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ample - Superstore" sheetId="2" r:id="rId6"/>
    <sheet state="visible" name="Dashboard" sheetId="3" r:id="rId7"/>
    <sheet state="visible" name="Dashboard_product" sheetId="4" r:id="rId8"/>
    <sheet state="visible" name="product_summary" sheetId="5" r:id="rId9"/>
    <sheet state="visible" name="summary" sheetId="6" r:id="rId10"/>
    <sheet state="visible" name="dinámica" sheetId="7" r:id="rId11"/>
  </sheets>
  <definedNames>
    <definedName name="monthly_target">README!$B$2</definedName>
    <definedName localSheetId="3" name="Selected_Month">Dashboard_product!$M$2</definedName>
    <definedName name="Selected_Month">Dashboard!$M$2</definedName>
    <definedName name="Producto">Dashboard_product!$N$2</definedName>
    <definedName name="Upper_Limit">README!$D$2</definedName>
    <definedName name="Lower_Limit">README!$C$2</definedName>
    <definedName name="Upper_percentile">README!$C$6</definedName>
    <definedName name="Product_month">product_summary!$M$2</definedName>
    <definedName name="Lower_percentile">README!$C$5</definedName>
    <definedName hidden="1" localSheetId="4" name="Z_A2E6B0CC_DC7E_46B3_BA4F_282420188216_.wvu.FilterData">product_summary!$A$1:$J$5446</definedName>
    <definedName hidden="1" localSheetId="4" name="Z_666B6D98_885D_47C5_9949_330F0078417F_.wvu.FilterData">product_summary!$A$1:$O$5441</definedName>
    <definedName name="SlicerCache_Table_1_Col_4">#N/A</definedName>
  </definedNames>
  <calcPr/>
  <customWorkbookViews>
    <customWorkbookView activeSheetId="0" maximized="1" windowHeight="0" windowWidth="0" guid="{666B6D98-885D-47C5-9949-330F0078417F}" name="Appliances – Mes vs. meta"/>
    <customWorkbookView activeSheetId="0" maximized="1" windowHeight="0" windowWidth="0" guid="{A2E6B0CC-DC7E-46B3-BA4F-282420188216}" name="Filter 1"/>
  </customWorkbookViews>
  <pivotCaches>
    <pivotCache cacheId="0" r:id="rId12"/>
  </pivotCaches>
  <extLst>
    <ext uri="{46BE6895-7355-4a93-B00E-2C351335B9C9}">
      <x15:slicerCaches>
        <x14:slicerCache r:id="rId13"/>
      </x15:slicerCaches>
    </ext>
  </extLst>
</workbook>
</file>

<file path=xl/sharedStrings.xml><?xml version="1.0" encoding="utf-8"?>
<sst xmlns="http://schemas.openxmlformats.org/spreadsheetml/2006/main" count="105811" uniqueCount="8646">
  <si>
    <t>Meta mensual</t>
  </si>
  <si>
    <t>Lower Limit</t>
  </si>
  <si>
    <t>Upper Limit</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</si>
  <si>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</si>
  <si>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</si>
  <si>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</si>
  <si>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</si>
  <si>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</si>
  <si>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</si>
  <si>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</si>
  <si>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</si>
  <si>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</si>
  <si>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</si>
  <si>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</si>
  <si>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</si>
  <si>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</si>
  <si>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</si>
  <si>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</si>
  <si>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</si>
  <si>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t>
  </si>
  <si>
    <t>Sales</t>
  </si>
  <si>
    <t>Quantity</t>
  </si>
  <si>
    <t>Discount</t>
  </si>
  <si>
    <t>Profit</t>
  </si>
  <si>
    <t>Month</t>
  </si>
  <si>
    <t>CA-2016-160304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</si>
  <si>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</si>
  <si>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</si>
  <si>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</si>
  <si>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</si>
  <si>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</si>
  <si>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</si>
  <si>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</si>
  <si>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</si>
  <si>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</si>
  <si>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</si>
  <si>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</si>
  <si>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</si>
  <si>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TEC-PH-10000455</t>
  </si>
  <si>
    <t>Technology</t>
  </si>
  <si>
    <t>Phones</t>
  </si>
  <si>
    <t>GE 30522EE2</t>
  </si>
  <si>
    <t>CA-2016-125206</t>
  </si>
  <si>
    <t>First Class</t>
  </si>
  <si>
    <t>LR-16915</t>
  </si>
  <si>
    <t>Lena Radford</t>
  </si>
  <si>
    <t>Consumer</t>
  </si>
  <si>
    <t>Los Angeles</t>
  </si>
  <si>
    <t>California</t>
  </si>
  <si>
    <t>West</t>
  </si>
  <si>
    <t>OFF-ST-10003692</t>
  </si>
  <si>
    <t>Office Supplies</t>
  </si>
  <si>
    <t>Storage</t>
  </si>
  <si>
    <t>Recycled Steel Personal File for Hanging File Folders</t>
  </si>
  <si>
    <t>US-2016-116365</t>
  </si>
  <si>
    <t>CA-12310</t>
  </si>
  <si>
    <t>Christine Abelman</t>
  </si>
  <si>
    <t>San Antonio</t>
  </si>
  <si>
    <t>Texas</t>
  </si>
  <si>
    <t>Central</t>
  </si>
  <si>
    <t>TEC-AC-10002217</t>
  </si>
  <si>
    <t>Accessories</t>
  </si>
  <si>
    <t>ImationÂ Clip USBÂ flash driveÂ - 8 GB</t>
  </si>
  <si>
    <t>TEC-AC-10002942</t>
  </si>
  <si>
    <t>WD My Passport Ultra 1TB Portable External Hard Drive</t>
  </si>
  <si>
    <t>TEC-PH-10002890</t>
  </si>
  <si>
    <t>AT&amp;T 17929 Lendline Telephone</t>
  </si>
  <si>
    <t>CA-2016-105207</t>
  </si>
  <si>
    <t>BO-11350</t>
  </si>
  <si>
    <t>Bill Overfelt</t>
  </si>
  <si>
    <t>Broken Arrow</t>
  </si>
  <si>
    <t>Oklahoma</t>
  </si>
  <si>
    <t>FUR-TA-10000617</t>
  </si>
  <si>
    <t>Tables</t>
  </si>
  <si>
    <t>Hon Practical Foundations 30 x 60 Training Table, Light Gray/Charcoal</t>
  </si>
  <si>
    <t>OFF-BI-10004364</t>
  </si>
  <si>
    <t>Binders</t>
  </si>
  <si>
    <t>Storex Dura Pro Binders</t>
  </si>
  <si>
    <t>US-2016-164630</t>
  </si>
  <si>
    <t>EB-13975</t>
  </si>
  <si>
    <t>Erica Bern</t>
  </si>
  <si>
    <t>Charlotte</t>
  </si>
  <si>
    <t>North Carolina</t>
  </si>
  <si>
    <t>South</t>
  </si>
  <si>
    <t>TEC-CO-10000971</t>
  </si>
  <si>
    <t>Copiers</t>
  </si>
  <si>
    <t>Hewlett Packard 310 Color Digital Copier</t>
  </si>
  <si>
    <t>CA-2016-158211</t>
  </si>
  <si>
    <t>BP-11185</t>
  </si>
  <si>
    <t>Ben Peterman</t>
  </si>
  <si>
    <t>Philadelphia</t>
  </si>
  <si>
    <t>Pennsylvania</t>
  </si>
  <si>
    <t>OFF-AR-10004078</t>
  </si>
  <si>
    <t>Art</t>
  </si>
  <si>
    <t>Newell 312</t>
  </si>
  <si>
    <t>OFF-BI-10002026</t>
  </si>
  <si>
    <t>Avery Arch Ring Binders</t>
  </si>
  <si>
    <t>CA-2016-134474</t>
  </si>
  <si>
    <t>Second Class</t>
  </si>
  <si>
    <t>AJ-10795</t>
  </si>
  <si>
    <t>Anthony Johnson</t>
  </si>
  <si>
    <t>Jacksonville</t>
  </si>
  <si>
    <t>Florida</t>
  </si>
  <si>
    <t>TEC-AC-10001714</t>
  </si>
  <si>
    <t>LogitechÂ MX Performance Wireless Mouse</t>
  </si>
  <si>
    <t>OFF-AR-10003958</t>
  </si>
  <si>
    <t>Newell 337</t>
  </si>
  <si>
    <t>TEC-PH-10002923</t>
  </si>
  <si>
    <t>Logitech B530 USBÂ HeadsetÂ -Â headsetÂ - Full size, Binaural</t>
  </si>
  <si>
    <t>CA-2016-101938</t>
  </si>
  <si>
    <t>DW-13480</t>
  </si>
  <si>
    <t>Dianna Wilson</t>
  </si>
  <si>
    <t>Home Office</t>
  </si>
  <si>
    <t>Oakland</t>
  </si>
  <si>
    <t>OFF-AR-10003696</t>
  </si>
  <si>
    <t>Panasonic KP-350BK Electric Pencil Sharpener with Auto Stop</t>
  </si>
  <si>
    <t>CA-2016-158806</t>
  </si>
  <si>
    <t>NM-18520</t>
  </si>
  <si>
    <t>Neoma Murray</t>
  </si>
  <si>
    <t>Amarillo</t>
  </si>
  <si>
    <t>FUR-FU-10004270</t>
  </si>
  <si>
    <t>Furnishings</t>
  </si>
  <si>
    <t>Executive Impressions 13" Clairmont Wall Clock</t>
  </si>
  <si>
    <t>OFF-PA-10004621</t>
  </si>
  <si>
    <t>Paper</t>
  </si>
  <si>
    <t>Xerox 212</t>
  </si>
  <si>
    <t>US-2016-100461</t>
  </si>
  <si>
    <t>JO-15145</t>
  </si>
  <si>
    <t>Jack O'Briant</t>
  </si>
  <si>
    <t>Franklin</t>
  </si>
  <si>
    <t>Wisconsin</t>
  </si>
  <si>
    <t>FUR-BO-10002545</t>
  </si>
  <si>
    <t>Atlantic Metals Mobile 3-Shelf Bookcases, Custom Colors</t>
  </si>
  <si>
    <t>OFF-BI-10001460</t>
  </si>
  <si>
    <t>Plastic Binding Combs</t>
  </si>
  <si>
    <t>US-2016-137295</t>
  </si>
  <si>
    <t>VS-21820</t>
  </si>
  <si>
    <t>Vivek Sundaresam</t>
  </si>
  <si>
    <t>Raleigh</t>
  </si>
  <si>
    <t>OFF-BI-10004236</t>
  </si>
  <si>
    <t>XtraLife ClearVue Slant-D Ring Binder, White, 3"</t>
  </si>
  <si>
    <t>OFF-AR-10001955</t>
  </si>
  <si>
    <t>Newell 319</t>
  </si>
  <si>
    <t>TEC-PH-10004080</t>
  </si>
  <si>
    <t>Avaya 5410 Digital phone</t>
  </si>
  <si>
    <t>CA-2016-108882</t>
  </si>
  <si>
    <t>LA-16780</t>
  </si>
  <si>
    <t>Laura Armstrong</t>
  </si>
  <si>
    <t>Fresno</t>
  </si>
  <si>
    <t>TEC-AC-10000420</t>
  </si>
  <si>
    <t>Logitech G500s Laser Gaming Mouse with Adjustable Weight Tuning</t>
  </si>
  <si>
    <t>TEC-PH-10002726</t>
  </si>
  <si>
    <t>netTALK DUO VoIP Telephone Service</t>
  </si>
  <si>
    <t>CA-2016-126543</t>
  </si>
  <si>
    <t>MF-17665</t>
  </si>
  <si>
    <t>Maureen Fritzler</t>
  </si>
  <si>
    <t>Toledo</t>
  </si>
  <si>
    <t>Ohio</t>
  </si>
  <si>
    <t>FUR-FU-10002445</t>
  </si>
  <si>
    <t>DAX Two-Tone Rosewood/Black Document Frame, Desktop, 5 x 7</t>
  </si>
  <si>
    <t>CA-2016-116547</t>
  </si>
  <si>
    <t>KB-16585</t>
  </si>
  <si>
    <t>Ken Black</t>
  </si>
  <si>
    <t>Seattle</t>
  </si>
  <si>
    <t>Washington</t>
  </si>
  <si>
    <t>FUR-FU-10000076</t>
  </si>
  <si>
    <t>24-Hour Round Wall Clock</t>
  </si>
  <si>
    <t>TEC-AC-10002335</t>
  </si>
  <si>
    <t>Logitech Media Keyboard K200</t>
  </si>
  <si>
    <t>CA-2016-163937</t>
  </si>
  <si>
    <t>JB-16000</t>
  </si>
  <si>
    <t>Joy Bell-</t>
  </si>
  <si>
    <t>Longview</t>
  </si>
  <si>
    <t>FUR-FU-10000010</t>
  </si>
  <si>
    <t>DAX Value U-Channel Document Frames, Easel Back</t>
  </si>
  <si>
    <t>CA-2016-126529</t>
  </si>
  <si>
    <t>DE-13255</t>
  </si>
  <si>
    <t>Deanra Eno</t>
  </si>
  <si>
    <t>Springfield</t>
  </si>
  <si>
    <t>OFF-PA-10001166</t>
  </si>
  <si>
    <t>Xerox 2</t>
  </si>
  <si>
    <t>OFF-PA-10003656</t>
  </si>
  <si>
    <t>Xerox 1935</t>
  </si>
  <si>
    <t>TEC-PH-10000148</t>
  </si>
  <si>
    <t>Cyber Acoustics AC-202b Speech Recognition Stereo Headset</t>
  </si>
  <si>
    <t>CA-2016-141887</t>
  </si>
  <si>
    <t>MP-17470</t>
  </si>
  <si>
    <t>Mark Packer</t>
  </si>
  <si>
    <t>Columbus</t>
  </si>
  <si>
    <t>FUR-FU-10002268</t>
  </si>
  <si>
    <t>Ultra Door Push Plate</t>
  </si>
  <si>
    <t>CA-2016-133368</t>
  </si>
  <si>
    <t>AG-10675</t>
  </si>
  <si>
    <t>Anna Gayman</t>
  </si>
  <si>
    <t>Concord</t>
  </si>
  <si>
    <t>OFF-PA-10004039</t>
  </si>
  <si>
    <t>Xerox 1882</t>
  </si>
  <si>
    <t>FUR-FU-10003374</t>
  </si>
  <si>
    <t>Electrix Fluorescent Magnifier Lamps &amp; Weighted Base</t>
  </si>
  <si>
    <t>CA-2016-152072</t>
  </si>
  <si>
    <t>Dp-13240</t>
  </si>
  <si>
    <t>Dean percer</t>
  </si>
  <si>
    <t>Westfield</t>
  </si>
  <si>
    <t>New Jersey</t>
  </si>
  <si>
    <t>OFF-EN-10003040</t>
  </si>
  <si>
    <t>Envelopes</t>
  </si>
  <si>
    <t>Quality Park Security Envelopes</t>
  </si>
  <si>
    <t>OFF-AR-10001573</t>
  </si>
  <si>
    <t>American Pencil</t>
  </si>
  <si>
    <t>TEC-AC-10000844</t>
  </si>
  <si>
    <t>LogitechÂ Gaming G510s - Keyboard</t>
  </si>
  <si>
    <t>CA-2016-140746</t>
  </si>
  <si>
    <t>Same Day</t>
  </si>
  <si>
    <t>RC-19825</t>
  </si>
  <si>
    <t>Roy Collins</t>
  </si>
  <si>
    <t>Fairfield</t>
  </si>
  <si>
    <t>Connecticut</t>
  </si>
  <si>
    <t>FUR-TA-10002903</t>
  </si>
  <si>
    <t>Bevis Round Bullnose 29" High Table Top</t>
  </si>
  <si>
    <t>CA-2016-137848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</si>
  <si>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</si>
  <si>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</si>
  <si>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</si>
  <si>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</si>
  <si>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</si>
  <si>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</si>
  <si>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</si>
  <si>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</si>
  <si>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</si>
  <si>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</si>
  <si>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CA-2016-166912</t>
  </si>
  <si>
    <t>BE-11335</t>
  </si>
  <si>
    <t>Bill Eplett</t>
  </si>
  <si>
    <t>OFF-PA-10001033</t>
  </si>
  <si>
    <t>Xerox 1893</t>
  </si>
  <si>
    <t>CA-2016-121755</t>
  </si>
  <si>
    <t>EH-13945</t>
  </si>
  <si>
    <t>Eric Hoffmann</t>
  </si>
  <si>
    <t>OFF-BI-10001634</t>
  </si>
  <si>
    <t>Wilson Jones Active Use Binders</t>
  </si>
  <si>
    <t>TEC-AC-10003027</t>
  </si>
  <si>
    <t>ImationÂ 8GB Mini TravelDrive USB 2.0Â Flash Drive</t>
  </si>
  <si>
    <t>CA-2016-116736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</si>
  <si>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</si>
  <si>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</si>
  <si>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</si>
  <si>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</si>
  <si>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</si>
  <si>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</si>
  <si>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</si>
  <si>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</si>
  <si>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</si>
  <si>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CA-2016-106558</t>
  </si>
  <si>
    <t>DL-13495</t>
  </si>
  <si>
    <t>Dionis Lloyd</t>
  </si>
  <si>
    <t>Georgia</t>
  </si>
  <si>
    <t>TEC-AC-10001142</t>
  </si>
  <si>
    <t>First Data FD10 PIN Pad</t>
  </si>
  <si>
    <t>US-2016-167339</t>
  </si>
  <si>
    <t>TD-20995</t>
  </si>
  <si>
    <t>Tamara Dahlen</t>
  </si>
  <si>
    <t>San Diego</t>
  </si>
  <si>
    <t>FUR-CH-10004289</t>
  </si>
  <si>
    <t>Chairs</t>
  </si>
  <si>
    <t>Global Super Steno Chair</t>
  </si>
  <si>
    <t>FUR-CH-10000785</t>
  </si>
  <si>
    <t>Global Ergonomic Managers Chair</t>
  </si>
  <si>
    <t>CA-2016-111010</t>
  </si>
  <si>
    <t>PG-18895</t>
  </si>
  <si>
    <t>Paul Gonzalez</t>
  </si>
  <si>
    <t>Morristown</t>
  </si>
  <si>
    <t>OFF-FA-10003472</t>
  </si>
  <si>
    <t>Fasteners</t>
  </si>
  <si>
    <t>Bagged Rubber Bands</t>
  </si>
  <si>
    <t>US-2016-135923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</si>
  <si>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</si>
  <si>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</si>
  <si>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</si>
  <si>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</si>
  <si>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</si>
  <si>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</si>
  <si>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</si>
  <si>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</si>
  <si>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</si>
  <si>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</si>
  <si>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CA-2016-138079</t>
  </si>
  <si>
    <t>FUR-FU-10001475</t>
  </si>
  <si>
    <t>Contract Clock, 14", Brown</t>
  </si>
  <si>
    <t>CA-2016-146318</t>
  </si>
  <si>
    <t>MC-17275</t>
  </si>
  <si>
    <t>Marc Crier</t>
  </si>
  <si>
    <t>OFF-PA-10003953</t>
  </si>
  <si>
    <t>Xerox 218</t>
  </si>
  <si>
    <t>CA-2016-125850</t>
  </si>
  <si>
    <t>FP-14320</t>
  </si>
  <si>
    <t>Frank Preis</t>
  </si>
  <si>
    <t>OFF-LA-10003498</t>
  </si>
  <si>
    <t>Labels</t>
  </si>
  <si>
    <t>Avery 475</t>
  </si>
  <si>
    <t>OFF-LA-10004484</t>
  </si>
  <si>
    <t>Avery 476</t>
  </si>
  <si>
    <t>CA-2016-148208</t>
  </si>
  <si>
    <t>BT-11530</t>
  </si>
  <si>
    <t>Bradley Talbott</t>
  </si>
  <si>
    <t>Cleveland</t>
  </si>
  <si>
    <t>TEC-PH-10004093</t>
  </si>
  <si>
    <t>Panasonic Kx-TS550</t>
  </si>
  <si>
    <t>TEC-AC-10000171</t>
  </si>
  <si>
    <t>Verbatim 25 GB 6x Blu-ray Single Layer Recordable Disc, 25/Pack</t>
  </si>
  <si>
    <t>US-2016-155180</t>
  </si>
  <si>
    <t>TB-21280</t>
  </si>
  <si>
    <t>Toby Braunhardt</t>
  </si>
  <si>
    <t>OFF-BI-10004506</t>
  </si>
  <si>
    <t>Wilson Jones data.warehouse D-Ring Binders with DublLock</t>
  </si>
  <si>
    <t>CA-2016-113656</t>
  </si>
  <si>
    <t>CB-12415</t>
  </si>
  <si>
    <t>Christy Brittain</t>
  </si>
  <si>
    <t>FUR-FU-10000719</t>
  </si>
  <si>
    <t>DAX Cubicle Frames, 8-1/2 x 11</t>
  </si>
  <si>
    <t>US-2016-165505</t>
  </si>
  <si>
    <t>CB-12535</t>
  </si>
  <si>
    <t>Claudia Bergmann</t>
  </si>
  <si>
    <t>Burlington</t>
  </si>
  <si>
    <t>Vermont</t>
  </si>
  <si>
    <t>TEC-AC-10002926</t>
  </si>
  <si>
    <t>Logitech Wireless Marathon Mouse M705</t>
  </si>
  <si>
    <t>OFF-AR-10003477</t>
  </si>
  <si>
    <t>4009 Highlighters</t>
  </si>
  <si>
    <t>OFF-ST-10001526</t>
  </si>
  <si>
    <t>Iceberg Mobile Mega Data/Printer Cart</t>
  </si>
  <si>
    <t>CA-2016-109407</t>
  </si>
  <si>
    <t>HG-14965</t>
  </si>
  <si>
    <t>Henry Goldwyn</t>
  </si>
  <si>
    <t>Gulfport</t>
  </si>
  <si>
    <t>Mississippi</t>
  </si>
  <si>
    <t>OFF-BI-10000285</t>
  </si>
  <si>
    <t>XtraLife ClearVue Slant-D Ring Binders by Cardinal</t>
  </si>
  <si>
    <t>CA-2016-153346</t>
  </si>
  <si>
    <t>TB-21355</t>
  </si>
  <si>
    <t>Todd Boyes</t>
  </si>
  <si>
    <t>Plainfield</t>
  </si>
  <si>
    <t>OFF-AR-10000315</t>
  </si>
  <si>
    <t>Dixon Ticonderoga Maple Cedar Pencil, #2</t>
  </si>
  <si>
    <t>OFF-PA-10000007</t>
  </si>
  <si>
    <t>Telephone Message Books with Fax/Mobile Section, 4 1/4" x 6"</t>
  </si>
  <si>
    <t>CA-2016-168046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</si>
  <si>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</si>
  <si>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</si>
  <si>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</si>
  <si>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</si>
  <si>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</si>
  <si>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</si>
  <si>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</si>
  <si>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</si>
  <si>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</si>
  <si>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</si>
  <si>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CA-2016-146437</t>
  </si>
  <si>
    <t>OFF-AR-10000588</t>
  </si>
  <si>
    <t>Newell 345</t>
  </si>
  <si>
    <t>CA-2016-164483</t>
  </si>
  <si>
    <t>JF-15490</t>
  </si>
  <si>
    <t>Jeremy Farry</t>
  </si>
  <si>
    <t>San Francisco</t>
  </si>
  <si>
    <t>OFF-BI-10000014</t>
  </si>
  <si>
    <t>Heavy-Duty E-Z-D Binders</t>
  </si>
  <si>
    <t>CA-2016-153661</t>
  </si>
  <si>
    <t>SC-20725</t>
  </si>
  <si>
    <t>Steven Cartwright</t>
  </si>
  <si>
    <t>OFF-ST-10000675</t>
  </si>
  <si>
    <t>File Shuttle II and Handi-File, Black</t>
  </si>
  <si>
    <t>OFF-BI-10004781</t>
  </si>
  <si>
    <t>GBC Wire Binding Strips</t>
  </si>
  <si>
    <t>OFF-LA-10004689</t>
  </si>
  <si>
    <t>Avery 512</t>
  </si>
  <si>
    <t>US-2016-166660</t>
  </si>
  <si>
    <t>TB-21250</t>
  </si>
  <si>
    <t>Tim Brockman</t>
  </si>
  <si>
    <t>FUR-CH-10001190</t>
  </si>
  <si>
    <t>Global Deluxe High-Back Office Chair in Storm</t>
  </si>
  <si>
    <t>FUR-BO-10000468</t>
  </si>
  <si>
    <t>O'Sullivan 2-Shelf Heavy-Duty Bookcases</t>
  </si>
  <si>
    <t>CA-2016-114944</t>
  </si>
  <si>
    <t>HE-14800</t>
  </si>
  <si>
    <t>Harold Engle</t>
  </si>
  <si>
    <t>Chicago</t>
  </si>
  <si>
    <t>Illinois</t>
  </si>
  <si>
    <t>OFF-PA-10003892</t>
  </si>
  <si>
    <t>Xerox 1943</t>
  </si>
  <si>
    <t>CA-2016-168032</t>
  </si>
  <si>
    <t>DF-13135</t>
  </si>
  <si>
    <t>David Flashing</t>
  </si>
  <si>
    <t>Rockford</t>
  </si>
  <si>
    <t>TEC-PH-10004241</t>
  </si>
  <si>
    <t>Nokia Lumia 1020</t>
  </si>
  <si>
    <t>OFF-BI-10000546</t>
  </si>
  <si>
    <t>Avery Durable Binders</t>
  </si>
  <si>
    <t>FUR-TA-10004256</t>
  </si>
  <si>
    <t>Bretford â_x0080__x009c_Just In Timeâ_x0080__x009d_ Height-Adjustable Multi-Task Work Tables</t>
  </si>
  <si>
    <t>CA-2016-129238</t>
  </si>
  <si>
    <t>SC-20050</t>
  </si>
  <si>
    <t>Sample Company A</t>
  </si>
  <si>
    <t>TEC-PH-10004120</t>
  </si>
  <si>
    <t>AT&amp;T 1080 Phone</t>
  </si>
  <si>
    <t>OFF-PA-10002764</t>
  </si>
  <si>
    <t>Easy-staple paper</t>
  </si>
  <si>
    <t>CA-2016-147970</t>
  </si>
  <si>
    <t>AB-10150</t>
  </si>
  <si>
    <t>Aimee Bixby</t>
  </si>
  <si>
    <t>Dallas</t>
  </si>
  <si>
    <t>OFF-PA-10003936</t>
  </si>
  <si>
    <t>Xerox 1994</t>
  </si>
  <si>
    <t>CA-2016-158043</t>
  </si>
  <si>
    <t>JK-15325</t>
  </si>
  <si>
    <t>Jason Klamczynski</t>
  </si>
  <si>
    <t>Atlantic City</t>
  </si>
  <si>
    <t>OFF-EN-10003134</t>
  </si>
  <si>
    <t>Staple envelope</t>
  </si>
  <si>
    <t>CA-2016-159891</t>
  </si>
  <si>
    <t>BF-11170</t>
  </si>
  <si>
    <t>Ben Ferrer</t>
  </si>
  <si>
    <t>Atlanta</t>
  </si>
  <si>
    <t>OFF-BI-10003527</t>
  </si>
  <si>
    <t>Fellowes PB500 Electric Punch Plastic Comb Binding Machine with Manual Bind</t>
  </si>
  <si>
    <t>OFF-EN-10004483</t>
  </si>
  <si>
    <t>#10 White Business Envelopes,4 1/8 x 9 1/2</t>
  </si>
  <si>
    <t>US-2016-140809</t>
  </si>
  <si>
    <t>CK-12760</t>
  </si>
  <si>
    <t>Cyma Kinney</t>
  </si>
  <si>
    <t>Arlington</t>
  </si>
  <si>
    <t>Virginia</t>
  </si>
  <si>
    <t>OFF-ST-10002214</t>
  </si>
  <si>
    <t>X-Rack File for Hanging Folders</t>
  </si>
  <si>
    <t>CA-2016-154067</t>
  </si>
  <si>
    <t>SM-20950</t>
  </si>
  <si>
    <t>Suzanne McNair</t>
  </si>
  <si>
    <t>OFF-PA-10002254</t>
  </si>
  <si>
    <t>Xerox 1883</t>
  </si>
  <si>
    <t>CA-2016-147431</t>
  </si>
  <si>
    <t>AB-10105</t>
  </si>
  <si>
    <t>Adrian Barton</t>
  </si>
  <si>
    <t>OFF-ST-10003994</t>
  </si>
  <si>
    <t>Belkin 19" Center-Weighted Shelf, Gray</t>
  </si>
  <si>
    <t>CA-2016-158841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</si>
  <si>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</si>
  <si>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</si>
  <si>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</si>
  <si>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</si>
  <si>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</si>
  <si>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</si>
  <si>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</si>
  <si>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</si>
  <si>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</si>
  <si>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CA-2016-144645</t>
  </si>
  <si>
    <t>NS-18640</t>
  </si>
  <si>
    <t>Noel Staavos</t>
  </si>
  <si>
    <t>Houston</t>
  </si>
  <si>
    <t>FUR-FU-10003601</t>
  </si>
  <si>
    <t>Deflect-o RollaMat Studded, Beveled Mat for Medium Pile Carpeting</t>
  </si>
  <si>
    <t>CA-2016-118514</t>
  </si>
  <si>
    <t>LC-17050</t>
  </si>
  <si>
    <t>Liz Carlisle</t>
  </si>
  <si>
    <t>Richmond</t>
  </si>
  <si>
    <t>Kentucky</t>
  </si>
  <si>
    <t>FUR-CH-10000015</t>
  </si>
  <si>
    <t>Hon Multipurpose Stacking Arm Chairs</t>
  </si>
  <si>
    <t>CA-2016-117912</t>
  </si>
  <si>
    <t>TB-21520</t>
  </si>
  <si>
    <t>Tracy Blumstein</t>
  </si>
  <si>
    <t>Sierra Vista</t>
  </si>
  <si>
    <t>Arizona</t>
  </si>
  <si>
    <t>FUR-FU-10002088</t>
  </si>
  <si>
    <t>Nu-Dell Float Frame 11 x 14 1/2</t>
  </si>
  <si>
    <t>CA-2016-150077</t>
  </si>
  <si>
    <t>MS-17365</t>
  </si>
  <si>
    <t>Maribeth Schnelling</t>
  </si>
  <si>
    <t>Rockville</t>
  </si>
  <si>
    <t>CA-2016-101189</t>
  </si>
  <si>
    <t>JB-15400</t>
  </si>
  <si>
    <t>Jennifer Braxton</t>
  </si>
  <si>
    <t>OFF-ST-10004180</t>
  </si>
  <si>
    <t>Safco Commercial Shelving</t>
  </si>
  <si>
    <t>US-2016-108504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</si>
  <si>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</si>
  <si>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</si>
  <si>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</si>
  <si>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</si>
  <si>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</si>
  <si>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</si>
  <si>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</si>
  <si>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</si>
  <si>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</si>
  <si>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</si>
  <si>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</si>
  <si>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</si>
  <si>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</si>
  <si>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</si>
  <si>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</si>
  <si>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</si>
  <si>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CordlessÂ Phone HeadsetÂ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</si>
  <si>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</si>
  <si>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</si>
  <si>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</si>
  <si>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</si>
  <si>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</si>
  <si>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</si>
  <si>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CA-2016-100993</t>
  </si>
  <si>
    <t>AZ-10750</t>
  </si>
  <si>
    <t>Annie Zypern</t>
  </si>
  <si>
    <t>OFF-LA-10003223</t>
  </si>
  <si>
    <t>Avery 508</t>
  </si>
  <si>
    <t>OFF-ST-10004340</t>
  </si>
  <si>
    <t>Fellowes Mobile File Cart, Black</t>
  </si>
  <si>
    <t>TEC-PH-10001448</t>
  </si>
  <si>
    <t>Anker Astro 15000mAh USB Portable Charger</t>
  </si>
  <si>
    <t>CA-2016-125017</t>
  </si>
  <si>
    <t>KB-16240</t>
  </si>
  <si>
    <t>Karen Bern</t>
  </si>
  <si>
    <t>Chattanooga</t>
  </si>
  <si>
    <t>Tennessee</t>
  </si>
  <si>
    <t>FUR-FU-10000723</t>
  </si>
  <si>
    <t>Deflect-o EconoMat Studded, No Bevel Mat for Low Pile Carpeting</t>
  </si>
  <si>
    <t>CA-2016-106894</t>
  </si>
  <si>
    <t>CA-12265</t>
  </si>
  <si>
    <t>Christina Anderson</t>
  </si>
  <si>
    <t>TEC-AC-10003063</t>
  </si>
  <si>
    <t>Micro Innovations USB RF Wireless Keyboard with Mouse</t>
  </si>
  <si>
    <t>OFF-LA-10001045</t>
  </si>
  <si>
    <t>Permanent Self-Adhesive File Folder Labels for Typewriters by Universal</t>
  </si>
  <si>
    <t>CA-2016-161662</t>
  </si>
  <si>
    <t>BE-11410</t>
  </si>
  <si>
    <t>Bobby Elias</t>
  </si>
  <si>
    <t>Lancaster</t>
  </si>
  <si>
    <t>OFF-PA-10003465</t>
  </si>
  <si>
    <t>Xerox 1912</t>
  </si>
  <si>
    <t>CA-2016-135461</t>
  </si>
  <si>
    <t>TEC-PH-10004094</t>
  </si>
  <si>
    <t>Motorola L703CM</t>
  </si>
  <si>
    <t>CA-2016-109344</t>
  </si>
  <si>
    <t>CH-12070</t>
  </si>
  <si>
    <t>Cathy Hwang</t>
  </si>
  <si>
    <t>TEC-PH-10002624</t>
  </si>
  <si>
    <t>Samsung Galaxy S4 Mini</t>
  </si>
  <si>
    <t>CA-2016-163048</t>
  </si>
  <si>
    <t>MH-17440</t>
  </si>
  <si>
    <t>Mark Haberlin</t>
  </si>
  <si>
    <t>FUR-CH-10001270</t>
  </si>
  <si>
    <t>Harbour Creations Steel Folding Chair</t>
  </si>
  <si>
    <t>US-2016-112396</t>
  </si>
  <si>
    <t>JR-16210</t>
  </si>
  <si>
    <t>Justin Ritter</t>
  </si>
  <si>
    <t>TEC-AC-10004761</t>
  </si>
  <si>
    <t>Maxell 4.7GB DVD+RW 3/Pack</t>
  </si>
  <si>
    <t>CA-2016-164938</t>
  </si>
  <si>
    <t>PB-19210</t>
  </si>
  <si>
    <t>Phillip Breyer</t>
  </si>
  <si>
    <t>Tulsa</t>
  </si>
  <si>
    <t>TEC-PH-10004897</t>
  </si>
  <si>
    <t>Mediabridge Sport Armband iPhone 5s</t>
  </si>
  <si>
    <t>CA-2016-110492</t>
  </si>
  <si>
    <t>JS-15880</t>
  </si>
  <si>
    <t>John Stevenson</t>
  </si>
  <si>
    <t>OFF-ST-10003716</t>
  </si>
  <si>
    <t>Tennsco Double-Tier Lockers</t>
  </si>
  <si>
    <t>OFF-BI-10003274</t>
  </si>
  <si>
    <t>Avery Durable Slant Ring Binders, No Labels</t>
  </si>
  <si>
    <t>CA-2016-112942</t>
  </si>
  <si>
    <t>RD-19810</t>
  </si>
  <si>
    <t>Ross DeVincentis</t>
  </si>
  <si>
    <t>OFF-PA-10004092</t>
  </si>
  <si>
    <t>Tops Green Bar Computer Printout Paper</t>
  </si>
  <si>
    <t>CA-2016-134334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</si>
  <si>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</si>
  <si>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</si>
  <si>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</si>
  <si>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</si>
  <si>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</si>
  <si>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</si>
  <si>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</si>
  <si>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</si>
  <si>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</si>
  <si>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</si>
  <si>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</si>
  <si>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CA-2016-146150</t>
  </si>
  <si>
    <t>FM-14380</t>
  </si>
  <si>
    <t>Fred McMath</t>
  </si>
  <si>
    <t>Jackson</t>
  </si>
  <si>
    <t>OFF-AR-10002240</t>
  </si>
  <si>
    <t>Panasonic KP-150 Electric Pencil Sharpener</t>
  </si>
  <si>
    <t>US-2016-162859</t>
  </si>
  <si>
    <t>PG-18820</t>
  </si>
  <si>
    <t>Patrick Gardner</t>
  </si>
  <si>
    <t>OFF-BI-10004519</t>
  </si>
  <si>
    <t>GBC DocuBind P100 Manual Binding Machine</t>
  </si>
  <si>
    <t>OFF-FA-10000304</t>
  </si>
  <si>
    <t>Advantus Push Pins</t>
  </si>
  <si>
    <t>CA-2016-168956</t>
  </si>
  <si>
    <t>EA-14035</t>
  </si>
  <si>
    <t>Erin Ashbrook</t>
  </si>
  <si>
    <t>OFF-AP-10004233</t>
  </si>
  <si>
    <t>Honeywell Enviracaire Portable Air Cleaner for up to 8 x 10 Room</t>
  </si>
  <si>
    <t>FUR-CH-10004754</t>
  </si>
  <si>
    <t>Global Stack Chair with Arms, Black</t>
  </si>
  <si>
    <t>OFF-PA-10000809</t>
  </si>
  <si>
    <t>Xerox 206</t>
  </si>
  <si>
    <t>CA-2016-134138</t>
  </si>
  <si>
    <t>JD-15790</t>
  </si>
  <si>
    <t>John Dryer</t>
  </si>
  <si>
    <t>Belleville</t>
  </si>
  <si>
    <t>FUR-CH-10001545</t>
  </si>
  <si>
    <t>Hon Comfortask Task/Swivel Chairs</t>
  </si>
  <si>
    <t>CA-2016-108105</t>
  </si>
  <si>
    <t>GW-14605</t>
  </si>
  <si>
    <t>Giulietta Weimer</t>
  </si>
  <si>
    <t>Henderson</t>
  </si>
  <si>
    <t>FUR-FU-10003773</t>
  </si>
  <si>
    <t>Eldon Cleatmat Plus Chair Mats for High Pile Carpets</t>
  </si>
  <si>
    <t>OFF-BI-10002412</t>
  </si>
  <si>
    <t>Wilson Jones â_x0080__x009c_Snapâ_x0080__x009d_ Scratch Pad Binder Tool for Ring Binders</t>
  </si>
  <si>
    <t>CA-2016-105781</t>
  </si>
  <si>
    <t>JF-15565</t>
  </si>
  <si>
    <t>Jill Fjeld</t>
  </si>
  <si>
    <t>FUR-CH-10001802</t>
  </si>
  <si>
    <t>Hon Every-Day Chair Series Swivel Task Chairs</t>
  </si>
  <si>
    <t>CA-2016-123274</t>
  </si>
  <si>
    <t>GT-14710</t>
  </si>
  <si>
    <t>Greg Tran</t>
  </si>
  <si>
    <t>FUR-FU-10004090</t>
  </si>
  <si>
    <t>Executive Impressions 14" Contract Wall Clock</t>
  </si>
  <si>
    <t>OFF-ST-10000736</t>
  </si>
  <si>
    <t>Carina Double Wide Media Storage Towers in Natural &amp; Black</t>
  </si>
  <si>
    <t>CA-2016-101630</t>
  </si>
  <si>
    <t>Long Beach</t>
  </si>
  <si>
    <t>OFF-LA-10004425</t>
  </si>
  <si>
    <t>Staple-on labels</t>
  </si>
  <si>
    <t>OFF-SU-10001664</t>
  </si>
  <si>
    <t>Supplies</t>
  </si>
  <si>
    <t>Acme Office Executive Series Stainless Steel Trimmers</t>
  </si>
  <si>
    <t>CA-2016-106460</t>
  </si>
  <si>
    <t>OFF-PA-10001736</t>
  </si>
  <si>
    <t>Xerox 1880</t>
  </si>
  <si>
    <t>CA-2016-166485</t>
  </si>
  <si>
    <t>AH-10210</t>
  </si>
  <si>
    <t>Alan Hwang</t>
  </si>
  <si>
    <t>Nashville</t>
  </si>
  <si>
    <t>OFF-PA-10004996</t>
  </si>
  <si>
    <t>Speediset Carbonless Redi-Letter 7" x 8 1/2"</t>
  </si>
  <si>
    <t>CA-2016-139010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</si>
  <si>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</si>
  <si>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</si>
  <si>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</si>
  <si>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</si>
  <si>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</si>
  <si>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</si>
  <si>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</si>
  <si>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</si>
  <si>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</si>
  <si>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</si>
  <si>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US-2016-168410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</si>
  <si>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</si>
  <si>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</si>
  <si>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</si>
  <si>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</si>
  <si>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</si>
  <si>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</si>
  <si>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</si>
  <si>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</si>
  <si>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</si>
  <si>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US-2016-139262</t>
  </si>
  <si>
    <t>LC-16960</t>
  </si>
  <si>
    <t>Lindsay Castell</t>
  </si>
  <si>
    <t>Tampa</t>
  </si>
  <si>
    <t>OFF-BI-10003727</t>
  </si>
  <si>
    <t>Avery Durable Slant Ring Binders With Label Holder</t>
  </si>
  <si>
    <t>OFF-ST-10001496</t>
  </si>
  <si>
    <t>Standard Rollaway File with Lock</t>
  </si>
  <si>
    <t>CA-2016-121447</t>
  </si>
  <si>
    <t>FUR-FU-10001861</t>
  </si>
  <si>
    <t>Floodlight Indoor Halogen Bulbs, 1 Bulb per Pack, 60 Watts</t>
  </si>
  <si>
    <t>CA-2016-119025</t>
  </si>
  <si>
    <t>PV-18985</t>
  </si>
  <si>
    <t>Paul Van Hugh</t>
  </si>
  <si>
    <t>Milwaukee</t>
  </si>
  <si>
    <t>OFF-AP-10001205</t>
  </si>
  <si>
    <t>Belkin 5 Outlet SurgeMaster Power Centers</t>
  </si>
  <si>
    <t>US-2016-143280</t>
  </si>
  <si>
    <t>TZ-21580</t>
  </si>
  <si>
    <t>Tracy Zic</t>
  </si>
  <si>
    <t>TEC-PH-10002398</t>
  </si>
  <si>
    <t>AT&amp;T 1070 Corded Phone</t>
  </si>
  <si>
    <t>TEC-AC-10003399</t>
  </si>
  <si>
    <t>Memorex Mini Travel Drive 64 GB USB 2.0 Flash Drive</t>
  </si>
  <si>
    <t>OFF-FA-10000992</t>
  </si>
  <si>
    <t>Acco Clips to Go Binder Clips, 24 Clips in Two Sizes</t>
  </si>
  <si>
    <t>CA-2016-144400</t>
  </si>
  <si>
    <t>AC-10420</t>
  </si>
  <si>
    <t>Alyssa Crouse</t>
  </si>
  <si>
    <t>OFF-EN-10004386</t>
  </si>
  <si>
    <t>Recycled Interoffice Envelopes with String and Button Closure, 10 x 13</t>
  </si>
  <si>
    <t>CA-2016-165015</t>
  </si>
  <si>
    <t>BD-11725</t>
  </si>
  <si>
    <t>Bruce Degenhardt</t>
  </si>
  <si>
    <t>Newark</t>
  </si>
  <si>
    <t>CA-2016-102456</t>
  </si>
  <si>
    <t>DL-12865</t>
  </si>
  <si>
    <t>Dan Lawera</t>
  </si>
  <si>
    <t>OFF-AP-10004336</t>
  </si>
  <si>
    <t>Conquest 14 Commercial Heavy-Duty Upright Vacuum, Collection System, Accessory Kit</t>
  </si>
  <si>
    <t>CA-2016-101448</t>
  </si>
  <si>
    <t>EB-13930</t>
  </si>
  <si>
    <t>Eric Barreto</t>
  </si>
  <si>
    <t>La Crosse</t>
  </si>
  <si>
    <t>OFF-BI-10004738</t>
  </si>
  <si>
    <t>Flexible Leather- Look Classic Collection Ring Binder</t>
  </si>
  <si>
    <t>CA-2016-128706</t>
  </si>
  <si>
    <t>DW-13540</t>
  </si>
  <si>
    <t>Don Weiss</t>
  </si>
  <si>
    <t>FUR-FU-10004053</t>
  </si>
  <si>
    <t>DAX Two-Tone Silver Metal Document Frame</t>
  </si>
  <si>
    <t>CA-2016-101623</t>
  </si>
  <si>
    <t>RR-19525</t>
  </si>
  <si>
    <t>Rick Reed</t>
  </si>
  <si>
    <t>OFF-FA-10003495</t>
  </si>
  <si>
    <t>Staples</t>
  </si>
  <si>
    <t>CA-2016-111283</t>
  </si>
  <si>
    <t>LC-16870</t>
  </si>
  <si>
    <t>Lena Cacioppo</t>
  </si>
  <si>
    <t>OFF-AR-10001615</t>
  </si>
  <si>
    <t>Newell 34</t>
  </si>
  <si>
    <t>US-2016-143819</t>
  </si>
  <si>
    <t>KD-16270</t>
  </si>
  <si>
    <t>Karen Daniels</t>
  </si>
  <si>
    <t>Yonkers</t>
  </si>
  <si>
    <t>OFF-PA-10003127</t>
  </si>
  <si>
    <t>OFF-ST-10003208</t>
  </si>
  <si>
    <t>Adjustable Depth Letter/Legal Cart</t>
  </si>
  <si>
    <t>TEC-MA-10003979</t>
  </si>
  <si>
    <t>Ativa V4110MDD Micro-Cut Shredder</t>
  </si>
  <si>
    <t>US-2016-151862</t>
  </si>
  <si>
    <t>ON-18715</t>
  </si>
  <si>
    <t>Odella Nelson</t>
  </si>
  <si>
    <t>Denver</t>
  </si>
  <si>
    <t>Colorado</t>
  </si>
  <si>
    <t>TEC-PH-10003535</t>
  </si>
  <si>
    <t>RCA ViSYS 25423RE1 Corded phone</t>
  </si>
  <si>
    <t>CA-2016-112123</t>
  </si>
  <si>
    <t>BH-11710</t>
  </si>
  <si>
    <t>Brosina Hoffman</t>
  </si>
  <si>
    <t>Delaware</t>
  </si>
  <si>
    <t>OFF-BI-10001071</t>
  </si>
  <si>
    <t>GBC ProClick Punch Binding System</t>
  </si>
  <si>
    <t>TEC-PH-10001557</t>
  </si>
  <si>
    <t>Pyle PMP37LED</t>
  </si>
  <si>
    <t>OFF-PA-10001977</t>
  </si>
  <si>
    <t>Xerox 194</t>
  </si>
  <si>
    <t>CA-2016-116799</t>
  </si>
  <si>
    <t>JG-15310</t>
  </si>
  <si>
    <t>Jason Gross</t>
  </si>
  <si>
    <t>Odessa</t>
  </si>
  <si>
    <t>OFF-PA-10001892</t>
  </si>
  <si>
    <t>Rediform Wirebound "Phone Memo" Message Book, 11 x 5-3/4</t>
  </si>
  <si>
    <t>FUR-CH-10004983</t>
  </si>
  <si>
    <t>Office Star - Mid Back Dual function Ergonomic High Back Chair with 2-Way Adjustable Arms</t>
  </si>
  <si>
    <t>CA-2016-167759</t>
  </si>
  <si>
    <t>CC-12670</t>
  </si>
  <si>
    <t>Craig Carreira</t>
  </si>
  <si>
    <t>Bloomington</t>
  </si>
  <si>
    <t>Indiana</t>
  </si>
  <si>
    <t>TEC-PH-10003171</t>
  </si>
  <si>
    <t>Plantronics Encore H101 Dual EarpiecesÂ Headset</t>
  </si>
  <si>
    <t>CA-2016-145730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</si>
  <si>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</si>
  <si>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</si>
  <si>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</si>
  <si>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</si>
  <si>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</si>
  <si>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</si>
  <si>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</si>
  <si>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</si>
  <si>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CA-2016-120005</t>
  </si>
  <si>
    <t>TS-21160</t>
  </si>
  <si>
    <t>Theresa Swint</t>
  </si>
  <si>
    <t>OFF-SU-10004782</t>
  </si>
  <si>
    <t>Elite 5" Scissors</t>
  </si>
  <si>
    <t>FUR-FU-10000672</t>
  </si>
  <si>
    <t>Executive Impressions 10" Spectator Wall Clock</t>
  </si>
  <si>
    <t>CA-2016-103982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</si>
  <si>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</si>
  <si>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</si>
  <si>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</si>
  <si>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</si>
  <si>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</si>
  <si>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</si>
  <si>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</si>
  <si>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</si>
  <si>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</si>
  <si>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</si>
  <si>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</si>
  <si>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CA-2016-154053</t>
  </si>
  <si>
    <t>MG-17890</t>
  </si>
  <si>
    <t>Michael Granlund</t>
  </si>
  <si>
    <t>OFF-AR-10003727</t>
  </si>
  <si>
    <t>Berol Giant Pencil Sharpener</t>
  </si>
  <si>
    <t>CA-2016-122518</t>
  </si>
  <si>
    <t>RF-19345</t>
  </si>
  <si>
    <t>Randy Ferguson</t>
  </si>
  <si>
    <t>Miami</t>
  </si>
  <si>
    <t>OFF-LA-10001641</t>
  </si>
  <si>
    <t>Avery 518</t>
  </si>
  <si>
    <t>CA-2016-164637</t>
  </si>
  <si>
    <t>RD-19480</t>
  </si>
  <si>
    <t>Rick Duston</t>
  </si>
  <si>
    <t>Mishawaka</t>
  </si>
  <si>
    <t>OFF-BI-10003876</t>
  </si>
  <si>
    <t>Green Canvas Binder for 8-1/2" x 14" Sheets</t>
  </si>
  <si>
    <t>CA-2016-158358</t>
  </si>
  <si>
    <t>EM-13810</t>
  </si>
  <si>
    <t>Eleni McCrary</t>
  </si>
  <si>
    <t>Dover</t>
  </si>
  <si>
    <t>TEC-AC-10002567</t>
  </si>
  <si>
    <t>Logitech G602 Wireless Gaming Mouse</t>
  </si>
  <si>
    <t>CA-2016-165218</t>
  </si>
  <si>
    <t>RW-19630</t>
  </si>
  <si>
    <t>Rob Williams</t>
  </si>
  <si>
    <t>OFF-EN-10000056</t>
  </si>
  <si>
    <t>Cameo Buff Policy Envelopes</t>
  </si>
  <si>
    <t>OFF-ST-10001558</t>
  </si>
  <si>
    <t>Acco Perma 4000 Stacking Storage Drawers</t>
  </si>
  <si>
    <t>US-2016-155173</t>
  </si>
  <si>
    <t>JB-16045</t>
  </si>
  <si>
    <t>Julia Barnett</t>
  </si>
  <si>
    <t>TEC-PH-10004586</t>
  </si>
  <si>
    <t>Wilson SignalBoost 841262 DB PRO Amplifier Kit</t>
  </si>
  <si>
    <t>OFF-BI-10002982</t>
  </si>
  <si>
    <t>Avery Self-Adhesive Photo Pockets for Polaroid Photos</t>
  </si>
  <si>
    <t>TEC-PH-10002538</t>
  </si>
  <si>
    <t>Grandstream GXP1160 VoIP phone</t>
  </si>
  <si>
    <t>CA-2016-110898</t>
  </si>
  <si>
    <t>OFF-AP-10001626</t>
  </si>
  <si>
    <t>Commercial WindTunnel Clean Air Upright Vacuum, Replacement Belts, Filtration Bags</t>
  </si>
  <si>
    <t>OFF-BI-10004656</t>
  </si>
  <si>
    <t>Peel &amp; Stick Add-On Corner Pockets</t>
  </si>
  <si>
    <t>FUR-TA-10000849</t>
  </si>
  <si>
    <t>Bevis Rectangular Conference Tables</t>
  </si>
  <si>
    <t>US-2016-137547</t>
  </si>
  <si>
    <t>EB-13705</t>
  </si>
  <si>
    <t>Ed Braxton</t>
  </si>
  <si>
    <t>Fort Worth</t>
  </si>
  <si>
    <t>TEC-PH-10002365</t>
  </si>
  <si>
    <t>Belkin Grip Candy Sheer Case / Cover for iPhone 5 and 5S</t>
  </si>
  <si>
    <t>CA-2016-169103</t>
  </si>
  <si>
    <t>ZC-21910</t>
  </si>
  <si>
    <t>Zuschuss Carroll</t>
  </si>
  <si>
    <t>TEC-PH-10001530</t>
  </si>
  <si>
    <t>Cisco Unified IP Phone 7945G VoIP phone</t>
  </si>
  <si>
    <t>FUR-FU-10004006</t>
  </si>
  <si>
    <t>Deflect-o DuraMat Lighweight, Studded, Beveled Mat for Low Pile Carpeting</t>
  </si>
  <si>
    <t>CA-2016-106306</t>
  </si>
  <si>
    <t>Glendale</t>
  </si>
  <si>
    <t>CA-2016-111976</t>
  </si>
  <si>
    <t>BD-11620</t>
  </si>
  <si>
    <t>Brian DeCherney</t>
  </si>
  <si>
    <t>OFF-FA-10004968</t>
  </si>
  <si>
    <t>Rubber Band Ball</t>
  </si>
  <si>
    <t>CA-2016-137337</t>
  </si>
  <si>
    <t>GB-14575</t>
  </si>
  <si>
    <t>Giulietta Baptist</t>
  </si>
  <si>
    <t>FUR-FU-10003347</t>
  </si>
  <si>
    <t>Coloredge Poster Frame</t>
  </si>
  <si>
    <t>OFF-PA-10001934</t>
  </si>
  <si>
    <t>Xerox 1993</t>
  </si>
  <si>
    <t>OFF-BI-10000632</t>
  </si>
  <si>
    <t>Satellite Sectional Post Binders</t>
  </si>
  <si>
    <t>CA-2016-130400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</si>
  <si>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</si>
  <si>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</si>
  <si>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</si>
  <si>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</si>
  <si>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</si>
  <si>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</si>
  <si>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</si>
  <si>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</si>
  <si>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US-2016-140172</t>
  </si>
  <si>
    <t>SP-20650</t>
  </si>
  <si>
    <t>Stephanie Phelps</t>
  </si>
  <si>
    <t>Michigan</t>
  </si>
  <si>
    <t>OFF-AR-10002766</t>
  </si>
  <si>
    <t>Prang Drawing Pencil Set</t>
  </si>
  <si>
    <t>CA-2016-120803</t>
  </si>
  <si>
    <t>RB-19465</t>
  </si>
  <si>
    <t>Rick Bensley</t>
  </si>
  <si>
    <t>Milford</t>
  </si>
  <si>
    <t>TEC-AC-10004469</t>
  </si>
  <si>
    <t>Microsoft Sculpt Comfort Mouse</t>
  </si>
  <si>
    <t>CA-2016-153269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</si>
  <si>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</si>
  <si>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</si>
  <si>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</si>
  <si>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</si>
  <si>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</si>
  <si>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</si>
  <si>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</si>
  <si>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</si>
  <si>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</si>
  <si>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</si>
  <si>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</si>
  <si>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</si>
  <si>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US-2016-112977</t>
  </si>
  <si>
    <t>CJ-12010</t>
  </si>
  <si>
    <t>Caroline Jumper</t>
  </si>
  <si>
    <t>FUR-BO-10003272</t>
  </si>
  <si>
    <t>O'Sullivan Living Dimensions 5-Shelf Bookcases</t>
  </si>
  <si>
    <t>US-2016-122182</t>
  </si>
  <si>
    <t>BD-11770</t>
  </si>
  <si>
    <t>Bryan Davis</t>
  </si>
  <si>
    <t>TEC-AC-10002800</t>
  </si>
  <si>
    <t>Plantronics Audio 478 Stereo USB Headset</t>
  </si>
  <si>
    <t>CA-2016-159016</t>
  </si>
  <si>
    <t>KF-16285</t>
  </si>
  <si>
    <t>Karen Ferguson</t>
  </si>
  <si>
    <t>OFF-PA-10004405</t>
  </si>
  <si>
    <t>Rediform Voice Mail Log Books</t>
  </si>
  <si>
    <t>TEC-PH-10002885</t>
  </si>
  <si>
    <t>Apple iPhone 5</t>
  </si>
  <si>
    <t>CA-2016-169663</t>
  </si>
  <si>
    <t>RH-19510</t>
  </si>
  <si>
    <t>Rick Huthwaite</t>
  </si>
  <si>
    <t>TEC-AC-10003038</t>
  </si>
  <si>
    <t>Kingston Digital DataTraveler 16GB USB 2.0</t>
  </si>
  <si>
    <t>TEC-MA-10000984</t>
  </si>
  <si>
    <t>Okidata MB760 Printer</t>
  </si>
  <si>
    <t>CA-2016-108959</t>
  </si>
  <si>
    <t>MH-17785</t>
  </si>
  <si>
    <t>Maya Herman</t>
  </si>
  <si>
    <t>OFF-ST-10001272</t>
  </si>
  <si>
    <t>Mini 13-1/2 Capacity Data Binder Rack, Pearl</t>
  </si>
  <si>
    <t>CA-2016-118255</t>
  </si>
  <si>
    <t>Eagan</t>
  </si>
  <si>
    <t>Minnesota</t>
  </si>
  <si>
    <t>OFF-BI-10003291</t>
  </si>
  <si>
    <t>Wilson Jones Leather-Like Binders with DublLock Round Rings</t>
  </si>
  <si>
    <t>US-2016-128902</t>
  </si>
  <si>
    <t>MB-18085</t>
  </si>
  <si>
    <t>Mick Brown</t>
  </si>
  <si>
    <t>Vineland</t>
  </si>
  <si>
    <t>CA-2016-146171</t>
  </si>
  <si>
    <t>JP-16135</t>
  </si>
  <si>
    <t>Julie Prescott</t>
  </si>
  <si>
    <t>CA-2016-122511</t>
  </si>
  <si>
    <t>BT-11485</t>
  </si>
  <si>
    <t>Brad Thomas</t>
  </si>
  <si>
    <t>FUR-FU-10001037</t>
  </si>
  <si>
    <t>DAX Charcoal/Nickel-Tone Document Frame, 5 x 7</t>
  </si>
  <si>
    <t>CA-2016-115504</t>
  </si>
  <si>
    <t>MC-18130</t>
  </si>
  <si>
    <t>Mike Caudle</t>
  </si>
  <si>
    <t>Monroe</t>
  </si>
  <si>
    <t>Louisiana</t>
  </si>
  <si>
    <t>CA-2016-119683</t>
  </si>
  <si>
    <t>CK-12595</t>
  </si>
  <si>
    <t>Clytie Kelty</t>
  </si>
  <si>
    <t>OFF-EN-10001099</t>
  </si>
  <si>
    <t>CA-2016-127138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</si>
  <si>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</si>
  <si>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</si>
  <si>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</si>
  <si>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</si>
  <si>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</si>
  <si>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</si>
  <si>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</si>
  <si>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</si>
  <si>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</si>
  <si>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</si>
  <si>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US-2016-119270</t>
  </si>
  <si>
    <t>SW-20245</t>
  </si>
  <si>
    <t>Scot Wooten</t>
  </si>
  <si>
    <t>OFF-PA-10004022</t>
  </si>
  <si>
    <t>Hammermill Color Copier Paper (28Lb. and 96 Bright)</t>
  </si>
  <si>
    <t>CA-2016-158834</t>
  </si>
  <si>
    <t>TW-21025</t>
  </si>
  <si>
    <t>Tamara Willingham</t>
  </si>
  <si>
    <t>Scottsdale</t>
  </si>
  <si>
    <t>OFF-AP-10000326</t>
  </si>
  <si>
    <t>Belkin 7 Outlet SurgeMaster Surge Protector with Phone Protection</t>
  </si>
  <si>
    <t>TEC-PH-10001254</t>
  </si>
  <si>
    <t>Jabra BIZ 2300 Duo QD Duo CordedÂ Headset</t>
  </si>
  <si>
    <t>CA-2016-159373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</si>
  <si>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</si>
  <si>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</si>
  <si>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</si>
  <si>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</si>
  <si>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</si>
  <si>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</si>
  <si>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</si>
  <si>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</si>
  <si>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US-2016-108637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</si>
  <si>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</si>
  <si>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</si>
  <si>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</si>
  <si>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</si>
  <si>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</si>
  <si>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</si>
  <si>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</si>
  <si>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</si>
  <si>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</si>
  <si>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CA-2016-136301</t>
  </si>
  <si>
    <t>EH-13765</t>
  </si>
  <si>
    <t>Edward Hooks</t>
  </si>
  <si>
    <t>FUR-FU-10004712</t>
  </si>
  <si>
    <t>Westinghouse Mesh Shade Clip-On Gooseneck Lamp, Black</t>
  </si>
  <si>
    <t>US-2016-114013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</si>
  <si>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</si>
  <si>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</si>
  <si>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</si>
  <si>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</si>
  <si>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</si>
  <si>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</si>
  <si>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</si>
  <si>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</si>
  <si>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</si>
  <si>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</si>
  <si>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</si>
  <si>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</si>
  <si>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</si>
  <si>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</si>
  <si>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</si>
  <si>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</si>
  <si>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</si>
  <si>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</si>
  <si>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CA-2016-119123</t>
  </si>
  <si>
    <t>DB-13360</t>
  </si>
  <si>
    <t>Dennis Bolton</t>
  </si>
  <si>
    <t>Riverside</t>
  </si>
  <si>
    <t>OFF-BI-10001036</t>
  </si>
  <si>
    <t>Cardinal EasyOpen D-Ring Binders</t>
  </si>
  <si>
    <t>US-2016-154361</t>
  </si>
  <si>
    <t>HZ-14950</t>
  </si>
  <si>
    <t>Henia Zydlo</t>
  </si>
  <si>
    <t>FUR-FU-10004020</t>
  </si>
  <si>
    <t>Advantus Panel Wall Acrylic Frame</t>
  </si>
  <si>
    <t>CA-2016-162082</t>
  </si>
  <si>
    <t>Harlingen</t>
  </si>
  <si>
    <t>FUR-BO-10004409</t>
  </si>
  <si>
    <t>Safco Value Mate Series Steel Bookcases, Baked Enamel Finish on Steel, Gray</t>
  </si>
  <si>
    <t>OFF-AR-10001044</t>
  </si>
  <si>
    <t>BOSTON Ranger #55 Pencil Sharpener, Black</t>
  </si>
  <si>
    <t>CA-2016-124793</t>
  </si>
  <si>
    <t>MM-18280</t>
  </si>
  <si>
    <t>Muhammed MacIntyre</t>
  </si>
  <si>
    <t>FUR-CH-10002880</t>
  </si>
  <si>
    <t>Global High-Back Leather Tilter, Burgundy</t>
  </si>
  <si>
    <t>CA-2016-133802</t>
  </si>
  <si>
    <t>Redwood City</t>
  </si>
  <si>
    <t>CA-2016-102134</t>
  </si>
  <si>
    <t>SP-20545</t>
  </si>
  <si>
    <t>Sibella Parks</t>
  </si>
  <si>
    <t>Green Bay</t>
  </si>
  <si>
    <t>FUR-FU-10003724</t>
  </si>
  <si>
    <t>Westinghouse Clip-On Gooseneck Lamps</t>
  </si>
  <si>
    <t>US-2016-113509</t>
  </si>
  <si>
    <t>PL-18925</t>
  </si>
  <si>
    <t>Paul Lucas</t>
  </si>
  <si>
    <t>TEC-AC-10004855</t>
  </si>
  <si>
    <t>V7 USB Numeric Keypad</t>
  </si>
  <si>
    <t>CA-2016-138968</t>
  </si>
  <si>
    <t>FC-14335</t>
  </si>
  <si>
    <t>Fred Chung</t>
  </si>
  <si>
    <t>OFF-BI-10003529</t>
  </si>
  <si>
    <t>Avery Round Ring Poly Binders</t>
  </si>
  <si>
    <t>FUR-CH-10000309</t>
  </si>
  <si>
    <t>Global Comet Stacking Arm Chair</t>
  </si>
  <si>
    <t>CA-2016-140571</t>
  </si>
  <si>
    <t>OFF-PA-10001954</t>
  </si>
  <si>
    <t>Xerox 1964</t>
  </si>
  <si>
    <t>CA-2016-149272</t>
  </si>
  <si>
    <t>MY-18295</t>
  </si>
  <si>
    <t>Muhammed Yedwab</t>
  </si>
  <si>
    <t>Bryan</t>
  </si>
  <si>
    <t>FUR-CH-10000863</t>
  </si>
  <si>
    <t>Novimex Swivel Fabric Task Chair</t>
  </si>
  <si>
    <t>OFF-BI-10004233</t>
  </si>
  <si>
    <t>GBC Pre-Punched Binding Paper, Plastic, White, 8-1/2" x 11"</t>
  </si>
  <si>
    <t>CA-2016-128111</t>
  </si>
  <si>
    <t>CS-12355</t>
  </si>
  <si>
    <t>Christine Sundaresam</t>
  </si>
  <si>
    <t>Malden</t>
  </si>
  <si>
    <t>CA-2016-115476</t>
  </si>
  <si>
    <t>VM-21835</t>
  </si>
  <si>
    <t>Vivian Mathis</t>
  </si>
  <si>
    <t>TEC-PH-10000673</t>
  </si>
  <si>
    <t>Plantronics Voyager Pro HD - Bluetooth Headset</t>
  </si>
  <si>
    <t>OFF-BI-10000962</t>
  </si>
  <si>
    <t>Acco Flexible ACCOHIDE Square Ring Data Binder, Dark Blue, 11 1/2" X 14" 7/8"</t>
  </si>
  <si>
    <t>CA-2016-131737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</si>
  <si>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</si>
  <si>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</si>
  <si>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</si>
  <si>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</si>
  <si>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</si>
  <si>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</si>
  <si>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</si>
  <si>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</si>
  <si>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</si>
  <si>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CA-2016-134544</t>
  </si>
  <si>
    <t>AC-10660</t>
  </si>
  <si>
    <t>Anna Chung</t>
  </si>
  <si>
    <t>TEC-PH-10003800</t>
  </si>
  <si>
    <t>i.Sound Portable Power - 8000 mAh</t>
  </si>
  <si>
    <t>US-2016-120929</t>
  </si>
  <si>
    <t>RO-19780</t>
  </si>
  <si>
    <t>Rose O'Brian</t>
  </si>
  <si>
    <t>Memphis</t>
  </si>
  <si>
    <t>FUR-TA-10001857</t>
  </si>
  <si>
    <t>Balt Solid Wood Rectangular Table</t>
  </si>
  <si>
    <t>CA-2016-113292</t>
  </si>
  <si>
    <t>DB-13060</t>
  </si>
  <si>
    <t>Dave Brooks</t>
  </si>
  <si>
    <t>OFF-AP-10003590</t>
  </si>
  <si>
    <t>Hoover WindTunnel Plus Canister Vacuum</t>
  </si>
  <si>
    <t>CA-2016-106383</t>
  </si>
  <si>
    <t>BT-11440</t>
  </si>
  <si>
    <t>Bobby Trafton</t>
  </si>
  <si>
    <t>Littleton</t>
  </si>
  <si>
    <t>FUR-BO-10002202</t>
  </si>
  <si>
    <t>Atlantic Metals Mobile 2-Shelf Bookcases, Custom Colors</t>
  </si>
  <si>
    <t>CA-2016-136371</t>
  </si>
  <si>
    <t>SV-20935</t>
  </si>
  <si>
    <t>Susan Vittorini</t>
  </si>
  <si>
    <t>FUR-FU-10000409</t>
  </si>
  <si>
    <t>GE 4 Foot Flourescent Tube, 40 Watt</t>
  </si>
  <si>
    <t>FUR-FU-10000221</t>
  </si>
  <si>
    <t>Master Caster Door Stop, Brown</t>
  </si>
  <si>
    <t>CA-2016-118178</t>
  </si>
  <si>
    <t>CC-12610</t>
  </si>
  <si>
    <t>Corey Catlett</t>
  </si>
  <si>
    <t>OFF-BI-10001153</t>
  </si>
  <si>
    <t>Ibico Recycled Grain-Textured Covers</t>
  </si>
  <si>
    <t>US-2016-156986</t>
  </si>
  <si>
    <t>Salem</t>
  </si>
  <si>
    <t>Oregon</t>
  </si>
  <si>
    <t>OFF-PA-10002005</t>
  </si>
  <si>
    <t>Xerox 225</t>
  </si>
  <si>
    <t>OFF-BI-10002498</t>
  </si>
  <si>
    <t>Clear Mylar Reinforcing Strips</t>
  </si>
  <si>
    <t>OFF-PA-10004101</t>
  </si>
  <si>
    <t>Xerox 1894</t>
  </si>
  <si>
    <t>CA-2016-150889</t>
  </si>
  <si>
    <t>PB-19105</t>
  </si>
  <si>
    <t>Peter BÃ¼hler</t>
  </si>
  <si>
    <t>Evanston</t>
  </si>
  <si>
    <t>TEC-PH-10000004</t>
  </si>
  <si>
    <t>Belkin iPhone and iPad Lightning Cable</t>
  </si>
  <si>
    <t>CA-2016-127670</t>
  </si>
  <si>
    <t>RD-19660</t>
  </si>
  <si>
    <t>Robert Dilbeck</t>
  </si>
  <si>
    <t>Saint Peters</t>
  </si>
  <si>
    <t>Missouri</t>
  </si>
  <si>
    <t>CA-2016-162747</t>
  </si>
  <si>
    <t>AH-10030</t>
  </si>
  <si>
    <t>Aaron Hawkins</t>
  </si>
  <si>
    <t>FUR-FU-10003691</t>
  </si>
  <si>
    <t>Eldon Image Series Desk Accessories, Ebony</t>
  </si>
  <si>
    <t>US-2016-133879</t>
  </si>
  <si>
    <t>KT-16465</t>
  </si>
  <si>
    <t>Kean Takahito</t>
  </si>
  <si>
    <t>OFF-BI-10004465</t>
  </si>
  <si>
    <t>Avery Durable Slant Ring Binders</t>
  </si>
  <si>
    <t>FUR-CH-10000665</t>
  </si>
  <si>
    <t>Global Airflow Leather Mesh Back Chair, Black</t>
  </si>
  <si>
    <t>OFF-AR-10004956</t>
  </si>
  <si>
    <t>Newell 33</t>
  </si>
  <si>
    <t>CA-2016-163153</t>
  </si>
  <si>
    <t>DM-12955</t>
  </si>
  <si>
    <t>Dario Medina</t>
  </si>
  <si>
    <t>FUR-TA-10004767</t>
  </si>
  <si>
    <t>Safco Drafting Table</t>
  </si>
  <si>
    <t>OFF-AR-10001868</t>
  </si>
  <si>
    <t>Prang Dustless Chalk Sticks</t>
  </si>
  <si>
    <t>CA-2016-107615</t>
  </si>
  <si>
    <t>RB-19645</t>
  </si>
  <si>
    <t>Robert Barroso</t>
  </si>
  <si>
    <t>North Las Vegas</t>
  </si>
  <si>
    <t>Nevada</t>
  </si>
  <si>
    <t>TEC-AC-10001013</t>
  </si>
  <si>
    <t>Logitech ClearChat Comfort/USB Headset H390</t>
  </si>
  <si>
    <t>CA-2016-118899</t>
  </si>
  <si>
    <t>US-2016-164189</t>
  </si>
  <si>
    <t>DR-12880</t>
  </si>
  <si>
    <t>Dan Reichenbach</t>
  </si>
  <si>
    <t>Gresham</t>
  </si>
  <si>
    <t>TEC-PH-10003691</t>
  </si>
  <si>
    <t>BlackBerry Q10</t>
  </si>
  <si>
    <t>CA-2016-113803</t>
  </si>
  <si>
    <t>VG-21805</t>
  </si>
  <si>
    <t>Vivek Grady</t>
  </si>
  <si>
    <t>OFF-PA-10001994</t>
  </si>
  <si>
    <t>Ink Jet Note and Greeting Cards, 8-1/2" x 5-1/2" Card Size</t>
  </si>
  <si>
    <t>CA-2016-130911</t>
  </si>
  <si>
    <t>DC-12850</t>
  </si>
  <si>
    <t>Dan Campbell</t>
  </si>
  <si>
    <t>FUR-BO-10004357</t>
  </si>
  <si>
    <t>O'Sullivan Living Dimensions 3-Shelf Bookcases</t>
  </si>
  <si>
    <t>OFF-AR-10000475</t>
  </si>
  <si>
    <t>Hunt BOSTON Vista Battery-Operated Pencil Sharpener, Black</t>
  </si>
  <si>
    <t>CA-2016-134887</t>
  </si>
  <si>
    <t>Norman</t>
  </si>
  <si>
    <t>TEC-AC-10003832</t>
  </si>
  <si>
    <t>LogitechÂ P710e Mobile Speakerphone</t>
  </si>
  <si>
    <t>CA-2016-120082</t>
  </si>
  <si>
    <t>DK-12835</t>
  </si>
  <si>
    <t>Damala Kotsonis</t>
  </si>
  <si>
    <t>CA-2016-123666</t>
  </si>
  <si>
    <t>OFF-ST-10001522</t>
  </si>
  <si>
    <t>Gould Plastics 18-Pocket Panel Bin, 34w x 5-1/4d x 20-1/2h</t>
  </si>
  <si>
    <t>US-2016-162677</t>
  </si>
  <si>
    <t>DB-13210</t>
  </si>
  <si>
    <t>Dean Braden</t>
  </si>
  <si>
    <t>OFF-ST-10001291</t>
  </si>
  <si>
    <t>Tenex Personal Self-Stacking Standard File Box, Black/Gray</t>
  </si>
  <si>
    <t>TEC-AC-10001314</t>
  </si>
  <si>
    <t>Case Logic 2.4GHz Wireless Keyboard</t>
  </si>
  <si>
    <t>CA-2016-161361</t>
  </si>
  <si>
    <t>MV-17485</t>
  </si>
  <si>
    <t>Mark Van Huff</t>
  </si>
  <si>
    <t>Pocatello</t>
  </si>
  <si>
    <t>Idaho</t>
  </si>
  <si>
    <t>OFF-PA-10001838</t>
  </si>
  <si>
    <t>Adams Telephone Message Book W/Dividers/Space For Phone Numbers, 5 1/4"X8 1/2", 300/Messages</t>
  </si>
  <si>
    <t>OFF-BI-10002215</t>
  </si>
  <si>
    <t>Wilson Jones Hanging View Binder, White, 1"</t>
  </si>
  <si>
    <t>CA-2016-119074</t>
  </si>
  <si>
    <t>DS-13180</t>
  </si>
  <si>
    <t>David Smith</t>
  </si>
  <si>
    <t>FUR-FU-10003731</t>
  </si>
  <si>
    <t>Eldon Expressions Wood and Plastic Desk Accessories, Oak</t>
  </si>
  <si>
    <t>CA-2016-162901</t>
  </si>
  <si>
    <t>AS-10045</t>
  </si>
  <si>
    <t>Aaron Smayling</t>
  </si>
  <si>
    <t>OFF-ST-10000649</t>
  </si>
  <si>
    <t>Hanging Personal Folder File</t>
  </si>
  <si>
    <t>CA-2016-131380</t>
  </si>
  <si>
    <t>OFF-ST-10002485</t>
  </si>
  <si>
    <t>Rogers Deluxe File Chest</t>
  </si>
  <si>
    <t>OFF-PA-10001243</t>
  </si>
  <si>
    <t>Xerox 1983</t>
  </si>
  <si>
    <t>CA-2016-152555</t>
  </si>
  <si>
    <t>ME-17320</t>
  </si>
  <si>
    <t>Maria Etezadi</t>
  </si>
  <si>
    <t>OFF-PA-10001295</t>
  </si>
  <si>
    <t>Computer Printout Paper with Letter-Trim Perforations</t>
  </si>
  <si>
    <t>FUR-CH-10002965</t>
  </si>
  <si>
    <t>Global Leather Highback Executive Chair with Pneumatic Height Adjustment, Black</t>
  </si>
  <si>
    <t>CA-2016-167556</t>
  </si>
  <si>
    <t>JM-15250</t>
  </si>
  <si>
    <t>Janet Martin</t>
  </si>
  <si>
    <t>OFF-PA-10000466</t>
  </si>
  <si>
    <t>Memo Book, 100 Message Capacity, 5 3/8â_x0080__x009d_ x 11â_x0080__x009d_</t>
  </si>
  <si>
    <t>OFF-BI-10003708</t>
  </si>
  <si>
    <t>Acco Four Pocket Poly Ring Binder with Label Holder, Smoke, 1"</t>
  </si>
  <si>
    <t>FUR-FU-10004848</t>
  </si>
  <si>
    <t>Howard Miller 13-3/4" Diameter Brushed Chrome Round Wall Clock</t>
  </si>
  <si>
    <t>OFF-BI-10000320</t>
  </si>
  <si>
    <t>GBC Plastic Binding Combs</t>
  </si>
  <si>
    <t>CA-2016-127236</t>
  </si>
  <si>
    <t>TB-21595</t>
  </si>
  <si>
    <t>Troy Blackwell</t>
  </si>
  <si>
    <t>TEC-PH-10000141</t>
  </si>
  <si>
    <t>Clearsounds A400</t>
  </si>
  <si>
    <t>CA-2016-128258</t>
  </si>
  <si>
    <t>CP-12085</t>
  </si>
  <si>
    <t>Cathy Prescott</t>
  </si>
  <si>
    <t>Norwich</t>
  </si>
  <si>
    <t>OFF-PA-10004156</t>
  </si>
  <si>
    <t>Xerox 188</t>
  </si>
  <si>
    <t>US-2016-151827</t>
  </si>
  <si>
    <t>CS-11950</t>
  </si>
  <si>
    <t>Carlos Soltero</t>
  </si>
  <si>
    <t>TEC-PH-10002789</t>
  </si>
  <si>
    <t>LG Exalt</t>
  </si>
  <si>
    <t>TEC-AC-10003289</t>
  </si>
  <si>
    <t>Anker Ultra-Slim Mini Bluetooth 3.0 Wireless Keyboard</t>
  </si>
  <si>
    <t>CA-2016-124100</t>
  </si>
  <si>
    <t>EH-13990</t>
  </si>
  <si>
    <t>Erica Hackney</t>
  </si>
  <si>
    <t>FUR-CH-10003817</t>
  </si>
  <si>
    <t>Global Value Steno Chair, Gray</t>
  </si>
  <si>
    <t>CA-2016-166674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</si>
  <si>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</si>
  <si>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</si>
  <si>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</si>
  <si>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</si>
  <si>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</si>
  <si>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</si>
  <si>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</si>
  <si>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</si>
  <si>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</si>
  <si>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</si>
  <si>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</si>
  <si>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CA-2016-103947</t>
  </si>
  <si>
    <t>BB-10990</t>
  </si>
  <si>
    <t>Barry Blumstein</t>
  </si>
  <si>
    <t>OFF-FA-10003112</t>
  </si>
  <si>
    <t>OFF-AP-10002350</t>
  </si>
  <si>
    <t>Belkin F9H710-06 7 Outlet SurgeMaster Surge Protector</t>
  </si>
  <si>
    <t>CA-2016-149902</t>
  </si>
  <si>
    <t>OFF-AR-10002956</t>
  </si>
  <si>
    <t>Boston 16801 Nautilus Battery Pencil Sharpener</t>
  </si>
  <si>
    <t>CA-2016-161473</t>
  </si>
  <si>
    <t>TB-21175</t>
  </si>
  <si>
    <t>Thomas Boland</t>
  </si>
  <si>
    <t>OFF-LA-10001297</t>
  </si>
  <si>
    <t>Avery 473</t>
  </si>
  <si>
    <t>OFF-SU-10001574</t>
  </si>
  <si>
    <t>Acme Value Line Scissors</t>
  </si>
  <si>
    <t>OFF-BI-10003305</t>
  </si>
  <si>
    <t>Avery Hanging File Binders</t>
  </si>
  <si>
    <t>CA-2016-111213</t>
  </si>
  <si>
    <t>FUR-CH-10000454</t>
  </si>
  <si>
    <t>Hon Deluxe Fabric Upholstered Stacking Chairs, Rounded Back</t>
  </si>
  <si>
    <t>OFF-SU-10000946</t>
  </si>
  <si>
    <t>Staple remover</t>
  </si>
  <si>
    <t>OFF-BI-10004140</t>
  </si>
  <si>
    <t>Avery Non-Stick Binders</t>
  </si>
  <si>
    <t>CA-2016-127985</t>
  </si>
  <si>
    <t>DB-12910</t>
  </si>
  <si>
    <t>Daniel Byrd</t>
  </si>
  <si>
    <t>US-2016-160206</t>
  </si>
  <si>
    <t>CA-2016-123540</t>
  </si>
  <si>
    <t>DJ-13420</t>
  </si>
  <si>
    <t>Denny Joy</t>
  </si>
  <si>
    <t>FUR-CH-10000847</t>
  </si>
  <si>
    <t>Global Executive Mid-Back Manager's Chair</t>
  </si>
  <si>
    <t>CA-2016-120796</t>
  </si>
  <si>
    <t>OFF-BI-10004330</t>
  </si>
  <si>
    <t>GBC Velobind Prepunched Cover Sets, Regency Series</t>
  </si>
  <si>
    <t>CA-2016-167682</t>
  </si>
  <si>
    <t>ZD-21925</t>
  </si>
  <si>
    <t>Zuschuss Donatelli</t>
  </si>
  <si>
    <t>FUR-FU-10003799</t>
  </si>
  <si>
    <t>Seth Thomas 13 1/2" Wall Clock</t>
  </si>
  <si>
    <t>CA-2016-162222</t>
  </si>
  <si>
    <t>SR-20740</t>
  </si>
  <si>
    <t>Steven Roelle</t>
  </si>
  <si>
    <t>OFF-PA-10003893</t>
  </si>
  <si>
    <t>Xerox 1962</t>
  </si>
  <si>
    <t>CA-2016-159142</t>
  </si>
  <si>
    <t>OFF-PA-10001776</t>
  </si>
  <si>
    <t>Wirebound Message Books, Four 2 3/4" x 5" Forms per Page, 600 Sets per Book</t>
  </si>
  <si>
    <t>CA-2016-167115</t>
  </si>
  <si>
    <t>EH-14185</t>
  </si>
  <si>
    <t>Evan Henry</t>
  </si>
  <si>
    <t>OFF-BI-10004600</t>
  </si>
  <si>
    <t>Ibico Ibimaster 300 Manual Binding System</t>
  </si>
  <si>
    <t>CA-2016-123050</t>
  </si>
  <si>
    <t>BC-11125</t>
  </si>
  <si>
    <t>Becky Castell</t>
  </si>
  <si>
    <t>Troy</t>
  </si>
  <si>
    <t>OFF-ST-10003455</t>
  </si>
  <si>
    <t>Tenex File Box, Personal Filing Tote with Lid, Black</t>
  </si>
  <si>
    <t>TEC-AC-10001109</t>
  </si>
  <si>
    <t>Logitech Trackman Marble Mouse</t>
  </si>
  <si>
    <t>CA-2016-159695</t>
  </si>
  <si>
    <t>GM-14455</t>
  </si>
  <si>
    <t>Gary Mitchum</t>
  </si>
  <si>
    <t>OFF-ST-10003442</t>
  </si>
  <si>
    <t>Eldon Portable Mobile Manager</t>
  </si>
  <si>
    <t>CA-2016-161907</t>
  </si>
  <si>
    <t>JH-16180</t>
  </si>
  <si>
    <t>Justin Hirsh</t>
  </si>
  <si>
    <t>OFF-SU-10000646</t>
  </si>
  <si>
    <t>Premier Automatic Letter Opener</t>
  </si>
  <si>
    <t>US-2016-150140</t>
  </si>
  <si>
    <t>VM-21685</t>
  </si>
  <si>
    <t>Valerie Mitchum</t>
  </si>
  <si>
    <t>TEC-PH-10002555</t>
  </si>
  <si>
    <t>Nortel Meridian M5316 Digital phone</t>
  </si>
  <si>
    <t>CA-2016-110499</t>
  </si>
  <si>
    <t>YC-21895</t>
  </si>
  <si>
    <t>Yoseph Carroll</t>
  </si>
  <si>
    <t>TEC-CO-10002095</t>
  </si>
  <si>
    <t>Hewlett Packard 610 Color Digital Copier / Printer</t>
  </si>
  <si>
    <t>CA-2016-120530</t>
  </si>
  <si>
    <t>Dl-13600</t>
  </si>
  <si>
    <t>Dorris liebe</t>
  </si>
  <si>
    <t>CA-2016-132899</t>
  </si>
  <si>
    <t>SF-20200</t>
  </si>
  <si>
    <t>Sarah Foster</t>
  </si>
  <si>
    <t>OFF-AR-10002833</t>
  </si>
  <si>
    <t>Newell 322</t>
  </si>
  <si>
    <t>CA-2016-154998</t>
  </si>
  <si>
    <t>ES-14080</t>
  </si>
  <si>
    <t>Erin Smith</t>
  </si>
  <si>
    <t>Lakewood</t>
  </si>
  <si>
    <t>OFF-PA-10004243</t>
  </si>
  <si>
    <t>Xerox 1939</t>
  </si>
  <si>
    <t>CA-2016-114405</t>
  </si>
  <si>
    <t>AS-10240</t>
  </si>
  <si>
    <t>Alan Shonely</t>
  </si>
  <si>
    <t>OFF-AP-10003278</t>
  </si>
  <si>
    <t>Belkin 7-Outlet SurgeMaster Home Series</t>
  </si>
  <si>
    <t>OFF-ST-10001627</t>
  </si>
  <si>
    <t>Eldon Jumbo ProFile Portable File Boxes Graphite/Black</t>
  </si>
  <si>
    <t>CA-2016-138520</t>
  </si>
  <si>
    <t>JL-15505</t>
  </si>
  <si>
    <t>Jeremy Lonsdale</t>
  </si>
  <si>
    <t>FUR-BO-10002268</t>
  </si>
  <si>
    <t>Sauder Barrister Bookcases</t>
  </si>
  <si>
    <t>OFF-AR-10002399</t>
  </si>
  <si>
    <t>Dixon Prang Watercolor Pencils, 10-Color Set with Brush</t>
  </si>
  <si>
    <t>OFF-PA-10002713</t>
  </si>
  <si>
    <t>Adams Phone Message Book, 200 Message Capacity, 8 1/16â_x0080__x009d_ x 11â_x0080__x009d_</t>
  </si>
  <si>
    <t>CA-2016-130477</t>
  </si>
  <si>
    <t>LC-17140</t>
  </si>
  <si>
    <t>Logan Currie</t>
  </si>
  <si>
    <t>OFF-PA-10002947</t>
  </si>
  <si>
    <t>Xerox 1923</t>
  </si>
  <si>
    <t>OFF-ST-10002583</t>
  </si>
  <si>
    <t>Fellowes Neat Ideas Storage Cubes</t>
  </si>
  <si>
    <t>OFF-PA-10000019</t>
  </si>
  <si>
    <t>Xerox 1931</t>
  </si>
  <si>
    <t>CA-2016-130946</t>
  </si>
  <si>
    <t>TEC-AC-10001990</t>
  </si>
  <si>
    <t>Kensington Orbit Wireless Mobile Trackball for PC and Mac</t>
  </si>
  <si>
    <t>FUR-CH-10004540</t>
  </si>
  <si>
    <t>Global Chrome Stack Chair</t>
  </si>
  <si>
    <t>OFF-BI-10004995</t>
  </si>
  <si>
    <t>GBC DocuBind P400 Electric Binding System</t>
  </si>
  <si>
    <t>CA-2016-104969</t>
  </si>
  <si>
    <t>EH-14125</t>
  </si>
  <si>
    <t>Eugene Hildebrand</t>
  </si>
  <si>
    <t>OFF-EN-10002312</t>
  </si>
  <si>
    <t>#10 Self-Seal White Envelopes</t>
  </si>
  <si>
    <t>OFF-BI-10004224</t>
  </si>
  <si>
    <t>Catalog Binders with Expanding Posts</t>
  </si>
  <si>
    <t>CA-2016-124233</t>
  </si>
  <si>
    <t>FUR-FU-10002597</t>
  </si>
  <si>
    <t>C-Line Magnetic Cubicle Keepers, Clear Polypropylene</t>
  </si>
  <si>
    <t>CA-2016-150000</t>
  </si>
  <si>
    <t>OFF-EN-10002973</t>
  </si>
  <si>
    <t>Ampad #10 Peel &amp; Seel Holiday Envelopes</t>
  </si>
  <si>
    <t>US-2016-106600</t>
  </si>
  <si>
    <t>RM-19375</t>
  </si>
  <si>
    <t>Raymond Messe</t>
  </si>
  <si>
    <t>FUR-BO-10001608</t>
  </si>
  <si>
    <t>Hon Metal Bookcases, Black</t>
  </si>
  <si>
    <t>CA-2016-134789</t>
  </si>
  <si>
    <t>CK-12325</t>
  </si>
  <si>
    <t>Christine Kargatis</t>
  </si>
  <si>
    <t>Hot Springs</t>
  </si>
  <si>
    <t>Arkansas</t>
  </si>
  <si>
    <t>OFF-FA-10002280</t>
  </si>
  <si>
    <t>Advantus Plastic Paper Clips</t>
  </si>
  <si>
    <t>FUR-FU-10003268</t>
  </si>
  <si>
    <t>Eldon Radial Chair Mat for Low to Medium Pile Carpets</t>
  </si>
  <si>
    <t>CA-2016-126809</t>
  </si>
  <si>
    <t>EB-13750</t>
  </si>
  <si>
    <t>Edward Becker</t>
  </si>
  <si>
    <t>OFF-BI-10003712</t>
  </si>
  <si>
    <t>Acco Pressboard Covers with Storage Hooks, 14 7/8" x 11", Light Blue</t>
  </si>
  <si>
    <t>CA-2016-128517</t>
  </si>
  <si>
    <t>SW-20350</t>
  </si>
  <si>
    <t>Sean Wendt</t>
  </si>
  <si>
    <t>Detroit</t>
  </si>
  <si>
    <t>OFF-BI-10000831</t>
  </si>
  <si>
    <t>Storex Flexible Poly Binders with Double Pockets</t>
  </si>
  <si>
    <t>CA-2016-117681</t>
  </si>
  <si>
    <t>HF-14995</t>
  </si>
  <si>
    <t>Herbert Flentye</t>
  </si>
  <si>
    <t>FUR-BO-10001798</t>
  </si>
  <si>
    <t>Bush Somerset Collection Bookcase</t>
  </si>
  <si>
    <t>US-2016-114622</t>
  </si>
  <si>
    <t>OFF-BI-10004716</t>
  </si>
  <si>
    <t>Wilson Jones Hanging Recycled Pressboard Data Binders</t>
  </si>
  <si>
    <t>CA-2016-124814</t>
  </si>
  <si>
    <t>FM-14215</t>
  </si>
  <si>
    <t>Filia McAdams</t>
  </si>
  <si>
    <t>Bakersfield</t>
  </si>
  <si>
    <t>OFF-PA-10002787</t>
  </si>
  <si>
    <t>Xerox 227</t>
  </si>
  <si>
    <t>CA-2016-123358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</si>
  <si>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</si>
  <si>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</si>
  <si>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</si>
  <si>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</si>
  <si>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</si>
  <si>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</si>
  <si>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</si>
  <si>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</si>
  <si>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</si>
  <si>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</si>
  <si>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CA-2016-109652</t>
  </si>
  <si>
    <t>QJ-19255</t>
  </si>
  <si>
    <t>Quincy Jones</t>
  </si>
  <si>
    <t>OFF-AR-10000034</t>
  </si>
  <si>
    <t>BIC Brite Liner Grip Highlighters, Assorted, 5/Pack</t>
  </si>
  <si>
    <t>CA-2016-112102</t>
  </si>
  <si>
    <t>BD-11605</t>
  </si>
  <si>
    <t>Brian Dahlen</t>
  </si>
  <si>
    <t>FUR-TA-10004086</t>
  </si>
  <si>
    <t>KI Adjustable-Height Table</t>
  </si>
  <si>
    <t>OFF-PA-10000100</t>
  </si>
  <si>
    <t>Xerox 1945</t>
  </si>
  <si>
    <t>OFF-EN-10002500</t>
  </si>
  <si>
    <t>Globe Weis Peel &amp; Seel First Class Envelopes</t>
  </si>
  <si>
    <t>CA-2016-142398</t>
  </si>
  <si>
    <t>BP-11290</t>
  </si>
  <si>
    <t>Beth Paige</t>
  </si>
  <si>
    <t>OFF-BI-10004826</t>
  </si>
  <si>
    <t>JM Magazine Binder</t>
  </si>
  <si>
    <t>CA-2016-163594</t>
  </si>
  <si>
    <t>JF-15295</t>
  </si>
  <si>
    <t>Jason Fortune-</t>
  </si>
  <si>
    <t>FUR-CH-10000225</t>
  </si>
  <si>
    <t>Global Geo Office Task Chair, Gray</t>
  </si>
  <si>
    <t>OFF-BI-10003707</t>
  </si>
  <si>
    <t>Aluminum Screw Posts</t>
  </si>
  <si>
    <t>CA-2016-124254</t>
  </si>
  <si>
    <t>Wilson</t>
  </si>
  <si>
    <t>OFF-ST-10000060</t>
  </si>
  <si>
    <t>Fellowes Bankers Box Staxonsteel Drawer File/Stacking System</t>
  </si>
  <si>
    <t>OFF-PA-10000807</t>
  </si>
  <si>
    <t>TOPS "Important Message" Pads, Canary, 4-1/4 x 5-1/2, 50 Sheets per Pad</t>
  </si>
  <si>
    <t>CA-2016-152800</t>
  </si>
  <si>
    <t>SP-20920</t>
  </si>
  <si>
    <t>Susan Pistek</t>
  </si>
  <si>
    <t>OFF-EN-10001509</t>
  </si>
  <si>
    <t>Poly String Tie Envelopes</t>
  </si>
  <si>
    <t>CA-2016-148796</t>
  </si>
  <si>
    <t>PB-19150</t>
  </si>
  <si>
    <t>Philip Brown</t>
  </si>
  <si>
    <t>FUR-CH-10004886</t>
  </si>
  <si>
    <t>Bevis Steel Folding Chairs</t>
  </si>
  <si>
    <t>CA-2016-112669</t>
  </si>
  <si>
    <t>FUR-CH-10004086</t>
  </si>
  <si>
    <t>Hon 4070 Series Pagoda Armless Upholstered Stacking Chairs</t>
  </si>
  <si>
    <t>OFF-ST-10001228</t>
  </si>
  <si>
    <t>Fellowes Personal Hanging Folder Files, Navy</t>
  </si>
  <si>
    <t>CA-2016-164735</t>
  </si>
  <si>
    <t>TB-21400</t>
  </si>
  <si>
    <t>Tom Boeckenhauer</t>
  </si>
  <si>
    <t>Alexandria</t>
  </si>
  <si>
    <t>CA-2016-166625</t>
  </si>
  <si>
    <t>JM-15580</t>
  </si>
  <si>
    <t>Jill Matthias</t>
  </si>
  <si>
    <t>Baltimore</t>
  </si>
  <si>
    <t>OFF-BI-10002414</t>
  </si>
  <si>
    <t>GBC ProClick Spines for 32-Hole Punch</t>
  </si>
  <si>
    <t>US-2016-123750</t>
  </si>
  <si>
    <t>RB-19795</t>
  </si>
  <si>
    <t>Ross Baird</t>
  </si>
  <si>
    <t>Gastonia</t>
  </si>
  <si>
    <t>OFF-BI-10004584</t>
  </si>
  <si>
    <t>GBC ProClick 150 Presentation Binding System</t>
  </si>
  <si>
    <t>TEC-AC-10004659</t>
  </si>
  <si>
    <t>ImationÂ Secure+ Hardware Encrypted USB 2.0Â Flash Drive; 16GB</t>
  </si>
  <si>
    <t>OFF-ST-10000617</t>
  </si>
  <si>
    <t>Woodgrain Magazine Files by Perma</t>
  </si>
  <si>
    <t>CA-2016-136406</t>
  </si>
  <si>
    <t>BD-11320</t>
  </si>
  <si>
    <t>Bill Donatelli</t>
  </si>
  <si>
    <t>FUR-CH-10002024</t>
  </si>
  <si>
    <t>HON 5400 Series Task Chairs for Big and Tall</t>
  </si>
  <si>
    <t>US-2016-132423</t>
  </si>
  <si>
    <t>Grapevine</t>
  </si>
  <si>
    <t>OFF-AR-10001221</t>
  </si>
  <si>
    <t>Dixon Ticonderoga Erasable Colored Pencil Set, 12-Color</t>
  </si>
  <si>
    <t>OFF-FA-10002988</t>
  </si>
  <si>
    <t>Ideal Clamps</t>
  </si>
  <si>
    <t>CA-2016-117849</t>
  </si>
  <si>
    <t>JK-16120</t>
  </si>
  <si>
    <t>Julie Kriz</t>
  </si>
  <si>
    <t>OFF-PA-10004327</t>
  </si>
  <si>
    <t>Xerox 1911</t>
  </si>
  <si>
    <t>US-2016-164588</t>
  </si>
  <si>
    <t>AP-10915</t>
  </si>
  <si>
    <t>Arthur Prichep</t>
  </si>
  <si>
    <t>OFF-AR-10003056</t>
  </si>
  <si>
    <t>Newell 341</t>
  </si>
  <si>
    <t>US-2016-107440</t>
  </si>
  <si>
    <t>BS-11365</t>
  </si>
  <si>
    <t>Bill Shonely</t>
  </si>
  <si>
    <t>TEC-MA-10001047</t>
  </si>
  <si>
    <t>3D Systems Cube Printer, 2nd Generation, Magenta</t>
  </si>
  <si>
    <t>FUR-FU-10000550</t>
  </si>
  <si>
    <t>Stacking Trays by OIC</t>
  </si>
  <si>
    <t>OFF-BI-10002432</t>
  </si>
  <si>
    <t>Wilson Jones Standard D-Ring Binders</t>
  </si>
  <si>
    <t>CA-2016-105473</t>
  </si>
  <si>
    <t>BM-11785</t>
  </si>
  <si>
    <t>Bryan Mills</t>
  </si>
  <si>
    <t>OFF-SU-10003567</t>
  </si>
  <si>
    <t>Stiletto Hand Letter Openers</t>
  </si>
  <si>
    <t>CA-2016-166282</t>
  </si>
  <si>
    <t>PK-19075</t>
  </si>
  <si>
    <t>Pete Kriz</t>
  </si>
  <si>
    <t>TEC-AC-10004209</t>
  </si>
  <si>
    <t>Memorex Froggy Flash Drive 4 GB</t>
  </si>
  <si>
    <t>OFF-PA-10003022</t>
  </si>
  <si>
    <t>Standard Line â_x0080__x009c_While You Were Outâ_x0080__x009d_ Hardbound Telephone Message Book</t>
  </si>
  <si>
    <t>CA-2016-149111</t>
  </si>
  <si>
    <t>TEC-PH-10003092</t>
  </si>
  <si>
    <t>Motorola L804</t>
  </si>
  <si>
    <t>FUR-FU-10000206</t>
  </si>
  <si>
    <t>GE General Purpose, Extra Long Life, Showcase &amp; Floodlight Incandescent Bulbs</t>
  </si>
  <si>
    <t>US-2016-133508</t>
  </si>
  <si>
    <t>Omaha</t>
  </si>
  <si>
    <t>Nebraska</t>
  </si>
  <si>
    <t>OFF-FA-10000134</t>
  </si>
  <si>
    <t>Advantus Push Pins, Aluminum Head</t>
  </si>
  <si>
    <t>CA-2016-108735</t>
  </si>
  <si>
    <t>JM-15535</t>
  </si>
  <si>
    <t>Jessica Myrick</t>
  </si>
  <si>
    <t>FUR-BO-10003441</t>
  </si>
  <si>
    <t>Bush Westfield Collection Bookcases, Fully Assembled</t>
  </si>
  <si>
    <t>US-2016-159415</t>
  </si>
  <si>
    <t>CS-12175</t>
  </si>
  <si>
    <t>Charles Sheldon</t>
  </si>
  <si>
    <t>FUR-FU-10003798</t>
  </si>
  <si>
    <t>Ultra Door Kickplate, 8"H x 34"W</t>
  </si>
  <si>
    <t>CA-2016-155551</t>
  </si>
  <si>
    <t>CR-12580</t>
  </si>
  <si>
    <t>Clay Rozendal</t>
  </si>
  <si>
    <t>Elmhurst</t>
  </si>
  <si>
    <t>OFF-ST-10003656</t>
  </si>
  <si>
    <t>Safco Industrial Wire Shelving</t>
  </si>
  <si>
    <t>OFF-PA-10001560</t>
  </si>
  <si>
    <t>Adams Telephone Message Books, 5 1/4â_x0080__x009d_ x 11â_x0080__x009d_</t>
  </si>
  <si>
    <t>CA-2016-139381</t>
  </si>
  <si>
    <t>RF-19840</t>
  </si>
  <si>
    <t>Roy FranzÃ¶sisch</t>
  </si>
  <si>
    <t>Chesapeake</t>
  </si>
  <si>
    <t>OFF-AP-10001271</t>
  </si>
  <si>
    <t>Eureka The Boss Cordless Rechargeable Stick Vac</t>
  </si>
  <si>
    <t>TEC-PH-10004924</t>
  </si>
  <si>
    <t>SKILCRAFT Telephone Shoulder Rest, 2" x 6.5" x 2.5", Black</t>
  </si>
  <si>
    <t>CA-2016-125087</t>
  </si>
  <si>
    <t>TH-21115</t>
  </si>
  <si>
    <t>Thea Hudgings</t>
  </si>
  <si>
    <t>OFF-ST-10001780</t>
  </si>
  <si>
    <t>Tennsco 16-Compartment Lockers with Coat Rack</t>
  </si>
  <si>
    <t>FUR-FU-10004748</t>
  </si>
  <si>
    <t>Howard Miller 16" Diameter Gallery Wall Clock</t>
  </si>
  <si>
    <t>CA-2016-144785</t>
  </si>
  <si>
    <t>CS-12490</t>
  </si>
  <si>
    <t>Cindy Schnelling</t>
  </si>
  <si>
    <t>OFF-SU-10004290</t>
  </si>
  <si>
    <t>Acme Design Line 8" Stainless Steel Bent Scissors w/Champagne Handles, 3-1/8" Cut</t>
  </si>
  <si>
    <t>US-2016-161396</t>
  </si>
  <si>
    <t>FUR-TA-10002622</t>
  </si>
  <si>
    <t>Bush Andora Conference Table, Maple/Graphite Gray Finish</t>
  </si>
  <si>
    <t>OFF-PA-10000418</t>
  </si>
  <si>
    <t>Xerox 189</t>
  </si>
  <si>
    <t>US-2016-115819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</si>
  <si>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</si>
  <si>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</si>
  <si>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</si>
  <si>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</si>
  <si>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</si>
  <si>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</si>
  <si>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</si>
  <si>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</si>
  <si>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</si>
  <si>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</si>
  <si>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</si>
  <si>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</si>
  <si>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</si>
  <si>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</si>
  <si>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CA-2016-109666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</si>
  <si>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</si>
  <si>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</si>
  <si>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</si>
  <si>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</si>
  <si>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</si>
  <si>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</si>
  <si>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</si>
  <si>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</si>
  <si>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</si>
  <si>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</si>
  <si>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</si>
  <si>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</si>
  <si>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</si>
  <si>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</si>
  <si>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US-2016-103646</t>
  </si>
  <si>
    <t>OFF-ST-10000563</t>
  </si>
  <si>
    <t>Fellowes Bankers Box Stor/Drawer Steel Plus</t>
  </si>
  <si>
    <t>OFF-AP-10004487</t>
  </si>
  <si>
    <t>Kensington 4 Outlet MasterPiece Compact Power Control Center</t>
  </si>
  <si>
    <t>OFF-BI-10002854</t>
  </si>
  <si>
    <t>Performers Binder/Pad Holder, Black</t>
  </si>
  <si>
    <t>CA-2016-151498</t>
  </si>
  <si>
    <t>DN-13690</t>
  </si>
  <si>
    <t>Duane Noonan</t>
  </si>
  <si>
    <t>OFF-BI-10004967</t>
  </si>
  <si>
    <t>Round Ring Binders</t>
  </si>
  <si>
    <t>CA-2016-146423</t>
  </si>
  <si>
    <t>OFF-AR-10004817</t>
  </si>
  <si>
    <t>Colorific Watercolor Pencils</t>
  </si>
  <si>
    <t>OFF-PA-10003797</t>
  </si>
  <si>
    <t>Xerox 209</t>
  </si>
  <si>
    <t>CA-2016-109869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</si>
  <si>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</si>
  <si>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</si>
  <si>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</si>
  <si>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</si>
  <si>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</si>
  <si>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</si>
  <si>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</si>
  <si>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</si>
  <si>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</si>
  <si>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</si>
  <si>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</si>
  <si>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</si>
  <si>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</si>
  <si>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CA-2016-113061</t>
  </si>
  <si>
    <t>EL-13735</t>
  </si>
  <si>
    <t>Ed Ludwig</t>
  </si>
  <si>
    <t>Jefferson City</t>
  </si>
  <si>
    <t>FUR-FU-10003975</t>
  </si>
  <si>
    <t>Eldon Advantage Chair Mats for Low to Medium Pile Carpets</t>
  </si>
  <si>
    <t>CA-2016-109057</t>
  </si>
  <si>
    <t>TT-21460</t>
  </si>
  <si>
    <t>Tonja Turnell</t>
  </si>
  <si>
    <t>Aurora</t>
  </si>
  <si>
    <t>OFF-ST-10002406</t>
  </si>
  <si>
    <t>Pizazz Global Quick File</t>
  </si>
  <si>
    <t>CA-2016-147578</t>
  </si>
  <si>
    <t>FUR-FU-10001889</t>
  </si>
  <si>
    <t>Ultra Door Pull Handle</t>
  </si>
  <si>
    <t>CA-2016-101329</t>
  </si>
  <si>
    <t>MM-17920</t>
  </si>
  <si>
    <t>Michael Moore</t>
  </si>
  <si>
    <t>Rome</t>
  </si>
  <si>
    <t>OFF-AR-10000614</t>
  </si>
  <si>
    <t>Barrel Sharpener</t>
  </si>
  <si>
    <t>OFF-AR-10003190</t>
  </si>
  <si>
    <t>Newell 32</t>
  </si>
  <si>
    <t>CA-2016-162138</t>
  </si>
  <si>
    <t>GK-14620</t>
  </si>
  <si>
    <t>Grace Kelly</t>
  </si>
  <si>
    <t>Hesperia</t>
  </si>
  <si>
    <t>OFF-BI-10004593</t>
  </si>
  <si>
    <t>Ibico Laser Imprintable Binding System Covers</t>
  </si>
  <si>
    <t>TEC-AC-10001908</t>
  </si>
  <si>
    <t>Logitech Wireless Headset h800</t>
  </si>
  <si>
    <t>CA-2016-130001</t>
  </si>
  <si>
    <t>HK-14890</t>
  </si>
  <si>
    <t>Heather Kirkland</t>
  </si>
  <si>
    <t>OFF-PA-10002666</t>
  </si>
  <si>
    <t>Southworth 25% Cotton Linen-Finish Paper &amp; Envelopes</t>
  </si>
  <si>
    <t>CA-2016-124149</t>
  </si>
  <si>
    <t>MJ-17740</t>
  </si>
  <si>
    <t>Max Jones</t>
  </si>
  <si>
    <t>OFF-PA-10002421</t>
  </si>
  <si>
    <t>Embossed Ink Jet Note Cards</t>
  </si>
  <si>
    <t>OFF-ST-10000760</t>
  </si>
  <si>
    <t>Eldon Fold 'N Roll Cart System</t>
  </si>
  <si>
    <t>OFF-PA-10002923</t>
  </si>
  <si>
    <t>Xerox 1942</t>
  </si>
  <si>
    <t>CA-2016-126270</t>
  </si>
  <si>
    <t>AF-10870</t>
  </si>
  <si>
    <t>Art Ferguson</t>
  </si>
  <si>
    <t>San Clemente</t>
  </si>
  <si>
    <t>OFF-BI-10002764</t>
  </si>
  <si>
    <t>Recycled Pressboard Report Cover with Reinforced Top Hinge</t>
  </si>
  <si>
    <t>CA-2016-168081</t>
  </si>
  <si>
    <t>CA-12055</t>
  </si>
  <si>
    <t>Cathy Armstrong</t>
  </si>
  <si>
    <t>TEC-AC-10003174</t>
  </si>
  <si>
    <t>Plantronics S12 Corded Telephone Headset System</t>
  </si>
  <si>
    <t>CA-2016-138933</t>
  </si>
  <si>
    <t>JL-15130</t>
  </si>
  <si>
    <t>Jack Lebron</t>
  </si>
  <si>
    <t>OFF-BI-10003355</t>
  </si>
  <si>
    <t>Cardinal Holdit Business Card Pockets</t>
  </si>
  <si>
    <t>CA-2016-149279</t>
  </si>
  <si>
    <t>CL-12700</t>
  </si>
  <si>
    <t>Craig Leslie</t>
  </si>
  <si>
    <t>Colorado Springs</t>
  </si>
  <si>
    <t>OFF-PA-10003441</t>
  </si>
  <si>
    <t>Xerox 226</t>
  </si>
  <si>
    <t>OFF-BI-10004040</t>
  </si>
  <si>
    <t>Wilson Jones Impact Binders</t>
  </si>
  <si>
    <t>US-2016-150147</t>
  </si>
  <si>
    <t>JL-15850</t>
  </si>
  <si>
    <t>John Lucas</t>
  </si>
  <si>
    <t>TEC-PH-10004614</t>
  </si>
  <si>
    <t>AT&amp;T 841000 Phone</t>
  </si>
  <si>
    <t>OFF-BI-10001982</t>
  </si>
  <si>
    <t>Wilson Jones Custom Binder Spines &amp; Labels</t>
  </si>
  <si>
    <t>CA-2016-139556</t>
  </si>
  <si>
    <t>CA-2016-161816</t>
  </si>
  <si>
    <t>NB-18655</t>
  </si>
  <si>
    <t>Nona Balk</t>
  </si>
  <si>
    <t>TEC-PH-10003012</t>
  </si>
  <si>
    <t>Nortel Meridian M3904 Professional Digital phone</t>
  </si>
  <si>
    <t>OFF-LA-10004345</t>
  </si>
  <si>
    <t>Avery 493</t>
  </si>
  <si>
    <t>CA-2016-152814</t>
  </si>
  <si>
    <t>EH-14005</t>
  </si>
  <si>
    <t>Erica Hernandez</t>
  </si>
  <si>
    <t>OFF-PA-10001970</t>
  </si>
  <si>
    <t>Xerox 1881</t>
  </si>
  <si>
    <t>CA-2016-137204</t>
  </si>
  <si>
    <t>FUR-CH-10002304</t>
  </si>
  <si>
    <t>Global Stack Chair without Arms, Black</t>
  </si>
  <si>
    <t>CA-2016-167605</t>
  </si>
  <si>
    <t>RB-19570</t>
  </si>
  <si>
    <t>Rob Beeghly</t>
  </si>
  <si>
    <t>Saint Charles</t>
  </si>
  <si>
    <t>FUR-FU-10001602</t>
  </si>
  <si>
    <t>Eldon Delta Triangular Chair Mat, 52" x 58", Clear</t>
  </si>
  <si>
    <t>CA-2016-154788</t>
  </si>
  <si>
    <t>JL-15835</t>
  </si>
  <si>
    <t>John Lee</t>
  </si>
  <si>
    <t>OFF-BI-10003314</t>
  </si>
  <si>
    <t>Tuff Stuff Recycled Round Ring Binders</t>
  </si>
  <si>
    <t>US-2016-120460</t>
  </si>
  <si>
    <t>FUR-FU-10004973</t>
  </si>
  <si>
    <t>Flat Face Poster Frame</t>
  </si>
  <si>
    <t>CA-2016-144792</t>
  </si>
  <si>
    <t>KD-16615</t>
  </si>
  <si>
    <t>Ken Dana</t>
  </si>
  <si>
    <t>FUR-FU-10002759</t>
  </si>
  <si>
    <t>12-1/2 Diameter Round Wall Clock</t>
  </si>
  <si>
    <t>CA-2016-164784</t>
  </si>
  <si>
    <t>OFF-LA-10001569</t>
  </si>
  <si>
    <t>Avery 499</t>
  </si>
  <si>
    <t>FUR-TA-10004534</t>
  </si>
  <si>
    <t>Bevis 44 x 96 Conference Tables</t>
  </si>
  <si>
    <t>OFF-BI-10002954</t>
  </si>
  <si>
    <t>Newell 3-Hole Punched Plastic Slotted Magazine Holders for Binders</t>
  </si>
  <si>
    <t>CA-2016-101525</t>
  </si>
  <si>
    <t>CM-12235</t>
  </si>
  <si>
    <t>Chris McAfee</t>
  </si>
  <si>
    <t>Little Rock</t>
  </si>
  <si>
    <t>OFF-PA-10001497</t>
  </si>
  <si>
    <t>Xerox 1914</t>
  </si>
  <si>
    <t>OFF-AR-10000716</t>
  </si>
  <si>
    <t>DIXON Ticonderoga Erasable Checking Pencils</t>
  </si>
  <si>
    <t>CA-2016-148698</t>
  </si>
  <si>
    <t>CA-2016-146836</t>
  </si>
  <si>
    <t>CC-12475</t>
  </si>
  <si>
    <t>Cindy Chapman</t>
  </si>
  <si>
    <t>OFF-ST-10001580</t>
  </si>
  <si>
    <t>Super Decoflex Portable Personal File</t>
  </si>
  <si>
    <t>CA-2016-154060</t>
  </si>
  <si>
    <t>Greensboro</t>
  </si>
  <si>
    <t>CA-2016-104311</t>
  </si>
  <si>
    <t>AS-10090</t>
  </si>
  <si>
    <t>Adam Shillingsburg</t>
  </si>
  <si>
    <t>Irving</t>
  </si>
  <si>
    <t>OFF-ST-10000321</t>
  </si>
  <si>
    <t>Akro Stacking Bins</t>
  </si>
  <si>
    <t>OFF-ST-10002957</t>
  </si>
  <si>
    <t>Sterilite Show Offs Storage Containers</t>
  </si>
  <si>
    <t>OFF-LA-10000973</t>
  </si>
  <si>
    <t>Avery 502</t>
  </si>
  <si>
    <t>CA-2016-109400</t>
  </si>
  <si>
    <t>NR-18550</t>
  </si>
  <si>
    <t>Nick Radford</t>
  </si>
  <si>
    <t>FUR-CH-10003298</t>
  </si>
  <si>
    <t>Office Star - Contemporary Task Swivel chair with Loop Arms, Charcoal</t>
  </si>
  <si>
    <t>CA-2016-158155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</si>
  <si>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</si>
  <si>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</si>
  <si>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</si>
  <si>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</si>
  <si>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</si>
  <si>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</si>
  <si>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</si>
  <si>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</si>
  <si>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CA-2016-163398</t>
  </si>
  <si>
    <t>OFF-AR-10003217</t>
  </si>
  <si>
    <t>Newell 316</t>
  </si>
  <si>
    <t>OFF-AP-10002403</t>
  </si>
  <si>
    <t>Acco Smartsocket Color-Coded Six-Outlet AC Adapter Model Surge Protectors</t>
  </si>
  <si>
    <t>CA-2016-129280</t>
  </si>
  <si>
    <t>SM-20905</t>
  </si>
  <si>
    <t>Susan MacKendrick</t>
  </si>
  <si>
    <t>ImationÂ 16GB Mini TravelDrive USB 2.0Â Flash Drive</t>
  </si>
  <si>
    <t>OFF-ST-10002554</t>
  </si>
  <si>
    <t>Tennsco Industrial Shelving</t>
  </si>
  <si>
    <t>FUR-FU-10001876</t>
  </si>
  <si>
    <t>Computer Room Manger, 14"</t>
  </si>
  <si>
    <t>TEC-AC-10002637</t>
  </si>
  <si>
    <t>LogitechÂ VX Revolution Cordless Laser Mouse for Notebooks (Black)</t>
  </si>
  <si>
    <t>TEC-MA-10003589</t>
  </si>
  <si>
    <t>Cisco 8961 IP Phone Charcoal</t>
  </si>
  <si>
    <t>OFF-LA-10000081</t>
  </si>
  <si>
    <t>Avery 496</t>
  </si>
  <si>
    <t>CA-2016-145247</t>
  </si>
  <si>
    <t>ND-18370</t>
  </si>
  <si>
    <t>Natalie DeCherney</t>
  </si>
  <si>
    <t>Louisville</t>
  </si>
  <si>
    <t>OFF-PA-10003641</t>
  </si>
  <si>
    <t>Xerox 1909</t>
  </si>
  <si>
    <t>CA-2016-112676</t>
  </si>
  <si>
    <t>PJ-18835</t>
  </si>
  <si>
    <t>Patrick Jones</t>
  </si>
  <si>
    <t>Murfreesboro</t>
  </si>
  <si>
    <t>OFF-PA-10003971</t>
  </si>
  <si>
    <t>Xerox 1965</t>
  </si>
  <si>
    <t>CA-2016-137729</t>
  </si>
  <si>
    <t>BF-11005</t>
  </si>
  <si>
    <t>Barry Franz</t>
  </si>
  <si>
    <t>OFF-ST-10001505</t>
  </si>
  <si>
    <t>Perma STOR-ALL Hanging File Box, 13 1/8"W x 12 1/4"D x 10 1/2"H</t>
  </si>
  <si>
    <t>TEC-PH-10001433</t>
  </si>
  <si>
    <t>Cisco Small Business SPA 502G VoIP phone</t>
  </si>
  <si>
    <t>CA-2016-160500</t>
  </si>
  <si>
    <t>DM-13015</t>
  </si>
  <si>
    <t>Darrin Martin</t>
  </si>
  <si>
    <t>Encinitas</t>
  </si>
  <si>
    <t>OFF-BI-10003784</t>
  </si>
  <si>
    <t>Computer Printout Index Tabs</t>
  </si>
  <si>
    <t>FUR-TA-10003748</t>
  </si>
  <si>
    <t>Bevis 36 x 72 Conference Tables</t>
  </si>
  <si>
    <t>US-2016-147991</t>
  </si>
  <si>
    <t>Eldon Image Series Desk Accessories, Burgundy</t>
  </si>
  <si>
    <t>CA-2016-126165</t>
  </si>
  <si>
    <t>AH-10465</t>
  </si>
  <si>
    <t>Amy Hunt</t>
  </si>
  <si>
    <t>FUR-TA-10001676</t>
  </si>
  <si>
    <t>Hon 61000 Series Interactive Training Tables</t>
  </si>
  <si>
    <t>US-2016-102239</t>
  </si>
  <si>
    <t>LW-16990</t>
  </si>
  <si>
    <t>Lindsay Williams</t>
  </si>
  <si>
    <t>FUR-TA-10003392</t>
  </si>
  <si>
    <t>Global Adaptabilities Conference Tables</t>
  </si>
  <si>
    <t>OFF-BI-10001890</t>
  </si>
  <si>
    <t>Avery Poly Binder Pockets</t>
  </si>
  <si>
    <t>CA-2016-105662</t>
  </si>
  <si>
    <t>Tallahassee</t>
  </si>
  <si>
    <t>OFF-PA-10001001</t>
  </si>
  <si>
    <t>Snap-A-Way Black Print Carbonless Speed Message, No Reply Area, Duplicate</t>
  </si>
  <si>
    <t>TEC-PH-10001198</t>
  </si>
  <si>
    <t>Avaya 4621SW VoIP phone</t>
  </si>
  <si>
    <t>CA-2016-118052</t>
  </si>
  <si>
    <t>BE-11455</t>
  </si>
  <si>
    <t>Brad Eason</t>
  </si>
  <si>
    <t>Lorain</t>
  </si>
  <si>
    <t>OFF-FA-10004248</t>
  </si>
  <si>
    <t>Advantus T-Pin Paper Clips</t>
  </si>
  <si>
    <t>OFF-PA-10002581</t>
  </si>
  <si>
    <t>Xerox 1951</t>
  </si>
  <si>
    <t>DAX Solid Wood Frames</t>
  </si>
  <si>
    <t>CA-2016-139234</t>
  </si>
  <si>
    <t>OFF-BI-10000773</t>
  </si>
  <si>
    <t>Insertable Tab Post Binder Dividers</t>
  </si>
  <si>
    <t>TEC-AC-10004510</t>
  </si>
  <si>
    <t>Logitech Desktop MK120 Mouse and keyboard Combo</t>
  </si>
  <si>
    <t>US-2016-146857</t>
  </si>
  <si>
    <t>CA-2016-137393</t>
  </si>
  <si>
    <t>GM-14500</t>
  </si>
  <si>
    <t>Gene McClure</t>
  </si>
  <si>
    <t>FUR-FU-10001617</t>
  </si>
  <si>
    <t>Executive Impressions 8-1/2" Career Panel/Partition Cubicle Clock</t>
  </si>
  <si>
    <t>CA-2016-128818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</si>
  <si>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</si>
  <si>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</si>
  <si>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</si>
  <si>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</si>
  <si>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</si>
  <si>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</si>
  <si>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</si>
  <si>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</si>
  <si>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</si>
  <si>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</si>
  <si>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</si>
  <si>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</si>
  <si>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CA-2016-164672</t>
  </si>
  <si>
    <t>GB-14530</t>
  </si>
  <si>
    <t>George Bell</t>
  </si>
  <si>
    <t>FUR-FU-10001488</t>
  </si>
  <si>
    <t>Tenex 46" x 60" Computer Anti-Static Chairmat, Rectangular Shaped</t>
  </si>
  <si>
    <t>CA-2016-106530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</si>
  <si>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</si>
  <si>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</si>
  <si>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</si>
  <si>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</si>
  <si>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</si>
  <si>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</si>
  <si>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</si>
  <si>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</si>
  <si>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</si>
  <si>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</si>
  <si>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CA-2016-111696</t>
  </si>
  <si>
    <t>TB-21625</t>
  </si>
  <si>
    <t>Trudy Brown</t>
  </si>
  <si>
    <t>OFF-PA-10002751</t>
  </si>
  <si>
    <t>Xerox 1920</t>
  </si>
  <si>
    <t>CA-2016-169166</t>
  </si>
  <si>
    <t>SS-20590</t>
  </si>
  <si>
    <t>Sonia Sunley</t>
  </si>
  <si>
    <t>TEC-AC-10000991</t>
  </si>
  <si>
    <t>Sony Micro Vault Click 8 GB USB 2.0 Flash Drive</t>
  </si>
  <si>
    <t>CA-2016-109176</t>
  </si>
  <si>
    <t>JW-16075</t>
  </si>
  <si>
    <t>Julia West</t>
  </si>
  <si>
    <t>CA-2016-161158</t>
  </si>
  <si>
    <t>PS-18970</t>
  </si>
  <si>
    <t>Paul Stevenson</t>
  </si>
  <si>
    <t>OFF-AR-10000462</t>
  </si>
  <si>
    <t>Sanford Pocket Accent Highlighters</t>
  </si>
  <si>
    <t>US-2016-159093</t>
  </si>
  <si>
    <t>RS-19420</t>
  </si>
  <si>
    <t>Ricardo Sperren</t>
  </si>
  <si>
    <t>OFF-PA-10001260</t>
  </si>
  <si>
    <t>TOPS Money Receipt Book, Consecutively Numbered in Red,</t>
  </si>
  <si>
    <t>CA-2016-112382</t>
  </si>
  <si>
    <t>TEC-PH-10001552</t>
  </si>
  <si>
    <t>I Need's 3d Hello Kitty Hybrid Silicone Case Cover for HTC One X 4g with 3d Hello Kitty Stylus Pen Green/pink</t>
  </si>
  <si>
    <t>CA-2016-159765</t>
  </si>
  <si>
    <t>TH-21100</t>
  </si>
  <si>
    <t>Thea Hendricks</t>
  </si>
  <si>
    <t>OFF-AR-10003514</t>
  </si>
  <si>
    <t>4009 Highlighters by Sanford</t>
  </si>
  <si>
    <t>US-2016-144057</t>
  </si>
  <si>
    <t>CV-12805</t>
  </si>
  <si>
    <t>Cynthia Voltz</t>
  </si>
  <si>
    <t>Austin</t>
  </si>
  <si>
    <t>OFF-ST-10001490</t>
  </si>
  <si>
    <t>Hot File 7-Pocket, Floor Stand</t>
  </si>
  <si>
    <t>OFF-BI-10002852</t>
  </si>
  <si>
    <t>Ibico Standard Transparent Covers</t>
  </si>
  <si>
    <t>OFF-AP-10000390</t>
  </si>
  <si>
    <t>Euro Pro Shark Stick Mini Vacuum</t>
  </si>
  <si>
    <t>CA-2016-161543</t>
  </si>
  <si>
    <t>RD-19720</t>
  </si>
  <si>
    <t>Roger Demir</t>
  </si>
  <si>
    <t>CA-2016-133816</t>
  </si>
  <si>
    <t>CS-12400</t>
  </si>
  <si>
    <t>Christopher Schild</t>
  </si>
  <si>
    <t>TEC-PH-10001795</t>
  </si>
  <si>
    <t>ClearOne CHATAttach 160 -Â speaker phone</t>
  </si>
  <si>
    <t>CA-2016-117625</t>
  </si>
  <si>
    <t>OFF-EN-10001535</t>
  </si>
  <si>
    <t>Grip Seal Envelopes</t>
  </si>
  <si>
    <t>CA-2016-162733</t>
  </si>
  <si>
    <t>TT-21070</t>
  </si>
  <si>
    <t>Ted Trevino</t>
  </si>
  <si>
    <t>CA-2016-109911</t>
  </si>
  <si>
    <t>Virginia Beach</t>
  </si>
  <si>
    <t>OFF-AR-10001662</t>
  </si>
  <si>
    <t>Rogers Handheld Barrel Pencil Sharpener</t>
  </si>
  <si>
    <t>US-2016-101196</t>
  </si>
  <si>
    <t>CA-2016-167416</t>
  </si>
  <si>
    <t>OFF-EN-10001141</t>
  </si>
  <si>
    <t>Manila Recycled Extra-Heavyweight Clasp Envelopes, 6" x 9"</t>
  </si>
  <si>
    <t>CA-2016-100510</t>
  </si>
  <si>
    <t>HM-14860</t>
  </si>
  <si>
    <t>Harry Marie</t>
  </si>
  <si>
    <t>FUR-FU-10000320</t>
  </si>
  <si>
    <t>OIC Stacking Trays</t>
  </si>
  <si>
    <t>TEC-PH-10001835</t>
  </si>
  <si>
    <t>Jawbone JAMBOX Wireless Bluetooth Speaker</t>
  </si>
  <si>
    <t>US-2016-123610</t>
  </si>
  <si>
    <t>Mission Viejo</t>
  </si>
  <si>
    <t>TEC-AC-10004518</t>
  </si>
  <si>
    <t>Memorex Mini Travel Drive 32 GB USB 2.0 Flash Drive</t>
  </si>
  <si>
    <t>OFF-AP-10002222</t>
  </si>
  <si>
    <t>Staple holder</t>
  </si>
  <si>
    <t>CA-2016-141019</t>
  </si>
  <si>
    <t>LH-17155</t>
  </si>
  <si>
    <t>Logan Haushalter</t>
  </si>
  <si>
    <t>Cincinnati</t>
  </si>
  <si>
    <t>FUR-FU-10002937</t>
  </si>
  <si>
    <t>GE 48" Fluorescent Tube, Cool White Energy Saver, 34 Watts, 30/Box</t>
  </si>
  <si>
    <t>US-2016-148901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</si>
  <si>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</si>
  <si>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</si>
  <si>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</si>
  <si>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</si>
  <si>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</si>
  <si>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</si>
  <si>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</si>
  <si>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</si>
  <si>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</si>
  <si>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</si>
  <si>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</si>
  <si>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</si>
  <si>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</si>
  <si>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</si>
  <si>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CA-2016-108224</t>
  </si>
  <si>
    <t>TH-21235</t>
  </si>
  <si>
    <t>Tiffany House</t>
  </si>
  <si>
    <t>Yuma</t>
  </si>
  <si>
    <t>US-2016-146570</t>
  </si>
  <si>
    <t>SN-20710</t>
  </si>
  <si>
    <t>Steve Nguyen</t>
  </si>
  <si>
    <t>OFF-AR-10004602</t>
  </si>
  <si>
    <t>Boston KS Multi-Size Manual Pencil Sharpener</t>
  </si>
  <si>
    <t>OFF-AR-10003856</t>
  </si>
  <si>
    <t>Newell 344</t>
  </si>
  <si>
    <t>CA-2016-152408</t>
  </si>
  <si>
    <t>TT-21220</t>
  </si>
  <si>
    <t>Thomas Thornton</t>
  </si>
  <si>
    <t>OFF-BI-10002393</t>
  </si>
  <si>
    <t>Binder Posts</t>
  </si>
  <si>
    <t>CA-2016-141180</t>
  </si>
  <si>
    <t>DP-13000</t>
  </si>
  <si>
    <t>Darren Powers</t>
  </si>
  <si>
    <t>Fort Lauderdale</t>
  </si>
  <si>
    <t>OFF-BI-10000301</t>
  </si>
  <si>
    <t>GBC Instant Report Kit</t>
  </si>
  <si>
    <t>CA-2016-165673</t>
  </si>
  <si>
    <t>MN-17935</t>
  </si>
  <si>
    <t>Michael Nguyen</t>
  </si>
  <si>
    <t>OFF-PA-10000697</t>
  </si>
  <si>
    <t>TOPS Voice Message Log Book, Flash Format</t>
  </si>
  <si>
    <t>CA-2016-122133</t>
  </si>
  <si>
    <t>JR-15670</t>
  </si>
  <si>
    <t>Jim Radford</t>
  </si>
  <si>
    <t>Middletown</t>
  </si>
  <si>
    <t>CA-2016-133144</t>
  </si>
  <si>
    <t>DO-13435</t>
  </si>
  <si>
    <t>Denny Ordway</t>
  </si>
  <si>
    <t>OFF-PA-10004971</t>
  </si>
  <si>
    <t>Xerox 196</t>
  </si>
  <si>
    <t>CA-2016-130638</t>
  </si>
  <si>
    <t>SC-20095</t>
  </si>
  <si>
    <t>Sanjit Chand</t>
  </si>
  <si>
    <t>FUR-FU-10002116</t>
  </si>
  <si>
    <t>Tenex Carpeted, Granite-Look or Clear Contemporary Contour Shape Chair Mats</t>
  </si>
  <si>
    <t>OFF-LA-10002195</t>
  </si>
  <si>
    <t>Avery 481</t>
  </si>
  <si>
    <t>US-2016-150567</t>
  </si>
  <si>
    <t>RP-19855</t>
  </si>
  <si>
    <t>Roy Phan</t>
  </si>
  <si>
    <t>Apopka</t>
  </si>
  <si>
    <t>CA-2016-158435</t>
  </si>
  <si>
    <t>AG-10900</t>
  </si>
  <si>
    <t>Arthur Gainer</t>
  </si>
  <si>
    <t>Waterbury</t>
  </si>
  <si>
    <t>OFF-SU-10000381</t>
  </si>
  <si>
    <t>Acme Forged Steel Scissors with Black Enamel Handles</t>
  </si>
  <si>
    <t>OFF-LA-10002475</t>
  </si>
  <si>
    <t>Avery 519</t>
  </si>
  <si>
    <t>US-2016-117037</t>
  </si>
  <si>
    <t>LW-17215</t>
  </si>
  <si>
    <t>Luke Weiss</t>
  </si>
  <si>
    <t>OFF-BI-10000279</t>
  </si>
  <si>
    <t>Acco Recycled 2" Capacity Laser Printer Hanging Data Binders</t>
  </si>
  <si>
    <t>OFF-FA-10000936</t>
  </si>
  <si>
    <t>Acco Hot Clips Clips to Go</t>
  </si>
  <si>
    <t>CA-2016-122728</t>
  </si>
  <si>
    <t>OFF-ST-10000604</t>
  </si>
  <si>
    <t>Home/Office Personal File Carts</t>
  </si>
  <si>
    <t>OFF-PA-10004040</t>
  </si>
  <si>
    <t>Universal Premium White Copier/Laser Paper (20Lb. and 87 Bright)</t>
  </si>
  <si>
    <t>CA-2016-157245</t>
  </si>
  <si>
    <t>LE-16810</t>
  </si>
  <si>
    <t>Laurel Elliston</t>
  </si>
  <si>
    <t>CA-2016-169943</t>
  </si>
  <si>
    <t>BN-11515</t>
  </si>
  <si>
    <t>Bradley Nguyen</t>
  </si>
  <si>
    <t>OFF-AP-10001563</t>
  </si>
  <si>
    <t>Belkin Premiere Surge Master II 8-outlet surge protector</t>
  </si>
  <si>
    <t>OFF-ST-10004123</t>
  </si>
  <si>
    <t>Safco Industrial Wire Shelving System</t>
  </si>
  <si>
    <t>OFF-BI-10002824</t>
  </si>
  <si>
    <t>Recycled Easel Ring Binders</t>
  </si>
  <si>
    <t>CA-2016-126935</t>
  </si>
  <si>
    <t>BT-11395</t>
  </si>
  <si>
    <t>Bill Tyler</t>
  </si>
  <si>
    <t>OFF-BI-10004817</t>
  </si>
  <si>
    <t>GBC Personal VeloBind Strips</t>
  </si>
  <si>
    <t>US-2016-152835</t>
  </si>
  <si>
    <t>Lafayette</t>
  </si>
  <si>
    <t>CA-2016-138282</t>
  </si>
  <si>
    <t>AH-10690</t>
  </si>
  <si>
    <t>Anna HÃ¤berlin</t>
  </si>
  <si>
    <t>OFF-AP-10001366</t>
  </si>
  <si>
    <t>CA-2016-115917</t>
  </si>
  <si>
    <t>Vallejo</t>
  </si>
  <si>
    <t>FUR-FU-10000576</t>
  </si>
  <si>
    <t>Luxo Professional Fluorescent Magnifier Lamp with Clamp-Mount Base</t>
  </si>
  <si>
    <t>OFF-BI-10004728</t>
  </si>
  <si>
    <t>Wilson Jones Turn Tabs Binder Tool for Ring Binders</t>
  </si>
  <si>
    <t>CA-2016-105256</t>
  </si>
  <si>
    <t>JK-15730</t>
  </si>
  <si>
    <t>Joe Kamberova</t>
  </si>
  <si>
    <t>Asheville</t>
  </si>
  <si>
    <t>CA-2016-108567</t>
  </si>
  <si>
    <t>Port Saint Lucie</t>
  </si>
  <si>
    <t>CA-2016-146010</t>
  </si>
  <si>
    <t>OFF-BI-10003638</t>
  </si>
  <si>
    <t>GBC Durable Plastic Covers</t>
  </si>
  <si>
    <t>US-2016-139486</t>
  </si>
  <si>
    <t>TEC-PH-10003555</t>
  </si>
  <si>
    <t>Motorola HK250 Universal Bluetooth Headset</t>
  </si>
  <si>
    <t>CA-2016-107202</t>
  </si>
  <si>
    <t>LC-16930</t>
  </si>
  <si>
    <t>Linda Cazamias</t>
  </si>
  <si>
    <t>Sparks</t>
  </si>
  <si>
    <t>TEC-MA-10000112</t>
  </si>
  <si>
    <t>Panasonic KX MB2061 Multifunction Printer</t>
  </si>
  <si>
    <t>CA-2016-127642</t>
  </si>
  <si>
    <t>CP-12340</t>
  </si>
  <si>
    <t>Christine Phan</t>
  </si>
  <si>
    <t>Warwick</t>
  </si>
  <si>
    <t>Rhode Island</t>
  </si>
  <si>
    <t>OFF-PA-10000565</t>
  </si>
  <si>
    <t>CA-2016-114209</t>
  </si>
  <si>
    <t>AS-10285</t>
  </si>
  <si>
    <t>Alejandro Savely</t>
  </si>
  <si>
    <t>OFF-BI-10000343</t>
  </si>
  <si>
    <t>Pressboard Covers with Storage Hooks, 9 1/2" x 11", Light Blue</t>
  </si>
  <si>
    <t>OFF-PA-10003591</t>
  </si>
  <si>
    <t>Southworth 100% Cotton The Best Paper</t>
  </si>
  <si>
    <t>CA-2016-125920</t>
  </si>
  <si>
    <t>SH-19975</t>
  </si>
  <si>
    <t>Sally Hughsby</t>
  </si>
  <si>
    <t>OFF-BI-10003429</t>
  </si>
  <si>
    <t>Cardinal HOLDit! Binder Insert Strips,Extra Strips</t>
  </si>
  <si>
    <t>CA-2016-146934</t>
  </si>
  <si>
    <t>Passaic</t>
  </si>
  <si>
    <t>OFF-AP-10003217</t>
  </si>
  <si>
    <t>Eureka Sanitaire Commercial Upright</t>
  </si>
  <si>
    <t>TEC-AC-10002399</t>
  </si>
  <si>
    <t>SanDisk Cruzer 32 GB USB Flash Drive</t>
  </si>
  <si>
    <t>TEC-PH-10001336</t>
  </si>
  <si>
    <t>Digium D40 VoIP phone</t>
  </si>
  <si>
    <t>CA-2016-159653</t>
  </si>
  <si>
    <t>Athens</t>
  </si>
  <si>
    <t>CA-2016-154081</t>
  </si>
  <si>
    <t>JE-15610</t>
  </si>
  <si>
    <t>Jim Epp</t>
  </si>
  <si>
    <t>TEC-PH-10001918</t>
  </si>
  <si>
    <t>Nortel Business Series Terminal T7208 Digital phone</t>
  </si>
  <si>
    <t>CA-2016-142762</t>
  </si>
  <si>
    <t>LD-17005</t>
  </si>
  <si>
    <t>Lisa DeCherney</t>
  </si>
  <si>
    <t>CA-2016-133725</t>
  </si>
  <si>
    <t>KL-16645</t>
  </si>
  <si>
    <t>Ken Lonsdale</t>
  </si>
  <si>
    <t>TEC-PH-10004165</t>
  </si>
  <si>
    <t>Mitel MiVoice 5330e IP Phone</t>
  </si>
  <si>
    <t>CA-2016-154403</t>
  </si>
  <si>
    <t>AP-10720</t>
  </si>
  <si>
    <t>Anne Pryor</t>
  </si>
  <si>
    <t>Florence</t>
  </si>
  <si>
    <t>Alabama</t>
  </si>
  <si>
    <t>OFF-PA-10001526</t>
  </si>
  <si>
    <t>Xerox 1949</t>
  </si>
  <si>
    <t>CA-2016-143714</t>
  </si>
  <si>
    <t>CC-12370</t>
  </si>
  <si>
    <t>Christopher Conant</t>
  </si>
  <si>
    <t>TEC-CO-10004722</t>
  </si>
  <si>
    <t>Canon imageCLASS 2200 Advanced Copier</t>
  </si>
  <si>
    <t>OFF-BI-10004308</t>
  </si>
  <si>
    <t>Avery Legal 4-Ring Binder</t>
  </si>
  <si>
    <t>OFF-PA-10000029</t>
  </si>
  <si>
    <t>Xerox 224</t>
  </si>
  <si>
    <t>CA-2016-136126</t>
  </si>
  <si>
    <t>Newport News</t>
  </si>
  <si>
    <t>OFF-SU-10000898</t>
  </si>
  <si>
    <t>Acme Hot Forged Carbon Steel Scissors with Nickel-Plated Handles, 3 7/8" Cut, 8"L</t>
  </si>
  <si>
    <t>CA-2016-138583</t>
  </si>
  <si>
    <t>DP-13390</t>
  </si>
  <si>
    <t>Dennis Pardue</t>
  </si>
  <si>
    <t>OFF-AR-10001860</t>
  </si>
  <si>
    <t>BIC Liqua Brite Liner</t>
  </si>
  <si>
    <t>CA-2016-139269</t>
  </si>
  <si>
    <t>FUR-FU-10000755</t>
  </si>
  <si>
    <t>Eldon Expressions Mahogany Wood Desk Collection</t>
  </si>
  <si>
    <t>OFF-PA-10002893</t>
  </si>
  <si>
    <t>Wirebound Service Call Books, 5 1/2" x 4"</t>
  </si>
  <si>
    <t>OFF-ST-10000689</t>
  </si>
  <si>
    <t>Fellowes Strictly Business Drawer File, Letter/Legal Size</t>
  </si>
  <si>
    <t>CA-2016-119186</t>
  </si>
  <si>
    <t>MS-17710</t>
  </si>
  <si>
    <t>Maurice Satty</t>
  </si>
  <si>
    <t>FUR-CH-10001973</t>
  </si>
  <si>
    <t>Office Star Flex Back Scooter Chair with White Frame</t>
  </si>
  <si>
    <t>TEC-AC-10000580</t>
  </si>
  <si>
    <t>Logitech G13 Programmable Gameboard with LCD Display</t>
  </si>
  <si>
    <t>CA-2016-157266</t>
  </si>
  <si>
    <t>District of Columbia</t>
  </si>
  <si>
    <t>OFF-PA-10002689</t>
  </si>
  <si>
    <t>Weyerhaeuser First Choice Laser/Copy Paper (20Lb. and 88 Bright)</t>
  </si>
  <si>
    <t>OFF-PA-10004675</t>
  </si>
  <si>
    <t>Telephone Message Books with Fax/Mobile Section, 5 1/2" x 3 3/16"</t>
  </si>
  <si>
    <t>CA-2016-132409</t>
  </si>
  <si>
    <t>OFF-AR-10001919</t>
  </si>
  <si>
    <t>OIC #2 Pencils, Medium Soft</t>
  </si>
  <si>
    <t>OFF-AP-10002082</t>
  </si>
  <si>
    <t>Holmes HEPA Air Purifier</t>
  </si>
  <si>
    <t>CA-2016-148852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</si>
  <si>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</si>
  <si>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</si>
  <si>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</si>
  <si>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</si>
  <si>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</si>
  <si>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</si>
  <si>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</si>
  <si>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</si>
  <si>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</si>
  <si>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</si>
  <si>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</si>
  <si>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</si>
  <si>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</si>
  <si>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CA-2016-113236</t>
  </si>
  <si>
    <t>Delray Beach</t>
  </si>
  <si>
    <t>OFF-ST-10000532</t>
  </si>
  <si>
    <t>Advantus Rolling Drawer Organizers</t>
  </si>
  <si>
    <t>TEC-AC-10001267</t>
  </si>
  <si>
    <t>ImationÂ 32GB Pocket Pro USB 3.0Â Flash DriveÂ - 32 GB - Black - 1 P ...</t>
  </si>
  <si>
    <t>CA-2016-149237</t>
  </si>
  <si>
    <t>CA-2016-122903</t>
  </si>
  <si>
    <t>OFF-PA-10001790</t>
  </si>
  <si>
    <t>Xerox 1910</t>
  </si>
  <si>
    <t>OFF-PA-10000994</t>
  </si>
  <si>
    <t>Xerox 1915</t>
  </si>
  <si>
    <t>CA-2016-101791</t>
  </si>
  <si>
    <t>BS-11665</t>
  </si>
  <si>
    <t>Brian Stugart</t>
  </si>
  <si>
    <t>FUR-FU-10003247</t>
  </si>
  <si>
    <t>36X48 HARDFLOOR CHAIRMAT</t>
  </si>
  <si>
    <t>FUR-FU-10002191</t>
  </si>
  <si>
    <t>G.E. Halogen Desk Lamp Bulbs</t>
  </si>
  <si>
    <t>CA-2016-136994</t>
  </si>
  <si>
    <t>LS-17245</t>
  </si>
  <si>
    <t>Lynn Smith</t>
  </si>
  <si>
    <t>OFF-PA-10000575</t>
  </si>
  <si>
    <t>Wirebound Message Books, Four 2 3/4 x 5 White Forms per Page</t>
  </si>
  <si>
    <t>CA-2016-113747</t>
  </si>
  <si>
    <t>VD-21670</t>
  </si>
  <si>
    <t>Valerie Dominguez</t>
  </si>
  <si>
    <t>OFF-AR-10003373</t>
  </si>
  <si>
    <t>Boston School Pro Electric Pencil Sharpener, 1670</t>
  </si>
  <si>
    <t>CA-2016-138695</t>
  </si>
  <si>
    <t>KC-16675</t>
  </si>
  <si>
    <t>Kimberly Carter</t>
  </si>
  <si>
    <t>FUR-CH-10003833</t>
  </si>
  <si>
    <t>Novimex Fabric Task Chair</t>
  </si>
  <si>
    <t>OFF-PA-10001667</t>
  </si>
  <si>
    <t>Great White Multi-Use Recycled Paper (20Lb. and 84 Bright)</t>
  </si>
  <si>
    <t>CA-2016-134803</t>
  </si>
  <si>
    <t>OFF-AP-10000891</t>
  </si>
  <si>
    <t>Kensington 7 Outlet MasterPiece HOMEOFFICE Power Control Center</t>
  </si>
  <si>
    <t>OFF-PA-10003790</t>
  </si>
  <si>
    <t>Xerox 1991</t>
  </si>
  <si>
    <t>TEC-MA-10001972</t>
  </si>
  <si>
    <t>Okidata C331dn Printer</t>
  </si>
  <si>
    <t>CA-2016-155565</t>
  </si>
  <si>
    <t>CA-2016-121377</t>
  </si>
  <si>
    <t>Park Ridge</t>
  </si>
  <si>
    <t>TEC-PH-10001817</t>
  </si>
  <si>
    <t>Wilson Electronics DB Pro Signal Booster</t>
  </si>
  <si>
    <t>CA-2016-168753</t>
  </si>
  <si>
    <t>RL-19615</t>
  </si>
  <si>
    <t>Rob Lucas</t>
  </si>
  <si>
    <t>Montgomery</t>
  </si>
  <si>
    <t>TEC-PH-10000984</t>
  </si>
  <si>
    <t>Panasonic KX-TG9471B</t>
  </si>
  <si>
    <t>CA-2016-156573</t>
  </si>
  <si>
    <t>OFF-AR-10003732</t>
  </si>
  <si>
    <t>Newell 333</t>
  </si>
  <si>
    <t>FUR-FU-10001085</t>
  </si>
  <si>
    <t>3M Polarizing Light Filter Sleeves</t>
  </si>
  <si>
    <t>US-2016-105578</t>
  </si>
  <si>
    <t>MY-17380</t>
  </si>
  <si>
    <t>Maribeth Yedwab</t>
  </si>
  <si>
    <t>Parker</t>
  </si>
  <si>
    <t>OFF-BI-10001658</t>
  </si>
  <si>
    <t>GBC Standard Therm-A-Bind Covers</t>
  </si>
  <si>
    <t>FUR-CH-10001215</t>
  </si>
  <si>
    <t>Global Troy Executive Leather Low-Back Tilter</t>
  </si>
  <si>
    <t>CA-2016-145499</t>
  </si>
  <si>
    <t>RW-19690</t>
  </si>
  <si>
    <t>Robert Waldorf</t>
  </si>
  <si>
    <t>Wilmington</t>
  </si>
  <si>
    <t>OFF-BI-10000848</t>
  </si>
  <si>
    <t>Angle-D Ring Binders</t>
  </si>
  <si>
    <t>CA-2016-153682</t>
  </si>
  <si>
    <t>BG-11695</t>
  </si>
  <si>
    <t>Brooke Gillingham</t>
  </si>
  <si>
    <t>TEC-CO-10001046</t>
  </si>
  <si>
    <t>Canon Imageclass D680 Copier / Fax</t>
  </si>
  <si>
    <t>CA-2016-113831</t>
  </si>
  <si>
    <t>FUR-TA-10002645</t>
  </si>
  <si>
    <t>Hon Rectangular Conference Tables</t>
  </si>
  <si>
    <t>TEC-AC-10003033</t>
  </si>
  <si>
    <t>Plantronics CS510 - Over-the-Head monaural Wireless Headset System</t>
  </si>
  <si>
    <t>CA-2016-158547</t>
  </si>
  <si>
    <t>JM-16195</t>
  </si>
  <si>
    <t>Justin MacKendrick</t>
  </si>
  <si>
    <t>Hamilton</t>
  </si>
  <si>
    <t>CA-2016-147473</t>
  </si>
  <si>
    <t>NL-18310</t>
  </si>
  <si>
    <t>Nancy Lomonaco</t>
  </si>
  <si>
    <t>OFF-PA-10004782</t>
  </si>
  <si>
    <t>Xerox 228</t>
  </si>
  <si>
    <t>CA-2016-152730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</si>
  <si>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</si>
  <si>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</si>
  <si>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</si>
  <si>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</si>
  <si>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</si>
  <si>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</si>
  <si>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</si>
  <si>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</si>
  <si>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</si>
  <si>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</si>
  <si>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</si>
  <si>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</si>
  <si>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</si>
  <si>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CA-2016-129728</t>
  </si>
  <si>
    <t>CA-2016-166380</t>
  </si>
  <si>
    <t>OFF-EN-10002600</t>
  </si>
  <si>
    <t>Redi-Strip #10 Envelopes, 4 1/8 x 9 1/2</t>
  </si>
  <si>
    <t>TEC-AC-10000109</t>
  </si>
  <si>
    <t>Sony Micro Vault Click 16 GB USB 2.0 Flash Drive</t>
  </si>
  <si>
    <t>CA-2016-108210</t>
  </si>
  <si>
    <t>AT-10735</t>
  </si>
  <si>
    <t>Annie Thurman</t>
  </si>
  <si>
    <t>TEC-PH-10002293</t>
  </si>
  <si>
    <t>Anker 36W 4-Port USB Wall Charger Travel Power Adapter for iPhone 5s 5c 5</t>
  </si>
  <si>
    <t>CA-2016-150483</t>
  </si>
  <si>
    <t>Decatur</t>
  </si>
  <si>
    <t>FUR-FU-10001379</t>
  </si>
  <si>
    <t>Executive Impressions 16-1/2" Circular Wall Clock</t>
  </si>
  <si>
    <t>OFF-PA-10001846</t>
  </si>
  <si>
    <t>Xerox 1899</t>
  </si>
  <si>
    <t>FUR-CH-10000422</t>
  </si>
  <si>
    <t>Global Highback Leather Tilter in Burgundy</t>
  </si>
  <si>
    <t>CA-2016-168844</t>
  </si>
  <si>
    <t>OFF-BI-10002609</t>
  </si>
  <si>
    <t>Avery Hidden Tab Dividers for Binding Systems</t>
  </si>
  <si>
    <t>TEC-PH-10003215</t>
  </si>
  <si>
    <t>Jackery Bar Premium Fast-charging Portable Charger</t>
  </si>
  <si>
    <t>US-2016-128293</t>
  </si>
  <si>
    <t>KC-16255</t>
  </si>
  <si>
    <t>Karen Carlisle</t>
  </si>
  <si>
    <t>US-2016-119046</t>
  </si>
  <si>
    <t>OFF-PA-10000246</t>
  </si>
  <si>
    <t>Riverleaf Stik-Withit Designer Note Cubes</t>
  </si>
  <si>
    <t>OFF-BI-10001078</t>
  </si>
  <si>
    <t>Acco PRESSTEX Data Binder with Storage Hooks, Dark Blue, 14 7/8" X 11"</t>
  </si>
  <si>
    <t>OFF-BI-10000138</t>
  </si>
  <si>
    <t>Acco Translucent Poly Ring Binders</t>
  </si>
  <si>
    <t>CA-2016-164889</t>
  </si>
  <si>
    <t>CA-2016-119823</t>
  </si>
  <si>
    <t>OFF-PA-10000482</t>
  </si>
  <si>
    <t>Snap-A-Way Black Print Carbonless Ruled Speed Letter, Triplicate</t>
  </si>
  <si>
    <t>CA-2016-157749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</si>
  <si>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</si>
  <si>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</si>
  <si>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</si>
  <si>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</si>
  <si>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</si>
  <si>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</si>
  <si>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</si>
  <si>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</si>
  <si>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</si>
  <si>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</si>
  <si>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</si>
  <si>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CA-2016-165848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</si>
  <si>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</si>
  <si>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</si>
  <si>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</si>
  <si>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</si>
  <si>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</si>
  <si>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</si>
  <si>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</si>
  <si>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</si>
  <si>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</si>
  <si>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US-2016-134908</t>
  </si>
  <si>
    <t>JS-15940</t>
  </si>
  <si>
    <t>Joni Sundaresam</t>
  </si>
  <si>
    <t>OFF-ST-10003479</t>
  </si>
  <si>
    <t>Eldon Base for stackable storage shelf, platinum</t>
  </si>
  <si>
    <t>CA-2016-165169</t>
  </si>
  <si>
    <t>JL-15235</t>
  </si>
  <si>
    <t>Janet Lee</t>
  </si>
  <si>
    <t>OFF-AR-10000122</t>
  </si>
  <si>
    <t>Newell 314</t>
  </si>
  <si>
    <t>OFF-LA-10000407</t>
  </si>
  <si>
    <t>Avery White Multi-Purpose Labels</t>
  </si>
  <si>
    <t>CA-2016-110982</t>
  </si>
  <si>
    <t>CK-12205</t>
  </si>
  <si>
    <t>Chloris Kastensmidt</t>
  </si>
  <si>
    <t>Santa Clara</t>
  </si>
  <si>
    <t>OFF-BI-10000829</t>
  </si>
  <si>
    <t>OFF-AP-10004859</t>
  </si>
  <si>
    <t>Acco 6 Outlet Guardian Premium Surge Suppressor</t>
  </si>
  <si>
    <t>CA-2016-149671</t>
  </si>
  <si>
    <t>KB-16600</t>
  </si>
  <si>
    <t>Ken Brennan</t>
  </si>
  <si>
    <t>OFF-SU-10002537</t>
  </si>
  <si>
    <t>Acme Box Cutter Scissors</t>
  </si>
  <si>
    <t>CA-2016-125318</t>
  </si>
  <si>
    <t>CA-2016-127369</t>
  </si>
  <si>
    <t>Lowell</t>
  </si>
  <si>
    <t>OFF-ST-10003306</t>
  </si>
  <si>
    <t>Letter Size Cart</t>
  </si>
  <si>
    <t>CA-2016-108350</t>
  </si>
  <si>
    <t>SC-20230</t>
  </si>
  <si>
    <t>Scot Coram</t>
  </si>
  <si>
    <t>US-2016-167472</t>
  </si>
  <si>
    <t>OFF-PA-10000157</t>
  </si>
  <si>
    <t>Xerox 191</t>
  </si>
  <si>
    <t>OFF-BI-10001721</t>
  </si>
  <si>
    <t>Trimflex Flexible Post Binders</t>
  </si>
  <si>
    <t>OFF-PA-10001534</t>
  </si>
  <si>
    <t>Xerox 230</t>
  </si>
  <si>
    <t>US-2016-155971</t>
  </si>
  <si>
    <t>OFF-LA-10000452</t>
  </si>
  <si>
    <t>Avery 488</t>
  </si>
  <si>
    <t>OFF-PA-10000210</t>
  </si>
  <si>
    <t>Xerox Blank Computer Paper</t>
  </si>
  <si>
    <t>CA-2016-160717</t>
  </si>
  <si>
    <t>Santa Barbara</t>
  </si>
  <si>
    <t>TEC-PH-10001459</t>
  </si>
  <si>
    <t>Samsung Galaxy Mega 6.3</t>
  </si>
  <si>
    <t>TEC-AC-10002134</t>
  </si>
  <si>
    <t>Rosewill 107 Normal Keys USB Wired Standard Keyboard</t>
  </si>
  <si>
    <t>TEC-PH-10001760</t>
  </si>
  <si>
    <t>Bose SoundLink Bluetooth Speaker</t>
  </si>
  <si>
    <t>CA-2016-112830</t>
  </si>
  <si>
    <t>LP-17095</t>
  </si>
  <si>
    <t>Liz Preis</t>
  </si>
  <si>
    <t>FUR-FU-10004845</t>
  </si>
  <si>
    <t>Deflect-o EconoMat Nonstudded, No Bevel Mat</t>
  </si>
  <si>
    <t>CA-2016-120558</t>
  </si>
  <si>
    <t>CA-2016-103163</t>
  </si>
  <si>
    <t>FM-14290</t>
  </si>
  <si>
    <t>Frank Merwin</t>
  </si>
  <si>
    <t>OFF-PA-10004000</t>
  </si>
  <si>
    <t>While You Were Out Pads, 50 per Pad, 4 x 5 1/4, Green Cycle</t>
  </si>
  <si>
    <t>CA-2016-107475</t>
  </si>
  <si>
    <t>RS-19870</t>
  </si>
  <si>
    <t>Roy Skaria</t>
  </si>
  <si>
    <t>US-2016-139710</t>
  </si>
  <si>
    <t>GM-14680</t>
  </si>
  <si>
    <t>Greg Matthias</t>
  </si>
  <si>
    <t>CA-2016-147368</t>
  </si>
  <si>
    <t>TC-21295</t>
  </si>
  <si>
    <t>Toby Carlisle</t>
  </si>
  <si>
    <t>TEC-MA-10002178</t>
  </si>
  <si>
    <t>Cisco CP-7937G Unified IP Conference Station Phone</t>
  </si>
  <si>
    <t>CA-2016-122448</t>
  </si>
  <si>
    <t>FUR-CH-10002774</t>
  </si>
  <si>
    <t>Global Deluxe Stacking Chair, Gray</t>
  </si>
  <si>
    <t>CA-2016-154662</t>
  </si>
  <si>
    <t>BF-11215</t>
  </si>
  <si>
    <t>Benjamin Farhat</t>
  </si>
  <si>
    <t>Minneapolis</t>
  </si>
  <si>
    <t>FUR-TA-10001771</t>
  </si>
  <si>
    <t>Bush Cubix Conference Tables, Fully Assembled</t>
  </si>
  <si>
    <t>CA-2016-113243</t>
  </si>
  <si>
    <t>OT-18730</t>
  </si>
  <si>
    <t>Olvera Toch</t>
  </si>
  <si>
    <t>CA-2016-121993</t>
  </si>
  <si>
    <t>OFF-LA-10003720</t>
  </si>
  <si>
    <t>Avery 487</t>
  </si>
  <si>
    <t>CA-2016-169922</t>
  </si>
  <si>
    <t>MZ-17515</t>
  </si>
  <si>
    <t>Mary Zewe</t>
  </si>
  <si>
    <t>OFF-BI-10001617</t>
  </si>
  <si>
    <t>GBC Wire Binding Combs</t>
  </si>
  <si>
    <t>FUR-FU-10004415</t>
  </si>
  <si>
    <t>Stacking Tray, Side-Loading, Legal, Smoke</t>
  </si>
  <si>
    <t>CA-2016-127775</t>
  </si>
  <si>
    <t>ES-14020</t>
  </si>
  <si>
    <t>Erica Smith</t>
  </si>
  <si>
    <t>TEC-AC-10002402</t>
  </si>
  <si>
    <t>Razer Kraken PRO Over Ear PC and Music Headset</t>
  </si>
  <si>
    <t>CA-2016-142405</t>
  </si>
  <si>
    <t>OFF-LA-10004093</t>
  </si>
  <si>
    <t>Avery 486</t>
  </si>
  <si>
    <t>TEC-AC-10003095</t>
  </si>
  <si>
    <t>Logitech G35 7.1-Channel Surround Sound Headset</t>
  </si>
  <si>
    <t>CA-2016-118745</t>
  </si>
  <si>
    <t>SV-20365</t>
  </si>
  <si>
    <t>Seth Vernon</t>
  </si>
  <si>
    <t>FUR-TA-10003473</t>
  </si>
  <si>
    <t>Bretford Rectangular Conference Table Tops</t>
  </si>
  <si>
    <t>CA-2016-138688</t>
  </si>
  <si>
    <t>DV-13045</t>
  </si>
  <si>
    <t>Darrin Van Huff</t>
  </si>
  <si>
    <t>OFF-LA-10000240</t>
  </si>
  <si>
    <t>Self-Adhesive Address Labels for Typewriters by Universal</t>
  </si>
  <si>
    <t>CA-2016-127208</t>
  </si>
  <si>
    <t>OFF-AP-10002118</t>
  </si>
  <si>
    <t>1.7 Cubic Foot Compact "Cube" Office Refrigerators</t>
  </si>
  <si>
    <t>CA-2016-103730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</si>
  <si>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</si>
  <si>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</si>
  <si>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</si>
  <si>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</si>
  <si>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</si>
  <si>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</si>
  <si>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</si>
  <si>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</si>
  <si>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CA-2016-147375</t>
  </si>
  <si>
    <t>PO-19180</t>
  </si>
  <si>
    <t>Philisse Overcash</t>
  </si>
  <si>
    <t>TEC-MA-10002937</t>
  </si>
  <si>
    <t>Canon Color ImageCLASS MF8580Cdw Wireless Laser All-In-One Printer, Copier, Scanner</t>
  </si>
  <si>
    <t>Xerox 1908</t>
  </si>
  <si>
    <t>CA-2016-164035</t>
  </si>
  <si>
    <t>CR-12730</t>
  </si>
  <si>
    <t>Craig Reiter</t>
  </si>
  <si>
    <t>OFF-PA-10002160</t>
  </si>
  <si>
    <t>Xerox 1978</t>
  </si>
  <si>
    <t>CA-2016-139941</t>
  </si>
  <si>
    <t>OFF-PA-10000241</t>
  </si>
  <si>
    <t>IBM Multi-Purpose Copy Paper, 8 1/2 x 11", Case</t>
  </si>
  <si>
    <t>OFF-AP-10004036</t>
  </si>
  <si>
    <t>Bionaire 99.97% HEPA Air Cleaner</t>
  </si>
  <si>
    <t>CA-2016-104633</t>
  </si>
  <si>
    <t>Pasadena</t>
  </si>
  <si>
    <t>CA-2016-120824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</si>
  <si>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</si>
  <si>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</si>
  <si>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</si>
  <si>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</si>
  <si>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</si>
  <si>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</si>
  <si>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</si>
  <si>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</si>
  <si>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</si>
  <si>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</si>
  <si>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</si>
  <si>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</si>
  <si>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</si>
  <si>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</si>
  <si>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</si>
  <si>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</si>
  <si>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CA-2016-155005</t>
  </si>
  <si>
    <t>TEC-PH-10003484</t>
  </si>
  <si>
    <t>Ooma Telo VoIP Home Phone System</t>
  </si>
  <si>
    <t>CA-2016-136287</t>
  </si>
  <si>
    <t>Wichita</t>
  </si>
  <si>
    <t>Kansas</t>
  </si>
  <si>
    <t>OFF-LA-10003148</t>
  </si>
  <si>
    <t>Avery 51</t>
  </si>
  <si>
    <t>CA-2016-126795</t>
  </si>
  <si>
    <t>OFF-BI-10001989</t>
  </si>
  <si>
    <t>Premium Transparent Presentation Covers by GBC</t>
  </si>
  <si>
    <t>CA-2016-107216</t>
  </si>
  <si>
    <t>OFF-AR-10001545</t>
  </si>
  <si>
    <t>Newell 326</t>
  </si>
  <si>
    <t>OFF-AR-10002255</t>
  </si>
  <si>
    <t>Newell 346</t>
  </si>
  <si>
    <t>US-2016-108497</t>
  </si>
  <si>
    <t>MH-17290</t>
  </si>
  <si>
    <t>Marc Harrigan</t>
  </si>
  <si>
    <t>FUR-BO-10004218</t>
  </si>
  <si>
    <t>Bush Heritage Pine Collection 5-Shelf Bookcase, Albany Pine Finish, *Special Order</t>
  </si>
  <si>
    <t>CA-2016-128223</t>
  </si>
  <si>
    <t>Anaheim</t>
  </si>
  <si>
    <t>CA-2016-155747</t>
  </si>
  <si>
    <t>JS-15685</t>
  </si>
  <si>
    <t>Jim Sink</t>
  </si>
  <si>
    <t>CA-2016-133872</t>
  </si>
  <si>
    <t>Boca Raton</t>
  </si>
  <si>
    <t>OFF-BI-10002082</t>
  </si>
  <si>
    <t>GBC Twin Loop Wire Binding Elements</t>
  </si>
  <si>
    <t>TEC-AC-10000521</t>
  </si>
  <si>
    <t>Verbatim Slim CD and DVD Storage Cases, 50/Pack</t>
  </si>
  <si>
    <t>CA-2016-132304</t>
  </si>
  <si>
    <t>AR-10825</t>
  </si>
  <si>
    <t>Anthony Rawles</t>
  </si>
  <si>
    <t>CA-2016-152765</t>
  </si>
  <si>
    <t>OFF-PA-10000483</t>
  </si>
  <si>
    <t>Xerox 19</t>
  </si>
  <si>
    <t>CA-2016-148593</t>
  </si>
  <si>
    <t>CA-2016-140977</t>
  </si>
  <si>
    <t>JL-15175</t>
  </si>
  <si>
    <t>James Lanier</t>
  </si>
  <si>
    <t>TEC-MA-10003493</t>
  </si>
  <si>
    <t>Penpower WorldCard Pro Card Scanner</t>
  </si>
  <si>
    <t>CA-2016-137127</t>
  </si>
  <si>
    <t>JJ-15445</t>
  </si>
  <si>
    <t>Jennifer Jackson</t>
  </si>
  <si>
    <t>CA-2016-111682</t>
  </si>
  <si>
    <t>TB-21055</t>
  </si>
  <si>
    <t>Ted Butterfield</t>
  </si>
  <si>
    <t>OFF-PA-10001569</t>
  </si>
  <si>
    <t>Xerox 232</t>
  </si>
  <si>
    <t>FUR-CH-10003968</t>
  </si>
  <si>
    <t>Novimex Turbo Task Chair</t>
  </si>
  <si>
    <t>OFF-PA-10000587</t>
  </si>
  <si>
    <t>Array Parchment Paper, Assorted Colors</t>
  </si>
  <si>
    <t>TEC-AC-10002167</t>
  </si>
  <si>
    <t>ImationÂ 8gb Micro Traveldrive Usb 2.0Â Flash Drive</t>
  </si>
  <si>
    <t>CA-2016-159345</t>
  </si>
  <si>
    <t>IG-15085</t>
  </si>
  <si>
    <t>Ivan Gibson</t>
  </si>
  <si>
    <t>OFF-PA-10000806</t>
  </si>
  <si>
    <t>Xerox 1934</t>
  </si>
  <si>
    <t>CA-2016-145842</t>
  </si>
  <si>
    <t>OFF-ST-10000419</t>
  </si>
  <si>
    <t>Rogers Jumbo File, Granite</t>
  </si>
  <si>
    <t>CA-2016-123512</t>
  </si>
  <si>
    <t>MV-18190</t>
  </si>
  <si>
    <t>Mike Vittorini</t>
  </si>
  <si>
    <t>CA-2016-107146</t>
  </si>
  <si>
    <t>LC-16885</t>
  </si>
  <si>
    <t>Lena Creighton</t>
  </si>
  <si>
    <t>Longmont</t>
  </si>
  <si>
    <t>FUR-FU-10002298</t>
  </si>
  <si>
    <t>Rubbermaid ClusterMat Chairmats, Mat Size- 66" x 60", Lip 20" x 11" -90 Degree Angle</t>
  </si>
  <si>
    <t>FUR-CH-10004853</t>
  </si>
  <si>
    <t>Global Manager's Adjustable Task Chair, Storm</t>
  </si>
  <si>
    <t>CA-2016-133613</t>
  </si>
  <si>
    <t>OFF-BI-10002003</t>
  </si>
  <si>
    <t>Ibico Presentation Index for Binding Systems</t>
  </si>
  <si>
    <t>TEC-PH-10004539</t>
  </si>
  <si>
    <t>Wireless Extenders zBoost YX545 SOHO Signal Booster</t>
  </si>
  <si>
    <t>OFF-AR-10003829</t>
  </si>
  <si>
    <t>Newell 35</t>
  </si>
  <si>
    <t>CA-2016-129861</t>
  </si>
  <si>
    <t>DM-13345</t>
  </si>
  <si>
    <t>Denise Monton</t>
  </si>
  <si>
    <t>Rochester</t>
  </si>
  <si>
    <t>FUR-TA-10003715</t>
  </si>
  <si>
    <t>Hon 2111 Invitation Series Corner Table</t>
  </si>
  <si>
    <t>US-2016-163461</t>
  </si>
  <si>
    <t>Frankfort</t>
  </si>
  <si>
    <t>OFF-PA-10003134</t>
  </si>
  <si>
    <t>Xerox 1937</t>
  </si>
  <si>
    <t>CA-2016-131744</t>
  </si>
  <si>
    <t>OFF-PA-10004610</t>
  </si>
  <si>
    <t>Xerox 1900</t>
  </si>
  <si>
    <t>OFF-AP-10001394</t>
  </si>
  <si>
    <t>Harmony Air Purifier</t>
  </si>
  <si>
    <t>CA-2016-105760</t>
  </si>
  <si>
    <t>OFF-PA-10000350</t>
  </si>
  <si>
    <t>Message Book, Standard Line "While You Were Out", 5 1/2" X 4", 200 Sets/Book</t>
  </si>
  <si>
    <t>CA-2016-169194</t>
  </si>
  <si>
    <t>LH-16900</t>
  </si>
  <si>
    <t>Lena Hernandez</t>
  </si>
  <si>
    <t>CA-2016-152534</t>
  </si>
  <si>
    <t>DP-13105</t>
  </si>
  <si>
    <t>Dave Poirier</t>
  </si>
  <si>
    <t>Salinas</t>
  </si>
  <si>
    <t>OFF-AR-10002335</t>
  </si>
  <si>
    <t>DIXON Oriole Pencils</t>
  </si>
  <si>
    <t>OFF-PA-10001870</t>
  </si>
  <si>
    <t>Xerox 202</t>
  </si>
  <si>
    <t>CA-2016-140081</t>
  </si>
  <si>
    <t>CG-12040</t>
  </si>
  <si>
    <t>Catherine Glotzbach</t>
  </si>
  <si>
    <t>OFF-PA-10001745</t>
  </si>
  <si>
    <t>Wirebound Message Books, 2 7/8" x 5", 3 Forms per Page</t>
  </si>
  <si>
    <t>OFF-AP-10001058</t>
  </si>
  <si>
    <t>Sanyo 2.5 Cubic Foot Mid-Size Office Refrigerators</t>
  </si>
  <si>
    <t>CA-2016-141397</t>
  </si>
  <si>
    <t>OFF-AP-10003971</t>
  </si>
  <si>
    <t>Belkin 6 Outlet Metallic Surge Strip</t>
  </si>
  <si>
    <t>FUR-CH-10003846</t>
  </si>
  <si>
    <t>Hon Valutask Swivel Chairs</t>
  </si>
  <si>
    <t>CA-2016-108581</t>
  </si>
  <si>
    <t>Carrollton</t>
  </si>
  <si>
    <t>CA-2016-149965</t>
  </si>
  <si>
    <t>Oklahoma City</t>
  </si>
  <si>
    <t>TEC-AC-10004877</t>
  </si>
  <si>
    <t>ImationÂ 30456 USBÂ Flash DriveÂ 8GB</t>
  </si>
  <si>
    <t>CA-2016-119865</t>
  </si>
  <si>
    <t>OFF-BI-10001553</t>
  </si>
  <si>
    <t>SpineVue Locking Slant-D Ring Binders by Cardinal</t>
  </si>
  <si>
    <t>OFF-BI-10003007</t>
  </si>
  <si>
    <t>Premium Transparent Presentation Covers, No Pattern/Clear, 8 1/2" x 11"</t>
  </si>
  <si>
    <t>CA-2016-168361</t>
  </si>
  <si>
    <t>CA-2016-140501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</si>
  <si>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</si>
  <si>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</si>
  <si>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</si>
  <si>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</si>
  <si>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</si>
  <si>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</si>
  <si>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</si>
  <si>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</si>
  <si>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</si>
  <si>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</si>
  <si>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US-2016-142685</t>
  </si>
  <si>
    <t>MG-17695</t>
  </si>
  <si>
    <t>Maureen Gnade</t>
  </si>
  <si>
    <t>Buffalo</t>
  </si>
  <si>
    <t>OFF-SU-10000157</t>
  </si>
  <si>
    <t>Compact Automatic Electric Letter Opener</t>
  </si>
  <si>
    <t>CA-2016-140382</t>
  </si>
  <si>
    <t>RD-19900</t>
  </si>
  <si>
    <t>Ruben Dartt</t>
  </si>
  <si>
    <t>OFF-ST-10003638</t>
  </si>
  <si>
    <t>Mobile Personal File Cube</t>
  </si>
  <si>
    <t>OFF-LA-10001934</t>
  </si>
  <si>
    <t>Avery 516</t>
  </si>
  <si>
    <t>OFF-PA-10001019</t>
  </si>
  <si>
    <t>Xerox 1884</t>
  </si>
  <si>
    <t>US-2016-154256</t>
  </si>
  <si>
    <t>SM-20005</t>
  </si>
  <si>
    <t>Sally Matthias</t>
  </si>
  <si>
    <t>CA-2016-130680</t>
  </si>
  <si>
    <t>TEC-PH-10004833</t>
  </si>
  <si>
    <t>Macally Suction Cup Mount</t>
  </si>
  <si>
    <t>CA-2016-101987</t>
  </si>
  <si>
    <t>HL-15040</t>
  </si>
  <si>
    <t>Hunter Lopez</t>
  </si>
  <si>
    <t>TEC-PH-10001305</t>
  </si>
  <si>
    <t>Panasonic KX TS208W Corded phone</t>
  </si>
  <si>
    <t>CA-2016-166240</t>
  </si>
  <si>
    <t>DH-13075</t>
  </si>
  <si>
    <t>Dave Hallsten</t>
  </si>
  <si>
    <t>CA-2016-100300</t>
  </si>
  <si>
    <t>US-2016-152051</t>
  </si>
  <si>
    <t>York</t>
  </si>
  <si>
    <t>OFF-ST-10001713</t>
  </si>
  <si>
    <t>Gould Plastics 9-Pocket Panel Bin, 18-3/8w x 5-1/4d x 20-1/2h, Black</t>
  </si>
  <si>
    <t>CA-2016-118913</t>
  </si>
  <si>
    <t>CA-2016-101693</t>
  </si>
  <si>
    <t>FUR-CH-10001146</t>
  </si>
  <si>
    <t>Global Value Mid-Back Manager's Chair, Gray</t>
  </si>
  <si>
    <t>FUR-FU-10003919</t>
  </si>
  <si>
    <t>Eldon Executive Woodline II Cherry Finish Desk Accessories</t>
  </si>
  <si>
    <t>CA-2016-100790</t>
  </si>
  <si>
    <t>JG-15805</t>
  </si>
  <si>
    <t>John Grady</t>
  </si>
  <si>
    <t>OFF-AR-10003045</t>
  </si>
  <si>
    <t>Prang Colored Pencils</t>
  </si>
  <si>
    <t>CA-2016-119445</t>
  </si>
  <si>
    <t>Providence</t>
  </si>
  <si>
    <t>US-2016-158708</t>
  </si>
  <si>
    <t>AB-10255</t>
  </si>
  <si>
    <t>Alejandro Ballentine</t>
  </si>
  <si>
    <t>Plano</t>
  </si>
  <si>
    <t>TEC-AC-10003133</t>
  </si>
  <si>
    <t>Memorex Mini Travel Drive 4 GB USB 2.0 Flash Drive</t>
  </si>
  <si>
    <t>CA-2016-114951</t>
  </si>
  <si>
    <t>FUR-FU-10002364</t>
  </si>
  <si>
    <t>Eldon Expressions Wood Desk Accessories, Oak</t>
  </si>
  <si>
    <t>CA-2016-152331</t>
  </si>
  <si>
    <t>LD-16855</t>
  </si>
  <si>
    <t>Lela Donovan</t>
  </si>
  <si>
    <t>OFF-AR-10001547</t>
  </si>
  <si>
    <t>Newell 311</t>
  </si>
  <si>
    <t>CA-2016-118101</t>
  </si>
  <si>
    <t>SN-20560</t>
  </si>
  <si>
    <t>Skye Norling</t>
  </si>
  <si>
    <t>Roseville</t>
  </si>
  <si>
    <t>OFF-ST-10001837</t>
  </si>
  <si>
    <t>SAFCO Mobile Desk Side File, Wire Frame</t>
  </si>
  <si>
    <t>CA-2016-144015</t>
  </si>
  <si>
    <t>AH-10075</t>
  </si>
  <si>
    <t>Adam Hart</t>
  </si>
  <si>
    <t>OFF-FA-10000624</t>
  </si>
  <si>
    <t>OIC Binder Clips</t>
  </si>
  <si>
    <t>OFF-PA-10002870</t>
  </si>
  <si>
    <t>Ampad Phone Message Book, Recycled, 400 Message Capacity, 5 Â¾â_x0080__x009d_ x 11â_x0080__x009d_</t>
  </si>
  <si>
    <t>CA-2016-102127</t>
  </si>
  <si>
    <t>VP-21760</t>
  </si>
  <si>
    <t>Victoria Pisteka</t>
  </si>
  <si>
    <t>TEC-AC-10002018</t>
  </si>
  <si>
    <t>AmazonBasics 3-Button USB Wired Mouse</t>
  </si>
  <si>
    <t>TEC-AC-10000397</t>
  </si>
  <si>
    <t>Perixx PERIBOARD-512B, Ergonomic Split Keyboard</t>
  </si>
  <si>
    <t>FUR-FU-10003976</t>
  </si>
  <si>
    <t>DAX Executive Solid Wood Document Frame, Desktop or Hang, Mahogany, 5 x 7</t>
  </si>
  <si>
    <t>CA-2016-160234</t>
  </si>
  <si>
    <t>PF-19225</t>
  </si>
  <si>
    <t>Phillip Flathmann</t>
  </si>
  <si>
    <t>TEC-PH-10004434</t>
  </si>
  <si>
    <t>Cisco IPÂ PhoneÂ 7961G VoIPÂ phoneÂ - Dark gray</t>
  </si>
  <si>
    <t>CA-2016-153577</t>
  </si>
  <si>
    <t>KH-16330</t>
  </si>
  <si>
    <t>Katharine Harms</t>
  </si>
  <si>
    <t>Highland Park</t>
  </si>
  <si>
    <t>FUR-CH-10003981</t>
  </si>
  <si>
    <t>Global Commerce Series Low-Back Swivel/Tilt Chairs</t>
  </si>
  <si>
    <t>CA-2016-161928</t>
  </si>
  <si>
    <t>CA-2016-110044</t>
  </si>
  <si>
    <t>RF-19735</t>
  </si>
  <si>
    <t>Roland Fjeld</t>
  </si>
  <si>
    <t>TEC-PH-10001299</t>
  </si>
  <si>
    <t>Polycom CX300 Desktop Phone USB VoIP phone</t>
  </si>
  <si>
    <t>CA-2016-161095</t>
  </si>
  <si>
    <t>CS-12250</t>
  </si>
  <si>
    <t>Chris Selesnick</t>
  </si>
  <si>
    <t>OFF-BI-10001524</t>
  </si>
  <si>
    <t>GBC Premium Transparent Covers with Diagonal Lined Pattern</t>
  </si>
  <si>
    <t>CA-2016-154767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</si>
  <si>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</si>
  <si>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</si>
  <si>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</si>
  <si>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</si>
  <si>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</si>
  <si>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</si>
  <si>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</si>
  <si>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</si>
  <si>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</si>
  <si>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</si>
  <si>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</si>
  <si>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CA-2016-140543</t>
  </si>
  <si>
    <t>Co-12640</t>
  </si>
  <si>
    <t>Corey-Lock</t>
  </si>
  <si>
    <t>South Carolina</t>
  </si>
  <si>
    <t>CA-2016-162355</t>
  </si>
  <si>
    <t>PF-19165</t>
  </si>
  <si>
    <t>Philip Fox</t>
  </si>
  <si>
    <t>Sandy Springs</t>
  </si>
  <si>
    <t>OFF-AR-10004344</t>
  </si>
  <si>
    <t>Bulldog Vacuum Base Pencil Sharpener</t>
  </si>
  <si>
    <t>FUR-BO-10004695</t>
  </si>
  <si>
    <t>O'Sullivan 2-Door Barrister Bookcase in Odessa Pine</t>
  </si>
  <si>
    <t>CA-2016-135594</t>
  </si>
  <si>
    <t>AH-10120</t>
  </si>
  <si>
    <t>Adrian Hane</t>
  </si>
  <si>
    <t>CA-2016-152163</t>
  </si>
  <si>
    <t>JF-15355</t>
  </si>
  <si>
    <t>Jay Fein</t>
  </si>
  <si>
    <t>OFF-PA-10000788</t>
  </si>
  <si>
    <t>Xerox 210</t>
  </si>
  <si>
    <t>OFF-BI-10003364</t>
  </si>
  <si>
    <t>Binding Machine Supplies</t>
  </si>
  <si>
    <t>CA-2016-139997</t>
  </si>
  <si>
    <t>Lehi</t>
  </si>
  <si>
    <t>Utah</t>
  </si>
  <si>
    <t>US-2016-126431</t>
  </si>
  <si>
    <t>SU-20665</t>
  </si>
  <si>
    <t>Stephanie Ulpright</t>
  </si>
  <si>
    <t>OFF-LA-10001474</t>
  </si>
  <si>
    <t>Avery 477</t>
  </si>
  <si>
    <t>TEC-AC-10001635</t>
  </si>
  <si>
    <t>KeyTronicÂ KT400U2 -Â KeyboardÂ - Black</t>
  </si>
  <si>
    <t>OFF-PA-10001950</t>
  </si>
  <si>
    <t>Southworth 25% Cotton Antique Laid Paper &amp; Envelopes</t>
  </si>
  <si>
    <t>US-2016-158680</t>
  </si>
  <si>
    <t>NZ-18565</t>
  </si>
  <si>
    <t>Nick Zandusky</t>
  </si>
  <si>
    <t>OFF-BI-10000145</t>
  </si>
  <si>
    <t>Zipper Ring Binder Pockets</t>
  </si>
  <si>
    <t>CA-2016-149314</t>
  </si>
  <si>
    <t>FUR-CH-10002126</t>
  </si>
  <si>
    <t>Hon Deluxe Fabric Upholstered Stacking Chairs</t>
  </si>
  <si>
    <t>CA-2016-101469</t>
  </si>
  <si>
    <t>KH-16360</t>
  </si>
  <si>
    <t>Katherine Hughes</t>
  </si>
  <si>
    <t>OFF-AR-10003986</t>
  </si>
  <si>
    <t>Avery Hi-Liter Pen Style Six-Color Fluorescent Set</t>
  </si>
  <si>
    <t>CA-2016-102813</t>
  </si>
  <si>
    <t>Huntsville</t>
  </si>
  <si>
    <t>OFF-PA-10000520</t>
  </si>
  <si>
    <t>Xerox 201</t>
  </si>
  <si>
    <t>CA-2016-130029</t>
  </si>
  <si>
    <t>GT-14755</t>
  </si>
  <si>
    <t>Guy Thornton</t>
  </si>
  <si>
    <t>OFF-PA-10000552</t>
  </si>
  <si>
    <t>Xerox 200</t>
  </si>
  <si>
    <t>OFF-FA-10001135</t>
  </si>
  <si>
    <t>Brites Rubber Bands, 1 1/2 oz. Box</t>
  </si>
  <si>
    <t>CA-2016-168543</t>
  </si>
  <si>
    <t>OFF-AP-10000938</t>
  </si>
  <si>
    <t>Avanti 1.7 Cu. Ft. Refrigerator</t>
  </si>
  <si>
    <t>CA-2016-104983</t>
  </si>
  <si>
    <t>OFF-PA-10000167</t>
  </si>
  <si>
    <t>Xerox 1925</t>
  </si>
  <si>
    <t>CA-2016-147137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</si>
  <si>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</si>
  <si>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</si>
  <si>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</si>
  <si>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</si>
  <si>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</si>
  <si>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</si>
  <si>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</si>
  <si>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</si>
  <si>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CA-2016-103107</t>
  </si>
  <si>
    <t>TEC-PH-10002564</t>
  </si>
  <si>
    <t>OtterBox Defender Series Case - Samsung Galaxy S4</t>
  </si>
  <si>
    <t>CA-2016-114713</t>
  </si>
  <si>
    <t>SC-20695</t>
  </si>
  <si>
    <t>Steve Chapman</t>
  </si>
  <si>
    <t>Hialeah</t>
  </si>
  <si>
    <t>OFF-SU-10004664</t>
  </si>
  <si>
    <t>Acme Softgrip Scissors</t>
  </si>
  <si>
    <t>CA-2016-100965</t>
  </si>
  <si>
    <t>San Jose</t>
  </si>
  <si>
    <t>FUR-FU-10003039</t>
  </si>
  <si>
    <t>Howard Miller 11-1/2" Diameter Grantwood Wall Clock</t>
  </si>
  <si>
    <t>CA-2016-159940</t>
  </si>
  <si>
    <t>BF-11020</t>
  </si>
  <si>
    <t>Barry FranzÃ¶sisch</t>
  </si>
  <si>
    <t>OFF-PA-10001609</t>
  </si>
  <si>
    <t>Tops Wirebound Message Log Books</t>
  </si>
  <si>
    <t>CA-2016-135265</t>
  </si>
  <si>
    <t>FUR-CH-10003061</t>
  </si>
  <si>
    <t>Global Leather Task Chair, Black</t>
  </si>
  <si>
    <t>TEC-CO-10003763</t>
  </si>
  <si>
    <t>Canon PC1060 Personal Laser Copier</t>
  </si>
  <si>
    <t>CA-2016-129308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</si>
  <si>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</si>
  <si>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</si>
  <si>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</si>
  <si>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</si>
  <si>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</si>
  <si>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</si>
  <si>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</si>
  <si>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</si>
  <si>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CA-2016-106397</t>
  </si>
  <si>
    <t>Orem</t>
  </si>
  <si>
    <t>CA-2016-156685</t>
  </si>
  <si>
    <t>TEC-PH-10004345</t>
  </si>
  <si>
    <t>Cisco SPA 502G IP Phone</t>
  </si>
  <si>
    <t>CA-2016-112109</t>
  </si>
  <si>
    <t>JE-15715</t>
  </si>
  <si>
    <t>Joe Elijah</t>
  </si>
  <si>
    <t>Broomfield</t>
  </si>
  <si>
    <t>CA-2016-155474</t>
  </si>
  <si>
    <t>TEC-PH-10001580</t>
  </si>
  <si>
    <t>Logitech Mobile Speakerphone P710e -Â speaker phone</t>
  </si>
  <si>
    <t>OFF-BI-10004209</t>
  </si>
  <si>
    <t>Fellowes Twister Kit, Gray/Clear, 3/pkg</t>
  </si>
  <si>
    <t>CA-2016-152471</t>
  </si>
  <si>
    <t>TEC-PH-10002824</t>
  </si>
  <si>
    <t>Jabra SPEAK 410 Multidevice Speakerphone</t>
  </si>
  <si>
    <t>OFF-PA-10004965</t>
  </si>
  <si>
    <t>Xerox 1921</t>
  </si>
  <si>
    <t>CA-2016-152520</t>
  </si>
  <si>
    <t>OFF-PA-10000289</t>
  </si>
  <si>
    <t>Xerox 213</t>
  </si>
  <si>
    <t>CA-2016-136329</t>
  </si>
  <si>
    <t>FUR-CH-10002335</t>
  </si>
  <si>
    <t>Hon GuestStacker Chair</t>
  </si>
  <si>
    <t>CA-2016-126613</t>
  </si>
  <si>
    <t>AA-10375</t>
  </si>
  <si>
    <t>Allen Armold</t>
  </si>
  <si>
    <t>Mesa</t>
  </si>
  <si>
    <t>OFF-ST-10001325</t>
  </si>
  <si>
    <t>Sterilite Officeware Hinged File Box</t>
  </si>
  <si>
    <t>US-2016-131149</t>
  </si>
  <si>
    <t>OFF-AR-10002135</t>
  </si>
  <si>
    <t>Boston Heavy-Duty Trimline Electric Pencil Sharpeners</t>
  </si>
  <si>
    <t>CA-2016-134222</t>
  </si>
  <si>
    <t>CA-2016-164924</t>
  </si>
  <si>
    <t>TEC-MA-10000904</t>
  </si>
  <si>
    <t>Brother MFC-9340CDW LED All-In-One Printer, Copier Scanner</t>
  </si>
  <si>
    <t>CA-2016-103891</t>
  </si>
  <si>
    <t>KH-16690</t>
  </si>
  <si>
    <t>Kristen Hastings</t>
  </si>
  <si>
    <t>TEC-PH-10000149</t>
  </si>
  <si>
    <t>Cisco SPA525G2 IP Phone - Wireless</t>
  </si>
  <si>
    <t>CA-2016-136924</t>
  </si>
  <si>
    <t>Tucson</t>
  </si>
  <si>
    <t>TEC-PH-10002262</t>
  </si>
  <si>
    <t>LG Electronics Tone+ HBS-730 Bluetooth Headset</t>
  </si>
  <si>
    <t>CA-2016-120180</t>
  </si>
  <si>
    <t>TP-21130</t>
  </si>
  <si>
    <t>Theone Pippenger</t>
  </si>
  <si>
    <t>OFF-SU-10004115</t>
  </si>
  <si>
    <t>Acme Stainless Steel Office Snips</t>
  </si>
  <si>
    <t>CA-2016-137050</t>
  </si>
  <si>
    <t>SW-20755</t>
  </si>
  <si>
    <t>Steven Ward</t>
  </si>
  <si>
    <t>OFF-BI-10002160</t>
  </si>
  <si>
    <t>Acco Hanging Data Binders</t>
  </si>
  <si>
    <t>OFF-AR-10004999</t>
  </si>
  <si>
    <t>Newell 315</t>
  </si>
  <si>
    <t>OFF-BI-10001031</t>
  </si>
  <si>
    <t>Pressboard Data Binders by Wilson Jones</t>
  </si>
  <si>
    <t>CA-2016-101966</t>
  </si>
  <si>
    <t>TEC-PH-10003437</t>
  </si>
  <si>
    <t>Blue Parrot B250XT Professional Grade Wireless BluetoothÂ HeadsetÂ with</t>
  </si>
  <si>
    <t>CA-2016-117282</t>
  </si>
  <si>
    <t>OFF-BI-10004094</t>
  </si>
  <si>
    <t>GBC Standard Plastic Binding Systems Combs</t>
  </si>
  <si>
    <t>CA-2016-101378</t>
  </si>
  <si>
    <t>RH-19600</t>
  </si>
  <si>
    <t>Rob Haberlin</t>
  </si>
  <si>
    <t>TEC-AC-10002345</t>
  </si>
  <si>
    <t>HP Standard 104 key PS/2 Keyboard</t>
  </si>
  <si>
    <t>CA-2016-169215</t>
  </si>
  <si>
    <t>RE-19450</t>
  </si>
  <si>
    <t>Richard Eichhorn</t>
  </si>
  <si>
    <t>CA-2016-115483</t>
  </si>
  <si>
    <t>CA-2016-157588</t>
  </si>
  <si>
    <t>AR-10570</t>
  </si>
  <si>
    <t>Anemone Ratner</t>
  </si>
  <si>
    <t>OFF-BI-10003963</t>
  </si>
  <si>
    <t>Cardinal Holdit Data Disk Pockets</t>
  </si>
  <si>
    <t>CA-2016-109953</t>
  </si>
  <si>
    <t>OFF-AP-10002998</t>
  </si>
  <si>
    <t>Holmes 99% HEPA Air Purifier</t>
  </si>
  <si>
    <t>FUR-FU-10000073</t>
  </si>
  <si>
    <t>Deflect-O Glasstique Clear Desk Accessories</t>
  </si>
  <si>
    <t>CA-2016-122322</t>
  </si>
  <si>
    <t>Provo</t>
  </si>
  <si>
    <t>OFF-SU-10000952</t>
  </si>
  <si>
    <t>Fiskars Home &amp; Office Scissors</t>
  </si>
  <si>
    <t>US-2016-168095</t>
  </si>
  <si>
    <t>MC-17425</t>
  </si>
  <si>
    <t>Mark Cousins</t>
  </si>
  <si>
    <t>Portland</t>
  </si>
  <si>
    <t>CA-2016-157000</t>
  </si>
  <si>
    <t>AM-10360</t>
  </si>
  <si>
    <t>Alice McCarthy</t>
  </si>
  <si>
    <t>Grand Prairie</t>
  </si>
  <si>
    <t>OFF-ST-10001328</t>
  </si>
  <si>
    <t>Personal Filing Tote with Lid, Black/Gray</t>
  </si>
  <si>
    <t>US-2016-100720</t>
  </si>
  <si>
    <t>TEC-PH-10001425</t>
  </si>
  <si>
    <t>Mophie Juice Pack Helium for iPhone</t>
  </si>
  <si>
    <t>TEC-PH-10003963</t>
  </si>
  <si>
    <t>GE 2-Jack Phone Line Splitter</t>
  </si>
  <si>
    <t>CA-2016-130050</t>
  </si>
  <si>
    <t>CA-2016-157161</t>
  </si>
  <si>
    <t>OFF-AR-10003338</t>
  </si>
  <si>
    <t>Eberhard Faber 3 1/2" Golf Pencils</t>
  </si>
  <si>
    <t>TEC-AC-10000358</t>
  </si>
  <si>
    <t>ImationÂ SecureÂ DriveÂ + Hardware Encrypted USBÂ flash driveÂ - 16 GB</t>
  </si>
  <si>
    <t>OFF-PA-10001461</t>
  </si>
  <si>
    <t>HP Office Paper (20Lb. and 87 Bright)</t>
  </si>
  <si>
    <t>CA-2016-101343</t>
  </si>
  <si>
    <t>RA-19885</t>
  </si>
  <si>
    <t>Ruben Ausman</t>
  </si>
  <si>
    <t>CA-2016-131835</t>
  </si>
  <si>
    <t>MC-17590</t>
  </si>
  <si>
    <t>Matt Collister</t>
  </si>
  <si>
    <t>Perth Amboy</t>
  </si>
  <si>
    <t>OFF-PA-10004071</t>
  </si>
  <si>
    <t>Eaton Premium Continuous-Feed Paper, 25% Cotton, Letter Size, White, 1000 Shts/Box</t>
  </si>
  <si>
    <t>CA-2016-121671</t>
  </si>
  <si>
    <t>AA-10480</t>
  </si>
  <si>
    <t>Andrew Allen</t>
  </si>
  <si>
    <t>OFF-PA-10001471</t>
  </si>
  <si>
    <t>Strathmore Photo Frame Cards</t>
  </si>
  <si>
    <t>OFF-ST-10000078</t>
  </si>
  <si>
    <t>Tennsco 6- and 18-Compartment Lockers</t>
  </si>
  <si>
    <t>US-2016-139087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</si>
  <si>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</si>
  <si>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</si>
  <si>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</si>
  <si>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</si>
  <si>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</si>
  <si>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</si>
  <si>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</si>
  <si>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</si>
  <si>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</si>
  <si>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</si>
  <si>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</si>
  <si>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</si>
  <si>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CA-2016-116603</t>
  </si>
  <si>
    <t>OFF-AP-10002892</t>
  </si>
  <si>
    <t>Belkin F5C206VTEL 6 Outlet Surge</t>
  </si>
  <si>
    <t>CA-2016-114727</t>
  </si>
  <si>
    <t>LS-16945</t>
  </si>
  <si>
    <t>Linda Southworth</t>
  </si>
  <si>
    <t>FUR-CH-10002331</t>
  </si>
  <si>
    <t>Hon 4700 Series Mobuis Mid-Back Task Chairs with Adjustable Arms</t>
  </si>
  <si>
    <t>OFF-ST-10002292</t>
  </si>
  <si>
    <t>Sauder Facets Collection Locker/File Cabinet, Sky Alder Finish</t>
  </si>
  <si>
    <t>CA-2016-157763</t>
  </si>
  <si>
    <t>Bowling Green</t>
  </si>
  <si>
    <t>FUR-CH-10000988</t>
  </si>
  <si>
    <t>Hon Olson Stacker Stools</t>
  </si>
  <si>
    <t>CA-2016-161676</t>
  </si>
  <si>
    <t>JP-15460</t>
  </si>
  <si>
    <t>Jennifer Patt</t>
  </si>
  <si>
    <t>CA-2016-124681</t>
  </si>
  <si>
    <t>TEC-AC-10000487</t>
  </si>
  <si>
    <t>SanDisk Cruzer 4 GB USB Flash Drive</t>
  </si>
  <si>
    <t>CA-2016-162110</t>
  </si>
  <si>
    <t>NP-18670</t>
  </si>
  <si>
    <t>Nora Paige</t>
  </si>
  <si>
    <t>TEC-PH-10001924</t>
  </si>
  <si>
    <t>iHome FM Clock Radio with Lightning Dock</t>
  </si>
  <si>
    <t>CA-2016-102561</t>
  </si>
  <si>
    <t>NK-18490</t>
  </si>
  <si>
    <t>Neil Knudson</t>
  </si>
  <si>
    <t>OFF-ST-10001476</t>
  </si>
  <si>
    <t>Steel Personal Filing/Posting Tote</t>
  </si>
  <si>
    <t>CA-2016-163776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</si>
  <si>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</si>
  <si>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</si>
  <si>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</si>
  <si>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</si>
  <si>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</si>
  <si>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</si>
  <si>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</si>
  <si>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</si>
  <si>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</si>
  <si>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CA-2016-157217</t>
  </si>
  <si>
    <t>TC-21535</t>
  </si>
  <si>
    <t>Tracy Collins</t>
  </si>
  <si>
    <t>TEC-PH-10002070</t>
  </si>
  <si>
    <t>Griffin GC36547 PowerJolt SE Lightning Charger</t>
  </si>
  <si>
    <t>CA-2016-137939</t>
  </si>
  <si>
    <t>PJ-19015</t>
  </si>
  <si>
    <t>Pauline Johnson</t>
  </si>
  <si>
    <t>TEC-PH-10003589</t>
  </si>
  <si>
    <t>invisibleSHIELD by ZAGG Smudge-Free Screen Protector</t>
  </si>
  <si>
    <t>CA-2016-146521</t>
  </si>
  <si>
    <t>CA-2016-141957</t>
  </si>
  <si>
    <t>OFF-AR-10000914</t>
  </si>
  <si>
    <t>Boston 16765 Mini Stand Up Battery Pencil Sharpener</t>
  </si>
  <si>
    <t>OFF-BI-10001116</t>
  </si>
  <si>
    <t>Wilson Jones 1" Hanging DublLock Ring Binders</t>
  </si>
  <si>
    <t>OFF-ST-10002276</t>
  </si>
  <si>
    <t>Safco Steel Mobile File Cart</t>
  </si>
  <si>
    <t>CA-2016-142895</t>
  </si>
  <si>
    <t>OFF-LA-10000262</t>
  </si>
  <si>
    <t>Avery 494</t>
  </si>
  <si>
    <t>FUR-CH-10002961</t>
  </si>
  <si>
    <t>Leather Task Chair, Black</t>
  </si>
  <si>
    <t>CA-2016-160941</t>
  </si>
  <si>
    <t>OFF-LA-10003766</t>
  </si>
  <si>
    <t>Self-Adhesive Removable Labels</t>
  </si>
  <si>
    <t>CA-2016-144855</t>
  </si>
  <si>
    <t>CA-2016-122392</t>
  </si>
  <si>
    <t>Allentown</t>
  </si>
  <si>
    <t>OFF-AR-10002221</t>
  </si>
  <si>
    <t>12 Colored Short Pencils</t>
  </si>
  <si>
    <t>FUR-FU-10002456</t>
  </si>
  <si>
    <t>Master Caster Door Stop, Large Neon Orange</t>
  </si>
  <si>
    <t>US-2016-111290</t>
  </si>
  <si>
    <t>Westland</t>
  </si>
  <si>
    <t>TEC-AC-10004975</t>
  </si>
  <si>
    <t>Plantronics Audio 995 Wireless Stereo Headset</t>
  </si>
  <si>
    <t>OFF-AR-10001761</t>
  </si>
  <si>
    <t>Avery Hi-Liter Smear-Safe Highlighters</t>
  </si>
  <si>
    <t>OFF-PA-10002262</t>
  </si>
  <si>
    <t>Xerox 192</t>
  </si>
  <si>
    <t>CA-2016-140613</t>
  </si>
  <si>
    <t>KN-16705</t>
  </si>
  <si>
    <t>Kristina Nunn</t>
  </si>
  <si>
    <t>OFF-SU-10004261</t>
  </si>
  <si>
    <t>Fiskars 8" Scissors, 2/Pack</t>
  </si>
  <si>
    <t>CA-2016-114307</t>
  </si>
  <si>
    <t>OFF-PA-10004100</t>
  </si>
  <si>
    <t>Xerox 216</t>
  </si>
  <si>
    <t>FUR-FU-10000794</t>
  </si>
  <si>
    <t>Eldon Stackable Tray, Side-Load, Legal, Smoke</t>
  </si>
  <si>
    <t>OFF-BI-10002012</t>
  </si>
  <si>
    <t>Wilson Jones Easy Flow II Sheet Lifters</t>
  </si>
  <si>
    <t>CA-2016-165316</t>
  </si>
  <si>
    <t>OFF-AP-10003266</t>
  </si>
  <si>
    <t>Holmes Replacement Filter for HEPA Air Cleaner, Large Room</t>
  </si>
  <si>
    <t>TEC-MA-10004002</t>
  </si>
  <si>
    <t>Zebra GX420t Direct Thermal/Thermal Transfer Printer</t>
  </si>
  <si>
    <t>CA-2016-162404</t>
  </si>
  <si>
    <t>NF-18475</t>
  </si>
  <si>
    <t>Neil FranzÃ¶sisch</t>
  </si>
  <si>
    <t>OFF-BI-10000948</t>
  </si>
  <si>
    <t>GBC Laser Imprintable Binding System Covers, Desert Sand</t>
  </si>
  <si>
    <t>CA-2016-112256</t>
  </si>
  <si>
    <t>Mcallen</t>
  </si>
  <si>
    <t>OFF-AR-10001216</t>
  </si>
  <si>
    <t>Newell 339</t>
  </si>
  <si>
    <t>OFF-PA-10004355</t>
  </si>
  <si>
    <t>Xerox 231</t>
  </si>
  <si>
    <t>OFF-SU-10001165</t>
  </si>
  <si>
    <t>Acme Elite Stainless Steel Scissors</t>
  </si>
  <si>
    <t>CA-2016-111318</t>
  </si>
  <si>
    <t>IL-15100</t>
  </si>
  <si>
    <t>Ivan Liston</t>
  </si>
  <si>
    <t>TEC-PH-10004100</t>
  </si>
  <si>
    <t>Griffin GC17055 Auxiliary Audio Cable</t>
  </si>
  <si>
    <t>CA-2016-162943</t>
  </si>
  <si>
    <t>DB-12970</t>
  </si>
  <si>
    <t>Darren Budd</t>
  </si>
  <si>
    <t>FUR-CH-10001708</t>
  </si>
  <si>
    <t>Office Star - Contemporary Swivel Chair with Padded Adjustable Arms and Flex Back</t>
  </si>
  <si>
    <t>CA-2016-102498</t>
  </si>
  <si>
    <t>JG-15160</t>
  </si>
  <si>
    <t>James Galang</t>
  </si>
  <si>
    <t>CA-2016-126158</t>
  </si>
  <si>
    <t>Costa Mesa</t>
  </si>
  <si>
    <t>FUR-CH-10002602</t>
  </si>
  <si>
    <t>DMI Arturo Collection Mission-style Design Wood Chair</t>
  </si>
  <si>
    <t>CA-2016-147417</t>
  </si>
  <si>
    <t>TEC-CO-10001449</t>
  </si>
  <si>
    <t>Hewlett Packard LaserJet 3310 Copier</t>
  </si>
  <si>
    <t>CA-2016-111115</t>
  </si>
  <si>
    <t>LB-16735</t>
  </si>
  <si>
    <t>Larry Blacks</t>
  </si>
  <si>
    <t>CA-2016-115525</t>
  </si>
  <si>
    <t>OFF-AP-10000026</t>
  </si>
  <si>
    <t>Tripp Lite Isotel 6 Outlet Surge Protector with Fax/Modem Protection</t>
  </si>
  <si>
    <t>CA-2016-103037</t>
  </si>
  <si>
    <t>KH-16630</t>
  </si>
  <si>
    <t>Ken Heidel</t>
  </si>
  <si>
    <t>CA-2016-104157</t>
  </si>
  <si>
    <t>MT-17815</t>
  </si>
  <si>
    <t>Meg Tillman</t>
  </si>
  <si>
    <t>OFF-PA-10004665</t>
  </si>
  <si>
    <t>Advantus Motivational Note Cards</t>
  </si>
  <si>
    <t>CA-2016-149454</t>
  </si>
  <si>
    <t>KM-16375</t>
  </si>
  <si>
    <t>Katherine Murray</t>
  </si>
  <si>
    <t>OFF-BI-10003694</t>
  </si>
  <si>
    <t>Avery 3 1/2" Diskette Storage Pages, 10/Pack</t>
  </si>
  <si>
    <t>CA-2016-128307</t>
  </si>
  <si>
    <t>CA-2016-149335</t>
  </si>
  <si>
    <t>OFF-AR-10001419</t>
  </si>
  <si>
    <t>Newell 325</t>
  </si>
  <si>
    <t>US-2016-115441</t>
  </si>
  <si>
    <t>TEC-AC-10003116</t>
  </si>
  <si>
    <t>Memorex Froggy Flash Drive 8 GB</t>
  </si>
  <si>
    <t>FUR-CH-10004626</t>
  </si>
  <si>
    <t>Office Star Flex Back Scooter Chair with Aluminum Finish Frame</t>
  </si>
  <si>
    <t>FUR-FU-10001756</t>
  </si>
  <si>
    <t>Eldon Expressions Desk Accessory, Wood Photo Frame, Mahogany</t>
  </si>
  <si>
    <t>CA-2016-143924</t>
  </si>
  <si>
    <t>SC-20680</t>
  </si>
  <si>
    <t>Steve Carroll</t>
  </si>
  <si>
    <t>Holland</t>
  </si>
  <si>
    <t>OFF-FA-10000735</t>
  </si>
  <si>
    <t>OFF-PA-10002120</t>
  </si>
  <si>
    <t>Xerox 1889</t>
  </si>
  <si>
    <t>CA-2016-140046</t>
  </si>
  <si>
    <t>KM-16660</t>
  </si>
  <si>
    <t>Khloe Miller</t>
  </si>
  <si>
    <t>OFF-LA-10000305</t>
  </si>
  <si>
    <t>Avery 495</t>
  </si>
  <si>
    <t>CA-2016-107783</t>
  </si>
  <si>
    <t>Bethlehem</t>
  </si>
  <si>
    <t>OFF-BI-10000545</t>
  </si>
  <si>
    <t>GBC Ibimaster 500 Manual ProClick Binding System</t>
  </si>
  <si>
    <t>OFF-AP-10004052</t>
  </si>
  <si>
    <t>Hoover Replacement Belts For Soft Guard &amp; Commercial Ltweight Upright Vacs, 2/Pk</t>
  </si>
  <si>
    <t>US-2016-105452</t>
  </si>
  <si>
    <t>FUR-FU-10003806</t>
  </si>
  <si>
    <t>Tenex Chairmat w/ Average Lip, 45" x 53"</t>
  </si>
  <si>
    <t>CA-2016-116344</t>
  </si>
  <si>
    <t>US-2016-131891</t>
  </si>
  <si>
    <t>PW-19240</t>
  </si>
  <si>
    <t>Pierre Wener</t>
  </si>
  <si>
    <t>Pensacola</t>
  </si>
  <si>
    <t>OFF-BI-10000201</t>
  </si>
  <si>
    <t>Avery Triangle Shaped Sheet Lifters, Black, 2/Pack</t>
  </si>
  <si>
    <t>CA-2016-164574</t>
  </si>
  <si>
    <t>RH-19555</t>
  </si>
  <si>
    <t>Ritsa Hightower</t>
  </si>
  <si>
    <t>OFF-ST-10003816</t>
  </si>
  <si>
    <t>Fellowes High-Stak Drawer Files</t>
  </si>
  <si>
    <t>OFF-BI-10002429</t>
  </si>
  <si>
    <t>Premier Elliptical Ring Binder, Black</t>
  </si>
  <si>
    <t>CA-2016-112025</t>
  </si>
  <si>
    <t>LS-16975</t>
  </si>
  <si>
    <t>Lindsay Shagiari</t>
  </si>
  <si>
    <t>CA-2016-137743</t>
  </si>
  <si>
    <t>OFF-LA-10003663</t>
  </si>
  <si>
    <t>Avery 498</t>
  </si>
  <si>
    <t>CA-2016-112585</t>
  </si>
  <si>
    <t>OFF-AP-10003849</t>
  </si>
  <si>
    <t>Hoover Shoulder Vac Commercial Portable Vacuum</t>
  </si>
  <si>
    <t>CA-2016-133550</t>
  </si>
  <si>
    <t>OFF-AP-10001005</t>
  </si>
  <si>
    <t>Honeywell Quietcare HEPA Air Cleaner</t>
  </si>
  <si>
    <t>TEC-PH-10004042</t>
  </si>
  <si>
    <t>ClearOne Communications CHAT 70 OCÂ Speaker Phone</t>
  </si>
  <si>
    <t>TEC-PH-10001079</t>
  </si>
  <si>
    <t>Polycom SoundPoint Pro SE-225 Corded phone</t>
  </si>
  <si>
    <t>FUR-FU-10002918</t>
  </si>
  <si>
    <t>Eldon ClusterMat Chair Mat with Cordless Antistatic Protection</t>
  </si>
  <si>
    <t>CA-2016-144148</t>
  </si>
  <si>
    <t>FUR-TA-10002774</t>
  </si>
  <si>
    <t>Laminate Occasional Tables</t>
  </si>
  <si>
    <t>CA-2016-144337</t>
  </si>
  <si>
    <t>SG-20890</t>
  </si>
  <si>
    <t>Susan Gilcrest</t>
  </si>
  <si>
    <t>OFF-PA-10000249</t>
  </si>
  <si>
    <t>CA-2016-155978</t>
  </si>
  <si>
    <t>TS-21205</t>
  </si>
  <si>
    <t>Thomas Seio</t>
  </si>
  <si>
    <t>CA-2016-132990</t>
  </si>
  <si>
    <t>Eldon 500 Class Desk Accessories</t>
  </si>
  <si>
    <t>CA-2016-156265</t>
  </si>
  <si>
    <t>FUR-TA-10001691</t>
  </si>
  <si>
    <t>Barricks Non-Folding Utility Table with Steel Legs, Laminate Tops</t>
  </si>
  <si>
    <t>CA-2016-104150</t>
  </si>
  <si>
    <t>AG-10330</t>
  </si>
  <si>
    <t>Alex Grayson</t>
  </si>
  <si>
    <t>OFF-EN-10002504</t>
  </si>
  <si>
    <t>Tyvek Top-Opening Peel &amp; Seel Envelopes, Plain White</t>
  </si>
  <si>
    <t>TEC-AC-10004803</t>
  </si>
  <si>
    <t>Sony Micro Vault Click 4 GB USB 2.0 Flash Drive</t>
  </si>
  <si>
    <t>CA-2016-110254</t>
  </si>
  <si>
    <t>ML-17755</t>
  </si>
  <si>
    <t>Max Ludwig</t>
  </si>
  <si>
    <t>Suffolk</t>
  </si>
  <si>
    <t>OFF-SU-10002573</t>
  </si>
  <si>
    <t>Acme 10" Easy Grip Assistive Scissors</t>
  </si>
  <si>
    <t>FUR-FU-10001591</t>
  </si>
  <si>
    <t>Advantus Panel Wall Certificate Holder - 8.5x11</t>
  </si>
  <si>
    <t>OFF-LA-10002034</t>
  </si>
  <si>
    <t>Avery 478</t>
  </si>
  <si>
    <t>US-2016-128195</t>
  </si>
  <si>
    <t>RA-19285</t>
  </si>
  <si>
    <t>Ralph Arnett</t>
  </si>
  <si>
    <t>Peoria</t>
  </si>
  <si>
    <t>CA-2016-111913</t>
  </si>
  <si>
    <t>Sacramento</t>
  </si>
  <si>
    <t>TEC-PH-10002275</t>
  </si>
  <si>
    <t>Mitel 5320 IP Phone VoIP phone</t>
  </si>
  <si>
    <t>US-2016-102232</t>
  </si>
  <si>
    <t>OFF-AR-10000538</t>
  </si>
  <si>
    <t>Boston Model 1800 Electric Pencil Sharpener, Gray</t>
  </si>
  <si>
    <t>CA-2016-158869</t>
  </si>
  <si>
    <t>OFF-PA-10000474</t>
  </si>
  <si>
    <t>CA-2016-151092</t>
  </si>
  <si>
    <t>VG-21790</t>
  </si>
  <si>
    <t>Vivek Gonzalez</t>
  </si>
  <si>
    <t>TEC-PH-10001700</t>
  </si>
  <si>
    <t>Panasonic KX-TG6844B Expandable Digital Cordless Telephone</t>
  </si>
  <si>
    <t>CA-2016-105263</t>
  </si>
  <si>
    <t>LM-17065</t>
  </si>
  <si>
    <t>Liz MacKendrick</t>
  </si>
  <si>
    <t>CA-2016-148516</t>
  </si>
  <si>
    <t>DW-13585</t>
  </si>
  <si>
    <t>Dorothy Wardle</t>
  </si>
  <si>
    <t>Edmonds</t>
  </si>
  <si>
    <t>TEC-AC-10003610</t>
  </si>
  <si>
    <t>LogitechÂ Illuminated - Keyboard</t>
  </si>
  <si>
    <t>CA-2016-121034</t>
  </si>
  <si>
    <t>OFF-FA-10000585</t>
  </si>
  <si>
    <t>OIC Bulk Pack Metal Binder Clips</t>
  </si>
  <si>
    <t>CA-2016-169026</t>
  </si>
  <si>
    <t>CM-12655</t>
  </si>
  <si>
    <t>Corinna Mitchell</t>
  </si>
  <si>
    <t>OFF-FA-10001883</t>
  </si>
  <si>
    <t>Alliance Super-Size Bands, Assorted Sizes</t>
  </si>
  <si>
    <t>CA-2016-107328</t>
  </si>
  <si>
    <t>FUR-TA-10001932</t>
  </si>
  <si>
    <t>Chromcraft 48" x 96" Racetrack Double Pedestal Table</t>
  </si>
  <si>
    <t>CA-2016-130078</t>
  </si>
  <si>
    <t>CC-12145</t>
  </si>
  <si>
    <t>Charles Crestani</t>
  </si>
  <si>
    <t>OFF-PA-10003270</t>
  </si>
  <si>
    <t>Xerox 1954</t>
  </si>
  <si>
    <t>US-2016-113649</t>
  </si>
  <si>
    <t>HA-14920</t>
  </si>
  <si>
    <t>Helen Andreada</t>
  </si>
  <si>
    <t>OFF-PA-10000130</t>
  </si>
  <si>
    <t>Xerox 199</t>
  </si>
  <si>
    <t>TEC-PH-10002350</t>
  </si>
  <si>
    <t>Apple EarPods with Remote and Mic</t>
  </si>
  <si>
    <t>OFF-AP-10002518</t>
  </si>
  <si>
    <t>Kensington 7 Outlet MasterPiece Power Center</t>
  </si>
  <si>
    <t>CA-2016-118934</t>
  </si>
  <si>
    <t>GH-14410</t>
  </si>
  <si>
    <t>Gary Hansen</t>
  </si>
  <si>
    <t>Hendersonville</t>
  </si>
  <si>
    <t>CA-2016-128671</t>
  </si>
  <si>
    <t>MT-18070</t>
  </si>
  <si>
    <t>Michelle Tran</t>
  </si>
  <si>
    <t>CA-2016-167584</t>
  </si>
  <si>
    <t>Des Moines</t>
  </si>
  <si>
    <t>Iowa</t>
  </si>
  <si>
    <t>CA-2016-155845</t>
  </si>
  <si>
    <t>TEC-AC-10004145</t>
  </si>
  <si>
    <t>Logitech diNovo Edge Keyboard</t>
  </si>
  <si>
    <t>CA-2016-143910</t>
  </si>
  <si>
    <t>CA-2016-118073</t>
  </si>
  <si>
    <t>Lakeland</t>
  </si>
  <si>
    <t>FUR-TA-10002533</t>
  </si>
  <si>
    <t>BPI Conference Tables</t>
  </si>
  <si>
    <t>CA-2016-105459</t>
  </si>
  <si>
    <t>NP-18700</t>
  </si>
  <si>
    <t>Nora Preis</t>
  </si>
  <si>
    <t>US-2016-144477</t>
  </si>
  <si>
    <t>DB-13270</t>
  </si>
  <si>
    <t>Deborah Brumfield</t>
  </si>
  <si>
    <t>CA-2016-155670</t>
  </si>
  <si>
    <t>EM-14065</t>
  </si>
  <si>
    <t>Erin Mull</t>
  </si>
  <si>
    <t>OFF-PA-10004947</t>
  </si>
  <si>
    <t>CA-2016-156251</t>
  </si>
  <si>
    <t>West Allis</t>
  </si>
  <si>
    <t>FUR-BO-10001337</t>
  </si>
  <si>
    <t>O'Sullivan Living Dimensions 2-Shelf Bookcases</t>
  </si>
  <si>
    <t>US-2016-156692</t>
  </si>
  <si>
    <t>HG-15025</t>
  </si>
  <si>
    <t>Hunter Glantz</t>
  </si>
  <si>
    <t>Kenner</t>
  </si>
  <si>
    <t>TEC-AC-10000158</t>
  </si>
  <si>
    <t>Sony 64GB Class 10 Micro SDHC R40 Memory Card</t>
  </si>
  <si>
    <t>CA-2016-125843</t>
  </si>
  <si>
    <t>US-2016-141264</t>
  </si>
  <si>
    <t>CT-11995</t>
  </si>
  <si>
    <t>Carol Triggs</t>
  </si>
  <si>
    <t>OFF-AP-10002534</t>
  </si>
  <si>
    <t>3.6 Cubic Foot Counter Height Office Refrigerator</t>
  </si>
  <si>
    <t>CA-2016-136021</t>
  </si>
  <si>
    <t>OFF-PA-10000551</t>
  </si>
  <si>
    <t>Array Memo Cubes</t>
  </si>
  <si>
    <t>TEC-MA-10000423</t>
  </si>
  <si>
    <t>Texas Instruments TI-34 Scientific Calculator</t>
  </si>
  <si>
    <t>CA-2016-119515</t>
  </si>
  <si>
    <t>TR-21325</t>
  </si>
  <si>
    <t>Toby Ritter</t>
  </si>
  <si>
    <t>CA-2016-136770</t>
  </si>
  <si>
    <t>Akron</t>
  </si>
  <si>
    <t>TEC-PH-10003580</t>
  </si>
  <si>
    <t>Cisco IP Phone 7961G-GE VoIP phone</t>
  </si>
  <si>
    <t>Plantronics Voyager Pro Legend</t>
  </si>
  <si>
    <t>US-2016-123470</t>
  </si>
  <si>
    <t>ME-17725</t>
  </si>
  <si>
    <t>Max Engle</t>
  </si>
  <si>
    <t>OFF-AP-10003287</t>
  </si>
  <si>
    <t>Tripp Lite TLP810NET Broadband Surge for Modem/Fax</t>
  </si>
  <si>
    <t>CA-2016-166163</t>
  </si>
  <si>
    <t>CY-12745</t>
  </si>
  <si>
    <t>Craig Yedwab</t>
  </si>
  <si>
    <t>TEC-PH-10004896</t>
  </si>
  <si>
    <t>Nokia Lumia 521 (T-Mobile)</t>
  </si>
  <si>
    <t>CA-2016-118626</t>
  </si>
  <si>
    <t>JC-15775</t>
  </si>
  <si>
    <t>John Castell</t>
  </si>
  <si>
    <t>TEC-PH-10000369</t>
  </si>
  <si>
    <t>HTC One Mini</t>
  </si>
  <si>
    <t>CA-2016-154690</t>
  </si>
  <si>
    <t>CA-2016-167241</t>
  </si>
  <si>
    <t>FUR-FU-10004071</t>
  </si>
  <si>
    <t>Luxo Professional Magnifying Clamp-On Fluorescent Lamps</t>
  </si>
  <si>
    <t>OFF-PA-10004911</t>
  </si>
  <si>
    <t>Rediform S.O.S. 1-Up Phone Message Bk, 4-1/4x3-1/16 Bk, 1 Form/Pg, 40 Messages/Bk, 3/Pk</t>
  </si>
  <si>
    <t>CA-2016-150343</t>
  </si>
  <si>
    <t>OFF-EN-10004030</t>
  </si>
  <si>
    <t>Convenience Packs of Business Envelopes</t>
  </si>
  <si>
    <t>CA-2016-148096</t>
  </si>
  <si>
    <t>AO-10810</t>
  </si>
  <si>
    <t>Anthony O'Donnell</t>
  </si>
  <si>
    <t>FUR-TA-10004152</t>
  </si>
  <si>
    <t>Barricks 18" x 48" Non-Folding Utility Table with Bottom Storage Shelf</t>
  </si>
  <si>
    <t>CA-2016-113117</t>
  </si>
  <si>
    <t>JP-15520</t>
  </si>
  <si>
    <t>Jeremy Pistek</t>
  </si>
  <si>
    <t>Davis</t>
  </si>
  <si>
    <t>US-2016-157308</t>
  </si>
  <si>
    <t>CA-2016-136133</t>
  </si>
  <si>
    <t>HW-14935</t>
  </si>
  <si>
    <t>Helen Wasserman</t>
  </si>
  <si>
    <t>OFF-AP-10000576</t>
  </si>
  <si>
    <t>Belkin 7 Outlet SurgeMaster II</t>
  </si>
  <si>
    <t>CA-2016-153353</t>
  </si>
  <si>
    <t>GG-14650</t>
  </si>
  <si>
    <t>Greg Guthrie</t>
  </si>
  <si>
    <t>TEC-PH-10000439</t>
  </si>
  <si>
    <t>GE DSL Phone Line Filter</t>
  </si>
  <si>
    <t>CA-2016-113551</t>
  </si>
  <si>
    <t>NF-18385</t>
  </si>
  <si>
    <t>Natalie Fritzler</t>
  </si>
  <si>
    <t>Edinburg</t>
  </si>
  <si>
    <t>CA-2016-128916</t>
  </si>
  <si>
    <t>MA-17560</t>
  </si>
  <si>
    <t>Matt Abelman</t>
  </si>
  <si>
    <t>CA-2016-101980</t>
  </si>
  <si>
    <t>RP-19390</t>
  </si>
  <si>
    <t>Resi PÃ¶lking</t>
  </si>
  <si>
    <t>OFF-BI-10000666</t>
  </si>
  <si>
    <t>Surelock Post Binders</t>
  </si>
  <si>
    <t>CA-2016-151141</t>
  </si>
  <si>
    <t>CA-2016-123414</t>
  </si>
  <si>
    <t>Greenville</t>
  </si>
  <si>
    <t>OFF-LA-10004559</t>
  </si>
  <si>
    <t>Avery 49</t>
  </si>
  <si>
    <t>US-2016-146066</t>
  </si>
  <si>
    <t>FUR-TA-10002530</t>
  </si>
  <si>
    <t>Iceberg OfficeWorks 42" Round Tables</t>
  </si>
  <si>
    <t>US-2016-126452</t>
  </si>
  <si>
    <t>TEC-PH-10003187</t>
  </si>
  <si>
    <t>Anker Astro Mini 3000mAh Ultra-Compact Portable Charger</t>
  </si>
  <si>
    <t>FUR-TA-10003569</t>
  </si>
  <si>
    <t>Bretford CR8500 Series Meeting Room Furniture</t>
  </si>
  <si>
    <t>OFF-PA-10003848</t>
  </si>
  <si>
    <t>Xerox 1997</t>
  </si>
  <si>
    <t>OFF-PA-10002606</t>
  </si>
  <si>
    <t>Xerox 1928</t>
  </si>
  <si>
    <t>CA-2016-167983</t>
  </si>
  <si>
    <t>RP-19270</t>
  </si>
  <si>
    <t>Rachel Payne</t>
  </si>
  <si>
    <t>CA-2016-122581</t>
  </si>
  <si>
    <t>JK-15370</t>
  </si>
  <si>
    <t>Jay Kimmel</t>
  </si>
  <si>
    <t>CA-2016-137239</t>
  </si>
  <si>
    <t>OFF-AP-10002439</t>
  </si>
  <si>
    <t>Tripp Lite Isotel 8 Ultra 8 Outlet Metal Surge</t>
  </si>
  <si>
    <t>OFF-BI-10002827</t>
  </si>
  <si>
    <t>Avery Durable Poly Binders</t>
  </si>
  <si>
    <t>OFF-EN-10002230</t>
  </si>
  <si>
    <t>Airmail Envelopes</t>
  </si>
  <si>
    <t>US-2016-148334</t>
  </si>
  <si>
    <t>DD-13570</t>
  </si>
  <si>
    <t>Dorothy Dickinson</t>
  </si>
  <si>
    <t>CA-2016-130484</t>
  </si>
  <si>
    <t>SG-20470</t>
  </si>
  <si>
    <t>Sheri Gordon</t>
  </si>
  <si>
    <t>OFF-BI-10000088</t>
  </si>
  <si>
    <t>GBC Imprintable Covers</t>
  </si>
  <si>
    <t>US-2016-106313</t>
  </si>
  <si>
    <t>DG-13300</t>
  </si>
  <si>
    <t>Deirdre Greer</t>
  </si>
  <si>
    <t>US-2016-141880</t>
  </si>
  <si>
    <t>TC-21475</t>
  </si>
  <si>
    <t>Tony Chapman</t>
  </si>
  <si>
    <t>Fort Collins</t>
  </si>
  <si>
    <t>FUR-FU-10001979</t>
  </si>
  <si>
    <t>Dana Halogen Swing-Arm Architect Lamp</t>
  </si>
  <si>
    <t>CA-2016-140256</t>
  </si>
  <si>
    <t>PW-19030</t>
  </si>
  <si>
    <t>Pauline Webber</t>
  </si>
  <si>
    <t>US-2016-160528</t>
  </si>
  <si>
    <t>MH-18115</t>
  </si>
  <si>
    <t>Mick Hernandez</t>
  </si>
  <si>
    <t>Pharr</t>
  </si>
  <si>
    <t>OFF-ST-10002743</t>
  </si>
  <si>
    <t>SAFCO Boltless Steel Shelving</t>
  </si>
  <si>
    <t>TEC-AC-10002842</t>
  </si>
  <si>
    <t>WD My Passport Ultra 2TB Portable External Hard Drive</t>
  </si>
  <si>
    <t>CA-2016-150350</t>
  </si>
  <si>
    <t>MS-17770</t>
  </si>
  <si>
    <t>Maxwell Schwartz</t>
  </si>
  <si>
    <t>OFF-AP-10001492</t>
  </si>
  <si>
    <t>Acco Six-Outlet Power Strip, 4' Cord Length</t>
  </si>
  <si>
    <t>OFF-SU-10002189</t>
  </si>
  <si>
    <t>Acme Rosewood Handle Letter Opener</t>
  </si>
  <si>
    <t>CA-2016-158001</t>
  </si>
  <si>
    <t>OFF-AR-10001954</t>
  </si>
  <si>
    <t>Newell 331</t>
  </si>
  <si>
    <t>US-2016-117793</t>
  </si>
  <si>
    <t>Sheboygan</t>
  </si>
  <si>
    <t>OFF-LA-10003537</t>
  </si>
  <si>
    <t>Avery 515</t>
  </si>
  <si>
    <t>TEC-AC-10003433</t>
  </si>
  <si>
    <t>Maxell 4.7GB DVD+R 5/Pack</t>
  </si>
  <si>
    <t>CA-2016-105585</t>
  </si>
  <si>
    <t>OFF-FA-10002983</t>
  </si>
  <si>
    <t>Advantus SlideClip Paper Clips</t>
  </si>
  <si>
    <t>OFF-PA-10003625</t>
  </si>
  <si>
    <t>Xerox 1979</t>
  </si>
  <si>
    <t>CA-2016-152289</t>
  </si>
  <si>
    <t>TEC-AC-10004571</t>
  </si>
  <si>
    <t>Logitech G700s Rechargeable Gaming Mouse</t>
  </si>
  <si>
    <t>CA-2016-148201</t>
  </si>
  <si>
    <t>CA-2016-128594</t>
  </si>
  <si>
    <t>DJ-13510</t>
  </si>
  <si>
    <t>Don Jones</t>
  </si>
  <si>
    <t>CA-2016-132094</t>
  </si>
  <si>
    <t>OFF-AR-10004165</t>
  </si>
  <si>
    <t>Binney &amp; Smith inkTank Erasable Pocket Highlighter, Chisel Tip, Yellow</t>
  </si>
  <si>
    <t>US-2016-100405</t>
  </si>
  <si>
    <t>TS-21430</t>
  </si>
  <si>
    <t>Tom Stivers</t>
  </si>
  <si>
    <t>OFF-AR-10000390</t>
  </si>
  <si>
    <t>Newell Chalk Holder</t>
  </si>
  <si>
    <t>US-2016-127425</t>
  </si>
  <si>
    <t>TEC-PH-10003442</t>
  </si>
  <si>
    <t>Samsung Replacement EH64AVFWE Premium Headset</t>
  </si>
  <si>
    <t>US-2016-163538</t>
  </si>
  <si>
    <t>SS-20515</t>
  </si>
  <si>
    <t>Shirley Schmidt</t>
  </si>
  <si>
    <t>TEC-AC-10002006</t>
  </si>
  <si>
    <t>Memorex Micro Travel Drive 16 GB</t>
  </si>
  <si>
    <t>CA-2016-114601</t>
  </si>
  <si>
    <t>OFF-PA-10000605</t>
  </si>
  <si>
    <t>Xerox 1950</t>
  </si>
  <si>
    <t>TEC-PH-10002170</t>
  </si>
  <si>
    <t>ClearSounds CSC500 Amplified Spirit Phone Corded phone</t>
  </si>
  <si>
    <t>FUR-TA-10004147</t>
  </si>
  <si>
    <t>Hon 4060 Series Tables</t>
  </si>
  <si>
    <t>TEC-AC-10003911</t>
  </si>
  <si>
    <t>NETGEAR AC1750 Dual Band GigabitÂ Smart WiFi Router</t>
  </si>
  <si>
    <t>OFF-AR-10002578</t>
  </si>
  <si>
    <t>Newell 335</t>
  </si>
  <si>
    <t>CA-2016-163174</t>
  </si>
  <si>
    <t>XP-21865</t>
  </si>
  <si>
    <t>Xylona Preis</t>
  </si>
  <si>
    <t>FUR-FU-10000308</t>
  </si>
  <si>
    <t>Deflect-o Glass Clear Studded Chair Mats</t>
  </si>
  <si>
    <t>US-2016-102141</t>
  </si>
  <si>
    <t>OFF-BI-10001510</t>
  </si>
  <si>
    <t>Deluxe Heavy-Duty Vinyl Round Ring Binder</t>
  </si>
  <si>
    <t>CA-2016-160598</t>
  </si>
  <si>
    <t>SV-20815</t>
  </si>
  <si>
    <t>Stuart Van</t>
  </si>
  <si>
    <t>OFF-PA-10002319</t>
  </si>
  <si>
    <t>Xerox 1944</t>
  </si>
  <si>
    <t>US-2016-146710</t>
  </si>
  <si>
    <t>SS-20875</t>
  </si>
  <si>
    <t>Sung Shariari</t>
  </si>
  <si>
    <t>OFF-SU-10004498</t>
  </si>
  <si>
    <t>Martin-Yale Premier Letter Opener</t>
  </si>
  <si>
    <t>OFF-PA-10002615</t>
  </si>
  <si>
    <t>Ampad Gold Fibre Wirebound Steno Books, 6" x 9", Gregg Ruled</t>
  </si>
  <si>
    <t>CA-2016-145982</t>
  </si>
  <si>
    <t>Quincy</t>
  </si>
  <si>
    <t>OFF-PA-10000675</t>
  </si>
  <si>
    <t>Xerox 1919</t>
  </si>
  <si>
    <t>FUR-TA-10001307</t>
  </si>
  <si>
    <t>SAFCO PlanMaster Heigh-Adjustable Drafting Table Base, 43w x 30d x 30-37h, Black</t>
  </si>
  <si>
    <t>CA-2016-117919</t>
  </si>
  <si>
    <t>OFF-ST-10003572</t>
  </si>
  <si>
    <t>Portfile Personal File Boxes</t>
  </si>
  <si>
    <t>OFF-PA-10004353</t>
  </si>
  <si>
    <t>Southworth 25% Cotton Premium Laser Paper and Envelopes</t>
  </si>
  <si>
    <t>CA-2016-116764</t>
  </si>
  <si>
    <t>EM-13825</t>
  </si>
  <si>
    <t>Elizabeth Moffitt</t>
  </si>
  <si>
    <t>Hollywood</t>
  </si>
  <si>
    <t>OFF-LA-10002473</t>
  </si>
  <si>
    <t>Avery 484</t>
  </si>
  <si>
    <t>US-2016-144211</t>
  </si>
  <si>
    <t>CS-12130</t>
  </si>
  <si>
    <t>Chad Sievert</t>
  </si>
  <si>
    <t>Englewood</t>
  </si>
  <si>
    <t>OFF-PA-10002246</t>
  </si>
  <si>
    <t>Wirebound Four 2-3/4 x 5 Forms per Page, 400 Sets per Book</t>
  </si>
  <si>
    <t>CA-2016-145303</t>
  </si>
  <si>
    <t>TP-21415</t>
  </si>
  <si>
    <t>Tom Prescott</t>
  </si>
  <si>
    <t>FUR-BO-10003159</t>
  </si>
  <si>
    <t>Sauder Camden County Collection Libraries, Planked Cherry Finish</t>
  </si>
  <si>
    <t>CA-2016-137652</t>
  </si>
  <si>
    <t>OFF-BI-10004099</t>
  </si>
  <si>
    <t>GBC VeloBinder Strips</t>
  </si>
  <si>
    <t>CA-2016-158568</t>
  </si>
  <si>
    <t>OFF-PA-10003256</t>
  </si>
  <si>
    <t>Avery Personal Creations Heavyweight Cards</t>
  </si>
  <si>
    <t>CA-2016-161207</t>
  </si>
  <si>
    <t>CA-2016-128727</t>
  </si>
  <si>
    <t>MO-17800</t>
  </si>
  <si>
    <t>Meg O'Connel</t>
  </si>
  <si>
    <t>CA-2016-159912</t>
  </si>
  <si>
    <t>FUR-BO-10002853</t>
  </si>
  <si>
    <t>O'Sullivan 5-Shelf Heavy-Duty Bookcases</t>
  </si>
  <si>
    <t>OFF-BI-10002071</t>
  </si>
  <si>
    <t>Fellowes Black Plastic Comb Bindings</t>
  </si>
  <si>
    <t>US-2016-141544</t>
  </si>
  <si>
    <t>PO-18850</t>
  </si>
  <si>
    <t>Patrick O'Brill</t>
  </si>
  <si>
    <t>FUR-CH-10003312</t>
  </si>
  <si>
    <t>Hon 2090 â_x0080__x009c_Pillow Softâ_x0080__x009d_ Series Mid Back Swivel/Tilt Chairs</t>
  </si>
  <si>
    <t>CA-2016-165995</t>
  </si>
  <si>
    <t>BG-11740</t>
  </si>
  <si>
    <t>Bruce Geld</t>
  </si>
  <si>
    <t>TEC-PH-10004908</t>
  </si>
  <si>
    <t>Panasonic KX TS3282W Corded phone</t>
  </si>
  <si>
    <t>CA-2016-117408</t>
  </si>
  <si>
    <t>Waco</t>
  </si>
  <si>
    <t>CA-2016-129714</t>
  </si>
  <si>
    <t>TEC-AC-10000290</t>
  </si>
  <si>
    <t>Sabrent 4-Port USB 2.0 Hub</t>
  </si>
  <si>
    <t>CA-2016-120859</t>
  </si>
  <si>
    <t>OFF-EN-10001335</t>
  </si>
  <si>
    <t>White Business Envelopes with Contemporary Seam, Recycled White Business Envelopes</t>
  </si>
  <si>
    <t>CA-2016-155481</t>
  </si>
  <si>
    <t>OFF-FA-10002780</t>
  </si>
  <si>
    <t>CA-2016-151561</t>
  </si>
  <si>
    <t>TEC-AC-10001432</t>
  </si>
  <si>
    <t>Enermax Aurora Lite Keyboard</t>
  </si>
  <si>
    <t>CA-2016-116526</t>
  </si>
  <si>
    <t>JA-15970</t>
  </si>
  <si>
    <t>Joseph Airdo</t>
  </si>
  <si>
    <t>OFF-AP-10002457</t>
  </si>
  <si>
    <t>Eureka The Boss Plus 12-Amp Hard Box Upright Vacuum, Red</t>
  </si>
  <si>
    <t>CA-2016-124583</t>
  </si>
  <si>
    <t>LB-16795</t>
  </si>
  <si>
    <t>Laurel Beltran</t>
  </si>
  <si>
    <t>Huntington Beach</t>
  </si>
  <si>
    <t>CA-2016-130407</t>
  </si>
  <si>
    <t>FUR-FU-10001967</t>
  </si>
  <si>
    <t>Telescoping Adjustable Floor Lamp</t>
  </si>
  <si>
    <t>CA-2016-116540</t>
  </si>
  <si>
    <t>Madison</t>
  </si>
  <si>
    <t>OFF-FA-10002676</t>
  </si>
  <si>
    <t>Colored Push Pins</t>
  </si>
  <si>
    <t>OFF-BI-10004970</t>
  </si>
  <si>
    <t>ACCOHIDE 3-Ring Binder, Blue, 1"</t>
  </si>
  <si>
    <t>CA-2016-113096</t>
  </si>
  <si>
    <t>SZ-20035</t>
  </si>
  <si>
    <t>Sam Zeldin</t>
  </si>
  <si>
    <t>CA-2016-144764</t>
  </si>
  <si>
    <t>TEC-MA-10003230</t>
  </si>
  <si>
    <t>Okidata C610n Printer</t>
  </si>
  <si>
    <t>CA-2016-129847</t>
  </si>
  <si>
    <t>TA-21385</t>
  </si>
  <si>
    <t>Tom Ashbrook</t>
  </si>
  <si>
    <t>FUR-FU-10000277</t>
  </si>
  <si>
    <t>Deflect-o DuraMat Antistatic Studded Beveled Mat for Medium Pile Carpeting</t>
  </si>
  <si>
    <t>CA-2016-106950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</si>
  <si>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</si>
  <si>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</si>
  <si>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</si>
  <si>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</si>
  <si>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</si>
  <si>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</si>
  <si>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</si>
  <si>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</si>
  <si>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</si>
  <si>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CA-2016-166429</t>
  </si>
  <si>
    <t>TG-21310</t>
  </si>
  <si>
    <t>Toby Gnade</t>
  </si>
  <si>
    <t>CA-2016-112739</t>
  </si>
  <si>
    <t>OFF-BI-10001132</t>
  </si>
  <si>
    <t>Acco PRESSTEX Data Binder with Storage Hooks, Dark Blue, 9 1/2" X 11"</t>
  </si>
  <si>
    <t>CA-2016-106278</t>
  </si>
  <si>
    <t>BM-11140</t>
  </si>
  <si>
    <t>Becky Martin</t>
  </si>
  <si>
    <t>CA-2016-126732</t>
  </si>
  <si>
    <t>OFF-AR-10004752</t>
  </si>
  <si>
    <t>Blackstonian Pencils</t>
  </si>
  <si>
    <t>FUR-TA-10001539</t>
  </si>
  <si>
    <t>Chromcraft Rectangular Conference Tables</t>
  </si>
  <si>
    <t>CA-2016-158099</t>
  </si>
  <si>
    <t>PK-18910</t>
  </si>
  <si>
    <t>Paul Knutson</t>
  </si>
  <si>
    <t>TEC-PH-10002496</t>
  </si>
  <si>
    <t>Cisco SPA301</t>
  </si>
  <si>
    <t>US-2016-100566</t>
  </si>
  <si>
    <t>FUR-FU-10003394</t>
  </si>
  <si>
    <t>Tenex "The Solids" Textured Chair Mats</t>
  </si>
  <si>
    <t>CA-2016-159737</t>
  </si>
  <si>
    <t>CA-2016-132143</t>
  </si>
  <si>
    <t>CA-2016-163986</t>
  </si>
  <si>
    <t>Waukesha</t>
  </si>
  <si>
    <t>OFF-ST-10000918</t>
  </si>
  <si>
    <t>Crate-A-Files</t>
  </si>
  <si>
    <t>US-2016-101616</t>
  </si>
  <si>
    <t>US-2016-147711</t>
  </si>
  <si>
    <t>OFF-BI-10003350</t>
  </si>
  <si>
    <t>Acco Expandable Hanging Binders</t>
  </si>
  <si>
    <t>US-2016-104815</t>
  </si>
  <si>
    <t>FUR-BO-10003894</t>
  </si>
  <si>
    <t>Safco Value Mate Steel Bookcase, Baked Enamel Finish on Steel, Black</t>
  </si>
  <si>
    <t>CA-2016-153185</t>
  </si>
  <si>
    <t>MH-17620</t>
  </si>
  <si>
    <t>Matt Hagelstein</t>
  </si>
  <si>
    <t>CA-2016-169971</t>
  </si>
  <si>
    <t>OFF-AR-10002804</t>
  </si>
  <si>
    <t>Faber Castell Col-Erase Pencils</t>
  </si>
  <si>
    <t>CA-2016-123120</t>
  </si>
  <si>
    <t>CV-12295</t>
  </si>
  <si>
    <t>Christina VanderZanden</t>
  </si>
  <si>
    <t>OFF-SU-10002503</t>
  </si>
  <si>
    <t>Acme Preferred Stainless Steel Scissors</t>
  </si>
  <si>
    <t>CA-2016-149783</t>
  </si>
  <si>
    <t>DL-13315</t>
  </si>
  <si>
    <t>Delfina Latchford</t>
  </si>
  <si>
    <t>Knoxville</t>
  </si>
  <si>
    <t>OFF-PA-10002195</t>
  </si>
  <si>
    <t>RSVP Cards &amp; Envelopes, Blank White, 8-1/2" X 11", 24 Cards/25 Envelopes/Set</t>
  </si>
  <si>
    <t>OFF-AR-10002987</t>
  </si>
  <si>
    <t>Prismacolor Color Pencil Set</t>
  </si>
  <si>
    <t>CA-2016-131205</t>
  </si>
  <si>
    <t>Georgetown</t>
  </si>
  <si>
    <t>CA-2016-168774</t>
  </si>
  <si>
    <t>Woodbury</t>
  </si>
  <si>
    <t>CA-2016-142524</t>
  </si>
  <si>
    <t>OFF-EN-10003286</t>
  </si>
  <si>
    <t>CA-2016-117604</t>
  </si>
  <si>
    <t>Jonesboro</t>
  </si>
  <si>
    <t>OFF-PA-10001357</t>
  </si>
  <si>
    <t>Xerox 1886</t>
  </si>
  <si>
    <t>CA-2016-129630</t>
  </si>
  <si>
    <t>IM-15055</t>
  </si>
  <si>
    <t>Ionia McGrath</t>
  </si>
  <si>
    <t>FUR-FU-10000260</t>
  </si>
  <si>
    <t>6" Cubicle Wall Clock, Black</t>
  </si>
  <si>
    <t>CA-2016-110366</t>
  </si>
  <si>
    <t>CA-2016-115756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</si>
  <si>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</si>
  <si>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</si>
  <si>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</si>
  <si>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</si>
  <si>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</si>
  <si>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</si>
  <si>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</si>
  <si>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</si>
  <si>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</si>
  <si>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</si>
  <si>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CA-2016-160815</t>
  </si>
  <si>
    <t>Cedar Rapids</t>
  </si>
  <si>
    <t>TEC-PH-10003505</t>
  </si>
  <si>
    <t>Geemarc AmpliPOWER60</t>
  </si>
  <si>
    <t>CA-2016-140774</t>
  </si>
  <si>
    <t>Olathe</t>
  </si>
  <si>
    <t>US-2016-148110</t>
  </si>
  <si>
    <t>CA-2016-137673</t>
  </si>
  <si>
    <t>ML-17395</t>
  </si>
  <si>
    <t>Marina Lichtenstein</t>
  </si>
  <si>
    <t>CA-2016-154536</t>
  </si>
  <si>
    <t>JC-15340</t>
  </si>
  <si>
    <t>Jasper Cacioppo</t>
  </si>
  <si>
    <t>OFF-BI-10004410</t>
  </si>
  <si>
    <t>C-Line Peel &amp; Stick Add-On Filing Pockets, 8-3/4 x 5-1/8, 10/Pack</t>
  </si>
  <si>
    <t>CA-2016-136231</t>
  </si>
  <si>
    <t>Johnson City</t>
  </si>
  <si>
    <t>OFF-BI-10001597</t>
  </si>
  <si>
    <t>Wilson Jones Ledger-Size, Piano-Hinge Binder, 2", Blue</t>
  </si>
  <si>
    <t>TEC-PH-10002660</t>
  </si>
  <si>
    <t>Nortel Networks T7316 E Nt8 B27</t>
  </si>
  <si>
    <t>OFF-PA-10000327</t>
  </si>
  <si>
    <t>Xerox 1971</t>
  </si>
  <si>
    <t>CA-2016-144540</t>
  </si>
  <si>
    <t>OFF-FA-10002763</t>
  </si>
  <si>
    <t>Advantus Map Pennant Flags and Round Head Tacks</t>
  </si>
  <si>
    <t>CA-2016-151372</t>
  </si>
  <si>
    <t>JH-15985</t>
  </si>
  <si>
    <t>Joseph Holt</t>
  </si>
  <si>
    <t>Redondo Beach</t>
  </si>
  <si>
    <t>OFF-PA-10004381</t>
  </si>
  <si>
    <t>14-7/8 x 11 Blue Bar Computer Printout Paper</t>
  </si>
  <si>
    <t>CA-2016-149195</t>
  </si>
  <si>
    <t>DM-13525</t>
  </si>
  <si>
    <t>Don Miller</t>
  </si>
  <si>
    <t>OFF-FA-10001843</t>
  </si>
  <si>
    <t>OFF-PA-10002036</t>
  </si>
  <si>
    <t>Xerox 1930</t>
  </si>
  <si>
    <t>CA-2016-133319</t>
  </si>
  <si>
    <t>OFF-PA-10001815</t>
  </si>
  <si>
    <t>Xerox 1885</t>
  </si>
  <si>
    <t>US-2016-152373</t>
  </si>
  <si>
    <t>PT-19090</t>
  </si>
  <si>
    <t>Pete Takahito</t>
  </si>
  <si>
    <t>US-2016-121013</t>
  </si>
  <si>
    <t>OFF-LA-10004545</t>
  </si>
  <si>
    <t>Avery 50</t>
  </si>
  <si>
    <t>FUR-TA-10003238</t>
  </si>
  <si>
    <t>Chromcraft Bull-Nose Wood 48" x 96" Rectangular Conference Tables</t>
  </si>
  <si>
    <t>CA-2016-164490</t>
  </si>
  <si>
    <t>CA-2016-162383</t>
  </si>
  <si>
    <t>MD-17350</t>
  </si>
  <si>
    <t>Maribeth Dona</t>
  </si>
  <si>
    <t>FUR-CH-10004477</t>
  </si>
  <si>
    <t>Global Push Button Manager's Chair, Indigo</t>
  </si>
  <si>
    <t>CA-2016-136595</t>
  </si>
  <si>
    <t>FUR-FU-10004671</t>
  </si>
  <si>
    <t>Executive Impressions 12" Wall Clock</t>
  </si>
  <si>
    <t>CA-2016-158778</t>
  </si>
  <si>
    <t>Global Task Chair, Black</t>
  </si>
  <si>
    <t>OFF-AR-10000896</t>
  </si>
  <si>
    <t>Newell 329</t>
  </si>
  <si>
    <t>CA-2016-139409</t>
  </si>
  <si>
    <t>FW-14395</t>
  </si>
  <si>
    <t>Fred Wasserman</t>
  </si>
  <si>
    <t>CA-2016-149223</t>
  </si>
  <si>
    <t>ER-13855</t>
  </si>
  <si>
    <t>Elpida Rittenbach</t>
  </si>
  <si>
    <t>Saint Paul</t>
  </si>
  <si>
    <t>OFF-AP-10000358</t>
  </si>
  <si>
    <t>Fellowes Basic Home/Office Series Surge Protectors</t>
  </si>
  <si>
    <t>CA-2016-102981</t>
  </si>
  <si>
    <t>MO-17500</t>
  </si>
  <si>
    <t>Mary O'Rourke</t>
  </si>
  <si>
    <t>CA-2016-133123</t>
  </si>
  <si>
    <t>KB-16315</t>
  </si>
  <si>
    <t>Karl Braun</t>
  </si>
  <si>
    <t>Thomasville</t>
  </si>
  <si>
    <t>CA-2016-145240</t>
  </si>
  <si>
    <t>OFF-ST-10001590</t>
  </si>
  <si>
    <t>Tenex Personal Project File with Scoop Front Design, Black</t>
  </si>
  <si>
    <t>CA-2016-123932</t>
  </si>
  <si>
    <t>TEC-PH-10002447</t>
  </si>
  <si>
    <t>AT&amp;T CL83451 4-Handset Telephone</t>
  </si>
  <si>
    <t>CA-2016-108987</t>
  </si>
  <si>
    <t>FUR-BO-10004834</t>
  </si>
  <si>
    <t>Riverside Palais Royal Lawyers Bookcase, Royale Cherry Finish</t>
  </si>
  <si>
    <t>OFF-ST-10000934</t>
  </si>
  <si>
    <t>Contico 72"H Heavy-Duty Storage System</t>
  </si>
  <si>
    <t>CA-2016-113516</t>
  </si>
  <si>
    <t>US-2016-114174</t>
  </si>
  <si>
    <t>FUR-BO-10003450</t>
  </si>
  <si>
    <t>Bush Westfield Collection Bookcases, Dark Cherry Finish</t>
  </si>
  <si>
    <t>US-2016-115455</t>
  </si>
  <si>
    <t>Wheeling</t>
  </si>
  <si>
    <t>CA-2016-131499</t>
  </si>
  <si>
    <t>MG-17875</t>
  </si>
  <si>
    <t>Michael Grace</t>
  </si>
  <si>
    <t>OFF-AP-10003779</t>
  </si>
  <si>
    <t>Kensington 7 Outlet MasterPiece Power Center with Fax/Phone Line Protection</t>
  </si>
  <si>
    <t>CA-2016-108868</t>
  </si>
  <si>
    <t>TEC-PH-10000923</t>
  </si>
  <si>
    <t>Belkin SportFit Armband For iPhone 5s/5c, Fuchsia</t>
  </si>
  <si>
    <t>CA-2016-155138</t>
  </si>
  <si>
    <t>OFF-PA-10000501</t>
  </si>
  <si>
    <t>Petty Cash Envelope</t>
  </si>
  <si>
    <t>CA-2016-153101</t>
  </si>
  <si>
    <t>FUR-TA-10003008</t>
  </si>
  <si>
    <t>Lesro Round Back Collection Coffee Table, End Table</t>
  </si>
  <si>
    <t>CA-2016-110009</t>
  </si>
  <si>
    <t>CA-2016-103709</t>
  </si>
  <si>
    <t>Visalia</t>
  </si>
  <si>
    <t>CA-2016-110023</t>
  </si>
  <si>
    <t>TS-21610</t>
  </si>
  <si>
    <t>Troy Staebel</t>
  </si>
  <si>
    <t>CA-2016-112893</t>
  </si>
  <si>
    <t>Stockton</t>
  </si>
  <si>
    <t>OFF-BI-10004654</t>
  </si>
  <si>
    <t>VariCap6 Expandable Binder</t>
  </si>
  <si>
    <t>CA-2016-137176</t>
  </si>
  <si>
    <t>FUR-FU-10003832</t>
  </si>
  <si>
    <t>Eldon Expressions Punched Metal &amp; Wood Desk Accessories, Black &amp; Cherry</t>
  </si>
  <si>
    <t>US-2016-118780</t>
  </si>
  <si>
    <t>PN-18775</t>
  </si>
  <si>
    <t>Parhena Norris</t>
  </si>
  <si>
    <t>OFF-ST-10000352</t>
  </si>
  <si>
    <t>Acco Perma 2700 Stacking Storage Drawers</t>
  </si>
  <si>
    <t>CA-2016-164350</t>
  </si>
  <si>
    <t>Bristol</t>
  </si>
  <si>
    <t>CA-2016-146206</t>
  </si>
  <si>
    <t>KT-16480</t>
  </si>
  <si>
    <t>Kean Thornton</t>
  </si>
  <si>
    <t>CA-2016-112277</t>
  </si>
  <si>
    <t>CA-2016-165918</t>
  </si>
  <si>
    <t>CA-2016-126102</t>
  </si>
  <si>
    <t>DV-13465</t>
  </si>
  <si>
    <t>Dianna Vittorini</t>
  </si>
  <si>
    <t>CA-2016-145625</t>
  </si>
  <si>
    <t>KC-16540</t>
  </si>
  <si>
    <t>Kelly Collister</t>
  </si>
  <si>
    <t>OFF-PA-10004569</t>
  </si>
  <si>
    <t>Wirebound Message Books, Two 4 1/4" x 5" Forms per Page</t>
  </si>
  <si>
    <t>CA-2016-121223</t>
  </si>
  <si>
    <t>GD-14590</t>
  </si>
  <si>
    <t>Giulietta Dortch</t>
  </si>
  <si>
    <t>OFF-PA-10001204</t>
  </si>
  <si>
    <t>Xerox 1972</t>
  </si>
  <si>
    <t>TEC-PH-10004667</t>
  </si>
  <si>
    <t>Cisco 8x8 Inc. 6753i IP Business Phone System</t>
  </si>
  <si>
    <t>CA-2016-164154</t>
  </si>
  <si>
    <t>CA-2016-102162</t>
  </si>
  <si>
    <t>TEC-CO-10001943</t>
  </si>
  <si>
    <t>Canon PC-428 Personal Copier</t>
  </si>
  <si>
    <t>CA-2016-116561</t>
  </si>
  <si>
    <t>EB-14110</t>
  </si>
  <si>
    <t>Eugene Barchas</t>
  </si>
  <si>
    <t>OFF-ST-10004186</t>
  </si>
  <si>
    <t>Stur-D-Stor Shelving, Vertical 5-Shelf: 72"H x 36"W x 18 1/2"D</t>
  </si>
  <si>
    <t>CA-2016-153157</t>
  </si>
  <si>
    <t>CA-2016-150007</t>
  </si>
  <si>
    <t>OFF-LA-10001982</t>
  </si>
  <si>
    <t>Smead Alpha-Z Color-Coded Name Labels First Letter Starter Set</t>
  </si>
  <si>
    <t>CA-2016-143476</t>
  </si>
  <si>
    <t>OFF-AR-10003759</t>
  </si>
  <si>
    <t>Crayola Anti Dust Chalk, 12/Pack</t>
  </si>
  <si>
    <t>OFF-PA-10001837</t>
  </si>
  <si>
    <t>Xerox 1976</t>
  </si>
  <si>
    <t>CA-2016-130225</t>
  </si>
  <si>
    <t>RC-19960</t>
  </si>
  <si>
    <t>Ryan Crowe</t>
  </si>
  <si>
    <t>CA-2016-142902</t>
  </si>
  <si>
    <t>Arvada</t>
  </si>
  <si>
    <t>FUR-FU-10001918</t>
  </si>
  <si>
    <t>C-Line Cubicle Keepers Polyproplyene Holder With Velcro Backings</t>
  </si>
  <si>
    <t>OFF-LA-10000634</t>
  </si>
  <si>
    <t>Avery 509</t>
  </si>
  <si>
    <t>CA-2016-128811</t>
  </si>
  <si>
    <t>CA-2016-123946</t>
  </si>
  <si>
    <t>OFF-FA-10002975</t>
  </si>
  <si>
    <t>FUR-CH-10002073</t>
  </si>
  <si>
    <t>Hon Olson Stacker Chairs</t>
  </si>
  <si>
    <t>CA-2016-152457</t>
  </si>
  <si>
    <t>CA-2016-151148</t>
  </si>
  <si>
    <t>TEC-PH-10001870</t>
  </si>
  <si>
    <t>Lunatik TT5L-002 Taktik Strike Impact Protection System for iPhone 5</t>
  </si>
  <si>
    <t>CA-2016-113082</t>
  </si>
  <si>
    <t>Utica</t>
  </si>
  <si>
    <t>FUR-FU-10002813</t>
  </si>
  <si>
    <t>DAX Contemporary Wood Frame with Silver Metal Mat, Desktop, 11 x 14 Size</t>
  </si>
  <si>
    <t>CA-2016-105732</t>
  </si>
  <si>
    <t>AG-10270</t>
  </si>
  <si>
    <t>Alejandro Grove</t>
  </si>
  <si>
    <t>TEC-PH-10001644</t>
  </si>
  <si>
    <t>BlueLounge Milo Smartphone Stand, White/Metallic</t>
  </si>
  <si>
    <t>OFF-PA-10002250</t>
  </si>
  <si>
    <t>Things To Do Today Pad</t>
  </si>
  <si>
    <t>FUR-FU-10003664</t>
  </si>
  <si>
    <t>Electrix Architect's Clamp-On Swing Arm Lamp, Black</t>
  </si>
  <si>
    <t>CA-2016-155439</t>
  </si>
  <si>
    <t>CA-2016-153178</t>
  </si>
  <si>
    <t>TEC-PH-10001944</t>
  </si>
  <si>
    <t>Wi-Ex zBoost YX540 Cellular Phone Signal Booster</t>
  </si>
  <si>
    <t>OFF-BI-10004390</t>
  </si>
  <si>
    <t>GBC DocuBind 200 Manual Binding Machine</t>
  </si>
  <si>
    <t>CA-2016-149370</t>
  </si>
  <si>
    <t>OFF-PA-10003651</t>
  </si>
  <si>
    <t>Xerox 1968</t>
  </si>
  <si>
    <t>CA-2016-149797</t>
  </si>
  <si>
    <t>OFF-BI-10003650</t>
  </si>
  <si>
    <t>GBC DocuBind 300 Electric Binding Machine</t>
  </si>
  <si>
    <t>US-2016-128678</t>
  </si>
  <si>
    <t>OFF-BI-10002103</t>
  </si>
  <si>
    <t>Cardinal Slant-D Ring Binder, Heavy Gauge Vinyl</t>
  </si>
  <si>
    <t>CA-2016-116911</t>
  </si>
  <si>
    <t>JD-16150</t>
  </si>
  <si>
    <t>Justin Deggeller</t>
  </si>
  <si>
    <t>Twin Falls</t>
  </si>
  <si>
    <t>OFF-BI-10001249</t>
  </si>
  <si>
    <t>Avery Heavy-Duty EZD View Binder with Locking Rings</t>
  </si>
  <si>
    <t>CA-2016-160479</t>
  </si>
  <si>
    <t>AH-10585</t>
  </si>
  <si>
    <t>Angele Hood</t>
  </si>
  <si>
    <t>OFF-AR-10002445</t>
  </si>
  <si>
    <t>SANFORD Major Accent Highlighters</t>
  </si>
  <si>
    <t>US-2016-134369</t>
  </si>
  <si>
    <t>Laguna Niguel</t>
  </si>
  <si>
    <t>Xerox 1966</t>
  </si>
  <si>
    <t>CA-2016-123337</t>
  </si>
  <si>
    <t>KD-16495</t>
  </si>
  <si>
    <t>Keith Dawkins</t>
  </si>
  <si>
    <t>FUR-BO-10001918</t>
  </si>
  <si>
    <t>Sauder Forest Hills Library with Doors, Woodland Oak Finish</t>
  </si>
  <si>
    <t>OFF-AP-10002287</t>
  </si>
  <si>
    <t>Eureka Sanitaire Multi-Pro Heavy-Duty Upright, Disposable Bags</t>
  </si>
  <si>
    <t>CA-2016-162159</t>
  </si>
  <si>
    <t>CR-12625</t>
  </si>
  <si>
    <t>Corey Roper</t>
  </si>
  <si>
    <t>CA-2016-109806</t>
  </si>
  <si>
    <t>OFF-AR-10004930</t>
  </si>
  <si>
    <t>Turquoise Lead Holder with Pocket Clip</t>
  </si>
  <si>
    <t>OFF-PA-10000304</t>
  </si>
  <si>
    <t>Xerox 1995</t>
  </si>
  <si>
    <t>CA-2016-134208</t>
  </si>
  <si>
    <t>CS-12505</t>
  </si>
  <si>
    <t>Cindy Stewart</t>
  </si>
  <si>
    <t>TEC-MA-10004458</t>
  </si>
  <si>
    <t>Lexmark X 9575 Professional All-in-One Color Printer</t>
  </si>
  <si>
    <t>CA-2016-164091</t>
  </si>
  <si>
    <t>Bangor</t>
  </si>
  <si>
    <t>Maine</t>
  </si>
  <si>
    <t>FUR-FU-10004952</t>
  </si>
  <si>
    <t>C-Line Cubicle Keepers Polyproplyene Holder w/Velcro Back, 8-1/2x11, 25/Bx</t>
  </si>
  <si>
    <t>CA-2016-159730</t>
  </si>
  <si>
    <t>FUR-CH-10004875</t>
  </si>
  <si>
    <t>Harbour Creations 67200 Series Stacking Chairs</t>
  </si>
  <si>
    <t>TEC-PH-10002085</t>
  </si>
  <si>
    <t>Clarity 53712</t>
  </si>
  <si>
    <t>CA-2016-111416</t>
  </si>
  <si>
    <t>CA-2016-105900</t>
  </si>
  <si>
    <t>BS-11590</t>
  </si>
  <si>
    <t>Brendan Sweed</t>
  </si>
  <si>
    <t>OFF-AR-10002656</t>
  </si>
  <si>
    <t>Sanford Liquid Accent Highlighters</t>
  </si>
  <si>
    <t>US-2016-152415</t>
  </si>
  <si>
    <t>PO-18865</t>
  </si>
  <si>
    <t>Patrick O'Donnell</t>
  </si>
  <si>
    <t>Marlborough</t>
  </si>
  <si>
    <t>CA-2016-131093</t>
  </si>
  <si>
    <t>OFF-ST-10002790</t>
  </si>
  <si>
    <t>Safco Industrial Shelving</t>
  </si>
  <si>
    <t>US-2016-148957</t>
  </si>
  <si>
    <t>Redmond</t>
  </si>
  <si>
    <t>CA-2016-106075</t>
  </si>
  <si>
    <t>HM-14980</t>
  </si>
  <si>
    <t>Henry MacAllister</t>
  </si>
  <si>
    <t>Avery Binding System Hidden Tab Executive Style Index Sets</t>
  </si>
  <si>
    <t>CA-2016-140928</t>
  </si>
  <si>
    <t>CA-2016-145905</t>
  </si>
  <si>
    <t>AM-10705</t>
  </si>
  <si>
    <t>Anne McFarland</t>
  </si>
  <si>
    <t>FUR-CH-10001854</t>
  </si>
  <si>
    <t>Office Star - Professional Matrix Back Chair with 2-to-1 Synchro Tilt and Mesh Fabric Seat</t>
  </si>
  <si>
    <t>CA-2016-157511</t>
  </si>
  <si>
    <t>OFF-AR-10002257</t>
  </si>
  <si>
    <t>Eldon Spacemaker Box, Quick-Snap Lid, Clear</t>
  </si>
  <si>
    <t>CA-2016-120355</t>
  </si>
  <si>
    <t>MM-17260</t>
  </si>
  <si>
    <t>Magdelene Morse</t>
  </si>
  <si>
    <t>New Rochelle</t>
  </si>
  <si>
    <t>FUR-CH-10001394</t>
  </si>
  <si>
    <t>Global Leather Executive Chair</t>
  </si>
  <si>
    <t>CA-2016-111409</t>
  </si>
  <si>
    <t>OFF-LA-10002787</t>
  </si>
  <si>
    <t>Avery 480</t>
  </si>
  <si>
    <t>CA-2016-133935</t>
  </si>
  <si>
    <t>JW-15220</t>
  </si>
  <si>
    <t>Jane Waco</t>
  </si>
  <si>
    <t>CA-2016-110086</t>
  </si>
  <si>
    <t>Woodland</t>
  </si>
  <si>
    <t>US-2016-156097</t>
  </si>
  <si>
    <t>CA-2016-168354</t>
  </si>
  <si>
    <t>FUR-CH-10004675</t>
  </si>
  <si>
    <t>Lifetime Advantage Folding Chairs, 4/Carton</t>
  </si>
  <si>
    <t>CA-2016-130267</t>
  </si>
  <si>
    <t>CA-2016-102932</t>
  </si>
  <si>
    <t>SD-20485</t>
  </si>
  <si>
    <t>Shirley Daniels</t>
  </si>
  <si>
    <t>Orange</t>
  </si>
  <si>
    <t>OFF-BI-10000756</t>
  </si>
  <si>
    <t>Storex DuraTech Recycled Plastic Frosted Binders</t>
  </si>
  <si>
    <t>CA-2016-142370</t>
  </si>
  <si>
    <t>OFF-SU-10003002</t>
  </si>
  <si>
    <t>Letter Slitter</t>
  </si>
  <si>
    <t>CA-2016-120250</t>
  </si>
  <si>
    <t>FUR-FU-10003424</t>
  </si>
  <si>
    <t>Nu-Dell Oak Frame</t>
  </si>
  <si>
    <t>US-2016-114888</t>
  </si>
  <si>
    <t>OFF-SU-10001212</t>
  </si>
  <si>
    <t>Kleencut Forged Office Shears by Acme United Corporation</t>
  </si>
  <si>
    <t>CA-2016-158610</t>
  </si>
  <si>
    <t>CA-2016-168557</t>
  </si>
  <si>
    <t>FH-14275</t>
  </si>
  <si>
    <t>Frank Hawley</t>
  </si>
  <si>
    <t>CA-2016-100244</t>
  </si>
  <si>
    <t>GM-14695</t>
  </si>
  <si>
    <t>Greg Maxwell</t>
  </si>
  <si>
    <t>OFF-BI-10003656</t>
  </si>
  <si>
    <t>Fellowes PB200 Plastic Comb Binding Machine</t>
  </si>
  <si>
    <t>OFF-BI-10000977</t>
  </si>
  <si>
    <t>Ibico Plastic Spiral Binding Combs</t>
  </si>
  <si>
    <t>CA-2016-134516</t>
  </si>
  <si>
    <t>FUR-FU-10001546</t>
  </si>
  <si>
    <t>Dana Swing-Arm Lamps</t>
  </si>
  <si>
    <t>CA-2016-145611</t>
  </si>
  <si>
    <t>HA-14905</t>
  </si>
  <si>
    <t>Helen Abelman</t>
  </si>
  <si>
    <t>CA-2016-126284</t>
  </si>
  <si>
    <t>Grand Rapids</t>
  </si>
  <si>
    <t>OFF-BI-10004828</t>
  </si>
  <si>
    <t>GBC Poly Designer Binding Covers</t>
  </si>
  <si>
    <t>CA-2016-166772</t>
  </si>
  <si>
    <t>HJ-14875</t>
  </si>
  <si>
    <t>Heather Jas</t>
  </si>
  <si>
    <t>CA-2016-109743</t>
  </si>
  <si>
    <t>TEC-PH-10004071</t>
  </si>
  <si>
    <t>PayAnywhere Card Reader</t>
  </si>
  <si>
    <t>CA-2016-120257</t>
  </si>
  <si>
    <t>OFF-AR-10003481</t>
  </si>
  <si>
    <t>Newell 348</t>
  </si>
  <si>
    <t>CA-2016-116232</t>
  </si>
  <si>
    <t>AC-10450</t>
  </si>
  <si>
    <t>Amy Cox</t>
  </si>
  <si>
    <t>Pembroke Pines</t>
  </si>
  <si>
    <t>OFF-BI-10004022</t>
  </si>
  <si>
    <t>Acco Suede Grain Vinyl Round Ring Binder</t>
  </si>
  <si>
    <t>OFF-LA-10001158</t>
  </si>
  <si>
    <t>Avery Address/Shipping Labels for Typewriters, 4" x 2"</t>
  </si>
  <si>
    <t>US-2016-155404</t>
  </si>
  <si>
    <t>AS-10630</t>
  </si>
  <si>
    <t>Ann Steele</t>
  </si>
  <si>
    <t>FUR-FU-10004586</t>
  </si>
  <si>
    <t>G.E. Longer-Life Indoor Recessed Floodlight Bulbs</t>
  </si>
  <si>
    <t>CA-2016-151974</t>
  </si>
  <si>
    <t>CA-2016-135965</t>
  </si>
  <si>
    <t>OFF-ST-10002370</t>
  </si>
  <si>
    <t>Sortfiler Multipurpose Personal File Organizer, Black</t>
  </si>
  <si>
    <t>CA-2016-158617</t>
  </si>
  <si>
    <t>Lawrence</t>
  </si>
  <si>
    <t>OFF-PA-10002245</t>
  </si>
  <si>
    <t>Xerox 1895</t>
  </si>
  <si>
    <t>CA-2016-125724</t>
  </si>
  <si>
    <t>CA-2016-119641</t>
  </si>
  <si>
    <t>CA-2016-166653</t>
  </si>
  <si>
    <t>NP-18685</t>
  </si>
  <si>
    <t>Nora Pelletier</t>
  </si>
  <si>
    <t>Parma</t>
  </si>
  <si>
    <t>US-2016-157728</t>
  </si>
  <si>
    <t>US-2016-129469</t>
  </si>
  <si>
    <t>KL-16555</t>
  </si>
  <si>
    <t>Kelly Lampkin</t>
  </si>
  <si>
    <t>CA-2016-149979</t>
  </si>
  <si>
    <t>RA-19915</t>
  </si>
  <si>
    <t>Russell Applegate</t>
  </si>
  <si>
    <t>CA-2016-110730</t>
  </si>
  <si>
    <t>CM-11815</t>
  </si>
  <si>
    <t>Candace McMahon</t>
  </si>
  <si>
    <t>OFF-SU-10004737</t>
  </si>
  <si>
    <t>Acme Design Stainless Steel Bent Scissors</t>
  </si>
  <si>
    <t>CA-2016-106656</t>
  </si>
  <si>
    <t>CA-2016-101742</t>
  </si>
  <si>
    <t>OFF-BI-10004187</t>
  </si>
  <si>
    <t>3-ring staple pack</t>
  </si>
  <si>
    <t>CA-2016-124016</t>
  </si>
  <si>
    <t>OFF-PA-10002586</t>
  </si>
  <si>
    <t>Xerox 1970</t>
  </si>
  <si>
    <t>FUR-FU-10004963</t>
  </si>
  <si>
    <t>Eldon 400 Class Desk Accessories, Black Carbon</t>
  </si>
  <si>
    <t>CA-2016-159009</t>
  </si>
  <si>
    <t>FUR-CH-10003396</t>
  </si>
  <si>
    <t>Global Deluxe Steno Chair</t>
  </si>
  <si>
    <t>US-2016-134488</t>
  </si>
  <si>
    <t>FUR-CH-10003199</t>
  </si>
  <si>
    <t>Office Star - Contemporary Task Swivel Chair</t>
  </si>
  <si>
    <t>CA-2016-155187</t>
  </si>
  <si>
    <t>OFF-ST-10000642</t>
  </si>
  <si>
    <t>Tennsco Lockers, Gray</t>
  </si>
  <si>
    <t>OFF-PA-10000380</t>
  </si>
  <si>
    <t>REDIFORM Incoming/Outgoing Call Register, 11" X 8 1/2", 100 Messages</t>
  </si>
  <si>
    <t>US-2016-147340</t>
  </si>
  <si>
    <t>FUR-FU-10002501</t>
  </si>
  <si>
    <t>Nu-Dell Executive Frame</t>
  </si>
  <si>
    <t>CA-2016-108875</t>
  </si>
  <si>
    <t>FUR-FU-10002671</t>
  </si>
  <si>
    <t>Electrix 20W Halogen Replacement Bulb for Zoom-In Desk Lamp</t>
  </si>
  <si>
    <t>OFF-ST-10001370</t>
  </si>
  <si>
    <t>Sensible Storage WireTech Storage Systems</t>
  </si>
  <si>
    <t>CA-2016-141551</t>
  </si>
  <si>
    <t>BP-11230</t>
  </si>
  <si>
    <t>Benjamin Patterson</t>
  </si>
  <si>
    <t>CA-2016-154235</t>
  </si>
  <si>
    <t>CA-2016-132479</t>
  </si>
  <si>
    <t>CA-2016-100944</t>
  </si>
  <si>
    <t>US-2016-122245</t>
  </si>
  <si>
    <t>CA-2016-123722</t>
  </si>
  <si>
    <t>NH-18610</t>
  </si>
  <si>
    <t>Nicole Hansen</t>
  </si>
  <si>
    <t>CA-2016-140417</t>
  </si>
  <si>
    <t>KE-16420</t>
  </si>
  <si>
    <t>Katrina Edelman</t>
  </si>
  <si>
    <t>Tigard</t>
  </si>
  <si>
    <t>CA-2016-101385</t>
  </si>
  <si>
    <t>OFF-AR-10004441</t>
  </si>
  <si>
    <t>BIC Brite Liner Highlighters</t>
  </si>
  <si>
    <t>US-2016-124163</t>
  </si>
  <si>
    <t>OFF-AR-10000817</t>
  </si>
  <si>
    <t>Manco Dry-Lighter Erasable Highlighter</t>
  </si>
  <si>
    <t>FUR-CH-10004218</t>
  </si>
  <si>
    <t>Global Fabric Manager's Chair, Dark Gray</t>
  </si>
  <si>
    <t>CA-2016-113978</t>
  </si>
  <si>
    <t>TS-21505</t>
  </si>
  <si>
    <t>Tony Sayre</t>
  </si>
  <si>
    <t>OFF-ST-10004963</t>
  </si>
  <si>
    <t>Eldon Gobal File Keepers</t>
  </si>
  <si>
    <t>CA-2016-148747</t>
  </si>
  <si>
    <t>FUR-BO-10002613</t>
  </si>
  <si>
    <t>Atlantic Metals Mobile 4-Shelf Bookcases, Custom Colors</t>
  </si>
  <si>
    <t>US-2016-125402</t>
  </si>
  <si>
    <t>OFF-PA-10000141</t>
  </si>
  <si>
    <t>Ampad Evidence Wirebond Steno Books, 6" x 9"</t>
  </si>
  <si>
    <t>OFF-LA-10001771</t>
  </si>
  <si>
    <t>Avery 513</t>
  </si>
  <si>
    <t>TEC-PH-10003356</t>
  </si>
  <si>
    <t>SmartStand Mobile Device Holder, Assorted Colors</t>
  </si>
  <si>
    <t>US-2016-157945</t>
  </si>
  <si>
    <t>OFF-EN-10001415</t>
  </si>
  <si>
    <t>US-2016-146794</t>
  </si>
  <si>
    <t>FUR-BO-10004467</t>
  </si>
  <si>
    <t>Bestar Classic Bookcase</t>
  </si>
  <si>
    <t>CA-2016-169957</t>
  </si>
  <si>
    <t>Covington</t>
  </si>
  <si>
    <t>CA-2016-157714</t>
  </si>
  <si>
    <t>Iowa City</t>
  </si>
  <si>
    <t>CA-2016-145898</t>
  </si>
  <si>
    <t>CM-12445</t>
  </si>
  <si>
    <t>Chuck Magee</t>
  </si>
  <si>
    <t>Redlands</t>
  </si>
  <si>
    <t>OFF-ST-10004507</t>
  </si>
  <si>
    <t>Advantus Rolling Storage Box</t>
  </si>
  <si>
    <t>CA-2016-165820</t>
  </si>
  <si>
    <t>OFF-PA-10004735</t>
  </si>
  <si>
    <t>Xerox 1905</t>
  </si>
  <si>
    <t>US-2016-109260</t>
  </si>
  <si>
    <t>US-2016-149790</t>
  </si>
  <si>
    <t>SC-20380</t>
  </si>
  <si>
    <t>Shahid Collister</t>
  </si>
  <si>
    <t>Ibico Recycled Linen-Style Covers</t>
  </si>
  <si>
    <t>CA-2016-143406</t>
  </si>
  <si>
    <t>LR-17035</t>
  </si>
  <si>
    <t>Lisa Ryan</t>
  </si>
  <si>
    <t>OFF-AP-10001564</t>
  </si>
  <si>
    <t>Hoover Commercial Lightweight Upright Vacuum with E-Z Empty Dirt Cup</t>
  </si>
  <si>
    <t>FUR-CH-10000513</t>
  </si>
  <si>
    <t>High-Back Leather Manager's Chair</t>
  </si>
  <si>
    <t>CA-2016-132017</t>
  </si>
  <si>
    <t>OFF-BI-10004001</t>
  </si>
  <si>
    <t>GBC Recycled VeloBinder Covers</t>
  </si>
  <si>
    <t>US-2016-110170</t>
  </si>
  <si>
    <t>FUR-BO-10000780</t>
  </si>
  <si>
    <t>O'Sullivan Plantations 2-Door Library in Landvery Oak</t>
  </si>
  <si>
    <t>CA-2016-163202</t>
  </si>
  <si>
    <t>BM-11650</t>
  </si>
  <si>
    <t>Brian Moss</t>
  </si>
  <si>
    <t>CA-2016-140249</t>
  </si>
  <si>
    <t>SW-20455</t>
  </si>
  <si>
    <t>Shaun Weien</t>
  </si>
  <si>
    <t>TEC-PH-10002584</t>
  </si>
  <si>
    <t>Samsung Galaxy S4</t>
  </si>
  <si>
    <t>CA-2016-123176</t>
  </si>
  <si>
    <t>US-2016-134656</t>
  </si>
  <si>
    <t>CA-2016-134362</t>
  </si>
  <si>
    <t>OFF-LA-10004853</t>
  </si>
  <si>
    <t>Avery 483</t>
  </si>
  <si>
    <t>CA-2016-161781</t>
  </si>
  <si>
    <t>OFF-AR-10000255</t>
  </si>
  <si>
    <t>Newell 328</t>
  </si>
  <si>
    <t>US-2016-101497</t>
  </si>
  <si>
    <t>OFF-PA-10000176</t>
  </si>
  <si>
    <t>Xerox 1887</t>
  </si>
  <si>
    <t>CA-2016-108616</t>
  </si>
  <si>
    <t>Mobile</t>
  </si>
  <si>
    <t>OFF-AR-10001149</t>
  </si>
  <si>
    <t>Sanford Colorific Colored Pencils, 12/Box</t>
  </si>
  <si>
    <t>CA-2016-138037</t>
  </si>
  <si>
    <t>AR-10540</t>
  </si>
  <si>
    <t>Andy Reiter</t>
  </si>
  <si>
    <t>CA-2016-106621</t>
  </si>
  <si>
    <t>OFF-AR-10002375</t>
  </si>
  <si>
    <t>Newell 351</t>
  </si>
  <si>
    <t>CA-2016-108056</t>
  </si>
  <si>
    <t>CA-2016-125794</t>
  </si>
  <si>
    <t>ML-17410</t>
  </si>
  <si>
    <t>Maris LaWare</t>
  </si>
  <si>
    <t>CA-2016-108644</t>
  </si>
  <si>
    <t>SJ-20215</t>
  </si>
  <si>
    <t>Sarah Jordon</t>
  </si>
  <si>
    <t>CA-2016-106243</t>
  </si>
  <si>
    <t>FUR-BO-10003034</t>
  </si>
  <si>
    <t>O'Sullivan Elevations Bookcase, Cherry Finish</t>
  </si>
  <si>
    <t>CA-2016-157686</t>
  </si>
  <si>
    <t>CA-2016-155992</t>
  </si>
  <si>
    <t>La Porte</t>
  </si>
  <si>
    <t>CA-2016-139157</t>
  </si>
  <si>
    <t>CA-2016-111794</t>
  </si>
  <si>
    <t>CA-2016-116918</t>
  </si>
  <si>
    <t>JK-15205</t>
  </si>
  <si>
    <t>Jamie Kunitz</t>
  </si>
  <si>
    <t>OFF-AR-10003631</t>
  </si>
  <si>
    <t>Staples in misc. colors</t>
  </si>
  <si>
    <t>CA-2016-134376</t>
  </si>
  <si>
    <t>TT-21265</t>
  </si>
  <si>
    <t>Tim Taslimi</t>
  </si>
  <si>
    <t>OFF-AP-10004532</t>
  </si>
  <si>
    <t>Kensington 6 Outlet Guardian Standard Surge Protector</t>
  </si>
  <si>
    <t>CA-2016-118969</t>
  </si>
  <si>
    <t>CA-2016-118689</t>
  </si>
  <si>
    <t>TC-20980</t>
  </si>
  <si>
    <t>Tamara Chand</t>
  </si>
  <si>
    <t>OFF-AR-10001958</t>
  </si>
  <si>
    <t>Stanley Bostitch Contemporary Electric Pencil Sharpeners</t>
  </si>
  <si>
    <t>CA-2016-140634</t>
  </si>
  <si>
    <t>CA-2016-144939</t>
  </si>
  <si>
    <t>EB-13870</t>
  </si>
  <si>
    <t>Emily Burns</t>
  </si>
  <si>
    <t>CA-2016-103919</t>
  </si>
  <si>
    <t>TP-21565</t>
  </si>
  <si>
    <t>Tracy Poddar</t>
  </si>
  <si>
    <t>CA-2016-101672</t>
  </si>
  <si>
    <t>Lake Forest</t>
  </si>
  <si>
    <t>OFF-LA-10002271</t>
  </si>
  <si>
    <t>Smead Alpha-Z Color-Coded Second Alphabetical Labels and Starter Set</t>
  </si>
  <si>
    <t>FUR-CH-10004063</t>
  </si>
  <si>
    <t>Global Deluxe High-Back Manager's Chair</t>
  </si>
  <si>
    <t>OFF-PA-10001878</t>
  </si>
  <si>
    <t>Xerox 1891</t>
  </si>
  <si>
    <t>CA-2016-121601</t>
  </si>
  <si>
    <t>The Colony</t>
  </si>
  <si>
    <t>OFF-EN-10003862</t>
  </si>
  <si>
    <t>Laser &amp; Ink Jet Business Envelopes</t>
  </si>
  <si>
    <t>US-2016-140158</t>
  </si>
  <si>
    <t>DR-12940</t>
  </si>
  <si>
    <t>Daniel Raglin</t>
  </si>
  <si>
    <t>OFF-ST-10000136</t>
  </si>
  <si>
    <t>Letter Size File</t>
  </si>
  <si>
    <t>CA-2016-131296</t>
  </si>
  <si>
    <t>MS-17830</t>
  </si>
  <si>
    <t>Melanie Seite</t>
  </si>
  <si>
    <t>CA-2016-145709</t>
  </si>
  <si>
    <t>Coral Gables</t>
  </si>
  <si>
    <t>TEC-PH-10003095</t>
  </si>
  <si>
    <t>Samsung HM1900 Bluetooth Headset</t>
  </si>
  <si>
    <t>FUR-FU-10002885</t>
  </si>
  <si>
    <t>Magna Visual Magnetic Picture Hangers</t>
  </si>
  <si>
    <t>US-2016-115952</t>
  </si>
  <si>
    <t>JH-15910</t>
  </si>
  <si>
    <t>Jonathan Howell</t>
  </si>
  <si>
    <t>US-2016-157490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</si>
  <si>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</si>
  <si>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</si>
  <si>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</si>
  <si>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</si>
  <si>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</si>
  <si>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</si>
  <si>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</si>
  <si>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CA-2016-162614</t>
  </si>
  <si>
    <t>CA-2016-127649</t>
  </si>
  <si>
    <t>Spokane</t>
  </si>
  <si>
    <t>CA-2016-155033</t>
  </si>
  <si>
    <t>OFF-PA-10000143</t>
  </si>
  <si>
    <t>Astroparche Fine Business Paper</t>
  </si>
  <si>
    <t>CA-2016-163216</t>
  </si>
  <si>
    <t>OFF-LA-10000134</t>
  </si>
  <si>
    <t>Avery 511</t>
  </si>
  <si>
    <t>CA-2016-139808</t>
  </si>
  <si>
    <t>MC-18100</t>
  </si>
  <si>
    <t>Mick Crebagga</t>
  </si>
  <si>
    <t>Marysville</t>
  </si>
  <si>
    <t>US-2016-126844</t>
  </si>
  <si>
    <t>BW-11110</t>
  </si>
  <si>
    <t>Bart Watters</t>
  </si>
  <si>
    <t>FUR-FU-10004909</t>
  </si>
  <si>
    <t>Contemporary Wood/Metal Frame</t>
  </si>
  <si>
    <t>US-2016-162026</t>
  </si>
  <si>
    <t>JE-15745</t>
  </si>
  <si>
    <t>Joel Eaton</t>
  </si>
  <si>
    <t>CA-2016-149685</t>
  </si>
  <si>
    <t>PM-19135</t>
  </si>
  <si>
    <t>Peter McVee</t>
  </si>
  <si>
    <t>CA-2016-135636</t>
  </si>
  <si>
    <t>DB-13615</t>
  </si>
  <si>
    <t>Doug Bickford</t>
  </si>
  <si>
    <t>OFF-ST-10000676</t>
  </si>
  <si>
    <t>Fellowes Econo/Stor Drawers</t>
  </si>
  <si>
    <t>CA-2016-116974</t>
  </si>
  <si>
    <t>MP-17965</t>
  </si>
  <si>
    <t>Michael Paige</t>
  </si>
  <si>
    <t>US-2016-128909</t>
  </si>
  <si>
    <t>OFF-PA-10001593</t>
  </si>
  <si>
    <t>Xerox 1947</t>
  </si>
  <si>
    <t>CA-2016-114748</t>
  </si>
  <si>
    <t>MZ-17335</t>
  </si>
  <si>
    <t>Maria Zettner</t>
  </si>
  <si>
    <t>OFF-AR-10001315</t>
  </si>
  <si>
    <t>Newell 310</t>
  </si>
  <si>
    <t>US-2016-150357</t>
  </si>
  <si>
    <t>CA-2016-157707</t>
  </si>
  <si>
    <t>FUR-BO-10001567</t>
  </si>
  <si>
    <t>Bush Westfield Collection Bookcases, Dark Cherry Finish, Fully Assembled</t>
  </si>
  <si>
    <t>CA-2016-126627</t>
  </si>
  <si>
    <t>CA-2016-113390</t>
  </si>
  <si>
    <t>EP-13915</t>
  </si>
  <si>
    <t>Emily Phan</t>
  </si>
  <si>
    <t>OFF-AR-10003183</t>
  </si>
  <si>
    <t>Avery Fluorescent Highlighter Four-Color Set</t>
  </si>
  <si>
    <t>OFF-AR-10001446</t>
  </si>
  <si>
    <t>Newell 309</t>
  </si>
  <si>
    <t>CA-2016-145583</t>
  </si>
  <si>
    <t>OFF-PA-10001804</t>
  </si>
  <si>
    <t>Xerox 195</t>
  </si>
  <si>
    <t>FUR-FU-10001706</t>
  </si>
  <si>
    <t>Longer-Life Soft White Bulbs</t>
  </si>
  <si>
    <t>US-2016-100839</t>
  </si>
  <si>
    <t>NC-18625</t>
  </si>
  <si>
    <t>Noah Childs</t>
  </si>
  <si>
    <t>FUR-TA-10004575</t>
  </si>
  <si>
    <t>Hon 5100 Series Wood Tables</t>
  </si>
  <si>
    <t>CA-2016-154018</t>
  </si>
  <si>
    <t>Laredo</t>
  </si>
  <si>
    <t>OFF-AR-10002067</t>
  </si>
  <si>
    <t>Newell 334</t>
  </si>
  <si>
    <t>CA-2016-101161</t>
  </si>
  <si>
    <t>OFF-ST-10003123</t>
  </si>
  <si>
    <t>Fellowes Bases and Tops For Staxonsteel/High-Stak Systems</t>
  </si>
  <si>
    <t>FUR-FU-10003535</t>
  </si>
  <si>
    <t>Howard Miller Distant Time Traveler Alarm Clock</t>
  </si>
  <si>
    <t>US-2016-108098</t>
  </si>
  <si>
    <t>TEC-AC-10000865</t>
  </si>
  <si>
    <t>WD My Passport Ultra 500GB Portable External Hard Drive</t>
  </si>
  <si>
    <t>CA-2016-156503</t>
  </si>
  <si>
    <t>NC-18415</t>
  </si>
  <si>
    <t>Nathan Cano</t>
  </si>
  <si>
    <t>FUR-CH-10003606</t>
  </si>
  <si>
    <t>SAFCO Folding Chair Trolley</t>
  </si>
  <si>
    <t>TEC-AC-10002473</t>
  </si>
  <si>
    <t>Maxell 4.7GB DVD-R</t>
  </si>
  <si>
    <t>Xerox 1916</t>
  </si>
  <si>
    <t>CA-2016-113607</t>
  </si>
  <si>
    <t>CA-2016-125220</t>
  </si>
  <si>
    <t>Appleton</t>
  </si>
  <si>
    <t>CA-2016-125738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</si>
  <si>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</si>
  <si>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</si>
  <si>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</si>
  <si>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</si>
  <si>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</si>
  <si>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</si>
  <si>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</si>
  <si>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</si>
  <si>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</si>
  <si>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</si>
  <si>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</si>
  <si>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CA-2016-124352</t>
  </si>
  <si>
    <t>CD-12790</t>
  </si>
  <si>
    <t>Cynthia Delaney</t>
  </si>
  <si>
    <t>OFF-AP-10002651</t>
  </si>
  <si>
    <t>Hoover Upright Vacuum With Dirt Cup</t>
  </si>
  <si>
    <t>OFF-PA-10003177</t>
  </si>
  <si>
    <t>Xerox 1999</t>
  </si>
  <si>
    <t>CA-2016-142097</t>
  </si>
  <si>
    <t>OFF-AP-10000696</t>
  </si>
  <si>
    <t>Holmes Odor Grabber</t>
  </si>
  <si>
    <t>CA-2016-132066</t>
  </si>
  <si>
    <t>CA-2016-141586</t>
  </si>
  <si>
    <t>OFF-BI-10003981</t>
  </si>
  <si>
    <t>Avery Durable Plastic 1" Binders</t>
  </si>
  <si>
    <t>CA-2016-163972</t>
  </si>
  <si>
    <t>CA-2016-147256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</si>
  <si>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</si>
  <si>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</si>
  <si>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</si>
  <si>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</si>
  <si>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</si>
  <si>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</si>
  <si>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CA-2016-152688</t>
  </si>
  <si>
    <t>US-2016-159856</t>
  </si>
  <si>
    <t>Tempe</t>
  </si>
  <si>
    <t>CA-2016-106341</t>
  </si>
  <si>
    <t>LF-17185</t>
  </si>
  <si>
    <t>Luke Foster</t>
  </si>
  <si>
    <t>OFF-AR-10002053</t>
  </si>
  <si>
    <t>Premium Writing Pencils, Soft, #2 by Central Association for the Blind</t>
  </si>
  <si>
    <t>CA-2016-133697</t>
  </si>
  <si>
    <t>OFF-PA-10000726</t>
  </si>
  <si>
    <t>Black Print Carbonless Snap-Off Rapid Letter, 8 1/2" x 7"</t>
  </si>
  <si>
    <t>CA-2016-160220</t>
  </si>
  <si>
    <t>Trenton</t>
  </si>
  <si>
    <t>TEC-PH-10001300</t>
  </si>
  <si>
    <t>iKross Bluetooth Portable Keyboard + Cell Phone Stand Holder + Brush for Apple iPhone 5S 5C 5, 4S 4</t>
  </si>
  <si>
    <t>CA-2016-168921</t>
  </si>
  <si>
    <t>AG-10495</t>
  </si>
  <si>
    <t>Andrew Gjertsen</t>
  </si>
  <si>
    <t>CA-2016-105753</t>
  </si>
  <si>
    <t>CA-2016-139549</t>
  </si>
  <si>
    <t>El Cajon</t>
  </si>
  <si>
    <t>CA-2016-155516</t>
  </si>
  <si>
    <t>Manchester</t>
  </si>
  <si>
    <t>OFF-SU-10001225</t>
  </si>
  <si>
    <t>CA-2016-112340</t>
  </si>
  <si>
    <t>CA-2016-144729</t>
  </si>
  <si>
    <t>CA-2016-151169</t>
  </si>
  <si>
    <t>OFF-BI-10002813</t>
  </si>
  <si>
    <t>Avery Reinforcements for Hole-Punch Pages</t>
  </si>
  <si>
    <t>CA-2016-111493</t>
  </si>
  <si>
    <t>CM-12160</t>
  </si>
  <si>
    <t>Charles McCrossin</t>
  </si>
  <si>
    <t>CA-2016-133669</t>
  </si>
  <si>
    <t>CA-2016-125080</t>
  </si>
  <si>
    <t>VW-21775</t>
  </si>
  <si>
    <t>Victoria Wilson</t>
  </si>
  <si>
    <t>CA-2016-138478</t>
  </si>
  <si>
    <t>OFF-BI-10001120</t>
  </si>
  <si>
    <t>Ibico EPK-21 Electric Binding System</t>
  </si>
  <si>
    <t>CA-2016-169334</t>
  </si>
  <si>
    <t>OFF-ST-10004950</t>
  </si>
  <si>
    <t>Tenex Personal Filing Tote With Secure Closure Lid, Black/Frost</t>
  </si>
  <si>
    <t>CA-2016-166373</t>
  </si>
  <si>
    <t>TEC-AC-10002323</t>
  </si>
  <si>
    <t>SanDisk Ultra 32 GB MicroSDHC Class 10 Memory Card</t>
  </si>
  <si>
    <t>CA-2016-161746</t>
  </si>
  <si>
    <t>CA-2016-136322</t>
  </si>
  <si>
    <t>FUR-FU-10002878</t>
  </si>
  <si>
    <t>Seth Thomas 14" Day/Date Wall Clock</t>
  </si>
  <si>
    <t>CA-2016-165148</t>
  </si>
  <si>
    <t>US-2016-116400</t>
  </si>
  <si>
    <t>CA-2016-169887</t>
  </si>
  <si>
    <t>MS-17530</t>
  </si>
  <si>
    <t>MaryBeth Skach</t>
  </si>
  <si>
    <t>FUR-FU-10003095</t>
  </si>
  <si>
    <t>Linden 12" Wall Clock With Oak Frame</t>
  </si>
  <si>
    <t>CA-2016-132661</t>
  </si>
  <si>
    <t>CA-2016-165484</t>
  </si>
  <si>
    <t>FUR-FU-10001196</t>
  </si>
  <si>
    <t>DAX Cubicle Frames - 8x10</t>
  </si>
  <si>
    <t>OFF-PA-10000595</t>
  </si>
  <si>
    <t>Xerox 1929</t>
  </si>
  <si>
    <t>CA-2016-151323</t>
  </si>
  <si>
    <t>CA-2016-121748</t>
  </si>
  <si>
    <t>CA-2016-121020</t>
  </si>
  <si>
    <t>Lebanon</t>
  </si>
  <si>
    <t>TEC-PH-10001061</t>
  </si>
  <si>
    <t>Apple iPhone 5C</t>
  </si>
  <si>
    <t>CA-2016-166275</t>
  </si>
  <si>
    <t>TEC-AC-10001838</t>
  </si>
  <si>
    <t>Razer Tiamat Over Ear 7.1 Surround Sound PC Gaming Headset</t>
  </si>
  <si>
    <t>CA-2016-158925</t>
  </si>
  <si>
    <t>OFF-PA-10003072</t>
  </si>
  <si>
    <t>Eureka Recycled Copy Paper 8 1/2" x 11", Ream</t>
  </si>
  <si>
    <t>CA-2016-118311</t>
  </si>
  <si>
    <t>ED-13885</t>
  </si>
  <si>
    <t>Emily Ducich</t>
  </si>
  <si>
    <t>TEC-AC-10000892</t>
  </si>
  <si>
    <t>NETGEAR N750 Dual Band Wi-Fi Gigabit Router</t>
  </si>
  <si>
    <t>CA-2016-153318</t>
  </si>
  <si>
    <t>JS-15595</t>
  </si>
  <si>
    <t>Jill Stevenson</t>
  </si>
  <si>
    <t>CA-2016-152632</t>
  </si>
  <si>
    <t>JE-15475</t>
  </si>
  <si>
    <t>Jeremy Ellison</t>
  </si>
  <si>
    <t>CA-2016-156811</t>
  </si>
  <si>
    <t>BP-11095</t>
  </si>
  <si>
    <t>Bart Pistole</t>
  </si>
  <si>
    <t>CA-2016-120873</t>
  </si>
  <si>
    <t>BW-11200</t>
  </si>
  <si>
    <t>Ben Wallace</t>
  </si>
  <si>
    <t>Hampton</t>
  </si>
  <si>
    <t>US-2016-117387</t>
  </si>
  <si>
    <t>PA-19060</t>
  </si>
  <si>
    <t>Pete Armstrong</t>
  </si>
  <si>
    <t>CA-2016-116596</t>
  </si>
  <si>
    <t>FUR-CH-10000553</t>
  </si>
  <si>
    <t>Metal Folding Chairs, Beige, 4/Carton</t>
  </si>
  <si>
    <t>OFF-BI-10002949</t>
  </si>
  <si>
    <t>Prestige Round Ring Binders</t>
  </si>
  <si>
    <t>CA-2016-130162</t>
  </si>
  <si>
    <t>TEC-PH-10002563</t>
  </si>
  <si>
    <t>Adtran 1202752G1</t>
  </si>
  <si>
    <t>CA-2016-142545</t>
  </si>
  <si>
    <t>OFF-PA-10002105</t>
  </si>
  <si>
    <t>Xerox 223</t>
  </si>
  <si>
    <t>OFF-BI-10002706</t>
  </si>
  <si>
    <t>Avery Premier Heavy-Duty Binder with Round Locking Rings</t>
  </si>
  <si>
    <t>CA-2016-134775</t>
  </si>
  <si>
    <t>OFF-PA-10004734</t>
  </si>
  <si>
    <t>Southworth Structures Collection</t>
  </si>
  <si>
    <t>CA-2016-144344</t>
  </si>
  <si>
    <t>Boynton Beach</t>
  </si>
  <si>
    <t>OFF-BI-10003719</t>
  </si>
  <si>
    <t>Large Capacity Hanging Post Binders</t>
  </si>
  <si>
    <t>FUR-FU-10003553</t>
  </si>
  <si>
    <t>Howard Miller 13-1/2" Diameter Rosebrook Wall Clock</t>
  </si>
  <si>
    <t>US-2016-144393</t>
  </si>
  <si>
    <t>CA-2016-140641</t>
  </si>
  <si>
    <t>OFF-BI-10001191</t>
  </si>
  <si>
    <t>Canvas Sectional Post Binders</t>
  </si>
  <si>
    <t>CA-2016-125815</t>
  </si>
  <si>
    <t>DL-13330</t>
  </si>
  <si>
    <t>Denise Leinenbach</t>
  </si>
  <si>
    <t>CA-2016-120369</t>
  </si>
  <si>
    <t>VB-21745</t>
  </si>
  <si>
    <t>Victoria Brennan</t>
  </si>
  <si>
    <t>CA-2016-112389</t>
  </si>
  <si>
    <t>JM-15655</t>
  </si>
  <si>
    <t>Jim Mitchum</t>
  </si>
  <si>
    <t>Bridgeton</t>
  </si>
  <si>
    <t>CA-2016-146682</t>
  </si>
  <si>
    <t>KW-16435</t>
  </si>
  <si>
    <t>Katrina Willman</t>
  </si>
  <si>
    <t>Lansing</t>
  </si>
  <si>
    <t>US-2016-131912</t>
  </si>
  <si>
    <t>CA-2016-167290</t>
  </si>
  <si>
    <t>Sterling Heights</t>
  </si>
  <si>
    <t>CA-2016-153836</t>
  </si>
  <si>
    <t>CA-2016-105291</t>
  </si>
  <si>
    <t>San Luis Obispo</t>
  </si>
  <si>
    <t>OFF-FA-10003059</t>
  </si>
  <si>
    <t>Assorted Color Push Pins</t>
  </si>
  <si>
    <t>CA-2016-119165</t>
  </si>
  <si>
    <t>CA-2016-144218</t>
  </si>
  <si>
    <t>OFF-ST-10002615</t>
  </si>
  <si>
    <t>Dual Level, Single-Width Filing Carts</t>
  </si>
  <si>
    <t>US-2016-142251</t>
  </si>
  <si>
    <t>FO-14305</t>
  </si>
  <si>
    <t>Frank Olsen</t>
  </si>
  <si>
    <t>CA-2016-140130</t>
  </si>
  <si>
    <t>OFF-AR-10004269</t>
  </si>
  <si>
    <t>Newell 31</t>
  </si>
  <si>
    <t>OFF-ST-10001128</t>
  </si>
  <si>
    <t>Carina Mini System Audio Rack, Model AR050B</t>
  </si>
  <si>
    <t>CA-2016-146913</t>
  </si>
  <si>
    <t>SF-20965</t>
  </si>
  <si>
    <t>Sylvia Foulston</t>
  </si>
  <si>
    <t>CA-2016-159212</t>
  </si>
  <si>
    <t>CA-2016-100671</t>
  </si>
  <si>
    <t>Conroe</t>
  </si>
  <si>
    <t>CA-2016-129196</t>
  </si>
  <si>
    <t>CA-2016-128867</t>
  </si>
  <si>
    <t>Urbandale</t>
  </si>
  <si>
    <t>OFF-AR-10000380</t>
  </si>
  <si>
    <t>Hunt PowerHouse Electric Pencil Sharpener, Blue</t>
  </si>
  <si>
    <t>CA-2016-127250</t>
  </si>
  <si>
    <t>OFF-AR-10003394</t>
  </si>
  <si>
    <t>Newell 332</t>
  </si>
  <si>
    <t>CA-2016-114972</t>
  </si>
  <si>
    <t>TEC-AC-10000682</t>
  </si>
  <si>
    <t>Kensington K72356US Mouse-in-a-Box USB Desktop Mouse</t>
  </si>
  <si>
    <t>CA-2016-168893</t>
  </si>
  <si>
    <t>OFF-AR-10003772</t>
  </si>
  <si>
    <t>Boston 16750 Black Compact Battery Pencil Sharpener</t>
  </si>
  <si>
    <t>CA-2016-109365</t>
  </si>
  <si>
    <t>OFF-FA-10001561</t>
  </si>
  <si>
    <t>Stockwell Push Pins</t>
  </si>
  <si>
    <t>OFF-PA-10001725</t>
  </si>
  <si>
    <t>Xerox 1892</t>
  </si>
  <si>
    <t>OFF-PA-10000477</t>
  </si>
  <si>
    <t>Xerox 22</t>
  </si>
  <si>
    <t>OFF-PA-10004359</t>
  </si>
  <si>
    <t>Multicolor Computer Printout Paper</t>
  </si>
  <si>
    <t>CA-2016-160136</t>
  </si>
  <si>
    <t>CA-2016-159023</t>
  </si>
  <si>
    <t>NW-18400</t>
  </si>
  <si>
    <t>Natalie Webber</t>
  </si>
  <si>
    <t>TEC-MA-10003337</t>
  </si>
  <si>
    <t>Okidata B401 Printer</t>
  </si>
  <si>
    <t>CA-2016-134180</t>
  </si>
  <si>
    <t>CA-2016-143308</t>
  </si>
  <si>
    <t>OFF-FA-10000621</t>
  </si>
  <si>
    <t>OIC Colored Binder Clips, Assorted Sizes</t>
  </si>
  <si>
    <t>CA-2016-163755</t>
  </si>
  <si>
    <t>CA-2016-166443</t>
  </si>
  <si>
    <t>LH-17020</t>
  </si>
  <si>
    <t>Lisa Hazard</t>
  </si>
  <si>
    <t>CA-2016-146766</t>
  </si>
  <si>
    <t>Chula Vista</t>
  </si>
  <si>
    <t>CA-2016-163328</t>
  </si>
  <si>
    <t>Eugene</t>
  </si>
  <si>
    <t>OFF-SU-10002301</t>
  </si>
  <si>
    <t>Serrated Blade or Curved Handle Hand Letter Openers</t>
  </si>
  <si>
    <t>OFF-LA-10003930</t>
  </si>
  <si>
    <t>Dot Matrix Printer Tape Reel Labels, White, 5000/Box</t>
  </si>
  <si>
    <t>CA-2016-165827</t>
  </si>
  <si>
    <t>CA-2016-119018</t>
  </si>
  <si>
    <t>CW-11905</t>
  </si>
  <si>
    <t>Carl Weiss</t>
  </si>
  <si>
    <t>OFF-BI-10000494</t>
  </si>
  <si>
    <t>Acco Economy Flexible Poly Round Ring Binder</t>
  </si>
  <si>
    <t>OFF-PA-10000295</t>
  </si>
  <si>
    <t>Xerox 229</t>
  </si>
  <si>
    <t>CA-2016-162236</t>
  </si>
  <si>
    <t>CA-2016-158260</t>
  </si>
  <si>
    <t>TEC-MA-10003176</t>
  </si>
  <si>
    <t>Okidata B400 Printer</t>
  </si>
  <si>
    <t>US-2016-111563</t>
  </si>
  <si>
    <t>CA-2016-140207</t>
  </si>
  <si>
    <t>US-2016-106677</t>
  </si>
  <si>
    <t>US-2016-131611</t>
  </si>
  <si>
    <t>TEC-AC-10004001</t>
  </si>
  <si>
    <t>Logitech Wireless Headset H600 Over-The-Head Design</t>
  </si>
  <si>
    <t>US-2016-165078</t>
  </si>
  <si>
    <t>MA-17995</t>
  </si>
  <si>
    <t>Michelle Arnett</t>
  </si>
  <si>
    <t>OFF-LA-10000414</t>
  </si>
  <si>
    <t>Avery 503</t>
  </si>
  <si>
    <t>CA-2016-148908</t>
  </si>
  <si>
    <t>CA-2016-143441</t>
  </si>
  <si>
    <t>EB-14170</t>
  </si>
  <si>
    <t>Evan Bailliet</t>
  </si>
  <si>
    <t>OFF-LA-10002312</t>
  </si>
  <si>
    <t>Avery 490</t>
  </si>
  <si>
    <t>CA-2016-125094</t>
  </si>
  <si>
    <t>TEC-AC-10004420</t>
  </si>
  <si>
    <t>Cherry 142-key Programmable Keyboard</t>
  </si>
  <si>
    <t>CA-2016-144092</t>
  </si>
  <si>
    <t>TEC-AC-10002305</t>
  </si>
  <si>
    <t>KeyTronicÂ E03601U1 -Â KeyboardÂ - Beige</t>
  </si>
  <si>
    <t>OFF-EN-10001434</t>
  </si>
  <si>
    <t>Strathmore #10 Envelopes, Ultimate White</t>
  </si>
  <si>
    <t>CA-2016-157280</t>
  </si>
  <si>
    <t>LW-17125</t>
  </si>
  <si>
    <t>Liz Willingham</t>
  </si>
  <si>
    <t>FUR-FU-10004665</t>
  </si>
  <si>
    <t>3M Polarizing Task Lamp with Clamp Arm, Light Gray</t>
  </si>
  <si>
    <t>TEC-AC-10000057</t>
  </si>
  <si>
    <t>Microsoft Natural Ergonomic Keyboard 4000</t>
  </si>
  <si>
    <t>US-2016-125969</t>
  </si>
  <si>
    <t>US-2016-153815</t>
  </si>
  <si>
    <t>CA-2016-109925</t>
  </si>
  <si>
    <t>CA-2016-113817</t>
  </si>
  <si>
    <t>CA-2016-161669</t>
  </si>
  <si>
    <t>EM-14095</t>
  </si>
  <si>
    <t>Eudokia Martin</t>
  </si>
  <si>
    <t>OFF-BI-10001294</t>
  </si>
  <si>
    <t>Fellowes Binding Cases</t>
  </si>
  <si>
    <t>OFF-BI-10001636</t>
  </si>
  <si>
    <t>Ibico Plastic and Wire Spiral Binding Combs</t>
  </si>
  <si>
    <t>CA-2016-147585</t>
  </si>
  <si>
    <t>CA-2016-144554</t>
  </si>
  <si>
    <t>US-2016-139388</t>
  </si>
  <si>
    <t>CA-2016-164896</t>
  </si>
  <si>
    <t>PS-19045</t>
  </si>
  <si>
    <t>Penelope Sewall</t>
  </si>
  <si>
    <t>CA-2016-152247</t>
  </si>
  <si>
    <t>Cheyenne</t>
  </si>
  <si>
    <t>Wyoming</t>
  </si>
  <si>
    <t>CA-2016-132997</t>
  </si>
  <si>
    <t>TEC-PH-10000586</t>
  </si>
  <si>
    <t>AT&amp;T SB67148 SynJ</t>
  </si>
  <si>
    <t>TEC-PH-10003811</t>
  </si>
  <si>
    <t>Jabra Supreme Plus Driver EditionÂ Headset</t>
  </si>
  <si>
    <t>CA-2016-116337</t>
  </si>
  <si>
    <t>MC-17845</t>
  </si>
  <si>
    <t>Michael Chen</t>
  </si>
  <si>
    <t>FUR-FU-10002030</t>
  </si>
  <si>
    <t>Executive Impressions 14" Contract Wall Clock with Quartz Movement</t>
  </si>
  <si>
    <t>CA-2016-168830</t>
  </si>
  <si>
    <t>CA-2016-116379</t>
  </si>
  <si>
    <t>OFF-BI-10001543</t>
  </si>
  <si>
    <t>GBC VeloBinder Manual Binding System</t>
  </si>
  <si>
    <t>CA-2016-152156</t>
  </si>
  <si>
    <t>CG-12520</t>
  </si>
  <si>
    <t>Claire Gute</t>
  </si>
  <si>
    <t>CA-2016-138233</t>
  </si>
  <si>
    <t>TEC-AC-10002001</t>
  </si>
  <si>
    <t>Logitech Wireless Gaming Headset G930</t>
  </si>
  <si>
    <t>CA-2016-105494</t>
  </si>
  <si>
    <t>PC-18745</t>
  </si>
  <si>
    <t>Pamela Coakley</t>
  </si>
  <si>
    <t>OFF-ST-10002205</t>
  </si>
  <si>
    <t>File Shuttle I and Handi-File</t>
  </si>
  <si>
    <t>CA-2016-163384</t>
  </si>
  <si>
    <t>OFF-PA-10003172</t>
  </si>
  <si>
    <t>Xerox 1996</t>
  </si>
  <si>
    <t>CA-2016-137736</t>
  </si>
  <si>
    <t>DC-13285</t>
  </si>
  <si>
    <t>Debra Catini</t>
  </si>
  <si>
    <t>Warner Robins</t>
  </si>
  <si>
    <t>CA-2016-115588</t>
  </si>
  <si>
    <t>AF-10885</t>
  </si>
  <si>
    <t>Art Foster</t>
  </si>
  <si>
    <t>CA-2016-145177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</si>
  <si>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</si>
  <si>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</si>
  <si>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</si>
  <si>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</si>
  <si>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</si>
  <si>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</si>
  <si>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</si>
  <si>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</si>
  <si>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</si>
  <si>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</si>
  <si>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US-2016-144547</t>
  </si>
  <si>
    <t>TEC-AC-10004901</t>
  </si>
  <si>
    <t>Kensington SlimBlade Notebook Wireless Mouse with Nano Receiver</t>
  </si>
  <si>
    <t>CA-2016-119935</t>
  </si>
  <si>
    <t>KM-16225</t>
  </si>
  <si>
    <t>Kalyca Meade</t>
  </si>
  <si>
    <t>CA-2016-125164</t>
  </si>
  <si>
    <t>OFF-BI-10003982</t>
  </si>
  <si>
    <t>Wilson Jones Century Plastic Molded Ring Binders</t>
  </si>
  <si>
    <t>CA-2016-158694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</si>
  <si>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</si>
  <si>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</si>
  <si>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</si>
  <si>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</si>
  <si>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</si>
  <si>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</si>
  <si>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</si>
  <si>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</si>
  <si>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</si>
  <si>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</si>
  <si>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CA-2016-162348</t>
  </si>
  <si>
    <t>CA-2016-152940</t>
  </si>
  <si>
    <t>US-2016-136581</t>
  </si>
  <si>
    <t>CA-2016-140935</t>
  </si>
  <si>
    <t>AB-10015</t>
  </si>
  <si>
    <t>Aaron Bergman</t>
  </si>
  <si>
    <t>TEC-PH-10000562</t>
  </si>
  <si>
    <t>Samsung Convoy 3</t>
  </si>
  <si>
    <t>FUR-BO-10003966</t>
  </si>
  <si>
    <t>Sauder Facets Collection Library, Sky Alder Finish</t>
  </si>
  <si>
    <t>CA-2016-127761</t>
  </si>
  <si>
    <t>SW-20275</t>
  </si>
  <si>
    <t>Scott Williamson</t>
  </si>
  <si>
    <t>CA-2016-124667</t>
  </si>
  <si>
    <t>TEC-AC-10003447</t>
  </si>
  <si>
    <t>Micropad Numeric Keypads</t>
  </si>
  <si>
    <t>CA-2016-124506</t>
  </si>
  <si>
    <t>BB-11545</t>
  </si>
  <si>
    <t>Brenda Bowman</t>
  </si>
  <si>
    <t>TEC-AC-10003280</t>
  </si>
  <si>
    <t>Belkin F8E887 USB Wired Ergonomic Keyboard</t>
  </si>
  <si>
    <t>CA-2016-139878</t>
  </si>
  <si>
    <t>CA-2016-130799</t>
  </si>
  <si>
    <t>BK-11260</t>
  </si>
  <si>
    <t>Berenike Kampe</t>
  </si>
  <si>
    <t>FUR-FU-10001852</t>
  </si>
  <si>
    <t>Eldon Regeneration Recycled Desk Accessories, Smoke</t>
  </si>
  <si>
    <t>CA-2016-131968</t>
  </si>
  <si>
    <t>CA-2016-145548</t>
  </si>
  <si>
    <t>FUR-CH-10003774</t>
  </si>
  <si>
    <t>Global Wood Trimmed Manager's Task Chair, Khaki</t>
  </si>
  <si>
    <t>CA-2016-116722</t>
  </si>
  <si>
    <t>LP-17080</t>
  </si>
  <si>
    <t>Liz Pelletier</t>
  </si>
  <si>
    <t>FUR-FU-10001934</t>
  </si>
  <si>
    <t>Magnifier Swing Arm Lamp</t>
  </si>
  <si>
    <t>FUR-CH-10004997</t>
  </si>
  <si>
    <t>Hon Every-Day Series Multi-Task Chairs</t>
  </si>
  <si>
    <t>US-2016-164196</t>
  </si>
  <si>
    <t>Noblesville</t>
  </si>
  <si>
    <t>FUR-TA-10001950</t>
  </si>
  <si>
    <t>Balt Solid Wood Round Tables</t>
  </si>
  <si>
    <t>CA-2016-103128</t>
  </si>
  <si>
    <t>SC-20845</t>
  </si>
  <si>
    <t>Sung Chung</t>
  </si>
  <si>
    <t>Arlington Heights</t>
  </si>
  <si>
    <t>CA-2016-134348</t>
  </si>
  <si>
    <t>CA-2016-152170</t>
  </si>
  <si>
    <t>OFF-EN-10002831</t>
  </si>
  <si>
    <t>Tyvek Top-Opening Peel &amp; Seel Envelopes, Gray</t>
  </si>
  <si>
    <t>OFF-PA-10001763</t>
  </si>
  <si>
    <t>Xerox 1896</t>
  </si>
  <si>
    <t>OFF-BI-10002072</t>
  </si>
  <si>
    <t>Cardinal Slant-D Ring Binders</t>
  </si>
  <si>
    <t>CA-2016-124590</t>
  </si>
  <si>
    <t>FUR-CH-10004495</t>
  </si>
  <si>
    <t>Global Leather and Oak Executive Chair, Black</t>
  </si>
  <si>
    <t>CA-2016-164399</t>
  </si>
  <si>
    <t>CA-2016-149349</t>
  </si>
  <si>
    <t>CA-2016-155488</t>
  </si>
  <si>
    <t>Vancouver</t>
  </si>
  <si>
    <t>CA-2016-121958</t>
  </si>
  <si>
    <t>CA-2016-149461</t>
  </si>
  <si>
    <t>AS-10135</t>
  </si>
  <si>
    <t>Adrian Shami</t>
  </si>
  <si>
    <t>CA-2016-118570</t>
  </si>
  <si>
    <t>US-2016-162103</t>
  </si>
  <si>
    <t>CA-2016-101336</t>
  </si>
  <si>
    <t>OFF-AR-10003582</t>
  </si>
  <si>
    <t>Boston Electric Pencil Sharpener, Model 1818, Charcoal Black</t>
  </si>
  <si>
    <t>OFF-ST-10004258</t>
  </si>
  <si>
    <t>Portable Personal File Box</t>
  </si>
  <si>
    <t>CA-2016-128972</t>
  </si>
  <si>
    <t>FUR-FU-10003096</t>
  </si>
  <si>
    <t>Master Giant Foot Doorstop, Safety Yellow</t>
  </si>
  <si>
    <t>US-2016-113677</t>
  </si>
  <si>
    <t>TEC-PH-10002114</t>
  </si>
  <si>
    <t>Xiaomi Mi3</t>
  </si>
  <si>
    <t>CA-2016-147683</t>
  </si>
  <si>
    <t>CA-2016-131065</t>
  </si>
  <si>
    <t>OFF-PA-10002479</t>
  </si>
  <si>
    <t>Xerox 4200 Series MultiUse Premium Copy Paper (20Lb. and 84 Bright)</t>
  </si>
  <si>
    <t>CA-2016-149482</t>
  </si>
  <si>
    <t>RR-19315</t>
  </si>
  <si>
    <t>Ralph Ritter</t>
  </si>
  <si>
    <t>CA-2016-134691</t>
  </si>
  <si>
    <t>CA-2016-118759</t>
  </si>
  <si>
    <t>MB-17305</t>
  </si>
  <si>
    <t>Maria Bertelson</t>
  </si>
  <si>
    <t>CA-2016-121370</t>
  </si>
  <si>
    <t>TEC-CO-10004115</t>
  </si>
  <si>
    <t>Sharp AL-1530CS Digital Copier</t>
  </si>
  <si>
    <t>US-2016-112970</t>
  </si>
  <si>
    <t>US-2016-117541</t>
  </si>
  <si>
    <t>US-2016-144351</t>
  </si>
  <si>
    <t>CA-2016-166618</t>
  </si>
  <si>
    <t>OFF-AR-10001725</t>
  </si>
  <si>
    <t>Boston Home &amp; Office Model 2000 Electric Pencil Sharpeners</t>
  </si>
  <si>
    <t>CA-2016-105963</t>
  </si>
  <si>
    <t>CA-2016-146633</t>
  </si>
  <si>
    <t>CA-2016-148740</t>
  </si>
  <si>
    <t>TEC-PH-10002549</t>
  </si>
  <si>
    <t>Polycom SoundPoint IP 450 VoIP phone</t>
  </si>
  <si>
    <t>CA-2016-130820</t>
  </si>
  <si>
    <t>CA-2016-154508</t>
  </si>
  <si>
    <t>Carlsbad</t>
  </si>
  <si>
    <t>New Mexico</t>
  </si>
  <si>
    <t>OFF-EN-10001990</t>
  </si>
  <si>
    <t>CA-2016-124527</t>
  </si>
  <si>
    <t>CA-2016-150658</t>
  </si>
  <si>
    <t>CA-2016-134110</t>
  </si>
  <si>
    <t>BG-11035</t>
  </si>
  <si>
    <t>Barry Gonzalez</t>
  </si>
  <si>
    <t>CA-2016-118500</t>
  </si>
  <si>
    <t>OFF-SU-10004231</t>
  </si>
  <si>
    <t>Acme Tagit Stainless Steel Antibacterial Scissors</t>
  </si>
  <si>
    <t>CA-2016-136812</t>
  </si>
  <si>
    <t>OFF-ST-10003470</t>
  </si>
  <si>
    <t>Tennsco Snap-Together Open Shelving Units, Starter Sets and Add-On Units</t>
  </si>
  <si>
    <t>CA-2016-119963</t>
  </si>
  <si>
    <t>CA-2016-158575</t>
  </si>
  <si>
    <t>SB-20290</t>
  </si>
  <si>
    <t>Sean Braxton</t>
  </si>
  <si>
    <t>Kent</t>
  </si>
  <si>
    <t>CA-2016-166226</t>
  </si>
  <si>
    <t>TEC-PH-10003357</t>
  </si>
  <si>
    <t>Grandstream GXP2100 Mainstream Business Phone</t>
  </si>
  <si>
    <t>OFF-AP-10002867</t>
  </si>
  <si>
    <t>Fellowes Command Center 5-outlet power strip</t>
  </si>
  <si>
    <t>CA-2016-115378</t>
  </si>
  <si>
    <t>AJ-10945</t>
  </si>
  <si>
    <t>Ashley Jarboe</t>
  </si>
  <si>
    <t>Taylor</t>
  </si>
  <si>
    <t>US-2016-138408</t>
  </si>
  <si>
    <t>TEC-AC-10003870</t>
  </si>
  <si>
    <t>LogitechÂ Z-906 Speaker sys - home theater - 5.1-CH</t>
  </si>
  <si>
    <t>CA-2016-103464</t>
  </si>
  <si>
    <t>CA-2016-108630</t>
  </si>
  <si>
    <t>OFF-BI-10002437</t>
  </si>
  <si>
    <t>Recycled Premium Regency Composition Covers</t>
  </si>
  <si>
    <t>CA-2016-164511</t>
  </si>
  <si>
    <t>DJ-13630</t>
  </si>
  <si>
    <t>Doug Jacobs</t>
  </si>
  <si>
    <t>US-2016-110156</t>
  </si>
  <si>
    <t>OFF-EN-10003798</t>
  </si>
  <si>
    <t>Recycled Interoffice Envelopes with Re-Use-A-Seal Closure, 10 x 13</t>
  </si>
  <si>
    <t>CA-2016-113138</t>
  </si>
  <si>
    <t>Niagara Falls</t>
  </si>
  <si>
    <t>OFF-AR-10003770</t>
  </si>
  <si>
    <t>Newell 340</t>
  </si>
  <si>
    <t>CA-2016-111143</t>
  </si>
  <si>
    <t>Indianapolis</t>
  </si>
  <si>
    <t>OFF-AP-10001947</t>
  </si>
  <si>
    <t>Acco 6 Outlet Guardian Premium Plus Surge Suppressor</t>
  </si>
  <si>
    <t>CA-2016-157364</t>
  </si>
  <si>
    <t>OFF-AR-10003752</t>
  </si>
  <si>
    <t>Deluxe Chalkboard Eraser Cleaner</t>
  </si>
  <si>
    <t>CA-2016-130778</t>
  </si>
  <si>
    <t>CA-2016-126858</t>
  </si>
  <si>
    <t>JM-15265</t>
  </si>
  <si>
    <t>Janet Molinari</t>
  </si>
  <si>
    <t>FUR-FU-10000448</t>
  </si>
  <si>
    <t>Tenex Chairmats For Use With Carpeted Floors</t>
  </si>
  <si>
    <t>CA-2016-114104</t>
  </si>
  <si>
    <t>Edmond</t>
  </si>
  <si>
    <t>TEC-PH-10004536</t>
  </si>
  <si>
    <t>Avaya 5420 Digital phone</t>
  </si>
  <si>
    <t>CA-2016-110772</t>
  </si>
  <si>
    <t>CA-2016-109820</t>
  </si>
  <si>
    <t>AG-10390</t>
  </si>
  <si>
    <t>Allen Goldenen</t>
  </si>
  <si>
    <t>OFF-PA-10000955</t>
  </si>
  <si>
    <t>Southworth 25% Cotton Granite Paper &amp; Envelopes</t>
  </si>
  <si>
    <t>OFF-BI-10003460</t>
  </si>
  <si>
    <t>Acco 3-Hole Punch</t>
  </si>
  <si>
    <t>OFF-BI-10000474</t>
  </si>
  <si>
    <t>Avery Recycled Flexi-View Covers for Binding Systems</t>
  </si>
  <si>
    <t>US-2016-127971</t>
  </si>
  <si>
    <t>DW-13195</t>
  </si>
  <si>
    <t>David Wiener</t>
  </si>
  <si>
    <t>CA-2016-100041</t>
  </si>
  <si>
    <t>BF-10975</t>
  </si>
  <si>
    <t>Barbara Fisher</t>
  </si>
  <si>
    <t>OFF-PA-10001622</t>
  </si>
  <si>
    <t>Ampad Poly Cover Wirebound Steno Book, 6" x 9" Assorted Colors, Gregg Ruled</t>
  </si>
  <si>
    <t>CA-2016-107790</t>
  </si>
  <si>
    <t>CA-2016-145492</t>
  </si>
  <si>
    <t>MC-17605</t>
  </si>
  <si>
    <t>Matt Connell</t>
  </si>
  <si>
    <t>OFF-AP-10003622</t>
  </si>
  <si>
    <t>Bravo II Megaboss 12-Amp Hard Body Upright, Replacement Belts, 2 Belts per Pack</t>
  </si>
  <si>
    <t>CA-2016-121356</t>
  </si>
  <si>
    <t>SJ-20500</t>
  </si>
  <si>
    <t>Shirley Jackson</t>
  </si>
  <si>
    <t>OFF-BI-10002133</t>
  </si>
  <si>
    <t>Wilson Jones Elliptical Ring 3 1/2" Capacity Binders, 800 sheets</t>
  </si>
  <si>
    <t>CA-2016-113845</t>
  </si>
  <si>
    <t>FA-14230</t>
  </si>
  <si>
    <t>Frank Atkinson</t>
  </si>
  <si>
    <t>Orlando</t>
  </si>
  <si>
    <t>OFF-ST-10003327</t>
  </si>
  <si>
    <t>Akro-Mils 12-Gallon Tote</t>
  </si>
  <si>
    <t>CA-2016-142615</t>
  </si>
  <si>
    <t>Montebello</t>
  </si>
  <si>
    <t>US-2016-114293</t>
  </si>
  <si>
    <t>CA-2016-114482</t>
  </si>
  <si>
    <t>OFF-PA-10003845</t>
  </si>
  <si>
    <t>Xerox 1987</t>
  </si>
  <si>
    <t>CA-2016-140018</t>
  </si>
  <si>
    <t>TEC-MA-10000752</t>
  </si>
  <si>
    <t>Texas Instrument TI-15 Fraction Calculator</t>
  </si>
  <si>
    <t>CA-2016-146157</t>
  </si>
  <si>
    <t>TEC-AC-10003657</t>
  </si>
  <si>
    <t>Lenovo 17-Key USB Numeric Keypad</t>
  </si>
  <si>
    <t>CA-2016-114895</t>
  </si>
  <si>
    <t>CA-2016-113425</t>
  </si>
  <si>
    <t>FUR-BO-10002598</t>
  </si>
  <si>
    <t>Hon Metal Bookcases, Putty</t>
  </si>
  <si>
    <t>CA-2016-152646</t>
  </si>
  <si>
    <t>CA-2016-154711</t>
  </si>
  <si>
    <t>FUR-FU-10000397</t>
  </si>
  <si>
    <t>Luxo Economy Swing Arm Lamp</t>
  </si>
  <si>
    <t>OFF-BI-10000605</t>
  </si>
  <si>
    <t>Acco Pressboard Covers with Storage Hooks, 9 1/2" x 11", Executive Red</t>
  </si>
  <si>
    <t>CA-2016-131576</t>
  </si>
  <si>
    <t>RD-19585</t>
  </si>
  <si>
    <t>Rob Dowd</t>
  </si>
  <si>
    <t>US-2016-132577</t>
  </si>
  <si>
    <t>TEC-AC-10000387</t>
  </si>
  <si>
    <t>KeyTronicÂ KT800P2 -Â KeyboardÂ - Black</t>
  </si>
  <si>
    <t>OFF-BI-10003196</t>
  </si>
  <si>
    <t>Accohide Poly Flexible Ring Binders</t>
  </si>
  <si>
    <t>US-2016-164945</t>
  </si>
  <si>
    <t>CA-2016-160129</t>
  </si>
  <si>
    <t>LS-17200</t>
  </si>
  <si>
    <t>Luke Schmidt</t>
  </si>
  <si>
    <t>CA-2016-105284</t>
  </si>
  <si>
    <t>MG-17650</t>
  </si>
  <si>
    <t>Matthew Grinstein</t>
  </si>
  <si>
    <t>OFF-FA-10001754</t>
  </si>
  <si>
    <t>Stockwell Gold Paper Clips</t>
  </si>
  <si>
    <t>CA-2016-124485</t>
  </si>
  <si>
    <t>NC-18340</t>
  </si>
  <si>
    <t>Nat Carroll</t>
  </si>
  <si>
    <t>OFF-BI-10000822</t>
  </si>
  <si>
    <t>Acco PRESSTEX Data Binder with Storage Hooks, Light Blue, 9 1/2" X 11"</t>
  </si>
  <si>
    <t>CA-2016-100468</t>
  </si>
  <si>
    <t>AT-10435</t>
  </si>
  <si>
    <t>Alyssa Tate</t>
  </si>
  <si>
    <t>CA-2016-128531</t>
  </si>
  <si>
    <t>NS-18505</t>
  </si>
  <si>
    <t>Neola Schneider</t>
  </si>
  <si>
    <t>TEC-AC-10003023</t>
  </si>
  <si>
    <t>Logitech G105 Gaming Keyboard</t>
  </si>
  <si>
    <t>OFF-AR-10003405</t>
  </si>
  <si>
    <t>Dixon My First Ticonderoga Pencil, #2</t>
  </si>
  <si>
    <t>CA-2016-100083</t>
  </si>
  <si>
    <t>CD-11980</t>
  </si>
  <si>
    <t>Carol Darley</t>
  </si>
  <si>
    <t>Medford</t>
  </si>
  <si>
    <t>CA-2016-132731</t>
  </si>
  <si>
    <t>GA-14515</t>
  </si>
  <si>
    <t>George Ashbrook</t>
  </si>
  <si>
    <t>US-2016-163881</t>
  </si>
  <si>
    <t>SP-20860</t>
  </si>
  <si>
    <t>Sung Pak</t>
  </si>
  <si>
    <t>CA-2016-163573</t>
  </si>
  <si>
    <t>Ibico Hi-Tech Manual Binding System</t>
  </si>
  <si>
    <t>CA-2016-123806</t>
  </si>
  <si>
    <t>CA-2016-125661</t>
  </si>
  <si>
    <t>OFF-EN-10001532</t>
  </si>
  <si>
    <t>Brown Kraft Recycled Envelopes</t>
  </si>
  <si>
    <t>CA-2016-165561</t>
  </si>
  <si>
    <t>Bellevue</t>
  </si>
  <si>
    <t>CA-2016-113726</t>
  </si>
  <si>
    <t>CA-2016-123533</t>
  </si>
  <si>
    <t>FUR-BO-10001619</t>
  </si>
  <si>
    <t>O'Sullivan Cherrywood Estates Traditional Bookcase</t>
  </si>
  <si>
    <t>OFF-AP-10002765</t>
  </si>
  <si>
    <t>Fellowes Advanced Computer Series Surge Protectors</t>
  </si>
  <si>
    <t>CA-2016-165470</t>
  </si>
  <si>
    <t>CA-2016-160535</t>
  </si>
  <si>
    <t>BP-11050</t>
  </si>
  <si>
    <t>Barry Pond</t>
  </si>
  <si>
    <t>TEC-MA-10004255</t>
  </si>
  <si>
    <t>Konica Minolta magicolor 1690MF Multifunction Printer</t>
  </si>
  <si>
    <t>US-2016-119298</t>
  </si>
  <si>
    <t>CA-2016-169838</t>
  </si>
  <si>
    <t>CA-2016-108196</t>
  </si>
  <si>
    <t>TEC-MA-10000418</t>
  </si>
  <si>
    <t>Cubify CubeX 3D Printer Double Head Print</t>
  </si>
  <si>
    <t>TEC-AC-10000926</t>
  </si>
  <si>
    <t>NETGEAR RangeMax WNR1000 Wireless Router</t>
  </si>
  <si>
    <t>CA-2016-132549</t>
  </si>
  <si>
    <t>CA-2016-113341</t>
  </si>
  <si>
    <t>MH-17455</t>
  </si>
  <si>
    <t>Mark Hamilton</t>
  </si>
  <si>
    <t>FUR-CH-10004698</t>
  </si>
  <si>
    <t>Padded Folding Chairs, Black, 4/Carton</t>
  </si>
  <si>
    <t>CA-2016-133711</t>
  </si>
  <si>
    <t>OFF-PA-10001685</t>
  </si>
  <si>
    <t>OFF-BI-10004352</t>
  </si>
  <si>
    <t>Wilson Jones DublLock D-Ring Binders</t>
  </si>
  <si>
    <t>TEC-MA-10000010</t>
  </si>
  <si>
    <t>Hewlett-Packard Deskjet 3050a All-in-One Color Inkjet Printer</t>
  </si>
  <si>
    <t>CA-2016-129693</t>
  </si>
  <si>
    <t>US-2016-126893</t>
  </si>
  <si>
    <t>US-2016-158309</t>
  </si>
  <si>
    <t>CA-2016-130288</t>
  </si>
  <si>
    <t>FUR-TA-10002958</t>
  </si>
  <si>
    <t>Bevis Oval Conference Table, Walnut</t>
  </si>
  <si>
    <t>CA-2016-106915</t>
  </si>
  <si>
    <t>El Paso</t>
  </si>
  <si>
    <t>CA-2016-145135</t>
  </si>
  <si>
    <t>Shelton</t>
  </si>
  <si>
    <t>US-2016-158288</t>
  </si>
  <si>
    <t>CA-2016-107104</t>
  </si>
  <si>
    <t>DMI Eclipse Executive Suite Bookcases</t>
  </si>
  <si>
    <t>CA-2016-129686</t>
  </si>
  <si>
    <t>TEC-AC-10001266</t>
  </si>
  <si>
    <t>Memorex Micro Travel Drive 8 GB</t>
  </si>
  <si>
    <t>CA-2016-152121</t>
  </si>
  <si>
    <t>TEC-PH-10002483</t>
  </si>
  <si>
    <t>Motorola Moto X</t>
  </si>
  <si>
    <t>CA-2016-162313</t>
  </si>
  <si>
    <t>Lincoln Park</t>
  </si>
  <si>
    <t>CA-2016-144911</t>
  </si>
  <si>
    <t>Overland Park</t>
  </si>
  <si>
    <t>CA-2016-159639</t>
  </si>
  <si>
    <t>CA-2016-104276</t>
  </si>
  <si>
    <t>FUR-TA-10001039</t>
  </si>
  <si>
    <t>US-2016-114230</t>
  </si>
  <si>
    <t>CA-2016-117583</t>
  </si>
  <si>
    <t>CB-12025</t>
  </si>
  <si>
    <t>Cassandra Brandow</t>
  </si>
  <si>
    <t>East Orange</t>
  </si>
  <si>
    <t>OFF-PA-10001246</t>
  </si>
  <si>
    <t>Xerox 215</t>
  </si>
  <si>
    <t>OFF-AR-10000658</t>
  </si>
  <si>
    <t>Newell 324</t>
  </si>
  <si>
    <t>CA-2016-105018</t>
  </si>
  <si>
    <t>SK-19990</t>
  </si>
  <si>
    <t>Sally Knutson</t>
  </si>
  <si>
    <t>CA-2016-123617</t>
  </si>
  <si>
    <t>AJ-10780</t>
  </si>
  <si>
    <t>Anthony Jacobs</t>
  </si>
  <si>
    <t>Palm Coast</t>
  </si>
  <si>
    <t>OFF-BI-10002976</t>
  </si>
  <si>
    <t>ACCOHIDE Binder by Acco</t>
  </si>
  <si>
    <t>CA-2016-163167</t>
  </si>
  <si>
    <t>Marietta</t>
  </si>
  <si>
    <t>TEC-AC-10003441</t>
  </si>
  <si>
    <t>Kingston Digital DataTraveler 32GB USB 2.0</t>
  </si>
  <si>
    <t>OFF-ST-10004459</t>
  </si>
  <si>
    <t>Tennsco Single-Tier Lockers</t>
  </si>
  <si>
    <t>OFF-ST-10003805</t>
  </si>
  <si>
    <t>24 Capacity Maxi Data Binder Racks, Pearl</t>
  </si>
  <si>
    <t>CA-2016-127243</t>
  </si>
  <si>
    <t>OFF-ST-10002301</t>
  </si>
  <si>
    <t>Tennsco Commercial Shelving</t>
  </si>
  <si>
    <t>US-2016-131674</t>
  </si>
  <si>
    <t>NC-18535</t>
  </si>
  <si>
    <t>Nick Crebassa</t>
  </si>
  <si>
    <t>TEC-AC-10004864</t>
  </si>
  <si>
    <t>Memorex Micro Travel Drive 32 GB</t>
  </si>
  <si>
    <t>CA-2016-160241</t>
  </si>
  <si>
    <t>US-2016-134761</t>
  </si>
  <si>
    <t>Hickory</t>
  </si>
  <si>
    <t>CA-2016-156748</t>
  </si>
  <si>
    <t>BS-11755</t>
  </si>
  <si>
    <t>Bruce Stewart</t>
  </si>
  <si>
    <t>CA-2016-129903</t>
  </si>
  <si>
    <t>CA-2016-113621</t>
  </si>
  <si>
    <t>TEC-PH-10003931</t>
  </si>
  <si>
    <t>JBL Micro Wireless Portable Bluetooth Speaker</t>
  </si>
  <si>
    <t>CA-2016-136434</t>
  </si>
  <si>
    <t>CA-2016-136483</t>
  </si>
  <si>
    <t>US-2016-150035</t>
  </si>
  <si>
    <t>CL-11890</t>
  </si>
  <si>
    <t>Carl Ludwig</t>
  </si>
  <si>
    <t>CA-2016-157336</t>
  </si>
  <si>
    <t>CA-2016-127698</t>
  </si>
  <si>
    <t>CA-2016-130393</t>
  </si>
  <si>
    <t>JM-15865</t>
  </si>
  <si>
    <t>John Murray</t>
  </si>
  <si>
    <t>San Angelo</t>
  </si>
  <si>
    <t>CA-2016-142594</t>
  </si>
  <si>
    <t>EJ-14155</t>
  </si>
  <si>
    <t>Eva Jacobs</t>
  </si>
  <si>
    <t>TEC-PH-10000193</t>
  </si>
  <si>
    <t>Jensen SMPS-640 -Â speaker phone</t>
  </si>
  <si>
    <t>FUR-FU-10002045</t>
  </si>
  <si>
    <t>Executive Impressions 14"</t>
  </si>
  <si>
    <t>CA-2016-143805</t>
  </si>
  <si>
    <t>US-2016-155768</t>
  </si>
  <si>
    <t>Oxnard</t>
  </si>
  <si>
    <t>OFF-EN-10001219</t>
  </si>
  <si>
    <t>#10- 4 1/8" x 9 1/2" Security-Tint Envelopes</t>
  </si>
  <si>
    <t>CA-2016-104689</t>
  </si>
  <si>
    <t>FH-14365</t>
  </si>
  <si>
    <t>Fred Hopkins</t>
  </si>
  <si>
    <t>US-2016-108455</t>
  </si>
  <si>
    <t>MK-18160</t>
  </si>
  <si>
    <t>Mike Kennedy</t>
  </si>
  <si>
    <t>OFF-PA-10002464</t>
  </si>
  <si>
    <t>HP Office Recycled Paper (20Lb. and 87 Bright)</t>
  </si>
  <si>
    <t>US-2016-113985</t>
  </si>
  <si>
    <t>OFF-AP-10001303</t>
  </si>
  <si>
    <t>Holmes Cool Mist Humidifier for the Whole House with 8-Gallon Output per Day, Extended Life Filter</t>
  </si>
  <si>
    <t>FUR-FU-10003026</t>
  </si>
  <si>
    <t>Eldon Regeneration Recycled Desk Accessories, Black</t>
  </si>
  <si>
    <t>CA-2016-163804</t>
  </si>
  <si>
    <t>OFF-ST-10000142</t>
  </si>
  <si>
    <t>Deluxe Rollaway Locking File with Drawer</t>
  </si>
  <si>
    <t>US-2016-155103</t>
  </si>
  <si>
    <t>JF-15190</t>
  </si>
  <si>
    <t>Jamie Frazer</t>
  </si>
  <si>
    <t>OFF-PA-10000062</t>
  </si>
  <si>
    <t>Green Bar Computer Printout Paper</t>
  </si>
  <si>
    <t>CA-2016-143154</t>
  </si>
  <si>
    <t>AS-10225</t>
  </si>
  <si>
    <t>Alan Schoenberger</t>
  </si>
  <si>
    <t>CA-2016-105354</t>
  </si>
  <si>
    <t>Marion</t>
  </si>
  <si>
    <t>OFF-BI-10001107</t>
  </si>
  <si>
    <t>GBC White Gloss Covers, Plain Front</t>
  </si>
  <si>
    <t>CA-2016-164770</t>
  </si>
  <si>
    <t>FUR-BO-10003893</t>
  </si>
  <si>
    <t>Sauder Camden County Collection Library</t>
  </si>
  <si>
    <t>US-2016-150861</t>
  </si>
  <si>
    <t>EG-13900</t>
  </si>
  <si>
    <t>Emily Grady</t>
  </si>
  <si>
    <t>FUR-TA-10002228</t>
  </si>
  <si>
    <t>Bevis Traditional Conference Table Top, Plinth Base</t>
  </si>
  <si>
    <t>US-2016-161683</t>
  </si>
  <si>
    <t>OFF-AP-10000179</t>
  </si>
  <si>
    <t>Honeywell Enviracaire Portable HEPA Air Cleaner for up to 10 x 16 Room</t>
  </si>
  <si>
    <t>OFF-BI-10001072</t>
  </si>
  <si>
    <t>GBC Clear Cover, 8-1/2 x 11, unpunched, 25 covers per pack</t>
  </si>
  <si>
    <t>CA-2016-153598</t>
  </si>
  <si>
    <t>CA-2016-122063</t>
  </si>
  <si>
    <t>CA-2016-161025</t>
  </si>
  <si>
    <t>GM-14440</t>
  </si>
  <si>
    <t>Gary McGarr</t>
  </si>
  <si>
    <t>CA-2016-149762</t>
  </si>
  <si>
    <t>Morgan Hill</t>
  </si>
  <si>
    <t>CA-2016-126004</t>
  </si>
  <si>
    <t>OFF-ST-10001418</t>
  </si>
  <si>
    <t>Carina Media Storage Towers in Natural &amp; Black</t>
  </si>
  <si>
    <t>CA-2016-139885</t>
  </si>
  <si>
    <t>EB-13840</t>
  </si>
  <si>
    <t>Ellis Ballard</t>
  </si>
  <si>
    <t>OFF-ST-10003324</t>
  </si>
  <si>
    <t>Belkin OmniView SE Rackmount Kit</t>
  </si>
  <si>
    <t>CA-2016-105277</t>
  </si>
  <si>
    <t>CA-2016-112060</t>
  </si>
  <si>
    <t>CA-2016-161389</t>
  </si>
  <si>
    <t>CA-2016-114489</t>
  </si>
  <si>
    <t>JE-16165</t>
  </si>
  <si>
    <t>Justin Ellison</t>
  </si>
  <si>
    <t>OFF-BI-10002735</t>
  </si>
  <si>
    <t>GBC Prestige Therm-A-Bind Covers</t>
  </si>
  <si>
    <t>CA-2016-124772</t>
  </si>
  <si>
    <t>Murray</t>
  </si>
  <si>
    <t>CA-2016-108434</t>
  </si>
  <si>
    <t>CA-2016-143749</t>
  </si>
  <si>
    <t>AG-10300</t>
  </si>
  <si>
    <t>Aleksandra Gannaway</t>
  </si>
  <si>
    <t>CA-2016-140564</t>
  </si>
  <si>
    <t>CA-2016-109722</t>
  </si>
  <si>
    <t>TEC-PH-10000560</t>
  </si>
  <si>
    <t>Samsung Galaxy S III - 16GB - pebble blue (T-Mobile)</t>
  </si>
  <si>
    <t>CA-2016-145009</t>
  </si>
  <si>
    <t>CA-2016-163636</t>
  </si>
  <si>
    <t>MP-18175</t>
  </si>
  <si>
    <t>Mike Pelletier</t>
  </si>
  <si>
    <t>CA-2016-146374</t>
  </si>
  <si>
    <t>US-2016-114776</t>
  </si>
  <si>
    <t>Antioch</t>
  </si>
  <si>
    <t>US-2016-169040</t>
  </si>
  <si>
    <t>Plantronics Calisto P620-M USB Wireless Speakerphone System</t>
  </si>
  <si>
    <t>TEC-PH-10002834</t>
  </si>
  <si>
    <t>Google Nexus 5</t>
  </si>
  <si>
    <t>OFF-EN-10000927</t>
  </si>
  <si>
    <t>Jet-Pak Recycled Peel 'N' Seal Padded Mailers</t>
  </si>
  <si>
    <t>CA-2016-162390</t>
  </si>
  <si>
    <t>Hempstead</t>
  </si>
  <si>
    <t>TEC-CO-10004202</t>
  </si>
  <si>
    <t>Brother DCP1000 Digital 3 in 1 Multifunction Machine</t>
  </si>
  <si>
    <t>US-2016-103674</t>
  </si>
  <si>
    <t>OFF-PA-10000743</t>
  </si>
  <si>
    <t>Xerox 1977</t>
  </si>
  <si>
    <t>CA-2016-117590</t>
  </si>
  <si>
    <t>GH-14485</t>
  </si>
  <si>
    <t>Gene Hale</t>
  </si>
  <si>
    <t>Richardson</t>
  </si>
  <si>
    <t>TEC-PH-10004977</t>
  </si>
  <si>
    <t>GE 30524EE4</t>
  </si>
  <si>
    <t>CA-2016-134425</t>
  </si>
  <si>
    <t>CA-2016-124562</t>
  </si>
  <si>
    <t>OFF-BI-10001267</t>
  </si>
  <si>
    <t>Universal Recycled Hanging Pressboard Report Binders, Letter Size</t>
  </si>
  <si>
    <t>CA-2016-131289</t>
  </si>
  <si>
    <t>SP-20620</t>
  </si>
  <si>
    <t>Stefania Perrino</t>
  </si>
  <si>
    <t>OFF-PA-10003363</t>
  </si>
  <si>
    <t>Xerox 204</t>
  </si>
  <si>
    <t>FUR-TA-10003954</t>
  </si>
  <si>
    <t>Hon 94000 Series Round Tables</t>
  </si>
  <si>
    <t>CA-2016-115224</t>
  </si>
  <si>
    <t>OFF-ST-10000615</t>
  </si>
  <si>
    <t>SimpliFile Personal File, Black Granite, 15w x 6-15/16d x 11-1/4h</t>
  </si>
  <si>
    <t>CA-2016-113733</t>
  </si>
  <si>
    <t>CA-2016-158302</t>
  </si>
  <si>
    <t>CA-2016-160108</t>
  </si>
  <si>
    <t>Eau Claire</t>
  </si>
  <si>
    <t>CA-2016-137330</t>
  </si>
  <si>
    <t>Fremont</t>
  </si>
  <si>
    <t>OFF-AR-10000246</t>
  </si>
  <si>
    <t>Newell 318</t>
  </si>
  <si>
    <t>CA-2016-141082</t>
  </si>
  <si>
    <t>OFF-LA-10001404</t>
  </si>
  <si>
    <t>Avery 517</t>
  </si>
  <si>
    <t>CA-2016-128923</t>
  </si>
  <si>
    <t>US-2016-161844</t>
  </si>
  <si>
    <t>CA-2016-133340</t>
  </si>
  <si>
    <t>CA-2016-159989</t>
  </si>
  <si>
    <t>TEC-PH-10000169</t>
  </si>
  <si>
    <t>ARKON Windshield Dashboard Air Vent Car Mount Holder</t>
  </si>
  <si>
    <t>US-2016-131114</t>
  </si>
  <si>
    <t>TEC-AC-10000199</t>
  </si>
  <si>
    <t>Kingston Digital DataTraveler 8GB USB 2.0</t>
  </si>
  <si>
    <t>CA-2016-149503</t>
  </si>
  <si>
    <t>CA-2016-102092</t>
  </si>
  <si>
    <t>PM-18940</t>
  </si>
  <si>
    <t>Paul MacIntyre</t>
  </si>
  <si>
    <t>CA-2016-154739</t>
  </si>
  <si>
    <t>CA-2016-146941</t>
  </si>
  <si>
    <t>OFF-EN-10003296</t>
  </si>
  <si>
    <t>Tyvek Side-Opening Peel &amp; Seel Expanding Envelopes</t>
  </si>
  <si>
    <t>CA-2016-128412</t>
  </si>
  <si>
    <t>OFF-PA-10001125</t>
  </si>
  <si>
    <t>Xerox 1988</t>
  </si>
  <si>
    <t>OFF-AP-10000252</t>
  </si>
  <si>
    <t>Harmony HEPA Quiet Air Purifiers</t>
  </si>
  <si>
    <t>US-2016-143448</t>
  </si>
  <si>
    <t>Greenwood</t>
  </si>
  <si>
    <t>FUR-CH-10003379</t>
  </si>
  <si>
    <t>Global Commerce Series High-Back Swivel/Tilt Chairs</t>
  </si>
  <si>
    <t>CA-2016-147123</t>
  </si>
  <si>
    <t>CA-2016-144309</t>
  </si>
  <si>
    <t>Watertown</t>
  </si>
  <si>
    <t>CA-2016-127194</t>
  </si>
  <si>
    <t>Adams Phone Message Book, Professional, 400 Message Capacity, 5 3/6â_x0080__x009d_ x 11â_x0080__x009d_</t>
  </si>
  <si>
    <t>CA-2016-100587</t>
  </si>
  <si>
    <t>SL-20155</t>
  </si>
  <si>
    <t>Sara Luxemburg</t>
  </si>
  <si>
    <t>OFF-PA-10004609</t>
  </si>
  <si>
    <t>Xerox 221</t>
  </si>
  <si>
    <t>CA-2016-105816</t>
  </si>
  <si>
    <t>US-2016-135720</t>
  </si>
  <si>
    <t>OFF-ST-10001963</t>
  </si>
  <si>
    <t>Tennsco Regal Shelving Units</t>
  </si>
  <si>
    <t>TEC-PH-10002103</t>
  </si>
  <si>
    <t>Jabra SPEAK 410</t>
  </si>
  <si>
    <t>CA-2016-160745</t>
  </si>
  <si>
    <t>FUR-FU-10001935</t>
  </si>
  <si>
    <t>3M Hangers With Command Adhesive</t>
  </si>
  <si>
    <t>TEC-PH-10003273</t>
  </si>
  <si>
    <t>AT&amp;T TR1909W</t>
  </si>
  <si>
    <t>US-2016-148803</t>
  </si>
  <si>
    <t>Homestead</t>
  </si>
  <si>
    <t>US-2016-132857</t>
  </si>
  <si>
    <t>CA-12775</t>
  </si>
  <si>
    <t>Cynthia Arntzen</t>
  </si>
  <si>
    <t>OFF-AR-10003251</t>
  </si>
  <si>
    <t>CA-2016-162187</t>
  </si>
  <si>
    <t>Belkin 325VA UPS Surge Protector, 6'</t>
  </si>
  <si>
    <t>CA-2016-143609</t>
  </si>
  <si>
    <t>CA-2016-165330</t>
  </si>
  <si>
    <t>OFF-AP-10001469</t>
  </si>
  <si>
    <t>Fellowes 8 Outlet Superior Workstation Surge Protector</t>
  </si>
  <si>
    <t>OFF-BI-10002897</t>
  </si>
  <si>
    <t>Black Avery Memo-Size 3-Ring Binder, 5 1/2" x 8 1/2"</t>
  </si>
  <si>
    <t>US-2016-151260</t>
  </si>
  <si>
    <t>US-2016-108777</t>
  </si>
  <si>
    <t>CA-2016-139395</t>
  </si>
  <si>
    <t>OFF-ST-10000885</t>
  </si>
  <si>
    <t>Fellowes Desktop Hanging File Manager</t>
  </si>
  <si>
    <t>US-2016-169369</t>
  </si>
  <si>
    <t>EC-14050</t>
  </si>
  <si>
    <t>Erin Creighton</t>
  </si>
  <si>
    <t>OFF-PA-10004438</t>
  </si>
  <si>
    <t>Xerox 1907</t>
  </si>
  <si>
    <t>CA-2016-136686</t>
  </si>
  <si>
    <t>CA-2016-169824</t>
  </si>
  <si>
    <t>CA-2016-100153</t>
  </si>
  <si>
    <t>TEC-AC-10001772</t>
  </si>
  <si>
    <t>Memorex Mini Travel Drive 16 GB USB 2.0 Flash Drive</t>
  </si>
  <si>
    <t>CA-2016-142958</t>
  </si>
  <si>
    <t>Torrance</t>
  </si>
  <si>
    <t>OFF-BI-10001759</t>
  </si>
  <si>
    <t>Acco Pressboard Covers with Storage Hooks, 14 7/8" x 11", Dark Blue</t>
  </si>
  <si>
    <t>FUR-TA-10000577</t>
  </si>
  <si>
    <t>Bretford CR4500 Series Slim Rectangular Table</t>
  </si>
  <si>
    <t>CA-2016-102792</t>
  </si>
  <si>
    <t>OFF-AR-10004757</t>
  </si>
  <si>
    <t>Crayola Colored Pencils</t>
  </si>
  <si>
    <t>CA-2016-146143</t>
  </si>
  <si>
    <t>CA-2016-129126</t>
  </si>
  <si>
    <t>OFF-LA-10003190</t>
  </si>
  <si>
    <t>Avery 474</t>
  </si>
  <si>
    <t>CA-2016-146325</t>
  </si>
  <si>
    <t>CA-2016-142335</t>
  </si>
  <si>
    <t>FUR-TA-10000198</t>
  </si>
  <si>
    <t>Chromcraft Bull-Nose Wood Oval Conference Tables &amp; Bases</t>
  </si>
  <si>
    <t>US-2016-116442</t>
  </si>
  <si>
    <t>US-2016-127334</t>
  </si>
  <si>
    <t>CA-2016-113600</t>
  </si>
  <si>
    <t>SH-20395</t>
  </si>
  <si>
    <t>Shahid Hopkins</t>
  </si>
  <si>
    <t>Cuyahoga Falls</t>
  </si>
  <si>
    <t>CA-2016-100307</t>
  </si>
  <si>
    <t>OFF-PA-10002552</t>
  </si>
  <si>
    <t>Xerox 1958</t>
  </si>
  <si>
    <t>US-2016-100419</t>
  </si>
  <si>
    <t>OFF-BI-10002194</t>
  </si>
  <si>
    <t>Cardinal Hold-It CD Pocket</t>
  </si>
  <si>
    <t>US-2016-104794</t>
  </si>
  <si>
    <t>CA-2016-118332</t>
  </si>
  <si>
    <t>Apple Valley</t>
  </si>
  <si>
    <t>CA-2016-130442</t>
  </si>
  <si>
    <t>SF-20065</t>
  </si>
  <si>
    <t>Sandra Flanagan</t>
  </si>
  <si>
    <t>Goldsboro</t>
  </si>
  <si>
    <t>CA-2016-155446</t>
  </si>
  <si>
    <t>TEC-AC-10001445</t>
  </si>
  <si>
    <t>ImationÂ USB 2.0 SwivelÂ Flash DriveÂ USBÂ flash driveÂ - 4 GB - Pink</t>
  </si>
  <si>
    <t>CA-2016-155530</t>
  </si>
  <si>
    <t>CA-2016-155383</t>
  </si>
  <si>
    <t>CA-2016-147109</t>
  </si>
  <si>
    <t>OFF-PA-10001972</t>
  </si>
  <si>
    <t>Xerox 214</t>
  </si>
  <si>
    <t>CA-2016-131639</t>
  </si>
  <si>
    <t>CA-2016-117121</t>
  </si>
  <si>
    <t>CA-2016-112697</t>
  </si>
  <si>
    <t>AH-10195</t>
  </si>
  <si>
    <t>Alan Haines</t>
  </si>
  <si>
    <t>Tamarac</t>
  </si>
  <si>
    <t>OFF-BI-10000778</t>
  </si>
  <si>
    <t>GBC VeloBinder Electric Binding Machine</t>
  </si>
  <si>
    <t>CA-2016-147067</t>
  </si>
  <si>
    <t>CA-2016-145919</t>
  </si>
  <si>
    <t>FUR-FU-10004960</t>
  </si>
  <si>
    <t>Seth Thomas 12" Clock w/ Goldtone Case</t>
  </si>
  <si>
    <t>CA-2016-150945</t>
  </si>
  <si>
    <t>CA-2016-101546</t>
  </si>
  <si>
    <t>OFF-BI-10001359</t>
  </si>
  <si>
    <t>GBC DocuBind TL300 Electric Binding System</t>
  </si>
  <si>
    <t>CA-2016-133795</t>
  </si>
  <si>
    <t>CA-2016-145261</t>
  </si>
  <si>
    <t>OFF-PA-10003036</t>
  </si>
  <si>
    <t>Black Print Carbonless 8 1/2" x 8 1/4" Rapid Memo Book</t>
  </si>
  <si>
    <t>CA-2016-138597</t>
  </si>
  <si>
    <t>CA-2016-139934</t>
  </si>
  <si>
    <t>AY-10555</t>
  </si>
  <si>
    <t>Andy Yotov</t>
  </si>
  <si>
    <t>CA-2016-134936</t>
  </si>
  <si>
    <t>FUR-TA-10001086</t>
  </si>
  <si>
    <t>SAFCO PlanMaster Boards, 60w x 37-1/2d, White Melamine</t>
  </si>
  <si>
    <t>CA-2016-141523</t>
  </si>
  <si>
    <t>CA-2016-108364</t>
  </si>
  <si>
    <t>CA-2016-118129</t>
  </si>
  <si>
    <t>Reading</t>
  </si>
  <si>
    <t>FUR-FU-10004904</t>
  </si>
  <si>
    <t>Eldon "L" Workstation Diamond Chairmat</t>
  </si>
  <si>
    <t>CA-2016-168536</t>
  </si>
  <si>
    <t>SC-20800</t>
  </si>
  <si>
    <t>Stuart Calhoun</t>
  </si>
  <si>
    <t>CA-2016-151155</t>
  </si>
  <si>
    <t>US-2016-157840</t>
  </si>
  <si>
    <t>MC-17575</t>
  </si>
  <si>
    <t>Matt Collins</t>
  </si>
  <si>
    <t>OFF-PA-10003673</t>
  </si>
  <si>
    <t>Strathmore Photo Mount Cards</t>
  </si>
  <si>
    <t>CA-2016-167507</t>
  </si>
  <si>
    <t>SA-20830</t>
  </si>
  <si>
    <t>Sue Ann Reed</t>
  </si>
  <si>
    <t>CA-2016-103359</t>
  </si>
  <si>
    <t>CA-2016-149916</t>
  </si>
  <si>
    <t>CA-2016-114860</t>
  </si>
  <si>
    <t>Moreno Valley</t>
  </si>
  <si>
    <t>CA-2016-137043</t>
  </si>
  <si>
    <t>CA-2016-115574</t>
  </si>
  <si>
    <t>CA-2016-157868</t>
  </si>
  <si>
    <t>CA-2016-136049</t>
  </si>
  <si>
    <t>CA-2016-135776</t>
  </si>
  <si>
    <t>OFF-AR-10001246</t>
  </si>
  <si>
    <t>Newell 317</t>
  </si>
  <si>
    <t>OFF-AR-10001231</t>
  </si>
  <si>
    <t>Sanford EarthWrite Recycled Pencils, Medium Soft, #2</t>
  </si>
  <si>
    <t>OFF-EN-10004773</t>
  </si>
  <si>
    <t>CA-2016-157791</t>
  </si>
  <si>
    <t>CA-11965</t>
  </si>
  <si>
    <t>Carol Adams</t>
  </si>
  <si>
    <t>CA-2016-132829</t>
  </si>
  <si>
    <t>TEC-PH-10004912</t>
  </si>
  <si>
    <t>Cisco SPA112 2 Port Phone Adapter</t>
  </si>
  <si>
    <t>CA-2016-114867</t>
  </si>
  <si>
    <t>Xerox 1952</t>
  </si>
  <si>
    <t>TEC-PH-10002645</t>
  </si>
  <si>
    <t>LG G2</t>
  </si>
  <si>
    <t>US-2016-168620</t>
  </si>
  <si>
    <t>OFF-BI-10001575</t>
  </si>
  <si>
    <t>GBC Linen Binding Covers</t>
  </si>
  <si>
    <t>CA-2016-123526</t>
  </si>
  <si>
    <t>CA-2016-157259</t>
  </si>
  <si>
    <t>FUR-FU-10003192</t>
  </si>
  <si>
    <t>Luxo Adjustable Task Clamp Lamp</t>
  </si>
  <si>
    <t>CA-2016-140438</t>
  </si>
  <si>
    <t>TEC-PH-10001750</t>
  </si>
  <si>
    <t>Samsung Rugby III</t>
  </si>
  <si>
    <t>CA-2016-101651</t>
  </si>
  <si>
    <t>SC-20305</t>
  </si>
  <si>
    <t>Sean Christensen</t>
  </si>
  <si>
    <t>FUR-FU-10000771</t>
  </si>
  <si>
    <t>Eldon 200 Class Desk Accessories, Smoke</t>
  </si>
  <si>
    <t>US-2016-116729</t>
  </si>
  <si>
    <t>TEC-PH-10002200</t>
  </si>
  <si>
    <t>Samsung Galaxy Note 2</t>
  </si>
  <si>
    <t>CA-2016-111941</t>
  </si>
  <si>
    <t>CA-2016-101168</t>
  </si>
  <si>
    <t>SS-20140</t>
  </si>
  <si>
    <t>Saphhira Shifley</t>
  </si>
  <si>
    <t>Nashua</t>
  </si>
  <si>
    <t>FUR-FU-10003142</t>
  </si>
  <si>
    <t>Master Big Foot Doorstop, Beige</t>
  </si>
  <si>
    <t>CA-2016-105081</t>
  </si>
  <si>
    <t>CA-2016-109827</t>
  </si>
  <si>
    <t>LW-16825</t>
  </si>
  <si>
    <t>Laurel Workman</t>
  </si>
  <si>
    <t>TEC-AC-10004353</t>
  </si>
  <si>
    <t>Hypercom P1300 Pinpad</t>
  </si>
  <si>
    <t>CA-2016-110975</t>
  </si>
  <si>
    <t>CA-2016-148684</t>
  </si>
  <si>
    <t>TS-21655</t>
  </si>
  <si>
    <t>Trudy Schmidt</t>
  </si>
  <si>
    <t>OFF-AR-10003811</t>
  </si>
  <si>
    <t>Newell 327</t>
  </si>
  <si>
    <t>OFF-PA-10003302</t>
  </si>
  <si>
    <t>Xerox 1906</t>
  </si>
  <si>
    <t>CA-2016-169670</t>
  </si>
  <si>
    <t>US-2016-153129</t>
  </si>
  <si>
    <t>CA-2016-147536</t>
  </si>
  <si>
    <t>AR-10510</t>
  </si>
  <si>
    <t>Andrew Roberts</t>
  </si>
  <si>
    <t>CA-2016-151512</t>
  </si>
  <si>
    <t>CA-2016-114538</t>
  </si>
  <si>
    <t>CA-2016-129868</t>
  </si>
  <si>
    <t>OFF-AR-10001897</t>
  </si>
  <si>
    <t>Model L Table or Wall-Mount Pencil Sharpener</t>
  </si>
  <si>
    <t>CA-2016-155166</t>
  </si>
  <si>
    <t>CA-2016-123015</t>
  </si>
  <si>
    <t>US-2016-162852</t>
  </si>
  <si>
    <t>Woodstock</t>
  </si>
  <si>
    <t>CA-2016-162726</t>
  </si>
  <si>
    <t>Port Arthur</t>
  </si>
  <si>
    <t>OFF-PA-10004041</t>
  </si>
  <si>
    <t>It's Hot Message Books with Stickers, 2 3/4" x 5"</t>
  </si>
  <si>
    <t>CA-2016-138667</t>
  </si>
  <si>
    <t>MW-18220</t>
  </si>
  <si>
    <t>Mitch Webber</t>
  </si>
  <si>
    <t>US-2016-131058</t>
  </si>
  <si>
    <t>CA-2016-102596</t>
  </si>
  <si>
    <t>CA-2016-111605</t>
  </si>
  <si>
    <t>JW-15955</t>
  </si>
  <si>
    <t>Joni Wasserman</t>
  </si>
  <si>
    <t>OFF-LA-10002368</t>
  </si>
  <si>
    <t>Avery 479</t>
  </si>
  <si>
    <t>CA-2016-156300</t>
  </si>
  <si>
    <t>FUR-CH-10001714</t>
  </si>
  <si>
    <t>Global Leather &amp; Oak Executive Chair, Burgundy</t>
  </si>
  <si>
    <t>CA-2016-124051</t>
  </si>
  <si>
    <t>KA-16525</t>
  </si>
  <si>
    <t>Kelly Andreada</t>
  </si>
  <si>
    <t>CA-2016-139689</t>
  </si>
  <si>
    <t>CA-2016-122017</t>
  </si>
  <si>
    <t>CD-11920</t>
  </si>
  <si>
    <t>Carlos Daly</t>
  </si>
  <si>
    <t>OFF-AP-10001293</t>
  </si>
  <si>
    <t>Belkin 8 Outlet Surge Protector</t>
  </si>
  <si>
    <t>US-2016-163258</t>
  </si>
  <si>
    <t>CA-2016-157742</t>
  </si>
  <si>
    <t>OFF-EN-10002592</t>
  </si>
  <si>
    <t>Peel &amp; Seel Recycled Catalog Envelopes, Brown</t>
  </si>
  <si>
    <t>US-2016-135209</t>
  </si>
  <si>
    <t>CA-2016-112578</t>
  </si>
  <si>
    <t>OFF-ST-10003722</t>
  </si>
  <si>
    <t>Project Tote Personal File</t>
  </si>
  <si>
    <t>OFF-SU-10002557</t>
  </si>
  <si>
    <t>Fiskars Spring-Action Scissors</t>
  </si>
  <si>
    <t>CA-2016-117226</t>
  </si>
  <si>
    <t>Deer Park</t>
  </si>
  <si>
    <t>CA-2016-117660</t>
  </si>
  <si>
    <t>US-2016-111528</t>
  </si>
  <si>
    <t>CA-2016-105746</t>
  </si>
  <si>
    <t>CA-2016-163951</t>
  </si>
  <si>
    <t>CJ-11875</t>
  </si>
  <si>
    <t>Carl Jackson</t>
  </si>
  <si>
    <t>CA-2016-160486</t>
  </si>
  <si>
    <t>West Palm Beach</t>
  </si>
  <si>
    <t>CA-2017-160395</t>
  </si>
  <si>
    <t>Reno</t>
  </si>
  <si>
    <t>OFF-BI-10003984</t>
  </si>
  <si>
    <t>Lock-Up Easel 'Spel-Binder'</t>
  </si>
  <si>
    <t>CA-2017-100202</t>
  </si>
  <si>
    <t>US-2017-165953</t>
  </si>
  <si>
    <t>CA-2017-156139</t>
  </si>
  <si>
    <t>US-2017-105830</t>
  </si>
  <si>
    <t>DB-13660</t>
  </si>
  <si>
    <t>Duane Benoit</t>
  </si>
  <si>
    <t>CA-2017-107503</t>
  </si>
  <si>
    <t>GA-14725</t>
  </si>
  <si>
    <t>Guy Armstrong</t>
  </si>
  <si>
    <t>CA-2017-144463</t>
  </si>
  <si>
    <t>FUR-FU-10001215</t>
  </si>
  <si>
    <t>Howard Miller 11-1/2" Diameter Brentwood Wall Clock</t>
  </si>
  <si>
    <t>CA-2017-154466</t>
  </si>
  <si>
    <t>CA-2017-151750</t>
  </si>
  <si>
    <t>OFF-AR-10003158</t>
  </si>
  <si>
    <t>Fluorescent Highlighters by Dixon</t>
  </si>
  <si>
    <t>OFF-AP-10004708</t>
  </si>
  <si>
    <t>Fellowes Superior 10 Outlet Split Surge Protector</t>
  </si>
  <si>
    <t>CA-2017-113481</t>
  </si>
  <si>
    <t>CA-2017-147207</t>
  </si>
  <si>
    <t>OFF-AP-10000027</t>
  </si>
  <si>
    <t>Hoover Commercial SteamVac</t>
  </si>
  <si>
    <t>CA-2017-118668</t>
  </si>
  <si>
    <t>US-2017-114034</t>
  </si>
  <si>
    <t>Rancho Cucamonga</t>
  </si>
  <si>
    <t>CA-2017-111738</t>
  </si>
  <si>
    <t>CM-12385</t>
  </si>
  <si>
    <t>Christopher Martinez</t>
  </si>
  <si>
    <t>CA-2017-150931</t>
  </si>
  <si>
    <t>Tuscaloosa</t>
  </si>
  <si>
    <t>CA-2017-159366</t>
  </si>
  <si>
    <t>TEC-MA-10000822</t>
  </si>
  <si>
    <t>Lexmark MX611dhe Monochrome Laser Printer</t>
  </si>
  <si>
    <t>US-2017-168690</t>
  </si>
  <si>
    <t>TS-21085</t>
  </si>
  <si>
    <t>Thais Sissman</t>
  </si>
  <si>
    <t>Ormond Beach</t>
  </si>
  <si>
    <t>US-2017-123862</t>
  </si>
  <si>
    <t>OFF-SU-10004884</t>
  </si>
  <si>
    <t>Acme Galleria Hot Forged Steel Scissors with Colored Handles</t>
  </si>
  <si>
    <t>CA-2017-115154</t>
  </si>
  <si>
    <t>CA-2017-154760</t>
  </si>
  <si>
    <t>US-2017-158512</t>
  </si>
  <si>
    <t>DA-13450</t>
  </si>
  <si>
    <t>Dianna Arnett</t>
  </si>
  <si>
    <t>CA-2017-108000</t>
  </si>
  <si>
    <t>OFF-EN-10002621</t>
  </si>
  <si>
    <t>US-2017-148551</t>
  </si>
  <si>
    <t>DB-13120</t>
  </si>
  <si>
    <t>David Bremer</t>
  </si>
  <si>
    <t>US-2017-167402</t>
  </si>
  <si>
    <t>OFF-AR-10004010</t>
  </si>
  <si>
    <t>Hunt Boston Vacuum Mount KS Pencil Sharpener</t>
  </si>
  <si>
    <t>OFF-SU-10002881</t>
  </si>
  <si>
    <t>Martin Yale Chadless Opener Electric Letter Opener</t>
  </si>
  <si>
    <t>CA-2017-138779</t>
  </si>
  <si>
    <t>TEC-PH-10003655</t>
  </si>
  <si>
    <t>Sannysis Cute Owl Design Soft Skin Case Cover for Samsung Galaxy S4</t>
  </si>
  <si>
    <t>US-2017-106131</t>
  </si>
  <si>
    <t>CA-2017-127306</t>
  </si>
  <si>
    <t>CA-2017-149076</t>
  </si>
  <si>
    <t>SO-20335</t>
  </si>
  <si>
    <t>Sean O'Donnell</t>
  </si>
  <si>
    <t>CA-2017-113278</t>
  </si>
  <si>
    <t>HR-14770</t>
  </si>
  <si>
    <t>Hallie Redmond</t>
  </si>
  <si>
    <t>CA-2017-167752</t>
  </si>
  <si>
    <t>CA-2017-152961</t>
  </si>
  <si>
    <t>CA-2017-160934</t>
  </si>
  <si>
    <t>OFF-AR-10003504</t>
  </si>
  <si>
    <t>Newell 347</t>
  </si>
  <si>
    <t>US-2017-104661</t>
  </si>
  <si>
    <t>TEC-AC-10002331</t>
  </si>
  <si>
    <t>Maxell 74 Minute CDR, 10/Pack</t>
  </si>
  <si>
    <t>OFF-BI-10001098</t>
  </si>
  <si>
    <t>Acco D-Ring Binder w/DublLock</t>
  </si>
  <si>
    <t>CA-2017-125913</t>
  </si>
  <si>
    <t>FUR-FU-10001487</t>
  </si>
  <si>
    <t>Eldon Expressions Wood and Plastic Desk Accessories, Cherry Wood</t>
  </si>
  <si>
    <t>FUR-TA-10001520</t>
  </si>
  <si>
    <t>Lesro Sheffield Collection Coffee Table, End Table, Center Table, Corner Table</t>
  </si>
  <si>
    <t>CA-2017-138289</t>
  </si>
  <si>
    <t>CA-2017-154718</t>
  </si>
  <si>
    <t>Keller</t>
  </si>
  <si>
    <t>OFF-LA-10003714</t>
  </si>
  <si>
    <t>Avery 510</t>
  </si>
  <si>
    <t>CA-2017-153045</t>
  </si>
  <si>
    <t>US-2017-127292</t>
  </si>
  <si>
    <t>OFF-AP-10000828</t>
  </si>
  <si>
    <t>Avanti 4.4 Cu. Ft. Refrigerator</t>
  </si>
  <si>
    <t>CA-2017-157252</t>
  </si>
  <si>
    <t>CA-2017-161809</t>
  </si>
  <si>
    <t>TEC-PH-10004922</t>
  </si>
  <si>
    <t>RCA Visys Integrated PBX 8-Line Router</t>
  </si>
  <si>
    <t>CA-2017-144589</t>
  </si>
  <si>
    <t>TM-21010</t>
  </si>
  <si>
    <t>Tamara Manning</t>
  </si>
  <si>
    <t>US-2017-120649</t>
  </si>
  <si>
    <t>CA-2017-152079</t>
  </si>
  <si>
    <t>CA-2017-131954</t>
  </si>
  <si>
    <t>DS-13030</t>
  </si>
  <si>
    <t>Darrin Sayre</t>
  </si>
  <si>
    <t>CA-2017-160423</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</si>
  <si>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</si>
  <si>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</si>
  <si>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</si>
  <si>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</si>
  <si>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</si>
  <si>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</si>
  <si>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</si>
  <si>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CA-2017-141782</t>
  </si>
  <si>
    <t>CA-2017-127432</t>
  </si>
  <si>
    <t>AD-10180</t>
  </si>
  <si>
    <t>Alan Dominguez</t>
  </si>
  <si>
    <t>Great Falls</t>
  </si>
  <si>
    <t>Montana</t>
  </si>
  <si>
    <t>TEC-CO-10003236</t>
  </si>
  <si>
    <t>Canon Image Class D660 Copier</t>
  </si>
  <si>
    <t>CA-2017-152499</t>
  </si>
  <si>
    <t>CA-2017-145142</t>
  </si>
  <si>
    <t>CA-2017-139080</t>
  </si>
  <si>
    <t>CA-2017-161893</t>
  </si>
  <si>
    <t>HP-14815</t>
  </si>
  <si>
    <t>Harold Pawlan</t>
  </si>
  <si>
    <t>TEC-AC-10001874</t>
  </si>
  <si>
    <t>Logitech Wireless Anywhere Mouse MX for PC and Mac</t>
  </si>
  <si>
    <t>CA-2017-119669</t>
  </si>
  <si>
    <t>CA-2017-104619</t>
  </si>
  <si>
    <t>CA-2017-134649</t>
  </si>
  <si>
    <t>Hoover</t>
  </si>
  <si>
    <t>CA-2017-164098</t>
  </si>
  <si>
    <t>CA-2017-150469</t>
  </si>
  <si>
    <t>OFF-FA-10000611</t>
  </si>
  <si>
    <t>Binder Clips by OIC</t>
  </si>
  <si>
    <t>US-2017-105935</t>
  </si>
  <si>
    <t>BD-11500</t>
  </si>
  <si>
    <t>Bradley Drucker</t>
  </si>
  <si>
    <t>CA-2017-117870</t>
  </si>
  <si>
    <t>JH-15820</t>
  </si>
  <si>
    <t>John Huston</t>
  </si>
  <si>
    <t>TEC-AC-10000927</t>
  </si>
  <si>
    <t>Anker Ultrathin Bluetooth Wireless Keyboard Aluminum Cover with Stand</t>
  </si>
  <si>
    <t>US-2017-104437</t>
  </si>
  <si>
    <t>CA-2017-115994</t>
  </si>
  <si>
    <t>BT-11305</t>
  </si>
  <si>
    <t>Beth Thompson</t>
  </si>
  <si>
    <t>US-2017-147984</t>
  </si>
  <si>
    <t>US-2017-166037</t>
  </si>
  <si>
    <t>US-2017-127341</t>
  </si>
  <si>
    <t>CA-2017-139304</t>
  </si>
  <si>
    <t>CA-2017-131653</t>
  </si>
  <si>
    <t>CA-2017-145338</t>
  </si>
  <si>
    <t>CA-2017-160927</t>
  </si>
  <si>
    <t>CA-2017-104220</t>
  </si>
  <si>
    <t>OFF-AR-10004648</t>
  </si>
  <si>
    <t>Boston 19500 Mighty Mite Electric Pencil Sharpener</t>
  </si>
  <si>
    <t>CA-2017-164329</t>
  </si>
  <si>
    <t>OFF-ST-10001511</t>
  </si>
  <si>
    <t>Space Solutions Commercial Steel Shelving</t>
  </si>
  <si>
    <t>CA-2017-112725</t>
  </si>
  <si>
    <t>CA-2017-148999</t>
  </si>
  <si>
    <t>FUR-CH-10002044</t>
  </si>
  <si>
    <t>Office Star - Contemporary Task Swivel chair with 2-way adjustable arms, Plum</t>
  </si>
  <si>
    <t>CA-2017-121790</t>
  </si>
  <si>
    <t>FUR-TA-10003469</t>
  </si>
  <si>
    <t>Balt Split Level Computer Training Table</t>
  </si>
  <si>
    <t>OFF-AR-10003602</t>
  </si>
  <si>
    <t>Quartet Omega Colored Chalk, 12/Pack</t>
  </si>
  <si>
    <t>CA-2017-157273</t>
  </si>
  <si>
    <t>US-2017-164147</t>
  </si>
  <si>
    <t>CA-2017-161333</t>
  </si>
  <si>
    <t>OFF-ST-10000464</t>
  </si>
  <si>
    <t>Multi-Use Personal File Cart and Caster Set, Three Stacking Bins</t>
  </si>
  <si>
    <t>CA-2017-128076</t>
  </si>
  <si>
    <t>FUR-FU-10000293</t>
  </si>
  <si>
    <t>Eldon Antistatic Chair Mats for Low to Medium Pile Carpets</t>
  </si>
  <si>
    <t>TEC-MA-10002109</t>
  </si>
  <si>
    <t>HP Officejet Pro 8600 e-All-In-One Printer, Copier, Scanner, Fax</t>
  </si>
  <si>
    <t>CA-2017-167703</t>
  </si>
  <si>
    <t>CA-2017-126354</t>
  </si>
  <si>
    <t>CA-2017-127474</t>
  </si>
  <si>
    <t>FUR-FU-10004597</t>
  </si>
  <si>
    <t>Eldon Cleatmat Chair Mats for Medium Pile Carpets</t>
  </si>
  <si>
    <t>CA-2017-169474</t>
  </si>
  <si>
    <t>CA-2017-131282</t>
  </si>
  <si>
    <t>OFF-AR-10003087</t>
  </si>
  <si>
    <t>CA-2017-107517</t>
  </si>
  <si>
    <t>OFF-AP-10000275</t>
  </si>
  <si>
    <t>Sanyo Counter Height Refrigerator with Crisper, 3.6 Cubic Foot, Stainless Steel/Black</t>
  </si>
  <si>
    <t>CA-2017-122994</t>
  </si>
  <si>
    <t>CA-2017-115105</t>
  </si>
  <si>
    <t>US-2017-101840</t>
  </si>
  <si>
    <t>CA-2017-154102</t>
  </si>
  <si>
    <t>CA-2017-118773</t>
  </si>
  <si>
    <t>CA-2017-150602</t>
  </si>
  <si>
    <t>CA-2017-145807</t>
  </si>
  <si>
    <t>SB-20170</t>
  </si>
  <si>
    <t>Sarah Bern</t>
  </si>
  <si>
    <t>CA-2017-124086</t>
  </si>
  <si>
    <t>CA-2017-123659</t>
  </si>
  <si>
    <t>CA-2017-116204</t>
  </si>
  <si>
    <t>CA-2017-131828</t>
  </si>
  <si>
    <t>CS-11845</t>
  </si>
  <si>
    <t>Cari Sayre</t>
  </si>
  <si>
    <t>US-2017-118535</t>
  </si>
  <si>
    <t>CA-2017-138156</t>
  </si>
  <si>
    <t>CA-2017-104801</t>
  </si>
  <si>
    <t>FH-14350</t>
  </si>
  <si>
    <t>Fred Harton</t>
  </si>
  <si>
    <t>CA-2017-151176</t>
  </si>
  <si>
    <t>CA-2017-104906</t>
  </si>
  <si>
    <t>OFF-PA-10001184</t>
  </si>
  <si>
    <t>Xerox 1903</t>
  </si>
  <si>
    <t>CA-2017-154809</t>
  </si>
  <si>
    <t>OFF-AP-10004785</t>
  </si>
  <si>
    <t>Holmes Replacement Filter for HEPA Air Cleaner, Medium Room</t>
  </si>
  <si>
    <t>CA-2017-118521</t>
  </si>
  <si>
    <t>CA-2017-120019</t>
  </si>
  <si>
    <t>NG-18355</t>
  </si>
  <si>
    <t>Nat Gilpin</t>
  </si>
  <si>
    <t>CA-2017-163265</t>
  </si>
  <si>
    <t>OFF-FA-10004854</t>
  </si>
  <si>
    <t>Vinyl Coated Wire Paper Clips in Organizer Box, 800/Box</t>
  </si>
  <si>
    <t>CA-2017-154039</t>
  </si>
  <si>
    <t>US-2017-163195</t>
  </si>
  <si>
    <t>LL-16840</t>
  </si>
  <si>
    <t>Lauren Leatherbury</t>
  </si>
  <si>
    <t>CA-2017-132647</t>
  </si>
  <si>
    <t>CA-2017-159149</t>
  </si>
  <si>
    <t>CR-12820</t>
  </si>
  <si>
    <t>Cyra Reiten</t>
  </si>
  <si>
    <t>FUR-BO-10001601</t>
  </si>
  <si>
    <t>Sauder Mission Library with Doors, Fruitwood Finish</t>
  </si>
  <si>
    <t>OFF-AR-10000937</t>
  </si>
  <si>
    <t>Dixon Ticonderoga Core-Lock Colored Pencils, 48-Color Set</t>
  </si>
  <si>
    <t>TEC-PH-10000038</t>
  </si>
  <si>
    <t>Jawbone MINI JAMBOX Wireless Bluetooth Speaker</t>
  </si>
  <si>
    <t>CA-2017-109085</t>
  </si>
  <si>
    <t>TEC-PH-10000526</t>
  </si>
  <si>
    <t>Vtech CS6719</t>
  </si>
  <si>
    <t>CA-2017-164707</t>
  </si>
  <si>
    <t>CA-2017-122693</t>
  </si>
  <si>
    <t>Roswell</t>
  </si>
  <si>
    <t>CA-2017-166415</t>
  </si>
  <si>
    <t>CA-2017-134838</t>
  </si>
  <si>
    <t>OFF-AR-10000634</t>
  </si>
  <si>
    <t>Newell 320</t>
  </si>
  <si>
    <t>FUR-FU-10004018</t>
  </si>
  <si>
    <t>Tensor Computer Mounted Lamp</t>
  </si>
  <si>
    <t>CA-2017-105809</t>
  </si>
  <si>
    <t>CA-2017-150525</t>
  </si>
  <si>
    <t>Muskogee</t>
  </si>
  <si>
    <t>CA-2017-105445</t>
  </si>
  <si>
    <t>OFF-FA-10001229</t>
  </si>
  <si>
    <t>CA-2017-135937</t>
  </si>
  <si>
    <t>Gilbert</t>
  </si>
  <si>
    <t>TEC-PH-10004447</t>
  </si>
  <si>
    <t>Toshiba IPT2010-SD IPÂ Telephone</t>
  </si>
  <si>
    <t>TEC-AC-10001114</t>
  </si>
  <si>
    <t>Microsoft Wireless Mobile Mouse 4000</t>
  </si>
  <si>
    <t>OFF-EN-10004846</t>
  </si>
  <si>
    <t>Letter or Legal Size Expandable Poly String Tie Envelopes</t>
  </si>
  <si>
    <t>CA-2017-124940</t>
  </si>
  <si>
    <t>TEC-AC-10002076</t>
  </si>
  <si>
    <t>Microsoft Natural Keyboard Elite</t>
  </si>
  <si>
    <t>CA-2017-104647</t>
  </si>
  <si>
    <t>CA-2017-136007</t>
  </si>
  <si>
    <t>AC-10615</t>
  </si>
  <si>
    <t>Ann Chong</t>
  </si>
  <si>
    <t>OFF-FA-10002701</t>
  </si>
  <si>
    <t>Alliance Rubber Bands</t>
  </si>
  <si>
    <t>CA-2017-111374</t>
  </si>
  <si>
    <t>CA-2017-127397</t>
  </si>
  <si>
    <t>CA-2017-125878</t>
  </si>
  <si>
    <t>MH-18025</t>
  </si>
  <si>
    <t>Michelle Huthwaite</t>
  </si>
  <si>
    <t>US-2017-134642</t>
  </si>
  <si>
    <t>CA-2017-117212</t>
  </si>
  <si>
    <t>FUR-CH-10003973</t>
  </si>
  <si>
    <t>GuestStacker Chair with Chrome Finish Legs</t>
  </si>
  <si>
    <t>CA-2017-121706</t>
  </si>
  <si>
    <t>CA-2017-121258</t>
  </si>
  <si>
    <t>CA-2017-101959</t>
  </si>
  <si>
    <t>OFF-PA-10002137</t>
  </si>
  <si>
    <t>Southworth 100% RÃ©sumÃ© Paper, 24lb.</t>
  </si>
  <si>
    <t>CA-2017-146024</t>
  </si>
  <si>
    <t>OFF-SU-10001935</t>
  </si>
  <si>
    <t>CA-2017-163902</t>
  </si>
  <si>
    <t>TEC-PH-10000675</t>
  </si>
  <si>
    <t>Panasonic KX TS3282B Corded phone</t>
  </si>
  <si>
    <t>CA-2017-104885</t>
  </si>
  <si>
    <t>DB-13555</t>
  </si>
  <si>
    <t>Dorothy Badders</t>
  </si>
  <si>
    <t>FUR-BO-10003660</t>
  </si>
  <si>
    <t>Bush Cubix Collection Bookcases, Fully Assembled</t>
  </si>
  <si>
    <t>CA-2017-152261</t>
  </si>
  <si>
    <t>CA-2017-155712</t>
  </si>
  <si>
    <t>CA-2017-124114</t>
  </si>
  <si>
    <t>RS-19765</t>
  </si>
  <si>
    <t>Roland Schwarz</t>
  </si>
  <si>
    <t>CA-2017-121804</t>
  </si>
  <si>
    <t>CA-2017-127621</t>
  </si>
  <si>
    <t>OFF-PA-10001307</t>
  </si>
  <si>
    <t>Important Message Pads, 50 4-1/4 x 5-1/2 Forms per Pad</t>
  </si>
  <si>
    <t>CA-2017-111815</t>
  </si>
  <si>
    <t>Dearborn Heights</t>
  </si>
  <si>
    <t>CA-2017-123085</t>
  </si>
  <si>
    <t>EJ-13720</t>
  </si>
  <si>
    <t>Ed Jacobs</t>
  </si>
  <si>
    <t>TEC-AC-10000990</t>
  </si>
  <si>
    <t>Imation Bio 2GB USBÂ Flash Drive ImationÂ Corp</t>
  </si>
  <si>
    <t>CA-2017-117513</t>
  </si>
  <si>
    <t>CA-2017-110478</t>
  </si>
  <si>
    <t>CA-2017-142174</t>
  </si>
  <si>
    <t>US-2017-119816</t>
  </si>
  <si>
    <t>OFF-LA-10002381</t>
  </si>
  <si>
    <t>Avery 497</t>
  </si>
  <si>
    <t>CA-2017-147753</t>
  </si>
  <si>
    <t>CA-2017-168123</t>
  </si>
  <si>
    <t>JD-16060</t>
  </si>
  <si>
    <t>Julia Dunbar</t>
  </si>
  <si>
    <t>OFF-ST-10000877</t>
  </si>
  <si>
    <t>Recycled Steel Personal File for Standard File Folders</t>
  </si>
  <si>
    <t>OFF-BI-10001097</t>
  </si>
  <si>
    <t>Avery Hole Reinforcements</t>
  </si>
  <si>
    <t>CA-2017-161046</t>
  </si>
  <si>
    <t>Southaven</t>
  </si>
  <si>
    <t>CA-2017-168193</t>
  </si>
  <si>
    <t>RM-19750</t>
  </si>
  <si>
    <t>Roland Murray</t>
  </si>
  <si>
    <t>FUR-FU-10002554</t>
  </si>
  <si>
    <t>Westinghouse Floor Lamp with Metal Mesh Shade, Black</t>
  </si>
  <si>
    <t>US-2017-119039</t>
  </si>
  <si>
    <t>OFF-BI-10004182</t>
  </si>
  <si>
    <t>Economy Binders</t>
  </si>
  <si>
    <t>CA-2017-125101</t>
  </si>
  <si>
    <t>CA-2017-167640</t>
  </si>
  <si>
    <t>CA-2017-148642</t>
  </si>
  <si>
    <t>CA-2017-136672</t>
  </si>
  <si>
    <t>CA-2017-110884</t>
  </si>
  <si>
    <t>OFF-BI-10003669</t>
  </si>
  <si>
    <t>3M Organizer Strips</t>
  </si>
  <si>
    <t>CA-2017-155698</t>
  </si>
  <si>
    <t>OFF-AP-10001124</t>
  </si>
  <si>
    <t>Belkin 8 Outlet SurgeMaster II Gold Surge Protector with Phone Protection</t>
  </si>
  <si>
    <t>CA-2017-104080</t>
  </si>
  <si>
    <t>OFF-AR-10001972</t>
  </si>
  <si>
    <t>Newell 323</t>
  </si>
  <si>
    <t>CA-2017-102834</t>
  </si>
  <si>
    <t>CA-2017-147354</t>
  </si>
  <si>
    <t>CA-2017-144638</t>
  </si>
  <si>
    <t>Chester</t>
  </si>
  <si>
    <t>CA-2017-130967</t>
  </si>
  <si>
    <t>CA-2017-155824</t>
  </si>
  <si>
    <t>KS-16300</t>
  </si>
  <si>
    <t>Karen Seio</t>
  </si>
  <si>
    <t>CA-2017-140494</t>
  </si>
  <si>
    <t>TEC-AC-10004568</t>
  </si>
  <si>
    <t>MaxellÂ LTO Ultrium - 800 GB</t>
  </si>
  <si>
    <t>CA-2017-132290</t>
  </si>
  <si>
    <t>CA-2017-147291</t>
  </si>
  <si>
    <t>OFF-BI-10003091</t>
  </si>
  <si>
    <t>GBC DocuBind TL200 Manual Binding Machine</t>
  </si>
  <si>
    <t>US-2017-141558</t>
  </si>
  <si>
    <t>OFF-BI-10002794</t>
  </si>
  <si>
    <t>Avery Trapezoid Ring Binder, 3" Capacity, Black, 1040 sheets</t>
  </si>
  <si>
    <t>OFF-ST-10004946</t>
  </si>
  <si>
    <t>Desktop 3-Pocket Hot File</t>
  </si>
  <si>
    <t>US-2017-133081</t>
  </si>
  <si>
    <t>Cambridge</t>
  </si>
  <si>
    <t>CA-2017-159352</t>
  </si>
  <si>
    <t>CA-2017-116288</t>
  </si>
  <si>
    <t>BS-11380</t>
  </si>
  <si>
    <t>Bill Stewart</t>
  </si>
  <si>
    <t>CA-2017-152786</t>
  </si>
  <si>
    <t>Rogers</t>
  </si>
  <si>
    <t>CA-2017-166296</t>
  </si>
  <si>
    <t>Manteca</t>
  </si>
  <si>
    <t>CA-2017-106859</t>
  </si>
  <si>
    <t>Albuquerque</t>
  </si>
  <si>
    <t>TEC-PH-10004531</t>
  </si>
  <si>
    <t>OtterBox Commuter Series Case - iPhone 5 &amp; 5s</t>
  </si>
  <si>
    <t>CA-2017-105851</t>
  </si>
  <si>
    <t>CA-2017-157966</t>
  </si>
  <si>
    <t>OFF-AR-10000799</t>
  </si>
  <si>
    <t>Col-Erase Pencils with Erasers</t>
  </si>
  <si>
    <t>TEC-PH-10001527</t>
  </si>
  <si>
    <t>Plantronics MX500i Earset</t>
  </si>
  <si>
    <t>CA-2017-153843</t>
  </si>
  <si>
    <t>CA-2017-107713</t>
  </si>
  <si>
    <t>US-2017-146906</t>
  </si>
  <si>
    <t>TEC-PH-10001809</t>
  </si>
  <si>
    <t>Panasonic KX T7736-B Digital phone</t>
  </si>
  <si>
    <t>CA-2017-162474</t>
  </si>
  <si>
    <t>CA-2017-114370</t>
  </si>
  <si>
    <t>BN-11470</t>
  </si>
  <si>
    <t>Brad Norvell</t>
  </si>
  <si>
    <t>TEC-PH-10000213</t>
  </si>
  <si>
    <t>Seidio BD2-HK3IPH5-BK DILEX Case and Holster Combo for Apple iPhone 5/5s - Black</t>
  </si>
  <si>
    <t>US-2017-101539</t>
  </si>
  <si>
    <t>CA-2017-152135</t>
  </si>
  <si>
    <t>CA-2017-161172</t>
  </si>
  <si>
    <t>TEC-PH-10004348</t>
  </si>
  <si>
    <t>OtterBox Defender Series Case - iPhone 5c</t>
  </si>
  <si>
    <t>CA-2017-129294</t>
  </si>
  <si>
    <t>OFF-AP-10001154</t>
  </si>
  <si>
    <t>Bionaire Personal Warm Mist Humidifier/Vaporizer</t>
  </si>
  <si>
    <t>CA-2017-129567</t>
  </si>
  <si>
    <t>CA-2017-140949</t>
  </si>
  <si>
    <t>DB-13405</t>
  </si>
  <si>
    <t>Denny Blanton</t>
  </si>
  <si>
    <t>OFF-ST-10000344</t>
  </si>
  <si>
    <t>Neat Ideas Personal Hanging Folder Files, Black</t>
  </si>
  <si>
    <t>OFF-AR-10001683</t>
  </si>
  <si>
    <t>Lumber Crayons</t>
  </si>
  <si>
    <t>CA-2017-142867</t>
  </si>
  <si>
    <t>US-2017-129224</t>
  </si>
  <si>
    <t>US-2017-119438</t>
  </si>
  <si>
    <t>Tyler</t>
  </si>
  <si>
    <t>OFF-AP-10000804</t>
  </si>
  <si>
    <t>Hoover Portapower Portable Vacuum</t>
  </si>
  <si>
    <t>TEC-AC-10003614</t>
  </si>
  <si>
    <t>Verbatim 25 GB 6x Blu-ray Single Layer Recordable Disc, 10/Pack</t>
  </si>
  <si>
    <t>CA-2017-160087</t>
  </si>
  <si>
    <t>OFF-AR-10001915</t>
  </si>
  <si>
    <t>Peel-Off China Markers</t>
  </si>
  <si>
    <t>CA-2017-148145</t>
  </si>
  <si>
    <t>CA-2017-162075</t>
  </si>
  <si>
    <t>CA-2017-143084</t>
  </si>
  <si>
    <t>OFF-EN-10003072</t>
  </si>
  <si>
    <t>Peel &amp; Seel Envelopes</t>
  </si>
  <si>
    <t>CA-2017-122007</t>
  </si>
  <si>
    <t>US-2017-104955</t>
  </si>
  <si>
    <t>OFF-LA-10003121</t>
  </si>
  <si>
    <t>Avery 506</t>
  </si>
  <si>
    <t>CA-2017-105410</t>
  </si>
  <si>
    <t>TEC-AC-10001552</t>
  </si>
  <si>
    <t>Logitech K350 2.4Ghz Wireless Keyboard</t>
  </si>
  <si>
    <t>CA-2017-124436</t>
  </si>
  <si>
    <t>CA-2017-140515</t>
  </si>
  <si>
    <t>GZ-14545</t>
  </si>
  <si>
    <t>George Zrebassa</t>
  </si>
  <si>
    <t>CA-2017-166499</t>
  </si>
  <si>
    <t>CA-2017-154214</t>
  </si>
  <si>
    <t>CA-2017-165491</t>
  </si>
  <si>
    <t>US-2017-143770</t>
  </si>
  <si>
    <t>CA-2017-122763</t>
  </si>
  <si>
    <t>HG-14845</t>
  </si>
  <si>
    <t>Harry Greene</t>
  </si>
  <si>
    <t>CA-2017-169285</t>
  </si>
  <si>
    <t>CA-2017-119452</t>
  </si>
  <si>
    <t>CA-2017-108539</t>
  </si>
  <si>
    <t>CA-2017-156272</t>
  </si>
  <si>
    <t>Pompano Beach</t>
  </si>
  <si>
    <t>CA-2017-117156</t>
  </si>
  <si>
    <t>OFF-EN-10003845</t>
  </si>
  <si>
    <t>Colored Envelopes</t>
  </si>
  <si>
    <t>CA-2017-111591</t>
  </si>
  <si>
    <t>OFF-FA-10004838</t>
  </si>
  <si>
    <t>Super Bands, 12/Pack</t>
  </si>
  <si>
    <t>CA-2017-155985</t>
  </si>
  <si>
    <t>CA-2017-135650</t>
  </si>
  <si>
    <t>US-2017-140074</t>
  </si>
  <si>
    <t>OFF-PA-10002741</t>
  </si>
  <si>
    <t>Xerox 1980</t>
  </si>
  <si>
    <t>CA-2017-136511</t>
  </si>
  <si>
    <t>CA-2017-120719</t>
  </si>
  <si>
    <t>CA-2017-140151</t>
  </si>
  <si>
    <t>CA-2017-167101</t>
  </si>
  <si>
    <t>Xerox 1888</t>
  </si>
  <si>
    <t>CA-2017-166184</t>
  </si>
  <si>
    <t>HR-14830</t>
  </si>
  <si>
    <t>Harold Ryan</t>
  </si>
  <si>
    <t>CA-2017-122308</t>
  </si>
  <si>
    <t>CA-2017-101637</t>
  </si>
  <si>
    <t>Beaumont</t>
  </si>
  <si>
    <t>OFF-ST-10002352</t>
  </si>
  <si>
    <t>Iris Project Case</t>
  </si>
  <si>
    <t>CA-2017-112039</t>
  </si>
  <si>
    <t>US-2017-117534</t>
  </si>
  <si>
    <t>CA-2017-155880</t>
  </si>
  <si>
    <t>CA-2017-101077</t>
  </si>
  <si>
    <t>OFF-PA-10004239</t>
  </si>
  <si>
    <t>Xerox 1953</t>
  </si>
  <si>
    <t>CA-2017-143651</t>
  </si>
  <si>
    <t>CA-2017-105193</t>
  </si>
  <si>
    <t>US-2017-121251</t>
  </si>
  <si>
    <t>CA-2017-147144</t>
  </si>
  <si>
    <t>OFF-AR-10004587</t>
  </si>
  <si>
    <t>Boston 1827 Commercial Additional Cutter, Drive Gear &amp; Gear Rack for 1606</t>
  </si>
  <si>
    <t>CA-2017-113208</t>
  </si>
  <si>
    <t>ML-18040</t>
  </si>
  <si>
    <t>Michelle Lonsdale</t>
  </si>
  <si>
    <t>Dearborn</t>
  </si>
  <si>
    <t>FUR-FU-10004245</t>
  </si>
  <si>
    <t>Career Cubicle Clock, 8 1/4", Black</t>
  </si>
  <si>
    <t>CA-2017-162033</t>
  </si>
  <si>
    <t>EM-14200</t>
  </si>
  <si>
    <t>Evan Minnotte</t>
  </si>
  <si>
    <t>OFF-FA-10003021</t>
  </si>
  <si>
    <t>US-2017-141677</t>
  </si>
  <si>
    <t>TEC-CO-10002313</t>
  </si>
  <si>
    <t>Canon PC1080F Personal Copier</t>
  </si>
  <si>
    <t>CA-2017-139416</t>
  </si>
  <si>
    <t>CA-2017-124716</t>
  </si>
  <si>
    <t>BD-11560</t>
  </si>
  <si>
    <t>Brendan Dodson</t>
  </si>
  <si>
    <t>OFF-PA-10001144</t>
  </si>
  <si>
    <t>Xerox 1913</t>
  </si>
  <si>
    <t>OFF-PA-10000859</t>
  </si>
  <si>
    <t>Unpadded Memo Slips</t>
  </si>
  <si>
    <t>CA-2017-113705</t>
  </si>
  <si>
    <t>OFF-LA-10000476</t>
  </si>
  <si>
    <t>Avery 05222 Permanent Self-Adhesive File Folder Labels for Typewriters, on Rolls, White, 250/Roll</t>
  </si>
  <si>
    <t>OFF-BI-10001679</t>
  </si>
  <si>
    <t>GBC Instant Index System for Binding Systems</t>
  </si>
  <si>
    <t>TEC-PH-10004006</t>
  </si>
  <si>
    <t>Panasonic KX - TS880B Telephone</t>
  </si>
  <si>
    <t>CA-2017-144491</t>
  </si>
  <si>
    <t>US-2017-166611</t>
  </si>
  <si>
    <t>US-2017-147886</t>
  </si>
  <si>
    <t>FUR-FU-10001095</t>
  </si>
  <si>
    <t>DAX Black Cherry Wood-Tone Poster Frame</t>
  </si>
  <si>
    <t>TEC-MA-10004679</t>
  </si>
  <si>
    <t>StarTech.com 10/100 VDSL2 Ethernet Extender Kit</t>
  </si>
  <si>
    <t>FUR-FU-10003829</t>
  </si>
  <si>
    <t>Stackable Trays</t>
  </si>
  <si>
    <t>CA-2017-126550</t>
  </si>
  <si>
    <t>OFF-ST-10001031</t>
  </si>
  <si>
    <t>Adjustable Personal File Tote</t>
  </si>
  <si>
    <t>CA-2017-113474</t>
  </si>
  <si>
    <t>TM-21490</t>
  </si>
  <si>
    <t>Tony Molinari</t>
  </si>
  <si>
    <t>OFF-EN-10004206</t>
  </si>
  <si>
    <t>Multimedia Mailers</t>
  </si>
  <si>
    <t>US-2017-154851</t>
  </si>
  <si>
    <t>CA-2017-129910</t>
  </si>
  <si>
    <t>OFF-ST-10003282</t>
  </si>
  <si>
    <t>Advantus 10-Drawer Portable Organizer, Chrome Metal Frame, Smoke Drawers</t>
  </si>
  <si>
    <t>US-2017-120147</t>
  </si>
  <si>
    <t>CA-2017-126634</t>
  </si>
  <si>
    <t>AB-10165</t>
  </si>
  <si>
    <t>Alan Barnes</t>
  </si>
  <si>
    <t>CA-2017-154907</t>
  </si>
  <si>
    <t>FUR-BO-10002824</t>
  </si>
  <si>
    <t>Bush Mission Pointe Library</t>
  </si>
  <si>
    <t>CA-2017-100524</t>
  </si>
  <si>
    <t>CM-12115</t>
  </si>
  <si>
    <t>Chad McGuire</t>
  </si>
  <si>
    <t>CA-2017-102771</t>
  </si>
  <si>
    <t>TEC-PH-10001536</t>
  </si>
  <si>
    <t>Spigen Samsung Galaxy S5 Case Wallet</t>
  </si>
  <si>
    <t>US-2017-159205</t>
  </si>
  <si>
    <t>CA-2017-114524</t>
  </si>
  <si>
    <t>OFF-BI-10002799</t>
  </si>
  <si>
    <t>SlimView Poly Binder, 3/8"</t>
  </si>
  <si>
    <t>CA-2017-133263</t>
  </si>
  <si>
    <t>CA-2017-144680</t>
  </si>
  <si>
    <t>SC-20260</t>
  </si>
  <si>
    <t>Scott Cohen</t>
  </si>
  <si>
    <t>OFF-AP-10003040</t>
  </si>
  <si>
    <t>Fellowes 8 Outlet Superior Workstation Surge Protector w/o Phone/Fax/Modem Protection</t>
  </si>
  <si>
    <t>US-2017-160143</t>
  </si>
  <si>
    <t>CA-2017-145877</t>
  </si>
  <si>
    <t>CA-2017-147942</t>
  </si>
  <si>
    <t>CA-2017-149881</t>
  </si>
  <si>
    <t>CA-2017-118360</t>
  </si>
  <si>
    <t>CA-2017-134495</t>
  </si>
  <si>
    <t>CA-2017-129028</t>
  </si>
  <si>
    <t>US-2017-123281</t>
  </si>
  <si>
    <t>CA-2017-121419</t>
  </si>
  <si>
    <t>CA-2017-106355</t>
  </si>
  <si>
    <t>Meriden</t>
  </si>
  <si>
    <t>CA-2017-145275</t>
  </si>
  <si>
    <t>CA-2017-131156</t>
  </si>
  <si>
    <t>CA-2017-127264</t>
  </si>
  <si>
    <t>CA-2017-157903</t>
  </si>
  <si>
    <t>Des Plaines</t>
  </si>
  <si>
    <t>CA-2017-144848</t>
  </si>
  <si>
    <t>CA-2017-109211</t>
  </si>
  <si>
    <t>CA-2017-140536</t>
  </si>
  <si>
    <t>CA-2017-107265</t>
  </si>
  <si>
    <t>CA-2017-161592</t>
  </si>
  <si>
    <t>US-2017-100930</t>
  </si>
  <si>
    <t>FUR-TA-10001705</t>
  </si>
  <si>
    <t>Bush Advantage Collection Round Conference Table</t>
  </si>
  <si>
    <t>CA-2017-165904</t>
  </si>
  <si>
    <t>TEC-PH-10000576</t>
  </si>
  <si>
    <t>AT&amp;T 1080 Corded phone</t>
  </si>
  <si>
    <t>CA-2017-157854</t>
  </si>
  <si>
    <t>CA-2017-112333</t>
  </si>
  <si>
    <t>OFF-AP-10001962</t>
  </si>
  <si>
    <t>Black &amp; Decker Filter for Double Action Dustbuster Cordless Vac BLDV7210</t>
  </si>
  <si>
    <t>CA-2017-150987</t>
  </si>
  <si>
    <t>US-2017-136721</t>
  </si>
  <si>
    <t>Oak Park</t>
  </si>
  <si>
    <t>FUR-FU-10004188</t>
  </si>
  <si>
    <t>Luxo Professional Combination Clamp-On Lamps</t>
  </si>
  <si>
    <t>CA-2017-135279</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</si>
  <si>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</si>
  <si>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</si>
  <si>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</si>
  <si>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</si>
  <si>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</si>
  <si>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</si>
  <si>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</si>
  <si>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</si>
  <si>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CA-2017-122154</t>
  </si>
  <si>
    <t>OFF-LA-10000121</t>
  </si>
  <si>
    <t>Avery 48</t>
  </si>
  <si>
    <t>CA-2017-112900</t>
  </si>
  <si>
    <t>OFF-BI-10002867</t>
  </si>
  <si>
    <t>GBC Recycled Regency Composition Covers</t>
  </si>
  <si>
    <t>CA-2017-169404</t>
  </si>
  <si>
    <t>OFF-BI-10004492</t>
  </si>
  <si>
    <t>Tuf-Vin Binders</t>
  </si>
  <si>
    <t>CA-2017-161984</t>
  </si>
  <si>
    <t>New Brunswick</t>
  </si>
  <si>
    <t>CA-2017-125115</t>
  </si>
  <si>
    <t>RD-19930</t>
  </si>
  <si>
    <t>Russell D'Ascenzo</t>
  </si>
  <si>
    <t>CA-2017-115070</t>
  </si>
  <si>
    <t>MG-18205</t>
  </si>
  <si>
    <t>Mitch Gastineau</t>
  </si>
  <si>
    <t>CA-2017-150623</t>
  </si>
  <si>
    <t>CA-2017-135069</t>
  </si>
  <si>
    <t>CA-2017-166128</t>
  </si>
  <si>
    <t>US-2017-143028</t>
  </si>
  <si>
    <t>Lubbock</t>
  </si>
  <si>
    <t>US-2017-100482</t>
  </si>
  <si>
    <t>CA-2017-130904</t>
  </si>
  <si>
    <t>OFF-AR-10000422</t>
  </si>
  <si>
    <t>Pencil and Crayon Sharpener</t>
  </si>
  <si>
    <t>OFF-AR-10000127</t>
  </si>
  <si>
    <t>Newell 321</t>
  </si>
  <si>
    <t>CA-2017-122735</t>
  </si>
  <si>
    <t>OFF-PA-10001712</t>
  </si>
  <si>
    <t>Xerox 1948</t>
  </si>
  <si>
    <t>CA-2017-155460</t>
  </si>
  <si>
    <t>CA-2017-135076</t>
  </si>
  <si>
    <t>YS-21880</t>
  </si>
  <si>
    <t>Yana Sorensen</t>
  </si>
  <si>
    <t>CA-2017-141663</t>
  </si>
  <si>
    <t>CA-2017-144932</t>
  </si>
  <si>
    <t>OFF-AR-10001468</t>
  </si>
  <si>
    <t>Sanford Prismacolor Professional Thick Lead Art Pencils, 36-Color Set</t>
  </si>
  <si>
    <t>CA-2017-159604</t>
  </si>
  <si>
    <t>CA-2017-131233</t>
  </si>
  <si>
    <t>US-2017-126060</t>
  </si>
  <si>
    <t>FUR-BO-10003433</t>
  </si>
  <si>
    <t>Sauder Cornerstone Collection Library</t>
  </si>
  <si>
    <t>CA-2017-127117</t>
  </si>
  <si>
    <t>CA-2017-114412</t>
  </si>
  <si>
    <t>OFF-PA-10002365</t>
  </si>
  <si>
    <t>Xerox 1967</t>
  </si>
  <si>
    <t>CA-2017-126774</t>
  </si>
  <si>
    <t>CA-2017-118857</t>
  </si>
  <si>
    <t>FUR-FU-10004460</t>
  </si>
  <si>
    <t>Howard Miller 12" Round Wall Clock</t>
  </si>
  <si>
    <t>CA-2017-134635</t>
  </si>
  <si>
    <t>US-2017-141698</t>
  </si>
  <si>
    <t>OFF-PA-10001826</t>
  </si>
  <si>
    <t>Xerox 207</t>
  </si>
  <si>
    <t>CA-2017-161851</t>
  </si>
  <si>
    <t>CA-2017-109946</t>
  </si>
  <si>
    <t>CA-2017-136497</t>
  </si>
  <si>
    <t>CA-2017-108070</t>
  </si>
  <si>
    <t>CA-2017-122707</t>
  </si>
  <si>
    <t>US-2017-156356</t>
  </si>
  <si>
    <t>US-2017-138086</t>
  </si>
  <si>
    <t>JO-15550</t>
  </si>
  <si>
    <t>Jesus Ocampo</t>
  </si>
  <si>
    <t>CA-2017-134845</t>
  </si>
  <si>
    <t>SR-20425</t>
  </si>
  <si>
    <t>Sharelle Roach</t>
  </si>
  <si>
    <t>CA-2017-119389</t>
  </si>
  <si>
    <t>FUR-FU-10001473</t>
  </si>
  <si>
    <t>Eldon Executive Woodline II Desk Accessories, Mahogany</t>
  </si>
  <si>
    <t>CA-2017-128965</t>
  </si>
  <si>
    <t>TEC-AC-10001383</t>
  </si>
  <si>
    <t>Logitech Wireless Touch Keyboard K400</t>
  </si>
  <si>
    <t>US-2017-129203</t>
  </si>
  <si>
    <t>CA-2017-166849</t>
  </si>
  <si>
    <t>CA-2017-151484</t>
  </si>
  <si>
    <t>CA-2017-100615</t>
  </si>
  <si>
    <t>CA-2017-119655</t>
  </si>
  <si>
    <t>US-2017-166324</t>
  </si>
  <si>
    <t>US-2017-152366</t>
  </si>
  <si>
    <t>US-2017-145863</t>
  </si>
  <si>
    <t>OFF-BI-10002049</t>
  </si>
  <si>
    <t>UniKeep View Case Binders</t>
  </si>
  <si>
    <t>CA-2017-166198</t>
  </si>
  <si>
    <t>FUR-FU-10004622</t>
  </si>
  <si>
    <t>Eldon Advantage Foldable Chair Mats for Low Pile Carpets</t>
  </si>
  <si>
    <t>CA-2017-128853</t>
  </si>
  <si>
    <t>CA-2017-140802</t>
  </si>
  <si>
    <t>KN-16390</t>
  </si>
  <si>
    <t>Katherine Nockton</t>
  </si>
  <si>
    <t>TEC-AC-10001998</t>
  </si>
  <si>
    <t>LogitechÂ LS21 Speaker System - PC Multimedia - 2.1-CH - Wired</t>
  </si>
  <si>
    <t>CA-2017-135783</t>
  </si>
  <si>
    <t>CA-2017-169054</t>
  </si>
  <si>
    <t>CA-2017-146192</t>
  </si>
  <si>
    <t>CA-2017-108553</t>
  </si>
  <si>
    <t>CA-2017-146360</t>
  </si>
  <si>
    <t>TEC-AC-10003590</t>
  </si>
  <si>
    <t>TRENDnet 56K USB 2.0 Phone, Internet and Fax Modem</t>
  </si>
  <si>
    <t>CA-2017-104010</t>
  </si>
  <si>
    <t>CA-2017-157112</t>
  </si>
  <si>
    <t>CA-2017-136651</t>
  </si>
  <si>
    <t>US-2017-132031</t>
  </si>
  <si>
    <t>Clarksville</t>
  </si>
  <si>
    <t>FUR-BO-10001972</t>
  </si>
  <si>
    <t>O'Sullivan 4-Shelf Bookcase in Odessa Pine</t>
  </si>
  <si>
    <t>FUR-FU-10000193</t>
  </si>
  <si>
    <t>Tenex Chairmats For Use with Hard Floors</t>
  </si>
  <si>
    <t>CA-2017-101700</t>
  </si>
  <si>
    <t>Greeley</t>
  </si>
  <si>
    <t>FUR-FU-10001025</t>
  </si>
  <si>
    <t>Eldon ImÃ ge Series Desk Accessories, Clear</t>
  </si>
  <si>
    <t>CA-2017-149489</t>
  </si>
  <si>
    <t>OFF-AP-10002495</t>
  </si>
  <si>
    <t>Acco Smartsocket Table Surge Protector, 6 Color-Coded Adapter Outlets</t>
  </si>
  <si>
    <t>CA-2017-168102</t>
  </si>
  <si>
    <t>CA-2017-166933</t>
  </si>
  <si>
    <t>CA-2017-116953</t>
  </si>
  <si>
    <t>US-2017-128832</t>
  </si>
  <si>
    <t>CA-2017-125269</t>
  </si>
  <si>
    <t>CA-2017-151071</t>
  </si>
  <si>
    <t>CA-2017-132213</t>
  </si>
  <si>
    <t>CA-2017-129707</t>
  </si>
  <si>
    <t>LH-16750</t>
  </si>
  <si>
    <t>Larry Hughes</t>
  </si>
  <si>
    <t>Chandler</t>
  </si>
  <si>
    <t>CA-2017-120222</t>
  </si>
  <si>
    <t>CA-2017-125381</t>
  </si>
  <si>
    <t>SG-20605</t>
  </si>
  <si>
    <t>Speros Goranitis</t>
  </si>
  <si>
    <t>CA-2017-159226</t>
  </si>
  <si>
    <t>CA-2017-160045</t>
  </si>
  <si>
    <t>CA-2017-143665</t>
  </si>
  <si>
    <t>CA-2017-135692</t>
  </si>
  <si>
    <t>CA-2017-168228</t>
  </si>
  <si>
    <t>CA-2017-151281</t>
  </si>
  <si>
    <t>CA-2017-160962</t>
  </si>
  <si>
    <t>CA-2017-120894</t>
  </si>
  <si>
    <t>CA-2017-137631</t>
  </si>
  <si>
    <t>Kissimmee</t>
  </si>
  <si>
    <t>US-2017-164056</t>
  </si>
  <si>
    <t>Dublin</t>
  </si>
  <si>
    <t>CA-2017-126718</t>
  </si>
  <si>
    <t>CA-2017-151911</t>
  </si>
  <si>
    <t>OFF-EN-10002986</t>
  </si>
  <si>
    <t>#10-4 1/8" x 9 1/2" Premium Diagonal Seam Envelopes</t>
  </si>
  <si>
    <t>CA-2017-144526</t>
  </si>
  <si>
    <t>CA-2017-124597</t>
  </si>
  <si>
    <t>OFF-AR-10002280</t>
  </si>
  <si>
    <t>CA-2017-108322</t>
  </si>
  <si>
    <t>US-2017-150847</t>
  </si>
  <si>
    <t>US-2017-107636</t>
  </si>
  <si>
    <t>OFF-LA-10003388</t>
  </si>
  <si>
    <t>Avery 5</t>
  </si>
  <si>
    <t>US-2017-144582</t>
  </si>
  <si>
    <t>Danville</t>
  </si>
  <si>
    <t>US-2017-136784</t>
  </si>
  <si>
    <t>CA-2017-137876</t>
  </si>
  <si>
    <t>FUR-FU-10000222</t>
  </si>
  <si>
    <t>Seth Thomas 16" Steel Case Clock</t>
  </si>
  <si>
    <t>CA-2017-154501</t>
  </si>
  <si>
    <t>CA-2017-150609</t>
  </si>
  <si>
    <t>US-2017-108315</t>
  </si>
  <si>
    <t>Sanford</t>
  </si>
  <si>
    <t>CA-2017-110212</t>
  </si>
  <si>
    <t>Texarkana</t>
  </si>
  <si>
    <t>CA-2017-102204</t>
  </si>
  <si>
    <t>CA-2017-110198</t>
  </si>
  <si>
    <t>Coral Springs</t>
  </si>
  <si>
    <t>OFF-LA-10004409</t>
  </si>
  <si>
    <t>Avery 492</t>
  </si>
  <si>
    <t>CA-2017-123134</t>
  </si>
  <si>
    <t>US-2017-128398</t>
  </si>
  <si>
    <t>CA-2017-147844</t>
  </si>
  <si>
    <t>OFF-PA-10003016</t>
  </si>
  <si>
    <t>Adams "While You Were Out" Message Pads</t>
  </si>
  <si>
    <t>CA-2017-132178</t>
  </si>
  <si>
    <t>OFF-ST-10000025</t>
  </si>
  <si>
    <t>Fellowes Stor/Drawer Steel Plus Storage Drawers</t>
  </si>
  <si>
    <t>CA-2017-163209</t>
  </si>
  <si>
    <t>OFF-AR-10003651</t>
  </si>
  <si>
    <t>Newell 350</t>
  </si>
  <si>
    <t>CA-2017-132199</t>
  </si>
  <si>
    <t>OFF-BI-10003684</t>
  </si>
  <si>
    <t>Wilson Jones Legal Size Ring Binders</t>
  </si>
  <si>
    <t>CA-2017-162978</t>
  </si>
  <si>
    <t>CA-2017-128755</t>
  </si>
  <si>
    <t>CA-2017-168900</t>
  </si>
  <si>
    <t>CA-2017-133067</t>
  </si>
  <si>
    <t>CA-2017-119914</t>
  </si>
  <si>
    <t>Westminster</t>
  </si>
  <si>
    <t>US-2017-141943</t>
  </si>
  <si>
    <t>DK-12985</t>
  </si>
  <si>
    <t>Darren Koutras</t>
  </si>
  <si>
    <t>OFF-EN-10003448</t>
  </si>
  <si>
    <t>CA-2017-105991</t>
  </si>
  <si>
    <t>CA-2017-160724</t>
  </si>
  <si>
    <t>CA-2017-107552</t>
  </si>
  <si>
    <t>CA-2017-140242</t>
  </si>
  <si>
    <t>CA-2017-167668</t>
  </si>
  <si>
    <t>OFF-LA-10004544</t>
  </si>
  <si>
    <t>Avery 505</t>
  </si>
  <si>
    <t>CA-2017-156769</t>
  </si>
  <si>
    <t>OFF-AR-10003179</t>
  </si>
  <si>
    <t>Dixon Ticonderoga Core-Lock Colored Pencils</t>
  </si>
  <si>
    <t>US-2017-133200</t>
  </si>
  <si>
    <t>CA-2017-144498</t>
  </si>
  <si>
    <t>CA-2017-133487</t>
  </si>
  <si>
    <t>CA-2017-145779</t>
  </si>
  <si>
    <t>US-2017-162124</t>
  </si>
  <si>
    <t>CA-2017-141733</t>
  </si>
  <si>
    <t>RW-19540</t>
  </si>
  <si>
    <t>Rick Wilson</t>
  </si>
  <si>
    <t>FUR-CH-10002017</t>
  </si>
  <si>
    <t>SAFCO Optional Arm Kit for Workspace Cribbage Stacking Chair</t>
  </si>
  <si>
    <t>FUR-CH-10000595</t>
  </si>
  <si>
    <t>Safco Contoured Stacking Chairs</t>
  </si>
  <si>
    <t>CA-2017-159688</t>
  </si>
  <si>
    <t>TEC-AC-10000736</t>
  </si>
  <si>
    <t>Logitech G600 MMO Gaming Mouse</t>
  </si>
  <si>
    <t>CA-2017-102820</t>
  </si>
  <si>
    <t>CA-2017-149181</t>
  </si>
  <si>
    <t>CA-2017-133865</t>
  </si>
  <si>
    <t>CA-2017-156895</t>
  </si>
  <si>
    <t>US-2017-104451</t>
  </si>
  <si>
    <t>MM-18055</t>
  </si>
  <si>
    <t>Michelle Moray</t>
  </si>
  <si>
    <t>CA-2017-107797</t>
  </si>
  <si>
    <t>Mansfield</t>
  </si>
  <si>
    <t>CA-2017-134810</t>
  </si>
  <si>
    <t>CA-2017-118199</t>
  </si>
  <si>
    <t>FUR-TA-10004154</t>
  </si>
  <si>
    <t>Riverside Furniture Oval Coffee Table, Oval End Table, End Table with Drawer</t>
  </si>
  <si>
    <t>TEC-AC-10004171</t>
  </si>
  <si>
    <t>Razer Kraken 7.1 Surround Sound Over Ear USB Gaming Headset</t>
  </si>
  <si>
    <t>CA-2017-133823</t>
  </si>
  <si>
    <t>CA-2017-140298</t>
  </si>
  <si>
    <t>OFF-PA-10003657</t>
  </si>
  <si>
    <t>Xerox 1927</t>
  </si>
  <si>
    <t>US-2017-139647</t>
  </si>
  <si>
    <t>TS-21370</t>
  </si>
  <si>
    <t>Todd Sumrall</t>
  </si>
  <si>
    <t>CA-2017-115322</t>
  </si>
  <si>
    <t>US-2017-158218</t>
  </si>
  <si>
    <t>CA-2017-104577</t>
  </si>
  <si>
    <t>Everett</t>
  </si>
  <si>
    <t>US-2017-106796</t>
  </si>
  <si>
    <t>CA-2017-117632</t>
  </si>
  <si>
    <t>OFF-AP-10004868</t>
  </si>
  <si>
    <t>Hoover Commercial Soft Guard Upright Vacuum And Disposable Filtration Bags</t>
  </si>
  <si>
    <t>OFF-BI-10001900</t>
  </si>
  <si>
    <t>DXL Angle-View Binders with Locking Rings, Black</t>
  </si>
  <si>
    <t>CA-2017-152226</t>
  </si>
  <si>
    <t>OFF-LA-10000443</t>
  </si>
  <si>
    <t>Avery 501</t>
  </si>
  <si>
    <t>CA-2017-122175</t>
  </si>
  <si>
    <t>OFF-SU-10004661</t>
  </si>
  <si>
    <t>Acme Titanium Bonded Scissors</t>
  </si>
  <si>
    <t>TEC-AC-10004859</t>
  </si>
  <si>
    <t>Maxell Pro 80 Minute CD-R, 10/Pack</t>
  </si>
  <si>
    <t>CA-2017-100748</t>
  </si>
  <si>
    <t>CA-2017-149048</t>
  </si>
  <si>
    <t>OFF-PA-10001752</t>
  </si>
  <si>
    <t>Hammermill CopyPlus Copy Paper (20Lb. and 84 Bright)</t>
  </si>
  <si>
    <t>CA-2017-161655</t>
  </si>
  <si>
    <t>CA-2017-104318</t>
  </si>
  <si>
    <t>CA-2017-137785</t>
  </si>
  <si>
    <t>FUR-CH-10001482</t>
  </si>
  <si>
    <t>Office Star - Mesh Screen back chair with Vinyl seat</t>
  </si>
  <si>
    <t>CA-2017-143686</t>
  </si>
  <si>
    <t>CA-2017-133641</t>
  </si>
  <si>
    <t>OFF-EN-10004955</t>
  </si>
  <si>
    <t>Fashion Color Clasp Envelopes</t>
  </si>
  <si>
    <t>CA-2017-115546</t>
  </si>
  <si>
    <t>CA-2017-129357</t>
  </si>
  <si>
    <t>OFF-PA-10003228</t>
  </si>
  <si>
    <t>Xerox 1917</t>
  </si>
  <si>
    <t>CA-2017-161774</t>
  </si>
  <si>
    <t>OFF-PA-10000300</t>
  </si>
  <si>
    <t>Xerox 1936</t>
  </si>
  <si>
    <t>US-2017-133361</t>
  </si>
  <si>
    <t>US-2017-154872</t>
  </si>
  <si>
    <t>CA-2017-102414</t>
  </si>
  <si>
    <t>OFF-PA-10002333</t>
  </si>
  <si>
    <t>Universal Ultra Bright White Copier/Laser Paper, 8 1/2" x 11", Ream</t>
  </si>
  <si>
    <t>US-2017-110604</t>
  </si>
  <si>
    <t>US-2017-152569</t>
  </si>
  <si>
    <t>JD-16015</t>
  </si>
  <si>
    <t>Joy Daniels</t>
  </si>
  <si>
    <t>TEC-PH-10002185</t>
  </si>
  <si>
    <t>QVS USB Car Charger 2-Port 2.1Amp for iPod/iPhone/iPad/iPad 2/iPad 3</t>
  </si>
  <si>
    <t>CA-2017-166576</t>
  </si>
  <si>
    <t>CA-2017-112865</t>
  </si>
  <si>
    <t>CA-2017-117863</t>
  </si>
  <si>
    <t>TS-21340</t>
  </si>
  <si>
    <t>Toby Swindell</t>
  </si>
  <si>
    <t>CA-2017-112536</t>
  </si>
  <si>
    <t>OFF-ST-10004835</t>
  </si>
  <si>
    <t>Plastic Stacking Crates &amp; Casters</t>
  </si>
  <si>
    <t>CA-2017-159464</t>
  </si>
  <si>
    <t>CA-2017-121643</t>
  </si>
  <si>
    <t>Aastra 6757i CT Wireless VoIP phone</t>
  </si>
  <si>
    <t>CA-2017-117401</t>
  </si>
  <si>
    <t>CA-2017-155642</t>
  </si>
  <si>
    <t>CA-2017-153787</t>
  </si>
  <si>
    <t>US-2017-100048</t>
  </si>
  <si>
    <t>Mount Vernon</t>
  </si>
  <si>
    <t>TEC-AC-10001606</t>
  </si>
  <si>
    <t>Logitech Wireless Performance Mouse MX for PC and Mac</t>
  </si>
  <si>
    <t>CA-2017-138975</t>
  </si>
  <si>
    <t>TEC-PH-10004389</t>
  </si>
  <si>
    <t>Nokia Lumia 925</t>
  </si>
  <si>
    <t>CA-2017-113530</t>
  </si>
  <si>
    <t>US-2017-120607</t>
  </si>
  <si>
    <t>US-2017-108700</t>
  </si>
  <si>
    <t>OFF-PA-10004733</t>
  </si>
  <si>
    <t>Things To Do Today Spiral Book</t>
  </si>
  <si>
    <t>CA-2017-122077</t>
  </si>
  <si>
    <t>OFF-LA-10004178</t>
  </si>
  <si>
    <t>Avery 491</t>
  </si>
  <si>
    <t>CA-2017-145702</t>
  </si>
  <si>
    <t>US-2017-147998</t>
  </si>
  <si>
    <t>CA-2017-127803</t>
  </si>
  <si>
    <t>ND-18460</t>
  </si>
  <si>
    <t>Neil Ducich</t>
  </si>
  <si>
    <t>OFF-BI-10001787</t>
  </si>
  <si>
    <t>Wilson Jones Four-Pocket Poly Binders</t>
  </si>
  <si>
    <t>CA-2017-111332</t>
  </si>
  <si>
    <t>Fargo</t>
  </si>
  <si>
    <t>North Dakota</t>
  </si>
  <si>
    <t>OFF-AR-10001374</t>
  </si>
  <si>
    <t>BIC Brite Liner Highlighters, Chisel Tip</t>
  </si>
  <si>
    <t>OFF-AR-10000657</t>
  </si>
  <si>
    <t>Binney &amp; Smith inkTank Desk Highlighter, Chisel Tip, Yellow, 12/Box</t>
  </si>
  <si>
    <t>CA-2017-166695</t>
  </si>
  <si>
    <t>CA-2017-149468</t>
  </si>
  <si>
    <t>AR-10405</t>
  </si>
  <si>
    <t>Allen Rosenblatt</t>
  </si>
  <si>
    <t>US-2017-166688</t>
  </si>
  <si>
    <t>Las Vegas</t>
  </si>
  <si>
    <t>CA-2017-167899</t>
  </si>
  <si>
    <t>OFF-AR-10001988</t>
  </si>
  <si>
    <t>Bulldog Table or Wall-Mount Pencil Sharpener</t>
  </si>
  <si>
    <t>US-2017-150595</t>
  </si>
  <si>
    <t>CA-2017-153080</t>
  </si>
  <si>
    <t>US-2017-151127</t>
  </si>
  <si>
    <t>CA-2017-130106</t>
  </si>
  <si>
    <t>VF-21715</t>
  </si>
  <si>
    <t>Vicky Freymann</t>
  </si>
  <si>
    <t>CA-2017-167003</t>
  </si>
  <si>
    <t>CA-2017-164042</t>
  </si>
  <si>
    <t>OFF-FA-10000840</t>
  </si>
  <si>
    <t>OIC Thumb-Tacks</t>
  </si>
  <si>
    <t>OFF-BI-10001922</t>
  </si>
  <si>
    <t>CA-2017-161088</t>
  </si>
  <si>
    <t>CA-2017-120168</t>
  </si>
  <si>
    <t>CA-2017-112473</t>
  </si>
  <si>
    <t>OFF-ST-10002182</t>
  </si>
  <si>
    <t>Iris 3-Drawer Stacking Bin, Black</t>
  </si>
  <si>
    <t>CA-2017-123687</t>
  </si>
  <si>
    <t>OFF-AP-10002670</t>
  </si>
  <si>
    <t>Belkin 8-Outlet Premiere SurgeMaster II Surge Protectors</t>
  </si>
  <si>
    <t>CA-2017-152968</t>
  </si>
  <si>
    <t>Harrisonburg</t>
  </si>
  <si>
    <t>CA-2017-107853</t>
  </si>
  <si>
    <t>US-2017-132297</t>
  </si>
  <si>
    <t>CA-2017-160458</t>
  </si>
  <si>
    <t>CA-2017-134152</t>
  </si>
  <si>
    <t>OFF-AR-10004062</t>
  </si>
  <si>
    <t>US-2017-116897</t>
  </si>
  <si>
    <t>CA-2017-136882</t>
  </si>
  <si>
    <t>CA-2017-151855</t>
  </si>
  <si>
    <t>TEC-AC-10002380</t>
  </si>
  <si>
    <t>Sony 8GB Class 10 Micro SDHC R40 Memory Card</t>
  </si>
  <si>
    <t>CA-2017-140088</t>
  </si>
  <si>
    <t>US-2017-112613</t>
  </si>
  <si>
    <t>CA-2017-141572</t>
  </si>
  <si>
    <t>LO-17170</t>
  </si>
  <si>
    <t>Lori Olson</t>
  </si>
  <si>
    <t>US-2017-118556</t>
  </si>
  <si>
    <t>CA-2017-145765</t>
  </si>
  <si>
    <t>CA-2017-100055</t>
  </si>
  <si>
    <t>MD-17860</t>
  </si>
  <si>
    <t>Michael Dominguez</t>
  </si>
  <si>
    <t>Laurel</t>
  </si>
  <si>
    <t>DAX Wood Document Frame</t>
  </si>
  <si>
    <t>CA-2017-161340</t>
  </si>
  <si>
    <t>CA-2017-104745</t>
  </si>
  <si>
    <t>CA-2017-168739</t>
  </si>
  <si>
    <t>CA-2017-144568</t>
  </si>
  <si>
    <t>OFF-FA-10004395</t>
  </si>
  <si>
    <t>Plymouth Boxed Rubber Bands by Plymouth</t>
  </si>
  <si>
    <t>CA-2017-121580</t>
  </si>
  <si>
    <t>FUR-FU-10003981</t>
  </si>
  <si>
    <t>OFF-PA-10004082</t>
  </si>
  <si>
    <t>Adams Telephone Message Book w/Frequently-Called Numbers Space, 400 Messages per Book</t>
  </si>
  <si>
    <t>CA-2017-125472</t>
  </si>
  <si>
    <t>FUR-BO-10000330</t>
  </si>
  <si>
    <t>Sauder Camden County Barrister Bookcase, Planked Cherry Finish</t>
  </si>
  <si>
    <t>CA-2017-121125</t>
  </si>
  <si>
    <t>TEC-PH-10001619</t>
  </si>
  <si>
    <t>LG G3</t>
  </si>
  <si>
    <t>FUR-FU-10000820</t>
  </si>
  <si>
    <t>Tensor Brushed Steel Torchiere Floor Lamp</t>
  </si>
  <si>
    <t>CA-2017-120614</t>
  </si>
  <si>
    <t>CA-2017-142461</t>
  </si>
  <si>
    <t>CA-2017-116498</t>
  </si>
  <si>
    <t>US-2017-112928</t>
  </si>
  <si>
    <t>CA-2017-106831</t>
  </si>
  <si>
    <t>CA-2017-146493</t>
  </si>
  <si>
    <t>CA-2017-157413</t>
  </si>
  <si>
    <t>BW-11065</t>
  </si>
  <si>
    <t>Barry Weirich</t>
  </si>
  <si>
    <t>CA-2017-121559</t>
  </si>
  <si>
    <t>CA-2017-127705</t>
  </si>
  <si>
    <t>TEC-PH-10000347</t>
  </si>
  <si>
    <t>Cush Cases Heavy Duty Rugged Cover Case for Samsung Galaxy S5 - Purple</t>
  </si>
  <si>
    <t>CA-2017-140760</t>
  </si>
  <si>
    <t>CA-2017-158883</t>
  </si>
  <si>
    <t>CS-11860</t>
  </si>
  <si>
    <t>Cari Schnelling</t>
  </si>
  <si>
    <t>CA-2017-143294</t>
  </si>
  <si>
    <t>CA-2017-126382</t>
  </si>
  <si>
    <t>FUR-FU-10002960</t>
  </si>
  <si>
    <t>Eldon 200 Class Desk Accessories, Burgundy</t>
  </si>
  <si>
    <t>CA-2017-150420</t>
  </si>
  <si>
    <t>Bellingham</t>
  </si>
  <si>
    <t>CA-2017-145772</t>
  </si>
  <si>
    <t>CA-2017-140872</t>
  </si>
  <si>
    <t>CA-2017-113908</t>
  </si>
  <si>
    <t>TEC-MA-10003173</t>
  </si>
  <si>
    <t>Hewlett-Packard 300S Scientific Calculator</t>
  </si>
  <si>
    <t>CA-2017-145506</t>
  </si>
  <si>
    <t>CA-2017-158407</t>
  </si>
  <si>
    <t>TEC-PH-10001819</t>
  </si>
  <si>
    <t>Innergie mMini Combo Duo USB Travel Charging Kit</t>
  </si>
  <si>
    <t>CA-2017-100426</t>
  </si>
  <si>
    <t>CA-2017-158106</t>
  </si>
  <si>
    <t>CA-2017-158953</t>
  </si>
  <si>
    <t>Missouri City</t>
  </si>
  <si>
    <t>CA-2017-133095</t>
  </si>
  <si>
    <t>CA-2017-149720</t>
  </si>
  <si>
    <t>Frisco</t>
  </si>
  <si>
    <t>CA-2017-126788</t>
  </si>
  <si>
    <t>Pearland</t>
  </si>
  <si>
    <t>CA-2017-141614</t>
  </si>
  <si>
    <t>US-2017-131849</t>
  </si>
  <si>
    <t>US-2017-155299</t>
  </si>
  <si>
    <t>OFF-AP-10002203</t>
  </si>
  <si>
    <t>Eureka Disposable Bags for Sanitaire Vibra Groomer I Upright Vac</t>
  </si>
  <si>
    <t>CA-2017-132682</t>
  </si>
  <si>
    <t>CA-2017-117436</t>
  </si>
  <si>
    <t>US-2017-106579</t>
  </si>
  <si>
    <t>Skokie</t>
  </si>
  <si>
    <t>US-2017-109316</t>
  </si>
  <si>
    <t>MG-17680</t>
  </si>
  <si>
    <t>Maureen Gastineau</t>
  </si>
  <si>
    <t>TEC-PH-10000307</t>
  </si>
  <si>
    <t>Shocksock Galaxy S4 Armband</t>
  </si>
  <si>
    <t>US-2017-107979</t>
  </si>
  <si>
    <t>US-2017-106663</t>
  </si>
  <si>
    <t>FUR-TA-10000688</t>
  </si>
  <si>
    <t>Chromcraft Bull-Nose Wood Round Conference Table Top, Wood Base</t>
  </si>
  <si>
    <t>CA-2017-100951</t>
  </si>
  <si>
    <t>US-2017-146822</t>
  </si>
  <si>
    <t>CA-2017-140963</t>
  </si>
  <si>
    <t>CA-2017-106103</t>
  </si>
  <si>
    <t>Rochester Hills</t>
  </si>
  <si>
    <t>CA-2017-143343</t>
  </si>
  <si>
    <t>US-2017-131583</t>
  </si>
  <si>
    <t>CA-2017-107167</t>
  </si>
  <si>
    <t>CA-2017-167080</t>
  </si>
  <si>
    <t>CA-2017-158071</t>
  </si>
  <si>
    <t>Personal File Boxes with Fold-Down Carry Handle</t>
  </si>
  <si>
    <t>CA-2017-137001</t>
  </si>
  <si>
    <t>Thousand Oaks</t>
  </si>
  <si>
    <t>CA-2017-112172</t>
  </si>
  <si>
    <t>US-2017-152002</t>
  </si>
  <si>
    <t>US-2017-120418</t>
  </si>
  <si>
    <t>CA-2017-102554</t>
  </si>
  <si>
    <t>CA-2017-134565</t>
  </si>
  <si>
    <t>TEC-MA-10001570</t>
  </si>
  <si>
    <t>Cisco Desktop Collaboration Experience DX650 IP Video Phone</t>
  </si>
  <si>
    <t>FUR-BO-10001519</t>
  </si>
  <si>
    <t>O'Sullivan 3-Shelf Heavy-Duty Bookcases</t>
  </si>
  <si>
    <t>CA-2017-141481</t>
  </si>
  <si>
    <t>CA-2017-133928</t>
  </si>
  <si>
    <t>CA-2017-148474</t>
  </si>
  <si>
    <t>CA-2017-108441</t>
  </si>
  <si>
    <t>OFF-AR-10004691</t>
  </si>
  <si>
    <t>Boston 1730 StandUp Electric Pencil Sharpener</t>
  </si>
  <si>
    <t>CA-2017-143861</t>
  </si>
  <si>
    <t>Saint Petersburg</t>
  </si>
  <si>
    <t>CA-2017-117821</t>
  </si>
  <si>
    <t>CA-2017-119424</t>
  </si>
  <si>
    <t>SB-20185</t>
  </si>
  <si>
    <t>Sarah Brown</t>
  </si>
  <si>
    <t>OFF-PA-10001639</t>
  </si>
  <si>
    <t>Xerox 203</t>
  </si>
  <si>
    <t>CA-2017-124191</t>
  </si>
  <si>
    <t>CA-2017-102337</t>
  </si>
  <si>
    <t>CA-2017-122056</t>
  </si>
  <si>
    <t>OFF-AR-10004260</t>
  </si>
  <si>
    <t>Boston 1799 Powerhouse Electric Pencil Sharpener</t>
  </si>
  <si>
    <t>CA-2017-104850</t>
  </si>
  <si>
    <t>CA-2017-169901</t>
  </si>
  <si>
    <t>CC-12550</t>
  </si>
  <si>
    <t>Clay Cheatham</t>
  </si>
  <si>
    <t>CA-2017-111178</t>
  </si>
  <si>
    <t>CA-2017-135167</t>
  </si>
  <si>
    <t>CA-2017-169691</t>
  </si>
  <si>
    <t>Maple Grove</t>
  </si>
  <si>
    <t>Xerox 1992</t>
  </si>
  <si>
    <t>CA-2017-118864</t>
  </si>
  <si>
    <t>CA-2017-119284</t>
  </si>
  <si>
    <t>TEC-PH-10001051</t>
  </si>
  <si>
    <t>HTC One</t>
  </si>
  <si>
    <t>OFF-AP-10004249</t>
  </si>
  <si>
    <t>OFF-PA-10000312</t>
  </si>
  <si>
    <t>Xerox 1955</t>
  </si>
  <si>
    <t>CA-2017-126914</t>
  </si>
  <si>
    <t>CA-2017-136826</t>
  </si>
  <si>
    <t>Chapel Hill</t>
  </si>
  <si>
    <t>CA-2017-129462</t>
  </si>
  <si>
    <t>OFF-AP-10003884</t>
  </si>
  <si>
    <t>Fellowes Smart Surge Ten-Outlet Protector, Platinum</t>
  </si>
  <si>
    <t>CA-2017-105214</t>
  </si>
  <si>
    <t>CA-2017-155873</t>
  </si>
  <si>
    <t>US-2017-132206</t>
  </si>
  <si>
    <t>CA-2017-111269</t>
  </si>
  <si>
    <t>OFF-AR-10001427</t>
  </si>
  <si>
    <t>Newell 330</t>
  </si>
  <si>
    <t>CA-2017-157833</t>
  </si>
  <si>
    <t>KD-16345</t>
  </si>
  <si>
    <t>Katherine Ducich</t>
  </si>
  <si>
    <t>CA-2017-118437</t>
  </si>
  <si>
    <t>Olympia</t>
  </si>
  <si>
    <t>CA-2017-131618</t>
  </si>
  <si>
    <t>CA-2017-146346</t>
  </si>
  <si>
    <t>RA-19945</t>
  </si>
  <si>
    <t>Ryan Akin</t>
  </si>
  <si>
    <t>Commerce City</t>
  </si>
  <si>
    <t>CA-2017-165323</t>
  </si>
  <si>
    <t>TEC-MA-10003673</t>
  </si>
  <si>
    <t>Hewlett-Packard Desktjet 6988DT Refurbished Printer</t>
  </si>
  <si>
    <t>TEC-AC-10004992</t>
  </si>
  <si>
    <t>Kingston Digital DataTraveler 64GB USB 2.0</t>
  </si>
  <si>
    <t>CA-2017-112753</t>
  </si>
  <si>
    <t>CA-2017-162712</t>
  </si>
  <si>
    <t>Corpus Christi</t>
  </si>
  <si>
    <t>CA-2017-140844</t>
  </si>
  <si>
    <t>TEC-AC-10001101</t>
  </si>
  <si>
    <t>Sony 16GB Class 10 Micro SDHC R40 Memory Card</t>
  </si>
  <si>
    <t>CA-2017-141992</t>
  </si>
  <si>
    <t>US-2017-102288</t>
  </si>
  <si>
    <t>OFF-AP-10004655</t>
  </si>
  <si>
    <t>Holmes Visible Mist Ultrasonic Humidifier with 2.3-Gallon Output per Day, Replacement Filter</t>
  </si>
  <si>
    <t>OFF-AP-10002906</t>
  </si>
  <si>
    <t>Hoover Replacement Belt for Commercial Guardsman Heavy-Duty Upright Vacuum</t>
  </si>
  <si>
    <t>CA-2017-128944</t>
  </si>
  <si>
    <t>CA-2017-154011</t>
  </si>
  <si>
    <t>CA-2017-169999</t>
  </si>
  <si>
    <t>CA-2017-138870</t>
  </si>
  <si>
    <t>CA-2017-101434</t>
  </si>
  <si>
    <t>CA-2017-132934</t>
  </si>
  <si>
    <t>CA-2017-106852</t>
  </si>
  <si>
    <t>ST-20530</t>
  </si>
  <si>
    <t>Shui Tom</t>
  </si>
  <si>
    <t>CA-2017-151218</t>
  </si>
  <si>
    <t>US-2017-135986</t>
  </si>
  <si>
    <t>CA-2017-101049</t>
  </si>
  <si>
    <t>CA-2017-124744</t>
  </si>
  <si>
    <t>West Virginia</t>
  </si>
  <si>
    <t>US-2017-133781</t>
  </si>
  <si>
    <t>CA-2017-165757</t>
  </si>
  <si>
    <t>CA-2017-155936</t>
  </si>
  <si>
    <t>CA-2017-105823</t>
  </si>
  <si>
    <t>CA-2017-105074</t>
  </si>
  <si>
    <t>CA-2017-122105</t>
  </si>
  <si>
    <t>CA-2017-100384</t>
  </si>
  <si>
    <t>Pomona</t>
  </si>
  <si>
    <t>CA-2017-136350</t>
  </si>
  <si>
    <t>FUR-CH-10001891</t>
  </si>
  <si>
    <t>Global Deluxe Office Fabric Chairs</t>
  </si>
  <si>
    <t>US-2017-151316</t>
  </si>
  <si>
    <t>CA-2017-159107</t>
  </si>
  <si>
    <t>CA-2017-132955</t>
  </si>
  <si>
    <t>SC-20575</t>
  </si>
  <si>
    <t>Sonia Cooley</t>
  </si>
  <si>
    <t>Cranston</t>
  </si>
  <si>
    <t>CA-2017-133648</t>
  </si>
  <si>
    <t>US-2017-124821</t>
  </si>
  <si>
    <t>CA-2017-134796</t>
  </si>
  <si>
    <t>Bolingbrook</t>
  </si>
  <si>
    <t>CA-2017-116127</t>
  </si>
  <si>
    <t>CA-2017-115364</t>
  </si>
  <si>
    <t>CA-2017-133256</t>
  </si>
  <si>
    <t>TH-21550</t>
  </si>
  <si>
    <t>Tracy Hopkins</t>
  </si>
  <si>
    <t>CA-2017-157091</t>
  </si>
  <si>
    <t>CA-2017-138310</t>
  </si>
  <si>
    <t>CA-2017-163531</t>
  </si>
  <si>
    <t>CA-2017-161410</t>
  </si>
  <si>
    <t>CA-2017-148810</t>
  </si>
  <si>
    <t>CA-2017-100636</t>
  </si>
  <si>
    <t>CA-2017-107132</t>
  </si>
  <si>
    <t>CA-2017-123638</t>
  </si>
  <si>
    <t>CA-2017-151190</t>
  </si>
  <si>
    <t>CA-2017-116988</t>
  </si>
  <si>
    <t>FUR-FU-10001290</t>
  </si>
  <si>
    <t>Executive Impressions Supervisor Wall Clock</t>
  </si>
  <si>
    <t>CA-2017-100650</t>
  </si>
  <si>
    <t>CA-2017-147039</t>
  </si>
  <si>
    <t>CA-2017-137085</t>
  </si>
  <si>
    <t>US-2017-126081</t>
  </si>
  <si>
    <t>Mesquite</t>
  </si>
  <si>
    <t>CA-2017-138149</t>
  </si>
  <si>
    <t>OFF-ST-10002974</t>
  </si>
  <si>
    <t>Trav-L-File Heavy-Duty Shuttle II, Black</t>
  </si>
  <si>
    <t>TEC-AC-10001284</t>
  </si>
  <si>
    <t>Enermax Briskie RF Wireless Keyboard and Mouse Combo</t>
  </si>
  <si>
    <t>CA-2017-143574</t>
  </si>
  <si>
    <t>CA-2017-137449</t>
  </si>
  <si>
    <t>OFF-AP-10000240</t>
  </si>
  <si>
    <t>Belkin F9G930V10-GRY 9 Outlet Surge</t>
  </si>
  <si>
    <t>FUR-TA-10002855</t>
  </si>
  <si>
    <t>Bevis Round Conference Table Top &amp; Single Column Base</t>
  </si>
  <si>
    <t>CA-2017-102946</t>
  </si>
  <si>
    <t>VP-21730</t>
  </si>
  <si>
    <t>Victor Preis</t>
  </si>
  <si>
    <t>US-2017-102890</t>
  </si>
  <si>
    <t>CA-2017-131695</t>
  </si>
  <si>
    <t>CA-2017-163006</t>
  </si>
  <si>
    <t>CA-2017-125745</t>
  </si>
  <si>
    <t>CA-2017-109393</t>
  </si>
  <si>
    <t>US-2017-113201</t>
  </si>
  <si>
    <t>CA-2017-164112</t>
  </si>
  <si>
    <t>US-2017-148362</t>
  </si>
  <si>
    <t>CA-2017-107958</t>
  </si>
  <si>
    <t>US-2017-126179</t>
  </si>
  <si>
    <t>CS-12460</t>
  </si>
  <si>
    <t>Chuck Sachs</t>
  </si>
  <si>
    <t>CA-2017-124828</t>
  </si>
  <si>
    <t>CA-2017-111647</t>
  </si>
  <si>
    <t>CA-2017-121503</t>
  </si>
  <si>
    <t>TEC-MA-10003674</t>
  </si>
  <si>
    <t>Hewlett-Packard Deskjet 5550 Printer</t>
  </si>
  <si>
    <t>CA-2017-140053</t>
  </si>
  <si>
    <t>Farmington</t>
  </si>
  <si>
    <t>FUR-FU-10003708</t>
  </si>
  <si>
    <t>Tenex Traditional Chairmats for Medium Pile Carpet, Standard Lip, 36" x 48"</t>
  </si>
  <si>
    <t>US-2017-111024</t>
  </si>
  <si>
    <t>OFF-PA-10000174</t>
  </si>
  <si>
    <t>Message Book, Wirebound, Four 5 1/2" X 4" Forms/Pg., 200 Dupl. Sets/Book</t>
  </si>
  <si>
    <t>FUR-TA-10002041</t>
  </si>
  <si>
    <t>Bevis Round Conference Table Top, X-Base</t>
  </si>
  <si>
    <t>CA-2017-168109</t>
  </si>
  <si>
    <t>JK-15640</t>
  </si>
  <si>
    <t>Jim Kriz</t>
  </si>
  <si>
    <t>TEC-PH-10000702</t>
  </si>
  <si>
    <t>Square Credit Card Reader, 4 1/2" x 4 1/2" x 1", White</t>
  </si>
  <si>
    <t>US-2017-129777</t>
  </si>
  <si>
    <t>CA-2017-169124</t>
  </si>
  <si>
    <t>Citrus Heights</t>
  </si>
  <si>
    <t>CA-2017-139437</t>
  </si>
  <si>
    <t>US-2017-166233</t>
  </si>
  <si>
    <t>MO-17950</t>
  </si>
  <si>
    <t>Michael Oakman</t>
  </si>
  <si>
    <t>CA-2017-106747</t>
  </si>
  <si>
    <t>CA-2017-100223</t>
  </si>
  <si>
    <t>CA-2017-104388</t>
  </si>
  <si>
    <t>US-2017-124303</t>
  </si>
  <si>
    <t>OFF-PA-10002749</t>
  </si>
  <si>
    <t>Wirebound Message Books, 5-1/2 x 4 Forms, 2 or 4 Forms per Page</t>
  </si>
  <si>
    <t>US-2017-152492</t>
  </si>
  <si>
    <t>FUR-CH-10000155</t>
  </si>
  <si>
    <t>Global Comet Stacking Armless Chair</t>
  </si>
  <si>
    <t>US-2017-101784</t>
  </si>
  <si>
    <t>CA-2017-105053</t>
  </si>
  <si>
    <t>CA-2017-155152</t>
  </si>
  <si>
    <t>US-2017-169551</t>
  </si>
  <si>
    <t>TEC-PH-10001363</t>
  </si>
  <si>
    <t>Apple iPhone 5S</t>
  </si>
  <si>
    <t>CA-2017-106824</t>
  </si>
  <si>
    <t>CA-2017-134306</t>
  </si>
  <si>
    <t>OFF-AR-10004027</t>
  </si>
  <si>
    <t>Binney &amp; Smith inkTank Erasable Desk Highlighter, Chisel Tip, Yellow, 12/Box</t>
  </si>
  <si>
    <t>CA-2017-133249</t>
  </si>
  <si>
    <t>Pico Rivera</t>
  </si>
  <si>
    <t>FUR-FU-10001588</t>
  </si>
  <si>
    <t>Deflect-o SuperTray Unbreakable Stackable Tray, Letter, Black</t>
  </si>
  <si>
    <t>CA-2017-108560</t>
  </si>
  <si>
    <t>JC-15385</t>
  </si>
  <si>
    <t>Jenna Caffey</t>
  </si>
  <si>
    <t>CA-2017-150189</t>
  </si>
  <si>
    <t>San Mateo</t>
  </si>
  <si>
    <t>OFF-LA-10002762</t>
  </si>
  <si>
    <t>Avery 485</t>
  </si>
  <si>
    <t>CA-2017-138464</t>
  </si>
  <si>
    <t>CA-2017-140480</t>
  </si>
  <si>
    <t>FUR-FU-10001057</t>
  </si>
  <si>
    <t>Tensor Track Tree Floor Lamp</t>
  </si>
  <si>
    <t>CA-2017-111759</t>
  </si>
  <si>
    <t>MR-17545</t>
  </si>
  <si>
    <t>Mathew Reese</t>
  </si>
  <si>
    <t>US-2017-100209</t>
  </si>
  <si>
    <t>CA-2017-115651</t>
  </si>
  <si>
    <t>OFF-AR-10001130</t>
  </si>
  <si>
    <t>Quartet Alpha White Chalk, 12/Pack</t>
  </si>
  <si>
    <t>CA-2017-132122</t>
  </si>
  <si>
    <t>CA-2017-145128</t>
  </si>
  <si>
    <t>SM-20320</t>
  </si>
  <si>
    <t>Sean Miller</t>
  </si>
  <si>
    <t>CA-2017-121083</t>
  </si>
  <si>
    <t>CA-2017-128629</t>
  </si>
  <si>
    <t>CA-2017-127460</t>
  </si>
  <si>
    <t>FG-14260</t>
  </si>
  <si>
    <t>Frank Gastineau</t>
  </si>
  <si>
    <t>CA-2017-169012</t>
  </si>
  <si>
    <t>BF-11275</t>
  </si>
  <si>
    <t>Beth Fritzler</t>
  </si>
  <si>
    <t>CA-2017-164959</t>
  </si>
  <si>
    <t>OFF-LA-10004272</t>
  </si>
  <si>
    <t>Avery 482</t>
  </si>
  <si>
    <t>CA-2017-156818</t>
  </si>
  <si>
    <t>CA-2017-127656</t>
  </si>
  <si>
    <t>Waterloo</t>
  </si>
  <si>
    <t>OFF-AR-10001166</t>
  </si>
  <si>
    <t>CA-2017-162015</t>
  </si>
  <si>
    <t>CA-2017-136623</t>
  </si>
  <si>
    <t>CA-2017-106047</t>
  </si>
  <si>
    <t>CA-2017-136364</t>
  </si>
  <si>
    <t>CA-2017-102155</t>
  </si>
  <si>
    <t>CA-2017-121048</t>
  </si>
  <si>
    <t>OFF-FA-10000490</t>
  </si>
  <si>
    <t>OIC Binder Clips, Mini, 1/4" Capacity, Black</t>
  </si>
  <si>
    <t>OFF-AR-10004042</t>
  </si>
  <si>
    <t>BOSTON Model 1800 Electric Pencil Sharpeners, Putty/Woodgrain</t>
  </si>
  <si>
    <t>US-2017-161935</t>
  </si>
  <si>
    <t>CA-2017-166142</t>
  </si>
  <si>
    <t>FUR-TA-10004607</t>
  </si>
  <si>
    <t>Hon 2111 Invitation Series Straight Table</t>
  </si>
  <si>
    <t>CA-2017-164378</t>
  </si>
  <si>
    <t>OFF-AR-10001177</t>
  </si>
  <si>
    <t>Newell 349</t>
  </si>
  <si>
    <t>TEC-AC-10004708</t>
  </si>
  <si>
    <t>Sony 32GB Class 10 Micro SDHC R40 Memory Card</t>
  </si>
  <si>
    <t>OFF-PA-10004519</t>
  </si>
  <si>
    <t>Spiral Phone Message Books with Labels by Adams</t>
  </si>
  <si>
    <t>US-2017-128951</t>
  </si>
  <si>
    <t>OFF-AP-10002191</t>
  </si>
  <si>
    <t>Belkin 8 Outlet SurgeMaster II Gold Surge Protector</t>
  </si>
  <si>
    <t>US-2017-156909</t>
  </si>
  <si>
    <t>CA-2017-109778</t>
  </si>
  <si>
    <t>US-2017-152842</t>
  </si>
  <si>
    <t>CA-2017-139948</t>
  </si>
  <si>
    <t>US-2017-105046</t>
  </si>
  <si>
    <t>CA-2017-126662</t>
  </si>
  <si>
    <t>CA-2017-142342</t>
  </si>
  <si>
    <t>US-2017-142573</t>
  </si>
  <si>
    <t>US-2017-165358</t>
  </si>
  <si>
    <t>OFF-SU-10004768</t>
  </si>
  <si>
    <t>Acme Kleencut Forged Steel Scissors</t>
  </si>
  <si>
    <t>CA-2017-118640</t>
  </si>
  <si>
    <t>CA-2017-122035</t>
  </si>
  <si>
    <t>Sioux Falls</t>
  </si>
  <si>
    <t>South Dakota</t>
  </si>
  <si>
    <t>CA-2017-150497</t>
  </si>
  <si>
    <t>US-2017-108343</t>
  </si>
  <si>
    <t>FUR-CH-10002780</t>
  </si>
  <si>
    <t>Office Star - Task Chair with Contemporary Loop Arms</t>
  </si>
  <si>
    <t>US-2017-127719</t>
  </si>
  <si>
    <t>US-2017-158505</t>
  </si>
  <si>
    <t>US-2017-160465</t>
  </si>
  <si>
    <t>TEC-PH-10004522</t>
  </si>
  <si>
    <t>Dexim XPower Skin Super-Thin Power Case for iPhone 5 - Black</t>
  </si>
  <si>
    <t>CA-2017-104731</t>
  </si>
  <si>
    <t>CA-2017-145429</t>
  </si>
  <si>
    <t>OFF-PA-10003205</t>
  </si>
  <si>
    <t>Wirebound Message Forms, Four 2 3/4 x 5 Forms per Page, Pink Paper</t>
  </si>
  <si>
    <t>US-2017-123204</t>
  </si>
  <si>
    <t>CA-2017-118724</t>
  </si>
  <si>
    <t>US-2017-123834</t>
  </si>
  <si>
    <t>CA-2017-103478</t>
  </si>
  <si>
    <t>CA-2017-145093</t>
  </si>
  <si>
    <t>CA-2017-109750</t>
  </si>
  <si>
    <t>US-2017-106551</t>
  </si>
  <si>
    <t>CA-2017-117240</t>
  </si>
  <si>
    <t>US-2017-169320</t>
  </si>
  <si>
    <t>Elkhart</t>
  </si>
  <si>
    <t>CA-2017-103506</t>
  </si>
  <si>
    <t>CA-2017-125367</t>
  </si>
  <si>
    <t>NM-18445</t>
  </si>
  <si>
    <t>Nathan Mautz</t>
  </si>
  <si>
    <t>US-2017-101721</t>
  </si>
  <si>
    <t>CA-2017-118346</t>
  </si>
  <si>
    <t>Kenosha</t>
  </si>
  <si>
    <t>CA-2017-133718</t>
  </si>
  <si>
    <t>CA-2017-110940</t>
  </si>
  <si>
    <t>US-2017-135013</t>
  </si>
  <si>
    <t>CA-2017-169810</t>
  </si>
  <si>
    <t>CA-2017-125640</t>
  </si>
  <si>
    <t>CA-2017-121293</t>
  </si>
  <si>
    <t>CA-2017-167549</t>
  </si>
  <si>
    <t>US-2017-167318</t>
  </si>
  <si>
    <t>CA-2017-123239</t>
  </si>
  <si>
    <t>MG-18145</t>
  </si>
  <si>
    <t>Mike Gockenbach</t>
  </si>
  <si>
    <t>CA-2017-108791</t>
  </si>
  <si>
    <t>CA-2017-133046</t>
  </si>
  <si>
    <t>OFF-PA-10003883</t>
  </si>
  <si>
    <t>Message Book, Phone, Wirebound Standard Line Memo, 2 3/4" X 5"</t>
  </si>
  <si>
    <t>CA-2017-107209</t>
  </si>
  <si>
    <t>CA-2017-130841</t>
  </si>
  <si>
    <t>CA-2017-101483</t>
  </si>
  <si>
    <t>US-2017-113852</t>
  </si>
  <si>
    <t>CA-2017-130771</t>
  </si>
  <si>
    <t>CA-2017-146031</t>
  </si>
  <si>
    <t>US-2017-130953</t>
  </si>
  <si>
    <t>US-2017-115301</t>
  </si>
  <si>
    <t>CA-2017-167913</t>
  </si>
  <si>
    <t>OFF-ST-10000585</t>
  </si>
  <si>
    <t>Economy Rollaway Files</t>
  </si>
  <si>
    <t>CA-2017-155740</t>
  </si>
  <si>
    <t>CA-2017-141103</t>
  </si>
  <si>
    <t>CA-2017-121909</t>
  </si>
  <si>
    <t>CA-2017-125752</t>
  </si>
  <si>
    <t>CA-2017-115805</t>
  </si>
  <si>
    <t>CA-2017-161102</t>
  </si>
  <si>
    <t>US-2017-165869</t>
  </si>
  <si>
    <t>OFF-AP-10002472</t>
  </si>
  <si>
    <t>3M Office Air Cleaner</t>
  </si>
  <si>
    <t>CA-2017-126144</t>
  </si>
  <si>
    <t>CA-2017-147032</t>
  </si>
  <si>
    <t>CA-2017-135034</t>
  </si>
  <si>
    <t>CA-2017-133235</t>
  </si>
  <si>
    <t>CA-2017-162691</t>
  </si>
  <si>
    <t>OFF-PA-10003729</t>
  </si>
  <si>
    <t>Xerox 1998</t>
  </si>
  <si>
    <t>CA-2017-124576</t>
  </si>
  <si>
    <t>CA-2017-168942</t>
  </si>
  <si>
    <t>EM-13960</t>
  </si>
  <si>
    <t>Eric Murdock</t>
  </si>
  <si>
    <t>CA-2017-165386</t>
  </si>
  <si>
    <t>CM-12190</t>
  </si>
  <si>
    <t>Charlotte Melton</t>
  </si>
  <si>
    <t>CA-2017-168396</t>
  </si>
  <si>
    <t>US-2017-143175</t>
  </si>
  <si>
    <t>CA-2017-140781</t>
  </si>
  <si>
    <t>CA-2017-141747</t>
  </si>
  <si>
    <t>OFF-ST-10003996</t>
  </si>
  <si>
    <t>Letter/Legal File Tote with Clear Snap-On Lid, Black Granite</t>
  </si>
  <si>
    <t>CA-2017-163566</t>
  </si>
  <si>
    <t>CA-2017-132738</t>
  </si>
  <si>
    <t>Loveland</t>
  </si>
  <si>
    <t>CA-2017-146367</t>
  </si>
  <si>
    <t>CA-2017-117695</t>
  </si>
  <si>
    <t>CA-2017-154676</t>
  </si>
  <si>
    <t>OFF-ST-10001172</t>
  </si>
  <si>
    <t>Tennsco Lockers, Sand</t>
  </si>
  <si>
    <t>CA-2017-128328</t>
  </si>
  <si>
    <t>CA-2017-161200</t>
  </si>
  <si>
    <t>CA-2017-136609</t>
  </si>
  <si>
    <t>Cedar Hill</t>
  </si>
  <si>
    <t>CA-2017-151981</t>
  </si>
  <si>
    <t>CA-2017-168172</t>
  </si>
  <si>
    <t>CA-2017-163321</t>
  </si>
  <si>
    <t>CA-2017-117023</t>
  </si>
  <si>
    <t>US-2017-155999</t>
  </si>
  <si>
    <t>CA-2017-158344</t>
  </si>
  <si>
    <t>Moorhead</t>
  </si>
  <si>
    <t>CA-2017-115175</t>
  </si>
  <si>
    <t>CA-2017-110821</t>
  </si>
  <si>
    <t>CA-2017-156776</t>
  </si>
  <si>
    <t>TEC-PH-10002415</t>
  </si>
  <si>
    <t>Polycom VoiceStation 500 ConferenceÂ phone</t>
  </si>
  <si>
    <t>OFF-BI-10000216</t>
  </si>
  <si>
    <t>Mead 1st Gear 2" Zipper Binder, Asst. Colors</t>
  </si>
  <si>
    <t>FUR-CH-10002317</t>
  </si>
  <si>
    <t>Global Enterprise Series Seating Low-Back Swivel/Tilt Chairs</t>
  </si>
  <si>
    <t>CA-2017-143063</t>
  </si>
  <si>
    <t>CA-2017-145443</t>
  </si>
  <si>
    <t>CA-2017-139311</t>
  </si>
  <si>
    <t>Bedford</t>
  </si>
  <si>
    <t>CA-2017-160899</t>
  </si>
  <si>
    <t>Lake Charles</t>
  </si>
  <si>
    <t>CA-2017-100433</t>
  </si>
  <si>
    <t>CA-2017-106537</t>
  </si>
  <si>
    <t>RH-19495</t>
  </si>
  <si>
    <t>Rick Hansen</t>
  </si>
  <si>
    <t>OFF-PA-10000223</t>
  </si>
  <si>
    <t>Xerox 2000</t>
  </si>
  <si>
    <t>CA-2017-158169</t>
  </si>
  <si>
    <t>US-2017-118941</t>
  </si>
  <si>
    <t>CA-2017-152310</t>
  </si>
  <si>
    <t>DK-12895</t>
  </si>
  <si>
    <t>Dana Kaydos</t>
  </si>
  <si>
    <t>US-2017-103828</t>
  </si>
  <si>
    <t>CA-2017-167542</t>
  </si>
  <si>
    <t>CA-2017-100580</t>
  </si>
  <si>
    <t>CA-2017-128363</t>
  </si>
  <si>
    <t>TEC-AC-10003709</t>
  </si>
  <si>
    <t>Maxell 4.7GB DVD-R 5/Pack</t>
  </si>
  <si>
    <t>CA-2017-169264</t>
  </si>
  <si>
    <t>CA-2017-105921</t>
  </si>
  <si>
    <t>CA-2017-138548</t>
  </si>
  <si>
    <t>US-2017-117723</t>
  </si>
  <si>
    <t>CA-2017-144883</t>
  </si>
  <si>
    <t>CA-2017-122987</t>
  </si>
  <si>
    <t>Acco Perma 3000 Stacking Storage Drawers</t>
  </si>
  <si>
    <t>US-2017-111423</t>
  </si>
  <si>
    <t>CA-2017-151211</t>
  </si>
  <si>
    <t>CA-2017-133102</t>
  </si>
  <si>
    <t>OFF-SU-10000432</t>
  </si>
  <si>
    <t>Acco Side-Punched Conventional Columnar Pads</t>
  </si>
  <si>
    <t>CA-2017-118892</t>
  </si>
  <si>
    <t>CA-2017-166093</t>
  </si>
  <si>
    <t>Brentwood</t>
  </si>
  <si>
    <t>OFF-BI-10004230</t>
  </si>
  <si>
    <t>GBC Recycled Grain Textured Covers</t>
  </si>
  <si>
    <t>CA-2017-117947</t>
  </si>
  <si>
    <t>FUR-FU-10003849</t>
  </si>
  <si>
    <t>DAX Metal Frame, Desktop, Stepped-Edge</t>
  </si>
  <si>
    <t>FUR-FU-10000521</t>
  </si>
  <si>
    <t>Seth Thomas 14" Putty-Colored Wall Clock</t>
  </si>
  <si>
    <t>CA-2017-112809</t>
  </si>
  <si>
    <t>CA-2017-151358</t>
  </si>
  <si>
    <t>NF-18595</t>
  </si>
  <si>
    <t>Nicole Fjeld</t>
  </si>
  <si>
    <t>OFF-ST-10000046</t>
  </si>
  <si>
    <t>Fellowes Super Stor/Drawer Files</t>
  </si>
  <si>
    <t>CA-2017-121027</t>
  </si>
  <si>
    <t>TEC-AC-10002253</t>
  </si>
  <si>
    <t>Imation Bio 8GB USBÂ Flash Drive ImationÂ Corp</t>
  </si>
  <si>
    <t>CA-2017-119809</t>
  </si>
  <si>
    <t>OFF-BI-10003925</t>
  </si>
  <si>
    <t>Fellowes PB300 Plastic Comb Binding Machine</t>
  </si>
  <si>
    <t>CA-2017-163069</t>
  </si>
  <si>
    <t>CA-2017-122028</t>
  </si>
  <si>
    <t>CA-2017-162936</t>
  </si>
  <si>
    <t>New Bedford</t>
  </si>
  <si>
    <t>CA-2017-132339</t>
  </si>
  <si>
    <t>CA-2017-101728</t>
  </si>
  <si>
    <t>CA-2017-115777</t>
  </si>
  <si>
    <t>DO-13645</t>
  </si>
  <si>
    <t>Doug O'Connell</t>
  </si>
  <si>
    <t>US-2017-100398</t>
  </si>
  <si>
    <t>US-2017-111241</t>
  </si>
  <si>
    <t>CA-2017-137344</t>
  </si>
  <si>
    <t>CA-2017-119011</t>
  </si>
  <si>
    <t>CA-2017-105326</t>
  </si>
  <si>
    <t>US-2017-114356</t>
  </si>
  <si>
    <t>CA-2017-155705</t>
  </si>
  <si>
    <t>CA-2017-126956</t>
  </si>
  <si>
    <t>Lakeville</t>
  </si>
  <si>
    <t>US-2017-109253</t>
  </si>
  <si>
    <t>PR-18880</t>
  </si>
  <si>
    <t>Patrick Ryan</t>
  </si>
  <si>
    <t>OFF-AR-10000203</t>
  </si>
  <si>
    <t>Newell 336</t>
  </si>
  <si>
    <t>CA-2017-112956</t>
  </si>
  <si>
    <t>CA-2017-144750</t>
  </si>
  <si>
    <t>OFF-PA-10003395</t>
  </si>
  <si>
    <t>Xerox 1941</t>
  </si>
  <si>
    <t>CA-2017-121489</t>
  </si>
  <si>
    <t>US-2017-102183</t>
  </si>
  <si>
    <t>OFF-BI-10003476</t>
  </si>
  <si>
    <t>Avery Metallic Poly Binders</t>
  </si>
  <si>
    <t>CA-2017-117646</t>
  </si>
  <si>
    <t>CA-2017-131037</t>
  </si>
  <si>
    <t>US-2017-132381</t>
  </si>
  <si>
    <t>CA-2017-129021</t>
  </si>
  <si>
    <t>CA-2017-123043</t>
  </si>
  <si>
    <t>CA-2017-139717</t>
  </si>
  <si>
    <t>CA-2017-114636</t>
  </si>
  <si>
    <t>CA-2017-101210</t>
  </si>
  <si>
    <t>US-2017-105697</t>
  </si>
  <si>
    <t>CA-2017-159793</t>
  </si>
  <si>
    <t>CA-2017-128475</t>
  </si>
  <si>
    <t>CA-2017-157350</t>
  </si>
  <si>
    <t>CA-2017-132584</t>
  </si>
  <si>
    <t>US-2017-134481</t>
  </si>
  <si>
    <t>US-2017-139465</t>
  </si>
  <si>
    <t>CA-2017-155047</t>
  </si>
  <si>
    <t>US-2017-162208</t>
  </si>
  <si>
    <t>CA-2017-161956</t>
  </si>
  <si>
    <t>Inglewood</t>
  </si>
  <si>
    <t>TEC-CO-10001571</t>
  </si>
  <si>
    <t>Sharp 1540cs Digital Laser Copier</t>
  </si>
  <si>
    <t>CA-2017-133501</t>
  </si>
  <si>
    <t>CA-2017-101273</t>
  </si>
  <si>
    <t>CA-2017-130036</t>
  </si>
  <si>
    <t>OFF-PA-10000528</t>
  </si>
  <si>
    <t>Xerox 1981</t>
  </si>
  <si>
    <t>CA-2017-163097</t>
  </si>
  <si>
    <t>CA-2017-126067</t>
  </si>
  <si>
    <t>TEC-PH-10000912</t>
  </si>
  <si>
    <t>Anker 24W Portable Micro USB Car Charger</t>
  </si>
  <si>
    <t>CA-2017-146920</t>
  </si>
  <si>
    <t>US-2017-169502</t>
  </si>
  <si>
    <t>CA-2017-144064</t>
  </si>
  <si>
    <t>CA-2017-104024</t>
  </si>
  <si>
    <t>CA-2017-101014</t>
  </si>
  <si>
    <t>CA-2017-159884</t>
  </si>
  <si>
    <t>US-2017-135062</t>
  </si>
  <si>
    <t>CA-2017-133004</t>
  </si>
  <si>
    <t>CA-2017-107321</t>
  </si>
  <si>
    <t>CA-2017-117198</t>
  </si>
  <si>
    <t>CA-2017-154074</t>
  </si>
  <si>
    <t>CA-2017-127712</t>
  </si>
  <si>
    <t>CA-2017-132619</t>
  </si>
  <si>
    <t>CA-2017-131625</t>
  </si>
  <si>
    <t>CA-2017-107909</t>
  </si>
  <si>
    <t>US-2017-135230</t>
  </si>
  <si>
    <t>CA-2017-145653</t>
  </si>
  <si>
    <t>CA-2017-128041</t>
  </si>
  <si>
    <t>CA-2017-114552</t>
  </si>
  <si>
    <t>CA-2017-137596</t>
  </si>
  <si>
    <t>TEC-AC-10004666</t>
  </si>
  <si>
    <t>MaxellÂ iVDR EX 500GB Cartridge</t>
  </si>
  <si>
    <t>CA-2017-114216</t>
  </si>
  <si>
    <t>RK-19300</t>
  </si>
  <si>
    <t>Ralph Kennedy</t>
  </si>
  <si>
    <t>CA-2017-110380</t>
  </si>
  <si>
    <t>CA-2017-157987</t>
  </si>
  <si>
    <t>CA-2017-123001</t>
  </si>
  <si>
    <t>AW-10840</t>
  </si>
  <si>
    <t>Anthony Witt</t>
  </si>
  <si>
    <t>CA-2017-145037</t>
  </si>
  <si>
    <t>OFF-PA-10002499</t>
  </si>
  <si>
    <t>Xerox 1890</t>
  </si>
  <si>
    <t>CA-2017-111220</t>
  </si>
  <si>
    <t>CA-2017-113075</t>
  </si>
  <si>
    <t>US-2017-163657</t>
  </si>
  <si>
    <t>CA-2017-111388</t>
  </si>
  <si>
    <t>CA-2017-146983</t>
  </si>
  <si>
    <t>CA-2017-102218</t>
  </si>
  <si>
    <t>CA-2017-169327</t>
  </si>
  <si>
    <t>US-2017-122637</t>
  </si>
  <si>
    <t>CA-2017-146136</t>
  </si>
  <si>
    <t>CA-2017-161823</t>
  </si>
  <si>
    <t>CA-2017-123022</t>
  </si>
  <si>
    <t>La Mesa</t>
  </si>
  <si>
    <t>CA-2017-161067</t>
  </si>
  <si>
    <t>KB-16405</t>
  </si>
  <si>
    <t>Katrina Bavinger</t>
  </si>
  <si>
    <t>US-2017-153255</t>
  </si>
  <si>
    <t>CA-2017-161557</t>
  </si>
  <si>
    <t>CA-2017-167626</t>
  </si>
  <si>
    <t>OFF-PA-10003424</t>
  </si>
  <si>
    <t>"While you Were Out" Message Book, One Form per Page</t>
  </si>
  <si>
    <t>CA-2017-152485</t>
  </si>
  <si>
    <t>Coppell</t>
  </si>
  <si>
    <t>OFF-AR-10001940</t>
  </si>
  <si>
    <t>Sanford Colorific Eraseable Coloring Pencils, 12 Count</t>
  </si>
  <si>
    <t>CA-2017-120761</t>
  </si>
  <si>
    <t>CA-2017-102750</t>
  </si>
  <si>
    <t>CA-2017-101182</t>
  </si>
  <si>
    <t>OFF-PA-10001800</t>
  </si>
  <si>
    <t>Xerox 220</t>
  </si>
  <si>
    <t>CA-2017-140326</t>
  </si>
  <si>
    <t>FUR-BO-10000112</t>
  </si>
  <si>
    <t>Bush Birmingham Collection Bookcase, Dark Cherry</t>
  </si>
  <si>
    <t>CA-2017-109757</t>
  </si>
  <si>
    <t>CA-2017-141929</t>
  </si>
  <si>
    <t>CA-2017-117394</t>
  </si>
  <si>
    <t>CA-2017-117261</t>
  </si>
  <si>
    <t>CA-2017-116680</t>
  </si>
  <si>
    <t>US-2017-166394</t>
  </si>
  <si>
    <t>CA-2017-147410</t>
  </si>
  <si>
    <t>US-2017-117450</t>
  </si>
  <si>
    <t>CA-2017-100783</t>
  </si>
  <si>
    <t>Garland</t>
  </si>
  <si>
    <t>CA-2017-137582</t>
  </si>
  <si>
    <t>US-2017-147655</t>
  </si>
  <si>
    <t>OFF-BI-10002931</t>
  </si>
  <si>
    <t>Avery Trapezoid Extra Heavy Duty 4" Binders</t>
  </si>
  <si>
    <t>CA-2017-107293</t>
  </si>
  <si>
    <t>CA-2017-120705</t>
  </si>
  <si>
    <t>CA-2017-102736</t>
  </si>
  <si>
    <t>US-2017-129441</t>
  </si>
  <si>
    <t>CA-2017-124401</t>
  </si>
  <si>
    <t>CA-2017-148929</t>
  </si>
  <si>
    <t>CA-2017-100335</t>
  </si>
  <si>
    <t>CA-2017-103877</t>
  </si>
  <si>
    <t>Independence</t>
  </si>
  <si>
    <t>CA-2017-163692</t>
  </si>
  <si>
    <t>CA-2017-100160</t>
  </si>
  <si>
    <t>US-2017-104094</t>
  </si>
  <si>
    <t>CA-2017-151008</t>
  </si>
  <si>
    <t>Draper</t>
  </si>
  <si>
    <t>TEC-PH-10002807</t>
  </si>
  <si>
    <t>Motorla HX550 Universal Bluetooth Headset</t>
  </si>
  <si>
    <t>CA-2017-107244</t>
  </si>
  <si>
    <t>CA-2017-128783</t>
  </si>
  <si>
    <t>TG-21640</t>
  </si>
  <si>
    <t>Trudy Glocke</t>
  </si>
  <si>
    <t>FUR-FU-10003623</t>
  </si>
  <si>
    <t>DataProducts Ampli Magnifier Task Lamp, Black,</t>
  </si>
  <si>
    <t>US-2017-150070</t>
  </si>
  <si>
    <t>Modesto</t>
  </si>
  <si>
    <t>CA-2017-128769</t>
  </si>
  <si>
    <t>US-2017-130687</t>
  </si>
  <si>
    <t>TEC-PH-10002033</t>
  </si>
  <si>
    <t>Konftel 250 ConferenceÂ phoneÂ - Charcoal black</t>
  </si>
  <si>
    <t>US-2017-169488</t>
  </si>
  <si>
    <t>OFF-PA-10002659</t>
  </si>
  <si>
    <t>Avoid Verbal Orders Carbonless Minifold Book</t>
  </si>
  <si>
    <t>US-2017-124968</t>
  </si>
  <si>
    <t>FUR-TA-10004289</t>
  </si>
  <si>
    <t>BoxOffice By Design Rectangular and Half-Moon Meeting Room Tables</t>
  </si>
  <si>
    <t>CA-2017-149895</t>
  </si>
  <si>
    <t>CA-2017-158036</t>
  </si>
  <si>
    <t>TEC-AC-10002558</t>
  </si>
  <si>
    <t>ImationÂ SwivelÂ Flash DriveÂ USBÂ flash driveÂ - 8 GB</t>
  </si>
  <si>
    <t>CA-2017-152856</t>
  </si>
  <si>
    <t>CA-2017-126396</t>
  </si>
  <si>
    <t>AR-10345</t>
  </si>
  <si>
    <t>Alex Russell</t>
  </si>
  <si>
    <t>US-2017-124779</t>
  </si>
  <si>
    <t>OFF-PA-10000061</t>
  </si>
  <si>
    <t>Xerox 205</t>
  </si>
  <si>
    <t>CA-2017-144456</t>
  </si>
  <si>
    <t>OFF-ST-10001321</t>
  </si>
  <si>
    <t>Decoflex Hanging Personal Folder File, Blue</t>
  </si>
  <si>
    <t>CA-2017-132437</t>
  </si>
  <si>
    <t>US-2017-118087</t>
  </si>
  <si>
    <t>FUR-FU-10001867</t>
  </si>
  <si>
    <t>Eldon Expressions Punched Metal &amp; Wood Desk Accessories, Pewter &amp; Cherry</t>
  </si>
  <si>
    <t>CA-2017-147361</t>
  </si>
  <si>
    <t>CA-2017-147228</t>
  </si>
  <si>
    <t>US-2017-159562</t>
  </si>
  <si>
    <t>OFF-EN-10000461</t>
  </si>
  <si>
    <t>#10- 4 1/8" x 9 1/2" Recycled Envelopes</t>
  </si>
  <si>
    <t>CA-2017-155929</t>
  </si>
  <si>
    <t>CA-2017-137498</t>
  </si>
  <si>
    <t>CA-2017-100825</t>
  </si>
  <si>
    <t>CA-2017-139444</t>
  </si>
  <si>
    <t>CA-2017-169439</t>
  </si>
  <si>
    <t>US-2017-146213</t>
  </si>
  <si>
    <t>CA-2017-168403</t>
  </si>
  <si>
    <t>CA-2017-152198</t>
  </si>
  <si>
    <t>CA-2017-120999</t>
  </si>
  <si>
    <t>Naperville</t>
  </si>
  <si>
    <t>CA-2017-128370</t>
  </si>
  <si>
    <t>CA-2017-110905</t>
  </si>
  <si>
    <t>OFF-AP-10003281</t>
  </si>
  <si>
    <t>Acco 6 Outlet Guardian Standard Surge Suppressor</t>
  </si>
  <si>
    <t>CA-2017-152093</t>
  </si>
  <si>
    <t>CA-2017-122280</t>
  </si>
  <si>
    <t>CA-2017-126438</t>
  </si>
  <si>
    <t>CA-2017-147403</t>
  </si>
  <si>
    <t>CA-2017-159954</t>
  </si>
  <si>
    <t>SS-20410</t>
  </si>
  <si>
    <t>Shahid Shariari</t>
  </si>
  <si>
    <t>OFF-BI-10004876</t>
  </si>
  <si>
    <t>Wilson Jones Suede Grain Vinyl Binders</t>
  </si>
  <si>
    <t>CA-2017-123036</t>
  </si>
  <si>
    <t>TEC-AC-10003499</t>
  </si>
  <si>
    <t>Memorex Mini Travel Drive 8 GB USB 2.0 Flash Drive</t>
  </si>
  <si>
    <t>CA-2017-112774</t>
  </si>
  <si>
    <t>CA-2017-124898</t>
  </si>
  <si>
    <t>CA-2017-149559</t>
  </si>
  <si>
    <t>FUR-CH-10002320</t>
  </si>
  <si>
    <t>Hon Pagoda Stacking Chairs</t>
  </si>
  <si>
    <t>CA-2017-117044</t>
  </si>
  <si>
    <t>CA-2017-144484</t>
  </si>
  <si>
    <t>US-2017-142188</t>
  </si>
  <si>
    <t>JF-15415</t>
  </si>
  <si>
    <t>Jennifer Ferguson</t>
  </si>
  <si>
    <t>TEC-PH-10000127</t>
  </si>
  <si>
    <t>iOttie XL Car Mount</t>
  </si>
  <si>
    <t>US-2017-160836</t>
  </si>
  <si>
    <t>CA-2017-166898</t>
  </si>
  <si>
    <t>US-2017-152898</t>
  </si>
  <si>
    <t>CA-2017-127726</t>
  </si>
  <si>
    <t>CA-2017-103611</t>
  </si>
  <si>
    <t>CA-2017-140676</t>
  </si>
  <si>
    <t>BF-11080</t>
  </si>
  <si>
    <t>Bart Folk</t>
  </si>
  <si>
    <t>CA-2017-108749</t>
  </si>
  <si>
    <t>Woonsocket</t>
  </si>
  <si>
    <t>US-2017-109582</t>
  </si>
  <si>
    <t>CA-2017-139493</t>
  </si>
  <si>
    <t>CA-2017-114440</t>
  </si>
  <si>
    <t>CA-2017-147725</t>
  </si>
  <si>
    <t>US-2017-157224</t>
  </si>
  <si>
    <t>CA-2017-156237</t>
  </si>
  <si>
    <t>TEC-MA-10002930</t>
  </si>
  <si>
    <t>Ricoh - Ink Collector Unit for GX3000 Series Printers</t>
  </si>
  <si>
    <t>TEC-MA-10001681</t>
  </si>
  <si>
    <t>Lexmark MarkNet N8150 Wireless Print Server</t>
  </si>
  <si>
    <t>CA-2017-115882</t>
  </si>
  <si>
    <t>CA-2017-152975</t>
  </si>
  <si>
    <t>RB-19705</t>
  </si>
  <si>
    <t>Roger Barcio</t>
  </si>
  <si>
    <t>CA-2017-108931</t>
  </si>
  <si>
    <t>CA-2017-130302</t>
  </si>
  <si>
    <t>CA-2017-130043</t>
  </si>
  <si>
    <t>OFF-PA-10002230</t>
  </si>
  <si>
    <t>Xerox 1897</t>
  </si>
  <si>
    <t>CA-2017-163020</t>
  </si>
  <si>
    <t>CA-2017-132353</t>
  </si>
  <si>
    <t>CA-2017-121888</t>
  </si>
  <si>
    <t>OFF-AR-10003478</t>
  </si>
  <si>
    <t>Avery Hi-Liter EverBold Pen Style Fluorescent Highlighters, 4/Pack</t>
  </si>
  <si>
    <t>OFF-BI-10001765</t>
  </si>
  <si>
    <t>Wilson Jones Heavy-Duty Casebound Ring Binders with Metal Hinges</t>
  </si>
  <si>
    <t>US-2017-163300</t>
  </si>
  <si>
    <t>CA-2017-145737</t>
  </si>
  <si>
    <t>US-2017-116652</t>
  </si>
  <si>
    <t>OFF-BI-10004528</t>
  </si>
  <si>
    <t>Cardinal Poly Pocket Divider Pockets for Ring Binders</t>
  </si>
  <si>
    <t>CA-2017-124205</t>
  </si>
  <si>
    <t>TC-21145</t>
  </si>
  <si>
    <t>Theresa Coyne</t>
  </si>
  <si>
    <t>TEC-PH-10002115</t>
  </si>
  <si>
    <t>Plantronics 81402</t>
  </si>
  <si>
    <t>CA-2017-146185</t>
  </si>
  <si>
    <t>CA-2017-134418</t>
  </si>
  <si>
    <t>CA-2017-139822</t>
  </si>
  <si>
    <t>OFF-ST-10000943</t>
  </si>
  <si>
    <t>Eldon ProFile File 'N Store Portable File Tub Letter/Legal Size Black</t>
  </si>
  <si>
    <t>TEC-AC-10001090</t>
  </si>
  <si>
    <t>Micro Innovations Wireless Classic Keyboard with Mouse</t>
  </si>
  <si>
    <t>CA-2017-165008</t>
  </si>
  <si>
    <t>CA-2017-127096</t>
  </si>
  <si>
    <t>CA-2017-118136</t>
  </si>
  <si>
    <t>CA-2017-144113</t>
  </si>
  <si>
    <t>CA-2017-134173</t>
  </si>
  <si>
    <t>CA-2017-136448</t>
  </si>
  <si>
    <t>CA-2017-112984</t>
  </si>
  <si>
    <t>CA-2017-130715</t>
  </si>
  <si>
    <t>CA-2017-141446</t>
  </si>
  <si>
    <t>CA-2017-137470</t>
  </si>
  <si>
    <t>OFF-PA-10002001</t>
  </si>
  <si>
    <t>Xerox 1984</t>
  </si>
  <si>
    <t>CA-2017-157931</t>
  </si>
  <si>
    <t>CA-2017-112515</t>
  </si>
  <si>
    <t>FUR-BO-10003404</t>
  </si>
  <si>
    <t>Global Adaptabilites Bookcase, Cherry/Storm Gray Finish</t>
  </si>
  <si>
    <t>OFF-LA-10001175</t>
  </si>
  <si>
    <t>Avery 514</t>
  </si>
  <si>
    <t>CA-2017-105669</t>
  </si>
  <si>
    <t>CA-2017-126928</t>
  </si>
  <si>
    <t>TEC-MA-10004626</t>
  </si>
  <si>
    <t>Lexmark 20R1285 X6650 Wireless All-in-One Printer</t>
  </si>
  <si>
    <t>CA-2017-142293</t>
  </si>
  <si>
    <t>Boise</t>
  </si>
  <si>
    <t>CA-2017-106180</t>
  </si>
  <si>
    <t>CA-2017-133333</t>
  </si>
  <si>
    <t>CA-2017-131016</t>
  </si>
  <si>
    <t>CA-2017-148068</t>
  </si>
  <si>
    <t>CA-2017-134439</t>
  </si>
  <si>
    <t>Grand Island</t>
  </si>
  <si>
    <t>CA-2017-166856</t>
  </si>
  <si>
    <t>Clovis</t>
  </si>
  <si>
    <t>CA-2017-164756</t>
  </si>
  <si>
    <t>OFF-PA-10000673</t>
  </si>
  <si>
    <t>Post-it â_x0080__x009c_Important Messageâ_x0080__x009d_ Note Pad, Neon Colors, 50 Sheets/Pad</t>
  </si>
  <si>
    <t>FUR-FU-10002963</t>
  </si>
  <si>
    <t>Master Caster Door Stop, Gray</t>
  </si>
  <si>
    <t>CA-2017-140508</t>
  </si>
  <si>
    <t>CA-2017-139619</t>
  </si>
  <si>
    <t>Melbourne</t>
  </si>
  <si>
    <t>CA-2017-143378</t>
  </si>
  <si>
    <t>US-2017-148866</t>
  </si>
  <si>
    <t>CA-2017-102974</t>
  </si>
  <si>
    <t>CA-2017-139787</t>
  </si>
  <si>
    <t>CA-2017-153822</t>
  </si>
  <si>
    <t>CA-2017-160801</t>
  </si>
  <si>
    <t>CA-2017-100111</t>
  </si>
  <si>
    <t>TEC-AC-10002647</t>
  </si>
  <si>
    <t>LogitechÂ Wireless Boombox Speaker - portable - wireless, wired</t>
  </si>
  <si>
    <t>CA-2017-151428</t>
  </si>
  <si>
    <t>CA-2017-123351</t>
  </si>
  <si>
    <t>CA-2017-169817</t>
  </si>
  <si>
    <t>CA-2017-132262</t>
  </si>
  <si>
    <t>ML-18265</t>
  </si>
  <si>
    <t>Muhammed Lee</t>
  </si>
  <si>
    <t>TEC-AC-10000303</t>
  </si>
  <si>
    <t>Logitech M510 Wireless Mouse</t>
  </si>
  <si>
    <t>US-2017-146878</t>
  </si>
  <si>
    <t>CA-2017-165155</t>
  </si>
  <si>
    <t>CA-2017-133074</t>
  </si>
  <si>
    <t>CA-2017-166317</t>
  </si>
  <si>
    <t>OFF-PA-10004475</t>
  </si>
  <si>
    <t>Xerox 1940</t>
  </si>
  <si>
    <t>TEC-PH-10001615</t>
  </si>
  <si>
    <t>AT&amp;T CL82213</t>
  </si>
  <si>
    <t>CA-2017-158379</t>
  </si>
  <si>
    <t>CA-2017-167381</t>
  </si>
  <si>
    <t>US-2017-108245</t>
  </si>
  <si>
    <t>CA-2017-161053</t>
  </si>
  <si>
    <t>US-2017-103226</t>
  </si>
  <si>
    <t>CA-2017-122196</t>
  </si>
  <si>
    <t>CA-2017-102967</t>
  </si>
  <si>
    <t>CA-2017-136000</t>
  </si>
  <si>
    <t>SC-20440</t>
  </si>
  <si>
    <t>Shaun Chance</t>
  </si>
  <si>
    <t>CA-2017-161970</t>
  </si>
  <si>
    <t>OFF-PA-10004255</t>
  </si>
  <si>
    <t>Xerox 219</t>
  </si>
  <si>
    <t>OFF-AR-10003896</t>
  </si>
  <si>
    <t>Stride Job 150 Highlighters, Chisel Tip, Assorted Colors</t>
  </si>
  <si>
    <t>CA-2017-117009</t>
  </si>
  <si>
    <t>CA-2017-162789</t>
  </si>
  <si>
    <t>CA-2017-132521</t>
  </si>
  <si>
    <t>CA-2017-121412</t>
  </si>
  <si>
    <t>CA-2017-117485</t>
  </si>
  <si>
    <t>CA-2017-138422</t>
  </si>
  <si>
    <t>OFF-EN-10004147</t>
  </si>
  <si>
    <t>Wausau Papers Astrobrights Colored Envelopes</t>
  </si>
  <si>
    <t>US-2017-132059</t>
  </si>
  <si>
    <t>CA-2017-123778</t>
  </si>
  <si>
    <t>CA-2017-121314</t>
  </si>
  <si>
    <t>US-2017-125647</t>
  </si>
  <si>
    <t>TEC-PH-10004188</t>
  </si>
  <si>
    <t>OtterBox Commuter Series Case - Samsung Galaxy S4</t>
  </si>
  <si>
    <t>CA-2017-102309</t>
  </si>
  <si>
    <t>Pine Bluff</t>
  </si>
  <si>
    <t>CA-2017-121853</t>
  </si>
  <si>
    <t>CA-2017-103520</t>
  </si>
  <si>
    <t>CA-2017-144694</t>
  </si>
  <si>
    <t>CA-2017-108910</t>
  </si>
  <si>
    <t>CA-2017-142034</t>
  </si>
  <si>
    <t>Saint Cloud</t>
  </si>
  <si>
    <t>CA-2017-121839</t>
  </si>
  <si>
    <t>CA-2017-163335</t>
  </si>
  <si>
    <t>CA-2017-160325</t>
  </si>
  <si>
    <t>CA-2017-122364</t>
  </si>
  <si>
    <t>TEC-MA-10001031</t>
  </si>
  <si>
    <t>Socket Bluetooth Cordless Hand Scanner (CHS)</t>
  </si>
  <si>
    <t>CA-2017-134096</t>
  </si>
  <si>
    <t>CA-2017-142391</t>
  </si>
  <si>
    <t>US-2017-132675</t>
  </si>
  <si>
    <t>CA-2017-148411</t>
  </si>
  <si>
    <t>OFF-PA-10002109</t>
  </si>
  <si>
    <t>Wirebound Voice Message Log Book</t>
  </si>
  <si>
    <t>CA-2017-130148</t>
  </si>
  <si>
    <t>CA-2017-144904</t>
  </si>
  <si>
    <t>CA-2017-162481</t>
  </si>
  <si>
    <t>CA-2017-162572</t>
  </si>
  <si>
    <t>CA-2017-169929</t>
  </si>
  <si>
    <t>Helena</t>
  </si>
  <si>
    <t>CA-2017-116939</t>
  </si>
  <si>
    <t>CA-2017-112004</t>
  </si>
  <si>
    <t>CA-2017-122112</t>
  </si>
  <si>
    <t>CA-2017-129490</t>
  </si>
  <si>
    <t>Miramar</t>
  </si>
  <si>
    <t>US-2017-106145</t>
  </si>
  <si>
    <t>OFF-EN-10001028</t>
  </si>
  <si>
    <t>CA-2017-156391</t>
  </si>
  <si>
    <t>US-2017-139955</t>
  </si>
  <si>
    <t>Brownsville</t>
  </si>
  <si>
    <t>US-2017-125717</t>
  </si>
  <si>
    <t>CA-2017-101574</t>
  </si>
  <si>
    <t>CA-2017-160017</t>
  </si>
  <si>
    <t>CA-2017-152205</t>
  </si>
  <si>
    <t>CA-2017-100314</t>
  </si>
  <si>
    <t>TEC-MA-10003066</t>
  </si>
  <si>
    <t>Wasp CCD Handheld Bar Code Reader</t>
  </si>
  <si>
    <t>CA-2017-121300</t>
  </si>
  <si>
    <t>Mentor</t>
  </si>
  <si>
    <t>FUR-TA-10004442</t>
  </si>
  <si>
    <t>Riverside Furniture Stanwyck Manor Table Series</t>
  </si>
  <si>
    <t>CA-2017-118402</t>
  </si>
  <si>
    <t>CA-2017-128335</t>
  </si>
  <si>
    <t>OFF-EN-10001539</t>
  </si>
  <si>
    <t>CA-2017-140186</t>
  </si>
  <si>
    <t>CA-2017-148138</t>
  </si>
  <si>
    <t>ME-18010</t>
  </si>
  <si>
    <t>Michelle Ellison</t>
  </si>
  <si>
    <t>US-2017-141509</t>
  </si>
  <si>
    <t>CA-2017-126676</t>
  </si>
  <si>
    <t>CA-2017-137918</t>
  </si>
  <si>
    <t>Lodi</t>
  </si>
  <si>
    <t>CA-2017-147452</t>
  </si>
  <si>
    <t>CA-2017-144225</t>
  </si>
  <si>
    <t>CA-2017-123029</t>
  </si>
  <si>
    <t>US-2017-120908</t>
  </si>
  <si>
    <t>OFF-LA-10004677</t>
  </si>
  <si>
    <t>Self-Adhesive Address Labels for Typewriters with Dispenser Box</t>
  </si>
  <si>
    <t>US-2017-130603</t>
  </si>
  <si>
    <t>CA-2017-152275</t>
  </si>
  <si>
    <t>OFF-AR-10000369</t>
  </si>
  <si>
    <t>Design Ebony Sketching Pencil</t>
  </si>
  <si>
    <t>CA-2017-156951</t>
  </si>
  <si>
    <t>OFF-PA-10004530</t>
  </si>
  <si>
    <t>Personal Creations Ink Jet Cards and Labels</t>
  </si>
  <si>
    <t>CA-2017-129378</t>
  </si>
  <si>
    <t>CA-2017-113418</t>
  </si>
  <si>
    <t>CA-2017-117807</t>
  </si>
  <si>
    <t>US-2017-139577</t>
  </si>
  <si>
    <t>CA-2017-126074</t>
  </si>
  <si>
    <t>FUR-FU-10003577</t>
  </si>
  <si>
    <t>Nu-Dell Leatherette Frames</t>
  </si>
  <si>
    <t>CA-2017-147564</t>
  </si>
  <si>
    <t>CA-2017-123981</t>
  </si>
  <si>
    <t>CA-2017-101308</t>
  </si>
  <si>
    <t>CA-2017-105914</t>
  </si>
  <si>
    <t>US-2017-162558</t>
  </si>
  <si>
    <t>CA-2017-116113</t>
  </si>
  <si>
    <t>CA-2017-141117</t>
  </si>
  <si>
    <t>JK-16090</t>
  </si>
  <si>
    <t>Juliana Krohn</t>
  </si>
  <si>
    <t>CA-2017-137414</t>
  </si>
  <si>
    <t>CA-2017-152926</t>
  </si>
  <si>
    <t>CA-2017-141789</t>
  </si>
  <si>
    <t>CA-2017-134607</t>
  </si>
  <si>
    <t>CA-2017-101749</t>
  </si>
  <si>
    <t>CA-2017-149853</t>
  </si>
  <si>
    <t>OFF-PA-10000556</t>
  </si>
  <si>
    <t>Xerox 208</t>
  </si>
  <si>
    <t>CA-2017-143035</t>
  </si>
  <si>
    <t>CA-2017-144820</t>
  </si>
  <si>
    <t>CA-2017-163818</t>
  </si>
  <si>
    <t>US-2017-103247</t>
  </si>
  <si>
    <t>PO-19195</t>
  </si>
  <si>
    <t>Phillina Ober</t>
  </si>
  <si>
    <t>CA-2017-167661</t>
  </si>
  <si>
    <t>CA-2017-143112</t>
  </si>
  <si>
    <t>CA-2017-157672</t>
  </si>
  <si>
    <t>CA-2017-131807</t>
  </si>
  <si>
    <t>Chico</t>
  </si>
  <si>
    <t>FUR-FU-10004666</t>
  </si>
  <si>
    <t>DAX Clear Channel Poster Frame</t>
  </si>
  <si>
    <t>US-2017-148054</t>
  </si>
  <si>
    <t>Meridian</t>
  </si>
  <si>
    <t>US-2017-136868</t>
  </si>
  <si>
    <t>TEC-AC-10001539</t>
  </si>
  <si>
    <t>Logitech G430 Surround Sound Gaming Headset with Dolby 7.1 Technology</t>
  </si>
  <si>
    <t>CA-2017-109099</t>
  </si>
  <si>
    <t>CA-2017-118577</t>
  </si>
  <si>
    <t>CA-2017-146269</t>
  </si>
  <si>
    <t>OFF-AR-10004790</t>
  </si>
  <si>
    <t>CA-2017-137421</t>
  </si>
  <si>
    <t>CA-2017-104003</t>
  </si>
  <si>
    <t>FUR-BO-10003965</t>
  </si>
  <si>
    <t>O'Sullivan Manor Hill 2-Door Library in Brianna Oak</t>
  </si>
  <si>
    <t>CA-2017-108574</t>
  </si>
  <si>
    <t>CA-2017-148404</t>
  </si>
  <si>
    <t>CA-2017-128426</t>
  </si>
  <si>
    <t>CA-2017-152709</t>
  </si>
  <si>
    <t>CA-2017-105487</t>
  </si>
  <si>
    <t>CA-2017-151596</t>
  </si>
  <si>
    <t>US-2017-168613</t>
  </si>
  <si>
    <t>CA-2017-162635</t>
  </si>
  <si>
    <t>US-2017-117247</t>
  </si>
  <si>
    <t>CA-2017-132430</t>
  </si>
  <si>
    <t>CA-2017-141873</t>
  </si>
  <si>
    <t>OFF-PA-10000069</t>
  </si>
  <si>
    <t>TOPS 4 x 6 Fluorescent Color Memo Sheets, 500 Sheets per Pack</t>
  </si>
  <si>
    <t>OFF-BI-10003655</t>
  </si>
  <si>
    <t>Durable Pressboard Binders</t>
  </si>
  <si>
    <t>CA-2017-163125</t>
  </si>
  <si>
    <t>League City</t>
  </si>
  <si>
    <t>US-2017-115595</t>
  </si>
  <si>
    <t>CA-2017-111717</t>
  </si>
  <si>
    <t>CA-2017-152702</t>
  </si>
  <si>
    <t>CA-2017-149146</t>
  </si>
  <si>
    <t>OFF-PA-10003919</t>
  </si>
  <si>
    <t>Xerox 1989</t>
  </si>
  <si>
    <t>CA-2017-168655</t>
  </si>
  <si>
    <t>CA-2017-126536</t>
  </si>
  <si>
    <t>CA-2017-112431</t>
  </si>
  <si>
    <t>CA-2017-169362</t>
  </si>
  <si>
    <t>CA-2017-150091</t>
  </si>
  <si>
    <t>CA-2017-152933</t>
  </si>
  <si>
    <t>CA-2017-130505</t>
  </si>
  <si>
    <t>CA-2017-169607</t>
  </si>
  <si>
    <t>CA-2017-132976</t>
  </si>
  <si>
    <t>OFF-PA-10004470</t>
  </si>
  <si>
    <t>Adams Write n' Stick Phone Message Book, 11" X 5 1/4", 200 Messages</t>
  </si>
  <si>
    <t>OFF-LA-10002043</t>
  </si>
  <si>
    <t>Avery 489</t>
  </si>
  <si>
    <t>CA-2017-116519</t>
  </si>
  <si>
    <t>CA-2017-163160</t>
  </si>
  <si>
    <t>Freeport</t>
  </si>
  <si>
    <t>CA-2017-135909</t>
  </si>
  <si>
    <t>US-2017-148831</t>
  </si>
  <si>
    <t>CA-2017-103212</t>
  </si>
  <si>
    <t>CA-2017-150707</t>
  </si>
  <si>
    <t>CA-2017-168837</t>
  </si>
  <si>
    <t>CA-2017-126123</t>
  </si>
  <si>
    <t>AG-10765</t>
  </si>
  <si>
    <t>Anthony Garverick</t>
  </si>
  <si>
    <t>CA-2017-151183</t>
  </si>
  <si>
    <t>CA-2017-106033</t>
  </si>
  <si>
    <t>OFF-AR-10002818</t>
  </si>
  <si>
    <t>Panasonic KP-310 Heavy-Duty Electric Pencil Sharpener</t>
  </si>
  <si>
    <t>CA-2017-113670</t>
  </si>
  <si>
    <t>CA-2017-164819</t>
  </si>
  <si>
    <t>CA-2017-142643</t>
  </si>
  <si>
    <t>FUR-FU-10000087</t>
  </si>
  <si>
    <t>Executive Impressions 14" Two-Color Numerals Wall Clock</t>
  </si>
  <si>
    <t>CA-2017-154949</t>
  </si>
  <si>
    <t>Camarillo</t>
  </si>
  <si>
    <t>CA-2017-100237</t>
  </si>
  <si>
    <t>CA-2017-158386</t>
  </si>
  <si>
    <t>BO-11425</t>
  </si>
  <si>
    <t>Bobby Odegard</t>
  </si>
  <si>
    <t>CA-2017-132234</t>
  </si>
  <si>
    <t>CA-2017-111577</t>
  </si>
  <si>
    <t>CA-2017-159282</t>
  </si>
  <si>
    <t>Swingline SM12-08 MicroCut Jam Free Shredder</t>
  </si>
  <si>
    <t>CA-2017-159100</t>
  </si>
  <si>
    <t>CA-2017-165603</t>
  </si>
  <si>
    <t>OFF-ST-10000798</t>
  </si>
  <si>
    <t>2300 Heavy-Duty Transfer File Systems by Perma</t>
  </si>
  <si>
    <t>CA-2017-123246</t>
  </si>
  <si>
    <t>AJ-10960</t>
  </si>
  <si>
    <t>Astrea Jones</t>
  </si>
  <si>
    <t>CA-2017-114804</t>
  </si>
  <si>
    <t>CA-2017-107727</t>
  </si>
  <si>
    <t>CA-2017-125388</t>
  </si>
  <si>
    <t>CA-2017-125199</t>
  </si>
  <si>
    <t>CA-2017-159457</t>
  </si>
  <si>
    <t>US-2017-120390</t>
  </si>
  <si>
    <t>CA-2017-131492</t>
  </si>
  <si>
    <t>HH-15010</t>
  </si>
  <si>
    <t>Hilary Holden</t>
  </si>
  <si>
    <t>FUR-TA-10003837</t>
  </si>
  <si>
    <t>Anderson Hickey Conga Table Tops &amp; Accessories</t>
  </si>
  <si>
    <t>CA-2017-117653</t>
  </si>
  <si>
    <t>CA-2017-106432</t>
  </si>
  <si>
    <t>FUR-BO-10004360</t>
  </si>
  <si>
    <t>Rush Hierlooms Collection Rich Wood Bookcases</t>
  </si>
  <si>
    <t>CA-2017-125990</t>
  </si>
  <si>
    <t>CA-2017-147277</t>
  </si>
  <si>
    <t>CA-2017-158743</t>
  </si>
  <si>
    <t>US-2017-146416</t>
  </si>
  <si>
    <t>CA-2017-158722</t>
  </si>
  <si>
    <t>CA-2017-104822</t>
  </si>
  <si>
    <t>CA-2017-103065</t>
  </si>
  <si>
    <t>FUR-FU-10000175</t>
  </si>
  <si>
    <t>DAX Wood Document Frame.</t>
  </si>
  <si>
    <t>US-2017-115252</t>
  </si>
  <si>
    <t>Durham</t>
  </si>
  <si>
    <t>CA-2017-113558</t>
  </si>
  <si>
    <t>PH-18790</t>
  </si>
  <si>
    <t>Patricia Hirasaki</t>
  </si>
  <si>
    <t>CA-2017-145884</t>
  </si>
  <si>
    <t>CA-2017-167094</t>
  </si>
  <si>
    <t>CA-2017-154410</t>
  </si>
  <si>
    <t>CA-2017-148166</t>
  </si>
  <si>
    <t>Deltona</t>
  </si>
  <si>
    <t>CA-2017-100356</t>
  </si>
  <si>
    <t>US-2017-117331</t>
  </si>
  <si>
    <t>CA-2017-117422</t>
  </si>
  <si>
    <t>CA-2017-113453</t>
  </si>
  <si>
    <t>CA-2017-142125</t>
  </si>
  <si>
    <t>CA-2017-127180</t>
  </si>
  <si>
    <t>CA-2017-101581</t>
  </si>
  <si>
    <t>CA-2017-130211</t>
  </si>
  <si>
    <t>Lawton</t>
  </si>
  <si>
    <t>OFF-ST-10000129</t>
  </si>
  <si>
    <t>Fellowes Recycled Storage Drawers</t>
  </si>
  <si>
    <t>US-2017-111920</t>
  </si>
  <si>
    <t>CA-2017-130141</t>
  </si>
  <si>
    <t>FUR-CH-10000749</t>
  </si>
  <si>
    <t>Office Star - Ergonomic Mid Back Chair with 2-Way Adjustable Arms</t>
  </si>
  <si>
    <t>CA-2017-156363</t>
  </si>
  <si>
    <t>OFF-EN-10003068</t>
  </si>
  <si>
    <t>#6 3/4 Gummed Flap White Envelopes</t>
  </si>
  <si>
    <t>CA-2017-117079</t>
  </si>
  <si>
    <t>JR-15700</t>
  </si>
  <si>
    <t>Jocasta Rupert</t>
  </si>
  <si>
    <t>CA-2017-139913</t>
  </si>
  <si>
    <t>JC-16105</t>
  </si>
  <si>
    <t>Julie Creighton</t>
  </si>
  <si>
    <t>OFF-PA-10003739</t>
  </si>
  <si>
    <t>Xerox 1969</t>
  </si>
  <si>
    <t>US-2017-105389</t>
  </si>
  <si>
    <t>CA-2017-106068</t>
  </si>
  <si>
    <t>RB-19330</t>
  </si>
  <si>
    <t>Randy Bradley</t>
  </si>
  <si>
    <t>CA-2017-125451</t>
  </si>
  <si>
    <t>OFF-PA-10003724</t>
  </si>
  <si>
    <t>Wirebound Message Book, 4 per Page</t>
  </si>
  <si>
    <t>CA-2017-141705</t>
  </si>
  <si>
    <t>CA-2017-144365</t>
  </si>
  <si>
    <t>CA-2017-155558</t>
  </si>
  <si>
    <t>CA-2017-162173</t>
  </si>
  <si>
    <t>CA-2017-115119</t>
  </si>
  <si>
    <t>US-2017-110646</t>
  </si>
  <si>
    <t>CA-2017-102729</t>
  </si>
  <si>
    <t>CA-2017-110373</t>
  </si>
  <si>
    <t>CA-2017-130764</t>
  </si>
  <si>
    <t>CA-2017-127922</t>
  </si>
  <si>
    <t>CA-2017-151225</t>
  </si>
  <si>
    <t>CA-2017-134880</t>
  </si>
  <si>
    <t>CA-2017-110310</t>
  </si>
  <si>
    <t>CA-2017-118367</t>
  </si>
  <si>
    <t>CA-2017-111262</t>
  </si>
  <si>
    <t>KH-16510</t>
  </si>
  <si>
    <t>Keith Herrera</t>
  </si>
  <si>
    <t>OFF-PA-10001937</t>
  </si>
  <si>
    <t>Xerox 21</t>
  </si>
  <si>
    <t>CA-2017-139353</t>
  </si>
  <si>
    <t>CA-2017-160661</t>
  </si>
  <si>
    <t>CA-2017-160983</t>
  </si>
  <si>
    <t>CA-2017-139661</t>
  </si>
  <si>
    <t>CA-2017-127285</t>
  </si>
  <si>
    <t>CA-2017-123491</t>
  </si>
  <si>
    <t>OFF-LA-10003077</t>
  </si>
  <si>
    <t>Avery 500</t>
  </si>
  <si>
    <t>CA-2017-152807</t>
  </si>
  <si>
    <t>CA-2017-142622</t>
  </si>
  <si>
    <t>JK-15625</t>
  </si>
  <si>
    <t>Jim Karlsson</t>
  </si>
  <si>
    <t>CA-2017-152583</t>
  </si>
  <si>
    <t>CA-2017-155292</t>
  </si>
  <si>
    <t>CA-2017-131632</t>
  </si>
  <si>
    <t>CA-2017-117114</t>
  </si>
  <si>
    <t>CA-2017-123967</t>
  </si>
  <si>
    <t>CA-2017-104136</t>
  </si>
  <si>
    <t>CA-2017-164049</t>
  </si>
  <si>
    <t>CA-2017-116358</t>
  </si>
  <si>
    <t>US-2017-163790</t>
  </si>
  <si>
    <t>OFF-BI-10003718</t>
  </si>
  <si>
    <t>GBC Therma-A-Bind 250T Electric Binding System</t>
  </si>
  <si>
    <t>FUR-FU-10002508</t>
  </si>
  <si>
    <t>Document Clip Frames</t>
  </si>
  <si>
    <t>CA-2017-143567</t>
  </si>
  <si>
    <t>CA-2017-127782</t>
  </si>
  <si>
    <t>CA-2017-168179</t>
  </si>
  <si>
    <t>CA-2017-141425</t>
  </si>
  <si>
    <t>US-2017-115609</t>
  </si>
  <si>
    <t>US-2017-145597</t>
  </si>
  <si>
    <t>CA-2017-167227</t>
  </si>
  <si>
    <t>Saint Louis</t>
  </si>
  <si>
    <t>CA-2017-120061</t>
  </si>
  <si>
    <t>CA-2017-169005</t>
  </si>
  <si>
    <t>CA-2017-153339</t>
  </si>
  <si>
    <t>CA-2017-142636</t>
  </si>
  <si>
    <t>CA-2017-126046</t>
  </si>
  <si>
    <t>CA-2017-143329</t>
  </si>
  <si>
    <t>Las Cruces</t>
  </si>
  <si>
    <t>CA-2017-121615</t>
  </si>
  <si>
    <t>DL-12925</t>
  </si>
  <si>
    <t>Daniel Lacy</t>
  </si>
  <si>
    <t>CA-2017-110429</t>
  </si>
  <si>
    <t>US-2017-110989</t>
  </si>
  <si>
    <t>CA-2017-103009</t>
  </si>
  <si>
    <t>OFF-PA-10001215</t>
  </si>
  <si>
    <t>Xerox 1963</t>
  </si>
  <si>
    <t>CA-2017-148320</t>
  </si>
  <si>
    <t>CA-2017-161130</t>
  </si>
  <si>
    <t>US-2017-101518</t>
  </si>
  <si>
    <t>US-2017-105998</t>
  </si>
  <si>
    <t>CA-2017-130834</t>
  </si>
  <si>
    <t>US-2017-168802</t>
  </si>
  <si>
    <t>CA-2017-135419</t>
  </si>
  <si>
    <t>CA-2017-100622</t>
  </si>
  <si>
    <t>US-2017-168116</t>
  </si>
  <si>
    <t>GT-14635</t>
  </si>
  <si>
    <t>Grant Thornton</t>
  </si>
  <si>
    <t>TEC-MA-10004125</t>
  </si>
  <si>
    <t>Cubify CubeX 3D Printer Triple Head Print</t>
  </si>
  <si>
    <t>US-2017-156083</t>
  </si>
  <si>
    <t>CA-2017-105144</t>
  </si>
  <si>
    <t>CA-2017-147760</t>
  </si>
  <si>
    <t>CA-2017-102610</t>
  </si>
  <si>
    <t>CA-2017-121160</t>
  </si>
  <si>
    <t>OFF-BI-10003094</t>
  </si>
  <si>
    <t>Self-Adhesive Ring Binder Labels</t>
  </si>
  <si>
    <t>US-2017-122672</t>
  </si>
  <si>
    <t>CA-2017-159135</t>
  </si>
  <si>
    <t>Springdale</t>
  </si>
  <si>
    <t>US-2017-107272</t>
  </si>
  <si>
    <t>US-2017-111745</t>
  </si>
  <si>
    <t>CA-2017-116225</t>
  </si>
  <si>
    <t>CA-2017-154732</t>
  </si>
  <si>
    <t>CA-2017-114258</t>
  </si>
  <si>
    <t>CA-2017-157196</t>
  </si>
  <si>
    <t>CA-2017-102925</t>
  </si>
  <si>
    <t>CD-12280</t>
  </si>
  <si>
    <t>Christina DeMoss</t>
  </si>
  <si>
    <t>CA-2017-118213</t>
  </si>
  <si>
    <t>US-2017-109484</t>
  </si>
  <si>
    <t>CA-2017-107720</t>
  </si>
  <si>
    <t>OFF-ST-10001414</t>
  </si>
  <si>
    <t>Decoflex Hanging Personal Folder File</t>
  </si>
  <si>
    <t>CA-2017-154816</t>
  </si>
  <si>
    <t>CA-2017-100013</t>
  </si>
  <si>
    <t>OFF-AR-10001022</t>
  </si>
  <si>
    <t>SANFORD Liquid Accent Tank-Style Highlighters</t>
  </si>
  <si>
    <t>CA-2017-167941</t>
  </si>
  <si>
    <t>CA-2017-125290</t>
  </si>
  <si>
    <t>CA-2017-154109</t>
  </si>
  <si>
    <t>US-2017-153948</t>
  </si>
  <si>
    <t>CA-2017-144596</t>
  </si>
  <si>
    <t>CA-2017-107174</t>
  </si>
  <si>
    <t>US-2017-119319</t>
  </si>
  <si>
    <t>CA-2017-106691</t>
  </si>
  <si>
    <t>CA-2017-150504</t>
  </si>
  <si>
    <t>CA-2017-122504</t>
  </si>
  <si>
    <t>TEC-PH-10002468</t>
  </si>
  <si>
    <t>Plantronics CS 50-USB -Â headsetÂ - Convertible, Monaural</t>
  </si>
  <si>
    <t>CA-2017-149888</t>
  </si>
  <si>
    <t>CA-2017-152737</t>
  </si>
  <si>
    <t>CA-2017-132346</t>
  </si>
  <si>
    <t>CA-2017-113572</t>
  </si>
  <si>
    <t>TEC-AC-10002370</t>
  </si>
  <si>
    <t>Maxell CD-R Discs</t>
  </si>
  <si>
    <t>CA-2017-113460</t>
  </si>
  <si>
    <t>CA-2017-163188</t>
  </si>
  <si>
    <t>CA-2017-143658</t>
  </si>
  <si>
    <t>CA-2017-155621</t>
  </si>
  <si>
    <t>KN-16450</t>
  </si>
  <si>
    <t>Kean Nguyen</t>
  </si>
  <si>
    <t>CA-2017-161018</t>
  </si>
  <si>
    <t>CA-2017-158246</t>
  </si>
  <si>
    <t>Sunnyvale</t>
  </si>
  <si>
    <t>CA-2017-159597</t>
  </si>
  <si>
    <t>Coachella</t>
  </si>
  <si>
    <t>OFF-ST-10002289</t>
  </si>
  <si>
    <t>Safco Wire Cube Shelving System, For Use as 4 or 5 14" Cubes, Black</t>
  </si>
  <si>
    <t>CA-2017-152912</t>
  </si>
  <si>
    <t>US-2017-141852</t>
  </si>
  <si>
    <t>CA-2017-119494</t>
  </si>
  <si>
    <t>CA-2017-159667</t>
  </si>
  <si>
    <t>US-2017-155425</t>
  </si>
  <si>
    <t>AB-10600</t>
  </si>
  <si>
    <t>Ann Blume</t>
  </si>
  <si>
    <t>TEC-MA-10003183</t>
  </si>
  <si>
    <t>DYMO CardScan Personal V9 Business Card Scanner</t>
  </si>
  <si>
    <t>CA-2017-104640</t>
  </si>
  <si>
    <t>CA-2017-161739</t>
  </si>
  <si>
    <t>FUR-FU-10001468</t>
  </si>
  <si>
    <t>Tenex Antistatic Computer Chair Mats</t>
  </si>
  <si>
    <t>CA-2017-163874</t>
  </si>
  <si>
    <t>CA-2017-142671</t>
  </si>
  <si>
    <t>CA-2017-162096</t>
  </si>
  <si>
    <t>TB-21190</t>
  </si>
  <si>
    <t>Thomas Brumley</t>
  </si>
  <si>
    <t>US-2017-128447</t>
  </si>
  <si>
    <t>Pasco</t>
  </si>
  <si>
    <t>CA-2017-141138</t>
  </si>
  <si>
    <t>GH-14425</t>
  </si>
  <si>
    <t>Gary Hwang</t>
  </si>
  <si>
    <t>CA-2017-137624</t>
  </si>
  <si>
    <t>CA-2017-150959</t>
  </si>
  <si>
    <t>CA-2017-143455</t>
  </si>
  <si>
    <t>CA-2017-110842</t>
  </si>
  <si>
    <t>CA-2017-157483</t>
  </si>
  <si>
    <t>CA-2017-120327</t>
  </si>
  <si>
    <t>CA-2017-143217</t>
  </si>
  <si>
    <t>CA-2017-154137</t>
  </si>
  <si>
    <t>CA-2017-158561</t>
  </si>
  <si>
    <t>CA-2017-115448</t>
  </si>
  <si>
    <t>CA-2017-148985</t>
  </si>
  <si>
    <t>US-2017-116491</t>
  </si>
  <si>
    <t>CA-2017-167976</t>
  </si>
  <si>
    <t>Aberdeen</t>
  </si>
  <si>
    <t>CA-2017-160514</t>
  </si>
  <si>
    <t>CA-2017-134978</t>
  </si>
  <si>
    <t>CA-2017-130386</t>
  </si>
  <si>
    <t>NG-18430</t>
  </si>
  <si>
    <t>Nathan Gelder</t>
  </si>
  <si>
    <t>OFF-PA-10003823</t>
  </si>
  <si>
    <t>Xerox 197</t>
  </si>
  <si>
    <t>US-2017-116659</t>
  </si>
  <si>
    <t>CA-2017-134915</t>
  </si>
  <si>
    <t>FUR-FU-10000305</t>
  </si>
  <si>
    <t>Tenex V2T-RE Standard Weight Series Chair Mat, 45" x 53", Lip 25" x 12"</t>
  </si>
  <si>
    <t>CA-2017-164168</t>
  </si>
  <si>
    <t>CA-2017-122644</t>
  </si>
  <si>
    <t>CA-2017-164364</t>
  </si>
  <si>
    <t>US-2017-136707</t>
  </si>
  <si>
    <t>CA-2017-149944</t>
  </si>
  <si>
    <t>CA-2017-154088</t>
  </si>
  <si>
    <t>US-2017-132220</t>
  </si>
  <si>
    <t>US-2017-125808</t>
  </si>
  <si>
    <t>CA-2017-166835</t>
  </si>
  <si>
    <t>US-2017-119662</t>
  </si>
  <si>
    <t>US-2017-124926</t>
  </si>
  <si>
    <t>US-2017-165344</t>
  </si>
  <si>
    <t>TEC-MA-10002210</t>
  </si>
  <si>
    <t>Epson TM-T88V Direct Thermal Printer - Monochrome - Desktop</t>
  </si>
  <si>
    <t>CA-2017-160416</t>
  </si>
  <si>
    <t>TEC-AC-10004114</t>
  </si>
  <si>
    <t>KeyTronicÂ 6101 Series -Â KeyboardÂ - Black</t>
  </si>
  <si>
    <t>CA-2017-165204</t>
  </si>
  <si>
    <t>CA-2017-122490</t>
  </si>
  <si>
    <t>US-2017-153633</t>
  </si>
  <si>
    <t>Jupiter</t>
  </si>
  <si>
    <t>CA-2017-113873</t>
  </si>
  <si>
    <t>CA-2017-159156</t>
  </si>
  <si>
    <t>CA-2017-112844</t>
  </si>
  <si>
    <t>CA-2017-133620</t>
  </si>
  <si>
    <t>US-2017-102904</t>
  </si>
  <si>
    <t>CA-2017-123624</t>
  </si>
  <si>
    <t>US-2017-140312</t>
  </si>
  <si>
    <t>CA-2017-138611</t>
  </si>
  <si>
    <t>Grove City</t>
  </si>
  <si>
    <t>CA-2017-152142</t>
  </si>
  <si>
    <t>CA-2017-106943</t>
  </si>
  <si>
    <t>US-2017-136679</t>
  </si>
  <si>
    <t>CA-2017-137323</t>
  </si>
  <si>
    <t>CA-2017-142489</t>
  </si>
  <si>
    <t>US-2017-118157</t>
  </si>
  <si>
    <t>CA-2017-124261</t>
  </si>
  <si>
    <t>CA-2017-108112</t>
  </si>
  <si>
    <t>US-2017-157896</t>
  </si>
  <si>
    <t>CA-2017-137022</t>
  </si>
  <si>
    <t>CA-2017-136308</t>
  </si>
  <si>
    <t>MW-18235</t>
  </si>
  <si>
    <t>Mitch Willingham</t>
  </si>
  <si>
    <t>CA-2017-100601</t>
  </si>
  <si>
    <t>CA-2017-108091</t>
  </si>
  <si>
    <t>EK-13795</t>
  </si>
  <si>
    <t>Eileen Kiefer</t>
  </si>
  <si>
    <t>Escondido</t>
  </si>
  <si>
    <t>US-2017-114657</t>
  </si>
  <si>
    <t>US-2017-107888</t>
  </si>
  <si>
    <t>US-2017-118598</t>
  </si>
  <si>
    <t>CA-2017-122945</t>
  </si>
  <si>
    <t>CA-2017-121678</t>
  </si>
  <si>
    <t>Elyria</t>
  </si>
  <si>
    <t>CA-2017-160633</t>
  </si>
  <si>
    <t>CA-2017-157448</t>
  </si>
  <si>
    <t>CA-2017-165687</t>
  </si>
  <si>
    <t>CA-2017-138163</t>
  </si>
  <si>
    <t>CA-2017-124674</t>
  </si>
  <si>
    <t>CA-2017-166709</t>
  </si>
  <si>
    <t>CA-2017-141719</t>
  </si>
  <si>
    <t>CA-2017-128265</t>
  </si>
  <si>
    <t>CA-2017-118122</t>
  </si>
  <si>
    <t>CA-2017-158120</t>
  </si>
  <si>
    <t>Hillsboro</t>
  </si>
  <si>
    <t>CA-2017-100902</t>
  </si>
  <si>
    <t>OFF-PA-10002558</t>
  </si>
  <si>
    <t>Xerox 1938</t>
  </si>
  <si>
    <t>US-2017-155866</t>
  </si>
  <si>
    <t>Howard Miller 13" Diameter Goldtone Round Wall Clock</t>
  </si>
  <si>
    <t>US-2017-116505</t>
  </si>
  <si>
    <t>Hagerstown</t>
  </si>
  <si>
    <t>CA-2017-163629</t>
  </si>
  <si>
    <t>US-2017-132444</t>
  </si>
  <si>
    <t>US-2017-158946</t>
  </si>
  <si>
    <t>CA-2017-143434</t>
  </si>
  <si>
    <t>Saginaw</t>
  </si>
  <si>
    <t>CA-2017-167871</t>
  </si>
  <si>
    <t>CA-2017-104913</t>
  </si>
  <si>
    <t>CA-2017-104864</t>
  </si>
  <si>
    <t>OFF-PA-10003309</t>
  </si>
  <si>
    <t>Xerox 211</t>
  </si>
  <si>
    <t>CA-2017-160122</t>
  </si>
  <si>
    <t>CA-2017-107825</t>
  </si>
  <si>
    <t>US-2017-152380</t>
  </si>
  <si>
    <t>CA-2017-162929</t>
  </si>
  <si>
    <t>CA-2017-121468</t>
  </si>
  <si>
    <t>CA-2017-158876</t>
  </si>
  <si>
    <t>OFF-PA-10000308</t>
  </si>
  <si>
    <t>Xerox 1901</t>
  </si>
  <si>
    <t>US-2017-139969</t>
  </si>
  <si>
    <t>College Station</t>
  </si>
  <si>
    <t>US-2017-137491</t>
  </si>
  <si>
    <t>CA-2017-101042</t>
  </si>
  <si>
    <t>CA-2017-126242</t>
  </si>
  <si>
    <t>FUR-FU-10002685</t>
  </si>
  <si>
    <t>Executive Impressions 13-1/2" Indoor/Outdoor Wall Clock</t>
  </si>
  <si>
    <t>CA-2017-168858</t>
  </si>
  <si>
    <t>CA-2017-112529</t>
  </si>
  <si>
    <t>CA-2017-110926</t>
  </si>
  <si>
    <t>CA-2017-131254</t>
  </si>
  <si>
    <t>OFF-AR-10003876</t>
  </si>
  <si>
    <t>Avery Hi-Liter GlideStik Fluorescent Highlighter, Yellow Ink</t>
  </si>
  <si>
    <t>US-2017-108014</t>
  </si>
  <si>
    <t>JH-15430</t>
  </si>
  <si>
    <t>Jennifer Halladay</t>
  </si>
  <si>
    <t>CA-2017-146458</t>
  </si>
  <si>
    <t>RB-19435</t>
  </si>
  <si>
    <t>Richard Bierner</t>
  </si>
  <si>
    <t>CA-2017-143021</t>
  </si>
  <si>
    <t>CA-2017-118731</t>
  </si>
  <si>
    <t>CA-2017-121818</t>
  </si>
  <si>
    <t>US-2017-161193</t>
  </si>
  <si>
    <t>US-2017-110996</t>
  </si>
  <si>
    <t>Ontario</t>
  </si>
  <si>
    <t>FUR-CH-10003956</t>
  </si>
  <si>
    <t>Novimex High-Tech Fabric Mesh Task Chair</t>
  </si>
  <si>
    <t>CA-2017-146724</t>
  </si>
  <si>
    <t>OFF-AR-10001026</t>
  </si>
  <si>
    <t>Sanford Uni-Blazer View Highlighters, Chisel Tip, Yellow</t>
  </si>
  <si>
    <t>CA-2017-111556</t>
  </si>
  <si>
    <t>CA-2017-103499</t>
  </si>
  <si>
    <t>CA-2017-154123</t>
  </si>
  <si>
    <t>CA-2017-120404</t>
  </si>
  <si>
    <t>CA-2017-142888</t>
  </si>
  <si>
    <t>CA-2017-107874</t>
  </si>
  <si>
    <t>CA-2017-103380</t>
  </si>
  <si>
    <t>CA-2017-100811</t>
  </si>
  <si>
    <t>OFF-ST-10002444</t>
  </si>
  <si>
    <t>Recycled Eldon Regeneration Jumbo File</t>
  </si>
  <si>
    <t>CA-2017-105130</t>
  </si>
  <si>
    <t>CA-2017-110443</t>
  </si>
  <si>
    <t>Renton</t>
  </si>
  <si>
    <t>TEC-MA-10002073</t>
  </si>
  <si>
    <t>3D Systems Cube Printer, 2nd Generation, White</t>
  </si>
  <si>
    <t>CA-2017-157420</t>
  </si>
  <si>
    <t>CA-2017-144036</t>
  </si>
  <si>
    <t>CA-2017-119004</t>
  </si>
  <si>
    <t>TEC-PH-10002844</t>
  </si>
  <si>
    <t>Speck Products Candyshell Flip Case</t>
  </si>
  <si>
    <t>CA-2017-149160</t>
  </si>
  <si>
    <t>Canton</t>
  </si>
  <si>
    <t>CA-2017-103156</t>
  </si>
  <si>
    <t>CA-2017-107832</t>
  </si>
  <si>
    <t>CA-2017-119746</t>
  </si>
  <si>
    <t>CA-2017-166919</t>
  </si>
  <si>
    <t>CA-2017-167017</t>
  </si>
  <si>
    <t>CA-2017-148992</t>
  </si>
  <si>
    <t>CA-2017-156622</t>
  </si>
  <si>
    <t>CA-2017-101945</t>
  </si>
  <si>
    <t>CA-2017-166436</t>
  </si>
  <si>
    <t>CA-2017-128300</t>
  </si>
  <si>
    <t>Summerville</t>
  </si>
  <si>
    <t>CA-2017-146535</t>
  </si>
  <si>
    <t>CA-2017-169894</t>
  </si>
  <si>
    <t>CA-2017-153654</t>
  </si>
  <si>
    <t>CA-2017-168641</t>
  </si>
  <si>
    <t>CA-2017-123701</t>
  </si>
  <si>
    <t>CA-2017-131366</t>
  </si>
  <si>
    <t>CA-2017-105543</t>
  </si>
  <si>
    <t>Garden City</t>
  </si>
  <si>
    <t>CA-2017-162250</t>
  </si>
  <si>
    <t>CA-2017-103765</t>
  </si>
  <si>
    <t>US-2017-128118</t>
  </si>
  <si>
    <t>CA-2017-137505</t>
  </si>
  <si>
    <t>CA-2017-164028</t>
  </si>
  <si>
    <t>CA-2017-129000</t>
  </si>
  <si>
    <t>US-2017-133312</t>
  </si>
  <si>
    <t>CA-2017-161459</t>
  </si>
  <si>
    <t>CA-2017-155159</t>
  </si>
  <si>
    <t>CA-2017-124765</t>
  </si>
  <si>
    <t>CA-2017-101665</t>
  </si>
  <si>
    <t>CA-2017-150266</t>
  </si>
  <si>
    <t>US-2017-109610</t>
  </si>
  <si>
    <t>CA-2017-135307</t>
  </si>
  <si>
    <t>Gladstone</t>
  </si>
  <si>
    <t>CA-2017-122700</t>
  </si>
  <si>
    <t>CA-2017-165029</t>
  </si>
  <si>
    <t>CA-2017-155957</t>
  </si>
  <si>
    <t>CA-2017-130526</t>
  </si>
  <si>
    <t>CA-2017-155607</t>
  </si>
  <si>
    <t>CA-2017-141439</t>
  </si>
  <si>
    <t>CA-2017-100097</t>
  </si>
  <si>
    <t>CA-2017-102519</t>
  </si>
  <si>
    <t>CA-2017-101245</t>
  </si>
  <si>
    <t>CA-2017-132185</t>
  </si>
  <si>
    <t>CA-2017-107125</t>
  </si>
  <si>
    <t>CA-2017-133207</t>
  </si>
  <si>
    <t>CA-2017-103352</t>
  </si>
  <si>
    <t>CA-2017-159506</t>
  </si>
  <si>
    <t>US-2017-110576</t>
  </si>
  <si>
    <t>CA-2017-121538</t>
  </si>
  <si>
    <t>CA-2017-123372</t>
  </si>
  <si>
    <t>CA-2017-117702</t>
  </si>
  <si>
    <t>CA-2017-131303</t>
  </si>
  <si>
    <t>CA-2017-108035</t>
  </si>
  <si>
    <t>Executive Impressions 13" Chairman Wall Clock</t>
  </si>
  <si>
    <t>CA-2017-111689</t>
  </si>
  <si>
    <t>CA-2017-119305</t>
  </si>
  <si>
    <t>CA-2017-116645</t>
  </si>
  <si>
    <t>US-2017-120089</t>
  </si>
  <si>
    <t>US-2017-148768</t>
  </si>
  <si>
    <t>CA-2017-102267</t>
  </si>
  <si>
    <t>CA-2017-142090</t>
  </si>
  <si>
    <t>CA-2017-105333</t>
  </si>
  <si>
    <t>TEC-PH-10001468</t>
  </si>
  <si>
    <t>Panasonic BusinessÂ TelephonesÂ KX-T7736</t>
  </si>
  <si>
    <t>CA-2017-107314</t>
  </si>
  <si>
    <t>FUR-FU-10003489</t>
  </si>
  <si>
    <t>Contemporary Borderless Frame</t>
  </si>
  <si>
    <t>CA-2017-137365</t>
  </si>
  <si>
    <t>US-2017-165456</t>
  </si>
  <si>
    <t>CA-2017-135860</t>
  </si>
  <si>
    <t>CA-2017-163139</t>
  </si>
  <si>
    <t>CA-2017-145233</t>
  </si>
  <si>
    <t>CA-2017-144862</t>
  </si>
  <si>
    <t>CA-2017-113355</t>
  </si>
  <si>
    <t>CA-2017-118542</t>
  </si>
  <si>
    <t>CA-2017-127313</t>
  </si>
  <si>
    <t>CA-2017-143245</t>
  </si>
  <si>
    <t>CA-2017-145660</t>
  </si>
  <si>
    <t>CA-2017-138618</t>
  </si>
  <si>
    <t>CA-2017-166926</t>
  </si>
  <si>
    <t>CA-2017-101805</t>
  </si>
  <si>
    <t>CA-2017-103968</t>
  </si>
  <si>
    <t>CA-2017-122539</t>
  </si>
  <si>
    <t>CA-2017-116715</t>
  </si>
  <si>
    <t>US-2017-108063</t>
  </si>
  <si>
    <t>Charlottesville</t>
  </si>
  <si>
    <t>US-2017-147221</t>
  </si>
  <si>
    <t>CA-2017-164917</t>
  </si>
  <si>
    <t>CA-2017-109701</t>
  </si>
  <si>
    <t>CA-2017-155089</t>
  </si>
  <si>
    <t>CA-2017-155075</t>
  </si>
  <si>
    <t>CA-2017-160885</t>
  </si>
  <si>
    <t>CA-2017-102379</t>
  </si>
  <si>
    <t>CA-2017-143756</t>
  </si>
  <si>
    <t>CA-2017-104108</t>
  </si>
  <si>
    <t>CA-2017-165715</t>
  </si>
  <si>
    <t>OFF-AR-10003903</t>
  </si>
  <si>
    <t>Sanford 52201 APSCO Electric Pencil Sharpener</t>
  </si>
  <si>
    <t>US-2017-112347</t>
  </si>
  <si>
    <t>CA-2017-147767</t>
  </si>
  <si>
    <t>CA-2017-157469</t>
  </si>
  <si>
    <t>AT&amp;T CL2909</t>
  </si>
  <si>
    <t>CA-2017-167395</t>
  </si>
  <si>
    <t>CA-2017-148691</t>
  </si>
  <si>
    <t>CA-2017-136875</t>
  </si>
  <si>
    <t>CA-2017-128699</t>
  </si>
  <si>
    <t>US-2017-149510</t>
  </si>
  <si>
    <t>CA-2017-143126</t>
  </si>
  <si>
    <t>CA-2017-103415</t>
  </si>
  <si>
    <t>CA-2017-123071</t>
  </si>
  <si>
    <t>CA-2017-118017</t>
  </si>
  <si>
    <t>Thornton</t>
  </si>
  <si>
    <t>CA-2017-156412</t>
  </si>
  <si>
    <t>CA-2017-139773</t>
  </si>
  <si>
    <t>FUR-CH-10001797</t>
  </si>
  <si>
    <t>Safco Chair Connectors, 6/Carton</t>
  </si>
  <si>
    <t>CA-2017-117667</t>
  </si>
  <si>
    <t>MS-17980</t>
  </si>
  <si>
    <t>Michael Stewart</t>
  </si>
  <si>
    <t>FUR-FU-10004093</t>
  </si>
  <si>
    <t>Hand-Finished Solid Wood Document Frame</t>
  </si>
  <si>
    <t>OFF-PA-10002709</t>
  </si>
  <si>
    <t>Xerox 1956</t>
  </si>
  <si>
    <t>CA-2017-152660</t>
  </si>
  <si>
    <t>US-2017-107384</t>
  </si>
  <si>
    <t>CA-2017-109183</t>
  </si>
  <si>
    <t>TEC-MA-10001856</t>
  </si>
  <si>
    <t>CA-2017-160031</t>
  </si>
  <si>
    <t>LT-16765</t>
  </si>
  <si>
    <t>Larry Tron</t>
  </si>
  <si>
    <t>CA-2017-153227</t>
  </si>
  <si>
    <t>CA-2017-118003</t>
  </si>
  <si>
    <t>FUR-FU-10002506</t>
  </si>
  <si>
    <t>Tensor "Hersey Kiss" Styled Floor Lamp</t>
  </si>
  <si>
    <t>CA-2017-147550</t>
  </si>
  <si>
    <t>CA-2017-130351</t>
  </si>
  <si>
    <t>CA-2017-126865</t>
  </si>
  <si>
    <t>NP-18325</t>
  </si>
  <si>
    <t>Naresj Patel</t>
  </si>
  <si>
    <t>CA-2017-104066</t>
  </si>
  <si>
    <t>CA-2017-105235</t>
  </si>
  <si>
    <t>CA-2017-131212</t>
  </si>
  <si>
    <t>US-2017-126053</t>
  </si>
  <si>
    <t>CA-2017-156958</t>
  </si>
  <si>
    <t>CA-2017-117128</t>
  </si>
  <si>
    <t>US-2017-149006</t>
  </si>
  <si>
    <t>OFF-ST-10003221</t>
  </si>
  <si>
    <t>CA-2017-137099</t>
  </si>
  <si>
    <t>CA-2017-134285</t>
  </si>
  <si>
    <t>CA-2017-157980</t>
  </si>
  <si>
    <t>US-2017-136189</t>
  </si>
  <si>
    <t>US-2017-122714</t>
  </si>
  <si>
    <t>CA-2017-135587</t>
  </si>
  <si>
    <t>CA-2017-142328</t>
  </si>
  <si>
    <t>CA-2017-117457</t>
  </si>
  <si>
    <t>CA-2017-145226</t>
  </si>
  <si>
    <t>CA-2017-148264</t>
  </si>
  <si>
    <t>FUR-FU-10002703</t>
  </si>
  <si>
    <t>Tenex Traditional Chairmats for Hard Floors, Average Lip, 36" x 48"</t>
  </si>
  <si>
    <t>CA-2017-117926</t>
  </si>
  <si>
    <t>CA-2017-108854</t>
  </si>
  <si>
    <t>CA-2017-117324</t>
  </si>
  <si>
    <t>CA-2017-152436</t>
  </si>
  <si>
    <t>US-2017-167570</t>
  </si>
  <si>
    <t>US-2017-131961</t>
  </si>
  <si>
    <t>US-2017-118038</t>
  </si>
  <si>
    <t>CA-2017-108329</t>
  </si>
  <si>
    <t>Whittier</t>
  </si>
  <si>
    <t>US-2017-145366</t>
  </si>
  <si>
    <t>CA-2017-139199</t>
  </si>
  <si>
    <t>CA-2017-129833</t>
  </si>
  <si>
    <t>CA-2017-148012</t>
  </si>
  <si>
    <t>CA-2017-109960</t>
  </si>
  <si>
    <t>CA-2017-109715</t>
  </si>
  <si>
    <t>CA-2017-102407</t>
  </si>
  <si>
    <t>US-2017-103814</t>
  </si>
  <si>
    <t>CA-2017-139402</t>
  </si>
  <si>
    <t>CA-2017-141201</t>
  </si>
  <si>
    <t>US-2017-167920</t>
  </si>
  <si>
    <t>US-2017-132927</t>
  </si>
  <si>
    <t>CA-2017-102659</t>
  </si>
  <si>
    <t>CA-2017-167150</t>
  </si>
  <si>
    <t>CA-2017-157651</t>
  </si>
  <si>
    <t>CA-2017-108294</t>
  </si>
  <si>
    <t>CA-2017-148446</t>
  </si>
  <si>
    <t>CA-2017-143798</t>
  </si>
  <si>
    <t>CA-2017-152695</t>
  </si>
  <si>
    <t>CA-2017-158967</t>
  </si>
  <si>
    <t>US-2017-140907</t>
  </si>
  <si>
    <t>CA-2017-148922</t>
  </si>
  <si>
    <t>CA-2017-107748</t>
  </si>
  <si>
    <t>US-2017-135503</t>
  </si>
  <si>
    <t>North Charleston</t>
  </si>
  <si>
    <t>US-2017-110149</t>
  </si>
  <si>
    <t>CA-2017-101798</t>
  </si>
  <si>
    <t>US-2017-160759</t>
  </si>
  <si>
    <t>CA-2017-162565</t>
  </si>
  <si>
    <t>CA-2017-129581</t>
  </si>
  <si>
    <t>CA-2017-149706</t>
  </si>
  <si>
    <t>Palatine</t>
  </si>
  <si>
    <t>CA-2017-100230</t>
  </si>
  <si>
    <t>CA-2017-165099</t>
  </si>
  <si>
    <t>Abilene</t>
  </si>
  <si>
    <t>OFF-AP-10001634</t>
  </si>
  <si>
    <t>Hoover Commercial Lightweight Upright Vacuum</t>
  </si>
  <si>
    <t>CA-2017-168389</t>
  </si>
  <si>
    <t>CA-2017-142776</t>
  </si>
  <si>
    <t>OFF-EN-10003160</t>
  </si>
  <si>
    <t>Pastel Pink Envelopes</t>
  </si>
  <si>
    <t>US-2017-125213</t>
  </si>
  <si>
    <t>CA-2017-153871</t>
  </si>
  <si>
    <t>CA-2017-107986</t>
  </si>
  <si>
    <t>CA-2017-135377</t>
  </si>
  <si>
    <t>CA-2017-122770</t>
  </si>
  <si>
    <t>CA-2017-169859</t>
  </si>
  <si>
    <t>CA-2017-122595</t>
  </si>
  <si>
    <t>CA-2017-147333</t>
  </si>
  <si>
    <t>US-2017-113992</t>
  </si>
  <si>
    <t>CA-2017-107629</t>
  </si>
  <si>
    <t>CA-2017-151799</t>
  </si>
  <si>
    <t>CA-2017-119564</t>
  </si>
  <si>
    <t>CA-2017-136063</t>
  </si>
  <si>
    <t>CA-2017-154116</t>
  </si>
  <si>
    <t>CA-2017-137428</t>
  </si>
  <si>
    <t>CA-2017-111808</t>
  </si>
  <si>
    <t>CA-2017-104381</t>
  </si>
  <si>
    <t>CA-2017-161578</t>
  </si>
  <si>
    <t>CA-2017-137463</t>
  </si>
  <si>
    <t>US-2017-116701</t>
  </si>
  <si>
    <t>CA-2017-133431</t>
  </si>
  <si>
    <t>CA-2017-106964</t>
  </si>
  <si>
    <t>CA-2017-107342</t>
  </si>
  <si>
    <t>CA-2017-116855</t>
  </si>
  <si>
    <t>CA-2017-130309</t>
  </si>
  <si>
    <t>CA-2017-120936</t>
  </si>
  <si>
    <t>CA-2017-103443</t>
  </si>
  <si>
    <t>CA-2017-155362</t>
  </si>
  <si>
    <t>CA-2017-140585</t>
  </si>
  <si>
    <t>FUR-BO-10002206</t>
  </si>
  <si>
    <t>Bush Saratoga Collection 5-Shelf Bookcase, Hanover Cherry, *Special Order</t>
  </si>
  <si>
    <t>CA-2017-115602</t>
  </si>
  <si>
    <t>CA-2017-105886</t>
  </si>
  <si>
    <t>CA-2017-102099</t>
  </si>
  <si>
    <t>CA-2017-164000</t>
  </si>
  <si>
    <t>CA-2017-108287</t>
  </si>
  <si>
    <t>CA-2017-158736</t>
  </si>
  <si>
    <t>CA-2017-156664</t>
  </si>
  <si>
    <t>CA-2017-143252</t>
  </si>
  <si>
    <t>CA-2017-128160</t>
  </si>
  <si>
    <t>CA-2017-158729</t>
  </si>
  <si>
    <t>CA-2017-116946</t>
  </si>
  <si>
    <t>CA-2017-105480</t>
  </si>
  <si>
    <t>CA-2017-102197</t>
  </si>
  <si>
    <t>DK-13150</t>
  </si>
  <si>
    <t>David Kendrick</t>
  </si>
  <si>
    <t>CA-2017-163405</t>
  </si>
  <si>
    <t>CA-2017-138380</t>
  </si>
  <si>
    <t>CA-2017-165841</t>
  </si>
  <si>
    <t>CA-2017-109589</t>
  </si>
  <si>
    <t>BD-11635</t>
  </si>
  <si>
    <t>Brian Derr</t>
  </si>
  <si>
    <t>CA-2017-144827</t>
  </si>
  <si>
    <t>CA-2017-107461</t>
  </si>
  <si>
    <t>CA-2017-137456</t>
  </si>
  <si>
    <t>CA-2017-106782</t>
  </si>
  <si>
    <t>CA-2017-155376</t>
  </si>
  <si>
    <t>SG-20080</t>
  </si>
  <si>
    <t>Sandra Glassco</t>
  </si>
  <si>
    <t>CA-2017-145310</t>
  </si>
  <si>
    <t>Port Orange</t>
  </si>
  <si>
    <t>CA-2017-120376</t>
  </si>
  <si>
    <t>CA-2017-115931</t>
  </si>
  <si>
    <t>CA-2017-119193</t>
  </si>
  <si>
    <t>CA-2017-119578</t>
  </si>
  <si>
    <t>CA-2017-104927</t>
  </si>
  <si>
    <t>CA-2017-100412</t>
  </si>
  <si>
    <t>CA-2017-142909</t>
  </si>
  <si>
    <t>CA-2017-149699</t>
  </si>
  <si>
    <t>CA-2017-146164</t>
  </si>
  <si>
    <t>CA-2017-150910</t>
  </si>
  <si>
    <t>US-2017-123463</t>
  </si>
  <si>
    <t>OFF-AR-10001118</t>
  </si>
  <si>
    <t>Binney &amp; Smith Crayola Metallic Crayons, 16-Color Pack</t>
  </si>
  <si>
    <t>CA-2017-127929</t>
  </si>
  <si>
    <t>CA-2017-121216</t>
  </si>
  <si>
    <t>CA-2017-140627</t>
  </si>
  <si>
    <t>US-2017-162670</t>
  </si>
  <si>
    <t>MF-18250</t>
  </si>
  <si>
    <t>Monica Federle</t>
  </si>
  <si>
    <t>CA-2017-117443</t>
  </si>
  <si>
    <t>CA-2017-110625</t>
  </si>
  <si>
    <t>Danbury</t>
  </si>
  <si>
    <t>CA-2017-117933</t>
  </si>
  <si>
    <t>CA-2017-154935</t>
  </si>
  <si>
    <t>CA-2017-147956</t>
  </si>
  <si>
    <t>CA-2017-169978</t>
  </si>
  <si>
    <t>CA-2017-169411</t>
  </si>
  <si>
    <t>CA-2017-124296</t>
  </si>
  <si>
    <t>FUR-CH-10002439</t>
  </si>
  <si>
    <t>Iceberg Nesting Folding Chair, 19w x 6d x 43h</t>
  </si>
  <si>
    <t>CA-2017-145219</t>
  </si>
  <si>
    <t>RM-19675</t>
  </si>
  <si>
    <t>Robert Marley</t>
  </si>
  <si>
    <t>CA-2017-128734</t>
  </si>
  <si>
    <t>CA-2017-121195</t>
  </si>
  <si>
    <t>CA-2017-163671</t>
  </si>
  <si>
    <t>CA-2017-148355</t>
  </si>
  <si>
    <t>CA-2017-146780</t>
  </si>
  <si>
    <t>CA-2017-161480</t>
  </si>
  <si>
    <t>CA-2017-163510</t>
  </si>
  <si>
    <t>US-2017-147669</t>
  </si>
  <si>
    <t>CA-2017-114055</t>
  </si>
  <si>
    <t>CA-2017-121398</t>
  </si>
  <si>
    <t>CA-2017-162880</t>
  </si>
  <si>
    <t>CA-2017-134194</t>
  </si>
  <si>
    <t>CA-2017-105620</t>
  </si>
  <si>
    <t>CA-2017-108756</t>
  </si>
  <si>
    <t>TEC-AC-10003237</t>
  </si>
  <si>
    <t>Memorex Micro Travel Drive 4 GB</t>
  </si>
  <si>
    <t>US-2017-106705</t>
  </si>
  <si>
    <t>CA-2017-112487</t>
  </si>
  <si>
    <t>CA-2017-121741</t>
  </si>
  <si>
    <t>CA-2017-136238</t>
  </si>
  <si>
    <t>CA-2017-134404</t>
  </si>
  <si>
    <t>CA-2017-163979</t>
  </si>
  <si>
    <t>CA-2017-164826</t>
  </si>
  <si>
    <t>CA-2017-136539</t>
  </si>
  <si>
    <t>GH-14665</t>
  </si>
  <si>
    <t>Greg Hansen</t>
  </si>
  <si>
    <t>CA-2017-129805</t>
  </si>
  <si>
    <t>CA-2017-127516</t>
  </si>
  <si>
    <t>US-2017-162068</t>
  </si>
  <si>
    <t>CA-2017-101322</t>
  </si>
  <si>
    <t>CA-2017-163860</t>
  </si>
  <si>
    <t>CA-2017-135111</t>
  </si>
  <si>
    <t>OFF-AR-10004707</t>
  </si>
  <si>
    <t>CA-2017-122798</t>
  </si>
  <si>
    <t>CA-2017-118885</t>
  </si>
  <si>
    <t>US-2017-102638</t>
  </si>
  <si>
    <t>CA-2017-158673</t>
  </si>
  <si>
    <t>CA-2017-146626</t>
  </si>
  <si>
    <t>CA-2017-130631</t>
  </si>
  <si>
    <t>OFF-FA-10000089</t>
  </si>
  <si>
    <t>Acco Glide Clips</t>
  </si>
  <si>
    <t>US-2017-158526</t>
  </si>
  <si>
    <t>CA-2017-126221</t>
  </si>
  <si>
    <t>CA-2017-143259</t>
  </si>
  <si>
    <t>CA-2017-115427</t>
  </si>
  <si>
    <t>CA-2017-156720</t>
  </si>
  <si>
    <t>SALES USD</t>
  </si>
  <si>
    <t>Avance</t>
  </si>
  <si>
    <t>Mes</t>
  </si>
  <si>
    <t>2016-11</t>
  </si>
  <si>
    <t>INSIGHT C F I</t>
  </si>
  <si>
    <t>Contexto</t>
  </si>
  <si>
    <t>Mes Seleccionado</t>
  </si>
  <si>
    <t>Selected Month</t>
  </si>
  <si>
    <t>Hallazgo</t>
  </si>
  <si>
    <t>Por Determinar</t>
  </si>
  <si>
    <t>Implicación</t>
  </si>
  <si>
    <t>Producto</t>
  </si>
  <si>
    <t>Sales (USD)</t>
  </si>
  <si>
    <t>Profit (USD)</t>
  </si>
  <si>
    <t>Units (Quantity)</t>
  </si>
  <si>
    <t>2016-03</t>
  </si>
  <si>
    <t>Descuento</t>
  </si>
  <si>
    <t>Product Name</t>
  </si>
  <si>
    <t>Flag_Outlier</t>
  </si>
  <si>
    <t>AVG Discount</t>
  </si>
  <si>
    <t>2016-01</t>
  </si>
  <si>
    <t>2016-02</t>
  </si>
  <si>
    <t>2016-04</t>
  </si>
  <si>
    <t>2016-05</t>
  </si>
  <si>
    <t>2016-06</t>
  </si>
  <si>
    <t>2016-07</t>
  </si>
  <si>
    <t>2016-08</t>
  </si>
  <si>
    <t>2016-09</t>
  </si>
  <si>
    <t>2016-10</t>
  </si>
  <si>
    <t>2016-12</t>
  </si>
  <si>
    <t>2017-01</t>
  </si>
  <si>
    <t>2017-02</t>
  </si>
  <si>
    <t>2017-03</t>
  </si>
  <si>
    <t>2017-04</t>
  </si>
  <si>
    <t>2017-05</t>
  </si>
  <si>
    <t>2017-06</t>
  </si>
  <si>
    <t>2017-07</t>
  </si>
  <si>
    <t>2017-08</t>
  </si>
  <si>
    <t>2017-09</t>
  </si>
  <si>
    <t>2017-10</t>
  </si>
  <si>
    <t>2017-11</t>
  </si>
  <si>
    <t>2017-12</t>
  </si>
  <si>
    <t>SUM of Sales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</si>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</sst>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
    <numFmt numFmtId="165" formatCode="m/d/yyyy"/>
    <numFmt numFmtId="166" formatCode="&quot;$&quot;#,##0.00"/>
    <numFmt numFmtId="167" formatCode="0.0%"/>
    <numFmt numFmtId="168" formatCode="yy&quot;/&quot;m"/>
  </numFmts>
  <fonts count="8">
    <font>
      <sz val="10.0"/>
      <color rgb="FF000000"/>
      <name val="Arial"/>
      <scheme val="minor"/>
    </font>
    <font>
      <sz val="11.0"/>
      <color theme="1"/>
      <name val="Consolas"/>
    </font>
    <font>
      <color theme="1"/>
      <name val="Arial"/>
      <scheme val="minor"/>
    </font>
    <font>
      <color theme="1"/>
      <name val="Arial"/>
    </font>
    <font>
      <b/>
      <color theme="1"/>
      <name val="Arial"/>
      <scheme val="minor"/>
    </font>
    <font/>
    <font>
      <color rgb="FF000000"/>
      <name val="Arial"/>
      <scheme val="minor"/>
    </font>
    <font>
      <sz val="11.0"/>
      <color rgb="FF000000"/>
      <name val="Consolas"/>
    </font>
  </fonts>
  <fills count="3">
    <fill>
      <patternFill patternType="none"/>
    </fill>
    <fill>
      <patternFill patternType="lightGray"/>
    </fill>
    <fill>
      <patternFill patternType="solid">
        <fgColor rgb="FFCFE2F3"/>
        <bgColor rgb="FFCFE2F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0" xfId="0" applyAlignment="1" applyFont="1">
      <alignment horizontal="left" readingOrder="0"/>
    </xf>
    <xf borderId="0" fillId="0" fontId="2" numFmtId="164" xfId="0" applyAlignment="1" applyFont="1" applyNumberFormat="1">
      <alignment horizontal="left" readingOrder="0"/>
    </xf>
    <xf borderId="0" fillId="0" fontId="3" numFmtId="0" xfId="0" applyAlignment="1" applyFont="1">
      <alignment vertical="bottom"/>
    </xf>
    <xf borderId="0" fillId="0" fontId="2" numFmtId="0" xfId="0" applyAlignment="1" applyFont="1">
      <alignment horizontal="right" readingOrder="0"/>
    </xf>
    <xf borderId="0" fillId="0" fontId="2" numFmtId="165" xfId="0" applyAlignment="1" applyFont="1" applyNumberFormat="1">
      <alignment horizontal="right" readingOrder="0"/>
    </xf>
    <xf borderId="0" fillId="0" fontId="2" numFmtId="164" xfId="0" applyAlignment="1" applyFont="1" applyNumberFormat="1">
      <alignment horizontal="right" readingOrder="0"/>
    </xf>
    <xf borderId="0" fillId="0" fontId="3" numFmtId="0" xfId="0" applyAlignment="1" applyFont="1">
      <alignment vertical="bottom"/>
    </xf>
    <xf borderId="1" fillId="2" fontId="4" numFmtId="0" xfId="0" applyAlignment="1" applyBorder="1" applyFill="1" applyFont="1">
      <alignment horizontal="center" readingOrder="0"/>
    </xf>
    <xf borderId="2" fillId="0" fontId="5" numFmtId="0" xfId="0" applyBorder="1" applyFont="1"/>
    <xf borderId="3" fillId="0" fontId="5" numFmtId="0" xfId="0" applyBorder="1" applyFont="1"/>
    <xf borderId="4" fillId="2" fontId="2" numFmtId="166" xfId="0" applyAlignment="1" applyBorder="1" applyFont="1" applyNumberFormat="1">
      <alignment horizontal="center" readingOrder="0" vertical="center"/>
    </xf>
    <xf borderId="5" fillId="0" fontId="5" numFmtId="0" xfId="0" applyBorder="1" applyFont="1"/>
    <xf borderId="4" fillId="2" fontId="2" numFmtId="167" xfId="0" applyAlignment="1" applyBorder="1" applyFont="1" applyNumberFormat="1">
      <alignment horizontal="center" readingOrder="0" vertical="center"/>
    </xf>
    <xf borderId="0" fillId="0" fontId="2" numFmtId="49" xfId="0" applyAlignment="1" applyFont="1" applyNumberFormat="1">
      <alignment readingOrder="0"/>
    </xf>
    <xf borderId="6" fillId="2" fontId="2" numFmtId="0" xfId="0" applyAlignment="1" applyBorder="1" applyFont="1">
      <alignment readingOrder="0"/>
    </xf>
    <xf borderId="7" fillId="0" fontId="5" numFmtId="0" xfId="0" applyBorder="1" applyFont="1"/>
    <xf borderId="8" fillId="2" fontId="2" numFmtId="0" xfId="0" applyAlignment="1" applyBorder="1" applyFont="1">
      <alignment horizontal="center" readingOrder="0" vertical="center"/>
    </xf>
    <xf borderId="1" fillId="2" fontId="4" numFmtId="0" xfId="0" applyAlignment="1" applyBorder="1" applyFont="1">
      <alignment horizontal="center" readingOrder="0" vertical="center"/>
    </xf>
    <xf borderId="4" fillId="2" fontId="2" numFmtId="0" xfId="0" applyAlignment="1" applyBorder="1" applyFont="1">
      <alignment readingOrder="0"/>
    </xf>
    <xf borderId="0" fillId="2" fontId="2" numFmtId="0" xfId="0" applyFont="1"/>
    <xf borderId="5" fillId="2" fontId="2" numFmtId="0" xfId="0" applyBorder="1" applyFont="1"/>
    <xf borderId="5" fillId="2" fontId="2" numFmtId="49" xfId="0" applyBorder="1" applyFont="1" applyNumberFormat="1"/>
    <xf borderId="0" fillId="0" fontId="2" numFmtId="166" xfId="0" applyAlignment="1" applyFont="1" applyNumberFormat="1">
      <alignment readingOrder="0"/>
    </xf>
    <xf borderId="0" fillId="0" fontId="2" numFmtId="166" xfId="0" applyFont="1" applyNumberFormat="1"/>
    <xf borderId="4" fillId="2" fontId="2" numFmtId="0" xfId="0" applyAlignment="1" applyBorder="1" applyFont="1">
      <alignment horizontal="center" readingOrder="0" vertical="center"/>
    </xf>
    <xf borderId="4" fillId="0" fontId="5" numFmtId="0" xfId="0" applyBorder="1" applyFont="1"/>
    <xf borderId="4" fillId="2" fontId="2" numFmtId="0" xfId="0" applyBorder="1" applyFont="1"/>
    <xf borderId="6" fillId="2" fontId="2" numFmtId="0" xfId="0" applyBorder="1" applyFont="1"/>
    <xf borderId="7" fillId="2" fontId="2" numFmtId="0" xfId="0" applyBorder="1" applyFont="1"/>
    <xf borderId="8" fillId="2" fontId="2" numFmtId="0" xfId="0" applyBorder="1" applyFont="1"/>
    <xf borderId="4" fillId="2" fontId="2" numFmtId="3" xfId="0" applyAlignment="1" applyBorder="1" applyFont="1" applyNumberFormat="1">
      <alignment horizontal="center" readingOrder="0" vertical="center"/>
    </xf>
    <xf borderId="0" fillId="0" fontId="6" numFmtId="0" xfId="0" applyAlignment="1" applyFont="1">
      <alignment horizontal="left"/>
    </xf>
    <xf borderId="0" fillId="0" fontId="6" numFmtId="0" xfId="0" applyAlignment="1" applyFont="1">
      <alignment horizontal="left" readingOrder="0"/>
    </xf>
    <xf borderId="0" fillId="0" fontId="6" numFmtId="166" xfId="0" applyAlignment="1" applyFont="1" applyNumberFormat="1">
      <alignment horizontal="left" readingOrder="0"/>
    </xf>
    <xf borderId="0" fillId="0" fontId="7" numFmtId="0" xfId="0" applyAlignment="1" applyFont="1">
      <alignment readingOrder="0"/>
    </xf>
    <xf borderId="0" fillId="0" fontId="6" numFmtId="10" xfId="0" applyAlignment="1" applyFont="1" applyNumberFormat="1">
      <alignment horizontal="left" readingOrder="0"/>
    </xf>
    <xf borderId="0" fillId="0" fontId="2" numFmtId="168" xfId="0" applyFont="1" applyNumberFormat="1"/>
    <xf borderId="0" fillId="0" fontId="6" numFmtId="0" xfId="0" applyAlignment="1" applyFont="1">
      <alignment horizontal="left"/>
    </xf>
    <xf borderId="0" fillId="0" fontId="6" numFmtId="166" xfId="0" applyAlignment="1" applyFont="1" applyNumberFormat="1">
      <alignment horizontal="right" readingOrder="0"/>
    </xf>
    <xf borderId="0" fillId="0" fontId="7" numFmtId="0" xfId="0" applyFont="1"/>
    <xf borderId="0" fillId="0" fontId="6" numFmtId="0" xfId="0" applyAlignment="1" applyFont="1">
      <alignment horizontal="right" readingOrder="0"/>
    </xf>
    <xf borderId="0" fillId="0" fontId="6" numFmtId="10" xfId="0" applyAlignment="1" applyFont="1" applyNumberFormat="1">
      <alignment horizontal="right" readingOrder="0"/>
    </xf>
    <xf borderId="0" fillId="0" fontId="2" numFmtId="165" xfId="0" applyAlignment="1" applyFont="1" applyNumberFormat="1">
      <alignment readingOrder="0"/>
    </xf>
    <xf borderId="0" fillId="0" fontId="2" numFmtId="10" xfId="0" applyFont="1" applyNumberFormat="1"/>
    <xf borderId="0" fillId="0" fontId="2" numFmtId="164" xfId="0" applyFont="1" applyNumberFormat="1"/>
  </cellXfs>
  <cellStyles count="1">
    <cellStyle xfId="0" name="Normal" builtinId="0"/>
  </cellStyles>
  <dxfs count="4">
    <dxf>
      <font/>
      <fill>
        <patternFill patternType="solid">
          <fgColor rgb="FFB7E1CD"/>
          <bgColor rgb="FFB7E1CD"/>
        </patternFill>
      </fill>
      <border/>
    </dxf>
    <dxf>
      <font/>
      <fill>
        <patternFill patternType="solid">
          <fgColor rgb="FFFCE8B2"/>
          <bgColor rgb="FFFCE8B2"/>
        </patternFill>
      </fill>
      <border/>
    </dxf>
    <dxf>
      <font/>
      <fill>
        <patternFill patternType="none"/>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Dashboard!$C$8</c:f>
            </c:strRef>
          </c:tx>
          <c:spPr>
            <a:solidFill>
              <a:srgbClr val="0000FF"/>
            </a:solidFill>
            <a:ln cmpd="sng">
              <a:solidFill>
                <a:srgbClr val="000000"/>
              </a:solidFill>
            </a:ln>
          </c:spPr>
          <c:cat>
            <c:strRef>
              <c:f>Dashboard!$B$9:$B$15</c:f>
            </c:strRef>
          </c:cat>
          <c:val>
            <c:numRef>
              <c:f>Dashboard!$C$9:$C$15</c:f>
              <c:numCache/>
            </c:numRef>
          </c:val>
        </c:ser>
        <c:ser>
          <c:idx val="1"/>
          <c:order val="1"/>
          <c:tx>
            <c:strRef>
              <c:f>Dashboard!$D$8</c:f>
            </c:strRef>
          </c:tx>
          <c:spPr>
            <a:solidFill>
              <a:srgbClr val="FCE5CD"/>
            </a:solidFill>
            <a:ln cmpd="sng">
              <a:solidFill>
                <a:srgbClr val="000000"/>
              </a:solidFill>
            </a:ln>
          </c:spPr>
          <c:cat>
            <c:strRef>
              <c:f>Dashboard!$B$9:$B$15</c:f>
            </c:strRef>
          </c:cat>
          <c:val>
            <c:numRef>
              <c:f>Dashboard!$D$9:$D$15</c:f>
              <c:numCache/>
            </c:numRef>
          </c:val>
        </c:ser>
        <c:ser>
          <c:idx val="2"/>
          <c:order val="2"/>
          <c:tx>
            <c:strRef>
              <c:f>Dashboard!$E$8</c:f>
            </c:strRef>
          </c:tx>
          <c:spPr>
            <a:solidFill>
              <a:srgbClr val="FFF2CC"/>
            </a:solidFill>
            <a:ln cmpd="sng">
              <a:solidFill>
                <a:srgbClr val="000000"/>
              </a:solidFill>
            </a:ln>
          </c:spPr>
          <c:cat>
            <c:strRef>
              <c:f>Dashboard!$B$9:$B$15</c:f>
            </c:strRef>
          </c:cat>
          <c:val>
            <c:numRef>
              <c:f>Dashboard!$E$9:$E$15</c:f>
              <c:numCache/>
            </c:numRef>
          </c:val>
        </c:ser>
        <c:ser>
          <c:idx val="3"/>
          <c:order val="3"/>
          <c:tx>
            <c:strRef>
              <c:f>Dashboard!$F$8</c:f>
            </c:strRef>
          </c:tx>
          <c:spPr>
            <a:solidFill>
              <a:srgbClr val="134F5C"/>
            </a:solidFill>
            <a:ln cmpd="sng">
              <a:solidFill>
                <a:srgbClr val="000000"/>
              </a:solidFill>
            </a:ln>
          </c:spPr>
          <c:cat>
            <c:strRef>
              <c:f>Dashboard!$B$9:$B$15</c:f>
            </c:strRef>
          </c:cat>
          <c:val>
            <c:numRef>
              <c:f>Dashboard!$F$9:$F$15</c:f>
              <c:numCache/>
            </c:numRef>
          </c:val>
        </c:ser>
        <c:axId val="710707733"/>
        <c:axId val="1170509527"/>
      </c:barChart>
      <c:catAx>
        <c:axId val="7107077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70509527"/>
      </c:catAx>
      <c:valAx>
        <c:axId val="11705095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070773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Dashboard_product!$C$8</c:f>
            </c:strRef>
          </c:tx>
          <c:spPr>
            <a:solidFill>
              <a:srgbClr val="0000FF"/>
            </a:solidFill>
            <a:ln cmpd="sng">
              <a:solidFill>
                <a:srgbClr val="000000"/>
              </a:solidFill>
            </a:ln>
          </c:spPr>
          <c:cat>
            <c:strRef>
              <c:f>Dashboard_product!$B$9:$B$15</c:f>
            </c:strRef>
          </c:cat>
          <c:val>
            <c:numRef>
              <c:f>Dashboard_product!$C$9:$C$15</c:f>
              <c:numCache/>
            </c:numRef>
          </c:val>
        </c:ser>
        <c:ser>
          <c:idx val="1"/>
          <c:order val="1"/>
          <c:tx>
            <c:strRef>
              <c:f>Dashboard_product!$D$8</c:f>
            </c:strRef>
          </c:tx>
          <c:spPr>
            <a:solidFill>
              <a:srgbClr val="FCE5CD"/>
            </a:solidFill>
            <a:ln cmpd="sng">
              <a:solidFill>
                <a:srgbClr val="000000"/>
              </a:solidFill>
            </a:ln>
          </c:spPr>
          <c:cat>
            <c:strRef>
              <c:f>Dashboard_product!$B$9:$B$15</c:f>
            </c:strRef>
          </c:cat>
          <c:val>
            <c:numRef>
              <c:f>Dashboard_product!$D$9:$D$15</c:f>
              <c:numCache/>
            </c:numRef>
          </c:val>
        </c:ser>
        <c:ser>
          <c:idx val="2"/>
          <c:order val="2"/>
          <c:tx>
            <c:strRef>
              <c:f>Dashboard_product!$E$8</c:f>
            </c:strRef>
          </c:tx>
          <c:spPr>
            <a:solidFill>
              <a:srgbClr val="FFF2CC"/>
            </a:solidFill>
            <a:ln cmpd="sng">
              <a:solidFill>
                <a:srgbClr val="000000"/>
              </a:solidFill>
            </a:ln>
          </c:spPr>
          <c:cat>
            <c:strRef>
              <c:f>Dashboard_product!$B$9:$B$15</c:f>
            </c:strRef>
          </c:cat>
          <c:val>
            <c:numRef>
              <c:f>Dashboard_product!$E$9:$E$15</c:f>
              <c:numCache/>
            </c:numRef>
          </c:val>
        </c:ser>
        <c:ser>
          <c:idx val="3"/>
          <c:order val="3"/>
          <c:tx>
            <c:strRef>
              <c:f>Dashboard_product!$F$8</c:f>
            </c:strRef>
          </c:tx>
          <c:spPr>
            <a:solidFill>
              <a:srgbClr val="134F5C"/>
            </a:solidFill>
            <a:ln cmpd="sng">
              <a:solidFill>
                <a:srgbClr val="000000"/>
              </a:solidFill>
            </a:ln>
          </c:spPr>
          <c:cat>
            <c:strRef>
              <c:f>Dashboard_product!$B$9:$B$15</c:f>
            </c:strRef>
          </c:cat>
          <c:val>
            <c:numRef>
              <c:f>Dashboard_product!$F$9:$F$15</c:f>
              <c:numCache/>
            </c:numRef>
          </c:val>
        </c:ser>
        <c:axId val="1215467909"/>
        <c:axId val="441921836"/>
      </c:barChart>
      <c:catAx>
        <c:axId val="12154679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1921836"/>
      </c:catAx>
      <c:valAx>
        <c:axId val="441921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546790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Ventas mensuales por región en dólares</a:t>
            </a:r>
          </a:p>
        </c:rich>
      </c:tx>
      <c:overlay val="0"/>
    </c:title>
    <c:plotArea>
      <c:layout/>
      <c:lineChart>
        <c:ser>
          <c:idx val="0"/>
          <c:order val="0"/>
          <c:tx>
            <c:strRef>
              <c:f>summary!$B$1</c:f>
            </c:strRef>
          </c:tx>
          <c:spPr>
            <a:ln cmpd="sng" w="9525">
              <a:solidFill>
                <a:srgbClr val="0000FF">
                  <a:alpha val="100000"/>
                </a:srgbClr>
              </a:solidFill>
            </a:ln>
          </c:spPr>
          <c:marker>
            <c:symbol val="none"/>
          </c:marker>
          <c:cat>
            <c:strRef>
              <c:f>summary!$A$2:$A$26</c:f>
            </c:strRef>
          </c:cat>
          <c:val>
            <c:numRef>
              <c:f>summary!$B$2:$B$26</c:f>
              <c:numCache/>
            </c:numRef>
          </c:val>
          <c:smooth val="0"/>
        </c:ser>
        <c:ser>
          <c:idx val="1"/>
          <c:order val="1"/>
          <c:tx>
            <c:strRef>
              <c:f>summary!$C$1</c:f>
            </c:strRef>
          </c:tx>
          <c:spPr>
            <a:ln cmpd="sng" w="9525">
              <a:solidFill>
                <a:srgbClr val="F4CCCC">
                  <a:alpha val="100000"/>
                </a:srgbClr>
              </a:solidFill>
            </a:ln>
          </c:spPr>
          <c:marker>
            <c:symbol val="none"/>
          </c:marker>
          <c:cat>
            <c:strRef>
              <c:f>summary!$A$2:$A$26</c:f>
            </c:strRef>
          </c:cat>
          <c:val>
            <c:numRef>
              <c:f>summary!$C$2:$C$26</c:f>
              <c:numCache/>
            </c:numRef>
          </c:val>
          <c:smooth val="0"/>
        </c:ser>
        <c:ser>
          <c:idx val="2"/>
          <c:order val="2"/>
          <c:tx>
            <c:strRef>
              <c:f>summary!$D$1</c:f>
            </c:strRef>
          </c:tx>
          <c:spPr>
            <a:ln cmpd="sng" w="9525">
              <a:solidFill>
                <a:srgbClr val="FFF2CC">
                  <a:alpha val="100000"/>
                </a:srgbClr>
              </a:solidFill>
            </a:ln>
          </c:spPr>
          <c:marker>
            <c:symbol val="none"/>
          </c:marker>
          <c:cat>
            <c:strRef>
              <c:f>summary!$A$2:$A$26</c:f>
            </c:strRef>
          </c:cat>
          <c:val>
            <c:numRef>
              <c:f>summary!$D$2:$D$26</c:f>
              <c:numCache/>
            </c:numRef>
          </c:val>
          <c:smooth val="0"/>
        </c:ser>
        <c:ser>
          <c:idx val="3"/>
          <c:order val="3"/>
          <c:tx>
            <c:strRef>
              <c:f>summary!$E$1</c:f>
            </c:strRef>
          </c:tx>
          <c:spPr>
            <a:ln cmpd="sng" w="9525">
              <a:solidFill>
                <a:srgbClr val="38761D">
                  <a:alpha val="100000"/>
                </a:srgbClr>
              </a:solidFill>
            </a:ln>
          </c:spPr>
          <c:marker>
            <c:symbol val="none"/>
          </c:marker>
          <c:cat>
            <c:strRef>
              <c:f>summary!$A$2:$A$26</c:f>
            </c:strRef>
          </c:cat>
          <c:val>
            <c:numRef>
              <c:f>summary!$E$2:$E$26</c:f>
              <c:numCache/>
            </c:numRef>
          </c:val>
          <c:smooth val="0"/>
        </c:ser>
        <c:axId val="892158324"/>
        <c:axId val="1071108459"/>
      </c:lineChart>
      <c:catAx>
        <c:axId val="8921583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sz="1000">
                <a:solidFill>
                  <a:srgbClr val="000000"/>
                </a:solidFill>
                <a:latin typeface="+mn-lt"/>
              </a:defRPr>
            </a:pPr>
          </a:p>
        </c:txPr>
        <c:crossAx val="1071108459"/>
      </c:catAx>
      <c:valAx>
        <c:axId val="1071108459"/>
        <c:scaling>
          <c:orientation val="minMax"/>
          <c:min val="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a:solidFill>
                  <a:srgbClr val="000000"/>
                </a:solidFill>
                <a:latin typeface="+mn-lt"/>
              </a:defRPr>
            </a:pPr>
          </a:p>
        </c:txPr>
        <c:crossAx val="892158324"/>
      </c:valAx>
    </c:plotArea>
    <c:legend>
      <c:legendPos val="t"/>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4</xdr:row>
      <xdr:rowOff>161925</xdr:rowOff>
    </xdr:from>
    <xdr:ext cx="6467475" cy="2771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4</xdr:row>
      <xdr:rowOff>161925</xdr:rowOff>
    </xdr:from>
    <xdr:ext cx="6467475" cy="2771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828675</xdr:colOff>
      <xdr:row>2</xdr:row>
      <xdr:rowOff>200025</xdr:rowOff>
    </xdr:from>
    <xdr:ext cx="2286000" cy="2857500"/>
    <mc:AlternateContent>
      <mc:Choice Requires="sle15">
        <xdr:graphicFrame>
          <xdr:nvGraphicFramePr>
            <xdr:cNvPr id="1" name="Sub-Category_1"/>
            <xdr:cNvGraphicFramePr/>
          </xdr:nvGraphicFramePr>
          <xdr:xfrm>
            <a:off x="0" y="0"/>
            <a:ext cx="0" cy="0"/>
          </xdr:xfrm>
          <a:graphic>
            <a:graphicData uri="http://schemas.microsoft.com/office/drawing/2010/slicer">
              <x3Unk:slicer name="Sub-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0</xdr:row>
      <xdr:rowOff>114300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5900" sheet="Sample - Superstore"/>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sharedItems>
    </cacheField>
    <cacheField name="Order ID" numFmtId="0">
      <sharedItems>
        <s v="CA-2016-160304"/>
        <s v="CA-2016-125206"/>
        <s v="US-2016-116365"/>
        <s v="CA-2016-105207"/>
        <s v="US-2016-164630"/>
        <s v="CA-2016-158211"/>
        <s v="CA-2016-134474"/>
        <s v="CA-2016-101938"/>
        <s v="CA-2016-158806"/>
        <s v="US-2016-100461"/>
        <s v="US-2016-137295"/>
        <s v="CA-2016-108882"/>
        <s v="CA-2016-126543"/>
        <s v="CA-2016-116547"/>
        <s v="CA-2016-163937"/>
        <s v="CA-2016-126529"/>
        <s v="CA-2016-141887"/>
        <s v="CA-2016-133368"/>
        <s v="CA-2016-152072"/>
        <s v="CA-2016-140746"/>
        <s v="CA-2016-137848"/>
        <s v="CA-2016-166912"/>
        <s v="CA-2016-121755"/>
        <s v="CA-2016-116736"/>
        <s v="CA-2016-106558"/>
        <s v="US-2016-167339"/>
        <s v="CA-2016-111010"/>
        <s v="US-2016-135923"/>
        <s v="CA-2016-138079"/>
        <s v="CA-2016-146318"/>
        <s v="CA-2016-125850"/>
        <s v="CA-2016-148208"/>
        <s v="US-2016-155180"/>
        <s v="CA-2016-113656"/>
        <s v="US-2016-165505"/>
        <s v="CA-2016-109407"/>
        <s v="CA-2016-153346"/>
        <s v="CA-2016-168046"/>
        <s v="CA-2016-146437"/>
        <s v="CA-2016-164483"/>
        <s v="CA-2016-153661"/>
        <s v="US-2016-166660"/>
        <s v="CA-2016-114944"/>
        <s v="CA-2016-168032"/>
        <s v="CA-2016-129238"/>
        <s v="CA-2016-147970"/>
        <s v="CA-2016-158043"/>
        <s v="CA-2016-159891"/>
        <s v="US-2016-140809"/>
        <s v="CA-2016-154067"/>
        <s v="CA-2016-147431"/>
        <s v="CA-2016-158841"/>
        <s v="CA-2016-144645"/>
        <s v="CA-2016-118514"/>
        <s v="CA-2016-117912"/>
        <s v="CA-2016-150077"/>
        <s v="CA-2016-101189"/>
        <s v="US-2016-108504"/>
        <s v="CA-2016-100993"/>
        <s v="CA-2016-125017"/>
        <s v="CA-2016-106894"/>
        <s v="CA-2016-161662"/>
        <s v="CA-2016-135461"/>
        <s v="CA-2016-109344"/>
        <s v="CA-2016-163048"/>
        <s v="US-2016-112396"/>
        <s v="CA-2016-164938"/>
        <s v="CA-2016-110492"/>
        <s v="CA-2016-112942"/>
        <s v="CA-2016-134334"/>
        <s v="CA-2016-146150"/>
        <s v="US-2016-162859"/>
        <s v="CA-2016-168956"/>
        <s v="CA-2016-134138"/>
        <s v="CA-2016-108105"/>
        <s v="CA-2016-105781"/>
        <s v="CA-2016-123274"/>
        <s v="CA-2016-101630"/>
        <s v="CA-2016-106460"/>
        <s v="CA-2016-166485"/>
        <s v="CA-2016-139010"/>
        <s v="US-2016-168410"/>
        <s v="US-2016-139262"/>
        <s v="CA-2016-121447"/>
        <s v="CA-2016-119025"/>
        <s v="US-2016-143280"/>
        <s v="CA-2016-144400"/>
        <s v="CA-2016-165015"/>
        <s v="CA-2016-102456"/>
        <s v="CA-2016-101448"/>
        <s v="CA-2016-128706"/>
        <s v="CA-2016-101623"/>
        <s v="CA-2016-111283"/>
        <s v="US-2016-143819"/>
        <s v="US-2016-151862"/>
        <s v="CA-2016-112123"/>
        <s v="CA-2016-116799"/>
        <s v="CA-2016-167759"/>
        <s v="CA-2016-145730"/>
        <s v="CA-2016-120005"/>
        <s v="CA-2016-103982"/>
        <s v="CA-2016-154053"/>
        <s v="CA-2016-122518"/>
        <s v="CA-2016-164637"/>
        <s v="CA-2016-158358"/>
        <s v="CA-2016-165218"/>
        <s v="US-2016-155173"/>
        <s v="CA-2016-110898"/>
        <s v="US-2016-137547"/>
        <s v="CA-2016-169103"/>
        <s v="CA-2016-106306"/>
        <s v="CA-2016-111976"/>
        <s v="CA-2016-137337"/>
        <s v="CA-2016-130400"/>
        <s v="US-2016-140172"/>
        <s v="CA-2016-120803"/>
        <s v="CA-2016-153269"/>
        <s v="US-2016-112977"/>
        <s v="US-2016-122182"/>
        <s v="CA-2016-159016"/>
        <s v="CA-2016-169663"/>
        <s v="CA-2016-108959"/>
        <s v="CA-2016-118255"/>
        <s v="US-2016-128902"/>
        <s v="CA-2016-146171"/>
        <s v="CA-2016-122511"/>
        <s v="CA-2016-115504"/>
        <s v="CA-2016-119683"/>
        <s v="CA-2016-127138"/>
        <s v="US-2016-119270"/>
        <s v="CA-2016-158834"/>
        <s v="CA-2016-159373"/>
        <s v="US-2016-108637"/>
        <s v="CA-2016-136301"/>
        <s v="US-2016-114013"/>
        <s v="CA-2016-119123"/>
        <s v="US-2016-154361"/>
        <s v="CA-2016-162082"/>
        <s v="CA-2016-124793"/>
        <s v="CA-2016-133802"/>
        <s v="CA-2016-102134"/>
        <s v="US-2016-113509"/>
        <s v="CA-2016-138968"/>
        <s v="CA-2016-140571"/>
        <s v="CA-2016-149272"/>
        <s v="CA-2016-128111"/>
        <s v="CA-2016-115476"/>
        <s v="CA-2016-131737"/>
        <s v="CA-2016-134544"/>
        <s v="US-2016-120929"/>
        <s v="CA-2016-113292"/>
        <s v="CA-2016-106383"/>
        <s v="CA-2016-136371"/>
        <s v="CA-2016-118178"/>
        <s v="US-2016-156986"/>
        <s v="CA-2016-150889"/>
        <s v="CA-2016-127670"/>
        <s v="CA-2016-162747"/>
        <s v="US-2016-133879"/>
        <s v="CA-2016-163153"/>
        <s v="CA-2016-107615"/>
        <s v="CA-2016-118899"/>
        <s v="US-2016-164189"/>
        <s v="CA-2016-113803"/>
        <s v="CA-2016-130911"/>
        <s v="CA-2016-134887"/>
        <s v="CA-2016-120082"/>
        <s v="CA-2016-123666"/>
        <s v="US-2016-162677"/>
        <s v="CA-2016-161361"/>
        <s v="CA-2016-119074"/>
        <s v="CA-2016-162901"/>
        <s v="CA-2016-131380"/>
        <s v="CA-2016-152555"/>
        <s v="CA-2016-167556"/>
        <s v="CA-2016-127236"/>
        <s v="CA-2016-128258"/>
        <s v="US-2016-151827"/>
        <s v="CA-2016-124100"/>
        <s v="CA-2016-166674"/>
        <s v="CA-2016-103947"/>
        <s v="CA-2016-149902"/>
        <s v="CA-2016-161473"/>
        <s v="CA-2016-111213"/>
        <s v="CA-2016-127985"/>
        <s v="US-2016-160206"/>
        <s v="CA-2016-123540"/>
        <s v="CA-2016-120796"/>
        <s v="CA-2016-167682"/>
        <s v="CA-2016-162222"/>
        <s v="CA-2016-159142"/>
        <s v="CA-2016-167115"/>
        <s v="CA-2016-123050"/>
        <s v="CA-2016-159695"/>
        <s v="CA-2016-161907"/>
        <s v="US-2016-150140"/>
        <s v="CA-2016-110499"/>
        <s v="CA-2016-120530"/>
        <s v="CA-2016-132899"/>
        <s v="CA-2016-154998"/>
        <s v="CA-2016-114405"/>
        <s v="CA-2016-138520"/>
        <s v="CA-2016-130477"/>
        <s v="CA-2016-130946"/>
        <s v="CA-2016-104969"/>
        <s v="CA-2016-124233"/>
        <s v="CA-2016-150000"/>
        <s v="US-2016-106600"/>
        <s v="CA-2016-134789"/>
        <s v="CA-2016-126809"/>
        <s v="CA-2016-128517"/>
        <s v="CA-2016-117681"/>
        <s v="US-2016-114622"/>
        <s v="CA-2016-124814"/>
        <s v="CA-2016-123358"/>
        <s v="CA-2016-109652"/>
        <s v="CA-2016-112102"/>
        <s v="CA-2016-142398"/>
        <s v="CA-2016-163594"/>
        <s v="CA-2016-124254"/>
        <s v="CA-2016-152800"/>
        <s v="CA-2016-148796"/>
        <s v="CA-2016-112669"/>
        <s v="CA-2016-164735"/>
        <s v="CA-2016-166625"/>
        <s v="US-2016-123750"/>
        <s v="CA-2016-136406"/>
        <s v="US-2016-132423"/>
        <s v="CA-2016-117849"/>
        <s v="US-2016-164588"/>
        <s v="US-2016-107440"/>
        <s v="CA-2016-105473"/>
        <s v="CA-2016-166282"/>
        <s v="CA-2016-149111"/>
        <s v="US-2016-133508"/>
        <s v="CA-2016-108735"/>
        <s v="US-2016-159415"/>
        <s v="CA-2016-155551"/>
        <s v="CA-2016-139381"/>
        <s v="CA-2016-125087"/>
        <s v="CA-2016-144785"/>
        <s v="US-2016-161396"/>
        <s v="US-2016-115819"/>
        <s v="CA-2016-109666"/>
        <s v="US-2016-103646"/>
        <s v="CA-2016-151498"/>
        <s v="CA-2016-146423"/>
        <s v="CA-2016-109869"/>
        <s v="CA-2016-113061"/>
        <s v="CA-2016-109057"/>
        <s v="CA-2016-147578"/>
        <s v="CA-2016-101329"/>
        <s v="CA-2016-162138"/>
        <s v="CA-2016-130001"/>
        <s v="CA-2016-124149"/>
        <s v="CA-2016-126270"/>
        <s v="CA-2016-168081"/>
        <s v="CA-2016-138933"/>
        <s v="CA-2016-149279"/>
        <s v="US-2016-150147"/>
        <s v="CA-2016-139556"/>
        <s v="CA-2016-161816"/>
        <s v="CA-2016-152814"/>
        <s v="CA-2016-137204"/>
        <s v="CA-2016-167605"/>
        <s v="CA-2016-154788"/>
        <s v="US-2016-120460"/>
        <s v="CA-2016-144792"/>
        <s v="CA-2016-164784"/>
        <s v="CA-2016-101525"/>
        <s v="CA-2016-148698"/>
        <s v="CA-2016-146836"/>
        <s v="CA-2016-154060"/>
        <s v="CA-2016-104311"/>
        <s v="CA-2016-109400"/>
        <s v="CA-2016-158155"/>
        <s v="CA-2016-163398"/>
        <s v="CA-2016-129280"/>
        <s v="CA-2016-145247"/>
        <s v="CA-2016-112676"/>
        <s v="CA-2016-137729"/>
        <s v="CA-2016-160500"/>
        <s v="US-2016-147991"/>
        <s v="CA-2016-126165"/>
        <s v="US-2016-102239"/>
        <s v="CA-2016-105662"/>
        <s v="CA-2016-118052"/>
        <s v="CA-2016-139234"/>
        <s v="US-2016-146857"/>
        <s v="CA-2016-137393"/>
        <s v="CA-2016-128818"/>
        <s v="CA-2016-164672"/>
        <s v="CA-2016-106530"/>
        <s v="CA-2016-111696"/>
        <s v="CA-2016-169166"/>
        <s v="CA-2016-109176"/>
        <s v="CA-2016-161158"/>
        <s v="US-2016-159093"/>
        <s v="CA-2016-112382"/>
        <s v="CA-2016-159765"/>
        <s v="US-2016-144057"/>
        <s v="CA-2016-161543"/>
        <s v="CA-2016-133816"/>
        <s v="CA-2016-117625"/>
        <s v="CA-2016-162733"/>
        <s v="CA-2016-109911"/>
        <s v="US-2016-101196"/>
        <s v="CA-2016-167416"/>
        <s v="CA-2016-100510"/>
        <s v="US-2016-123610"/>
        <s v="CA-2016-141019"/>
        <s v="US-2016-148901"/>
        <s v="CA-2016-108224"/>
        <s v="US-2016-146570"/>
        <s v="CA-2016-152408"/>
        <s v="CA-2016-141180"/>
        <s v="CA-2016-165673"/>
        <s v="CA-2016-122133"/>
        <s v="CA-2016-133144"/>
        <s v="CA-2016-130638"/>
        <s v="US-2016-150567"/>
        <s v="CA-2016-158435"/>
        <s v="US-2016-117037"/>
        <s v="CA-2016-122728"/>
        <s v="CA-2016-157245"/>
        <s v="CA-2016-169943"/>
        <s v="CA-2016-126935"/>
        <s v="US-2016-152835"/>
        <s v="CA-2016-138282"/>
        <s v="CA-2016-115917"/>
        <s v="CA-2016-105256"/>
        <s v="CA-2016-108567"/>
        <s v="CA-2016-146010"/>
        <s v="US-2016-139486"/>
        <s v="CA-2016-107202"/>
        <s v="CA-2016-127642"/>
        <s v="CA-2016-114209"/>
        <s v="CA-2016-125920"/>
        <s v="CA-2016-146934"/>
        <s v="CA-2016-159653"/>
        <s v="CA-2016-154081"/>
        <s v="CA-2016-142762"/>
        <s v="CA-2016-133725"/>
        <s v="CA-2016-154403"/>
        <s v="CA-2016-143714"/>
        <s v="CA-2016-136126"/>
        <s v="CA-2016-138583"/>
        <s v="CA-2016-139269"/>
        <s v="CA-2016-119186"/>
        <s v="CA-2016-157266"/>
        <s v="CA-2016-132409"/>
        <s v="CA-2016-148852"/>
        <s v="CA-2016-113236"/>
        <s v="CA-2016-149237"/>
        <s v="CA-2016-122903"/>
        <s v="CA-2016-101791"/>
        <s v="CA-2016-136994"/>
        <s v="CA-2016-113747"/>
        <s v="CA-2016-138695"/>
        <s v="CA-2016-134803"/>
        <s v="CA-2016-155565"/>
        <s v="CA-2016-121377"/>
        <s v="CA-2016-168753"/>
        <s v="CA-2016-156573"/>
        <s v="US-2016-105578"/>
        <s v="CA-2016-145499"/>
        <s v="CA-2016-153682"/>
        <s v="CA-2016-113831"/>
        <s v="CA-2016-158547"/>
        <s v="CA-2016-147473"/>
        <s v="CA-2016-152730"/>
        <s v="CA-2016-129728"/>
        <s v="CA-2016-166380"/>
        <s v="CA-2016-108210"/>
        <s v="CA-2016-150483"/>
        <s v="CA-2016-168844"/>
        <s v="US-2016-128293"/>
        <s v="US-2016-119046"/>
        <s v="CA-2016-164889"/>
        <s v="CA-2016-119823"/>
        <s v="CA-2016-157749"/>
        <s v="CA-2016-165848"/>
        <s v="US-2016-134908"/>
        <s v="CA-2016-165169"/>
        <s v="CA-2016-110982"/>
        <s v="CA-2016-149671"/>
        <s v="CA-2016-125318"/>
        <s v="CA-2016-127369"/>
        <s v="CA-2016-108350"/>
        <s v="US-2016-167472"/>
        <s v="US-2016-155971"/>
        <s v="CA-2016-160717"/>
        <s v="CA-2016-112830"/>
        <s v="CA-2016-120558"/>
        <s v="CA-2016-103163"/>
        <s v="CA-2016-107475"/>
        <s v="US-2016-139710"/>
        <s v="CA-2016-147368"/>
        <s v="CA-2016-122448"/>
        <s v="CA-2016-154662"/>
        <s v="CA-2016-113243"/>
        <s v="CA-2016-121993"/>
        <s v="CA-2016-169922"/>
        <s v="CA-2016-127775"/>
        <s v="CA-2016-142405"/>
        <s v="CA-2016-118745"/>
        <s v="CA-2016-138688"/>
        <s v="CA-2016-127208"/>
        <s v="CA-2016-103730"/>
        <s v="CA-2016-147375"/>
        <s v="CA-2016-164035"/>
        <s v="CA-2016-139941"/>
        <s v="CA-2016-104633"/>
        <s v="CA-2016-120824"/>
        <s v="CA-2016-155005"/>
        <s v="CA-2016-136287"/>
        <s v="CA-2016-126795"/>
        <s v="CA-2016-107216"/>
        <s v="US-2016-108497"/>
        <s v="CA-2016-128223"/>
        <s v="CA-2016-155747"/>
        <s v="CA-2016-133872"/>
        <s v="CA-2016-132304"/>
        <s v="CA-2016-152765"/>
        <s v="CA-2016-148593"/>
        <s v="CA-2016-140977"/>
        <s v="CA-2016-137127"/>
        <s v="CA-2016-111682"/>
        <s v="CA-2016-159345"/>
        <s v="CA-2016-145842"/>
        <s v="CA-2016-123512"/>
        <s v="CA-2016-107146"/>
        <s v="CA-2016-133613"/>
        <s v="CA-2016-129861"/>
        <s v="US-2016-163461"/>
        <s v="CA-2016-131744"/>
        <s v="CA-2016-105760"/>
        <s v="CA-2016-169194"/>
        <s v="CA-2016-152534"/>
        <s v="CA-2016-140081"/>
        <s v="CA-2016-141397"/>
        <s v="CA-2016-108581"/>
        <s v="CA-2016-149965"/>
        <s v="CA-2016-119865"/>
        <s v="CA-2016-168361"/>
        <s v="CA-2016-140501"/>
        <s v="US-2016-142685"/>
        <s v="CA-2016-140382"/>
        <s v="US-2016-154256"/>
        <s v="CA-2016-130680"/>
        <s v="CA-2016-101987"/>
        <s v="CA-2016-166240"/>
        <s v="CA-2016-100300"/>
        <s v="US-2016-152051"/>
        <s v="CA-2016-118913"/>
        <s v="CA-2016-101693"/>
        <s v="CA-2016-100790"/>
        <s v="CA-2016-119445"/>
        <s v="US-2016-158708"/>
        <s v="CA-2016-114951"/>
        <s v="CA-2016-152331"/>
        <s v="CA-2016-118101"/>
        <s v="CA-2016-144015"/>
        <s v="CA-2016-102127"/>
        <s v="CA-2016-160234"/>
        <s v="CA-2016-153577"/>
        <s v="CA-2016-161928"/>
        <s v="CA-2016-110044"/>
        <s v="CA-2016-161095"/>
        <s v="CA-2016-154767"/>
        <s v="CA-2016-140543"/>
        <s v="CA-2016-162355"/>
        <s v="CA-2016-135594"/>
        <s v="CA-2016-152163"/>
        <s v="CA-2016-139997"/>
        <s v="US-2016-126431"/>
        <s v="US-2016-158680"/>
        <s v="CA-2016-149314"/>
        <s v="CA-2016-101469"/>
        <s v="CA-2016-102813"/>
        <s v="CA-2016-130029"/>
        <s v="CA-2016-168543"/>
        <s v="CA-2016-104983"/>
        <s v="CA-2016-147137"/>
        <s v="CA-2016-103107"/>
        <s v="CA-2016-114713"/>
        <s v="CA-2016-100965"/>
        <s v="CA-2016-159940"/>
        <s v="CA-2016-135265"/>
        <s v="CA-2016-129308"/>
        <s v="CA-2016-106397"/>
        <s v="CA-2016-156685"/>
        <s v="CA-2016-112109"/>
        <s v="CA-2016-155474"/>
        <s v="CA-2016-152471"/>
        <s v="CA-2016-152520"/>
        <s v="CA-2016-136329"/>
        <s v="CA-2016-126613"/>
        <s v="US-2016-131149"/>
        <s v="CA-2016-134222"/>
        <s v="CA-2016-164924"/>
        <s v="CA-2016-103891"/>
        <s v="CA-2016-136924"/>
        <s v="CA-2016-120180"/>
        <s v="CA-2016-137050"/>
        <s v="CA-2016-101966"/>
        <s v="CA-2016-117282"/>
        <s v="CA-2016-101378"/>
        <s v="CA-2016-169215"/>
        <s v="CA-2016-115483"/>
        <s v="CA-2016-157588"/>
        <s v="CA-2016-109953"/>
        <s v="CA-2016-122322"/>
        <s v="US-2016-168095"/>
        <s v="CA-2016-157000"/>
        <s v="US-2016-100720"/>
        <s v="CA-2016-130050"/>
        <s v="CA-2016-157161"/>
        <s v="CA-2016-101343"/>
        <s v="CA-2016-131835"/>
        <s v="CA-2016-121671"/>
        <s v="US-2016-139087"/>
        <s v="CA-2016-116603"/>
        <s v="CA-2016-114727"/>
        <s v="CA-2016-157763"/>
        <s v="CA-2016-161676"/>
        <s v="CA-2016-124681"/>
        <s v="CA-2016-162110"/>
        <s v="CA-2016-102561"/>
        <s v="CA-2016-163776"/>
        <s v="CA-2016-157217"/>
        <s v="CA-2016-137939"/>
        <s v="CA-2016-146521"/>
        <s v="CA-2016-141957"/>
        <s v="CA-2016-142895"/>
        <s v="CA-2016-160941"/>
        <s v="CA-2016-144855"/>
        <s v="CA-2016-122392"/>
        <s v="US-2016-111290"/>
        <s v="CA-2016-140613"/>
        <s v="CA-2016-114307"/>
        <s v="CA-2016-165316"/>
        <s v="CA-2016-162404"/>
        <s v="CA-2016-112256"/>
        <s v="CA-2016-111318"/>
        <s v="CA-2016-162943"/>
        <s v="CA-2016-102498"/>
        <s v="CA-2016-126158"/>
        <s v="CA-2016-147417"/>
        <s v="CA-2016-111115"/>
        <s v="CA-2016-115525"/>
        <s v="CA-2016-103037"/>
        <s v="CA-2016-104157"/>
        <s v="CA-2016-149454"/>
        <s v="CA-2016-128307"/>
        <s v="CA-2016-149335"/>
        <s v="US-2016-115441"/>
        <s v="CA-2016-143924"/>
        <s v="CA-2016-140046"/>
        <s v="CA-2016-107783"/>
        <s v="US-2016-105452"/>
        <s v="CA-2016-116344"/>
        <s v="US-2016-131891"/>
        <s v="CA-2016-164574"/>
        <s v="CA-2016-112025"/>
        <s v="CA-2016-137743"/>
        <s v="CA-2016-112585"/>
        <s v="CA-2016-133550"/>
        <s v="CA-2016-144148"/>
        <s v="CA-2016-144337"/>
        <s v="CA-2016-155978"/>
        <s v="CA-2016-132990"/>
        <s v="CA-2016-156265"/>
        <s v="CA-2016-104150"/>
        <s v="CA-2016-110254"/>
        <s v="US-2016-128195"/>
        <s v="CA-2016-111913"/>
        <s v="US-2016-102232"/>
        <s v="CA-2016-158869"/>
        <s v="CA-2016-151092"/>
        <s v="CA-2016-105263"/>
        <s v="CA-2016-148516"/>
        <s v="CA-2016-121034"/>
        <s v="CA-2016-169026"/>
        <s v="CA-2016-107328"/>
        <s v="CA-2016-130078"/>
        <s v="US-2016-113649"/>
        <s v="CA-2016-118934"/>
        <s v="CA-2016-128671"/>
        <s v="CA-2016-167584"/>
        <s v="CA-2016-155845"/>
        <s v="CA-2016-143910"/>
        <s v="CA-2016-118073"/>
        <s v="CA-2016-105459"/>
        <s v="US-2016-144477"/>
        <s v="CA-2016-155670"/>
        <s v="CA-2016-156251"/>
        <s v="US-2016-156692"/>
        <s v="CA-2016-125843"/>
        <s v="US-2016-141264"/>
        <s v="CA-2016-136021"/>
        <s v="CA-2016-119515"/>
        <s v="CA-2016-136770"/>
        <s v="US-2016-123470"/>
        <s v="CA-2016-166163"/>
        <s v="CA-2016-118626"/>
        <s v="CA-2016-154690"/>
        <s v="CA-2016-167241"/>
        <s v="CA-2016-150343"/>
        <s v="CA-2016-148096"/>
        <s v="CA-2016-113117"/>
        <s v="US-2016-157308"/>
        <s v="CA-2016-136133"/>
        <s v="CA-2016-153353"/>
        <s v="CA-2016-113551"/>
        <s v="CA-2016-128916"/>
        <s v="CA-2016-101980"/>
        <s v="CA-2016-151141"/>
        <s v="CA-2016-123414"/>
        <s v="US-2016-146066"/>
        <s v="US-2016-126452"/>
        <s v="CA-2016-167983"/>
        <s v="CA-2016-122581"/>
        <s v="CA-2016-137239"/>
        <s v="US-2016-148334"/>
        <s v="CA-2016-130484"/>
        <s v="US-2016-106313"/>
        <s v="US-2016-141880"/>
        <s v="CA-2016-140256"/>
        <s v="US-2016-160528"/>
        <s v="CA-2016-150350"/>
        <s v="CA-2016-158001"/>
        <s v="US-2016-117793"/>
        <s v="CA-2016-105585"/>
        <s v="CA-2016-152289"/>
        <s v="CA-2016-148201"/>
        <s v="CA-2016-128594"/>
        <s v="CA-2016-132094"/>
        <s v="US-2016-100405"/>
        <s v="US-2016-127425"/>
        <s v="US-2016-163538"/>
        <s v="CA-2016-114601"/>
        <s v="CA-2016-163174"/>
        <s v="US-2016-102141"/>
        <s v="CA-2016-160598"/>
        <s v="US-2016-146710"/>
        <s v="CA-2016-145982"/>
        <s v="CA-2016-117919"/>
        <s v="CA-2016-116764"/>
        <s v="US-2016-144211"/>
        <s v="CA-2016-145303"/>
        <s v="CA-2016-137652"/>
        <s v="CA-2016-158568"/>
        <s v="CA-2016-161207"/>
        <s v="CA-2016-128727"/>
        <s v="CA-2016-159912"/>
        <s v="US-2016-141544"/>
        <s v="CA-2016-165995"/>
        <s v="CA-2016-117408"/>
        <s v="CA-2016-129714"/>
        <s v="CA-2016-120859"/>
        <s v="CA-2016-155481"/>
        <s v="CA-2016-151561"/>
        <s v="CA-2016-116526"/>
        <s v="CA-2016-124583"/>
        <s v="CA-2016-130407"/>
        <s v="CA-2016-116540"/>
        <s v="CA-2016-113096"/>
        <s v="CA-2016-144764"/>
        <s v="CA-2016-129847"/>
        <s v="CA-2016-106950"/>
        <s v="CA-2016-166429"/>
        <s v="CA-2016-112739"/>
        <s v="CA-2016-106278"/>
        <s v="CA-2016-126732"/>
        <s v="CA-2016-158099"/>
        <s v="US-2016-100566"/>
        <s v="CA-2016-159737"/>
        <s v="CA-2016-132143"/>
        <s v="CA-2016-163986"/>
        <s v="US-2016-101616"/>
        <s v="US-2016-147711"/>
        <s v="US-2016-104815"/>
        <s v="CA-2016-153185"/>
        <s v="CA-2016-169971"/>
        <s v="CA-2016-123120"/>
        <s v="CA-2016-149783"/>
        <s v="CA-2016-131205"/>
        <s v="CA-2016-168774"/>
        <s v="CA-2016-142524"/>
        <s v="CA-2016-117604"/>
        <s v="CA-2016-129630"/>
        <s v="CA-2016-110366"/>
        <s v="CA-2016-115756"/>
        <s v="CA-2016-160815"/>
        <s v="CA-2016-140774"/>
        <s v="US-2016-148110"/>
        <s v="CA-2016-137673"/>
        <s v="CA-2016-154536"/>
        <s v="CA-2016-136231"/>
        <s v="CA-2016-144540"/>
        <s v="CA-2016-151372"/>
        <s v="CA-2016-149195"/>
        <s v="CA-2016-133319"/>
        <s v="US-2016-152373"/>
        <s v="US-2016-121013"/>
        <s v="CA-2016-164490"/>
        <s v="CA-2016-162383"/>
        <s v="CA-2016-136595"/>
        <s v="CA-2016-158778"/>
        <s v="CA-2016-139409"/>
        <s v="CA-2016-149223"/>
        <s v="CA-2016-102981"/>
        <s v="CA-2016-133123"/>
        <s v="CA-2016-145240"/>
        <s v="CA-2016-123932"/>
        <s v="CA-2016-108987"/>
        <s v="CA-2016-113516"/>
        <s v="US-2016-114174"/>
        <s v="US-2016-115455"/>
        <s v="CA-2016-131499"/>
        <s v="CA-2016-108868"/>
        <s v="CA-2016-155138"/>
        <s v="CA-2016-153101"/>
        <s v="CA-2016-110009"/>
        <s v="CA-2016-103709"/>
        <s v="CA-2016-110023"/>
        <s v="CA-2016-112893"/>
        <s v="CA-2016-137176"/>
        <s v="US-2016-118780"/>
        <s v="CA-2016-164350"/>
        <s v="CA-2016-146206"/>
        <s v="CA-2016-112277"/>
        <s v="CA-2016-165918"/>
        <s v="CA-2016-126102"/>
        <s v="CA-2016-145625"/>
        <s v="CA-2016-121223"/>
        <s v="CA-2016-164154"/>
        <s v="CA-2016-102162"/>
        <s v="CA-2016-116561"/>
        <s v="CA-2016-153157"/>
        <s v="CA-2016-150007"/>
        <s v="CA-2016-143476"/>
        <s v="CA-2016-130225"/>
        <s v="CA-2016-142902"/>
        <s v="CA-2016-128811"/>
        <s v="CA-2016-123946"/>
        <s v="CA-2016-152457"/>
        <s v="CA-2016-151148"/>
        <s v="CA-2016-113082"/>
        <s v="CA-2016-105732"/>
        <s v="CA-2016-155439"/>
        <s v="CA-2016-153178"/>
        <s v="CA-2016-149370"/>
        <s v="CA-2016-149797"/>
        <s v="US-2016-128678"/>
        <s v="CA-2016-116911"/>
        <s v="CA-2016-160479"/>
        <s v="US-2016-134369"/>
        <s v="CA-2016-123337"/>
        <s v="CA-2016-162159"/>
        <s v="CA-2016-109806"/>
        <s v="CA-2016-134208"/>
        <s v="CA-2016-164091"/>
        <s v="CA-2016-159730"/>
        <s v="CA-2016-111416"/>
        <s v="CA-2016-105900"/>
        <s v="US-2016-152415"/>
        <s v="CA-2016-131093"/>
        <s v="US-2016-148957"/>
        <s v="CA-2016-106075"/>
        <s v="CA-2016-140928"/>
        <s v="CA-2016-145905"/>
        <s v="CA-2016-157511"/>
        <s v="CA-2016-120355"/>
        <s v="CA-2016-111409"/>
        <s v="CA-2016-133935"/>
        <s v="CA-2016-110086"/>
        <s v="US-2016-156097"/>
        <s v="CA-2016-168354"/>
        <s v="CA-2016-130267"/>
        <s v="CA-2016-102932"/>
        <s v="CA-2016-142370"/>
        <s v="CA-2016-120250"/>
        <s v="US-2016-114888"/>
        <s v="CA-2016-158610"/>
        <s v="CA-2016-168557"/>
        <s v="CA-2016-100244"/>
        <s v="CA-2016-134516"/>
        <s v="CA-2016-145611"/>
        <s v="CA-2016-126284"/>
        <s v="CA-2016-166772"/>
        <s v="CA-2016-109743"/>
        <s v="CA-2016-120257"/>
        <s v="CA-2016-116232"/>
        <s v="US-2016-155404"/>
        <s v="CA-2016-151974"/>
        <s v="CA-2016-135965"/>
        <s v="CA-2016-158617"/>
        <s v="CA-2016-125724"/>
        <s v="CA-2016-119641"/>
        <s v="CA-2016-166653"/>
        <s v="US-2016-157728"/>
        <s v="US-2016-129469"/>
        <s v="CA-2016-149979"/>
        <s v="CA-2016-110730"/>
        <s v="CA-2016-106656"/>
        <s v="CA-2016-101742"/>
        <s v="CA-2016-124016"/>
        <s v="CA-2016-159009"/>
        <s v="US-2016-134488"/>
        <s v="CA-2016-155187"/>
        <s v="US-2016-147340"/>
        <s v="CA-2016-108875"/>
        <s v="CA-2016-141551"/>
        <s v="CA-2016-154235"/>
        <s v="CA-2016-132479"/>
        <s v="CA-2016-100944"/>
        <s v="US-2016-122245"/>
        <s v="CA-2016-123722"/>
        <s v="CA-2016-140417"/>
        <s v="CA-2016-101385"/>
        <s v="US-2016-124163"/>
        <s v="CA-2016-113978"/>
        <s v="CA-2016-148747"/>
        <s v="US-2016-125402"/>
        <s v="US-2016-157945"/>
        <s v="US-2016-146794"/>
        <s v="CA-2016-169957"/>
        <s v="CA-2016-157714"/>
        <s v="CA-2016-145898"/>
        <s v="CA-2016-165820"/>
        <s v="US-2016-109260"/>
        <s v="US-2016-149790"/>
        <s v="CA-2016-143406"/>
        <s v="CA-2016-132017"/>
        <s v="US-2016-110170"/>
        <s v="CA-2016-163202"/>
        <s v="CA-2016-140249"/>
        <s v="CA-2016-123176"/>
        <s v="US-2016-134656"/>
        <s v="CA-2016-134362"/>
        <s v="CA-2016-161781"/>
        <s v="US-2016-101497"/>
        <s v="CA-2016-108616"/>
        <s v="CA-2016-138037"/>
        <s v="CA-2016-106621"/>
        <s v="CA-2016-108056"/>
        <s v="CA-2016-125794"/>
        <s v="CA-2016-108644"/>
        <s v="CA-2016-106243"/>
        <s v="CA-2016-157686"/>
        <s v="CA-2016-155992"/>
        <s v="CA-2016-139157"/>
        <s v="CA-2016-111794"/>
        <s v="CA-2016-116918"/>
        <s v="CA-2016-134376"/>
        <s v="CA-2016-118969"/>
        <s v="CA-2016-118689"/>
        <s v="CA-2016-140634"/>
        <s v="CA-2016-144939"/>
        <s v="CA-2016-103919"/>
        <s v="CA-2016-101672"/>
        <s v="CA-2016-121601"/>
        <s v="US-2016-140158"/>
        <s v="CA-2016-131296"/>
        <s v="CA-2016-145709"/>
        <s v="US-2016-115952"/>
        <s v="US-2016-157490"/>
        <s v="CA-2016-162614"/>
        <s v="CA-2016-127649"/>
        <s v="CA-2016-155033"/>
        <s v="CA-2016-163216"/>
        <s v="CA-2016-139808"/>
        <s v="US-2016-126844"/>
        <s v="US-2016-162026"/>
        <s v="CA-2016-149685"/>
        <s v="CA-2016-135636"/>
        <s v="CA-2016-116974"/>
        <s v="US-2016-128909"/>
        <s v="CA-2016-114748"/>
        <s v="US-2016-150357"/>
        <s v="CA-2016-157707"/>
        <s v="CA-2016-126627"/>
        <s v="CA-2016-113390"/>
        <s v="CA-2016-145583"/>
        <s v="US-2016-100839"/>
        <s v="CA-2016-154018"/>
        <s v="CA-2016-101161"/>
        <s v="US-2016-108098"/>
        <s v="CA-2016-156503"/>
        <s v="CA-2016-113607"/>
        <s v="CA-2016-125220"/>
        <s v="CA-2016-125738"/>
        <s v="CA-2016-124352"/>
        <s v="CA-2016-142097"/>
        <s v="CA-2016-132066"/>
        <s v="CA-2016-141586"/>
        <s v="CA-2016-163972"/>
        <s v="CA-2016-147256"/>
        <s v="CA-2016-152688"/>
        <s v="US-2016-159856"/>
        <s v="CA-2016-106341"/>
        <s v="CA-2016-133697"/>
        <s v="CA-2016-160220"/>
        <s v="CA-2016-168921"/>
        <s v="CA-2016-105753"/>
        <s v="CA-2016-139549"/>
        <s v="CA-2016-155516"/>
        <s v="CA-2016-112340"/>
        <s v="CA-2016-144729"/>
        <s v="CA-2016-151169"/>
        <s v="CA-2016-111493"/>
        <s v="CA-2016-133669"/>
        <s v="CA-2016-125080"/>
        <s v="CA-2016-138478"/>
        <s v="CA-2016-169334"/>
        <s v="CA-2016-166373"/>
        <s v="CA-2016-161746"/>
        <s v="CA-2016-136322"/>
        <s v="CA-2016-165148"/>
        <s v="US-2016-116400"/>
        <s v="CA-2016-169887"/>
        <s v="CA-2016-132661"/>
        <s v="CA-2016-165484"/>
        <s v="CA-2016-151323"/>
        <s v="CA-2016-121748"/>
        <s v="CA-2016-121020"/>
        <s v="CA-2016-166275"/>
        <s v="CA-2016-158925"/>
        <s v="CA-2016-118311"/>
        <s v="CA-2016-153318"/>
        <s v="CA-2016-152632"/>
        <s v="CA-2016-156811"/>
        <s v="CA-2016-120873"/>
        <s v="US-2016-117387"/>
        <s v="CA-2016-116596"/>
        <s v="CA-2016-130162"/>
        <s v="CA-2016-142545"/>
        <s v="CA-2016-134775"/>
        <s v="CA-2016-144344"/>
        <s v="US-2016-144393"/>
        <s v="CA-2016-140641"/>
        <s v="CA-2016-125815"/>
        <s v="CA-2016-120369"/>
        <s v="CA-2016-112389"/>
        <s v="CA-2016-146682"/>
        <s v="US-2016-131912"/>
        <s v="CA-2016-167290"/>
        <s v="CA-2016-153836"/>
        <s v="CA-2016-105291"/>
        <s v="CA-2016-119165"/>
        <s v="CA-2016-144218"/>
        <s v="US-2016-142251"/>
        <s v="CA-2016-140130"/>
        <s v="CA-2016-146913"/>
        <s v="CA-2016-159212"/>
        <s v="CA-2016-100671"/>
        <s v="CA-2016-129196"/>
        <s v="CA-2016-128867"/>
        <s v="CA-2016-127250"/>
        <s v="CA-2016-114972"/>
        <s v="CA-2016-168893"/>
        <s v="CA-2016-109365"/>
        <s v="CA-2016-160136"/>
        <s v="CA-2016-159023"/>
        <s v="CA-2016-134180"/>
        <s v="CA-2016-143308"/>
        <s v="CA-2016-163755"/>
        <s v="CA-2016-166443"/>
        <s v="CA-2016-146766"/>
        <s v="CA-2016-163328"/>
        <s v="CA-2016-165827"/>
        <s v="CA-2016-119018"/>
        <s v="CA-2016-162236"/>
        <s v="CA-2016-158260"/>
        <s v="US-2016-111563"/>
        <s v="CA-2016-140207"/>
        <s v="US-2016-106677"/>
        <s v="US-2016-131611"/>
        <s v="US-2016-165078"/>
        <s v="CA-2016-148908"/>
        <s v="CA-2016-143441"/>
        <s v="CA-2016-125094"/>
        <s v="CA-2016-144092"/>
        <s v="CA-2016-157280"/>
        <s v="US-2016-125969"/>
        <s v="US-2016-153815"/>
        <s v="CA-2016-109925"/>
        <s v="CA-2016-113817"/>
        <s v="CA-2016-161669"/>
        <s v="CA-2016-147585"/>
        <s v="CA-2016-144554"/>
        <s v="US-2016-139388"/>
        <s v="CA-2016-164896"/>
        <s v="CA-2016-152247"/>
        <s v="CA-2016-132997"/>
        <s v="CA-2016-116337"/>
        <s v="CA-2016-168830"/>
        <s v="CA-2016-116379"/>
        <s v="CA-2016-152156"/>
        <s v="CA-2016-138233"/>
        <s v="CA-2016-105494"/>
        <s v="CA-2016-163384"/>
        <s v="CA-2016-137736"/>
        <s v="CA-2016-115588"/>
        <s v="CA-2016-145177"/>
        <s v="US-2016-144547"/>
        <s v="CA-2016-119935"/>
        <s v="CA-2016-125164"/>
        <s v="CA-2016-158694"/>
        <s v="CA-2016-162348"/>
        <s v="CA-2016-152940"/>
        <s v="US-2016-136581"/>
        <s v="CA-2016-140935"/>
        <s v="CA-2016-127761"/>
        <s v="CA-2016-124667"/>
        <s v="CA-2016-124506"/>
        <s v="CA-2016-139878"/>
        <s v="CA-2016-130799"/>
        <s v="CA-2016-131968"/>
        <s v="CA-2016-145548"/>
        <s v="CA-2016-116722"/>
        <s v="US-2016-164196"/>
        <s v="CA-2016-103128"/>
        <s v="CA-2016-134348"/>
        <s v="CA-2016-152170"/>
        <s v="CA-2016-124590"/>
        <s v="CA-2016-164399"/>
        <s v="CA-2016-149349"/>
        <s v="CA-2016-155488"/>
        <s v="CA-2016-121958"/>
        <s v="CA-2016-149461"/>
        <s v="CA-2016-118570"/>
        <s v="US-2016-162103"/>
        <s v="CA-2016-101336"/>
        <s v="CA-2016-128972"/>
        <s v="US-2016-113677"/>
        <s v="CA-2016-147683"/>
        <s v="CA-2016-131065"/>
        <s v="CA-2016-149482"/>
        <s v="CA-2016-134691"/>
        <s v="CA-2016-118759"/>
        <s v="CA-2016-121370"/>
        <s v="US-2016-112970"/>
        <s v="US-2016-117541"/>
        <s v="US-2016-144351"/>
        <s v="CA-2016-166618"/>
        <s v="CA-2016-105963"/>
        <s v="CA-2016-146633"/>
        <s v="CA-2016-148740"/>
        <s v="CA-2016-130820"/>
        <s v="CA-2016-154508"/>
        <s v="CA-2016-124527"/>
        <s v="CA-2016-150658"/>
        <s v="CA-2016-134110"/>
        <s v="CA-2016-118500"/>
        <s v="CA-2016-136812"/>
        <s v="CA-2016-119963"/>
        <s v="CA-2016-158575"/>
        <s v="CA-2016-166226"/>
        <s v="CA-2016-115378"/>
        <s v="US-2016-138408"/>
        <s v="CA-2016-103464"/>
        <s v="CA-2016-108630"/>
        <s v="CA-2016-164511"/>
        <s v="US-2016-110156"/>
        <s v="CA-2016-113138"/>
        <s v="CA-2016-111143"/>
        <s v="CA-2016-157364"/>
        <s v="CA-2016-130778"/>
        <s v="CA-2016-126858"/>
        <s v="CA-2016-114104"/>
        <s v="CA-2016-110772"/>
        <s v="CA-2016-109820"/>
        <s v="US-2016-127971"/>
        <s v="CA-2016-100041"/>
        <s v="CA-2016-107790"/>
        <s v="CA-2016-145492"/>
        <s v="CA-2016-121356"/>
        <s v="CA-2016-113845"/>
        <s v="CA-2016-142615"/>
        <s v="US-2016-114293"/>
        <s v="CA-2016-114482"/>
        <s v="CA-2016-140018"/>
        <s v="CA-2016-146157"/>
        <s v="CA-2016-114895"/>
        <s v="CA-2016-113425"/>
        <s v="CA-2016-152646"/>
        <s v="CA-2016-154711"/>
        <s v="CA-2016-131576"/>
        <s v="US-2016-132577"/>
        <s v="US-2016-164945"/>
        <s v="CA-2016-160129"/>
        <s v="CA-2016-105284"/>
        <s v="CA-2016-124485"/>
        <s v="CA-2016-100468"/>
        <s v="CA-2016-128531"/>
        <s v="CA-2016-100083"/>
        <s v="CA-2016-132731"/>
        <s v="US-2016-163881"/>
        <s v="CA-2016-163573"/>
        <s v="CA-2016-123806"/>
        <s v="CA-2016-125661"/>
        <s v="CA-2016-165561"/>
        <s v="CA-2016-113726"/>
        <s v="CA-2016-123533"/>
        <s v="CA-2016-165470"/>
        <s v="CA-2016-160535"/>
        <s v="US-2016-119298"/>
        <s v="CA-2016-169838"/>
        <s v="CA-2016-108196"/>
        <s v="CA-2016-132549"/>
        <s v="CA-2016-113341"/>
        <s v="CA-2016-133711"/>
        <s v="CA-2016-129693"/>
        <s v="US-2016-126893"/>
        <s v="US-2016-158309"/>
        <s v="CA-2016-130288"/>
        <s v="CA-2016-106915"/>
        <s v="CA-2016-145135"/>
        <s v="US-2016-158288"/>
        <s v="CA-2016-107104"/>
        <s v="CA-2016-129686"/>
        <s v="CA-2016-152121"/>
        <s v="CA-2016-162313"/>
        <s v="CA-2016-144911"/>
        <s v="CA-2016-159639"/>
        <s v="CA-2016-104276"/>
        <s v="US-2016-114230"/>
        <s v="CA-2016-117583"/>
        <s v="CA-2016-105018"/>
        <s v="CA-2016-123617"/>
        <s v="CA-2016-163167"/>
        <s v="CA-2016-127243"/>
        <s v="US-2016-131674"/>
        <s v="CA-2016-160241"/>
        <s v="US-2016-134761"/>
        <s v="CA-2016-156748"/>
        <s v="CA-2016-129903"/>
        <s v="CA-2016-113621"/>
        <s v="CA-2016-136434"/>
        <s v="CA-2016-136483"/>
        <s v="US-2016-150035"/>
        <s v="CA-2016-157336"/>
        <s v="CA-2016-127698"/>
        <s v="CA-2016-130393"/>
        <s v="CA-2016-142594"/>
        <s v="CA-2016-143805"/>
        <s v="US-2016-155768"/>
        <s v="CA-2016-104689"/>
        <s v="US-2016-108455"/>
        <s v="US-2016-113985"/>
        <s v="CA-2016-163804"/>
        <s v="US-2016-155103"/>
        <s v="CA-2016-143154"/>
        <s v="CA-2016-105354"/>
        <s v="CA-2016-164770"/>
        <s v="US-2016-150861"/>
        <s v="US-2016-161683"/>
        <s v="CA-2016-153598"/>
        <s v="CA-2016-122063"/>
        <s v="CA-2016-161025"/>
        <s v="CA-2016-149762"/>
        <s v="CA-2016-126004"/>
        <s v="CA-2016-139885"/>
        <s v="CA-2016-105277"/>
        <s v="CA-2016-112060"/>
        <s v="CA-2016-161389"/>
        <s v="CA-2016-114489"/>
        <s v="CA-2016-124772"/>
        <s v="CA-2016-108434"/>
        <s v="CA-2016-143749"/>
        <s v="CA-2016-140564"/>
        <s v="CA-2016-109722"/>
        <s v="CA-2016-145009"/>
        <s v="CA-2016-163636"/>
        <s v="CA-2016-146374"/>
        <s v="US-2016-114776"/>
        <s v="US-2016-169040"/>
        <s v="CA-2016-162390"/>
        <s v="US-2016-103674"/>
        <s v="CA-2016-117590"/>
        <s v="CA-2016-134425"/>
        <s v="CA-2016-124562"/>
        <s v="CA-2016-131289"/>
        <s v="CA-2016-115224"/>
        <s v="CA-2016-113733"/>
        <s v="CA-2016-158302"/>
        <s v="CA-2016-160108"/>
        <s v="CA-2016-137330"/>
        <s v="CA-2016-141082"/>
        <s v="CA-2016-128923"/>
        <s v="US-2016-161844"/>
        <s v="CA-2016-133340"/>
        <s v="CA-2016-159989"/>
        <s v="US-2016-131114"/>
        <s v="CA-2016-149503"/>
        <s v="CA-2016-102092"/>
        <s v="CA-2016-154739"/>
        <s v="CA-2016-146941"/>
        <s v="CA-2016-128412"/>
        <s v="US-2016-143448"/>
        <s v="CA-2016-147123"/>
        <s v="CA-2016-144309"/>
        <s v="CA-2016-127194"/>
        <s v="CA-2016-100587"/>
        <s v="CA-2016-105816"/>
        <s v="US-2016-135720"/>
        <s v="CA-2016-160745"/>
        <s v="US-2016-148803"/>
        <s v="US-2016-132857"/>
        <s v="CA-2016-162187"/>
        <s v="CA-2016-143609"/>
        <s v="CA-2016-165330"/>
        <s v="US-2016-151260"/>
        <s v="US-2016-108777"/>
        <s v="CA-2016-139395"/>
        <s v="US-2016-169369"/>
        <s v="CA-2016-136686"/>
        <s v="CA-2016-169824"/>
        <s v="CA-2016-100153"/>
        <s v="CA-2016-142958"/>
        <s v="CA-2016-102792"/>
        <s v="CA-2016-146143"/>
        <s v="CA-2016-129126"/>
        <s v="CA-2016-146325"/>
        <s v="CA-2016-142335"/>
        <s v="US-2016-116442"/>
        <s v="US-2016-127334"/>
        <s v="CA-2016-113600"/>
        <s v="CA-2016-100307"/>
        <s v="US-2016-100419"/>
        <s v="US-2016-104794"/>
        <s v="CA-2016-118332"/>
        <s v="CA-2016-130442"/>
        <s v="CA-2016-155446"/>
        <s v="CA-2016-155530"/>
        <s v="CA-2016-155383"/>
        <s v="CA-2016-147109"/>
        <s v="CA-2016-131639"/>
        <s v="CA-2016-117121"/>
        <s v="CA-2016-112697"/>
        <s v="CA-2016-147067"/>
        <s v="CA-2016-145919"/>
        <s v="CA-2016-150945"/>
        <s v="CA-2016-101546"/>
        <s v="CA-2016-133795"/>
        <s v="CA-2016-145261"/>
        <s v="CA-2016-138597"/>
        <s v="CA-2016-139934"/>
        <s v="CA-2016-134936"/>
        <s v="CA-2016-141523"/>
        <s v="CA-2016-108364"/>
        <s v="CA-2016-118129"/>
        <s v="CA-2016-168536"/>
        <s v="CA-2016-151155"/>
        <s v="US-2016-157840"/>
        <s v="CA-2016-167507"/>
        <s v="CA-2016-103359"/>
        <s v="CA-2016-149916"/>
        <s v="CA-2016-114860"/>
        <s v="CA-2016-137043"/>
        <s v="CA-2016-115574"/>
        <s v="CA-2016-157868"/>
        <s v="CA-2016-136049"/>
        <s v="CA-2016-135776"/>
        <s v="CA-2016-157791"/>
        <s v="CA-2016-132829"/>
        <s v="CA-2016-114867"/>
        <s v="US-2016-168620"/>
        <s v="CA-2016-123526"/>
        <s v="CA-2016-157259"/>
        <s v="CA-2016-140438"/>
        <s v="CA-2016-101651"/>
        <s v="US-2016-116729"/>
        <s v="CA-2016-111941"/>
        <s v="CA-2016-101168"/>
        <s v="CA-2016-105081"/>
        <s v="CA-2016-109827"/>
        <s v="CA-2016-110975"/>
        <s v="CA-2016-148684"/>
        <s v="CA-2016-169670"/>
        <s v="US-2016-153129"/>
        <s v="CA-2016-147536"/>
        <s v="CA-2016-151512"/>
        <s v="CA-2016-114538"/>
        <s v="CA-2016-129868"/>
        <s v="CA-2016-155166"/>
        <s v="CA-2016-123015"/>
        <s v="US-2016-162852"/>
        <s v="CA-2016-162726"/>
        <s v="CA-2016-138667"/>
        <s v="US-2016-131058"/>
        <s v="CA-2016-102596"/>
        <s v="CA-2016-111605"/>
        <s v="CA-2016-156300"/>
        <s v="CA-2016-124051"/>
        <s v="CA-2016-139689"/>
        <s v="CA-2016-122017"/>
        <s v="US-2016-163258"/>
        <s v="CA-2016-157742"/>
        <s v="US-2016-135209"/>
        <s v="CA-2016-112578"/>
        <s v="CA-2016-117226"/>
        <s v="CA-2016-117660"/>
        <s v="US-2016-111528"/>
        <s v="CA-2016-105746"/>
        <s v="CA-2016-163951"/>
        <s v="CA-2016-160486"/>
        <s v="CA-2017-160395"/>
        <s v="CA-2017-100202"/>
        <s v="US-2017-165953"/>
        <s v="CA-2017-156139"/>
        <s v="US-2017-105830"/>
        <s v="CA-2017-107503"/>
        <s v="CA-2017-144463"/>
        <s v="CA-2017-154466"/>
        <s v="CA-2017-151750"/>
        <s v="CA-2017-113481"/>
        <s v="CA-2017-147207"/>
        <s v="CA-2017-118668"/>
        <s v="US-2017-114034"/>
        <s v="CA-2017-111738"/>
        <s v="CA-2017-150931"/>
        <s v="CA-2017-159366"/>
        <s v="US-2017-168690"/>
        <s v="US-2017-123862"/>
        <s v="CA-2017-115154"/>
        <s v="CA-2017-154760"/>
        <s v="US-2017-158512"/>
        <s v="CA-2017-108000"/>
        <s v="US-2017-148551"/>
        <s v="US-2017-167402"/>
        <s v="CA-2017-138779"/>
        <s v="US-2017-106131"/>
        <s v="CA-2017-127306"/>
        <s v="CA-2017-149076"/>
        <s v="CA-2017-113278"/>
        <s v="CA-2017-167752"/>
        <s v="CA-2017-152961"/>
        <s v="CA-2017-160934"/>
        <s v="US-2017-104661"/>
        <s v="CA-2017-125913"/>
        <s v="CA-2017-138289"/>
        <s v="CA-2017-154718"/>
        <s v="CA-2017-153045"/>
        <s v="US-2017-127292"/>
        <s v="CA-2017-157252"/>
        <s v="CA-2017-161809"/>
        <s v="CA-2017-144589"/>
        <s v="US-2017-120649"/>
        <s v="CA-2017-152079"/>
        <s v="CA-2017-131954"/>
        <s v="CA-2017-160423"/>
        <s v="CA-2017-127026"/>
        <s v="CA-2017-141782"/>
        <s v="CA-2017-127432"/>
        <s v="CA-2017-152499"/>
        <s v="CA-2017-145142"/>
        <s v="CA-2017-139080"/>
        <s v="CA-2017-161893"/>
        <s v="CA-2017-119669"/>
        <s v="CA-2017-104619"/>
        <s v="CA-2017-134649"/>
        <s v="CA-2017-164098"/>
        <s v="CA-2017-150469"/>
        <s v="US-2017-105935"/>
        <s v="CA-2017-117870"/>
        <s v="US-2017-104437"/>
        <s v="CA-2017-115994"/>
        <s v="US-2017-147984"/>
        <s v="US-2017-166037"/>
        <s v="US-2017-127341"/>
        <s v="CA-2017-139304"/>
        <s v="CA-2017-131653"/>
        <s v="CA-2017-145338"/>
        <s v="CA-2017-160927"/>
        <s v="CA-2017-104220"/>
        <s v="CA-2017-164329"/>
        <s v="CA-2017-112725"/>
        <s v="CA-2017-148999"/>
        <s v="CA-2017-121790"/>
        <s v="CA-2017-157273"/>
        <s v="US-2017-164147"/>
        <s v="CA-2017-161333"/>
        <s v="CA-2017-128076"/>
        <s v="CA-2017-167703"/>
        <s v="CA-2017-126354"/>
        <s v="CA-2017-127474"/>
        <s v="CA-2017-169474"/>
        <s v="CA-2017-131282"/>
        <s v="CA-2017-107517"/>
        <s v="CA-2017-122994"/>
        <s v="CA-2017-115105"/>
        <s v="US-2017-101840"/>
        <s v="CA-2017-154102"/>
        <s v="CA-2017-118773"/>
        <s v="CA-2017-150602"/>
        <s v="CA-2017-145807"/>
        <s v="CA-2017-124086"/>
        <s v="CA-2017-123659"/>
        <s v="CA-2017-116204"/>
        <s v="CA-2017-131828"/>
        <s v="US-2017-118535"/>
        <s v="CA-2017-138156"/>
        <s v="CA-2017-104801"/>
        <s v="CA-2017-151176"/>
        <s v="CA-2017-104906"/>
        <s v="CA-2017-154809"/>
        <s v="CA-2017-118521"/>
        <s v="CA-2017-120019"/>
        <s v="CA-2017-163265"/>
        <s v="CA-2017-154039"/>
        <s v="US-2017-163195"/>
        <s v="CA-2017-132647"/>
        <s v="CA-2017-159149"/>
        <s v="CA-2017-109085"/>
        <s v="CA-2017-164707"/>
        <s v="CA-2017-122693"/>
        <s v="CA-2017-166415"/>
        <s v="CA-2017-134838"/>
        <s v="CA-2017-105809"/>
        <s v="CA-2017-150525"/>
        <s v="CA-2017-105445"/>
        <s v="CA-2017-135937"/>
        <s v="CA-2017-124940"/>
        <s v="CA-2017-104647"/>
        <s v="CA-2017-136007"/>
        <s v="CA-2017-111374"/>
        <s v="CA-2017-127397"/>
        <s v="CA-2017-125878"/>
        <s v="US-2017-134642"/>
        <s v="CA-2017-117212"/>
        <s v="CA-2017-121706"/>
        <s v="CA-2017-121258"/>
        <s v="CA-2017-101959"/>
        <s v="CA-2017-146024"/>
        <s v="CA-2017-163902"/>
        <s v="CA-2017-104885"/>
        <s v="CA-2017-152261"/>
        <s v="CA-2017-155712"/>
        <s v="CA-2017-124114"/>
        <s v="CA-2017-121804"/>
        <s v="CA-2017-127621"/>
        <s v="CA-2017-111815"/>
        <s v="CA-2017-123085"/>
        <s v="CA-2017-117513"/>
        <s v="CA-2017-110478"/>
        <s v="CA-2017-142174"/>
        <s v="US-2017-119816"/>
        <s v="CA-2017-147753"/>
        <s v="CA-2017-168123"/>
        <s v="CA-2017-161046"/>
        <s v="CA-2017-168193"/>
        <s v="US-2017-119039"/>
        <s v="CA-2017-125101"/>
        <s v="CA-2017-167640"/>
        <s v="CA-2017-148642"/>
        <s v="CA-2017-136672"/>
        <s v="CA-2017-110884"/>
        <s v="CA-2017-155698"/>
        <s v="CA-2017-104080"/>
        <s v="CA-2017-102834"/>
        <s v="CA-2017-147354"/>
        <s v="CA-2017-144638"/>
        <s v="CA-2017-130967"/>
        <s v="CA-2017-155824"/>
        <s v="CA-2017-140494"/>
        <s v="CA-2017-132290"/>
        <s v="CA-2017-147291"/>
        <s v="US-2017-141558"/>
        <s v="US-2017-133081"/>
        <s v="CA-2017-159352"/>
        <s v="CA-2017-116288"/>
        <s v="CA-2017-152786"/>
        <s v="CA-2017-166296"/>
        <s v="CA-2017-106859"/>
        <s v="CA-2017-105851"/>
        <s v="CA-2017-157966"/>
        <s v="CA-2017-153843"/>
        <s v="CA-2017-107713"/>
        <s v="US-2017-146906"/>
        <s v="CA-2017-162474"/>
        <s v="CA-2017-114370"/>
        <s v="US-2017-101539"/>
        <s v="CA-2017-152135"/>
        <s v="CA-2017-161172"/>
        <s v="CA-2017-129294"/>
        <s v="CA-2017-129567"/>
        <s v="CA-2017-140949"/>
        <s v="CA-2017-142867"/>
        <s v="US-2017-129224"/>
        <s v="US-2017-119438"/>
        <s v="CA-2017-160087"/>
        <s v="CA-2017-148145"/>
        <s v="CA-2017-162075"/>
        <s v="CA-2017-143084"/>
        <s v="CA-2017-122007"/>
        <s v="US-2017-104955"/>
        <s v="CA-2017-105410"/>
        <s v="CA-2017-124436"/>
        <s v="CA-2017-140515"/>
        <s v="CA-2017-166499"/>
        <s v="CA-2017-154214"/>
        <s v="CA-2017-165491"/>
        <s v="US-2017-143770"/>
        <s v="CA-2017-122763"/>
        <s v="CA-2017-169285"/>
        <s v="CA-2017-119452"/>
        <s v="CA-2017-108539"/>
        <s v="CA-2017-156272"/>
        <s v="CA-2017-117156"/>
        <s v="CA-2017-111591"/>
        <s v="CA-2017-155985"/>
        <s v="CA-2017-135650"/>
        <s v="US-2017-140074"/>
        <s v="CA-2017-136511"/>
        <s v="CA-2017-120719"/>
        <s v="CA-2017-140151"/>
        <s v="CA-2017-167101"/>
        <s v="CA-2017-166184"/>
        <s v="CA-2017-122308"/>
        <s v="CA-2017-101637"/>
        <s v="CA-2017-112039"/>
        <s v="US-2017-117534"/>
        <s v="CA-2017-155880"/>
        <s v="CA-2017-101077"/>
        <s v="CA-2017-143651"/>
        <s v="CA-2017-105193"/>
        <s v="US-2017-121251"/>
        <s v="CA-2017-147144"/>
        <s v="CA-2017-113208"/>
        <s v="CA-2017-162033"/>
        <s v="US-2017-141677"/>
        <s v="CA-2017-139416"/>
        <s v="CA-2017-124716"/>
        <s v="CA-2017-113705"/>
        <s v="CA-2017-144491"/>
        <s v="US-2017-166611"/>
        <s v="US-2017-147886"/>
        <s v="CA-2017-126550"/>
        <s v="CA-2017-113474"/>
        <s v="US-2017-154851"/>
        <s v="CA-2017-129910"/>
        <s v="US-2017-120147"/>
        <s v="CA-2017-126634"/>
        <s v="CA-2017-154907"/>
        <s v="CA-2017-100524"/>
        <s v="CA-2017-102771"/>
        <s v="US-2017-159205"/>
        <s v="CA-2017-114524"/>
        <s v="CA-2017-133263"/>
        <s v="CA-2017-144680"/>
        <s v="US-2017-160143"/>
        <s v="CA-2017-145877"/>
        <s v="CA-2017-147942"/>
        <s v="CA-2017-149881"/>
        <s v="CA-2017-118360"/>
        <s v="CA-2017-134495"/>
        <s v="CA-2017-129028"/>
        <s v="US-2017-123281"/>
        <s v="CA-2017-121419"/>
        <s v="CA-2017-106355"/>
        <s v="CA-2017-145275"/>
        <s v="CA-2017-131156"/>
        <s v="CA-2017-127264"/>
        <s v="CA-2017-157903"/>
        <s v="CA-2017-144848"/>
        <s v="CA-2017-109211"/>
        <s v="CA-2017-140536"/>
        <s v="CA-2017-107265"/>
        <s v="CA-2017-161592"/>
        <s v="US-2017-100930"/>
        <s v="CA-2017-165904"/>
        <s v="CA-2017-157854"/>
        <s v="CA-2017-112333"/>
        <s v="CA-2017-150987"/>
        <s v="US-2017-136721"/>
        <s v="CA-2017-135279"/>
        <s v="CA-2017-122154"/>
        <s v="CA-2017-112900"/>
        <s v="CA-2017-169404"/>
        <s v="CA-2017-161984"/>
        <s v="CA-2017-125115"/>
        <s v="CA-2017-115070"/>
        <s v="CA-2017-150623"/>
        <s v="CA-2017-135069"/>
        <s v="CA-2017-166128"/>
        <s v="US-2017-143028"/>
        <s v="US-2017-100482"/>
        <s v="CA-2017-130904"/>
        <s v="CA-2017-122735"/>
        <s v="CA-2017-155460"/>
        <s v="CA-2017-135076"/>
        <s v="CA-2017-141663"/>
        <s v="CA-2017-144932"/>
        <s v="CA-2017-159604"/>
        <s v="CA-2017-131233"/>
        <s v="US-2017-126060"/>
        <s v="CA-2017-127117"/>
        <s v="CA-2017-114412"/>
        <s v="CA-2017-126774"/>
        <s v="CA-2017-118857"/>
        <s v="CA-2017-134635"/>
        <s v="US-2017-141698"/>
        <s v="CA-2017-161851"/>
        <s v="CA-2017-109946"/>
        <s v="CA-2017-136497"/>
        <s v="CA-2017-108070"/>
        <s v="CA-2017-122707"/>
        <s v="US-2017-156356"/>
        <s v="US-2017-138086"/>
        <s v="CA-2017-134845"/>
        <s v="CA-2017-119389"/>
        <s v="CA-2017-128965"/>
        <s v="US-2017-129203"/>
        <s v="CA-2017-166849"/>
        <s v="CA-2017-151484"/>
        <s v="CA-2017-100615"/>
        <s v="CA-2017-119655"/>
        <s v="US-2017-166324"/>
        <s v="US-2017-152366"/>
        <s v="US-2017-145863"/>
        <s v="CA-2017-166198"/>
        <s v="CA-2017-128853"/>
        <s v="CA-2017-140802"/>
        <s v="CA-2017-135783"/>
        <s v="CA-2017-169054"/>
        <s v="CA-2017-146192"/>
        <s v="CA-2017-108553"/>
        <s v="CA-2017-146360"/>
        <s v="CA-2017-104010"/>
        <s v="CA-2017-157112"/>
        <s v="CA-2017-136651"/>
        <s v="US-2017-132031"/>
        <s v="CA-2017-101700"/>
        <s v="CA-2017-149489"/>
        <s v="CA-2017-168102"/>
        <s v="CA-2017-166933"/>
        <s v="CA-2017-116953"/>
        <s v="US-2017-128832"/>
        <s v="CA-2017-125269"/>
        <s v="CA-2017-151071"/>
        <s v="CA-2017-132213"/>
        <s v="CA-2017-129707"/>
        <s v="CA-2017-120222"/>
        <s v="CA-2017-125381"/>
        <s v="CA-2017-159226"/>
        <s v="CA-2017-160045"/>
        <s v="CA-2017-143665"/>
        <s v="CA-2017-135692"/>
        <s v="CA-2017-168228"/>
        <s v="CA-2017-151281"/>
        <s v="CA-2017-160962"/>
        <s v="CA-2017-120894"/>
        <s v="CA-2017-137631"/>
        <s v="US-2017-164056"/>
        <s v="CA-2017-126718"/>
        <s v="CA-2017-151911"/>
        <s v="CA-2017-144526"/>
        <s v="CA-2017-124597"/>
        <s v="CA-2017-108322"/>
        <s v="US-2017-150847"/>
        <s v="US-2017-107636"/>
        <s v="US-2017-144582"/>
        <s v="US-2017-136784"/>
        <s v="CA-2017-137876"/>
        <s v="CA-2017-154501"/>
        <s v="CA-2017-150609"/>
        <s v="US-2017-108315"/>
        <s v="CA-2017-110212"/>
        <s v="CA-2017-102204"/>
        <s v="CA-2017-110198"/>
        <s v="CA-2017-123134"/>
        <s v="US-2017-128398"/>
        <s v="CA-2017-147844"/>
        <s v="CA-2017-132178"/>
        <s v="CA-2017-163209"/>
        <s v="CA-2017-132199"/>
        <s v="CA-2017-162978"/>
        <s v="CA-2017-128755"/>
        <s v="CA-2017-168900"/>
        <s v="CA-2017-133067"/>
        <s v="CA-2017-119914"/>
        <s v="US-2017-141943"/>
        <s v="CA-2017-105991"/>
        <s v="CA-2017-160724"/>
        <s v="CA-2017-107552"/>
        <s v="CA-2017-140242"/>
        <s v="CA-2017-167668"/>
        <s v="CA-2017-156769"/>
        <s v="US-2017-133200"/>
        <s v="CA-2017-144498"/>
        <s v="CA-2017-133487"/>
        <s v="CA-2017-145779"/>
        <s v="US-2017-162124"/>
        <s v="CA-2017-141733"/>
        <s v="CA-2017-159688"/>
        <s v="CA-2017-102820"/>
        <s v="CA-2017-149181"/>
        <s v="CA-2017-133865"/>
        <s v="CA-2017-156895"/>
        <s v="US-2017-104451"/>
        <s v="CA-2017-107797"/>
        <s v="CA-2017-134810"/>
        <s v="CA-2017-118199"/>
        <s v="CA-2017-133823"/>
        <s v="CA-2017-140298"/>
        <s v="US-2017-139647"/>
        <s v="CA-2017-115322"/>
        <s v="US-2017-158218"/>
        <s v="CA-2017-104577"/>
        <s v="US-2017-106796"/>
        <s v="CA-2017-117632"/>
        <s v="CA-2017-152226"/>
        <s v="CA-2017-122175"/>
        <s v="CA-2017-100748"/>
        <s v="CA-2017-149048"/>
        <s v="CA-2017-161655"/>
        <s v="CA-2017-104318"/>
        <s v="CA-2017-137785"/>
        <s v="CA-2017-143686"/>
        <s v="CA-2017-133641"/>
        <s v="CA-2017-115546"/>
        <s v="CA-2017-129357"/>
        <s v="CA-2017-161774"/>
        <s v="US-2017-133361"/>
        <s v="US-2017-154872"/>
        <s v="CA-2017-102414"/>
        <s v="US-2017-110604"/>
        <s v="US-2017-152569"/>
        <s v="CA-2017-166576"/>
        <s v="CA-2017-112865"/>
        <s v="CA-2017-117863"/>
        <s v="CA-2017-112536"/>
        <s v="CA-2017-159464"/>
        <s v="CA-2017-121643"/>
        <s v="CA-2017-117401"/>
        <s v="CA-2017-155642"/>
        <s v="CA-2017-153787"/>
        <s v="US-2017-100048"/>
        <s v="CA-2017-138975"/>
        <s v="CA-2017-113530"/>
        <s v="US-2017-120607"/>
        <s v="US-2017-108700"/>
        <s v="CA-2017-122077"/>
        <s v="CA-2017-145702"/>
        <s v="US-2017-147998"/>
        <s v="CA-2017-127803"/>
        <s v="CA-2017-111332"/>
        <s v="CA-2017-166695"/>
        <s v="CA-2017-149468"/>
        <s v="US-2017-166688"/>
        <s v="CA-2017-167899"/>
        <s v="US-2017-150595"/>
        <s v="CA-2017-153080"/>
        <s v="US-2017-151127"/>
        <s v="CA-2017-130106"/>
        <s v="CA-2017-167003"/>
        <s v="CA-2017-164042"/>
        <s v="CA-2017-161088"/>
        <s v="CA-2017-120168"/>
        <s v="CA-2017-112473"/>
        <s v="CA-2017-123687"/>
        <s v="CA-2017-152968"/>
        <s v="CA-2017-107853"/>
        <s v="US-2017-132297"/>
        <s v="CA-2017-160458"/>
        <s v="CA-2017-134152"/>
        <s v="US-2017-116897"/>
        <s v="CA-2017-136882"/>
        <s v="CA-2017-151855"/>
        <s v="CA-2017-140088"/>
        <s v="US-2017-112613"/>
        <s v="CA-2017-141572"/>
        <s v="US-2017-118556"/>
        <s v="CA-2017-145765"/>
        <s v="CA-2017-100055"/>
        <s v="CA-2017-161340"/>
        <s v="CA-2017-104745"/>
        <s v="CA-2017-168739"/>
        <s v="CA-2017-144568"/>
        <s v="CA-2017-121580"/>
        <s v="CA-2017-125472"/>
        <s v="CA-2017-121125"/>
        <s v="CA-2017-120614"/>
        <s v="CA-2017-142461"/>
        <s v="CA-2017-116498"/>
        <s v="US-2017-112928"/>
        <s v="CA-2017-106831"/>
        <s v="CA-2017-146493"/>
        <s v="CA-2017-157413"/>
        <s v="CA-2017-121559"/>
        <s v="CA-2017-127705"/>
        <s v="CA-2017-140760"/>
        <s v="CA-2017-158883"/>
        <s v="CA-2017-143294"/>
        <s v="CA-2017-126382"/>
        <s v="CA-2017-150420"/>
        <s v="CA-2017-145772"/>
        <s v="CA-2017-140872"/>
        <s v="CA-2017-113908"/>
        <s v="CA-2017-145506"/>
        <s v="CA-2017-158407"/>
        <s v="CA-2017-100426"/>
        <s v="CA-2017-158106"/>
        <s v="CA-2017-158953"/>
        <s v="CA-2017-133095"/>
        <s v="CA-2017-149720"/>
        <s v="CA-2017-126788"/>
        <s v="CA-2017-141614"/>
        <s v="US-2017-131849"/>
        <s v="US-2017-155299"/>
        <s v="CA-2017-132682"/>
        <s v="CA-2017-117436"/>
        <s v="US-2017-106579"/>
        <s v="US-2017-109316"/>
        <s v="US-2017-107979"/>
        <s v="US-2017-106663"/>
        <s v="CA-2017-100951"/>
        <s v="US-2017-146822"/>
        <s v="CA-2017-140963"/>
        <s v="CA-2017-106103"/>
        <s v="CA-2017-143343"/>
        <s v="US-2017-131583"/>
        <s v="CA-2017-107167"/>
        <s v="CA-2017-167080"/>
        <s v="CA-2017-158071"/>
        <s v="CA-2017-137001"/>
        <s v="CA-2017-112172"/>
        <s v="US-2017-152002"/>
        <s v="US-2017-120418"/>
        <s v="CA-2017-102554"/>
        <s v="CA-2017-134565"/>
        <s v="CA-2017-141481"/>
        <s v="CA-2017-133928"/>
        <s v="CA-2017-148474"/>
        <s v="CA-2017-108441"/>
        <s v="CA-2017-143861"/>
        <s v="CA-2017-117821"/>
        <s v="CA-2017-119424"/>
        <s v="CA-2017-124191"/>
        <s v="CA-2017-102337"/>
        <s v="CA-2017-122056"/>
        <s v="CA-2017-104850"/>
        <s v="CA-2017-169901"/>
        <s v="CA-2017-111178"/>
        <s v="CA-2017-135167"/>
        <s v="CA-2017-169691"/>
        <s v="CA-2017-118864"/>
        <s v="CA-2017-119284"/>
        <s v="CA-2017-126914"/>
        <s v="CA-2017-136826"/>
        <s v="CA-2017-129462"/>
        <s v="CA-2017-105214"/>
        <s v="CA-2017-155873"/>
        <s v="US-2017-132206"/>
        <s v="CA-2017-111269"/>
        <s v="CA-2017-157833"/>
        <s v="CA-2017-118437"/>
        <s v="CA-2017-131618"/>
        <s v="CA-2017-146346"/>
        <s v="CA-2017-165323"/>
        <s v="CA-2017-112753"/>
        <s v="CA-2017-162712"/>
        <s v="CA-2017-140844"/>
        <s v="CA-2017-141992"/>
        <s v="US-2017-102288"/>
        <s v="CA-2017-128944"/>
        <s v="CA-2017-154011"/>
        <s v="CA-2017-169999"/>
        <s v="CA-2017-138870"/>
        <s v="CA-2017-101434"/>
        <s v="CA-2017-132934"/>
        <s v="CA-2017-106852"/>
        <s v="CA-2017-151218"/>
        <s v="US-2017-135986"/>
        <s v="CA-2017-101049"/>
        <s v="CA-2017-124744"/>
        <s v="US-2017-133781"/>
        <s v="CA-2017-165757"/>
        <s v="CA-2017-155936"/>
        <s v="CA-2017-105823"/>
        <s v="CA-2017-105074"/>
        <s v="CA-2017-122105"/>
        <s v="CA-2017-100384"/>
        <s v="CA-2017-136350"/>
        <s v="US-2017-151316"/>
        <s v="CA-2017-159107"/>
        <s v="CA-2017-132955"/>
        <s v="CA-2017-133648"/>
        <s v="US-2017-124821"/>
        <s v="CA-2017-134796"/>
        <s v="CA-2017-116127"/>
        <s v="CA-2017-115364"/>
        <s v="CA-2017-133256"/>
        <s v="CA-2017-157091"/>
        <s v="CA-2017-138310"/>
        <s v="CA-2017-163531"/>
        <s v="CA-2017-161410"/>
        <s v="CA-2017-148810"/>
        <s v="CA-2017-100636"/>
        <s v="CA-2017-107132"/>
        <s v="CA-2017-123638"/>
        <s v="CA-2017-151190"/>
        <s v="CA-2017-116988"/>
        <s v="CA-2017-100650"/>
        <s v="CA-2017-147039"/>
        <s v="CA-2017-137085"/>
        <s v="US-2017-126081"/>
        <s v="CA-2017-138149"/>
        <s v="CA-2017-143574"/>
        <s v="CA-2017-137449"/>
        <s v="CA-2017-102946"/>
        <s v="US-2017-102890"/>
        <s v="CA-2017-131695"/>
        <s v="CA-2017-163006"/>
        <s v="CA-2017-125745"/>
        <s v="CA-2017-109393"/>
        <s v="US-2017-113201"/>
        <s v="CA-2017-164112"/>
        <s v="US-2017-148362"/>
        <s v="CA-2017-107958"/>
        <s v="US-2017-126179"/>
        <s v="CA-2017-124828"/>
        <s v="CA-2017-111647"/>
        <s v="CA-2017-121503"/>
        <s v="CA-2017-140053"/>
        <s v="US-2017-111024"/>
        <s v="CA-2017-168109"/>
        <s v="US-2017-129777"/>
        <s v="CA-2017-169124"/>
        <s v="CA-2017-139437"/>
        <s v="US-2017-166233"/>
        <s v="CA-2017-106747"/>
        <s v="CA-2017-100223"/>
        <s v="CA-2017-104388"/>
        <s v="US-2017-124303"/>
        <s v="US-2017-152492"/>
        <s v="US-2017-101784"/>
        <s v="CA-2017-105053"/>
        <s v="CA-2017-155152"/>
        <s v="US-2017-169551"/>
        <s v="CA-2017-106824"/>
        <s v="CA-2017-134306"/>
        <s v="CA-2017-133249"/>
        <s v="CA-2017-108560"/>
        <s v="CA-2017-150189"/>
        <s v="CA-2017-138464"/>
        <s v="CA-2017-140480"/>
        <s v="CA-2017-111759"/>
        <s v="US-2017-100209"/>
        <s v="CA-2017-115651"/>
        <s v="CA-2017-132122"/>
        <s v="CA-2017-145128"/>
        <s v="CA-2017-121083"/>
        <s v="CA-2017-128629"/>
        <s v="CA-2017-127460"/>
        <s v="CA-2017-169012"/>
        <s v="CA-2017-164959"/>
        <s v="CA-2017-156818"/>
        <s v="CA-2017-127656"/>
        <s v="CA-2017-162015"/>
        <s v="CA-2017-136623"/>
        <s v="CA-2017-106047"/>
        <s v="CA-2017-136364"/>
        <s v="CA-2017-102155"/>
        <s v="CA-2017-121048"/>
        <s v="US-2017-161935"/>
        <s v="CA-2017-166142"/>
        <s v="CA-2017-164378"/>
        <s v="US-2017-128951"/>
        <s v="US-2017-156909"/>
        <s v="CA-2017-109778"/>
        <s v="US-2017-152842"/>
        <s v="CA-2017-139948"/>
        <s v="US-2017-105046"/>
        <s v="CA-2017-126662"/>
        <s v="CA-2017-142342"/>
        <s v="US-2017-142573"/>
        <s v="US-2017-165358"/>
        <s v="CA-2017-118640"/>
        <s v="CA-2017-122035"/>
        <s v="CA-2017-150497"/>
        <s v="US-2017-108343"/>
        <s v="US-2017-127719"/>
        <s v="US-2017-158505"/>
        <s v="US-2017-160465"/>
        <s v="CA-2017-104731"/>
        <s v="CA-2017-145429"/>
        <s v="US-2017-123204"/>
        <s v="CA-2017-118724"/>
        <s v="US-2017-123834"/>
        <s v="CA-2017-103478"/>
        <s v="CA-2017-145093"/>
        <s v="CA-2017-109750"/>
        <s v="US-2017-106551"/>
        <s v="CA-2017-117240"/>
        <s v="US-2017-169320"/>
        <s v="CA-2017-103506"/>
        <s v="CA-2017-125367"/>
        <s v="US-2017-101721"/>
        <s v="CA-2017-118346"/>
        <s v="CA-2017-133718"/>
        <s v="CA-2017-110940"/>
        <s v="US-2017-135013"/>
        <s v="CA-2017-169810"/>
        <s v="CA-2017-125640"/>
        <s v="CA-2017-121293"/>
        <s v="CA-2017-167549"/>
        <s v="US-2017-167318"/>
        <s v="CA-2017-123239"/>
        <s v="CA-2017-108791"/>
        <s v="CA-2017-133046"/>
        <s v="CA-2017-107209"/>
        <s v="CA-2017-130841"/>
        <s v="CA-2017-101483"/>
        <s v="US-2017-113852"/>
        <s v="CA-2017-130771"/>
        <s v="CA-2017-146031"/>
        <s v="US-2017-130953"/>
        <s v="US-2017-115301"/>
        <s v="CA-2017-167913"/>
        <s v="CA-2017-155740"/>
        <s v="CA-2017-141103"/>
        <s v="CA-2017-121909"/>
        <s v="CA-2017-125752"/>
        <s v="CA-2017-115805"/>
        <s v="CA-2017-161102"/>
        <s v="US-2017-165869"/>
        <s v="CA-2017-126144"/>
        <s v="CA-2017-147032"/>
        <s v="CA-2017-135034"/>
        <s v="CA-2017-133235"/>
        <s v="CA-2017-162691"/>
        <s v="CA-2017-124576"/>
        <s v="CA-2017-168942"/>
        <s v="CA-2017-165386"/>
        <s v="CA-2017-168396"/>
        <s v="US-2017-143175"/>
        <s v="CA-2017-140781"/>
        <s v="CA-2017-141747"/>
        <s v="CA-2017-163566"/>
        <s v="CA-2017-132738"/>
        <s v="CA-2017-146367"/>
        <s v="CA-2017-117695"/>
        <s v="CA-2017-154676"/>
        <s v="CA-2017-128328"/>
        <s v="CA-2017-161200"/>
        <s v="CA-2017-136609"/>
        <s v="CA-2017-151981"/>
        <s v="CA-2017-168172"/>
        <s v="CA-2017-163321"/>
        <s v="CA-2017-117023"/>
        <s v="US-2017-155999"/>
        <s v="CA-2017-158344"/>
        <s v="CA-2017-115175"/>
        <s v="CA-2017-110821"/>
        <s v="CA-2017-156776"/>
        <s v="CA-2017-143063"/>
        <s v="CA-2017-145443"/>
        <s v="CA-2017-139311"/>
        <s v="CA-2017-160899"/>
        <s v="CA-2017-100433"/>
        <s v="CA-2017-106537"/>
        <s v="CA-2017-158169"/>
        <s v="US-2017-118941"/>
        <s v="CA-2017-152310"/>
        <s v="US-2017-103828"/>
        <s v="CA-2017-167542"/>
        <s v="CA-2017-100580"/>
        <s v="CA-2017-128363"/>
        <s v="CA-2017-169264"/>
        <s v="CA-2017-105921"/>
        <s v="CA-2017-138548"/>
        <s v="US-2017-117723"/>
        <s v="CA-2017-144883"/>
        <s v="CA-2017-122987"/>
        <s v="US-2017-111423"/>
        <s v="CA-2017-151211"/>
        <s v="CA-2017-133102"/>
        <s v="CA-2017-118892"/>
        <s v="CA-2017-166093"/>
        <s v="CA-2017-117947"/>
        <s v="CA-2017-112809"/>
        <s v="CA-2017-151358"/>
        <s v="CA-2017-121027"/>
        <s v="CA-2017-119809"/>
        <s v="CA-2017-163069"/>
        <s v="CA-2017-122028"/>
        <s v="CA-2017-162936"/>
        <s v="CA-2017-132339"/>
        <s v="CA-2017-101728"/>
        <s v="CA-2017-115777"/>
        <s v="US-2017-100398"/>
        <s v="US-2017-111241"/>
        <s v="CA-2017-137344"/>
        <s v="CA-2017-119011"/>
        <s v="CA-2017-105326"/>
        <s v="US-2017-114356"/>
        <s v="CA-2017-155705"/>
        <s v="CA-2017-126956"/>
        <s v="US-2017-109253"/>
        <s v="CA-2017-112956"/>
        <s v="CA-2017-144750"/>
        <s v="CA-2017-121489"/>
        <s v="US-2017-102183"/>
        <s v="CA-2017-117646"/>
        <s v="CA-2017-131037"/>
        <s v="US-2017-132381"/>
        <s v="CA-2017-129021"/>
        <s v="CA-2017-123043"/>
        <s v="CA-2017-139717"/>
        <s v="CA-2017-114636"/>
        <s v="CA-2017-101210"/>
        <s v="US-2017-105697"/>
        <s v="CA-2017-159793"/>
        <s v="CA-2017-128475"/>
        <s v="CA-2017-157350"/>
        <s v="CA-2017-132584"/>
        <s v="US-2017-134481"/>
        <s v="US-2017-139465"/>
        <s v="CA-2017-155047"/>
        <s v="US-2017-162208"/>
        <s v="CA-2017-161956"/>
        <s v="CA-2017-133501"/>
        <s v="CA-2017-101273"/>
        <s v="CA-2017-130036"/>
        <s v="CA-2017-163097"/>
        <s v="CA-2017-126067"/>
        <s v="CA-2017-146920"/>
        <s v="US-2017-169502"/>
        <s v="CA-2017-144064"/>
        <s v="CA-2017-104024"/>
        <s v="CA-2017-101014"/>
        <s v="CA-2017-159884"/>
        <s v="US-2017-135062"/>
        <s v="CA-2017-133004"/>
        <s v="CA-2017-107321"/>
        <s v="CA-2017-117198"/>
        <s v="CA-2017-154074"/>
        <s v="CA-2017-127712"/>
        <s v="CA-2017-132619"/>
        <s v="CA-2017-131625"/>
        <s v="CA-2017-107909"/>
        <s v="US-2017-135230"/>
        <s v="CA-2017-145653"/>
        <s v="CA-2017-128041"/>
        <s v="CA-2017-114552"/>
        <s v="CA-2017-137596"/>
        <s v="CA-2017-114216"/>
        <s v="CA-2017-110380"/>
        <s v="CA-2017-157987"/>
        <s v="CA-2017-123001"/>
        <s v="CA-2017-145037"/>
        <s v="CA-2017-111220"/>
        <s v="CA-2017-113075"/>
        <s v="US-2017-163657"/>
        <s v="CA-2017-111388"/>
        <s v="CA-2017-146983"/>
        <s v="CA-2017-102218"/>
        <s v="CA-2017-169327"/>
        <s v="US-2017-122637"/>
        <s v="CA-2017-146136"/>
        <s v="CA-2017-161823"/>
        <s v="CA-2017-123022"/>
        <s v="CA-2017-161067"/>
        <s v="US-2017-153255"/>
        <s v="CA-2017-161557"/>
        <s v="CA-2017-167626"/>
        <s v="CA-2017-152485"/>
        <s v="CA-2017-120761"/>
        <s v="CA-2017-102750"/>
        <s v="CA-2017-101182"/>
        <s v="CA-2017-140326"/>
        <s v="CA-2017-109757"/>
        <s v="CA-2017-141929"/>
        <s v="CA-2017-117394"/>
        <s v="CA-2017-117261"/>
        <s v="CA-2017-116680"/>
        <s v="US-2017-166394"/>
        <s v="CA-2017-147410"/>
        <s v="US-2017-117450"/>
        <s v="CA-2017-100783"/>
        <s v="CA-2017-137582"/>
        <s v="US-2017-147655"/>
        <s v="CA-2017-107293"/>
        <s v="CA-2017-120705"/>
        <s v="CA-2017-102736"/>
        <s v="US-2017-129441"/>
        <s v="CA-2017-124401"/>
        <s v="CA-2017-148929"/>
        <s v="CA-2017-100335"/>
        <s v="CA-2017-103877"/>
        <s v="CA-2017-163692"/>
        <s v="CA-2017-100160"/>
        <s v="US-2017-104094"/>
        <s v="CA-2017-151008"/>
        <s v="CA-2017-107244"/>
        <s v="CA-2017-128783"/>
        <s v="US-2017-150070"/>
        <s v="CA-2017-128769"/>
        <s v="US-2017-130687"/>
        <s v="US-2017-169488"/>
        <s v="US-2017-124968"/>
        <s v="CA-2017-149895"/>
        <s v="CA-2017-158036"/>
        <s v="CA-2017-152856"/>
        <s v="CA-2017-126396"/>
        <s v="US-2017-124779"/>
        <s v="CA-2017-144456"/>
        <s v="CA-2017-132437"/>
        <s v="US-2017-118087"/>
        <s v="CA-2017-147361"/>
        <s v="CA-2017-147228"/>
        <s v="US-2017-159562"/>
        <s v="CA-2017-155929"/>
        <s v="CA-2017-137498"/>
        <s v="CA-2017-100825"/>
        <s v="CA-2017-139444"/>
        <s v="CA-2017-169439"/>
        <s v="US-2017-146213"/>
        <s v="CA-2017-168403"/>
        <s v="CA-2017-152198"/>
        <s v="CA-2017-120999"/>
        <s v="CA-2017-128370"/>
        <s v="CA-2017-110905"/>
        <s v="CA-2017-152093"/>
        <s v="CA-2017-122280"/>
        <s v="CA-2017-126438"/>
        <s v="CA-2017-147403"/>
        <s v="CA-2017-159954"/>
        <s v="CA-2017-123036"/>
        <s v="CA-2017-112774"/>
        <s v="CA-2017-124898"/>
        <s v="CA-2017-149559"/>
        <s v="CA-2017-117044"/>
        <s v="CA-2017-144484"/>
        <s v="US-2017-142188"/>
        <s v="US-2017-160836"/>
        <s v="CA-2017-166898"/>
        <s v="US-2017-152898"/>
        <s v="CA-2017-127726"/>
        <s v="CA-2017-103611"/>
        <s v="CA-2017-140676"/>
        <s v="CA-2017-108749"/>
        <s v="US-2017-109582"/>
        <s v="CA-2017-139493"/>
        <s v="CA-2017-114440"/>
        <s v="CA-2017-147725"/>
        <s v="US-2017-157224"/>
        <s v="CA-2017-156237"/>
        <s v="CA-2017-115882"/>
        <s v="CA-2017-152975"/>
        <s v="CA-2017-108931"/>
        <s v="CA-2017-130302"/>
        <s v="CA-2017-130043"/>
        <s v="CA-2017-163020"/>
        <s v="CA-2017-132353"/>
        <s v="CA-2017-121888"/>
        <s v="US-2017-163300"/>
        <s v="CA-2017-145737"/>
        <s v="US-2017-116652"/>
        <s v="CA-2017-124205"/>
        <s v="CA-2017-146185"/>
        <s v="CA-2017-134418"/>
        <s v="CA-2017-139822"/>
        <s v="CA-2017-165008"/>
        <s v="CA-2017-127096"/>
        <s v="CA-2017-118136"/>
        <s v="CA-2017-144113"/>
        <s v="CA-2017-134173"/>
        <s v="CA-2017-136448"/>
        <s v="CA-2017-112984"/>
        <s v="CA-2017-130715"/>
        <s v="CA-2017-141446"/>
        <s v="CA-2017-137470"/>
        <s v="CA-2017-157931"/>
        <s v="CA-2017-112515"/>
        <s v="CA-2017-105669"/>
        <s v="CA-2017-126928"/>
        <s v="CA-2017-142293"/>
        <s v="CA-2017-106180"/>
        <s v="CA-2017-133333"/>
        <s v="CA-2017-131016"/>
        <s v="CA-2017-148068"/>
        <s v="CA-2017-134439"/>
        <s v="CA-2017-166856"/>
        <s v="CA-2017-164756"/>
        <s v="CA-2017-140508"/>
        <s v="CA-2017-139619"/>
        <s v="CA-2017-143378"/>
        <s v="US-2017-148866"/>
        <s v="CA-2017-102974"/>
        <s v="CA-2017-139787"/>
        <s v="CA-2017-153822"/>
        <s v="CA-2017-160801"/>
        <s v="CA-2017-100111"/>
        <s v="CA-2017-151428"/>
        <s v="CA-2017-123351"/>
        <s v="CA-2017-169817"/>
        <s v="CA-2017-132262"/>
        <s v="US-2017-146878"/>
        <s v="CA-2017-165155"/>
        <s v="CA-2017-133074"/>
        <s v="CA-2017-166317"/>
        <s v="CA-2017-158379"/>
        <s v="CA-2017-167381"/>
        <s v="US-2017-108245"/>
        <s v="CA-2017-161053"/>
        <s v="US-2017-103226"/>
        <s v="CA-2017-122196"/>
        <s v="CA-2017-102967"/>
        <s v="CA-2017-136000"/>
        <s v="CA-2017-161970"/>
        <s v="CA-2017-117009"/>
        <s v="CA-2017-162789"/>
        <s v="CA-2017-132521"/>
        <s v="CA-2017-121412"/>
        <s v="CA-2017-117485"/>
        <s v="CA-2017-138422"/>
        <s v="US-2017-132059"/>
        <s v="CA-2017-123778"/>
        <s v="CA-2017-121314"/>
        <s v="US-2017-125647"/>
        <s v="CA-2017-102309"/>
        <s v="CA-2017-121853"/>
        <s v="CA-2017-103520"/>
        <s v="CA-2017-144694"/>
        <s v="CA-2017-108910"/>
        <s v="CA-2017-142034"/>
        <s v="CA-2017-121839"/>
        <s v="CA-2017-163335"/>
        <s v="CA-2017-160325"/>
        <s v="CA-2017-122364"/>
        <s v="CA-2017-134096"/>
        <s v="CA-2017-142391"/>
        <s v="US-2017-132675"/>
        <s v="CA-2017-148411"/>
        <s v="CA-2017-130148"/>
        <s v="CA-2017-144904"/>
        <s v="CA-2017-162481"/>
        <s v="CA-2017-162572"/>
        <s v="CA-2017-169929"/>
        <s v="CA-2017-116939"/>
        <s v="CA-2017-112004"/>
        <s v="CA-2017-122112"/>
        <s v="CA-2017-129490"/>
        <s v="US-2017-106145"/>
        <s v="CA-2017-156391"/>
        <s v="US-2017-139955"/>
        <s v="US-2017-125717"/>
        <s v="CA-2017-101574"/>
        <s v="CA-2017-160017"/>
        <s v="CA-2017-152205"/>
        <s v="CA-2017-100314"/>
        <s v="CA-2017-121300"/>
        <s v="CA-2017-118402"/>
        <s v="CA-2017-128335"/>
        <s v="CA-2017-140186"/>
        <s v="CA-2017-148138"/>
        <s v="US-2017-141509"/>
        <s v="CA-2017-126676"/>
        <s v="CA-2017-137918"/>
        <s v="CA-2017-147452"/>
        <s v="CA-2017-144225"/>
        <s v="CA-2017-123029"/>
        <s v="US-2017-120908"/>
        <s v="US-2017-130603"/>
        <s v="CA-2017-152275"/>
        <s v="CA-2017-156951"/>
        <s v="CA-2017-129378"/>
        <s v="CA-2017-113418"/>
        <s v="CA-2017-117807"/>
        <s v="US-2017-139577"/>
        <s v="CA-2017-126074"/>
        <s v="CA-2017-147564"/>
        <s v="CA-2017-123981"/>
        <s v="CA-2017-101308"/>
        <s v="CA-2017-105914"/>
        <s v="US-2017-162558"/>
        <s v="CA-2017-116113"/>
        <s v="CA-2017-141117"/>
        <s v="CA-2017-137414"/>
        <s v="CA-2017-152926"/>
        <s v="CA-2017-141789"/>
        <s v="CA-2017-134607"/>
        <s v="CA-2017-101749"/>
        <s v="CA-2017-149853"/>
        <s v="CA-2017-143035"/>
        <s v="CA-2017-144820"/>
        <s v="CA-2017-163818"/>
        <s v="US-2017-103247"/>
        <s v="CA-2017-167661"/>
        <s v="CA-2017-143112"/>
        <s v="CA-2017-157672"/>
        <s v="CA-2017-131807"/>
        <s v="US-2017-148054"/>
        <s v="US-2017-136868"/>
        <s v="CA-2017-109099"/>
        <s v="CA-2017-118577"/>
        <s v="CA-2017-146269"/>
        <s v="CA-2017-137421"/>
        <s v="CA-2017-104003"/>
        <s v="CA-2017-108574"/>
        <s v="CA-2017-148404"/>
        <s v="CA-2017-128426"/>
        <s v="CA-2017-152709"/>
        <s v="CA-2017-105487"/>
        <s v="CA-2017-151596"/>
        <s v="US-2017-168613"/>
        <s v="CA-2017-162635"/>
        <s v="US-2017-117247"/>
        <s v="CA-2017-132430"/>
        <s v="CA-2017-141873"/>
        <s v="CA-2017-163125"/>
        <s v="US-2017-115595"/>
        <s v="CA-2017-111717"/>
        <s v="CA-2017-152702"/>
        <s v="CA-2017-149146"/>
        <s v="CA-2017-168655"/>
        <s v="CA-2017-126536"/>
        <s v="CA-2017-112431"/>
        <s v="CA-2017-169362"/>
        <s v="CA-2017-150091"/>
        <s v="CA-2017-152933"/>
        <s v="CA-2017-130505"/>
        <s v="CA-2017-169607"/>
        <s v="CA-2017-132976"/>
        <s v="CA-2017-116519"/>
        <s v="CA-2017-163160"/>
        <s v="CA-2017-135909"/>
        <s v="US-2017-148831"/>
        <s v="CA-2017-103212"/>
        <s v="CA-2017-150707"/>
        <s v="CA-2017-168837"/>
        <s v="CA-2017-126123"/>
        <s v="CA-2017-151183"/>
        <s v="CA-2017-106033"/>
        <s v="CA-2017-113670"/>
        <s v="CA-2017-164819"/>
        <s v="CA-2017-142643"/>
        <s v="CA-2017-154949"/>
        <s v="CA-2017-100237"/>
        <s v="CA-2017-158386"/>
        <s v="CA-2017-132234"/>
        <s v="CA-2017-111577"/>
        <s v="CA-2017-159282"/>
        <s v="CA-2017-159100"/>
        <s v="CA-2017-165603"/>
        <s v="CA-2017-123246"/>
        <s v="CA-2017-114804"/>
        <s v="CA-2017-107727"/>
        <s v="CA-2017-125388"/>
        <s v="CA-2017-125199"/>
        <s v="CA-2017-159457"/>
        <s v="US-2017-120390"/>
        <s v="CA-2017-131492"/>
        <s v="CA-2017-117653"/>
        <s v="CA-2017-106432"/>
        <s v="CA-2017-125990"/>
        <s v="CA-2017-147277"/>
        <s v="CA-2017-158743"/>
        <s v="US-2017-146416"/>
        <s v="CA-2017-158722"/>
        <s v="CA-2017-104822"/>
        <s v="CA-2017-103065"/>
        <s v="US-2017-115252"/>
        <s v="CA-2017-113558"/>
        <s v="CA-2017-145884"/>
        <s v="CA-2017-167094"/>
        <s v="CA-2017-154410"/>
        <s v="CA-2017-148166"/>
        <s v="CA-2017-100356"/>
        <s v="US-2017-117331"/>
        <s v="CA-2017-117422"/>
        <s v="CA-2017-113453"/>
        <s v="CA-2017-142125"/>
        <s v="CA-2017-127180"/>
        <s v="CA-2017-101581"/>
        <s v="CA-2017-130211"/>
        <s v="US-2017-111920"/>
        <s v="CA-2017-130141"/>
        <s v="CA-2017-156363"/>
        <s v="CA-2017-117079"/>
        <s v="CA-2017-139913"/>
        <s v="US-2017-105389"/>
        <s v="CA-2017-106068"/>
        <s v="CA-2017-125451"/>
        <s v="CA-2017-141705"/>
        <s v="CA-2017-144365"/>
        <s v="CA-2017-155558"/>
        <s v="CA-2017-162173"/>
        <s v="CA-2017-115119"/>
        <s v="US-2017-110646"/>
        <s v="CA-2017-102729"/>
        <s v="CA-2017-110373"/>
        <s v="CA-2017-130764"/>
        <s v="CA-2017-127922"/>
        <s v="CA-2017-151225"/>
        <s v="CA-2017-134880"/>
        <s v="CA-2017-110310"/>
        <s v="CA-2017-118367"/>
        <s v="CA-2017-111262"/>
        <s v="CA-2017-139353"/>
        <s v="CA-2017-160661"/>
        <s v="CA-2017-160983"/>
        <s v="CA-2017-139661"/>
        <s v="CA-2017-127285"/>
        <s v="CA-2017-123491"/>
        <s v="CA-2017-152807"/>
        <s v="CA-2017-142622"/>
        <s v="CA-2017-152583"/>
        <s v="CA-2017-155292"/>
        <s v="CA-2017-131632"/>
        <s v="CA-2017-117114"/>
        <s v="CA-2017-123967"/>
        <s v="CA-2017-104136"/>
        <s v="CA-2017-164049"/>
        <s v="CA-2017-116358"/>
        <s v="US-2017-163790"/>
        <s v="CA-2017-143567"/>
        <s v="CA-2017-127782"/>
        <s v="CA-2017-168179"/>
        <s v="CA-2017-141425"/>
        <s v="US-2017-115609"/>
        <s v="US-2017-145597"/>
        <s v="CA-2017-167227"/>
        <s v="CA-2017-120061"/>
        <s v="CA-2017-169005"/>
        <s v="CA-2017-153339"/>
        <s v="CA-2017-142636"/>
        <s v="CA-2017-126046"/>
        <s v="CA-2017-143329"/>
        <s v="CA-2017-121615"/>
        <s v="CA-2017-110429"/>
        <s v="US-2017-110989"/>
        <s v="CA-2017-103009"/>
        <s v="CA-2017-148320"/>
        <s v="CA-2017-161130"/>
        <s v="US-2017-101518"/>
        <s v="US-2017-105998"/>
        <s v="CA-2017-130834"/>
        <s v="US-2017-168802"/>
        <s v="CA-2017-135419"/>
        <s v="CA-2017-100622"/>
        <s v="US-2017-168116"/>
        <s v="US-2017-156083"/>
        <s v="CA-2017-105144"/>
        <s v="CA-2017-147760"/>
        <s v="CA-2017-102610"/>
        <s v="CA-2017-121160"/>
        <s v="US-2017-122672"/>
        <s v="CA-2017-159135"/>
        <s v="US-2017-107272"/>
        <s v="US-2017-111745"/>
        <s v="CA-2017-116225"/>
        <s v="CA-2017-154732"/>
        <s v="CA-2017-114258"/>
        <s v="CA-2017-157196"/>
        <s v="CA-2017-102925"/>
        <s v="CA-2017-118213"/>
        <s v="US-2017-109484"/>
        <s v="CA-2017-107720"/>
        <s v="CA-2017-154816"/>
        <s v="CA-2017-100013"/>
        <s v="CA-2017-167941"/>
        <s v="CA-2017-125290"/>
        <s v="CA-2017-154109"/>
        <s v="US-2017-153948"/>
        <s v="CA-2017-144596"/>
        <s v="CA-2017-107174"/>
        <s v="US-2017-119319"/>
        <s v="CA-2017-106691"/>
        <s v="CA-2017-150504"/>
        <s v="CA-2017-122504"/>
        <s v="CA-2017-149888"/>
        <s v="CA-2017-152737"/>
        <s v="CA-2017-132346"/>
        <s v="CA-2017-113572"/>
        <s v="CA-2017-113460"/>
        <s v="CA-2017-163188"/>
        <s v="CA-2017-143658"/>
        <s v="CA-2017-155621"/>
        <s v="CA-2017-161018"/>
        <s v="CA-2017-158246"/>
        <s v="CA-2017-159597"/>
        <s v="CA-2017-152912"/>
        <s v="US-2017-141852"/>
        <s v="CA-2017-119494"/>
        <s v="CA-2017-159667"/>
        <s v="US-2017-155425"/>
        <s v="CA-2017-104640"/>
        <s v="CA-2017-161739"/>
        <s v="CA-2017-163874"/>
        <s v="CA-2017-142671"/>
        <s v="CA-2017-162096"/>
        <s v="US-2017-128447"/>
        <s v="CA-2017-141138"/>
        <s v="CA-2017-137624"/>
        <s v="CA-2017-150959"/>
        <s v="CA-2017-143455"/>
        <s v="CA-2017-110842"/>
        <s v="CA-2017-157483"/>
        <s v="CA-2017-120327"/>
        <s v="CA-2017-143217"/>
        <s v="CA-2017-154137"/>
        <s v="CA-2017-158561"/>
        <s v="CA-2017-115448"/>
        <s v="CA-2017-148985"/>
        <s v="US-2017-116491"/>
        <s v="CA-2017-167976"/>
        <s v="CA-2017-160514"/>
        <s v="CA-2017-134978"/>
        <s v="CA-2017-130386"/>
        <s v="US-2017-116659"/>
        <s v="CA-2017-134915"/>
        <s v="CA-2017-164168"/>
        <s v="CA-2017-122644"/>
        <s v="CA-2017-164364"/>
        <s v="US-2017-136707"/>
        <s v="CA-2017-149944"/>
        <s v="CA-2017-154088"/>
        <s v="US-2017-132220"/>
        <s v="US-2017-125808"/>
        <s v="CA-2017-166835"/>
        <s v="US-2017-119662"/>
        <s v="US-2017-124926"/>
        <s v="US-2017-165344"/>
        <s v="CA-2017-160416"/>
        <s v="CA-2017-165204"/>
        <s v="CA-2017-122490"/>
        <s v="US-2017-153633"/>
        <s v="CA-2017-113873"/>
        <s v="CA-2017-159156"/>
        <s v="CA-2017-112844"/>
        <s v="CA-2017-133620"/>
        <s v="US-2017-102904"/>
        <s v="CA-2017-123624"/>
        <s v="US-2017-140312"/>
        <s v="CA-2017-138611"/>
        <s v="CA-2017-152142"/>
        <s v="CA-2017-106943"/>
        <s v="US-2017-136679"/>
        <s v="CA-2017-137323"/>
        <s v="CA-2017-142489"/>
        <s v="US-2017-118157"/>
        <s v="CA-2017-124261"/>
        <s v="CA-2017-108112"/>
        <s v="US-2017-157896"/>
        <s v="CA-2017-137022"/>
        <s v="CA-2017-136308"/>
        <s v="CA-2017-100601"/>
        <s v="CA-2017-108091"/>
        <s v="US-2017-114657"/>
        <s v="US-2017-107888"/>
        <s v="US-2017-118598"/>
        <s v="CA-2017-122945"/>
        <s v="CA-2017-121678"/>
        <s v="CA-2017-160633"/>
        <s v="CA-2017-157448"/>
        <s v="CA-2017-165687"/>
        <s v="CA-2017-138163"/>
        <s v="CA-2017-124674"/>
        <s v="CA-2017-166709"/>
        <s v="CA-2017-141719"/>
        <s v="CA-2017-128265"/>
        <s v="CA-2017-118122"/>
        <s v="CA-2017-158120"/>
        <s v="CA-2017-100902"/>
        <s v="US-2017-155866"/>
        <s v="US-2017-116505"/>
        <s v="CA-2017-163629"/>
        <s v="US-2017-132444"/>
        <s v="US-2017-158946"/>
        <s v="CA-2017-143434"/>
        <s v="CA-2017-167871"/>
        <s v="CA-2017-104913"/>
        <s v="CA-2017-104864"/>
        <s v="CA-2017-160122"/>
        <s v="CA-2017-107825"/>
        <s v="US-2017-152380"/>
        <s v="CA-2017-162929"/>
        <s v="CA-2017-121468"/>
        <s v="CA-2017-158876"/>
        <s v="US-2017-139969"/>
        <s v="US-2017-137491"/>
        <s v="CA-2017-101042"/>
        <s v="CA-2017-126242"/>
        <s v="CA-2017-168858"/>
        <s v="CA-2017-112529"/>
        <s v="CA-2017-110926"/>
        <s v="CA-2017-131254"/>
        <s v="US-2017-108014"/>
        <s v="CA-2017-146458"/>
        <s v="CA-2017-143021"/>
        <s v="CA-2017-118731"/>
        <s v="CA-2017-121818"/>
        <s v="US-2017-161193"/>
        <s v="US-2017-110996"/>
        <s v="CA-2017-146724"/>
        <s v="CA-2017-111556"/>
        <s v="CA-2017-103499"/>
        <s v="CA-2017-154123"/>
        <s v="CA-2017-120404"/>
        <s v="CA-2017-142888"/>
        <s v="CA-2017-107874"/>
        <s v="CA-2017-103380"/>
        <s v="CA-2017-100811"/>
        <s v="CA-2017-105130"/>
        <s v="CA-2017-110443"/>
        <s v="CA-2017-157420"/>
        <s v="CA-2017-144036"/>
        <s v="CA-2017-119004"/>
        <s v="CA-2017-149160"/>
        <s v="CA-2017-103156"/>
        <s v="CA-2017-107832"/>
        <s v="CA-2017-119746"/>
        <s v="CA-2017-166919"/>
        <s v="CA-2017-167017"/>
        <s v="CA-2017-148992"/>
        <s v="CA-2017-156622"/>
        <s v="CA-2017-101945"/>
        <s v="CA-2017-166436"/>
        <s v="CA-2017-128300"/>
        <s v="CA-2017-146535"/>
        <s v="CA-2017-169894"/>
        <s v="CA-2017-153654"/>
        <s v="CA-2017-168641"/>
        <s v="CA-2017-123701"/>
        <s v="CA-2017-131366"/>
        <s v="CA-2017-105543"/>
        <s v="CA-2017-162250"/>
        <s v="CA-2017-103765"/>
        <s v="US-2017-128118"/>
        <s v="CA-2017-137505"/>
        <s v="CA-2017-164028"/>
        <s v="CA-2017-129000"/>
        <s v="US-2017-133312"/>
        <s v="CA-2017-161459"/>
        <s v="CA-2017-155159"/>
        <s v="CA-2017-124765"/>
        <s v="CA-2017-101665"/>
        <s v="CA-2017-150266"/>
        <s v="US-2017-109610"/>
        <s v="CA-2017-135307"/>
        <s v="CA-2017-122700"/>
        <s v="CA-2017-165029"/>
        <s v="CA-2017-155957"/>
        <s v="CA-2017-130526"/>
        <s v="CA-2017-155607"/>
        <s v="CA-2017-141439"/>
        <s v="CA-2017-100097"/>
        <s v="CA-2017-102519"/>
        <s v="CA-2017-101245"/>
        <s v="CA-2017-132185"/>
        <s v="CA-2017-107125"/>
        <s v="CA-2017-133207"/>
        <s v="CA-2017-103352"/>
        <s v="CA-2017-159506"/>
        <s v="US-2017-110576"/>
        <s v="CA-2017-121538"/>
        <s v="CA-2017-123372"/>
        <s v="CA-2017-117702"/>
        <s v="CA-2017-131303"/>
        <s v="CA-2017-108035"/>
        <s v="CA-2017-111689"/>
        <s v="CA-2017-119305"/>
        <s v="CA-2017-116645"/>
        <s v="US-2017-120089"/>
        <s v="US-2017-148768"/>
        <s v="CA-2017-102267"/>
        <s v="CA-2017-142090"/>
        <s v="CA-2017-105333"/>
        <s v="CA-2017-107314"/>
        <s v="CA-2017-137365"/>
        <s v="US-2017-165456"/>
        <s v="CA-2017-135860"/>
        <s v="CA-2017-163139"/>
        <s v="CA-2017-145233"/>
        <s v="CA-2017-144862"/>
        <s v="CA-2017-113355"/>
        <s v="CA-2017-118542"/>
        <s v="CA-2017-127313"/>
        <s v="CA-2017-143245"/>
        <s v="CA-2017-145660"/>
        <s v="CA-2017-138618"/>
        <s v="CA-2017-166926"/>
        <s v="CA-2017-101805"/>
        <s v="CA-2017-103968"/>
        <s v="CA-2017-122539"/>
        <s v="CA-2017-116715"/>
        <s v="US-2017-108063"/>
        <s v="US-2017-147221"/>
        <s v="CA-2017-164917"/>
        <s v="CA-2017-109701"/>
        <s v="CA-2017-155089"/>
        <s v="CA-2017-155075"/>
        <s v="CA-2017-160885"/>
        <s v="CA-2017-102379"/>
        <s v="CA-2017-143756"/>
        <s v="CA-2017-104108"/>
        <s v="CA-2017-165715"/>
        <s v="US-2017-112347"/>
        <s v="CA-2017-147767"/>
        <s v="CA-2017-157469"/>
        <s v="CA-2017-167395"/>
        <s v="CA-2017-148691"/>
        <s v="CA-2017-136875"/>
        <s v="CA-2017-128699"/>
        <s v="US-2017-149510"/>
        <s v="CA-2017-143126"/>
        <s v="CA-2017-103415"/>
        <s v="CA-2017-123071"/>
        <s v="CA-2017-118017"/>
        <s v="CA-2017-156412"/>
        <s v="CA-2017-139773"/>
        <s v="CA-2017-117667"/>
        <s v="CA-2017-152660"/>
        <s v="US-2017-107384"/>
        <s v="CA-2017-109183"/>
        <s v="CA-2017-160031"/>
        <s v="CA-2017-153227"/>
        <s v="CA-2017-118003"/>
        <s v="CA-2017-147550"/>
        <s v="CA-2017-130351"/>
        <s v="CA-2017-126865"/>
        <s v="CA-2017-104066"/>
        <s v="CA-2017-105235"/>
        <s v="CA-2017-131212"/>
        <s v="US-2017-126053"/>
        <s v="CA-2017-156958"/>
        <s v="CA-2017-117128"/>
        <s v="US-2017-149006"/>
        <s v="CA-2017-137099"/>
        <s v="CA-2017-134285"/>
        <s v="CA-2017-157980"/>
        <s v="US-2017-136189"/>
        <s v="US-2017-122714"/>
        <s v="CA-2017-135587"/>
        <s v="CA-2017-142328"/>
        <s v="CA-2017-117457"/>
        <s v="CA-2017-145226"/>
        <s v="CA-2017-148264"/>
        <s v="CA-2017-117926"/>
        <s v="CA-2017-108854"/>
        <s v="CA-2017-117324"/>
        <s v="CA-2017-152436"/>
        <s v="US-2017-167570"/>
        <s v="US-2017-131961"/>
        <s v="US-2017-118038"/>
        <s v="CA-2017-108329"/>
        <s v="US-2017-145366"/>
        <s v="CA-2017-139199"/>
        <s v="CA-2017-129833"/>
        <s v="CA-2017-148012"/>
        <s v="CA-2017-109960"/>
        <s v="CA-2017-109715"/>
        <s v="CA-2017-102407"/>
        <s v="US-2017-103814"/>
        <s v="CA-2017-139402"/>
        <s v="CA-2017-141201"/>
        <s v="US-2017-167920"/>
        <s v="US-2017-132927"/>
        <s v="CA-2017-102659"/>
        <s v="CA-2017-167150"/>
        <s v="CA-2017-157651"/>
        <s v="CA-2017-108294"/>
        <s v="CA-2017-148446"/>
        <s v="CA-2017-143798"/>
        <s v="CA-2017-152695"/>
        <s v="CA-2017-158967"/>
        <s v="US-2017-140907"/>
        <s v="CA-2017-148922"/>
        <s v="CA-2017-107748"/>
        <s v="US-2017-135503"/>
        <s v="US-2017-110149"/>
        <s v="CA-2017-101798"/>
        <s v="US-2017-160759"/>
        <s v="CA-2017-162565"/>
        <s v="CA-2017-129581"/>
        <s v="CA-2017-149706"/>
        <s v="CA-2017-100230"/>
        <s v="CA-2017-165099"/>
        <s v="CA-2017-168389"/>
        <s v="CA-2017-142776"/>
        <s v="US-2017-125213"/>
        <s v="CA-2017-153871"/>
        <s v="CA-2017-107986"/>
        <s v="CA-2017-135377"/>
        <s v="CA-2017-122770"/>
        <s v="CA-2017-169859"/>
        <s v="CA-2017-122595"/>
        <s v="CA-2017-147333"/>
        <s v="US-2017-113992"/>
        <s v="CA-2017-107629"/>
        <s v="CA-2017-151799"/>
        <s v="CA-2017-119564"/>
        <s v="CA-2017-136063"/>
        <s v="CA-2017-154116"/>
        <s v="CA-2017-137428"/>
        <s v="CA-2017-111808"/>
        <s v="CA-2017-104381"/>
        <s v="CA-2017-161578"/>
        <s v="CA-2017-137463"/>
        <s v="US-2017-116701"/>
        <s v="CA-2017-133431"/>
        <s v="CA-2017-106964"/>
        <s v="CA-2017-107342"/>
        <s v="CA-2017-116855"/>
        <s v="CA-2017-130309"/>
        <s v="CA-2017-120936"/>
        <s v="CA-2017-103443"/>
        <s v="CA-2017-155362"/>
        <s v="CA-2017-140585"/>
        <s v="CA-2017-115602"/>
        <s v="CA-2017-105886"/>
        <s v="CA-2017-102099"/>
        <s v="CA-2017-164000"/>
        <s v="CA-2017-108287"/>
        <s v="CA-2017-158736"/>
        <s v="CA-2017-156664"/>
        <s v="CA-2017-143252"/>
        <s v="CA-2017-128160"/>
        <s v="CA-2017-158729"/>
        <s v="CA-2017-116946"/>
        <s v="CA-2017-105480"/>
        <s v="CA-2017-102197"/>
        <s v="CA-2017-163405"/>
        <s v="CA-2017-138380"/>
        <s v="CA-2017-165841"/>
        <s v="CA-2017-109589"/>
        <s v="CA-2017-144827"/>
        <s v="CA-2017-107461"/>
        <s v="CA-2017-137456"/>
        <s v="CA-2017-106782"/>
        <s v="CA-2017-155376"/>
        <s v="CA-2017-145310"/>
        <s v="CA-2017-120376"/>
        <s v="CA-2017-115931"/>
        <s v="CA-2017-119193"/>
        <s v="CA-2017-119578"/>
        <s v="CA-2017-104927"/>
        <s v="CA-2017-100412"/>
        <s v="CA-2017-142909"/>
        <s v="CA-2017-149699"/>
        <s v="CA-2017-146164"/>
        <s v="CA-2017-150910"/>
        <s v="US-2017-123463"/>
        <s v="CA-2017-127929"/>
        <s v="CA-2017-121216"/>
        <s v="CA-2017-140627"/>
        <s v="US-2017-162670"/>
        <s v="CA-2017-117443"/>
        <s v="CA-2017-110625"/>
        <s v="CA-2017-117933"/>
        <s v="CA-2017-154935"/>
        <s v="CA-2017-147956"/>
        <s v="CA-2017-169978"/>
        <s v="CA-2017-169411"/>
        <s v="CA-2017-124296"/>
        <s v="CA-2017-145219"/>
        <s v="CA-2017-128734"/>
        <s v="CA-2017-121195"/>
        <s v="CA-2017-163671"/>
        <s v="CA-2017-148355"/>
        <s v="CA-2017-146780"/>
        <s v="CA-2017-161480"/>
        <s v="CA-2017-163510"/>
        <s v="US-2017-147669"/>
        <s v="CA-2017-114055"/>
        <s v="CA-2017-121398"/>
        <s v="CA-2017-162880"/>
        <s v="CA-2017-134194"/>
        <s v="CA-2017-105620"/>
        <s v="CA-2017-108756"/>
        <s v="US-2017-106705"/>
        <s v="CA-2017-112487"/>
        <s v="CA-2017-121741"/>
        <s v="CA-2017-136238"/>
        <s v="CA-2017-134404"/>
        <s v="CA-2017-163979"/>
        <s v="CA-2017-164826"/>
        <s v="CA-2017-136539"/>
        <s v="CA-2017-129805"/>
        <s v="CA-2017-127516"/>
        <s v="US-2017-162068"/>
        <s v="CA-2017-101322"/>
        <s v="CA-2017-163860"/>
        <s v="CA-2017-135111"/>
        <s v="CA-2017-122798"/>
        <s v="CA-2017-118885"/>
        <s v="US-2017-102638"/>
        <s v="CA-2017-158673"/>
        <s v="CA-2017-146626"/>
        <s v="CA-2017-130631"/>
        <s v="US-2017-158526"/>
        <s v="CA-2017-126221"/>
        <s v="CA-2017-143259"/>
        <s v="CA-2017-115427"/>
        <s v="CA-2017-156720"/>
      </sharedItems>
    </cacheField>
    <cacheField name="Order Date" numFmtId="165">
      <sharedItems containsSemiMixedTypes="0" containsDate="1" containsString="0">
        <d v="2016-01-02T00:00:00Z"/>
        <d v="2016-01-03T00:00:00Z"/>
        <d v="2016-01-04T00:00:00Z"/>
        <d v="2016-01-05T00:00:00Z"/>
        <d v="2016-01-07T00:00:00Z"/>
        <d v="2016-01-08T00:00:00Z"/>
        <d v="2016-01-09T00:00:00Z"/>
        <d v="2016-01-10T00:00:00Z"/>
        <d v="2016-01-11T00:00:00Z"/>
        <d v="2016-01-14T00:00:00Z"/>
        <d v="2016-01-15T00:00:00Z"/>
        <d v="2016-01-16T00:00:00Z"/>
        <d v="2016-01-17T00:00:00Z"/>
        <d v="2016-01-21T00:00:00Z"/>
        <d v="2016-01-22T00:00:00Z"/>
        <d v="2016-01-23T00:00:00Z"/>
        <d v="2016-01-24T00:00:00Z"/>
        <d v="2016-01-25T00:00:00Z"/>
        <d v="2016-01-28T00:00:00Z"/>
        <d v="2016-01-30T00:00:00Z"/>
        <d v="2016-01-31T00:00:00Z"/>
        <d v="2016-02-01T00:00:00Z"/>
        <d v="2016-02-02T00:00:00Z"/>
        <d v="2016-02-03T00:00:00Z"/>
        <d v="2016-02-04T00:00:00Z"/>
        <d v="2016-02-05T00:00:00Z"/>
        <d v="2016-02-06T00:00:00Z"/>
        <d v="2016-02-07T00:00:00Z"/>
        <d v="2016-02-08T00:00:00Z"/>
        <d v="2016-02-09T00:00:00Z"/>
        <d v="2016-02-11T00:00:00Z"/>
        <d v="2016-02-12T00:00:00Z"/>
        <d v="2016-02-13T00:00:00Z"/>
        <d v="2016-02-14T00:00:00Z"/>
        <d v="2016-02-15T00:00:00Z"/>
        <d v="2016-02-16T00:00:00Z"/>
        <d v="2016-02-19T00:00:00Z"/>
        <d v="2016-02-20T00:00:00Z"/>
        <d v="2016-02-21T00:00:00Z"/>
        <d v="2016-02-22T00:00:00Z"/>
        <d v="2016-02-23T00:00:00Z"/>
        <d v="2016-02-25T00:00:00Z"/>
        <d v="2016-02-27T00:00:00Z"/>
        <d v="2016-02-28T00:00:00Z"/>
        <d v="2016-02-29T00:00:00Z"/>
        <d v="2016-03-01T00:00:00Z"/>
        <d v="2016-03-03T00:00:00Z"/>
        <d v="2016-03-04T00:00:00Z"/>
        <d v="2016-03-05T00:00:00Z"/>
        <d v="2016-03-06T00:00:00Z"/>
        <d v="2016-03-07T00:00:00Z"/>
        <d v="2016-03-08T00:00:00Z"/>
        <d v="2016-03-09T00:00:00Z"/>
        <d v="2016-03-10T00:00:00Z"/>
        <d v="2016-03-11T00:00:00Z"/>
        <d v="2016-03-12T00:00:00Z"/>
        <d v="2016-03-13T00:00:00Z"/>
        <d v="2016-03-14T00:00:00Z"/>
        <d v="2016-03-15T00:00:00Z"/>
        <d v="2016-03-17T00:00:00Z"/>
        <d v="2016-03-18T00:00:00Z"/>
        <d v="2016-03-19T00:00:00Z"/>
        <d v="2016-03-20T00:00:00Z"/>
        <d v="2016-03-21T00:00:00Z"/>
        <d v="2016-03-22T00:00:00Z"/>
        <d v="2016-03-24T00:00:00Z"/>
        <d v="2016-03-25T00:00:00Z"/>
        <d v="2016-03-26T00:00:00Z"/>
        <d v="2016-03-27T00:00:00Z"/>
        <d v="2016-03-28T00:00:00Z"/>
        <d v="2016-03-29T00:00:00Z"/>
        <d v="2016-03-30T00:00:00Z"/>
        <d v="2016-03-31T00:00:00Z"/>
        <d v="2016-04-01T00:00:00Z"/>
        <d v="2016-04-02T00:00:00Z"/>
        <d v="2016-04-03T00:00:00Z"/>
        <d v="2016-04-04T00:00:00Z"/>
        <d v="2016-04-05T00:00:00Z"/>
        <d v="2016-04-06T00:00:00Z"/>
        <d v="2016-04-07T00:00:00Z"/>
        <d v="2016-04-08T00:00:00Z"/>
        <d v="2016-04-09T00:00:00Z"/>
        <d v="2016-04-10T00:00:00Z"/>
        <d v="2016-04-12T00:00:00Z"/>
        <d v="2016-04-13T00:00:00Z"/>
        <d v="2016-04-14T00:00:00Z"/>
        <d v="2016-04-15T00:00:00Z"/>
        <d v="2016-04-16T00:00:00Z"/>
        <d v="2016-04-17T00:00:00Z"/>
        <d v="2016-04-18T00:00:00Z"/>
        <d v="2016-04-19T00:00:00Z"/>
        <d v="2016-04-21T00:00:00Z"/>
        <d v="2016-04-22T00:00:00Z"/>
        <d v="2016-04-23T00:00:00Z"/>
        <d v="2016-04-24T00:00:00Z"/>
        <d v="2016-04-25T00:00:00Z"/>
        <d v="2016-04-26T00:00:00Z"/>
        <d v="2016-04-28T00:00:00Z"/>
        <d v="2016-04-30T00:00:00Z"/>
        <d v="2016-05-01T00:00:00Z"/>
        <d v="2016-05-02T00:00:00Z"/>
        <d v="2016-05-03T00:00:00Z"/>
        <d v="2016-05-05T00:00:00Z"/>
        <d v="2016-05-06T00:00:00Z"/>
        <d v="2016-05-07T00:00:00Z"/>
        <d v="2016-05-08T00:00:00Z"/>
        <d v="2016-05-09T00:00:00Z"/>
        <d v="2016-05-10T00:00:00Z"/>
        <d v="2016-05-11T00:00:00Z"/>
        <d v="2016-05-12T00:00:00Z"/>
        <d v="2016-05-14T00:00:00Z"/>
        <d v="2016-05-15T00:00:00Z"/>
        <d v="2016-05-16T00:00:00Z"/>
        <d v="2016-05-17T00:00:00Z"/>
        <d v="2016-05-18T00:00:00Z"/>
        <d v="2016-05-19T00:00:00Z"/>
        <d v="2016-05-20T00:00:00Z"/>
        <d v="2016-05-21T00:00:00Z"/>
        <d v="2016-05-22T00:00:00Z"/>
        <d v="2016-05-23T00:00:00Z"/>
        <d v="2016-05-24T00:00:00Z"/>
        <d v="2016-05-25T00:00:00Z"/>
        <d v="2016-05-26T00:00:00Z"/>
        <d v="2016-05-27T00:00:00Z"/>
        <d v="2016-05-28T00:00:00Z"/>
        <d v="2016-05-29T00:00:00Z"/>
        <d v="2016-05-30T00:00:00Z"/>
        <d v="2016-05-31T00:00:00Z"/>
        <d v="2016-06-02T00:00:00Z"/>
        <d v="2016-06-03T00:00:00Z"/>
        <d v="2016-06-04T00:00:00Z"/>
        <d v="2016-06-05T00:00:00Z"/>
        <d v="2016-06-06T00:00:00Z"/>
        <d v="2016-06-07T00:00:00Z"/>
        <d v="2016-06-09T00:00:00Z"/>
        <d v="2016-06-10T00:00:00Z"/>
        <d v="2016-06-11T00:00:00Z"/>
        <d v="2016-06-12T00:00:00Z"/>
        <d v="2016-06-13T00:00:00Z"/>
        <d v="2016-06-14T00:00:00Z"/>
        <d v="2016-06-15T00:00:00Z"/>
        <d v="2016-06-16T00:00:00Z"/>
        <d v="2016-06-17T00:00:00Z"/>
        <d v="2016-06-18T00:00:00Z"/>
        <d v="2016-06-19T00:00:00Z"/>
        <d v="2016-06-20T00:00:00Z"/>
        <d v="2016-06-21T00:00:00Z"/>
        <d v="2016-06-23T00:00:00Z"/>
        <d v="2016-06-24T00:00:00Z"/>
        <d v="2016-06-25T00:00:00Z"/>
        <d v="2016-06-26T00:00:00Z"/>
        <d v="2016-06-27T00:00:00Z"/>
        <d v="2016-06-28T00:00:00Z"/>
        <d v="2016-06-29T00:00:00Z"/>
        <d v="2016-06-30T00:00:00Z"/>
        <d v="2016-07-01T00:00:00Z"/>
        <d v="2016-07-02T00:00:00Z"/>
        <d v="2016-07-03T00:00:00Z"/>
        <d v="2016-07-04T00:00:00Z"/>
        <d v="2016-07-07T00:00:00Z"/>
        <d v="2016-07-08T00:00:00Z"/>
        <d v="2016-07-09T00:00:00Z"/>
        <d v="2016-07-10T00:00:00Z"/>
        <d v="2016-07-12T00:00:00Z"/>
        <d v="2016-07-14T00:00:00Z"/>
        <d v="2016-07-15T00:00:00Z"/>
        <d v="2016-07-16T00:00:00Z"/>
        <d v="2016-07-17T00:00:00Z"/>
        <d v="2016-07-18T00:00:00Z"/>
        <d v="2016-07-19T00:00:00Z"/>
        <d v="2016-07-20T00:00:00Z"/>
        <d v="2016-07-21T00:00:00Z"/>
        <d v="2016-07-22T00:00:00Z"/>
        <d v="2016-07-23T00:00:00Z"/>
        <d v="2016-07-24T00:00:00Z"/>
        <d v="2016-07-25T00:00:00Z"/>
        <d v="2016-07-28T00:00:00Z"/>
        <d v="2016-07-29T00:00:00Z"/>
        <d v="2016-07-30T00:00:00Z"/>
        <d v="2016-07-31T00:00:00Z"/>
        <d v="2016-08-01T00:00:00Z"/>
        <d v="2016-08-02T00:00:00Z"/>
        <d v="2016-08-03T00:00:00Z"/>
        <d v="2016-08-04T00:00:00Z"/>
        <d v="2016-08-05T00:00:00Z"/>
        <d v="2016-08-06T00:00:00Z"/>
        <d v="2016-08-07T00:00:00Z"/>
        <d v="2016-08-08T00:00:00Z"/>
        <d v="2016-08-09T00:00:00Z"/>
        <d v="2016-08-11T00:00:00Z"/>
        <d v="2016-08-12T00:00:00Z"/>
        <d v="2016-08-13T00:00:00Z"/>
        <d v="2016-08-14T00:00:00Z"/>
        <d v="2016-08-15T00:00:00Z"/>
        <d v="2016-08-16T00:00:00Z"/>
        <d v="2016-08-17T00:00:00Z"/>
        <d v="2016-08-18T00:00:00Z"/>
        <d v="2016-08-19T00:00:00Z"/>
        <d v="2016-08-20T00:00:00Z"/>
        <d v="2016-08-21T00:00:00Z"/>
        <d v="2016-08-22T00:00:00Z"/>
        <d v="2016-08-23T00:00:00Z"/>
        <d v="2016-08-26T00:00:00Z"/>
        <d v="2016-08-27T00:00:00Z"/>
        <d v="2016-08-28T00:00:00Z"/>
        <d v="2016-08-29T00:00:00Z"/>
        <d v="2016-08-30T00:00:00Z"/>
        <d v="2016-08-31T00:00:00Z"/>
        <d v="2016-09-01T00:00:00Z"/>
        <d v="2016-09-02T00:00:00Z"/>
        <d v="2016-09-03T00:00:00Z"/>
        <d v="2016-09-04T00:00:00Z"/>
        <d v="2016-09-05T00:00:00Z"/>
        <d v="2016-09-06T00:00:00Z"/>
        <d v="2016-09-08T00:00:00Z"/>
        <d v="2016-09-09T00:00:00Z"/>
        <d v="2016-09-10T00:00:00Z"/>
        <d v="2016-09-11T00:00:00Z"/>
        <d v="2016-09-12T00:00:00Z"/>
        <d v="2016-09-13T00:00:00Z"/>
        <d v="2016-09-14T00:00:00Z"/>
        <d v="2016-09-15T00:00:00Z"/>
        <d v="2016-09-16T00:00:00Z"/>
        <d v="2016-09-17T00:00:00Z"/>
        <d v="2016-09-18T00:00:00Z"/>
        <d v="2016-09-19T00:00:00Z"/>
        <d v="2016-09-20T00:00:00Z"/>
        <d v="2016-09-22T00:00:00Z"/>
        <d v="2016-09-23T00:00:00Z"/>
        <d v="2016-09-24T00:00:00Z"/>
        <d v="2016-09-25T00:00:00Z"/>
        <d v="2016-09-26T00:00:00Z"/>
        <d v="2016-09-27T00:00:00Z"/>
        <d v="2016-09-28T00:00:00Z"/>
        <d v="2016-09-29T00:00:00Z"/>
        <d v="2016-09-30T00:00:00Z"/>
        <d v="2016-10-01T00:00:00Z"/>
        <d v="2016-10-02T00:00:00Z"/>
        <d v="2016-10-03T00:00:00Z"/>
        <d v="2016-10-04T00:00:00Z"/>
        <d v="2016-10-06T00:00:00Z"/>
        <d v="2016-10-07T00:00:00Z"/>
        <d v="2016-10-08T00:00:00Z"/>
        <d v="2016-10-09T00:00:00Z"/>
        <d v="2016-10-10T00:00:00Z"/>
        <d v="2016-10-11T00:00:00Z"/>
        <d v="2016-10-13T00:00:00Z"/>
        <d v="2016-10-14T00:00:00Z"/>
        <d v="2016-10-15T00:00:00Z"/>
        <d v="2016-10-16T00:00:00Z"/>
        <d v="2016-10-17T00:00:00Z"/>
        <d v="2016-10-18T00:00:00Z"/>
        <d v="2016-10-20T00:00:00Z"/>
        <d v="2016-10-21T00:00:00Z"/>
        <d v="2016-10-22T00:00:00Z"/>
        <d v="2016-10-23T00:00:00Z"/>
        <d v="2016-10-24T00:00:00Z"/>
        <d v="2016-10-25T00:00:00Z"/>
        <d v="2016-10-27T00:00:00Z"/>
        <d v="2016-10-28T00:00:00Z"/>
        <d v="2016-10-29T00:00:00Z"/>
        <d v="2016-10-30T00:00:00Z"/>
        <d v="2016-10-31T00:00:00Z"/>
        <d v="2016-11-01T00:00:00Z"/>
        <d v="2016-11-03T00:00:00Z"/>
        <d v="2016-11-04T00:00:00Z"/>
        <d v="2016-11-05T00:00:00Z"/>
        <d v="2016-11-06T00:00:00Z"/>
        <d v="2016-11-07T00:00:00Z"/>
        <d v="2016-11-08T00:00:00Z"/>
        <d v="2016-11-09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8T00:00:00Z"/>
        <d v="2016-12-09T00:00:00Z"/>
        <d v="2016-12-10T00:00:00Z"/>
        <d v="2016-12-11T00:00:00Z"/>
        <d v="2016-12-12T00:00:00Z"/>
        <d v="2016-12-13T00:00:00Z"/>
        <d v="2016-12-14T00:00:00Z"/>
        <d v="2016-12-15T00:00:00Z"/>
        <d v="2016-12-16T00:00:00Z"/>
        <d v="2016-12-17T00:00:00Z"/>
        <d v="2016-12-18T00:00:00Z"/>
        <d v="2016-12-19T00:00:00Z"/>
        <d v="2016-12-20T00:00:00Z"/>
        <d v="2016-12-22T00:00:00Z"/>
        <d v="2016-12-23T00:00:00Z"/>
        <d v="2016-12-24T00:00:00Z"/>
        <d v="2016-12-25T00:00:00Z"/>
        <d v="2016-12-26T00:00:00Z"/>
        <d v="2016-12-27T00:00:00Z"/>
        <d v="2016-12-29T00:00:00Z"/>
        <d v="2016-12-30T00:00:00Z"/>
        <d v="2016-12-31T00:00:00Z"/>
        <d v="2017-01-01T00:00:00Z"/>
        <d v="2017-01-02T00:00:00Z"/>
        <d v="2017-01-03T00:00:00Z"/>
        <d v="2017-01-06T00:00:00Z"/>
        <d v="2017-01-07T00:00:00Z"/>
        <d v="2017-01-08T00:00:00Z"/>
        <d v="2017-01-09T00:00:00Z"/>
        <d v="2017-01-12T00:00:00Z"/>
        <d v="2017-01-13T00:00:00Z"/>
        <d v="2017-01-14T00:00:00Z"/>
        <d v="2017-01-15T00:00:00Z"/>
        <d v="2017-01-16T00:00:00Z"/>
        <d v="2017-01-19T00:00:00Z"/>
        <d v="2017-01-20T00:00:00Z"/>
        <d v="2017-01-21T00:00:00Z"/>
        <d v="2017-01-22T00:00:00Z"/>
        <d v="2017-01-23T00:00:00Z"/>
        <d v="2017-01-24T00:00:00Z"/>
        <d v="2017-01-26T00:00:00Z"/>
        <d v="2017-01-27T00:00:00Z"/>
        <d v="2017-01-28T00:00:00Z"/>
        <d v="2017-01-29T00:00:00Z"/>
        <d v="2017-01-30T00:00:00Z"/>
        <d v="2017-02-02T00:00:00Z"/>
        <d v="2017-02-03T00:00:00Z"/>
        <d v="2017-02-04T00:00:00Z"/>
        <d v="2017-02-05T00:00:00Z"/>
        <d v="2017-02-06T00:00:00Z"/>
        <d v="2017-02-09T00:00:00Z"/>
        <d v="2017-02-10T00:00:00Z"/>
        <d v="2017-02-11T00:00:00Z"/>
        <d v="2017-02-13T00:00:00Z"/>
        <d v="2017-02-16T00:00:00Z"/>
        <d v="2017-02-17T00:00:00Z"/>
        <d v="2017-02-18T00:00:00Z"/>
        <d v="2017-02-19T00:00:00Z"/>
        <d v="2017-02-20T00:00:00Z"/>
        <d v="2017-02-21T00:00:00Z"/>
        <d v="2017-02-23T00:00:00Z"/>
        <d v="2017-02-24T00:00:00Z"/>
        <d v="2017-02-25T00:00:00Z"/>
        <d v="2017-02-26T00:00:00Z"/>
        <d v="2017-02-28T00:00:00Z"/>
        <d v="2017-03-02T00:00:00Z"/>
        <d v="2017-03-03T00:00:00Z"/>
        <d v="2017-03-04T00:00:00Z"/>
        <d v="2017-03-05T00:00:00Z"/>
        <d v="2017-03-06T00:00:00Z"/>
        <d v="2017-03-07T00:00:00Z"/>
        <d v="2017-03-08T00:00:00Z"/>
        <d v="2017-03-09T00:00:00Z"/>
        <d v="2017-03-10T00:00:00Z"/>
        <d v="2017-03-11T00:00:00Z"/>
        <d v="2017-03-12T00:00:00Z"/>
        <d v="2017-03-13T00:00:00Z"/>
        <d v="2017-03-14T00:00:00Z"/>
        <d v="2017-03-16T00:00:00Z"/>
        <d v="2017-03-17T00:00:00Z"/>
        <d v="2017-03-18T00:00:00Z"/>
        <d v="2017-03-19T00:00:00Z"/>
        <d v="2017-03-20T00:00:00Z"/>
        <d v="2017-03-21T00:00:00Z"/>
        <d v="2017-03-23T00:00:00Z"/>
        <d v="2017-03-24T00:00:00Z"/>
        <d v="2017-03-25T00:00:00Z"/>
        <d v="2017-03-26T00:00:00Z"/>
        <d v="2017-03-27T00:00:00Z"/>
        <d v="2017-03-28T00:00:00Z"/>
        <d v="2017-03-29T00:00:00Z"/>
        <d v="2017-03-30T00:00:00Z"/>
        <d v="2017-03-31T00:00:00Z"/>
        <d v="2017-04-01T00:00:00Z"/>
        <d v="2017-04-02T00:00:00Z"/>
        <d v="2017-04-03T00:00:00Z"/>
        <d v="2017-04-04T00:00:00Z"/>
        <d v="2017-04-06T00:00:00Z"/>
        <d v="2017-04-07T00:00:00Z"/>
        <d v="2017-04-08T00:00:00Z"/>
        <d v="2017-04-09T00:00:00Z"/>
        <d v="2017-04-10T00:00:00Z"/>
        <d v="2017-04-11T00:00:00Z"/>
        <d v="2017-04-12T00:00:00Z"/>
        <d v="2017-04-13T00:00:00Z"/>
        <d v="2017-04-14T00:00:00Z"/>
        <d v="2017-04-15T00:00:00Z"/>
        <d v="2017-04-16T00:00:00Z"/>
        <d v="2017-04-17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1T00:00:00Z"/>
        <d v="2017-05-12T00:00:00Z"/>
        <d v="2017-05-13T00:00:00Z"/>
        <d v="2017-05-14T00:00:00Z"/>
        <d v="2017-05-15T00:00:00Z"/>
        <d v="2017-05-16T00:00:00Z"/>
        <d v="2017-05-18T00:00:00Z"/>
        <d v="2017-05-19T00:00:00Z"/>
        <d v="2017-05-20T00:00:00Z"/>
        <d v="2017-05-21T00:00:00Z"/>
        <d v="2017-05-22T00:00:00Z"/>
        <d v="2017-05-23T00:00:00Z"/>
        <d v="2017-05-25T00:00:00Z"/>
        <d v="2017-05-26T00:00:00Z"/>
        <d v="2017-05-27T00:00:00Z"/>
        <d v="2017-05-28T00:00:00Z"/>
        <d v="2017-05-29T00:00:00Z"/>
        <d v="2017-05-30T00:00:00Z"/>
        <d v="2017-06-01T00:00:00Z"/>
        <d v="2017-06-02T00:00:00Z"/>
        <d v="2017-06-03T00:00:00Z"/>
        <d v="2017-06-04T00:00:00Z"/>
        <d v="2017-06-05T00:00:00Z"/>
        <d v="2017-06-06T00:00:00Z"/>
        <d v="2017-06-08T00:00:00Z"/>
        <d v="2017-06-09T00:00:00Z"/>
        <d v="2017-06-10T00:00:00Z"/>
        <d v="2017-06-11T00:00:00Z"/>
        <d v="2017-06-12T00:00:00Z"/>
        <d v="2017-06-13T00:00:00Z"/>
        <d v="2017-06-15T00:00:00Z"/>
        <d v="2017-06-16T00:00:00Z"/>
        <d v="2017-06-17T00:00:00Z"/>
        <d v="2017-06-18T00:00:00Z"/>
        <d v="2017-06-19T00:00:00Z"/>
        <d v="2017-06-20T00:00:00Z"/>
        <d v="2017-06-21T00:00:00Z"/>
        <d v="2017-06-22T00:00:00Z"/>
        <d v="2017-06-24T00:00:00Z"/>
        <d v="2017-06-25T00:00:00Z"/>
        <d v="2017-06-26T00:00:00Z"/>
        <d v="2017-06-27T00:00:00Z"/>
        <d v="2017-06-29T00:00:00Z"/>
        <d v="2017-06-30T00:00:00Z"/>
        <d v="2017-07-01T00:00:00Z"/>
        <d v="2017-07-02T00:00:00Z"/>
        <d v="2017-07-03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20T00:00:00Z"/>
        <d v="2017-07-21T00:00:00Z"/>
        <d v="2017-07-22T00:00:00Z"/>
        <d v="2017-07-23T00:00:00Z"/>
        <d v="2017-07-24T00:00:00Z"/>
        <d v="2017-07-25T00:00:00Z"/>
        <d v="2017-07-26T00:00:00Z"/>
        <d v="2017-07-27T00:00:00Z"/>
        <d v="2017-07-28T00:00:00Z"/>
        <d v="2017-07-29T00:00:00Z"/>
        <d v="2017-07-30T00:00:00Z"/>
        <d v="2017-07-31T00:00:00Z"/>
        <d v="2017-08-01T00:00:00Z"/>
        <d v="2017-08-03T00:00:00Z"/>
        <d v="2017-08-04T00:00:00Z"/>
        <d v="2017-08-05T00:00:00Z"/>
        <d v="2017-08-06T00:00:00Z"/>
        <d v="2017-08-07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1T00:00:00Z"/>
        <d v="2017-09-01T00:00:00Z"/>
        <d v="2017-09-02T00:00:00Z"/>
        <d v="2017-09-03T00:00:00Z"/>
        <d v="2017-09-04T00:00:00Z"/>
        <d v="2017-09-05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8T00:00:00Z"/>
        <d v="2017-09-29T00:00:00Z"/>
        <d v="2017-09-30T00:00:00Z"/>
        <d v="2017-10-01T00:00:00Z"/>
        <d v="2017-10-02T00:00:00Z"/>
        <d v="2017-10-03T00:00:00Z"/>
        <d v="2017-10-04T00:00:00Z"/>
        <d v="2017-10-05T00:00:00Z"/>
        <d v="2017-10-06T00:00:00Z"/>
        <d v="2017-10-07T00:00:00Z"/>
        <d v="2017-10-08T00:00:00Z"/>
        <d v="2017-10-09T00:00:00Z"/>
        <d v="2017-10-10T00:00:00Z"/>
        <d v="2017-10-12T00:00:00Z"/>
        <d v="2017-10-13T00:00:00Z"/>
        <d v="2017-10-14T00:00:00Z"/>
        <d v="2017-10-15T00:00:00Z"/>
        <d v="2017-10-16T00:00:00Z"/>
        <d v="2017-10-17T00:00:00Z"/>
        <d v="2017-10-19T00:00:00Z"/>
        <d v="2017-10-20T00:00:00Z"/>
        <d v="2017-10-21T00:00:00Z"/>
        <d v="2017-10-22T00:00:00Z"/>
        <d v="2017-10-23T00:00:00Z"/>
        <d v="2017-10-24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3T00:00:00Z"/>
        <d v="2017-12-14T00:00:00Z"/>
        <d v="2017-12-15T00:00:00Z"/>
        <d v="2017-12-16T00:00:00Z"/>
        <d v="2017-12-17T00:00:00Z"/>
        <d v="2017-12-18T00:00:00Z"/>
        <d v="2017-12-19T00:00:00Z"/>
        <d v="2017-12-20T00:00:00Z"/>
        <d v="2017-12-21T00:00:00Z"/>
        <d v="2017-12-22T00:00:00Z"/>
        <d v="2017-12-23T00:00:00Z"/>
        <d v="2017-12-24T00:00:00Z"/>
        <d v="2017-12-25T00:00:00Z"/>
        <d v="2017-12-26T00:00:00Z"/>
        <d v="2017-12-27T00:00:00Z"/>
        <d v="2017-12-28T00:00:00Z"/>
        <d v="2017-12-29T00:00:00Z"/>
        <d v="2017-12-30T00:00:00Z"/>
      </sharedItems>
    </cacheField>
    <cacheField name="Ship Date" numFmtId="165">
      <sharedItems containsSemiMixedTypes="0" containsDate="1" containsString="0">
        <d v="2016-01-07T00:00:00Z"/>
        <d v="2016-01-05T00:00:00Z"/>
        <d v="2016-01-08T00:00:00Z"/>
        <d v="2016-01-09T00:00:00Z"/>
        <d v="2016-01-12T00:00:00Z"/>
        <d v="2016-01-11T00:00:00Z"/>
        <d v="2016-01-13T00:00:00Z"/>
        <d v="2016-01-15T00:00:00Z"/>
        <d v="2016-01-17T00:00:00Z"/>
        <d v="2016-01-20T00:00:00Z"/>
        <d v="2016-01-19T00:00:00Z"/>
        <d v="2016-01-21T00:00:00Z"/>
        <d v="2016-01-23T00:00:00Z"/>
        <d v="2016-01-28T00:00:00Z"/>
        <d v="2016-01-27T00:00:00Z"/>
        <d v="2016-01-29T00:00:00Z"/>
        <d v="2016-01-26T00:00:00Z"/>
        <d v="2016-02-01T00:00:00Z"/>
        <d v="2016-02-03T00:00:00Z"/>
        <d v="2016-01-31T00:00:00Z"/>
        <d v="2016-02-04T00:00:00Z"/>
        <d v="2016-02-02T00:00:00Z"/>
        <d v="2016-02-06T00:00:00Z"/>
        <d v="2016-02-07T00:00:00Z"/>
        <d v="2016-02-08T00:00:00Z"/>
        <d v="2016-02-10T00:00:00Z"/>
        <d v="2016-02-09T00:00:00Z"/>
        <d v="2016-02-05T00:00:00Z"/>
        <d v="2016-02-11T00:00:00Z"/>
        <d v="2016-02-15T00:00:00Z"/>
        <d v="2016-02-13T00:00:00Z"/>
        <d v="2016-02-14T00:00:00Z"/>
        <d v="2016-02-18T00:00:00Z"/>
        <d v="2016-02-19T00:00:00Z"/>
        <d v="2016-02-22T00:00:00Z"/>
        <d v="2016-02-20T00:00:00Z"/>
        <d v="2016-02-23T00:00:00Z"/>
        <d v="2016-02-24T00:00:00Z"/>
        <d v="2016-02-27T00:00:00Z"/>
        <d v="2016-02-26T00:00:00Z"/>
        <d v="2016-02-25T00:00:00Z"/>
        <d v="2016-02-28T00:00:00Z"/>
        <d v="2016-03-01T00:00:00Z"/>
        <d v="2016-03-02T00:00:00Z"/>
        <d v="2016-03-06T00:00:00Z"/>
        <d v="2016-03-04T00:00:00Z"/>
        <d v="2016-03-05T00:00:00Z"/>
        <d v="2016-03-08T00:00:00Z"/>
        <d v="2016-03-03T00:00:00Z"/>
        <d v="2016-03-10T00:00:00Z"/>
        <d v="2016-03-11T00:00:00Z"/>
        <d v="2016-03-12T00:00:00Z"/>
        <d v="2016-03-13T00:00:00Z"/>
        <d v="2016-03-16T00:00:00Z"/>
        <d v="2016-03-14T00:00:00Z"/>
        <d v="2016-03-15T00:00:00Z"/>
        <d v="2016-03-17T00:00:00Z"/>
        <d v="2016-03-18T00:00:00Z"/>
        <d v="2016-03-19T00:00:00Z"/>
        <d v="2016-03-20T00:00:00Z"/>
        <d v="2016-03-23T00:00:00Z"/>
        <d v="2016-03-21T00:00:00Z"/>
        <d v="2016-03-24T00:00:00Z"/>
        <d v="2016-03-22T00:00:00Z"/>
        <d v="2016-03-25T00:00:00Z"/>
        <d v="2016-03-28T00:00:00Z"/>
        <d v="2016-03-26T00:00:00Z"/>
        <d v="2016-03-27T00:00:00Z"/>
        <d v="2016-03-30T00:00:00Z"/>
        <d v="2016-03-31T00:00:00Z"/>
        <d v="2016-04-02T00:00:00Z"/>
        <d v="2016-04-01T00:00:00Z"/>
        <d v="2016-04-06T00:00:00Z"/>
        <d v="2016-04-03T00:00:00Z"/>
        <d v="2016-04-08T00:00:00Z"/>
        <d v="2016-04-05T00:00:00Z"/>
        <d v="2016-04-07T00:00:00Z"/>
        <d v="2016-04-09T00:00:00Z"/>
        <d v="2016-04-10T00:00:00Z"/>
        <d v="2016-04-12T00:00:00Z"/>
        <d v="2016-04-11T00:00:00Z"/>
        <d v="2016-04-13T00:00:00Z"/>
        <d v="2016-04-14T00:00:00Z"/>
        <d v="2016-04-15T00:00:00Z"/>
        <d v="2016-04-16T00:00:00Z"/>
        <d v="2016-04-17T00:00:00Z"/>
        <d v="2016-04-18T00:00:00Z"/>
        <d v="2016-04-19T00:00:00Z"/>
        <d v="2016-04-21T00:00:00Z"/>
        <d v="2016-04-23T00:00:00Z"/>
        <d v="2016-04-20T00:00:00Z"/>
        <d v="2016-04-22T00:00:00Z"/>
        <d v="2016-04-25T00:00:00Z"/>
        <d v="2016-04-24T00:00:00Z"/>
        <d v="2016-04-26T00:00:00Z"/>
        <d v="2016-04-29T00:00:00Z"/>
        <d v="2016-04-27T00:00:00Z"/>
        <d v="2016-04-28T00:00:00Z"/>
        <d v="2016-05-01T00:00:00Z"/>
        <d v="2016-05-02T00:00:00Z"/>
        <d v="2016-05-05T00:00:00Z"/>
        <d v="2016-04-30T00:00:00Z"/>
        <d v="2016-05-04T00:00:00Z"/>
        <d v="2016-05-07T00:00:00Z"/>
        <d v="2016-05-08T00:00:00Z"/>
        <d v="2016-05-06T00:00:00Z"/>
        <d v="2016-05-09T00:00:00Z"/>
        <d v="2016-05-10T00:00:00Z"/>
        <d v="2016-05-11T00:00:00Z"/>
        <d v="2016-05-13T00:00:00Z"/>
        <d v="2016-05-14T00:00:00Z"/>
        <d v="2016-05-15T00:00:00Z"/>
        <d v="2016-05-12T00:00:00Z"/>
        <d v="2016-05-16T00:00:00Z"/>
        <d v="2016-05-17T00:00:00Z"/>
        <d v="2016-05-19T00:00:00Z"/>
        <d v="2016-05-20T00:00:00Z"/>
        <d v="2016-05-21T00:00:00Z"/>
        <d v="2016-05-23T00:00:00Z"/>
        <d v="2016-05-18T00:00:00Z"/>
        <d v="2016-05-24T00:00:00Z"/>
        <d v="2016-05-25T00:00:00Z"/>
        <d v="2016-05-28T00:00:00Z"/>
        <d v="2016-05-26T00:00:00Z"/>
        <d v="2016-05-27T00:00:00Z"/>
        <d v="2016-05-22T00:00:00Z"/>
        <d v="2016-05-29T00:00:00Z"/>
        <d v="2016-05-30T00:00:00Z"/>
        <d v="2016-06-01T00:00:00Z"/>
        <d v="2016-05-31T00:00:00Z"/>
        <d v="2016-06-02T00:00:00Z"/>
        <d v="2016-06-04T00:00:00Z"/>
        <d v="2016-06-03T00:00:00Z"/>
        <d v="2016-06-06T00:00:00Z"/>
        <d v="2016-06-05T00:00:00Z"/>
        <d v="2016-06-09T00:00:00Z"/>
        <d v="2016-06-11T00:00:00Z"/>
        <d v="2016-06-07T00:00:00Z"/>
        <d v="2016-06-13T00:00:00Z"/>
        <d v="2016-06-12T00:00:00Z"/>
        <d v="2016-06-10T00:00:00Z"/>
        <d v="2016-06-15T00:00:00Z"/>
        <d v="2016-06-14T00:00:00Z"/>
        <d v="2016-06-16T00:00:00Z"/>
        <d v="2016-06-17T00:00:00Z"/>
        <d v="2016-06-21T00:00:00Z"/>
        <d v="2016-06-18T00:00:00Z"/>
        <d v="2016-06-19T00:00:00Z"/>
        <d v="2016-06-22T00:00:00Z"/>
        <d v="2016-06-20T00:00:00Z"/>
        <d v="2016-06-23T00:00:00Z"/>
        <d v="2016-06-25T00:00:00Z"/>
        <d v="2016-06-24T00:00:00Z"/>
        <d v="2016-06-26T00:00:00Z"/>
        <d v="2016-06-28T00:00:00Z"/>
        <d v="2016-06-30T00:00:00Z"/>
        <d v="2016-06-27T00:00:00Z"/>
        <d v="2016-06-29T00:00:00Z"/>
        <d v="2016-07-02T00:00:00Z"/>
        <d v="2016-07-03T00:00:00Z"/>
        <d v="2016-07-01T00:00:00Z"/>
        <d v="2016-07-07T00:00:00Z"/>
        <d v="2016-07-08T00:00:00Z"/>
        <d v="2016-07-06T00:00:00Z"/>
        <d v="2016-07-04T00:00:00Z"/>
        <d v="2016-07-12T00:00:00Z"/>
        <d v="2016-07-11T00:00:00Z"/>
        <d v="2016-07-09T00:00:00Z"/>
        <d v="2016-07-13T00:00:00Z"/>
        <d v="2016-07-10T00:00:00Z"/>
        <d v="2016-07-14T00:00:00Z"/>
        <d v="2016-07-16T00:00:00Z"/>
        <d v="2016-07-19T00:00:00Z"/>
        <d v="2016-07-17T00:00:00Z"/>
        <d v="2016-07-18T00:00:00Z"/>
        <d v="2016-07-21T00:00:00Z"/>
        <d v="2016-07-20T00:00:00Z"/>
        <d v="2016-07-22T00:00:00Z"/>
        <d v="2016-07-24T00:00:00Z"/>
        <d v="2016-07-23T00:00:00Z"/>
        <d v="2016-07-25T00:00:00Z"/>
        <d v="2016-07-26T00:00:00Z"/>
        <d v="2016-07-27T00:00:00Z"/>
        <d v="2016-07-29T00:00:00Z"/>
        <d v="2016-07-28T00:00:00Z"/>
        <d v="2016-07-31T00:00:00Z"/>
        <d v="2016-08-03T00:00:00Z"/>
        <d v="2016-08-01T00:00:00Z"/>
        <d v="2016-08-02T00:00:00Z"/>
        <d v="2016-08-04T00:00:00Z"/>
        <d v="2016-08-06T00:00:00Z"/>
        <d v="2016-08-05T00:00:00Z"/>
        <d v="2016-08-08T00:00:00Z"/>
        <d v="2016-08-11T00:00:00Z"/>
        <d v="2016-08-07T00:00:00Z"/>
        <d v="2016-08-13T00:00:00Z"/>
        <d v="2016-08-10T00:00:00Z"/>
        <d v="2016-08-15T00:00:00Z"/>
        <d v="2016-08-14T00:00:00Z"/>
        <d v="2016-08-12T00:00:00Z"/>
        <d v="2016-08-16T00:00:00Z"/>
        <d v="2016-08-17T00:00:00Z"/>
        <d v="2016-08-18T00:00:00Z"/>
        <d v="2016-08-19T00:00:00Z"/>
        <d v="2016-08-21T00:00:00Z"/>
        <d v="2016-08-20T00:00:00Z"/>
        <d v="2016-08-22T00:00:00Z"/>
        <d v="2016-08-23T00:00:00Z"/>
        <d v="2016-08-24T00:00:00Z"/>
        <d v="2016-08-27T00:00:00Z"/>
        <d v="2016-08-28T00:00:00Z"/>
        <d v="2016-08-25T00:00:00Z"/>
        <d v="2016-08-26T00:00:00Z"/>
        <d v="2016-08-29T00:00:00Z"/>
        <d v="2016-08-30T00:00:00Z"/>
        <d v="2016-09-02T00:00:00Z"/>
        <d v="2016-08-31T00:00:00Z"/>
        <d v="2016-09-01T00:00:00Z"/>
        <d v="2016-09-03T00:00:00Z"/>
        <d v="2016-09-04T00:00:00Z"/>
        <d v="2016-09-06T00:00:00Z"/>
        <d v="2016-09-05T00:00:00Z"/>
        <d v="2016-09-07T00:00:00Z"/>
        <d v="2016-09-08T00:00:00Z"/>
        <d v="2016-09-09T00:00:00Z"/>
        <d v="2016-09-10T00:00:00Z"/>
        <d v="2016-09-11T00:00:00Z"/>
        <d v="2016-09-12T00:00:00Z"/>
        <d v="2016-09-14T00:00:00Z"/>
        <d v="2016-09-13T00:00:00Z"/>
        <d v="2016-09-15T00:00:00Z"/>
        <d v="2016-09-17T00:00:00Z"/>
        <d v="2016-09-16T00:00:00Z"/>
        <d v="2016-09-18T00:00:00Z"/>
        <d v="2016-09-19T00:00:00Z"/>
        <d v="2016-09-20T00:00:00Z"/>
        <d v="2016-09-22T00:00:00Z"/>
        <d v="2016-09-23T00:00:00Z"/>
        <d v="2016-09-21T00:00:00Z"/>
        <d v="2016-09-25T00:00:00Z"/>
        <d v="2016-09-24T00:00:00Z"/>
        <d v="2016-09-29T00:00:00Z"/>
        <d v="2016-09-28T00:00:00Z"/>
        <d v="2016-09-26T00:00:00Z"/>
        <d v="2016-09-27T00:00:00Z"/>
        <d v="2016-10-01T00:00:00Z"/>
        <d v="2016-09-30T00:00:00Z"/>
        <d v="2016-10-03T00:00:00Z"/>
        <d v="2016-10-02T00:00:00Z"/>
        <d v="2016-10-04T00:00:00Z"/>
        <d v="2016-10-05T00:00:00Z"/>
        <d v="2016-10-06T00:00:00Z"/>
        <d v="2016-10-09T00:00:00Z"/>
        <d v="2016-10-08T00:00:00Z"/>
        <d v="2016-10-07T00:00:00Z"/>
        <d v="2016-10-13T00:00:00Z"/>
        <d v="2016-10-12T00:00:00Z"/>
        <d v="2016-10-10T00:00:00Z"/>
        <d v="2016-10-11T00:00:00Z"/>
        <d v="2016-10-14T00:00:00Z"/>
        <d v="2016-10-15T00:00:00Z"/>
        <d v="2016-10-19T00:00:00Z"/>
        <d v="2016-10-17T00:00:00Z"/>
        <d v="2016-10-20T00:00:00Z"/>
        <d v="2016-10-18T00:00:00Z"/>
        <d v="2016-10-21T00:00:00Z"/>
        <d v="2016-10-22T00:00:00Z"/>
        <d v="2016-10-23T00:00:00Z"/>
        <d v="2016-10-24T00:00:00Z"/>
        <d v="2016-10-26T00:00:00Z"/>
        <d v="2016-10-25T00:00:00Z"/>
        <d v="2016-10-27T00:00:00Z"/>
        <d v="2016-10-29T00:00:00Z"/>
        <d v="2016-10-28T00:00:00Z"/>
        <d v="2016-10-31T00:00:00Z"/>
        <d v="2016-11-02T00:00:00Z"/>
        <d v="2016-11-01T00:00:00Z"/>
        <d v="2016-11-03T00:00:00Z"/>
        <d v="2016-11-04T00:00:00Z"/>
        <d v="2016-11-06T00:00:00Z"/>
        <d v="2016-11-05T00:00:00Z"/>
        <d v="2016-11-07T00:00:00Z"/>
        <d v="2016-11-10T00:00:00Z"/>
        <d v="2016-11-08T00:00:00Z"/>
        <d v="2016-11-09T00:00:00Z"/>
        <d v="2016-11-11T00:00:00Z"/>
        <d v="2016-11-12T00:00:00Z"/>
        <d v="2016-11-13T00:00:00Z"/>
        <d v="2016-11-14T00:00:00Z"/>
        <d v="2016-11-15T00:00:00Z"/>
        <d v="2016-11-16T00:00:00Z"/>
        <d v="2016-11-17T00:00:00Z"/>
        <d v="2016-11-19T00:00:00Z"/>
        <d v="2016-11-18T00:00:00Z"/>
        <d v="2016-11-20T00:00:00Z"/>
        <d v="2016-11-22T00:00:00Z"/>
        <d v="2016-11-23T00:00:00Z"/>
        <d v="2016-11-24T00:00:00Z"/>
        <d v="2016-11-21T00:00:00Z"/>
        <d v="2016-11-25T00:00:00Z"/>
        <d v="2016-11-27T00:00:00Z"/>
        <d v="2016-11-26T00:00:00Z"/>
        <d v="2016-11-28T00:00:00Z"/>
        <d v="2016-12-01T00:00:00Z"/>
        <d v="2016-11-29T00:00:00Z"/>
        <d v="2016-11-30T00:00:00Z"/>
        <d v="2016-12-02T00:00:00Z"/>
        <d v="2016-12-03T00:00:00Z"/>
        <d v="2016-12-04T00:00:00Z"/>
        <d v="2016-12-06T00:00:00Z"/>
        <d v="2016-12-05T00:00:00Z"/>
        <d v="2016-12-07T00:00:00Z"/>
        <d v="2016-12-08T00:00:00Z"/>
        <d v="2016-12-09T00:00:00Z"/>
        <d v="2016-12-10T00:00:00Z"/>
        <d v="2016-12-12T00:00:00Z"/>
        <d v="2016-12-14T00:00:00Z"/>
        <d v="2016-12-11T00:00:00Z"/>
        <d v="2016-12-13T00:00:00Z"/>
        <d v="2016-12-15T00:00:00Z"/>
        <d v="2016-12-17T00:00:00Z"/>
        <d v="2016-12-16T00:00:00Z"/>
        <d v="2016-12-18T00:00:00Z"/>
        <d v="2016-12-20T00:00:00Z"/>
        <d v="2016-12-19T00:00:00Z"/>
        <d v="2016-12-22T00:00:00Z"/>
        <d v="2016-12-21T00:00:00Z"/>
        <d v="2016-12-23T00:00:00Z"/>
        <d v="2016-12-24T00:00:00Z"/>
        <d v="2016-12-25T00:00:00Z"/>
        <d v="2016-12-28T00:00:00Z"/>
        <d v="2016-12-26T00:00:00Z"/>
        <d v="2016-12-29T00:00:00Z"/>
        <d v="2016-12-30T00:00:00Z"/>
        <d v="2016-12-27T00:00:00Z"/>
        <d v="2017-01-01T00:00:00Z"/>
        <d v="2016-12-31T00:00:00Z"/>
        <d v="2017-01-02T00:00:00Z"/>
        <d v="2017-01-03T00:00:00Z"/>
        <d v="2017-01-04T00:00:00Z"/>
        <d v="2017-01-06T00:00:00Z"/>
        <d v="2017-01-05T00:00:00Z"/>
        <d v="2017-01-08T00:00:00Z"/>
        <d v="2017-01-07T00:00:00Z"/>
        <d v="2017-01-13T00:00:00Z"/>
        <d v="2017-01-10T00:00:00Z"/>
        <d v="2017-01-09T00:00:00Z"/>
        <d v="2017-01-11T00:00:00Z"/>
        <d v="2017-01-17T00:00:00Z"/>
        <d v="2017-01-16T00:00:00Z"/>
        <d v="2017-01-18T00:00:00Z"/>
        <d v="2017-01-15T00:00:00Z"/>
        <d v="2017-01-19T00:00:00Z"/>
        <d v="2017-01-20T00:00:00Z"/>
        <d v="2017-01-23T00:00:00Z"/>
        <d v="2017-01-24T00:00:00Z"/>
        <d v="2017-01-26T00:00:00Z"/>
        <d v="2017-01-25T00:00:00Z"/>
        <d v="2017-01-21T00:00:00Z"/>
        <d v="2017-01-27T00:00:00Z"/>
        <d v="2017-01-28T00:00:00Z"/>
        <d v="2017-01-30T00:00:00Z"/>
        <d v="2017-01-29T00:00:00Z"/>
        <d v="2017-01-31T00:00:00Z"/>
        <d v="2017-02-01T00:00:00Z"/>
        <d v="2017-02-02T00:00:00Z"/>
        <d v="2017-02-05T00:00:00Z"/>
        <d v="2017-02-06T00:00:00Z"/>
        <d v="2017-02-04T00:00:00Z"/>
        <d v="2017-02-07T00:00:00Z"/>
        <d v="2017-02-08T00:00:00Z"/>
        <d v="2017-02-09T00:00:00Z"/>
        <d v="2017-02-11T00:00:00Z"/>
        <d v="2017-02-12T00:00:00Z"/>
        <d v="2017-02-13T00:00:00Z"/>
        <d v="2017-02-14T00:00:00Z"/>
        <d v="2017-02-15T00:00:00Z"/>
        <d v="2017-02-19T00:00:00Z"/>
        <d v="2017-02-20T00:00:00Z"/>
        <d v="2017-02-17T00:00:00Z"/>
        <d v="2017-02-21T00:00:00Z"/>
        <d v="2017-02-22T00:00:00Z"/>
        <d v="2017-02-23T00:00:00Z"/>
        <d v="2017-02-25T00:00:00Z"/>
        <d v="2017-02-27T00:00:00Z"/>
        <d v="2017-02-26T00:00:00Z"/>
        <d v="2017-03-01T00:00:00Z"/>
        <d v="2017-03-02T00:00:00Z"/>
        <d v="2017-02-28T00:00:00Z"/>
        <d v="2017-03-03T00:00:00Z"/>
        <d v="2017-03-06T00:00:00Z"/>
        <d v="2017-03-08T00:00:00Z"/>
        <d v="2017-03-07T00:00:00Z"/>
        <d v="2017-03-10T00:00:00Z"/>
        <d v="2017-03-09T00:00:00Z"/>
        <d v="2017-03-05T00:00:00Z"/>
        <d v="2017-03-11T00:00:00Z"/>
        <d v="2017-03-12T00:00:00Z"/>
        <d v="2017-03-15T00:00:00Z"/>
        <d v="2017-03-13T00:00:00Z"/>
        <d v="2017-03-14T00:00:00Z"/>
        <d v="2017-03-16T00:00:00Z"/>
        <d v="2017-03-17T00:00:00Z"/>
        <d v="2017-03-19T00:00:00Z"/>
        <d v="2017-03-18T00:00:00Z"/>
        <d v="2017-03-20T00:00:00Z"/>
        <d v="2017-03-21T00:00:00Z"/>
        <d v="2017-03-22T00:00:00Z"/>
        <d v="2017-03-23T00:00:00Z"/>
        <d v="2017-03-24T00:00:00Z"/>
        <d v="2017-03-25T00:00:00Z"/>
        <d v="2017-03-27T00:00:00Z"/>
        <d v="2017-03-29T00:00:00Z"/>
        <d v="2017-03-26T00:00:00Z"/>
        <d v="2017-03-28T00:00:00Z"/>
        <d v="2017-03-31T00:00:00Z"/>
        <d v="2017-03-30T00:00:00Z"/>
        <d v="2017-04-02T00:00:00Z"/>
        <d v="2017-04-01T00:00:00Z"/>
        <d v="2017-04-03T00:00:00Z"/>
        <d v="2017-04-04T00:00:00Z"/>
        <d v="2017-04-05T00:00:00Z"/>
        <d v="2017-04-07T00:00:00Z"/>
        <d v="2017-04-06T00:00:00Z"/>
        <d v="2017-04-08T00:00:00Z"/>
        <d v="2017-04-10T00:00:00Z"/>
        <d v="2017-04-12T00:00:00Z"/>
        <d v="2017-04-11T00:00:00Z"/>
        <d v="2017-04-15T00:00:00Z"/>
        <d v="2017-04-14T00:00:00Z"/>
        <d v="2017-04-18T00:00:00Z"/>
        <d v="2017-04-16T00:00:00Z"/>
        <d v="2017-04-17T00:00:00Z"/>
        <d v="2017-04-19T00:00:00Z"/>
        <d v="2017-04-20T00:00:00Z"/>
        <d v="2017-04-21T00:00:00Z"/>
        <d v="2017-04-22T00:00:00Z"/>
        <d v="2017-04-23T00:00:00Z"/>
        <d v="2017-04-26T00:00:00Z"/>
        <d v="2017-04-24T00:00:00Z"/>
        <d v="2017-04-25T00:00:00Z"/>
        <d v="2017-04-27T00:00:00Z"/>
        <d v="2017-04-29T00:00:00Z"/>
        <d v="2017-04-30T00:00:00Z"/>
        <d v="2017-04-28T00:00:00Z"/>
        <d v="2017-05-02T00:00:00Z"/>
        <d v="2017-05-01T00:00:00Z"/>
        <d v="2017-05-04T00:00:00Z"/>
        <d v="2017-05-05T00:00:00Z"/>
        <d v="2017-05-06T00:00:00Z"/>
        <d v="2017-05-07T00:00:00Z"/>
        <d v="2017-05-08T00:00:00Z"/>
        <d v="2017-05-09T00:00:00Z"/>
        <d v="2017-05-10T00:00:00Z"/>
        <d v="2017-05-11T00:00:00Z"/>
        <d v="2017-05-12T00:00:00Z"/>
        <d v="2017-05-17T00:00:00Z"/>
        <d v="2017-05-13T00:00:00Z"/>
        <d v="2017-05-16T00:00:00Z"/>
        <d v="2017-05-15T00:00:00Z"/>
        <d v="2017-05-19T00:00:00Z"/>
        <d v="2017-05-18T00:00:00Z"/>
        <d v="2017-05-14T00:00:00Z"/>
        <d v="2017-05-20T00:00:00Z"/>
        <d v="2017-05-21T00:00:00Z"/>
        <d v="2017-05-22T00:00:00Z"/>
        <d v="2017-05-23T00:00:00Z"/>
        <d v="2017-05-24T00:00:00Z"/>
        <d v="2017-05-25T00:00:00Z"/>
        <d v="2017-05-26T00:00:00Z"/>
        <d v="2017-05-29T00:00:00Z"/>
        <d v="2017-05-27T00:00:00Z"/>
        <d v="2017-06-01T00:00:00Z"/>
        <d v="2017-05-30T00:00:00Z"/>
        <d v="2017-05-31T00:00:00Z"/>
        <d v="2017-06-02T00:00:00Z"/>
        <d v="2017-06-03T00:00:00Z"/>
        <d v="2017-06-04T00:00:00Z"/>
        <d v="2017-06-05T00:00:00Z"/>
        <d v="2017-06-06T00:00:00Z"/>
        <d v="2017-06-08T00:00:00Z"/>
        <d v="2017-06-07T00:00:00Z"/>
        <d v="2017-06-10T00:00:00Z"/>
        <d v="2017-06-09T00:00:00Z"/>
        <d v="2017-06-12T00:00:00Z"/>
        <d v="2017-06-14T00:00:00Z"/>
        <d v="2017-06-13T00:00:00Z"/>
        <d v="2017-06-15T00:00:00Z"/>
        <d v="2017-06-11T00:00:00Z"/>
        <d v="2017-06-17T00:00:00Z"/>
        <d v="2017-06-19T00:00:00Z"/>
        <d v="2017-06-18T00:00:00Z"/>
        <d v="2017-06-16T00:00:00Z"/>
        <d v="2017-06-22T00:00:00Z"/>
        <d v="2017-06-20T00:00:00Z"/>
        <d v="2017-06-21T00:00:00Z"/>
        <d v="2017-06-23T00:00:00Z"/>
        <d v="2017-06-25T00:00:00Z"/>
        <d v="2017-06-26T00:00:00Z"/>
        <d v="2017-06-27T00:00:00Z"/>
        <d v="2017-06-28T00:00:00Z"/>
        <d v="2017-06-29T00:00:00Z"/>
        <d v="2017-07-01T00:00:00Z"/>
        <d v="2017-06-30T00:00:00Z"/>
        <d v="2017-07-02T00:00:00Z"/>
        <d v="2017-07-03T00:00:00Z"/>
        <d v="2017-07-04T00:00:00Z"/>
        <d v="2017-07-06T00:00:00Z"/>
        <d v="2017-07-05T00:00:00Z"/>
        <d v="2017-07-08T00:00:00Z"/>
        <d v="2017-07-07T00:00:00Z"/>
        <d v="2017-07-10T00:00:00Z"/>
        <d v="2017-07-09T00:00:00Z"/>
        <d v="2017-07-13T00:00:00Z"/>
        <d v="2017-07-11T00:00:00Z"/>
        <d v="2017-07-12T00:00:00Z"/>
        <d v="2017-07-15T00:00:00Z"/>
        <d v="2017-07-14T00:00:00Z"/>
        <d v="2017-07-17T00:00:00Z"/>
        <d v="2017-07-18T00:00:00Z"/>
        <d v="2017-07-16T00:00:00Z"/>
        <d v="2017-07-19T00:00:00Z"/>
        <d v="2017-07-21T00:00:00Z"/>
        <d v="2017-07-23T00:00:00Z"/>
        <d v="2017-07-22T00:00:00Z"/>
        <d v="2017-07-26T00:00:00Z"/>
        <d v="2017-07-25T00:00:00Z"/>
        <d v="2017-07-24T00:00:00Z"/>
        <d v="2017-07-27T00:00:00Z"/>
        <d v="2017-07-28T00:00:00Z"/>
        <d v="2017-07-30T00:00:00Z"/>
        <d v="2017-07-31T00:00:00Z"/>
        <d v="2017-07-29T00:00:00Z"/>
        <d v="2017-08-01T00:00:00Z"/>
        <d v="2017-08-02T00:00:00Z"/>
        <d v="2017-08-03T00:00:00Z"/>
        <d v="2017-08-06T00:00:00Z"/>
        <d v="2017-08-05T00:00:00Z"/>
        <d v="2017-08-04T00:00:00Z"/>
        <d v="2017-08-07T00:00:00Z"/>
        <d v="2017-08-08T00:00:00Z"/>
        <d v="2017-08-09T00:00:00Z"/>
        <d v="2017-08-10T00:00:00Z"/>
        <d v="2017-08-11T00:00:00Z"/>
        <d v="2017-08-12T00:00:00Z"/>
        <d v="2017-08-13T00:00:00Z"/>
        <d v="2017-08-15T00:00:00Z"/>
        <d v="2017-08-16T00:00:00Z"/>
        <d v="2017-08-17T00:00:00Z"/>
        <d v="2017-08-19T00:00:00Z"/>
        <d v="2017-08-20T00:00:00Z"/>
        <d v="2017-08-18T00:00:00Z"/>
        <d v="2017-08-21T00:00:00Z"/>
        <d v="2017-08-23T00:00:00Z"/>
        <d v="2017-08-24T00:00:00Z"/>
        <d v="2017-08-22T00:00:00Z"/>
        <d v="2017-08-25T00:00:00Z"/>
        <d v="2017-08-27T00:00:00Z"/>
        <d v="2017-08-26T00:00:00Z"/>
        <d v="2017-08-28T00:00:00Z"/>
        <d v="2017-08-29T00:00:00Z"/>
        <d v="2017-09-01T00:00:00Z"/>
        <d v="2017-08-30T00:00:00Z"/>
        <d v="2017-08-31T00:00:00Z"/>
        <d v="2017-09-03T00:00:00Z"/>
        <d v="2017-09-04T00:00:00Z"/>
        <d v="2017-09-05T00:00:00Z"/>
        <d v="2017-09-02T00:00:00Z"/>
        <d v="2017-09-06T00:00:00Z"/>
        <d v="2017-09-07T00:00:00Z"/>
        <d v="2017-09-08T00:00:00Z"/>
        <d v="2017-09-09T00:00:00Z"/>
        <d v="2017-09-10T00:00:00Z"/>
        <d v="2017-09-11T00:00:00Z"/>
        <d v="2017-09-12T00:00:00Z"/>
        <d v="2017-09-13T00:00:00Z"/>
        <d v="2017-09-14T00:00:00Z"/>
        <d v="2017-09-15T00:00:00Z"/>
        <d v="2017-09-17T00:00:00Z"/>
        <d v="2017-09-16T00:00:00Z"/>
        <d v="2017-09-19T00:00:00Z"/>
        <d v="2017-09-18T00:00:00Z"/>
        <d v="2017-09-21T00:00:00Z"/>
        <d v="2017-09-20T00:00:00Z"/>
        <d v="2017-09-22T00:00:00Z"/>
        <d v="2017-09-23T00:00:00Z"/>
        <d v="2017-09-25T00:00:00Z"/>
        <d v="2017-09-24T00:00:00Z"/>
        <d v="2017-09-26T00:00:00Z"/>
        <d v="2017-09-27T00:00:00Z"/>
        <d v="2017-09-28T00:00:00Z"/>
        <d v="2017-09-29T00:00:00Z"/>
        <d v="2017-09-30T00:00:00Z"/>
        <d v="2017-10-01T00:00:00Z"/>
        <d v="2017-10-04T00:00:00Z"/>
        <d v="2017-10-02T00:00:00Z"/>
        <d v="2017-10-05T00:00:00Z"/>
        <d v="2017-10-03T00:00:00Z"/>
        <d v="2017-10-06T00:00:00Z"/>
        <d v="2017-10-08T00:00:00Z"/>
        <d v="2017-10-07T00:00:00Z"/>
        <d v="2017-10-09T00:00:00Z"/>
        <d v="2017-10-10T00:00:00Z"/>
        <d v="2017-10-11T00:00:00Z"/>
        <d v="2017-10-12T00:00:00Z"/>
        <d v="2017-10-13T00:00:00Z"/>
        <d v="2017-10-14T00:00:00Z"/>
        <d v="2017-10-16T00:00:00Z"/>
        <d v="2017-10-18T00:00:00Z"/>
        <d v="2017-10-15T00:00:00Z"/>
        <d v="2017-10-17T00:00:00Z"/>
        <d v="2017-10-20T00:00:00Z"/>
        <d v="2017-10-19T00:00:00Z"/>
        <d v="2017-10-21T00:00:00Z"/>
        <d v="2017-10-23T00:00:00Z"/>
        <d v="2017-10-25T00:00:00Z"/>
        <d v="2017-10-26T00:00:00Z"/>
        <d v="2017-10-24T00:00:00Z"/>
        <d v="2017-10-27T00:00:00Z"/>
        <d v="2017-10-22T00:00:00Z"/>
        <d v="2017-10-28T00:00:00Z"/>
        <d v="2017-10-29T00:00:00Z"/>
        <d v="2017-10-30T00:00:00Z"/>
        <d v="2017-11-02T00:00:00Z"/>
        <d v="2017-11-01T00:00:00Z"/>
        <d v="2017-10-31T00:00:00Z"/>
        <d v="2017-11-03T00:00:00Z"/>
        <d v="2017-11-06T00:00:00Z"/>
        <d v="2017-11-05T00:00:00Z"/>
        <d v="2017-11-04T00:00:00Z"/>
        <d v="2017-11-07T00:00:00Z"/>
        <d v="2017-11-08T00:00:00Z"/>
        <d v="2017-11-09T00:00:00Z"/>
        <d v="2017-11-11T00:00:00Z"/>
        <d v="2017-11-12T00:00:00Z"/>
        <d v="2017-11-10T00:00:00Z"/>
        <d v="2017-11-13T00:00:00Z"/>
        <d v="2017-11-14T00:00:00Z"/>
        <d v="2017-11-16T00:00:00Z"/>
        <d v="2017-11-15T00:00:00Z"/>
        <d v="2017-11-17T00:00:00Z"/>
        <d v="2017-11-18T00:00:00Z"/>
        <d v="2017-11-19T00:00:00Z"/>
        <d v="2017-11-20T00:00:00Z"/>
        <d v="2017-11-22T00:00:00Z"/>
        <d v="2017-11-21T00:00:00Z"/>
        <d v="2017-11-23T00:00:00Z"/>
        <d v="2017-11-24T00:00:00Z"/>
        <d v="2017-11-26T00:00:00Z"/>
        <d v="2017-11-25T00:00:00Z"/>
        <d v="2017-11-27T00:00:00Z"/>
        <d v="2017-11-28T00:00:00Z"/>
        <d v="2017-11-30T00:00:00Z"/>
        <d v="2017-11-29T00:00:00Z"/>
        <d v="2017-12-01T00:00:00Z"/>
        <d v="2017-12-03T00:00:00Z"/>
        <d v="2017-12-02T00:00:00Z"/>
        <d v="2017-12-04T00:00:00Z"/>
        <d v="2017-12-07T00:00:00Z"/>
        <d v="2017-12-05T00:00:00Z"/>
        <d v="2017-12-06T00:00:00Z"/>
        <d v="2017-12-08T00:00:00Z"/>
        <d v="2017-12-09T00:00:00Z"/>
        <d v="2017-12-10T00:00:00Z"/>
        <d v="2017-12-11T00:00:00Z"/>
        <d v="2017-12-12T00:00:00Z"/>
        <d v="2017-12-13T00:00:00Z"/>
        <d v="2017-12-14T00:00:00Z"/>
        <d v="2017-12-15T00:00:00Z"/>
        <d v="2017-12-16T00:00:00Z"/>
        <d v="2017-12-17T00:00:00Z"/>
        <d v="2017-12-18T00:00:00Z"/>
        <d v="2017-12-20T00:00:00Z"/>
        <d v="2017-12-19T00:00:00Z"/>
        <d v="2017-12-21T00:00:00Z"/>
        <d v="2017-12-23T00:00:00Z"/>
        <d v="2017-12-22T00:00:00Z"/>
        <d v="2017-12-24T00:00:00Z"/>
        <d v="2017-12-26T00:00:00Z"/>
        <d v="2017-12-25T00:00:00Z"/>
        <d v="2017-12-28T00:00:00Z"/>
        <d v="2017-12-27T00:00:00Z"/>
        <d v="2017-12-30T00:00:00Z"/>
        <d v="2017-12-29T00:00:00Z"/>
        <d v="2017-12-31T00:00:00Z"/>
        <d v="2018-01-01T00:00:00Z"/>
        <d v="2018-01-02T00:00:00Z"/>
        <d v="2018-01-04T00:00:00Z"/>
        <d v="2018-01-03T00:00:00Z"/>
        <d v="2018-01-05T00:00:00Z"/>
      </sharedItems>
    </cacheField>
    <cacheField name="Ship Mode" numFmtId="0">
      <sharedItems>
        <s v="Standard Class"/>
        <s v="First Class"/>
        <s v="Second Class"/>
        <s v="Same Day"/>
      </sharedItems>
    </cacheField>
    <cacheField name="Customer ID" numFmtId="0">
      <sharedItems>
        <s v="BM-11575"/>
        <s v="LR-16915"/>
        <s v="CA-12310"/>
        <s v="BO-11350"/>
        <s v="EB-13975"/>
        <s v="BP-11185"/>
        <s v="AJ-10795"/>
        <s v="DW-13480"/>
        <s v="NM-18520"/>
        <s v="JO-15145"/>
        <s v="VS-21820"/>
        <s v="LA-16780"/>
        <s v="MF-17665"/>
        <s v="KB-16585"/>
        <s v="JB-16000"/>
        <s v="DE-13255"/>
        <s v="MP-17470"/>
        <s v="AG-10675"/>
        <s v="Dp-13240"/>
        <s v="RC-19825"/>
        <s v="WB-21850"/>
        <s v="BE-11335"/>
        <s v="EH-13945"/>
        <s v="CC-12430"/>
        <s v="DL-13495"/>
        <s v="TD-20995"/>
        <s v="PG-18895"/>
        <s v="CM-11935"/>
        <s v="MC-17275"/>
        <s v="FP-14320"/>
        <s v="BT-11530"/>
        <s v="TB-21280"/>
        <s v="CB-12415"/>
        <s v="CB-12535"/>
        <s v="HG-14965"/>
        <s v="TB-21355"/>
        <s v="JD-15895"/>
        <s v="JF-15490"/>
        <s v="SC-20725"/>
        <s v="TB-21250"/>
        <s v="HE-14800"/>
        <s v="DF-13135"/>
        <s v="SC-20050"/>
        <s v="AB-10150"/>
        <s v="JK-15325"/>
        <s v="BF-11170"/>
        <s v="CK-12760"/>
        <s v="SM-20950"/>
        <s v="AB-10105"/>
        <s v="SE-20110"/>
        <s v="NS-18640"/>
        <s v="LC-17050"/>
        <s v="TB-21520"/>
        <s v="MS-17365"/>
        <s v="JB-15400"/>
        <s v="PP-18955"/>
        <s v="AZ-10750"/>
        <s v="KB-16240"/>
        <s v="CA-12265"/>
        <s v="BE-11410"/>
        <s v="CH-12070"/>
        <s v="MH-17440"/>
        <s v="JR-16210"/>
        <s v="PB-19210"/>
        <s v="JS-15880"/>
        <s v="RD-19810"/>
        <s v="DK-13090"/>
        <s v="FM-14380"/>
        <s v="PG-18820"/>
        <s v="EA-14035"/>
        <s v="JD-15790"/>
        <s v="GW-14605"/>
        <s v="JF-15565"/>
        <s v="GT-14710"/>
        <s v="AH-10210"/>
        <s v="MC-17635"/>
        <s v="BV-11245"/>
        <s v="LC-16960"/>
        <s v="PV-18985"/>
        <s v="TZ-21580"/>
        <s v="AC-10420"/>
        <s v="BD-11725"/>
        <s v="DL-12865"/>
        <s v="EB-13930"/>
        <s v="DW-13540"/>
        <s v="RR-19525"/>
        <s v="LC-16870"/>
        <s v="KD-16270"/>
        <s v="ON-18715"/>
        <s v="BH-11710"/>
        <s v="JG-15310"/>
        <s v="CC-12670"/>
        <s v="CC-12220"/>
        <s v="TS-21160"/>
        <s v="AA-10315"/>
        <s v="MG-17890"/>
        <s v="RF-19345"/>
        <s v="RD-19480"/>
        <s v="EM-13810"/>
        <s v="RW-19630"/>
        <s v="JB-16045"/>
        <s v="EB-13705"/>
        <s v="ZC-21910"/>
        <s v="BD-11620"/>
        <s v="GB-14575"/>
        <s v="SJ-20125"/>
        <s v="SP-20650"/>
        <s v="RB-19465"/>
        <s v="PS-18760"/>
        <s v="CJ-12010"/>
        <s v="BD-11770"/>
        <s v="KF-16285"/>
        <s v="RH-19510"/>
        <s v="MH-17785"/>
        <s v="MB-18085"/>
        <s v="JP-16135"/>
        <s v="BT-11485"/>
        <s v="MC-18130"/>
        <s v="CK-12595"/>
        <s v="DK-13225"/>
        <s v="SW-20245"/>
        <s v="TW-21025"/>
        <s v="LT-17110"/>
        <s v="AB-10060"/>
        <s v="EH-13765"/>
        <s v="SC-20770"/>
        <s v="DB-13360"/>
        <s v="HZ-14950"/>
        <s v="MM-18280"/>
        <s v="SP-20545"/>
        <s v="PL-18925"/>
        <s v="FC-14335"/>
        <s v="MY-18295"/>
        <s v="CS-12355"/>
        <s v="VM-21835"/>
        <s v="GZ-14470"/>
        <s v="AC-10660"/>
        <s v="RO-19780"/>
        <s v="DB-13060"/>
        <s v="BT-11440"/>
        <s v="SV-20935"/>
        <s v="CC-12610"/>
        <s v="PB-19105"/>
        <s v="RD-19660"/>
        <s v="AH-10030"/>
        <s v="KT-16465"/>
        <s v="DM-12955"/>
        <s v="RB-19645"/>
        <s v="DR-12880"/>
        <s v="VG-21805"/>
        <s v="DC-12850"/>
        <s v="DK-12835"/>
        <s v="DB-13210"/>
        <s v="MV-17485"/>
        <s v="DS-13180"/>
        <s v="AS-10045"/>
        <s v="ME-17320"/>
        <s v="JM-15250"/>
        <s v="TB-21595"/>
        <s v="CP-12085"/>
        <s v="CS-11950"/>
        <s v="EH-13990"/>
        <s v="RB-19360"/>
        <s v="BB-10990"/>
        <s v="TB-21175"/>
        <s v="DB-12910"/>
        <s v="DJ-13420"/>
        <s v="ZD-21925"/>
        <s v="SR-20740"/>
        <s v="EH-14185"/>
        <s v="BC-11125"/>
        <s v="GM-14455"/>
        <s v="JH-16180"/>
        <s v="VM-21685"/>
        <s v="YC-21895"/>
        <s v="Dl-13600"/>
        <s v="SF-20200"/>
        <s v="ES-14080"/>
        <s v="AS-10240"/>
        <s v="JL-15505"/>
        <s v="LC-17140"/>
        <s v="EH-14125"/>
        <s v="RM-19375"/>
        <s v="CK-12325"/>
        <s v="EB-13750"/>
        <s v="SW-20350"/>
        <s v="HF-14995"/>
        <s v="FM-14215"/>
        <s v="BT-11680"/>
        <s v="QJ-19255"/>
        <s v="BD-11605"/>
        <s v="BP-11290"/>
        <s v="JF-15295"/>
        <s v="SP-20920"/>
        <s v="PB-19150"/>
        <s v="TB-21400"/>
        <s v="JM-15580"/>
        <s v="RB-19795"/>
        <s v="BD-11320"/>
        <s v="JK-16120"/>
        <s v="AP-10915"/>
        <s v="BS-11365"/>
        <s v="BM-11785"/>
        <s v="PK-19075"/>
        <s v="JM-15535"/>
        <s v="CS-12175"/>
        <s v="CR-12580"/>
        <s v="RF-19840"/>
        <s v="TH-21115"/>
        <s v="CS-12490"/>
        <s v="JO-15280"/>
        <s v="KM-16720"/>
        <s v="DN-13690"/>
        <s v="TN-21040"/>
        <s v="EL-13735"/>
        <s v="TT-21460"/>
        <s v="MM-17920"/>
        <s v="GK-14620"/>
        <s v="HK-14890"/>
        <s v="MJ-17740"/>
        <s v="AF-10870"/>
        <s v="CA-12055"/>
        <s v="JL-15130"/>
        <s v="CL-12700"/>
        <s v="JL-15850"/>
        <s v="NB-18655"/>
        <s v="EH-14005"/>
        <s v="RB-19570"/>
        <s v="JL-15835"/>
        <s v="KD-16615"/>
        <s v="CM-12235"/>
        <s v="CC-12475"/>
        <s v="AS-10090"/>
        <s v="NR-18550"/>
        <s v="SM-20905"/>
        <s v="ND-18370"/>
        <s v="PJ-18835"/>
        <s v="BF-11005"/>
        <s v="DM-13015"/>
        <s v="AH-10465"/>
        <s v="LW-16990"/>
        <s v="BE-11455"/>
        <s v="GM-14500"/>
        <s v="GB-14530"/>
        <s v="CL-12565"/>
        <s v="TB-21625"/>
        <s v="SS-20590"/>
        <s v="JW-16075"/>
        <s v="PS-18970"/>
        <s v="RS-19420"/>
        <s v="TH-21100"/>
        <s v="CV-12805"/>
        <s v="RD-19720"/>
        <s v="CS-12400"/>
        <s v="TT-21070"/>
        <s v="HM-14860"/>
        <s v="LH-17155"/>
        <s v="MK-17905"/>
        <s v="TH-21235"/>
        <s v="SN-20710"/>
        <s v="TT-21220"/>
        <s v="DP-13000"/>
        <s v="MN-17935"/>
        <s v="JR-15670"/>
        <s v="DO-13435"/>
        <s v="SC-20095"/>
        <s v="RP-19855"/>
        <s v="AG-10900"/>
        <s v="LW-17215"/>
        <s v="LE-16810"/>
        <s v="BN-11515"/>
        <s v="BT-11395"/>
        <s v="AH-10690"/>
        <s v="JK-15730"/>
        <s v="LC-16930"/>
        <s v="CP-12340"/>
        <s v="AS-10285"/>
        <s v="SH-19975"/>
        <s v="JE-15610"/>
        <s v="LD-17005"/>
        <s v="KL-16645"/>
        <s v="AP-10720"/>
        <s v="CC-12370"/>
        <s v="DP-13390"/>
        <s v="MS-17710"/>
        <s v="SV-20785"/>
        <s v="BS-11665"/>
        <s v="LS-17245"/>
        <s v="VD-21670"/>
        <s v="KC-16675"/>
        <s v="RL-19615"/>
        <s v="MY-17380"/>
        <s v="RW-19690"/>
        <s v="BG-11695"/>
        <s v="JM-16195"/>
        <s v="NL-18310"/>
        <s v="EM-14140"/>
        <s v="AT-10735"/>
        <s v="KC-16255"/>
        <s v="EN-13780"/>
        <s v="JS-15940"/>
        <s v="JL-15235"/>
        <s v="CK-12205"/>
        <s v="KB-16600"/>
        <s v="SC-20230"/>
        <s v="LP-17095"/>
        <s v="FM-14290"/>
        <s v="RS-19870"/>
        <s v="GM-14680"/>
        <s v="TC-21295"/>
        <s v="BF-11215"/>
        <s v="OT-18730"/>
        <s v="MZ-17515"/>
        <s v="ES-14020"/>
        <s v="SV-20365"/>
        <s v="DV-13045"/>
        <s v="PO-19180"/>
        <s v="CR-12730"/>
        <s v="AW-10930"/>
        <s v="MH-17290"/>
        <s v="JS-15685"/>
        <s v="AR-10825"/>
        <s v="JL-15175"/>
        <s v="JJ-15445"/>
        <s v="TB-21055"/>
        <s v="IG-15085"/>
        <s v="MV-18190"/>
        <s v="LC-16885"/>
        <s v="DM-13345"/>
        <s v="LH-16900"/>
        <s v="DP-13105"/>
        <s v="CG-12040"/>
        <s v="IM-15070"/>
        <s v="MG-17695"/>
        <s v="RD-19900"/>
        <s v="SM-20005"/>
        <s v="HL-15040"/>
        <s v="DH-13075"/>
        <s v="JG-15805"/>
        <s v="AB-10255"/>
        <s v="LD-16855"/>
        <s v="SN-20560"/>
        <s v="AH-10075"/>
        <s v="VP-21760"/>
        <s v="PF-19225"/>
        <s v="KH-16330"/>
        <s v="RF-19735"/>
        <s v="CS-12250"/>
        <s v="BP-11155"/>
        <s v="Co-12640"/>
        <s v="PF-19165"/>
        <s v="AH-10120"/>
        <s v="JF-15355"/>
        <s v="SU-20665"/>
        <s v="NZ-18565"/>
        <s v="KH-16360"/>
        <s v="GT-14755"/>
        <s v="AA-10645"/>
        <s v="SC-20695"/>
        <s v="BF-11020"/>
        <s v="CC-12100"/>
        <s v="JE-15715"/>
        <s v="AA-10375"/>
        <s v="KH-16690"/>
        <s v="TP-21130"/>
        <s v="SW-20755"/>
        <s v="RH-19600"/>
        <s v="RE-19450"/>
        <s v="AR-10570"/>
        <s v="MC-17425"/>
        <s v="AM-10360"/>
        <s v="RA-19885"/>
        <s v="MC-17590"/>
        <s v="AA-10480"/>
        <s v="DK-13375"/>
        <s v="LS-16945"/>
        <s v="JP-15460"/>
        <s v="NP-18670"/>
        <s v="NK-18490"/>
        <s v="JS-16030"/>
        <s v="TC-21535"/>
        <s v="PJ-19015"/>
        <s v="KN-16705"/>
        <s v="NF-18475"/>
        <s v="IL-15100"/>
        <s v="DB-12970"/>
        <s v="JG-15160"/>
        <s v="LB-16735"/>
        <s v="KH-16630"/>
        <s v="MT-17815"/>
        <s v="KM-16375"/>
        <s v="SC-20680"/>
        <s v="KM-16660"/>
        <s v="PW-19240"/>
        <s v="RH-19555"/>
        <s v="LS-16975"/>
        <s v="SG-20890"/>
        <s v="TS-21205"/>
        <s v="AG-10330"/>
        <s v="ML-17755"/>
        <s v="RA-19285"/>
        <s v="VG-21790"/>
        <s v="LM-17065"/>
        <s v="DW-13585"/>
        <s v="CM-12655"/>
        <s v="CC-12145"/>
        <s v="HA-14920"/>
        <s v="GH-14410"/>
        <s v="MT-18070"/>
        <s v="NP-18700"/>
        <s v="DB-13270"/>
        <s v="EM-14065"/>
        <s v="HG-15025"/>
        <s v="CT-11995"/>
        <s v="TR-21325"/>
        <s v="ME-17725"/>
        <s v="CY-12745"/>
        <s v="JC-15775"/>
        <s v="AO-10810"/>
        <s v="JP-15520"/>
        <s v="HW-14935"/>
        <s v="GG-14650"/>
        <s v="NF-18385"/>
        <s v="MA-17560"/>
        <s v="RP-19390"/>
        <s v="RP-19270"/>
        <s v="JK-15370"/>
        <s v="DD-13570"/>
        <s v="SG-20470"/>
        <s v="DG-13300"/>
        <s v="TC-21475"/>
        <s v="PW-19030"/>
        <s v="MH-18115"/>
        <s v="MS-17770"/>
        <s v="DJ-13510"/>
        <s v="TS-21430"/>
        <s v="SS-20515"/>
        <s v="XP-21865"/>
        <s v="SV-20815"/>
        <s v="SS-20875"/>
        <s v="EM-13825"/>
        <s v="CS-12130"/>
        <s v="TP-21415"/>
        <s v="MO-17800"/>
        <s v="PO-18850"/>
        <s v="BG-11740"/>
        <s v="JA-15970"/>
        <s v="LB-16795"/>
        <s v="SZ-20035"/>
        <s v="TA-21385"/>
        <s v="TG-21310"/>
        <s v="BM-11140"/>
        <s v="PK-18910"/>
        <s v="MH-17620"/>
        <s v="CV-12295"/>
        <s v="DL-13315"/>
        <s v="IM-15055"/>
        <s v="ML-17395"/>
        <s v="JC-15340"/>
        <s v="JH-15985"/>
        <s v="DM-13525"/>
        <s v="PT-19090"/>
        <s v="MD-17350"/>
        <s v="FW-14395"/>
        <s v="ER-13855"/>
        <s v="MO-17500"/>
        <s v="KB-16315"/>
        <s v="MG-17875"/>
        <s v="TS-21610"/>
        <s v="PN-18775"/>
        <s v="KT-16480"/>
        <s v="DV-13465"/>
        <s v="KC-16540"/>
        <s v="GD-14590"/>
        <s v="EB-14110"/>
        <s v="RC-19960"/>
        <s v="AG-10270"/>
        <s v="JD-16150"/>
        <s v="AH-10585"/>
        <s v="KD-16495"/>
        <s v="CR-12625"/>
        <s v="CS-12505"/>
        <s v="BS-11590"/>
        <s v="PO-18865"/>
        <s v="HM-14980"/>
        <s v="AM-10705"/>
        <s v="MM-17260"/>
        <s v="JW-15220"/>
        <s v="SD-20485"/>
        <s v="FH-14275"/>
        <s v="GM-14695"/>
        <s v="HA-14905"/>
        <s v="HJ-14875"/>
        <s v="AC-10450"/>
        <s v="AS-10630"/>
        <s v="NP-18685"/>
        <s v="KL-16555"/>
        <s v="RA-19915"/>
        <s v="CM-11815"/>
        <s v="BP-11230"/>
        <s v="NH-18610"/>
        <s v="KE-16420"/>
        <s v="TS-21505"/>
        <s v="CM-12445"/>
        <s v="SC-20380"/>
        <s v="LR-17035"/>
        <s v="BM-11650"/>
        <s v="SW-20455"/>
        <s v="AR-10540"/>
        <s v="ML-17410"/>
        <s v="SJ-20215"/>
        <s v="JK-15205"/>
        <s v="TT-21265"/>
        <s v="TC-20980"/>
        <s v="EB-13870"/>
        <s v="TP-21565"/>
        <s v="DR-12940"/>
        <s v="MS-17830"/>
        <s v="JH-15910"/>
        <s v="MC-18100"/>
        <s v="BW-11110"/>
        <s v="JE-15745"/>
        <s v="PM-19135"/>
        <s v="DB-13615"/>
        <s v="MP-17965"/>
        <s v="MZ-17335"/>
        <s v="EP-13915"/>
        <s v="NC-18625"/>
        <s v="NC-18415"/>
        <s v="PB-18805"/>
        <s v="CD-12790"/>
        <s v="FC-14245"/>
        <s v="LF-17185"/>
        <s v="AG-10495"/>
        <s v="CM-12160"/>
        <s v="VW-21775"/>
        <s v="MS-17530"/>
        <s v="ED-13885"/>
        <s v="JS-15595"/>
        <s v="JE-15475"/>
        <s v="BP-11095"/>
        <s v="BW-11200"/>
        <s v="PA-19060"/>
        <s v="DL-13330"/>
        <s v="VB-21745"/>
        <s v="JM-15655"/>
        <s v="KW-16435"/>
        <s v="FO-14305"/>
        <s v="SF-20965"/>
        <s v="NW-18400"/>
        <s v="LH-17020"/>
        <s v="CW-11905"/>
        <s v="MA-17995"/>
        <s v="EB-14170"/>
        <s v="LW-17125"/>
        <s v="EM-14095"/>
        <s v="PS-19045"/>
        <s v="MC-17845"/>
        <s v="CG-12520"/>
        <s v="PC-18745"/>
        <s v="DC-13285"/>
        <s v="AF-10885"/>
        <s v="KM-16225"/>
        <s v="AI-10855"/>
        <s v="AB-10015"/>
        <s v="SW-20275"/>
        <s v="BB-11545"/>
        <s v="BK-11260"/>
        <s v="LP-17080"/>
        <s v="SC-20845"/>
        <s v="AS-10135"/>
        <s v="RR-19315"/>
        <s v="MB-17305"/>
        <s v="BG-11035"/>
        <s v="SB-20290"/>
        <s v="AJ-10945"/>
        <s v="DJ-13630"/>
        <s v="JM-15265"/>
        <s v="AG-10390"/>
        <s v="DW-13195"/>
        <s v="BF-10975"/>
        <s v="MC-17605"/>
        <s v="SJ-20500"/>
        <s v="FA-14230"/>
        <s v="RD-19585"/>
        <s v="LS-17200"/>
        <s v="MG-17650"/>
        <s v="NC-18340"/>
        <s v="AT-10435"/>
        <s v="NS-18505"/>
        <s v="CD-11980"/>
        <s v="GA-14515"/>
        <s v="SP-20860"/>
        <s v="BP-11050"/>
        <s v="MH-17455"/>
        <s v="CB-12025"/>
        <s v="SK-19990"/>
        <s v="AJ-10780"/>
        <s v="NC-18535"/>
        <s v="BS-11755"/>
        <s v="CL-11890"/>
        <s v="JM-15865"/>
        <s v="EJ-14155"/>
        <s v="FH-14365"/>
        <s v="MK-18160"/>
        <s v="JF-15190"/>
        <s v="AS-10225"/>
        <s v="EG-13900"/>
        <s v="GM-14440"/>
        <s v="EB-13840"/>
        <s v="JE-16165"/>
        <s v="AG-10300"/>
        <s v="MP-18175"/>
        <s v="GH-14485"/>
        <s v="SP-20620"/>
        <s v="PM-18940"/>
        <s v="SL-20155"/>
        <s v="CA-12775"/>
        <s v="EC-14050"/>
        <s v="SH-20395"/>
        <s v="SF-20065"/>
        <s v="AH-10195"/>
        <s v="AY-10555"/>
        <s v="SC-20800"/>
        <s v="MC-17575"/>
        <s v="SA-20830"/>
        <s v="CA-11965"/>
        <s v="SC-20305"/>
        <s v="SS-20140"/>
        <s v="LW-16825"/>
        <s v="TS-21655"/>
        <s v="AR-10510"/>
        <s v="MW-18220"/>
        <s v="JW-15955"/>
        <s v="KA-16525"/>
        <s v="CD-11920"/>
        <s v="CJ-11875"/>
        <s v="DB-13660"/>
        <s v="GA-14725"/>
        <s v="CM-12385"/>
        <s v="TS-21085"/>
        <s v="DA-13450"/>
        <s v="DB-13120"/>
        <s v="SO-20335"/>
        <s v="HR-14770"/>
        <s v="TM-21010"/>
        <s v="DS-13030"/>
        <s v="AD-10180"/>
        <s v="HP-14815"/>
        <s v="BD-11500"/>
        <s v="JH-15820"/>
        <s v="BT-11305"/>
        <s v="SB-20170"/>
        <s v="CS-11845"/>
        <s v="FH-14350"/>
        <s v="NG-18355"/>
        <s v="LL-16840"/>
        <s v="CR-12820"/>
        <s v="AC-10615"/>
        <s v="MH-18025"/>
        <s v="DB-13555"/>
        <s v="RS-19765"/>
        <s v="EJ-13720"/>
        <s v="JD-16060"/>
        <s v="RM-19750"/>
        <s v="KS-16300"/>
        <s v="BS-11380"/>
        <s v="BN-11470"/>
        <s v="DB-13405"/>
        <s v="GZ-14545"/>
        <s v="HG-14845"/>
        <s v="HR-14830"/>
        <s v="ML-18040"/>
        <s v="EM-14200"/>
        <s v="BD-11560"/>
        <s v="TM-21490"/>
        <s v="AB-10165"/>
        <s v="CM-12115"/>
        <s v="SC-20260"/>
        <s v="BS-11800"/>
        <s v="RD-19930"/>
        <s v="MG-18205"/>
        <s v="YS-21880"/>
        <s v="JO-15550"/>
        <s v="SR-20425"/>
        <s v="KN-16390"/>
        <s v="LH-16750"/>
        <s v="SG-20605"/>
        <s v="DK-12985"/>
        <s v="RW-19540"/>
        <s v="MM-18055"/>
        <s v="TS-21370"/>
        <s v="JD-16015"/>
        <s v="TS-21340"/>
        <s v="ND-18460"/>
        <s v="AR-10405"/>
        <s v="VF-21715"/>
        <s v="LO-17170"/>
        <s v="MD-17860"/>
        <s v="BW-11065"/>
        <s v="CS-11860"/>
        <s v="MG-17680"/>
        <s v="SB-20185"/>
        <s v="CC-12550"/>
        <s v="KD-16345"/>
        <s v="RA-19945"/>
        <s v="ST-20530"/>
        <s v="SC-20575"/>
        <s v="TH-21550"/>
        <s v="VP-21730"/>
        <s v="CS-12460"/>
        <s v="JK-15640"/>
        <s v="MO-17950"/>
        <s v="JC-15385"/>
        <s v="MR-17545"/>
        <s v="SM-20320"/>
        <s v="FG-14260"/>
        <s v="BF-11275"/>
        <s v="NM-18445"/>
        <s v="MG-18145"/>
        <s v="EM-13960"/>
        <s v="CM-12190"/>
        <s v="RH-19495"/>
        <s v="DK-12895"/>
        <s v="NF-18595"/>
        <s v="DO-13645"/>
        <s v="PR-18880"/>
        <s v="RK-19300"/>
        <s v="AW-10840"/>
        <s v="KB-16405"/>
        <s v="TG-21640"/>
        <s v="AR-10345"/>
        <s v="SS-20410"/>
        <s v="JF-15415"/>
        <s v="BF-11080"/>
        <s v="RB-19705"/>
        <s v="TC-21145"/>
        <s v="ML-18265"/>
        <s v="SC-20440"/>
        <s v="ME-18010"/>
        <s v="JK-16090"/>
        <s v="PO-19195"/>
        <s v="AG-10765"/>
        <s v="BO-11425"/>
        <s v="AJ-10960"/>
        <s v="HH-15010"/>
        <s v="PH-18790"/>
        <s v="JR-15700"/>
        <s v="JC-16105"/>
        <s v="RB-19330"/>
        <s v="KH-16510"/>
        <s v="JK-15625"/>
        <s v="DL-12925"/>
        <s v="GT-14635"/>
        <s v="CD-12280"/>
        <s v="KN-16450"/>
        <s v="AB-10600"/>
        <s v="TB-21190"/>
        <s v="GH-14425"/>
        <s v="NG-18430"/>
        <s v="MW-18235"/>
        <s v="EK-13795"/>
        <s v="JH-15430"/>
        <s v="RB-19435"/>
        <s v="MS-17980"/>
        <s v="LT-16765"/>
        <s v="NP-18325"/>
        <s v="DK-13150"/>
        <s v="BD-11635"/>
        <s v="SG-20080"/>
        <s v="MF-18250"/>
        <s v="RM-19675"/>
        <s v="GH-14665"/>
      </sharedItems>
    </cacheField>
    <cacheField name="Customer Name" numFmtId="0">
      <sharedItems>
        <s v="Brendan Murry"/>
        <s v="Lena Radford"/>
        <s v="Christine Abelman"/>
        <s v="Bill Overfelt"/>
        <s v="Erica Bern"/>
        <s v="Ben Peterman"/>
        <s v="Anthony Johnson"/>
        <s v="Dianna Wilson"/>
        <s v="Neoma Murray"/>
        <s v="Jack O'Briant"/>
        <s v="Vivek Sundaresam"/>
        <s v="Laura Armstrong"/>
        <s v="Maureen Fritzler"/>
        <s v="Ken Black"/>
        <s v="Joy Bell-"/>
        <s v="Deanra Eno"/>
        <s v="Mark Packer"/>
        <s v="Anna Gayman"/>
        <s v="Dean percer"/>
        <s v="Roy Collins"/>
        <s v="William Brown"/>
        <s v="Bill Eplett"/>
        <s v="Eric Hoffmann"/>
        <s v="Chuck Clark"/>
        <s v="Dionis Lloyd"/>
        <s v="Tamara Dahlen"/>
        <s v="Paul Gonzalez"/>
        <s v="Carlos Meador"/>
        <s v="Marc Crier"/>
        <s v="Frank Preis"/>
        <s v="Bradley Talbott"/>
        <s v="Toby Braunhardt"/>
        <s v="Christy Brittain"/>
        <s v="Claudia Bergmann"/>
        <s v="Henry Goldwyn"/>
        <s v="Todd Boyes"/>
        <s v="Jonathan Doherty"/>
        <s v="Jeremy Farry"/>
        <s v="Steven Cartwright"/>
        <s v="Tim Brockman"/>
        <s v="Harold Engle"/>
        <s v="David Flashing"/>
        <s v="Sample Company A"/>
        <s v="Aimee Bixby"/>
        <s v="Jason Klamczynski"/>
        <s v="Ben Ferrer"/>
        <s v="Cyma Kinney"/>
        <s v="Suzanne McNair"/>
        <s v="Adrian Barton"/>
        <s v="Sanjit Engle"/>
        <s v="Noel Staavos"/>
        <s v="Liz Carlisle"/>
        <s v="Tracy Blumstein"/>
        <s v="Maribeth Schnelling"/>
        <s v="Jennifer Braxton"/>
        <s v="Paul Prost"/>
        <s v="Annie Zypern"/>
        <s v="Karen Bern"/>
        <s v="Christina Anderson"/>
        <s v="Bobby Elias"/>
        <s v="Cathy Hwang"/>
        <s v="Mark Haberlin"/>
        <s v="Justin Ritter"/>
        <s v="Phillip Breyer"/>
        <s v="John Stevenson"/>
        <s v="Ross DeVincentis"/>
        <s v="Dave Kipp"/>
        <s v="Fred McMath"/>
        <s v="Patrick Gardner"/>
        <s v="Erin Ashbrook"/>
        <s v="John Dryer"/>
        <s v="Giulietta Weimer"/>
        <s v="Jill Fjeld"/>
        <s v="Greg Tran"/>
        <s v="Alan Hwang"/>
        <s v="Matthew Clasen"/>
        <s v="Benjamin Venier"/>
        <s v="Lindsay Castell"/>
        <s v="Paul Van Hugh"/>
        <s v="Tracy Zic"/>
        <s v="Alyssa Crouse"/>
        <s v="Bruce Degenhardt"/>
        <s v="Dan Lawera"/>
        <s v="Eric Barreto"/>
        <s v="Don Weiss"/>
        <s v="Rick Reed"/>
        <s v="Lena Cacioppo"/>
        <s v="Karen Daniels"/>
        <s v="Odella Nelson"/>
        <s v="Brosina Hoffman"/>
        <s v="Jason Gross"/>
        <s v="Craig Carreira"/>
        <s v="Chris Cortes"/>
        <s v="Theresa Swint"/>
        <s v="Alex Avila"/>
        <s v="Michael Granlund"/>
        <s v="Randy Ferguson"/>
        <s v="Rick Duston"/>
        <s v="Eleni McCrary"/>
        <s v="Rob Williams"/>
        <s v="Julia Barnett"/>
        <s v="Ed Braxton"/>
        <s v="Zuschuss Carroll"/>
        <s v="Brian DeCherney"/>
        <s v="Giulietta Baptist"/>
        <s v="Sanjit Jacobs"/>
        <s v="Stephanie Phelps"/>
        <s v="Rick Bensley"/>
        <s v="Pamela Stobb"/>
        <s v="Caroline Jumper"/>
        <s v="Bryan Davis"/>
        <s v="Karen Ferguson"/>
        <s v="Rick Huthwaite"/>
        <s v="Maya Herman"/>
        <s v="Mick Brown"/>
        <s v="Julie Prescott"/>
        <s v="Brad Thomas"/>
        <s v="Mike Caudle"/>
        <s v="Clytie Kelty"/>
        <s v="Dean Katz"/>
        <s v="Scot Wooten"/>
        <s v="Tamara Willingham"/>
        <s v="Liz Thompson"/>
        <s v="Adam Bellavance"/>
        <s v="Edward Hooks"/>
        <s v="Stewart Carmichael"/>
        <s v="Dennis Bolton"/>
        <s v="Henia Zydlo"/>
        <s v="Muhammed MacIntyre"/>
        <s v="Sibella Parks"/>
        <s v="Paul Lucas"/>
        <s v="Fred Chung"/>
        <s v="Muhammed Yedwab"/>
        <s v="Christine Sundaresam"/>
        <s v="Vivian Mathis"/>
        <s v="Gary Zandusky"/>
        <s v="Anna Chung"/>
        <s v="Rose O'Brian"/>
        <s v="Dave Brooks"/>
        <s v="Bobby Trafton"/>
        <s v="Susan Vittorini"/>
        <s v="Corey Catlett"/>
        <s v="Peter BÃ¼hler"/>
        <s v="Robert Dilbeck"/>
        <s v="Aaron Hawkins"/>
        <s v="Kean Takahito"/>
        <s v="Dario Medina"/>
        <s v="Robert Barroso"/>
        <s v="Dan Reichenbach"/>
        <s v="Vivek Grady"/>
        <s v="Dan Campbell"/>
        <s v="Damala Kotsonis"/>
        <s v="Dean Braden"/>
        <s v="Mark Van Huff"/>
        <s v="David Smith"/>
        <s v="Aaron Smayling"/>
        <s v="Maria Etezadi"/>
        <s v="Janet Martin"/>
        <s v="Troy Blackwell"/>
        <s v="Cathy Prescott"/>
        <s v="Carlos Soltero"/>
        <s v="Erica Hackney"/>
        <s v="Raymond Buch"/>
        <s v="Barry Blumstein"/>
        <s v="Thomas Boland"/>
        <s v="Daniel Byrd"/>
        <s v="Denny Joy"/>
        <s v="Zuschuss Donatelli"/>
        <s v="Steven Roelle"/>
        <s v="Evan Henry"/>
        <s v="Becky Castell"/>
        <s v="Gary Mitchum"/>
        <s v="Justin Hirsh"/>
        <s v="Valerie Mitchum"/>
        <s v="Yoseph Carroll"/>
        <s v="Dorris liebe"/>
        <s v="Sarah Foster"/>
        <s v="Erin Smith"/>
        <s v="Alan Shonely"/>
        <s v="Jeremy Lonsdale"/>
        <s v="Logan Currie"/>
        <s v="Eugene Hildebrand"/>
        <s v="Raymond Messe"/>
        <s v="Christine Kargatis"/>
        <s v="Edward Becker"/>
        <s v="Sean Wendt"/>
        <s v="Herbert Flentye"/>
        <s v="Filia McAdams"/>
        <s v="Brian Thompson"/>
        <s v="Quincy Jones"/>
        <s v="Brian Dahlen"/>
        <s v="Beth Paige"/>
        <s v="Jason Fortune-"/>
        <s v="Susan Pistek"/>
        <s v="Philip Brown"/>
        <s v="Tom Boeckenhauer"/>
        <s v="Jill Matthias"/>
        <s v="Ross Baird"/>
        <s v="Bill Donatelli"/>
        <s v="Julie Kriz"/>
        <s v="Arthur Prichep"/>
        <s v="Bill Shonely"/>
        <s v="Bryan Mills"/>
        <s v="Pete Kriz"/>
        <s v="Jessica Myrick"/>
        <s v="Charles Sheldon"/>
        <s v="Clay Rozendal"/>
        <s v="Roy FranzÃ¶sisch"/>
        <s v="Thea Hudgings"/>
        <s v="Cindy Schnelling"/>
        <s v="Jas O'Carroll"/>
        <s v="Kunst Miller"/>
        <s v="Duane Noonan"/>
        <s v="Tanja Norvell"/>
        <s v="Ed Ludwig"/>
        <s v="Tonja Turnell"/>
        <s v="Michael Moore"/>
        <s v="Grace Kelly"/>
        <s v="Heather Kirkland"/>
        <s v="Max Jones"/>
        <s v="Art Ferguson"/>
        <s v="Cathy Armstrong"/>
        <s v="Jack Lebron"/>
        <s v="Craig Leslie"/>
        <s v="John Lucas"/>
        <s v="Nona Balk"/>
        <s v="Erica Hernandez"/>
        <s v="Rob Beeghly"/>
        <s v="John Lee"/>
        <s v="Ken Dana"/>
        <s v="Chris McAfee"/>
        <s v="Cindy Chapman"/>
        <s v="Adam Shillingsburg"/>
        <s v="Nick Radford"/>
        <s v="Susan MacKendrick"/>
        <s v="Natalie DeCherney"/>
        <s v="Patrick Jones"/>
        <s v="Barry Franz"/>
        <s v="Darrin Martin"/>
        <s v="Amy Hunt"/>
        <s v="Lindsay Williams"/>
        <s v="Brad Eason"/>
        <s v="Gene McClure"/>
        <s v="George Bell"/>
        <s v="Clay Ludtke"/>
        <s v="Trudy Brown"/>
        <s v="Sonia Sunley"/>
        <s v="Julia West"/>
        <s v="Paul Stevenson"/>
        <s v="Ricardo Sperren"/>
        <s v="Thea Hendricks"/>
        <s v="Cynthia Voltz"/>
        <s v="Roger Demir"/>
        <s v="Christopher Schild"/>
        <s v="Ted Trevino"/>
        <s v="Harry Marie"/>
        <s v="Logan Haushalter"/>
        <s v="Michael Kennedy"/>
        <s v="Tiffany House"/>
        <s v="Steve Nguyen"/>
        <s v="Thomas Thornton"/>
        <s v="Darren Powers"/>
        <s v="Michael Nguyen"/>
        <s v="Jim Radford"/>
        <s v="Denny Ordway"/>
        <s v="Sanjit Chand"/>
        <s v="Roy Phan"/>
        <s v="Arthur Gainer"/>
        <s v="Luke Weiss"/>
        <s v="Laurel Elliston"/>
        <s v="Bradley Nguyen"/>
        <s v="Bill Tyler"/>
        <s v="Anna HÃ¤berlin"/>
        <s v="Joe Kamberova"/>
        <s v="Linda Cazamias"/>
        <s v="Christine Phan"/>
        <s v="Alejandro Savely"/>
        <s v="Sally Hughsby"/>
        <s v="Jim Epp"/>
        <s v="Lisa DeCherney"/>
        <s v="Ken Lonsdale"/>
        <s v="Anne Pryor"/>
        <s v="Christopher Conant"/>
        <s v="Dennis Pardue"/>
        <s v="Maurice Satty"/>
        <s v="Stewart Visinsky"/>
        <s v="Brian Stugart"/>
        <s v="Lynn Smith"/>
        <s v="Valerie Dominguez"/>
        <s v="Kimberly Carter"/>
        <s v="Rob Lucas"/>
        <s v="Maribeth Yedwab"/>
        <s v="Robert Waldorf"/>
        <s v="Brooke Gillingham"/>
        <s v="Justin MacKendrick"/>
        <s v="Nancy Lomonaco"/>
        <s v="Eugene Moren"/>
        <s v="Annie Thurman"/>
        <s v="Karen Carlisle"/>
        <s v="Edward Nazzal"/>
        <s v="Joni Sundaresam"/>
        <s v="Janet Lee"/>
        <s v="Chloris Kastensmidt"/>
        <s v="Ken Brennan"/>
        <s v="Scot Coram"/>
        <s v="Liz Preis"/>
        <s v="Frank Merwin"/>
        <s v="Roy Skaria"/>
        <s v="Greg Matthias"/>
        <s v="Toby Carlisle"/>
        <s v="Benjamin Farhat"/>
        <s v="Olvera Toch"/>
        <s v="Mary Zewe"/>
        <s v="Erica Smith"/>
        <s v="Seth Vernon"/>
        <s v="Darrin Van Huff"/>
        <s v="Philisse Overcash"/>
        <s v="Craig Reiter"/>
        <s v="Arthur Wiediger"/>
        <s v="Marc Harrigan"/>
        <s v="Jim Sink"/>
        <s v="Anthony Rawles"/>
        <s v="James Lanier"/>
        <s v="Jennifer Jackson"/>
        <s v="Ted Butterfield"/>
        <s v="Ivan Gibson"/>
        <s v="Mike Vittorini"/>
        <s v="Lena Creighton"/>
        <s v="Denise Monton"/>
        <s v="Lena Hernandez"/>
        <s v="Dave Poirier"/>
        <s v="Catherine Glotzbach"/>
        <s v="Irene Maddox"/>
        <s v="Maureen Gnade"/>
        <s v="Ruben Dartt"/>
        <s v="Sally Matthias"/>
        <s v="Hunter Lopez"/>
        <s v="Dave Hallsten"/>
        <s v="John Grady"/>
        <s v="Alejandro Ballentine"/>
        <s v="Lela Donovan"/>
        <s v="Skye Norling"/>
        <s v="Adam Hart"/>
        <s v="Victoria Pisteka"/>
        <s v="Phillip Flathmann"/>
        <s v="Katharine Harms"/>
        <s v="Roland Fjeld"/>
        <s v="Chris Selesnick"/>
        <s v="Becky Pak"/>
        <s v="Corey-Lock"/>
        <s v="Philip Fox"/>
        <s v="Adrian Hane"/>
        <s v="Jay Fein"/>
        <s v="Stephanie Ulpright"/>
        <s v="Nick Zandusky"/>
        <s v="Katherine Hughes"/>
        <s v="Guy Thornton"/>
        <s v="Anna Andreadi"/>
        <s v="Steve Chapman"/>
        <s v="Barry FranzÃ¶sisch"/>
        <s v="Chad Cunningham"/>
        <s v="Joe Elijah"/>
        <s v="Allen Armold"/>
        <s v="Kristen Hastings"/>
        <s v="Theone Pippenger"/>
        <s v="Steven Ward"/>
        <s v="Rob Haberlin"/>
        <s v="Richard Eichhorn"/>
        <s v="Anemone Ratner"/>
        <s v="Mark Cousins"/>
        <s v="Alice McCarthy"/>
        <s v="Ruben Ausman"/>
        <s v="Matt Collister"/>
        <s v="Andrew Allen"/>
        <s v="Dennis Kane"/>
        <s v="Linda Southworth"/>
        <s v="Jennifer Patt"/>
        <s v="Nora Paige"/>
        <s v="Neil Knudson"/>
        <s v="Joy Smith"/>
        <s v="Tracy Collins"/>
        <s v="Pauline Johnson"/>
        <s v="Kristina Nunn"/>
        <s v="Neil FranzÃ¶sisch"/>
        <s v="Ivan Liston"/>
        <s v="Darren Budd"/>
        <s v="James Galang"/>
        <s v="Larry Blacks"/>
        <s v="Ken Heidel"/>
        <s v="Meg Tillman"/>
        <s v="Katherine Murray"/>
        <s v="Steve Carroll"/>
        <s v="Khloe Miller"/>
        <s v="Pierre Wener"/>
        <s v="Ritsa Hightower"/>
        <s v="Lindsay Shagiari"/>
        <s v="Susan Gilcrest"/>
        <s v="Thomas Seio"/>
        <s v="Alex Grayson"/>
        <s v="Max Ludwig"/>
        <s v="Ralph Arnett"/>
        <s v="Vivek Gonzalez"/>
        <s v="Liz MacKendrick"/>
        <s v="Dorothy Wardle"/>
        <s v="Corinna Mitchell"/>
        <s v="Charles Crestani"/>
        <s v="Helen Andreada"/>
        <s v="Gary Hansen"/>
        <s v="Michelle Tran"/>
        <s v="Nora Preis"/>
        <s v="Deborah Brumfield"/>
        <s v="Erin Mull"/>
        <s v="Hunter Glantz"/>
        <s v="Carol Triggs"/>
        <s v="Toby Ritter"/>
        <s v="Max Engle"/>
        <s v="Craig Yedwab"/>
        <s v="John Castell"/>
        <s v="Anthony O'Donnell"/>
        <s v="Jeremy Pistek"/>
        <s v="Helen Wasserman"/>
        <s v="Greg Guthrie"/>
        <s v="Natalie Fritzler"/>
        <s v="Matt Abelman"/>
        <s v="Resi PÃ¶lking"/>
        <s v="Rachel Payne"/>
        <s v="Jay Kimmel"/>
        <s v="Dorothy Dickinson"/>
        <s v="Sheri Gordon"/>
        <s v="Deirdre Greer"/>
        <s v="Tony Chapman"/>
        <s v="Pauline Webber"/>
        <s v="Mick Hernandez"/>
        <s v="Maxwell Schwartz"/>
        <s v="Don Jones"/>
        <s v="Tom Stivers"/>
        <s v="Shirley Schmidt"/>
        <s v="Xylona Preis"/>
        <s v="Stuart Van"/>
        <s v="Sung Shariari"/>
        <s v="Elizabeth Moffitt"/>
        <s v="Chad Sievert"/>
        <s v="Tom Prescott"/>
        <s v="Meg O'Connel"/>
        <s v="Patrick O'Brill"/>
        <s v="Bruce Geld"/>
        <s v="Joseph Airdo"/>
        <s v="Laurel Beltran"/>
        <s v="Sam Zeldin"/>
        <s v="Tom Ashbrook"/>
        <s v="Toby Gnade"/>
        <s v="Becky Martin"/>
        <s v="Paul Knutson"/>
        <s v="Matt Hagelstein"/>
        <s v="Christina VanderZanden"/>
        <s v="Delfina Latchford"/>
        <s v="Ionia McGrath"/>
        <s v="Marina Lichtenstein"/>
        <s v="Jasper Cacioppo"/>
        <s v="Joseph Holt"/>
        <s v="Don Miller"/>
        <s v="Pete Takahito"/>
        <s v="Maribeth Dona"/>
        <s v="Fred Wasserman"/>
        <s v="Elpida Rittenbach"/>
        <s v="Mary O'Rourke"/>
        <s v="Karl Braun"/>
        <s v="Michael Grace"/>
        <s v="Troy Staebel"/>
        <s v="Parhena Norris"/>
        <s v="Kean Thornton"/>
        <s v="Dianna Vittorini"/>
        <s v="Kelly Collister"/>
        <s v="Giulietta Dortch"/>
        <s v="Eugene Barchas"/>
        <s v="Ryan Crowe"/>
        <s v="Alejandro Grove"/>
        <s v="Justin Deggeller"/>
        <s v="Angele Hood"/>
        <s v="Keith Dawkins"/>
        <s v="Corey Roper"/>
        <s v="Cindy Stewart"/>
        <s v="Brendan Sweed"/>
        <s v="Patrick O'Donnell"/>
        <s v="Henry MacAllister"/>
        <s v="Anne McFarland"/>
        <s v="Magdelene Morse"/>
        <s v="Jane Waco"/>
        <s v="Shirley Daniels"/>
        <s v="Frank Hawley"/>
        <s v="Greg Maxwell"/>
        <s v="Helen Abelman"/>
        <s v="Heather Jas"/>
        <s v="Amy Cox"/>
        <s v="Ann Steele"/>
        <s v="Nora Pelletier"/>
        <s v="Kelly Lampkin"/>
        <s v="Russell Applegate"/>
        <s v="Candace McMahon"/>
        <s v="Benjamin Patterson"/>
        <s v="Nicole Hansen"/>
        <s v="Katrina Edelman"/>
        <s v="Tony Sayre"/>
        <s v="Chuck Magee"/>
        <s v="Shahid Collister"/>
        <s v="Lisa Ryan"/>
        <s v="Brian Moss"/>
        <s v="Shaun Weien"/>
        <s v="Andy Reiter"/>
        <s v="Maris LaWare"/>
        <s v="Sarah Jordon"/>
        <s v="Jamie Kunitz"/>
        <s v="Tim Taslimi"/>
        <s v="Tamara Chand"/>
        <s v="Emily Burns"/>
        <s v="Tracy Poddar"/>
        <s v="Daniel Raglin"/>
        <s v="Melanie Seite"/>
        <s v="Jonathan Howell"/>
        <s v="Mick Crebagga"/>
        <s v="Bart Watters"/>
        <s v="Joel Eaton"/>
        <s v="Peter McVee"/>
        <s v="Doug Bickford"/>
        <s v="Michael Paige"/>
        <s v="Maria Zettner"/>
        <s v="Emily Phan"/>
        <s v="Noah Childs"/>
        <s v="Nathan Cano"/>
        <s v="Patrick Bzostek"/>
        <s v="Cynthia Delaney"/>
        <s v="Frank Carlisle"/>
        <s v="Luke Foster"/>
        <s v="Andrew Gjertsen"/>
        <s v="Charles McCrossin"/>
        <s v="Victoria Wilson"/>
        <s v="MaryBeth Skach"/>
        <s v="Emily Ducich"/>
        <s v="Jill Stevenson"/>
        <s v="Jeremy Ellison"/>
        <s v="Bart Pistole"/>
        <s v="Ben Wallace"/>
        <s v="Pete Armstrong"/>
        <s v="Denise Leinenbach"/>
        <s v="Victoria Brennan"/>
        <s v="Jim Mitchum"/>
        <s v="Katrina Willman"/>
        <s v="Frank Olsen"/>
        <s v="Sylvia Foulston"/>
        <s v="Natalie Webber"/>
        <s v="Lisa Hazard"/>
        <s v="Carl Weiss"/>
        <s v="Michelle Arnett"/>
        <s v="Evan Bailliet"/>
        <s v="Liz Willingham"/>
        <s v="Eudokia Martin"/>
        <s v="Penelope Sewall"/>
        <s v="Michael Chen"/>
        <s v="Claire Gute"/>
        <s v="Pamela Coakley"/>
        <s v="Debra Catini"/>
        <s v="Art Foster"/>
        <s v="Kalyca Meade"/>
        <s v="Arianne Irving"/>
        <s v="Aaron Bergman"/>
        <s v="Scott Williamson"/>
        <s v="Brenda Bowman"/>
        <s v="Berenike Kampe"/>
        <s v="Liz Pelletier"/>
        <s v="Sung Chung"/>
        <s v="Adrian Shami"/>
        <s v="Ralph Ritter"/>
        <s v="Maria Bertelson"/>
        <s v="Barry Gonzalez"/>
        <s v="Sean Braxton"/>
        <s v="Ashley Jarboe"/>
        <s v="Doug Jacobs"/>
        <s v="Janet Molinari"/>
        <s v="Allen Goldenen"/>
        <s v="David Wiener"/>
        <s v="Barbara Fisher"/>
        <s v="Matt Connell"/>
        <s v="Shirley Jackson"/>
        <s v="Frank Atkinson"/>
        <s v="Rob Dowd"/>
        <s v="Luke Schmidt"/>
        <s v="Matthew Grinstein"/>
        <s v="Nat Carroll"/>
        <s v="Alyssa Tate"/>
        <s v="Neola Schneider"/>
        <s v="Carol Darley"/>
        <s v="George Ashbrook"/>
        <s v="Sung Pak"/>
        <s v="Barry Pond"/>
        <s v="Mark Hamilton"/>
        <s v="Cassandra Brandow"/>
        <s v="Sally Knutson"/>
        <s v="Anthony Jacobs"/>
        <s v="Nick Crebassa"/>
        <s v="Bruce Stewart"/>
        <s v="Carl Ludwig"/>
        <s v="John Murray"/>
        <s v="Eva Jacobs"/>
        <s v="Fred Hopkins"/>
        <s v="Mike Kennedy"/>
        <s v="Jamie Frazer"/>
        <s v="Alan Schoenberger"/>
        <s v="Emily Grady"/>
        <s v="Gary McGarr"/>
        <s v="Ellis Ballard"/>
        <s v="Justin Ellison"/>
        <s v="Aleksandra Gannaway"/>
        <s v="Mike Pelletier"/>
        <s v="Gene Hale"/>
        <s v="Stefania Perrino"/>
        <s v="Paul MacIntyre"/>
        <s v="Sara Luxemburg"/>
        <s v="Cynthia Arntzen"/>
        <s v="Erin Creighton"/>
        <s v="Shahid Hopkins"/>
        <s v="Sandra Flanagan"/>
        <s v="Alan Haines"/>
        <s v="Andy Yotov"/>
        <s v="Stuart Calhoun"/>
        <s v="Matt Collins"/>
        <s v="Sue Ann Reed"/>
        <s v="Carol Adams"/>
        <s v="Sean Christensen"/>
        <s v="Saphhira Shifley"/>
        <s v="Laurel Workman"/>
        <s v="Trudy Schmidt"/>
        <s v="Andrew Roberts"/>
        <s v="Mitch Webber"/>
        <s v="Joni Wasserman"/>
        <s v="Kelly Andreada"/>
        <s v="Carlos Daly"/>
        <s v="Carl Jackson"/>
        <s v="Duane Benoit"/>
        <s v="Guy Armstrong"/>
        <s v="Christopher Martinez"/>
        <s v="Thais Sissman"/>
        <s v="Dianna Arnett"/>
        <s v="David Bremer"/>
        <s v="Sean O'Donnell"/>
        <s v="Hallie Redmond"/>
        <s v="Tamara Manning"/>
        <s v="Darrin Sayre"/>
        <s v="Alan Dominguez"/>
        <s v="Harold Pawlan"/>
        <s v="Bradley Drucker"/>
        <s v="John Huston"/>
        <s v="Beth Thompson"/>
        <s v="Sarah Bern"/>
        <s v="Cari Sayre"/>
        <s v="Fred Harton"/>
        <s v="Nat Gilpin"/>
        <s v="Lauren Leatherbury"/>
        <s v="Cyra Reiten"/>
        <s v="Ann Chong"/>
        <s v="Michelle Huthwaite"/>
        <s v="Dorothy Badders"/>
        <s v="Roland Schwarz"/>
        <s v="Ed Jacobs"/>
        <s v="Julia Dunbar"/>
        <s v="Roland Murray"/>
        <s v="Karen Seio"/>
        <s v="Bill Stewart"/>
        <s v="Brad Norvell"/>
        <s v="Denny Blanton"/>
        <s v="George Zrebassa"/>
        <s v="Harry Greene"/>
        <s v="Harold Ryan"/>
        <s v="Michelle Lonsdale"/>
        <s v="Evan Minnotte"/>
        <s v="Brendan Dodson"/>
        <s v="Tony Molinari"/>
        <s v="Alan Barnes"/>
        <s v="Chad McGuire"/>
        <s v="Scott Cohen"/>
        <s v="Bryan Spruell"/>
        <s v="Russell D'Ascenzo"/>
        <s v="Mitch Gastineau"/>
        <s v="Yana Sorensen"/>
        <s v="Jesus Ocampo"/>
        <s v="Sharelle Roach"/>
        <s v="Katherine Nockton"/>
        <s v="Larry Hughes"/>
        <s v="Speros Goranitis"/>
        <s v="Darren Koutras"/>
        <s v="Rick Wilson"/>
        <s v="Michelle Moray"/>
        <s v="Todd Sumrall"/>
        <s v="Joy Daniels"/>
        <s v="Toby Swindell"/>
        <s v="Neil Ducich"/>
        <s v="Allen Rosenblatt"/>
        <s v="Vicky Freymann"/>
        <s v="Lori Olson"/>
        <s v="Michael Dominguez"/>
        <s v="Barry Weirich"/>
        <s v="Cari Schnelling"/>
        <s v="Maureen Gastineau"/>
        <s v="Sarah Brown"/>
        <s v="Clay Cheatham"/>
        <s v="Katherine Ducich"/>
        <s v="Ryan Akin"/>
        <s v="Shui Tom"/>
        <s v="Sonia Cooley"/>
        <s v="Tracy Hopkins"/>
        <s v="Victor Preis"/>
        <s v="Chuck Sachs"/>
        <s v="Jim Kriz"/>
        <s v="Michael Oakman"/>
        <s v="Jenna Caffey"/>
        <s v="Mathew Reese"/>
        <s v="Sean Miller"/>
        <s v="Frank Gastineau"/>
        <s v="Beth Fritzler"/>
        <s v="Nathan Mautz"/>
        <s v="Mike Gockenbach"/>
        <s v="Eric Murdock"/>
        <s v="Charlotte Melton"/>
        <s v="Rick Hansen"/>
        <s v="Dana Kaydos"/>
        <s v="Nicole Fjeld"/>
        <s v="Doug O'Connell"/>
        <s v="Patrick Ryan"/>
        <s v="Ralph Kennedy"/>
        <s v="Anthony Witt"/>
        <s v="Katrina Bavinger"/>
        <s v="Trudy Glocke"/>
        <s v="Alex Russell"/>
        <s v="Shahid Shariari"/>
        <s v="Jennifer Ferguson"/>
        <s v="Bart Folk"/>
        <s v="Roger Barcio"/>
        <s v="Theresa Coyne"/>
        <s v="Muhammed Lee"/>
        <s v="Shaun Chance"/>
        <s v="Michelle Ellison"/>
        <s v="Juliana Krohn"/>
        <s v="Phillina Ober"/>
        <s v="Anthony Garverick"/>
        <s v="Bobby Odegard"/>
        <s v="Astrea Jones"/>
        <s v="Hilary Holden"/>
        <s v="Patricia Hirasaki"/>
        <s v="Jocasta Rupert"/>
        <s v="Julie Creighton"/>
        <s v="Randy Bradley"/>
        <s v="Keith Herrera"/>
        <s v="Jim Karlsson"/>
        <s v="Daniel Lacy"/>
        <s v="Grant Thornton"/>
        <s v="Christina DeMoss"/>
        <s v="Kean Nguyen"/>
        <s v="Ann Blume"/>
        <s v="Thomas Brumley"/>
        <s v="Gary Hwang"/>
        <s v="Nathan Gelder"/>
        <s v="Mitch Willingham"/>
        <s v="Eileen Kiefer"/>
        <s v="Jennifer Halladay"/>
        <s v="Richard Bierner"/>
        <s v="Michael Stewart"/>
        <s v="Larry Tron"/>
        <s v="Naresj Patel"/>
        <s v="David Kendrick"/>
        <s v="Brian Derr"/>
        <s v="Sandra Glassco"/>
        <s v="Monica Federle"/>
        <s v="Robert Marley"/>
        <s v="Greg Hansen"/>
      </sharedItems>
    </cacheField>
    <cacheField name="Segment" numFmtId="0">
      <sharedItems>
        <s v="Corporate"/>
        <s v="Consumer"/>
        <s v="Home Office"/>
      </sharedItems>
    </cacheField>
    <cacheField name="Country" numFmtId="0">
      <sharedItems>
        <s v="United States"/>
      </sharedItems>
    </cacheField>
    <cacheField name="City" numFmtId="0">
      <sharedItems>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San Angelo"/>
        <s v="Oxnard"/>
        <s v="Marion"/>
        <s v="Morgan Hill"/>
        <s v="Murray"/>
        <s v="Antioch"/>
        <s v="Hempstead"/>
        <s v="Richardson"/>
        <s v="Eau Claire"/>
        <s v="Fremont"/>
        <s v="Greenwood"/>
        <s v="Watertown"/>
        <s v="Homestead"/>
        <s v="Torrance"/>
        <s v="Cuyahoga Falls"/>
        <s v="Apple Valley"/>
        <s v="Goldsboro"/>
        <s v="Tamarac"/>
        <s v="Reading"/>
        <s v="Moreno Valley"/>
        <s v="Nashua"/>
        <s v="Woodstock"/>
        <s v="Port Arthur"/>
        <s v="Deer Park"/>
        <s v="West Palm Beach"/>
        <s v="Reno"/>
        <s v="Rancho Cucamonga"/>
        <s v="Tuscaloosa"/>
        <s v="Ormond Beach"/>
        <s v="Keller"/>
        <s v="Great Falls"/>
        <s v="Hoover"/>
        <s v="Roswell"/>
        <s v="Muskogee"/>
        <s v="Gilbert"/>
        <s v="Dearborn Heights"/>
        <s v="Southaven"/>
        <s v="Chester"/>
        <s v="Cambridge"/>
        <s v="Rogers"/>
        <s v="Manteca"/>
        <s v="Albuquerque"/>
        <s v="Tyler"/>
        <s v="Pompano Beach"/>
        <s v="Beaumont"/>
        <s v="Dearborn"/>
        <s v="Meriden"/>
        <s v="Des Plaines"/>
        <s v="Oak Park"/>
        <s v="New Brunswick"/>
        <s v="Lubbock"/>
        <s v="Clarksville"/>
        <s v="Greeley"/>
        <s v="Chandler"/>
        <s v="Kissimmee"/>
        <s v="Dublin"/>
        <s v="Danville"/>
        <s v="Sanford"/>
        <s v="Texarkana"/>
        <s v="Coral Springs"/>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Pomona"/>
        <s v="Cranston"/>
        <s v="Bolingbrook"/>
        <s v="Mesquite"/>
        <s v="Farmington"/>
        <s v="Citrus Heights"/>
        <s v="Pico Rivera"/>
        <s v="San Mateo"/>
        <s v="Waterloo"/>
        <s v="Sioux Falls"/>
        <s v="Elkhart"/>
        <s v="Kenosha"/>
        <s v="Loveland"/>
        <s v="Cedar Hill"/>
        <s v="Moorhead"/>
        <s v="Bedford"/>
        <s v="Lake Charles"/>
        <s v="Brentwood"/>
        <s v="New Bedford"/>
        <s v="Lakeville"/>
        <s v="Inglewood"/>
        <s v="La Mesa"/>
        <s v="Coppell"/>
        <s v="Garland"/>
        <s v="Independence"/>
        <s v="Draper"/>
        <s v="Modesto"/>
        <s v="Naperville"/>
        <s v="Woonsocket"/>
        <s v="Boise"/>
        <s v="Grand Island"/>
        <s v="Clovis"/>
        <s v="Melbourne"/>
        <s v="Pine Bluff"/>
        <s v="Saint Cloud"/>
        <s v="Helena"/>
        <s v="Miramar"/>
        <s v="Brownsville"/>
        <s v="Mentor"/>
        <s v="Lodi"/>
        <s v="Chico"/>
        <s v="Meridian"/>
        <s v="League City"/>
        <s v="Freeport"/>
        <s v="Camarillo"/>
        <s v="Durham"/>
        <s v="Deltona"/>
        <s v="Lawton"/>
        <s v="Saint Louis"/>
        <s v="Las Cruces"/>
        <s v="Springdale"/>
        <s v="Sunnyvale"/>
        <s v="Coachella"/>
        <s v="Pasco"/>
        <s v="Aberdeen"/>
        <s v="Jupiter"/>
        <s v="Grove City"/>
        <s v="Escondido"/>
        <s v="Elyria"/>
        <s v="Hillsboro"/>
        <s v="Hagerstown"/>
        <s v="Saginaw"/>
        <s v="College Station"/>
        <s v="Ontario"/>
        <s v="Renton"/>
        <s v="Canton"/>
        <s v="Summerville"/>
        <s v="Garden City"/>
        <s v="Gladstone"/>
        <s v="Charlottesville"/>
        <s v="Thornton"/>
        <s v="Whittier"/>
        <s v="North Charleston"/>
        <s v="Palatine"/>
        <s v="Abilene"/>
        <s v="Port Orange"/>
        <s v="Danbury"/>
      </sharedItems>
    </cacheField>
    <cacheField name="State" numFmtId="0">
      <sharedItems>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Postal Code" numFmtId="0">
      <sharedItems containsSemiMixedTypes="0" containsString="0" containsNumber="1" containsInteger="1">
        <n v="20877.0"/>
        <n v="90045.0"/>
        <n v="78207.0"/>
        <n v="74012.0"/>
        <n v="28205.0"/>
        <n v="19143.0"/>
        <n v="32216.0"/>
        <n v="94601.0"/>
        <n v="79109.0"/>
        <n v="53132.0"/>
        <n v="27604.0"/>
        <n v="93727.0"/>
        <n v="43615.0"/>
        <n v="98115.0"/>
        <n v="98632.0"/>
        <n v="45503.0"/>
        <n v="43229.0"/>
        <n v="28027.0"/>
        <n v="7090.0"/>
        <n v="6824.0"/>
        <n v="10011.0"/>
        <n v="10009.0"/>
        <n v="90049.0"/>
        <n v="3301.0"/>
        <n v="31907.0"/>
        <n v="92037.0"/>
        <n v="7960.0"/>
        <n v="28314.0"/>
        <n v="98105.0"/>
        <n v="44105.0"/>
        <n v="90036.0"/>
        <n v="5408.0"/>
        <n v="39503.0"/>
        <n v="7060.0"/>
        <n v="10024.0"/>
        <n v="94122.0"/>
        <n v="98103.0"/>
        <n v="60623.0"/>
        <n v="61107.0"/>
        <n v="75220.0"/>
        <n v="8401.0"/>
        <n v="30318.0"/>
        <n v="22204.0"/>
        <n v="77041.0"/>
        <n v="40475.0"/>
        <n v="85635.0"/>
        <n v="20852.0"/>
        <n v="30080.0"/>
        <n v="37421.0"/>
        <n v="22153.0"/>
        <n v="43130.0"/>
        <n v="77036.0"/>
        <n v="94110.0"/>
        <n v="74133.0"/>
        <n v="20735.0"/>
        <n v="39212.0"/>
        <n v="7109.0"/>
        <n v="42420.0"/>
        <n v="10035.0"/>
        <n v="11561.0"/>
        <n v="94109.0"/>
        <n v="37211.0"/>
        <n v="90032.0"/>
        <n v="11572.0"/>
        <n v="33614.0"/>
        <n v="53209.0"/>
        <n v="19120.0"/>
        <n v="43055.0"/>
        <n v="54601.0"/>
        <n v="77070.0"/>
        <n v="10701.0"/>
        <n v="80219.0"/>
        <n v="19711.0"/>
        <n v="79762.0"/>
        <n v="47401.0"/>
        <n v="78664.0"/>
        <n v="92024.0"/>
        <n v="33180.0"/>
        <n v="46544.0"/>
        <n v="3820.0"/>
        <n v="76106.0"/>
        <n v="33142.0"/>
        <n v="85301.0"/>
        <n v="75217.0"/>
        <n v="49201.0"/>
        <n v="6460.0"/>
        <n v="1810.0"/>
        <n v="90008.0"/>
        <n v="55122.0"/>
        <n v="8360.0"/>
        <n v="19140.0"/>
        <n v="71203.0"/>
        <n v="85254.0"/>
        <n v="22980.0"/>
        <n v="19134.0"/>
        <n v="92503.0"/>
        <n v="78550.0"/>
        <n v="94061.0"/>
        <n v="54302.0"/>
        <n v="77803.0"/>
        <n v="2148.0"/>
        <n v="21044.0"/>
        <n v="38109.0"/>
        <n v="38401.0"/>
        <n v="80122.0"/>
        <n v="97301.0"/>
        <n v="60201.0"/>
        <n v="63376.0"/>
        <n v="89031.0"/>
        <n v="97030.0"/>
        <n v="47374.0"/>
        <n v="73071.0"/>
        <n v="28540.0"/>
        <n v="83201.0"/>
        <n v="60653.0"/>
        <n v="6360.0"/>
        <n v="13021.0"/>
        <n v="75081.0"/>
        <n v="12180.0"/>
        <n v="77095.0"/>
        <n v="8701.0"/>
        <n v="45373.0"/>
        <n v="71901.0"/>
        <n v="48227.0"/>
        <n v="90004.0"/>
        <n v="93309.0"/>
        <n v="27893.0"/>
        <n v="22304.0"/>
        <n v="21215.0"/>
        <n v="28052.0"/>
        <n v="76051.0"/>
        <n v="92105.0"/>
        <n v="68104.0"/>
        <n v="90712.0"/>
        <n v="60126.0"/>
        <n v="23320.0"/>
        <n v="85023.0"/>
        <n v="65109.0"/>
        <n v="60505.0"/>
        <n v="13440.0"/>
        <n v="92345.0"/>
        <n v="92672.0"/>
        <n v="80906.0"/>
        <n v="60174.0"/>
        <n v="72209.0"/>
        <n v="27405.0"/>
        <n v="75061.0"/>
        <n v="40214.0"/>
        <n v="37130.0"/>
        <n v="89015.0"/>
        <n v="32303.0"/>
        <n v="44052.0"/>
        <n v="60610.0"/>
        <n v="65807.0"/>
        <n v="19901.0"/>
        <n v="24153.0"/>
        <n v="78745.0"/>
        <n v="23464.0"/>
        <n v="92691.0"/>
        <n v="45231.0"/>
        <n v="85364.0"/>
        <n v="33311.0"/>
        <n v="6457.0"/>
        <n v="32712.0"/>
        <n v="6708.0"/>
        <n v="47905.0"/>
        <n v="94591.0"/>
        <n v="28806.0"/>
        <n v="34952.0"/>
        <n v="89431.0"/>
        <n v="2886.0"/>
        <n v="7055.0"/>
        <n v="30605.0"/>
        <n v="35630.0"/>
        <n v="23602.0"/>
        <n v="20016.0"/>
        <n v="92704.0"/>
        <n v="33445.0"/>
        <n v="48205.0"/>
        <n v="60068.0"/>
        <n v="36116.0"/>
        <n v="80134.0"/>
        <n v="28403.0"/>
        <n v="45011.0"/>
        <n v="54880.0"/>
        <n v="62521.0"/>
        <n v="95051.0"/>
        <n v="1852.0"/>
        <n v="93101.0"/>
        <n v="45014.0"/>
        <n v="55407.0"/>
        <n v="76017.0"/>
        <n v="35601.0"/>
        <n v="19805.0"/>
        <n v="91104.0"/>
        <n v="67212.0"/>
        <n v="92804.0"/>
        <n v="33433.0"/>
        <n v="80501.0"/>
        <n v="14609.0"/>
        <n v="60423.0"/>
        <n v="93905.0"/>
        <n v="75007.0"/>
        <n v="73120.0"/>
        <n v="14215.0"/>
        <n v="17403.0"/>
        <n v="2908.0"/>
        <n v="75023.0"/>
        <n v="48066.0"/>
        <n v="60035.0"/>
        <n v="7501.0"/>
        <n v="29501.0"/>
        <n v="30328.0"/>
        <n v="29203.0"/>
        <n v="84043.0"/>
        <n v="77340.0"/>
        <n v="33012.0"/>
        <n v="95123.0"/>
        <n v="84057.0"/>
        <n v="80020.0"/>
        <n v="85204.0"/>
        <n v="85705.0"/>
        <n v="35810.0"/>
        <n v="84604.0"/>
        <n v="97206.0"/>
        <n v="75051.0"/>
        <n v="8861.0"/>
        <n v="42104.0"/>
        <n v="39401.0"/>
        <n v="95661.0"/>
        <n v="18103.0"/>
        <n v="48185.0"/>
        <n v="78501.0"/>
        <n v="70506.0"/>
        <n v="92627.0"/>
        <n v="49423.0"/>
        <n v="18018.0"/>
        <n v="77506.0"/>
        <n v="32503.0"/>
        <n v="23434.0"/>
        <n v="61604.0"/>
        <n v="95823.0"/>
        <n v="98026.0"/>
        <n v="37075.0"/>
        <n v="50315.0"/>
        <n v="33801.0"/>
        <n v="53214.0"/>
        <n v="70065.0"/>
        <n v="44312.0"/>
        <n v="80013.0"/>
        <n v="95616.0"/>
        <n v="78539.0"/>
        <n v="27834.0"/>
        <n v="80525.0"/>
        <n v="78577.0"/>
        <n v="53081.0"/>
        <n v="48234.0"/>
        <n v="2169.0"/>
        <n v="33021.0"/>
        <n v="80112.0"/>
        <n v="76706.0"/>
        <n v="92646.0"/>
        <n v="53711.0"/>
        <n v="98198.0"/>
        <n v="53186.0"/>
        <n v="37918.0"/>
        <n v="40324.0"/>
        <n v="55125.0"/>
        <n v="72401.0"/>
        <n v="52402.0"/>
        <n v="66062.0"/>
        <n v="37604.0"/>
        <n v="90278.0"/>
        <n v="55106.0"/>
        <n v="27360.0"/>
        <n v="93534.0"/>
        <n v="60090.0"/>
        <n v="28110.0"/>
        <n v="93277.0"/>
        <n v="95207.0"/>
        <n v="37620.0"/>
        <n v="80004.0"/>
        <n v="80027.0"/>
        <n v="13501.0"/>
        <n v="83301.0"/>
        <n v="92677.0"/>
        <n v="4401.0"/>
        <n v="47201.0"/>
        <n v="1752.0"/>
        <n v="98052.0"/>
        <n v="36830.0"/>
        <n v="10801.0"/>
        <n v="95695.0"/>
        <n v="7050.0"/>
        <n v="49505.0"/>
        <n v="37167.0"/>
        <n v="33024.0"/>
        <n v="46226.0"/>
        <n v="44134.0"/>
        <n v="97224.0"/>
        <n v="90805.0"/>
        <n v="98042.0"/>
        <n v="52240.0"/>
        <n v="92374.0"/>
        <n v="62301.0"/>
        <n v="36608.0"/>
        <n v="97477.0"/>
        <n v="46350.0"/>
        <n v="92630.0"/>
        <n v="75056.0"/>
        <n v="33134.0"/>
        <n v="81001.0"/>
        <n v="99207.0"/>
        <n v="98270.0"/>
        <n v="77571.0"/>
        <n v="78041.0"/>
        <n v="54915.0"/>
        <n v="84106.0"/>
        <n v="65203.0"/>
        <n v="85281.0"/>
        <n v="48183.0"/>
        <n v="92020.0"/>
        <n v="6040.0"/>
        <n v="44107.0"/>
        <n v="38301.0"/>
        <n v="23223.0"/>
        <n v="37087.0"/>
        <n v="23666.0"/>
        <n v="33437.0"/>
        <n v="8302.0"/>
        <n v="48911.0"/>
        <n v="48310.0"/>
        <n v="93405.0"/>
        <n v="77301.0"/>
        <n v="50322.0"/>
        <n v="91911.0"/>
        <n v="97405.0"/>
        <n v="92054.0"/>
        <n v="82001.0"/>
        <n v="31088.0"/>
        <n v="46060.0"/>
        <n v="60004.0"/>
        <n v="98661.0"/>
        <n v="98002.0"/>
        <n v="27217.0"/>
        <n v="88220.0"/>
        <n v="44240.0"/>
        <n v="48180.0"/>
        <n v="94521.0"/>
        <n v="14304.0"/>
        <n v="46203.0"/>
        <n v="73034.0"/>
        <n v="32839.0"/>
        <n v="90640.0"/>
        <n v="97504.0"/>
        <n v="98006.0"/>
        <n v="79907.0"/>
        <n v="6484.0"/>
        <n v="48146.0"/>
        <n v="66212.0"/>
        <n v="7017.0"/>
        <n v="32137.0"/>
        <n v="30062.0"/>
        <n v="28601.0"/>
        <n v="55901.0"/>
        <n v="76903.0"/>
        <n v="2038.0"/>
        <n v="93030.0"/>
        <n v="52302.0"/>
        <n v="95037.0"/>
        <n v="42071.0"/>
        <n v="94509.0"/>
        <n v="11550.0"/>
        <n v="75080.0"/>
        <n v="54703.0"/>
        <n v="68025.0"/>
        <n v="1841.0"/>
        <n v="37064.0"/>
        <n v="46142.0"/>
        <n v="13601.0"/>
        <n v="33030.0"/>
        <n v="90503.0"/>
        <n v="44221.0"/>
        <n v="72701.0"/>
        <n v="92307.0"/>
        <n v="27534.0"/>
        <n v="33319.0"/>
        <n v="19601.0"/>
        <n v="97756.0"/>
        <n v="92553.0"/>
        <n v="43402.0"/>
        <n v="3060.0"/>
        <n v="60098.0"/>
        <n v="77642.0"/>
        <n v="33178.0"/>
        <n v="77536.0"/>
        <n v="17602.0"/>
        <n v="33407.0"/>
        <n v="89502.0"/>
        <n v="91730.0"/>
        <n v="35401.0"/>
        <n v="32174.0"/>
        <n v="76248.0"/>
        <n v="59405.0"/>
        <n v="35244.0"/>
        <n v="30076.0"/>
        <n v="74403.0"/>
        <n v="85234.0"/>
        <n v="48127.0"/>
        <n v="38671.0"/>
        <n v="19013.0"/>
        <n v="2138.0"/>
        <n v="72756.0"/>
        <n v="95336.0"/>
        <n v="87105.0"/>
        <n v="75701.0"/>
        <n v="33068.0"/>
        <n v="77705.0"/>
        <n v="48126.0"/>
        <n v="94533.0"/>
        <n v="6450.0"/>
        <n v="60016.0"/>
        <n v="48237.0"/>
        <n v="8901.0"/>
        <n v="79424.0"/>
        <n v="37042.0"/>
        <n v="80634.0"/>
        <n v="85224.0"/>
        <n v="34741.0"/>
        <n v="43017.0"/>
        <n v="61832.0"/>
        <n v="32771.0"/>
        <n v="71854.0"/>
        <n v="33065.0"/>
        <n v="92683.0"/>
        <n v="76063.0"/>
        <n v="2149.0"/>
        <n v="10550.0"/>
        <n v="58103.0"/>
        <n v="89115.0"/>
        <n v="22801.0"/>
        <n v="20707.0"/>
        <n v="98226.0"/>
        <n v="55124.0"/>
        <n v="77489.0"/>
        <n v="75034.0"/>
        <n v="77581.0"/>
        <n v="60076.0"/>
        <n v="48307.0"/>
        <n v="91360.0"/>
        <n v="85345.0"/>
        <n v="33710.0"/>
        <n v="43302.0"/>
        <n v="98031.0"/>
        <n v="55369.0"/>
        <n v="27514.0"/>
        <n v="41042.0"/>
        <n v="98502.0"/>
        <n v="80022.0"/>
        <n v="78415.0"/>
        <n v="26003.0"/>
        <n v="91767.0"/>
        <n v="2920.0"/>
        <n v="60440.0"/>
        <n v="75150.0"/>
        <n v="87401.0"/>
        <n v="95610.0"/>
        <n v="90660.0"/>
        <n v="94403.0"/>
        <n v="50701.0"/>
        <n v="57103.0"/>
        <n v="84107.0"/>
        <n v="46514.0"/>
        <n v="53142.0"/>
        <n v="61701.0"/>
        <n v="80538.0"/>
        <n v="75104.0"/>
        <n v="56560.0"/>
        <n v="76021.0"/>
        <n v="70601.0"/>
        <n v="55113.0"/>
        <n v="94513.0"/>
        <n v="2740.0"/>
        <n v="55044.0"/>
        <n v="90301.0"/>
        <n v="91941.0"/>
        <n v="75019.0"/>
        <n v="75043.0"/>
        <n v="64055.0"/>
        <n v="84020.0"/>
        <n v="63301.0"/>
        <n v="95351.0"/>
        <n v="60540.0"/>
        <n v="2895.0"/>
        <n v="83704.0"/>
        <n v="68801.0"/>
        <n v="88101.0"/>
        <n v="32935.0"/>
        <n v="71603.0"/>
        <n v="56301.0"/>
        <n v="59601.0"/>
        <n v="33023.0"/>
        <n v="78521.0"/>
        <n v="44060.0"/>
        <n v="95240.0"/>
        <n v="95928.0"/>
        <n v="83642.0"/>
        <n v="77573.0"/>
        <n v="61032.0"/>
        <n v="93010.0"/>
        <n v="27707.0"/>
        <n v="32725.0"/>
        <n v="73505.0"/>
        <n v="94526.0"/>
        <n v="63116.0"/>
        <n v="88001.0"/>
        <n v="72762.0"/>
        <n v="94086.0"/>
        <n v="92236.0"/>
        <n v="99301.0"/>
        <n v="57401.0"/>
        <n v="33458.0"/>
        <n v="94568.0"/>
        <n v="43123.0"/>
        <n v="92025.0"/>
        <n v="44035.0"/>
        <n v="97123.0"/>
        <n v="21740.0"/>
        <n v="48601.0"/>
        <n v="77840.0"/>
        <n v="91761.0"/>
        <n v="98059.0"/>
        <n v="48187.0"/>
        <n v="29483.0"/>
        <n v="67846.0"/>
        <n v="64118.0"/>
        <n v="22901.0"/>
        <n v="80229.0"/>
        <n v="90604.0"/>
        <n v="29406.0"/>
        <n v="60067.0"/>
        <n v="79605.0"/>
        <n v="52601.0"/>
        <n v="60302.0"/>
        <n v="32127.0"/>
        <n v="6810.0"/>
        <n v="98208.0"/>
      </sharedItems>
    </cacheField>
    <cacheField name="Region" numFmtId="0">
      <sharedItems>
        <s v="East"/>
        <s v="West"/>
        <s v="Central"/>
        <s v="South"/>
      </sharedItems>
    </cacheField>
    <cacheField name="Product ID" numFmtId="0">
      <sharedItems>
        <s v="FUR-BO-10004709"/>
        <s v="TEC-PH-10000455"/>
        <s v="OFF-ST-10003692"/>
        <s v="TEC-AC-10002217"/>
        <s v="TEC-AC-10002942"/>
        <s v="TEC-PH-10002890"/>
        <s v="FUR-TA-10000617"/>
        <s v="OFF-BI-10004364"/>
        <s v="TEC-CO-10000971"/>
        <s v="OFF-AR-10004078"/>
        <s v="OFF-BI-10002026"/>
        <s v="TEC-AC-10001714"/>
        <s v="OFF-AR-10003958"/>
        <s v="TEC-PH-10002923"/>
        <s v="OFF-AR-10003696"/>
        <s v="FUR-FU-10004270"/>
        <s v="OFF-PA-10004621"/>
        <s v="FUR-BO-10002545"/>
        <s v="OFF-BI-10001460"/>
        <s v="OFF-BI-10004236"/>
        <s v="OFF-AR-10001955"/>
        <s v="TEC-PH-10004080"/>
        <s v="TEC-AC-10000420"/>
        <s v="TEC-PH-10002726"/>
        <s v="FUR-FU-10002445"/>
        <s v="FUR-FU-10000076"/>
        <s v="TEC-AC-10002335"/>
        <s v="FUR-FU-10000010"/>
        <s v="OFF-PA-10001166"/>
        <s v="OFF-PA-10003656"/>
        <s v="TEC-PH-10000148"/>
        <s v="FUR-FU-10002268"/>
        <s v="OFF-PA-10004039"/>
        <s v="FUR-FU-10003374"/>
        <s v="OFF-EN-10003040"/>
        <s v="OFF-AR-10001573"/>
        <s v="TEC-AC-10000844"/>
        <s v="FUR-TA-10002903"/>
        <s v="OFF-EN-10001137"/>
        <s v="OFF-PA-10004285"/>
        <s v="OFF-BI-10002225"/>
        <s v="OFF-PA-10001033"/>
        <s v="OFF-BI-10001634"/>
        <s v="TEC-AC-10003027"/>
        <s v="FUR-FU-10004017"/>
        <s v="TEC-AC-10003628"/>
        <s v="TEC-AC-10002049"/>
        <s v="TEC-AC-10001142"/>
        <s v="FUR-CH-10004289"/>
        <s v="FUR-CH-10000785"/>
        <s v="OFF-FA-10003472"/>
        <s v="FUR-FU-10002107"/>
        <s v="FUR-BO-10002213"/>
        <s v="OFF-AP-10000692"/>
        <s v="FUR-FU-10001475"/>
        <s v="OFF-PA-10003953"/>
        <s v="OFF-LA-10003498"/>
        <s v="OFF-LA-10004484"/>
        <s v="TEC-PH-10004093"/>
        <s v="TEC-AC-10000171"/>
        <s v="OFF-BI-10004506"/>
        <s v="FUR-FU-10000719"/>
        <s v="TEC-AC-10002926"/>
        <s v="OFF-AR-10003477"/>
        <s v="OFF-ST-10001526"/>
        <s v="OFF-BI-10000285"/>
        <s v="OFF-AR-10000315"/>
        <s v="OFF-PA-10000007"/>
        <s v="OFF-BI-10003676"/>
        <s v="FUR-TA-10001095"/>
        <s v="FUR-FU-10000747"/>
        <s v="OFF-ST-10004337"/>
        <s v="OFF-AR-10000588"/>
        <s v="OFF-BI-10000014"/>
        <s v="OFF-ST-10000675"/>
        <s v="OFF-BI-10004781"/>
        <s v="OFF-LA-10004689"/>
        <s v="FUR-CH-10001190"/>
        <s v="FUR-BO-10000468"/>
        <s v="OFF-PA-10003892"/>
        <s v="TEC-PH-10004241"/>
        <s v="OFF-BI-10000546"/>
        <s v="FUR-TA-10004256"/>
        <s v="TEC-PH-10004120"/>
        <s v="OFF-PA-10002764"/>
        <s v="OFF-PA-10003936"/>
        <s v="OFF-EN-10003134"/>
        <s v="OFF-BI-10003527"/>
        <s v="OFF-EN-10004483"/>
        <s v="OFF-ST-10002214"/>
        <s v="OFF-PA-10002254"/>
        <s v="OFF-ST-10003994"/>
        <s v="TEC-MA-10001127"/>
        <s v="OFF-BI-10002557"/>
        <s v="FUR-FU-10001731"/>
        <s v="FUR-FU-10003601"/>
        <s v="FUR-CH-10000015"/>
        <s v="FUR-FU-10002088"/>
        <s v="OFF-ST-10004180"/>
        <s v="OFF-ST-10002344"/>
        <s v="OFF-PA-10001289"/>
        <s v="OFF-FA-10000053"/>
        <s v="FUR-FU-10004091"/>
        <s v="FUR-BO-10004015"/>
        <s v="OFF-EN-10003001"/>
        <s v="TEC-PH-10000215"/>
        <s v="TEC-PH-10003645"/>
        <s v="OFF-PA-10000357"/>
        <s v="OFF-ST-10004804"/>
        <s v="OFF-LA-10003223"/>
        <s v="OFF-ST-10004340"/>
        <s v="TEC-PH-10001448"/>
        <s v="FUR-FU-10000723"/>
        <s v="TEC-AC-10003063"/>
        <s v="OFF-LA-10001045"/>
        <s v="OFF-PA-10003465"/>
        <s v="TEC-PH-10004094"/>
        <s v="TEC-PH-10002624"/>
        <s v="FUR-CH-10001270"/>
        <s v="TEC-AC-10004761"/>
        <s v="TEC-PH-10004897"/>
        <s v="OFF-ST-10003716"/>
        <s v="OFF-BI-10003274"/>
        <s v="OFF-PA-10004092"/>
        <s v="OFF-PA-10000791"/>
        <s v="OFF-AR-10001770"/>
        <s v="FUR-TA-10002356"/>
        <s v="FUR-FU-10003274"/>
        <s v="OFF-AR-10002240"/>
        <s v="OFF-BI-10004519"/>
        <s v="OFF-FA-10000304"/>
        <s v="OFF-AP-10004233"/>
        <s v="FUR-CH-10004754"/>
        <s v="OFF-PA-10000809"/>
        <s v="FUR-CH-10001545"/>
        <s v="FUR-FU-10003773"/>
        <s v="OFF-BI-10002412"/>
        <s v="FUR-CH-10001802"/>
        <s v="FUR-FU-10004090"/>
        <s v="OFF-ST-10000736"/>
        <s v="OFF-LA-10004425"/>
        <s v="OFF-SU-10001664"/>
        <s v="OFF-PA-10001736"/>
        <s v="OFF-PA-10004996"/>
        <s v="TEC-AC-10004227"/>
        <s v="OFF-BI-10000174"/>
        <s v="OFF-ST-10001809"/>
        <s v="OFF-BI-10002309"/>
        <s v="FUR-FU-10000629"/>
        <s v="OFF-ST-10000036"/>
        <s v="TEC-PH-10002583"/>
        <s v="OFF-BI-10003727"/>
        <s v="OFF-ST-10001496"/>
        <s v="FUR-FU-10001861"/>
        <s v="OFF-AP-10001205"/>
        <s v="TEC-PH-10002398"/>
        <s v="TEC-AC-10003399"/>
        <s v="OFF-FA-10000992"/>
        <s v="OFF-EN-10004386"/>
        <s v="OFF-AP-10004336"/>
        <s v="OFF-BI-10004738"/>
        <s v="FUR-FU-10004053"/>
        <s v="OFF-FA-10003495"/>
        <s v="OFF-AR-10001615"/>
        <s v="OFF-PA-10003127"/>
        <s v="OFF-ST-10003208"/>
        <s v="TEC-MA-10003979"/>
        <s v="TEC-PH-10003535"/>
        <s v="OFF-BI-10001071"/>
        <s v="TEC-PH-10001557"/>
        <s v="OFF-PA-10001977"/>
        <s v="OFF-PA-10001892"/>
        <s v="FUR-CH-10004983"/>
        <s v="TEC-PH-10003171"/>
        <s v="FUR-TA-10004915"/>
        <s v="TEC-MA-10001016"/>
        <s v="OFF-EN-10000483"/>
        <s v="OFF-SU-10004782"/>
        <s v="FUR-FU-10000672"/>
        <s v="OFF-SU-10000151"/>
        <s v="OFF-FA-10001332"/>
        <s v="TEC-PH-10000895"/>
        <s v="TEC-AC-10002857"/>
        <s v="OFF-AR-10003727"/>
        <s v="OFF-LA-10001641"/>
        <s v="OFF-BI-10003876"/>
        <s v="TEC-AC-10002567"/>
        <s v="OFF-EN-10000056"/>
        <s v="OFF-ST-10001558"/>
        <s v="TEC-PH-10004586"/>
        <s v="OFF-BI-10002982"/>
        <s v="TEC-PH-10002538"/>
        <s v="OFF-AP-10001626"/>
        <s v="OFF-BI-10004656"/>
        <s v="FUR-TA-10000849"/>
        <s v="TEC-PH-10002365"/>
        <s v="TEC-PH-10001530"/>
        <s v="FUR-FU-10004006"/>
        <s v="OFF-FA-10004968"/>
        <s v="FUR-FU-10003347"/>
        <s v="OFF-PA-10001934"/>
        <s v="OFF-BI-10000632"/>
        <s v="OFF-BI-10001757"/>
        <s v="TEC-AC-10004633"/>
        <s v="OFF-EN-10001453"/>
        <s v="OFF-AR-10002766"/>
        <s v="TEC-AC-10004469"/>
        <s v="OFF-ST-10004634"/>
        <s v="FUR-CH-10002647"/>
        <s v="OFF-PA-10001801"/>
        <s v="OFF-BI-10004632"/>
        <s v="FUR-BO-10003272"/>
        <s v="TEC-AC-10002800"/>
        <s v="OFF-PA-10004405"/>
        <s v="TEC-PH-10002885"/>
        <s v="TEC-AC-10003038"/>
        <s v="TEC-MA-10000984"/>
        <s v="OFF-ST-10001272"/>
        <s v="OFF-BI-10003291"/>
        <s v="FUR-FU-10001037"/>
        <s v="OFF-EN-10001099"/>
        <s v="OFF-ST-10002756"/>
        <s v="OFF-AP-10003842"/>
        <s v="OFF-EN-10004459"/>
        <s v="FUR-CH-10003746"/>
        <s v="OFF-PA-10004022"/>
        <s v="OFF-AP-10000326"/>
        <s v="TEC-PH-10001254"/>
        <s v="OFF-PA-10000659"/>
        <s v="OFF-BI-10004141"/>
        <s v="FUR-TA-10004619"/>
        <s v="FUR-FU-10004864"/>
        <s v="OFF-AP-10004540"/>
        <s v="OFF-BI-10004965"/>
        <s v="FUR-FU-10004712"/>
        <s v="FUR-CH-10004287"/>
        <s v="TEC-AC-10000474"/>
        <s v="TEC-PH-10001494"/>
        <s v="OFF-BI-10004318"/>
        <s v="OFF-ST-10002574"/>
        <s v="OFF-BI-10002353"/>
        <s v="OFF-ST-10003641"/>
        <s v="TEC-MA-10001148"/>
        <s v="OFF-BI-10001036"/>
        <s v="FUR-FU-10004020"/>
        <s v="FUR-BO-10004409"/>
        <s v="OFF-AR-10001044"/>
        <s v="FUR-CH-10002880"/>
        <s v="FUR-FU-10003724"/>
        <s v="TEC-AC-10004855"/>
        <s v="OFF-BI-10003529"/>
        <s v="FUR-CH-10000309"/>
        <s v="OFF-PA-10001954"/>
        <s v="FUR-CH-10000863"/>
        <s v="OFF-BI-10004233"/>
        <s v="TEC-PH-10000673"/>
        <s v="OFF-BI-10000962"/>
        <s v="OFF-EN-10003055"/>
        <s v="OFF-AP-10002945"/>
        <s v="FUR-FU-10004306"/>
        <s v="TEC-PH-10003800"/>
        <s v="FUR-TA-10001857"/>
        <s v="OFF-AP-10003590"/>
        <s v="FUR-BO-10002202"/>
        <s v="FUR-FU-10000409"/>
        <s v="FUR-FU-10000221"/>
        <s v="OFF-BI-10001153"/>
        <s v="OFF-PA-10002005"/>
        <s v="OFF-BI-10002498"/>
        <s v="OFF-PA-10004101"/>
        <s v="TEC-PH-10000004"/>
        <s v="FUR-FU-10003691"/>
        <s v="OFF-BI-10004465"/>
        <s v="FUR-CH-10000665"/>
        <s v="OFF-AR-10004956"/>
        <s v="FUR-TA-10004767"/>
        <s v="OFF-AR-10001868"/>
        <s v="TEC-AC-10001013"/>
        <s v="TEC-PH-10003691"/>
        <s v="OFF-PA-10001994"/>
        <s v="FUR-BO-10004357"/>
        <s v="OFF-AR-10000475"/>
        <s v="TEC-AC-10003832"/>
        <s v="OFF-ST-10001522"/>
        <s v="OFF-ST-10001291"/>
        <s v="TEC-AC-10001314"/>
        <s v="OFF-PA-10001838"/>
        <s v="OFF-BI-10002215"/>
        <s v="FUR-FU-10003731"/>
        <s v="OFF-ST-10000649"/>
        <s v="OFF-ST-10002485"/>
        <s v="OFF-PA-10001243"/>
        <s v="OFF-PA-10001295"/>
        <s v="FUR-CH-10002965"/>
        <s v="OFF-PA-10000466"/>
        <s v="OFF-BI-10003708"/>
        <s v="FUR-FU-10004848"/>
        <s v="OFF-BI-10000320"/>
        <s v="TEC-PH-10000141"/>
        <s v="OFF-PA-10004156"/>
        <s v="TEC-PH-10002789"/>
        <s v="TEC-AC-10003289"/>
        <s v="FUR-CH-10003817"/>
        <s v="OFF-ST-10001469"/>
        <s v="OFF-AR-10001953"/>
        <s v="OFF-AR-10003156"/>
        <s v="OFF-AR-10004974"/>
        <s v="OFF-FA-10003112"/>
        <s v="OFF-AP-10002350"/>
        <s v="OFF-AR-10002956"/>
        <s v="OFF-LA-10001297"/>
        <s v="OFF-SU-10001574"/>
        <s v="OFF-BI-10003305"/>
        <s v="FUR-CH-10000454"/>
        <s v="OFF-SU-10000946"/>
        <s v="OFF-BI-10004140"/>
        <s v="FUR-CH-10000847"/>
        <s v="OFF-BI-10004330"/>
        <s v="FUR-FU-10003799"/>
        <s v="OFF-PA-10003893"/>
        <s v="OFF-PA-10001776"/>
        <s v="OFF-BI-10004600"/>
        <s v="OFF-ST-10003455"/>
        <s v="TEC-AC-10001109"/>
        <s v="OFF-ST-10003442"/>
        <s v="OFF-SU-10000646"/>
        <s v="TEC-PH-10002555"/>
        <s v="TEC-CO-10002095"/>
        <s v="OFF-AR-10002833"/>
        <s v="OFF-PA-10004243"/>
        <s v="OFF-AP-10003278"/>
        <s v="OFF-ST-10001627"/>
        <s v="FUR-BO-10002268"/>
        <s v="OFF-AR-10002399"/>
        <s v="OFF-PA-10002713"/>
        <s v="OFF-PA-10002947"/>
        <s v="OFF-ST-10002583"/>
        <s v="OFF-PA-10000019"/>
        <s v="TEC-AC-10001990"/>
        <s v="FUR-CH-10004540"/>
        <s v="OFF-BI-10004995"/>
        <s v="OFF-EN-10002312"/>
        <s v="OFF-BI-10004224"/>
        <s v="FUR-FU-10002597"/>
        <s v="OFF-EN-10002973"/>
        <s v="FUR-BO-10001608"/>
        <s v="OFF-FA-10002280"/>
        <s v="FUR-FU-10003268"/>
        <s v="OFF-BI-10003712"/>
        <s v="OFF-BI-10000831"/>
        <s v="FUR-BO-10001798"/>
        <s v="OFF-BI-10004716"/>
        <s v="OFF-PA-10002787"/>
        <s v="OFF-AP-10004980"/>
        <s v="OFF-ST-10001932"/>
        <s v="OFF-ST-10000636"/>
        <s v="OFF-BI-10000069"/>
        <s v="OFF-AR-10000034"/>
        <s v="FUR-TA-10004086"/>
        <s v="OFF-PA-10000100"/>
        <s v="OFF-EN-10002500"/>
        <s v="OFF-BI-10004826"/>
        <s v="FUR-CH-10000225"/>
        <s v="OFF-BI-10003707"/>
        <s v="OFF-ST-10000060"/>
        <s v="OFF-PA-10000807"/>
        <s v="OFF-EN-10001509"/>
        <s v="FUR-CH-10004886"/>
        <s v="FUR-CH-10004086"/>
        <s v="OFF-ST-10001228"/>
        <s v="OFF-BI-10002414"/>
        <s v="OFF-BI-10004584"/>
        <s v="TEC-AC-10004659"/>
        <s v="OFF-ST-10000617"/>
        <s v="FUR-CH-10002024"/>
        <s v="OFF-AR-10001221"/>
        <s v="OFF-FA-10002988"/>
        <s v="OFF-PA-10004327"/>
        <s v="OFF-AR-10003056"/>
        <s v="TEC-MA-10001047"/>
        <s v="FUR-FU-10000550"/>
        <s v="OFF-BI-10002432"/>
        <s v="OFF-SU-10003567"/>
        <s v="TEC-AC-10004209"/>
        <s v="OFF-PA-10003022"/>
        <s v="TEC-PH-10003092"/>
        <s v="FUR-FU-10000206"/>
        <s v="OFF-FA-10000134"/>
        <s v="FUR-BO-10003441"/>
        <s v="FUR-FU-10003798"/>
        <s v="OFF-ST-10003656"/>
        <s v="OFF-PA-10001560"/>
        <s v="OFF-AP-10001271"/>
        <s v="TEC-PH-10004924"/>
        <s v="OFF-ST-10001780"/>
        <s v="FUR-FU-10004748"/>
        <s v="OFF-SU-10004290"/>
        <s v="FUR-TA-10002622"/>
        <s v="OFF-PA-10000418"/>
        <s v="TEC-PH-10004700"/>
        <s v="OFF-AR-10000823"/>
        <s v="OFF-AR-10004456"/>
        <s v="OFF-BI-10000050"/>
        <s v="OFF-PA-10002377"/>
        <s v="OFF-BI-10000591"/>
        <s v="TEC-PH-10004774"/>
        <s v="OFF-AR-10004582"/>
        <s v="OFF-ST-10000991"/>
        <s v="OFF-SU-10002522"/>
        <s v="OFF-AR-10004022"/>
        <s v="OFF-SU-10001218"/>
        <s v="OFF-ST-10000563"/>
        <s v="OFF-AP-10004487"/>
        <s v="OFF-BI-10002854"/>
        <s v="OFF-BI-10004967"/>
        <s v="OFF-AR-10004817"/>
        <s v="OFF-PA-10003797"/>
        <s v="FUR-FU-10000023"/>
        <s v="FUR-TA-10001889"/>
        <s v="OFF-BI-10000315"/>
        <s v="OFF-SU-10003505"/>
        <s v="OFF-AP-10002578"/>
        <s v="FUR-FU-10003975"/>
        <s v="OFF-ST-10002406"/>
        <s v="FUR-FU-10001889"/>
        <s v="OFF-AR-10000614"/>
        <s v="OFF-AR-10003190"/>
        <s v="OFF-BI-10004593"/>
        <s v="TEC-AC-10001908"/>
        <s v="OFF-PA-10002666"/>
        <s v="OFF-PA-10002421"/>
        <s v="OFF-ST-10000760"/>
        <s v="OFF-PA-10002923"/>
        <s v="OFF-BI-10002764"/>
        <s v="TEC-AC-10003174"/>
        <s v="OFF-BI-10003355"/>
        <s v="OFF-PA-10003441"/>
        <s v="OFF-BI-10004040"/>
        <s v="TEC-PH-10004614"/>
        <s v="OFF-BI-10001982"/>
        <s v="TEC-PH-10003012"/>
        <s v="OFF-LA-10004345"/>
        <s v="OFF-PA-10001970"/>
        <s v="FUR-CH-10002304"/>
        <s v="FUR-FU-10001602"/>
        <s v="OFF-BI-10003314"/>
        <s v="FUR-FU-10004973"/>
        <s v="FUR-FU-10002759"/>
        <s v="OFF-LA-10001569"/>
        <s v="FUR-TA-10004534"/>
        <s v="OFF-BI-10002954"/>
        <s v="OFF-PA-10001497"/>
        <s v="OFF-AR-10000716"/>
        <s v="OFF-ST-10001580"/>
        <s v="OFF-ST-10000321"/>
        <s v="OFF-ST-10002957"/>
        <s v="OFF-LA-10000973"/>
        <s v="FUR-CH-10003298"/>
        <s v="FUR-FU-10000732"/>
        <s v="OFF-BI-10001670"/>
        <s v="OFF-PA-10000533"/>
        <s v="FUR-FU-10002253"/>
        <s v="OFF-AR-10003217"/>
        <s v="OFF-AP-10002403"/>
        <s v="OFF-ST-10002554"/>
        <s v="FUR-FU-10001876"/>
        <s v="TEC-AC-10002637"/>
        <s v="TEC-MA-10003589"/>
        <s v="OFF-LA-10000081"/>
        <s v="OFF-PA-10003641"/>
        <s v="OFF-PA-10003971"/>
        <s v="OFF-ST-10001505"/>
        <s v="TEC-PH-10001433"/>
        <s v="OFF-BI-10003784"/>
        <s v="FUR-TA-10003748"/>
        <s v="FUR-TA-10001676"/>
        <s v="FUR-TA-10003392"/>
        <s v="OFF-BI-10001890"/>
        <s v="OFF-PA-10001001"/>
        <s v="TEC-PH-10001198"/>
        <s v="OFF-FA-10004248"/>
        <s v="OFF-PA-10002581"/>
        <s v="OFF-BI-10000773"/>
        <s v="TEC-AC-10004510"/>
        <s v="FUR-FU-10001617"/>
        <s v="OFF-BI-10000309"/>
        <s v="OFF-LA-10003923"/>
        <s v="FUR-CH-10002084"/>
        <s v="TEC-MA-10000488"/>
        <s v="TEC-AC-10001767"/>
        <s v="FUR-FU-10001940"/>
        <s v="FUR-FU-10001488"/>
        <s v="OFF-ST-10002011"/>
        <s v="OFF-PA-10002986"/>
        <s v="OFF-PA-10004451"/>
        <s v="TEC-AC-10001465"/>
        <s v="OFF-PA-10002751"/>
        <s v="TEC-AC-10000991"/>
        <s v="OFF-AR-10000462"/>
        <s v="OFF-PA-10001260"/>
        <s v="TEC-PH-10001552"/>
        <s v="OFF-AR-10003514"/>
        <s v="OFF-ST-10001490"/>
        <s v="OFF-BI-10002852"/>
        <s v="OFF-AP-10000390"/>
        <s v="TEC-PH-10001795"/>
        <s v="OFF-EN-10001535"/>
        <s v="OFF-AR-10001662"/>
        <s v="OFF-EN-10001141"/>
        <s v="FUR-FU-10000320"/>
        <s v="TEC-PH-10001835"/>
        <s v="TEC-AC-10004518"/>
        <s v="OFF-AP-10002222"/>
        <s v="FUR-FU-10002937"/>
        <s v="OFF-BI-10001718"/>
        <s v="OFF-PA-10004983"/>
        <s v="FUR-FU-10002396"/>
        <s v="TEC-PH-10003988"/>
        <s v="OFF-AR-10002467"/>
        <s v="OFF-BI-10004002"/>
        <s v="OFF-AR-10004602"/>
        <s v="OFF-AR-10003856"/>
        <s v="OFF-BI-10002393"/>
        <s v="OFF-BI-10000301"/>
        <s v="OFF-PA-10000697"/>
        <s v="OFF-PA-10004971"/>
        <s v="FUR-FU-10002116"/>
        <s v="OFF-LA-10002195"/>
        <s v="OFF-SU-10000381"/>
        <s v="OFF-LA-10002475"/>
        <s v="OFF-BI-10000279"/>
        <s v="OFF-FA-10000936"/>
        <s v="OFF-ST-10000604"/>
        <s v="OFF-PA-10004040"/>
        <s v="OFF-AP-10001563"/>
        <s v="OFF-ST-10004123"/>
        <s v="OFF-BI-10002824"/>
        <s v="OFF-BI-10004817"/>
        <s v="OFF-AP-10001366"/>
        <s v="FUR-FU-10000576"/>
        <s v="OFF-BI-10004728"/>
        <s v="OFF-BI-10003638"/>
        <s v="TEC-PH-10003555"/>
        <s v="TEC-MA-10000112"/>
        <s v="OFF-PA-10000565"/>
        <s v="OFF-BI-10000343"/>
        <s v="OFF-PA-10003591"/>
        <s v="OFF-BI-10003429"/>
        <s v="OFF-AP-10003217"/>
        <s v="TEC-AC-10002399"/>
        <s v="TEC-PH-10001336"/>
        <s v="TEC-PH-10001918"/>
        <s v="TEC-PH-10004165"/>
        <s v="OFF-PA-10001526"/>
        <s v="TEC-CO-10004722"/>
        <s v="OFF-BI-10004308"/>
        <s v="OFF-PA-10000029"/>
        <s v="OFF-SU-10000898"/>
        <s v="OFF-AR-10001860"/>
        <s v="FUR-FU-10000755"/>
        <s v="OFF-PA-10002893"/>
        <s v="OFF-ST-10000689"/>
        <s v="FUR-CH-10001973"/>
        <s v="TEC-AC-10000580"/>
        <s v="OFF-PA-10002689"/>
        <s v="OFF-PA-10004675"/>
        <s v="OFF-AR-10001919"/>
        <s v="OFF-AP-10002082"/>
        <s v="OFF-FA-10003467"/>
        <s v="OFF-PA-10001293"/>
        <s v="TEC-PH-10003885"/>
        <s v="FUR-CH-10004860"/>
        <s v="TEC-MA-10002428"/>
        <s v="OFF-ST-10000532"/>
        <s v="TEC-AC-10001267"/>
        <s v="OFF-PA-10001790"/>
        <s v="OFF-PA-10000994"/>
        <s v="FUR-FU-10003247"/>
        <s v="FUR-FU-10002191"/>
        <s v="OFF-PA-10000575"/>
        <s v="OFF-AR-10003373"/>
        <s v="FUR-CH-10003833"/>
        <s v="OFF-PA-10001667"/>
        <s v="OFF-AP-10000891"/>
        <s v="OFF-PA-10003790"/>
        <s v="TEC-MA-10001972"/>
        <s v="TEC-PH-10001817"/>
        <s v="TEC-PH-10000984"/>
        <s v="OFF-AR-10003732"/>
        <s v="FUR-FU-10001085"/>
        <s v="OFF-BI-10001658"/>
        <s v="FUR-CH-10001215"/>
        <s v="OFF-BI-10000848"/>
        <s v="TEC-CO-10001046"/>
        <s v="FUR-TA-10002645"/>
        <s v="TEC-AC-10003033"/>
        <s v="OFF-PA-10004782"/>
        <s v="OFF-AP-10002684"/>
        <s v="OFF-ST-10000876"/>
        <s v="OFF-AR-10000940"/>
        <s v="OFF-PA-10004888"/>
        <s v="TEC-PH-10000441"/>
        <s v="OFF-EN-10002600"/>
        <s v="TEC-AC-10000109"/>
        <s v="TEC-PH-10002293"/>
        <s v="FUR-FU-10001379"/>
        <s v="OFF-PA-10001846"/>
        <s v="FUR-CH-10000422"/>
        <s v="OFF-BI-10002609"/>
        <s v="TEC-PH-10003215"/>
        <s v="OFF-PA-10000246"/>
        <s v="OFF-BI-10001078"/>
        <s v="OFF-BI-10000138"/>
        <s v="OFF-PA-10000482"/>
        <s v="OFF-PA-10003349"/>
        <s v="FUR-FU-10004351"/>
        <s v="TEC-PH-10000011"/>
        <s v="FUR-TA-10002607"/>
        <s v="FUR-FU-10002505"/>
        <s v="OFF-AR-10004685"/>
        <s v="OFF-PA-10000349"/>
        <s v="TEC-MA-10003356"/>
        <s v="FUR-BO-10000362"/>
        <s v="FUR-FU-10003878"/>
        <s v="OFF-ST-10003479"/>
        <s v="OFF-AR-10000122"/>
        <s v="OFF-LA-10000407"/>
        <s v="OFF-BI-10000829"/>
        <s v="OFF-AP-10004859"/>
        <s v="OFF-SU-10002537"/>
        <s v="OFF-ST-10003306"/>
        <s v="OFF-PA-10000157"/>
        <s v="OFF-BI-10001721"/>
        <s v="OFF-PA-10001534"/>
        <s v="OFF-LA-10000452"/>
        <s v="OFF-PA-10000210"/>
        <s v="TEC-PH-10001459"/>
        <s v="TEC-AC-10002134"/>
        <s v="TEC-PH-10001760"/>
        <s v="FUR-FU-10004845"/>
        <s v="OFF-PA-10004000"/>
        <s v="TEC-MA-10002178"/>
        <s v="FUR-CH-10002774"/>
        <s v="FUR-TA-10001771"/>
        <s v="OFF-LA-10003720"/>
        <s v="OFF-BI-10001617"/>
        <s v="FUR-FU-10004415"/>
        <s v="TEC-AC-10002402"/>
        <s v="OFF-LA-10004093"/>
        <s v="TEC-AC-10003095"/>
        <s v="FUR-TA-10003473"/>
        <s v="OFF-LA-10000240"/>
        <s v="OFF-AP-10002118"/>
        <s v="FUR-FU-10002157"/>
        <s v="OFF-BI-10003910"/>
        <s v="OFF-ST-10000777"/>
        <s v="TEC-PH-10003875"/>
        <s v="TEC-MA-10002937"/>
        <s v="OFF-PA-10002160"/>
        <s v="OFF-PA-10000241"/>
        <s v="OFF-AP-10004036"/>
        <s v="OFF-AP-10001242"/>
        <s v="FUR-FU-10001424"/>
        <s v="OFF-AR-10003469"/>
        <s v="OFF-PA-10000232"/>
        <s v="FUR-CH-10000229"/>
        <s v="OFF-ST-10002562"/>
        <s v="OFF-BI-10001525"/>
        <s v="TEC-PH-10003484"/>
        <s v="OFF-LA-10003148"/>
        <s v="OFF-BI-10001989"/>
        <s v="OFF-AR-10001545"/>
        <s v="OFF-AR-10002255"/>
        <s v="FUR-BO-10004218"/>
        <s v="OFF-BI-10002082"/>
        <s v="TEC-AC-10000521"/>
        <s v="OFF-PA-10000483"/>
        <s v="TEC-MA-10003493"/>
        <s v="OFF-PA-10001569"/>
        <s v="FUR-CH-10003968"/>
        <s v="OFF-PA-10000587"/>
        <s v="TEC-AC-10002167"/>
        <s v="OFF-PA-10000806"/>
        <s v="OFF-ST-10000419"/>
        <s v="FUR-FU-10002298"/>
        <s v="FUR-CH-10004853"/>
        <s v="OFF-BI-10002003"/>
        <s v="TEC-PH-10004539"/>
        <s v="OFF-AR-10003829"/>
        <s v="FUR-TA-10003715"/>
        <s v="OFF-PA-10003134"/>
        <s v="OFF-PA-10004610"/>
        <s v="OFF-AP-10001394"/>
        <s v="OFF-PA-10000350"/>
        <s v="OFF-AR-10002335"/>
        <s v="OFF-PA-10001870"/>
        <s v="OFF-PA-10001745"/>
        <s v="OFF-AP-10001058"/>
        <s v="OFF-AP-10003971"/>
        <s v="FUR-CH-10003846"/>
        <s v="TEC-AC-10004877"/>
        <s v="OFF-BI-10001553"/>
        <s v="OFF-BI-10003007"/>
        <s v="OFF-LA-10003510"/>
        <s v="OFF-LA-10000248"/>
        <s v="OFF-PA-10003129"/>
        <s v="OFF-FA-10004076"/>
        <s v="OFF-SU-10000157"/>
        <s v="OFF-ST-10003638"/>
        <s v="OFF-LA-10001934"/>
        <s v="OFF-PA-10001019"/>
        <s v="TEC-PH-10004833"/>
        <s v="TEC-PH-10001305"/>
        <s v="OFF-ST-10001713"/>
        <s v="FUR-CH-10001146"/>
        <s v="FUR-FU-10003919"/>
        <s v="OFF-AR-10003045"/>
        <s v="TEC-AC-10003133"/>
        <s v="FUR-FU-10002364"/>
        <s v="OFF-AR-10001547"/>
        <s v="OFF-ST-10001837"/>
        <s v="OFF-FA-10000624"/>
        <s v="OFF-PA-10002870"/>
        <s v="TEC-AC-10002018"/>
        <s v="TEC-AC-10000397"/>
        <s v="FUR-FU-10003976"/>
        <s v="TEC-PH-10004434"/>
        <s v="FUR-CH-10003981"/>
        <s v="TEC-PH-10001299"/>
        <s v="OFF-BI-10001524"/>
        <s v="FUR-CH-10003535"/>
        <s v="OFF-AP-10000595"/>
        <s v="OFF-PA-10003039"/>
        <s v="OFF-AP-10002311"/>
        <s v="OFF-AR-10004344"/>
        <s v="FUR-BO-10004695"/>
        <s v="OFF-PA-10000788"/>
        <s v="OFF-BI-10003364"/>
        <s v="OFF-LA-10001474"/>
        <s v="TEC-AC-10001635"/>
        <s v="OFF-PA-10001950"/>
        <s v="OFF-BI-10000145"/>
        <s v="FUR-CH-10002126"/>
        <s v="OFF-AR-10003986"/>
        <s v="OFF-PA-10000520"/>
        <s v="OFF-PA-10000552"/>
        <s v="OFF-FA-10001135"/>
        <s v="OFF-AP-10000938"/>
        <s v="OFF-PA-10000167"/>
        <s v="OFF-EN-10003567"/>
        <s v="FUR-BO-10001811"/>
        <s v="OFF-ST-10002486"/>
        <s v="TEC-PH-10002564"/>
        <s v="OFF-SU-10004664"/>
        <s v="FUR-FU-10003039"/>
        <s v="OFF-PA-10001609"/>
        <s v="FUR-CH-10003061"/>
        <s v="TEC-CO-10003763"/>
        <s v="OFF-LA-10002945"/>
        <s v="TEC-PH-10002310"/>
        <s v="OFF-BI-10001308"/>
        <s v="TEC-PH-10004345"/>
        <s v="TEC-PH-10001580"/>
        <s v="OFF-BI-10004209"/>
        <s v="TEC-PH-10002824"/>
        <s v="OFF-PA-10004965"/>
        <s v="OFF-PA-10000289"/>
        <s v="FUR-CH-10002335"/>
        <s v="OFF-ST-10001325"/>
        <s v="OFF-AR-10002135"/>
        <s v="TEC-MA-10000904"/>
        <s v="TEC-PH-10000149"/>
        <s v="TEC-PH-10002262"/>
        <s v="OFF-SU-10004115"/>
        <s v="OFF-BI-10002160"/>
        <s v="OFF-AR-10004999"/>
        <s v="OFF-BI-10001031"/>
        <s v="TEC-PH-10003437"/>
        <s v="OFF-BI-10004094"/>
        <s v="TEC-AC-10002345"/>
        <s v="OFF-BI-10003963"/>
        <s v="OFF-AP-10002998"/>
        <s v="FUR-FU-10000073"/>
        <s v="OFF-SU-10000952"/>
        <s v="OFF-ST-10001328"/>
        <s v="TEC-PH-10001425"/>
        <s v="TEC-PH-10003963"/>
        <s v="OFF-AR-10003338"/>
        <s v="TEC-AC-10000358"/>
        <s v="OFF-PA-10001461"/>
        <s v="OFF-PA-10004071"/>
        <s v="OFF-PA-10001471"/>
        <s v="OFF-ST-10000078"/>
        <s v="FUR-FU-10001847"/>
        <s v="TEC-AC-10004595"/>
        <s v="FUR-FU-10004164"/>
        <s v="OFF-LA-10001074"/>
        <s v="OFF-BI-10000042"/>
        <s v="OFF-AP-10002892"/>
        <s v="FUR-CH-10002331"/>
        <s v="OFF-ST-10002292"/>
        <s v="FUR-CH-10000988"/>
        <s v="TEC-AC-10000487"/>
        <s v="TEC-PH-10001924"/>
        <s v="OFF-ST-10001476"/>
        <s v="FUR-FU-10001185"/>
        <s v="OFF-BI-10000404"/>
        <s v="FUR-BO-10003546"/>
        <s v="TEC-PH-10002070"/>
        <s v="TEC-PH-10003589"/>
        <s v="OFF-AR-10000914"/>
        <s v="OFF-BI-10001116"/>
        <s v="OFF-ST-10002276"/>
        <s v="OFF-LA-10000262"/>
        <s v="FUR-CH-10002961"/>
        <s v="OFF-LA-10003766"/>
        <s v="OFF-AR-10002221"/>
        <s v="FUR-FU-10002456"/>
        <s v="TEC-AC-10004975"/>
        <s v="OFF-AR-10001761"/>
        <s v="OFF-PA-10002262"/>
        <s v="OFF-SU-10004261"/>
        <s v="OFF-PA-10004100"/>
        <s v="FUR-FU-10000794"/>
        <s v="OFF-BI-10002012"/>
        <s v="OFF-AP-10003266"/>
        <s v="TEC-MA-10004002"/>
        <s v="OFF-BI-10000948"/>
        <s v="OFF-AR-10001216"/>
        <s v="OFF-PA-10004355"/>
        <s v="OFF-SU-10001165"/>
        <s v="TEC-PH-10004100"/>
        <s v="FUR-CH-10001708"/>
        <s v="FUR-CH-10002602"/>
        <s v="TEC-CO-10001449"/>
        <s v="OFF-AP-10000026"/>
        <s v="OFF-PA-10004665"/>
        <s v="OFF-BI-10003694"/>
        <s v="OFF-AR-10001419"/>
        <s v="TEC-AC-10003116"/>
        <s v="FUR-CH-10004626"/>
        <s v="FUR-FU-10001756"/>
        <s v="OFF-FA-10000735"/>
        <s v="OFF-PA-10002120"/>
        <s v="OFF-LA-10000305"/>
        <s v="OFF-BI-10000545"/>
        <s v="OFF-AP-10004052"/>
        <s v="FUR-FU-10003806"/>
        <s v="OFF-BI-10000201"/>
        <s v="OFF-ST-10003816"/>
        <s v="OFF-BI-10002429"/>
        <s v="OFF-LA-10003663"/>
        <s v="OFF-AP-10003849"/>
        <s v="OFF-AP-10001005"/>
        <s v="TEC-PH-10004042"/>
        <s v="TEC-PH-10001079"/>
        <s v="FUR-FU-10002918"/>
        <s v="FUR-TA-10002774"/>
        <s v="OFF-PA-10000249"/>
        <s v="FUR-TA-10001691"/>
        <s v="OFF-EN-10002504"/>
        <s v="TEC-AC-10004803"/>
        <s v="OFF-SU-10002573"/>
        <s v="FUR-FU-10001591"/>
        <s v="OFF-LA-10002034"/>
        <s v="TEC-PH-10002275"/>
        <s v="OFF-AR-10000538"/>
        <s v="OFF-PA-10000474"/>
        <s v="TEC-PH-10001700"/>
        <s v="TEC-AC-10003610"/>
        <s v="OFF-FA-10000585"/>
        <s v="OFF-FA-10001883"/>
        <s v="FUR-TA-10001932"/>
        <s v="OFF-PA-10003270"/>
        <s v="OFF-PA-10000130"/>
        <s v="TEC-PH-10002350"/>
        <s v="OFF-AP-10002518"/>
        <s v="TEC-AC-10004145"/>
        <s v="FUR-TA-10002533"/>
        <s v="OFF-PA-10004947"/>
        <s v="FUR-BO-10001337"/>
        <s v="TEC-AC-10000158"/>
        <s v="OFF-AP-10002534"/>
        <s v="OFF-PA-10000551"/>
        <s v="TEC-MA-10000423"/>
        <s v="TEC-PH-10003580"/>
        <s v="OFF-AP-10003287"/>
        <s v="TEC-PH-10004896"/>
        <s v="TEC-PH-10000369"/>
        <s v="FUR-FU-10004071"/>
        <s v="OFF-PA-10004911"/>
        <s v="OFF-EN-10004030"/>
        <s v="FUR-TA-10004152"/>
        <s v="OFF-AP-10000576"/>
        <s v="TEC-PH-10000439"/>
        <s v="OFF-BI-10000666"/>
        <s v="OFF-LA-10004559"/>
        <s v="FUR-TA-10002530"/>
        <s v="TEC-PH-10003187"/>
        <s v="FUR-TA-10003569"/>
        <s v="OFF-PA-10003848"/>
        <s v="OFF-PA-10002606"/>
        <s v="OFF-AP-10002439"/>
        <s v="OFF-BI-10002827"/>
        <s v="OFF-EN-10002230"/>
        <s v="OFF-BI-10000088"/>
        <s v="FUR-FU-10001979"/>
        <s v="OFF-ST-10002743"/>
        <s v="TEC-AC-10002842"/>
        <s v="OFF-AP-10001492"/>
        <s v="OFF-SU-10002189"/>
        <s v="OFF-AR-10001954"/>
        <s v="OFF-LA-10003537"/>
        <s v="TEC-AC-10003433"/>
        <s v="OFF-FA-10002983"/>
        <s v="OFF-PA-10003625"/>
        <s v="TEC-AC-10004571"/>
        <s v="OFF-AR-10004165"/>
        <s v="OFF-AR-10000390"/>
        <s v="TEC-PH-10003442"/>
        <s v="TEC-AC-10002006"/>
        <s v="OFF-PA-10000605"/>
        <s v="TEC-PH-10002170"/>
        <s v="FUR-TA-10004147"/>
        <s v="TEC-AC-10003911"/>
        <s v="OFF-AR-10002578"/>
        <s v="FUR-FU-10000308"/>
        <s v="OFF-BI-10001510"/>
        <s v="OFF-PA-10002319"/>
        <s v="OFF-SU-10004498"/>
        <s v="OFF-PA-10002615"/>
        <s v="OFF-PA-10000675"/>
        <s v="FUR-TA-10001307"/>
        <s v="OFF-ST-10003572"/>
        <s v="OFF-PA-10004353"/>
        <s v="OFF-LA-10002473"/>
        <s v="OFF-PA-10002246"/>
        <s v="FUR-BO-10003159"/>
        <s v="OFF-BI-10004099"/>
        <s v="OFF-PA-10003256"/>
        <s v="FUR-BO-10002853"/>
        <s v="OFF-BI-10002071"/>
        <s v="FUR-CH-10003312"/>
        <s v="TEC-PH-10004908"/>
        <s v="TEC-AC-10000290"/>
        <s v="OFF-EN-10001335"/>
        <s v="OFF-FA-10002780"/>
        <s v="TEC-AC-10001432"/>
        <s v="OFF-AP-10002457"/>
        <s v="FUR-FU-10001967"/>
        <s v="OFF-FA-10002676"/>
        <s v="OFF-BI-10004970"/>
        <s v="TEC-MA-10003230"/>
        <s v="FUR-FU-10000277"/>
        <s v="OFF-AP-10000159"/>
        <s v="OFF-AR-10003560"/>
        <s v="FUR-TA-10001768"/>
        <s v="OFF-BI-10003166"/>
        <s v="OFF-BI-10001132"/>
        <s v="OFF-AR-10004752"/>
        <s v="FUR-TA-10001539"/>
        <s v="TEC-PH-10002496"/>
        <s v="FUR-FU-10003394"/>
        <s v="OFF-ST-10000918"/>
        <s v="OFF-BI-10003350"/>
        <s v="FUR-BO-10003894"/>
        <s v="OFF-AR-10002804"/>
        <s v="OFF-SU-10002503"/>
        <s v="OFF-PA-10002195"/>
        <s v="OFF-AR-10002987"/>
        <s v="OFF-EN-10003286"/>
        <s v="OFF-PA-10001357"/>
        <s v="FUR-FU-10000260"/>
        <s v="FUR-FU-10000246"/>
        <s v="OFF-ST-10003058"/>
        <s v="OFF-PA-10002222"/>
        <s v="FUR-CH-10002372"/>
        <s v="OFF-LA-10001317"/>
        <s v="TEC-PH-10003505"/>
        <s v="OFF-BI-10004410"/>
        <s v="OFF-BI-10001597"/>
        <s v="TEC-PH-10002660"/>
        <s v="OFF-PA-10000327"/>
        <s v="OFF-FA-10002763"/>
        <s v="OFF-PA-10004381"/>
        <s v="OFF-FA-10001843"/>
        <s v="OFF-PA-10002036"/>
        <s v="OFF-PA-10001815"/>
        <s v="OFF-LA-10004545"/>
        <s v="FUR-TA-10003238"/>
        <s v="FUR-CH-10004477"/>
        <s v="FUR-FU-10004671"/>
        <s v="OFF-AR-10000896"/>
        <s v="OFF-AP-10000358"/>
        <s v="OFF-ST-10001590"/>
        <s v="TEC-PH-10002447"/>
        <s v="FUR-BO-10004834"/>
        <s v="OFF-ST-10000934"/>
        <s v="FUR-BO-10003450"/>
        <s v="OFF-AP-10003779"/>
        <s v="TEC-PH-10000923"/>
        <s v="OFF-PA-10000501"/>
        <s v="FUR-TA-10003008"/>
        <s v="OFF-BI-10004654"/>
        <s v="FUR-FU-10003832"/>
        <s v="OFF-ST-10000352"/>
        <s v="OFF-PA-10004569"/>
        <s v="OFF-PA-10001204"/>
        <s v="TEC-PH-10004667"/>
        <s v="TEC-CO-10001943"/>
        <s v="OFF-ST-10004186"/>
        <s v="OFF-LA-10001982"/>
        <s v="OFF-AR-10003759"/>
        <s v="OFF-PA-10001837"/>
        <s v="FUR-FU-10001918"/>
        <s v="OFF-LA-10000634"/>
        <s v="OFF-FA-10002975"/>
        <s v="FUR-CH-10002073"/>
        <s v="TEC-PH-10001870"/>
        <s v="FUR-FU-10002813"/>
        <s v="TEC-PH-10001644"/>
        <s v="OFF-PA-10002250"/>
        <s v="FUR-FU-10003664"/>
        <s v="TEC-PH-10001944"/>
        <s v="OFF-BI-10004390"/>
        <s v="OFF-PA-10003651"/>
        <s v="OFF-BI-10003650"/>
        <s v="OFF-BI-10002103"/>
        <s v="OFF-BI-10001249"/>
        <s v="OFF-AR-10002445"/>
        <s v="FUR-BO-10001918"/>
        <s v="OFF-AP-10002287"/>
        <s v="OFF-AR-10004930"/>
        <s v="OFF-PA-10000304"/>
        <s v="TEC-MA-10004458"/>
        <s v="FUR-FU-10004952"/>
        <s v="FUR-CH-10004875"/>
        <s v="TEC-PH-10002085"/>
        <s v="OFF-AR-10002656"/>
        <s v="OFF-ST-10002790"/>
        <s v="FUR-CH-10001854"/>
        <s v="OFF-AR-10002257"/>
        <s v="FUR-CH-10001394"/>
        <s v="OFF-LA-10002787"/>
        <s v="FUR-CH-10004675"/>
        <s v="OFF-BI-10000756"/>
        <s v="OFF-SU-10003002"/>
        <s v="FUR-FU-10003424"/>
        <s v="OFF-SU-10001212"/>
        <s v="OFF-BI-10003656"/>
        <s v="OFF-BI-10000977"/>
        <s v="FUR-FU-10001546"/>
        <s v="OFF-BI-10004828"/>
        <s v="TEC-PH-10004071"/>
        <s v="OFF-AR-10003481"/>
        <s v="OFF-BI-10004022"/>
        <s v="OFF-LA-10001158"/>
        <s v="FUR-FU-10004586"/>
        <s v="OFF-ST-10002370"/>
        <s v="OFF-PA-10002245"/>
        <s v="OFF-SU-10004737"/>
        <s v="OFF-BI-10004187"/>
        <s v="OFF-PA-10002586"/>
        <s v="FUR-FU-10004963"/>
        <s v="FUR-CH-10003396"/>
        <s v="FUR-CH-10003199"/>
        <s v="OFF-ST-10000642"/>
        <s v="OFF-PA-10000380"/>
        <s v="FUR-FU-10002501"/>
        <s v="FUR-FU-10002671"/>
        <s v="OFF-ST-10001370"/>
        <s v="OFF-AR-10004441"/>
        <s v="OFF-AR-10000817"/>
        <s v="FUR-CH-10004218"/>
        <s v="OFF-ST-10004963"/>
        <s v="FUR-BO-10002613"/>
        <s v="OFF-PA-10000141"/>
        <s v="OFF-LA-10001771"/>
        <s v="TEC-PH-10003356"/>
        <s v="OFF-EN-10001415"/>
        <s v="FUR-BO-10004467"/>
        <s v="OFF-ST-10004507"/>
        <s v="OFF-PA-10004735"/>
        <s v="OFF-AP-10001564"/>
        <s v="FUR-CH-10000513"/>
        <s v="OFF-BI-10004001"/>
        <s v="FUR-BO-10000780"/>
        <s v="TEC-PH-10002584"/>
        <s v="OFF-LA-10004853"/>
        <s v="OFF-AR-10000255"/>
        <s v="OFF-PA-10000176"/>
        <s v="OFF-AR-10001149"/>
        <s v="OFF-AR-10002375"/>
        <s v="FUR-BO-10003034"/>
        <s v="OFF-AR-10003631"/>
        <s v="OFF-AP-10004532"/>
        <s v="OFF-AR-10001958"/>
        <s v="OFF-LA-10002271"/>
        <s v="FUR-CH-10004063"/>
        <s v="OFF-PA-10001878"/>
        <s v="OFF-EN-10003862"/>
        <s v="OFF-ST-10000136"/>
        <s v="TEC-PH-10003095"/>
        <s v="FUR-FU-10002885"/>
        <s v="TEC-MA-10001695"/>
        <s v="OFF-BI-10002571"/>
        <s v="TEC-AC-10001553"/>
        <s v="OFF-PA-10000143"/>
        <s v="OFF-LA-10000134"/>
        <s v="FUR-FU-10004909"/>
        <s v="OFF-ST-10000676"/>
        <s v="OFF-PA-10001593"/>
        <s v="OFF-AR-10001315"/>
        <s v="FUR-BO-10001567"/>
        <s v="OFF-AR-10003183"/>
        <s v="OFF-AR-10001446"/>
        <s v="OFF-PA-10001804"/>
        <s v="FUR-FU-10001706"/>
        <s v="FUR-TA-10004575"/>
        <s v="OFF-AR-10002067"/>
        <s v="OFF-ST-10003123"/>
        <s v="FUR-FU-10003535"/>
        <s v="TEC-AC-10000865"/>
        <s v="FUR-CH-10003606"/>
        <s v="TEC-AC-10002473"/>
        <s v="OFF-PA-10000740"/>
        <s v="OFF-PA-10003001"/>
        <s v="OFF-BI-10001628"/>
        <s v="OFF-PA-10001509"/>
        <s v="OFF-AP-10002651"/>
        <s v="OFF-PA-10003177"/>
        <s v="OFF-AP-10000696"/>
        <s v="OFF-BI-10003981"/>
        <s v="TEC-PH-10003072"/>
        <s v="OFF-AP-10003057"/>
        <s v="OFF-AR-10002053"/>
        <s v="OFF-PA-10000726"/>
        <s v="TEC-PH-10001300"/>
        <s v="OFF-SU-10001225"/>
        <s v="OFF-BI-10002813"/>
        <s v="OFF-BI-10001120"/>
        <s v="OFF-ST-10004950"/>
        <s v="TEC-AC-10002323"/>
        <s v="FUR-FU-10002878"/>
        <s v="FUR-FU-10003095"/>
        <s v="FUR-FU-10001196"/>
        <s v="OFF-PA-10000595"/>
        <s v="TEC-PH-10001061"/>
        <s v="TEC-AC-10001838"/>
        <s v="OFF-PA-10003072"/>
        <s v="TEC-AC-10000892"/>
        <s v="FUR-CH-10000553"/>
        <s v="OFF-BI-10002949"/>
        <s v="TEC-PH-10002563"/>
        <s v="OFF-PA-10002105"/>
        <s v="OFF-BI-10002706"/>
        <s v="OFF-PA-10004734"/>
        <s v="OFF-BI-10003719"/>
        <s v="FUR-FU-10003553"/>
        <s v="OFF-BI-10001191"/>
        <s v="OFF-FA-10003059"/>
        <s v="OFF-ST-10002615"/>
        <s v="OFF-AR-10004269"/>
        <s v="OFF-ST-10001128"/>
        <s v="OFF-AR-10000380"/>
        <s v="OFF-AR-10003394"/>
        <s v="TEC-AC-10000682"/>
        <s v="OFF-AR-10003772"/>
        <s v="OFF-FA-10001561"/>
        <s v="OFF-PA-10001725"/>
        <s v="OFF-PA-10000477"/>
        <s v="OFF-PA-10004359"/>
        <s v="TEC-MA-10003337"/>
        <s v="OFF-FA-10000621"/>
        <s v="OFF-SU-10002301"/>
        <s v="OFF-LA-10003930"/>
        <s v="OFF-BI-10000494"/>
        <s v="OFF-PA-10000295"/>
        <s v="TEC-MA-10003176"/>
        <s v="TEC-AC-10004001"/>
        <s v="OFF-LA-10000414"/>
        <s v="OFF-LA-10002312"/>
        <s v="TEC-AC-10004420"/>
        <s v="TEC-AC-10002305"/>
        <s v="OFF-EN-10001434"/>
        <s v="FUR-FU-10004665"/>
        <s v="TEC-AC-10000057"/>
        <s v="OFF-BI-10001294"/>
        <s v="OFF-BI-10001636"/>
        <s v="TEC-PH-10000586"/>
        <s v="TEC-PH-10003811"/>
        <s v="FUR-FU-10002030"/>
        <s v="OFF-BI-10001543"/>
        <s v="TEC-AC-10002001"/>
        <s v="OFF-ST-10002205"/>
        <s v="OFF-PA-10003172"/>
        <s v="OFF-LA-10001613"/>
        <s v="TEC-PH-10000376"/>
        <s v="FUR-FU-10000758"/>
        <s v="OFF-PA-10000682"/>
        <s v="TEC-AC-10002550"/>
        <s v="TEC-AC-10004901"/>
        <s v="OFF-BI-10003982"/>
        <s v="OFF-AP-10000055"/>
        <s v="FUR-FU-10000965"/>
        <s v="OFF-PA-10001363"/>
        <s v="OFF-AR-10001227"/>
        <s v="TEC-PH-10000562"/>
        <s v="FUR-BO-10003966"/>
        <s v="TEC-AC-10003447"/>
        <s v="TEC-AC-10003280"/>
        <s v="FUR-FU-10001852"/>
        <s v="FUR-CH-10003774"/>
        <s v="FUR-FU-10001934"/>
        <s v="FUR-CH-10004997"/>
        <s v="FUR-TA-10001950"/>
        <s v="OFF-EN-10002831"/>
        <s v="OFF-PA-10001763"/>
        <s v="OFF-BI-10002072"/>
        <s v="FUR-CH-10004495"/>
        <s v="OFF-AR-10003582"/>
        <s v="OFF-ST-10004258"/>
        <s v="FUR-FU-10003096"/>
        <s v="TEC-PH-10002114"/>
        <s v="OFF-PA-10002479"/>
        <s v="TEC-CO-10004115"/>
        <s v="OFF-AR-10001725"/>
        <s v="TEC-PH-10002549"/>
        <s v="OFF-EN-10001990"/>
        <s v="OFF-SU-10004231"/>
        <s v="OFF-ST-10003470"/>
        <s v="TEC-PH-10003357"/>
        <s v="OFF-AP-10002867"/>
        <s v="TEC-AC-10003870"/>
        <s v="OFF-BI-10002437"/>
        <s v="OFF-EN-10003798"/>
        <s v="OFF-AR-10003770"/>
        <s v="OFF-AP-10001947"/>
        <s v="OFF-AR-10003752"/>
        <s v="FUR-FU-10000448"/>
        <s v="TEC-PH-10004536"/>
        <s v="OFF-PA-10000955"/>
        <s v="OFF-BI-10003460"/>
        <s v="OFF-BI-10000474"/>
        <s v="OFF-PA-10001622"/>
        <s v="OFF-AP-10003622"/>
        <s v="OFF-BI-10002133"/>
        <s v="OFF-ST-10003327"/>
        <s v="OFF-PA-10003845"/>
        <s v="TEC-MA-10000752"/>
        <s v="TEC-AC-10003657"/>
        <s v="FUR-BO-10002598"/>
        <s v="FUR-FU-10000397"/>
        <s v="OFF-BI-10000605"/>
        <s v="TEC-AC-10000387"/>
        <s v="OFF-BI-10003196"/>
        <s v="OFF-FA-10001754"/>
        <s v="OFF-BI-10000822"/>
        <s v="TEC-AC-10003023"/>
        <s v="OFF-AR-10003405"/>
        <s v="OFF-EN-10001532"/>
        <s v="FUR-BO-10001619"/>
        <s v="OFF-AP-10002765"/>
        <s v="TEC-MA-10004255"/>
        <s v="TEC-MA-10000418"/>
        <s v="TEC-AC-10000926"/>
        <s v="FUR-CH-10004698"/>
        <s v="OFF-PA-10001685"/>
        <s v="OFF-BI-10004352"/>
        <s v="TEC-MA-10000010"/>
        <s v="FUR-TA-10002958"/>
        <s v="TEC-AC-10001266"/>
        <s v="TEC-PH-10002483"/>
        <s v="FUR-TA-10001039"/>
        <s v="OFF-PA-10001246"/>
        <s v="OFF-AR-10000658"/>
        <s v="OFF-BI-10002976"/>
        <s v="TEC-AC-10003441"/>
        <s v="OFF-ST-10004459"/>
        <s v="OFF-ST-10003805"/>
        <s v="OFF-ST-10002301"/>
        <s v="TEC-AC-10004864"/>
        <s v="TEC-PH-10003931"/>
        <s v="TEC-PH-10000193"/>
        <s v="FUR-FU-10002045"/>
        <s v="OFF-EN-10001219"/>
        <s v="OFF-PA-10002464"/>
        <s v="OFF-AP-10001303"/>
        <s v="FUR-FU-10003026"/>
        <s v="OFF-ST-10000142"/>
        <s v="OFF-PA-10000062"/>
        <s v="OFF-BI-10001107"/>
        <s v="FUR-BO-10003893"/>
        <s v="FUR-TA-10002228"/>
        <s v="OFF-AP-10000179"/>
        <s v="OFF-BI-10001072"/>
        <s v="OFF-ST-10001418"/>
        <s v="OFF-ST-10003324"/>
        <s v="OFF-BI-10002735"/>
        <s v="TEC-PH-10000560"/>
        <s v="TEC-PH-10002834"/>
        <s v="OFF-EN-10000927"/>
        <s v="TEC-CO-10004202"/>
        <s v="OFF-PA-10000743"/>
        <s v="TEC-PH-10004977"/>
        <s v="OFF-BI-10001267"/>
        <s v="OFF-PA-10003363"/>
        <s v="FUR-TA-10003954"/>
        <s v="OFF-ST-10000615"/>
        <s v="OFF-AR-10000246"/>
        <s v="OFF-LA-10001404"/>
        <s v="TEC-PH-10000169"/>
        <s v="TEC-AC-10000199"/>
        <s v="OFF-EN-10003296"/>
        <s v="OFF-PA-10001125"/>
        <s v="OFF-AP-10000252"/>
        <s v="FUR-CH-10003379"/>
        <s v="OFF-PA-10004609"/>
        <s v="OFF-ST-10001963"/>
        <s v="TEC-PH-10002103"/>
        <s v="FUR-FU-10001935"/>
        <s v="TEC-PH-10003273"/>
        <s v="OFF-AR-10003251"/>
        <s v="OFF-AP-10001469"/>
        <s v="OFF-BI-10002897"/>
        <s v="OFF-ST-10000885"/>
        <s v="OFF-PA-10004438"/>
        <s v="TEC-AC-10001772"/>
        <s v="OFF-BI-10001759"/>
        <s v="FUR-TA-10000577"/>
        <s v="OFF-AR-10004757"/>
        <s v="OFF-LA-10003190"/>
        <s v="FUR-TA-10000198"/>
        <s v="OFF-PA-10002552"/>
        <s v="OFF-BI-10002194"/>
        <s v="TEC-AC-10001445"/>
        <s v="OFF-PA-10001972"/>
        <s v="OFF-BI-10000778"/>
        <s v="FUR-FU-10004960"/>
        <s v="OFF-BI-10001359"/>
        <s v="OFF-PA-10003036"/>
        <s v="FUR-TA-10001086"/>
        <s v="FUR-FU-10004904"/>
        <s v="OFF-PA-10003673"/>
        <s v="OFF-AR-10001246"/>
        <s v="OFF-AR-10001231"/>
        <s v="OFF-EN-10004773"/>
        <s v="TEC-PH-10004912"/>
        <s v="TEC-PH-10002645"/>
        <s v="OFF-BI-10001575"/>
        <s v="FUR-FU-10003192"/>
        <s v="TEC-PH-10001750"/>
        <s v="FUR-FU-10000771"/>
        <s v="TEC-PH-10002200"/>
        <s v="FUR-FU-10003142"/>
        <s v="TEC-AC-10004353"/>
        <s v="OFF-AR-10003811"/>
        <s v="OFF-PA-10003302"/>
        <s v="OFF-AR-10001897"/>
        <s v="OFF-PA-10004041"/>
        <s v="OFF-LA-10002368"/>
        <s v="FUR-CH-10001714"/>
        <s v="OFF-AP-10001293"/>
        <s v="OFF-EN-10002592"/>
        <s v="OFF-ST-10003722"/>
        <s v="OFF-SU-10002557"/>
        <s v="OFF-BI-10003984"/>
        <s v="FUR-FU-10001215"/>
        <s v="OFF-AR-10003158"/>
        <s v="OFF-AP-10004708"/>
        <s v="OFF-AP-10000027"/>
        <s v="TEC-MA-10000822"/>
        <s v="OFF-SU-10004884"/>
        <s v="OFF-EN-10002621"/>
        <s v="OFF-AR-10004010"/>
        <s v="OFF-SU-10002881"/>
        <s v="TEC-PH-10003655"/>
        <s v="OFF-AR-10003504"/>
        <s v="TEC-AC-10002331"/>
        <s v="OFF-BI-10001098"/>
        <s v="FUR-FU-10001487"/>
        <s v="FUR-TA-10001520"/>
        <s v="OFF-LA-10003714"/>
        <s v="OFF-AP-10000828"/>
        <s v="TEC-PH-10004922"/>
        <s v="OFF-BI-10001196"/>
        <s v="TEC-MA-10002981"/>
        <s v="TEC-PH-10003601"/>
        <s v="TEC-CO-10003236"/>
        <s v="TEC-AC-10001874"/>
        <s v="OFF-FA-10000611"/>
        <s v="TEC-AC-10000927"/>
        <s v="OFF-AR-10004648"/>
        <s v="OFF-ST-10001511"/>
        <s v="FUR-CH-10002044"/>
        <s v="FUR-TA-10003469"/>
        <s v="OFF-AR-10003602"/>
        <s v="OFF-ST-10000464"/>
        <s v="FUR-FU-10000293"/>
        <s v="TEC-MA-10002109"/>
        <s v="FUR-FU-10004597"/>
        <s v="OFF-AR-10003087"/>
        <s v="OFF-AP-10000275"/>
        <s v="OFF-PA-10001184"/>
        <s v="OFF-AP-10004785"/>
        <s v="OFF-FA-10004854"/>
        <s v="FUR-BO-10001601"/>
        <s v="OFF-AR-10000937"/>
        <s v="TEC-PH-10000038"/>
        <s v="TEC-PH-10000526"/>
        <s v="OFF-AR-10000634"/>
        <s v="FUR-FU-10004018"/>
        <s v="OFF-FA-10001229"/>
        <s v="TEC-PH-10004447"/>
        <s v="TEC-AC-10001114"/>
        <s v="OFF-EN-10004846"/>
        <s v="TEC-AC-10002076"/>
        <s v="OFF-FA-10002701"/>
        <s v="FUR-CH-10003973"/>
        <s v="OFF-PA-10002137"/>
        <s v="OFF-SU-10001935"/>
        <s v="TEC-PH-10000675"/>
        <s v="FUR-BO-10003660"/>
        <s v="OFF-PA-10001307"/>
        <s v="TEC-AC-10000990"/>
        <s v="OFF-LA-10002381"/>
        <s v="OFF-ST-10000877"/>
        <s v="OFF-BI-10001097"/>
        <s v="FUR-FU-10002554"/>
        <s v="OFF-BI-10004182"/>
        <s v="OFF-BI-10003669"/>
        <s v="OFF-AP-10001124"/>
        <s v="OFF-AR-10001972"/>
        <s v="TEC-AC-10004568"/>
        <s v="OFF-BI-10003091"/>
        <s v="OFF-BI-10002794"/>
        <s v="OFF-ST-10004946"/>
        <s v="TEC-PH-10004531"/>
        <s v="OFF-AR-10000799"/>
        <s v="TEC-PH-10001527"/>
        <s v="TEC-PH-10001809"/>
        <s v="TEC-PH-10000213"/>
        <s v="TEC-PH-10004348"/>
        <s v="OFF-AP-10001154"/>
        <s v="OFF-ST-10000344"/>
        <s v="OFF-AR-10001683"/>
        <s v="OFF-AP-10000804"/>
        <s v="TEC-AC-10003614"/>
        <s v="OFF-AR-10001915"/>
        <s v="OFF-EN-10003072"/>
        <s v="OFF-LA-10003121"/>
        <s v="TEC-AC-10001552"/>
        <s v="OFF-EN-10003845"/>
        <s v="OFF-FA-10004838"/>
        <s v="OFF-PA-10002741"/>
        <s v="OFF-ST-10002352"/>
        <s v="OFF-PA-10004239"/>
        <s v="OFF-AR-10004587"/>
        <s v="FUR-FU-10004245"/>
        <s v="OFF-FA-10003021"/>
        <s v="TEC-CO-10002313"/>
        <s v="OFF-PA-10001144"/>
        <s v="OFF-PA-10000859"/>
        <s v="OFF-LA-10000476"/>
        <s v="OFF-BI-10001679"/>
        <s v="TEC-PH-10004006"/>
        <s v="FUR-FU-10001095"/>
        <s v="TEC-MA-10004679"/>
        <s v="FUR-FU-10003829"/>
        <s v="OFF-ST-10001031"/>
        <s v="OFF-EN-10004206"/>
        <s v="OFF-ST-10003282"/>
        <s v="FUR-BO-10002824"/>
        <s v="TEC-PH-10001536"/>
        <s v="OFF-BI-10002799"/>
        <s v="OFF-AP-10003040"/>
        <s v="FUR-TA-10001705"/>
        <s v="TEC-PH-10000576"/>
        <s v="OFF-AP-10001962"/>
        <s v="FUR-FU-10004188"/>
        <s v="OFF-LA-10004055"/>
        <s v="OFF-PA-10001281"/>
        <s v="OFF-ST-10001097"/>
        <s v="OFF-LA-10000121"/>
        <s v="OFF-BI-10002867"/>
        <s v="OFF-BI-10004492"/>
        <s v="OFF-AR-10000422"/>
        <s v="OFF-AR-10000127"/>
        <s v="OFF-PA-10001712"/>
        <s v="OFF-AR-10001468"/>
        <s v="FUR-BO-10003433"/>
        <s v="OFF-PA-10002365"/>
        <s v="FUR-FU-10004460"/>
        <s v="OFF-PA-10001826"/>
        <s v="FUR-FU-10001473"/>
        <s v="TEC-AC-10001383"/>
        <s v="OFF-BI-10002049"/>
        <s v="FUR-FU-10004622"/>
        <s v="TEC-AC-10001998"/>
        <s v="TEC-AC-10003590"/>
        <s v="FUR-BO-10001972"/>
        <s v="FUR-FU-10000193"/>
        <s v="FUR-FU-10001025"/>
        <s v="OFF-AP-10002495"/>
        <s v="OFF-EN-10002986"/>
        <s v="OFF-AR-10002280"/>
        <s v="OFF-LA-10003388"/>
        <s v="FUR-FU-10000222"/>
        <s v="OFF-LA-10004409"/>
        <s v="OFF-PA-10003016"/>
        <s v="OFF-ST-10000025"/>
        <s v="OFF-AR-10003651"/>
        <s v="OFF-BI-10003684"/>
        <s v="OFF-EN-10003448"/>
        <s v="OFF-LA-10004544"/>
        <s v="OFF-AR-10003179"/>
        <s v="FUR-CH-10002017"/>
        <s v="FUR-CH-10000595"/>
        <s v="TEC-AC-10000736"/>
        <s v="FUR-TA-10004154"/>
        <s v="TEC-AC-10004171"/>
        <s v="OFF-PA-10003657"/>
        <s v="OFF-AP-10004868"/>
        <s v="OFF-BI-10001900"/>
        <s v="OFF-LA-10000443"/>
        <s v="OFF-SU-10004661"/>
        <s v="TEC-AC-10004859"/>
        <s v="OFF-PA-10001752"/>
        <s v="FUR-CH-10001482"/>
        <s v="OFF-EN-10004955"/>
        <s v="OFF-PA-10003228"/>
        <s v="OFF-PA-10000300"/>
        <s v="OFF-PA-10002333"/>
        <s v="TEC-PH-10002185"/>
        <s v="OFF-ST-10004835"/>
        <s v="TEC-AC-10001606"/>
        <s v="TEC-PH-10004389"/>
        <s v="OFF-PA-10004733"/>
        <s v="OFF-LA-10004178"/>
        <s v="OFF-BI-10001787"/>
        <s v="OFF-AR-10001374"/>
        <s v="OFF-AR-10000657"/>
        <s v="OFF-AR-10001988"/>
        <s v="OFF-FA-10000840"/>
        <s v="OFF-BI-10001922"/>
        <s v="OFF-ST-10002182"/>
        <s v="OFF-AP-10002670"/>
        <s v="OFF-AR-10004062"/>
        <s v="TEC-AC-10002380"/>
        <s v="OFF-FA-10004395"/>
        <s v="FUR-FU-10003981"/>
        <s v="OFF-PA-10004082"/>
        <s v="FUR-BO-10000330"/>
        <s v="TEC-PH-10001619"/>
        <s v="FUR-FU-10000820"/>
        <s v="TEC-PH-10000347"/>
        <s v="FUR-FU-10002960"/>
        <s v="TEC-MA-10003173"/>
        <s v="TEC-PH-10001819"/>
        <s v="OFF-AP-10002203"/>
        <s v="TEC-PH-10000307"/>
        <s v="FUR-TA-10000688"/>
        <s v="TEC-MA-10001570"/>
        <s v="FUR-BO-10001519"/>
        <s v="OFF-AR-10004691"/>
        <s v="OFF-PA-10001639"/>
        <s v="OFF-AR-10004260"/>
        <s v="TEC-PH-10001051"/>
        <s v="OFF-AP-10004249"/>
        <s v="OFF-PA-10000312"/>
        <s v="OFF-AP-10003884"/>
        <s v="OFF-AR-10001427"/>
        <s v="TEC-MA-10003673"/>
        <s v="TEC-AC-10004992"/>
        <s v="TEC-AC-10001101"/>
        <s v="OFF-AP-10004655"/>
        <s v="OFF-AP-10002906"/>
        <s v="FUR-CH-10001891"/>
        <s v="FUR-FU-10001290"/>
        <s v="OFF-ST-10002974"/>
        <s v="TEC-AC-10001284"/>
        <s v="OFF-AP-10000240"/>
        <s v="FUR-TA-10002855"/>
        <s v="TEC-MA-10003674"/>
        <s v="FUR-FU-10003708"/>
        <s v="OFF-PA-10000174"/>
        <s v="FUR-TA-10002041"/>
        <s v="TEC-PH-10000702"/>
        <s v="OFF-PA-10002749"/>
        <s v="FUR-CH-10000155"/>
        <s v="TEC-PH-10001363"/>
        <s v="OFF-AR-10004027"/>
        <s v="FUR-FU-10001588"/>
        <s v="OFF-LA-10002762"/>
        <s v="FUR-FU-10001057"/>
        <s v="OFF-AR-10001130"/>
        <s v="OFF-LA-10004272"/>
        <s v="OFF-AR-10001166"/>
        <s v="OFF-FA-10000490"/>
        <s v="OFF-AR-10004042"/>
        <s v="FUR-TA-10004607"/>
        <s v="OFF-AR-10001177"/>
        <s v="TEC-AC-10004708"/>
        <s v="OFF-PA-10004519"/>
        <s v="OFF-AP-10002191"/>
        <s v="OFF-SU-10004768"/>
        <s v="FUR-CH-10002780"/>
        <s v="TEC-PH-10004522"/>
        <s v="OFF-PA-10003205"/>
        <s v="OFF-PA-10003883"/>
        <s v="OFF-ST-10000585"/>
        <s v="OFF-AP-10002472"/>
        <s v="OFF-PA-10003729"/>
        <s v="OFF-ST-10003996"/>
        <s v="OFF-ST-10001172"/>
        <s v="TEC-PH-10002415"/>
        <s v="OFF-BI-10000216"/>
        <s v="FUR-CH-10002317"/>
        <s v="OFF-PA-10000223"/>
        <s v="TEC-AC-10003709"/>
        <s v="OFF-SU-10000432"/>
        <s v="OFF-BI-10004230"/>
        <s v="FUR-FU-10003849"/>
        <s v="FUR-FU-10000521"/>
        <s v="OFF-ST-10000046"/>
        <s v="TEC-AC-10002253"/>
        <s v="OFF-BI-10003925"/>
        <s v="OFF-AR-10000203"/>
        <s v="OFF-PA-10003395"/>
        <s v="OFF-BI-10003476"/>
        <s v="TEC-CO-10001571"/>
        <s v="OFF-PA-10000528"/>
        <s v="TEC-PH-10000912"/>
        <s v="TEC-AC-10004666"/>
        <s v="OFF-PA-10002499"/>
        <s v="OFF-PA-10003424"/>
        <s v="OFF-AR-10001940"/>
        <s v="OFF-PA-10001800"/>
        <s v="FUR-BO-10000112"/>
        <s v="OFF-BI-10002931"/>
        <s v="TEC-PH-10002807"/>
        <s v="FUR-FU-10003623"/>
        <s v="TEC-PH-10002033"/>
        <s v="OFF-PA-10002659"/>
        <s v="FUR-TA-10004289"/>
        <s v="TEC-AC-10002558"/>
        <s v="OFF-PA-10000061"/>
        <s v="OFF-ST-10001321"/>
        <s v="FUR-FU-10001867"/>
        <s v="OFF-EN-10000461"/>
        <s v="OFF-AP-10003281"/>
        <s v="OFF-BI-10004876"/>
        <s v="TEC-AC-10003499"/>
        <s v="FUR-CH-10002320"/>
        <s v="TEC-PH-10000127"/>
        <s v="TEC-MA-10002930"/>
        <s v="TEC-MA-10001681"/>
        <s v="OFF-PA-10002230"/>
        <s v="OFF-AR-10003478"/>
        <s v="OFF-BI-10001765"/>
        <s v="OFF-BI-10004528"/>
        <s v="TEC-PH-10002115"/>
        <s v="OFF-ST-10000943"/>
        <s v="TEC-AC-10001090"/>
        <s v="OFF-PA-10002001"/>
        <s v="FUR-BO-10003404"/>
        <s v="OFF-LA-10001175"/>
        <s v="TEC-MA-10004626"/>
        <s v="OFF-PA-10000673"/>
        <s v="FUR-FU-10002963"/>
        <s v="TEC-AC-10002647"/>
        <s v="TEC-AC-10000303"/>
        <s v="OFF-PA-10004475"/>
        <s v="TEC-PH-10001615"/>
        <s v="OFF-PA-10004255"/>
        <s v="OFF-AR-10003896"/>
        <s v="OFF-EN-10004147"/>
        <s v="TEC-PH-10004188"/>
        <s v="TEC-MA-10001031"/>
        <s v="OFF-PA-10002109"/>
        <s v="OFF-EN-10001028"/>
        <s v="TEC-MA-10003066"/>
        <s v="FUR-TA-10004442"/>
        <s v="OFF-EN-10001539"/>
        <s v="OFF-LA-10004677"/>
        <s v="OFF-AR-10000369"/>
        <s v="OFF-PA-10004530"/>
        <s v="FUR-FU-10003577"/>
        <s v="OFF-PA-10000556"/>
        <s v="FUR-FU-10004666"/>
        <s v="TEC-AC-10001539"/>
        <s v="OFF-AR-10004790"/>
        <s v="FUR-BO-10003965"/>
        <s v="OFF-PA-10000069"/>
        <s v="OFF-BI-10003655"/>
        <s v="OFF-PA-10003919"/>
        <s v="OFF-PA-10004470"/>
        <s v="OFF-LA-10002043"/>
        <s v="OFF-AR-10002818"/>
        <s v="FUR-FU-10000087"/>
        <s v="OFF-ST-10000798"/>
        <s v="FUR-TA-10003837"/>
        <s v="FUR-BO-10004360"/>
        <s v="FUR-FU-10000175"/>
        <s v="OFF-ST-10000129"/>
        <s v="FUR-CH-10000749"/>
        <s v="OFF-EN-10003068"/>
        <s v="OFF-PA-10003739"/>
        <s v="OFF-PA-10003724"/>
        <s v="OFF-PA-10001937"/>
        <s v="OFF-LA-10003077"/>
        <s v="OFF-BI-10003718"/>
        <s v="FUR-FU-10002508"/>
        <s v="OFF-PA-10001215"/>
        <s v="TEC-MA-10004125"/>
        <s v="OFF-BI-10003094"/>
        <s v="OFF-ST-10001414"/>
        <s v="OFF-AR-10001022"/>
        <s v="TEC-PH-10002468"/>
        <s v="TEC-AC-10002370"/>
        <s v="OFF-ST-10002289"/>
        <s v="TEC-MA-10003183"/>
        <s v="FUR-FU-10001468"/>
        <s v="OFF-PA-10003823"/>
        <s v="FUR-FU-10000305"/>
        <s v="TEC-MA-10002210"/>
        <s v="TEC-AC-10004114"/>
        <s v="OFF-PA-10002558"/>
        <s v="OFF-PA-10003309"/>
        <s v="OFF-PA-10000308"/>
        <s v="FUR-FU-10002685"/>
        <s v="OFF-AR-10003876"/>
        <s v="FUR-CH-10003956"/>
        <s v="OFF-AR-10001026"/>
        <s v="OFF-ST-10002444"/>
        <s v="TEC-MA-10002073"/>
        <s v="TEC-PH-10002844"/>
        <s v="TEC-PH-10001468"/>
        <s v="FUR-FU-10003489"/>
        <s v="OFF-AR-10003903"/>
        <s v="FUR-CH-10001797"/>
        <s v="FUR-FU-10004093"/>
        <s v="OFF-PA-10002709"/>
        <s v="TEC-MA-10001856"/>
        <s v="FUR-FU-10002506"/>
        <s v="OFF-ST-10003221"/>
        <s v="FUR-FU-10002703"/>
        <s v="OFF-AP-10001634"/>
        <s v="OFF-EN-10003160"/>
        <s v="FUR-BO-10002206"/>
        <s v="OFF-AR-10001118"/>
        <s v="FUR-CH-10002439"/>
        <s v="TEC-AC-10003237"/>
        <s v="OFF-AR-10004707"/>
        <s v="OFF-FA-10000089"/>
      </sharedItems>
    </cacheField>
    <cacheField name="Category" numFmtId="0">
      <sharedItems>
        <s v="Furniture"/>
        <s v="Technology"/>
        <s v="Office Supplies"/>
      </sharedItems>
    </cacheField>
    <cacheField name="Sub-Category" numFmtId="0">
      <sharedItems>
        <s v="Bookcases"/>
        <s v="Phones"/>
        <s v="Storage"/>
        <s v="Accessories"/>
        <s v="Tables"/>
        <s v="Binders"/>
        <s v="Copiers"/>
        <s v="Art"/>
        <s v="Furnishings"/>
        <s v="Paper"/>
        <s v="Envelopes"/>
        <s v="Chairs"/>
        <s v="Fasteners"/>
        <s v="Appliances"/>
        <s v="Labels"/>
        <s v="Machines"/>
        <s v="Supplies"/>
      </sharedItems>
    </cacheField>
    <cacheField name="," numFmtId="0">
      <sharedItems>
        <s v="Bush Westfield Collection Bookcases, Medium Cherry Finish"/>
        <s v="GE 30522EE2"/>
        <s v="Recycled Steel Personal File for Hanging File Folders"/>
        <s v="ImationÂ Clip USBÂ flash driveÂ - 8 GB"/>
        <s v="WD My Passport Ultra 1TB Portable External Hard Drive"/>
        <s v="AT&amp;T 17929 Lendline Telephone"/>
        <s v="Hon Practical Foundations 30 x 60 Training Table, Light Gray/Charcoal"/>
        <s v="Storex Dura Pro Binders"/>
        <s v="Hewlett Packard 310 Color Digital Copier"/>
        <s v="Newell 312"/>
        <s v="Avery Arch Ring Binders"/>
        <s v="LogitechÂ MX Performance Wireless Mouse"/>
        <s v="Newell 337"/>
        <s v="Logitech B530 USBÂ HeadsetÂ -Â headsetÂ - Full size, Binaural"/>
        <s v="Panasonic KP-350BK Electric Pencil Sharpener with Auto Stop"/>
        <s v="Executive Impressions 13&quot; Clairmont Wall Clock"/>
        <s v="Xerox 212"/>
        <s v="Atlantic Metals Mobile 3-Shelf Bookcases, Custom Colors"/>
        <s v="Plastic Binding Combs"/>
        <s v="XtraLife ClearVue Slant-D Ring Binder, White, 3&quot;"/>
        <s v="Newell 319"/>
        <s v="Avaya 5410 Digital phone"/>
        <s v="Logitech G500s Laser Gaming Mouse with Adjustable Weight Tuning"/>
        <s v="netTALK DUO VoIP Telephone Service"/>
        <s v="DAX Two-Tone Rosewood/Black Document Frame, Desktop, 5 x 7"/>
        <s v="24-Hour Round Wall Clock"/>
        <s v="Logitech Media Keyboard K200"/>
        <s v="DAX Value U-Channel Document Frames, Easel Back"/>
        <s v="Xerox 2"/>
        <s v="Xerox 1935"/>
        <s v="Cyber Acoustics AC-202b Speech Recognition Stereo Headset"/>
        <s v="Ultra Door Push Plate"/>
        <s v="Xerox 1882"/>
        <s v="Electrix Fluorescent Magnifier Lamps &amp; Weighted Base"/>
        <s v="Quality Park Security Envelopes"/>
        <s v="American Pencil"/>
        <s v="LogitechÂ Gaming G510s - Keyboard"/>
        <s v="Bevis Round Bullnose 29&quot; High Table Top"/>
        <s v="#10 Gummed Flap White Envelopes, 100/Box"/>
        <s v="Xerox 1959"/>
        <s v="Square Ring Data Binders, Rigid 75 Pt. Covers, 11&quot; x 14-7/8&quot;"/>
        <s v="Xerox 1893"/>
        <s v="Wilson Jones Active Use Binders"/>
        <s v="ImationÂ 8GB Mini TravelDrive USB 2.0Â Flash Drive"/>
        <s v="Tenex Contemporary Contur Chairmats for Low and Medium Pile Carpet, Computer, 39&quot; x 49&quot;"/>
        <s v="Logitech 910-002974 M325 Wireless Mouse for Web Scrolling"/>
        <s v="Logitech G19 Programmable Gaming Keyboard"/>
        <s v="First Data FD10 PIN Pad"/>
        <s v="Global Super Steno Chair"/>
        <s v="Global Ergonomic Managers Chair"/>
        <s v="Bagged Rubber Bands"/>
        <s v="Eldon Pizzaz Desk Accessories"/>
        <s v="Sauder Forest Hills Library, Woodland Oak Finish"/>
        <s v="Fellowes Mighty 8 Compact Surge Protector"/>
        <s v="Contract Clock, 14&quot;, Brown"/>
        <s v="Xerox 218"/>
        <s v="Avery 475"/>
        <s v="Avery 476"/>
        <s v="Panasonic Kx-TS550"/>
        <s v="Verbatim 25 GB 6x Blu-ray Single Layer Recordable Disc, 25/Pack"/>
        <s v="Wilson Jones data.warehouse D-Ring Binders with DublLock"/>
        <s v="DAX Cubicle Frames, 8-1/2 x 11"/>
        <s v="Logitech Wireless Marathon Mouse M705"/>
        <s v="4009 Highlighters"/>
        <s v="Iceberg Mobile Mega Data/Printer Cart"/>
        <s v="XtraLife ClearVue Slant-D Ring Binders by Cardinal"/>
        <s v="Dixon Ticonderoga Maple Cedar Pencil, #2"/>
        <s v="Telephone Message Books with Fax/Mobile Section, 4 1/4&quot; x 6&quot;"/>
        <s v="GBC Standard Recycled Report Covers, Clear Plastic Sheets"/>
        <s v="Chromcraft Round Conference Tables"/>
        <s v="Tenex B1-RE Series Chair Mats for Low Pile Carpets"/>
        <s v="SAFCO Commercial Wire Shelving, 72h"/>
        <s v="Newell 345"/>
        <s v="Heavy-Duty E-Z-D Binders"/>
        <s v="File Shuttle II and Handi-File, Black"/>
        <s v="GBC Wire Binding Strips"/>
        <s v="Avery 512"/>
        <s v="Global Deluxe High-Back Office Chair in Storm"/>
        <s v="O'Sullivan 2-Shelf Heavy-Duty Bookcases"/>
        <s v="Xerox 1943"/>
        <s v="Nokia Lumia 1020"/>
        <s v="Avery Durable Binders"/>
        <s v="Bretford âJust In Timeâ Height-Adjustable Multi-Task Work Tables"/>
        <s v="AT&amp;T 1080 Phone"/>
        <s v="Easy-staple paper"/>
        <s v="Xerox 1994"/>
        <s v="Staple envelope"/>
        <s v="Fellowes PB500 Electric Punch Plastic Comb Binding Machine with Manual Bind"/>
        <s v="#10 White Business Envelopes,4 1/8 x 9 1/2"/>
        <s v="X-Rack File for Hanging Folders"/>
        <s v="Xerox 1883"/>
        <s v="Belkin 19&quot; Center-Weighted Shelf, Gray"/>
        <s v="HP Designjet T520 Inkjet Large Format Printer - 24&quot; Color"/>
        <s v="Presstex Flexible Ring Binders"/>
        <s v="Acrylic Self-Standing Desk Frames"/>
        <s v="Deflect-o RollaMat Studded, Beveled Mat for Medium Pile Carpeting"/>
        <s v="Hon Multipurpose Stacking Arm Chairs"/>
        <s v="Nu-Dell Float Frame 11 x 14 1/2"/>
        <s v="Safco Commercial Shelving"/>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Plantronics CordlessÂ Phone HeadsetÂ with In-line Volume - M214C"/>
        <s v="Aastra 57i VoIP phone"/>
        <s v="White Dual Perf Computer Printout Paper, 2700 Sheets, 1 Part, Heavyweight, 20 lbs., 14 7/8 x 11"/>
        <s v="Belkin 19&quot; Vented Equipment Shelf, Black"/>
        <s v="Avery 508"/>
        <s v="Fellowes Mobile File Cart, Black"/>
        <s v="Anker Astro 15000mAh USB Portable Charger"/>
        <s v="Deflect-o EconoMat Studded, No Bevel Mat for Low Pile Carpeting"/>
        <s v="Micro Innovations USB RF Wireless Keyboard with Mouse"/>
        <s v="Permanent Self-Adhesive File Folder Labels for Typewriters by Universal"/>
        <s v="Xerox 1912"/>
        <s v="Motorola L703CM"/>
        <s v="Samsung Galaxy S4 Mini"/>
        <s v="Harbour Creations Steel Folding Chair"/>
        <s v="Maxell 4.7GB DVD+RW 3/Pack"/>
        <s v="Mediabridge Sport Armband iPhone 5s"/>
        <s v="Tennsco Double-Tier Lockers"/>
        <s v="Avery Durable Slant Ring Binders, No Labels"/>
        <s v="Tops Green Bar Computer Printout Paper"/>
        <s v="Wirebound Message Books, Four 2 3/4 x 5 Forms per Page, 200 Sets per Book"/>
        <s v="Economy #2 Pencils"/>
        <s v="Bevis Boat-Shaped Conference Table"/>
        <s v="Regeneration Desk Collection"/>
        <s v="Panasonic KP-150 Electric Pencil Sharpener"/>
        <s v="GBC DocuBind P100 Manual Binding Machine"/>
        <s v="Advantus Push Pins"/>
        <s v="Honeywell Enviracaire Portable Air Cleaner for up to 8 x 10 Room"/>
        <s v="Global Stack Chair with Arms, Black"/>
        <s v="Xerox 206"/>
        <s v="Hon Comfortask Task/Swivel Chairs"/>
        <s v="Eldon Cleatmat Plus Chair Mats for High Pile Carpets"/>
        <s v="Wilson Jones âSnapâ Scratch Pad Binder Tool for Ring Binders"/>
        <s v="Hon Every-Day Chair Series Swivel Task Chairs"/>
        <s v="Executive Impressions 14&quot; Contract Wall Clock"/>
        <s v="Carina Double Wide Media Storage Towers in Natural &amp; Black"/>
        <s v="Staple-on labels"/>
        <s v="Acme Office Executive Series Stainless Steel Trimmers"/>
        <s v="Xerox 1880"/>
        <s v="Speediset Carbonless Redi-Letter 7&quot; x 8 1/2&quot;"/>
        <s v="SanDisk Ultra 16 GB MicroSDHC Class 10 Memory Card"/>
        <s v="Wilson Jones Clip &amp; Carry Folder Binder Tool for Ring Binders, Clear"/>
        <s v="Fellowes Officeware Wire Shelving"/>
        <s v="Avery Heavy-Duty EZD Binder With Locking Rings"/>
        <s v="9-3/4 Diameter Round Wall Clock"/>
        <s v="Recycled Data-Pak for Archival Bound Computer Printouts, 12-1/2 x 12-1/2 x 16"/>
        <s v="iOttie HLCRIO102 Car Mount"/>
        <s v="Avery Durable Slant Ring Binders With Label Holder"/>
        <s v="Standard Rollaway File with Lock"/>
        <s v="Floodlight Indoor Halogen Bulbs, 1 Bulb per Pack, 60 Watts"/>
        <s v="Belkin 5 Outlet SurgeMaster Power Centers"/>
        <s v="AT&amp;T 1070 Corded Phone"/>
        <s v="Memorex Mini Travel Drive 64 GB USB 2.0 Flash Drive"/>
        <s v="Acco Clips to Go Binder Clips, 24 Clips in Two Sizes"/>
        <s v="Recycled Interoffice Envelopes with String and Button Closure, 10 x 13"/>
        <s v="Conquest 14 Commercial Heavy-Duty Upright Vacuum, Collection System, Accessory Kit"/>
        <s v="Flexible Leather- Look Classic Collection Ring Binder"/>
        <s v="DAX Two-Tone Silver Metal Document Frame"/>
        <s v="Staples"/>
        <s v="Newell 34"/>
        <s v="Adjustable Depth Letter/Legal Cart"/>
        <s v="Ativa V4110MDD Micro-Cut Shredder"/>
        <s v="RCA ViSYS 25423RE1 Corded phone"/>
        <s v="GBC ProClick Punch Binding System"/>
        <s v="Pyle PMP37LED"/>
        <s v="Xerox 194"/>
        <s v="Rediform Wirebound &quot;Phone Memo&quot; Message Book, 11 x 5-3/4"/>
        <s v="Office Star - Mid Back Dual function Ergonomic High Back Chair with 2-Way Adjustable Arms"/>
        <s v="Plantronics Encore H101 Dual EarpiecesÂ Headset"/>
        <s v="Office Impressions End Table, 20-1/2&quot;H x 24&quot;W x 20&quot;D"/>
        <s v="Canon PC170 Desktop Personal Copier"/>
        <s v="White Envelopes, White Envelopes with Clear Poly Window"/>
        <s v="Elite 5&quot; Scissors"/>
        <s v="Executive Impressions 10&quot; Spectator Wall Clock"/>
        <s v="High Speed Automatic Electric Letter Opener"/>
        <s v="Acco Banker's Clasps, 5 3/4&quot;-Long"/>
        <s v="Polycom VVX 310 VoIP phone"/>
        <s v="Verbatim 25 GB 6x Blu-ray Single Layer Recordable Disc, 1/Pack"/>
        <s v="Berol Giant Pencil Sharpener"/>
        <s v="Avery 518"/>
        <s v="Green Canvas Binder for 8-1/2&quot; x 14&quot; Sheets"/>
        <s v="Logitech G602 Wireless Gaming Mouse"/>
        <s v="Cameo Buff Policy Envelopes"/>
        <s v="Acco Perma 4000 Stacking Storage Drawers"/>
        <s v="Wilson SignalBoost 841262 DB PRO Amplifier Kit"/>
        <s v="Avery Self-Adhesive Photo Pockets for Polaroid Photos"/>
        <s v="Grandstream GXP1160 VoIP phone"/>
        <s v="Commercial WindTunnel Clean Air Upright Vacuum, Replacement Belts, Filtration Bags"/>
        <s v="Peel &amp; Stick Add-On Corner Pockets"/>
        <s v="Bevis Rectangular Conference Tables"/>
        <s v="Belkin Grip Candy Sheer Case / Cover for iPhone 5 and 5S"/>
        <s v="Cisco Unified IP Phone 7945G VoIP phone"/>
        <s v="Deflect-o DuraMat Lighweight, Studded, Beveled Mat for Low Pile Carpeting"/>
        <s v="Rubber Band Ball"/>
        <s v="Coloredge Poster Frame"/>
        <s v="Xerox 1993"/>
        <s v="Satellite Sectional Post Binders"/>
        <s v="Pressboard Hanging Data Binders for Unburst Sheets"/>
        <s v="Verbatim 25 GB 6x Blu-ray Single Layer Recordable Disc, 3/Pack"/>
        <s v="Tyvek Interoffice Envelopes, 9 1/2&quot; x 12 1/2&quot;, 100/Box"/>
        <s v="Prang Drawing Pencil Set"/>
        <s v="Microsoft Sculpt Comfort Mouse"/>
        <s v="Personal Folder Holder, Ebony"/>
        <s v="Situations Contoured Folding Chairs, 4/Set"/>
        <s v="Xerox 193"/>
        <s v="GBC Binding covers"/>
        <s v="O'Sullivan Living Dimensions 5-Shelf Bookcases"/>
        <s v="Plantronics Audio 478 Stereo USB Headset"/>
        <s v="Rediform Voice Mail Log Books"/>
        <s v="Apple iPhone 5"/>
        <s v="Kingston Digital DataTraveler 16GB USB 2.0"/>
        <s v="Okidata MB760 Printer"/>
        <s v="Mini 13-1/2 Capacity Data Binder Rack, Pearl"/>
        <s v="Wilson Jones Leather-Like Binders with DublLock Round Rings"/>
        <s v="DAX Charcoal/Nickel-Tone Document Frame, 5 x 7"/>
        <s v="Tennsco Stur-D-Stor Boltless Shelving, 5 Shelves, 24&quot; Deep, Sand"/>
        <s v="Euro-Pro Shark Turbo Vacuum"/>
        <s v="Security-Tint Envelopes"/>
        <s v="Hon 4070 Series Pagoda Round Back Stacking Chairs"/>
        <s v="Hammermill Color Copier Paper (28Lb. and 96 Bright)"/>
        <s v="Belkin 7 Outlet SurgeMaster Surge Protector with Phone Protection"/>
        <s v="Jabra BIZ 2300 Duo QD Duo CordedÂ Headset"/>
        <s v="TOPS Carbonless Receipt Book, Four 2-3/4 x 7-1/4 Money Receipts per Page"/>
        <s v="Insertable Tab Indexes For Data Binders"/>
        <s v="Hon Non-Folding Utility Tables"/>
        <s v="Howard Miller 14-1/2&quot; Diameter Chrome Round Wall Clock"/>
        <s v="Eureka The Boss Lite 10-Amp Upright Vacuum, Blue"/>
        <s v="Ibico Covers for Plastic or Wire Binding Elements"/>
        <s v="Westinghouse Mesh Shade Clip-On Gooseneck Lamp, Black"/>
        <s v="SAFCO Arco Folding Chair"/>
        <s v="Kensington Expert Mouse Optical USB Trackball for PC or Mac"/>
        <s v="Polycom CX600 IP Phone VoIP phone"/>
        <s v="Ibico EB-19 Dual Function Manual Binding System"/>
        <s v="SAFCO Commercial Wire Shelving, Black"/>
        <s v="GBC VeloBind Cover Sets"/>
        <s v="Space Solutions Industrial Galvanized Steel Shelving."/>
        <s v="Okidata MB491 Multifunction Printer"/>
        <s v="Cardinal EasyOpen D-Ring Binders"/>
        <s v="Advantus Panel Wall Acrylic Frame"/>
        <s v="Safco Value Mate Series Steel Bookcases, Baked Enamel Finish on Steel, Gray"/>
        <s v="BOSTON Ranger #55 Pencil Sharpener, Black"/>
        <s v="Global High-Back Leather Tilter, Burgundy"/>
        <s v="Westinghouse Clip-On Gooseneck Lamps"/>
        <s v="V7 USB Numeric Keypad"/>
        <s v="Avery Round Ring Poly Binders"/>
        <s v="Global Comet Stacking Arm Chair"/>
        <s v="Xerox 1964"/>
        <s v="Novimex Swivel Fabric Task Chair"/>
        <s v="GBC Pre-Punched Binding Paper, Plastic, White, 8-1/2&quot; x 11&quot;"/>
        <s v="Plantronics Voyager Pro HD - Bluetooth Headset"/>
        <s v="Acco Flexible ACCOHIDE Square Ring Data Binder, Dark Blue, 11 1/2&quot; X 14&quot; 7/8&quot;"/>
        <s v="Blue String-Tie &amp; Button Interoffice Envelopes, 10 x 13"/>
        <s v="Honeywell Enviracaire Portable HEPA Air Cleaner for 17' x 22' Room"/>
        <s v="Electrix Halogen Magnifier Lamp"/>
        <s v="i.Sound Portable Power - 8000 mAh"/>
        <s v="Balt Solid Wood Rectangular Table"/>
        <s v="Hoover WindTunnel Plus Canister Vacuum"/>
        <s v="Atlantic Metals Mobile 2-Shelf Bookcases, Custom Colors"/>
        <s v="GE 4 Foot Flourescent Tube, 40 Watt"/>
        <s v="Master Caster Door Stop, Brown"/>
        <s v="Ibico Recycled Grain-Textured Covers"/>
        <s v="Xerox 225"/>
        <s v="Clear Mylar Reinforcing Strips"/>
        <s v="Xerox 1894"/>
        <s v="Belkin iPhone and iPad Lightning Cable"/>
        <s v="Eldon Image Series Desk Accessories, Ebony"/>
        <s v="Avery Durable Slant Ring Binders"/>
        <s v="Global Airflow Leather Mesh Back Chair, Black"/>
        <s v="Newell 33"/>
        <s v="Safco Drafting Table"/>
        <s v="Prang Dustless Chalk Sticks"/>
        <s v="Logitech ClearChat Comfort/USB Headset H390"/>
        <s v="BlackBerry Q10"/>
        <s v="Ink Jet Note and Greeting Cards, 8-1/2&quot; x 5-1/2&quot; Card Size"/>
        <s v="O'Sullivan Living Dimensions 3-Shelf Bookcases"/>
        <s v="Hunt BOSTON Vista Battery-Operated Pencil Sharpener, Black"/>
        <s v="LogitechÂ P710e Mobile Speakerphone"/>
        <s v="Gould Plastics 18-Pocket Panel Bin, 34w x 5-1/4d x 20-1/2h"/>
        <s v="Tenex Personal Self-Stacking Standard File Box, Black/Gray"/>
        <s v="Case Logic 2.4GHz Wireless Keyboard"/>
        <s v="Adams Telephone Message Book W/Dividers/Space For Phone Numbers, 5 1/4&quot;X8 1/2&quot;, 300/Messages"/>
        <s v="Wilson Jones Hanging View Binder, White, 1&quot;"/>
        <s v="Eldon Expressions Wood and Plastic Desk Accessories, Oak"/>
        <s v="Hanging Personal Folder File"/>
        <s v="Rogers Deluxe File Chest"/>
        <s v="Xerox 1983"/>
        <s v="Computer Printout Paper with Letter-Trim Perforations"/>
        <s v="Global Leather Highback Executive Chair with Pneumatic Height Adjustment, Black"/>
        <s v="Memo Book, 100 Message Capacity, 5 3/8â x 11â"/>
        <s v="Acco Four Pocket Poly Ring Binder with Label Holder, Smoke, 1&quot;"/>
        <s v="Howard Miller 13-3/4&quot; Diameter Brushed Chrome Round Wall Clock"/>
        <s v="GBC Plastic Binding Combs"/>
        <s v="Clearsounds A400"/>
        <s v="Xerox 188"/>
        <s v="LG Exalt"/>
        <s v="Anker Ultra-Slim Mini Bluetooth 3.0 Wireless Keyboard"/>
        <s v="Global Value Steno Chair, Gray"/>
        <s v="Fellowes Bankers Box Recycled Super Stor/Drawer"/>
        <s v="Boston 1645 Deluxe Heavier-Duty Electric Pencil Sharpener"/>
        <s v="50 Colored Long Pencils"/>
        <s v="Newell 342"/>
        <s v="Belkin F9H710-06 7 Outlet SurgeMaster Surge Protector"/>
        <s v="Boston 16801 Nautilus Battery Pencil Sharpener"/>
        <s v="Avery 473"/>
        <s v="Acme Value Line Scissors"/>
        <s v="Avery Hanging File Binders"/>
        <s v="Hon Deluxe Fabric Upholstered Stacking Chairs, Rounded Back"/>
        <s v="Staple remover"/>
        <s v="Avery Non-Stick Binders"/>
        <s v="Global Executive Mid-Back Manager's Chair"/>
        <s v="GBC Velobind Prepunched Cover Sets, Regency Series"/>
        <s v="Seth Thomas 13 1/2&quot; Wall Clock"/>
        <s v="Xerox 1962"/>
        <s v="Wirebound Message Books, Four 2 3/4&quot; x 5&quot; Forms per Page, 600 Sets per Book"/>
        <s v="Ibico Ibimaster 300 Manual Binding System"/>
        <s v="Tenex File Box, Personal Filing Tote with Lid, Black"/>
        <s v="Logitech Trackman Marble Mouse"/>
        <s v="Eldon Portable Mobile Manager"/>
        <s v="Premier Automatic Letter Opener"/>
        <s v="Nortel Meridian M5316 Digital phone"/>
        <s v="Hewlett Packard 610 Color Digital Copier / Printer"/>
        <s v="Newell 322"/>
        <s v="Xerox 1939"/>
        <s v="Belkin 7-Outlet SurgeMaster Home Series"/>
        <s v="Eldon Jumbo ProFile Portable File Boxes Graphite/Black"/>
        <s v="Sauder Barrister Bookcases"/>
        <s v="Dixon Prang Watercolor Pencils, 10-Color Set with Brush"/>
        <s v="Adams Phone Message Book, 200 Message Capacity, 8 1/16â x 11â"/>
        <s v="Xerox 1923"/>
        <s v="Fellowes Neat Ideas Storage Cubes"/>
        <s v="Xerox 1931"/>
        <s v="Kensington Orbit Wireless Mobile Trackball for PC and Mac"/>
        <s v="Global Chrome Stack Chair"/>
        <s v="GBC DocuBind P400 Electric Binding System"/>
        <s v="#10 Self-Seal White Envelopes"/>
        <s v="Catalog Binders with Expanding Posts"/>
        <s v="C-Line Magnetic Cubicle Keepers, Clear Polypropylene"/>
        <s v="Ampad #10 Peel &amp; Seel Holiday Envelopes"/>
        <s v="Hon Metal Bookcases, Black"/>
        <s v="Advantus Plastic Paper Clips"/>
        <s v="Eldon Radial Chair Mat for Low to Medium Pile Carpets"/>
        <s v="Acco Pressboard Covers with Storage Hooks, 14 7/8&quot; x 11&quot;, Light Blue"/>
        <s v="Storex Flexible Poly Binders with Double Pockets"/>
        <s v="Bush Somerset Collection Bookcase"/>
        <s v="Wilson Jones Hanging Recycled Pressboard Data Binders"/>
        <s v="Xerox 227"/>
        <s v="3M Replacement Filter for Office Air Cleaner for 20' x 33' Room"/>
        <s v="Fellowes Staxonsteel Drawer Files"/>
        <s v="Rogers Profile Extra Capacity Storage Tub"/>
        <s v="GBC Prepunched Paper, 19-Hole, for Binding Systems, 24-lb"/>
        <s v="BIC Brite Liner Grip Highlighters, Assorted, 5/Pack"/>
        <s v="KI Adjustable-Height Table"/>
        <s v="Xerox 1945"/>
        <s v="Globe Weis Peel &amp; Seel First Class Envelopes"/>
        <s v="JM Magazine Binder"/>
        <s v="Global Geo Office Task Chair, Gray"/>
        <s v="Aluminum Screw Posts"/>
        <s v="Fellowes Bankers Box Staxonsteel Drawer File/Stacking System"/>
        <s v="TOPS &quot;Important Message&quot; Pads, Canary, 4-1/4 x 5-1/2, 50 Sheets per Pad"/>
        <s v="Poly String Tie Envelopes"/>
        <s v="Bevis Steel Folding Chairs"/>
        <s v="Hon 4070 Series Pagoda Armless Upholstered Stacking Chairs"/>
        <s v="Fellowes Personal Hanging Folder Files, Navy"/>
        <s v="GBC ProClick Spines for 32-Hole Punch"/>
        <s v="GBC ProClick 150 Presentation Binding System"/>
        <s v="ImationÂ Secure+ Hardware Encrypted USB 2.0Â Flash Drive; 16GB"/>
        <s v="Woodgrain Magazine Files by Perma"/>
        <s v="HON 5400 Series Task Chairs for Big and Tall"/>
        <s v="Dixon Ticonderoga Erasable Colored Pencil Set, 12-Color"/>
        <s v="Ideal Clamps"/>
        <s v="Xerox 1911"/>
        <s v="Newell 341"/>
        <s v="3D Systems Cube Printer, 2nd Generation, Magenta"/>
        <s v="Stacking Trays by OIC"/>
        <s v="Wilson Jones Standard D-Ring Binders"/>
        <s v="Stiletto Hand Letter Openers"/>
        <s v="Memorex Froggy Flash Drive 4 GB"/>
        <s v="Standard Line âWhile You Were Outâ Hardbound Telephone Message Book"/>
        <s v="Motorola L804"/>
        <s v="GE General Purpose, Extra Long Life, Showcase &amp; Floodlight Incandescent Bulbs"/>
        <s v="Advantus Push Pins, Aluminum Head"/>
        <s v="Bush Westfield Collection Bookcases, Fully Assembled"/>
        <s v="Ultra Door Kickplate, 8&quot;H x 34&quot;W"/>
        <s v="Safco Industrial Wire Shelving"/>
        <s v="Adams Telephone Message Books, 5 1/4â x 11â"/>
        <s v="Eureka The Boss Cordless Rechargeable Stick Vac"/>
        <s v="SKILCRAFT Telephone Shoulder Rest, 2&quot; x 6.5&quot; x 2.5&quot;, Black"/>
        <s v="Tennsco 16-Compartment Lockers with Coat Rack"/>
        <s v="Howard Miller 16&quot; Diameter Gallery Wall Clock"/>
        <s v="Acme Design Line 8&quot; Stainless Steel Bent Scissors w/Champagne Handles, 3-1/8&quot; Cut"/>
        <s v="Bush Andora Conference Table, Maple/Graphite Gray Finish"/>
        <s v="Xerox 189"/>
        <s v="PowerGen Dual USB Car Charger"/>
        <s v="Newell 307"/>
        <s v="Panasonic KP-4ABK Battery-Operated Pencil Sharpener"/>
        <s v="Angle-D Binders with Locking Rings, Label Holders"/>
        <s v="Adams Telephone Message Book W/Dividers/Space For Phone Numbers, 5 1/4&quot;X8 1/2&quot;, 200/Messages"/>
        <s v="Avery Binder Labels"/>
        <s v="Gear Head AU3700S Headset"/>
        <s v="BIC Brite Liner Grip Highlighters"/>
        <s v="Space Solutions HD Industrial Steel Shelving."/>
        <s v="Acme Kleen Earth Office Shears"/>
        <s v="Panasonic KP-380BK Classic Electric Pencil Sharpener"/>
        <s v="Fiskars Softgrip Scissors"/>
        <s v="Fellowes Bankers Box Stor/Drawer Steel Plus"/>
        <s v="Kensington 4 Outlet MasterPiece Compact Power Control Center"/>
        <s v="Performers Binder/Pad Holder, Black"/>
        <s v="Round Ring Binders"/>
        <s v="Colorific Watercolor Pencils"/>
        <s v="Xerox 209"/>
        <s v="Eldon Wave Desk Accessories"/>
        <s v="Bush Advantage Collection Racetrack Conference Table"/>
        <s v="Poly Designer Cover &amp; Back"/>
        <s v="Premier Electric Letter Opener"/>
        <s v="Fellowes Premier Superior Surge Suppressor, 10-Outlet, With Phone and Remote"/>
        <s v="Eldon Advantage Chair Mats for Low to Medium Pile Carpets"/>
        <s v="Pizazz Global Quick File"/>
        <s v="Ultra Door Pull Handle"/>
        <s v="Barrel Sharpener"/>
        <s v="Newell 32"/>
        <s v="Ibico Laser Imprintable Binding System Covers"/>
        <s v="Logitech Wireless Headset h800"/>
        <s v="Southworth 25% Cotton Linen-Finish Paper &amp; Envelopes"/>
        <s v="Embossed Ink Jet Note Cards"/>
        <s v="Eldon Fold 'N Roll Cart System"/>
        <s v="Xerox 1942"/>
        <s v="Recycled Pressboard Report Cover with Reinforced Top Hinge"/>
        <s v="Plantronics S12 Corded Telephone Headset System"/>
        <s v="Cardinal Holdit Business Card Pockets"/>
        <s v="Xerox 226"/>
        <s v="Wilson Jones Impact Binders"/>
        <s v="AT&amp;T 841000 Phone"/>
        <s v="Wilson Jones Custom Binder Spines &amp; Labels"/>
        <s v="Nortel Meridian M3904 Professional Digital phone"/>
        <s v="Avery 493"/>
        <s v="Xerox 1881"/>
        <s v="Global Stack Chair without Arms, Black"/>
        <s v="Eldon Delta Triangular Chair Mat, 52&quot; x 58&quot;, Clear"/>
        <s v="Tuff Stuff Recycled Round Ring Binders"/>
        <s v="Flat Face Poster Frame"/>
        <s v="12-1/2 Diameter Round Wall Clock"/>
        <s v="Avery 499"/>
        <s v="Bevis 44 x 96 Conference Tables"/>
        <s v="Newell 3-Hole Punched Plastic Slotted Magazine Holders for Binders"/>
        <s v="Xerox 1914"/>
        <s v="DIXON Ticonderoga Erasable Checking Pencils"/>
        <s v="Super Decoflex Portable Personal File"/>
        <s v="Akro Stacking Bins"/>
        <s v="Sterilite Show Offs Storage Containers"/>
        <s v="Avery 502"/>
        <s v="Office Star - Contemporary Task Swivel chair with Loop Arms, Charcoal"/>
        <s v="Eldon 200 Class Desk Accessories"/>
        <s v="Vinyl Sectional Post Binders"/>
        <s v="Southworth Parchment Paper &amp; Envelopes"/>
        <s v="Howard Miller 13&quot; Diameter Pewter Finish Round Wall Clock"/>
        <s v="Newell 316"/>
        <s v="Acco Smartsocket Color-Coded Six-Outlet AC Adapter Model Surge Protectors"/>
        <s v="ImationÂ 16GB Mini TravelDrive USB 2.0Â Flash Drive"/>
        <s v="Tennsco Industrial Shelving"/>
        <s v="Computer Room Manger, 14&quot;"/>
        <s v="LogitechÂ VX Revolution Cordless Laser Mouse for Notebooks (Black)"/>
        <s v="Cisco 8961 IP Phone Charcoal"/>
        <s v="Avery 496"/>
        <s v="Xerox 1909"/>
        <s v="Xerox 1965"/>
        <s v="Perma STOR-ALL Hanging File Box, 13 1/8&quot;W x 12 1/4&quot;D x 10 1/2&quot;H"/>
        <s v="Cisco Small Business SPA 502G VoIP phone"/>
        <s v="Computer Printout Index Tabs"/>
        <s v="Bevis 36 x 72 Conference Tables"/>
        <s v="Eldon Image Series Desk Accessories, Burgundy"/>
        <s v="Hon 61000 Series Interactive Training Tables"/>
        <s v="Global Adaptabilities Conference Tables"/>
        <s v="Avery Poly Binder Pockets"/>
        <s v="Snap-A-Way Black Print Carbonless Speed Message, No Reply Area, Duplicate"/>
        <s v="Avaya 4621SW VoIP phone"/>
        <s v="Advantus T-Pin Paper Clips"/>
        <s v="Xerox 1951"/>
        <s v="DAX Solid Wood Frames"/>
        <s v="Insertable Tab Post Binder Dividers"/>
        <s v="Logitech Desktop MK120 Mouse and keyboard Combo"/>
        <s v="Executive Impressions 8-1/2&quot; Career Panel/Partition Cubicle Clock"/>
        <s v="GBC Twin Loop Wire Binding Elements, 9/16&quot; Spine, Black"/>
        <s v="Alphabetical Labels for Top Tab Filing"/>
        <s v="Hon Mobius Operator's Chair"/>
        <s v="Bady BDG101FRU Card Printer"/>
        <s v="SanDisk Ultra 64 GB MicroSDHC Class 10 Memory Card"/>
        <s v="Staple-based wall hangings"/>
        <s v="Tenex 46&quot; x 60&quot; Computer Anti-Static Chairmat, Rectangular Shaped"/>
        <s v="Smead Adjustable Mobile File Trolley with Lockable Top"/>
        <s v="Xerox 1898"/>
        <s v="Xerox 222"/>
        <s v="SanDisk Cruzer 64 GB USB Flash Drive"/>
        <s v="Xerox 1920"/>
        <s v="Sony Micro Vault Click 8 GB USB 2.0 Flash Drive"/>
        <s v="Sanford Pocket Accent Highlighters"/>
        <s v="TOPS Money Receipt Book, Consecutively Numbered in Red,"/>
        <s v="I Need's 3d Hello Kitty Hybrid Silicone Case Cover for HTC One X 4g with 3d Hello Kitty Stylus Pen Green/pink"/>
        <s v="4009 Highlighters by Sanford"/>
        <s v="Hot File 7-Pocket, Floor Stand"/>
        <s v="Ibico Standard Transparent Covers"/>
        <s v="Euro Pro Shark Stick Mini Vacuum"/>
        <s v="ClearOne CHATAttach 160 -Â speaker phone"/>
        <s v="Grip Seal Envelopes"/>
        <s v="Rogers Handheld Barrel Pencil Sharpener"/>
        <s v="Manila Recycled Extra-Heavyweight Clasp Envelopes, 6&quot; x 9&quot;"/>
        <s v="OIC Stacking Trays"/>
        <s v="Jawbone JAMBOX Wireless Bluetooth Speaker"/>
        <s v="Memorex Mini Travel Drive 32 GB USB 2.0 Flash Drive"/>
        <s v="Staple holder"/>
        <s v="GE 48&quot; Fluorescent Tube, Cool White Energy Saver, 34 Watts, 30/Box"/>
        <s v="GBC DocuBind P50 Personal Binding Machine"/>
        <s v="Xerox 23"/>
        <s v="DAX Copper Panel Document Frame, 5 x 7 Size"/>
        <s v="LF Elite 3D Dazzle Designer Hard Case Cover, Lf Stylus Pen and Wiper For Apple Iphone 5c Mini Lite"/>
        <s v="Dixon Ticonderoga Pencils"/>
        <s v="Wilson Jones International Size A4 Ring Binders"/>
        <s v="Boston KS Multi-Size Manual Pencil Sharpener"/>
        <s v="Newell 344"/>
        <s v="Binder Posts"/>
        <s v="GBC Instant Report Kit"/>
        <s v="TOPS Voice Message Log Book, Flash Format"/>
        <s v="Xerox 196"/>
        <s v="Tenex Carpeted, Granite-Look or Clear Contemporary Contour Shape Chair Mats"/>
        <s v="Avery 481"/>
        <s v="Acme Forged Steel Scissors with Black Enamel Handles"/>
        <s v="Avery 519"/>
        <s v="Acco Recycled 2&quot; Capacity Laser Printer Hanging Data Binders"/>
        <s v="Acco Hot Clips Clips to Go"/>
        <s v="Home/Office Personal File Carts"/>
        <s v="Universal Premium White Copier/Laser Paper (20Lb. and 87 Bright)"/>
        <s v="Belkin Premiere Surge Master II 8-outlet surge protector"/>
        <s v="Safco Industrial Wire Shelving System"/>
        <s v="Recycled Easel Ring Binders"/>
        <s v="GBC Personal VeloBind Strips"/>
        <s v="Luxo Professional Fluorescent Magnifier Lamp with Clamp-Mount Base"/>
        <s v="Wilson Jones Turn Tabs Binder Tool for Ring Binders"/>
        <s v="GBC Durable Plastic Covers"/>
        <s v="Motorola HK250 Universal Bluetooth Headset"/>
        <s v="Panasonic KX MB2061 Multifunction Printer"/>
        <s v="Pressboard Covers with Storage Hooks, 9 1/2&quot; x 11&quot;, Light Blue"/>
        <s v="Southworth 100% Cotton The Best Paper"/>
        <s v="Cardinal HOLDit! Binder Insert Strips,Extra Strips"/>
        <s v="Eureka Sanitaire Commercial Upright"/>
        <s v="SanDisk Cruzer 32 GB USB Flash Drive"/>
        <s v="Digium D40 VoIP phone"/>
        <s v="Nortel Business Series Terminal T7208 Digital phone"/>
        <s v="Mitel MiVoice 5330e IP Phone"/>
        <s v="Xerox 1949"/>
        <s v="Canon imageCLASS 2200 Advanced Copier"/>
        <s v="Avery Legal 4-Ring Binder"/>
        <s v="Xerox 224"/>
        <s v="Acme Hot Forged Carbon Steel Scissors with Nickel-Plated Handles, 3 7/8&quot; Cut, 8&quot;L"/>
        <s v="BIC Liqua Brite Liner"/>
        <s v="Eldon Expressions Mahogany Wood Desk Collection"/>
        <s v="Wirebound Service Call Books, 5 1/2&quot; x 4&quot;"/>
        <s v="Fellowes Strictly Business Drawer File, Letter/Legal Size"/>
        <s v="Office Star Flex Back Scooter Chair with White Frame"/>
        <s v="Logitech G13 Programmable Gameboard with LCD Display"/>
        <s v="Weyerhaeuser First Choice Laser/Copy Paper (20Lb. and 88 Bright)"/>
        <s v="Telephone Message Books with Fax/Mobile Section, 5 1/2&quot; x 3 3/16&quot;"/>
        <s v="OIC #2 Pencils, Medium Soft"/>
        <s v="Holmes HEPA Air Purifier"/>
        <s v="Alliance Big Bands Rubber Bands, 12/Pack"/>
        <s v="Xerox 1946"/>
        <s v="Cisco SPA508G"/>
        <s v="Global Low Back Tilter Chair"/>
        <s v="Fellowes Powershred HS-440 4-Sheet High Security Shredder"/>
        <s v="Advantus Rolling Drawer Organizers"/>
        <s v="ImationÂ 32GB Pocket Pro USB 3.0Â Flash DriveÂ - 32 GB - Black - 1 P ..."/>
        <s v="Xerox 1910"/>
        <s v="Xerox 1915"/>
        <s v="36X48 HARDFLOOR CHAIRMAT"/>
        <s v="G.E. Halogen Desk Lamp Bulbs"/>
        <s v="Wirebound Message Books, Four 2 3/4 x 5 White Forms per Page"/>
        <s v="Boston School Pro Electric Pencil Sharpener, 1670"/>
        <s v="Novimex Fabric Task Chair"/>
        <s v="Great White Multi-Use Recycled Paper (20Lb. and 84 Bright)"/>
        <s v="Kensington 7 Outlet MasterPiece HOMEOFFICE Power Control Center"/>
        <s v="Xerox 1991"/>
        <s v="Okidata C331dn Printer"/>
        <s v="Wilson Electronics DB Pro Signal Booster"/>
        <s v="Panasonic KX-TG9471B"/>
        <s v="Newell 333"/>
        <s v="3M Polarizing Light Filter Sleeves"/>
        <s v="GBC Standard Therm-A-Bind Covers"/>
        <s v="Global Troy Executive Leather Low-Back Tilter"/>
        <s v="Angle-D Ring Binders"/>
        <s v="Canon Imageclass D680 Copier / Fax"/>
        <s v="Hon Rectangular Conference Tables"/>
        <s v="Plantronics CS510 - Over-the-Head monaural Wireless Headset System"/>
        <s v="Xerox 228"/>
        <s v="Acco 7-Outlet Masterpiece Power Center, Wihtout Fax/Phone Line Protection"/>
        <s v="Eldon Simplefile Box Office"/>
        <s v="Newell 343"/>
        <s v="Xerox 217"/>
        <s v="VTech DS6151"/>
        <s v="Redi-Strip #10 Envelopes, 4 1/8 x 9 1/2"/>
        <s v="Sony Micro Vault Click 16 GB USB 2.0 Flash Drive"/>
        <s v="Anker 36W 4-Port USB Wall Charger Travel Power Adapter for iPhone 5s 5c 5"/>
        <s v="Executive Impressions 16-1/2&quot; Circular Wall Clock"/>
        <s v="Xerox 1899"/>
        <s v="Global Highback Leather Tilter in Burgundy"/>
        <s v="Avery Hidden Tab Dividers for Binding Systems"/>
        <s v="Jackery Bar Premium Fast-charging Portable Charger"/>
        <s v="Riverleaf Stik-Withit Designer Note Cubes"/>
        <s v="Acco PRESSTEX Data Binder with Storage Hooks, Dark Blue, 14 7/8&quot; X 11&quot;"/>
        <s v="Acco Translucent Poly Ring Binders"/>
        <s v="Snap-A-Way Black Print Carbonless Ruled Speed Letter, Triplicate"/>
        <s v="Xerox 1957"/>
        <s v="PureGear Roll-On Screen Protector"/>
        <s v="KI Conference Tables"/>
        <s v="Eldon 100 Class Desk Accessories"/>
        <s v="Binney &amp; Smith Crayola Metallic Colored Pencils, 8-Color Set"/>
        <s v="Panasonic KX MC6040 Color Laser Multifunction Printer"/>
        <s v="Sauder Inglewood Library Bookcases"/>
        <s v="Linden 10&quot; Round Wall Clock, Black"/>
        <s v="Eldon Base for stackable storage shelf, platinum"/>
        <s v="Newell 314"/>
        <s v="Avery White Multi-Purpose Labels"/>
        <s v="Acco 6 Outlet Guardian Premium Surge Suppressor"/>
        <s v="Acme Box Cutter Scissors"/>
        <s v="Letter Size Cart"/>
        <s v="Xerox 191"/>
        <s v="Trimflex Flexible Post Binders"/>
        <s v="Xerox 230"/>
        <s v="Avery 488"/>
        <s v="Xerox Blank Computer Paper"/>
        <s v="Samsung Galaxy Mega 6.3"/>
        <s v="Rosewill 107 Normal Keys USB Wired Standard Keyboard"/>
        <s v="Bose SoundLink Bluetooth Speaker"/>
        <s v="Deflect-o EconoMat Nonstudded, No Bevel Mat"/>
        <s v="While You Were Out Pads, 50 per Pad, 4 x 5 1/4, Green Cycle"/>
        <s v="Cisco CP-7937G Unified IP Conference Station Phone"/>
        <s v="Global Deluxe Stacking Chair, Gray"/>
        <s v="Bush Cubix Conference Tables, Fully Assembled"/>
        <s v="Avery 487"/>
        <s v="GBC Wire Binding Combs"/>
        <s v="Stacking Tray, Side-Loading, Legal, Smoke"/>
        <s v="Razer Kraken PRO Over Ear PC and Music Headset"/>
        <s v="Avery 486"/>
        <s v="Logitech G35 7.1-Channel Surround Sound Headset"/>
        <s v="Bretford Rectangular Conference Table Tops"/>
        <s v="Self-Adhesive Address Labels for Typewriters by Universal"/>
        <s v="1.7 Cubic Foot Compact &quot;Cube&quot; Office Refrigerators"/>
        <s v="Artistic Insta-Plaque"/>
        <s v="DXL Angle-View Binders with Locking Rings by Samsill"/>
        <s v="Companion Letter/Legal File, Black"/>
        <s v="KLD Oscar II Style Snap-on Ultra Thin Side Flip Synthetic Leather Cover Case for HTC One HTC M7"/>
        <s v="Canon Color ImageCLASS MF8580Cdw Wireless Laser All-In-One Printer, Copier, Scanner"/>
        <s v="Xerox 1908"/>
        <s v="Xerox 1978"/>
        <s v="IBM Multi-Purpose Copy Paper, 8 1/2 x 11&quot;, Case"/>
        <s v="Bionaire 99.97% HEPA Air Cleaner"/>
        <s v="APC 7 Outlet Network SurgeArrest Surge Protector"/>
        <s v="Dax Clear Box Frame"/>
        <s v="Nontoxic Chalk"/>
        <s v="Xerox 1975"/>
        <s v="Global Enterprise Series Seating High-Back Swivel/Tilt Chairs"/>
        <s v="Staple magnet"/>
        <s v="Acco Pressboard Covers with Storage Hooks, 14 7/8&quot; x 11&quot;, Executive Red"/>
        <s v="Ooma Telo VoIP Home Phone System"/>
        <s v="Avery 51"/>
        <s v="Premium Transparent Presentation Covers by GBC"/>
        <s v="Newell 326"/>
        <s v="Newell 346"/>
        <s v="Bush Heritage Pine Collection 5-Shelf Bookcase, Albany Pine Finish, *Special Order"/>
        <s v="GBC Twin Loop Wire Binding Elements"/>
        <s v="Verbatim Slim CD and DVD Storage Cases, 50/Pack"/>
        <s v="Xerox 19"/>
        <s v="Penpower WorldCard Pro Card Scanner"/>
        <s v="Xerox 232"/>
        <s v="Novimex Turbo Task Chair"/>
        <s v="Array Parchment Paper, Assorted Colors"/>
        <s v="ImationÂ 8gb Micro Traveldrive Usb 2.0Â Flash Drive"/>
        <s v="Xerox 1934"/>
        <s v="Rogers Jumbo File, Granite"/>
        <s v="Rubbermaid ClusterMat Chairmats, Mat Size- 66&quot; x 60&quot;, Lip 20&quot; x 11&quot; -90 Degree Angle"/>
        <s v="Global Manager's Adjustable Task Chair, Storm"/>
        <s v="Ibico Presentation Index for Binding Systems"/>
        <s v="Wireless Extenders zBoost YX545 SOHO Signal Booster"/>
        <s v="Newell 35"/>
        <s v="Hon 2111 Invitation Series Corner Table"/>
        <s v="Xerox 1937"/>
        <s v="Xerox 1900"/>
        <s v="Harmony Air Purifier"/>
        <s v="Message Book, Standard Line &quot;While You Were Out&quot;, 5 1/2&quot; X 4&quot;, 200 Sets/Book"/>
        <s v="DIXON Oriole Pencils"/>
        <s v="Xerox 202"/>
        <s v="Wirebound Message Books, 2 7/8&quot; x 5&quot;, 3 Forms per Page"/>
        <s v="Sanyo 2.5 Cubic Foot Mid-Size Office Refrigerators"/>
        <s v="Belkin 6 Outlet Metallic Surge Strip"/>
        <s v="Hon Valutask Swivel Chairs"/>
        <s v="ImationÂ 30456 USBÂ Flash DriveÂ 8GB"/>
        <s v="SpineVue Locking Slant-D Ring Binders by Cardinal"/>
        <s v="Premium Transparent Presentation Covers, No Pattern/Clear, 8 1/2&quot; x 11&quot;"/>
        <s v="Avery 4027 File Folder Labels for Dot Matrix Printers, 5000 Labels per Box, White"/>
        <s v="Avery 52"/>
        <s v="Tops White Computer Printout Paper"/>
        <s v="Translucent Push Pins by OIC"/>
        <s v="Compact Automatic Electric Letter Opener"/>
        <s v="Mobile Personal File Cube"/>
        <s v="Avery 516"/>
        <s v="Xerox 1884"/>
        <s v="Macally Suction Cup Mount"/>
        <s v="Panasonic KX TS208W Corded phone"/>
        <s v="Gould Plastics 9-Pocket Panel Bin, 18-3/8w x 5-1/4d x 20-1/2h, Black"/>
        <s v="Global Value Mid-Back Manager's Chair, Gray"/>
        <s v="Eldon Executive Woodline II Cherry Finish Desk Accessories"/>
        <s v="Prang Colored Pencils"/>
        <s v="Memorex Mini Travel Drive 4 GB USB 2.0 Flash Drive"/>
        <s v="Eldon Expressions Wood Desk Accessories, Oak"/>
        <s v="Newell 311"/>
        <s v="SAFCO Mobile Desk Side File, Wire Frame"/>
        <s v="OIC Binder Clips"/>
        <s v="Ampad Phone Message Book, Recycled, 400 Message Capacity, 5 Â¾â x 11â"/>
        <s v="AmazonBasics 3-Button USB Wired Mouse"/>
        <s v="Perixx PERIBOARD-512B, Ergonomic Split Keyboard"/>
        <s v="DAX Executive Solid Wood Document Frame, Desktop or Hang, Mahogany, 5 x 7"/>
        <s v="Cisco IPÂ PhoneÂ 7961G VoIPÂ phoneÂ - Dark gray"/>
        <s v="Global Commerce Series Low-Back Swivel/Tilt Chairs"/>
        <s v="Polycom CX300 Desktop Phone USB VoIP phone"/>
        <s v="GBC Premium Transparent Covers with Diagonal Lined Pattern"/>
        <s v="Global Armless Task Chair, Royal Blue"/>
        <s v="Disposable Triple-Filter Dust Bags"/>
        <s v="Xerox 1960"/>
        <s v="Holmes Replacement Filter for HEPA Air Cleaner, Very Large Room, HEPA Filter"/>
        <s v="Bulldog Vacuum Base Pencil Sharpener"/>
        <s v="O'Sullivan 2-Door Barrister Bookcase in Odessa Pine"/>
        <s v="Xerox 210"/>
        <s v="Binding Machine Supplies"/>
        <s v="Avery 477"/>
        <s v="KeyTronicÂ KT400U2 -Â KeyboardÂ - Black"/>
        <s v="Southworth 25% Cotton Antique Laid Paper &amp; Envelopes"/>
        <s v="Zipper Ring Binder Pockets"/>
        <s v="Hon Deluxe Fabric Upholstered Stacking Chairs"/>
        <s v="Avery Hi-Liter Pen Style Six-Color Fluorescent Set"/>
        <s v="Xerox 201"/>
        <s v="Xerox 200"/>
        <s v="Brites Rubber Bands, 1 1/2 oz. Box"/>
        <s v="Avanti 1.7 Cu. Ft. Refrigerator"/>
        <s v="Xerox 1925"/>
        <s v="Inter-Office Recycled Envelopes, Brown Kraft, Button-String,10&quot; x 13&quot; , 100/Box"/>
        <s v="Atlantic Metals Mobile 5-Shelf Bookcases, Custom Colors"/>
        <s v="Eldon Shelf Savers Cubes and Bins"/>
        <s v="OtterBox Defender Series Case - Samsung Galaxy S4"/>
        <s v="Acme Softgrip Scissors"/>
        <s v="Howard Miller 11-1/2&quot; Diameter Grantwood Wall Clock"/>
        <s v="Tops Wirebound Message Log Books"/>
        <s v="Global Leather Task Chair, Black"/>
        <s v="Canon PC1060 Personal Laser Copier"/>
        <s v="Permanent Self-Adhesive File Folder Labels for Typewriters, 1 1/8 x 3 1/2, White"/>
        <s v="Panasonic KX T7731-B Digital phone"/>
        <s v="GBC Standard Plastic Binding Systems' Combs"/>
        <s v="Cisco SPA 502G IP Phone"/>
        <s v="Logitech Mobile Speakerphone P710e -Â speaker phone"/>
        <s v="Fellowes Twister Kit, Gray/Clear, 3/pkg"/>
        <s v="Jabra SPEAK 410 Multidevice Speakerphone"/>
        <s v="Xerox 1921"/>
        <s v="Xerox 213"/>
        <s v="Hon GuestStacker Chair"/>
        <s v="Sterilite Officeware Hinged File Box"/>
        <s v="Boston Heavy-Duty Trimline Electric Pencil Sharpeners"/>
        <s v="Brother MFC-9340CDW LED All-In-One Printer, Copier Scanner"/>
        <s v="Cisco SPA525G2 IP Phone - Wireless"/>
        <s v="LG Electronics Tone+ HBS-730 Bluetooth Headset"/>
        <s v="Acme Stainless Steel Office Snips"/>
        <s v="Acco Hanging Data Binders"/>
        <s v="Newell 315"/>
        <s v="Pressboard Data Binders by Wilson Jones"/>
        <s v="Blue Parrot B250XT Professional Grade Wireless BluetoothÂ HeadsetÂ with"/>
        <s v="GBC Standard Plastic Binding Systems Combs"/>
        <s v="HP Standard 104 key PS/2 Keyboard"/>
        <s v="Cardinal Holdit Data Disk Pockets"/>
        <s v="Holmes 99% HEPA Air Purifier"/>
        <s v="Deflect-O Glasstique Clear Desk Accessories"/>
        <s v="Fiskars Home &amp; Office Scissors"/>
        <s v="Personal Filing Tote with Lid, Black/Gray"/>
        <s v="Mophie Juice Pack Helium for iPhone"/>
        <s v="GE 2-Jack Phone Line Splitter"/>
        <s v="Eberhard Faber 3 1/2&quot; Golf Pencils"/>
        <s v="ImationÂ SecureÂ DriveÂ + Hardware Encrypted USBÂ flash driveÂ - 16 GB"/>
        <s v="HP Office Paper (20Lb. and 87 Bright)"/>
        <s v="Eaton Premium Continuous-Feed Paper, 25% Cotton, Letter Size, White, 1000 Shts/Box"/>
        <s v="Strathmore Photo Frame Cards"/>
        <s v="Tennsco 6- and 18-Compartment Lockers"/>
        <s v="Eldon Image Series Black Desk Accessories"/>
        <s v="First Data TMFD35 PIN Pad"/>
        <s v="Eldon 300 Class Desk Accessories, Black"/>
        <s v="Round Specialty Laser Printer Labels"/>
        <s v="Pressboard Data Binder, Crimson, 12&quot; X 8 1/2&quot;"/>
        <s v="Belkin F5C206VTEL 6 Outlet Surge"/>
        <s v="Hon 4700 Series Mobuis Mid-Back Task Chairs with Adjustable Arms"/>
        <s v="Sauder Facets Collection Locker/File Cabinet, Sky Alder Finish"/>
        <s v="Hon Olson Stacker Stools"/>
        <s v="SanDisk Cruzer 4 GB USB Flash Drive"/>
        <s v="iHome FM Clock Radio with Lightning Dock"/>
        <s v="Steel Personal Filing/Posting Tote"/>
        <s v="Advantus Employee of the Month Certificate Frame, 11 x 13-1/2"/>
        <s v="Avery Printable Repositionable Plastic Tabs"/>
        <s v="Hon 4-Shelf Metal Bookcases"/>
        <s v="Griffin GC36547 PowerJolt SE Lightning Charger"/>
        <s v="invisibleSHIELD by ZAGG Smudge-Free Screen Protector"/>
        <s v="Boston 16765 Mini Stand Up Battery Pencil Sharpener"/>
        <s v="Wilson Jones 1&quot; Hanging DublLock Ring Binders"/>
        <s v="Safco Steel Mobile File Cart"/>
        <s v="Avery 494"/>
        <s v="Leather Task Chair, Black"/>
        <s v="Self-Adhesive Removable Labels"/>
        <s v="12 Colored Short Pencils"/>
        <s v="Master Caster Door Stop, Large Neon Orange"/>
        <s v="Plantronics Audio 995 Wireless Stereo Headset"/>
        <s v="Avery Hi-Liter Smear-Safe Highlighters"/>
        <s v="Xerox 192"/>
        <s v="Fiskars 8&quot; Scissors, 2/Pack"/>
        <s v="Xerox 216"/>
        <s v="Eldon Stackable Tray, Side-Load, Legal, Smoke"/>
        <s v="Wilson Jones Easy Flow II Sheet Lifters"/>
        <s v="Holmes Replacement Filter for HEPA Air Cleaner, Large Room"/>
        <s v="Zebra GX420t Direct Thermal/Thermal Transfer Printer"/>
        <s v="GBC Laser Imprintable Binding System Covers, Desert Sand"/>
        <s v="Newell 339"/>
        <s v="Xerox 231"/>
        <s v="Acme Elite Stainless Steel Scissors"/>
        <s v="Griffin GC17055 Auxiliary Audio Cable"/>
        <s v="Office Star - Contemporary Swivel Chair with Padded Adjustable Arms and Flex Back"/>
        <s v="DMI Arturo Collection Mission-style Design Wood Chair"/>
        <s v="Hewlett Packard LaserJet 3310 Copier"/>
        <s v="Tripp Lite Isotel 6 Outlet Surge Protector with Fax/Modem Protection"/>
        <s v="Advantus Motivational Note Cards"/>
        <s v="Avery 3 1/2&quot; Diskette Storage Pages, 10/Pack"/>
        <s v="Newell 325"/>
        <s v="Memorex Froggy Flash Drive 8 GB"/>
        <s v="Office Star Flex Back Scooter Chair with Aluminum Finish Frame"/>
        <s v="Eldon Expressions Desk Accessory, Wood Photo Frame, Mahogany"/>
        <s v="Xerox 1889"/>
        <s v="Avery 495"/>
        <s v="GBC Ibimaster 500 Manual ProClick Binding System"/>
        <s v="Hoover Replacement Belts For Soft Guard &amp; Commercial Ltweight Upright Vacs, 2/Pk"/>
        <s v="Tenex Chairmat w/ Average Lip, 45&quot; x 53&quot;"/>
        <s v="Avery Triangle Shaped Sheet Lifters, Black, 2/Pack"/>
        <s v="Fellowes High-Stak Drawer Files"/>
        <s v="Premier Elliptical Ring Binder, Black"/>
        <s v="Avery 498"/>
        <s v="Hoover Shoulder Vac Commercial Portable Vacuum"/>
        <s v="Honeywell Quietcare HEPA Air Cleaner"/>
        <s v="ClearOne Communications CHAT 70 OCÂ Speaker Phone"/>
        <s v="Polycom SoundPoint Pro SE-225 Corded phone"/>
        <s v="Eldon ClusterMat Chair Mat with Cordless Antistatic Protection"/>
        <s v="Laminate Occasional Tables"/>
        <s v="Eldon 500 Class Desk Accessories"/>
        <s v="Barricks Non-Folding Utility Table with Steel Legs, Laminate Tops"/>
        <s v="Tyvek Top-Opening Peel &amp; Seel Envelopes, Plain White"/>
        <s v="Sony Micro Vault Click 4 GB USB 2.0 Flash Drive"/>
        <s v="Acme 10&quot; Easy Grip Assistive Scissors"/>
        <s v="Advantus Panel Wall Certificate Holder - 8.5x11"/>
        <s v="Avery 478"/>
        <s v="Mitel 5320 IP Phone VoIP phone"/>
        <s v="Boston Model 1800 Electric Pencil Sharpener, Gray"/>
        <s v="Panasonic KX-TG6844B Expandable Digital Cordless Telephone"/>
        <s v="LogitechÂ Illuminated - Keyboard"/>
        <s v="OIC Bulk Pack Metal Binder Clips"/>
        <s v="Alliance Super-Size Bands, Assorted Sizes"/>
        <s v="Chromcraft 48&quot; x 96&quot; Racetrack Double Pedestal Table"/>
        <s v="Xerox 1954"/>
        <s v="Xerox 199"/>
        <s v="Apple EarPods with Remote and Mic"/>
        <s v="Kensington 7 Outlet MasterPiece Power Center"/>
        <s v="Logitech diNovo Edge Keyboard"/>
        <s v="BPI Conference Tables"/>
        <s v="O'Sullivan Living Dimensions 2-Shelf Bookcases"/>
        <s v="Sony 64GB Class 10 Micro SDHC R40 Memory Card"/>
        <s v="3.6 Cubic Foot Counter Height Office Refrigerator"/>
        <s v="Array Memo Cubes"/>
        <s v="Texas Instruments TI-34 Scientific Calculator"/>
        <s v="Cisco IP Phone 7961G-GE VoIP phone"/>
        <s v="Plantronics Voyager Pro Legend"/>
        <s v="Tripp Lite TLP810NET Broadband Surge for Modem/Fax"/>
        <s v="Nokia Lumia 521 (T-Mobile)"/>
        <s v="HTC One Mini"/>
        <s v="Luxo Professional Magnifying Clamp-On Fluorescent Lamps"/>
        <s v="Rediform S.O.S. 1-Up Phone Message Bk, 4-1/4x3-1/16 Bk, 1 Form/Pg, 40 Messages/Bk, 3/Pk"/>
        <s v="Convenience Packs of Business Envelopes"/>
        <s v="Barricks 18&quot; x 48&quot; Non-Folding Utility Table with Bottom Storage Shelf"/>
        <s v="Belkin 7 Outlet SurgeMaster II"/>
        <s v="GE DSL Phone Line Filter"/>
        <s v="Surelock Post Binders"/>
        <s v="Avery 49"/>
        <s v="Iceberg OfficeWorks 42&quot; Round Tables"/>
        <s v="Anker Astro Mini 3000mAh Ultra-Compact Portable Charger"/>
        <s v="Bretford CR8500 Series Meeting Room Furniture"/>
        <s v="Xerox 1997"/>
        <s v="Xerox 1928"/>
        <s v="Tripp Lite Isotel 8 Ultra 8 Outlet Metal Surge"/>
        <s v="Avery Durable Poly Binders"/>
        <s v="Airmail Envelopes"/>
        <s v="GBC Imprintable Covers"/>
        <s v="Dana Halogen Swing-Arm Architect Lamp"/>
        <s v="SAFCO Boltless Steel Shelving"/>
        <s v="WD My Passport Ultra 2TB Portable External Hard Drive"/>
        <s v="Acco Six-Outlet Power Strip, 4' Cord Length"/>
        <s v="Acme Rosewood Handle Letter Opener"/>
        <s v="Newell 331"/>
        <s v="Avery 515"/>
        <s v="Maxell 4.7GB DVD+R 5/Pack"/>
        <s v="Advantus SlideClip Paper Clips"/>
        <s v="Xerox 1979"/>
        <s v="Logitech G700s Rechargeable Gaming Mouse"/>
        <s v="Binney &amp; Smith inkTank Erasable Pocket Highlighter, Chisel Tip, Yellow"/>
        <s v="Newell Chalk Holder"/>
        <s v="Samsung Replacement EH64AVFWE Premium Headset"/>
        <s v="Memorex Micro Travel Drive 16 GB"/>
        <s v="Xerox 1950"/>
        <s v="ClearSounds CSC500 Amplified Spirit Phone Corded phone"/>
        <s v="Hon 4060 Series Tables"/>
        <s v="NETGEAR AC1750 Dual Band GigabitÂ Smart WiFi Router"/>
        <s v="Newell 335"/>
        <s v="Deflect-o Glass Clear Studded Chair Mats"/>
        <s v="Deluxe Heavy-Duty Vinyl Round Ring Binder"/>
        <s v="Xerox 1944"/>
        <s v="Martin-Yale Premier Letter Opener"/>
        <s v="Ampad Gold Fibre Wirebound Steno Books, 6&quot; x 9&quot;, Gregg Ruled"/>
        <s v="Xerox 1919"/>
        <s v="SAFCO PlanMaster Heigh-Adjustable Drafting Table Base, 43w x 30d x 30-37h, Black"/>
        <s v="Portfile Personal File Boxes"/>
        <s v="Southworth 25% Cotton Premium Laser Paper and Envelopes"/>
        <s v="Avery 484"/>
        <s v="Wirebound Four 2-3/4 x 5 Forms per Page, 400 Sets per Book"/>
        <s v="Sauder Camden County Collection Libraries, Planked Cherry Finish"/>
        <s v="GBC VeloBinder Strips"/>
        <s v="Avery Personal Creations Heavyweight Cards"/>
        <s v="O'Sullivan 5-Shelf Heavy-Duty Bookcases"/>
        <s v="Fellowes Black Plastic Comb Bindings"/>
        <s v="Hon 2090 âPillow Softâ Series Mid Back Swivel/Tilt Chairs"/>
        <s v="Panasonic KX TS3282W Corded phone"/>
        <s v="Sabrent 4-Port USB 2.0 Hub"/>
        <s v="White Business Envelopes with Contemporary Seam, Recycled White Business Envelopes"/>
        <s v="Enermax Aurora Lite Keyboard"/>
        <s v="Eureka The Boss Plus 12-Amp Hard Box Upright Vacuum, Red"/>
        <s v="Telescoping Adjustable Floor Lamp"/>
        <s v="Colored Push Pins"/>
        <s v="ACCOHIDE 3-Ring Binder, Blue, 1&quot;"/>
        <s v="Okidata C610n Printer"/>
        <s v="Deflect-o DuraMat Antistatic Studded Beveled Mat for Medium Pile Carpeting"/>
        <s v="Belkin F9M820V08 8 Outlet Surge"/>
        <s v="Zebra Zazzle Fluorescent Highlighters"/>
        <s v="Hon Racetrack Conference Tables"/>
        <s v="Plantronics Savi W720 Multi-Device Wireless Headset System"/>
        <s v="GBC Plasticlear Binding Covers"/>
        <s v="Acco PRESSTEX Data Binder with Storage Hooks, Dark Blue, 9 1/2&quot; X 11&quot;"/>
        <s v="Blackstonian Pencils"/>
        <s v="Chromcraft Rectangular Conference Tables"/>
        <s v="Cisco SPA301"/>
        <s v="Tenex &quot;The Solids&quot; Textured Chair Mats"/>
        <s v="Crate-A-Files"/>
        <s v="Acco Expandable Hanging Binders"/>
        <s v="Safco Value Mate Steel Bookcase, Baked Enamel Finish on Steel, Black"/>
        <s v="Faber Castell Col-Erase Pencils"/>
        <s v="Acme Preferred Stainless Steel Scissors"/>
        <s v="RSVP Cards &amp; Envelopes, Blank White, 8-1/2&quot; X 11&quot;, 24 Cards/25 Envelopes/Set"/>
        <s v="Prismacolor Color Pencil Set"/>
        <s v="Xerox 1886"/>
        <s v="6&quot; Cubicle Wall Clock, Black"/>
        <s v="Aluminum Document Frame"/>
        <s v="Eldon Mobile Mega Data Cart Mega Stackable Add-On Trays"/>
        <s v="Xerox Color Copier Paper, 11&quot; x 17&quot;, Ream"/>
        <s v="Office Star - Ergonomically Designed Knee Chair"/>
        <s v="Avery 520"/>
        <s v="Geemarc AmpliPOWER60"/>
        <s v="C-Line Peel &amp; Stick Add-On Filing Pockets, 8-3/4 x 5-1/8, 10/Pack"/>
        <s v="Wilson Jones Ledger-Size, Piano-Hinge Binder, 2&quot;, Blue"/>
        <s v="Nortel Networks T7316 E Nt8 B27"/>
        <s v="Xerox 1971"/>
        <s v="Advantus Map Pennant Flags and Round Head Tacks"/>
        <s v="14-7/8 x 11 Blue Bar Computer Printout Paper"/>
        <s v="Xerox 1930"/>
        <s v="Xerox 1885"/>
        <s v="Avery 50"/>
        <s v="Chromcraft Bull-Nose Wood 48&quot; x 96&quot; Rectangular Conference Tables"/>
        <s v="Global Push Button Manager's Chair, Indigo"/>
        <s v="Executive Impressions 12&quot; Wall Clock"/>
        <s v="Global Task Chair, Black"/>
        <s v="Newell 329"/>
        <s v="Fellowes Basic Home/Office Series Surge Protectors"/>
        <s v="Tenex Personal Project File with Scoop Front Design, Black"/>
        <s v="AT&amp;T CL83451 4-Handset Telephone"/>
        <s v="Riverside Palais Royal Lawyers Bookcase, Royale Cherry Finish"/>
        <s v="Contico 72&quot;H Heavy-Duty Storage System"/>
        <s v="Bush Westfield Collection Bookcases, Dark Cherry Finish"/>
        <s v="Kensington 7 Outlet MasterPiece Power Center with Fax/Phone Line Protection"/>
        <s v="Belkin SportFit Armband For iPhone 5s/5c, Fuchsia"/>
        <s v="Petty Cash Envelope"/>
        <s v="Lesro Round Back Collection Coffee Table, End Table"/>
        <s v="VariCap6 Expandable Binder"/>
        <s v="Eldon Expressions Punched Metal &amp; Wood Desk Accessories, Black &amp; Cherry"/>
        <s v="Acco Perma 2700 Stacking Storage Drawers"/>
        <s v="Wirebound Message Books, Two 4 1/4&quot; x 5&quot; Forms per Page"/>
        <s v="Xerox 1972"/>
        <s v="Cisco 8x8 Inc. 6753i IP Business Phone System"/>
        <s v="Canon PC-428 Personal Copier"/>
        <s v="Stur-D-Stor Shelving, Vertical 5-Shelf: 72&quot;H x 36&quot;W x 18 1/2&quot;D"/>
        <s v="Smead Alpha-Z Color-Coded Name Labels First Letter Starter Set"/>
        <s v="Crayola Anti Dust Chalk, 12/Pack"/>
        <s v="Xerox 1976"/>
        <s v="C-Line Cubicle Keepers Polyproplyene Holder With Velcro Backings"/>
        <s v="Avery 509"/>
        <s v="Hon Olson Stacker Chairs"/>
        <s v="Lunatik TT5L-002 Taktik Strike Impact Protection System for iPhone 5"/>
        <s v="DAX Contemporary Wood Frame with Silver Metal Mat, Desktop, 11 x 14 Size"/>
        <s v="BlueLounge Milo Smartphone Stand, White/Metallic"/>
        <s v="Things To Do Today Pad"/>
        <s v="Electrix Architect's Clamp-On Swing Arm Lamp, Black"/>
        <s v="Wi-Ex zBoost YX540 Cellular Phone Signal Booster"/>
        <s v="GBC DocuBind 200 Manual Binding Machine"/>
        <s v="Xerox 1968"/>
        <s v="GBC DocuBind 300 Electric Binding Machine"/>
        <s v="Cardinal Slant-D Ring Binder, Heavy Gauge Vinyl"/>
        <s v="Avery Heavy-Duty EZD View Binder with Locking Rings"/>
        <s v="SANFORD Major Accent Highlighters"/>
        <s v="Xerox 1966"/>
        <s v="Sauder Forest Hills Library with Doors, Woodland Oak Finish"/>
        <s v="Eureka Sanitaire Multi-Pro Heavy-Duty Upright, Disposable Bags"/>
        <s v="Turquoise Lead Holder with Pocket Clip"/>
        <s v="Xerox 1995"/>
        <s v="Lexmark X 9575 Professional All-in-One Color Printer"/>
        <s v="C-Line Cubicle Keepers Polyproplyene Holder w/Velcro Back, 8-1/2x11, 25/Bx"/>
        <s v="Harbour Creations 67200 Series Stacking Chairs"/>
        <s v="Clarity 53712"/>
        <s v="Sanford Liquid Accent Highlighters"/>
        <s v="Safco Industrial Shelving"/>
        <s v="Avery Binding System Hidden Tab Executive Style Index Sets"/>
        <s v="Office Star - Professional Matrix Back Chair with 2-to-1 Synchro Tilt and Mesh Fabric Seat"/>
        <s v="Eldon Spacemaker Box, Quick-Snap Lid, Clear"/>
        <s v="Global Leather Executive Chair"/>
        <s v="Avery 480"/>
        <s v="Lifetime Advantage Folding Chairs, 4/Carton"/>
        <s v="Storex DuraTech Recycled Plastic Frosted Binders"/>
        <s v="Letter Slitter"/>
        <s v="Nu-Dell Oak Frame"/>
        <s v="Kleencut Forged Office Shears by Acme United Corporation"/>
        <s v="Fellowes PB200 Plastic Comb Binding Machine"/>
        <s v="Ibico Plastic Spiral Binding Combs"/>
        <s v="Dana Swing-Arm Lamps"/>
        <s v="GBC Poly Designer Binding Covers"/>
        <s v="PayAnywhere Card Reader"/>
        <s v="Newell 348"/>
        <s v="Acco Suede Grain Vinyl Round Ring Binder"/>
        <s v="Avery Address/Shipping Labels for Typewriters, 4&quot; x 2&quot;"/>
        <s v="G.E. Longer-Life Indoor Recessed Floodlight Bulbs"/>
        <s v="Sortfiler Multipurpose Personal File Organizer, Black"/>
        <s v="Xerox 1895"/>
        <s v="Acme Design Stainless Steel Bent Scissors"/>
        <s v="3-ring staple pack"/>
        <s v="Xerox 1970"/>
        <s v="Eldon 400 Class Desk Accessories, Black Carbon"/>
        <s v="Global Deluxe Steno Chair"/>
        <s v="Office Star - Contemporary Task Swivel Chair"/>
        <s v="Tennsco Lockers, Gray"/>
        <s v="REDIFORM Incoming/Outgoing Call Register, 11&quot; X 8 1/2&quot;, 100 Messages"/>
        <s v="Nu-Dell Executive Frame"/>
        <s v="Electrix 20W Halogen Replacement Bulb for Zoom-In Desk Lamp"/>
        <s v="Sensible Storage WireTech Storage Systems"/>
        <s v="BIC Brite Liner Highlighters"/>
        <s v="Manco Dry-Lighter Erasable Highlighter"/>
        <s v="Global Fabric Manager's Chair, Dark Gray"/>
        <s v="Eldon Gobal File Keepers"/>
        <s v="Atlantic Metals Mobile 4-Shelf Bookcases, Custom Colors"/>
        <s v="Ampad Evidence Wirebond Steno Books, 6&quot; x 9&quot;"/>
        <s v="Avery 513"/>
        <s v="SmartStand Mobile Device Holder, Assorted Colors"/>
        <s v="Bestar Classic Bookcase"/>
        <s v="Advantus Rolling Storage Box"/>
        <s v="Xerox 1905"/>
        <s v="Ibico Recycled Linen-Style Covers"/>
        <s v="Hoover Commercial Lightweight Upright Vacuum with E-Z Empty Dirt Cup"/>
        <s v="High-Back Leather Manager's Chair"/>
        <s v="GBC Recycled VeloBinder Covers"/>
        <s v="O'Sullivan Plantations 2-Door Library in Landvery Oak"/>
        <s v="Samsung Galaxy S4"/>
        <s v="Avery 483"/>
        <s v="Newell 328"/>
        <s v="Xerox 1887"/>
        <s v="Sanford Colorific Colored Pencils, 12/Box"/>
        <s v="Newell 351"/>
        <s v="O'Sullivan Elevations Bookcase, Cherry Finish"/>
        <s v="Staples in misc. colors"/>
        <s v="Kensington 6 Outlet Guardian Standard Surge Protector"/>
        <s v="Stanley Bostitch Contemporary Electric Pencil Sharpeners"/>
        <s v="Smead Alpha-Z Color-Coded Second Alphabetical Labels and Starter Set"/>
        <s v="Global Deluxe High-Back Manager's Chair"/>
        <s v="Xerox 1891"/>
        <s v="Laser &amp; Ink Jet Business Envelopes"/>
        <s v="Letter Size File"/>
        <s v="Samsung HM1900 Bluetooth Headset"/>
        <s v="Magna Visual Magnetic Picture Hangers"/>
        <s v="Zebra GK420t Direct Thermal/Thermal Transfer Printer"/>
        <s v="Avery Framed View Binder, EZD Ring (Locking), Navy, 1 1/2&quot;"/>
        <s v="Memorex 25GB 6X Branded Blu-Ray Recordable Disc, 15/Pack"/>
        <s v="Astroparche Fine Business Paper"/>
        <s v="Avery 511"/>
        <s v="Contemporary Wood/Metal Frame"/>
        <s v="Fellowes Econo/Stor Drawers"/>
        <s v="Xerox 1947"/>
        <s v="Newell 310"/>
        <s v="Bush Westfield Collection Bookcases, Dark Cherry Finish, Fully Assembled"/>
        <s v="Avery Fluorescent Highlighter Four-Color Set"/>
        <s v="Newell 309"/>
        <s v="Xerox 195"/>
        <s v="Longer-Life Soft White Bulbs"/>
        <s v="Hon 5100 Series Wood Tables"/>
        <s v="Newell 334"/>
        <s v="Fellowes Bases and Tops For Staxonsteel/High-Stak Systems"/>
        <s v="Howard Miller Distant Time Traveler Alarm Clock"/>
        <s v="WD My Passport Ultra 500GB Portable External Hard Drive"/>
        <s v="SAFCO Folding Chair Trolley"/>
        <s v="Maxell 4.7GB DVD-R"/>
        <s v="Xerox 1916"/>
        <s v="Xerox 1982"/>
        <s v="Xerox 1986"/>
        <s v="Acco Data Flex Cable Posts For Top &amp; Bottom Load Binders, 6&quot; Capacity"/>
        <s v="Recycled Desk Saver Line &quot;While You Were Out&quot; Book, 5 1/2&quot; X 4&quot;"/>
        <s v="Hoover Upright Vacuum With Dirt Cup"/>
        <s v="Xerox 1999"/>
        <s v="Holmes Odor Grabber"/>
        <s v="Avery Durable Plastic 1&quot; Binders"/>
        <s v="Panasonic KX-TG9541B DECT 6.0 Digital 2-Line Expandable Cordless Phone With Digital Answering System"/>
        <s v="Honeywell Enviracaire Portable HEPA Air Cleaner for 16' x 20' Room"/>
        <s v="Premium Writing Pencils, Soft, #2 by Central Association for the Blind"/>
        <s v="Black Print Carbonless Snap-Off Rapid Letter, 8 1/2&quot; x 7&quot;"/>
        <s v="iKross Bluetooth Portable Keyboard + Cell Phone Stand Holder + Brush for Apple iPhone 5S 5C 5, 4S 4"/>
        <s v="Avery Reinforcements for Hole-Punch Pages"/>
        <s v="Ibico EPK-21 Electric Binding System"/>
        <s v="Tenex Personal Filing Tote With Secure Closure Lid, Black/Frost"/>
        <s v="SanDisk Ultra 32 GB MicroSDHC Class 10 Memory Card"/>
        <s v="Seth Thomas 14&quot; Day/Date Wall Clock"/>
        <s v="Linden 12&quot; Wall Clock With Oak Frame"/>
        <s v="DAX Cubicle Frames - 8x10"/>
        <s v="Xerox 1929"/>
        <s v="Apple iPhone 5C"/>
        <s v="Razer Tiamat Over Ear 7.1 Surround Sound PC Gaming Headset"/>
        <s v="Eureka Recycled Copy Paper 8 1/2&quot; x 11&quot;, Ream"/>
        <s v="NETGEAR N750 Dual Band Wi-Fi Gigabit Router"/>
        <s v="Metal Folding Chairs, Beige, 4/Carton"/>
        <s v="Prestige Round Ring Binders"/>
        <s v="Adtran 1202752G1"/>
        <s v="Xerox 223"/>
        <s v="Avery Premier Heavy-Duty Binder with Round Locking Rings"/>
        <s v="Southworth Structures Collection"/>
        <s v="Large Capacity Hanging Post Binders"/>
        <s v="Howard Miller 13-1/2&quot; Diameter Rosebrook Wall Clock"/>
        <s v="Canvas Sectional Post Binders"/>
        <s v="Assorted Color Push Pins"/>
        <s v="Dual Level, Single-Width Filing Carts"/>
        <s v="Newell 31"/>
        <s v="Carina Mini System Audio Rack, Model AR050B"/>
        <s v="Hunt PowerHouse Electric Pencil Sharpener, Blue"/>
        <s v="Newell 332"/>
        <s v="Kensington K72356US Mouse-in-a-Box USB Desktop Mouse"/>
        <s v="Boston 16750 Black Compact Battery Pencil Sharpener"/>
        <s v="Stockwell Push Pins"/>
        <s v="Xerox 1892"/>
        <s v="Xerox 22"/>
        <s v="Multicolor Computer Printout Paper"/>
        <s v="Okidata B401 Printer"/>
        <s v="OIC Colored Binder Clips, Assorted Sizes"/>
        <s v="Serrated Blade or Curved Handle Hand Letter Openers"/>
        <s v="Dot Matrix Printer Tape Reel Labels, White, 5000/Box"/>
        <s v="Acco Economy Flexible Poly Round Ring Binder"/>
        <s v="Xerox 229"/>
        <s v="Okidata B400 Printer"/>
        <s v="Logitech Wireless Headset H600 Over-The-Head Design"/>
        <s v="Avery 503"/>
        <s v="Avery 490"/>
        <s v="Cherry 142-key Programmable Keyboard"/>
        <s v="KeyTronicÂ E03601U1 -Â KeyboardÂ - Beige"/>
        <s v="Strathmore #10 Envelopes, Ultimate White"/>
        <s v="3M Polarizing Task Lamp with Clamp Arm, Light Gray"/>
        <s v="Microsoft Natural Ergonomic Keyboard 4000"/>
        <s v="Fellowes Binding Cases"/>
        <s v="Ibico Plastic and Wire Spiral Binding Combs"/>
        <s v="AT&amp;T SB67148 SynJ"/>
        <s v="Jabra Supreme Plus Driver EditionÂ Headset"/>
        <s v="Executive Impressions 14&quot; Contract Wall Clock with Quartz Movement"/>
        <s v="GBC VeloBinder Manual Binding System"/>
        <s v="Logitech Wireless Gaming Headset G930"/>
        <s v="File Shuttle I and Handi-File"/>
        <s v="Xerox 1996"/>
        <s v="Avery File Folder Labels"/>
        <s v="Square Credit Card Reader"/>
        <s v="DAX Natural Wood-Tone Poster Frame"/>
        <s v="Xerox 1924"/>
        <s v="Memorex 25GB 6X Branded Blu-Ray Recordable Disc, 30/Pack"/>
        <s v="Kensington SlimBlade Notebook Wireless Mouse with Nano Receiver"/>
        <s v="Wilson Jones Century Plastic Molded Ring Binders"/>
        <s v="Belkin F9S820V06 8 Outlet Surge"/>
        <s v="Howard Miller 11-1/2&quot; Diameter Ridgewood Wall Clock"/>
        <s v="Xerox 1933"/>
        <s v="Newell 338"/>
        <s v="Samsung Convoy 3"/>
        <s v="Sauder Facets Collection Library, Sky Alder Finish"/>
        <s v="Micropad Numeric Keypads"/>
        <s v="Belkin F8E887 USB Wired Ergonomic Keyboard"/>
        <s v="Eldon Regeneration Recycled Desk Accessories, Smoke"/>
        <s v="Global Wood Trimmed Manager's Task Chair, Khaki"/>
        <s v="Magnifier Swing Arm Lamp"/>
        <s v="Hon Every-Day Series Multi-Task Chairs"/>
        <s v="Balt Solid Wood Round Tables"/>
        <s v="Tyvek Top-Opening Peel &amp; Seel Envelopes, Gray"/>
        <s v="Xerox 1896"/>
        <s v="Cardinal Slant-D Ring Binders"/>
        <s v="Global Leather and Oak Executive Chair, Black"/>
        <s v="Boston Electric Pencil Sharpener, Model 1818, Charcoal Black"/>
        <s v="Portable Personal File Box"/>
        <s v="Master Giant Foot Doorstop, Safety Yellow"/>
        <s v="Xiaomi Mi3"/>
        <s v="Xerox 4200 Series MultiUse Premium Copy Paper (20Lb. and 84 Bright)"/>
        <s v="Sharp AL-1530CS Digital Copier"/>
        <s v="Boston Home &amp; Office Model 2000 Electric Pencil Sharpeners"/>
        <s v="Polycom SoundPoint IP 450 VoIP phone"/>
        <s v="Acme Tagit Stainless Steel Antibacterial Scissors"/>
        <s v="Tennsco Snap-Together Open Shelving Units, Starter Sets and Add-On Units"/>
        <s v="Grandstream GXP2100 Mainstream Business Phone"/>
        <s v="Fellowes Command Center 5-outlet power strip"/>
        <s v="LogitechÂ Z-906 Speaker sys - home theater - 5.1-CH"/>
        <s v="Recycled Premium Regency Composition Covers"/>
        <s v="Recycled Interoffice Envelopes with Re-Use-A-Seal Closure, 10 x 13"/>
        <s v="Newell 340"/>
        <s v="Acco 6 Outlet Guardian Premium Plus Surge Suppressor"/>
        <s v="Deluxe Chalkboard Eraser Cleaner"/>
        <s v="Tenex Chairmats For Use With Carpeted Floors"/>
        <s v="Avaya 5420 Digital phone"/>
        <s v="Southworth 25% Cotton Granite Paper &amp; Envelopes"/>
        <s v="Acco 3-Hole Punch"/>
        <s v="Avery Recycled Flexi-View Covers for Binding Systems"/>
        <s v="Ampad Poly Cover Wirebound Steno Book, 6&quot; x 9&quot; Assorted Colors, Gregg Ruled"/>
        <s v="Bravo II Megaboss 12-Amp Hard Body Upright, Replacement Belts, 2 Belts per Pack"/>
        <s v="Wilson Jones Elliptical Ring 3 1/2&quot; Capacity Binders, 800 sheets"/>
        <s v="Akro-Mils 12-Gallon Tote"/>
        <s v="Xerox 1987"/>
        <s v="Texas Instrument TI-15 Fraction Calculator"/>
        <s v="Lenovo 17-Key USB Numeric Keypad"/>
        <s v="Hon Metal Bookcases, Putty"/>
        <s v="Luxo Economy Swing Arm Lamp"/>
        <s v="Acco Pressboard Covers with Storage Hooks, 9 1/2&quot; x 11&quot;, Executive Red"/>
        <s v="KeyTronicÂ KT800P2 -Â KeyboardÂ - Black"/>
        <s v="Accohide Poly Flexible Ring Binders"/>
        <s v="Stockwell Gold Paper Clips"/>
        <s v="Acco PRESSTEX Data Binder with Storage Hooks, Light Blue, 9 1/2&quot; X 11&quot;"/>
        <s v="Logitech G105 Gaming Keyboard"/>
        <s v="Dixon My First Ticonderoga Pencil, #2"/>
        <s v="Ibico Hi-Tech Manual Binding System"/>
        <s v="Brown Kraft Recycled Envelopes"/>
        <s v="O'Sullivan Cherrywood Estates Traditional Bookcase"/>
        <s v="Fellowes Advanced Computer Series Surge Protectors"/>
        <s v="Konica Minolta magicolor 1690MF Multifunction Printer"/>
        <s v="Cubify CubeX 3D Printer Double Head Print"/>
        <s v="NETGEAR RangeMax WNR1000 Wireless Router"/>
        <s v="Padded Folding Chairs, Black, 4/Carton"/>
        <s v="Wilson Jones DublLock D-Ring Binders"/>
        <s v="Hewlett-Packard Deskjet 3050a All-in-One Color Inkjet Printer"/>
        <s v="Bevis Oval Conference Table, Walnut"/>
        <s v="DMI Eclipse Executive Suite Bookcases"/>
        <s v="Memorex Micro Travel Drive 8 GB"/>
        <s v="Motorola Moto X"/>
        <s v="Xerox 215"/>
        <s v="Newell 324"/>
        <s v="ACCOHIDE Binder by Acco"/>
        <s v="Kingston Digital DataTraveler 32GB USB 2.0"/>
        <s v="Tennsco Single-Tier Lockers"/>
        <s v="24 Capacity Maxi Data Binder Racks, Pearl"/>
        <s v="Tennsco Commercial Shelving"/>
        <s v="Memorex Micro Travel Drive 32 GB"/>
        <s v="JBL Micro Wireless Portable Bluetooth Speaker"/>
        <s v="Jensen SMPS-640 -Â speaker phone"/>
        <s v="Executive Impressions 14&quot;"/>
        <s v="#10- 4 1/8&quot; x 9 1/2&quot; Security-Tint Envelopes"/>
        <s v="HP Office Recycled Paper (20Lb. and 87 Bright)"/>
        <s v="Holmes Cool Mist Humidifier for the Whole House with 8-Gallon Output per Day, Extended Life Filter"/>
        <s v="Eldon Regeneration Recycled Desk Accessories, Black"/>
        <s v="Deluxe Rollaway Locking File with Drawer"/>
        <s v="Green Bar Computer Printout Paper"/>
        <s v="GBC White Gloss Covers, Plain Front"/>
        <s v="Sauder Camden County Collection Library"/>
        <s v="Bevis Traditional Conference Table Top, Plinth Base"/>
        <s v="Honeywell Enviracaire Portable HEPA Air Cleaner for up to 10 x 16 Room"/>
        <s v="GBC Clear Cover, 8-1/2 x 11, unpunched, 25 covers per pack"/>
        <s v="Carina Media Storage Towers in Natural &amp; Black"/>
        <s v="Belkin OmniView SE Rackmount Kit"/>
        <s v="GBC Prestige Therm-A-Bind Covers"/>
        <s v="Samsung Galaxy S III - 16GB - pebble blue (T-Mobile)"/>
        <s v="Plantronics Calisto P620-M USB Wireless Speakerphone System"/>
        <s v="Google Nexus 5"/>
        <s v="Jet-Pak Recycled Peel 'N' Seal Padded Mailers"/>
        <s v="Brother DCP1000 Digital 3 in 1 Multifunction Machine"/>
        <s v="Xerox 1977"/>
        <s v="GE 30524EE4"/>
        <s v="Universal Recycled Hanging Pressboard Report Binders, Letter Size"/>
        <s v="Xerox 204"/>
        <s v="Hon 94000 Series Round Tables"/>
        <s v="SimpliFile Personal File, Black Granite, 15w x 6-15/16d x 11-1/4h"/>
        <s v="Newell 318"/>
        <s v="Avery 517"/>
        <s v="ARKON Windshield Dashboard Air Vent Car Mount Holder"/>
        <s v="Kingston Digital DataTraveler 8GB USB 2.0"/>
        <s v="Tyvek Side-Opening Peel &amp; Seel Expanding Envelopes"/>
        <s v="Xerox 1988"/>
        <s v="Harmony HEPA Quiet Air Purifiers"/>
        <s v="Global Commerce Series High-Back Swivel/Tilt Chairs"/>
        <s v="Adams Phone Message Book, Professional, 400 Message Capacity, 5 3/6â x 11â"/>
        <s v="Xerox 221"/>
        <s v="Tennsco Regal Shelving Units"/>
        <s v="Jabra SPEAK 410"/>
        <s v="3M Hangers With Command Adhesive"/>
        <s v="AT&amp;T TR1909W"/>
        <s v="Belkin 325VA UPS Surge Protector, 6'"/>
        <s v="Fellowes 8 Outlet Superior Workstation Surge Protector"/>
        <s v="Black Avery Memo-Size 3-Ring Binder, 5 1/2&quot; x 8 1/2&quot;"/>
        <s v="Fellowes Desktop Hanging File Manager"/>
        <s v="Xerox 1907"/>
        <s v="Memorex Mini Travel Drive 16 GB USB 2.0 Flash Drive"/>
        <s v="Acco Pressboard Covers with Storage Hooks, 14 7/8&quot; x 11&quot;, Dark Blue"/>
        <s v="Bretford CR4500 Series Slim Rectangular Table"/>
        <s v="Crayola Colored Pencils"/>
        <s v="Avery 474"/>
        <s v="Chromcraft Bull-Nose Wood Oval Conference Tables &amp; Bases"/>
        <s v="Xerox 1958"/>
        <s v="Cardinal Hold-It CD Pocket"/>
        <s v="ImationÂ USB 2.0 SwivelÂ Flash DriveÂ USBÂ flash driveÂ - 4 GB - Pink"/>
        <s v="Xerox 214"/>
        <s v="GBC VeloBinder Electric Binding Machine"/>
        <s v="Seth Thomas 12&quot; Clock w/ Goldtone Case"/>
        <s v="GBC DocuBind TL300 Electric Binding System"/>
        <s v="Black Print Carbonless 8 1/2&quot; x 8 1/4&quot; Rapid Memo Book"/>
        <s v="SAFCO PlanMaster Boards, 60w x 37-1/2d, White Melamine"/>
        <s v="Eldon &quot;L&quot; Workstation Diamond Chairmat"/>
        <s v="Strathmore Photo Mount Cards"/>
        <s v="Newell 317"/>
        <s v="Sanford EarthWrite Recycled Pencils, Medium Soft, #2"/>
        <s v="Cisco SPA112 2 Port Phone Adapter"/>
        <s v="Xerox 1952"/>
        <s v="LG G2"/>
        <s v="GBC Linen Binding Covers"/>
        <s v="Luxo Adjustable Task Clamp Lamp"/>
        <s v="Samsung Rugby III"/>
        <s v="Eldon 200 Class Desk Accessories, Smoke"/>
        <s v="Samsung Galaxy Note 2"/>
        <s v="Master Big Foot Doorstop, Beige"/>
        <s v="Hypercom P1300 Pinpad"/>
        <s v="Newell 327"/>
        <s v="Xerox 1906"/>
        <s v="Model L Table or Wall-Mount Pencil Sharpener"/>
        <s v="It's Hot Message Books with Stickers, 2 3/4&quot; x 5&quot;"/>
        <s v="Avery 479"/>
        <s v="Global Leather &amp; Oak Executive Chair, Burgundy"/>
        <s v="Belkin 8 Outlet Surge Protector"/>
        <s v="Peel &amp; Seel Recycled Catalog Envelopes, Brown"/>
        <s v="Project Tote Personal File"/>
        <s v="Fiskars Spring-Action Scissors"/>
        <s v="Lock-Up Easel 'Spel-Binder'"/>
        <s v="Howard Miller 11-1/2&quot; Diameter Brentwood Wall Clock"/>
        <s v="Fluorescent Highlighters by Dixon"/>
        <s v="Fellowes Superior 10 Outlet Split Surge Protector"/>
        <s v="Hoover Commercial SteamVac"/>
        <s v="Lexmark MX611dhe Monochrome Laser Printer"/>
        <s v="Acme Galleria Hot Forged Steel Scissors with Colored Handles"/>
        <s v="Hunt Boston Vacuum Mount KS Pencil Sharpener"/>
        <s v="Martin Yale Chadless Opener Electric Letter Opener"/>
        <s v="Sannysis Cute Owl Design Soft Skin Case Cover for Samsung Galaxy S4"/>
        <s v="Newell 347"/>
        <s v="Maxell 74 Minute CDR, 10/Pack"/>
        <s v="Acco D-Ring Binder w/DublLock"/>
        <s v="Eldon Expressions Wood and Plastic Desk Accessories, Cherry Wood"/>
        <s v="Lesro Sheffield Collection Coffee Table, End Table, Center Table, Corner Table"/>
        <s v="Avery 510"/>
        <s v="Avanti 4.4 Cu. Ft. Refrigerator"/>
        <s v="RCA Visys Integrated PBX 8-Line Router"/>
        <s v="Avery Flip-Chart Easel Binder, Black"/>
        <s v="I.R.I.S IRISCard Anywhere 5 Card Scanner"/>
        <s v="Ativa D5772 2-Line 5.8GHz Digital Expandable Corded/Cordless Phone System with Answering &amp; Caller ID/Call Waiting, Black/Silver"/>
        <s v="Canon Image Class D660 Copier"/>
        <s v="Logitech Wireless Anywhere Mouse MX for PC and Mac"/>
        <s v="Binder Clips by OIC"/>
        <s v="Anker Ultrathin Bluetooth Wireless Keyboard Aluminum Cover with Stand"/>
        <s v="Boston 19500 Mighty Mite Electric Pencil Sharpener"/>
        <s v="Space Solutions Commercial Steel Shelving"/>
        <s v="Office Star - Contemporary Task Swivel chair with 2-way adjustable arms, Plum"/>
        <s v="Balt Split Level Computer Training Table"/>
        <s v="Quartet Omega Colored Chalk, 12/Pack"/>
        <s v="Multi-Use Personal File Cart and Caster Set, Three Stacking Bins"/>
        <s v="Eldon Antistatic Chair Mats for Low to Medium Pile Carpets"/>
        <s v="HP Officejet Pro 8600 e-All-In-One Printer, Copier, Scanner, Fax"/>
        <s v="Eldon Cleatmat Chair Mats for Medium Pile Carpets"/>
        <s v="Sanyo Counter Height Refrigerator with Crisper, 3.6 Cubic Foot, Stainless Steel/Black"/>
        <s v="Xerox 1903"/>
        <s v="Holmes Replacement Filter for HEPA Air Cleaner, Medium Room"/>
        <s v="Vinyl Coated Wire Paper Clips in Organizer Box, 800/Box"/>
        <s v="Sauder Mission Library with Doors, Fruitwood Finish"/>
        <s v="Dixon Ticonderoga Core-Lock Colored Pencils, 48-Color Set"/>
        <s v="Jawbone MINI JAMBOX Wireless Bluetooth Speaker"/>
        <s v="Vtech CS6719"/>
        <s v="Newell 320"/>
        <s v="Tensor Computer Mounted Lamp"/>
        <s v="Toshiba IPT2010-SD IPÂ Telephone"/>
        <s v="Microsoft Wireless Mobile Mouse 4000"/>
        <s v="Letter or Legal Size Expandable Poly String Tie Envelopes"/>
        <s v="Microsoft Natural Keyboard Elite"/>
        <s v="Alliance Rubber Bands"/>
        <s v="GuestStacker Chair with Chrome Finish Legs"/>
        <s v="Southworth 100% RÃ©sumÃ© Paper, 24lb."/>
        <s v="Panasonic KX TS3282B Corded phone"/>
        <s v="Bush Cubix Collection Bookcases, Fully Assembled"/>
        <s v="Important Message Pads, 50 4-1/4 x 5-1/2 Forms per Pad"/>
        <s v="Imation Bio 2GB USBÂ Flash Drive ImationÂ Corp"/>
        <s v="Avery 497"/>
        <s v="Recycled Steel Personal File for Standard File Folders"/>
        <s v="Avery Hole Reinforcements"/>
        <s v="Westinghouse Floor Lamp with Metal Mesh Shade, Black"/>
        <s v="Economy Binders"/>
        <s v="3M Organizer Strips"/>
        <s v="Belkin 8 Outlet SurgeMaster II Gold Surge Protector with Phone Protection"/>
        <s v="Newell 323"/>
        <s v="MaxellÂ LTO Ultrium - 800 GB"/>
        <s v="GBC DocuBind TL200 Manual Binding Machine"/>
        <s v="Avery Trapezoid Ring Binder, 3&quot; Capacity, Black, 1040 sheets"/>
        <s v="Desktop 3-Pocket Hot File"/>
        <s v="OtterBox Commuter Series Case - iPhone 5 &amp; 5s"/>
        <s v="Col-Erase Pencils with Erasers"/>
        <s v="Plantronics MX500i Earset"/>
        <s v="Panasonic KX T7736-B Digital phone"/>
        <s v="Seidio BD2-HK3IPH5-BK DILEX Case and Holster Combo for Apple iPhone 5/5s - Black"/>
        <s v="OtterBox Defender Series Case - iPhone 5c"/>
        <s v="Bionaire Personal Warm Mist Humidifier/Vaporizer"/>
        <s v="Neat Ideas Personal Hanging Folder Files, Black"/>
        <s v="Lumber Crayons"/>
        <s v="Hoover Portapower Portable Vacuum"/>
        <s v="Verbatim 25 GB 6x Blu-ray Single Layer Recordable Disc, 10/Pack"/>
        <s v="Peel-Off China Markers"/>
        <s v="Peel &amp; Seel Envelopes"/>
        <s v="Avery 506"/>
        <s v="Logitech K350 2.4Ghz Wireless Keyboard"/>
        <s v="Colored Envelopes"/>
        <s v="Super Bands, 12/Pack"/>
        <s v="Xerox 1980"/>
        <s v="Xerox 1888"/>
        <s v="Iris Project Case"/>
        <s v="Xerox 1953"/>
        <s v="Boston 1827 Commercial Additional Cutter, Drive Gear &amp; Gear Rack for 1606"/>
        <s v="Career Cubicle Clock, 8 1/4&quot;, Black"/>
        <s v="Canon PC1080F Personal Copier"/>
        <s v="Xerox 1913"/>
        <s v="Unpadded Memo Slips"/>
        <s v="Avery 05222 Permanent Self-Adhesive File Folder Labels for Typewriters, on Rolls, White, 250/Roll"/>
        <s v="GBC Instant Index System for Binding Systems"/>
        <s v="Panasonic KX - TS880B Telephone"/>
        <s v="DAX Black Cherry Wood-Tone Poster Frame"/>
        <s v="StarTech.com 10/100 VDSL2 Ethernet Extender Kit"/>
        <s v="Stackable Trays"/>
        <s v="Adjustable Personal File Tote"/>
        <s v="Multimedia Mailers"/>
        <s v="Advantus 10-Drawer Portable Organizer, Chrome Metal Frame, Smoke Drawers"/>
        <s v="Bush Mission Pointe Library"/>
        <s v="Spigen Samsung Galaxy S5 Case Wallet"/>
        <s v="SlimView Poly Binder, 3/8&quot;"/>
        <s v="Fellowes 8 Outlet Superior Workstation Surge Protector w/o Phone/Fax/Modem Protection"/>
        <s v="Bush Advantage Collection Round Conference Table"/>
        <s v="AT&amp;T 1080 Corded phone"/>
        <s v="Black &amp; Decker Filter for Double Action Dustbuster Cordless Vac BLDV7210"/>
        <s v="Luxo Professional Combination Clamp-On Lamps"/>
        <s v="Color-Coded Legal Exhibit Labels"/>
        <s v="Computer Printout Paper with Letter-Trim Fine Perforations"/>
        <s v="Office Impressions Heavy Duty Welded Shelving &amp; Multimedia Storage Drawers"/>
        <s v="Avery 48"/>
        <s v="GBC Recycled Regency Composition Covers"/>
        <s v="Tuf-Vin Binders"/>
        <s v="Pencil and Crayon Sharpener"/>
        <s v="Newell 321"/>
        <s v="Xerox 1948"/>
        <s v="Sanford Prismacolor Professional Thick Lead Art Pencils, 36-Color Set"/>
        <s v="Sauder Cornerstone Collection Library"/>
        <s v="Xerox 1967"/>
        <s v="Howard Miller 12&quot; Round Wall Clock"/>
        <s v="Xerox 207"/>
        <s v="Eldon Executive Woodline II Desk Accessories, Mahogany"/>
        <s v="Logitech Wireless Touch Keyboard K400"/>
        <s v="UniKeep View Case Binders"/>
        <s v="Eldon Advantage Foldable Chair Mats for Low Pile Carpets"/>
        <s v="LogitechÂ LS21 Speaker System - PC Multimedia - 2.1-CH - Wired"/>
        <s v="TRENDnet 56K USB 2.0 Phone, Internet and Fax Modem"/>
        <s v="O'Sullivan 4-Shelf Bookcase in Odessa Pine"/>
        <s v="Tenex Chairmats For Use with Hard Floors"/>
        <s v="Eldon ImÃ ge Series Desk Accessories, Clear"/>
        <s v="Acco Smartsocket Table Surge Protector, 6 Color-Coded Adapter Outlets"/>
        <s v="#10-4 1/8&quot; x 9 1/2&quot; Premium Diagonal Seam Envelopes"/>
        <s v="Avery 5"/>
        <s v="Seth Thomas 16&quot; Steel Case Clock"/>
        <s v="Avery 492"/>
        <s v="Adams &quot;While You Were Out&quot; Message Pads"/>
        <s v="Fellowes Stor/Drawer Steel Plus Storage Drawers"/>
        <s v="Newell 350"/>
        <s v="Wilson Jones Legal Size Ring Binders"/>
        <s v="Avery 505"/>
        <s v="Dixon Ticonderoga Core-Lock Colored Pencils"/>
        <s v="SAFCO Optional Arm Kit for Workspace Cribbage Stacking Chair"/>
        <s v="Safco Contoured Stacking Chairs"/>
        <s v="Logitech G600 MMO Gaming Mouse"/>
        <s v="Riverside Furniture Oval Coffee Table, Oval End Table, End Table with Drawer"/>
        <s v="Razer Kraken 7.1 Surround Sound Over Ear USB Gaming Headset"/>
        <s v="Xerox 1927"/>
        <s v="Hoover Commercial Soft Guard Upright Vacuum And Disposable Filtration Bags"/>
        <s v="DXL Angle-View Binders with Locking Rings, Black"/>
        <s v="Avery 501"/>
        <s v="Acme Titanium Bonded Scissors"/>
        <s v="Maxell Pro 80 Minute CD-R, 10/Pack"/>
        <s v="Hammermill CopyPlus Copy Paper (20Lb. and 84 Bright)"/>
        <s v="Office Star - Mesh Screen back chair with Vinyl seat"/>
        <s v="Fashion Color Clasp Envelopes"/>
        <s v="Xerox 1917"/>
        <s v="Xerox 1936"/>
        <s v="Universal Ultra Bright White Copier/Laser Paper, 8 1/2&quot; x 11&quot;, Ream"/>
        <s v="QVS USB Car Charger 2-Port 2.1Amp for iPod/iPhone/iPad/iPad 2/iPad 3"/>
        <s v="Plastic Stacking Crates &amp; Casters"/>
        <s v="Aastra 6757i CT Wireless VoIP phone"/>
        <s v="Logitech Wireless Performance Mouse MX for PC and Mac"/>
        <s v="Nokia Lumia 925"/>
        <s v="Things To Do Today Spiral Book"/>
        <s v="Avery 491"/>
        <s v="Wilson Jones Four-Pocket Poly Binders"/>
        <s v="BIC Brite Liner Highlighters, Chisel Tip"/>
        <s v="Binney &amp; Smith inkTank Desk Highlighter, Chisel Tip, Yellow, 12/Box"/>
        <s v="Bulldog Table or Wall-Mount Pencil Sharpener"/>
        <s v="OIC Thumb-Tacks"/>
        <s v="Iris 3-Drawer Stacking Bin, Black"/>
        <s v="Belkin 8-Outlet Premiere SurgeMaster II Surge Protectors"/>
        <s v="Sony 8GB Class 10 Micro SDHC R40 Memory Card"/>
        <s v="DAX Wood Document Frame"/>
        <s v="Plymouth Boxed Rubber Bands by Plymouth"/>
        <s v="Adams Telephone Message Book w/Frequently-Called Numbers Space, 400 Messages per Book"/>
        <s v="Sauder Camden County Barrister Bookcase, Planked Cherry Finish"/>
        <s v="LG G3"/>
        <s v="Tensor Brushed Steel Torchiere Floor Lamp"/>
        <s v="Cush Cases Heavy Duty Rugged Cover Case for Samsung Galaxy S5 - Purple"/>
        <s v="Eldon 200 Class Desk Accessories, Burgundy"/>
        <s v="Hewlett-Packard 300S Scientific Calculator"/>
        <s v="Innergie mMini Combo Duo USB Travel Charging Kit"/>
        <s v="Eureka Disposable Bags for Sanitaire Vibra Groomer I Upright Vac"/>
        <s v="Shocksock Galaxy S4 Armband"/>
        <s v="Chromcraft Bull-Nose Wood Round Conference Table Top, Wood Base"/>
        <s v="Personal File Boxes with Fold-Down Carry Handle"/>
        <s v="Cisco Desktop Collaboration Experience DX650 IP Video Phone"/>
        <s v="O'Sullivan 3-Shelf Heavy-Duty Bookcases"/>
        <s v="Boston 1730 StandUp Electric Pencil Sharpener"/>
        <s v="Xerox 203"/>
        <s v="Boston 1799 Powerhouse Electric Pencil Sharpener"/>
        <s v="Xerox 1992"/>
        <s v="HTC One"/>
        <s v="Xerox 1955"/>
        <s v="Fellowes Smart Surge Ten-Outlet Protector, Platinum"/>
        <s v="Newell 330"/>
        <s v="Hewlett-Packard Desktjet 6988DT Refurbished Printer"/>
        <s v="Kingston Digital DataTraveler 64GB USB 2.0"/>
        <s v="Sony 16GB Class 10 Micro SDHC R40 Memory Card"/>
        <s v="Holmes Visible Mist Ultrasonic Humidifier with 2.3-Gallon Output per Day, Replacement Filter"/>
        <s v="Hoover Replacement Belt for Commercial Guardsman Heavy-Duty Upright Vacuum"/>
        <s v="Global Deluxe Office Fabric Chairs"/>
        <s v="Executive Impressions Supervisor Wall Clock"/>
        <s v="Trav-L-File Heavy-Duty Shuttle II, Black"/>
        <s v="Enermax Briskie RF Wireless Keyboard and Mouse Combo"/>
        <s v="Belkin F9G930V10-GRY 9 Outlet Surge"/>
        <s v="Bevis Round Conference Table Top &amp; Single Column Base"/>
        <s v="Hewlett-Packard Deskjet 5550 Printer"/>
        <s v="Tenex Traditional Chairmats for Medium Pile Carpet, Standard Lip, 36&quot; x 48&quot;"/>
        <s v="Message Book, Wirebound, Four 5 1/2&quot; X 4&quot; Forms/Pg., 200 Dupl. Sets/Book"/>
        <s v="Bevis Round Conference Table Top, X-Base"/>
        <s v="Square Credit Card Reader, 4 1/2&quot; x 4 1/2&quot; x 1&quot;, White"/>
        <s v="Wirebound Message Books, 5-1/2 x 4 Forms, 2 or 4 Forms per Page"/>
        <s v="Global Comet Stacking Armless Chair"/>
        <s v="Apple iPhone 5S"/>
        <s v="Binney &amp; Smith inkTank Erasable Desk Highlighter, Chisel Tip, Yellow, 12/Box"/>
        <s v="Deflect-o SuperTray Unbreakable Stackable Tray, Letter, Black"/>
        <s v="Avery 485"/>
        <s v="Tensor Track Tree Floor Lamp"/>
        <s v="Quartet Alpha White Chalk, 12/Pack"/>
        <s v="Avery 482"/>
        <s v="OIC Binder Clips, Mini, 1/4&quot; Capacity, Black"/>
        <s v="BOSTON Model 1800 Electric Pencil Sharpeners, Putty/Woodgrain"/>
        <s v="Hon 2111 Invitation Series Straight Table"/>
        <s v="Newell 349"/>
        <s v="Sony 32GB Class 10 Micro SDHC R40 Memory Card"/>
        <s v="Spiral Phone Message Books with Labels by Adams"/>
        <s v="Belkin 8 Outlet SurgeMaster II Gold Surge Protector"/>
        <s v="Acme Kleencut Forged Steel Scissors"/>
        <s v="Office Star - Task Chair with Contemporary Loop Arms"/>
        <s v="Dexim XPower Skin Super-Thin Power Case for iPhone 5 - Black"/>
        <s v="Wirebound Message Forms, Four 2 3/4 x 5 Forms per Page, Pink Paper"/>
        <s v="Message Book, Phone, Wirebound Standard Line Memo, 2 3/4&quot; X 5&quot;"/>
        <s v="Economy Rollaway Files"/>
        <s v="3M Office Air Cleaner"/>
        <s v="Xerox 1998"/>
        <s v="Letter/Legal File Tote with Clear Snap-On Lid, Black Granite"/>
        <s v="Tennsco Lockers, Sand"/>
        <s v="Polycom VoiceStation 500 ConferenceÂ phone"/>
        <s v="Mead 1st Gear 2&quot; Zipper Binder, Asst. Colors"/>
        <s v="Global Enterprise Series Seating Low-Back Swivel/Tilt Chairs"/>
        <s v="Xerox 2000"/>
        <s v="Maxell 4.7GB DVD-R 5/Pack"/>
        <s v="Acco Perma 3000 Stacking Storage Drawers"/>
        <s v="Acco Side-Punched Conventional Columnar Pads"/>
        <s v="GBC Recycled Grain Textured Covers"/>
        <s v="DAX Metal Frame, Desktop, Stepped-Edge"/>
        <s v="Seth Thomas 14&quot; Putty-Colored Wall Clock"/>
        <s v="Fellowes Super Stor/Drawer Files"/>
        <s v="Imation Bio 8GB USBÂ Flash Drive ImationÂ Corp"/>
        <s v="Fellowes PB300 Plastic Comb Binding Machine"/>
        <s v="Newell 336"/>
        <s v="Xerox 1941"/>
        <s v="Avery Metallic Poly Binders"/>
        <s v="Sharp 1540cs Digital Laser Copier"/>
        <s v="Xerox 1981"/>
        <s v="Anker 24W Portable Micro USB Car Charger"/>
        <s v="MaxellÂ iVDR EX 500GB Cartridge"/>
        <s v="Xerox 1890"/>
        <s v="&quot;While you Were Out&quot; Message Book, One Form per Page"/>
        <s v="Sanford Colorific Eraseable Coloring Pencils, 12 Count"/>
        <s v="Xerox 220"/>
        <s v="Bush Birmingham Collection Bookcase, Dark Cherry"/>
        <s v="Avery Trapezoid Extra Heavy Duty 4&quot; Binders"/>
        <s v="Motorla HX550 Universal Bluetooth Headset"/>
        <s v="DataProducts Ampli Magnifier Task Lamp, Black,"/>
        <s v="Konftel 250 ConferenceÂ phoneÂ - Charcoal black"/>
        <s v="Avoid Verbal Orders Carbonless Minifold Book"/>
        <s v="BoxOffice By Design Rectangular and Half-Moon Meeting Room Tables"/>
        <s v="ImationÂ SwivelÂ Flash DriveÂ USBÂ flash driveÂ - 8 GB"/>
        <s v="Xerox 205"/>
        <s v="Decoflex Hanging Personal Folder File, Blue"/>
        <s v="Eldon Expressions Punched Metal &amp; Wood Desk Accessories, Pewter &amp; Cherry"/>
        <s v="#10- 4 1/8&quot; x 9 1/2&quot; Recycled Envelopes"/>
        <s v="Acco 6 Outlet Guardian Standard Surge Suppressor"/>
        <s v="Wilson Jones Suede Grain Vinyl Binders"/>
        <s v="Memorex Mini Travel Drive 8 GB USB 2.0 Flash Drive"/>
        <s v="Hon Pagoda Stacking Chairs"/>
        <s v="iOttie XL Car Mount"/>
        <s v="Ricoh - Ink Collector Unit for GX3000 Series Printers"/>
        <s v="Lexmark MarkNet N8150 Wireless Print Server"/>
        <s v="Xerox 1897"/>
        <s v="Avery Hi-Liter EverBold Pen Style Fluorescent Highlighters, 4/Pack"/>
        <s v="Wilson Jones Heavy-Duty Casebound Ring Binders with Metal Hinges"/>
        <s v="Cardinal Poly Pocket Divider Pockets for Ring Binders"/>
        <s v="Plantronics 81402"/>
        <s v="Eldon ProFile File 'N Store Portable File Tub Letter/Legal Size Black"/>
        <s v="Micro Innovations Wireless Classic Keyboard with Mouse"/>
        <s v="Xerox 1984"/>
        <s v="Global Adaptabilites Bookcase, Cherry/Storm Gray Finish"/>
        <s v="Avery 514"/>
        <s v="Lexmark 20R1285 X6650 Wireless All-in-One Printer"/>
        <s v="Post-it âImportant Messageâ Note Pad, Neon Colors, 50 Sheets/Pad"/>
        <s v="Master Caster Door Stop, Gray"/>
        <s v="LogitechÂ Wireless Boombox Speaker - portable - wireless, wired"/>
        <s v="Logitech M510 Wireless Mouse"/>
        <s v="Xerox 1940"/>
        <s v="AT&amp;T CL82213"/>
        <s v="Xerox 219"/>
        <s v="Stride Job 150 Highlighters, Chisel Tip, Assorted Colors"/>
        <s v="Wausau Papers Astrobrights Colored Envelopes"/>
        <s v="OtterBox Commuter Series Case - Samsung Galaxy S4"/>
        <s v="Socket Bluetooth Cordless Hand Scanner (CHS)"/>
        <s v="Wirebound Voice Message Log Book"/>
        <s v="Wasp CCD Handheld Bar Code Reader"/>
        <s v="Riverside Furniture Stanwyck Manor Table Series"/>
        <s v="Self-Adhesive Address Labels for Typewriters with Dispenser Box"/>
        <s v="Design Ebony Sketching Pencil"/>
        <s v="Personal Creations Ink Jet Cards and Labels"/>
        <s v="Nu-Dell Leatherette Frames"/>
        <s v="Xerox 208"/>
        <s v="DAX Clear Channel Poster Frame"/>
        <s v="Logitech G430 Surround Sound Gaming Headset with Dolby 7.1 Technology"/>
        <s v="O'Sullivan Manor Hill 2-Door Library in Brianna Oak"/>
        <s v="TOPS 4 x 6 Fluorescent Color Memo Sheets, 500 Sheets per Pack"/>
        <s v="Durable Pressboard Binders"/>
        <s v="Xerox 1989"/>
        <s v="Adams Write n' Stick Phone Message Book, 11&quot; X 5 1/4&quot;, 200 Messages"/>
        <s v="Avery 489"/>
        <s v="Panasonic KP-310 Heavy-Duty Electric Pencil Sharpener"/>
        <s v="Executive Impressions 14&quot; Two-Color Numerals Wall Clock"/>
        <s v="Swingline SM12-08 MicroCut Jam Free Shredder"/>
        <s v="2300 Heavy-Duty Transfer File Systems by Perma"/>
        <s v="Anderson Hickey Conga Table Tops &amp; Accessories"/>
        <s v="Rush Hierlooms Collection Rich Wood Bookcases"/>
        <s v="DAX Wood Document Frame."/>
        <s v="Fellowes Recycled Storage Drawers"/>
        <s v="Office Star - Ergonomic Mid Back Chair with 2-Way Adjustable Arms"/>
        <s v="#6 3/4 Gummed Flap White Envelopes"/>
        <s v="Xerox 1969"/>
        <s v="Wirebound Message Book, 4 per Page"/>
        <s v="Xerox 21"/>
        <s v="Avery 500"/>
        <s v="GBC Therma-A-Bind 250T Electric Binding System"/>
        <s v="Document Clip Frames"/>
        <s v="Xerox 1963"/>
        <s v="Cubify CubeX 3D Printer Triple Head Print"/>
        <s v="Self-Adhesive Ring Binder Labels"/>
        <s v="Decoflex Hanging Personal Folder File"/>
        <s v="SANFORD Liquid Accent Tank-Style Highlighters"/>
        <s v="Plantronics CS 50-USB -Â headsetÂ - Convertible, Monaural"/>
        <s v="Maxell CD-R Discs"/>
        <s v="Safco Wire Cube Shelving System, For Use as 4 or 5 14&quot; Cubes, Black"/>
        <s v="DYMO CardScan Personal V9 Business Card Scanner"/>
        <s v="Tenex Antistatic Computer Chair Mats"/>
        <s v="Xerox 197"/>
        <s v="Tenex V2T-RE Standard Weight Series Chair Mat, 45&quot; x 53&quot;, Lip 25&quot; x 12&quot;"/>
        <s v="Epson TM-T88V Direct Thermal Printer - Monochrome - Desktop"/>
        <s v="KeyTronicÂ 6101 Series -Â KeyboardÂ - Black"/>
        <s v="Xerox 1938"/>
        <s v="Howard Miller 13&quot; Diameter Goldtone Round Wall Clock"/>
        <s v="Xerox 211"/>
        <s v="Xerox 1901"/>
        <s v="Executive Impressions 13-1/2&quot; Indoor/Outdoor Wall Clock"/>
        <s v="Avery Hi-Liter GlideStik Fluorescent Highlighter, Yellow Ink"/>
        <s v="Novimex High-Tech Fabric Mesh Task Chair"/>
        <s v="Sanford Uni-Blazer View Highlighters, Chisel Tip, Yellow"/>
        <s v="Recycled Eldon Regeneration Jumbo File"/>
        <s v="3D Systems Cube Printer, 2nd Generation, White"/>
        <s v="Speck Products Candyshell Flip Case"/>
        <s v="Executive Impressions 13&quot; Chairman Wall Clock"/>
        <s v="Panasonic BusinessÂ TelephonesÂ KX-T7736"/>
        <s v="Contemporary Borderless Frame"/>
        <s v="Sanford 52201 APSCO Electric Pencil Sharpener"/>
        <s v="AT&amp;T CL2909"/>
        <s v="Safco Chair Connectors, 6/Carton"/>
        <s v="Hand-Finished Solid Wood Document Frame"/>
        <s v="Xerox 1956"/>
        <s v="Tensor &quot;Hersey Kiss&quot; Styled Floor Lamp"/>
        <s v="Tenex Traditional Chairmats for Hard Floors, Average Lip, 36&quot; x 48&quot;"/>
        <s v="Hoover Commercial Lightweight Upright Vacuum"/>
        <s v="Pastel Pink Envelopes"/>
        <s v="Bush Saratoga Collection 5-Shelf Bookcase, Hanover Cherry, *Special Order"/>
        <s v="Binney &amp; Smith Crayola Metallic Crayons, 16-Color Pack"/>
        <s v="Iceberg Nesting Folding Chair, 19w x 6d x 43h"/>
        <s v="Memorex Micro Travel Drive 4 GB"/>
        <s v="Acco Glide Clips"/>
      </sharedItems>
    </cacheField>
    <cacheField name="Sales" numFmtId="164">
      <sharedItems containsSemiMixedTypes="0" containsString="0" containsNumber="1">
        <n v="174.011580246914"/>
        <n v="232.075465020576"/>
        <n v="114.46"/>
        <n v="30.1047572016461"/>
        <n v="165.736296296296"/>
        <n v="181.108938271605"/>
        <n v="1594.16098765432"/>
        <n v="11.8897777777778"/>
        <n v="800.579404264121"/>
        <n v="4.67776790123457"/>
        <n v="104.709111111111"/>
        <n v="161.265141856311"/>
        <n v="4.43006736955637"/>
        <n v="49.6943873303367"/>
        <n v="34.58"/>
        <n v="23.1329777777778"/>
        <n v="25.984"/>
        <n v="1570.3907654321"/>
        <n v="106.35549382716"/>
        <n v="26.0461530274427"/>
        <n v="39.4959187650053"/>
        <n v="91.8567649807712"/>
        <n v="349.95"/>
        <n v="377.928"/>
        <n v="15.2179358024691"/>
        <n v="79.92"/>
        <n v="69.98"/>
        <n v="24.85"/>
        <n v="15.616"/>
        <n v="63.5725432098766"/>
        <n v="15.6521481481481"/>
        <n v="55.218304526749"/>
        <n v="75.156384725121"/>
        <n v="265.945896527615"/>
        <n v="52.6415473251029"/>
        <n v="4.68684773662552"/>
        <n v="256.438962962963"/>
        <n v="182.844390123457"/>
        <n v="16.6151769547325"/>
        <n v="60.4663703703704"/>
        <n v="49.8213925925926"/>
        <n v="82.4523127572017"/>
        <n v="11.648"/>
        <n v="90.57"/>
        <n v="324.714049382716"/>
        <n v="30.1874650205761"/>
        <n v="374.419185185185"/>
        <n v="261.287301548818"/>
        <n v="153.568"/>
        <n v="1013.488"/>
        <n v="7.62533333333333"/>
        <n v="11.9908759404662"/>
        <n v="373.564409006895"/>
        <n v="54.5315030977309"/>
        <n v="109.9"/>
        <n v="12.96"/>
        <n v="44.4"/>
        <n v="20.65"/>
        <n v="111.329866666667"/>
        <n v="55.6528296296296"/>
        <n v="26.5635950617284"/>
        <n v="59.99"/>
        <n v="100.88516872428"/>
        <n v="8.11279012345679"/>
        <n v="1578.4522962963"/>
        <n v="26.2327919521401"/>
        <n v="9.30096296296297"/>
        <n v="18.1777777777778"/>
        <n v="43.5458765432099"/>
        <n v="316.820488888889"/>
        <n v="46.4341234567901"/>
        <n v="432.91387654321"/>
        <n v="39.68"/>
        <n v="17.456"/>
        <n v="305.01"/>
        <n v="50.784"/>
        <n v="26.01"/>
        <n v="435.168"/>
        <n v="48.58"/>
        <n v="158.379838683128"/>
        <n v="1457.15280329218"/>
        <n v="1.74862222222222"/>
        <n v="633.571975308642"/>
        <n v="109.592"/>
        <n v="56.7"/>
        <n v="15.744"/>
        <n v="23.6483950617284"/>
        <n v="1054.7309009362"/>
        <n v="102.975018788794"/>
        <n v="11.0359161115667"/>
        <n v="105.52"/>
        <n v="119.513382716049"/>
        <n v="1711.80792944511"/>
        <n v="7.04497394372749"/>
        <n v="3.64410744827742"/>
        <n v="74.7556411522634"/>
        <n v="167.226213776552"/>
        <n v="14.368"/>
        <n v="91.745975308642"/>
        <n v="93.02"/>
        <n v="15.738415503129"/>
        <n v="68.0361352612608"/>
        <n v="1.84217669586386"/>
        <n v="3.63129483144024"/>
        <n v="46.85393727448"/>
        <n v="32.2944853097099"/>
        <n v="20.1602226464651"/>
        <n v="94.3971491933613"/>
        <n v="23.9204691385795"/>
        <n v="29.9264279285374"/>
        <n v="66.5780743081727"/>
        <n v="14.73"/>
        <n v="186.54"/>
        <n v="557.728"/>
        <n v="159.968"/>
        <n v="25.421694669694"/>
        <n v="19.5366310576743"/>
        <n v="1.51184980193647"/>
        <n v="30.8141497942387"/>
        <n v="623.96"/>
        <n v="218.328507326311"/>
        <n v="245.276543209877"/>
        <n v="89.97"/>
        <n v="31.86"/>
        <n v="71.1098888888889"/>
        <n v="259.389482657207"/>
        <n v="3.0676660854851"/>
        <n v="146.82"/>
        <n v="4.85637037037037"/>
        <n v="8.12449382716049"/>
        <n v="560.397651851852"/>
        <n v="10.7512098765432"/>
        <n v="50.9951938470293"/>
        <n v="405.728888888889"/>
        <n v="8.88148148148148"/>
        <n v="93.806775308642"/>
        <n v="7.10805596707819"/>
        <n v="64.1497975308642"/>
        <n v="5.28213333333333"/>
        <n v="232.27529218107"/>
        <n v="61.4270550493028"/>
        <n v="1.11096551046734"/>
        <n v="332.829422222222"/>
        <n v="91.6731358024691"/>
        <n v="45.3565185185185"/>
        <n v="247.838790123457"/>
        <n v="8.84482716049383"/>
        <n v="26.2284320987654"/>
        <n v="70.88"/>
        <n v="3.1910131316893"/>
        <n v="12.99"/>
        <n v="18.56"/>
        <n v="449.15"/>
        <n v="31.248"/>
        <n v="70.3970987654321"/>
        <n v="302.590111111111"/>
        <n v="40.8190864197531"/>
        <n v="0.728363105644515"/>
        <n v="6.67142324160961"/>
        <n v="82.6409856997143"/>
        <n v="138.65012345679"/>
        <n v="500.812444444444"/>
        <n v="445.96"/>
        <n v="36.24"/>
        <n v="10.65"/>
        <n v="58.8317728395062"/>
        <n v="47.7774485596708"/>
        <n v="174.888296296296"/>
        <n v="58.1528148148148"/>
        <n v="16.571812345679"/>
        <n v="37.3507160493827"/>
        <n v="113.801586831276"/>
        <n v="857.248592592593"/>
        <n v="27.0313580246914"/>
        <n v="371.880987654321"/>
        <n v="5020.91592592593"/>
        <n v="159.984"/>
        <n v="459.286880658436"/>
        <n v="492.195637860082"/>
        <n v="170.686617283951"/>
        <n v="43.8756082304527"/>
        <n v="577.805580246914"/>
        <n v="138.290617283951"/>
        <n v="654.171535802469"/>
        <n v="295.255851851852"/>
        <n v="37.5338271604938"/>
        <n v="25.35"/>
        <n v="35.28"/>
        <n v="4030.34544197531"/>
        <n v="2.36278518518519"/>
        <n v="442.997609876543"/>
        <n v="42.7844609053498"/>
        <n v="16.99"/>
        <n v="8.20660453529763"/>
        <n v="131.728888888889"/>
        <n v="164.12762962963"/>
        <n v="153.285550617284"/>
        <n v="13.3341761316872"/>
        <n v="443.493950617284"/>
        <n v="2.09764814814815"/>
        <n v="70.0632962962963"/>
        <n v="2.39643209876543"/>
        <n v="1.77422222222222"/>
        <n v="163.294156378601"/>
        <n v="149.884814814815"/>
        <n v="21.6443259259259"/>
        <n v="1105.91780827225"/>
        <n v="82.9205412730923"/>
        <n v="9.702"/>
        <n v="111.569659259259"/>
        <n v="6.14899094650206"/>
        <n v="116.732181069959"/>
        <n v="13.3173333333333"/>
        <n v="71.3710419753087"/>
        <n v="9.10017777777778"/>
        <n v="28.7309135802469"/>
        <n v="150.387219753086"/>
        <n v="212.855377777778"/>
        <n v="14.2832510288066"/>
        <n v="205.339711934156"/>
        <n v="11.523695473251"/>
        <n v="364.831358024691"/>
        <n v="18.442024691358"/>
        <n v="53.2495473251029"/>
        <n v="181.803792592593"/>
        <n v="41.127575308642"/>
        <n v="14.9"/>
        <n v="4158.912"/>
        <n v="26.85"/>
        <n v="3357.6"/>
        <n v="104.696"/>
        <n v="47.3045267489712"/>
        <n v="17.962962962963"/>
        <n v="251.034979423868"/>
        <n v="62.8138893860304"/>
        <n v="394.83672996736"/>
        <n v="31.2098765432099"/>
        <n v="10.6654805590898"/>
        <n v="30.1972592592593"/>
        <n v="676.55"/>
        <n v="154.9"/>
        <n v="30.56"/>
        <n v="770.352"/>
        <n v="19.98"/>
        <n v="157.92"/>
        <n v="203.184"/>
        <n v="72.1564444444445"/>
        <n v="1.30968888888889"/>
        <n v="574.106037037037"/>
        <n v="104.166866510994"/>
        <n v="129.714166330013"/>
        <n v="37.4582201136536"/>
        <n v="28.28"/>
        <n v="4912.59"/>
        <n v="398.137185185185"/>
        <n v="391.218074074074"/>
        <n v="555.907333333333"/>
        <n v="42.4619259259259"/>
        <n v="53.4346888888889"/>
        <n v="568.932148148148"/>
        <n v="23.8462222222222"/>
        <n v="129.815703703704"/>
        <n v="462.406666666667"/>
        <n v="51.184"/>
        <n v="22.5373004115226"/>
        <n v="248.581891358025"/>
        <n v="5.33973333333333"/>
        <n v="149.916309465021"/>
        <n v="196.784"/>
        <n v="41.904"/>
        <n v="17.2428888888889"/>
        <n v="86.5332938271605"/>
        <n v="4.544"/>
        <n v="1352.032"/>
        <n v="261.718440644564"/>
        <n v="36.978386648564"/>
        <n v="544.522106995885"/>
        <n v="23.0677135802469"/>
        <n v="40.9210205761317"/>
        <n v="134.045218106996"/>
        <n v="33.5577119341564"/>
        <n v="206.152016460905"/>
        <n v="930.159135802469"/>
        <n v="1001.88436213992"/>
        <n v="84.784"/>
        <n v="154.674143711435"/>
        <n v="709.379325538923"/>
        <n v="72.294"/>
        <n v="15.4608395061728"/>
        <n v="20.9722469135802"/>
        <n v="25.4388946873553"/>
        <n v="20.736"/>
        <n v="16.821"/>
        <n v="10.368"/>
        <n v="12.3818633744856"/>
        <n v="719.824872427984"/>
        <n v="70.9775734923122"/>
        <n v="3.2722962962963"/>
        <n v="545.826872427984"/>
        <n v="13.8328888888889"/>
        <n v="102.64350617284"/>
        <n v="1.38824691358025"/>
        <n v="58.58"/>
        <n v="167.888"/>
        <n v="403.168"/>
        <n v="23.2478353909465"/>
        <n v="311.76712345679"/>
        <n v="19.293221399177"/>
        <n v="1331.95444444444"/>
        <n v="61.5774814814815"/>
        <n v="476.03878600823"/>
        <n v="55.2374224817394"/>
        <n v="97.5096598894664"/>
        <n v="17.64"/>
        <n v="17.04"/>
        <n v="16.5783758773883"/>
        <n v="32.7017192546082"/>
        <n v="26.4653701100185"/>
        <n v="25.2772875240094"/>
        <n v="87.92"/>
        <n v="5.98"/>
        <n v="47.176750617284"/>
        <n v="874.684809876543"/>
        <n v="842.168414814815"/>
        <n v="13.9681646090535"/>
        <n v="30.8791769547325"/>
        <n v="428.992592592593"/>
        <n v="42.8246518518519"/>
        <n v="310.83829218107"/>
        <n v="164.111427160494"/>
        <n v="11.7553333333333"/>
        <n v="291.181333333333"/>
        <n v="33.1685925925926"/>
        <n v="340.144"/>
        <n v="61.7489382716049"/>
        <n v="168.004419753086"/>
        <n v="273.761925925926"/>
        <n v="31.6214320987654"/>
        <n v="10.2084938271605"/>
        <n v="36.4351934156379"/>
        <n v="31.56"/>
        <n v="30.144"/>
        <n v="91.3369711934156"/>
        <n v="21.4751851851852"/>
        <n v="11.3600617283951"/>
        <n v="14.8894617283951"/>
        <n v="1366.83017777778"/>
        <n v="66.2307160493827"/>
        <n v="3.72651522633745"/>
        <n v="5.69595630851362"/>
        <n v="13.4764567901235"/>
        <n v="1509.98263374486"/>
        <n v="103.667266666667"/>
        <n v="73.8418765432099"/>
        <n v="269.909086419753"/>
        <n v="10.6651259259259"/>
        <n v="122.232676270226"/>
        <n v="22.3380837761389"/>
        <n v="611.560006584362"/>
        <n v="85.8367736625515"/>
        <n v="32.219950617284"/>
        <n v="93.4503209876543"/>
        <n v="164.559341563786"/>
        <n v="123.425740740741"/>
        <n v="799.254979423868"/>
        <n v="1345.90061728395"/>
        <n v="1199.976"/>
        <n v="685.041622222222"/>
        <n v="3.78530041152263"/>
        <n v="39.4544773662551"/>
        <n v="34.8663604938272"/>
        <n v="38.2107358024691"/>
        <n v="404.380128395062"/>
        <n v="8.59311934156379"/>
        <n v="17.7272098765432"/>
        <n v="35.7873251028807"/>
        <n v="20.04"/>
        <n v="64.96"/>
        <n v="449.347318518519"/>
        <n v="99.8549596707819"/>
        <n v="1132.70213004115"/>
        <n v="9.22980082304527"/>
        <n v="125.98802962963"/>
        <n v="24.7"/>
        <n v="14.3741295981801"/>
        <n v="286.79367856091"/>
        <n v="24.3017448674245"/>
        <n v="21.0405111255435"/>
        <n v="129.215462892887"/>
        <n v="35.352"/>
        <n v="538.99962962963"/>
        <n v="5.49511111111111"/>
        <n v="556.665"/>
        <n v="9.27041975308642"/>
        <n v="23.2"/>
        <n v="113.76"/>
        <n v="579.51"/>
        <n v="150.66"/>
        <n v="48.032"/>
        <n v="14.126353909465"/>
        <n v="275.307179830736"/>
        <n v="32.7997764063543"/>
        <n v="51.327490410019"/>
        <n v="638.288"/>
        <n v="13.208"/>
        <n v="19.44"/>
        <n v="194.352"/>
        <n v="36.624"/>
        <n v="104.95217996156"/>
        <n v="42.2606432726455"/>
        <n v="8.22898739420117"/>
        <n v="6.12"/>
        <n v="383.8"/>
        <n v="933.536"/>
        <n v="42.976"/>
        <n v="64.8456365971602"/>
        <n v="26.1325267489712"/>
        <n v="152.377444617096"/>
        <n v="330.919689528377"/>
        <n v="233.298448668708"/>
        <n v="3.82392173138142"/>
        <n v="1121.568"/>
        <n v="34.935012345679"/>
        <n v="8.38740740740741"/>
        <n v="143.7"/>
        <n v="10.4201720457214"/>
        <n v="9496.88167901235"/>
        <n v="10.3944691358025"/>
        <n v="26.403621399177"/>
        <n v="28.8"/>
        <n v="28.5438860407032"/>
        <n v="98.9335817657245"/>
        <n v="29.8354013226895"/>
        <n v="14.9030806619476"/>
        <n v="30.3291563786008"/>
        <n v="257.499"/>
        <n v="63.339036636382"/>
        <n v="240.614933333333"/>
        <n v="10.0935111111111"/>
        <n v="163.507043519477"/>
        <n v="23.9975851351768"/>
        <n v="359.677422222222"/>
        <n v="1624.04426666667"/>
        <n v="133.563555555556"/>
        <n v="7.30066666666667"/>
        <n v="7.144"/>
        <n v="214.379367901235"/>
        <n v="438.212592592593"/>
        <n v="39.96"/>
        <n v="5.46"/>
        <n v="73.2"/>
        <n v="5.84"/>
        <n v="22.72"/>
        <n v="9.336"/>
        <n v="27.1453580246914"/>
        <n v="3.42712757201646"/>
        <n v="480.508362139918"/>
        <n v="8.10808230452675"/>
        <n v="75.1878353909465"/>
        <n v="57.3625925925926"/>
        <n v="9.6962633744856"/>
        <n v="107.010607407407"/>
        <n v="51.0207703703704"/>
        <n v="46.896612345679"/>
        <n v="8.32"/>
        <n v="16.1871111111111"/>
        <n v="54.208"/>
        <n v="23.56"/>
        <n v="1272.63"/>
        <n v="28.485"/>
        <n v="185.376"/>
        <n v="78.272"/>
        <n v="90.6123621399177"/>
        <n v="25.0559604938272"/>
        <n v="33.6108888888889"/>
        <n v="3.01274074074074"/>
        <n v="251.52"/>
        <n v="99.99"/>
        <n v="29.0427998530682"/>
        <n v="113.37384691358"/>
        <n v="58.5203950617284"/>
        <n v="81.9452971193416"/>
        <n v="18.088"/>
        <n v="71.97"/>
        <n v="270.832355555556"/>
        <n v="3.984"/>
        <n v="15.552"/>
        <n v="1325.76"/>
        <n v="3.108"/>
        <n v="86.7185185185185"/>
        <n v="21.7047654320988"/>
        <n v="5.1277037037037"/>
        <n v="455.394533333333"/>
        <n v="387.522488888889"/>
        <n v="16.4749695473251"/>
        <n v="29.472"/>
        <n v="41.568"/>
        <n v="31.8174946502058"/>
        <n v="8.09283950617284"/>
        <n v="23.7244444444444"/>
        <n v="111.888"/>
        <n v="3.16444781592887"/>
        <n v="298.634103618916"/>
        <n v="2.21109998570787"/>
        <n v="87.1817844023563"/>
        <n v="15.4172514551618"/>
        <n v="8.98542316818609"/>
        <n v="90.6873679012346"/>
        <n v="47.1962469135803"/>
        <n v="47.8641777777778"/>
        <n v="149.60243143246"/>
        <n v="19.8866962962963"/>
        <n v="13.3082074074074"/>
        <n v="5.29303703703704"/>
        <n v="385.156661728395"/>
        <n v="13.1905843621399"/>
        <n v="95.0226172839506"/>
        <n v="13.7366913580247"/>
        <n v="225.479176954733"/>
        <n v="2.29244691358025"/>
        <n v="28.7701037037037"/>
        <n v="27.7426"/>
        <n v="139.227802469136"/>
        <n v="205.542765432099"/>
        <n v="54.5984790123457"/>
        <n v="453.841451851852"/>
        <n v="236.3227"/>
        <n v="6.3037037037037"/>
        <n v="62.7020543701798"/>
        <n v="11.4200063097205"/>
        <n v="246.168"/>
        <n v="6.72"/>
        <n v="298.776"/>
        <n v="13.3902853092484"/>
        <n v="71.088"/>
        <n v="1685.88"/>
        <n v="5.728"/>
        <n v="74.9537102304372"/>
        <n v="140.711133508919"/>
        <n v="7.59016296296296"/>
        <n v="52.1381925925926"/>
        <n v="57.5489185185185"/>
        <n v="3.37434074074074"/>
        <n v="27.5332740740741"/>
        <n v="57.3048888888889"/>
        <n v="41.6"/>
        <n v="89.6865119341564"/>
        <n v="46.7204938271605"/>
        <n v="465.904340740741"/>
        <n v="4209.00088477366"/>
        <n v="210.400061728395"/>
        <n v="67.0081316872428"/>
        <n v="223.124971193416"/>
        <n v="1059.0498962963"/>
        <n v="11.2509893004115"/>
        <n v="10.9141333333333"/>
        <n v="26.4431934156379"/>
        <n v="61.1730436213992"/>
        <n v="17.94"/>
        <n v="93.98"/>
        <n v="9.84003950617284"/>
        <n v="83.5729382716049"/>
        <n v="8.42469135802469"/>
        <n v="32.04"/>
        <n v="20.1518617283951"/>
        <n v="22.1258389987506"/>
        <n v="902.1328"/>
        <n v="13.8838913580247"/>
        <n v="51.3737679012346"/>
        <n v="80.7085432098766"/>
        <n v="19.5115851851852"/>
        <n v="11.96"/>
        <n v="783.789827160494"/>
        <n v="7.45033744855967"/>
        <n v="8.71658324121006"/>
        <n v="86.8423111111111"/>
        <n v="54.9"/>
        <n v="10.5642962962963"/>
        <n v="666.288691358025"/>
        <n v="120.0"/>
        <n v="8.67"/>
        <n v="83.761553909465"/>
        <n v="46.0004141862221"/>
        <n v="24.582141924349"/>
        <n v="24.1125571063505"/>
        <n v="34.8162055834164"/>
        <n v="3.80615934957601"/>
        <n v="8.33360178908408"/>
        <n v="10.745218243821"/>
        <n v="185.528"/>
        <n v="404.378540643944"/>
        <n v="73.5460478479001"/>
        <n v="6.58713316289545"/>
        <n v="14.5413333333333"/>
        <n v="6.20383084965176"/>
        <n v="16.0782222222222"/>
        <n v="583.48516872428"/>
        <n v="17.34"/>
        <n v="282.84"/>
        <n v="27.72"/>
        <n v="2.3479002420032"/>
        <n v="21.4048641551754"/>
        <n v="68.8441934156379"/>
        <n v="15.4442551440329"/>
        <n v="183.007028806584"/>
        <n v="3.0529341563786"/>
        <n v="8.34116543209877"/>
        <n v="23.8826074074074"/>
        <n v="32.2491259259259"/>
        <n v="104.28"/>
        <n v="506.685098903768"/>
        <n v="256.794279835391"/>
        <n v="480.921028806584"/>
        <n v="37.974683127572"/>
        <n v="42.0343374485597"/>
        <n v="50.4750353909465"/>
        <n v="9.584"/>
        <n v="22.6241152263374"/>
        <n v="87.84"/>
        <n v="1049.2"/>
        <n v="15.424"/>
        <n v="1072.14714720056"/>
        <n v="2.12640831934161"/>
        <n v="40.635"/>
        <n v="55.176"/>
        <n v="66.26"/>
        <n v="2396.4"/>
        <n v="118.456444444444"/>
        <n v="2.07796049382716"/>
        <n v="87.4520888888889"/>
        <n v="4.01837777777778"/>
        <n v="365.160493827161"/>
        <n v="184.47061399177"/>
        <n v="701.573860082305"/>
        <n v="100.657283950617"/>
        <n v="28.4507654320988"/>
        <n v="273.055374485597"/>
        <n v="11.657678003857"/>
        <n v="222.384"/>
        <n v="37.05"/>
        <n v="2096.44228148148"/>
        <n v="3.95918810699719"/>
        <n v="8894.29557530864"/>
        <n v="6.66438765432099"/>
        <n v="10.9781333333333"/>
        <n v="129.583903703704"/>
        <n v="55.3899136566089"/>
        <n v="150.752400881888"/>
        <n v="17.6430222222222"/>
        <n v="19.8865048194305"/>
        <n v="15.3451733973284"/>
        <n v="1010.17321459811"/>
        <n v="10.9909333333333"/>
        <n v="411.767769547325"/>
        <n v="15.2143012345679"/>
        <n v="67.8367868312757"/>
        <n v="20.608"/>
        <n v="10.2191934156379"/>
        <n v="13.4630452674897"/>
        <n v="43.8556049382716"/>
        <n v="1.59436378600823"/>
        <n v="36.9417481481481"/>
        <n v="5.94"/>
        <n v="45.36"/>
        <n v="211.168"/>
        <n v="484.704"/>
        <n v="371.976"/>
        <n v="147.177655453174"/>
        <n v="37.7920414774563"/>
        <n v="28.5586172839506"/>
        <n v="3716.92481481482"/>
        <n v="152.83837037037"/>
        <n v="333.578333333333"/>
        <n v="26.6989925925926"/>
        <n v="5.9217975308642"/>
        <n v="1375.85075555556"/>
        <n v="13.38"/>
        <n v="148.100888289337"/>
        <n v="308.209673905265"/>
        <n v="49.4482547269987"/>
        <n v="262.24"/>
        <n v="182.72"/>
        <n v="131.6"/>
        <n v="558.4"/>
        <n v="58.2437037037037"/>
        <n v="303.84329218107"/>
        <n v="770.896798749083"/>
        <n v="17.9975027206842"/>
        <n v="8.82826048849975"/>
        <n v="3.51596274704772"/>
        <n v="35.0950393782003"/>
        <n v="22.62"/>
        <n v="14.952"/>
        <n v="801.568"/>
        <n v="2.376"/>
        <n v="32.792"/>
        <n v="2.57580181949479"/>
        <n v="891.839111111111"/>
        <n v="1796.14010667882"/>
        <n v="1554.87828918136"/>
        <n v="49.000190074644"/>
        <n v="131.569382716049"/>
        <n v="38.88"/>
        <n v="387.254814814815"/>
        <n v="50.3259259259259"/>
        <n v="52.8316049382716"/>
        <n v="5.90320987654321"/>
        <n v="667.933333333333"/>
        <n v="15.6074074074074"/>
        <n v="48.16"/>
        <n v="133.767160493827"/>
        <n v="167.84"/>
        <n v="20.7842666594302"/>
        <n v="88.0909434169276"/>
        <n v="84.8958024691358"/>
        <n v="237.784691358025"/>
        <n v="34.0564543209877"/>
        <n v="19.6453399176955"/>
        <n v="202.952633333333"/>
        <n v="11.0122666666667"/>
        <n v="7.59642469135803"/>
        <n v="190.866543209877"/>
        <n v="68.8629925925926"/>
        <n v="30.18"/>
        <n v="51.648"/>
        <n v="11.232"/>
        <n v="60.3873367427842"/>
        <n v="27.5733333333333"/>
        <n v="446.449711934156"/>
        <n v="12.4335308641975"/>
        <n v="34.0241316872428"/>
        <n v="188.529475308642"/>
        <n v="4.30195061728395"/>
        <n v="7.88052674897119"/>
        <n v="15.892962962963"/>
        <n v="1435.95154320988"/>
        <n v="145.508905349794"/>
        <n v="65.0186008230453"/>
        <n v="132.607525925926"/>
        <n v="8.04533333333333"/>
        <n v="383.51550617284"/>
        <n v="11.8764444444444"/>
        <n v="15.8991111111111"/>
        <n v="21.552"/>
        <n v="58.24"/>
        <n v="61.38"/>
        <n v="349.430241975309"/>
        <n v="760.45024691358"/>
        <n v="112.337547325103"/>
        <n v="141.361659950362"/>
        <n v="21.058787367192"/>
        <n v="253.329662161991"/>
        <n v="46.8422908694652"/>
        <n v="50.161336981144"/>
        <n v="9.13598492254817"/>
        <n v="10.1707602406829"/>
        <n v="22.05"/>
        <n v="99.9"/>
        <n v="3023.928"/>
        <n v="26.96"/>
        <n v="477.6"/>
        <n v="496.448493827161"/>
        <n v="87.97929218107"/>
        <n v="34.5066666666667"/>
        <n v="4.784"/>
        <n v="4.73"/>
        <n v="10.2753185185185"/>
        <n v="177.48"/>
        <n v="549.664615167988"/>
        <n v="122.352"/>
        <n v="738.565679012346"/>
        <n v="20.7"/>
        <n v="1335.68"/>
        <n v="32.4"/>
        <n v="25.1806814814815"/>
        <n v="1.4336"/>
        <n v="8.82346666666667"/>
        <n v="13.3802666666667"/>
        <n v="255.968"/>
        <n v="14.62"/>
        <n v="53.984"/>
        <n v="389.97"/>
        <n v="902.712"/>
        <n v="165.085192979551"/>
        <n v="13.1152645928024"/>
        <n v="50.1953580246914"/>
        <n v="32.9086913580247"/>
        <n v="241.757234567901"/>
        <n v="122.735333333333"/>
        <n v="72.604"/>
        <n v="1075.59240617284"/>
        <n v="334.516207407407"/>
        <n v="24.6708477366255"/>
        <n v="99.1742469135802"/>
        <n v="56.0856296296296"/>
        <n v="185.88"/>
        <n v="68.7027621399177"/>
        <n v="7.45247407407407"/>
        <n v="12.0195687242798"/>
        <n v="16.5952"/>
        <n v="404.819586831276"/>
        <n v="72.0661925925926"/>
        <n v="1.62622716049383"/>
        <n v="403.479086419753"/>
        <n v="20.1755555555556"/>
        <n v="35.8334946502058"/>
        <n v="7.04"/>
        <n v="8.73"/>
        <n v="29.29"/>
        <n v="8.64"/>
        <n v="599.165"/>
        <n v="1293.488"/>
        <n v="360.070666666667"/>
        <n v="31.4639143501336"/>
        <n v="14.4940444400343"/>
        <n v="1115.17"/>
        <n v="185.339443621399"/>
        <n v="46.35"/>
        <n v="72.14728899521"/>
        <n v="10.0994444444444"/>
        <n v="222.978962962963"/>
        <n v="34.64"/>
        <n v="341.492666666667"/>
        <n v="15.5666172839506"/>
        <n v="32.0740740740741"/>
        <n v="51.8317037037037"/>
        <n v="1.79614814814815"/>
        <n v="111.96"/>
        <n v="43.5565925925926"/>
        <n v="239.666"/>
        <n v="22.5"/>
        <n v="219.84"/>
        <n v="266.352"/>
        <n v="483.136"/>
        <n v="8.51032098765432"/>
        <n v="606.167925925926"/>
        <n v="10.5202962962963"/>
        <n v="402.920933333333"/>
        <n v="82.2096855967078"/>
        <n v="7.32426008230453"/>
        <n v="4.94772592592593"/>
        <n v="485.146666666667"/>
        <n v="17.12"/>
        <n v="48.1666666666667"/>
        <n v="23.3340740740741"/>
        <n v="5.16"/>
        <n v="48.2266074074074"/>
        <n v="31.8092666666667"/>
        <n v="16.6464"/>
        <n v="479.200533333333"/>
        <n v="46.76"/>
        <n v="17.712"/>
        <n v="21.78"/>
        <n v="161.94"/>
        <n v="161.568"/>
        <n v="102.721303703704"/>
        <n v="11.0976"/>
        <n v="7.38555555555556"/>
        <n v="61.7496666666667"/>
        <n v="39.1477860082305"/>
        <n v="199.319624691358"/>
        <n v="378.594212345679"/>
        <n v="0.89517366255144"/>
        <n v="130.864395061728"/>
        <n v="19.7711111111111"/>
        <n v="348.164444444444"/>
        <n v="157.236592592593"/>
        <n v="4.24355555555556"/>
        <n v="894.972296296296"/>
        <n v="93.68"/>
        <n v="21.93"/>
        <n v="862.344"/>
        <n v="27.6795555555556"/>
        <n v="38.24"/>
        <n v="472.662777777778"/>
        <n v="9.33940740740741"/>
        <n v="4476.8"/>
        <n v="104.85"/>
        <n v="241.44"/>
        <n v="452.626809876543"/>
        <n v="40.846637037037"/>
        <n v="272.774202469136"/>
        <n v="60.81"/>
        <n v="91.4201958847737"/>
        <n v="35.0812641975309"/>
        <n v="15.7707407407407"/>
        <n v="755.547222222222"/>
        <n v="15.9853086419753"/>
        <n v="14.6077827160494"/>
        <n v="22.14"/>
        <n v="5.69034074074074"/>
        <n v="395.781222222222"/>
        <n v="8.60417283950617"/>
        <n v="183.498469135802"/>
        <n v="231.72"/>
        <n v="17.9"/>
        <n v="12.48"/>
        <n v="22.4974444444444"/>
        <n v="150.154617283951"/>
        <n v="40.488962962963"/>
        <n v="105.714538877192"/>
        <n v="40.2082765432099"/>
        <n v="579.188503703704"/>
        <n v="201.584"/>
        <n v="386.492750617284"/>
        <n v="7.752"/>
        <n v="33.568"/>
        <n v="130.943884773663"/>
        <n v="9.38381069958848"/>
        <n v="66.5241316872428"/>
        <n v="8.54635390946502"/>
        <n v="295.514880658436"/>
        <n v="148.283291900535"/>
        <n v="28.260082797948"/>
        <n v="991.574206619506"/>
        <n v="53.8532181069959"/>
        <n v="11.1682209242603"/>
        <n v="10.1111281407031"/>
        <n v="45.2833090597771"/>
        <n v="1499.95"/>
        <n v="32.8166090534979"/>
        <n v="33.1498271604938"/>
        <n v="80.6817777777778"/>
        <n v="2.496"/>
        <n v="195.184"/>
        <n v="5.99395193474796"/>
        <n v="568.225345679012"/>
        <n v="44.5952"/>
        <n v="3.96"/>
        <n v="760.383555555556"/>
        <n v="133.303242798354"/>
        <n v="25.4"/>
        <n v="43.96"/>
        <n v="1279.165"/>
        <n v="27.92"/>
        <n v="71.976"/>
        <n v="35.6372822745244"/>
        <n v="215.65"/>
        <n v="64.9522567901234"/>
        <n v="2.83562798353909"/>
        <n v="25.5206518518519"/>
        <n v="272.974442798354"/>
        <n v="287.968"/>
        <n v="2799.96"/>
        <n v="48.94"/>
        <n v="10.8598518518519"/>
        <n v="64.6355111111111"/>
        <n v="6.15714814814815"/>
        <n v="10.1487901234568"/>
        <n v="45.98"/>
        <n v="930.812"/>
        <n v="51.3194666666667"/>
        <n v="19.968"/>
        <n v="33.488"/>
        <n v="8.736"/>
        <n v="662.88"/>
        <n v="107.984"/>
        <n v="19.296"/>
        <n v="639.105282939508"/>
        <n v="12.4578160890125"/>
        <n v="13.968"/>
        <n v="439.907703703704"/>
        <n v="178.203127572016"/>
        <n v="16.768"/>
        <n v="364.610222222222"/>
        <n v="166.363390946502"/>
        <n v="44.856"/>
        <n v="368.871774074074"/>
        <n v="95.76"/>
        <n v="380.864"/>
        <n v="12.5654320987654"/>
        <n v="12.1095679012346"/>
        <n v="9.87777777777778"/>
        <n v="15.1990740740741"/>
        <n v="45.2191358024691"/>
        <n v="9.22962962962963"/>
        <n v="625.60987654321"/>
        <n v="453.643209876543"/>
        <n v="15.2962962962963"/>
        <n v="22.490436282555"/>
        <n v="31.9861111111111"/>
        <n v="237.481481481481"/>
        <n v="28.0800839926159"/>
        <n v="40.3912470165556"/>
        <n v="110.376"/>
        <n v="151.62"/>
        <n v="30.8"/>
        <n v="230.28"/>
        <n v="40.2417481481481"/>
        <n v="21.6386962962963"/>
        <n v="155.654614814815"/>
        <n v="534.455041975309"/>
        <n v="6.31344855967078"/>
        <n v="10.3263802469136"/>
        <n v="7.8899069214138"/>
        <n v="17.3870905984943"/>
        <n v="18.8015361772942"/>
        <n v="58.9675552045149"/>
        <n v="5.0156962566487"/>
        <n v="46.245329760379"/>
        <n v="77.88"/>
        <n v="175.892148148148"/>
        <n v="645.644444444445"/>
        <n v="60.0005925925926"/>
        <n v="23.7168888888889"/>
        <n v="262.735111111111"/>
        <n v="8.26251851851852"/>
        <n v="56.064"/>
        <n v="286.776444444444"/>
        <n v="12.42"/>
        <n v="428.4"/>
        <n v="24.75"/>
        <n v="87.71"/>
        <n v="69.52"/>
        <n v="20.784"/>
        <n v="12.816"/>
        <n v="49.7048888888889"/>
        <n v="544.008"/>
        <n v="1.872"/>
        <n v="854.352"/>
        <n v="593.568"/>
        <n v="338.04"/>
        <n v="107.957480603462"/>
        <n v="33.8"/>
        <n v="16.8515654320988"/>
        <n v="55.992"/>
        <n v="12.1864427983539"/>
        <n v="307.344164609054"/>
        <n v="20.0106930041152"/>
        <n v="142.234502073836"/>
        <n v="60.0209807001713"/>
        <n v="68.0884993515322"/>
        <n v="189.004192313839"/>
        <n v="6.58892539498326"/>
        <n v="390.866034822755"/>
        <n v="35.984"/>
        <n v="97.3903086419753"/>
        <n v="2.10235061728395"/>
        <n v="20.2068279835391"/>
        <n v="12.0097185185185"/>
        <n v="72.2316115226337"/>
        <n v="107.758195884774"/>
        <n v="4.84857431904705"/>
        <n v="279.555458825642"/>
        <n v="419.9"/>
        <n v="3.15"/>
        <n v="6.3"/>
        <n v="4.50752263374486"/>
        <n v="12.6210633744856"/>
        <n v="119.13512345679"/>
        <n v="1046.5362345679"/>
        <n v="31.639341563786"/>
        <n v="35.1066666666667"/>
        <n v="86.2"/>
        <n v="40.8277530864198"/>
        <n v="56.1706666666667"/>
        <n v="29.7106419753086"/>
        <n v="5.85111111111111"/>
        <n v="27.3757601534748"/>
        <n v="18.1623858867843"/>
        <n v="205.201738967117"/>
        <n v="12.3743802469136"/>
        <n v="4.82141234567901"/>
        <n v="5.6192"/>
        <n v="190.688592592593"/>
        <n v="5.15093333333333"/>
        <n v="14.464237037037"/>
        <n v="124.801738271605"/>
        <n v="275.172074074074"/>
        <n v="56.2374174331515"/>
        <n v="119.616"/>
        <n v="255.76"/>
        <n v="241.568"/>
        <n v="69.3"/>
        <n v="1562.04803950617"/>
        <n v="21.48"/>
        <n v="264.554600823045"/>
        <n v="17.0439637860082"/>
        <n v="6.07853839348984"/>
        <n v="50.5648084555389"/>
        <n v="1875.98034246962"/>
        <n v="8.022750276594"/>
        <n v="22.710821399177"/>
        <n v="37.17"/>
        <n v="22.3680329218107"/>
        <n v="134.783127572016"/>
        <n v="322.774403292181"/>
        <n v="437.771259259259"/>
        <n v="103.270452674897"/>
        <n v="22.1980082304527"/>
        <n v="119.374024691358"/>
        <n v="18.9"/>
        <n v="192.712160493827"/>
        <n v="1487.57497777778"/>
        <n v="10.2953580246914"/>
        <n v="26.8244032921811"/>
        <n v="328.756411522634"/>
        <n v="92.111012345679"/>
        <n v="1.70424184752977"/>
        <n v="540.802459308984"/>
        <n v="20.9342402950246"/>
        <n v="10.0684049382716"/>
        <n v="10.0510156378601"/>
        <n v="1126.63538436214"/>
        <n v="715.64"/>
        <n v="307.841925925926"/>
        <n v="691.442930041152"/>
        <n v="129.371020576132"/>
        <n v="296.752049382716"/>
        <n v="863.128"/>
        <n v="21.3702320987654"/>
        <n v="1039.728"/>
        <n v="45.96"/>
        <n v="21.0047802469136"/>
        <n v="136.464"/>
        <n v="333.576"/>
        <n v="12.544"/>
        <n v="88.7544444444445"/>
        <n v="182.08049382716"/>
        <n v="27.1868000173339"/>
        <n v="3.19848531915871"/>
        <n v="84.6091296345554"/>
        <n v="7.47807708596106"/>
        <n v="4.33377777777778"/>
        <n v="302.384"/>
        <n v="20.952"/>
        <n v="11.784"/>
        <n v="149.869937403664"/>
        <n v="77.2387818930041"/>
        <n v="41.7795555555556"/>
        <n v="179.97"/>
        <n v="12.1790946502058"/>
        <n v="58.8365432098766"/>
        <n v="17.8751012827558"/>
        <n v="513.024"/>
        <n v="487.92"/>
        <n v="15.24"/>
        <n v="11.5160493827161"/>
        <n v="23.6921827548418"/>
        <n v="34.1840430914259"/>
        <n v="434.818898617928"/>
        <n v="3.33693758812311"/>
        <n v="9.17426624280659"/>
        <n v="35.3733333333333"/>
        <n v="45.7014732510288"/>
        <n v="84.677646090535"/>
        <n v="7.07733333333333"/>
        <n v="1528.99233580247"/>
        <n v="159.200681481482"/>
        <n v="433.382047549514"/>
        <n v="228.427486419753"/>
        <n v="1737.68192592593"/>
        <n v="40.7514600823045"/>
        <n v="8.6123027347498"/>
        <n v="7.91440090309735"/>
        <n v="264.363703703704"/>
        <n v="9.30888888888889"/>
        <n v="13.2230735845659"/>
        <n v="54.9015356248139"/>
        <n v="16.9526099690489"/>
        <n v="79.0535110066621"/>
        <n v="202.540444444444"/>
        <n v="64.3799259259259"/>
        <n v="15.54"/>
        <n v="105.552"/>
        <n v="11.9039554920579"/>
        <n v="284.067397530864"/>
        <n v="270.177501234568"/>
        <n v="305.997432098765"/>
        <n v="18.882"/>
        <n v="122.328"/>
        <n v="535.711829174884"/>
        <n v="173.376278247201"/>
        <n v="312.03"/>
        <n v="165.6"/>
        <n v="37.52"/>
        <n v="10.86"/>
        <n v="161.28"/>
        <n v="15.712"/>
        <n v="388.951111111111"/>
        <n v="43.7750617283951"/>
        <n v="2.2637366255144"/>
        <n v="91.7754732510288"/>
        <n v="10.4560987654321"/>
        <n v="5.84981069958848"/>
        <n v="160.632414814815"/>
        <n v="303.095565432099"/>
        <n v="27.726962962963"/>
        <n v="16.1910946502058"/>
        <n v="7.05653967440334"/>
        <n v="21.4127986406845"/>
        <n v="893.466088888889"/>
        <n v="12.672"/>
        <n v="91.96"/>
        <n v="254.97"/>
        <n v="31.984"/>
        <n v="2887.056"/>
        <n v="47.52"/>
        <n v="33.44"/>
        <n v="628.132659259259"/>
        <n v="124.486637037037"/>
        <n v="3.63751111111111"/>
        <n v="147.219437037037"/>
        <n v="4.72722962962963"/>
        <n v="26.352"/>
        <n v="98.328"/>
        <n v="5.76"/>
        <n v="797.631209876543"/>
        <n v="24.7943703703704"/>
        <n v="730.84609053498"/>
        <n v="837.6"/>
        <n v="135.9"/>
        <n v="34.68"/>
        <n v="532.704"/>
        <n v="43.1"/>
        <n v="15.88"/>
        <n v="23.3598765432099"/>
        <n v="1141.45349794239"/>
        <n v="32.1774074074074"/>
        <n v="27.637037037037"/>
        <n v="41.2252469135803"/>
        <n v="16.4177160493827"/>
        <n v="2.17148148148148"/>
        <n v="10.23"/>
        <n v="175.653214814815"/>
        <n v="1125.0791308642"/>
        <n v="6.48"/>
        <n v="1603.136"/>
        <n v="6.00794074074074"/>
        <n v="52.6836674897119"/>
        <n v="8.26"/>
        <n v="36.2320987654321"/>
        <n v="274.430699588477"/>
        <n v="52.6682962962963"/>
        <n v="12.6922139917695"/>
        <n v="230.534962962963"/>
        <n v="491.702518518519"/>
        <n v="526.979407407407"/>
        <n v="9.48622222222222"/>
        <n v="140.78603722844"/>
        <n v="161.054972839506"/>
        <n v="23.7263775266312"/>
        <n v="56.5871934156379"/>
        <n v="3.87499259259259"/>
        <n v="5.07878847736625"/>
        <n v="60.5939884773663"/>
        <n v="135.064580246914"/>
        <n v="268.673841563786"/>
        <n v="65.8682839506173"/>
        <n v="89.5597777777778"/>
        <n v="12.8287736625514"/>
        <n v="31.8522633744856"/>
        <n v="15.5526913580247"/>
        <n v="87.7804444444444"/>
        <n v="6.94561578250789"/>
        <n v="15.48"/>
        <n v="108.576"/>
        <n v="14.4377777777778"/>
        <n v="11.014024691358"/>
        <n v="171.817027160494"/>
        <n v="20.2524444444444"/>
        <n v="71.0332115226337"/>
        <n v="105.494607407407"/>
        <n v="1.96532839506173"/>
        <n v="30.700012345679"/>
        <n v="24.1818930041152"/>
        <n v="265.912888888889"/>
        <n v="180.133119341564"/>
        <n v="3.83173086419753"/>
        <n v="11.6336888888889"/>
        <n v="319.868088888889"/>
        <n v="59.6240855967078"/>
        <n v="865.094637037037"/>
        <n v="110.222748971193"/>
        <n v="41.5248592592593"/>
        <n v="47.04"/>
        <n v="339.96"/>
        <n v="26.3648"/>
        <n v="7.47179423868313"/>
        <n v="27.0261069958848"/>
        <n v="3.35405432098765"/>
        <n v="54.0522139917695"/>
        <n v="4792.47705020576"/>
        <n v="21.88"/>
        <n v="33.5405432098765"/>
        <n v="26.3966716049383"/>
        <n v="18.3636674897119"/>
        <n v="515.982962962963"/>
        <n v="79.7578271604938"/>
        <n v="12.0495061728395"/>
        <n v="211.080938271605"/>
        <n v="26.5199176954733"/>
        <n v="9.66161316872428"/>
        <n v="414.569037037037"/>
        <n v="32.4841481481481"/>
        <n v="13.1609218106996"/>
        <n v="29.0508641975309"/>
        <n v="12.78"/>
        <n v="83.0901234567901"/>
        <n v="44.0109053497942"/>
        <n v="1.99248971193416"/>
        <n v="9.09279835390946"/>
        <n v="46.53"/>
        <n v="32.1880658436214"/>
        <n v="38.7137448559671"/>
        <n v="1500.31172839506"/>
        <n v="92.7685596707819"/>
        <n v="17.3102361136245"/>
        <n v="236.616094558013"/>
        <n v="14.8575061738431"/>
        <n v="356.179012067826"/>
        <n v="771.500805134502"/>
        <n v="13.0000934283825"/>
        <n v="999.98"/>
        <n v="9.47588477366255"/>
        <n v="175.647325102881"/>
        <n v="215.976"/>
        <n v="65.94"/>
        <n v="94.68"/>
        <n v="23.67"/>
        <n v="1091.168"/>
        <n v="18.69"/>
        <n v="568.728"/>
        <n v="7.312"/>
        <n v="1257.02622222222"/>
        <n v="309.206844444444"/>
        <n v="92.4508444444444"/>
        <n v="9.69967407407407"/>
        <n v="53.0354567901235"/>
        <n v="60.0172839506173"/>
        <n v="65.8864296657808"/>
        <n v="379.859851851852"/>
        <n v="16.2542222222222"/>
        <n v="14.0517530864198"/>
        <n v="64.4001975308642"/>
        <n v="218.863762962963"/>
        <n v="34.0942222222222"/>
        <n v="4.30963950617284"/>
        <n v="68.7162765432099"/>
        <n v="70.4392510288066"/>
        <n v="66.7597530864198"/>
        <n v="25.0293991769547"/>
        <n v="9.16737652450101"/>
        <n v="66.0013750135521"/>
        <n v="24.1330969687738"/>
        <n v="32.3922239842195"/>
        <n v="85.7395145181926"/>
        <n v="98.5866556832017"/>
        <n v="3.97886518450807"/>
        <n v="589.832333333333"/>
        <n v="18.2432592592593"/>
        <n v="308.405823045268"/>
        <n v="180.696883564902"/>
        <n v="24.27"/>
        <n v="91.2503703703704"/>
        <n v="13.4671440329218"/>
        <n v="214.835111111111"/>
        <n v="78.190987654321"/>
        <n v="100.683983539095"/>
        <n v="267.73387654321"/>
        <n v="24.3003703703704"/>
        <n v="306.812839506173"/>
        <n v="118.956098765432"/>
        <n v="383.297841975309"/>
        <n v="116.0"/>
        <n v="10.5301604938272"/>
        <n v="17.6847114997314"/>
        <n v="64.7809931455719"/>
        <n v="83.0751958236874"/>
        <n v="7.74465901686544"/>
        <n v="69.1981975308642"/>
        <n v="31.3425185185185"/>
        <n v="96.08"/>
        <n v="11.68"/>
        <n v="4.36"/>
        <n v="28.5653333333333"/>
        <n v="17.4213267489712"/>
        <n v="11.4261333333333"/>
        <n v="211.771390946502"/>
        <n v="102.993896296296"/>
        <n v="19.1761170830976"/>
        <n v="1241.60324839705"/>
        <n v="10.1918288065844"/>
        <n v="9.86561975308642"/>
        <n v="9.75982222222222"/>
        <n v="93.9460032921811"/>
        <n v="23.3680296296296"/>
        <n v="64.1926518518519"/>
        <n v="78.5171967078189"/>
        <n v="8.6753975308642"/>
        <n v="977.823760493827"/>
        <n v="48.0497119341564"/>
        <n v="85.8602962962963"/>
        <n v="35.1246666666667"/>
        <n v="796.370785185185"/>
        <n v="72.1218575657879"/>
        <n v="2.4082180552847"/>
        <n v="11.8890271604938"/>
        <n v="46.2155061728395"/>
        <n v="363.356187654321"/>
        <n v="39.6655604938272"/>
        <n v="2643.78110024691"/>
        <n v="144.68132345679"/>
        <n v="63.5319769547325"/>
        <n v="33.024"/>
        <n v="67.136"/>
        <n v="191.906641975309"/>
        <n v="16.2845925925926"/>
        <n v="15.5961382716049"/>
        <n v="663.597148148148"/>
        <n v="228.911061728395"/>
        <n v="77.6364641975309"/>
        <n v="66.1533991769547"/>
        <n v="26.5163529740535"/>
        <n v="49.2177759400016"/>
        <n v="146.04"/>
        <n v="43.13"/>
        <n v="30.87"/>
        <n v="14.88"/>
        <n v="34.24"/>
        <n v="261.74"/>
        <n v="16.140562962963"/>
        <n v="55.36"/>
        <n v="16.5643851851852"/>
        <n v="65.6727736625514"/>
        <n v="7.38653086419753"/>
        <n v="51.3492622931492"/>
        <n v="332.261395061728"/>
        <n v="794.918798353909"/>
        <n v="393.749537177367"/>
        <n v="7.38"/>
        <n v="14.256"/>
        <n v="81.98"/>
        <n v="39.624"/>
        <n v="276.784"/>
        <n v="7.61"/>
        <n v="3347.37"/>
        <n v="9.33104197530864"/>
        <n v="805.140355555556"/>
        <n v="24.7723259259259"/>
        <n v="41.4418436213992"/>
        <n v="1216.15661448413"/>
        <n v="8.3663450179417"/>
        <n v="332.94"/>
        <n v="39.872"/>
        <n v="248.242386831276"/>
        <n v="6.62716049382716"/>
        <n v="2.10743703703704"/>
        <n v="2.912"/>
        <n v="9.568"/>
        <n v="109.975519341564"/>
        <n v="15.136"/>
        <n v="466.768"/>
        <n v="15.232"/>
        <n v="6.264"/>
        <n v="10.47"/>
        <n v="11.07"/>
        <n v="20.704"/>
        <n v="15.7779907426575"/>
        <n v="8.52446318400141"/>
        <n v="51.441095421307"/>
        <n v="806.944036077897"/>
        <n v="75.7103703703704"/>
        <n v="146.952"/>
        <n v="83.136"/>
        <n v="44.7279012345679"/>
        <n v="45.031950617284"/>
        <n v="15.917037037037"/>
        <n v="165.747201646091"/>
        <n v="18.6804115226337"/>
        <n v="19.4652098765432"/>
        <n v="417.822222222222"/>
        <n v="19.4983703703704"/>
        <n v="412.383901234568"/>
        <n v="1477.23367901235"/>
        <n v="33.1273333333333"/>
        <n v="19.662279931215"/>
        <n v="484.157592592593"/>
        <n v="744.805438683128"/>
        <n v="5.91138765432099"/>
        <n v="930.919664197531"/>
        <n v="21.4"/>
        <n v="48.664"/>
        <n v="20.416"/>
        <n v="1128.39"/>
        <n v="35.4"/>
        <n v="273.666"/>
        <n v="17.48"/>
        <n v="92.6409273145662"/>
        <n v="20.1"/>
        <n v="73.584"/>
        <n v="298.620008941954"/>
        <n v="484.698148148148"/>
        <n v="121.193909465021"/>
        <n v="113.888"/>
        <n v="105.584"/>
        <n v="257.265843621399"/>
        <n v="36.9736625514403"/>
        <n v="16.4056790123457"/>
        <n v="212.343950617284"/>
        <n v="327.00658436214"/>
        <n v="12.32"/>
        <n v="5.11179259259259"/>
        <n v="286.168155184894"/>
        <n v="265.410401841821"/>
        <n v="9.85594580563279"/>
        <n v="677.484049700186"/>
        <n v="5.92684444444445"/>
        <n v="110.045288888889"/>
        <n v="2.95899259259259"/>
        <n v="699.640066666667"/>
        <n v="67.2417777777778"/>
        <n v="2.2667324343821"/>
        <n v="368.91"/>
        <n v="885.528"/>
        <n v="239.984"/>
        <n v="776.993178600823"/>
        <n v="2.55684609053498"/>
        <n v="1779.412"/>
        <n v="18.8772345679012"/>
        <n v="54.8702716049383"/>
        <n v="966.372609053498"/>
        <n v="159.88"/>
        <n v="28.1829135802469"/>
        <n v="30.9413827160494"/>
        <n v="3.79292204657093"/>
        <n v="187.271916402407"/>
        <n v="28.3956148148148"/>
        <n v="11.952"/>
        <n v="6.24"/>
        <n v="77.0155720164609"/>
        <n v="8.928"/>
        <n v="65.79"/>
        <n v="271.984"/>
        <n v="11.76"/>
        <n v="77.52"/>
        <n v="48.64"/>
        <n v="12.8726352008718"/>
        <n v="74.2894164366021"/>
        <n v="435.811625514403"/>
        <n v="92.7588888888889"/>
        <n v="163.88"/>
        <n v="30.3806979515611"/>
        <n v="48.5235879609064"/>
        <n v="8.73046913580247"/>
        <n v="5.63551540962332"/>
        <n v="12.3776860742646"/>
        <n v="10.0281057455327"/>
        <n v="18.3215637860082"/>
        <n v="142.335925925926"/>
        <n v="39.7928395061728"/>
        <n v="68.432"/>
        <n v="21.0276543209877"/>
        <n v="70.9439341563786"/>
        <n v="39.4379423868313"/>
        <n v="108.665061728395"/>
        <n v="591.016454320988"/>
        <n v="5.44969218106996"/>
        <n v="89.6984355940904"/>
        <n v="278.18078776771"/>
        <n v="13.68"/>
        <n v="4.08"/>
        <n v="11.6804477366255"/>
        <n v="13.2603259259259"/>
        <n v="31.0650205761317"/>
        <n v="13.5365827160494"/>
        <n v="13.216"/>
        <n v="184.752"/>
        <n v="172.443738271605"/>
        <n v="41.96"/>
        <n v="41.7"/>
        <n v="63.2"/>
        <n v="21.44"/>
        <n v="511.056"/>
        <n v="7.08101234567901"/>
        <n v="7.192"/>
        <n v="142.008703703704"/>
        <n v="490.97830617284"/>
        <n v="304.9"/>
        <n v="563.24"/>
        <n v="393.165"/>
        <n v="17.693550617284"/>
        <n v="60.048"/>
        <n v="5.022"/>
        <n v="16.56"/>
        <n v="555.088518518519"/>
        <n v="3.37527572016461"/>
        <n v="224.233777777778"/>
        <n v="76.2101728395062"/>
        <n v="317.826620576132"/>
        <n v="26.8956181069959"/>
        <n v="368.100464197531"/>
        <n v="477.666"/>
        <n v="10.9"/>
        <n v="29.6"/>
        <n v="4.98"/>
        <n v="479.976"/>
        <n v="44.736"/>
        <n v="830.312362962963"/>
        <n v="9.91632592592593"/>
        <n v="424.9575"/>
        <n v="236.88"/>
        <n v="29.9"/>
        <n v="100.0"/>
        <n v="11.0958888888889"/>
        <n v="51.45"/>
        <n v="7.83"/>
        <n v="322.135798811376"/>
        <n v="17.3535703703704"/>
        <n v="103.330604115226"/>
        <n v="505.329438271605"/>
        <n v="7.57052839506173"/>
        <n v="1062.96088888889"/>
        <n v="3.23"/>
        <n v="1001.584"/>
        <n v="13.3610449862097"/>
        <n v="10.3516993017234"/>
        <n v="110.19190781893"/>
        <n v="17.7197827160494"/>
        <n v="45.4558683127572"/>
        <n v="18.97"/>
        <n v="157.521549656934"/>
        <n v="46.8819943604393"/>
        <n v="19.4908526968811"/>
        <n v="27.24"/>
        <n v="10.496"/>
        <n v="859.2"/>
        <n v="2.18464691358025"/>
        <n v="582.780148148148"/>
        <n v="194.848"/>
        <n v="77.7817283950617"/>
        <n v="46.5688888888889"/>
        <n v="367.864177777778"/>
        <n v="88.477550617284"/>
        <n v="31.54889218107"/>
        <n v="4.05187102406074"/>
        <n v="23.4084997707501"/>
        <n v="68.3930864197531"/>
        <n v="54.792"/>
        <n v="36.1557201646091"/>
        <n v="19480.3970164609"/>
        <n v="819.269917695473"/>
        <n v="38.2596090534979"/>
        <n v="37.8032098765432"/>
        <n v="17.4253037037037"/>
        <n v="667.359733333333"/>
        <n v="42.4051358024691"/>
        <n v="6.16"/>
        <n v="915.136"/>
        <n v="8.56"/>
        <n v="97.82"/>
        <n v="66.5632362139918"/>
        <n v="33.8653497942387"/>
        <n v="6015.4552962963"/>
        <n v="132.676419753086"/>
        <n v="266.658437860082"/>
        <n v="39.0590466091452"/>
        <n v="8.61979576357157"/>
        <n v="32.1624074074074"/>
        <n v="703.71"/>
        <n v="17.904"/>
        <n v="11.976"/>
        <n v="67.96"/>
        <n v="27.264"/>
        <n v="10.56"/>
        <n v="5.4958353909465"/>
        <n v="93.36"/>
        <n v="57.6918650205761"/>
        <n v="61.96"/>
        <n v="67.0989234567901"/>
        <n v="287.753839804636"/>
        <n v="26.7584"/>
        <n v="21.3567209876543"/>
        <n v="371.456948148148"/>
        <n v="1.408"/>
        <n v="169.568"/>
        <n v="15.4776158211672"/>
        <n v="3.04575982668664"/>
        <n v="90.882"/>
        <n v="15.992"/>
        <n v="120.784"/>
        <n v="15.6304526748971"/>
        <n v="18.3010271604938"/>
        <n v="5.96856625514403"/>
        <n v="30.9597037037037"/>
        <n v="35.44"/>
        <n v="11.52"/>
        <n v="4.02"/>
        <n v="76.176"/>
        <n v="65.88"/>
        <n v="43.12"/>
        <n v="727.45"/>
        <n v="24.96"/>
        <n v="214.57070617284"/>
        <n v="9.26346008230453"/>
        <n v="156.387950617284"/>
        <n v="17.7400625514403"/>
        <n v="7.02583374485597"/>
        <n v="38.7840329218107"/>
        <n v="111.62424691358"/>
        <n v="42.405366255144"/>
        <n v="27.8306172839506"/>
        <n v="91.9416296296297"/>
        <n v="177.0"/>
        <n v="75.7299302631388"/>
        <n v="16.8461702325237"/>
        <n v="69.6511174082362"/>
        <n v="9.47215494854808"/>
        <n v="26.0134377896199"/>
        <n v="29.2125949367344"/>
        <n v="1220.89457201646"/>
        <n v="125.183259259259"/>
        <n v="1844.59701646091"/>
        <n v="45.68"/>
        <n v="60.12"/>
        <n v="41.72"/>
        <n v="71.6"/>
        <n v="22.5493333333333"/>
        <n v="32.9515555555556"/>
        <n v="971.534"/>
        <n v="14.496"/>
        <n v="6.15185185185185"/>
        <n v="136.011851851852"/>
        <n v="172.437757191185"/>
        <n v="49.5977055285749"/>
        <n v="32.3753909171528"/>
        <n v="159.091711111111"/>
        <n v="18.16"/>
        <n v="120.666"/>
        <n v="503.67012345679"/>
        <n v="2157.63160493827"/>
        <n v="135.417942386831"/>
        <n v="353.689547325103"/>
        <n v="307.92"/>
        <n v="8.01436049382716"/>
        <n v="57.1673119341564"/>
        <n v="28.2923061728395"/>
        <n v="63.520978600823"/>
        <n v="140.856419753086"/>
        <n v="215.128205761317"/>
        <n v="23.3752181069959"/>
        <n v="45.8171146619123"/>
        <n v="387.136"/>
        <n v="26.0069135802469"/>
        <n v="8.25046913580247"/>
        <n v="117.468296296296"/>
        <n v="1170.22143209877"/>
        <n v="22.92"/>
        <n v="154.44"/>
        <n v="8.87822222222222"/>
        <n v="110.036148148148"/>
        <n v="263.602488888889"/>
        <n v="741.170133333333"/>
        <n v="113.22"/>
        <n v="35.88"/>
        <n v="4535.976"/>
        <n v="82.5734158709256"/>
        <n v="118.91437037037"/>
        <n v="242.136"/>
        <n v="12.39"/>
        <n v="19.96"/>
        <n v="340.92"/>
        <n v="33.5682134473755"/>
        <n v="21.2174318119782"/>
        <n v="35.2119341563786"/>
        <n v="29.9342598364501"/>
        <n v="6.68"/>
        <n v="8.34"/>
        <n v="101.94"/>
        <n v="425.614979423868"/>
        <n v="18.1239736625514"/>
        <n v="61.493175308642"/>
        <n v="17.05"/>
        <n v="359.98"/>
        <n v="177.003174908839"/>
        <n v="199.99"/>
        <n v="17.4528"/>
        <n v="450.0"/>
        <n v="577.226524224599"/>
        <n v="45.162962962963"/>
        <n v="43.92"/>
        <n v="25.032"/>
        <n v="217.078974335067"/>
        <n v="480.439555555556"/>
        <n v="45.690987654321"/>
        <n v="37.6133333333333"/>
        <n v="10.928987654321"/>
        <n v="93.06"/>
        <n v="302.376"/>
        <n v="36.4133333333333"/>
        <n v="1216.56497119342"/>
        <n v="63.9593456790123"/>
        <n v="87.2121810699588"/>
        <n v="16.0488395061728"/>
        <n v="50.96"/>
        <n v="49.536"/>
        <n v="35.8192669194633"/>
        <n v="27.7155414066074"/>
        <n v="47.3656669014965"/>
        <n v="122.809970165197"/>
        <n v="13.0618057117848"/>
        <n v="28.2520775818963"/>
        <n v="13.9584444444444"/>
        <n v="850.54353909465"/>
        <n v="45.8031604938272"/>
        <n v="13.1203456790123"/>
        <n v="75.3267489711934"/>
        <n v="11.744"/>
        <n v="13.1363950617284"/>
        <n v="32.3371259259259"/>
        <n v="129.283271604938"/>
        <n v="3.62"/>
        <n v="554.4900781893"/>
        <n v="1085.42"/>
        <n v="23.7027928168575"/>
        <n v="24.7072592592593"/>
        <n v="415.129209876543"/>
        <n v="13.940024691358"/>
        <n v="374.59175308642"/>
        <n v="1403.92"/>
        <n v="16.162883758107"/>
        <n v="184.803818268066"/>
        <n v="125.688444444444"/>
        <n v="76.661037037037"/>
        <n v="85.5565925925926"/>
        <n v="30.6814320987654"/>
        <n v="8.82"/>
        <n v="217.584"/>
        <n v="82.95"/>
        <n v="1101.48"/>
        <n v="14.859396816064"/>
        <n v="5.85113200427361"/>
        <n v="17.7002255110927"/>
        <n v="6.4233260706418"/>
        <n v="621.578473038354"/>
        <n v="15.26"/>
        <n v="43.32"/>
        <n v="43.584"/>
        <n v="116.28"/>
        <n v="9.296"/>
        <n v="314.55"/>
        <n v="10.4163687242798"/>
        <n v="4.158"/>
        <n v="179.991"/>
        <n v="81.0962962962963"/>
        <n v="529.553183127572"/>
        <n v="7.97073945134879"/>
        <n v="209.88"/>
        <n v="38.29"/>
        <n v="192.8"/>
        <n v="17.584"/>
        <n v="104.784"/>
        <n v="47.952"/>
        <n v="650.352"/>
        <n v="629.184"/>
        <n v="15.176"/>
        <n v="37.5609929941322"/>
        <n v="7.712"/>
        <n v="4.176"/>
        <n v="33.2903515443129"/>
        <n v="641.287800066132"/>
        <n v="135.878711229725"/>
        <n v="686.4"/>
        <n v="12.8178962962963"/>
        <n v="74.4916279835391"/>
        <n v="29.12"/>
        <n v="27.0383259259259"/>
        <n v="972.883782716049"/>
        <n v="4.0172"/>
        <n v="1078.31476839506"/>
        <n v="14.1886962962963"/>
        <n v="193.826518518519"/>
        <n v="118.239135802469"/>
        <n v="44.7257283950617"/>
        <n v="58.3305555555556"/>
        <n v="53.248"/>
        <n v="13.3455802469136"/>
        <n v="479.72"/>
        <n v="72.0"/>
        <n v="158.13"/>
        <n v="203.241749973244"/>
        <n v="65.8629447900783"/>
        <n v="555.655572893675"/>
        <n v="81.424"/>
        <n v="238.56"/>
        <n v="152.865391480301"/>
        <n v="26.5212622614315"/>
        <n v="26.2440831610926"/>
        <n v="65.6426542057522"/>
        <n v="84.84"/>
        <n v="27.68"/>
        <n v="37.44"/>
        <n v="26.976"/>
        <n v="11.36"/>
        <n v="14.82"/>
        <n v="135.33095308642"/>
        <n v="16.874633744856"/>
        <n v="12.9"/>
        <n v="297.742534979424"/>
        <n v="406.040234567901"/>
        <n v="14.6186666666667"/>
        <n v="131.771037037037"/>
        <n v="312.207795884774"/>
        <n v="50.1501481481482"/>
        <n v="354.286093827161"/>
        <n v="479.97"/>
        <n v="57.584"/>
        <n v="193.828589409991"/>
        <n v="534.671202163735"/>
        <n v="155.82"/>
        <n v="70.008"/>
        <n v="30.7853484794231"/>
        <n v="16.6220905349794"/>
        <n v="44.0124049382716"/>
        <n v="10.4068740740741"/>
        <n v="47.3797333333333"/>
        <n v="101.141807407407"/>
        <n v="25.1228444444444"/>
        <n v="378.152559670782"/>
        <n v="167.449494650206"/>
        <n v="5.22150452674897"/>
        <n v="202.039703703704"/>
        <n v="78.9187950617284"/>
        <n v="316.117833744856"/>
        <n v="42.1198353909465"/>
        <n v="92.5507160493827"/>
        <n v="22.9999144032922"/>
        <n v="56.2892641975309"/>
        <n v="67.71"/>
        <n v="129.92"/>
        <n v="467.46"/>
        <n v="61.4"/>
        <n v="720.76"/>
        <n v="5.184"/>
        <n v="14.7"/>
        <n v="9.98"/>
        <n v="29.74"/>
        <n v="35.1232"/>
        <n v="250.663835390947"/>
        <n v="386.147423868313"/>
        <n v="4.11035390946502"/>
        <n v="995.891325102881"/>
        <n v="67.7438888888889"/>
        <n v="94.1659259259259"/>
        <n v="108.408296296296"/>
        <n v="54.2131851851852"/>
        <n v="291.421851851852"/>
        <n v="6.96"/>
        <n v="7.31918135504632"/>
        <n v="489.363787083942"/>
        <n v="31.7877777777778"/>
        <n v="40.6666666666667"/>
        <n v="104.987777777778"/>
        <n v="277.489"/>
        <n v="62.1386666666667"/>
        <n v="39.7991111111111"/>
        <n v="451.152"/>
        <n v="31.504"/>
        <n v="3026.21"/>
        <n v="15.9413333333333"/>
        <n v="6.27"/>
        <n v="4.368"/>
        <n v="324.909432098765"/>
        <n v="42.579950617284"/>
        <n v="22.5782222222222"/>
        <n v="23.2562469135802"/>
        <n v="19.6401152263374"/>
        <n v="1666.58695144033"/>
        <n v="124.413010699588"/>
        <n v="18.9304493827161"/>
        <n v="1736.95687407407"/>
        <n v="507.808852674897"/>
        <n v="203.976"/>
        <n v="674.352"/>
        <n v="25.7106962962963"/>
        <n v="44.02"/>
        <n v="38.071902229051"/>
        <n v="4.18"/>
        <n v="245.371535802469"/>
        <n v="3.54509958847737"/>
        <n v="87.6666049382716"/>
        <n v="28.1256625514403"/>
        <n v="159.11121399177"/>
        <n v="41.4084814814815"/>
        <n v="34.3205432098765"/>
        <n v="2577.38688065844"/>
        <n v="16.888962962963"/>
        <n v="19.54"/>
        <n v="366.692021941051"/>
        <n v="3.91678162444555"/>
        <n v="6.01245907610309"/>
        <n v="2.59646419753086"/>
        <n v="461.399377777778"/>
        <n v="45.7321481481482"/>
        <n v="429.793985185185"/>
        <n v="1357.0098962963"/>
        <n v="54.9328592592593"/>
        <n v="9.84"/>
        <n v="18.6027160493827"/>
        <n v="22.5268148148148"/>
        <n v="101.743851851852"/>
        <n v="15.8094814814815"/>
        <n v="26.7449382716049"/>
        <n v="99.39"/>
        <n v="1016.792"/>
        <n v="38.136"/>
        <n v="361.376"/>
        <n v="462.116923611764"/>
        <n v="28.4"/>
        <n v="10.776"/>
        <n v="76.0498666666667"/>
        <n v="17.2441283950617"/>
        <n v="49.5"/>
        <n v="1266.05590123457"/>
        <n v="7.21182551440329"/>
        <n v="55.3208625514403"/>
        <n v="22.2515621399177"/>
        <n v="288.912434567901"/>
        <n v="117.74482962963"/>
        <n v="61.192"/>
        <n v="67.84"/>
        <n v="341.972806584362"/>
        <n v="964.203650051525"/>
        <n v="595.0"/>
        <n v="61.12"/>
        <n v="16.2596938271605"/>
        <n v="73.5946008230453"/>
        <n v="77.7184362139918"/>
        <n v="114.089758024691"/>
        <n v="2.63744197530864"/>
        <n v="12.2128971193416"/>
        <n v="66.1263802469136"/>
        <n v="46.4135407407407"/>
        <n v="81.5250534979424"/>
        <n v="11.7461333333333"/>
        <n v="1.35044279835391"/>
        <n v="19.5768888888889"/>
        <n v="20.0663111111111"/>
        <n v="62.2653827160494"/>
        <n v="13.5161206031985"/>
        <n v="9.9017366255144"/>
        <n v="50.6982510288066"/>
        <n v="31.96"/>
        <n v="16.5693333333333"/>
        <n v="1070.92066666667"/>
        <n v="21.6421333333333"/>
        <n v="20.9621333333333"/>
        <n v="290.1152"/>
        <n v="98.566"/>
        <n v="17.7888"/>
        <n v="2.9784"/>
        <n v="16.3506"/>
        <n v="360.887333333333"/>
        <n v="139.309333333333"/>
        <n v="8.0104"/>
        <n v="10.2906666666667"/>
        <n v="356.49"/>
        <n v="5.56466666666667"/>
        <n v="171.350933333333"/>
        <n v="39.0"/>
        <n v="145.52"/>
        <n v="211.727568176364"/>
        <n v="29.1277421876588"/>
        <n v="181.04496576163"/>
        <n v="27.88"/>
        <n v="195.136"/>
        <n v="45.871316872428"/>
        <n v="459.098641975309"/>
        <n v="34.403487654321"/>
        <n v="144.613691358025"/>
        <n v="88.3776790123457"/>
        <n v="43.5720823045268"/>
        <n v="24.4526090534979"/>
        <n v="92.4863703703704"/>
        <n v="14.6933333333333"/>
        <n v="128.757135802469"/>
        <n v="45.2301563786008"/>
        <n v="13.8276345679012"/>
        <n v="23.6131358024691"/>
        <n v="56.0726913580247"/>
        <n v="7.04991604938272"/>
        <n v="26.784237037037"/>
        <n v="27.256046090535"/>
        <n v="2.36811851851852"/>
        <n v="5.09009382716049"/>
        <n v="152.28544526749"/>
        <n v="17.9261728395062"/>
        <n v="16.3014716049383"/>
        <n v="79.9280395061728"/>
        <n v="5.01206913580247"/>
        <n v="19.5398057613169"/>
        <n v="13.1203621399177"/>
        <n v="100.332181069959"/>
        <n v="7.35466666666667"/>
        <n v="33.52"/>
        <n v="9.94"/>
        <n v="47.5783374485597"/>
        <n v="337.742637037037"/>
        <n v="4.93035061728395"/>
        <n v="107.813965432099"/>
        <n v="84.3879901234568"/>
        <n v="15.9351111111111"/>
        <n v="24.784"/>
        <n v="746.307990123457"/>
        <n v="659.9"/>
        <n v="1684.752"/>
        <n v="559.92"/>
        <n v="1219.96"/>
        <n v="235.803325102881"/>
        <n v="46.2526814814815"/>
        <n v="158.851720164609"/>
        <n v="82.26"/>
        <n v="246.781176696875"/>
        <n v="7.6861219219174"/>
        <n v="31.2368320397494"/>
        <n v="3.70088193445328"/>
        <n v="639.679259259259"/>
        <n v="363.234271604938"/>
        <n v="43.6005958571005"/>
        <n v="1780.98559259259"/>
        <n v="19.6422633744856"/>
        <n v="181.662551440329"/>
        <n v="518.405881481482"/>
        <n v="5109.24222839506"/>
        <n v="68.0962074074074"/>
        <n v="53.6347403052819"/>
        <n v="52.0343145613949"/>
        <n v="66.5469890784816"/>
        <n v="24.5551708366319"/>
        <n v="2236.80364225232"/>
        <n v="562.201777777778"/>
        <n v="2.73989474523426"/>
        <n v="355.706074074074"/>
        <n v="20.2808888888889"/>
        <n v="68.1140740740741"/>
        <n v="15.1743209876543"/>
        <n v="89.4546666666667"/>
        <n v="3406.664"/>
        <n v="595.38"/>
        <n v="111.330791769547"/>
        <n v="70.8997530864198"/>
        <n v="271.992"/>
        <n v="190.079511111111"/>
        <n v="39.7106790123457"/>
        <n v="172.704526748971"/>
        <n v="35.8589135802469"/>
        <n v="85.8810290978681"/>
        <n v="239.725587017562"/>
        <n v="39.808"/>
        <n v="29.4506666666667"/>
        <n v="39.3698148148148"/>
        <n v="232.867057613169"/>
        <n v="90.8403086419753"/>
        <n v="8.13823868312757"/>
        <n v="5.37837221170776"/>
        <n v="134.68434488626"/>
        <n v="74.7748904105733"/>
        <n v="825.372304558644"/>
        <n v="928.013753585544"/>
        <n v="386.659540740741"/>
        <n v="14.4033185185185"/>
        <n v="7.82907654320988"/>
        <n v="36.9903407407407"/>
        <n v="395.320627160494"/>
        <n v="66.4211555555556"/>
        <n v="275.363081481481"/>
        <n v="26.5375276893536"/>
        <n v="37.9452839506173"/>
        <n v="15.65129218107"/>
        <n v="565.152691358025"/>
        <n v="443.570814814815"/>
        <n v="27.2176131687243"/>
        <n v="196.280864197531"/>
        <n v="204.780679012346"/>
        <n v="19.6963580246914"/>
        <n v="3.4456066191132"/>
        <n v="16.74"/>
        <n v="100.222716049383"/>
        <n v="855.57975308642"/>
        <n v="632.765352121387"/>
        <n v="282.678580246914"/>
        <n v="13.2537942386831"/>
        <n v="96.9980205761317"/>
        <n v="156.956419753086"/>
        <n v="126.473148148148"/>
        <n v="1026.29290123457"/>
        <n v="416.467030864198"/>
        <n v="1539.00684897775"/>
        <n v="29.9051816227684"/>
        <n v="47.9"/>
        <n v="1112.94"/>
        <n v="23.04"/>
        <n v="25.92"/>
        <n v="40.46"/>
        <n v="33.87"/>
        <n v="24.704"/>
        <n v="59.7"/>
        <n v="14.52"/>
        <n v="104.184"/>
        <n v="2366.92197530864"/>
        <n v="717.054197530864"/>
        <n v="82.4336296296296"/>
        <n v="472.583051851852"/>
        <n v="40.1035851851852"/>
        <n v="62.5594074074074"/>
        <n v="131.857382716049"/>
        <n v="889.973590123457"/>
        <n v="35.0769777777778"/>
        <n v="208.060181069959"/>
        <n v="455.509688888889"/>
        <n v="38.2939135802469"/>
        <n v="617.901844444444"/>
        <n v="7.1737037037037"/>
        <n v="449.570317695473"/>
        <n v="20.7149234567901"/>
        <n v="1649.95"/>
        <n v="111.9"/>
        <n v="662.668032921811"/>
        <n v="34.1377201646091"/>
        <n v="772.68"/>
        <n v="268.704"/>
        <n v="21.92"/>
        <n v="48.72"/>
        <n v="205.666"/>
        <n v="129.617580246914"/>
        <n v="89.0202469135803"/>
        <n v="1.96835555555556"/>
        <n v="46.2016790123457"/>
        <n v="208.385975308642"/>
        <n v="220.824888888889"/>
        <n v="242.490469135802"/>
        <n v="17.6878617283951"/>
        <n v="407.976"/>
        <n v="438.083148148148"/>
        <n v="170.891740740741"/>
        <n v="2224.13372839506"/>
        <n v="195.482283950617"/>
        <n v="138.614676873551"/>
        <n v="530.075481481482"/>
        <n v="93.3711358024691"/>
        <n v="38.6520493827161"/>
        <n v="507.863640742039"/>
        <n v="425.710430870257"/>
        <n v="13.6193777777778"/>
        <n v="4.02929382716049"/>
        <n v="15.2693827160494"/>
        <n v="5.67474074074074"/>
        <n v="124.992432098765"/>
        <n v="156.792"/>
        <n v="431.976"/>
        <n v="35.89"/>
        <n v="47.208"/>
        <n v="248.08"/>
        <n v="189.7"/>
        <n v="59.808"/>
        <n v="1104.28842798354"/>
        <n v="253.462979423868"/>
        <n v="547.142255144033"/>
        <n v="271.96"/>
        <n v="13.36"/>
        <n v="249.584"/>
        <n v="13.86"/>
        <n v="13.376"/>
        <n v="437.472"/>
        <n v="1252.01315555556"/>
        <n v="217.790222222222"/>
        <n v="131.128148148148"/>
        <n v="14.7805777777778"/>
        <n v="1421.664"/>
        <n v="34.05"/>
        <n v="352.38"/>
        <n v="180.094636709066"/>
        <n v="49.8097229778217"/>
        <n v="12.152597949287"/>
        <n v="12.0736"/>
        <n v="462.981037037037"/>
        <n v="775.715111111111"/>
        <n v="22.2068230452675"/>
        <n v="68.8571275720165"/>
        <n v="4.21085185185185"/>
        <n v="139.357514403292"/>
        <n v="10.7177020576132"/>
        <n v="10.6446683127572"/>
        <n v="58.3190569619444"/>
        <n v="2.13724850582461"/>
        <n v="12.4385596707819"/>
        <n v="68.4463127572016"/>
        <n v="70.6704185185185"/>
        <n v="29.8615586201712"/>
        <n v="23.4712197530864"/>
        <n v="4.97085925925926"/>
        <n v="21.7275390946502"/>
        <n v="273.92"/>
        <n v="768.373992752132"/>
        <n v="321.568"/>
        <n v="91.9872098765432"/>
        <n v="413.154765432099"/>
        <n v="153.552"/>
        <n v="65.34"/>
        <n v="123.92"/>
        <n v="35.1"/>
        <n v="44.75"/>
        <n v="1626.61423868313"/>
        <n v="80.28"/>
        <n v="21.1645925925926"/>
        <n v="776.217711934156"/>
        <n v="71.713037037037"/>
        <n v="7.39733333333333"/>
        <n v="17.4265432098765"/>
        <n v="1176.1774691358"/>
        <n v="243.384"/>
        <n v="119.8"/>
        <n v="300.768"/>
        <n v="14.8"/>
        <n v="316.0"/>
        <n v="61.7075718752849"/>
        <n v="4.80114064114"/>
        <n v="74.1827160493827"/>
        <n v="15.4395061728395"/>
        <n v="523.515740740741"/>
        <n v="442.09975308642"/>
        <n v="375.241666666667"/>
        <n v="403.92"/>
        <n v="209.6"/>
        <n v="23.32"/>
        <n v="30.98"/>
        <n v="119.96"/>
        <n v="363.92"/>
        <n v="35.808"/>
        <n v="122.688"/>
        <n v="892.136"/>
        <n v="50.22"/>
        <n v="83.42"/>
        <n v="5.872"/>
        <n v="83.9762962962963"/>
        <n v="21.354637037037"/>
        <n v="438.621708641975"/>
        <n v="751.610567901235"/>
        <n v="38.2471111111111"/>
        <n v="15.8791769547325"/>
        <n v="30.6845102880658"/>
        <n v="180.914465083646"/>
        <n v="35.8671932382167"/>
        <n v="383.64"/>
        <n v="56.52"/>
        <n v="68.9430452674897"/>
        <n v="40.5775802469136"/>
        <n v="12.7947325102881"/>
        <n v="73.0019588477366"/>
        <n v="6.096"/>
        <n v="1114.272"/>
        <n v="96.7720382364905"/>
        <n v="16.7137283950617"/>
        <n v="6.58488888888889"/>
        <n v="24.5561481481482"/>
        <n v="453.762864197531"/>
        <n v="19.606049382716"/>
        <n v="26.431012345679"/>
        <n v="134.8"/>
        <n v="1890.33755555556"/>
        <n v="338.935074074074"/>
        <n v="14.76"/>
        <n v="564.195"/>
        <n v="87.168"/>
        <n v="2.53197777777778"/>
        <n v="14.2030060996946"/>
        <n v="5.47762962962963"/>
        <n v="4.21004115226338"/>
        <n v="563.92"/>
        <n v="25.4847580636099"/>
        <n v="21.21"/>
        <n v="2003.52"/>
        <n v="59.328"/>
        <n v="189.52"/>
        <n v="13.488"/>
        <n v="11.416"/>
        <n v="11321.6913333333"/>
        <n v="182.765239795679"/>
        <n v="140.681840128899"/>
        <n v="689.312095482278"/>
        <n v="21.5690864197531"/>
        <n v="183.84"/>
        <n v="579.3"/>
        <n v="1030.46195884774"/>
        <n v="2053.84870781893"/>
        <n v="72.64"/>
        <n v="772.47"/>
        <n v="39.92"/>
        <n v="45.24"/>
        <n v="18.688"/>
        <n v="112.776"/>
        <n v="377.45"/>
        <n v="15.936"/>
        <n v="28.68"/>
        <n v="645.630074074074"/>
        <n v="66.976"/>
        <n v="455.97"/>
        <n v="10.44"/>
        <n v="5.214"/>
        <n v="39.2231209876543"/>
        <n v="4.03134156378601"/>
        <n v="2.06148148148148"/>
        <n v="348.069695473251"/>
        <n v="47.6766602348052"/>
        <n v="13.7967452074532"/>
        <n v="11.211850162425"/>
        <n v="38.8385185185185"/>
        <n v="31.32"/>
        <n v="11.84"/>
        <n v="22.784"/>
        <n v="29.3321086419753"/>
        <n v="11.56"/>
        <n v="842.72"/>
        <n v="413.866921401194"/>
        <n v="207.569524681779"/>
        <n v="162.141466666667"/>
        <n v="28.5008024691358"/>
        <n v="6.36881111111111"/>
        <n v="37.94"/>
        <n v="4.2"/>
        <n v="227.28"/>
        <n v="1117.92"/>
        <n v="2293.78128395062"/>
        <n v="520.212474074074"/>
        <n v="52.024"/>
        <n v="330.173481481482"/>
        <n v="151.254962962963"/>
        <n v="2.67001481481481"/>
        <n v="9.13860740740741"/>
        <n v="1720.33596296296"/>
        <n v="19.949222541267"/>
        <n v="389.871254952289"/>
        <n v="185.065465085499"/>
        <n v="33.4"/>
        <n v="917.355259259259"/>
        <n v="227.135950617284"/>
        <n v="39.76"/>
        <n v="2575.944"/>
        <n v="254.24"/>
        <n v="38.5272230452675"/>
        <n v="24.2401975308642"/>
        <n v="698.352"/>
        <n v="1747.25"/>
        <n v="35.445"/>
        <n v="269.97"/>
        <n v="45.12"/>
        <n v="100.8"/>
        <n v="47.968"/>
        <n v="359.443565432099"/>
        <n v="994.681355555556"/>
        <n v="14.2119431203239"/>
        <n v="291.410254804324"/>
        <n v="246.161755097559"/>
        <n v="76.5338805024523"/>
        <n v="2941.71324444444"/>
        <n v="33.9"/>
        <n v="103.298888888889"/>
        <n v="18.72"/>
        <n v="11.328"/>
        <n v="17.76"/>
        <n v="146.352"/>
        <n v="7.9"/>
        <n v="53.97"/>
        <n v="244.486666666667"/>
        <n v="30.4144444444444"/>
        <n v="5.73155555555556"/>
        <n v="971.093418930041"/>
        <n v="11.9082666666667"/>
        <n v="27.1978930041152"/>
        <n v="45.9423868312757"/>
        <n v="20.16"/>
        <n v="19.7368493827161"/>
        <n v="1.87026503201395"/>
        <n v="867.151790123457"/>
        <n v="213.840355555556"/>
        <n v="27.2820263846899"/>
        <n v="2.02540628382955"/>
        <n v="81.1004444444445"/>
        <n v="94.2034074074074"/>
        <n v="27.792"/>
        <n v="27.0945354762912"/>
        <n v="18.1050977116877"/>
        <n v="14.03"/>
        <n v="27.96"/>
        <n v="7.96117530864198"/>
        <n v="6.78838518518518"/>
        <n v="15.765978600823"/>
        <n v="481.32"/>
        <n v="6.384"/>
        <n v="196.368758847737"/>
        <n v="18.9946008230453"/>
        <n v="51.6069369514567"/>
        <n v="3.64"/>
        <n v="159.768"/>
        <n v="34.2725151492721"/>
        <n v="16.8523098807281"/>
        <n v="38.376"/>
        <n v="180.021004115226"/>
        <n v="56.2605827160494"/>
        <n v="474.43"/>
        <n v="4.14222222222222"/>
        <n v="523.024592592593"/>
        <n v="162.720296296296"/>
        <n v="357.547417283951"/>
        <n v="14.6542617283951"/>
        <n v="7.44449382716049"/>
        <n v="15.8186864197531"/>
        <n v="17.5169975308642"/>
        <n v="502.8472583334"/>
        <n v="11.2930314619382"/>
        <n v="20.6657528108015"/>
        <n v="36.538258436214"/>
        <n v="6.25238847736626"/>
        <n v="1051.38424279835"/>
        <n v="428.348464197531"/>
        <n v="16.59"/>
        <n v="2022.272"/>
        <n v="9.12"/>
        <n v="24.097837023456"/>
        <n v="3528.42368888889"/>
        <n v="2.02746190903404"/>
        <n v="153.78"/>
        <n v="61.02"/>
        <n v="110.11"/>
        <n v="7.89"/>
        <n v="892.98"/>
        <n v="316.737762962963"/>
        <n v="46.2981728395062"/>
        <n v="43.5258271604938"/>
        <n v="9.78"/>
        <n v="879.04150617284"/>
        <n v="242.597333333333"/>
        <n v="4811.79111111111"/>
        <n v="246.064"/>
        <n v="15.512158750362"/>
        <n v="5.62481963972603"/>
        <n v="169.064"/>
        <n v="168.624"/>
        <n v="13.0101140100878"/>
        <n v="26.0581493429102"/>
        <n v="80.7166329143144"/>
        <n v="4.25706479424285"/>
        <n v="1.78017048895062"/>
        <n v="77.9121810699589"/>
        <n v="2.91303703703704"/>
        <n v="78.3745679012346"/>
        <n v="21.6859423868313"/>
        <n v="14.0103209876543"/>
        <n v="13.1086666666667"/>
        <n v="184.72353909465"/>
        <n v="21.9171358024691"/>
        <n v="39.7609218106996"/>
        <n v="2225.05744855967"/>
        <n v="14.6860082304527"/>
        <n v="37.9107160493827"/>
        <n v="55.487670781893"/>
        <n v="72.380049382716"/>
        <n v="4.94467489711934"/>
        <n v="399.672"/>
        <n v="6297.51916049383"/>
        <n v="350.125666666667"/>
        <n v="64.8612222222222"/>
        <n v="6.94814814814815"/>
        <n v="497.487407407408"/>
        <n v="37.0197333333333"/>
        <n v="1027.48172592593"/>
        <n v="25.1245037037037"/>
        <n v="92.5493333333333"/>
        <n v="14.2205432098765"/>
        <n v="628.737925925926"/>
        <n v="2.36237037037037"/>
        <n v="240.776333333333"/>
        <n v="160.776"/>
        <n v="24.2"/>
        <n v="359.976"/>
        <n v="4.07769547325103"/>
        <n v="13.3451851851852"/>
        <n v="242.94"/>
        <n v="99.696"/>
        <n v="27.936"/>
        <n v="84.98"/>
        <n v="247.767345411711"/>
        <n v="25.5439144597966"/>
        <n v="16.6874074074074"/>
        <n v="718.427654320988"/>
        <n v="103.740049382716"/>
        <n v="406.724266666667"/>
        <n v="191.198288065844"/>
        <n v="311.238689711934"/>
        <n v="2999.95"/>
        <n v="1126.02"/>
        <n v="17.528"/>
        <n v="9.12568888888889"/>
        <n v="244.667341563786"/>
        <n v="19.68"/>
        <n v="86.352"/>
        <n v="95.984"/>
        <n v="4.938"/>
        <n v="4.06900417608074"/>
        <n v="25.86"/>
        <n v="110.352"/>
        <n v="10.89189339012"/>
        <n v="5.08521746894351"/>
        <n v="21.0820411522634"/>
        <n v="44.2085854914823"/>
        <n v="2097.25159542831"/>
        <n v="16.2770172839506"/>
        <n v="83.5869432098765"/>
        <n v="125.401318518519"/>
        <n v="160.192049382716"/>
        <n v="239.97"/>
        <n v="37.74"/>
        <n v="325.167777777778"/>
        <n v="522.673222222222"/>
        <n v="14.0944329218107"/>
        <n v="8.57"/>
        <n v="6.06637037037037"/>
        <n v="5.54108312757202"/>
        <n v="15.0613333333333"/>
        <n v="110.228971193416"/>
        <n v="15.665646090535"/>
        <n v="17.3275061728395"/>
        <n v="21.2514403292181"/>
        <n v="240.648148148148"/>
        <n v="37.6085390946502"/>
        <n v="8.96327160493827"/>
        <n v="46.8508230452675"/>
        <n v="40.2010288065844"/>
        <n v="129.3"/>
        <n v="12.74"/>
        <n v="295.254488919771"/>
        <n v="80.6520061728395"/>
        <n v="36.8296296296296"/>
        <n v="2328.7858436214"/>
        <n v="10.8628806584362"/>
        <n v="604.768"/>
        <n v="69.7922469135803"/>
        <n v="91.1290995884774"/>
        <n v="24.9701925925926"/>
        <n v="86.26"/>
        <n v="139.04"/>
        <n v="46.8"/>
        <n v="210.58"/>
        <n v="30.96"/>
        <n v="6.08758888888889"/>
        <n v="332.438933333333"/>
        <n v="2.76345955017736"/>
        <n v="82.3065942256215"/>
        <n v="6.0352"/>
        <n v="76.3527308641975"/>
        <n v="25.8451851851852"/>
        <n v="488.264444444444"/>
        <n v="38.0477777777778"/>
        <n v="284.255700411523"/>
        <n v="8.29494650205761"/>
        <n v="1640.7"/>
        <n v="371.2"/>
        <n v="256.54640400962"/>
        <n v="280.617402469136"/>
        <n v="265.089185185185"/>
        <n v="53.8895802469136"/>
        <n v="294.914666666667"/>
        <n v="149.314666666667"/>
        <n v="4.648"/>
        <n v="15.1573333333333"/>
        <n v="21.12"/>
        <n v="354.9"/>
        <n v="203.983"/>
        <n v="26.9828477366255"/>
        <n v="21.336"/>
        <n v="963.136"/>
        <n v="88.776"/>
        <n v="24.167037037037"/>
        <n v="172.2841218107"/>
        <n v="6.63"/>
        <n v="799.96"/>
        <n v="107.53"/>
        <n v="29.2311851851852"/>
        <n v="12.5126296296296"/>
        <n v="20.9595308641975"/>
        <n v="105.895868312757"/>
        <n v="44.3726255144033"/>
        <n v="677.76437037037"/>
        <n v="17.5315144032922"/>
        <n v="21.4822452674897"/>
        <n v="702.381002469136"/>
        <n v="58.8890469135802"/>
        <n v="32.784750617284"/>
        <n v="8.99615802469136"/>
        <n v="562.703407407407"/>
        <n v="146.001504526749"/>
        <n v="20.6047424920395"/>
        <n v="13.7587160493827"/>
        <n v="194.739650205761"/>
        <n v="104.204022716049"/>
        <n v="205.257580246914"/>
        <n v="512.835081481482"/>
        <n v="533.466135802469"/>
        <n v="6.68631481481482"/>
        <n v="67.3826098765432"/>
        <n v="35.2672395061728"/>
        <n v="1052.29608641975"/>
        <n v="167.976"/>
        <n v="109.53"/>
        <n v="9.82"/>
        <n v="871.541350619373"/>
        <n v="11.22"/>
        <n v="12.84"/>
        <n v="44.67"/>
        <n v="22.23"/>
        <n v="215.968"/>
        <n v="7.68302880658436"/>
        <n v="15.3543456790123"/>
        <n v="9.432"/>
        <n v="31.992"/>
        <n v="51.168"/>
        <n v="10.64"/>
        <n v="68.704"/>
        <n v="386.91"/>
        <n v="56.124562962963"/>
        <n v="8.4"/>
        <n v="71.96"/>
        <n v="5.81259259259259"/>
        <n v="145.338271604938"/>
        <n v="1547.91358024691"/>
        <n v="2.09777283950617"/>
        <n v="138.900797341162"/>
        <n v="161.0977430871"/>
        <n v="81.92"/>
        <n v="889.536"/>
        <n v="892.224"/>
        <n v="223.92"/>
        <n v="23.12"/>
        <n v="356.79"/>
        <n v="258.576"/>
        <n v="11.5569382716049"/>
        <n v="9.13749794238683"/>
        <n v="8.19895308641975"/>
        <n v="14.3646222222222"/>
        <n v="196.776"/>
        <n v="479.94"/>
        <n v="69.9543703703704"/>
        <n v="68.1208888888889"/>
        <n v="519.439407407407"/>
        <n v="79.968"/>
        <n v="21.7761185185185"/>
        <n v="107.648"/>
        <n v="0.653471604938272"/>
        <n v="51.3266435842284"/>
        <n v="31.6033580246914"/>
        <n v="212.781835390947"/>
        <n v="117.548502057613"/>
        <n v="1049.44"/>
        <n v="170.352"/>
        <n v="9.32"/>
        <n v="15.25"/>
        <n v="105.343762962963"/>
        <n v="121.72962962963"/>
        <n v="2.89798847736625"/>
        <n v="10.2558683127572"/>
        <n v="29.4841728395062"/>
        <n v="9.29469135802469"/>
        <n v="260.204296296296"/>
        <n v="150.550469135802"/>
        <n v="21.9895925925926"/>
        <n v="29.7050145007342"/>
        <n v="210.973472353102"/>
        <n v="183.601791619121"/>
        <n v="163.087036038215"/>
        <n v="31.0480658436214"/>
        <n v="84.7054320987654"/>
        <n v="14.976"/>
        <n v="67.78"/>
        <n v="23.88"/>
        <n v="286.93"/>
        <n v="206.384"/>
        <n v="5.8000329218107"/>
        <n v="74.7225020576132"/>
        <n v="57.7851358024691"/>
        <n v="30.5173333333333"/>
        <n v="107.834975308642"/>
        <n v="447.666453868541"/>
        <n v="14.3474529419471"/>
        <n v="171.2"/>
        <n v="3.36"/>
        <n v="199.98"/>
        <n v="479.984"/>
        <n v="30.84"/>
        <n v="6.18529711934156"/>
        <n v="42.3235555555555"/>
        <n v="7.89191111111111"/>
        <n v="51.707575308642"/>
        <n v="63.6232296296296"/>
        <n v="33.7832236606246"/>
        <n v="9.1770265903278"/>
        <n v="1100.11543703704"/>
        <n v="1056.30074074074"/>
        <n v="915.915740740741"/>
        <n v="14.4947777777778"/>
        <n v="182.468666666667"/>
        <n v="51.0276543209877"/>
        <n v="75.3153086419753"/>
        <n v="31.5032098765432"/>
        <n v="82.4771111111111"/>
        <n v="28.1452814838811"/>
        <n v="90.8"/>
        <n v="140.736"/>
        <n v="214.95"/>
        <n v="288.24"/>
        <n v="1332.496"/>
        <n v="22.9548773662551"/>
        <n v="247.748914403292"/>
        <n v="35.1119012345679"/>
        <n v="105.911463374486"/>
        <n v="1132.62309794239"/>
        <n v="18.3488"/>
        <n v="40.5391440329218"/>
        <n v="36.433316872428"/>
        <n v="548.812230452675"/>
        <n v="31.9971358024691"/>
        <n v="205.645308641975"/>
        <n v="353.832633744856"/>
        <n v="9.42924444444445"/>
        <n v="58.5591308641975"/>
        <n v="46.51"/>
        <n v="659.976"/>
        <n v="526.095802469136"/>
        <n v="52.4111604938272"/>
        <n v="60.5463703703704"/>
        <n v="6.1332962962963"/>
        <n v="188.952296296296"/>
        <n v="64.0423374485597"/>
        <n v="310.12"/>
        <n v="70.464"/>
        <n v="140.67"/>
        <n v="22.1527777777778"/>
        <n v="141.423333333333"/>
        <n v="10.8034666666667"/>
        <n v="67.4153333333333"/>
        <n v="84.5940740740741"/>
        <n v="126.93837037037"/>
        <n v="8.63662962962963"/>
        <n v="69.8255555555556"/>
        <n v="54.9743333333333"/>
        <n v="16.2760888888889"/>
        <n v="12.1361777777778"/>
        <n v="3.19704233759591"/>
        <n v="3.17692839506173"/>
        <n v="32.8755358024691"/>
        <n v="97.5345382716049"/>
        <n v="216.279328395062"/>
        <n v="28.1668740740741"/>
        <n v="46.2"/>
        <n v="635.319493004115"/>
        <n v="13.9"/>
        <n v="19.4"/>
        <n v="90.86"/>
        <n v="34.1804238683128"/>
        <n v="19.824"/>
        <n v="657.504"/>
        <n v="99.54"/>
        <n v="199.96"/>
        <n v="14.624"/>
        <n v="697.16"/>
        <n v="30.93"/>
        <n v="27.496"/>
        <n v="381.36"/>
        <n v="10.5698024691358"/>
        <n v="3.4417037037037"/>
        <n v="265.93"/>
        <n v="281.486419753086"/>
        <n v="73.2810864197531"/>
        <n v="67.0647308641975"/>
        <n v="324.139891358025"/>
        <n v="328.199588477366"/>
        <n v="6.83847736625515"/>
        <n v="2136.58641975309"/>
        <n v="725.84"/>
        <n v="10.896"/>
        <n v="8.544"/>
        <n v="45.0455107754751"/>
        <n v="10.4777777777778"/>
        <n v="30.576"/>
        <n v="13.02"/>
        <n v="359.32"/>
        <n v="211.84"/>
        <n v="170.166854320988"/>
        <n v="30.4038518518519"/>
        <n v="411.517555555556"/>
        <n v="34.76"/>
        <n v="32.48"/>
        <n v="13999.96"/>
        <n v="262.833646090535"/>
        <n v="30.7934156378601"/>
        <n v="55.6768641975309"/>
        <n v="556.638362139918"/>
        <n v="246.164933333333"/>
        <n v="321.866992592593"/>
        <n v="15.1219358024691"/>
        <n v="557.289096296296"/>
        <n v="176.04"/>
        <n v="16.02"/>
        <n v="185.92"/>
        <n v="107.802555555556"/>
        <n v="1808.62808230453"/>
        <n v="437.145938271605"/>
        <n v="8.11333004115226"/>
        <n v="23.1"/>
        <n v="13.0917489711934"/>
        <n v="305.265777777778"/>
        <n v="142.174814814815"/>
        <n v="19.83"/>
        <n v="72.1066666666667"/>
        <n v="37.1228054327123"/>
        <n v="2.60153402013361"/>
        <n v="170.619259259259"/>
        <n v="2844.39703703704"/>
        <n v="88.1208888888889"/>
        <n v="103.310222222222"/>
        <n v="38.2008888888889"/>
        <n v="17.7934353909465"/>
        <n v="110.96"/>
        <n v="11.94"/>
        <n v="5.71580546163485"/>
        <n v="12.2577957611445"/>
        <n v="229.675541921669"/>
        <n v="200.631421061416"/>
        <n v="142.970910714423"/>
        <n v="12.1943597668666"/>
        <n v="1213.25905020576"/>
        <n v="712.019587654321"/>
        <n v="47.4143835390946"/>
        <n v="250.452562139918"/>
        <n v="47.888285937684"/>
        <n v="26.48"/>
        <n v="532.72"/>
        <n v="26.72"/>
        <n v="795.48"/>
        <n v="21.56"/>
        <n v="96.5745679012346"/>
        <n v="386.740839506173"/>
        <n v="6.78274074074074"/>
        <n v="41.3200366822871"/>
        <n v="6.08"/>
        <n v="164.792"/>
        <n v="94.2"/>
        <n v="243.779888065844"/>
        <n v="35.3560905349794"/>
        <n v="804.451975308642"/>
        <n v="89.0906995884774"/>
        <n v="100.856275720165"/>
        <n v="42.3316092120984"/>
        <n v="465.615505035202"/>
        <n v="15.9897860082305"/>
        <n v="23.7318039714273"/>
        <n v="2063.32747862949"/>
        <n v="44.1233378686789"/>
        <n v="39.9151028806584"/>
        <n v="29.7"/>
        <n v="111.877037037037"/>
        <n v="33.7293827160494"/>
        <n v="5.78"/>
        <n v="121.68"/>
        <n v="482.664"/>
        <n v="4799.984"/>
        <n v="50.986"/>
        <n v="16.4886146354239"/>
        <n v="4.34736276544968"/>
        <n v="14.2670769434206"/>
        <n v="151.493907316802"/>
        <n v="87.7838018710924"/>
        <n v="25.11"/>
        <n v="281.491660981178"/>
        <n v="250.209748704862"/>
        <n v="13.21129218107"/>
        <n v="10.2174809364885"/>
        <n v="30.272895473251"/>
        <n v="8.3858962962963"/>
        <n v="456.343111111111"/>
        <n v="49.006"/>
        <n v="285.773222222222"/>
        <n v="141.501555555556"/>
        <n v="20.1873333333333"/>
        <n v="8.36977777777778"/>
        <n v="126.490172839506"/>
        <n v="5.54141658299665"/>
        <n v="161.043408091868"/>
        <n v="425.977953918846"/>
        <n v="3.66104473805846"/>
        <n v="179.095244245675"/>
        <n v="428.679054058443"/>
        <n v="11.2654418937374"/>
        <n v="150.959967756545"/>
        <n v="38.776751065874"/>
        <n v="1858.75771084607"/>
        <n v="3085.34283127572"/>
        <n v="49.9429423868313"/>
        <n v="244.55"/>
        <n v="195.76"/>
        <n v="326.158962962963"/>
        <n v="365.375185185185"/>
        <n v="11.6950946502058"/>
        <n v="42.8383456790123"/>
        <n v="15.4346666666667"/>
        <n v="228.185349794239"/>
        <n v="10.2897777777778"/>
        <n v="597.628864197531"/>
        <n v="10.4193897433519"/>
        <n v="12.0171232730379"/>
        <n v="174.241907615842"/>
        <n v="569.558255144033"/>
        <n v="45.1321086419753"/>
        <n v="78.1070353909465"/>
        <n v="9.06623456790124"/>
        <n v="8.53012345679012"/>
        <n v="12.352"/>
        <n v="114.055851851852"/>
        <n v="8.38021870123548"/>
        <n v="3.00944967403436"/>
        <n v="119.123888888889"/>
        <n v="340.907098765432"/>
        <n v="232.438716049383"/>
        <n v="43.6894814814815"/>
        <n v="199.95"/>
        <n v="41.86"/>
        <n v="13.5432691358025"/>
        <n v="19.9835917695473"/>
        <n v="32.3207901234568"/>
        <n v="1.202924833918"/>
        <n v="14.4401901774061"/>
        <n v="35.4077777777778"/>
        <n v="47.6395555555556"/>
        <n v="5.28"/>
        <n v="895.92"/>
        <n v="436.704"/>
        <n v="9.44533333333333"/>
        <n v="17.4083160493827"/>
        <n v="107.198577777778"/>
        <n v="16.5493530864198"/>
        <n v="10.4507160493827"/>
        <n v="12.855812345679"/>
        <n v="289.126933333333"/>
        <n v="136.054217547375"/>
        <n v="88.8191563786008"/>
        <n v="10.6040545991981"/>
        <n v="3.38250937424077"/>
        <n v="196.45"/>
        <n v="79.14"/>
        <n v="24.7466666666667"/>
        <n v="10.7282892894361"/>
        <n v="19.722024691358"/>
        <n v="16.3673703703704"/>
        <n v="205.92"/>
        <n v="102.833"/>
        <n v="326.757726113906"/>
        <n v="17.7223405558669"/>
        <n v="31.0944222222222"/>
        <n v="3.45732345679012"/>
        <n v="38.8519111111111"/>
        <n v="40.74"/>
        <n v="12.03"/>
        <n v="2549.985"/>
        <n v="21.594"/>
        <n v="8.964"/>
        <n v="72.0269234567901"/>
        <n v="28.14"/>
        <n v="274.89"/>
        <n v="218.352"/>
        <n v="233.038959670782"/>
        <n v="53.079012345679"/>
        <n v="62.126353909465"/>
        <n v="61.3708148148148"/>
        <n v="397.738732510288"/>
        <n v="50.6976296296296"/>
        <n v="379.034358024691"/>
        <n v="18.840658436214"/>
        <n v="17.4060905349794"/>
        <n v="175.567201646091"/>
        <n v="43.7065020576132"/>
        <n v="1014.41165432099"/>
        <n v="10.4006172839506"/>
        <n v="146.304407407407"/>
        <n v="116.316536625514"/>
        <n v="3.22171358024691"/>
        <n v="3.50872592592593"/>
        <n v="11.54"/>
        <n v="162.6"/>
        <n v="1086.844"/>
        <n v="57.3737679012346"/>
        <n v="24.7978666666667"/>
        <n v="18.28"/>
        <n v="304.280355555556"/>
        <n v="463.602110373309"/>
        <n v="145.926551440329"/>
        <n v="146.848016460905"/>
        <n v="185.896592592593"/>
        <n v="65.6992592592593"/>
        <n v="14.0732839506173"/>
        <n v="6.39520658436214"/>
        <n v="66.36"/>
        <n v="92.88"/>
        <n v="24.14"/>
        <n v="264.368521216081"/>
        <n v="31.017374045121"/>
        <n v="53.371069588822"/>
        <n v="2.03977811006595"/>
        <n v="11.664"/>
        <n v="118.850008230453"/>
        <n v="1.42217777777778"/>
        <n v="8.99994320987654"/>
        <n v="77.8872930236797"/>
        <n v="1.81"/>
        <n v="552.0"/>
        <n v="83.7744115226337"/>
        <n v="12.4859547325103"/>
        <n v="87.1311341563786"/>
        <n v="13.904"/>
        <n v="28.3947678491378"/>
        <n v="46.0813909789724"/>
        <n v="8.896"/>
        <n v="19.05"/>
        <n v="73.344"/>
        <n v="107.97"/>
        <n v="344.981"/>
        <n v="2.38150946502058"/>
        <n v="20.34"/>
        <n v="39.28"/>
        <n v="39.6894814814815"/>
        <n v="263.956142880658"/>
        <n v="47.3"/>
        <n v="139.58"/>
        <n v="10.0504493827161"/>
        <n v="8.20914567901235"/>
        <n v="19.2606040240911"/>
        <n v="508.5883341625"/>
        <n v="1257.15716049383"/>
        <n v="5.88795884773663"/>
        <n v="75.5260905349794"/>
        <n v="812.817160493827"/>
        <n v="16.6694814814815"/>
        <n v="3.15395196328227"/>
        <n v="10.4674289578771"/>
        <n v="8.14097518044125"/>
        <n v="15.9734688601602"/>
        <n v="1.60510313130378"/>
        <n v="12.4373333333333"/>
        <n v="6.90962962962963"/>
        <n v="52.0285514403292"/>
        <n v="163.96"/>
        <n v="23.24"/>
        <n v="3.26386590107119"/>
        <n v="149.141825427343"/>
        <n v="32.2830385000844"/>
        <n v="2.20607028524191"/>
        <n v="623.143563163144"/>
        <n v="1863.5304877716"/>
        <n v="209.19795207172"/>
        <n v="3.07170774051621"/>
        <n v="155.969469135802"/>
        <n v="159.56"/>
        <n v="15.7"/>
        <n v="59.52"/>
        <n v="34.4"/>
        <n v="763.44"/>
        <n v="22.96"/>
        <n v="38.9643061728395"/>
        <n v="31.6873185185185"/>
        <n v="448.47138271605"/>
        <n v="77.0928395061729"/>
        <n v="9.60658436213992"/>
        <n v="183.96"/>
        <n v="17.61"/>
        <n v="300.904"/>
        <n v="5.99887462923187"/>
        <n v="375.767025653107"/>
        <n v="21.4698455276448"/>
        <n v="11.2919617800781"/>
        <n v="2.77845555555556"/>
        <n v="2.64511851851852"/>
        <n v="11.2868"/>
        <n v="243.16"/>
        <n v="23.16"/>
        <n v="21.24"/>
        <n v="9.552"/>
        <n v="89.991"/>
        <n v="22.8327850950681"/>
        <n v="8.02699588477366"/>
        <n v="7.70278518518519"/>
        <n v="491.333837037037"/>
        <n v="71.1618106995885"/>
        <n v="36.4525549497087"/>
        <n v="13.2947572016461"/>
        <n v="749.440609382716"/>
        <n v="928.80587654321"/>
        <n v="45.3991072926599"/>
        <n v="411.708228498719"/>
        <n v="80.5118988239074"/>
        <n v="152.94"/>
        <n v="84.416"/>
        <n v="230.756595884774"/>
        <n v="1753.98160493827"/>
        <n v="32.0337777777778"/>
        <n v="573.337283950617"/>
        <n v="105.148711111111"/>
        <n v="79.99"/>
        <n v="419.944"/>
        <n v="57.7286485596708"/>
        <n v="3359.952"/>
        <n v="154.038491358025"/>
        <n v="81.08"/>
        <n v="49.8858666666667"/>
        <n v="42.7738265101786"/>
        <n v="136.190000106"/>
        <n v="147.92"/>
        <n v="286.85"/>
        <n v="66.96"/>
        <n v="37.59"/>
        <n v="26.032"/>
        <n v="6.31919670781893"/>
        <n v="89.6054386831276"/>
        <n v="8.24578106995885"/>
        <n v="9.62810534979424"/>
        <n v="209.979"/>
        <n v="52.8847407407407"/>
        <n v="154.083061728395"/>
        <n v="41.2429958847737"/>
        <n v="105.516543209877"/>
        <n v="12.3728987654321"/>
        <n v="238.62"/>
        <n v="7.77"/>
        <n v="285.48"/>
        <n v="19.168"/>
        <n v="7.11152592592593"/>
        <n v="51.6139711934157"/>
        <n v="7.41988477366255"/>
        <n v="20.4769547325103"/>
        <n v="105.275637860082"/>
        <n v="58.48"/>
        <n v="218.04562962963"/>
        <n v="1102.48237037037"/>
        <n v="708.467555555556"/>
        <n v="639.026962962963"/>
        <n v="18.0017777777778"/>
        <n v="360.903111111111"/>
        <n v="13.6276474507165"/>
        <n v="552.379851851852"/>
        <n v="1399.93"/>
        <n v="32.1802954686817"/>
        <n v="650.852728395062"/>
        <n v="27.2167983539095"/>
        <n v="440.19"/>
        <n v="64.4"/>
        <n v="1084.1277654321"/>
        <n v="55.6871604938272"/>
        <n v="57.7989333333333"/>
        <n v="9.63315555555556"/>
        <n v="92.6480065843621"/>
        <n v="4.53211522633745"/>
        <n v="17.7186419753086"/>
        <n v="44.839012345679"/>
        <n v="108.445320987654"/>
        <n v="315.753432098765"/>
        <n v="89.1958847736625"/>
        <n v="70.1151975308642"/>
        <n v="6.07496296296296"/>
        <n v="29.8733893004115"/>
        <n v="29.592"/>
        <n v="4.752"/>
        <n v="42.624"/>
        <n v="220.96"/>
        <n v="68.3714897119342"/>
        <n v="13.4080658436214"/>
        <n v="266.593145679012"/>
        <n v="43.509787654321"/>
        <n v="17.5738600823045"/>
        <n v="3.67892345679012"/>
        <n v="8.29688971193416"/>
        <n v="2.40916378600823"/>
        <n v="10.7760592592593"/>
        <n v="11.2410092523965"/>
        <n v="198.288363583099"/>
        <n v="23.0529261723347"/>
        <n v="75.3764088440471"/>
        <n v="36.9818617104801"/>
        <n v="344.704"/>
        <n v="853.177111111111"/>
        <n v="138.744176954733"/>
        <n v="52.1301522633745"/>
        <n v="27.287762962963"/>
        <n v="2.28363621399177"/>
        <n v="97.16"/>
        <n v="339.692"/>
        <n v="371.857333333333"/>
        <n v="362.186"/>
        <n v="44.1697261238519"/>
        <n v="250.802953898031"/>
        <n v="1080.09585459588"/>
        <n v="189.654777709911"/>
        <n v="681.408"/>
        <n v="3.52"/>
        <n v="5.58"/>
        <n v="36.32"/>
        <n v="127.868253578107"/>
        <n v="45.9008"/>
        <n v="115.901451851852"/>
        <n v="15.9570962962963"/>
        <n v="207.737334468777"/>
        <n v="18.2121561986604"/>
        <n v="133.12"/>
        <n v="17.1261758571156"/>
        <n v="159.35962962963"/>
        <n v="31.3066666666667"/>
        <n v="851.222469135802"/>
        <n v="8.94993827160494"/>
        <n v="25.9681069958848"/>
        <n v="518.272"/>
        <n v="6.98"/>
        <n v="343.2"/>
        <n v="49.8587654320988"/>
        <n v="8.288"/>
        <n v="1123.128"/>
        <n v="64.9"/>
        <n v="628.34024691358"/>
        <n v="21.7119012345679"/>
        <n v="219.955918518519"/>
        <n v="1.92415802469136"/>
        <n v="27.0058962962963"/>
        <n v="68.46"/>
        <n v="49.56"/>
        <n v="2.78"/>
        <n v="171.288"/>
        <n v="2.20531358024691"/>
        <n v="22.1498600823045"/>
        <n v="59.0211555555556"/>
        <n v="1.43635555555556"/>
        <n v="19.5009505692993"/>
        <n v="803.261234567901"/>
        <n v="145.185185185185"/>
        <n v="3.98049382716049"/>
        <n v="22.7940740740741"/>
        <n v="60.6583703703704"/>
        <n v="135.436436769992"/>
        <n v="16.8712119179158"/>
        <n v="15.2548789962237"/>
        <n v="38.097261653971"/>
        <n v="355.019549496365"/>
        <n v="17.1216999092016"/>
        <n v="98.16"/>
        <n v="31.44"/>
        <n v="35.0"/>
        <n v="477.15"/>
        <n v="577.866913580247"/>
        <n v="17.9854707989324"/>
        <n v="7.92648208906852"/>
        <n v="196.249024200726"/>
        <n v="65.8456888888889"/>
        <n v="299.677333333333"/>
        <n v="129.430233333333"/>
        <n v="4.3164"/>
        <n v="195.96"/>
        <n v="271.968"/>
        <n v="33.2571111111111"/>
        <n v="151.546333333333"/>
        <n v="16.8005333333333"/>
        <n v="140.440444444444"/>
        <n v="31.4026666666667"/>
        <n v="64.7243851851852"/>
        <n v="79.2626567901235"/>
        <n v="28.5313580246914"/>
        <n v="52.5921975308642"/>
        <n v="7.5599012345679"/>
        <n v="563.551868312757"/>
        <n v="9.66795061728395"/>
        <n v="156.944072575414"/>
        <n v="2.53337997051206"/>
        <n v="5.28933907501347"/>
        <n v="35.36"/>
        <n v="13.592"/>
        <n v="248.042200823045"/>
        <n v="21.1989958847737"/>
        <n v="4.60605185185185"/>
        <n v="33.6467358024691"/>
        <n v="192.071634567901"/>
        <n v="65.3676131687243"/>
        <n v="393.835624691358"/>
        <n v="2335.62483950617"/>
        <n v="2916.92362139918"/>
        <n v="101.835222222222"/>
        <n v="48.3768847736626"/>
        <n v="21.0777201646091"/>
        <n v="3.60311111111111"/>
        <n v="33.2893497942387"/>
        <n v="25.344"/>
        <n v="16.8191086358521"/>
        <n v="12.9663473251029"/>
        <n v="23.5874928145392"/>
        <n v="1099.5"/>
        <n v="3.912"/>
        <n v="3.03824667720304"/>
        <n v="3.49809846195471"/>
        <n v="138.02902205096"/>
        <n v="10.3395243368503"/>
        <n v="338.256154139881"/>
        <n v="16.5016186963416"/>
        <n v="161.484847804904"/>
        <n v="73.9747641945594"/>
        <n v="466.946844444444"/>
        <n v="95.4602222222222"/>
        <n v="55.048"/>
        <n v="136.26"/>
        <n v="21.3605106730603"/>
        <n v="48.1024013377192"/>
        <n v="8.37564652093397"/>
        <n v="10.4888888888889"/>
        <n v="7.73312757201646"/>
        <n v="72.2514740487429"/>
        <n v="6.43036201348811"/>
        <n v="36.8276543209877"/>
        <n v="571.226162962963"/>
        <n v="13.8350099309184"/>
        <n v="4.95"/>
        <n v="26.4"/>
        <n v="1.97419588477366"/>
        <n v="28.8835555555556"/>
        <n v="103.397293827161"/>
        <n v="463.858232098766"/>
        <n v="12.5940082304527"/>
        <n v="14.8016065843621"/>
        <n v="1497.666"/>
        <n v="17.52"/>
        <n v="89.544"/>
        <n v="35.168"/>
        <n v="72.588"/>
        <n v="29.156"/>
        <n v="132.458179012346"/>
        <n v="44.2058271604938"/>
        <n v="876.47975308642"/>
        <n v="32.8832604850748"/>
        <n v="514.165"/>
        <n v="279.96"/>
        <n v="161.205399176955"/>
        <n v="16.4"/>
        <n v="48.697362962963"/>
        <n v="903.810522217735"/>
        <n v="10.2182716049383"/>
        <n v="15.58"/>
        <n v="17.1885925925926"/>
        <n v="122.97"/>
        <n v="280.792"/>
        <n v="68.448"/>
        <n v="88.04"/>
        <n v="15.872"/>
        <n v="215.592"/>
        <n v="2.51009144770888"/>
        <n v="18.288"/>
        <n v="385.8"/>
        <n v="102.96"/>
        <n v="174.42"/>
        <n v="61.44"/>
        <n v="3.0229195327178"/>
        <n v="60.4987653774913"/>
        <n v="299.875954917068"/>
        <n v="23.1770864197531"/>
        <n v="15.9805037037037"/>
        <n v="78.0765925925926"/>
        <n v="1044.72177777778"/>
        <n v="11.4089402708648"/>
        <n v="77.8087901234568"/>
        <n v="10.7802666666667"/>
        <n v="200.598281481481"/>
        <n v="572.684616460905"/>
        <n v="58.4298995884774"/>
        <n v="119.909403694963"/>
        <n v="291.136"/>
        <n v="47.976"/>
        <n v="23.8342222222222"/>
        <n v="4.26"/>
        <n v="54.1022222222222"/>
        <n v="103.025740740741"/>
        <n v="21.8602222222222"/>
        <n v="159.367926480606"/>
        <n v="20.9144435365422"/>
        <n v="81.1696197550164"/>
        <n v="1487.83174976897"/>
        <n v="50.8097781147518"/>
        <n v="95.6841659544559"/>
        <n v="61.004138942781"/>
        <n v="468.044687423907"/>
        <n v="51.6143795360149"/>
        <n v="9.23113934683148"/>
        <n v="199.518526146701"/>
        <n v="119.680868136128"/>
        <n v="126.893294989116"/>
        <n v="43.7976144230406"/>
        <n v="1212.96"/>
        <n v="18.54"/>
        <n v="16.68"/>
        <n v="192.16"/>
        <n v="7.23556872427984"/>
        <n v="585.027911111111"/>
        <n v="29.1568065843621"/>
        <n v="51.312"/>
        <n v="155.25"/>
        <n v="14.9052312757202"/>
        <n v="2.80936296296296"/>
        <n v="11.413037037037"/>
        <n v="4151.24835390947"/>
        <n v="123.568074074074"/>
        <n v="917.9235"/>
        <n v="90.6910814814815"/>
        <n v="119.356502057613"/>
        <n v="125.823374485597"/>
        <n v="13.6463209876543"/>
        <n v="187.397761316872"/>
        <n v="2.76245267489712"/>
        <n v="0.541753086419753"/>
        <n v="178.358781893004"/>
        <n v="927.466641975309"/>
        <n v="47.3228641975309"/>
        <n v="149.260296296296"/>
        <n v="8.40449382716049"/>
        <n v="558.207006172839"/>
        <n v="157.767283950617"/>
        <n v="14.1148641975309"/>
        <n v="50.32"/>
        <n v="24.56"/>
        <n v="292.901654320988"/>
        <n v="11.9860576131687"/>
        <n v="183.025390946502"/>
        <n v="62.6302024691358"/>
        <n v="37.9648"/>
        <n v="6.40558353909465"/>
        <n v="2.97527235439494"/>
        <n v="21.6938238247117"/>
        <n v="332.671970254856"/>
        <n v="21.8800987654321"/>
        <n v="50.3730666666667"/>
        <n v="100.609382716049"/>
        <n v="7.61896296296296"/>
        <n v="546.807111111111"/>
        <n v="24.9494684316708"/>
        <n v="12.6194962962963"/>
        <n v="38.0526913580247"/>
        <n v="10.9046518518519"/>
        <n v="3.70816790123457"/>
        <n v="595.993942386831"/>
        <n v="26.576"/>
        <n v="95.92"/>
        <n v="385.6"/>
        <n v="35.82"/>
        <n v="338.176666666667"/>
        <n v="211.156"/>
        <n v="223.659333333333"/>
        <n v="12.5546666666667"/>
        <n v="2.88"/>
        <n v="125.803333333333"/>
        <n v="71.04"/>
        <n v="5.344"/>
        <n v="11.304"/>
        <n v="871.4"/>
        <n v="181.536658436214"/>
        <n v="490.012042798354"/>
        <n v="83.76"/>
        <n v="5.55262551440329"/>
        <n v="19.4708806584362"/>
        <n v="665.238781893004"/>
        <n v="643.872181069959"/>
        <n v="431.928"/>
        <n v="293.494172839506"/>
        <n v="438.094814814815"/>
        <n v="667.679980246914"/>
        <n v="9.11712888097017"/>
        <n v="180.561020328846"/>
        <n v="333.817975308642"/>
        <n v="125.200697942387"/>
        <n v="34.7344855967078"/>
        <n v="873.107555555556"/>
        <n v="83.8030617283951"/>
        <n v="234.4706"/>
        <n v="24.5547777777778"/>
        <n v="126.3"/>
        <n v="1287.45"/>
        <n v="1295.78"/>
        <n v="444.34012345679"/>
        <n v="14.1281893004115"/>
        <n v="312.552"/>
        <n v="6.34666666666667"/>
        <n v="130.71"/>
        <n v="62.31"/>
        <n v="782.094444444445"/>
        <n v="37.5731481481482"/>
        <n v="30.8028806584362"/>
        <n v="26.1897942386831"/>
        <n v="376.238333333333"/>
        <n v="501.95375308642"/>
        <n v="75.792"/>
        <n v="1279.34933333333"/>
        <n v="304.421530864198"/>
        <n v="27.2248888888889"/>
        <n v="1226.6312691358"/>
        <n v="696.920414814815"/>
        <n v="17.4200098765432"/>
        <n v="12.9411769856935"/>
        <n v="435.999"/>
        <n v="204.95"/>
        <n v="1329.30449382716"/>
        <n v="543.847670781893"/>
        <n v="208.255238683128"/>
        <n v="31.7546666666667"/>
        <n v="200.935341563786"/>
        <n v="6.41189135802469"/>
        <n v="15.6783144087378"/>
        <n v="191.580834458229"/>
        <n v="6.30955823693401"/>
        <n v="205.916325925926"/>
        <n v="335.776207407407"/>
        <n v="732.0396"/>
        <n v="545.85"/>
        <n v="40.3280592592593"/>
        <n v="263.755511111111"/>
        <n v="37.9546666666667"/>
        <n v="59.98"/>
        <n v="2395.2"/>
        <n v="1687.8"/>
        <n v="7.992"/>
        <n v="317.392222222222"/>
        <n v="30.1087407407407"/>
        <n v="129.39"/>
        <n v="15.6667597429912"/>
        <n v="125.412222222222"/>
        <n v="407.315007407407"/>
        <n v="13.9775777777778"/>
        <n v="19.0784"/>
        <n v="38.1568"/>
        <n v="7.74814650205761"/>
        <n v="98.0908477366255"/>
        <n v="3.61521481481482"/>
        <n v="19.7032888888889"/>
        <n v="156.492509466947"/>
        <n v="122.136"/>
        <n v="21.4481382716049"/>
        <n v="309.348148148148"/>
        <n v="107.056555555556"/>
        <n v="19.0912"/>
        <n v="839.644528395062"/>
        <n v="16.4396444444444"/>
        <n v="20.5937481481481"/>
        <n v="648.059818930041"/>
        <n v="9.28355555555556"/>
        <n v="30.1592757201646"/>
        <n v="15.9146666666667"/>
        <n v="145.9"/>
        <n v="198.46"/>
        <n v="786.48"/>
        <n v="23.168"/>
        <n v="50.0"/>
        <n v="75.18"/>
        <n v="15.84"/>
        <n v="86.376"/>
        <n v="18.24"/>
        <n v="13.12"/>
        <n v="103.052378600823"/>
        <n v="174.250864197531"/>
        <n v="49.0947818930041"/>
        <n v="35.5010041152263"/>
        <n v="214.835720164609"/>
        <n v="52.76"/>
        <n v="1.08"/>
        <n v="10.859012345679"/>
        <n v="71.8168888888889"/>
        <n v="281.204197530864"/>
        <n v="646.688580246914"/>
        <n v="337.562962962963"/>
        <n v="240.323209876543"/>
        <n v="316.901358024691"/>
        <n v="146.228148148148"/>
        <n v="12.3131247599502"/>
        <n v="366.754528395062"/>
        <n v="27.5356258067626"/>
        <n v="162.994320987654"/>
        <n v="37.2698930041152"/>
        <n v="168.1"/>
        <n v="71.952"/>
        <n v="29.8"/>
        <n v="4.69226666666667"/>
        <n v="48.7022493827161"/>
        <n v="111.943585185185"/>
        <n v="443.282230452675"/>
        <n v="16.6793580246914"/>
        <n v="4.448"/>
        <n v="276.69"/>
        <n v="4.96"/>
        <n v="71.92"/>
        <n v="18.84"/>
        <n v="140.97"/>
        <n v="470.376"/>
        <n v="11.3792263374486"/>
        <n v="2325.48911111111"/>
        <n v="76.3372839506173"/>
        <n v="488.391275720165"/>
        <n v="294.639275720165"/>
        <n v="16.1435390946502"/>
        <n v="32.6794444444445"/>
        <n v="382.113174074074"/>
        <n v="8.07446913580247"/>
        <n v="9.63766666666667"/>
        <n v="51.5732098765432"/>
        <n v="817.473533333333"/>
        <n v="11.0285432098765"/>
        <n v="117.395779308741"/>
        <n v="567.495214733566"/>
        <n v="8.44909618501881"/>
        <n v="87.8786106995885"/>
        <n v="3.58547489711934"/>
        <n v="159.616418601661"/>
        <n v="5.19495020436829"/>
        <n v="332.5309218107"/>
        <n v="123.045555555556"/>
        <n v="48.1343374485597"/>
        <n v="57.9"/>
        <n v="1194.165"/>
        <n v="801.6"/>
        <n v="16.096"/>
        <n v="7.656"/>
        <n v="311.976"/>
        <n v="739.222296296296"/>
        <n v="244.872237037037"/>
        <n v="11.3155950617284"/>
        <n v="85.9494452674897"/>
        <n v="10.8398485596708"/>
        <n v="18.025316872428"/>
        <n v="513.290008230453"/>
        <n v="53.0156378600823"/>
        <n v="225.550716049383"/>
        <n v="74.998633744856"/>
        <n v="480.802518518519"/>
        <n v="907.405794238683"/>
        <n v="16.4718353909465"/>
        <n v="201.908207407407"/>
        <n v="226.758979423868"/>
        <n v="71.928"/>
        <n v="25.99"/>
        <n v="41.847"/>
        <n v="274.194666666667"/>
        <n v="259.6956"/>
        <n v="66.2609739046372"/>
        <n v="175.99391240441"/>
        <n v="5.75467136886358"/>
        <n v="12.9274012434781"/>
        <n v="199.834730720054"/>
        <n v="9.72226898651908"/>
        <n v="150.78016985998"/>
        <n v="16.34"/>
        <n v="225.296"/>
        <n v="50.352"/>
        <n v="21.5586666666667"/>
        <n v="1626.192"/>
        <n v="153.4316"/>
        <n v="3.53226666666667"/>
        <n v="116.170133333333"/>
        <n v="2.6048"/>
        <n v="36.9753333333333"/>
        <n v="649.374202469136"/>
        <n v="16.2020049382716"/>
        <n v="14.4149465020576"/>
        <n v="197.156481481482"/>
        <n v="51.0940740740741"/>
        <n v="17.1794567901235"/>
        <n v="78.1369086419753"/>
        <n v="493.600843621399"/>
        <n v="15.192"/>
        <n v="58.32"/>
        <n v="149.99442962963"/>
        <n v="2399.96"/>
        <n v="24.983633744856"/>
        <n v="4.08037201646091"/>
        <n v="24.8181465020576"/>
        <n v="46.6229432098766"/>
        <n v="171.153328395062"/>
        <n v="320.995851851852"/>
        <n v="25.6085333333333"/>
        <n v="368.167125925926"/>
        <n v="362.352"/>
        <n v="59.4147199308011"/>
        <n v="18.4010987654321"/>
        <n v="672.177679012346"/>
        <n v="26.2"/>
        <n v="234.95"/>
        <n v="127.38025761979"/>
        <n v="9.984"/>
        <n v="14.98"/>
        <n v="1145.6"/>
        <n v="22.8253766629551"/>
        <n v="14.1706322900943"/>
        <n v="2.82249192626798"/>
        <n v="3.58126748971193"/>
        <n v="154.320971193416"/>
        <n v="74.3459259259259"/>
        <n v="41.4022222222222"/>
        <n v="571.283888888889"/>
        <n v="170.184403292181"/>
        <n v="374.289444444444"/>
        <n v="115.96"/>
        <n v="330.4"/>
        <n v="26.25"/>
        <n v="94.9747555555556"/>
        <n v="111.271481481481"/>
        <n v="67.8319802469136"/>
        <n v="26.7421414773169"/>
        <n v="45.5282074074074"/>
        <n v="56.56"/>
        <n v="36.96"/>
        <n v="21.6800987654321"/>
        <n v="192.893481481481"/>
        <n v="353.385609876543"/>
        <n v="14.2801563786008"/>
        <n v="1051.76940329218"/>
        <n v="13.6243086419753"/>
        <n v="118.814762139918"/>
        <n v="176.220819928131"/>
        <n v="1782.49623703704"/>
        <n v="44.9194666666667"/>
        <n v="54.896"/>
        <n v="227.139802469136"/>
        <n v="51.75"/>
        <n v="123.96"/>
        <n v="99.87"/>
        <n v="49.3194074074074"/>
        <n v="16.06"/>
        <n v="20.4630452674897"/>
        <n v="7.968"/>
        <n v="8.784"/>
        <n v="4.11131604938272"/>
        <n v="9.00328817069214"/>
        <n v="187.234844444445"/>
        <n v="156.029037037037"/>
        <n v="98.8878024691358"/>
        <n v="165.102222222222"/>
        <n v="95.004391011604"/>
        <n v="10.0031839897577"/>
        <n v="142.957550617284"/>
        <n v="1022.87010288066"/>
        <n v="30.5515720164609"/>
        <n v="282.552444444444"/>
        <n v="86.9430288065844"/>
        <n v="51.5962669192716"/>
        <n v="14.4870452674897"/>
        <n v="129.986502057613"/>
        <n v="159.96"/>
        <n v="13.76"/>
        <n v="79.3314567901235"/>
        <n v="148.154844444444"/>
        <n v="146.557300411523"/>
        <n v="707.88"/>
        <n v="31.128"/>
        <n v="55.76"/>
        <n v="207.184"/>
        <n v="1473.1"/>
        <n v="87.0087901234568"/>
        <n v="150.601687242798"/>
        <n v="1805.84211111111"/>
        <n v="220.005102880658"/>
        <n v="36.8419555555556"/>
        <n v="11.4063012345679"/>
        <n v="190.747535802469"/>
        <n v="15.9767703703704"/>
        <n v="309.041861101867"/>
        <n v="32.192"/>
        <n v="13.4781777457539"/>
        <n v="542.94"/>
        <n v="54.92"/>
        <n v="21.7666172839506"/>
        <n v="2211.32432098765"/>
        <n v="273.200864197531"/>
        <n v="299.99"/>
        <n v="242.624"/>
        <n v="46.74"/>
        <n v="174.95"/>
        <n v="100.704"/>
        <n v="83.79"/>
        <n v="31.92"/>
        <n v="21.8036543209877"/>
        <n v="36.024"/>
        <n v="176.614926151259"/>
        <n v="1046.95319413805"/>
        <n v="15.662422111242"/>
        <n v="1.02077458289625"/>
        <n v="20.593629450283"/>
        <n v="9.56599376929299"/>
        <n v="274.831041888378"/>
        <n v="418.296"/>
        <n v="121.675917695473"/>
        <n v="2240.54810864198"/>
        <n v="62.6785185185185"/>
        <n v="8.63428319803793"/>
        <n v="43.5887746033119"/>
        <n v="1114.92266666667"/>
        <n v="575.6352"/>
        <n v="66.4083347159377"/>
        <n v="63.2236466189381"/>
        <n v="6.90915555555556"/>
        <n v="9.97546666666667"/>
        <n v="92.8256"/>
        <n v="20.8867555555556"/>
        <n v="48.3640888888889"/>
        <n v="5495.6832"/>
        <n v="23.36"/>
        <n v="13.92"/>
        <n v="2518.29"/>
        <n v="540.57"/>
        <n v="221.056"/>
        <n v="50.3917695473251"/>
        <n v="12.3738683127572"/>
        <n v="133.727407407407"/>
        <n v="47.1924897119342"/>
        <n v="109.572222222222"/>
        <n v="249.050864197531"/>
        <n v="26.6150205761317"/>
        <n v="8.39530864197531"/>
        <n v="323.1"/>
        <n v="843.9"/>
        <n v="1496.16"/>
        <n v="2793.528"/>
        <n v="1000.02"/>
        <n v="12.339012345679"/>
        <n v="13.422037037037"/>
        <n v="28.8557613168724"/>
        <n v="483.151333333333"/>
        <n v="2.8591341563786"/>
        <n v="24.208"/>
        <n v="102.72"/>
        <n v="239.12"/>
        <n v="50.1884074074074"/>
        <n v="17.22"/>
        <n v="226.56"/>
        <n v="107.88"/>
        <n v="23.0756658745334"/>
        <n v="559.336612609302"/>
        <n v="43.6131687242798"/>
        <n v="46.4044115226337"/>
        <n v="19.0402633744856"/>
        <n v="431.968"/>
        <n v="117.144"/>
        <n v="203.52"/>
        <n v="345.665514403292"/>
        <n v="31.3516378600823"/>
        <n v="114.540641975309"/>
        <n v="83.88"/>
        <n v="388.704"/>
        <n v="572.58"/>
        <n v="33.18"/>
        <n v="39.9845530864198"/>
        <n v="5365.10759506173"/>
        <n v="237.096"/>
        <n v="22.752"/>
        <n v="6.672"/>
        <n v="210.008"/>
        <n v="392.064785185185"/>
        <n v="2791.07232919118"/>
        <n v="31.7790791968401"/>
        <n v="103.430714442351"/>
        <n v="1.80561679842483"/>
        <n v="5.64929354619021"/>
        <n v="30.7740049382716"/>
        <n v="4.66998518518519"/>
        <n v="806.111288888889"/>
        <n v="12.9322666666667"/>
        <n v="123.345901886031"/>
        <n v="6.18853123546903"/>
        <n v="2.18520762774686"/>
        <n v="32.0618403292181"/>
        <n v="163.428543209877"/>
        <n v="46.1517293943605"/>
        <n v="81.0797037037037"/>
        <n v="67.0505185185185"/>
        <n v="1858.38617942387"/>
        <n v="79.708049382716"/>
        <n v="434.461308641975"/>
        <n v="46.2066962962963"/>
        <n v="7.43142716049383"/>
        <n v="1.86233585500657"/>
        <n v="321.92"/>
        <n v="879.984"/>
        <n v="841.568"/>
        <n v="3.32368398613863"/>
        <n v="9.18890123789847"/>
        <n v="15.8217481481481"/>
        <n v="1398.24699259259"/>
        <n v="120.576"/>
        <n v="1137.75"/>
        <n v="99.68"/>
        <n v="5.56"/>
        <n v="31.6539259259259"/>
        <n v="33.3725102880658"/>
        <n v="27.2400617283951"/>
        <n v="114.405761316872"/>
        <n v="59.1707654320988"/>
        <n v="34.2830617283951"/>
        <n v="4.048"/>
        <n v="11.7541925925926"/>
        <n v="148.02"/>
        <n v="10.744"/>
        <n v="8.376"/>
        <n v="148.016366930185"/>
        <n v="798.543925925926"/>
        <n v="689.408"/>
        <n v="419.997214678316"/>
        <n v="569.568"/>
        <n v="149.73"/>
        <n v="6.208"/>
        <n v="193.95"/>
        <n v="143.695925925926"/>
        <n v="19.99"/>
        <n v="7.58"/>
        <n v="623.132567901235"/>
        <n v="314.6"/>
        <n v="283.56"/>
        <n v="18.8555061728395"/>
        <n v="1500.98436213992"/>
        <n v="2412.95934156379"/>
        <n v="440.837530864198"/>
        <n v="15.2525432098765"/>
        <n v="6.57"/>
        <n v="28.8987654320988"/>
        <n v="14.4368724279835"/>
        <n v="318.419358024691"/>
        <n v="16.238353909465"/>
        <n v="33.0671934156379"/>
        <n v="247.666172839506"/>
        <n v="23.6444444444445"/>
        <n v="1604.33185185185"/>
        <n v="6.15506172839506"/>
        <n v="297.744855967078"/>
        <n v="210.135308641975"/>
        <n v="21.4176131687243"/>
        <n v="9.4"/>
        <n v="74.0"/>
        <n v="13.6362139917695"/>
        <n v="99.9822222222222"/>
        <n v="183.676049382716"/>
        <n v="20.0164609053498"/>
        <n v="6.99074897119342"/>
        <n v="295.142716049383"/>
        <n v="50.8918518518519"/>
        <n v="236.528"/>
        <n v="1015.67456118804"/>
        <n v="11.696"/>
        <n v="511.5"/>
        <n v="53.3313810699589"/>
        <n v="15.4732755552521"/>
        <n v="5.96"/>
        <n v="82.56"/>
        <n v="284.97"/>
        <n v="524.854074074074"/>
        <n v="113.632033333333"/>
        <n v="227.4668"/>
        <n v="6.95800823045268"/>
        <n v="135.656131687243"/>
        <n v="11.142824691358"/>
        <n v="126.145185185185"/>
        <n v="12.7588740740741"/>
        <n v="21.0110814814815"/>
        <n v="16.4242962962963"/>
        <n v="115.120296296296"/>
        <n v="1322.352"/>
        <n v="43.176"/>
        <n v="1032.9956"/>
        <n v="22.2328888888889"/>
        <n v="8.6528"/>
        <n v="10.3352888888889"/>
        <n v="31.9973333333333"/>
        <n v="5.46808888888889"/>
        <n v="14.4213333333333"/>
        <n v="487.984"/>
        <n v="217.85"/>
        <n v="23.8352592592593"/>
        <n v="54.32"/>
        <n v="13.344"/>
        <n v="1478.272"/>
        <n v="18.5524444444444"/>
        <n v="421.1"/>
        <n v="62.0418564631011"/>
        <n v="6.58380737248749"/>
        <n v="38.0362666666667"/>
        <n v="11.808"/>
        <n v="88.074"/>
        <n v="93.0708085382699"/>
        <n v="57.6617960133381"/>
        <n v="46.3037629656806"/>
        <n v="9.98043031682053"/>
        <n v="47.94"/>
        <n v="37.68"/>
        <n v="279.944"/>
        <n v="599.075555555556"/>
        <n v="91.4853333333333"/>
        <n v="1977.29518518519"/>
        <n v="7.857"/>
        <n v="36.6402469135802"/>
        <n v="19.488"/>
        <n v="6.13511111111111"/>
        <n v="16.8916049382716"/>
        <n v="25.16"/>
        <n v="126.56"/>
        <n v="19.76"/>
        <n v="142.25037037037"/>
        <n v="169.542592592593"/>
        <n v="51.6992984737126"/>
        <n v="80.96"/>
        <n v="455.712"/>
        <n v="25.98"/>
        <n v="21.1771604938272"/>
        <n v="50.0733333333333"/>
        <n v="959.709362139918"/>
        <n v="324.064316049383"/>
        <n v="11.4018172839506"/>
        <n v="146.448671604938"/>
        <n v="106.798024691358"/>
        <n v="53.4190683127572"/>
        <n v="401.099285596708"/>
        <n v="57.5606255144033"/>
        <n v="26.5541004115226"/>
        <n v="25.9925333333333"/>
        <n v="267.534065843621"/>
        <n v="39.3017510560367"/>
        <n v="101.513480686933"/>
        <n v="81.6277860082305"/>
        <n v="177.267688888889"/>
        <n v="3.80686913580247"/>
        <n v="5.64635432098765"/>
        <n v="5.85826502057613"/>
        <n v="120.224839506173"/>
        <n v="21.3465547325103"/>
        <n v="324.381362962963"/>
        <n v="2422.50042222222"/>
        <n v="403.4985271699"/>
        <n v="35.7333364579642"/>
        <n v="5.66674496601354"/>
        <n v="112.647969769932"/>
        <n v="164.638527466778"/>
        <n v="9.07782795602004"/>
        <n v="21.9183374485597"/>
        <n v="6.368"/>
        <n v="6.56"/>
        <n v="243.92"/>
        <n v="12.3585316872428"/>
        <n v="32.5013333333333"/>
        <n v="82.8984625514403"/>
        <n v="31.104"/>
        <n v="11.176"/>
        <n v="22.2092444444444"/>
        <n v="6.094"/>
        <n v="7.84696543209877"/>
        <n v="184.595911111111"/>
        <n v="7.184"/>
        <n v="20.32"/>
        <n v="42.6343703703704"/>
        <n v="372.345185185185"/>
        <n v="141.487407407407"/>
        <n v="17.1967407407407"/>
        <n v="31.2325925925926"/>
        <n v="359.099555555556"/>
        <n v="30.3294814814815"/>
        <n v="956.537659259259"/>
        <n v="23.5310617283951"/>
        <n v="18.6642962962963"/>
        <n v="106.687525925926"/>
        <n v="1.77337578204252"/>
        <n v="46.4801185185185"/>
        <n v="325.993007407407"/>
        <n v="21.8306728971412"/>
        <n v="117.712807677532"/>
        <n v="22.18"/>
        <n v="2054.272"/>
        <n v="13.2098238683128"/>
        <n v="25.777224691358"/>
        <n v="32.36"/>
        <n v="406.6"/>
        <n v="177.568"/>
        <n v="71.28"/>
        <n v="1471.96"/>
        <n v="79.96"/>
        <n v="12.888612345679"/>
        <n v="642.661444444444"/>
        <n v="1.95236378600823"/>
        <n v="143.952"/>
        <n v="42.8794868567556"/>
        <n v="125.272242868002"/>
        <n v="9.10473144086611"/>
        <n v="8.36"/>
        <n v="50.0802469135802"/>
        <n v="114.042386831276"/>
        <n v="119.050411522634"/>
        <n v="56.9333333333333"/>
        <n v="57.4604938271605"/>
        <n v="166.44"/>
        <n v="10.0951200675026"/>
        <n v="23.9261728395062"/>
        <n v="89.1108641975309"/>
        <n v="4.87566419753086"/>
        <n v="15.8063456790123"/>
        <n v="142.391499588477"/>
        <n v="22.9992691358025"/>
        <n v="160.683404115226"/>
        <n v="302.901580246914"/>
        <n v="604.717944161377"/>
        <n v="47.6716340163069"/>
        <n v="1356.25604938272"/>
        <n v="89.1485432098766"/>
        <n v="37.6162139917696"/>
        <n v="740.279555555556"/>
        <n v="10.7510781893004"/>
        <n v="14.5189794238683"/>
        <n v="1125.27616790123"/>
        <n v="40.0432987654321"/>
        <n v="44.6768230452675"/>
        <n v="407.036513580247"/>
        <n v="50.2425802469136"/>
        <n v="20.4538436213992"/>
        <n v="983.669061728395"/>
        <n v="304.646683127572"/>
        <n v="2357.488"/>
        <n v="369.544"/>
        <n v="104.496878497279"/>
        <n v="529.9"/>
        <n v="99.3"/>
        <n v="108.96"/>
        <n v="2.688"/>
        <n v="59.5523456790124"/>
        <n v="644.471967078189"/>
        <n v="497.450543209877"/>
        <n v="102.972790123457"/>
        <n v="39.8824823045268"/>
        <n v="48.521341563786"/>
        <n v="75.3575884773663"/>
        <n v="295.056"/>
        <n v="22.0792888888889"/>
        <n v="70.3701925925926"/>
        <n v="26.0608"/>
        <n v="90.4587259259259"/>
        <n v="28.2928592592593"/>
        <n v="4.32838518518519"/>
        <n v="676.396903703704"/>
        <n v="60.3058172839506"/>
        <n v="25.8194962962963"/>
        <n v="11.3236475628861"/>
        <n v="458.806181927671"/>
        <n v="67.0326467469731"/>
        <n v="164.88"/>
        <n v="1292.94"/>
        <n v="25.584"/>
        <n v="14.4"/>
        <n v="12.4613827160494"/>
        <n v="400.330720164609"/>
        <n v="7.2917695473251"/>
        <n v="1779.89580246914"/>
        <n v="603.456790123457"/>
        <n v="42.8077160493827"/>
        <n v="28.5729711934156"/>
        <n v="11.2279703703704"/>
        <n v="59.8422650205761"/>
        <n v="24.448"/>
        <n v="12.3497613168724"/>
        <n v="20.0715061728395"/>
        <n v="10.08"/>
        <n v="101.34"/>
        <n v="60.8679510256436"/>
        <n v="32.0739809131052"/>
        <n v="72.8877030934638"/>
        <n v="16.5679952089169"/>
        <n v="12.9764829182224"/>
        <n v="262.781200532909"/>
        <n v="21.9644974499411"/>
        <n v="153.52022627969"/>
        <n v="144.434357201646"/>
        <n v="60.9237920423831"/>
        <n v="191.976"/>
        <n v="23.832"/>
        <n v="409.216"/>
        <n v="40.76"/>
        <n v="149.95"/>
        <n v="22.3842659640895"/>
        <n v="12.624"/>
        <n v="89.584"/>
        <n v="471.92"/>
        <n v="18.18"/>
        <n v="6.09135555555555"/>
        <n v="343.1076"/>
        <n v="267.795226337449"/>
        <n v="48.474962962963"/>
        <n v="91.4128065843621"/>
        <n v="57.1330041152263"/>
        <n v="17.3160823045268"/>
        <n v="101.922007407407"/>
        <n v="14.829412345679"/>
        <n v="5.48678189300412"/>
        <n v="3634.52360740741"/>
        <n v="1635.53920987654"/>
        <n v="2837.03118518518"/>
        <n v="131.947037037037"/>
        <n v="75.4684197530864"/>
        <n v="25.3783703703704"/>
        <n v="51.1366581606861"/>
        <n v="2.40188148148148"/>
        <n v="71.98"/>
        <n v="79.98"/>
        <n v="7.7074244945201"/>
        <n v="15.51"/>
        <n v="55.86"/>
        <n v="276.835555555556"/>
        <n v="123.608888888889"/>
        <n v="41.6059259259259"/>
        <n v="109.517777777778"/>
        <n v="7.06066666666667"/>
        <n v="5872.85274074074"/>
        <n v="100.720592592593"/>
        <n v="304.69037037037"/>
        <n v="34.9066666666667"/>
        <n v="16.864"/>
        <n v="14.138962962963"/>
        <n v="437.459404750591"/>
        <n v="22.1055980583576"/>
        <n v="27.18"/>
        <n v="493.604444444445"/>
        <n v="84.8740740740741"/>
        <n v="50.592"/>
        <n v="8.236513738985"/>
        <n v="11.2755837823856"/>
        <n v="21.96"/>
        <n v="1348.66666666667"/>
        <n v="15.1992592592593"/>
        <n v="6.88"/>
        <n v="29.328"/>
        <n v="367.773481481482"/>
        <n v="14.352"/>
        <n v="180.588"/>
        <n v="47.984"/>
        <n v="25.824"/>
        <n v="160.96"/>
        <n v="158.638822865194"/>
        <n v="92.1776691358025"/>
        <n v="26.1205333333333"/>
        <n v="50.3666765432099"/>
        <n v="126.605214631522"/>
        <n v="8.21195912427084"/>
        <n v="211.04"/>
        <n v="594.816"/>
        <n v="72.96"/>
        <n v="11.6494353909465"/>
        <n v="11.2391940728621"/>
        <n v="150.141500088114"/>
        <n v="129.859041975309"/>
        <n v="90.7259259259259"/>
        <n v="826.487983539095"/>
        <n v="760.988905349794"/>
        <n v="1473.91071111111"/>
        <n v="25.318670499311"/>
        <n v="24.5918620812784"/>
        <n v="493.927061728395"/>
        <n v="551.727037037037"/>
        <n v="506.28"/>
        <n v="241.512492942827"/>
        <n v="9.92635086400331"/>
        <n v="199.8"/>
        <n v="9.71284681420484"/>
        <n v="56.3645860366451"/>
        <n v="9.09408824244791"/>
        <n v="7.98363644671722"/>
        <n v="9.96918335037174"/>
        <n v="655.82747654321"/>
        <n v="14.3951802469136"/>
        <n v="31.08"/>
        <n v="7.3"/>
        <n v="26.0922222222222"/>
        <n v="615.935266666667"/>
        <n v="7.00834567901234"/>
        <n v="59.3944691358025"/>
        <n v="10.4116790123457"/>
        <n v="340.295518518519"/>
        <n v="151.208839506173"/>
        <n v="13.3713185185185"/>
        <n v="39.9"/>
        <n v="112.405494211707"/>
        <n v="10.8339444444444"/>
        <n v="240.62322962963"/>
        <n v="30.8165530864198"/>
        <n v="265.600546840676"/>
        <n v="71.88"/>
        <n v="9.24"/>
        <n v="931.176"/>
        <n v="2.224"/>
        <n v="2.20045432098765"/>
        <n v="32.776"/>
        <n v="147.184"/>
        <n v="54.384"/>
        <n v="76.776"/>
        <n v="209.792"/>
        <n v="6.59201561415295"/>
        <n v="3.34988888888889"/>
        <n v="10.0567308641975"/>
        <n v="35.299529218107"/>
        <n v="424.722703703704"/>
        <n v="80.3806427983539"/>
        <n v="302.883288888889"/>
        <n v="434.453802469136"/>
        <n v="19.6288"/>
        <n v="26.8179489711934"/>
        <n v="10.6625580246914"/>
        <n v="153.317554897241"/>
        <n v="29.4583456790123"/>
        <n v="65.0633127572016"/>
        <n v="72.784"/>
        <n v="97.84"/>
        <n v="46.672"/>
        <n v="64.581175308642"/>
        <n v="99.2"/>
        <n v="10.0718765432099"/>
        <n v="97.3"/>
        <n v="167.94"/>
        <n v="3.89"/>
        <n v="208.169481481481"/>
        <n v="159.98"/>
        <n v="26.089362962963"/>
        <n v="14.7036740740741"/>
        <n v="8.42648888888889"/>
        <n v="91.84"/>
        <n v="81.088"/>
        <n v="1.44"/>
        <n v="61.776"/>
        <n v="241.96"/>
        <n v="108.608"/>
        <n v="2153.21292592593"/>
        <n v="132.421666666667"/>
        <n v="104.75"/>
        <n v="73.3388888888889"/>
        <n v="199.284691358025"/>
        <n v="71.9870781893004"/>
        <n v="3.63851851851852"/>
        <n v="62.0569547325103"/>
        <n v="83.3700823045267"/>
        <n v="8.94"/>
        <n v="112.12"/>
        <n v="1575.14"/>
        <n v="7.37051355360676"/>
        <n v="6.07649432431608"/>
        <n v="13.1362882349777"/>
        <n v="17.1585591254556"/>
        <n v="1456.50570988391"/>
        <n v="21.6144305234771"/>
        <n v="12.3273026241831"/>
        <n v="6.36604392456534"/>
        <n v="217.764"/>
        <n v="39.072"/>
        <n v="22.638"/>
        <n v="95.144"/>
        <n v="17.46"/>
        <n v="369.16"/>
        <n v="19.2336131687243"/>
        <n v="27.774024691358"/>
        <n v="2267.20682304527"/>
        <n v="28.5362880658436"/>
        <n v="9.73210513261769"/>
        <n v="11.2879623587898"/>
        <n v="106.0569218107"/>
        <n v="8.3789012345679"/>
        <n v="470.090481481482"/>
        <n v="26.0845432098765"/>
        <n v="25.2586666666667"/>
        <n v="203.513534979424"/>
        <n v="95.8472493827161"/>
        <n v="19.936"/>
        <n v="111.032674897119"/>
        <n v="279.961681481482"/>
        <n v="6575.91649382716"/>
        <n v="63.824"/>
        <n v="15.8"/>
        <n v="72.9"/>
        <n v="206.352"/>
        <n v="227.84"/>
        <n v="404.755983539095"/>
        <n v="21.555950617284"/>
        <n v="436.31824691358"/>
        <n v="51.8531934156379"/>
        <n v="181.783456790123"/>
        <n v="8.19733333333334"/>
        <n v="367.28101399177"/>
        <n v="24.2276740740741"/>
        <n v="9.344"/>
        <n v="307.666"/>
        <n v="1115.91"/>
        <n v="128.744"/>
        <n v="363.566867600956"/>
        <n v="11.8418476478932"/>
        <n v="140.544347507401"/>
        <n v="31.9060501940929"/>
        <n v="98.087093693185"/>
        <n v="5.36543209876543"/>
        <n v="108.21975308642"/>
        <n v="103.192"/>
        <n v="36.0"/>
        <n v="239.96"/>
        <n v="40.68"/>
        <n v="54.1274732510288"/>
        <n v="184.51442962963"/>
        <n v="6.8290765185758"/>
        <n v="826.16816872428"/>
        <n v="84.3895740740741"/>
        <n v="58.1059160493827"/>
        <n v="16.2283259259259"/>
        <n v="398.049837037037"/>
        <n v="24.0335226337449"/>
        <n v="23.0964938271605"/>
        <n v="85.0214353909465"/>
        <n v="321.702249382716"/>
        <n v="35.2"/>
        <n v="303.1868"/>
        <n v="322.707950617284"/>
        <n v="4.9510749982762"/>
        <n v="79.872"/>
        <n v="0.99"/>
        <n v="101.84"/>
        <n v="435.84"/>
        <n v="5.88"/>
        <n v="50.6793086419753"/>
        <n v="57.037037037037"/>
        <n v="22.6880658436214"/>
        <n v="51.3079835390947"/>
        <n v="2731.31358024691"/>
        <n v="468.393218106996"/>
        <n v="13.1413333333333"/>
        <n v="1003.69975308642"/>
        <n v="853.456592592593"/>
        <n v="12.6241975308642"/>
        <n v="14.7685135802469"/>
        <n v="23.0453728395062"/>
        <n v="75.7089185185185"/>
        <n v="31.4946666666667"/>
        <n v="1147.32382716049"/>
        <n v="80.273362962963"/>
        <n v="122.71255308642"/>
        <n v="13.2825333333333"/>
        <n v="209.94"/>
        <n v="5083.96"/>
        <n v="216.321218893359"/>
        <n v="6.96092323215628"/>
        <n v="950.429589220427"/>
        <n v="16.062653488179"/>
        <n v="47.764658436214"/>
        <n v="9.46"/>
        <n v="34.7466962962963"/>
        <n v="17.0664164609054"/>
        <n v="46.36"/>
        <n v="510.24"/>
        <n v="16.5568518518519"/>
        <n v="152.65"/>
        <n v="78.4091714632995"/>
        <n v="694.598024691358"/>
        <n v="307.776"/>
        <n v="599.985"/>
        <n v="11.5859333143339"/>
        <n v="1177.69728952595"/>
        <n v="63.4265843621399"/>
        <n v="16.4533333333333"/>
        <n v="52.792"/>
        <n v="37.4403555555556"/>
        <n v="71.8521481481482"/>
        <n v="41.5411111111111"/>
        <n v="156.58077037037"/>
        <n v="30.0823703703704"/>
        <n v="393.276177777778"/>
        <n v="21.1897777777778"/>
        <n v="1014.06164317626"/>
        <n v="8.96"/>
        <n v="31.5"/>
        <n v="24.368"/>
        <n v="115.953055555556"/>
        <n v="2.63220740740741"/>
        <n v="417.188613333333"/>
        <n v="361.364622222222"/>
        <n v="845.588437860082"/>
        <n v="8.31839106538384"/>
        <n v="24.7765167004216"/>
        <n v="91.5218845369065"/>
        <n v="3.75"/>
        <n v="20.928"/>
        <n v="57.8561580246914"/>
        <n v="31.197695473251"/>
        <n v="2.9687949644039"/>
        <n v="4.19253100254538"/>
        <n v="2.79039155801879"/>
        <n v="27.3847108553525"/>
        <n v="9.90372728629913"/>
        <n v="8.85916580340822"/>
        <n v="425.446112924694"/>
        <n v="28.5030680302442"/>
        <n v="1830.41682304527"/>
        <n v="333.19250617284"/>
        <n v="478.48"/>
        <n v="1155.66735802469"/>
        <n v="11.0989762385198"/>
        <n v="30.4984724279835"/>
        <n v="8.559"/>
        <n v="205.384177777778"/>
        <n v="5.16613004115226"/>
        <n v="7.90173827160494"/>
        <n v="419.478572839506"/>
        <n v="90.7327012345679"/>
        <n v="49.3477283950617"/>
        <n v="27.8391358024691"/>
        <n v="14241.934617284"/>
        <n v="3051.34320987654"/>
        <n v="81.2555555555556"/>
        <n v="67.3823456790124"/>
        <n v="177.225"/>
        <n v="423.558888888889"/>
        <n v="316.604197530864"/>
        <n v="46.3372839506173"/>
        <n v="3.168"/>
        <n v="579.136"/>
        <n v="41.5814814814815"/>
        <n v="40.2844444444444"/>
        <n v="536.265024814537"/>
        <n v="14.7045102880658"/>
        <n v="33.5812345679012"/>
        <n v="87.8708971193416"/>
        <n v="45.639950617284"/>
        <n v="4.53346666666667"/>
        <n v="1048.09068312757"/>
        <n v="13.0661530864198"/>
        <n v="12.417424691358"/>
        <n v="17.4520658436214"/>
        <n v="70.2153086419753"/>
        <n v="329.625257613169"/>
        <n v="306.230330864198"/>
        <n v="44.5205761316872"/>
        <n v="267.988427983539"/>
        <n v="811.414212345679"/>
        <n v="55.2563950617284"/>
        <n v="2.82387654320988"/>
        <n v="658.360600823045"/>
        <n v="7.33459307863325"/>
        <n v="25.4522880658436"/>
        <n v="7.84322633744856"/>
        <n v="221.495211742856"/>
        <n v="157.612918149078"/>
        <n v="78.3584148148148"/>
        <n v="103.691017283951"/>
        <n v="42.3763407407407"/>
        <n v="151.071234567901"/>
        <n v="18.7931851851852"/>
        <n v="70.813129218107"/>
        <n v="8.98696296296296"/>
        <n v="34.6232427983539"/>
        <n v="95.84"/>
        <n v="20.1748148148148"/>
        <n v="10.7599012345679"/>
        <n v="189.576"/>
        <n v="44.784"/>
        <n v="34.935877061719"/>
        <n v="3.50354609146582"/>
        <n v="4.09574906186204"/>
        <n v="61.1300740740741"/>
        <n v="30.5777777777778"/>
        <n v="19.8144"/>
        <n v="33.350162962963"/>
        <n v="48.6201651036737"/>
        <n v="92.235459349514"/>
        <n v="29.607041789403"/>
        <n v="27.9404444444444"/>
        <n v="59.8498436213992"/>
        <n v="9.64"/>
        <n v="88.752"/>
        <n v="43.86"/>
        <n v="148.48"/>
        <n v="7.42"/>
        <n v="71.992"/>
        <n v="19.9"/>
        <n v="1702.12"/>
        <n v="26.4362666666667"/>
        <n v="9.13846255144033"/>
        <n v="14.2380510288066"/>
        <n v="564.014485596708"/>
        <n v="97.568"/>
        <n v="614.272"/>
        <n v="20.6431341563786"/>
        <n v="320.006826337449"/>
        <n v="69.089224691358"/>
        <n v="65.7922117088048"/>
        <n v="21.9460306192053"/>
        <n v="20.9448844702851"/>
        <n v="18.6017459872914"/>
        <n v="6.69281975308642"/>
        <n v="648.836227160494"/>
        <n v="12.6408592592593"/>
        <n v="25.12"/>
        <n v="2665.62"/>
        <n v="242.004115226337"/>
        <n v="52.2917695473251"/>
        <n v="23.85"/>
        <n v="23.2766419753086"/>
        <n v="35.4509382716049"/>
        <n v="76.58"/>
        <n v="8.8"/>
        <n v="590.352"/>
        <n v="25.02"/>
        <n v="452.55"/>
        <n v="1.64991409060881"/>
        <n v="298.747040920735"/>
        <n v="694.088344847382"/>
        <n v="18.5550087654525"/>
        <n v="4.22654814814815"/>
        <n v="25.696187654321"/>
        <n v="11.3014222222222"/>
        <n v="1096.45234567901"/>
        <n v="490.790037860082"/>
        <n v="69.3398913580247"/>
        <n v="107.067448559671"/>
        <n v="15.0073086419753"/>
        <n v="198.275132510288"/>
        <n v="1.71819748693353"/>
        <n v="4.94534534110156"/>
        <n v="139.86"/>
        <n v="307.136"/>
        <n v="3.8383587811154"/>
        <n v="41.37"/>
        <n v="10.9272098765432"/>
        <n v="66.8908641975309"/>
        <n v="19.0715555555556"/>
        <n v="14.9010888888889"/>
        <n v="43.5"/>
        <n v="8.17322842172754"/>
        <n v="111.388784892565"/>
        <n v="52.0523259259259"/>
        <n v="199.75"/>
        <n v="1673.184"/>
        <n v="5.0385335322096"/>
        <n v="18.368"/>
        <n v="486.368"/>
        <n v="295.421807211822"/>
        <n v="1.26579257505616"/>
        <n v="17.2328169314282"/>
        <n v="3.26694051245138"/>
        <n v="2476.49727968315"/>
        <n v="51.398788832953"/>
        <n v="2.94945616068015"/>
        <n v="30.2382880658436"/>
        <n v="160.051579438563"/>
        <n v="418.443593726857"/>
        <n v="29.6952422822143"/>
        <n v="44.6802667626165"/>
        <n v="1.09319412452806"/>
        <n v="1.51493970521991"/>
        <n v="9.62313086419753"/>
        <n v="1.79795226337449"/>
        <n v="5.29170041152263"/>
        <n v="67.3619160493827"/>
        <n v="90.3062386831276"/>
        <n v="248.17870617284"/>
        <n v="1.32960036275455"/>
        <n v="2.388"/>
        <n v="243.992"/>
        <n v="159.99"/>
        <n v="499.130864197531"/>
        <n v="20.4761810699588"/>
        <n v="629.445214814815"/>
        <n v="210.36689382716"/>
        <n v="212.681481481481"/>
        <n v="16.5546666666667"/>
        <n v="141.736559670782"/>
        <n v="127.7110781893"/>
        <n v="14.5926320987654"/>
        <n v="163.661274074074"/>
        <n v="129.524938271605"/>
        <n v="5.63318518518519"/>
        <n v="214.520888888889"/>
        <n v="86.6054320987654"/>
        <n v="5.682"/>
        <n v="59.11"/>
        <n v="1.7929038852957"/>
        <n v="15.28"/>
        <n v="5.68"/>
        <n v="154.859931856518"/>
        <n v="9.50457490750315"/>
        <n v="4.0494020438629"/>
        <n v="8.76170475582473"/>
        <n v="79.5940779396738"/>
        <n v="17.7611111111111"/>
        <n v="33.7077777777778"/>
        <n v="162.753111111111"/>
        <n v="61.272"/>
        <n v="59.94"/>
        <n v="41.4"/>
        <n v="16.95"/>
        <n v="407.56"/>
        <n v="2036.86"/>
        <n v="449.568"/>
        <n v="39.0488888888889"/>
        <n v="1.59466666666667"/>
        <n v="23.2044444444444"/>
        <n v="59.97"/>
        <n v="761.544"/>
        <n v="460.109802469136"/>
        <n v="447.816177777778"/>
        <n v="21.792"/>
        <n v="439.8"/>
        <n v="129.020427983539"/>
        <n v="10.0721316872428"/>
        <n v="348.907333333333"/>
        <n v="48.7757037037037"/>
        <n v="140.518230452675"/>
        <n v="350.592345679012"/>
        <n v="123.463061728395"/>
        <n v="63.56"/>
        <n v="12.3296790123457"/>
        <n v="1057.25718518519"/>
        <n v="2088.80622222222"/>
        <n v="696.268740740741"/>
        <n v="47.12"/>
        <n v="523.392"/>
        <n v="58.6407052813931"/>
        <n v="152.536863718299"/>
        <n v="38.388"/>
        <n v="95.994"/>
        <n v="239.952"/>
        <n v="899.136"/>
        <n v="1191.3688"/>
        <n v="551.278156378601"/>
        <n v="437.51178600823"/>
        <n v="3.55246298788083"/>
        <n v="7.8"/>
        <n v="400.8"/>
        <n v="28.792"/>
        <n v="111.79"/>
        <n v="241.424"/>
        <n v="13.3614814814815"/>
        <n v="23.4670617283951"/>
        <n v="13.2693333333333"/>
        <n v="10.89"/>
        <n v="121.6"/>
        <n v="232.750864197531"/>
        <n v="58.7700411522634"/>
        <n v="23.3441975308642"/>
        <n v="45.4085596707819"/>
        <n v="355.337060143733"/>
        <n v="27.1717039889663"/>
        <n v="34.92"/>
        <n v="45.0297283950617"/>
        <n v="32.6358024691358"/>
        <n v="20.3815308641975"/>
        <n v="20.5556444444444"/>
        <n v="285.566755555556"/>
        <n v="691.394785185185"/>
        <n v="474.692511111111"/>
        <n v="113.568"/>
        <n v="7.92"/>
        <n v="671.984"/>
        <n v="39.1243456790124"/>
        <n v="99.7978074074074"/>
        <n v="87.0465481481482"/>
        <n v="15.6497382716049"/>
        <n v="57.3345777777778"/>
        <n v="29.2510814814815"/>
        <n v="13.8881185185185"/>
        <n v="23.7408987654321"/>
        <n v="9.96"/>
        <n v="9.21"/>
        <n v="27.93"/>
        <n v="14.016"/>
        <n v="76.12"/>
        <n v="8.26234127155095"/>
        <n v="62.352"/>
        <n v="282.965293827161"/>
        <n v="295.032967901235"/>
        <n v="11.9408592592593"/>
        <n v="77.9459950617284"/>
        <n v="836.263555555556"/>
        <n v="14.368987654321"/>
        <n v="209.976757201646"/>
        <n v="2.7471953453419"/>
        <n v="219.645474145389"/>
        <n v="2404.704"/>
        <n v="563.024"/>
        <n v="344.91"/>
        <n v="0.632734590027475"/>
        <n v="79.134446090535"/>
        <n v="263.814613333333"/>
        <n v="806.750781893004"/>
        <n v="55.8367078189301"/>
        <n v="198.438024691358"/>
        <n v="14.3561810699589"/>
        <n v="73.2068582709252"/>
        <n v="22.0"/>
        <n v="153.651530864198"/>
        <n v="4.67334320987654"/>
        <n v="11.0684444444444"/>
        <n v="215.158261728395"/>
        <n v="57.6993909465021"/>
        <n v="123.443901234568"/>
        <n v="28.1707283950617"/>
        <n v="19.5747489711934"/>
        <n v="66.8968792233172"/>
        <n v="103.662933089319"/>
        <n v="188.207530864198"/>
        <n v="811.28"/>
        <n v="1919.976"/>
        <n v="48.86"/>
        <n v="67.2224691358025"/>
        <n v="73.68"/>
        <n v="139.92"/>
        <n v="33.29"/>
        <n v="153.75024691358"/>
        <n v="17.31"/>
        <n v="2.33817283950617"/>
        <n v="1153.68062962963"/>
        <n v="110.694024691358"/>
        <n v="179.413744855967"/>
        <n v="119.94"/>
        <n v="10.6570805087148"/>
        <n v="65.3205925925926"/>
        <n v="420.253253004115"/>
        <n v="13464.1590617284"/>
        <n v="307.701794238683"/>
        <n v="1599.85441975309"/>
        <n v="19.608"/>
        <n v="81.4597442730393"/>
        <n v="131.129176239668"/>
        <n v="49.856"/>
        <n v="240.765497942387"/>
        <n v="56.1649382716049"/>
        <n v="24.6826021718048"/>
        <n v="63.4098583639049"/>
        <n v="169.68"/>
        <n v="132.52"/>
        <n v="2.96"/>
        <n v="8.448"/>
        <n v="95.94"/>
        <n v="49.8514765432099"/>
        <n v="25.3464691358025"/>
        <n v="13.6447572416819"/>
        <n v="0.908654922786717"/>
        <n v="96.1395679012346"/>
        <n v="25.0488164723877"/>
        <n v="6.13393823435326"/>
        <n v="117.898858517577"/>
        <n v="6.31747660032278"/>
        <n v="12.6713441292944"/>
        <n v="71.2984888888889"/>
        <n v="163.400066666667"/>
        <n v="118.676888888889"/>
        <n v="48.4353580246914"/>
        <n v="9.46644444444445"/>
        <n v="7.46540740740741"/>
        <n v="281.101172839506"/>
        <n v="52.9675061728395"/>
        <n v="17.1425843621399"/>
        <n v="31.968"/>
        <n v="21.6797234567901"/>
        <n v="8.56102716049383"/>
        <n v="127.204134979424"/>
        <n v="20.5197761316872"/>
        <n v="299.043145679012"/>
        <n v="391.75424526749"/>
        <n v="249.358311017838"/>
        <n v="6.76996905736945"/>
        <n v="18.7"/>
        <n v="21.4795555555556"/>
        <n v="3213.90095473251"/>
        <n v="921.434439506173"/>
        <n v="40.7726617283951"/>
        <n v="7.71300166110152"/>
        <n v="245.151787654321"/>
        <n v="16.7319835390946"/>
        <n v="1957.01077530864"/>
        <n v="76.8760222222222"/>
        <n v="6.99839740084406"/>
        <n v="74.9449152263374"/>
        <n v="102.616844444444"/>
        <n v="42.6"/>
        <n v="84.056"/>
        <n v="7.24388696488064"/>
        <n v="8.85528039717947"/>
        <n v="99.602633744856"/>
        <n v="5.97615802469136"/>
        <n v="283.92"/>
        <n v="28.2378600823045"/>
        <n v="60.0182880658436"/>
        <n v="236.130120164609"/>
        <n v="1617.22075308642"/>
        <n v="88.5256913580247"/>
        <n v="63.7696406320005"/>
        <n v="8.42005809587358"/>
        <n v="3.81211111111111"/>
        <n v="731.604448559671"/>
        <n v="65.421987654321"/>
        <n v="70.98"/>
        <n v="35.2059259259259"/>
        <n v="9.02"/>
        <n v="8.62"/>
        <n v="10.8468148148148"/>
        <n v="50.4541234567901"/>
        <n v="40.736"/>
        <n v="150.8"/>
        <n v="1039.992"/>
        <n v="51.84"/>
        <n v="70.8432592592593"/>
        <n v="45.8671407407407"/>
        <n v="22.8015842722501"/>
        <n v="8.56237557455896"/>
        <n v="1.00957924209238"/>
        <n v="36.4875720164609"/>
        <n v="369.912032921811"/>
        <n v="30.896237037037"/>
        <n v="9.60496790123457"/>
        <n v="8.30477695473251"/>
        <n v="14.8005925925926"/>
        <n v="285.71310617284"/>
        <n v="251.76424691358"/>
        <n v="5.60161316872428"/>
        <n v="13.7316609053498"/>
        <n v="46.6218666666667"/>
        <n v="100.602916872428"/>
        <n v="164.174802469136"/>
        <n v="7.84225843621399"/>
        <n v="13.9108444444444"/>
        <n v="7.55688888888889"/>
        <n v="1256.0012"/>
        <n v="24.1284674400991"/>
        <n v="99.650166212547"/>
        <n v="0.883765610463289"/>
        <n v="443.842292973328"/>
        <n v="20.724"/>
        <n v="415.872"/>
        <n v="5.81505416126512"/>
        <n v="21.0513333333333"/>
        <n v="215.859703703704"/>
        <n v="413.27442962963"/>
        <n v="16.656"/>
        <n v="27.76"/>
        <n v="115.651244444444"/>
        <n v="295.006548148148"/>
        <n v="42.7838148148148"/>
        <n v="7.78"/>
        <n v="17.6867185185185"/>
        <n v="3.55147213953084"/>
        <n v="19.7014809524551"/>
        <n v="364.08"/>
        <n v="223.58"/>
        <n v="645.125283950617"/>
        <n v="359.499"/>
        <n v="10.48"/>
        <n v="34.08"/>
        <n v="14.8712565300927"/>
        <n v="220.198347024668"/>
        <n v="385.627588477366"/>
        <n v="87.2148806584362"/>
        <n v="1097.80959670782"/>
        <n v="24.0252312757202"/>
        <n v="212.731439376319"/>
        <n v="162.422839506173"/>
        <n v="48.9197530864198"/>
        <n v="283.888888888889"/>
        <n v="3.94465562998831"/>
        <n v="67.2222222222222"/>
        <n v="274.094650205761"/>
        <n v="43.1687242798354"/>
        <n v="75.5272633744856"/>
        <n v="120.041152263374"/>
        <n v="331.712962962963"/>
        <n v="2417.64403292181"/>
        <n v="35.3137860082305"/>
        <n v="115.715020576132"/>
        <n v="1065.58641975309"/>
        <n v="1260.2237654321"/>
        <n v="173.996913580247"/>
        <n v="60.3845432098766"/>
        <n v="184.897111111111"/>
        <n v="166.16"/>
        <n v="2.69034073225702"/>
        <n v="13.2418765153161"/>
        <n v="117.488"/>
        <n v="57.568"/>
        <n v="8.99207407407408"/>
        <n v="138.192355555556"/>
        <n v="203.614518518519"/>
        <n v="640.559851851852"/>
        <n v="664.632911934156"/>
        <n v="1296.13763950617"/>
        <n v="2657.71837037037"/>
        <n v="20.0128"/>
        <n v="32.6134518518519"/>
        <n v="88.768"/>
        <n v="2547.7843744856"/>
        <n v="102.895028806584"/>
        <n v="2.11040329218107"/>
        <n v="1350.1433744856"/>
        <n v="26.8947736625514"/>
        <n v="62.65"/>
        <n v="117.789374747189"/>
        <n v="31.0755740495331"/>
        <n v="88.1682666666667"/>
        <n v="1600.42555555556"/>
        <n v="53.0085966932571"/>
        <n v="200.796814814815"/>
        <n v="854.920059259259"/>
        <n v="21.9937548482023"/>
        <n v="3.04916543209877"/>
        <n v="116.314455378949"/>
        <n v="537.548378862655"/>
        <n v="107.596395061728"/>
        <n v="703.136518518518"/>
        <n v="347.009962962963"/>
        <n v="25.83"/>
        <n v="123.583911111111"/>
        <n v="1389.78591111111"/>
        <n v="108.094485596708"/>
        <n v="169.998930041152"/>
        <n v="20.5060082304527"/>
        <n v="67.352962962963"/>
        <n v="118.489176954733"/>
        <n v="35.956436152602"/>
        <n v="391.072578773146"/>
        <n v="30.9257123904559"/>
        <n v="31.152"/>
        <n v="6.783"/>
        <n v="406.368"/>
        <n v="184.777601200509"/>
        <n v="111.131335655155"/>
        <n v="283.116872427984"/>
        <n v="408.391580246914"/>
        <n v="10.128"/>
        <n v="66.0030957593566"/>
        <n v="139.659952302105"/>
        <n v="34.3148315565333"/>
        <n v="1583.61888533662"/>
        <n v="13.6129619837441"/>
        <n v="13.3546666666667"/>
        <n v="141.96"/>
        <n v="15.92"/>
        <n v="70.68"/>
        <n v="541.24"/>
        <n v="629.64"/>
        <n v="28.1296890784421"/>
        <n v="14.123095024888"/>
        <n v="704.251902045946"/>
        <n v="559.62"/>
        <n v="109.92"/>
        <n v="21.0349296518111"/>
        <n v="379.611201646091"/>
        <n v="11.276753909465"/>
        <n v="28.9824485291697"/>
        <n v="9.024"/>
        <n v="69.456"/>
        <n v="79.47"/>
        <n v="28.0928676447997"/>
        <n v="1114.48651411454"/>
        <n v="3195.37232921811"/>
        <n v="39.992"/>
        <n v="1159.056"/>
        <n v="179.9"/>
        <n v="431.33718619389"/>
        <n v="15.6678847736626"/>
        <n v="19.9499006807846"/>
        <n v="114.288"/>
        <n v="242.352"/>
        <n v="49.616"/>
        <n v="508.704"/>
        <n v="57.36"/>
        <n v="906.68"/>
        <n v="67.86"/>
        <n v="34.8343250542664"/>
        <n v="266.957214938384"/>
        <n v="506.51736035416"/>
        <n v="1730.32729303165"/>
        <n v="7.6985835987734"/>
        <n v="148.227403731814"/>
        <n v="25.8302854167546"/>
        <n v="241.964633427326"/>
        <n v="5.56382652234525"/>
        <n v="29.3700733757021"/>
        <n v="27.5208118860233"/>
        <n v="17.4846006851088"/>
        <n v="14.9492807274893"/>
        <n v="521.96"/>
        <n v="17.5185777777778"/>
        <n v="13.3632"/>
        <n v="76.752"/>
        <n v="102.336"/>
        <n v="10.32"/>
        <n v="47.32"/>
        <n v="23.376"/>
        <n v="16.72"/>
        <n v="16.192"/>
        <n v="9.44562332214702"/>
        <n v="333.144625633645"/>
        <n v="423.975266064796"/>
        <n v="96.7672835965858"/>
        <n v="23.6617634736612"/>
        <n v="42.2632453920233"/>
        <n v="452.259130288688"/>
        <n v="79.3796477366255"/>
        <n v="11.3458436213992"/>
        <n v="184.112098765432"/>
        <n v="515.655699588477"/>
        <n v="395.509308760837"/>
        <n v="131.369432332262"/>
        <n v="22.951486523511"/>
        <n v="321.956880239736"/>
        <n v="535.251988254998"/>
        <n v="20.0573729803616"/>
        <n v="79.2399012345679"/>
        <n v="50.1697942386831"/>
        <n v="128.184469135802"/>
        <n v="92.94"/>
        <n v="362.374540004945"/>
        <n v="37.0098174301495"/>
        <n v="103.712325062138"/>
        <n v="450.515876931476"/>
        <n v="24.816"/>
        <n v="74.1610286231648"/>
        <n v="16.7021382385345"/>
        <n v="83.92"/>
        <n v="199.9"/>
        <n v="31.176"/>
        <n v="172.752"/>
        <n v="38.1763159737932"/>
        <n v="19.565361936569"/>
        <n v="10.68"/>
        <n v="374.376"/>
        <n v="4.58398024691358"/>
        <n v="20.0704"/>
        <n v="226.346095209915"/>
        <n v="50.471768111306"/>
        <n v="2439.09820576132"/>
        <n v="194.343013065783"/>
        <n v="31.6408503618311"/>
        <n v="50.04"/>
        <n v="179.95"/>
        <n v="27.15"/>
        <n v="1004.024"/>
        <n v="9.68"/>
        <n v="28.35"/>
        <n v="55.98"/>
        <n v="1336.829"/>
        <n v="193.682588506696"/>
        <n v="482.861944711525"/>
        <n v="34.3915739913243"/>
        <n v="56.470115319088"/>
        <n v="29.79"/>
        <n v="128.9"/>
        <n v="69.48"/>
        <n v="22.424"/>
        <n v="90.48"/>
        <n v="42.76"/>
        <n v="229.930481481482"/>
        <n v="1406.80895061728"/>
        <n v="78.8251934156379"/>
        <n v="593.732115226337"/>
        <n v="35.5268477366255"/>
        <n v="1048.62456623547"/>
        <n v="381.321883970473"/>
        <n v="23.4372207940876"/>
        <n v="148.584337262518"/>
        <n v="1.61161481481481"/>
        <n v="12.5365037037037"/>
        <n v="35.1765925925926"/>
        <n v="444.768"/>
        <n v="65.8461730452532"/>
        <n v="101.890971276432"/>
        <n v="1127.27807407407"/>
        <n v="53.643012345679"/>
        <n v="16.736"/>
        <n v="43.1959259259259"/>
        <n v="13.4301234567901"/>
        <n v="4.64363465036402"/>
        <n v="135.43762962963"/>
        <n v="44.8101234567901"/>
        <n v="43.5445925925926"/>
        <n v="19.2928888888889"/>
        <n v="20.6410666666667"/>
        <n v="11.16"/>
        <n v="896.328"/>
        <n v="189.0"/>
        <n v="185.7696"/>
        <n v="419.4"/>
        <n v="13.005"/>
        <n v="148.257"/>
        <n v="17.6498921658307"/>
        <n v="129.583579817038"/>
        <n v="9.69427073406363"/>
        <n v="88.7523069309856"/>
        <n v="9.12961655294354"/>
        <n v="3.47405347929661"/>
        <n v="844.336764467395"/>
        <n v="19.6221878823309"/>
        <n v="70.8955555555556"/>
        <n v="65.568"/>
        <n v="25.1374334206768"/>
        <n v="44.5660493827161"/>
        <n v="1669.6"/>
        <n v="18.3538668806744"/>
        <n v="550.332767733802"/>
        <n v="19.2248258414472"/>
        <n v="755.521493634552"/>
        <n v="11.4891027806455"/>
        <n v="49.08"/>
        <n v="324.9"/>
        <n v="363.640772815067"/>
        <n v="23.6277983295789"/>
        <n v="27.8590943925156"/>
        <n v="9.0165005506417"/>
        <n v="5.79400137928698"/>
        <n v="155.639658193373"/>
        <n v="41.3660221111956"/>
        <n v="70.7968135276369"/>
        <n v="112.77553442524"/>
        <n v="13.3973333333333"/>
        <n v="100.428312757202"/>
        <n v="672.533728395062"/>
        <n v="228.168319735768"/>
        <n v="150.296164609054"/>
        <n v="26.4770874403509"/>
        <n v="31.7682549946425"/>
        <n v="207.148855589369"/>
        <n v="1.79871604938272"/>
        <n v="436.168486333662"/>
        <n v="44.3154153920893"/>
        <n v="8.16690565248426"/>
        <n v="39.2845351348417"/>
        <n v="9.40707818930041"/>
        <n v="6.97777777777778"/>
        <n v="11.5810695465419"/>
        <n v="71.1863907906705"/>
        <n v="1303.27760930641"/>
        <n v="40.2858306091481"/>
        <n v="510.27436272109"/>
        <n v="201.04"/>
        <n v="43.7"/>
        <n v="294.86772345679"/>
        <n v="68.1371358024691"/>
        <n v="2.62822057613169"/>
        <n v="96.9651795486721"/>
        <n v="26.8946483484154"/>
        <n v="1261.06472592593"/>
        <n v="344.503841975309"/>
        <n v="72.8555160493827"/>
        <n v="50.7846716049383"/>
        <n v="123.174558024691"/>
        <n v="2126.96166246449"/>
        <n v="130.89894729329"/>
        <n v="45.5709131335206"/>
        <n v="30.6287584187956"/>
        <n v="933.365327875361"/>
        <n v="22.77"/>
        <n v="13.1866864197531"/>
        <n v="22.83"/>
        <n v="81.568"/>
        <n v="97.184"/>
        <n v="24.32"/>
        <n v="18.96"/>
        <n v="13.9777777777778"/>
        <n v="59.1965245353449"/>
        <n v="158.9"/>
        <n v="5.984"/>
        <n v="189.95"/>
        <n v="29.95"/>
        <n v="85.8145942386831"/>
        <n v="13.23"/>
        <n v="36.4573497942387"/>
        <n v="302.218362205519"/>
        <n v="329.318896703882"/>
        <n v="13.98"/>
        <n v="295.792864486994"/>
        <n v="44.0282852993597"/>
        <n v="220.638199541762"/>
        <n v="42.1538106995885"/>
        <n v="119.833"/>
        <n v="119.98"/>
        <n v="68.895926878221"/>
        <n v="2026.65834485991"/>
        <n v="3025.17365068368"/>
        <n v="5.67921087095072"/>
        <n v="33.649324410383"/>
        <n v="33.194987540707"/>
        <n v="7.69580858209318"/>
        <n v="12.8421155819373"/>
        <n v="8.56141038795821"/>
        <n v="162.141470365643"/>
        <n v="230.916714012856"/>
        <n v="129.441419753086"/>
        <n v="37.9971111111111"/>
        <n v="36.672"/>
        <n v="1014.07504117877"/>
        <n v="78.256"/>
        <n v="102.018"/>
        <n v="11.5077108169886"/>
        <n v="12.4027549916433"/>
        <n v="497.069175567148"/>
        <n v="89.4191751631191"/>
        <n v="60.4154817891904"/>
        <n v="500.904267083554"/>
        <n v="123.462944860471"/>
        <n v="295.671547375206"/>
        <n v="42.672143931872"/>
        <n v="124.36"/>
        <n v="14.3236635702326"/>
        <n v="20.637037037037"/>
        <n v="486.551851851852"/>
        <n v="1088.49544444444"/>
        <n v="4.70838630124512"/>
        <n v="259.276728395062"/>
        <n v="2057.47332921811"/>
        <n v="110.207197530864"/>
        <n v="533.984279835391"/>
        <n v="4.17"/>
        <n v="67.04"/>
        <n v="37.32"/>
        <n v="18.45"/>
        <n v="2.91607209828946"/>
        <n v="1119.44116203183"/>
        <n v="1235.30571593352"/>
        <n v="392.683493162708"/>
        <n v="33.6106666666667"/>
        <n v="8.20816049382716"/>
        <n v="98.3941893004115"/>
        <n v="85.2255196982582"/>
        <n v="182.55"/>
        <n v="474.95"/>
        <n v="787.775934156379"/>
        <n v="40.4054156378601"/>
        <n v="561.049507235838"/>
        <n v="28.1606672423833"/>
        <n v="15.73963642681"/>
        <n v="13.9086990675662"/>
        <n v="35.9472168745453"/>
        <n v="13.48"/>
        <n v="323.42943492213"/>
        <n v="37.1910057613169"/>
        <n v="38.0211621399177"/>
        <n v="43.8369373397828"/>
        <n v="7.34143635147083"/>
        <n v="130.906166664155"/>
        <n v="37.2715572679732"/>
        <n v="298.695958031773"/>
        <n v="223.533536015248"/>
        <n v="26.856368313078"/>
        <n v="111.117037090394"/>
        <n v="17.9521316872428"/>
        <n v="228.126972839506"/>
        <n v="48.8121587412019"/>
        <n v="63.8529033475358"/>
        <n v="31.7930913910872"/>
        <n v="1003.62"/>
        <n v="483.233651499296"/>
        <n v="25.5624989842433"/>
        <n v="67.4447402944036"/>
        <n v="286.263079609348"/>
        <n v="138.991082571204"/>
        <n v="2879.952"/>
        <n v="842.376"/>
        <n v="342.963358024691"/>
        <n v="21.312"/>
        <n v="34.5669852708465"/>
        <n v="21.8710863596405"/>
        <n v="74.6342961957441"/>
        <n v="341.482143013435"/>
        <n v="57.3821124466642"/>
        <n v="182.097733303228"/>
        <n v="282.68540099612"/>
        <n v="23.1640238169012"/>
        <n v="485.692109609387"/>
        <n v="69.9242958066514"/>
        <n v="57.7163295242774"/>
        <n v="2.19951000146548"/>
        <n v="379.836055506302"/>
        <n v="54.2624792505444"/>
        <n v="270.62"/>
        <n v="3.856"/>
        <n v="51.3751555555556"/>
        <n v="58.0024493827161"/>
        <n v="41.201883127572"/>
        <n v="53.1896790123457"/>
        <n v="4.11188148148148"/>
        <n v="12.7507398816127"/>
        <n v="72.2871609592298"/>
        <n v="56.5626934943914"/>
        <n v="58.1013374485597"/>
        <n v="5.57265799301564"/>
        <n v="974.648312757202"/>
        <n v="20.8152098765432"/>
        <n v="292.582522259249"/>
        <n v="23.5791739962195"/>
        <n v="128.989466032571"/>
        <n v="24.8542849663863"/>
        <n v="59.2229896219107"/>
        <n v="26.4388346526387"/>
        <n v="35.2960395061728"/>
        <n v="102.443740576132"/>
        <n v="7.4"/>
        <n v="38.6934784537198"/>
        <n v="1.188"/>
        <n v="340.704"/>
        <n v="2.18261728395062"/>
        <n v="10.3518419753086"/>
        <n v="147.290289711934"/>
        <n v="3.84556378600823"/>
        <n v="3.22195884773663"/>
        <n v="33.648683127572"/>
        <n v="118.25"/>
        <n v="4.28"/>
        <n v="393.568"/>
        <n v="10.7391698463505"/>
        <n v="272.523703703704"/>
        <n v="101.12"/>
        <n v="19.6"/>
        <n v="723.11865434357"/>
        <n v="7.56398754224511"/>
        <n v="20.8735855994821"/>
        <n v="182.005736351438"/>
        <n v="154.339616173165"/>
        <n v="272.09"/>
        <n v="575.673507699981"/>
        <n v="161.993687039387"/>
        <n v="94.0215421444042"/>
        <n v="20.72"/>
        <n v="3.024"/>
      </sharedItems>
    </cacheField>
    <cacheField name="Quantity" numFmtId="0">
      <sharedItems containsSemiMixedTypes="0" containsString="0" containsNumber="1" containsInteger="1">
        <n v="3.0"/>
        <n v="2.0"/>
        <n v="5.0"/>
        <n v="7.0"/>
        <n v="4.0"/>
        <n v="1.0"/>
        <n v="6.0"/>
        <n v="9.0"/>
        <n v="14.0"/>
        <n v="8.0"/>
        <n v="13.0"/>
        <n v="10.0"/>
        <n v="12.0"/>
        <n v="11.0"/>
      </sharedItems>
    </cacheField>
    <cacheField name="Discount" numFmtId="0">
      <sharedItems containsSemiMixedTypes="0" containsString="0" containsNumber="1">
        <n v="0.0"/>
        <n v="0.2"/>
        <n v="0.7"/>
        <n v="0.6"/>
        <n v="0.4"/>
        <n v="0.3"/>
        <n v="0.8"/>
        <n v="0.5"/>
        <n v="0.1"/>
        <n v="0.32"/>
        <n v="0.15"/>
        <n v="0.45"/>
      </sharedItems>
    </cacheField>
    <cacheField name="Profit" numFmtId="0">
      <sharedItems containsSemiMixedTypes="0" containsString="0" containsNumber="1">
        <n v="38.282547654321"/>
        <n v="67.3018848559671"/>
        <n v="28.615"/>
        <n v="-5.26833251028807"/>
        <n v="-6.21511111111111"/>
        <n v="13.5831703703704"/>
        <n v="350.715417283951"/>
        <n v="5.3504"/>
        <n v="100.072425533015"/>
        <n v="0.584720987654321"/>
        <n v="-80.2769851851852"/>
        <n v="34.2688426444661"/>
        <n v="0.498382579075092"/>
        <n v="4.34825889140446"/>
        <n v="10.0282"/>
        <n v="-10.9881644444444"/>
        <n v="9.0944"/>
        <n v="408.301599012346"/>
        <n v="49.9870820987654"/>
        <n v="-20.8369224219542"/>
        <n v="4.93698984562566"/>
        <n v="9.18567649807712"/>
        <n v="118.983"/>
        <n v="141.723"/>
        <n v="3.80448395061728"/>
        <n v="34.3656"/>
        <n v="13.2962"/>
        <n v="7.7035"/>
        <n v="5.4656"/>
        <n v="20.6610765432099"/>
        <n v="-9.91302716049383"/>
        <n v="8.97297448559671"/>
        <n v="27.2441894628564"/>
        <n v="26.5945896527615"/>
        <n v="24.7415272427984"/>
        <n v="1.3591858436214"/>
        <n v="92.3180266666666"/>
        <n v="-15.6723762962963"/>
        <n v="7.64298139917695"/>
        <n v="29.0238577777778"/>
        <n v="17.4374874074074"/>
        <n v="40.4016332510288"/>
        <n v="4.2224"/>
        <n v="11.7741"/>
        <n v="64.9428098765432"/>
        <n v="13.2824846090535"/>
        <n v="67.3954533333333"/>
        <n v="26.1287301548818"/>
        <n v="-5.7588"/>
        <n v="76.0116"/>
        <n v="0.305013333333333"/>
        <n v="3.59726278213986"/>
        <n v="-56.0346613510342"/>
        <n v="5.45315030977309"/>
        <n v="37.366"/>
        <n v="6.2208"/>
        <n v="22.2"/>
        <n v="9.499"/>
        <n v="-20.4104755555556"/>
        <n v="16.0001885185185"/>
        <n v="9.29725827160494"/>
        <n v="21.5964"/>
        <n v="43.3806225514403"/>
        <n v="2.75834864197531"/>
        <n v="410.397597037037"/>
        <n v="13.11639597607"/>
        <n v="2.32524074074074"/>
        <n v="8.36177777777778"/>
        <n v="15.2410567901235"/>
        <n v="-100.326488148148"/>
        <n v="7.89380098765432"/>
        <n v="0.0"/>
        <n v="10.3168"/>
        <n v="5.8914"/>
        <n v="76.2525"/>
        <n v="17.7744"/>
        <n v="12.2247"/>
        <n v="-59.8356"/>
        <n v="7.7728"/>
        <n v="53.4531955555556"/>
        <n v="145.715280329218"/>
        <n v="-2.71036444444445"/>
        <n v="-544.871898765432"/>
        <n v="8.2194"/>
        <n v="27.783"/>
        <n v="5.5104"/>
        <n v="11.8241975308642"/>
        <n v="527.365450468102"/>
        <n v="48.3982588307332"/>
        <n v="2.86933818900734"/>
        <n v="48.5392"/>
        <n v="5.97566913580247"/>
        <n v="547.778537422435"/>
        <n v="3.52248697186375"/>
        <n v="1.38476083034542"/>
        <n v="-78.4934232098765"/>
        <n v="43.4788155819035"/>
        <n v="3.9512"/>
        <n v="23.8539535802469"/>
        <n v="3.7208"/>
        <n v="0.314768310062581"/>
        <n v="33.3377062780178"/>
        <n v="0.0368435339172771"/>
        <n v="1.37989203594729"/>
        <n v="10.3078662003856"/>
        <n v="15.1784080955637"/>
        <n v="5.44326011454559"/>
        <n v="24.5432587902739"/>
        <n v="11.721029877904"/>
        <n v="0.299264279285374"/>
        <n v="31.2916949248412"/>
        <n v="7.2177"/>
        <n v="50.3658"/>
        <n v="6.9716"/>
        <n v="-31.9936"/>
        <n v="-3.49548301708292"/>
        <n v="4.10269252211161"/>
        <n v="0.695450908890776"/>
        <n v="10.7849524279835"/>
        <n v="38.9975"/>
        <n v="24.56195707421"/>
        <n v="39.5868"/>
        <n v="11.151"/>
        <n v="0.711098888888889"/>
        <n v="33.720632745437"/>
        <n v="1.44180306017799"/>
        <n v="73.41"/>
        <n v="2.18536666666667"/>
        <n v="2.11236839506173"/>
        <n v="-48.0340844444444"/>
        <n v="4.73053234567901"/>
        <n v="13.2587504002276"/>
        <n v="126.790277777778"/>
        <n v="3.64140740740741"/>
        <n v="-229.826599506173"/>
        <n v="1.86586469135802"/>
        <n v="-2.74927703703704"/>
        <n v="1.84874666666667"/>
        <n v="37.1640467489712"/>
        <n v="6.7569760554233"/>
        <n v="0.499934479710304"/>
        <n v="40.6791516049383"/>
        <n v="40.3361797530864"/>
        <n v="14.9676511111111"/>
        <n v="9.91355160493827"/>
        <n v="4.1570687654321"/>
        <n v="6.81939234567901"/>
        <n v="33.3136"/>
        <n v="1.07696693194514"/>
        <n v="0.7794"/>
        <n v="6.496"/>
        <n v="8.983"/>
        <n v="10.9368"/>
        <n v="29.5667814814815"/>
        <n v="81.69933"/>
        <n v="2.04095432098765"/>
        <n v="-0.534132944139311"/>
        <n v="-5.11475781856737"/>
        <n v="6.19807392747857"/>
        <n v="67.9385604938272"/>
        <n v="140.227484444444"/>
        <n v="55.745"/>
        <n v="15.2208"/>
        <n v="5.0055"/>
        <n v="22.0619148148148"/>
        <n v="17.9165432098765"/>
        <n v="50.7176059259259"/>
        <n v="29.0764074074074"/>
        <n v="-7.04302024691358"/>
        <n v="18.6753580246914"/>
        <n v="8.53511901234568"/>
        <n v="-271.462054320988"/>
        <n v="12.434424691358"/>
        <n v="107.845486419753"/>
        <n v="2460.2488037037"/>
        <n v="13.9986"/>
        <n v="225.050571522634"/>
        <n v="132.892822222222"/>
        <n v="81.9295762962963"/>
        <n v="15.9049079835391"/>
        <n v="-57.7805580246914"/>
        <n v="38.7213728395062"/>
        <n v="-130.834307160494"/>
        <n v="34.4465160493827"/>
        <n v="12.1984938271605"/>
        <n v="7.605"/>
        <n v="11.9952"/>
        <n v="-806.069088395062"/>
        <n v="0.79744"/>
        <n v="33.2248207407407"/>
        <n v="5.8828633744856"/>
        <n v="4.9271"/>
        <n v="2.87231158735417"/>
        <n v="65.8644444444444"/>
        <n v="59.0859466666667"/>
        <n v="51.7338733333333"/>
        <n v="-0.833386008230453"/>
        <n v="-73.915658436214"/>
        <n v="-1.53827530864198"/>
        <n v="-12.844937654321"/>
        <n v="-6.47036666666667"/>
        <n v="-2.83875555555556"/>
        <n v="-200.035341563786"/>
        <n v="-101.921674074074"/>
        <n v="1.62332444444444"/>
        <n v="69.1198630170156"/>
        <n v="-3.10952029774096"/>
        <n v="-7.1148"/>
        <n v="-26.0329204938272"/>
        <n v="-1.38352296296296"/>
        <n v="45.525550617284"/>
        <n v="6.52549333333333"/>
        <n v="23.1955886419753"/>
        <n v="-14.5602844444444"/>
        <n v="8.61927407407408"/>
        <n v="50.7556866666667"/>
        <n v="49.6662548148148"/>
        <n v="3.85647777777778"/>
        <n v="90.3494732510288"/>
        <n v="3.45710864197531"/>
        <n v="91.2078395061729"/>
        <n v="9.03659209876543"/>
        <n v="23.9622962962963"/>
        <n v="-22.7254740740741"/>
        <n v="7.71142037037037"/>
        <n v="7.152"/>
        <n v="363.9048"/>
        <n v="5.1015"/>
        <n v="377.73"/>
        <n v="6.5435"/>
        <n v="20.3409465020576"/>
        <n v="8.44259259259259"/>
        <n v="-32.2759259259259"/>
        <n v="25.7536946482725"/>
        <n v="102.657549791514"/>
        <n v="9.75308641975309"/>
        <n v="5.11943066836308"/>
        <n v="13.8907392592593"/>
        <n v="6.7655"/>
        <n v="40.274"/>
        <n v="14.9744"/>
        <n v="77.0352"/>
        <n v="8.991"/>
        <n v="17.766"/>
        <n v="15.2388"/>
        <n v="25.2547555555556"/>
        <n v="-2.22647111111111"/>
        <n v="33.3333972835182"/>
        <n v="36.3199665724036"/>
        <n v="16.8561990511441"/>
        <n v="7.3528"/>
        <n v="196.5036"/>
        <n v="-5.68767407407407"/>
        <n v="48.9022592592593"/>
        <n v="-120.446588888889"/>
        <n v="14.3309"/>
        <n v="-42.7477511111111"/>
        <n v="-142.233037037037"/>
        <n v="-15.8974814814815"/>
        <n v="-29.2085333333333"/>
        <n v="-662.782888888889"/>
        <n v="19.194"/>
        <n v="6.47947386831276"/>
        <n v="-14.6224641975309"/>
        <n v="1.93565333333333"/>
        <n v="16.8655848148148"/>
        <n v="-22.1382"/>
        <n v="14.1426"/>
        <n v="4.48315111111111"/>
        <n v="-14.0616602469136"/>
        <n v="1.6472"/>
        <n v="84.502"/>
        <n v="120.390482696499"/>
        <n v="17.0100578583394"/>
        <n v="-147.798857613169"/>
        <n v="-36.9083417283951"/>
        <n v="10.6394653497942"/>
        <n v="64.341704691358"/>
        <n v="16.4432788477366"/>
        <n v="92.7684074074074"/>
        <n v="306.952514814815"/>
        <n v="260.489934156379"/>
        <n v="-20.1362"/>
        <n v="-77.3370718557176"/>
        <n v="70.9379325538923"/>
        <n v="-98.8018"/>
        <n v="7.11198617283951"/>
        <n v="7.13056395061728"/>
        <n v="-16.9592631249035"/>
        <n v="7.2576"/>
        <n v="-12.8961"/>
        <n v="3.6288"/>
        <n v="0.92863975308642"/>
        <n v="151.163223209877"/>
        <n v="31.2301323366174"/>
        <n v="-4.90844444444444"/>
        <n v="1.5562"/>
        <n v="-1.46633580246914"/>
        <n v="0.520592592592593"/>
        <n v="19.3314"/>
        <n v="14.6902"/>
        <n v="25.198"/>
        <n v="10.6940042798354"/>
        <n v="-249.413698765432"/>
        <n v="1.68815687242798"/>
        <n v="253.071344444444"/>
        <n v="18.4732444444444"/>
        <n v="19.0415514403292"/>
        <n v="4.83327446715219"/>
        <n v="-14.62644898342"/>
        <n v="8.6436"/>
        <n v="5.538"/>
        <n v="7.12870162727698"/>
        <n v="9.1564813912903"/>
        <n v="12.9680313539091"/>
        <n v="6.31932188100235"/>
        <n v="0.8792"/>
        <n v="2.9302"/>
        <n v="16.5118627160494"/>
        <n v="-37.4864918518519"/>
        <n v="63.1626311111111"/>
        <n v="6.98408230452675"/>
        <n v="9.64974279835391"/>
        <n v="128.697777777778"/>
        <n v="15.5239362962963"/>
        <n v="-174.069443621399"/>
        <n v="-38.2926663374486"/>
        <n v="5.76011333333333"/>
        <n v="-63.0892888888889"/>
        <n v="1.24382222222222"/>
        <n v="56.6906666666667"/>
        <n v="16.0547239506173"/>
        <n v="10.0802651851852"/>
        <n v="73.91572"/>
        <n v="8.22157234567901"/>
        <n v="2.96046320987654"/>
        <n v="9.47315028806584"/>
        <n v="9.8625"/>
        <n v="3.0144"/>
        <n v="23.7476125102881"/>
        <n v="10.3080888888889"/>
        <n v="3.40801851851852"/>
        <n v="4.83907506172839"/>
        <n v="303.740039506173"/>
        <n v="19.206907654321"/>
        <n v="1.16453600823045"/>
        <n v="2.50622077574599"/>
        <n v="0.269529135802469"/>
        <n v="392.595484773663"/>
        <n v="-86.3893888888889"/>
        <n v="22.8909817283951"/>
        <n v="129.556361481481"/>
        <n v="3.33285185185185"/>
        <n v="4.88930705080903"/>
        <n v="10.4988993747853"/>
        <n v="191.112502057613"/>
        <n v="7.72530962962963"/>
        <n v="8.37718716049383"/>
        <n v="39.2491348148148"/>
        <n v="14.3989423868313"/>
        <n v="-28.7993395061728"/>
        <n v="-169.841683127572"/>
        <n v="349.934160493827"/>
        <n v="374.9925"/>
        <n v="152.231471604938"/>
        <n v="1.02203111111111"/>
        <n v="18.9381491358025"/>
        <n v="2.61497703703704"/>
        <n v="3.82107358024691"/>
        <n v="-5.05475160493827"/>
        <n v="3.95283489711934"/>
        <n v="7.26815604938272"/>
        <n v="16.4621695473251"/>
        <n v="9.6192"/>
        <n v="2.5984"/>
        <n v="67.4020977777778"/>
        <n v="-4.27949827160494"/>
        <n v="-1925.59362106996"/>
        <n v="3.34580279835391"/>
        <n v="-104.990024691358"/>
        <n v="10.374"/>
        <n v="6.89958220712646"/>
        <n v="71.6984196402274"/>
        <n v="11.6648375363638"/>
        <n v="10.3098504515163"/>
        <n v="25.8430925785774"/>
        <n v="12.8151"/>
        <n v="140.139903703704"/>
        <n v="2.52775111111111"/>
        <n v="6.549"/>
        <n v="-6.79830781893004"/>
        <n v="8.12"/>
        <n v="44.3664"/>
        <n v="81.1314"/>
        <n v="6.0264"/>
        <n v="15.6104"/>
        <n v="3.35500905349794"/>
        <n v="60.567579562762"/>
        <n v="16.0718904391136"/>
        <n v="23.0973706845086"/>
        <n v="-31.9144"/>
        <n v="4.6228"/>
        <n v="9.3312"/>
        <n v="-36.441"/>
        <n v="13.734"/>
        <n v="-18.366631493273"/>
        <n v="-4.22606432726455"/>
        <n v="2.77728324554289"/>
        <n v="2.8764"/>
        <n v="38.38"/>
        <n v="105.0228"/>
        <n v="4.2976"/>
        <n v="9.72684548957403"/>
        <n v="12.2822875720165"/>
        <n v="-116.822707539774"/>
        <n v="62.0474417865707"/>
        <n v="43.7434591253828"/>
        <n v="-0.621387281349481"/>
        <n v="6.11362716049383"/>
        <n v="3.04043518518519"/>
        <n v="68.976"/>
        <n v="3.02184989325922"/>
        <n v="2469.18923654321"/>
        <n v="3.43017481481482"/>
        <n v="12.4097020576132"/>
        <n v="0.864"/>
        <n v="6.77917293466702"/>
        <n v="32.1534140738605"/>
        <n v="3.35648264880257"/>
        <n v="5.02978972340732"/>
        <n v="9.40203847736625"/>
        <n v="24.2352"/>
        <n v="11.0843314113669"/>
        <n v="-51.1306733333333"/>
        <n v="3.40656"/>
        <n v="44.1469017502589"/>
        <n v="6.47934798649774"/>
        <n v="-97.6267288888889"/>
        <n v="81.2022133333333"/>
        <n v="-70.1208666666667"/>
        <n v="2.11719333333333"/>
        <n v="1.92888"/>
        <n v="-60.7408209053498"/>
        <n v="153.374407407407"/>
        <n v="12.987"/>
        <n v="1.5288"/>
        <n v="21.228"/>
        <n v="1.971"/>
        <n v="10.224"/>
        <n v="3.2676"/>
        <n v="0.814360740740741"/>
        <n v="1.54220740740741"/>
        <n v="14.4152508641975"/>
        <n v="2.35134386831276"/>
        <n v="18.7969588477366"/>
        <n v="16.0615259259259"/>
        <n v="3.39369218106996"/>
        <n v="-13.3763259259259"/>
        <n v="-132.654002962963"/>
        <n v="-70.3449185185185"/>
        <n v="2.808"/>
        <n v="4.69426222222222"/>
        <n v="26.01984"/>
        <n v="7.068"/>
        <n v="-814.4832"/>
        <n v="-20.889"/>
        <n v="-34.758"/>
        <n v="5.8704"/>
        <n v="9.06123621399177"/>
        <n v="2.50559604938272"/>
        <n v="10.4148"/>
        <n v="8.73883111111111"/>
        <n v="0.843567407407407"/>
        <n v="81.744"/>
        <n v="34.9965"/>
        <n v="9.07587495408382"/>
        <n v="39.6808464197531"/>
        <n v="6.58354444444445"/>
        <n v="30.7294864197531"/>
        <n v="6.5569"/>
        <n v="35.985"/>
        <n v="67.7080888888889"/>
        <n v="1.3944"/>
        <n v="5.4432"/>
        <n v="149.148"/>
        <n v="-2.1756"/>
        <n v="-21.6796296296296"/>
        <n v="-14.4698436213992"/>
        <n v="-3.58939259259259"/>
        <n v="65.7792103703704"/>
        <n v="43.59628"/>
        <n v="5.97217646090535"/>
        <n v="9.9468"/>
        <n v="2.598"/>
        <n v="-33.408369382716"/>
        <n v="2.93365432098765"/>
        <n v="-10.676"/>
        <n v="22.3776"/>
        <n v="1.02844554017688"/>
        <n v="-114.476406387251"/>
        <n v="-1.62147332285244"/>
        <n v="42.7190743571546"/>
        <n v="7.40028069847768"/>
        <n v="3.50431503559257"/>
        <n v="5.66796049382716"/>
        <n v="13.2149491358025"/>
        <n v="16.7524622222222"/>
        <n v="9.35015196452874"/>
        <n v="-3.97733925925926"/>
        <n v="-3.32705185185185"/>
        <n v="1.85256296296296"/>
        <n v="-115.546998518519"/>
        <n v="4.22098699588477"/>
        <n v="35.6334814814815"/>
        <n v="6.31887802469136"/>
        <n v="87.9368790123457"/>
        <n v="-3.78253740740741"/>
        <n v="2.87701037037037"/>
        <n v="-74.90502"/>
        <n v="36.5472981481482"/>
        <n v="-46.2471222222222"/>
        <n v="10.9196958024691"/>
        <n v="-79.4222540740741"/>
        <n v="-173.303313333333"/>
        <n v="2.2062962962963"/>
        <n v="28.8429450102827"/>
        <n v="4.13975228727368"/>
        <n v="1.0166"/>
        <n v="21.5397"/>
        <n v="2.352"/>
        <n v="7.4694"/>
        <n v="2.67805706184969"/>
        <n v="-1.7772"/>
        <n v="320.3172"/>
        <n v="2.0048"/>
        <n v="25.2968772027726"/>
        <n v="15.8300025197534"/>
        <n v="1.8026637037037"/>
        <n v="16.2931851851852"/>
        <n v="12.2291451851852"/>
        <n v="-5.56766222222222"/>
        <n v="-3.44165925925926"/>
        <n v="16.0453688888889"/>
        <n v="14.144"/>
        <n v="32.5113605761317"/>
        <n v="23.3602469135802"/>
        <n v="62.1205787654321"/>
        <n v="1220.61025658436"/>
        <n v="23.1440067901235"/>
        <n v="29.4835779423868"/>
        <n v="44.6249942386831"/>
        <n v="92.6668659259259"/>
        <n v="3.93784625514403"/>
        <n v="3.81994666666667"/>
        <n v="1.65269958847737"/>
        <n v="7.6466304526749"/>
        <n v="8.073"/>
        <n v="13.1572"/>
        <n v="3.69001481481482"/>
        <n v="10.4466172839506"/>
        <n v="3.62261728395062"/>
        <n v="14.418"/>
        <n v="2.01518617283951"/>
        <n v="7.30152686958768"/>
        <n v="112.7666"/>
        <n v="-21.5200316049383"/>
        <n v="-138.709173333333"/>
        <n v="28.2479901234568"/>
        <n v="-29.2673777777778"/>
        <n v="5.8604"/>
        <n v="-130.631637860082"/>
        <n v="2.51448888888889"/>
        <n v="2.691"/>
        <n v="2.35347747512672"/>
        <n v="-20.6250488888889"/>
        <n v="26.901"/>
        <n v="4.64829037037037"/>
        <n v="319.818571851852"/>
        <n v="46.8"/>
        <n v="2.3409"/>
        <n v="31.4105827160494"/>
        <n v="-35.266984209437"/>
        <n v="8.60374967352214"/>
        <n v="6.63095320424637"/>
        <n v="3.48162055834164"/>
        <n v="0.333038943087901"/>
        <n v="-6.11130797866166"/>
        <n v="-7.87982671213541"/>
        <n v="48.7011"/>
        <n v="190.057914102654"/>
        <n v="20.592893397412"/>
        <n v="1.71265462235282"/>
        <n v="4.72593333333333"/>
        <n v="-4.13588723310117"/>
        <n v="5.82835555555556"/>
        <n v="8.4966"/>
        <n v="19.7988"/>
        <n v="13.3056"/>
        <n v="-1.72179351080235"/>
        <n v="-17.1238913241403"/>
        <n v="19.964816090535"/>
        <n v="7.25879991769547"/>
        <n v="18.3007028806584"/>
        <n v="-5.03734135802469"/>
        <n v="2.60661419753086"/>
        <n v="-10.7471733333333"/>
        <n v="10.0778518518519"/>
        <n v="26.07"/>
        <n v="8.7906"/>
        <n v="141.871827693055"/>
        <n v="74.4703411522634"/>
        <n v="15.9493669135802"/>
        <n v="13.0306446090535"/>
        <n v="15.7734485596708"/>
        <n v="3.3544"/>
        <n v="6.56099341563786"/>
        <n v="23.7168"/>
        <n v="272.792"/>
        <n v="5.0128"/>
        <n v="67.0091967000352"/>
        <n v="-1.77200693278468"/>
        <n v="-32.508"/>
        <n v="-12.4146"/>
        <n v="27.1666"/>
        <n v="179.73"/>
        <n v="58.0436577777778"/>
        <n v="-3.42863481481482"/>
        <n v="32.7945333333333"/>
        <n v="-6.22848555555556"/>
        <n v="91.2901234567901"/>
        <n v="-21.0823558847737"/>
        <n v="182.409203621399"/>
        <n v="32.2103308641975"/>
        <n v="13.6563674074074"/>
        <n v="79.1860586008231"/>
        <n v="5.71226222188995"/>
        <n v="22.2384"/>
        <n v="16.302"/>
        <n v="157.233171111111"/>
        <n v="1.94000217242862"/>
        <n v="1185.90607670782"/>
        <n v="-4.44292510288066"/>
        <n v="3.84234666666667"/>
        <n v="-25.9167807407407"/>
        <n v="16.0630749604166"/>
        <n v="72.3611524233061"/>
        <n v="3.52860444444445"/>
        <n v="4.97162620485762"/>
        <n v="7.36568323071762"/>
        <n v="121.220785751773"/>
        <n v="3.84682666666667"/>
        <n v="-94.1183473251029"/>
        <n v="5.51518419753086"/>
        <n v="-7.63163851851852"/>
        <n v="9.89184"/>
        <n v="4.70082897119342"/>
        <n v="6.19300082304527"/>
        <n v="18.4193540740741"/>
        <n v="0.179365925925926"/>
        <n v="6.92657777777778"/>
        <n v="21.7728"/>
        <n v="23.7564"/>
        <n v="-84.8232"/>
        <n v="116.2425"/>
        <n v="11.0383241589881"/>
        <n v="9.44801036936407"/>
        <n v="11.9946192592593"/>
        <n v="743.384962962963"/>
        <n v="73.3624177777778"/>
        <n v="160.1176"/>
        <n v="-35.3761651851852"/>
        <n v="-1.77653925925926"/>
        <n v="103.188806666667"/>
        <n v="6.1548"/>
        <n v="39.9872398381211"/>
        <n v="-19.2631046190791"/>
        <n v="15.4525796021871"/>
        <n v="78.672"/>
        <n v="84.0512"/>
        <n v="7.896"/>
        <n v="7.384"/>
        <n v="41.88"/>
        <n v="16.308237037037"/>
        <n v="26.5862880658436"/>
        <n v="215.851103649743"/>
        <n v="8.99875136034211"/>
        <n v="-6.76833304118314"/>
        <n v="0.263697206028579"/>
        <n v="11.4058877979151"/>
        <n v="-15.08"/>
        <n v="-11.9616"/>
        <n v="50.098"/>
        <n v="-1.9008"/>
        <n v="11.8871"/>
        <n v="-2.06064145559583"/>
        <n v="74.3199259259259"/>
        <n v="305.3438181354"/>
        <n v="513.109835429848"/>
        <n v="23.5200912358291"/>
        <n v="9.8677037037037"/>
        <n v="18.6624"/>
        <n v="116.176444444444"/>
        <n v="22.6466666666667"/>
        <n v="14.7928493827161"/>
        <n v="1.53483456790123"/>
        <n v="320.608"/>
        <n v="4.214"/>
        <n v="23.1168"/>
        <n v="37.4548049382716"/>
        <n v="11.7488"/>
        <n v="9.97644799652648"/>
        <n v="21.1418264200626"/>
        <n v="8.48958024691358"/>
        <n v="11.8892345679012"/>
        <n v="-13.6225817283951"/>
        <n v="7.12143572016461"/>
        <n v="-40.5905266666667"/>
        <n v="3.85429333333333"/>
        <n v="2.46883802469136"/>
        <n v="93.5246061728395"/>
        <n v="-13.7725985185185"/>
        <n v="13.8828"/>
        <n v="18.7224"/>
        <n v="3.9312"/>
        <n v="28.3820482691086"/>
        <n v="9.99533333333334"/>
        <n v="-379.482255144033"/>
        <n v="-4.97341234567901"/>
        <n v="11.908446090535"/>
        <n v="-128.200043209877"/>
        <n v="-3.01136543209877"/>
        <n v="1.28058559670782"/>
        <n v="7.46969259259259"/>
        <n v="387.706916666667"/>
        <n v="5.45658395061729"/>
        <n v="22.1063242798354"/>
        <n v="-24.8639111111111"/>
        <n v="2.81586666666667"/>
        <n v="99.7140316049383"/>
        <n v="2.96911111111111"/>
        <n v="7.31359111111111"/>
        <n v="7.0044"/>
        <n v="15.7248"/>
        <n v="15.9588"/>
        <n v="30.5751461728395"/>
        <n v="220.530571604938"/>
        <n v="51.6752717695473"/>
        <n v="59.3718971791521"/>
        <n v="4.00116959976648"/>
        <n v="101.331864864796"/>
        <n v="22.0158767086486"/>
        <n v="24.0774417509491"/>
        <n v="4.38527276282312"/>
        <n v="4.88196491552778"/>
        <n v="10.584"/>
        <n v="46.953"/>
        <n v="226.7946"/>
        <n v="3.7744"/>
        <n v="161.19"/>
        <n v="37.233637037037"/>
        <n v="16.5632"/>
        <n v="1.5548"/>
        <n v="2.3177"/>
        <n v="3.72480296296296"/>
        <n v="19.9665"/>
        <n v="-21.9865846067195"/>
        <n v="13.7646"/>
        <n v="184.641419753086"/>
        <n v="9.936"/>
        <n v="-217.048"/>
        <n v="15.552"/>
        <n v="8.49848"/>
        <n v="-2.29376"/>
        <n v="-14.55872"/>
        <n v="-9.70069333333333"/>
        <n v="76.7904"/>
        <n v="6.8714"/>
        <n v="17.5448"/>
        <n v="132.5898"/>
        <n v="33.8517"/>
        <n v="44.5730021044789"/>
        <n v="6.29532700454516"/>
        <n v="19.5761896296296"/>
        <n v="14.8089111111111"/>
        <n v="67.6920256790124"/>
        <n v="55.2309"/>
        <n v="21.05516"/>
        <n v="46.0968174074074"/>
        <n v="121.262125185185"/>
        <n v="8.94318230452675"/>
        <n v="44.6284111111111"/>
        <n v="19.6299703703704"/>
        <n v="83.646"/>
        <n v="-171.756905349794"/>
        <n v="-4.84410814814815"/>
        <n v="4.20684905349794"/>
        <n v="6.01576"/>
        <n v="-127.229013004115"/>
        <n v="7.20661925925926"/>
        <n v="-2.8458975308642"/>
        <n v="100.869771604938"/>
        <n v="9.28075555555556"/>
        <n v="12.541723127572"/>
        <n v="2.0416"/>
        <n v="4.1031"/>
        <n v="9.6657"/>
        <n v="2.5056"/>
        <n v="35.245"/>
        <n v="80.843"/>
        <n v="-126.024733333333"/>
        <n v="-20.9759429000891"/>
        <n v="1.81175555500428"/>
        <n v="334.551"/>
        <n v="57.9185761316872"/>
        <n v="21.7845"/>
        <n v="-1.4429457799042"/>
        <n v="4.84773333333333"/>
        <n v="55.7447407407407"/>
        <n v="16.6272"/>
        <n v="7.58872592592593"/>
        <n v="7.4719762962963"/>
        <n v="3.52814814814815"/>
        <n v="17.4932"/>
        <n v="0.898074074074074"/>
        <n v="54.8604"/>
        <n v="0.435565925925926"/>
        <n v="14.098"/>
        <n v="10.8"/>
        <n v="107.7216"/>
        <n v="-13.3176"/>
        <n v="54.3528"/>
        <n v="3.99985086419753"/>
        <n v="163.66534"/>
        <n v="3.05088592592593"/>
        <n v="-228.321862222222"/>
        <n v="28.7733899588477"/>
        <n v="2.28883127572016"/>
        <n v="-4.12310493827161"/>
        <n v="97.0293333333333"/>
        <n v="8.0464"/>
        <n v="5.29833333333333"/>
        <n v="6.53354074074074"/>
        <n v="1.3416"/>
        <n v="16.27648"/>
        <n v="-23.3267955555556"/>
        <n v="5.82624"/>
        <n v="35.94004"/>
        <n v="22.4448"/>
        <n v="6.4206"/>
        <n v="5.6628"/>
        <n v="9.7164"/>
        <n v="-8.0784"/>
        <n v="28.2483585185185"/>
        <n v="3.88416"/>
        <n v="0.590844444444445"/>
        <n v="25.3173633333333"/>
        <n v="13.7017251028807"/>
        <n v="64.7788780246914"/>
        <n v="-47.3242765432099"/>
        <n v="-1.4322778600823"/>
        <n v="60.1976217283951"/>
        <n v="9.29242222222222"/>
        <n v="41.7797333333333"/>
        <n v="73.9011985185185"/>
        <n v="1.57011555555556"/>
        <n v="17.8994459259259"/>
        <n v="25.2936"/>
        <n v="10.3071"/>
        <n v="97.0137"/>
        <n v="9.3906"/>
        <n v="13.0093911111111"/>
        <n v="-9.56"/>
        <n v="132.345577777778"/>
        <n v="-21.0136666666667"/>
        <n v="503.64"/>
        <n v="50.328"/>
        <n v="72.432"/>
        <n v="-19.3982918518519"/>
        <n v="-29.9542004938272"/>
        <n v="-54.5548404938272"/>
        <n v="17.0268"/>
        <n v="-6.53001399176955"/>
        <n v="-28.0650113580247"/>
        <n v="7.09683333333333"/>
        <n v="90.6656666666667"/>
        <n v="1.11897160493827"/>
        <n v="3.83454296296296"/>
        <n v="0.497904814814815"/>
        <n v="193.932798888889"/>
        <n v="4.0439612345679"/>
        <n v="47.7096019753086"/>
        <n v="11.586"/>
        <n v="8.95"/>
        <n v="5.616"/>
        <n v="9.67390111111111"/>
        <n v="10.5108232098765"/>
        <n v="13.7662474074074"/>
        <n v="30.6572162743857"/>
        <n v="13.0676898765432"/>
        <n v="-8.27412148148148"/>
        <n v="12.599"/>
        <n v="38.6492750617284"/>
        <n v="2.8101"/>
        <n v="22.2604604115226"/>
        <n v="2.439790781893"/>
        <n v="29.9358592592593"/>
        <n v="4.01678633744856"/>
        <n v="130.026547489712"/>
        <n v="14.8283291900535"/>
        <n v="7.63022235544596"/>
        <n v="228.062067522486"/>
        <n v="-0.673165226337449"/>
        <n v="5.13738162515976"/>
        <n v="4.85334150753749"/>
        <n v="21.735988348693"/>
        <n v="449.985"/>
        <n v="15.0956401646091"/>
        <n v="6.62996543209877"/>
        <n v="36.3068"/>
        <n v="0.9048"/>
        <n v="19.5184"/>
        <n v="2.45752029324667"/>
        <n v="15.60832"/>
        <n v="0.0792"/>
        <n v="212.907395555556"/>
        <n v="41.6572633744856"/>
        <n v="8.636"/>
        <n v="20.6612"/>
        <n v="225.735"/>
        <n v="0.5584"/>
        <n v="8.997"/>
        <n v="4.009194255884"/>
        <n v="73.321"/>
        <n v="-29.2285155555556"/>
        <n v="0.886133744855967"/>
        <n v="8.29421185185185"/>
        <n v="-15.5985395884774"/>
        <n v="-3.5996"/>
        <n v="944.9865"/>
        <n v="24.47"/>
        <n v="3.52945185185185"/>
        <n v="-14.0043607407407"/>
        <n v="-5.13095679012346"/>
        <n v="-8.45732510288066"/>
        <n v="12.8744"/>
        <n v="116.3515"/>
        <n v="3.84896"/>
        <n v="-13.312"/>
        <n v="-1.2558"/>
        <n v="-6.1152"/>
        <n v="74.574"/>
        <n v="9.4486"/>
        <n v="6.03"/>
        <n v="39.9440801837193"/>
        <n v="3.89306752781639"/>
        <n v="6.70464"/>
        <n v="78.2058139917696"/>
        <n v="16.0382814814815"/>
        <n v="1.4672"/>
        <n v="-36.4610222222222"/>
        <n v="18.7158814814815"/>
        <n v="-35.8848"/>
        <n v="-344.280322469136"/>
        <n v="7.182"/>
        <n v="38.0864"/>
        <n v="1.09947530864198"/>
        <n v="3.63287037037037"/>
        <n v="3.45722222222222"/>
        <n v="7.4475462962963"/>
        <n v="11.3047839506173"/>
        <n v="3.115"/>
        <n v="23.4603703703704"/>
        <n v="56.7054012345679"/>
        <n v="5.54490740740741"/>
        <n v="5.62260907063875"/>
        <n v="14.39375"/>
        <n v="86.087037037037"/>
        <n v="13.1976394765295"/>
        <n v="12.1173741049667"/>
        <n v="12.4173"/>
        <n v="50.0346"/>
        <n v="10.164"/>
        <n v="12.432"/>
        <n v="23.028"/>
        <n v="34.294"/>
        <n v="4.02417481481481"/>
        <n v="6.76209259259259"/>
        <n v="-31.130922962963"/>
        <n v="-124.706176460905"/>
        <n v="0.789181069958848"/>
        <n v="-4.13055209876543"/>
        <n v="3.70825625306448"/>
        <n v="4.34677264962356"/>
        <n v="8.64870664155534"/>
        <n v="14.1522132490836"/>
        <n v="2.45769116575786"/>
        <n v="22.1977582849819"/>
        <n v="3.894"/>
        <n v="49.2498014814815"/>
        <n v="303.452888888889"/>
        <n v="28.8002844444444"/>
        <n v="10.9097688888889"/>
        <n v="5.25470222222222"/>
        <n v="4.04863407407407"/>
        <n v="27.47136"/>
        <n v="51.61976"/>
        <n v="4.4712"/>
        <n v="89.964"/>
        <n v="10.89"/>
        <n v="41.2237"/>
        <n v="17.38"/>
        <n v="-4.6764"/>
        <n v="4.1652"/>
        <n v="14.9114666666667"/>
        <n v="40.8006"/>
        <n v="-1.4352"/>
        <n v="10.6794"/>
        <n v="-33.804"/>
        <n v="30.2280945689695"/>
        <n v="4.225"/>
        <n v="3.58095765432099"/>
        <n v="3.4995"/>
        <n v="1.37097481481481"/>
        <n v="26.8926144032922"/>
        <n v="7.25387621399177"/>
        <n v="58.3161458502726"/>
        <n v="27.6096511220788"/>
        <n v="0.680884993515321"/>
        <n v="92.612054233781"/>
        <n v="3.09679493564213"/>
        <n v="97.7165087056888"/>
        <n v="4.498"/>
        <n v="46.7473481481482"/>
        <n v="-1.4015670781893"/>
        <n v="1.51551209876543"/>
        <n v="-8.80712691358025"/>
        <n v="4.51447572016461"/>
        <n v="9.4288421399177"/>
        <n v="1.57578665369029"/>
        <n v="197.353"/>
        <n v="1.512"/>
        <n v="3.024"/>
        <n v="0.394408230452675"/>
        <n v="3.62855572016461"/>
        <n v="39.3145907407407"/>
        <n v="146.515072839506"/>
        <n v="11.390162962963"/>
        <n v="16.8512"/>
        <n v="24.998"/>
        <n v="11.4317708641975"/>
        <n v="26.96192"/>
        <n v="10.1016182716049"/>
        <n v="2.80853333333333"/>
        <n v="2.05318201151061"/>
        <n v="4.99465611886569"/>
        <n v="-86.1847303661893"/>
        <n v="-20.4177274074074"/>
        <n v="0.361605925925926"/>
        <n v="1.96672"/>
        <n v="16.6852518518519"/>
        <n v="-9.01413333333333"/>
        <n v="1.08481777777778"/>
        <n v="12.4801738271605"/>
        <n v="33.6321423868313"/>
        <n v="16.3088510556139"/>
        <n v="40.3704"/>
        <n v="81.8432"/>
        <n v="18.1176"/>
        <n v="22.869"/>
        <n v="208.273071934156"/>
        <n v="10.74"/>
        <n v="29.7623925925926"/>
        <n v="6.17843687242798"/>
        <n v="0.243141535739593"/>
        <n v="24.7767561432141"/>
        <n v="300.156854795139"/>
        <n v="3.69046512723324"/>
        <n v="7.66490222222222"/>
        <n v="10.512975473251"/>
        <n v="52.5654197530864"/>
        <n v="90.3768329218107"/>
        <n v="105.065102222222"/>
        <n v="29.9484312757202"/>
        <n v="9.9891037037037"/>
        <n v="58.4932720987654"/>
        <n v="8.694"/>
        <n v="-84.793350617284"/>
        <n v="-991.716651851852"/>
        <n v="0.772151851851852"/>
        <n v="-10.7297613168724"/>
        <n v="-410.945514403292"/>
        <n v="-18.4222024691358"/>
        <n v="-1.13616123168651"/>
        <n v="20.2800922240869"/>
        <n v="-15.3517762163514"/>
        <n v="-15.1026074074074"/>
        <n v="3.39221777777778"/>
        <n v="56.331769218107"/>
        <n v="178.91"/>
        <n v="78.6707144032922"/>
        <n v="179.7751618107"/>
        <n v="36.2238857613169"/>
        <n v="32.6427254320988"/>
        <n v="-32.3673"/>
        <n v="7.21245333333333"/>
        <n v="90.9762"/>
        <n v="13.788"/>
        <n v="3.41327679012346"/>
        <n v="15.3522"/>
        <n v="33.3576"/>
        <n v="4.704"/>
        <n v="41.7145888888889"/>
        <n v="25.4912691358025"/>
        <n v="8.15604000520017"/>
        <n v="1.47130324681301"/>
        <n v="35.5358344465133"/>
        <n v="3.66425777212092"/>
        <n v="-7.15073333333333"/>
        <n v="30.2384"/>
        <n v="7.0713"/>
        <n v="3.9771"/>
        <n v="44.9609812210991"/>
        <n v="36.3022274897119"/>
        <n v="18.4772"/>
        <n v="17.1296177777778"/>
        <n v="86.3856"/>
        <n v="3.95820576131687"/>
        <n v="19.1218765432099"/>
        <n v="0.178751012827558"/>
        <n v="12.8256"/>
        <n v="136.6176"/>
        <n v="5.334"/>
        <n v="5.18222222222222"/>
        <n v="7.40380711088807"/>
        <n v="3.41840430914259"/>
        <n v="48.9171260945169"/>
        <n v="-2.33585631168617"/>
        <n v="-6.11617749520439"/>
        <n v="16.9792"/>
        <n v="21.0226776954733"/>
        <n v="38.9517172016461"/>
        <n v="3.39712"/>
        <n v="57.3372125925926"/>
        <n v="-8.84448230452675"/>
        <n v="-196.991839795233"/>
        <n v="-72.3353706995885"/>
        <n v="312.782746666667"/>
        <n v="3.05635950617284"/>
        <n v="-6.31568867214985"/>
        <n v="2.47325028221792"/>
        <n v="26.4363703703704"/>
        <n v="4.56135555555556"/>
        <n v="3.5702298678328"/>
        <n v="11.5293224812109"/>
        <n v="8.13725278514345"/>
        <n v="39.526755503331"/>
        <n v="-37.9763333333333"/>
        <n v="-167.387807407407"/>
        <n v="7.6146"/>
        <n v="35.6238"/>
        <n v="4.16638442222028"/>
        <n v="-61.5479361316873"/>
        <n v="-54.0355002469136"/>
        <n v="53.549550617284"/>
        <n v="-13.8468"/>
        <n v="12.2328"/>
        <n v="7.1976"/>
        <n v="53.5711829174884"/>
        <n v="17.3376278247201"/>
        <n v="43.6842"/>
        <n v="3.0498"/>
        <n v="10.35"/>
        <n v="18.0096"/>
        <n v="5.1042"/>
        <n v="12.096"/>
        <n v="5.6956"/>
        <n v="108.906311111111"/>
        <n v="12.6947679012346"/>
        <n v="-3.73516543209877"/>
        <n v="33.2686090534979"/>
        <n v="-4.18243950617284"/>
        <n v="-2.33992427983539"/>
        <n v="60.2371555555556"/>
        <n v="98.5060587654321"/>
        <n v="10.0510240740741"/>
        <n v="4.37159555555556"/>
        <n v="2.55799563197121"/>
        <n v="2.67659983008556"/>
        <n v="-372.277537037037"/>
        <n v="4.752"/>
        <n v="-20.691"/>
        <n v="91.7892"/>
        <n v="-7.996"/>
        <n v="180.441"/>
        <n v="21.384"/>
        <n v="11.704"/>
        <n v="69.7925176954733"/>
        <n v="9.33649777777778"/>
        <n v="-2.91000888888889"/>
        <n v="49.68656"/>
        <n v="-7.56356740740741"/>
        <n v="-18.4464"/>
        <n v="9.8328"/>
        <n v="1.6704"/>
        <n v="-189.437412345679"/>
        <n v="-11.1574666666667"/>
        <n v="-36.542304526749"/>
        <n v="62.82"/>
        <n v="63.873"/>
        <n v="16.9932"/>
        <n v="-39.9528"/>
        <n v="11.206"/>
        <n v="0.1588"/>
        <n v="9.57754938271605"/>
        <n v="308.192444444445"/>
        <n v="8.6879"/>
        <n v="12.713037037037"/>
        <n v="19.3758660493827"/>
        <n v="4.59696049382716"/>
        <n v="0.977166666666667"/>
        <n v="4.9104"/>
        <n v="69.705"/>
        <n v="48.3046340740741"/>
        <n v="-32.1451180246914"/>
        <n v="3.1104"/>
        <n v="100.196"/>
        <n v="1.80238222222222"/>
        <n v="14.4880085596708"/>
        <n v="3.7996"/>
        <n v="9.05802469135803"/>
        <n v="96.0507448559671"/>
        <n v="16.3271718518519"/>
        <n v="6.21918485596708"/>
        <n v="64.5497896296296"/>
        <n v="108.174554074074"/>
        <n v="179.172998518519"/>
        <n v="2.75100444444444"/>
        <n v="30.9729281902567"/>
        <n v="50.3296790123457"/>
        <n v="8.60081185340382"/>
        <n v="-12.024778600823"/>
        <n v="1.25937259259259"/>
        <n v="1.84106082304527"/>
        <n v="6.8168237037037"/>
        <n v="66.1816443209876"/>
        <n v="23.0291864197531"/>
        <n v="31.6167762962963"/>
        <n v="40.3019"/>
        <n v="5.77294814814815"/>
        <n v="15.2890864197531"/>
        <n v="1.16645185185185"/>
        <n v="30.7231555555556"/>
        <n v="2.51778572115911"/>
        <n v="5.6115"/>
        <n v="8.1432"/>
        <n v="-23.8223333333333"/>
        <n v="-18.1731407407407"/>
        <n v="-58.1145827160494"/>
        <n v="-13.5016296296296"/>
        <n v="24.8616240329218"/>
        <n v="-11.8681433333333"/>
        <n v="-3.34105827160494"/>
        <n v="8.90300358024691"/>
        <n v="6.04547325102881"/>
        <n v="-62.0463407407407"/>
        <n v="-90.0665596707819"/>
        <n v="-3.06538469135803"/>
        <n v="-2.61758"/>
        <n v="-74.6358874074074"/>
        <n v="3.72650534979424"/>
        <n v="-284.245380740741"/>
        <n v="37.2001777777778"/>
        <n v="-30.4515634567901"/>
        <n v="15.9936"/>
        <n v="42.495"/>
        <n v="2.63648"/>
        <n v="2.54041004115226"/>
        <n v="12.7022702880658"/>
        <n v="1.17391901234568"/>
        <n v="25.4045405761317"/>
        <n v="1557.55504131687"/>
        <n v="10.94"/>
        <n v="10.9006765432099"/>
        <n v="-5.27933432098765"/>
        <n v="5.96819193415638"/>
        <n v="227.032503703704"/>
        <n v="33.4982874074074"/>
        <n v="3.61485185185185"/>
        <n v="67.5459002469136"/>
        <n v="12.1991621399177"/>
        <n v="2.51201942386831"/>
        <n v="78.3074847736626"/>
        <n v="15.9172325925926"/>
        <n v="3.2902304526749"/>
        <n v="13.9444148148148"/>
        <n v="5.751"/>
        <n v="21.6034320987654"/>
        <n v="11.0027263374486"/>
        <n v="0.717296296296296"/>
        <n v="4.27361522633745"/>
        <n v="12.0978"/>
        <n v="10.8634722222222"/>
        <n v="-9.19451440329218"/>
        <n v="-21.433024691358"/>
        <n v="-83.4917037037037"/>
        <n v="-13.2711810204454"/>
        <n v="26.6193106377764"/>
        <n v="2.60006358042254"/>
        <n v="-112.790020488145"/>
        <n v="231.45024154035"/>
        <n v="-9.53340184748048"/>
        <n v="449.991"/>
        <n v="-14.687621399177"/>
        <n v="37.3250565843621"/>
        <n v="-2.6997"/>
        <n v="30.9918"/>
        <n v="31.2444"/>
        <n v="0.9468"/>
        <n v="68.198"/>
        <n v="5.2332"/>
        <n v="28.4364"/>
        <n v="2.5592"/>
        <n v="-838.017481481482"/>
        <n v="-51.5344740740741"/>
        <n v="-99.3846577777778"/>
        <n v="-16.4894459259259"/>
        <n v="24.3963101234568"/>
        <n v="15.6044938271605"/>
        <n v="30.966621942917"/>
        <n v="34.1873866666667"/>
        <n v="4.71372444444445"/>
        <n v="6.46380641975309"/>
        <n v="30.2680928395062"/>
        <n v="12.3591555555556"/>
        <n v="1.13128037037037"/>
        <n v="7.73058111111111"/>
        <n v="27.4713079012346"/>
        <n v="22.5314166666667"/>
        <n v="7.25852576131687"/>
        <n v="3.09398957701909"/>
        <n v="6.6001375013552"/>
        <n v="6.33493795430312"/>
        <n v="12.6329673538456"/>
        <n v="41.1549669687325"/>
        <n v="3.94346622732807"/>
        <n v="1.90985528856387"/>
        <n v="176.9497"/>
        <n v="8.57433185185185"/>
        <n v="74.0173975308642"/>
        <n v="86.7345041111528"/>
        <n v="8.7372"/>
        <n v="11.4062962962963"/>
        <n v="4.04014320987654"/>
        <n v="25.7802133333333"/>
        <n v="22.6753864197531"/>
        <n v="46.3146324279835"/>
        <n v="32.1280651851852"/>
        <n v="11.6641777777778"/>
        <n v="88.9757234567901"/>
        <n v="29.739024691358"/>
        <n v="-27.3784172839506"/>
        <n v="29.0"/>
        <n v="-8.07312304526749"/>
        <n v="5.7475312374127"/>
        <n v="-47.5060616400861"/>
        <n v="5.19219973898046"/>
        <n v="2.42020594277045"/>
        <n v="-183.37522345679"/>
        <n v="4.70137777777778"/>
        <n v="46.1184"/>
        <n v="3.942"/>
        <n v="1.7876"/>
        <n v="9.99786666666666"/>
        <n v="5.87969777777778"/>
        <n v="4.14197333333333"/>
        <n v="101.650267654321"/>
        <n v="-19.3113555555556"/>
        <n v="9.0127750290559"/>
        <n v="235.904617195439"/>
        <n v="3.69453794238683"/>
        <n v="-8.22134979423868"/>
        <n v="-7.15720296296296"/>
        <n v="-1.34208576131687"/>
        <n v="-12.8524162962963"/>
        <n v="12.8385303703704"/>
        <n v="-21.3118105349794"/>
        <n v="0.650654814814815"/>
        <n v="-69.8445543209877"/>
        <n v="13.4539193415638"/>
        <n v="24.8994859259259"/>
        <n v="12.2936333333333"/>
        <n v="99.5463481481482"/>
        <n v="22.5380804893087"/>
        <n v="-1.8463005090516"/>
        <n v="0.891677037037037"/>
        <n v="16.7531209876543"/>
        <n v="40.8775711111111"/>
        <n v="3.96655604938272"/>
        <n v="-349.912204444444"/>
        <n v="-36.1703308641975"/>
        <n v="0.794149711934156"/>
        <n v="11.5584"/>
        <n v="23.4976"/>
        <n v="15.3525313580247"/>
        <n v="7.65375851851852"/>
        <n v="-8.57787604938272"/>
        <n v="-331.798574074074"/>
        <n v="68.6733185185185"/>
        <n v="6.79319061728395"/>
        <n v="23.9806072016461"/>
        <n v="6.2976338313377"/>
        <n v="17.8414437782506"/>
        <n v="-12.7785"/>
        <n v="14.6642"/>
        <n v="14.2002"/>
        <n v="3.72"/>
        <n v="15.408"/>
        <n v="65.435"/>
        <n v="6.05271111111111"/>
        <n v="18.684"/>
        <n v="-13.2515081481481"/>
        <n v="9.85091604938272"/>
        <n v="3.39780419753086"/>
        <n v="6.41865778664366"/>
        <n v="-37.9727308641975"/>
        <n v="59.6189098765432"/>
        <n v="44.2968229324538"/>
        <n v="3.4686"/>
        <n v="4.455"/>
        <n v="40.1702"/>
        <n v="13.8684"/>
        <n v="89.9548"/>
        <n v="3.5767"/>
        <n v="636.0003"/>
        <n v="2.91595061728395"/>
        <n v="-174.447077037037"/>
        <n v="-19.8178607407407"/>
        <n v="4.14418436213992"/>
        <n v="571.593608807541"/>
        <n v="4.09950905879143"/>
        <n v="6.6588"/>
        <n v="12.9584"/>
        <n v="69.5078683127572"/>
        <n v="2.31950617283951"/>
        <n v="-3.58264296296296"/>
        <n v="0.91"/>
        <n v="2.99"/>
        <n v="37.1167377777778"/>
        <n v="3.5948"/>
        <n v="52.5114"/>
        <n v="1.7136"/>
        <n v="2.0358"/>
        <n v="4.8162"/>
        <n v="5.2029"/>
        <n v="7.764"/>
        <n v="1.2622392594126"/>
        <n v="3.92125306464065"/>
        <n v="0.51441095421307"/>
        <n v="234.01377046259"/>
        <n v="34.8267703703704"/>
        <n v="9.1845"/>
        <n v="5.196"/>
        <n v="16.1020444444444"/>
        <n v="0.45031950617284"/>
        <n v="7.79934814814815"/>
        <n v="46.4092164609054"/>
        <n v="5.60412345679012"/>
        <n v="9.34330074074074"/>
        <n v="150.416"/>
        <n v="9.55420148148148"/>
        <n v="111.343653333333"/>
        <n v="428.39776691358"/>
        <n v="0.331273333333333"/>
        <n v="9.43789436698318"/>
        <n v="145.247277777778"/>
        <n v="279.302039506173"/>
        <n v="2.06898567901235"/>
        <n v="325.821882469136"/>
        <n v="10.058"/>
        <n v="15.8158"/>
        <n v="6.6352"/>
        <n v="259.5297"/>
        <n v="13.452"/>
        <n v="6.3504"/>
        <n v="-12.8784"/>
        <n v="4.5448"/>
        <n v="23.1602318286416"/>
        <n v="6.633"/>
        <n v="8.2782"/>
        <n v="143.337604292138"/>
        <n v="145.409444444444"/>
        <n v="37.5701119341564"/>
        <n v="9.9652"/>
        <n v="7.9188"/>
        <n v="86.8272222222222"/>
        <n v="13.6802551440329"/>
        <n v="6.89038518518519"/>
        <n v="67.9500641975309"/>
        <n v="-69.4888991769547"/>
        <n v="5.9136"/>
        <n v="1.91692222222222"/>
        <n v="-124.873376807954"/>
        <n v="63.6984964420371"/>
        <n v="4.53373507059108"/>
        <n v="88.0729264610242"/>
        <n v="1.77805333333333"/>
        <n v="-7.86037777777778"/>
        <n v="0.406861481481482"/>
        <n v="155.47557037037"/>
        <n v="28.9139644444445"/>
        <n v="0.793356352033736"/>
        <n v="180.7659"/>
        <n v="-99.6219"/>
        <n v="23.9984"/>
        <n v="-55.4995127572016"/>
        <n v="-3.83526913580247"/>
        <n v="533.8236"/>
        <n v="8.49475555555556"/>
        <n v="26.3377303703704"/>
        <n v="270.584330534979"/>
        <n v="73.5448"/>
        <n v="14.0914567901235"/>
        <n v="8.97300098765432"/>
        <n v="0.113787661397128"/>
        <n v="80.5269240530349"/>
        <n v="4.25934222222222"/>
        <n v="4.1832"/>
        <n v="1.872"/>
        <n v="19.2538930041152"/>
        <n v="3.1248"/>
        <n v="30.2634"/>
        <n v="88.3948"/>
        <n v="3.1752"/>
        <n v="37.9848"/>
        <n v="15.808"/>
        <n v="0.804539700054488"/>
        <n v="-8.35755934911774"/>
        <n v="143.817836419753"/>
        <n v="45.4518555555556"/>
        <n v="40.97"/>
        <n v="3.41782851955062"/>
        <n v="4.24581394657931"/>
        <n v="0.982177777777778"/>
        <n v="-4.50841232769866"/>
        <n v="4.3321901259926"/>
        <n v="4.8134907578557"/>
        <n v="5.95450823045267"/>
        <n v="41.2774185185185"/>
        <n v="17.9067777777778"/>
        <n v="8.554"/>
        <n v="8.41106172839506"/>
        <n v="22.1699794238683"/>
        <n v="18.5358329218107"/>
        <n v="30.4262172839506"/>
        <n v="-29.5508227160494"/>
        <n v="0.340605761316872"/>
        <n v="26.0125463222862"/>
        <n v="61.1997733088963"/>
        <n v="3.6936"/>
        <n v="1.9176"/>
        <n v="4.08815670781893"/>
        <n v="4.47536"/>
        <n v="8.54288065843621"/>
        <n v="-10.8292661728395"/>
        <n v="4.4604"/>
        <n v="-20.7846"/>
        <n v="-14.7808918518519"/>
        <n v="2.9372"/>
        <n v="20.85"/>
        <n v="23.384"/>
        <n v="7.504"/>
        <n v="-95.823"/>
        <n v="3.25726567901235"/>
        <n v="3.45216"/>
        <n v="24.1414796296296"/>
        <n v="-810.114205185185"/>
        <n v="143.303"/>
        <n v="56.324"/>
        <n v="-204.4458"/>
        <n v="5.75040395061728"/>
        <n v="22.518"/>
        <n v="-3.5154"/>
        <n v="6.9552"/>
        <n v="194.280981481481"/>
        <n v="1.14759374485597"/>
        <n v="56.0584444444445"/>
        <n v="19.0525432098765"/>
        <n v="19.8641637860082"/>
        <n v="-5.37912362139918"/>
        <n v="-92.0251160493827"/>
        <n v="84.294"/>
        <n v="5.123"/>
        <n v="14.8"/>
        <n v="2.2908"/>
        <n v="161.9919"/>
        <n v="4.4736"/>
        <n v="60.392"/>
        <n v="-106.754446666667"/>
        <n v="3.71862222222222"/>
        <n v="19.998"/>
        <n v="66.3264"/>
        <n v="14.651"/>
        <n v="21.0"/>
        <n v="4.99315"/>
        <n v="13.8915"/>
        <n v="3.6018"/>
        <n v="13.455"/>
        <n v="-56.3737647919908"/>
        <n v="-27.7657125925926"/>
        <n v="-278.992631111111"/>
        <n v="-151.598831481481"/>
        <n v="-12.8698982716049"/>
        <n v="-250.108444444444"/>
        <n v="-2.261"/>
        <n v="125.198"/>
        <n v="6.54691204324276"/>
        <n v="3.41606076956873"/>
        <n v="34.4349711934156"/>
        <n v="5.75892938271605"/>
        <n v="11.8185257613169"/>
        <n v="9.1056"/>
        <n v="53.5573268833575"/>
        <n v="22.5033572930108"/>
        <n v="5.84725580906434"/>
        <n v="9.534"/>
        <n v="1.1808"/>
        <n v="75.18"/>
        <n v="-3.60466740740741"/>
        <n v="-29.1390074074074"/>
        <n v="12.178"/>
        <n v="21.0010666666667"/>
        <n v="12.1079111111111"/>
        <n v="-128.752462222222"/>
        <n v="23.225357037037"/>
        <n v="10.6477511111111"/>
        <n v="-3.37655918671728"/>
        <n v="3.80388121274689"/>
        <n v="18.4661333333333"/>
        <n v="-40.1808"/>
        <n v="5.42335802469136"/>
        <n v="9350.59056790124"/>
        <n v="368.671462962963"/>
        <n v="18.747208436214"/>
        <n v="10.5848987654321"/>
        <n v="5.6632237037037"/>
        <n v="103.811514074074"/>
        <n v="-32.8639802469136"/>
        <n v="2.9568"/>
        <n v="102.9528"/>
        <n v="3.852"/>
        <n v="45.9754"/>
        <n v="21.6330517695473"/>
        <n v="15.5780609053498"/>
        <n v="2887.41854222222"/>
        <n v="38.4761617283951"/>
        <n v="-26.6658437860082"/>
        <n v="14.6471424784294"/>
        <n v="1.9394540468036"/>
        <n v="16.0812037037037"/>
        <n v="-938.28"/>
        <n v="-14.92"/>
        <n v="-9.1816"/>
        <n v="0.8495"/>
        <n v="8.8608"/>
        <n v="5.0688"/>
        <n v="1.92354238683128"/>
        <n v="0.9336"/>
        <n v="-36.0574156378601"/>
        <n v="27.882"/>
        <n v="22.6458866666667"/>
        <n v="-50.3569219658113"/>
        <n v="-17.39296"/>
        <n v="6.67397530864198"/>
        <n v="-27.8592711111111"/>
        <n v="0.1584"/>
        <n v="-3.28899336199803"/>
        <n v="-2.03050655112443"/>
        <n v="-190.8522"/>
        <n v="-2.9985"/>
        <n v="13.5882"/>
        <n v="-7.0337037037037"/>
        <n v="-29.2816434567901"/>
        <n v="0.746070781893004"/>
        <n v="3.86996296296296"/>
        <n v="16.6568"/>
        <n v="3.456"/>
        <n v="1.9698"/>
        <n v="26.6616"/>
        <n v="18.4464"/>
        <n v="20.6976"/>
        <n v="-465.568"/>
        <n v="4.368"/>
        <n v="26.8213382716049"/>
        <n v="3.35800427983539"/>
        <n v="-168.11704691358"/>
        <n v="1.33050469135802"/>
        <n v="-12.2952090534979"/>
        <n v="13.9622518518519"/>
        <n v="26.7898192592593"/>
        <n v="20.3545758024691"/>
        <n v="12.8020839506173"/>
        <n v="37.6960681481482"/>
        <n v="30.09"/>
        <n v="7.57299302631388"/>
        <n v="4.42211968603748"/>
        <n v="25.2485300604856"/>
        <n v="1.06561743171166"/>
        <n v="9.75503917110748"/>
        <n v="10.9547231012754"/>
        <n v="305.223643004115"/>
        <n v="61.339797037037"/>
        <n v="608.717015432099"/>
        <n v="21.0128"/>
        <n v="28.8576"/>
        <n v="13.0375"/>
        <n v="32.936"/>
        <n v="11.0491733333333"/>
        <n v="16.1462622222222"/>
        <n v="281.74486"/>
        <n v="6.95808"/>
        <n v="1.53796296296296"/>
        <n v="62.5654518518519"/>
        <n v="86.2188785955923"/>
        <n v="24.3028757090017"/>
        <n v="10.6838790026604"/>
        <n v="-42.4244562962963"/>
        <n v="6.583"/>
        <n v="21.294"/>
        <n v="246.798360493827"/>
        <n v="841.476325925926"/>
        <n v="13.5417942386831"/>
        <n v="166.234087242798"/>
        <n v="-34.641"/>
        <n v="0.801436049382716"/>
        <n v="17.8647849794239"/>
        <n v="8.84134567901234"/>
        <n v="-16.3339659259259"/>
        <n v="39.4397975308642"/>
        <n v="58.0846155555556"/>
        <n v="1.63626526748971"/>
        <n v="13.7451343985737"/>
        <n v="4.8392"/>
        <n v="11.7031111111111"/>
        <n v="0.165009382716049"/>
        <n v="32.891122962963"/>
        <n v="304.257572345679"/>
        <n v="11.2308"/>
        <n v="1.5444"/>
        <n v="3.9952"/>
        <n v="11.0036148148148"/>
        <n v="-52.7204977777778"/>
        <n v="-259.409546666667"/>
        <n v="29.4372"/>
        <n v="17.5812"/>
        <n v="1644.2913"/>
        <n v="5.16083849193285"/>
        <n v="-10.4050074074074"/>
        <n v="12.1068"/>
        <n v="5.6994"/>
        <n v="5.5888"/>
        <n v="3.4092"/>
        <n v="7.13324535756729"/>
        <n v="-15.5594499954507"/>
        <n v="11.2678189300412"/>
        <n v="8.38159275420603"/>
        <n v="3.2064"/>
        <n v="2.2518"/>
        <n v="30.582"/>
        <n v="200.039040329218"/>
        <n v="-13.5929802469136"/>
        <n v="19.9852819753086"/>
        <n v="8.184"/>
        <n v="21.5988"/>
        <n v="13.2752381181629"/>
        <n v="85.9957"/>
        <n v="6.10848"/>
        <n v="162.0"/>
        <n v="57.7226524224599"/>
        <n v="21.6782222222222"/>
        <n v="11.8584"/>
        <n v="7.8225"/>
        <n v="56.4405333271175"/>
        <n v="25.176"/>
        <n v="90.7496938271605"/>
        <n v="14.1642061728395"/>
        <n v="1.50453333333333"/>
        <n v="3.68853333333333"/>
        <n v="26.0568"/>
        <n v="22.6782"/>
        <n v="17.4784"/>
        <n v="12.1656497119342"/>
        <n v="30.7004859259259"/>
        <n v="42.7339687242798"/>
        <n v="7.38246617283951"/>
        <n v="25.48"/>
        <n v="17.3376"/>
        <n v="10.2980392393457"/>
        <n v="-22.1724331252859"/>
        <n v="30.7024925412992"/>
        <n v="-10.4494445694278"/>
        <n v="-19.7764543073274"/>
        <n v="5.86254666666667"/>
        <n v="85.054353909465"/>
        <n v="0.458031604938272"/>
        <n v="3.41128987654321"/>
        <n v="36.1568395061728"/>
        <n v="3.8168"/>
        <n v="3.94091851851852"/>
        <n v="11.3179940740741"/>
        <n v="36.1993160493827"/>
        <n v="1.1946"/>
        <n v="-15.8425736625514"/>
        <n v="282.2092"/>
        <n v="8.29597748590014"/>
        <n v="6.91803259259259"/>
        <n v="91.3284261728395"/>
        <n v="3.90320691358025"/>
        <n v="11.2377525925926"/>
        <n v="70.196"/>
        <n v="4.52560745226995"/>
        <n v="86.8577945859911"/>
        <n v="7.85552777777778"/>
        <n v="20.1235222222222"/>
        <n v="25.6669777777778"/>
        <n v="15.0339017283951"/>
        <n v="2.3814"/>
        <n v="-29.9178"/>
        <n v="29.0325"/>
        <n v="429.5772"/>
        <n v="7.1325104717107"/>
        <n v="1.52129432111114"/>
        <n v="6.72608569421524"/>
        <n v="1.92699782119254"/>
        <n v="118.099909877287"/>
        <n v="5.0358"/>
        <n v="14.2956"/>
        <n v="15.7992"/>
        <n v="56.9772"/>
        <n v="3.0212"/>
        <n v="150.984"/>
        <n v="3.77593366255144"/>
        <n v="-3.465"/>
        <n v="-251.9874"/>
        <n v="16.2192592592593"/>
        <n v="-15.1300909465021"/>
        <n v="3.90566233116091"/>
        <n v="35.6796"/>
        <n v="16.4647"/>
        <n v="55.912"/>
        <n v="-4.1762"/>
        <n v="-14.4078"/>
        <n v="16.7832"/>
        <n v="-97.5528"/>
        <n v="228.0792"/>
        <n v="5.3116"/>
        <n v="6.10366136154649"/>
        <n v="2.7956"/>
        <n v="1.305"/>
        <n v="2.91290576012738"/>
        <n v="-213.762600022044"/>
        <n v="-25.4772583555735"/>
        <n v="77.22"/>
        <n v="-6.40894814814815"/>
        <n v="-94.9768256790123"/>
        <n v="9.828"/>
        <n v="-18.025550617284"/>
        <n v="-180.678416790123"/>
        <n v="-7.0301"/>
        <n v="-253.721121975309"/>
        <n v="-22.7019140740741"/>
        <n v="50.8794611111111"/>
        <n v="56.7547851851852"/>
        <n v="18.3375486419753"/>
        <n v="27.9986666666667"/>
        <n v="19.968"/>
        <n v="5.00459259259259"/>
        <n v="52.7692"/>
        <n v="12.96"/>
        <n v="77.4837"/>
        <n v="52.8428549930435"/>
        <n v="13.8312184059164"/>
        <n v="55.5655572893675"/>
        <n v="-9.1602"/>
        <n v="26.2416"/>
        <n v="-21.0189913285414"/>
        <n v="9.28244179150101"/>
        <n v="4.26466351367755"/>
        <n v="22.9749289720133"/>
        <n v="22.9068"/>
        <n v="9.688"/>
        <n v="11.7"/>
        <n v="8.7672"/>
        <n v="3.2944"/>
        <n v="6.2244"/>
        <n v="25.3745537037037"/>
        <n v="0.337492674897119"/>
        <n v="6.321"/>
        <n v="80.3904844444444"/>
        <n v="113.691265679012"/>
        <n v="7.01696"/>
        <n v="6.58855185185185"/>
        <n v="101.467533662551"/>
        <n v="-20.0600592592593"/>
        <n v="22.1428808641975"/>
        <n v="163.1898"/>
        <n v="20.1544"/>
        <n v="31.0125743055986"/>
        <n v="160.401360649121"/>
        <n v="177.5889"/>
        <n v="42.0714"/>
        <n v="24.5028"/>
        <n v="7.69633711985578"/>
        <n v="-3.73997037037037"/>
        <n v="-2.75077530864198"/>
        <n v="3.77249185185185"/>
        <n v="-11.0552711111111"/>
        <n v="36.6639051851852"/>
        <n v="8.47896"/>
        <n v="33.0883489711934"/>
        <n v="33.4898989300412"/>
        <n v="1.8927953909465"/>
        <n v="-32.8314518518519"/>
        <n v="-52.6125300411523"/>
        <n v="55.3206209053498"/>
        <n v="19.3751242798354"/>
        <n v="44.4243437037037"/>
        <n v="8.33746897119342"/>
        <n v="18.9976266666667"/>
        <n v="32.5008"/>
        <n v="38.976"/>
        <n v="191.6586"/>
        <n v="28.858"/>
        <n v="187.3976"/>
        <n v="1.8144"/>
        <n v="3.969"/>
        <n v="2.7944"/>
        <n v="4.461"/>
        <n v="12.29312"/>
        <n v="70.185873909465"/>
        <n v="61.78358781893"/>
        <n v="1.54138271604938"/>
        <n v="248.97283127572"/>
        <n v="16.9359722222222"/>
        <n v="23.5414814814815"/>
        <n v="1.3551037037037"/>
        <n v="-2.32342222222222"/>
        <n v="84.512337037037"/>
        <n v="2.2272"/>
        <n v="-5.12342694853242"/>
        <n v="36.7022840312957"/>
        <n v="8.90057777777778"/>
        <n v="7.32"/>
        <n v="28.3467"/>
        <n v="9.24963333333333"/>
        <n v="19.4183333333333"/>
        <n v="12.9347111111111"/>
        <n v="10.9096"/>
        <n v="11.0264"/>
        <n v="272.3589"/>
        <n v="1.39486666666667"/>
        <n v="-4.598"/>
        <n v="-3.3488"/>
        <n v="1.999"/>
        <n v="146.209244444444"/>
        <n v="11.9223861728395"/>
        <n v="10.1602"/>
        <n v="6.27918666666667"/>
        <n v="9.82005761316872"/>
        <n v="-23.8083850205761"/>
        <n v="37.3239032098765"/>
        <n v="6.15239604938272"/>
        <n v="-14.5088243621399"/>
        <n v="25.497"/>
        <n v="-8.4294"/>
        <n v="-9.64151111111111"/>
        <n v="11.4452"/>
        <n v="4.28308900076824"/>
        <n v="1.5048"/>
        <n v="88.9471817283951"/>
        <n v="-5.31764938271605"/>
        <n v="22.7933172839506"/>
        <n v="7.87518551440329"/>
        <n v="44.5511399176955"/>
        <n v="11.18029"/>
        <n v="14.7578335802469"/>
        <n v="670.120588971193"/>
        <n v="7.76892296296296"/>
        <n v="7.2298"/>
        <n v="84.3391650464418"/>
        <n v="1.7625517310005"/>
        <n v="2.82585576576845"/>
        <n v="-4.41398913580247"/>
        <n v="82.0265560493827"/>
        <n v="11.8903585185185"/>
        <n v="-24.5596562962963"/>
        <n v="203.551484444444"/>
        <n v="10.9865718518519"/>
        <n v="2.8536"/>
        <n v="8.55724938271605"/>
        <n v="7.43384888888889"/>
        <n v="28.4882785185185"/>
        <n v="4.42665481481482"/>
        <n v="6.95368395061728"/>
        <n v="40.7499"/>
        <n v="381.297"/>
        <n v="13.3476"/>
        <n v="27.1032"/>
        <n v="-146.337025810392"/>
        <n v="13.348"/>
        <n v="3.3675"/>
        <n v="7.60498666666667"/>
        <n v="6.25099654320988"/>
        <n v="13.365"/>
        <n v="63.3027950617284"/>
        <n v="1.17192164609053"/>
        <n v="17.9792803292181"/>
        <n v="7.50990222222222"/>
        <n v="-20.6366024691358"/>
        <n v="19.1335348148148"/>
        <n v="6.1192"/>
        <n v="18.3168"/>
        <n v="37.6170087242798"/>
        <n v="385.68146002061"/>
        <n v="95.2"/>
        <n v="22.156"/>
        <n v="5.28440049382716"/>
        <n v="2.94378403292181"/>
        <n v="20.9839777777778"/>
        <n v="-18.5395856790123"/>
        <n v="-0.857168641975309"/>
        <n v="-19.5406353909465"/>
        <n v="24.7973925925926"/>
        <n v="15.66457"/>
        <n v="28.5337687242798"/>
        <n v="4.11114666666667"/>
        <n v="-2.29575275720165"/>
        <n v="5.67729777777778"/>
        <n v="7.27403777777778"/>
        <n v="18.0569609876543"/>
        <n v="4.3927391960395"/>
        <n v="2.57445152263375"/>
        <n v="23.321195473251"/>
        <n v="1.598"/>
        <n v="7.78758666666667"/>
        <n v="267.730166666667"/>
        <n v="7.57474666666667"/>
        <n v="7.07472"/>
        <n v="61.64948"/>
        <n v="-55.19696"/>
        <n v="5.78136"/>
        <n v="-2.18416"/>
        <n v="-11.99044"/>
        <n v="-87.6440666666667"/>
        <n v="52.241"/>
        <n v="-3.20416"/>
        <n v="4.6308"/>
        <n v="171.1152"/>
        <n v="2.61539333333333"/>
        <n v="14.9932066666667"/>
        <n v="11.31"/>
        <n v="71.3048"/>
        <n v="7.93978380661366"/>
        <n v="3.27687099611161"/>
        <n v="18.104496576163"/>
        <n v="3.9032"/>
        <n v="-12.196"/>
        <n v="22.4769452674897"/>
        <n v="123.956633333333"/>
        <n v="-27.5227901234568"/>
        <n v="-10.3295493827161"/>
        <n v="17.6755358024691"/>
        <n v="15.2502288065844"/>
        <n v="1.83394567901235"/>
        <n v="2.31215925925926"/>
        <n v="7.19973333333333"/>
        <n v="14.4851777777778"/>
        <n v="12.6644437860082"/>
        <n v="4.66682666666667"/>
        <n v="8.50072888888889"/>
        <n v="27.4756187654321"/>
        <n v="-10.9273698765432"/>
        <n v="3.01322666666667"/>
        <n v="-0.681401152263375"/>
        <n v="0.769638518518519"/>
        <n v="-7.63514074074074"/>
        <n v="53.2999058436214"/>
        <n v="2.68892592592593"/>
        <n v="4.48290469135803"/>
        <n v="13.9874069135802"/>
        <n v="1.8168750617284"/>
        <n v="6.83893201646091"/>
        <n v="6.42897744855967"/>
        <n v="13.0431835390947"/>
        <n v="3.53024"/>
        <n v="3.352"/>
        <n v="3.0814"/>
        <n v="4.16310452674897"/>
        <n v="-8.44356592592593"/>
        <n v="0.98607012345679"/>
        <n v="-2.69534913580247"/>
        <n v="26.3712469135802"/>
        <n v="1.7927"/>
        <n v="7.745"/>
        <n v="55.9730992592593"/>
        <n v="217.767"/>
        <n v="210.594"/>
        <n v="190.3728"/>
        <n v="381.2375"/>
        <n v="96.6793632921811"/>
        <n v="17.3447555555556"/>
        <n v="-25.813404526749"/>
        <n v="33.7266"/>
        <n v="6.16952941742186"/>
        <n v="2.49798962462315"/>
        <n v="3.12368320397494"/>
        <n v="1.20278662869731"/>
        <n v="76.7615111111111"/>
        <n v="134.396680493827"/>
        <n v="13.0801787571302"/>
        <n v="374.006974444444"/>
        <n v="9.42828641975309"/>
        <n v="70.8483950617284"/>
        <n v="-345.603920987654"/>
        <n v="-7493.55526831276"/>
        <n v="13.6192414814815"/>
        <n v="14.4813798824261"/>
        <n v="19.4352"/>
        <n v="25.4968141350835"/>
        <n v="33.2734945392408"/>
        <n v="12.277585418316"/>
        <n v="1073.66574828111"/>
        <n v="-131.180414814815"/>
        <n v="-1.91792632166398"/>
        <n v="-136.353995061728"/>
        <n v="4.81671111111111"/>
        <n v="17.0285185185185"/>
        <n v="7.28367407407407"/>
        <n v="-65.6000888888889"/>
        <n v="160.3136"/>
        <n v="10.4076"/>
        <n v="19.488"/>
        <n v="297.69"/>
        <n v="-27.8326979423868"/>
        <n v="22.1561728395062"/>
        <n v="23.7993"/>
        <n v="33.7919130864198"/>
        <n v="17.4726987654321"/>
        <n v="79.4440823045268"/>
        <n v="11.8334414814815"/>
        <n v="10.7351286372335"/>
        <n v="-82.814293696976"/>
        <n v="3.9808"/>
        <n v="14.13632"/>
        <n v="11.0235481481481"/>
        <n v="114.104858230453"/>
        <n v="43.6033481481481"/>
        <n v="3.90635456790123"/>
        <n v="-4.12341869564261"/>
        <n v="39.0584600170154"/>
        <n v="4.4864934246344"/>
        <n v="41.2686152279322"/>
        <n v="232.003438396386"/>
        <n v="-83.7762338271605"/>
        <n v="3.06070518518519"/>
        <n v="-5.74132279835391"/>
        <n v="-8.78520592592593"/>
        <n v="-28.237187654321"/>
        <n v="19.0960822222222"/>
        <n v="-344.203851851852"/>
        <n v="1.99031457670152"/>
        <n v="18.9726419753086"/>
        <n v="7.19959440329218"/>
        <n v="28.2576345679012"/>
        <n v="39.9213733333333"/>
        <n v="13.3366304526749"/>
        <n v="58.8842592592593"/>
        <n v="51.1951697530864"/>
        <n v="5.90890740740741"/>
        <n v="0.301490579172405"/>
        <n v="4.3524"/>
        <n v="46.102449382716"/>
        <n v="171.115950617284"/>
        <n v="63.2765352121387"/>
        <n v="-20.1913271604938"/>
        <n v="-35.1225547325103"/>
        <n v="-1.38568600823045"/>
        <n v="40.8086691358025"/>
        <n v="55.6481851851852"/>
        <n v="338.676657407407"/>
        <n v="-53.5457611111111"/>
        <n v="507.872260162657"/>
        <n v="8.67250267060284"/>
        <n v="22.992"/>
        <n v="222.588"/>
        <n v="6.912"/>
        <n v="12.4416"/>
        <n v="19.8254"/>
        <n v="8.8062"/>
        <n v="9.264"/>
        <n v="26.865"/>
        <n v="33.8598"/>
        <n v="662.73815308642"/>
        <n v="200.775175308642"/>
        <n v="27.2030977777778"/>
        <n v="153.589491851852"/>
        <n v="13.0336651851852"/>
        <n v="30.6541096296296"/>
        <n v="-6.21"/>
        <n v="61.9729698765432"/>
        <n v="-157.054162962963"/>
        <n v="10.9615555555556"/>
        <n v="95.7076832921811"/>
        <n v="-174.612047407407"/>
        <n v="11.4881740740741"/>
        <n v="116.714792839506"/>
        <n v="3.44337777777778"/>
        <n v="106.772950452675"/>
        <n v="-16.5719387654321"/>
        <n v="659.98"/>
        <n v="51.474"/>
        <n v="119.280245925926"/>
        <n v="9.21718444444444"/>
        <n v="108.1752"/>
        <n v="6.7176"/>
        <n v="5.9184"/>
        <n v="7.308"/>
        <n v="-12.098"/>
        <n v="23.3311644444444"/>
        <n v="39.1689086419753"/>
        <n v="0.688924444444445"/>
        <n v="22.6388227160494"/>
        <n v="4.16771950617284"/>
        <n v="13.2494933333333"/>
        <n v="6.63294814814815"/>
        <n v="132.5922"/>
        <n v="118.28245"/>
        <n v="6.83566962962963"/>
        <n v="667.240118518519"/>
        <n v="91.8766734567901"/>
        <n v="54.059723980685"/>
        <n v="137.819625185185"/>
        <n v="23.3427839506173"/>
        <n v="15.0742992592593"/>
        <n v="142.201819407771"/>
        <n v="51.0852517044309"/>
        <n v="4.42629777777778"/>
        <n v="0.352563209876543"/>
        <n v="7.3293037037037"/>
        <n v="2.66712814814815"/>
        <n v="58.7464430864198"/>
        <n v="13.7193"/>
        <n v="26.9985"/>
        <n v="16.1505"/>
        <n v="15.3426"/>
        <n v="116.5976"/>
        <n v="89.159"/>
        <n v="19.4376"/>
        <n v="358.89373909465"/>
        <n v="88.7120427983539"/>
        <n v="102.589172839506"/>
        <n v="27.196"/>
        <n v="6.4128"/>
        <n v="31.198"/>
        <n v="4.6816"/>
        <n v="153.1152"/>
        <n v="140.85148"/>
        <n v="-168.787422222222"/>
        <n v="2.62256296296296"/>
        <n v="-10.8390903703704"/>
        <n v="2.4824"/>
        <n v="-195.4788"/>
        <n v="81.0474"/>
        <n v="22.5118295886333"/>
        <n v="13.0750522816782"/>
        <n v="-1.82288969239305"/>
        <n v="3.92392"/>
        <n v="37.038482962963"/>
        <n v="201.685928888889"/>
        <n v="5.77377399176955"/>
        <n v="17.9028531687243"/>
        <n v="1.97910037037037"/>
        <n v="64.1044566255144"/>
        <n v="3.75119572016461"/>
        <n v="0.931408477366255"/>
        <n v="-21.3836542193796"/>
        <n v="-1.49607395407723"/>
        <n v="3.48279670781893"/>
        <n v="28.7474513580247"/>
        <n v="26.6977136625514"/>
        <n v="-6.71885068953853"/>
        <n v="1.76034148148148"/>
        <n v="-13.42132"/>
        <n v="-1.62956543209877"/>
        <n v="99.296"/>
        <n v="115.25609891282"/>
        <n v="28.1372"/>
        <n v="25.7564187654321"/>
        <n v="185.919644444444"/>
        <n v="51.8238"/>
        <n v="55.764"/>
        <n v="12.285"/>
        <n v="8.5025"/>
        <n v="406.653559670782"/>
        <n v="36.9288"/>
        <n v="9.94735851851852"/>
        <n v="252.270756378601"/>
        <n v="33.7051274074074"/>
        <n v="3.55072"/>
        <n v="7.14488271604938"/>
        <n v="341.091466049383"/>
        <n v="-51.7191"/>
        <n v="29.95"/>
        <n v="30.0768"/>
        <n v="6.068"/>
        <n v="31.6"/>
        <n v="5.39941253908743"/>
        <n v="1.200285160285"/>
        <n v="-4.63641975308642"/>
        <n v="1.92993827160494"/>
        <n v="-157.054722222222"/>
        <n v="27.6312345679012"/>
        <n v="-168.85875"/>
        <n v="25.245"/>
        <n v="68.12"/>
        <n v="6.0632"/>
        <n v="13.941"/>
        <n v="25.1916"/>
        <n v="-31.843"/>
        <n v="11.19"/>
        <n v="39.8736"/>
        <n v="111.517"/>
        <n v="2.0088"/>
        <n v="24.1918"/>
        <n v="2.1286"/>
        <n v="10.497037037037"/>
        <n v="-16.3718883950617"/>
        <n v="87.7243417283951"/>
        <n v="210.450959012346"/>
        <n v="9.94424888888889"/>
        <n v="4.12858600823045"/>
        <n v="7.67112757201646"/>
        <n v="14.4731572066916"/>
        <n v="16.8575808219619"/>
        <n v="122.7648"/>
        <n v="15.8256"/>
        <n v="22.7512049382716"/>
        <n v="11.3617224691358"/>
        <n v="5.50173497942387"/>
        <n v="28.4707639506173"/>
        <n v="2.2098"/>
        <n v="41.7852"/>
        <n v="3.2472"/>
        <n v="42.5796968240558"/>
        <n v="7.6883150617284"/>
        <n v="3.22659555555556"/>
        <n v="12.0325125925926"/>
        <n v="226.881432098765"/>
        <n v="5.29363333333333"/>
        <n v="8.92046666666667"/>
        <n v="35.048"/>
        <n v="264.647257777778"/>
        <n v="91.51247"/>
        <n v="4.2804"/>
        <n v="-304.6653"/>
        <n v="8.7168"/>
        <n v="-1.68798518518519"/>
        <n v="6.81744292785339"/>
        <n v="-9.03808888888889"/>
        <n v="2.06292016460905"/>
        <n v="7.049"/>
        <n v="2.22991633056587"/>
        <n v="4.4541"/>
        <n v="-325.572"/>
        <n v="13.0284"/>
        <n v="20.7648"/>
        <n v="-7.107"/>
        <n v="4.3836"/>
        <n v="3.8529"/>
        <n v="5660.84566666667"/>
        <n v="-121.843493197119"/>
        <n v="17.5852300161123"/>
        <n v="-146.478820289984"/>
        <n v="6.90210765432099"/>
        <n v="62.5056"/>
        <n v="28.965"/>
        <n v="133.960054650206"/>
        <n v="965.308892674897"/>
        <n v="21.792"/>
        <n v="146.7693"/>
        <n v="11.1776"/>
        <n v="-30.16"/>
        <n v="2.336"/>
        <n v="3.7856"/>
        <n v="-8.4582"/>
        <n v="-264.215"/>
        <n v="5.1792"/>
        <n v="-7.17"/>
        <n v="129.126014814815"/>
        <n v="6.6976"/>
        <n v="-218.8656"/>
        <n v="-7.656"/>
        <n v="-4.1712"/>
        <n v="13.2378033333333"/>
        <n v="1.16908905349794"/>
        <n v="-3.29837037037037"/>
        <n v="-34.8069695473251"/>
        <n v="6.19796583052467"/>
        <n v="5.38073063090674"/>
        <n v="5.04533257309123"/>
        <n v="17.8657185185185"/>
        <n v="-25.056"/>
        <n v="3.108"/>
        <n v="4.8416"/>
        <n v="10.2662380246914"/>
        <n v="19.376"/>
        <n v="3.757"/>
        <n v="202.2528"/>
        <n v="120.021407206346"/>
        <n v="60.1951621577158"/>
        <n v="-16.2141466666667"/>
        <n v="13.3953771604938"/>
        <n v="-4.67046148148148"/>
        <n v="2.5578"/>
        <n v="18.2112"/>
        <n v="1.176"/>
        <n v="2.2728"/>
        <n v="30.3604"/>
        <n v="55.896"/>
        <n v="1032.20157777778"/>
        <n v="45.5185914814815"/>
        <n v="16.9078"/>
        <n v="41.2716851851852"/>
        <n v="17.0161833333333"/>
        <n v="-0.867754814814815"/>
        <n v="3.08428"/>
        <n v="-430.083990740741"/>
        <n v="-14.6294298635958"/>
        <n v="-34.1137348083252"/>
        <n v="55.5196395256495"/>
        <n v="16.032"/>
        <n v="238.512367407407"/>
        <n v="61.3267066666667"/>
        <n v="18.4632"/>
        <n v="18.6872"/>
        <n v="257.5944"/>
        <n v="76.272"/>
        <n v="13.4845280658436"/>
        <n v="7.5144612345679"/>
        <n v="52.3764"/>
        <n v="629.01"/>
        <n v="-24.1026"/>
        <n v="-386.957"/>
        <n v="-7.896"/>
        <n v="21.42"/>
        <n v="4.1972"/>
        <n v="-137.786700082305"/>
        <n v="198.936271111111"/>
        <n v="3.83722464248745"/>
        <n v="125.306409565859"/>
        <n v="98.4647020390236"/>
        <n v="35.9709238361526"/>
        <n v="359.542729876543"/>
        <n v="15.594"/>
        <n v="21.6927666666667"/>
        <n v="3.51"/>
        <n v="2.5488"/>
        <n v="4.9728"/>
        <n v="-5.4882"/>
        <n v="2.054"/>
        <n v="15.1116"/>
        <n v="29.3384"/>
        <n v="8.51604444444445"/>
        <n v="1.9344"/>
        <n v="-13.872763127572"/>
        <n v="4.16789333333333"/>
        <n v="8.49934156378601"/>
        <n v="0.574279835390947"/>
        <n v="9.8784"/>
        <n v="7.15460790123457"/>
        <n v="0.860321914726416"/>
        <n v="69.3721432098766"/>
        <n v="77.5171288888889"/>
        <n v="-20.0068193487726"/>
        <n v="-1.41778439868068"/>
        <n v="27.5741511111111"/>
        <n v="26.3769540740741"/>
        <n v="10.422"/>
        <n v="9.48308741670192"/>
        <n v="6.3367841990907"/>
        <n v="4.0687"/>
        <n v="7.2696"/>
        <n v="-11.941762962963"/>
        <n v="2.29108"/>
        <n v="1.18244839506173"/>
        <n v="125.1432"/>
        <n v="2.1546"/>
        <n v="1.89946008230453"/>
        <n v="18.0624279330098"/>
        <n v="1.638"/>
        <n v="53.9217"/>
        <n v="2.57043863619541"/>
        <n v="5.89830845825485"/>
        <n v="13.4316"/>
        <n v="-40.5047259259259"/>
        <n v="9.84560197530865"/>
        <n v="199.2606"/>
        <n v="1.98826666666667"/>
        <n v="-124.218340740741"/>
        <n v="-215.604392592593"/>
        <n v="-30.6469214814815"/>
        <n v="2.56449580246914"/>
        <n v="-11.1667407407407"/>
        <n v="-26.1008325925926"/>
        <n v="-44.6683437037037"/>
        <n v="-20.113890333336"/>
        <n v="-9.03442516955057"/>
        <n v="-15.1548853945878"/>
        <n v="4.56728230452675"/>
        <n v="-15.6309711934156"/>
        <n v="-195.257073662551"/>
        <n v="32.1261348148148"/>
        <n v="5.8065"/>
        <n v="682.5168"/>
        <n v="3.1008"/>
        <n v="11.0850050307898"/>
        <n v="784.09415308642"/>
        <n v="-1.41922333632383"/>
        <n v="44.5962"/>
        <n v="0.6102"/>
        <n v="31.9319"/>
        <n v="3.5505"/>
        <n v="80.3682"/>
        <n v="-263.948135802469"/>
        <n v="22.223122962963"/>
        <n v="18.2808474074074"/>
        <n v="4.89"/>
        <n v="-1318.56225925926"/>
        <n v="17.9712"/>
        <n v="63.0753066666667"/>
        <n v="96.2358222222222"/>
        <n v="61.516"/>
        <n v="5.23535357824716"/>
        <n v="0.492171718476027"/>
        <n v="-14.7931"/>
        <n v="14.7546"/>
        <n v="4.71616632865681"/>
        <n v="9.12035227001856"/>
        <n v="5.04478955714465"/>
        <n v="-3.26374967558619"/>
        <n v="-1.30545835856379"/>
        <n v="20.2571670781893"/>
        <n v="0.116521481481481"/>
        <n v="1.56749135802469"/>
        <n v="6.07206386831276"/>
        <n v="2.94216740740741"/>
        <n v="6.42324666666667"/>
        <n v="81.2783572016461"/>
        <n v="9.86271111111111"/>
        <n v="4.4731037037037"/>
        <n v="361.571835390947"/>
        <n v="6.75556378600823"/>
        <n v="6.206"/>
        <n v="-60.6571456790123"/>
        <n v="16.6463012345679"/>
        <n v="15.3807604938272"/>
        <n v="-7.66424609053498"/>
        <n v="8.0968"/>
        <n v="-14.9877"/>
        <n v="2896.85881382716"/>
        <n v="84.03016"/>
        <n v="29.18755"/>
        <n v="2.43185185185185"/>
        <n v="-107.788938271605"/>
        <n v="7.40394666666667"/>
        <n v="-73.3915518518519"/>
        <n v="8.1654637037037"/>
        <n v="43.4981866666667"/>
        <n v="6.68365530864198"/>
        <n v="176.046619259259"/>
        <n v="1.11031407407407"/>
        <n v="2.67529259259259"/>
        <n v="10.0485"/>
        <n v="7.986"/>
        <n v="130.4913"/>
        <n v="1.1825316872428"/>
        <n v="4.83762962962963"/>
        <n v="9.7176"/>
        <n v="33.6474"/>
        <n v="9.4284"/>
        <n v="18.6956"/>
        <n v="6.552"/>
        <n v="21.6796427235247"/>
        <n v="-20.4351315678373"/>
        <n v="8.17682962962963"/>
        <n v="129.316977777778"/>
        <n v="48.7578232098765"/>
        <n v="176.247182222222"/>
        <n v="57.3594864197531"/>
        <n v="105.043057777778"/>
        <n v="1379.977"/>
        <n v="5.382"/>
        <n v="56.301"/>
        <n v="5.6966"/>
        <n v="1.02664"/>
        <n v="24.4667341563786"/>
        <n v="6.888"/>
        <n v="8.6352"/>
        <n v="11.998"/>
        <n v="-3.6212"/>
        <n v="0.0813800835216148"/>
        <n v="6.7236"/>
        <n v="8.2764"/>
        <n v="2.9408112153324"/>
        <n v="2.44090438509288"/>
        <n v="2.10820411522634"/>
        <n v="5.6832"/>
        <n v="17.2413483416781"/>
        <n v="545.285414811361"/>
        <n v="2.03462716049383"/>
        <n v="-10.4483679012346"/>
        <n v="-31.3503296296296"/>
        <n v="41.6499328395062"/>
        <n v="26.3967"/>
        <n v="12.8316"/>
        <n v="159.332211111111"/>
        <n v="182.935627777778"/>
        <n v="-23.9605359670782"/>
        <n v="2.1684"/>
        <n v="2.2282"/>
        <n v="2.79053037037037"/>
        <n v="0.554108312757202"/>
        <n v="7.22944"/>
        <n v="52.9099061728395"/>
        <n v="4.0730679835391"/>
        <n v="5.37152691358025"/>
        <n v="10.6257201646091"/>
        <n v="60.162037037037"/>
        <n v="18.8042695473251"/>
        <n v="4.03347222222222"/>
        <n v="12.6497222222222"/>
        <n v="16.8844320987654"/>
        <n v="6.465"/>
        <n v="5.733"/>
        <n v="-13.5882"/>
        <n v="-47.9788544494628"/>
        <n v="-54.8433641975309"/>
        <n v="3.22259259259259"/>
        <n v="291.098230452675"/>
        <n v="3.66622222222222"/>
        <n v="60.4768"/>
        <n v="-13.9584493827161"/>
        <n v="34.173412345679"/>
        <n v="8.11531259259259"/>
        <n v="29.3284"/>
        <n v="38.9312"/>
        <n v="16.38"/>
        <n v="12.6348"/>
        <n v="10.062"/>
        <n v="38.9974"/>
        <n v="-4.87007111111111"/>
        <n v="41.5548666666667"/>
        <n v="-1.8423063667849"/>
        <n v="28.8073079789675"/>
        <n v="2.11232"/>
        <n v="27.6778649382716"/>
        <n v="-30.3680925925926"/>
        <n v="170.892555555556"/>
        <n v="9.89242222222222"/>
        <n v="-497.447475720165"/>
        <n v="0.829494650205761"/>
        <n v="459.396"/>
        <n v="41.76"/>
        <n v="56.4402088821165"/>
        <n v="35.077175308642"/>
        <n v="76.8758637037037"/>
        <n v="18.1877333333333"/>
        <n v="-486.6092"/>
        <n v="18.6643333333333"/>
        <n v="-3.1374"/>
        <n v="-37.8933333333333"/>
        <n v="6.5472"/>
        <n v="17.745"/>
        <n v="16.7986"/>
        <n v="13.2215953909465"/>
        <n v="7.7343"/>
        <n v="108.3528"/>
        <n v="7.7679"/>
        <n v="11.6001777777778"/>
        <n v="-4.30710304526749"/>
        <n v="1.7901"/>
        <n v="343.9828"/>
        <n v="21.506"/>
        <n v="7.60010814814815"/>
        <n v="3.2532837037037"/>
        <n v="10.2701701234568"/>
        <n v="45.5352233744856"/>
        <n v="21.2988602469136"/>
        <n v="94.8870118518518"/>
        <n v="8.59044205761317"/>
        <n v="7.25025777777778"/>
        <n v="-10.0340143209877"/>
        <n v="-9.56947012345679"/>
        <n v="4.09809382716049"/>
        <n v="-4.2731750617284"/>
        <n v="-315.113908148148"/>
        <n v="12.7751316460905"/>
        <n v="5.97537532269147"/>
        <n v="6.74177086419753"/>
        <n v="46.7375160493827"/>
        <n v="-19.9213572839506"/>
        <n v="61.5772740740741"/>
        <n v="-102.567016296296"/>
        <n v="-124.475431687243"/>
        <n v="-5.57192901234568"/>
        <n v="-13.4765219753086"/>
        <n v="9.69849086419753"/>
        <n v="-15.0328012345679"/>
        <n v="10.4985"/>
        <n v="47.0979"/>
        <n v="4.8118"/>
        <n v="252.746991679618"/>
        <n v="0.2244"/>
        <n v="3.4668"/>
        <n v="12.0609"/>
        <n v="7.3359"/>
        <n v="18.8972"/>
        <n v="2.22807835390947"/>
        <n v="3.99212987654321"/>
        <n v="3.0654"/>
        <n v="25.0182"/>
        <n v="4.7988"/>
        <n v="-6.396"/>
        <n v="3.857"/>
        <n v="16.3172"/>
        <n v="-185.7168"/>
        <n v="-3.50778518518519"/>
        <n v="16.848"/>
        <n v="0.336"/>
        <n v="25.186"/>
        <n v="-4.45632098765432"/>
        <n v="45.4182098765432"/>
        <n v="251.535956790124"/>
        <n v="-3.56621382716049"/>
        <n v="-15.6263397008808"/>
        <n v="4.0274435771775"/>
        <n v="22.1184"/>
        <n v="66.7152"/>
        <n v="89.2224"/>
        <n v="109.7208"/>
        <n v="11.3288"/>
        <n v="99.9012"/>
        <n v="15.6332"/>
        <n v="19.3932"/>
        <n v="13.32"/>
        <n v="5.54733037037037"/>
        <n v="4.11187407407407"/>
        <n v="-1.63979061728395"/>
        <n v="-23.7016266666667"/>
        <n v="14.7582"/>
        <n v="52.7934"/>
        <n v="18.1881362962963"/>
        <n v="32.0168177777778"/>
        <n v="119.471063703704"/>
        <n v="39.18432"/>
        <n v="-14.517412345679"/>
        <n v="33.64"/>
        <n v="-1.11090172839506"/>
        <n v="13.8581937677417"/>
        <n v="11.4562172839506"/>
        <n v="55.3232772016461"/>
        <n v="50.5458558847737"/>
        <n v="440.7648"/>
        <n v="-17.0352"/>
        <n v="2.7028"/>
        <n v="7.015"/>
        <n v="38.1871140740741"/>
        <n v="-91.2972222222222"/>
        <n v="1.01429596707819"/>
        <n v="0.76919012345679"/>
        <n v="13.8575612345679"/>
        <n v="2.9743012345679"/>
        <n v="67.653117037037"/>
        <n v="73.7697298765432"/>
        <n v="10.7749003703704"/>
        <n v="13.6643066703377"/>
        <n v="88.6088583883027"/>
        <n v="55.0805374857363"/>
        <n v="78.2817772983431"/>
        <n v="14.2821102880658"/>
        <n v="19.4822493827161"/>
        <n v="5.4288"/>
        <n v="16.945"/>
        <n v="8.1192"/>
        <n v="5.6448"/>
        <n v="140.5957"/>
        <n v="23.2182"/>
        <n v="2.03001152263374"/>
        <n v="5.60418765432099"/>
        <n v="5.77851358024691"/>
        <n v="10.6810666666667"/>
        <n v="49.6040886419753"/>
        <n v="116.393278005821"/>
        <n v="6.8867774121346"/>
        <n v="64.2"/>
        <n v="0.8736"/>
        <n v="69.993"/>
        <n v="59.998"/>
        <n v="9.6375"/>
        <n v="0.695845925925926"/>
        <n v="-9.87549629629629"/>
        <n v="0.591893333333333"/>
        <n v="13.5732385185185"/>
        <n v="-12.7246459259259"/>
        <n v="2.53374177454685"/>
        <n v="-7.03572038591798"/>
        <n v="21.2724"/>
        <n v="-204.307152592593"/>
        <n v="496.461348148148"/>
        <n v="-213.713672839506"/>
        <n v="-10.1463444444444"/>
        <n v="-54.7406"/>
        <n v="3.82707407407407"/>
        <n v="29.3729703703704"/>
        <n v="13.861412345679"/>
        <n v="37.9394711111111"/>
        <n v="12.9468294825853"/>
        <n v="25.424"/>
        <n v="49.2576"/>
        <n v="88.1295"/>
        <n v="138.3552"/>
        <n v="-299.8116"/>
        <n v="2.5824237037037"/>
        <n v="10.617810617284"/>
        <n v="2.19449382716049"/>
        <n v="-3.02604181069959"/>
        <n v="396.418084279835"/>
        <n v="6.65144"/>
        <n v="-8.61456810699588"/>
        <n v="18.216658436214"/>
        <n v="142.691179917695"/>
        <n v="14.7186824691358"/>
        <n v="96.6532950617284"/>
        <n v="88.458158436214"/>
        <n v="3.06450444444444"/>
        <n v="5.85591308641975"/>
        <n v="1.8604"/>
        <n v="49.4982"/>
        <n v="-96.4508971193416"/>
        <n v="-8.73519341563786"/>
        <n v="9.08195555555556"/>
        <n v="-4.08886419753087"/>
        <n v="51.9618814814815"/>
        <n v="4.00264609053498"/>
        <n v="80.6312"/>
        <n v="22.9008"/>
        <n v="54.8613"/>
        <n v="10.6333333333333"/>
        <n v="36.7700666666667"/>
        <n v="3.64617"/>
        <n v="21.5729066666667"/>
        <n v="16.0728740740741"/>
        <n v="33.0039762962963"/>
        <n v="4.05921592592593"/>
        <n v="26.5337111111111"/>
        <n v="14.2933266666667"/>
        <n v="-26.0417422222222"/>
        <n v="3.79255555555556"/>
        <n v="1.15892784737852"/>
        <n v="-8.73655308641975"/>
        <n v="5.34227456790123"/>
        <n v="-48.7672691358025"/>
        <n v="-378.488824691358"/>
        <n v="7.74589037037037"/>
        <n v="21.252"/>
        <n v="55.5904556378601"/>
        <n v="3.753"/>
        <n v="9.312"/>
        <n v="26.3494"/>
        <n v="15.7229949794239"/>
        <n v="6.6906"/>
        <n v="-131.5008"/>
        <n v="10.9494"/>
        <n v="85.9828"/>
        <n v="5.1184"/>
        <n v="8.7145"/>
        <n v="12.6813"/>
        <n v="9.2799"/>
        <n v="106.7808"/>
        <n v="2.85384666666667"/>
        <n v="1.61760074074074"/>
        <n v="63.8232"/>
        <n v="45.0378271604938"/>
        <n v="32.9764888888889"/>
        <n v="22.6343466666667"/>
        <n v="121.552459259259"/>
        <n v="157.535802469136"/>
        <n v="3.35085390946502"/>
        <n v="619.610061728395"/>
        <n v="210.4936"/>
        <n v="3.9498"/>
        <n v="2.8836"/>
        <n v="5.63068884693439"/>
        <n v="3.40527777777778"/>
        <n v="10.3194"/>
        <n v="0.3906"/>
        <n v="7.1864"/>
        <n v="76.2624"/>
        <n v="-38.2875422222222"/>
        <n v="13.6817333333333"/>
        <n v="20.5758777777778"/>
        <n v="11.297"/>
        <n v="4.872"/>
        <n v="6719.9808"/>
        <n v="126.160150123457"/>
        <n v="13.857037037037"/>
        <n v="26.1681261728395"/>
        <n v="161.425125020576"/>
        <n v="2.73516592592593"/>
        <n v="71.5259983539095"/>
        <n v="1.13414518518519"/>
        <n v="55.7289096296296"/>
        <n v="45.7704"/>
        <n v="4.4856"/>
        <n v="62.748"/>
        <n v="15.8376"/>
        <n v="17.2484088888889"/>
        <n v="506.415863045267"/>
        <n v="48.0860532098765"/>
        <n v="2.53541563786008"/>
        <n v="6.93"/>
        <n v="3.53477222222222"/>
        <n v="-34.3424"/>
        <n v="39.8089481481482"/>
        <n v="5.949"/>
        <n v="27.4005333333333"/>
        <n v="14.4778941187578"/>
        <n v="0.910536907046764"/>
        <n v="2.13274074074074"/>
        <n v="675.544296296296"/>
        <n v="27.5377777777778"/>
        <n v="-268.606577777778"/>
        <n v="2.86506666666667"/>
        <n v="1.77934353909465"/>
        <n v="53.2608"/>
        <n v="5.97"/>
        <n v="2.62927051235203"/>
        <n v="6.12889788057223"/>
        <n v="6.89026625765006"/>
        <n v="40.1262842122831"/>
        <n v="38.6021458928942"/>
        <n v="5.60940549275862"/>
        <n v="-35.6840897119342"/>
        <n v="-10.1717083950617"/>
        <n v="8.29751711934156"/>
        <n v="-78.7136623868313"/>
        <n v="-33.5218001563788"/>
        <n v="10.0624"/>
        <n v="53.272"/>
        <n v="7.9548"/>
        <n v="6.8992"/>
        <n v="25.109387654321"/>
        <n v="177.90078617284"/>
        <n v="-5.65228395061728"/>
        <n v="11.5696102710404"/>
        <n v="2.0672"/>
        <n v="18.5391"/>
        <n v="39.564"/>
        <n v="-43.0199802469136"/>
        <n v="9.54614444444444"/>
        <n v="209.157513580247"/>
        <n v="42.7635358024691"/>
        <n v="26.2226316872428"/>
        <n v="17.7792758690813"/>
        <n v="130.372341409857"/>
        <n v="-27.1826362139918"/>
        <n v="11.8659019857137"/>
        <n v="990.397189742154"/>
        <n v="21.1792021769659"/>
        <n v="-107.770777777778"/>
        <n v="8.019"/>
        <n v="27.9692592592593"/>
        <n v="15.8528098765432"/>
        <n v="2.7166"/>
        <n v="38.025"/>
        <n v="85.176"/>
        <n v="359.9988"/>
        <n v="22.9437"/>
        <n v="-3.91604597591318"/>
        <n v="1.41289289877115"/>
        <n v="1.2483692325493"/>
        <n v="-13.2557168902201"/>
        <n v="14.9232463180857"/>
        <n v="6.5286"/>
        <n v="47.8535823668003"/>
        <n v="90.0755095337505"/>
        <n v="3.43493596707819"/>
        <n v="4.70004123078473"/>
        <n v="9.08186864197531"/>
        <n v="2.62059259259259"/>
        <n v="57.0428888888889"/>
        <n v="13.23162"/>
        <n v="8.57319666666667"/>
        <n v="39.6204355555556"/>
        <n v="10.0936666666667"/>
        <n v="2.42723555555556"/>
        <n v="59.4503812345679"/>
        <n v="-4.06370549419755"/>
        <n v="-70.2734871673605"/>
        <n v="-170.391181567538"/>
        <n v="-2.44069649203897"/>
        <n v="-5.35848817573054"/>
        <n v="0.844908142030305"/>
        <n v="13.2089971786976"/>
        <n v="10.8574902984447"/>
        <n v="873.616124097653"/>
        <n v="740.482279506173"/>
        <n v="12.4857355967078"/>
        <n v="114.9385"/>
        <n v="97.88"/>
        <n v="84.8013303703704"/>
        <n v="94.9975481481481"/>
        <n v="5.73059637860082"/>
        <n v="11.5663533333333"/>
        <n v="7.40864"/>
        <n v="109.528967901235"/>
        <n v="5.04199111111111"/>
        <n v="3.38630166658935"/>
        <n v="-9.21312784266235"/>
        <n v="60.9846676655446"/>
        <n v="261.996797366255"/>
        <n v="-34.6012832921811"/>
        <n v="28.3138003292181"/>
        <n v="4.26113024691358"/>
        <n v="4.26506172839506"/>
        <n v="4.3232"/>
        <n v="24.2368685185185"/>
        <n v="1.25703280518532"/>
        <n v="-2.10661477182406"/>
        <n v="50.0320333333333"/>
        <n v="85.226774691358"/>
        <n v="26.1493555555556"/>
        <n v="7.64565925925926"/>
        <n v="21.9945"/>
        <n v="14.2324"/>
        <n v="-20.3149037037037"/>
        <n v="1.74856427983539"/>
        <n v="-5.65613827160494"/>
        <n v="0.105255922967825"/>
        <n v="1.62452139495819"/>
        <n v="15.9335"/>
        <n v="21.4378"/>
        <n v="2.376"/>
        <n v="302.373"/>
        <n v="-38.2116"/>
        <n v="2.00713333333333"/>
        <n v="3.04645530864198"/>
        <n v="25.4596622222222"/>
        <n v="5.99914049382716"/>
        <n v="5.0163437037037"/>
        <n v="4.17813901234568"/>
        <n v="10.84226"/>
        <n v="-22.1088103514485"/>
        <n v="23.9811722222222"/>
        <n v="3.71141910971934"/>
        <n v="1.38682884343872"/>
        <n v="70.722"/>
        <n v="36.4044"/>
        <n v="8.66133333333333"/>
        <n v="-8.22502178856765"/>
        <n v="2.46525308641975"/>
        <n v="-12.0027382716049"/>
        <n v="2.0592"/>
        <n v="-6.049"/>
        <n v="6.53515452227812"/>
        <n v="1.06334043335202"/>
        <n v="-52.8605177777778"/>
        <n v="-5.7045837037037"/>
        <n v="-9.22732888888889"/>
        <n v="12.222"/>
        <n v="-9.223"/>
        <n v="-3399.98"/>
        <n v="-15.8356"/>
        <n v="-6.5736"/>
        <n v="6.30235580246914"/>
        <n v="13.5072"/>
        <n v="3.597"/>
        <n v="46.7313"/>
        <n v="11.2896"/>
        <n v="-19.1058"/>
        <n v="-52.4337659259259"/>
        <n v="-62.3678395061728"/>
        <n v="12.425270781893"/>
        <n v="6.90421666666667"/>
        <n v="39.7738732510288"/>
        <n v="11.4069666666667"/>
        <n v="-21.6591061728395"/>
        <n v="4.23914814814815"/>
        <n v="-7.39758847736626"/>
        <n v="84.2722567901235"/>
        <n v="21.8532510288066"/>
        <n v="-25.3602913580247"/>
        <n v="-7.62711934156379"/>
        <n v="-29.2608814814815"/>
        <n v="-290.791341563786"/>
        <n v="-5.6379987654321"/>
        <n v="-5.96483407407407"/>
        <n v="3.462"/>
        <n v="34.146"/>
        <n v="271.711"/>
        <n v="10.040409382716"/>
        <n v="8.67925333333333"/>
        <n v="6.2152"/>
        <n v="60.2682743485302"/>
        <n v="42.3186999176955"/>
        <n v="44.0544049382716"/>
        <n v="66.9227733333333"/>
        <n v="18.3957925925926"/>
        <n v="-9.38218930041152"/>
        <n v="2.23832230452675"/>
        <n v="26.544"/>
        <n v="30.186"/>
        <n v="7.9662"/>
        <n v="-9.91381954560303"/>
        <n v="8.14206068684425"/>
        <n v="-8.0056604383233"/>
        <n v="0.713922338523082"/>
        <n v="7.008"/>
        <n v="3.3534"/>
        <n v="14.8562510288066"/>
        <n v="-1.18514814814815"/>
        <n v="-6.89995646090535"/>
        <n v="-14.6038674419399"/>
        <n v="0.6516"/>
        <n v="34.5"/>
        <n v="5.86420880658436"/>
        <n v="-21.850420781893"/>
        <n v="-21.7827835390947"/>
        <n v="4.5188"/>
        <n v="3.54934598114223"/>
        <n v="4.60813909789724"/>
        <n v="0.6672"/>
        <n v="8.763"/>
        <n v="27.504"/>
        <n v="22.6737"/>
        <n v="28.4102"/>
        <n v="-1.72659436213992"/>
        <n v="9.3564"/>
        <n v="19.2472"/>
        <n v="13.8913185185185"/>
        <n v="-50.4622037860082"/>
        <n v="33.4584"/>
        <n v="12.298"/>
        <n v="39.0824"/>
        <n v="0.879414320987654"/>
        <n v="0.923528888888889"/>
        <n v="3.61136325451708"/>
        <n v="57.2161875932813"/>
        <n v="-83.8104773662552"/>
        <n v="2.88509983539095"/>
        <n v="33.9867407407407"/>
        <n v="-189.65733744856"/>
        <n v="-11.112987654321"/>
        <n v="1.14330758668982"/>
        <n v="3.2710715493366"/>
        <n v="2.64581693364341"/>
        <n v="4.19303557579206"/>
        <n v="0.501594728532431"/>
        <n v="4.35306666666667"/>
        <n v="3.38571851851852"/>
        <n v="-83.2456823045268"/>
        <n v="80.3404"/>
        <n v="21.4368"/>
        <n v="4.0098"/>
        <n v="7.553"/>
        <n v="-2.39350166078554"/>
        <n v="-5.59281845352537"/>
        <n v="11.9447242450312"/>
        <n v="0.275758785655239"/>
        <n v="-305.906840098271"/>
        <n v="-10.459897603586"/>
        <n v="0.998305015667769"/>
        <n v="15.5969469135802"/>
        <n v="59.0372"/>
        <n v="7.065"/>
        <n v="15.4752"/>
        <n v="15.824"/>
        <n v="19.4656"/>
        <n v="45.8064"/>
        <n v="6.6584"/>
        <n v="8.76696888888889"/>
        <n v="-21.1248790123457"/>
        <n v="-134.541414814815"/>
        <n v="-53.964987654321"/>
        <n v="3.36230452674897"/>
        <n v="20.6955"/>
        <n v="8.4528"/>
        <n v="11.2839"/>
        <n v="2.69949358315434"/>
        <n v="108.972437439401"/>
        <n v="10.3055258532695"/>
        <n v="3.04882968062108"/>
        <n v="-2.31537962962963"/>
        <n v="-1.85158296296296"/>
        <n v="-9.02944"/>
        <n v="72.948"/>
        <n v="11.58"/>
        <n v="7.434"/>
        <n v="-7.3232"/>
        <n v="-152.9847"/>
        <n v="10.2747532927806"/>
        <n v="3.85295802469136"/>
        <n v="0.770278518518519"/>
        <n v="92.1250944444444"/>
        <n v="35.5809053497942"/>
        <n v="12.0293431334039"/>
        <n v="-22.6010872427984"/>
        <n v="-143.275410617284"/>
        <n v="-69.6604407407407"/>
        <n v="-34.805982257706"/>
        <n v="46.3171757061058"/>
        <n v="26.1663671177699"/>
        <n v="41.2938"/>
        <n v="27.4352"/>
        <n v="34.6134893827161"/>
        <n v="508.654665432099"/>
        <n v="8.96945777777778"/>
        <n v="143.334320987654"/>
        <n v="22.1980612345679"/>
        <n v="28.7964"/>
        <n v="52.493"/>
        <n v="-2.47408493827161"/>
        <n v="1049.985"/>
        <n v="-28.6071483950617"/>
        <n v="22.7024"/>
        <n v="17.4600533333333"/>
        <n v="14.4361664471853"/>
        <n v="17.02375001325"/>
        <n v="46.225"/>
        <n v="63.107"/>
        <n v="2.6784"/>
        <n v="87.9912"/>
        <n v="17.6673"/>
        <n v="9.4366"/>
        <n v="0.71090962962963"/>
        <n v="-17.9210877366255"/>
        <n v="2.57680658436214"/>
        <n v="-8.42459218106996"/>
        <n v="-356.9643"/>
        <n v="15.3365748148148"/>
        <n v="-19.2603827160494"/>
        <n v="-63.9266436213992"/>
        <n v="50.6479407407407"/>
        <n v="1.39195111111111"/>
        <n v="4.7724"/>
        <n v="2.0979"/>
        <n v="-10.7055"/>
        <n v="6.4692"/>
        <n v="2.40014"/>
        <n v="18.5810296296296"/>
        <n v="3.56154469135802"/>
        <n v="5.32400823045268"/>
        <n v="42.1102551440329"/>
        <n v="27.4856"/>
        <n v="98.1205333333333"/>
        <n v="496.117066666667"/>
        <n v="191.28624"/>
        <n v="115.024853333333"/>
        <n v="8.82087111111111"/>
        <n v="180.451555555556"/>
        <n v="1.5331103382056"/>
        <n v="-149.931674074074"/>
        <n v="601.9699"/>
        <n v="15.768344779654"/>
        <n v="162.713182098765"/>
        <n v="7.07636757201646"/>
        <n v="206.8893"/>
        <n v="1.932"/>
        <n v="-15.4875395061728"/>
        <n v="6.9608950617284"/>
        <n v="19.50714"/>
        <n v="0.842901111111111"/>
        <n v="32.4268023045267"/>
        <n v="1.31431341563786"/>
        <n v="7.97338888888889"/>
        <n v="11.2097530864198"/>
        <n v="22.7735174074074"/>
        <n v="28.4178088888889"/>
        <n v="44.5979423868313"/>
        <n v="-56.0921580246914"/>
        <n v="2.12623703703704"/>
        <n v="9.3354341563786"/>
        <n v="2.5893"/>
        <n v="-3.168"/>
        <n v="5.6376"/>
        <n v="17.1828"/>
        <n v="4.2624"/>
        <n v="24.858"/>
        <n v="23.0753777777778"/>
        <n v="4.19002057613169"/>
        <n v="-66.6482864197531"/>
        <n v="-1.08774469135802"/>
        <n v="7.55675983539095"/>
        <n v="1.24163666666667"/>
        <n v="-12.8601790534979"/>
        <n v="-3.97512024691358"/>
        <n v="0.808204444444444"/>
        <n v="2.92266240562308"/>
        <n v="49.5720908957746"/>
        <n v="10.3738167775506"/>
        <n v="36.1806762451426"/>
        <n v="10.3549212789344"/>
        <n v="38.7792"/>
        <n v="238.889591111111"/>
        <n v="2.77488353909465"/>
        <n v="25.0224730864198"/>
        <n v="-12.2794933333333"/>
        <n v="-1.19890901234568"/>
        <n v="28.1764"/>
        <n v="132.47988"/>
        <n v="107.838626666667"/>
        <n v="137.63068"/>
        <n v="2.65018356743112"/>
        <n v="65.2087680134881"/>
        <n v="248.422046557053"/>
        <n v="92.9308410778566"/>
        <n v="42.588"/>
        <n v="1.0208"/>
        <n v="1.395"/>
        <n v="10.896"/>
        <n v="60.0980791817105"/>
        <n v="16.63904"/>
        <n v="11.5901451851852"/>
        <n v="5.1860562962963"/>
        <n v="-23.3704501277374"/>
        <n v="6.6019066220144"/>
        <n v="49.92"/>
        <n v="8.39182616998662"/>
        <n v="43.0271"/>
        <n v="10.0181333333333"/>
        <n v="195.781167901235"/>
        <n v="4.20647098765432"/>
        <n v="8.56947530864198"/>
        <n v="-97.176"/>
        <n v="3.3504"/>
        <n v="38.61"/>
        <n v="23.9322074074074"/>
        <n v="3.0044"/>
        <n v="70.1955"/>
        <n v="18.821"/>
        <n v="87.9676345679012"/>
        <n v="6.29645135802469"/>
        <n v="-65.9867755555556"/>
        <n v="-3.17486074074074"/>
        <n v="3.03816333333333"/>
        <n v="25.3302"/>
        <n v="18.8328"/>
        <n v="0.7228"/>
        <n v="-6.4233"/>
        <n v="0.744293333333333"/>
        <n v="-56.4821432098766"/>
        <n v="-14.0175244444444"/>
        <n v="-2.36998666666667"/>
        <n v="8.77542775618468"/>
        <n v="251.019135802469"/>
        <n v="15.9703703703704"/>
        <n v="1.79122222222222"/>
        <n v="7.29410370370371"/>
        <n v="-13.6481333333333"/>
        <n v="40.6309310309977"/>
        <n v="0.506136357537473"/>
        <n v="4.57646369886711"/>
        <n v="18.2866855939061"/>
        <n v="88.7548873740911"/>
        <n v="5.99259496822057"/>
        <n v="9.816"/>
        <n v="7.86"/>
        <n v="14.7"/>
        <n v="28.629"/>
        <n v="167.581404938272"/>
        <n v="0.224818384986655"/>
        <n v="-6.60540174089043"/>
        <n v="21.5873926620798"/>
        <n v="4.93842666666667"/>
        <n v="122.867706666667"/>
        <n v="-35.1310633333333"/>
        <n v="-7.5537"/>
        <n v="19.596"/>
        <n v="54.3936"/>
        <n v="11.97256"/>
        <n v="43.9484366666667"/>
        <n v="6.09019333333333"/>
        <n v="-78.6466488888889"/>
        <n v="11.3834666666667"/>
        <n v="5.6633837037037"/>
        <n v="-63.4101254320988"/>
        <n v="1.42656790123457"/>
        <n v="24.1924108641975"/>
        <n v="3.17515851851852"/>
        <n v="146.523485761317"/>
        <n v="4.83397530864198"/>
        <n v="21.9721701605579"/>
        <n v="1.21602238584579"/>
        <n v="2.00994884850512"/>
        <n v="17.6391"/>
        <n v="-3.094"/>
        <n v="-0.3398"/>
        <n v="-7.29535884773663"/>
        <n v="10.179"/>
        <n v="1.58992469135802"/>
        <n v="-3.2242362962963"/>
        <n v="12.1969417283951"/>
        <n v="-41.6155208230453"/>
        <n v="31.3764543209877"/>
        <n v="-93.5359608641975"/>
        <n v="653.974955061729"/>
        <n v="962.584795061728"/>
        <n v="19.3486922222222"/>
        <n v="17.8994473662551"/>
        <n v="10.5388600823045"/>
        <n v="-0.780674074074074"/>
        <n v="2.91281810699588"/>
        <n v="7.92"/>
        <n v="15.921"/>
        <n v="6.09692688049638"/>
        <n v="4.53822156378601"/>
        <n v="6.48656052399829"/>
        <n v="362.835"/>
        <n v="1.2714"/>
        <n v="-2.32932245252233"/>
        <n v="0.393536076969905"/>
        <n v="-1.725362775637"/>
        <n v="3.61883351789761"/>
        <n v="33.8256154139881"/>
        <n v="1.23762140222562"/>
        <n v="-2.77405365729598"/>
        <n v="-140.084053333333"/>
        <n v="43.9117022222222"/>
        <n v="26.97352"/>
        <n v="5.4504"/>
        <n v="1.33503191706627"/>
        <n v="16.8358404682017"/>
        <n v="3.76904093442029"/>
        <n v="3.04177777777778"/>
        <n v="-11.5996913580247"/>
        <n v="36.1257370243714"/>
        <n v="2.95796652620453"/>
        <n v="-21.1759012345679"/>
        <n v="64.2629433333333"/>
        <n v="4.84225347582144"/>
        <n v="2.178"/>
        <n v="-5.42903868312757"/>
        <n v="2.52731111111111"/>
        <n v="34.8965866666667"/>
        <n v="34.7893674074074"/>
        <n v="6.17106403292181"/>
        <n v="-22.9424902057613"/>
        <n v="140.9568"/>
        <n v="-3.504"/>
        <n v="12.3123"/>
        <n v="-8.3524"/>
        <n v="-48.392"/>
        <n v="-17.4936"/>
        <n v="-87.4223981481482"/>
        <n v="13.8143209876543"/>
        <n v="65.7359814814815"/>
        <n v="15.4551324279852"/>
        <n v="-30.245"/>
        <n v="17.4975"/>
        <n v="66.0942136625514"/>
        <n v="4.756"/>
        <n v="18.2615111111111"/>
        <n v="56.4881576386084"/>
        <n v="5.10913580246914"/>
        <n v="5.4332"/>
        <n v="3.895"/>
        <n v="4.116"/>
        <n v="0.85942962962963"/>
        <n v="60.2553"/>
        <n v="35.099"/>
        <n v="7.7004"/>
        <n v="6.603"/>
        <n v="1.984"/>
        <n v="-48.5082"/>
        <n v="0.727926519835575"/>
        <n v="6.6294"/>
        <n v="130.2075"/>
        <n v="1.0296"/>
        <n v="41.8608"/>
        <n v="16.5888"/>
        <n v="-2.51909961059817"/>
        <n v="27.829432073646"/>
        <n v="44.9813932375602"/>
        <n v="11.356772345679"/>
        <n v="5.1936637037037"/>
        <n v="20.2999140740741"/>
        <n v="174.120296296296"/>
        <n v="0.713058766929048"/>
        <n v="23.342637037037"/>
        <n v="-8.35470666666667"/>
        <n v="-47.6420918518519"/>
        <n v="-106.355714485597"/>
        <n v="7.30373744855967"/>
        <n v="33.5746330345896"/>
        <n v="-25.4744"/>
        <n v="4.7976"/>
        <n v="2.08549444444444"/>
        <n v="1.7466"/>
        <n v="27.0511111111111"/>
        <n v="27.81695"/>
        <n v="10.7115088888889"/>
        <n v="7.4975"/>
        <n v="17.9288917290682"/>
        <n v="6.27433306096265"/>
        <n v="-18.9395779428372"/>
        <n v="148.783174976897"/>
        <n v="4.44585558504078"/>
        <n v="11.960520744307"/>
        <n v="19.8263451564038"/>
        <n v="35.103351556793"/>
        <n v="-2.58071897680074"/>
        <n v="3.11550952955562"/>
        <n v="59.8555578440103"/>
        <n v="33.5106430781157"/>
        <n v="34.2611896470614"/>
        <n v="11.3873797499906"/>
        <n v="90.972"/>
        <n v="8.7138"/>
        <n v="4.3368"/>
        <n v="92.2368"/>
        <n v="-10.8533530864198"/>
        <n v="131.63128"/>
        <n v="2.18676049382716"/>
        <n v="17.9592"/>
        <n v="46.575"/>
        <n v="5.40314633744856"/>
        <n v="-4.35451259259259"/>
        <n v="-19.9728148148148"/>
        <n v="-32.9292"/>
        <n v="2034.11169341564"/>
        <n v="9.88544592592593"/>
        <n v="75.5937"/>
        <n v="19.0512"/>
        <n v="28.340962962963"/>
        <n v="56.0975559670782"/>
        <n v="12.5823374485597"/>
        <n v="1.02347407407407"/>
        <n v="-39.8220242798354"/>
        <n v="-6.35364115226338"/>
        <n v="-1.35438271604938"/>
        <n v="57.9666041152263"/>
        <n v="-52.9980938271605"/>
        <n v="8.87303703703704"/>
        <n v="1.8657537037037"/>
        <n v="-13.4471901234568"/>
        <n v="-103.667015432099"/>
        <n v="7.88836419753086"/>
        <n v="4.58733086419753"/>
        <n v="21.1344"/>
        <n v="11.5432"/>
        <n v="87.8704962962963"/>
        <n v="5.87316823045267"/>
        <n v="18.3025390946502"/>
        <n v="22.7034483950617"/>
        <n v="13.28768"/>
        <n v="0.720628148148148"/>
        <n v="0.22314542657962"/>
        <n v="10.4130354358616"/>
        <n v="83.1679925637139"/>
        <n v="3.00851358024691"/>
        <n v="-41.9775555555556"/>
        <n v="49.2985975308642"/>
        <n v="3.73329185185185"/>
        <n v="267.935484444444"/>
        <n v="8.42044559568891"/>
        <n v="-9.25429728395062"/>
        <n v="-29.1737300411523"/>
        <n v="0.817848888888889"/>
        <n v="-6.11847703703704"/>
        <n v="178.798182716049"/>
        <n v="8.305"/>
        <n v="25.8984"/>
        <n v="111.824"/>
        <n v="11.8206"/>
        <n v="60.8718"/>
        <n v="39.8850222222222"/>
        <n v="-391.403833333333"/>
        <n v="3.92333333333333"/>
        <n v="1.3536"/>
        <n v="59.1275666666667"/>
        <n v="26.64"/>
        <n v="0.7348"/>
        <n v="-2.1195"/>
        <n v="148.138"/>
        <n v="20.4228740740741"/>
        <n v="-6.12515053497942"/>
        <n v="1.6752"/>
        <n v="2.49868148148148"/>
        <n v="6.62009942386831"/>
        <n v="166.309695473251"/>
        <n v="38.6323308641975"/>
        <n v="64.7892"/>
        <n v="82.1783683950617"/>
        <n v="51.1110617283951"/>
        <n v="89.0239973662551"/>
        <n v="3.07703099732743"/>
        <n v="-9.02805101644229"/>
        <n v="45.3852530041152"/>
        <n v="10.0730008230453"/>
        <n v="261.932266666667"/>
        <n v="38.5494083950617"/>
        <n v="39.0784333333333"/>
        <n v="11.2951977777778"/>
        <n v="40.416"/>
        <n v="244.6155"/>
        <n v="310.9872"/>
        <n v="111.085030864198"/>
        <n v="7.06409465020576"/>
        <n v="101.5794"/>
        <n v="2.22133333333333"/>
        <n v="39.213"/>
        <n v="3.0368"/>
        <n v="22.4316"/>
        <n v="226.807388888889"/>
        <n v="9.76901851851852"/>
        <n v="10.4729794238683"/>
        <n v="-66.783975308642"/>
        <n v="-48.3735"/>
        <n v="-118.106765432099"/>
        <n v="25.5798"/>
        <n v="-362.482311111111"/>
        <n v="82.1938133333333"/>
        <n v="11.9789511111111"/>
        <n v="153.328908641975"/>
        <n v="-219.03213037037"/>
        <n v="-12.6295071604938"/>
        <n v="3.5588236710657"/>
        <n v="5.1294"/>
        <n v="100.4255"/>
        <n v="345.619168395062"/>
        <n v="16.3154301234568"/>
        <n v="95.7974097942387"/>
        <n v="15.24224"/>
        <n v="72.8390613168724"/>
        <n v="-9.93843160493827"/>
        <n v="3.6060123140097"/>
        <n v="51.7268253037217"/>
        <n v="1.02530321350178"/>
        <n v="77.2186222222222"/>
        <n v="113.32447"/>
        <n v="61.0033"/>
        <n v="114.6285"/>
        <n v="13.61072"/>
        <n v="-127.48183037037"/>
        <n v="13.7585666666667"/>
        <n v="26.3912"/>
        <n v="209.58"/>
        <n v="742.632"/>
        <n v="2.6973"/>
        <n v="114.2612"/>
        <n v="14.1511081481481"/>
        <n v="54.3438"/>
        <n v="-1.76251047108651"/>
        <n v="32.6071777777778"/>
        <n v="-427.680757777778"/>
        <n v="-21.6652455555556"/>
        <n v="6.91592"/>
        <n v="13.83184"/>
        <n v="-12.7844417283951"/>
        <n v="27.4654373662551"/>
        <n v="-2.77166469135802"/>
        <n v="7.14244222222222"/>
        <n v="15.6492509466947"/>
        <n v="-13.7403"/>
        <n v="7.77495012345679"/>
        <n v="114.458814814815"/>
        <n v="-55.6694088888889"/>
        <n v="6.68192"/>
        <n v="-139.94075473251"/>
        <n v="1.23297333333333"/>
        <n v="5.92070259259259"/>
        <n v="105.309720576132"/>
        <n v="0.1188"/>
        <n v="3.80625777777778"/>
        <n v="14.1748595884774"/>
        <n v="5.09269333333333"/>
        <n v="62.737"/>
        <n v="99.23"/>
        <n v="385.3752"/>
        <n v="7.8192"/>
        <n v="10.5"/>
        <n v="35.3346"/>
        <n v="30.2316"/>
        <n v="6.2016"/>
        <n v="4.3296"/>
        <n v="7.21366650205761"/>
        <n v="71.4428543209877"/>
        <n v="11.2917998353909"/>
        <n v="10.6503012345679"/>
        <n v="55.8572872427984"/>
        <n v="24.2696"/>
        <n v="-0.792"/>
        <n v="3.66491666666667"/>
        <n v="-179.542222222222"/>
        <n v="17.575262345679"/>
        <n v="38.8013148148148"/>
        <n v="165.405851851852"/>
        <n v="4.80646419753086"/>
        <n v="91.9013938271605"/>
        <n v="59.9535407407407"/>
        <n v="5.1715123991791"/>
        <n v="32.0910212345679"/>
        <n v="7.15926270975827"/>
        <n v="4.0749"/>
        <n v="21.1892617283951"/>
        <n v="14.5352582716049"/>
        <n v="43.706"/>
        <n v="5.3964"/>
        <n v="9.3125"/>
        <n v="1.46633333333333"/>
        <n v="-8.92874572016461"/>
        <n v="23.7880118518519"/>
        <n v="115.253379917695"/>
        <n v="7.67250469135802"/>
        <n v="1.4456"/>
        <n v="49.8042"/>
        <n v="2.3312"/>
        <n v="20.8568"/>
        <n v="7.9128"/>
        <n v="19.7358"/>
        <n v="52.9173"/>
        <n v="4.1249695473251"/>
        <n v="-465.097822222222"/>
        <n v="5.7252962962963"/>
        <n v="183.146728395062"/>
        <n v="22.0979456790123"/>
        <n v="2.62332510288066"/>
        <n v="16.0129277777778"/>
        <n v="-60.0463559259259"/>
        <n v="2.34159604938272"/>
        <n v="4.43332666666667"/>
        <n v="10.8303740740741"/>
        <n v="108.996471111111"/>
        <n v="5.40398617283951"/>
        <n v="32.8708182064474"/>
        <n v="102.149138652042"/>
        <n v="4.05556616880903"/>
        <n v="-1.25540872427984"/>
        <n v="1.12046090534979"/>
        <n v="9.9760261626038"/>
        <n v="1.42861130620128"/>
        <n v="83.1327304526749"/>
        <n v="59.0618666666667"/>
        <n v="17.8097048559671"/>
        <n v="89.997"/>
        <n v="28.95"/>
        <n v="210.735"/>
        <n v="-448.896"/>
        <n v="10.098"/>
        <n v="5.2312"/>
        <n v="-6.1248"/>
        <n v="-42.8967"/>
        <n v="86.2426012345679"/>
        <n v="-17.4908740740741"/>
        <n v="1.41444938271605"/>
        <n v="10.7436806584362"/>
        <n v="-7.04590156378601"/>
        <n v="8.47189893004115"/>
        <n v="138.588302222222"/>
        <n v="24.9173497942387"/>
        <n v="33.8326074074074"/>
        <n v="37.499316872428"/>
        <n v="163.472856296296"/>
        <n v="408.332607407407"/>
        <n v="7.90648098765432"/>
        <n v="31.4079433744856"/>
        <n v="38.5490265020576"/>
        <n v="3.91608"/>
        <n v="6.2937"/>
        <n v="7.5371"/>
        <n v="-27.898"/>
        <n v="30.8469"/>
        <n v="-64.9239"/>
        <n v="19.2156824323448"/>
        <n v="43.9984781011026"/>
        <n v="2.53205540229997"/>
        <n v="3.74894636060864"/>
        <n v="45.9619880656125"/>
        <n v="4.66668911352916"/>
        <n v="7.53900849299901"/>
        <n v="7.6798"/>
        <n v="22.5296"/>
        <n v="17.6232"/>
        <n v="5.60525333333334"/>
        <n v="1.6896"/>
        <n v="121.9644"/>
        <n v="-26.30256"/>
        <n v="-5.65162666666667"/>
        <n v="-203.297733333333"/>
        <n v="-4.16768"/>
        <n v="17.3784066666667"/>
        <n v="-92.7677432098765"/>
        <n v="5.26565160493827"/>
        <n v="6.77502485596708"/>
        <n v="13.8009537037037"/>
        <n v="24.5251555555556"/>
        <n v="5.36858024691358"/>
        <n v="25.394495308642"/>
        <n v="177.696303703704"/>
        <n v="5.5071"/>
        <n v="27.9936"/>
        <n v="18.7493037037037"/>
        <n v="839.986"/>
        <n v="11.7423078600823"/>
        <n v="1.32612090534979"/>
        <n v="3.72272197530864"/>
        <n v="5.24508111111111"/>
        <n v="-42.7883320987654"/>
        <n v="-32.0995851851852"/>
        <n v="8.96298666666667"/>
        <n v="-5.25953037037037"/>
        <n v="45.294"/>
        <n v="-1.48536799827003"/>
        <n v="4.96829666666667"/>
        <n v="168.044419753086"/>
        <n v="10.5072"/>
        <n v="12.052"/>
        <n v="32.893"/>
        <n v="7.96126610123689"/>
        <n v="3.6192"/>
        <n v="4.1944"/>
        <n v="100.24"/>
        <n v="4.27975812430408"/>
        <n v="0.885664518130891"/>
        <n v="0.246968043548448"/>
        <n v="0.581955967078189"/>
        <n v="19.290121399177"/>
        <n v="27.5079925925926"/>
        <n v="20.2870888888889"/>
        <n v="165.672327777778"/>
        <n v="74.8811374485597"/>
        <n v="89.8294666666667"/>
        <n v="25.5112"/>
        <n v="85.904"/>
        <n v="12.6"/>
        <n v="-66.4823288888889"/>
        <n v="53.4103111111111"/>
        <n v="22.0453935802469"/>
        <n v="5.34842829546338"/>
        <n v="5.12192333333333"/>
        <n v="15.2712"/>
        <n v="11.4576"/>
        <n v="10.4064474074074"/>
        <n v="67.5127185185185"/>
        <n v="-70.6771219753086"/>
        <n v="6.8544750617284"/>
        <n v="483.813925514403"/>
        <n v="6.6759112345679"/>
        <n v="7.42592263374486"/>
        <n v="11.0138012455082"/>
        <n v="-326.790976790123"/>
        <n v="15.7218133333333"/>
        <n v="18.5274"/>
        <n v="-45.4279604938272"/>
        <n v="24.84"/>
        <n v="11.1564"/>
        <n v="23.9688"/>
        <n v="9.24738888888889"/>
        <n v="4.1756"/>
        <n v="6.65048971193416"/>
        <n v="2.8884"/>
        <n v="3.1842"/>
        <n v="-6.98923728395062"/>
        <n v="4.14151255851839"/>
        <n v="9.36174222222222"/>
        <n v="74.8939377777778"/>
        <n v="36.5884869135803"/>
        <n v="82.5511111111111"/>
        <n v="15.2007025618566"/>
        <n v="4.80152831508372"/>
        <n v="50.0351427160494"/>
        <n v="306.861030864198"/>
        <n v="14.6647545679012"/>
        <n v="84.7657333333333"/>
        <n v="26.0829086419753"/>
        <n v="14.1889734027997"/>
        <n v="6.80891127572016"/>
        <n v="32.4966255144033"/>
        <n v="17.9955"/>
        <n v="4.644"/>
        <n v="24.5927516049383"/>
        <n v="-16.66742"/>
        <n v="-31.1434263374486"/>
        <n v="44.2425"/>
        <n v="11.673"/>
        <n v="7.8064"/>
        <n v="15.525"/>
        <n v="25.898"/>
        <n v="412.468"/>
        <n v="43.5043950617284"/>
        <n v="31.6263543209877"/>
        <n v="469.518948888889"/>
        <n v="103.402398353909"/>
        <n v="12.43416"/>
        <n v="3.56446913580247"/>
        <n v="16.690409382716"/>
        <n v="-27.9593481481482"/>
        <n v="142.159256106859"/>
        <n v="15.45216"/>
        <n v="4.71736221101387"/>
        <n v="152.0232"/>
        <n v="19.7712"/>
        <n v="6.52998518518518"/>
        <n v="464.378107407407"/>
        <n v="73.7642333333333"/>
        <n v="27.2952"/>
        <n v="11.685"/>
        <n v="12.2465"/>
        <n v="37.764"/>
        <n v="8.4888"/>
        <n v="22.6233"/>
        <n v="9.2568"/>
        <n v="7.35873333333333"/>
        <n v="11.7078"/>
        <n v="19.8691791920166"/>
        <n v="-802.664115505841"/>
        <n v="5.87340829171574"/>
        <n v="0.306232374868875"/>
        <n v="3.10894797502022"/>
        <n v="30.9184922124425"/>
        <n v="2.8224"/>
        <n v="5.2287"/>
        <n v="31.635738600823"/>
        <n v="-420.10277037037"/>
        <n v="28.8321185185185"/>
        <n v="-7.19523599836494"/>
        <n v="-0.544859682541399"/>
        <n v="376.2864"/>
        <n v="121.522986666667"/>
        <n v="31.2119173164907"/>
        <n v="6.32236466189381"/>
        <n v="-1.29546666666667"/>
        <n v="1.24693333333333"/>
        <n v="-2.65216"/>
        <n v="-27.6749511111111"/>
        <n v="-123.328426666667"/>
        <n v="-785.0976"/>
        <n v="11.68"/>
        <n v="654.7554"/>
        <n v="140.5482"/>
        <n v="77.3696"/>
        <n v="19.6527901234568"/>
        <n v="3.83589917695473"/>
        <n v="41.7898148148148"/>
        <n v="13.6858220164609"/>
        <n v="33.9673888888889"/>
        <n v="15.5656790123457"/>
        <n v="-41.2532818930041"/>
        <n v="-14.272024691358"/>
        <n v="61.389"/>
        <n v="371.316"/>
        <n v="224.424"/>
        <n v="942.8157"/>
        <n v="290.0058"/>
        <n v="22.4196"/>
        <n v="1.54237654320988"/>
        <n v="-9.84282716049383"/>
        <n v="9.5224012345679"/>
        <n v="227.081126666667"/>
        <n v="-4.86052806584362"/>
        <n v="11.61984"/>
        <n v="37.236"/>
        <n v="77.714"/>
        <n v="13.0489859259259"/>
        <n v="5.166"/>
        <n v="63.4368"/>
        <n v="10.788"/>
        <n v="2.30756658745334"/>
        <n v="145.427519278419"/>
        <n v="20.9343209876543"/>
        <n v="13.4572793415638"/>
        <n v="9.32972905349794"/>
        <n v="4.9648"/>
        <n v="37.7972"/>
        <n v="10.3936"/>
        <n v="42.4647"/>
        <n v="54.9504"/>
        <n v="165.91944691358"/>
        <n v="10.659556872428"/>
        <n v="38.9438182716049"/>
        <n v="29.358"/>
        <n v="38.8704"/>
        <n v="34.3548"/>
        <n v="11.613"/>
        <n v="13.9945935802469"/>
        <n v="1810.72381333333"/>
        <n v="20.7459"/>
        <n v="7.11"/>
        <n v="2.085"/>
        <n v="2.6251"/>
        <n v="-104.550609382716"/>
        <n v="209.330424689339"/>
        <n v="9.93096224901252"/>
        <n v="7.75730358317635"/>
        <n v="0.270842519763725"/>
        <n v="1.9066365718392"/>
        <n v="9.61687654320988"/>
        <n v="1.63449481481481"/>
        <n v="80.6111288888889"/>
        <n v="4.68794666666667"/>
        <n v="43.1710656601107"/>
        <n v="1.08299296620708"/>
        <n v="0.682877383670893"/>
        <n v="2.40463802469136"/>
        <n v="-111.131409382716"/>
        <n v="9.6918631728157"/>
        <n v="-54.7288"/>
        <n v="17.4331348148148"/>
        <n v="-371.677235884774"/>
        <n v="20.7240928395062"/>
        <n v="125.993779506173"/>
        <n v="14.4395925925926"/>
        <n v="0.464464197530864"/>
        <n v="0.628538351064716"/>
        <n v="96.576"/>
        <n v="329.994"/>
        <n v="8.236"/>
        <n v="294.5488"/>
        <n v="1.16328939514852"/>
        <n v="0.574306327368655"/>
        <n v="4.9442962962963"/>
        <n v="262.171311111111"/>
        <n v="33.1584"/>
        <n v="11.4296"/>
        <n v="250.305"/>
        <n v="32.396"/>
        <n v="9.89185185185185"/>
        <n v="11.680378600823"/>
        <n v="7.35481666666667"/>
        <n v="33.177670781893"/>
        <n v="22.189037037037"/>
        <n v="2.99976790123457"/>
        <n v="-6.4768"/>
        <n v="0.881564444444444"/>
        <n v="41.4456"/>
        <n v="0.8058"/>
        <n v="2.7222"/>
        <n v="53.6559330121919"/>
        <n v="207.621420740741"/>
        <n v="77.5584"/>
        <n v="138.599080843844"/>
        <n v="7.1196"/>
        <n v="43.4217"/>
        <n v="0.6984"/>
        <n v="9.6975"/>
        <n v="48.8566148148148"/>
        <n v="6.7966"/>
        <n v="8.022"/>
        <n v="2.9562"/>
        <n v="168.245793333333"/>
        <n v="103.818"/>
        <n v="45.3696"/>
        <n v="5.18526419753087"/>
        <n v="405.265777777778"/>
        <n v="1037.57251687243"/>
        <n v="101.392632098765"/>
        <n v="5.14773333333333"/>
        <n v="1.7739"/>
        <n v="8.09165432098765"/>
        <n v="4.33106172839506"/>
        <n v="-116.753764609054"/>
        <n v="4.70912263374486"/>
        <n v="11.1601777777778"/>
        <n v="71.8231901234568"/>
        <n v="11.3493333333333"/>
        <n v="267.388641975309"/>
        <n v="2.76977777777778"/>
        <n v="47.6391769547325"/>
        <n v="50.4324740740741"/>
        <n v="9.63792592592592"/>
        <n v="2.726"/>
        <n v="37.0"/>
        <n v="3.54541563786008"/>
        <n v="46.9916444444445"/>
        <n v="91.838024691358"/>
        <n v="7.00576131687243"/>
        <n v="-18.8750222222222"/>
        <n v="-55.3392592592593"/>
        <n v="-8.90607407407408"/>
        <n v="-2.9566"/>
        <n v="487.523789370258"/>
        <n v="3.9474"/>
        <n v="132.99"/>
        <n v="-85.3302097119342"/>
        <n v="5.60906238877889"/>
        <n v="1.6688"/>
        <n v="28.896"/>
        <n v="85.491"/>
        <n v="251.929955555556"/>
        <n v="17.6760940740741"/>
        <n v="-10.1096355555556"/>
        <n v="2.78320329218107"/>
        <n v="-132.264728395062"/>
        <n v="4.17855925925926"/>
        <n v="26.8058518518519"/>
        <n v="3.98714814814815"/>
        <n v="-0.262638518518519"/>
        <n v="4.72198518518519"/>
        <n v="49.5017274074074"/>
        <n v="-99.1764"/>
        <n v="-147.5708"/>
        <n v="6.94777777777778"/>
        <n v="1.0816"/>
        <n v="0.775146666666667"/>
        <n v="-25.5978666666667"/>
        <n v="-3.82766222222222"/>
        <n v="4.68693333333333"/>
        <n v="152.495"/>
        <n v="1.7375"/>
        <n v="65.355"/>
        <n v="-1.78764444444444"/>
        <n v="0.5432"/>
        <n v="92.392"/>
        <n v="8.71964888888889"/>
        <n v="105.275"/>
        <n v="3.87761602894382"/>
        <n v="2.30433258037062"/>
        <n v="4.75453333333333"/>
        <n v="4.1328"/>
        <n v="-58.716"/>
        <n v="-18.614161707654"/>
        <n v="-0.720772450166726"/>
        <n v="4.63037629656806"/>
        <n v="3.49315061088719"/>
        <n v="2.397"/>
        <n v="2.355"/>
        <n v="80.4839"/>
        <n v="167.741155555556"/>
        <n v="33.1634333333333"/>
        <n v="949.101688888889"/>
        <n v="-6.0237"/>
        <n v="12.3660833333333"/>
        <n v="6.8208"/>
        <n v="2.0706"/>
        <n v="2.36482469135802"/>
        <n v="10.5672"/>
        <n v="47.46"/>
        <n v="8.2992"/>
        <n v="58.3226518518519"/>
        <n v="47.4719259259259"/>
        <n v="-28.2744"/>
        <n v="4.52368861644986"/>
        <n v="34.8128"/>
        <n v="34.1784"/>
        <n v="7.2744"/>
        <n v="9.74149382716049"/>
        <n v="23.5344666666667"/>
        <n v="-710.184927983539"/>
        <n v="-59.4117912757202"/>
        <n v="2.13784074074074"/>
        <n v="42.1039930864198"/>
        <n v="25.3645308641975"/>
        <n v="-85.4705093004115"/>
        <n v="135.371008888889"/>
        <n v="19.4267111111111"/>
        <n v="-14.6047552263374"/>
        <n v="9.09738666666667"/>
        <n v="-49.6848979423868"/>
        <n v="3.43890321740321"/>
        <n v="8.88242956010668"/>
        <n v="21.2232243621399"/>
        <n v="-60.7774933333333"/>
        <n v="-2.91859967078189"/>
        <n v="-4.51708345679012"/>
        <n v="1.97716444444444"/>
        <n v="36.0674518518519"/>
        <n v="2.13465547325103"/>
        <n v="81.0953407407407"/>
        <n v="-484.500084444444"/>
        <n v="8.069970543398"/>
        <n v="9.29066747907069"/>
        <n v="-1.27501761735305"/>
        <n v="39.4267894194761"/>
        <n v="-2.05798159333472"/>
        <n v="2.72334838680601"/>
        <n v="10.301618600823"/>
        <n v="2.388"/>
        <n v="1.9024"/>
        <n v="-15.245"/>
        <n v="22.8096"/>
        <n v="4.32548609053498"/>
        <n v="4.8752"/>
        <n v="-11.398538600823"/>
        <n v="51.1872"/>
        <n v="11.2752"/>
        <n v="0.8382"/>
        <n v="7.49562"/>
        <n v="-4.46893333333333"/>
        <n v="-6.5391378600823"/>
        <n v="20.76704"/>
        <n v="27.1764"/>
        <n v="2.245"/>
        <n v="9.7536"/>
        <n v="18.3327792592593"/>
        <n v="67.0221333333333"/>
        <n v="8.48924444444444"/>
        <n v="8.25443555555555"/>
        <n v="14.6793185185185"/>
        <n v="21.5459733333333"/>
        <n v="9.09884444444444"/>
        <n v="-1434.80648888889"/>
        <n v="11.2949096296296"/>
        <n v="4.66607407407407"/>
        <n v="36.00704"/>
        <n v="0.868954133200835"/>
        <n v="11.0390281481481"/>
        <n v="-70.6318182716049"/>
        <n v="3.82036775699971"/>
        <n v="54.1478915316645"/>
        <n v="10.8682"/>
        <n v="256.784"/>
        <n v="4.12806995884774"/>
        <n v="8.05538271604938"/>
        <n v="11.6496"/>
        <n v="113.848"/>
        <n v="8.8784"/>
        <n v="34.2144"/>
        <n v="459.9875"/>
        <n v="-17.991"/>
        <n v="4.02769135802469"/>
        <n v="-82.6279"/>
        <n v="-5.27138222222222"/>
        <n v="17.994"/>
        <n v="12.8638460570267"/>
        <n v="32.5707831456805"/>
        <n v="4.27922377720707"/>
        <n v="3.0096"/>
        <n v="25.0401234567901"/>
        <n v="33.07229218107"/>
        <n v="57.1441975308642"/>
        <n v="27.328"/>
        <n v="28.7302469135802"/>
        <n v="79.8912"/>
        <n v="1.76664601181295"/>
        <n v="11.0060395061728"/>
        <n v="23.168824691358"/>
        <n v="26.082"/>
        <n v="-3.25044279835391"/>
        <n v="-22.6557621399177"/>
        <n v="-36.614957037037"/>
        <n v="-15.332846090535"/>
        <n v="6.02562765432099"/>
        <n v="-212.03110617284"/>
        <n v="60.4717944161377"/>
        <n v="14.8973856300959"/>
        <n v="406.876814814815"/>
        <n v="4.45742716049383"/>
        <n v="10.9087020576132"/>
        <n v="-8.22532839506173"/>
        <n v="4.83798518518519"/>
        <n v="7.11429991769547"/>
        <n v="239.121185679012"/>
        <n v="14.5156958024691"/>
        <n v="15.1901198353909"/>
        <n v="25.4397820987654"/>
        <n v="14.5703482716049"/>
        <n v="8.18153744855967"/>
        <n v="255.753956049383"/>
        <n v="146.230407901235"/>
        <n v="884.058"/>
        <n v="32.3351"/>
        <n v="37.8801184552637"/>
        <n v="105.98"/>
        <n v="41.706"/>
        <n v="30.5088"/>
        <n v="0.84"/>
        <n v="23.8209382716049"/>
        <n v="180.452150781893"/>
        <n v="129.337141234568"/>
        <n v="10.4691516049383"/>
        <n v="5.2164"/>
        <n v="13.5859756378601"/>
        <n v="13.5643659259259"/>
        <n v="106.9578"/>
        <n v="4.0572"/>
        <n v="8.00374222222222"/>
        <n v="7.03701925925926"/>
        <n v="9.12128"/>
        <n v="24.8761496296296"/>
        <n v="2.82928592592593"/>
        <n v="-3.46270814814815"/>
        <n v="-518.570959506173"/>
        <n v="18.0917451851852"/>
        <n v="8.06859259259259"/>
        <n v="8.771"/>
        <n v="2.0382565613195"/>
        <n v="119.289607301194"/>
        <n v="31.5053439710773"/>
        <n v="3.5022"/>
        <n v="4.2717"/>
        <n v="80.7912"/>
        <n v="77.5764"/>
        <n v="8.9544"/>
        <n v="7.056"/>
        <n v="4.04994938271605"/>
        <n v="-97.2231748971194"/>
        <n v="-12.7605967078189"/>
        <n v="111.243487654321"/>
        <n v="283.624691358025"/>
        <n v="11.9861604938272"/>
        <n v="37.7874"/>
        <n v="12.857837037037"/>
        <n v="0.701748148148148"/>
        <n v="-3.74014156378601"/>
        <n v="11.73504"/>
        <n v="4.0754212345679"/>
        <n v="10.0357530864198"/>
        <n v="3.528"/>
        <n v="8.1072"/>
        <n v="17.0430262871802"/>
        <n v="15.3955108382905"/>
        <n v="21.8663109280391"/>
        <n v="7.95263770028011"/>
        <n v="4.41200419219562"/>
        <n v="76.2065481545435"/>
        <n v="6.36970426048292"/>
        <n v="72.1545063514542"/>
        <n v="45.1357366255144"/>
        <n v="6.09237920423831"/>
        <n v="19.1976"/>
        <n v="6.5538"/>
        <n v="61.3824"/>
        <n v="-128.2388"/>
        <n v="19.5648"/>
        <n v="31.4895"/>
        <n v="4.8546"/>
        <n v="8.50602106635399"/>
        <n v="-2.5248"/>
        <n v="4.4792"/>
        <n v="29.495"/>
        <n v="-13.938"/>
        <n v="-4.26394888888889"/>
        <n v="22.87384"/>
        <n v="120.507851851852"/>
        <n v="22.7832325925926"/>
        <n v="27.4238419753086"/>
        <n v="15.9972411522634"/>
        <n v="7.9653978600823"/>
        <n v="10.1922007407407"/>
        <n v="5.00492666666667"/>
        <n v="2.24958057613169"/>
        <n v="767.288317119342"/>
        <n v="441.595586666667"/>
        <n v="472.838530864198"/>
        <n v="35.6257"/>
        <n v="25.6592627160494"/>
        <n v="12.4354014814815"/>
        <n v="15.3409974482058"/>
        <n v="-1.92150518518518"/>
        <n v="15.1158"/>
        <n v="26.3934"/>
        <n v="-5.39519714616407"/>
        <n v="3.8775"/>
        <n v="27.93"/>
        <n v="135.649422222222"/>
        <n v="12.3608888888889"/>
        <n v="19.5547851851852"/>
        <n v="31.7601555555556"/>
        <n v="-5.41317777777778"/>
        <n v="-1321.39186666667"/>
        <n v="28.9571703703704"/>
        <n v="51.797362962963"/>
        <n v="16.7552"/>
        <n v="6.324"/>
        <n v="-23.3292888888889"/>
        <n v="201.231326185272"/>
        <n v="9.72646314567732"/>
        <n v="12.231"/>
        <n v="143.145288888889"/>
        <n v="22.0672592592593"/>
        <n v="18.3396"/>
        <n v="3.9535265947128"/>
        <n v="4.05921016165882"/>
        <n v="6.1488"/>
        <n v="215.786666666667"/>
        <n v="5.01575555555556"/>
        <n v="33.5888"/>
        <n v="2.322"/>
        <n v="3.666"/>
        <n v="128.720718518519"/>
        <n v="5.2026"/>
        <n v="-240.784"/>
        <n v="0.5998"/>
        <n v="9.0384"/>
        <n v="48.288"/>
        <n v="55.523588002818"/>
        <n v="-248.879706666667"/>
        <n v="9.14218666666667"/>
        <n v="-11.3325022222222"/>
        <n v="40.5136686820871"/>
        <n v="3.94174037965"/>
        <n v="97.0784"/>
        <n v="59.4816"/>
        <n v="23.712"/>
        <n v="4.22292032921811"/>
        <n v="1.54538918501854"/>
        <n v="54.4262937819413"/>
        <n v="30.8415224691358"/>
        <n v="16.3306666666667"/>
        <n v="347.12495308642"/>
        <n v="228.296671604938"/>
        <n v="-319.347320740741"/>
        <n v="6.32966762482774"/>
        <n v="11.3122565573881"/>
        <n v="138.299577283951"/>
        <n v="165.518111111111"/>
        <n v="177.198"/>
        <n v="24.1512492942827"/>
        <n v="-7.27932396693576"/>
        <n v="71.928"/>
        <n v="2.42821170355121"/>
        <n v="15.7820840902606"/>
        <n v="2.36446294303646"/>
        <n v="3.11361821421972"/>
        <n v="4.78520800817843"/>
        <n v="-18.7379279012346"/>
        <n v="4.67843358024691"/>
        <n v="15.2292"/>
        <n v="2.19"/>
        <n v="12.5242666666667"/>
        <n v="109.499602962963"/>
        <n v="1.82216987654321"/>
        <n v="26.1335664197531"/>
        <n v="4.89348913580247"/>
        <n v="64.6561485185185"/>
        <n v="45.3626518518519"/>
        <n v="1.16999037037037"/>
        <n v="30.3494834371608"/>
        <n v="-7.94489259259259"/>
        <n v="-54.1402266666667"/>
        <n v="11.1710004938272"/>
        <n v="-36.5200751905929"/>
        <n v="33.0648"/>
        <n v="16.146"/>
        <n v="314.2719"/>
        <n v="0.556"/>
        <n v="-0.440090864197531"/>
        <n v="3.2776"/>
        <n v="-29.4368"/>
        <n v="1.3596"/>
        <n v="-58.8616"/>
        <n v="26.224"/>
        <n v="4.4352"/>
        <n v="2.30720546495353"/>
        <n v="-2.34492222222222"/>
        <n v="3.2684375308642"/>
        <n v="11.9135911111111"/>
        <n v="56.6296938271605"/>
        <n v="-19.5210132510288"/>
        <n v="83.2929044444445"/>
        <n v="-238.949591358025"/>
        <n v="6.87008"/>
        <n v="9.3862821399177"/>
        <n v="3.33204938271605"/>
        <n v="-34.4964498518792"/>
        <n v="13.8454224691358"/>
        <n v="30.5797569958848"/>
        <n v="16.8"/>
        <n v="25.4384"/>
        <n v="16.3352"/>
        <n v="-8.07264691358025"/>
        <n v="25.792"/>
        <n v="4.93521950617284"/>
        <n v="28.217"/>
        <n v="5.7624"/>
        <n v="82.2906"/>
        <n v="1.0114"/>
        <n v="102.003045925926"/>
        <n v="47.994"/>
        <n v="8.80516"/>
        <n v="-22.0555111111111"/>
        <n v="0.631986666666667"/>
        <n v="45.0016"/>
        <n v="27.3672"/>
        <n v="0.504"/>
        <n v="20.8494"/>
        <n v="60.49"/>
        <n v="9.5032"/>
        <n v="968.945816666667"/>
        <n v="63.5624"/>
        <n v="21.9975"/>
        <n v="33.7358888888889"/>
        <n v="71.7424888888889"/>
        <n v="28.7948312757202"/>
        <n v="1.78287407407407"/>
        <n v="29.1667687242798"/>
        <n v="21.676221399177"/>
        <n v="4.1124"/>
        <n v="42.045"/>
        <n v="204.7682"/>
        <n v="0.82918277478076"/>
        <n v="0.987430327701363"/>
        <n v="4.59770088224218"/>
        <n v="-13.7268473003645"/>
        <n v="-631.152474283029"/>
        <n v="-16.5710634013325"/>
        <n v="3.69819078725493"/>
        <n v="2.16445493435222"/>
        <n v="-384.7164"/>
        <n v="4.3956"/>
        <n v="-16.6012"/>
        <n v="10.7037"/>
        <n v="5.9364"/>
        <n v="32.3015"/>
        <n v="-49.0457135802469"/>
        <n v="-70.823762962963"/>
        <n v="1065.58720683128"/>
        <n v="7.41943489711934"/>
        <n v="3.40623679641619"/>
        <n v="0.705497647424366"/>
        <n v="27.5747996707819"/>
        <n v="3.93808358024691"/>
        <n v="84.6162866666667"/>
        <n v="2.93451111111111"/>
        <n v="10.8612266666667"/>
        <n v="4.07027069958848"/>
        <n v="32.3484466666667"/>
        <n v="13.473"/>
        <n v="7.2268"/>
        <n v="55.5163374485597"/>
        <n v="3.11068534979424"/>
        <n v="1709.73828839506"/>
        <n v="13.5626"/>
        <n v="6.854"/>
        <n v="4.108"/>
        <n v="26.973"/>
        <n v="5.1588"/>
        <n v="66.0736"/>
        <n v="145.712154074074"/>
        <n v="9.70017777777778"/>
        <n v="13.0895474074074"/>
        <n v="25.4080647736626"/>
        <n v="87.2560592592593"/>
        <n v="3.93472"/>
        <n v="41.3191140740741"/>
        <n v="1.51422962962963"/>
        <n v="1.8688"/>
        <n v="-14.4784"/>
        <n v="200.8638"/>
        <n v="-28.9674"/>
        <n v="40.9012726051075"/>
        <n v="3.70057738996662"/>
        <n v="10.5408260630551"/>
        <n v="-21.2707001293953"/>
        <n v="-22.8869885284098"/>
        <n v="-8.04814814814815"/>
        <n v="28.1371358024691"/>
        <n v="11.6091"/>
        <n v="6.48"/>
        <n v="115.1808"/>
        <n v="0.4068"/>
        <n v="14.0731430452675"/>
        <n v="4.10032065843621"/>
        <n v="2.21944986853713"/>
        <n v="-545.270991358025"/>
        <n v="-54.0093274074074"/>
        <n v="11.6211832098765"/>
        <n v="5.47706"/>
        <n v="-19.9024918518519"/>
        <n v="11.2957556378601"/>
        <n v="7.79506666666667"/>
        <n v="7.43937559670782"/>
        <n v="-41.3617177777778"/>
        <n v="16.544"/>
        <n v="-60.63736"/>
        <n v="-23.0505679012346"/>
        <n v="1.67098781191822"/>
        <n v="29.952"/>
        <n v="0.4356"/>
        <n v="36.917"/>
        <n v="130.752"/>
        <n v="1.5876"/>
        <n v="-1.90047407407407"/>
        <n v="6.27407407407408"/>
        <n v="11.1171522633745"/>
        <n v="22.0624329218107"/>
        <n v="163.878814814815"/>
        <n v="35.1294913580247"/>
        <n v="4.76373333333333"/>
        <n v="163.101209876543"/>
        <n v="-97.5378962962963"/>
        <n v="5.93337283950617"/>
        <n v="5.16897975308642"/>
        <n v="7.48974617283951"/>
        <n v="7.57089185185185"/>
        <n v="11.0231333333333"/>
        <n v="321.250671604938"/>
        <n v="26.088842962963"/>
        <n v="-184.06882962963"/>
        <n v="-8.63364666666667"/>
        <n v="39.8886"/>
        <n v="1906.485"/>
        <n v="64.8963656680077"/>
        <n v="3.27163391911345"/>
        <n v="218.598805520698"/>
        <n v="7.71007367432591"/>
        <n v="23.4046826337449"/>
        <n v="3.6894"/>
        <n v="-53.8573792592593"/>
        <n v="-29.8662288065844"/>
        <n v="15.2988"/>
        <n v="26.376"/>
        <n v="6.378"/>
        <n v="7.61615185185185"/>
        <n v="70.219"/>
        <n v="9.3152"/>
        <n v="4.2048"/>
        <n v="36.0682188731178"/>
        <n v="222.271367901235"/>
        <n v="111.5688"/>
        <n v="-479.988"/>
        <n v="2.75165916215429"/>
        <n v="-608.476932921741"/>
        <n v="12.0510510288066"/>
        <n v="7.8976"/>
        <n v="2.7664"/>
        <n v="4.6193"/>
        <n v="12.63612"/>
        <n v="18.6815585185185"/>
        <n v="10.8006888888889"/>
        <n v="11.7435577777778"/>
        <n v="9.40074074074074"/>
        <n v="-72.1006325925926"/>
        <n v="6.62180555555556"/>
        <n v="-811.249314541009"/>
        <n v="4.3008"/>
        <n v="15.12"/>
        <n v="10.3904"/>
        <n v="-3.3506"/>
        <n v="-85.8052611111111"/>
        <n v="-4.47475259259259"/>
        <n v="-116.567406666667"/>
        <n v="-96.3638992592593"/>
        <n v="84.5588437860082"/>
        <n v="2.57870123026899"/>
        <n v="11.6449628491982"/>
        <n v="43.9305045777151"/>
        <n v="1.8"/>
        <n v="7.5864"/>
        <n v="20.249655308642"/>
        <n v="15.286870781893"/>
        <n v="-0.482429181715634"/>
        <n v="1.57219912595452"/>
        <n v="0.697597889504698"/>
        <n v="3.76539774261096"/>
        <n v="0.866576137551174"/>
        <n v="2.76848931356507"/>
        <n v="26.5903820577934"/>
        <n v="3.20659515340247"/>
        <n v="475.90837399177"/>
        <n v="79.9662014814815"/>
        <n v="47.848"/>
        <n v="6.745"/>
        <n v="11.5566735802469"/>
        <n v="1.24863482683348"/>
        <n v="-79.2960283127572"/>
        <n v="-6.5619"/>
        <n v="20.5384177777778"/>
        <n v="1.74356888888889"/>
        <n v="-6.32139061728395"/>
        <n v="-97.8783336625515"/>
        <n v="-5.6707938271605"/>
        <n v="24.6738641975309"/>
        <n v="13.3627851851852"/>
        <n v="4984.67711604938"/>
        <n v="823.862666666667"/>
        <n v="36.565"/>
        <n v="0.673823456790124"/>
        <n v="-120.513"/>
        <n v="29.6491222222222"/>
        <n v="69.6529234567901"/>
        <n v="15.2913037037037"/>
        <n v="-2.5344"/>
        <n v="-28.9568"/>
        <n v="-8.3162962962963"/>
        <n v="14.0995555555556"/>
        <n v="67.0331281018172"/>
        <n v="7.20521004115226"/>
        <n v="15.1115555555556"/>
        <n v="36.9057767901235"/>
        <n v="12.7791861728395"/>
        <n v="-7.93356666666667"/>
        <n v="65.5056676954733"/>
        <n v="1.14328839506173"/>
        <n v="-19.2470082716049"/>
        <n v="1.52705576131687"/>
        <n v="-2.63307407407407"/>
        <n v="-74.165682962963"/>
        <n v="-17.4988760493827"/>
        <n v="18.6986419753086"/>
        <n v="64.3172227160494"/>
        <n v="-162.282842469136"/>
        <n v="27.0756335802469"/>
        <n v="0.847162962962963"/>
        <n v="-103.456665843621"/>
        <n v="3.30056688538496"/>
        <n v="8.65377794238683"/>
        <n v="3.76474864197531"/>
        <n v="37.6541859962856"/>
        <n v="70.925813167085"/>
        <n v="-16.9776565432099"/>
        <n v="-82.9528138271605"/>
        <n v="-35.3136172839506"/>
        <n v="25.1785390946502"/>
        <n v="6.3427"/>
        <n v="7.0813129218107"/>
        <n v="2.80842592592593"/>
        <n v="2.59674320987654"/>
        <n v="34.742"/>
        <n v="7.06118518518519"/>
        <n v="3.36246913580247"/>
        <n v="9.4788"/>
        <n v="7.196"/>
        <n v="16.2342"/>
        <n v="12.6642554348731"/>
        <n v="-2.45248226402607"/>
        <n v="0.358378042912928"/>
        <n v="30.565037037037"/>
        <n v="-3.44"/>
        <n v="6.93504"/>
        <n v="-4.16877037037037"/>
        <n v="9.72403302073474"/>
        <n v="-18.4470918699028"/>
        <n v="9.99237660392353"/>
        <n v="13.1320088888889"/>
        <n v="28.7279249382716"/>
        <n v="3.6632"/>
        <n v="27.735"/>
        <n v="5.214"/>
        <n v="20.6142"/>
        <n v="16.704"/>
        <n v="3.71"/>
        <n v="-0.8999"/>
        <n v="6.567"/>
        <n v="510.636"/>
        <n v="9.25269333333333"/>
        <n v="1.25653860082305"/>
        <n v="-3.20356148148148"/>
        <n v="-70.5018106995885"/>
        <n v="-6.098"/>
        <n v="-23.0352"/>
        <n v="37.9962"/>
        <n v="-10.8376454320988"/>
        <n v="-86.8589957201646"/>
        <n v="5.18169185185185"/>
        <n v="2.63168846835219"/>
        <n v="6.58380918576157"/>
        <n v="5.65511880697698"/>
        <n v="8.92883807389986"/>
        <n v="0.752942222222222"/>
        <n v="48.662717037037"/>
        <n v="4.10827925925926"/>
        <n v="7.85"/>
        <n v="239.9058"/>
        <n v="116.161975308642"/>
        <n v="25.6229670781893"/>
        <n v="10.7325"/>
        <n v="11.6383209876543"/>
        <n v="11.6988096296296"/>
        <n v="38.29"/>
        <n v="4.224"/>
        <n v="206.6232"/>
        <n v="0.1674"/>
        <n v="10.5084"/>
        <n v="22.6275"/>
        <n v="0.808457904398318"/>
        <n v="89.6241122762206"/>
        <n v="159.640319314898"/>
        <n v="5.1954024543267"/>
        <n v="0.84530962962963"/>
        <n v="1.60601172839506"/>
        <n v="3.67296222222222"/>
        <n v="-237.564674897119"/>
        <n v="-104.292883045268"/>
        <n v="6.93398913580247"/>
        <n v="26.7668621399177"/>
        <n v="7.3535812345679"/>
        <n v="-45.3200302880658"/>
        <n v="0.446731346602717"/>
        <n v="0.309084083818847"/>
        <n v="65.7342"/>
        <n v="26.8744"/>
        <n v="1.76564503931308"/>
        <n v="17.3754"/>
        <n v="4.91724444444444"/>
        <n v="18.0605333333333"/>
        <n v="8.77291555555556"/>
        <n v="-9.93405925925926"/>
        <n v="10.875"/>
        <n v="3.6779527897774"/>
        <n v="8.3541588669424"/>
        <n v="0.650654074074074"/>
        <n v="87.89"/>
        <n v="20.9148"/>
        <n v="1.63752339796812"/>
        <n v="5.9696"/>
        <n v="36.4776"/>
        <n v="96.0120873438422"/>
        <n v="-0.928247888374515"/>
        <n v="1.29246126985712"/>
        <n v="1.14342917935798"/>
        <n v="-1188.71869424791"/>
        <n v="4.49739402288339"/>
        <n v="0.99544145422955"/>
        <n v="11.3393580246914"/>
        <n v="-58.6855791274732"/>
        <n v="36.6138144511"/>
        <n v="4.82547687085983"/>
        <n v="-10.0530600215887"/>
        <n v="-0.910995103773384"/>
        <n v="0.530228896826968"/>
        <n v="-16.8404790123457"/>
        <n v="-2.9666212345679"/>
        <n v="-8.20213563786008"/>
        <n v="-15.9984550617284"/>
        <n v="-7.90179588477366"/>
        <n v="-55.8402088888889"/>
        <n v="0.438768119709003"/>
        <n v="-1.8308"/>
        <n v="30.499"/>
        <n v="54.3966"/>
        <n v="219.617580246914"/>
        <n v="-32.7618897119342"/>
        <n v="70.8125866666667"/>
        <n v="70.9988266666667"/>
        <n v="-85.0725925925926"/>
        <n v="7.94624"/>
        <n v="68.0335486419753"/>
        <n v="5.10844312757202"/>
        <n v="4.74260543209877"/>
        <n v="30.9137962139918"/>
        <n v="49.2194765432099"/>
        <n v="2.59126518518519"/>
        <n v="105.115235555556"/>
        <n v="39.8384987654321"/>
        <n v="-3.788"/>
        <n v="15.3686"/>
        <n v="0.878522903794895"/>
        <n v="7.4872"/>
        <n v="2.9682"/>
        <n v="1.7608"/>
        <n v="13.5502440374453"/>
        <n v="3.3266012176261"/>
        <n v="-3.23952163509032"/>
        <n v="1.97138357006056"/>
        <n v="-15.9188155879348"/>
        <n v="4.61788888888889"/>
        <n v="15.5055777777778"/>
        <n v="-39.5257555555556"/>
        <n v="20.6793"/>
        <n v="28.1718"/>
        <n v="22.2264"/>
        <n v="12.672"/>
        <n v="19.872"/>
        <n v="1.017"/>
        <n v="191.5532"/>
        <n v="366.6348"/>
        <n v="-73.0548"/>
        <n v="32.688"/>
        <n v="-25.3817777777778"/>
        <n v="-2.47173333333333"/>
        <n v="2.32044444444444"/>
        <n v="13.7931"/>
        <n v="66.6351"/>
        <n v="-92.0219604938272"/>
        <n v="-179.126471111111"/>
        <n v="7.6272"/>
        <n v="145.134"/>
        <n v="42.5767412345679"/>
        <n v="3.2230821399177"/>
        <n v="55.8251733333333"/>
        <n v="24.3878518518519"/>
        <n v="42.1554691358025"/>
        <n v="143.742861728395"/>
        <n v="51.8544859259259"/>
        <n v="3.178"/>
        <n v="43.9956"/>
        <n v="5.67165234567901"/>
        <n v="454.62058962963"/>
        <n v="605.753804444444"/>
        <n v="201.917934814815"/>
        <n v="20.7328"/>
        <n v="52.3392"/>
        <n v="11.7281410562786"/>
        <n v="9.5335539823937"/>
        <n v="-25.592"/>
        <n v="-63.996"/>
        <n v="-35.9928"/>
        <n v="15.1188"/>
        <n v="-146.1096"/>
        <n v="402.08697"/>
        <n v="159.870665349794"/>
        <n v="-546.889732510288"/>
        <n v="9.5526"/>
        <n v="-2.36830865858722"/>
        <n v="2.106"/>
        <n v="112.224"/>
        <n v="10.0772"/>
        <n v="43.5981"/>
        <n v="-36.2136"/>
        <n v="4.34248148148148"/>
        <n v="-41.0673580246914"/>
        <n v="4.64426666666667"/>
        <n v="2.8314"/>
        <n v="39.52"/>
        <n v="65.1702419753086"/>
        <n v="27.6219193415638"/>
        <n v="10.9717728395062"/>
        <n v="39.97541926617"/>
        <n v="4.41540189820702"/>
        <n v="11.8728"/>
        <n v="15.7604049382716"/>
        <n v="8.48530864197531"/>
        <n v="6.87876666666667"/>
        <n v="7.45142111111111"/>
        <n v="89.2396111111111"/>
        <n v="-60.4970437037037"/>
        <n v="-118.673127777778"/>
        <n v="13.0"/>
        <n v="8.381"/>
        <n v="-5.6784"/>
        <n v="0.693"/>
        <n v="50.3988"/>
        <n v="-58.6865185185185"/>
        <n v="-19.9595614814815"/>
        <n v="10.8808185185185"/>
        <n v="5.67303012345679"/>
        <n v="-0.716682222222222"/>
        <n v="-22.6695881481482"/>
        <n v="4.51363851851852"/>
        <n v="3.85789604938272"/>
        <n v="4.5816"/>
        <n v="2.3025"/>
        <n v="8.0997"/>
        <n v="4.9056"/>
        <n v="9.12"/>
        <n v="22.0748"/>
        <n v="2.89181944504283"/>
        <n v="-10.9116"/>
        <n v="5.6644"/>
        <n v="-70.7413234567901"/>
        <n v="-62.6945056790124"/>
        <n v="-31.643277037037"/>
        <n v="11.6918992592593"/>
        <n v="-1198.64442962963"/>
        <n v="-9.57932510288066"/>
        <n v="90.2900055967078"/>
        <n v="1.03019825450321"/>
        <n v="-19.2189789877215"/>
        <n v="150.294"/>
        <n v="190.0206"/>
        <n v="10.3473"/>
        <n v="4.2336"/>
        <n v="0.0474550942520606"/>
        <n v="7.9134446090535"/>
        <n v="-34.91664"/>
        <n v="209.755203292181"/>
        <n v="15.6342781893004"/>
        <n v="39.6876049382716"/>
        <n v="4.30685432098766"/>
        <n v="7.32068582709252"/>
        <n v="1.375"/>
        <n v="20.486870781893"/>
        <n v="-3.58289646090535"/>
        <n v="3.87395555555556"/>
        <n v="-34.9632175308642"/>
        <n v="5.76993909465021"/>
        <n v="32.0954143209877"/>
        <n v="-42.2560925925926"/>
        <n v="9.59162699588477"/>
        <n v="9.9296"/>
        <n v="16.7242198058293"/>
        <n v="94.1037654320988"/>
        <n v="24.3384"/>
        <n v="215.9973"/>
        <n v="0.9772"/>
        <n v="6.0736"/>
        <n v="30.9223358024691"/>
        <n v="34.6296"/>
        <n v="23.7864"/>
        <n v="7.9896"/>
        <n v="7.68751234567901"/>
        <n v="5.193"/>
        <n v="-1.79259917695473"/>
        <n v="96.1400524691358"/>
        <n v="6.91837654320988"/>
        <n v="-2.24267181069959"/>
        <n v="23.988"/>
        <n v="3.72997817805017"/>
        <n v="18.2897659259259"/>
        <n v="-18.540584691358"/>
        <n v="6462.79634962963"/>
        <n v="107.695627983539"/>
        <n v="447.959237530864"/>
        <n v="6.6177"/>
        <n v="28.5109104955637"/>
        <n v="32.7822940599171"/>
        <n v="23.93088"/>
        <n v="98.7138541563786"/>
        <n v="26.3975209876543"/>
        <n v="8.88573678184974"/>
        <n v="17.1206617582543"/>
        <n v="45.8136"/>
        <n v="54.3332"/>
        <n v="1.4208"/>
        <n v="9.594"/>
        <n v="9.97029530864198"/>
        <n v="10.645517037037"/>
        <n v="4.77566503458866"/>
        <n v="-0.204447357627011"/>
        <n v="47.1083882716049"/>
        <n v="-5.94909391219207"/>
        <n v="-4.90715058748261"/>
        <n v="14.7373573146971"/>
        <n v="2.21111681011297"/>
        <n v="4.43497044525303"/>
        <n v="26.7369333333333"/>
        <n v="-32.6800133333333"/>
        <n v="32.04276"/>
        <n v="13.5619002469136"/>
        <n v="4.44922888888889"/>
        <n v="3.50874148148148"/>
        <n v="-168.660703703704"/>
        <n v="17.8765333333333"/>
        <n v="8.22844049382716"/>
        <n v="2.3976"/>
        <n v="6.77491358024691"/>
        <n v="0.642077037037037"/>
        <n v="11.1303618106996"/>
        <n v="-17.9548041152263"/>
        <n v="-68.3527190123457"/>
        <n v="-11.192978436214"/>
        <n v="64.833160864638"/>
        <n v="3.31728483811103"/>
        <n v="7.106"/>
        <n v="10.7397777777778"/>
        <n v="803.475238683127"/>
        <n v="-92.1434439506173"/>
        <n v="11.2124819753086"/>
        <n v="3.85650083055076"/>
        <n v="-59.5368627160494"/>
        <n v="5.0195950617284"/>
        <n v="-2935.51616296296"/>
        <n v="-58.9382837037037"/>
        <n v="2.02953524624478"/>
        <n v="23.4202860082305"/>
        <n v="-37.6261762962963"/>
        <n v="16.614"/>
        <n v="27.3182"/>
        <n v="0.814937283549072"/>
        <n v="0.553455024823717"/>
        <n v="36.1059547325103"/>
        <n v="2.01695333333333"/>
        <n v="-46.137"/>
        <n v="12.424658436214"/>
        <n v="28.8087782716049"/>
        <n v="-32.4678915226337"/>
        <n v="420.477395802469"/>
        <n v="24.7871935802469"/>
        <n v="-7.17408457110006"/>
        <n v="3.5364244002669"/>
        <n v="1.71545"/>
        <n v="219.481334567901"/>
        <n v="11.7759577777778"/>
        <n v="20.5842"/>
        <n v="14.4344296296296"/>
        <n v="3.5178"/>
        <n v="2.2412"/>
        <n v="3.38962962962963"/>
        <n v="5.04541234567901"/>
        <n v="14.7668"/>
        <n v="56.55"/>
        <n v="103.9992"/>
        <n v="24.8832"/>
        <n v="-15.9397333333333"/>
        <n v="2.8666962962963"/>
        <n v="5.4153762646594"/>
        <n v="0.642178168091922"/>
        <n v="0.328113253680022"/>
        <n v="14.2301530864198"/>
        <n v="177.557775802469"/>
        <n v="9.26887111111111"/>
        <n v="-7.68397432098765"/>
        <n v="-5.19048559670782"/>
        <n v="5.36521481481482"/>
        <n v="21.428482962963"/>
        <n v="25.176424691358"/>
        <n v="0.224064526748971"/>
        <n v="4.80608131687243"/>
        <n v="16.3176533333333"/>
        <n v="37.7260938271605"/>
        <n v="-39.8710234567901"/>
        <n v="-11.763387654321"/>
        <n v="3.30382555555556"/>
        <n v="3.70287555555556"/>
        <n v="223.289102222222"/>
        <n v="12.0642337200496"/>
        <n v="47.8320797820226"/>
        <n v="0.433045149127012"/>
        <n v="115.398996173065"/>
        <n v="-15.1976"/>
        <n v="-41.5872"/>
        <n v="-3.87670277417674"/>
        <n v="9.4731"/>
        <n v="101.454060740741"/>
        <n v="-20.6637214814815"/>
        <n v="7.99488"/>
        <n v="9.9936"/>
        <n v="-19.2752074074074"/>
        <n v="106.939873703704"/>
        <n v="10.2681155555556"/>
        <n v="3.501"/>
        <n v="-31.8360933333333"/>
        <n v="-2.36764809302056"/>
        <n v="7.38805535717066"/>
        <n v="9.102"/>
        <n v="87.1962"/>
        <n v="-29.6058"/>
        <n v="2.8296"/>
        <n v="3.4965"/>
        <n v="15.336"/>
        <n v="7.28691569974542"/>
        <n v="-24.7723140402751"/>
        <n v="48.2034485596708"/>
        <n v="-231.119433744856"/>
        <n v="-31.3659884773663"/>
        <n v="4.80504625514403"/>
        <n v="51.0555454503165"/>
        <n v="51.9753086419753"/>
        <n v="15.6543209876543"/>
        <n v="-52.0462962962963"/>
        <n v="1.14395013269661"/>
        <n v="12.6041666666667"/>
        <n v="30.8356481481482"/>
        <n v="-69.0699588477366"/>
        <n v="18.8818158436214"/>
        <n v="42.0144032921811"/>
        <n v="86.2453703703704"/>
        <n v="701.116769547325"/>
        <n v="12.712962962963"/>
        <n v="55.5432098765432"/>
        <n v="309.020061728395"/>
        <n v="340.260416666667"/>
        <n v="48.7191358024691"/>
        <n v="24.7576627160494"/>
        <n v="72.1098733333333"/>
        <n v="59.8176"/>
        <n v="0.23540481407249"/>
        <n v="1.32418765153161"/>
        <n v="41.1208"/>
        <n v="6.0288"/>
        <n v="5.7568"/>
        <n v="2.60770148148148"/>
        <n v="46.63992"/>
        <n v="93.6626785185185"/>
        <n v="288.251933333333"/>
        <n v="-16.6158227983539"/>
        <n v="97.210322962963"/>
        <n v="-797.315511111111"/>
        <n v="7.00448"/>
        <n v="10.1917037037037"/>
        <n v="31.0688"/>
        <n v="636.946093621399"/>
        <n v="46.302762962963"/>
        <n v="0.949681481481482"/>
        <n v="351.037277366255"/>
        <n v="9.68211851851852"/>
        <n v="29.4455"/>
        <n v="14.7236718433986"/>
        <n v="5.82667013428745"/>
        <n v="29.75679"/>
        <n v="337.867617283951"/>
        <n v="13.2521491733143"/>
        <n v="58.2310762962963"/>
        <n v="106.865007407407"/>
        <n v="2.74921935602528"/>
        <n v="1.06720790123457"/>
        <n v="24.7168217680266"/>
        <n v="-197.10107224964"/>
        <n v="2.15192790123457"/>
        <n v="210.940955555556"/>
        <n v="6.94019925925926"/>
        <n v="9.5571"/>
        <n v="-13.90319"/>
        <n v="-19.8540844444444"/>
        <n v="7.56661399176955"/>
        <n v="45.8997111111111"/>
        <n v="9.63782386831276"/>
        <n v="20.8794185185185"/>
        <n v="4.7395670781893"/>
        <n v="12.2251882918847"/>
        <n v="11.7321773631944"/>
        <n v="10.8239993366596"/>
        <n v="9.2386"/>
        <n v="3.5046"/>
        <n v="-4.7481"/>
        <n v="30.4776"/>
        <n v="62.362440405172"/>
        <n v="16.6697003482733"/>
        <n v="31.8506481481481"/>
        <n v="-23.3366617283951"/>
        <n v="3.6714"/>
        <n v="4.12519348495979"/>
        <n v="24.4404916528683"/>
        <n v="16.471119147136"/>
        <n v="443.413287894253"/>
        <n v="3.06291644634242"/>
        <n v="4.67413333333333"/>
        <n v="18.837"/>
        <n v="41.1684"/>
        <n v="5.373"/>
        <n v="31.0992"/>
        <n v="5.4124"/>
        <n v="107.0388"/>
        <n v="9.14214895049368"/>
        <n v="-9.8861665174216"/>
        <n v="-50.3037072889962"/>
        <n v="151.0974"/>
        <n v="53.8608"/>
        <n v="6.31047889554333"/>
        <n v="-986.989124279835"/>
        <n v="-4.79262041152263"/>
        <n v="2.53596424630235"/>
        <n v="3.1584"/>
        <n v="22.5732"/>
        <n v="5.3214"/>
        <n v="22.2516"/>
        <n v="5.04"/>
        <n v="-20.6014362728531"/>
        <n v="-817.290110350664"/>
        <n v="958.611698765432"/>
        <n v="-7.9984"/>
        <n v="43.4646"/>
        <n v="44.975"/>
        <n v="103.520924686534"/>
        <n v="2.74187983539095"/>
        <n v="1.49624255105885"/>
        <n v="12.8574"/>
        <n v="-24.416"/>
        <n v="-363.528"/>
        <n v="4.9616"/>
        <n v="-14.34"/>
        <n v="68.001"/>
        <n v="-45.24"/>
        <n v="3.04800344224831"/>
        <n v="-44.4928691563973"/>
        <n v="141.824860899165"/>
        <n v="501.794914979179"/>
        <n v="0.307943343950936"/>
        <n v="51.8795913061348"/>
        <n v="9.04059989586411"/>
        <n v="65.330451025378"/>
        <n v="2.67063673072572"/>
        <n v="4.40551100635531"/>
        <n v="2.75208118860233"/>
        <n v="-12.8220405024131"/>
        <n v="5.41911426371487"/>
        <n v="88.7332"/>
        <n v="-18.3945066666667"/>
        <n v="4.67712"/>
        <n v="1.0008"/>
        <n v="10.5534"/>
        <n v="14.0712"/>
        <n v="3.741"/>
        <n v="5.915"/>
        <n v="7.0128"/>
        <n v="3.344"/>
        <n v="4.6552"/>
        <n v="-7.87135276845585"/>
        <n v="-4.7592089376235"/>
        <n v="-18.1703685456341"/>
        <n v="12.0959104495732"/>
        <n v="5.61966882499454"/>
        <n v="15.3204264546085"/>
        <n v="-50.8791521574774"/>
        <n v="5.95347358024691"/>
        <n v="3.29029465020576"/>
        <n v="38.6635407407407"/>
        <n v="185.636051851852"/>
        <n v="-166.113909679551"/>
        <n v="41.052947603832"/>
        <n v="2.75417838282132"/>
        <n v="80.489220059934"/>
        <n v="32.1151192952999"/>
        <n v="4.76362608283587"/>
        <n v="21.3947733333333"/>
        <n v="22.5764074074074"/>
        <n v="52.555632345679"/>
        <n v="41.823"/>
        <n v="119.583598201632"/>
        <n v="10.7328470547433"/>
        <n v="32.1508207692628"/>
        <n v="121.639286771498"/>
        <n v="8.3754"/>
        <n v="19.2818674420229"/>
        <n v="8.01702635449656"/>
        <n v="29.372"/>
        <n v="39.98"/>
        <n v="-7.0146"/>
        <n v="60.4632"/>
        <n v="17.5611053479449"/>
        <n v="9.19572011018742"/>
        <n v="46.797"/>
        <n v="1.60439308641975"/>
        <n v="7.02464"/>
        <n v="45.269219041983"/>
        <n v="15.6462481145049"/>
        <n v="-3780.60221893004"/>
        <n v="54.4160436584192"/>
        <n v="14.238382662824"/>
        <n v="25.02"/>
        <n v="37.7895"/>
        <n v="434.9913"/>
        <n v="13.3035"/>
        <n v="-112.9527"/>
        <n v="4.6464"/>
        <n v="13.608"/>
        <n v="27.4302"/>
        <n v="31.4548"/>
        <n v="-18.4548"/>
        <n v="60.0416024370759"/>
        <n v="16.5079555158356"/>
        <n v="14.6822299829629"/>
        <n v="8.6391"/>
        <n v="15.468"/>
        <n v="20.844"/>
        <n v="40.4432"/>
        <n v="8.409"/>
        <n v="33.93"/>
        <n v="11.1176"/>
        <n v="41.3874866666667"/>
        <n v="393.90650617284"/>
        <n v="36.2595889711934"/>
        <n v="53.4358903703704"/>
        <n v="16.3423499588477"/>
        <n v="283.128632883577"/>
        <n v="-103.501654220557"/>
        <n v="6.4452357183741"/>
        <n v="-37.1460843156294"/>
        <n v="-2.49800296296296"/>
        <n v="-7.52190222222222"/>
        <n v="3.51765925925926"/>
        <n v="44.4768"/>
        <n v="-13.1692346090506"/>
        <n v="38.2091142286622"/>
        <n v="293.092299259259"/>
        <n v="25.2122158024691"/>
        <n v="8.03328"/>
        <n v="19.8701259259259"/>
        <n v="6.58076049382716"/>
        <n v="0.754590630684153"/>
        <n v="54.1750518518519"/>
        <n v="16.1316444444444"/>
        <n v="20.0305125925926"/>
        <n v="9.06765777777778"/>
        <n v="6.45033333333333"/>
        <n v="2.79"/>
        <n v="22.4082"/>
        <n v="68.04"/>
        <n v="62.69724"/>
        <n v="146.79"/>
        <n v="-9.9705"/>
        <n v="15.6978"/>
        <n v="8.11895039628212"/>
        <n v="37.5792381469411"/>
        <n v="4.55630724500991"/>
        <n v="29.2882612872252"/>
        <n v="0.365184662117742"/>
        <n v="1.59806460047644"/>
        <n v="379.951544010328"/>
        <n v="-14.3896044470426"/>
        <n v="34.7388222222222"/>
        <n v="22.9488"/>
        <n v="5.97014043741073"/>
        <n v="20.0547222222222"/>
        <n v="116.872"/>
        <n v="6.42385340823605"/>
        <n v="41.2749575800352"/>
        <n v="9.03566814548017"/>
        <n v="219.10123315402"/>
        <n v="3.44673083419364"/>
        <n v="4.908"/>
        <n v="38.988"/>
        <n v="5.2896"/>
        <n v="156.365532310479"/>
        <n v="0.472555966591579"/>
        <n v="13.3723653084075"/>
        <n v="2.61478515968609"/>
        <n v="-4.44206772412002"/>
        <n v="27.2369401838403"/>
        <n v="13.9610324625285"/>
        <n v="24.0709165993966"/>
        <n v="-16.1107906321771"/>
        <n v="4.68906666666667"/>
        <n v="-85.3640658436214"/>
        <n v="-19.2152493827161"/>
        <n v="6.84504959207305"/>
        <n v="30.0592329218107"/>
        <n v="8.93601701111842"/>
        <n v="14.2957147475891"/>
        <n v="51.7872138973422"/>
        <n v="-4.85653333333333"/>
        <n v="-253.77075568504"/>
        <n v="-9.9709684632201"/>
        <n v="0.816690565248426"/>
        <n v="-7.36585033778283"/>
        <n v="4.5153975308642"/>
        <n v="3.34933333333333"/>
        <n v="3.82175295035883"/>
        <n v="32.0338758558017"/>
        <n v="586.474924187884"/>
        <n v="11.6828908766529"/>
        <n v="12.7568590680273"/>
        <n v="54.2808"/>
        <n v="11.025"/>
        <n v="22.736"/>
        <n v="20.539"/>
        <n v="36.8584654320988"/>
        <n v="25.5514259259259"/>
        <n v="-1.7083433744856"/>
        <n v="42.6646790014157"/>
        <n v="5.10998318619892"/>
        <n v="-126.106472592593"/>
        <n v="-378.954226172839"/>
        <n v="-34.6063701234568"/>
        <n v="-6.34808395061728"/>
        <n v="32.3333214814815"/>
        <n v="829.515048361151"/>
        <n v="3.92696841879871"/>
        <n v="11.8484374147154"/>
        <n v="14.3955164568339"/>
        <n v="-93.3365327875361"/>
        <n v="9.7911"/>
        <n v="1.31866864197531"/>
        <n v="10.7301"/>
        <n v="16.296"/>
        <n v="9.1764"/>
        <n v="6.074"/>
        <n v="8.208"/>
        <n v="7.584"/>
        <n v="6.70933333333333"/>
        <n v="18.4989139172953"/>
        <n v="7.945"/>
        <n v="2.244"/>
        <n v="45.588"/>
        <n v="8.6855"/>
        <n v="-231.699404444444"/>
        <n v="5.1435"/>
        <n v="6.0858"/>
        <n v="17.1349544032922"/>
        <n v="48.354937952883"/>
        <n v="95.5024800441256"/>
        <n v="3.6348"/>
        <n v="73.9482161217486"/>
        <n v="14.8595462885339"/>
        <n v="48.5404038991877"/>
        <n v="10.959990781893"/>
        <n v="-12.6882"/>
        <n v="57.5904"/>
        <n v="31.0031670951994"/>
        <n v="247.70268659399"/>
        <n v="907.552095205103"/>
        <n v="2.44206067450881"/>
        <n v="15.1421959846724"/>
        <n v="4.14937344258837"/>
        <n v="0.865778465485482"/>
        <n v="-10.7017629849478"/>
        <n v="3.10351126563485"/>
        <n v="52.695977868834"/>
        <n v="23.0916714012856"/>
        <n v="29.7715265432099"/>
        <n v="14.0589311111111"/>
        <n v="11.46"/>
        <n v="20.2815008235755"/>
        <n v="4.008"/>
        <n v="-17.6076"/>
        <n v="-183.6324"/>
        <n v="5.52370119215455"/>
        <n v="4.18592980967962"/>
        <n v="243.563896027903"/>
        <n v="31.2967113070917"/>
        <n v="29.6035860767033"/>
        <n v="1.7052"/>
        <n v="140.253194783395"/>
        <n v="35.8042540095366"/>
        <n v="141.922342740099"/>
        <n v="16.6421361334301"/>
        <n v="33.5772"/>
        <n v="6.7321218780093"/>
        <n v="9.0802962962963"/>
        <n v="24.3275925925926"/>
        <n v="283.008815555556"/>
        <n v="1.76564486296692"/>
        <n v="82.9685530864198"/>
        <n v="534.943065596708"/>
        <n v="39.6745911111111"/>
        <n v="90.7773275720165"/>
        <n v="1.0842"/>
        <n v="6.704"/>
        <n v="10.4496"/>
        <n v="8.6715"/>
        <n v="-2.33285767863157"/>
        <n v="167.916174304774"/>
        <n v="61.7652857966758"/>
        <n v="90.3172034274229"/>
        <n v="11.7637333333333"/>
        <n v="-12.7226487654321"/>
        <n v="34.437966255144"/>
        <n v="21.3063799245645"/>
        <n v="-135.087"/>
        <n v="142.485"/>
        <n v="126.044149465021"/>
        <n v="10.101353909465"/>
        <n v="-149.613201929557"/>
        <n v="4.57610842688729"/>
        <n v="1.18047273201075"/>
        <n v="1.73858738344578"/>
        <n v="9.88548464049997"/>
        <n v="5.9312"/>
        <n v="67.9201813336472"/>
        <n v="13.4817395884774"/>
        <n v="-96.9539634567901"/>
        <n v="11.507196051693"/>
        <n v="0.642375680753697"/>
        <n v="-32.7265416660387"/>
        <n v="10.4360360350325"/>
        <n v="89.608787409532"/>
        <n v="8.94134144060993"/>
        <n v="12.3539294240159"/>
        <n v="52.2250074324853"/>
        <n v="-28.7234106995885"/>
        <n v="82.696027654321"/>
        <n v="17.5723771468327"/>
        <n v="17.2402839038347"/>
        <n v="9.93534105971475"/>
        <n v="85.908204710986"/>
        <n v="8.6273434071821"/>
        <n v="12.1400532529927"/>
        <n v="143.131539804674"/>
        <n v="36.137681468513"/>
        <n v="1007.9832"/>
        <n v="1.9224"/>
        <n v="105.297"/>
        <n v="25.7222518518519"/>
        <n v="7.992"/>
        <n v="16.5921529300063"/>
        <n v="10.9355431798203"/>
        <n v="19.4049170108935"/>
        <n v="8.53705357533588"/>
        <n v="5.73821124466643"/>
        <n v="45.524433325807"/>
        <n v="74.2049177614816"/>
        <n v="-18.531219053521"/>
        <n v="-186.181975350265"/>
        <n v="22.7253961371617"/>
        <n v="27.7038381716532"/>
        <n v="0.72583830048361"/>
        <n v="182.321306643025"/>
        <n v="14.1082446051415"/>
        <n v="2.7062"/>
        <n v="1.3978"/>
        <n v="-77.0627333333333"/>
        <n v="6.52527555555556"/>
        <n v="3.0901412345679"/>
        <n v="-85.1034864197531"/>
        <n v="-6.57901037037037"/>
        <n v="3.5064534674435"/>
        <n v="-4.33722965755379"/>
        <n v="24.3219582025883"/>
        <n v="26.7266152263374"/>
        <n v="-4.64388166084637"/>
        <n v="48.7324156378601"/>
        <n v="7.28532345679012"/>
        <n v="-63.3928798228373"/>
        <n v="6.48427284896036"/>
        <n v="61.9149436956339"/>
        <n v="11.4329710845377"/>
        <n v="19.9877589973949"/>
        <n v="7.13848535621245"/>
        <n v="3.52960395061728"/>
        <n v="-15.0652559670782"/>
        <n v="3.034"/>
        <n v="-7.73869569074396"/>
        <n v="-0.99"/>
        <n v="-34.0704"/>
        <n v="-3.49218765432099"/>
        <n v="-3.10555259259259"/>
        <n v="-4.20829399176955"/>
        <n v="-1.82664279835391"/>
        <n v="1.12768559670782"/>
        <n v="16.4878547325103"/>
        <n v="34.2925"/>
        <n v="1.926"/>
        <n v="-44.2764"/>
        <n v="5.26219322471175"/>
        <n v="130.811377777778"/>
        <n v="37.4144"/>
        <n v="9.604"/>
        <n v="20.538"/>
        <n v="188.010850129328"/>
        <n v="3.5550741448552"/>
        <n v="6.05333982384981"/>
        <n v="52.781663541917"/>
        <n v="46.3018848519496"/>
        <n v="73.4643"/>
        <n v="21.5877565387493"/>
        <n v="4.8598106111816"/>
        <n v="35.2580783041516"/>
        <n v="6.475"/>
        <n v="-0.6048"/>
      </sharedItems>
    </cacheField>
    <cacheField name="Month" numFmtId="0">
      <sharedItems>
        <s v="2016-01"/>
        <s v="2016-02"/>
        <s v="2016-03"/>
        <s v="2016-04"/>
        <s v="2016-05"/>
        <s v="2016-06"/>
        <s v="2016-07"/>
        <s v="2016-08"/>
        <s v="2016-09"/>
        <s v="2016-10"/>
        <s v="2016-11"/>
        <s v="2016-12"/>
        <s v="2017-01"/>
        <s v="2017-02"/>
        <s v="2017-03"/>
        <s v="2017-04"/>
        <s v="2017-05"/>
        <s v="2017-06"/>
        <s v="2017-07"/>
        <s v="2017-08"/>
        <s v="2017-09"/>
        <s v="2017-10"/>
        <s v="2017-11"/>
        <s v="2017-1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inámica" cacheId="0" dataCaption="" compact="0" compactData="0">
  <location ref="A1:F27" firstHeaderRow="0" firstDataRow="1" firstDataCol="1"/>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t="default"/>
      </items>
    </pivotField>
    <pivotField name="Order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t="default"/>
      </items>
    </pivotField>
    <pivotField name="Ship Da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t="default"/>
      </items>
    </pivotField>
    <pivotField name="Region" axis="axisCol" compact="0" outline="0" multipleItemSelectionAllowed="1" showAll="0" sortType="ascending">
      <items>
        <item x="2"/>
        <item x="0"/>
        <item x="3"/>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t="default"/>
      </items>
    </pivotField>
    <pivotField name="Sales"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t="default"/>
      </items>
    </pivotField>
    <pivotField name="Month"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t="default"/>
      </items>
    </pivotField>
  </pivotFields>
  <rowFields>
    <field x="21"/>
  </rowFields>
  <colFields>
    <field x="12"/>
  </colFields>
  <dataFields>
    <dataField name="SUM of Sales" fld="1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Sub-Category">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ub-Category_1" cache="SlicerCache_Table_1_Col_4" caption="Sub-Category" rowHeight="247650"/>
</x14:slicers>
</file>

<file path=xl/tables/table1.xml><?xml version="1.0" encoding="utf-8"?>
<table xmlns="http://schemas.openxmlformats.org/spreadsheetml/2006/main" ref="A1:J5446" displayName="Table_1" name="Table_1" id="1">
  <autoFilter ref="$A$1:$J$5446"/>
  <tableColumns count="10">
    <tableColumn name="Month" id="1"/>
    <tableColumn name="Product ID" id="2"/>
    <tableColumn name="Category" id="3"/>
    <tableColumn name="Sub-Category" id="4"/>
    <tableColumn name="Product Name" id="5"/>
    <tableColumn name="Sales" id="6"/>
    <tableColumn name="Flag_Outlier" id="7"/>
    <tableColumn name="Quantity" id="8"/>
    <tableColumn name="Discount" id="9"/>
    <tableColumn name="Profit"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row>
    <row r="2">
      <c r="B2" s="1">
        <v>1000.0</v>
      </c>
      <c r="C2" s="2">
        <v>0.0</v>
      </c>
      <c r="D2" s="2">
        <v>5000.0</v>
      </c>
    </row>
    <row r="5">
      <c r="A5" s="1" t="s">
        <v>1</v>
      </c>
      <c r="B5" s="2">
        <v>0.01</v>
      </c>
      <c r="C5" s="3">
        <f>PERCENTILE(product_summary!$F:$F, B5)</f>
        <v>2.086623062</v>
      </c>
    </row>
    <row r="6">
      <c r="A6" s="2" t="s">
        <v>2</v>
      </c>
      <c r="B6" s="2">
        <v>0.99</v>
      </c>
      <c r="C6" s="3">
        <f>PERCENTILE(product_summary!$F:$F, B6)</f>
        <v>2783.2346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4</v>
      </c>
      <c r="C1" s="4" t="s">
        <v>5</v>
      </c>
      <c r="D1" s="4" t="s">
        <v>6</v>
      </c>
      <c r="E1" s="4" t="s">
        <v>7</v>
      </c>
      <c r="F1" s="4" t="s">
        <v>8</v>
      </c>
      <c r="G1" s="4" t="s">
        <v>9</v>
      </c>
      <c r="H1" s="4" t="s">
        <v>10</v>
      </c>
      <c r="I1" s="4" t="s">
        <v>11</v>
      </c>
      <c r="J1" s="4" t="s">
        <v>12</v>
      </c>
      <c r="K1" s="4" t="s">
        <v>13</v>
      </c>
      <c r="L1" s="4" t="s">
        <v>14</v>
      </c>
      <c r="M1" s="4" t="s">
        <v>15</v>
      </c>
      <c r="N1" s="4" t="s">
        <v>16</v>
      </c>
      <c r="O1" s="4" t="s">
        <v>17</v>
      </c>
      <c r="P1" s="4" t="s">
        <v>18</v>
      </c>
      <c r="Q1" s="4" t="s">
        <v>19</v>
      </c>
      <c r="R1" s="5" t="s">
        <v>20</v>
      </c>
      <c r="S1" s="4" t="s">
        <v>21</v>
      </c>
      <c r="T1" s="4" t="s">
        <v>22</v>
      </c>
      <c r="U1" s="4" t="s">
        <v>23</v>
      </c>
      <c r="V1" s="6" t="s">
        <v>24</v>
      </c>
    </row>
    <row r="2">
      <c r="A2" s="7">
        <v>1.0</v>
      </c>
      <c r="B2" s="4" t="s">
        <v>25</v>
      </c>
      <c r="C2" s="8">
        <v>42371.0</v>
      </c>
      <c r="D2" s="8">
        <v>42376.0</v>
      </c>
      <c r="E2" s="4" t="s">
        <v>26</v>
      </c>
      <c r="F2" s="4" t="s">
        <v>27</v>
      </c>
      <c r="G2" s="4" t="s">
        <v>28</v>
      </c>
      <c r="H2" s="4" t="s">
        <v>29</v>
      </c>
      <c r="I2" s="4" t="s">
        <v>30</v>
      </c>
      <c r="J2" s="4" t="s">
        <v>31</v>
      </c>
      <c r="K2" s="4" t="s">
        <v>32</v>
      </c>
      <c r="L2" s="7">
        <v>20877.0</v>
      </c>
      <c r="M2" s="4" t="s">
        <v>33</v>
      </c>
      <c r="N2" s="4" t="s">
        <v>34</v>
      </c>
      <c r="O2" s="4" t="s">
        <v>35</v>
      </c>
      <c r="P2" s="4" t="s">
        <v>36</v>
      </c>
      <c r="Q2" s="4" t="s">
        <v>37</v>
      </c>
      <c r="R2" s="9">
        <v>174.011580246914</v>
      </c>
      <c r="S2" s="7">
        <v>3.0</v>
      </c>
      <c r="T2" s="7">
        <v>0.0</v>
      </c>
      <c r="U2" s="7">
        <v>38.282547654321</v>
      </c>
      <c r="V2" s="10" t="str">
        <f t="shared" ref="V2:V5900" si="1">TEXT(C2,"yyyy-mm")</f>
        <v>2016-01</v>
      </c>
    </row>
    <row r="3">
      <c r="A3" s="7">
        <v>2.0</v>
      </c>
      <c r="B3" s="4" t="s">
        <v>25</v>
      </c>
      <c r="C3" s="8">
        <v>42371.0</v>
      </c>
      <c r="D3" s="8">
        <v>42376.0</v>
      </c>
      <c r="E3" s="4" t="s">
        <v>26</v>
      </c>
      <c r="F3" s="4" t="s">
        <v>27</v>
      </c>
      <c r="G3" s="4" t="s">
        <v>28</v>
      </c>
      <c r="H3" s="4" t="s">
        <v>29</v>
      </c>
      <c r="I3" s="4" t="s">
        <v>30</v>
      </c>
      <c r="J3" s="4" t="s">
        <v>31</v>
      </c>
      <c r="K3" s="4" t="s">
        <v>32</v>
      </c>
      <c r="L3" s="7">
        <v>20877.0</v>
      </c>
      <c r="M3" s="4" t="s">
        <v>33</v>
      </c>
      <c r="N3" s="4" t="s">
        <v>38</v>
      </c>
      <c r="O3" s="4" t="s">
        <v>39</v>
      </c>
      <c r="P3" s="4" t="s">
        <v>40</v>
      </c>
      <c r="Q3" s="4" t="s">
        <v>41</v>
      </c>
      <c r="R3" s="9">
        <v>232.075465020576</v>
      </c>
      <c r="S3" s="7">
        <v>2.0</v>
      </c>
      <c r="T3" s="7">
        <v>0.0</v>
      </c>
      <c r="U3" s="7">
        <v>67.3018848559671</v>
      </c>
      <c r="V3" s="10" t="str">
        <f t="shared" si="1"/>
        <v>2016-01</v>
      </c>
    </row>
    <row r="4">
      <c r="A4" s="7">
        <v>3.0</v>
      </c>
      <c r="B4" s="4" t="s">
        <v>42</v>
      </c>
      <c r="C4" s="8">
        <v>42372.0</v>
      </c>
      <c r="D4" s="8">
        <v>42374.0</v>
      </c>
      <c r="E4" s="4" t="s">
        <v>43</v>
      </c>
      <c r="F4" s="4" t="s">
        <v>44</v>
      </c>
      <c r="G4" s="4" t="s">
        <v>45</v>
      </c>
      <c r="H4" s="4" t="s">
        <v>46</v>
      </c>
      <c r="I4" s="4" t="s">
        <v>30</v>
      </c>
      <c r="J4" s="4" t="s">
        <v>47</v>
      </c>
      <c r="K4" s="4" t="s">
        <v>48</v>
      </c>
      <c r="L4" s="7">
        <v>90045.0</v>
      </c>
      <c r="M4" s="4" t="s">
        <v>49</v>
      </c>
      <c r="N4" s="4" t="s">
        <v>50</v>
      </c>
      <c r="O4" s="4" t="s">
        <v>51</v>
      </c>
      <c r="P4" s="4" t="s">
        <v>52</v>
      </c>
      <c r="Q4" s="4" t="s">
        <v>53</v>
      </c>
      <c r="R4" s="9">
        <v>114.46</v>
      </c>
      <c r="S4" s="7">
        <v>2.0</v>
      </c>
      <c r="T4" s="7">
        <v>0.0</v>
      </c>
      <c r="U4" s="7">
        <v>28.615</v>
      </c>
      <c r="V4" s="10" t="str">
        <f t="shared" si="1"/>
        <v>2016-01</v>
      </c>
    </row>
    <row r="5">
      <c r="A5" s="7">
        <v>4.0</v>
      </c>
      <c r="B5" s="4" t="s">
        <v>54</v>
      </c>
      <c r="C5" s="8">
        <v>42372.0</v>
      </c>
      <c r="D5" s="8">
        <v>42377.0</v>
      </c>
      <c r="E5" s="4" t="s">
        <v>26</v>
      </c>
      <c r="F5" s="4" t="s">
        <v>55</v>
      </c>
      <c r="G5" s="4" t="s">
        <v>56</v>
      </c>
      <c r="H5" s="4" t="s">
        <v>29</v>
      </c>
      <c r="I5" s="4" t="s">
        <v>30</v>
      </c>
      <c r="J5" s="4" t="s">
        <v>57</v>
      </c>
      <c r="K5" s="4" t="s">
        <v>58</v>
      </c>
      <c r="L5" s="7">
        <v>78207.0</v>
      </c>
      <c r="M5" s="4" t="s">
        <v>59</v>
      </c>
      <c r="N5" s="4" t="s">
        <v>60</v>
      </c>
      <c r="O5" s="4" t="s">
        <v>39</v>
      </c>
      <c r="P5" s="4" t="s">
        <v>61</v>
      </c>
      <c r="Q5" s="4" t="s">
        <v>62</v>
      </c>
      <c r="R5" s="9">
        <v>30.1047572016461</v>
      </c>
      <c r="S5" s="7">
        <v>2.0</v>
      </c>
      <c r="T5" s="7">
        <v>0.2</v>
      </c>
      <c r="U5" s="7">
        <v>-5.26833251028807</v>
      </c>
      <c r="V5" s="10" t="str">
        <f t="shared" si="1"/>
        <v>2016-01</v>
      </c>
    </row>
    <row r="6">
      <c r="A6" s="7">
        <v>5.0</v>
      </c>
      <c r="B6" s="4" t="s">
        <v>54</v>
      </c>
      <c r="C6" s="8">
        <v>42372.0</v>
      </c>
      <c r="D6" s="8">
        <v>42377.0</v>
      </c>
      <c r="E6" s="4" t="s">
        <v>26</v>
      </c>
      <c r="F6" s="4" t="s">
        <v>55</v>
      </c>
      <c r="G6" s="4" t="s">
        <v>56</v>
      </c>
      <c r="H6" s="4" t="s">
        <v>29</v>
      </c>
      <c r="I6" s="4" t="s">
        <v>30</v>
      </c>
      <c r="J6" s="4" t="s">
        <v>57</v>
      </c>
      <c r="K6" s="4" t="s">
        <v>58</v>
      </c>
      <c r="L6" s="7">
        <v>78207.0</v>
      </c>
      <c r="M6" s="4" t="s">
        <v>59</v>
      </c>
      <c r="N6" s="4" t="s">
        <v>63</v>
      </c>
      <c r="O6" s="4" t="s">
        <v>39</v>
      </c>
      <c r="P6" s="4" t="s">
        <v>61</v>
      </c>
      <c r="Q6" s="4" t="s">
        <v>64</v>
      </c>
      <c r="R6" s="9">
        <v>165.736296296296</v>
      </c>
      <c r="S6" s="7">
        <v>3.0</v>
      </c>
      <c r="T6" s="7">
        <v>0.2</v>
      </c>
      <c r="U6" s="7">
        <v>-6.21511111111111</v>
      </c>
      <c r="V6" s="10" t="str">
        <f t="shared" si="1"/>
        <v>2016-01</v>
      </c>
    </row>
    <row r="7">
      <c r="A7" s="7">
        <v>6.0</v>
      </c>
      <c r="B7" s="4" t="s">
        <v>54</v>
      </c>
      <c r="C7" s="8">
        <v>42372.0</v>
      </c>
      <c r="D7" s="8">
        <v>42377.0</v>
      </c>
      <c r="E7" s="4" t="s">
        <v>26</v>
      </c>
      <c r="F7" s="4" t="s">
        <v>55</v>
      </c>
      <c r="G7" s="4" t="s">
        <v>56</v>
      </c>
      <c r="H7" s="4" t="s">
        <v>29</v>
      </c>
      <c r="I7" s="4" t="s">
        <v>30</v>
      </c>
      <c r="J7" s="4" t="s">
        <v>57</v>
      </c>
      <c r="K7" s="4" t="s">
        <v>58</v>
      </c>
      <c r="L7" s="7">
        <v>78207.0</v>
      </c>
      <c r="M7" s="4" t="s">
        <v>59</v>
      </c>
      <c r="N7" s="4" t="s">
        <v>65</v>
      </c>
      <c r="O7" s="4" t="s">
        <v>39</v>
      </c>
      <c r="P7" s="4" t="s">
        <v>40</v>
      </c>
      <c r="Q7" s="4" t="s">
        <v>66</v>
      </c>
      <c r="R7" s="9">
        <v>181.108938271605</v>
      </c>
      <c r="S7" s="7">
        <v>5.0</v>
      </c>
      <c r="T7" s="7">
        <v>0.2</v>
      </c>
      <c r="U7" s="7">
        <v>13.5831703703704</v>
      </c>
      <c r="V7" s="10" t="str">
        <f t="shared" si="1"/>
        <v>2016-01</v>
      </c>
    </row>
    <row r="8">
      <c r="A8" s="7">
        <v>7.0</v>
      </c>
      <c r="B8" s="4" t="s">
        <v>67</v>
      </c>
      <c r="C8" s="8">
        <v>42372.0</v>
      </c>
      <c r="D8" s="8">
        <v>42377.0</v>
      </c>
      <c r="E8" s="4" t="s">
        <v>26</v>
      </c>
      <c r="F8" s="4" t="s">
        <v>68</v>
      </c>
      <c r="G8" s="4" t="s">
        <v>69</v>
      </c>
      <c r="H8" s="4" t="s">
        <v>29</v>
      </c>
      <c r="I8" s="4" t="s">
        <v>30</v>
      </c>
      <c r="J8" s="4" t="s">
        <v>70</v>
      </c>
      <c r="K8" s="4" t="s">
        <v>71</v>
      </c>
      <c r="L8" s="7">
        <v>74012.0</v>
      </c>
      <c r="M8" s="4" t="s">
        <v>59</v>
      </c>
      <c r="N8" s="4" t="s">
        <v>72</v>
      </c>
      <c r="O8" s="4" t="s">
        <v>35</v>
      </c>
      <c r="P8" s="4" t="s">
        <v>73</v>
      </c>
      <c r="Q8" s="4" t="s">
        <v>74</v>
      </c>
      <c r="R8" s="9">
        <v>1594.16098765432</v>
      </c>
      <c r="S8" s="7">
        <v>7.0</v>
      </c>
      <c r="T8" s="7">
        <v>0.0</v>
      </c>
      <c r="U8" s="7">
        <v>350.715417283951</v>
      </c>
      <c r="V8" s="10" t="str">
        <f t="shared" si="1"/>
        <v>2016-01</v>
      </c>
    </row>
    <row r="9">
      <c r="A9" s="7">
        <v>8.0</v>
      </c>
      <c r="B9" s="4" t="s">
        <v>67</v>
      </c>
      <c r="C9" s="8">
        <v>42372.0</v>
      </c>
      <c r="D9" s="8">
        <v>42377.0</v>
      </c>
      <c r="E9" s="4" t="s">
        <v>26</v>
      </c>
      <c r="F9" s="4" t="s">
        <v>68</v>
      </c>
      <c r="G9" s="4" t="s">
        <v>69</v>
      </c>
      <c r="H9" s="4" t="s">
        <v>29</v>
      </c>
      <c r="I9" s="4" t="s">
        <v>30</v>
      </c>
      <c r="J9" s="4" t="s">
        <v>70</v>
      </c>
      <c r="K9" s="4" t="s">
        <v>71</v>
      </c>
      <c r="L9" s="7">
        <v>74012.0</v>
      </c>
      <c r="M9" s="4" t="s">
        <v>59</v>
      </c>
      <c r="N9" s="4" t="s">
        <v>75</v>
      </c>
      <c r="O9" s="4" t="s">
        <v>51</v>
      </c>
      <c r="P9" s="4" t="s">
        <v>76</v>
      </c>
      <c r="Q9" s="4" t="s">
        <v>77</v>
      </c>
      <c r="R9" s="9">
        <v>11.8897777777778</v>
      </c>
      <c r="S9" s="7">
        <v>2.0</v>
      </c>
      <c r="T9" s="7">
        <v>0.0</v>
      </c>
      <c r="U9" s="7">
        <v>5.3504</v>
      </c>
      <c r="V9" s="10" t="str">
        <f t="shared" si="1"/>
        <v>2016-01</v>
      </c>
    </row>
    <row r="10">
      <c r="A10" s="7">
        <v>9.0</v>
      </c>
      <c r="B10" s="4" t="s">
        <v>78</v>
      </c>
      <c r="C10" s="8">
        <v>42373.0</v>
      </c>
      <c r="D10" s="8">
        <v>42378.0</v>
      </c>
      <c r="E10" s="4" t="s">
        <v>26</v>
      </c>
      <c r="F10" s="4" t="s">
        <v>79</v>
      </c>
      <c r="G10" s="4" t="s">
        <v>80</v>
      </c>
      <c r="H10" s="4" t="s">
        <v>29</v>
      </c>
      <c r="I10" s="4" t="s">
        <v>30</v>
      </c>
      <c r="J10" s="4" t="s">
        <v>81</v>
      </c>
      <c r="K10" s="4" t="s">
        <v>82</v>
      </c>
      <c r="L10" s="7">
        <v>28205.0</v>
      </c>
      <c r="M10" s="4" t="s">
        <v>83</v>
      </c>
      <c r="N10" s="4" t="s">
        <v>84</v>
      </c>
      <c r="O10" s="4" t="s">
        <v>39</v>
      </c>
      <c r="P10" s="4" t="s">
        <v>85</v>
      </c>
      <c r="Q10" s="4" t="s">
        <v>86</v>
      </c>
      <c r="R10" s="9">
        <v>800.579404264121</v>
      </c>
      <c r="S10" s="7">
        <v>4.0</v>
      </c>
      <c r="T10" s="7">
        <v>0.2</v>
      </c>
      <c r="U10" s="7">
        <v>100.072425533015</v>
      </c>
      <c r="V10" s="10" t="str">
        <f t="shared" si="1"/>
        <v>2016-01</v>
      </c>
    </row>
    <row r="11">
      <c r="A11" s="7">
        <v>10.0</v>
      </c>
      <c r="B11" s="4" t="s">
        <v>87</v>
      </c>
      <c r="C11" s="8">
        <v>42373.0</v>
      </c>
      <c r="D11" s="8">
        <v>42377.0</v>
      </c>
      <c r="E11" s="4" t="s">
        <v>26</v>
      </c>
      <c r="F11" s="4" t="s">
        <v>88</v>
      </c>
      <c r="G11" s="4" t="s">
        <v>89</v>
      </c>
      <c r="H11" s="4" t="s">
        <v>29</v>
      </c>
      <c r="I11" s="4" t="s">
        <v>30</v>
      </c>
      <c r="J11" s="4" t="s">
        <v>90</v>
      </c>
      <c r="K11" s="4" t="s">
        <v>91</v>
      </c>
      <c r="L11" s="7">
        <v>19143.0</v>
      </c>
      <c r="M11" s="4" t="s">
        <v>33</v>
      </c>
      <c r="N11" s="4" t="s">
        <v>92</v>
      </c>
      <c r="O11" s="4" t="s">
        <v>51</v>
      </c>
      <c r="P11" s="4" t="s">
        <v>93</v>
      </c>
      <c r="Q11" s="4" t="s">
        <v>94</v>
      </c>
      <c r="R11" s="9">
        <v>4.67776790123457</v>
      </c>
      <c r="S11" s="7">
        <v>1.0</v>
      </c>
      <c r="T11" s="7">
        <v>0.2</v>
      </c>
      <c r="U11" s="7">
        <v>0.584720987654321</v>
      </c>
      <c r="V11" s="10" t="str">
        <f t="shared" si="1"/>
        <v>2016-01</v>
      </c>
    </row>
    <row r="12">
      <c r="A12" s="7">
        <v>11.0</v>
      </c>
      <c r="B12" s="4" t="s">
        <v>87</v>
      </c>
      <c r="C12" s="8">
        <v>42373.0</v>
      </c>
      <c r="D12" s="8">
        <v>42377.0</v>
      </c>
      <c r="E12" s="4" t="s">
        <v>26</v>
      </c>
      <c r="F12" s="4" t="s">
        <v>88</v>
      </c>
      <c r="G12" s="4" t="s">
        <v>89</v>
      </c>
      <c r="H12" s="4" t="s">
        <v>29</v>
      </c>
      <c r="I12" s="4" t="s">
        <v>30</v>
      </c>
      <c r="J12" s="4" t="s">
        <v>90</v>
      </c>
      <c r="K12" s="4" t="s">
        <v>91</v>
      </c>
      <c r="L12" s="7">
        <v>19143.0</v>
      </c>
      <c r="M12" s="4" t="s">
        <v>33</v>
      </c>
      <c r="N12" s="4" t="s">
        <v>95</v>
      </c>
      <c r="O12" s="4" t="s">
        <v>51</v>
      </c>
      <c r="P12" s="4" t="s">
        <v>76</v>
      </c>
      <c r="Q12" s="4" t="s">
        <v>96</v>
      </c>
      <c r="R12" s="9">
        <v>104.709111111111</v>
      </c>
      <c r="S12" s="7">
        <v>6.0</v>
      </c>
      <c r="T12" s="7">
        <v>0.7</v>
      </c>
      <c r="U12" s="7">
        <v>-80.2769851851852</v>
      </c>
      <c r="V12" s="10" t="str">
        <f t="shared" si="1"/>
        <v>2016-01</v>
      </c>
    </row>
    <row r="13">
      <c r="A13" s="7">
        <v>12.0</v>
      </c>
      <c r="B13" s="4" t="s">
        <v>97</v>
      </c>
      <c r="C13" s="8">
        <v>42374.0</v>
      </c>
      <c r="D13" s="8">
        <v>42376.0</v>
      </c>
      <c r="E13" s="4" t="s">
        <v>98</v>
      </c>
      <c r="F13" s="4" t="s">
        <v>99</v>
      </c>
      <c r="G13" s="4" t="s">
        <v>100</v>
      </c>
      <c r="H13" s="4" t="s">
        <v>29</v>
      </c>
      <c r="I13" s="4" t="s">
        <v>30</v>
      </c>
      <c r="J13" s="4" t="s">
        <v>101</v>
      </c>
      <c r="K13" s="4" t="s">
        <v>102</v>
      </c>
      <c r="L13" s="7">
        <v>32216.0</v>
      </c>
      <c r="M13" s="4" t="s">
        <v>83</v>
      </c>
      <c r="N13" s="4" t="s">
        <v>103</v>
      </c>
      <c r="O13" s="4" t="s">
        <v>39</v>
      </c>
      <c r="P13" s="4" t="s">
        <v>61</v>
      </c>
      <c r="Q13" s="4" t="s">
        <v>104</v>
      </c>
      <c r="R13" s="9">
        <v>161.265141856311</v>
      </c>
      <c r="S13" s="7">
        <v>6.0</v>
      </c>
      <c r="T13" s="7">
        <v>0.2</v>
      </c>
      <c r="U13" s="7">
        <v>34.2688426444661</v>
      </c>
      <c r="V13" s="10" t="str">
        <f t="shared" si="1"/>
        <v>2016-01</v>
      </c>
    </row>
    <row r="14">
      <c r="A14" s="7">
        <v>13.0</v>
      </c>
      <c r="B14" s="4" t="s">
        <v>97</v>
      </c>
      <c r="C14" s="8">
        <v>42374.0</v>
      </c>
      <c r="D14" s="8">
        <v>42376.0</v>
      </c>
      <c r="E14" s="4" t="s">
        <v>98</v>
      </c>
      <c r="F14" s="4" t="s">
        <v>99</v>
      </c>
      <c r="G14" s="4" t="s">
        <v>100</v>
      </c>
      <c r="H14" s="4" t="s">
        <v>29</v>
      </c>
      <c r="I14" s="4" t="s">
        <v>30</v>
      </c>
      <c r="J14" s="4" t="s">
        <v>101</v>
      </c>
      <c r="K14" s="4" t="s">
        <v>102</v>
      </c>
      <c r="L14" s="7">
        <v>32216.0</v>
      </c>
      <c r="M14" s="4" t="s">
        <v>83</v>
      </c>
      <c r="N14" s="4" t="s">
        <v>105</v>
      </c>
      <c r="O14" s="4" t="s">
        <v>51</v>
      </c>
      <c r="P14" s="4" t="s">
        <v>93</v>
      </c>
      <c r="Q14" s="4" t="s">
        <v>106</v>
      </c>
      <c r="R14" s="9">
        <v>4.43006736955637</v>
      </c>
      <c r="S14" s="7">
        <v>2.0</v>
      </c>
      <c r="T14" s="7">
        <v>0.2</v>
      </c>
      <c r="U14" s="7">
        <v>0.498382579075092</v>
      </c>
      <c r="V14" s="10" t="str">
        <f t="shared" si="1"/>
        <v>2016-01</v>
      </c>
    </row>
    <row r="15">
      <c r="A15" s="7">
        <v>14.0</v>
      </c>
      <c r="B15" s="4" t="s">
        <v>97</v>
      </c>
      <c r="C15" s="8">
        <v>42374.0</v>
      </c>
      <c r="D15" s="8">
        <v>42376.0</v>
      </c>
      <c r="E15" s="4" t="s">
        <v>98</v>
      </c>
      <c r="F15" s="4" t="s">
        <v>99</v>
      </c>
      <c r="G15" s="4" t="s">
        <v>100</v>
      </c>
      <c r="H15" s="4" t="s">
        <v>29</v>
      </c>
      <c r="I15" s="4" t="s">
        <v>30</v>
      </c>
      <c r="J15" s="4" t="s">
        <v>101</v>
      </c>
      <c r="K15" s="4" t="s">
        <v>102</v>
      </c>
      <c r="L15" s="7">
        <v>32216.0</v>
      </c>
      <c r="M15" s="4" t="s">
        <v>83</v>
      </c>
      <c r="N15" s="4" t="s">
        <v>107</v>
      </c>
      <c r="O15" s="4" t="s">
        <v>39</v>
      </c>
      <c r="P15" s="4" t="s">
        <v>40</v>
      </c>
      <c r="Q15" s="4" t="s">
        <v>108</v>
      </c>
      <c r="R15" s="9">
        <v>49.6943873303367</v>
      </c>
      <c r="S15" s="7">
        <v>2.0</v>
      </c>
      <c r="T15" s="7">
        <v>0.2</v>
      </c>
      <c r="U15" s="7">
        <v>4.34825889140446</v>
      </c>
      <c r="V15" s="10" t="str">
        <f t="shared" si="1"/>
        <v>2016-01</v>
      </c>
    </row>
    <row r="16">
      <c r="A16" s="7">
        <v>15.0</v>
      </c>
      <c r="B16" s="4" t="s">
        <v>109</v>
      </c>
      <c r="C16" s="8">
        <v>42376.0</v>
      </c>
      <c r="D16" s="8">
        <v>42381.0</v>
      </c>
      <c r="E16" s="4" t="s">
        <v>26</v>
      </c>
      <c r="F16" s="4" t="s">
        <v>110</v>
      </c>
      <c r="G16" s="4" t="s">
        <v>111</v>
      </c>
      <c r="H16" s="4" t="s">
        <v>112</v>
      </c>
      <c r="I16" s="4" t="s">
        <v>30</v>
      </c>
      <c r="J16" s="4" t="s">
        <v>113</v>
      </c>
      <c r="K16" s="4" t="s">
        <v>48</v>
      </c>
      <c r="L16" s="7">
        <v>94601.0</v>
      </c>
      <c r="M16" s="4" t="s">
        <v>49</v>
      </c>
      <c r="N16" s="4" t="s">
        <v>114</v>
      </c>
      <c r="O16" s="4" t="s">
        <v>51</v>
      </c>
      <c r="P16" s="4" t="s">
        <v>93</v>
      </c>
      <c r="Q16" s="4" t="s">
        <v>115</v>
      </c>
      <c r="R16" s="9">
        <v>34.58</v>
      </c>
      <c r="S16" s="7">
        <v>1.0</v>
      </c>
      <c r="T16" s="7">
        <v>0.0</v>
      </c>
      <c r="U16" s="7">
        <v>10.0282</v>
      </c>
      <c r="V16" s="10" t="str">
        <f t="shared" si="1"/>
        <v>2016-01</v>
      </c>
    </row>
    <row r="17">
      <c r="A17" s="7">
        <v>16.0</v>
      </c>
      <c r="B17" s="4" t="s">
        <v>116</v>
      </c>
      <c r="C17" s="8">
        <v>42376.0</v>
      </c>
      <c r="D17" s="8">
        <v>42380.0</v>
      </c>
      <c r="E17" s="4" t="s">
        <v>26</v>
      </c>
      <c r="F17" s="4" t="s">
        <v>117</v>
      </c>
      <c r="G17" s="4" t="s">
        <v>118</v>
      </c>
      <c r="H17" s="4" t="s">
        <v>46</v>
      </c>
      <c r="I17" s="4" t="s">
        <v>30</v>
      </c>
      <c r="J17" s="4" t="s">
        <v>119</v>
      </c>
      <c r="K17" s="4" t="s">
        <v>58</v>
      </c>
      <c r="L17" s="7">
        <v>79109.0</v>
      </c>
      <c r="M17" s="4" t="s">
        <v>59</v>
      </c>
      <c r="N17" s="4" t="s">
        <v>120</v>
      </c>
      <c r="O17" s="4" t="s">
        <v>35</v>
      </c>
      <c r="P17" s="4" t="s">
        <v>121</v>
      </c>
      <c r="Q17" s="4" t="s">
        <v>122</v>
      </c>
      <c r="R17" s="9">
        <v>23.1329777777778</v>
      </c>
      <c r="S17" s="7">
        <v>3.0</v>
      </c>
      <c r="T17" s="7">
        <v>0.6</v>
      </c>
      <c r="U17" s="7">
        <v>-10.9881644444444</v>
      </c>
      <c r="V17" s="10" t="str">
        <f t="shared" si="1"/>
        <v>2016-01</v>
      </c>
    </row>
    <row r="18">
      <c r="A18" s="7">
        <v>17.0</v>
      </c>
      <c r="B18" s="4" t="s">
        <v>116</v>
      </c>
      <c r="C18" s="8">
        <v>42376.0</v>
      </c>
      <c r="D18" s="8">
        <v>42380.0</v>
      </c>
      <c r="E18" s="4" t="s">
        <v>26</v>
      </c>
      <c r="F18" s="4" t="s">
        <v>117</v>
      </c>
      <c r="G18" s="4" t="s">
        <v>118</v>
      </c>
      <c r="H18" s="4" t="s">
        <v>46</v>
      </c>
      <c r="I18" s="4" t="s">
        <v>30</v>
      </c>
      <c r="J18" s="4" t="s">
        <v>119</v>
      </c>
      <c r="K18" s="4" t="s">
        <v>58</v>
      </c>
      <c r="L18" s="7">
        <v>79109.0</v>
      </c>
      <c r="M18" s="4" t="s">
        <v>59</v>
      </c>
      <c r="N18" s="4" t="s">
        <v>123</v>
      </c>
      <c r="O18" s="4" t="s">
        <v>51</v>
      </c>
      <c r="P18" s="4" t="s">
        <v>124</v>
      </c>
      <c r="Q18" s="4" t="s">
        <v>125</v>
      </c>
      <c r="R18" s="9">
        <v>25.984</v>
      </c>
      <c r="S18" s="7">
        <v>5.0</v>
      </c>
      <c r="T18" s="7">
        <v>0.2</v>
      </c>
      <c r="U18" s="7">
        <v>9.0944</v>
      </c>
      <c r="V18" s="10" t="str">
        <f t="shared" si="1"/>
        <v>2016-01</v>
      </c>
    </row>
    <row r="19">
      <c r="A19" s="7">
        <v>18.0</v>
      </c>
      <c r="B19" s="4" t="s">
        <v>126</v>
      </c>
      <c r="C19" s="8">
        <v>42377.0</v>
      </c>
      <c r="D19" s="8">
        <v>42381.0</v>
      </c>
      <c r="E19" s="4" t="s">
        <v>26</v>
      </c>
      <c r="F19" s="4" t="s">
        <v>127</v>
      </c>
      <c r="G19" s="4" t="s">
        <v>128</v>
      </c>
      <c r="H19" s="4" t="s">
        <v>29</v>
      </c>
      <c r="I19" s="4" t="s">
        <v>30</v>
      </c>
      <c r="J19" s="4" t="s">
        <v>129</v>
      </c>
      <c r="K19" s="4" t="s">
        <v>130</v>
      </c>
      <c r="L19" s="7">
        <v>53132.0</v>
      </c>
      <c r="M19" s="4" t="s">
        <v>59</v>
      </c>
      <c r="N19" s="4" t="s">
        <v>131</v>
      </c>
      <c r="O19" s="4" t="s">
        <v>35</v>
      </c>
      <c r="P19" s="4" t="s">
        <v>36</v>
      </c>
      <c r="Q19" s="4" t="s">
        <v>132</v>
      </c>
      <c r="R19" s="9">
        <v>1570.3907654321</v>
      </c>
      <c r="S19" s="7">
        <v>6.0</v>
      </c>
      <c r="T19" s="7">
        <v>0.0</v>
      </c>
      <c r="U19" s="7">
        <v>408.301599012346</v>
      </c>
      <c r="V19" s="10" t="str">
        <f t="shared" si="1"/>
        <v>2016-01</v>
      </c>
    </row>
    <row r="20">
      <c r="A20" s="7">
        <v>19.0</v>
      </c>
      <c r="B20" s="4" t="s">
        <v>126</v>
      </c>
      <c r="C20" s="8">
        <v>42377.0</v>
      </c>
      <c r="D20" s="8">
        <v>42381.0</v>
      </c>
      <c r="E20" s="4" t="s">
        <v>26</v>
      </c>
      <c r="F20" s="4" t="s">
        <v>127</v>
      </c>
      <c r="G20" s="4" t="s">
        <v>128</v>
      </c>
      <c r="H20" s="4" t="s">
        <v>29</v>
      </c>
      <c r="I20" s="4" t="s">
        <v>30</v>
      </c>
      <c r="J20" s="4" t="s">
        <v>129</v>
      </c>
      <c r="K20" s="4" t="s">
        <v>130</v>
      </c>
      <c r="L20" s="7">
        <v>53132.0</v>
      </c>
      <c r="M20" s="4" t="s">
        <v>59</v>
      </c>
      <c r="N20" s="4" t="s">
        <v>133</v>
      </c>
      <c r="O20" s="4" t="s">
        <v>51</v>
      </c>
      <c r="P20" s="4" t="s">
        <v>76</v>
      </c>
      <c r="Q20" s="4" t="s">
        <v>134</v>
      </c>
      <c r="R20" s="9">
        <v>106.35549382716</v>
      </c>
      <c r="S20" s="7">
        <v>7.0</v>
      </c>
      <c r="T20" s="7">
        <v>0.0</v>
      </c>
      <c r="U20" s="7">
        <v>49.9870820987654</v>
      </c>
      <c r="V20" s="10" t="str">
        <f t="shared" si="1"/>
        <v>2016-01</v>
      </c>
    </row>
    <row r="21">
      <c r="A21" s="7">
        <v>20.0</v>
      </c>
      <c r="B21" s="4" t="s">
        <v>135</v>
      </c>
      <c r="C21" s="8">
        <v>42377.0</v>
      </c>
      <c r="D21" s="8">
        <v>42382.0</v>
      </c>
      <c r="E21" s="4" t="s">
        <v>26</v>
      </c>
      <c r="F21" s="4" t="s">
        <v>136</v>
      </c>
      <c r="G21" s="4" t="s">
        <v>137</v>
      </c>
      <c r="H21" s="4" t="s">
        <v>46</v>
      </c>
      <c r="I21" s="4" t="s">
        <v>30</v>
      </c>
      <c r="J21" s="4" t="s">
        <v>138</v>
      </c>
      <c r="K21" s="4" t="s">
        <v>82</v>
      </c>
      <c r="L21" s="7">
        <v>27604.0</v>
      </c>
      <c r="M21" s="4" t="s">
        <v>83</v>
      </c>
      <c r="N21" s="4" t="s">
        <v>139</v>
      </c>
      <c r="O21" s="4" t="s">
        <v>51</v>
      </c>
      <c r="P21" s="4" t="s">
        <v>76</v>
      </c>
      <c r="Q21" s="4" t="s">
        <v>140</v>
      </c>
      <c r="R21" s="9">
        <v>26.0461530274427</v>
      </c>
      <c r="S21" s="7">
        <v>7.0</v>
      </c>
      <c r="T21" s="7">
        <v>0.7</v>
      </c>
      <c r="U21" s="7">
        <v>-20.8369224219542</v>
      </c>
      <c r="V21" s="10" t="str">
        <f t="shared" si="1"/>
        <v>2016-01</v>
      </c>
    </row>
    <row r="22">
      <c r="A22" s="7">
        <v>21.0</v>
      </c>
      <c r="B22" s="4" t="s">
        <v>135</v>
      </c>
      <c r="C22" s="8">
        <v>42377.0</v>
      </c>
      <c r="D22" s="8">
        <v>42382.0</v>
      </c>
      <c r="E22" s="4" t="s">
        <v>26</v>
      </c>
      <c r="F22" s="4" t="s">
        <v>136</v>
      </c>
      <c r="G22" s="4" t="s">
        <v>137</v>
      </c>
      <c r="H22" s="4" t="s">
        <v>46</v>
      </c>
      <c r="I22" s="4" t="s">
        <v>30</v>
      </c>
      <c r="J22" s="4" t="s">
        <v>138</v>
      </c>
      <c r="K22" s="4" t="s">
        <v>82</v>
      </c>
      <c r="L22" s="7">
        <v>27604.0</v>
      </c>
      <c r="M22" s="4" t="s">
        <v>83</v>
      </c>
      <c r="N22" s="4" t="s">
        <v>141</v>
      </c>
      <c r="O22" s="4" t="s">
        <v>51</v>
      </c>
      <c r="P22" s="4" t="s">
        <v>93</v>
      </c>
      <c r="Q22" s="4" t="s">
        <v>142</v>
      </c>
      <c r="R22" s="9">
        <v>39.4959187650053</v>
      </c>
      <c r="S22" s="7">
        <v>3.0</v>
      </c>
      <c r="T22" s="7">
        <v>0.2</v>
      </c>
      <c r="U22" s="7">
        <v>4.93698984562566</v>
      </c>
      <c r="V22" s="10" t="str">
        <f t="shared" si="1"/>
        <v>2016-01</v>
      </c>
    </row>
    <row r="23">
      <c r="A23" s="7">
        <v>22.0</v>
      </c>
      <c r="B23" s="4" t="s">
        <v>135</v>
      </c>
      <c r="C23" s="8">
        <v>42377.0</v>
      </c>
      <c r="D23" s="8">
        <v>42382.0</v>
      </c>
      <c r="E23" s="4" t="s">
        <v>26</v>
      </c>
      <c r="F23" s="4" t="s">
        <v>136</v>
      </c>
      <c r="G23" s="4" t="s">
        <v>137</v>
      </c>
      <c r="H23" s="4" t="s">
        <v>46</v>
      </c>
      <c r="I23" s="4" t="s">
        <v>30</v>
      </c>
      <c r="J23" s="4" t="s">
        <v>138</v>
      </c>
      <c r="K23" s="4" t="s">
        <v>82</v>
      </c>
      <c r="L23" s="7">
        <v>27604.0</v>
      </c>
      <c r="M23" s="4" t="s">
        <v>83</v>
      </c>
      <c r="N23" s="4" t="s">
        <v>143</v>
      </c>
      <c r="O23" s="4" t="s">
        <v>39</v>
      </c>
      <c r="P23" s="4" t="s">
        <v>40</v>
      </c>
      <c r="Q23" s="4" t="s">
        <v>144</v>
      </c>
      <c r="R23" s="9">
        <v>91.8567649807712</v>
      </c>
      <c r="S23" s="7">
        <v>2.0</v>
      </c>
      <c r="T23" s="7">
        <v>0.2</v>
      </c>
      <c r="U23" s="7">
        <v>9.18567649807712</v>
      </c>
      <c r="V23" s="10" t="str">
        <f t="shared" si="1"/>
        <v>2016-01</v>
      </c>
    </row>
    <row r="24">
      <c r="A24" s="7">
        <v>23.0</v>
      </c>
      <c r="B24" s="4" t="s">
        <v>145</v>
      </c>
      <c r="C24" s="8">
        <v>42378.0</v>
      </c>
      <c r="D24" s="8">
        <v>42384.0</v>
      </c>
      <c r="E24" s="4" t="s">
        <v>26</v>
      </c>
      <c r="F24" s="4" t="s">
        <v>146</v>
      </c>
      <c r="G24" s="4" t="s">
        <v>147</v>
      </c>
      <c r="H24" s="4" t="s">
        <v>29</v>
      </c>
      <c r="I24" s="4" t="s">
        <v>30</v>
      </c>
      <c r="J24" s="4" t="s">
        <v>148</v>
      </c>
      <c r="K24" s="4" t="s">
        <v>48</v>
      </c>
      <c r="L24" s="7">
        <v>93727.0</v>
      </c>
      <c r="M24" s="4" t="s">
        <v>49</v>
      </c>
      <c r="N24" s="4" t="s">
        <v>149</v>
      </c>
      <c r="O24" s="4" t="s">
        <v>39</v>
      </c>
      <c r="P24" s="4" t="s">
        <v>61</v>
      </c>
      <c r="Q24" s="4" t="s">
        <v>150</v>
      </c>
      <c r="R24" s="9">
        <v>349.95</v>
      </c>
      <c r="S24" s="7">
        <v>5.0</v>
      </c>
      <c r="T24" s="7">
        <v>0.0</v>
      </c>
      <c r="U24" s="7">
        <v>118.983</v>
      </c>
      <c r="V24" s="10" t="str">
        <f t="shared" si="1"/>
        <v>2016-01</v>
      </c>
    </row>
    <row r="25">
      <c r="A25" s="7">
        <v>24.0</v>
      </c>
      <c r="B25" s="4" t="s">
        <v>145</v>
      </c>
      <c r="C25" s="8">
        <v>42378.0</v>
      </c>
      <c r="D25" s="8">
        <v>42384.0</v>
      </c>
      <c r="E25" s="4" t="s">
        <v>26</v>
      </c>
      <c r="F25" s="4" t="s">
        <v>146</v>
      </c>
      <c r="G25" s="4" t="s">
        <v>147</v>
      </c>
      <c r="H25" s="4" t="s">
        <v>29</v>
      </c>
      <c r="I25" s="4" t="s">
        <v>30</v>
      </c>
      <c r="J25" s="4" t="s">
        <v>148</v>
      </c>
      <c r="K25" s="4" t="s">
        <v>48</v>
      </c>
      <c r="L25" s="7">
        <v>93727.0</v>
      </c>
      <c r="M25" s="4" t="s">
        <v>49</v>
      </c>
      <c r="N25" s="4" t="s">
        <v>151</v>
      </c>
      <c r="O25" s="4" t="s">
        <v>39</v>
      </c>
      <c r="P25" s="4" t="s">
        <v>40</v>
      </c>
      <c r="Q25" s="4" t="s">
        <v>152</v>
      </c>
      <c r="R25" s="9">
        <v>377.928</v>
      </c>
      <c r="S25" s="7">
        <v>9.0</v>
      </c>
      <c r="T25" s="7">
        <v>0.2</v>
      </c>
      <c r="U25" s="7">
        <v>141.723</v>
      </c>
      <c r="V25" s="10" t="str">
        <f t="shared" si="1"/>
        <v>2016-01</v>
      </c>
    </row>
    <row r="26">
      <c r="A26" s="7">
        <v>25.0</v>
      </c>
      <c r="B26" s="4" t="s">
        <v>153</v>
      </c>
      <c r="C26" s="8">
        <v>42378.0</v>
      </c>
      <c r="D26" s="8">
        <v>42382.0</v>
      </c>
      <c r="E26" s="4" t="s">
        <v>98</v>
      </c>
      <c r="F26" s="4" t="s">
        <v>154</v>
      </c>
      <c r="G26" s="4" t="s">
        <v>155</v>
      </c>
      <c r="H26" s="4" t="s">
        <v>29</v>
      </c>
      <c r="I26" s="4" t="s">
        <v>30</v>
      </c>
      <c r="J26" s="4" t="s">
        <v>156</v>
      </c>
      <c r="K26" s="4" t="s">
        <v>157</v>
      </c>
      <c r="L26" s="7">
        <v>43615.0</v>
      </c>
      <c r="M26" s="4" t="s">
        <v>33</v>
      </c>
      <c r="N26" s="4" t="s">
        <v>158</v>
      </c>
      <c r="O26" s="4" t="s">
        <v>35</v>
      </c>
      <c r="P26" s="4" t="s">
        <v>121</v>
      </c>
      <c r="Q26" s="4" t="s">
        <v>159</v>
      </c>
      <c r="R26" s="9">
        <v>15.2179358024691</v>
      </c>
      <c r="S26" s="7">
        <v>2.0</v>
      </c>
      <c r="T26" s="7">
        <v>0.2</v>
      </c>
      <c r="U26" s="7">
        <v>3.80448395061728</v>
      </c>
      <c r="V26" s="10" t="str">
        <f t="shared" si="1"/>
        <v>2016-01</v>
      </c>
    </row>
    <row r="27">
      <c r="A27" s="7">
        <v>26.0</v>
      </c>
      <c r="B27" s="4" t="s">
        <v>160</v>
      </c>
      <c r="C27" s="8">
        <v>42379.0</v>
      </c>
      <c r="D27" s="8">
        <v>42386.0</v>
      </c>
      <c r="E27" s="4" t="s">
        <v>26</v>
      </c>
      <c r="F27" s="4" t="s">
        <v>161</v>
      </c>
      <c r="G27" s="4" t="s">
        <v>162</v>
      </c>
      <c r="H27" s="4" t="s">
        <v>29</v>
      </c>
      <c r="I27" s="4" t="s">
        <v>30</v>
      </c>
      <c r="J27" s="4" t="s">
        <v>163</v>
      </c>
      <c r="K27" s="4" t="s">
        <v>164</v>
      </c>
      <c r="L27" s="7">
        <v>98115.0</v>
      </c>
      <c r="M27" s="4" t="s">
        <v>49</v>
      </c>
      <c r="N27" s="4" t="s">
        <v>165</v>
      </c>
      <c r="O27" s="4" t="s">
        <v>35</v>
      </c>
      <c r="P27" s="4" t="s">
        <v>121</v>
      </c>
      <c r="Q27" s="4" t="s">
        <v>166</v>
      </c>
      <c r="R27" s="9">
        <v>79.92</v>
      </c>
      <c r="S27" s="7">
        <v>4.0</v>
      </c>
      <c r="T27" s="7">
        <v>0.0</v>
      </c>
      <c r="U27" s="7">
        <v>34.3656</v>
      </c>
      <c r="V27" s="10" t="str">
        <f t="shared" si="1"/>
        <v>2016-01</v>
      </c>
    </row>
    <row r="28">
      <c r="A28" s="7">
        <v>27.0</v>
      </c>
      <c r="B28" s="4" t="s">
        <v>160</v>
      </c>
      <c r="C28" s="8">
        <v>42379.0</v>
      </c>
      <c r="D28" s="8">
        <v>42386.0</v>
      </c>
      <c r="E28" s="4" t="s">
        <v>26</v>
      </c>
      <c r="F28" s="4" t="s">
        <v>161</v>
      </c>
      <c r="G28" s="4" t="s">
        <v>162</v>
      </c>
      <c r="H28" s="4" t="s">
        <v>29</v>
      </c>
      <c r="I28" s="4" t="s">
        <v>30</v>
      </c>
      <c r="J28" s="4" t="s">
        <v>163</v>
      </c>
      <c r="K28" s="4" t="s">
        <v>164</v>
      </c>
      <c r="L28" s="7">
        <v>98115.0</v>
      </c>
      <c r="M28" s="4" t="s">
        <v>49</v>
      </c>
      <c r="N28" s="4" t="s">
        <v>167</v>
      </c>
      <c r="O28" s="4" t="s">
        <v>39</v>
      </c>
      <c r="P28" s="4" t="s">
        <v>61</v>
      </c>
      <c r="Q28" s="4" t="s">
        <v>168</v>
      </c>
      <c r="R28" s="9">
        <v>69.98</v>
      </c>
      <c r="S28" s="7">
        <v>2.0</v>
      </c>
      <c r="T28" s="7">
        <v>0.0</v>
      </c>
      <c r="U28" s="7">
        <v>13.2962</v>
      </c>
      <c r="V28" s="10" t="str">
        <f t="shared" si="1"/>
        <v>2016-01</v>
      </c>
    </row>
    <row r="29">
      <c r="A29" s="7">
        <v>28.0</v>
      </c>
      <c r="B29" s="4" t="s">
        <v>169</v>
      </c>
      <c r="C29" s="8">
        <v>42379.0</v>
      </c>
      <c r="D29" s="8">
        <v>42382.0</v>
      </c>
      <c r="E29" s="4" t="s">
        <v>98</v>
      </c>
      <c r="F29" s="4" t="s">
        <v>170</v>
      </c>
      <c r="G29" s="4" t="s">
        <v>171</v>
      </c>
      <c r="H29" s="4" t="s">
        <v>46</v>
      </c>
      <c r="I29" s="4" t="s">
        <v>30</v>
      </c>
      <c r="J29" s="4" t="s">
        <v>172</v>
      </c>
      <c r="K29" s="4" t="s">
        <v>164</v>
      </c>
      <c r="L29" s="7">
        <v>98632.0</v>
      </c>
      <c r="M29" s="4" t="s">
        <v>49</v>
      </c>
      <c r="N29" s="4" t="s">
        <v>173</v>
      </c>
      <c r="O29" s="4" t="s">
        <v>35</v>
      </c>
      <c r="P29" s="4" t="s">
        <v>121</v>
      </c>
      <c r="Q29" s="4" t="s">
        <v>174</v>
      </c>
      <c r="R29" s="9">
        <v>24.85</v>
      </c>
      <c r="S29" s="7">
        <v>5.0</v>
      </c>
      <c r="T29" s="7">
        <v>0.0</v>
      </c>
      <c r="U29" s="7">
        <v>7.7035</v>
      </c>
      <c r="V29" s="10" t="str">
        <f t="shared" si="1"/>
        <v>2016-01</v>
      </c>
    </row>
    <row r="30">
      <c r="A30" s="7">
        <v>29.0</v>
      </c>
      <c r="B30" s="4" t="s">
        <v>175</v>
      </c>
      <c r="C30" s="8">
        <v>42380.0</v>
      </c>
      <c r="D30" s="8">
        <v>42382.0</v>
      </c>
      <c r="E30" s="4" t="s">
        <v>98</v>
      </c>
      <c r="F30" s="4" t="s">
        <v>176</v>
      </c>
      <c r="G30" s="4" t="s">
        <v>177</v>
      </c>
      <c r="H30" s="4" t="s">
        <v>112</v>
      </c>
      <c r="I30" s="4" t="s">
        <v>30</v>
      </c>
      <c r="J30" s="4" t="s">
        <v>178</v>
      </c>
      <c r="K30" s="4" t="s">
        <v>157</v>
      </c>
      <c r="L30" s="7">
        <v>45503.0</v>
      </c>
      <c r="M30" s="4" t="s">
        <v>33</v>
      </c>
      <c r="N30" s="4" t="s">
        <v>179</v>
      </c>
      <c r="O30" s="4" t="s">
        <v>51</v>
      </c>
      <c r="P30" s="4" t="s">
        <v>124</v>
      </c>
      <c r="Q30" s="4" t="s">
        <v>180</v>
      </c>
      <c r="R30" s="9">
        <v>15.616</v>
      </c>
      <c r="S30" s="7">
        <v>3.0</v>
      </c>
      <c r="T30" s="7">
        <v>0.2</v>
      </c>
      <c r="U30" s="7">
        <v>5.4656</v>
      </c>
      <c r="V30" s="10" t="str">
        <f t="shared" si="1"/>
        <v>2016-01</v>
      </c>
    </row>
    <row r="31">
      <c r="A31" s="7">
        <v>30.0</v>
      </c>
      <c r="B31" s="4" t="s">
        <v>175</v>
      </c>
      <c r="C31" s="8">
        <v>42380.0</v>
      </c>
      <c r="D31" s="8">
        <v>42382.0</v>
      </c>
      <c r="E31" s="4" t="s">
        <v>98</v>
      </c>
      <c r="F31" s="4" t="s">
        <v>176</v>
      </c>
      <c r="G31" s="4" t="s">
        <v>177</v>
      </c>
      <c r="H31" s="4" t="s">
        <v>112</v>
      </c>
      <c r="I31" s="4" t="s">
        <v>30</v>
      </c>
      <c r="J31" s="4" t="s">
        <v>178</v>
      </c>
      <c r="K31" s="4" t="s">
        <v>157</v>
      </c>
      <c r="L31" s="7">
        <v>45503.0</v>
      </c>
      <c r="M31" s="4" t="s">
        <v>33</v>
      </c>
      <c r="N31" s="4" t="s">
        <v>181</v>
      </c>
      <c r="O31" s="4" t="s">
        <v>51</v>
      </c>
      <c r="P31" s="4" t="s">
        <v>124</v>
      </c>
      <c r="Q31" s="4" t="s">
        <v>182</v>
      </c>
      <c r="R31" s="9">
        <v>63.5725432098766</v>
      </c>
      <c r="S31" s="7">
        <v>3.0</v>
      </c>
      <c r="T31" s="7">
        <v>0.2</v>
      </c>
      <c r="U31" s="7">
        <v>20.6610765432099</v>
      </c>
      <c r="V31" s="10" t="str">
        <f t="shared" si="1"/>
        <v>2016-01</v>
      </c>
    </row>
    <row r="32">
      <c r="A32" s="7">
        <v>31.0</v>
      </c>
      <c r="B32" s="4" t="s">
        <v>175</v>
      </c>
      <c r="C32" s="8">
        <v>42380.0</v>
      </c>
      <c r="D32" s="8">
        <v>42382.0</v>
      </c>
      <c r="E32" s="4" t="s">
        <v>98</v>
      </c>
      <c r="F32" s="4" t="s">
        <v>176</v>
      </c>
      <c r="G32" s="4" t="s">
        <v>177</v>
      </c>
      <c r="H32" s="4" t="s">
        <v>112</v>
      </c>
      <c r="I32" s="4" t="s">
        <v>30</v>
      </c>
      <c r="J32" s="4" t="s">
        <v>178</v>
      </c>
      <c r="K32" s="4" t="s">
        <v>157</v>
      </c>
      <c r="L32" s="7">
        <v>45503.0</v>
      </c>
      <c r="M32" s="4" t="s">
        <v>33</v>
      </c>
      <c r="N32" s="4" t="s">
        <v>183</v>
      </c>
      <c r="O32" s="4" t="s">
        <v>39</v>
      </c>
      <c r="P32" s="4" t="s">
        <v>40</v>
      </c>
      <c r="Q32" s="4" t="s">
        <v>184</v>
      </c>
      <c r="R32" s="9">
        <v>15.6521481481481</v>
      </c>
      <c r="S32" s="7">
        <v>2.0</v>
      </c>
      <c r="T32" s="7">
        <v>0.4</v>
      </c>
      <c r="U32" s="7">
        <v>-9.91302716049383</v>
      </c>
      <c r="V32" s="10" t="str">
        <f t="shared" si="1"/>
        <v>2016-01</v>
      </c>
    </row>
    <row r="33">
      <c r="A33" s="7">
        <v>32.0</v>
      </c>
      <c r="B33" s="4" t="s">
        <v>185</v>
      </c>
      <c r="C33" s="8">
        <v>42380.0</v>
      </c>
      <c r="D33" s="8">
        <v>42384.0</v>
      </c>
      <c r="E33" s="4" t="s">
        <v>26</v>
      </c>
      <c r="F33" s="4" t="s">
        <v>186</v>
      </c>
      <c r="G33" s="4" t="s">
        <v>187</v>
      </c>
      <c r="H33" s="4" t="s">
        <v>112</v>
      </c>
      <c r="I33" s="4" t="s">
        <v>30</v>
      </c>
      <c r="J33" s="4" t="s">
        <v>188</v>
      </c>
      <c r="K33" s="4" t="s">
        <v>157</v>
      </c>
      <c r="L33" s="7">
        <v>43229.0</v>
      </c>
      <c r="M33" s="4" t="s">
        <v>33</v>
      </c>
      <c r="N33" s="4" t="s">
        <v>189</v>
      </c>
      <c r="O33" s="4" t="s">
        <v>35</v>
      </c>
      <c r="P33" s="4" t="s">
        <v>121</v>
      </c>
      <c r="Q33" s="4" t="s">
        <v>190</v>
      </c>
      <c r="R33" s="9">
        <v>55.218304526749</v>
      </c>
      <c r="S33" s="7">
        <v>14.0</v>
      </c>
      <c r="T33" s="7">
        <v>0.2</v>
      </c>
      <c r="U33" s="7">
        <v>8.97297448559671</v>
      </c>
      <c r="V33" s="10" t="str">
        <f t="shared" si="1"/>
        <v>2016-01</v>
      </c>
    </row>
    <row r="34">
      <c r="A34" s="7">
        <v>33.0</v>
      </c>
      <c r="B34" s="4" t="s">
        <v>191</v>
      </c>
      <c r="C34" s="8">
        <v>42383.0</v>
      </c>
      <c r="D34" s="8">
        <v>42389.0</v>
      </c>
      <c r="E34" s="4" t="s">
        <v>26</v>
      </c>
      <c r="F34" s="4" t="s">
        <v>192</v>
      </c>
      <c r="G34" s="4" t="s">
        <v>193</v>
      </c>
      <c r="H34" s="4" t="s">
        <v>46</v>
      </c>
      <c r="I34" s="4" t="s">
        <v>30</v>
      </c>
      <c r="J34" s="4" t="s">
        <v>194</v>
      </c>
      <c r="K34" s="4" t="s">
        <v>82</v>
      </c>
      <c r="L34" s="7">
        <v>28027.0</v>
      </c>
      <c r="M34" s="4" t="s">
        <v>83</v>
      </c>
      <c r="N34" s="4" t="s">
        <v>195</v>
      </c>
      <c r="O34" s="4" t="s">
        <v>51</v>
      </c>
      <c r="P34" s="4" t="s">
        <v>124</v>
      </c>
      <c r="Q34" s="4" t="s">
        <v>196</v>
      </c>
      <c r="R34" s="9">
        <v>75.156384725121</v>
      </c>
      <c r="S34" s="7">
        <v>2.0</v>
      </c>
      <c r="T34" s="7">
        <v>0.2</v>
      </c>
      <c r="U34" s="7">
        <v>27.2441894628564</v>
      </c>
      <c r="V34" s="10" t="str">
        <f t="shared" si="1"/>
        <v>2016-01</v>
      </c>
    </row>
    <row r="35">
      <c r="A35" s="7">
        <v>34.0</v>
      </c>
      <c r="B35" s="4" t="s">
        <v>191</v>
      </c>
      <c r="C35" s="8">
        <v>42383.0</v>
      </c>
      <c r="D35" s="8">
        <v>42389.0</v>
      </c>
      <c r="E35" s="4" t="s">
        <v>26</v>
      </c>
      <c r="F35" s="4" t="s">
        <v>192</v>
      </c>
      <c r="G35" s="4" t="s">
        <v>193</v>
      </c>
      <c r="H35" s="4" t="s">
        <v>46</v>
      </c>
      <c r="I35" s="4" t="s">
        <v>30</v>
      </c>
      <c r="J35" s="4" t="s">
        <v>194</v>
      </c>
      <c r="K35" s="4" t="s">
        <v>82</v>
      </c>
      <c r="L35" s="7">
        <v>28027.0</v>
      </c>
      <c r="M35" s="4" t="s">
        <v>83</v>
      </c>
      <c r="N35" s="4" t="s">
        <v>197</v>
      </c>
      <c r="O35" s="4" t="s">
        <v>35</v>
      </c>
      <c r="P35" s="4" t="s">
        <v>121</v>
      </c>
      <c r="Q35" s="4" t="s">
        <v>198</v>
      </c>
      <c r="R35" s="9">
        <v>265.945896527615</v>
      </c>
      <c r="S35" s="7">
        <v>8.0</v>
      </c>
      <c r="T35" s="7">
        <v>0.2</v>
      </c>
      <c r="U35" s="7">
        <v>26.5945896527615</v>
      </c>
      <c r="V35" s="10" t="str">
        <f t="shared" si="1"/>
        <v>2016-01</v>
      </c>
    </row>
    <row r="36">
      <c r="A36" s="7">
        <v>35.0</v>
      </c>
      <c r="B36" s="4" t="s">
        <v>199</v>
      </c>
      <c r="C36" s="8">
        <v>42384.0</v>
      </c>
      <c r="D36" s="8">
        <v>42388.0</v>
      </c>
      <c r="E36" s="4" t="s">
        <v>26</v>
      </c>
      <c r="F36" s="4" t="s">
        <v>200</v>
      </c>
      <c r="G36" s="4" t="s">
        <v>201</v>
      </c>
      <c r="H36" s="4" t="s">
        <v>112</v>
      </c>
      <c r="I36" s="4" t="s">
        <v>30</v>
      </c>
      <c r="J36" s="4" t="s">
        <v>202</v>
      </c>
      <c r="K36" s="4" t="s">
        <v>203</v>
      </c>
      <c r="L36" s="7">
        <v>7090.0</v>
      </c>
      <c r="M36" s="4" t="s">
        <v>33</v>
      </c>
      <c r="N36" s="4" t="s">
        <v>204</v>
      </c>
      <c r="O36" s="4" t="s">
        <v>51</v>
      </c>
      <c r="P36" s="4" t="s">
        <v>205</v>
      </c>
      <c r="Q36" s="4" t="s">
        <v>206</v>
      </c>
      <c r="R36" s="9">
        <v>52.6415473251029</v>
      </c>
      <c r="S36" s="7">
        <v>2.0</v>
      </c>
      <c r="T36" s="7">
        <v>0.0</v>
      </c>
      <c r="U36" s="7">
        <v>24.7415272427984</v>
      </c>
      <c r="V36" s="10" t="str">
        <f t="shared" si="1"/>
        <v>2016-01</v>
      </c>
    </row>
    <row r="37">
      <c r="A37" s="7">
        <v>36.0</v>
      </c>
      <c r="B37" s="4" t="s">
        <v>199</v>
      </c>
      <c r="C37" s="8">
        <v>42384.0</v>
      </c>
      <c r="D37" s="8">
        <v>42388.0</v>
      </c>
      <c r="E37" s="4" t="s">
        <v>26</v>
      </c>
      <c r="F37" s="4" t="s">
        <v>200</v>
      </c>
      <c r="G37" s="4" t="s">
        <v>201</v>
      </c>
      <c r="H37" s="4" t="s">
        <v>112</v>
      </c>
      <c r="I37" s="4" t="s">
        <v>30</v>
      </c>
      <c r="J37" s="4" t="s">
        <v>202</v>
      </c>
      <c r="K37" s="4" t="s">
        <v>203</v>
      </c>
      <c r="L37" s="7">
        <v>7090.0</v>
      </c>
      <c r="M37" s="4" t="s">
        <v>33</v>
      </c>
      <c r="N37" s="4" t="s">
        <v>207</v>
      </c>
      <c r="O37" s="4" t="s">
        <v>51</v>
      </c>
      <c r="P37" s="4" t="s">
        <v>93</v>
      </c>
      <c r="Q37" s="4" t="s">
        <v>208</v>
      </c>
      <c r="R37" s="9">
        <v>4.68684773662552</v>
      </c>
      <c r="S37" s="7">
        <v>2.0</v>
      </c>
      <c r="T37" s="7">
        <v>0.0</v>
      </c>
      <c r="U37" s="7">
        <v>1.3591858436214</v>
      </c>
      <c r="V37" s="10" t="str">
        <f t="shared" si="1"/>
        <v>2016-01</v>
      </c>
    </row>
    <row r="38">
      <c r="A38" s="7">
        <v>37.0</v>
      </c>
      <c r="B38" s="4" t="s">
        <v>199</v>
      </c>
      <c r="C38" s="8">
        <v>42384.0</v>
      </c>
      <c r="D38" s="8">
        <v>42388.0</v>
      </c>
      <c r="E38" s="4" t="s">
        <v>26</v>
      </c>
      <c r="F38" s="4" t="s">
        <v>200</v>
      </c>
      <c r="G38" s="4" t="s">
        <v>201</v>
      </c>
      <c r="H38" s="4" t="s">
        <v>112</v>
      </c>
      <c r="I38" s="4" t="s">
        <v>30</v>
      </c>
      <c r="J38" s="4" t="s">
        <v>202</v>
      </c>
      <c r="K38" s="4" t="s">
        <v>203</v>
      </c>
      <c r="L38" s="7">
        <v>7090.0</v>
      </c>
      <c r="M38" s="4" t="s">
        <v>33</v>
      </c>
      <c r="N38" s="4" t="s">
        <v>209</v>
      </c>
      <c r="O38" s="4" t="s">
        <v>39</v>
      </c>
      <c r="P38" s="4" t="s">
        <v>61</v>
      </c>
      <c r="Q38" s="4" t="s">
        <v>210</v>
      </c>
      <c r="R38" s="9">
        <v>256.438962962963</v>
      </c>
      <c r="S38" s="7">
        <v>3.0</v>
      </c>
      <c r="T38" s="7">
        <v>0.0</v>
      </c>
      <c r="U38" s="7">
        <v>92.3180266666666</v>
      </c>
      <c r="V38" s="10" t="str">
        <f t="shared" si="1"/>
        <v>2016-01</v>
      </c>
    </row>
    <row r="39">
      <c r="A39" s="7">
        <v>38.0</v>
      </c>
      <c r="B39" s="4" t="s">
        <v>211</v>
      </c>
      <c r="C39" s="8">
        <v>42384.0</v>
      </c>
      <c r="D39" s="8">
        <v>42384.0</v>
      </c>
      <c r="E39" s="4" t="s">
        <v>212</v>
      </c>
      <c r="F39" s="4" t="s">
        <v>213</v>
      </c>
      <c r="G39" s="4" t="s">
        <v>214</v>
      </c>
      <c r="H39" s="4" t="s">
        <v>46</v>
      </c>
      <c r="I39" s="4" t="s">
        <v>30</v>
      </c>
      <c r="J39" s="4" t="s">
        <v>215</v>
      </c>
      <c r="K39" s="4" t="s">
        <v>216</v>
      </c>
      <c r="L39" s="7">
        <v>6824.0</v>
      </c>
      <c r="M39" s="4" t="s">
        <v>33</v>
      </c>
      <c r="N39" s="4" t="s">
        <v>217</v>
      </c>
      <c r="O39" s="4" t="s">
        <v>35</v>
      </c>
      <c r="P39" s="4" t="s">
        <v>73</v>
      </c>
      <c r="Q39" s="4" t="s">
        <v>218</v>
      </c>
      <c r="R39" s="9">
        <v>182.844390123457</v>
      </c>
      <c r="S39" s="7">
        <v>1.0</v>
      </c>
      <c r="T39" s="7">
        <v>0.3</v>
      </c>
      <c r="U39" s="7">
        <v>-15.6723762962963</v>
      </c>
      <c r="V39" s="10" t="str">
        <f t="shared" si="1"/>
        <v>2016-01</v>
      </c>
    </row>
    <row r="40">
      <c r="A40" s="7">
        <v>39.0</v>
      </c>
      <c r="B40" s="4" t="s">
        <v>219</v>
      </c>
      <c r="C40" s="8">
        <v>42384.0</v>
      </c>
      <c r="D40" s="8">
        <v>42390.0</v>
      </c>
      <c r="E40" s="4" t="s">
        <v>26</v>
      </c>
      <c r="F40" s="4" t="s">
        <v>220</v>
      </c>
      <c r="G40" s="4" t="s">
        <v>221</v>
      </c>
      <c r="H40" s="4" t="s">
        <v>46</v>
      </c>
      <c r="I40" s="4" t="s">
        <v>30</v>
      </c>
      <c r="J40" s="4" t="s">
        <v>222</v>
      </c>
      <c r="K40" s="4" t="s">
        <v>223</v>
      </c>
      <c r="L40" s="7">
        <v>10011.0</v>
      </c>
      <c r="M40" s="4" t="s">
        <v>33</v>
      </c>
      <c r="N40" s="4" t="s">
        <v>224</v>
      </c>
      <c r="O40" s="4" t="s">
        <v>51</v>
      </c>
      <c r="P40" s="4" t="s">
        <v>205</v>
      </c>
      <c r="Q40" s="4" t="s">
        <v>225</v>
      </c>
      <c r="R40" s="9">
        <v>16.6151769547325</v>
      </c>
      <c r="S40" s="7">
        <v>4.0</v>
      </c>
      <c r="T40" s="7">
        <v>0.0</v>
      </c>
      <c r="U40" s="7">
        <v>7.64298139917695</v>
      </c>
      <c r="V40" s="10" t="str">
        <f t="shared" si="1"/>
        <v>2016-01</v>
      </c>
    </row>
    <row r="41">
      <c r="A41" s="7">
        <v>40.0</v>
      </c>
      <c r="B41" s="4" t="s">
        <v>219</v>
      </c>
      <c r="C41" s="8">
        <v>42384.0</v>
      </c>
      <c r="D41" s="8">
        <v>42390.0</v>
      </c>
      <c r="E41" s="4" t="s">
        <v>26</v>
      </c>
      <c r="F41" s="4" t="s">
        <v>220</v>
      </c>
      <c r="G41" s="4" t="s">
        <v>221</v>
      </c>
      <c r="H41" s="4" t="s">
        <v>46</v>
      </c>
      <c r="I41" s="4" t="s">
        <v>30</v>
      </c>
      <c r="J41" s="4" t="s">
        <v>222</v>
      </c>
      <c r="K41" s="4" t="s">
        <v>223</v>
      </c>
      <c r="L41" s="7">
        <v>10011.0</v>
      </c>
      <c r="M41" s="4" t="s">
        <v>33</v>
      </c>
      <c r="N41" s="4" t="s">
        <v>226</v>
      </c>
      <c r="O41" s="4" t="s">
        <v>51</v>
      </c>
      <c r="P41" s="4" t="s">
        <v>124</v>
      </c>
      <c r="Q41" s="4" t="s">
        <v>227</v>
      </c>
      <c r="R41" s="9">
        <v>60.4663703703704</v>
      </c>
      <c r="S41" s="7">
        <v>9.0</v>
      </c>
      <c r="T41" s="7">
        <v>0.0</v>
      </c>
      <c r="U41" s="7">
        <v>29.0238577777778</v>
      </c>
      <c r="V41" s="10" t="str">
        <f t="shared" si="1"/>
        <v>2016-01</v>
      </c>
    </row>
    <row r="42">
      <c r="A42" s="7">
        <v>41.0</v>
      </c>
      <c r="B42" s="4" t="s">
        <v>219</v>
      </c>
      <c r="C42" s="8">
        <v>42384.0</v>
      </c>
      <c r="D42" s="8">
        <v>42390.0</v>
      </c>
      <c r="E42" s="4" t="s">
        <v>26</v>
      </c>
      <c r="F42" s="4" t="s">
        <v>220</v>
      </c>
      <c r="G42" s="4" t="s">
        <v>221</v>
      </c>
      <c r="H42" s="4" t="s">
        <v>46</v>
      </c>
      <c r="I42" s="4" t="s">
        <v>30</v>
      </c>
      <c r="J42" s="4" t="s">
        <v>222</v>
      </c>
      <c r="K42" s="4" t="s">
        <v>223</v>
      </c>
      <c r="L42" s="7">
        <v>10011.0</v>
      </c>
      <c r="M42" s="4" t="s">
        <v>33</v>
      </c>
      <c r="N42" s="4" t="s">
        <v>228</v>
      </c>
      <c r="O42" s="4" t="s">
        <v>51</v>
      </c>
      <c r="P42" s="4" t="s">
        <v>76</v>
      </c>
      <c r="Q42" s="4" t="s">
        <v>229</v>
      </c>
      <c r="R42" s="9">
        <v>49.8213925925926</v>
      </c>
      <c r="S42" s="7">
        <v>3.0</v>
      </c>
      <c r="T42" s="7">
        <v>0.2</v>
      </c>
      <c r="U42" s="7">
        <v>17.4374874074074</v>
      </c>
      <c r="V42" s="10" t="str">
        <f t="shared" si="1"/>
        <v>2016-01</v>
      </c>
    </row>
    <row r="43">
      <c r="A43" s="7">
        <v>42.0</v>
      </c>
      <c r="B43" s="4" t="s">
        <v>230</v>
      </c>
      <c r="C43" s="8">
        <v>42384.0</v>
      </c>
      <c r="D43" s="8">
        <v>42386.0</v>
      </c>
      <c r="E43" s="4" t="s">
        <v>43</v>
      </c>
      <c r="F43" s="4" t="s">
        <v>231</v>
      </c>
      <c r="G43" s="4" t="s">
        <v>232</v>
      </c>
      <c r="H43" s="4" t="s">
        <v>112</v>
      </c>
      <c r="I43" s="4" t="s">
        <v>30</v>
      </c>
      <c r="J43" s="4" t="s">
        <v>222</v>
      </c>
      <c r="K43" s="4" t="s">
        <v>223</v>
      </c>
      <c r="L43" s="7">
        <v>10009.0</v>
      </c>
      <c r="M43" s="4" t="s">
        <v>33</v>
      </c>
      <c r="N43" s="4" t="s">
        <v>233</v>
      </c>
      <c r="O43" s="4" t="s">
        <v>51</v>
      </c>
      <c r="P43" s="4" t="s">
        <v>124</v>
      </c>
      <c r="Q43" s="4" t="s">
        <v>234</v>
      </c>
      <c r="R43" s="9">
        <v>82.4523127572017</v>
      </c>
      <c r="S43" s="7">
        <v>2.0</v>
      </c>
      <c r="T43" s="7">
        <v>0.0</v>
      </c>
      <c r="U43" s="7">
        <v>40.4016332510288</v>
      </c>
      <c r="V43" s="10" t="str">
        <f t="shared" si="1"/>
        <v>2016-01</v>
      </c>
    </row>
    <row r="44">
      <c r="A44" s="7">
        <v>43.0</v>
      </c>
      <c r="B44" s="4" t="s">
        <v>235</v>
      </c>
      <c r="C44" s="8">
        <v>42385.0</v>
      </c>
      <c r="D44" s="8">
        <v>42389.0</v>
      </c>
      <c r="E44" s="4" t="s">
        <v>98</v>
      </c>
      <c r="F44" s="4" t="s">
        <v>236</v>
      </c>
      <c r="G44" s="4" t="s">
        <v>237</v>
      </c>
      <c r="H44" s="4" t="s">
        <v>46</v>
      </c>
      <c r="I44" s="4" t="s">
        <v>30</v>
      </c>
      <c r="J44" s="4" t="s">
        <v>47</v>
      </c>
      <c r="K44" s="4" t="s">
        <v>48</v>
      </c>
      <c r="L44" s="7">
        <v>90049.0</v>
      </c>
      <c r="M44" s="4" t="s">
        <v>49</v>
      </c>
      <c r="N44" s="4" t="s">
        <v>238</v>
      </c>
      <c r="O44" s="4" t="s">
        <v>51</v>
      </c>
      <c r="P44" s="4" t="s">
        <v>76</v>
      </c>
      <c r="Q44" s="4" t="s">
        <v>239</v>
      </c>
      <c r="R44" s="9">
        <v>11.648</v>
      </c>
      <c r="S44" s="7">
        <v>2.0</v>
      </c>
      <c r="T44" s="7">
        <v>0.2</v>
      </c>
      <c r="U44" s="7">
        <v>4.2224</v>
      </c>
      <c r="V44" s="10" t="str">
        <f t="shared" si="1"/>
        <v>2016-01</v>
      </c>
    </row>
    <row r="45">
      <c r="A45" s="7">
        <v>44.0</v>
      </c>
      <c r="B45" s="4" t="s">
        <v>235</v>
      </c>
      <c r="C45" s="8">
        <v>42385.0</v>
      </c>
      <c r="D45" s="8">
        <v>42389.0</v>
      </c>
      <c r="E45" s="4" t="s">
        <v>98</v>
      </c>
      <c r="F45" s="4" t="s">
        <v>236</v>
      </c>
      <c r="G45" s="4" t="s">
        <v>237</v>
      </c>
      <c r="H45" s="4" t="s">
        <v>46</v>
      </c>
      <c r="I45" s="4" t="s">
        <v>30</v>
      </c>
      <c r="J45" s="4" t="s">
        <v>47</v>
      </c>
      <c r="K45" s="4" t="s">
        <v>48</v>
      </c>
      <c r="L45" s="7">
        <v>90049.0</v>
      </c>
      <c r="M45" s="4" t="s">
        <v>49</v>
      </c>
      <c r="N45" s="4" t="s">
        <v>240</v>
      </c>
      <c r="O45" s="4" t="s">
        <v>39</v>
      </c>
      <c r="P45" s="4" t="s">
        <v>61</v>
      </c>
      <c r="Q45" s="4" t="s">
        <v>241</v>
      </c>
      <c r="R45" s="9">
        <v>90.57</v>
      </c>
      <c r="S45" s="7">
        <v>3.0</v>
      </c>
      <c r="T45" s="7">
        <v>0.0</v>
      </c>
      <c r="U45" s="7">
        <v>11.7741</v>
      </c>
      <c r="V45" s="10" t="str">
        <f t="shared" si="1"/>
        <v>2016-01</v>
      </c>
    </row>
    <row r="46">
      <c r="A46" s="7">
        <v>45.0</v>
      </c>
      <c r="B46" s="4" t="s">
        <v>242</v>
      </c>
      <c r="C46" s="8">
        <v>42386.0</v>
      </c>
      <c r="D46" s="8">
        <v>42390.0</v>
      </c>
      <c r="E46" s="4" t="s">
        <v>26</v>
      </c>
      <c r="F46" s="4" t="s">
        <v>243</v>
      </c>
      <c r="G46" s="4" t="s">
        <v>244</v>
      </c>
      <c r="H46" s="4" t="s">
        <v>112</v>
      </c>
      <c r="I46" s="4" t="s">
        <v>30</v>
      </c>
      <c r="J46" s="4" t="s">
        <v>194</v>
      </c>
      <c r="K46" s="4" t="s">
        <v>245</v>
      </c>
      <c r="L46" s="7">
        <v>3301.0</v>
      </c>
      <c r="M46" s="4" t="s">
        <v>33</v>
      </c>
      <c r="N46" s="4" t="s">
        <v>246</v>
      </c>
      <c r="O46" s="4" t="s">
        <v>35</v>
      </c>
      <c r="P46" s="4" t="s">
        <v>121</v>
      </c>
      <c r="Q46" s="4" t="s">
        <v>247</v>
      </c>
      <c r="R46" s="9">
        <v>324.714049382716</v>
      </c>
      <c r="S46" s="7">
        <v>3.0</v>
      </c>
      <c r="T46" s="7">
        <v>0.0</v>
      </c>
      <c r="U46" s="7">
        <v>64.9428098765432</v>
      </c>
      <c r="V46" s="10" t="str">
        <f t="shared" si="1"/>
        <v>2016-01</v>
      </c>
    </row>
    <row r="47">
      <c r="A47" s="7">
        <v>46.0</v>
      </c>
      <c r="B47" s="4" t="s">
        <v>242</v>
      </c>
      <c r="C47" s="8">
        <v>42386.0</v>
      </c>
      <c r="D47" s="8">
        <v>42390.0</v>
      </c>
      <c r="E47" s="4" t="s">
        <v>26</v>
      </c>
      <c r="F47" s="4" t="s">
        <v>243</v>
      </c>
      <c r="G47" s="4" t="s">
        <v>244</v>
      </c>
      <c r="H47" s="4" t="s">
        <v>112</v>
      </c>
      <c r="I47" s="4" t="s">
        <v>30</v>
      </c>
      <c r="J47" s="4" t="s">
        <v>194</v>
      </c>
      <c r="K47" s="4" t="s">
        <v>245</v>
      </c>
      <c r="L47" s="7">
        <v>3301.0</v>
      </c>
      <c r="M47" s="4" t="s">
        <v>33</v>
      </c>
      <c r="N47" s="4" t="s">
        <v>248</v>
      </c>
      <c r="O47" s="4" t="s">
        <v>39</v>
      </c>
      <c r="P47" s="4" t="s">
        <v>61</v>
      </c>
      <c r="Q47" s="4" t="s">
        <v>249</v>
      </c>
      <c r="R47" s="9">
        <v>30.1874650205761</v>
      </c>
      <c r="S47" s="7">
        <v>1.0</v>
      </c>
      <c r="T47" s="7">
        <v>0.0</v>
      </c>
      <c r="U47" s="7">
        <v>13.2824846090535</v>
      </c>
      <c r="V47" s="10" t="str">
        <f t="shared" si="1"/>
        <v>2016-01</v>
      </c>
    </row>
    <row r="48">
      <c r="A48" s="7">
        <v>47.0</v>
      </c>
      <c r="B48" s="4" t="s">
        <v>242</v>
      </c>
      <c r="C48" s="8">
        <v>42386.0</v>
      </c>
      <c r="D48" s="8">
        <v>42390.0</v>
      </c>
      <c r="E48" s="4" t="s">
        <v>26</v>
      </c>
      <c r="F48" s="4" t="s">
        <v>243</v>
      </c>
      <c r="G48" s="4" t="s">
        <v>244</v>
      </c>
      <c r="H48" s="4" t="s">
        <v>112</v>
      </c>
      <c r="I48" s="4" t="s">
        <v>30</v>
      </c>
      <c r="J48" s="4" t="s">
        <v>194</v>
      </c>
      <c r="K48" s="4" t="s">
        <v>245</v>
      </c>
      <c r="L48" s="7">
        <v>3301.0</v>
      </c>
      <c r="M48" s="4" t="s">
        <v>33</v>
      </c>
      <c r="N48" s="4" t="s">
        <v>250</v>
      </c>
      <c r="O48" s="4" t="s">
        <v>39</v>
      </c>
      <c r="P48" s="4" t="s">
        <v>61</v>
      </c>
      <c r="Q48" s="4" t="s">
        <v>251</v>
      </c>
      <c r="R48" s="9">
        <v>374.419185185185</v>
      </c>
      <c r="S48" s="7">
        <v>3.0</v>
      </c>
      <c r="T48" s="7">
        <v>0.0</v>
      </c>
      <c r="U48" s="7">
        <v>67.3954533333333</v>
      </c>
      <c r="V48" s="10" t="str">
        <f t="shared" si="1"/>
        <v>2016-01</v>
      </c>
    </row>
    <row r="49">
      <c r="A49" s="7">
        <v>48.0</v>
      </c>
      <c r="B49" s="4" t="s">
        <v>252</v>
      </c>
      <c r="C49" s="8">
        <v>42386.0</v>
      </c>
      <c r="D49" s="8">
        <v>42390.0</v>
      </c>
      <c r="E49" s="4" t="s">
        <v>26</v>
      </c>
      <c r="F49" s="4" t="s">
        <v>253</v>
      </c>
      <c r="G49" s="4" t="s">
        <v>254</v>
      </c>
      <c r="H49" s="4" t="s">
        <v>29</v>
      </c>
      <c r="I49" s="4" t="s">
        <v>30</v>
      </c>
      <c r="J49" s="4" t="s">
        <v>188</v>
      </c>
      <c r="K49" s="4" t="s">
        <v>255</v>
      </c>
      <c r="L49" s="7">
        <v>31907.0</v>
      </c>
      <c r="M49" s="4" t="s">
        <v>83</v>
      </c>
      <c r="N49" s="4" t="s">
        <v>256</v>
      </c>
      <c r="O49" s="4" t="s">
        <v>39</v>
      </c>
      <c r="P49" s="4" t="s">
        <v>61</v>
      </c>
      <c r="Q49" s="4" t="s">
        <v>257</v>
      </c>
      <c r="R49" s="9">
        <v>261.287301548818</v>
      </c>
      <c r="S49" s="7">
        <v>4.0</v>
      </c>
      <c r="T49" s="7">
        <v>0.0</v>
      </c>
      <c r="U49" s="7">
        <v>26.1287301548818</v>
      </c>
      <c r="V49" s="10" t="str">
        <f t="shared" si="1"/>
        <v>2016-01</v>
      </c>
    </row>
    <row r="50">
      <c r="A50" s="7">
        <v>49.0</v>
      </c>
      <c r="B50" s="4" t="s">
        <v>258</v>
      </c>
      <c r="C50" s="8">
        <v>42390.0</v>
      </c>
      <c r="D50" s="8">
        <v>42392.0</v>
      </c>
      <c r="E50" s="4" t="s">
        <v>98</v>
      </c>
      <c r="F50" s="4" t="s">
        <v>259</v>
      </c>
      <c r="G50" s="4" t="s">
        <v>260</v>
      </c>
      <c r="H50" s="4" t="s">
        <v>46</v>
      </c>
      <c r="I50" s="4" t="s">
        <v>30</v>
      </c>
      <c r="J50" s="4" t="s">
        <v>261</v>
      </c>
      <c r="K50" s="4" t="s">
        <v>48</v>
      </c>
      <c r="L50" s="7">
        <v>92037.0</v>
      </c>
      <c r="M50" s="4" t="s">
        <v>49</v>
      </c>
      <c r="N50" s="4" t="s">
        <v>262</v>
      </c>
      <c r="O50" s="4" t="s">
        <v>35</v>
      </c>
      <c r="P50" s="4" t="s">
        <v>263</v>
      </c>
      <c r="Q50" s="4" t="s">
        <v>264</v>
      </c>
      <c r="R50" s="9">
        <v>153.568</v>
      </c>
      <c r="S50" s="7">
        <v>2.0</v>
      </c>
      <c r="T50" s="7">
        <v>0.2</v>
      </c>
      <c r="U50" s="7">
        <v>-5.7588</v>
      </c>
      <c r="V50" s="10" t="str">
        <f t="shared" si="1"/>
        <v>2016-01</v>
      </c>
    </row>
    <row r="51">
      <c r="A51" s="7">
        <v>50.0</v>
      </c>
      <c r="B51" s="4" t="s">
        <v>258</v>
      </c>
      <c r="C51" s="8">
        <v>42390.0</v>
      </c>
      <c r="D51" s="8">
        <v>42392.0</v>
      </c>
      <c r="E51" s="4" t="s">
        <v>98</v>
      </c>
      <c r="F51" s="4" t="s">
        <v>259</v>
      </c>
      <c r="G51" s="4" t="s">
        <v>260</v>
      </c>
      <c r="H51" s="4" t="s">
        <v>46</v>
      </c>
      <c r="I51" s="4" t="s">
        <v>30</v>
      </c>
      <c r="J51" s="4" t="s">
        <v>261</v>
      </c>
      <c r="K51" s="4" t="s">
        <v>48</v>
      </c>
      <c r="L51" s="7">
        <v>92037.0</v>
      </c>
      <c r="M51" s="4" t="s">
        <v>49</v>
      </c>
      <c r="N51" s="4" t="s">
        <v>265</v>
      </c>
      <c r="O51" s="4" t="s">
        <v>35</v>
      </c>
      <c r="P51" s="4" t="s">
        <v>263</v>
      </c>
      <c r="Q51" s="4" t="s">
        <v>266</v>
      </c>
      <c r="R51" s="9">
        <v>1013.488</v>
      </c>
      <c r="S51" s="7">
        <v>7.0</v>
      </c>
      <c r="T51" s="7">
        <v>0.2</v>
      </c>
      <c r="U51" s="7">
        <v>76.0116</v>
      </c>
      <c r="V51" s="10" t="str">
        <f t="shared" si="1"/>
        <v>2016-01</v>
      </c>
    </row>
    <row r="52">
      <c r="A52" s="7">
        <v>51.0</v>
      </c>
      <c r="B52" s="4" t="s">
        <v>267</v>
      </c>
      <c r="C52" s="8">
        <v>42391.0</v>
      </c>
      <c r="D52" s="8">
        <v>42397.0</v>
      </c>
      <c r="E52" s="4" t="s">
        <v>26</v>
      </c>
      <c r="F52" s="4" t="s">
        <v>268</v>
      </c>
      <c r="G52" s="4" t="s">
        <v>269</v>
      </c>
      <c r="H52" s="4" t="s">
        <v>46</v>
      </c>
      <c r="I52" s="4" t="s">
        <v>30</v>
      </c>
      <c r="J52" s="4" t="s">
        <v>270</v>
      </c>
      <c r="K52" s="4" t="s">
        <v>203</v>
      </c>
      <c r="L52" s="7">
        <v>7960.0</v>
      </c>
      <c r="M52" s="4" t="s">
        <v>33</v>
      </c>
      <c r="N52" s="4" t="s">
        <v>271</v>
      </c>
      <c r="O52" s="4" t="s">
        <v>51</v>
      </c>
      <c r="P52" s="4" t="s">
        <v>272</v>
      </c>
      <c r="Q52" s="4" t="s">
        <v>273</v>
      </c>
      <c r="R52" s="9">
        <v>7.62533333333333</v>
      </c>
      <c r="S52" s="7">
        <v>6.0</v>
      </c>
      <c r="T52" s="7">
        <v>0.0</v>
      </c>
      <c r="U52" s="7">
        <v>0.305013333333333</v>
      </c>
      <c r="V52" s="10" t="str">
        <f t="shared" si="1"/>
        <v>2016-01</v>
      </c>
    </row>
    <row r="53">
      <c r="A53" s="7">
        <v>52.0</v>
      </c>
      <c r="B53" s="4" t="s">
        <v>274</v>
      </c>
      <c r="C53" s="8">
        <v>42391.0</v>
      </c>
      <c r="D53" s="8">
        <v>42397.0</v>
      </c>
      <c r="E53" s="4" t="s">
        <v>26</v>
      </c>
      <c r="F53" s="4" t="s">
        <v>275</v>
      </c>
      <c r="G53" s="4" t="s">
        <v>276</v>
      </c>
      <c r="H53" s="4" t="s">
        <v>46</v>
      </c>
      <c r="I53" s="4" t="s">
        <v>30</v>
      </c>
      <c r="J53" s="4" t="s">
        <v>277</v>
      </c>
      <c r="K53" s="4" t="s">
        <v>82</v>
      </c>
      <c r="L53" s="7">
        <v>28314.0</v>
      </c>
      <c r="M53" s="4" t="s">
        <v>83</v>
      </c>
      <c r="N53" s="4" t="s">
        <v>278</v>
      </c>
      <c r="O53" s="4" t="s">
        <v>35</v>
      </c>
      <c r="P53" s="4" t="s">
        <v>121</v>
      </c>
      <c r="Q53" s="4" t="s">
        <v>279</v>
      </c>
      <c r="R53" s="9">
        <v>11.9908759404662</v>
      </c>
      <c r="S53" s="7">
        <v>8.0</v>
      </c>
      <c r="T53" s="7">
        <v>0.2</v>
      </c>
      <c r="U53" s="7">
        <v>3.59726278213986</v>
      </c>
      <c r="V53" s="10" t="str">
        <f t="shared" si="1"/>
        <v>2016-01</v>
      </c>
    </row>
    <row r="54">
      <c r="A54" s="7">
        <v>53.0</v>
      </c>
      <c r="B54" s="4" t="s">
        <v>274</v>
      </c>
      <c r="C54" s="8">
        <v>42391.0</v>
      </c>
      <c r="D54" s="8">
        <v>42397.0</v>
      </c>
      <c r="E54" s="4" t="s">
        <v>26</v>
      </c>
      <c r="F54" s="4" t="s">
        <v>275</v>
      </c>
      <c r="G54" s="4" t="s">
        <v>276</v>
      </c>
      <c r="H54" s="4" t="s">
        <v>46</v>
      </c>
      <c r="I54" s="4" t="s">
        <v>30</v>
      </c>
      <c r="J54" s="4" t="s">
        <v>277</v>
      </c>
      <c r="K54" s="4" t="s">
        <v>82</v>
      </c>
      <c r="L54" s="7">
        <v>28314.0</v>
      </c>
      <c r="M54" s="4" t="s">
        <v>83</v>
      </c>
      <c r="N54" s="4" t="s">
        <v>280</v>
      </c>
      <c r="O54" s="4" t="s">
        <v>35</v>
      </c>
      <c r="P54" s="4" t="s">
        <v>36</v>
      </c>
      <c r="Q54" s="4" t="s">
        <v>281</v>
      </c>
      <c r="R54" s="9">
        <v>373.564409006895</v>
      </c>
      <c r="S54" s="7">
        <v>4.0</v>
      </c>
      <c r="T54" s="7">
        <v>0.2</v>
      </c>
      <c r="U54" s="7">
        <v>-56.0346613510342</v>
      </c>
      <c r="V54" s="10" t="str">
        <f t="shared" si="1"/>
        <v>2016-01</v>
      </c>
    </row>
    <row r="55">
      <c r="A55" s="7">
        <v>54.0</v>
      </c>
      <c r="B55" s="4" t="s">
        <v>274</v>
      </c>
      <c r="C55" s="8">
        <v>42391.0</v>
      </c>
      <c r="D55" s="8">
        <v>42397.0</v>
      </c>
      <c r="E55" s="4" t="s">
        <v>26</v>
      </c>
      <c r="F55" s="4" t="s">
        <v>275</v>
      </c>
      <c r="G55" s="4" t="s">
        <v>276</v>
      </c>
      <c r="H55" s="4" t="s">
        <v>46</v>
      </c>
      <c r="I55" s="4" t="s">
        <v>30</v>
      </c>
      <c r="J55" s="4" t="s">
        <v>277</v>
      </c>
      <c r="K55" s="4" t="s">
        <v>82</v>
      </c>
      <c r="L55" s="7">
        <v>28314.0</v>
      </c>
      <c r="M55" s="4" t="s">
        <v>83</v>
      </c>
      <c r="N55" s="4" t="s">
        <v>282</v>
      </c>
      <c r="O55" s="4" t="s">
        <v>51</v>
      </c>
      <c r="P55" s="4" t="s">
        <v>283</v>
      </c>
      <c r="Q55" s="4" t="s">
        <v>284</v>
      </c>
      <c r="R55" s="9">
        <v>54.5315030977309</v>
      </c>
      <c r="S55" s="7">
        <v>4.0</v>
      </c>
      <c r="T55" s="7">
        <v>0.2</v>
      </c>
      <c r="U55" s="7">
        <v>5.45315030977309</v>
      </c>
      <c r="V55" s="10" t="str">
        <f t="shared" si="1"/>
        <v>2016-01</v>
      </c>
    </row>
    <row r="56">
      <c r="A56" s="7">
        <v>55.0</v>
      </c>
      <c r="B56" s="4" t="s">
        <v>285</v>
      </c>
      <c r="C56" s="8">
        <v>42391.0</v>
      </c>
      <c r="D56" s="8">
        <v>42397.0</v>
      </c>
      <c r="E56" s="4" t="s">
        <v>26</v>
      </c>
      <c r="F56" s="4" t="s">
        <v>99</v>
      </c>
      <c r="G56" s="4" t="s">
        <v>100</v>
      </c>
      <c r="H56" s="4" t="s">
        <v>29</v>
      </c>
      <c r="I56" s="4" t="s">
        <v>30</v>
      </c>
      <c r="J56" s="4" t="s">
        <v>163</v>
      </c>
      <c r="K56" s="4" t="s">
        <v>164</v>
      </c>
      <c r="L56" s="7">
        <v>98115.0</v>
      </c>
      <c r="M56" s="4" t="s">
        <v>49</v>
      </c>
      <c r="N56" s="4" t="s">
        <v>286</v>
      </c>
      <c r="O56" s="4" t="s">
        <v>35</v>
      </c>
      <c r="P56" s="4" t="s">
        <v>121</v>
      </c>
      <c r="Q56" s="4" t="s">
        <v>287</v>
      </c>
      <c r="R56" s="9">
        <v>109.9</v>
      </c>
      <c r="S56" s="7">
        <v>5.0</v>
      </c>
      <c r="T56" s="7">
        <v>0.0</v>
      </c>
      <c r="U56" s="7">
        <v>37.366</v>
      </c>
      <c r="V56" s="10" t="str">
        <f t="shared" si="1"/>
        <v>2016-01</v>
      </c>
    </row>
    <row r="57">
      <c r="A57" s="7">
        <v>56.0</v>
      </c>
      <c r="B57" s="4" t="s">
        <v>288</v>
      </c>
      <c r="C57" s="8">
        <v>42391.0</v>
      </c>
      <c r="D57" s="8">
        <v>42396.0</v>
      </c>
      <c r="E57" s="4" t="s">
        <v>26</v>
      </c>
      <c r="F57" s="4" t="s">
        <v>289</v>
      </c>
      <c r="G57" s="4" t="s">
        <v>290</v>
      </c>
      <c r="H57" s="4" t="s">
        <v>46</v>
      </c>
      <c r="I57" s="4" t="s">
        <v>30</v>
      </c>
      <c r="J57" s="4" t="s">
        <v>163</v>
      </c>
      <c r="K57" s="4" t="s">
        <v>164</v>
      </c>
      <c r="L57" s="7">
        <v>98105.0</v>
      </c>
      <c r="M57" s="4" t="s">
        <v>49</v>
      </c>
      <c r="N57" s="4" t="s">
        <v>291</v>
      </c>
      <c r="O57" s="4" t="s">
        <v>51</v>
      </c>
      <c r="P57" s="4" t="s">
        <v>124</v>
      </c>
      <c r="Q57" s="4" t="s">
        <v>292</v>
      </c>
      <c r="R57" s="9">
        <v>12.96</v>
      </c>
      <c r="S57" s="7">
        <v>2.0</v>
      </c>
      <c r="T57" s="7">
        <v>0.0</v>
      </c>
      <c r="U57" s="7">
        <v>6.2208</v>
      </c>
      <c r="V57" s="10" t="str">
        <f t="shared" si="1"/>
        <v>2016-01</v>
      </c>
    </row>
    <row r="58">
      <c r="A58" s="7">
        <v>57.0</v>
      </c>
      <c r="B58" s="4" t="s">
        <v>293</v>
      </c>
      <c r="C58" s="8">
        <v>42391.0</v>
      </c>
      <c r="D58" s="8">
        <v>42397.0</v>
      </c>
      <c r="E58" s="4" t="s">
        <v>26</v>
      </c>
      <c r="F58" s="4" t="s">
        <v>294</v>
      </c>
      <c r="G58" s="4" t="s">
        <v>295</v>
      </c>
      <c r="H58" s="4" t="s">
        <v>46</v>
      </c>
      <c r="I58" s="4" t="s">
        <v>30</v>
      </c>
      <c r="J58" s="4" t="s">
        <v>261</v>
      </c>
      <c r="K58" s="4" t="s">
        <v>48</v>
      </c>
      <c r="L58" s="7">
        <v>92037.0</v>
      </c>
      <c r="M58" s="4" t="s">
        <v>49</v>
      </c>
      <c r="N58" s="4" t="s">
        <v>296</v>
      </c>
      <c r="O58" s="4" t="s">
        <v>51</v>
      </c>
      <c r="P58" s="4" t="s">
        <v>297</v>
      </c>
      <c r="Q58" s="4" t="s">
        <v>298</v>
      </c>
      <c r="R58" s="9">
        <v>44.4</v>
      </c>
      <c r="S58" s="7">
        <v>3.0</v>
      </c>
      <c r="T58" s="7">
        <v>0.0</v>
      </c>
      <c r="U58" s="7">
        <v>22.2</v>
      </c>
      <c r="V58" s="10" t="str">
        <f t="shared" si="1"/>
        <v>2016-01</v>
      </c>
    </row>
    <row r="59">
      <c r="A59" s="7">
        <v>58.0</v>
      </c>
      <c r="B59" s="4" t="s">
        <v>293</v>
      </c>
      <c r="C59" s="8">
        <v>42391.0</v>
      </c>
      <c r="D59" s="8">
        <v>42397.0</v>
      </c>
      <c r="E59" s="4" t="s">
        <v>26</v>
      </c>
      <c r="F59" s="4" t="s">
        <v>294</v>
      </c>
      <c r="G59" s="4" t="s">
        <v>295</v>
      </c>
      <c r="H59" s="4" t="s">
        <v>46</v>
      </c>
      <c r="I59" s="4" t="s">
        <v>30</v>
      </c>
      <c r="J59" s="4" t="s">
        <v>261</v>
      </c>
      <c r="K59" s="4" t="s">
        <v>48</v>
      </c>
      <c r="L59" s="7">
        <v>92037.0</v>
      </c>
      <c r="M59" s="4" t="s">
        <v>49</v>
      </c>
      <c r="N59" s="4" t="s">
        <v>299</v>
      </c>
      <c r="O59" s="4" t="s">
        <v>51</v>
      </c>
      <c r="P59" s="4" t="s">
        <v>297</v>
      </c>
      <c r="Q59" s="4" t="s">
        <v>300</v>
      </c>
      <c r="R59" s="9">
        <v>20.65</v>
      </c>
      <c r="S59" s="7">
        <v>5.0</v>
      </c>
      <c r="T59" s="7">
        <v>0.0</v>
      </c>
      <c r="U59" s="7">
        <v>9.499</v>
      </c>
      <c r="V59" s="10" t="str">
        <f t="shared" si="1"/>
        <v>2016-01</v>
      </c>
    </row>
    <row r="60">
      <c r="A60" s="7">
        <v>59.0</v>
      </c>
      <c r="B60" s="4" t="s">
        <v>301</v>
      </c>
      <c r="C60" s="8">
        <v>42391.0</v>
      </c>
      <c r="D60" s="8">
        <v>42396.0</v>
      </c>
      <c r="E60" s="4" t="s">
        <v>26</v>
      </c>
      <c r="F60" s="4" t="s">
        <v>302</v>
      </c>
      <c r="G60" s="4" t="s">
        <v>303</v>
      </c>
      <c r="H60" s="4" t="s">
        <v>112</v>
      </c>
      <c r="I60" s="4" t="s">
        <v>30</v>
      </c>
      <c r="J60" s="4" t="s">
        <v>304</v>
      </c>
      <c r="K60" s="4" t="s">
        <v>157</v>
      </c>
      <c r="L60" s="7">
        <v>44105.0</v>
      </c>
      <c r="M60" s="4" t="s">
        <v>33</v>
      </c>
      <c r="N60" s="4" t="s">
        <v>305</v>
      </c>
      <c r="O60" s="4" t="s">
        <v>39</v>
      </c>
      <c r="P60" s="4" t="s">
        <v>40</v>
      </c>
      <c r="Q60" s="4" t="s">
        <v>306</v>
      </c>
      <c r="R60" s="9">
        <v>111.329866666667</v>
      </c>
      <c r="S60" s="7">
        <v>4.0</v>
      </c>
      <c r="T60" s="7">
        <v>0.4</v>
      </c>
      <c r="U60" s="7">
        <v>-20.4104755555556</v>
      </c>
      <c r="V60" s="10" t="str">
        <f t="shared" si="1"/>
        <v>2016-01</v>
      </c>
    </row>
    <row r="61">
      <c r="A61" s="7">
        <v>60.0</v>
      </c>
      <c r="B61" s="4" t="s">
        <v>301</v>
      </c>
      <c r="C61" s="8">
        <v>42391.0</v>
      </c>
      <c r="D61" s="8">
        <v>42396.0</v>
      </c>
      <c r="E61" s="4" t="s">
        <v>26</v>
      </c>
      <c r="F61" s="4" t="s">
        <v>302</v>
      </c>
      <c r="G61" s="4" t="s">
        <v>303</v>
      </c>
      <c r="H61" s="4" t="s">
        <v>112</v>
      </c>
      <c r="I61" s="4" t="s">
        <v>30</v>
      </c>
      <c r="J61" s="4" t="s">
        <v>304</v>
      </c>
      <c r="K61" s="4" t="s">
        <v>157</v>
      </c>
      <c r="L61" s="7">
        <v>44105.0</v>
      </c>
      <c r="M61" s="4" t="s">
        <v>33</v>
      </c>
      <c r="N61" s="4" t="s">
        <v>307</v>
      </c>
      <c r="O61" s="4" t="s">
        <v>39</v>
      </c>
      <c r="P61" s="4" t="s">
        <v>61</v>
      </c>
      <c r="Q61" s="4" t="s">
        <v>308</v>
      </c>
      <c r="R61" s="9">
        <v>55.6528296296296</v>
      </c>
      <c r="S61" s="7">
        <v>3.0</v>
      </c>
      <c r="T61" s="7">
        <v>0.2</v>
      </c>
      <c r="U61" s="7">
        <v>16.0001885185185</v>
      </c>
      <c r="V61" s="10" t="str">
        <f t="shared" si="1"/>
        <v>2016-01</v>
      </c>
    </row>
    <row r="62">
      <c r="A62" s="7">
        <v>61.0</v>
      </c>
      <c r="B62" s="4" t="s">
        <v>309</v>
      </c>
      <c r="C62" s="8">
        <v>42391.0</v>
      </c>
      <c r="D62" s="8">
        <v>42398.0</v>
      </c>
      <c r="E62" s="4" t="s">
        <v>26</v>
      </c>
      <c r="F62" s="4" t="s">
        <v>310</v>
      </c>
      <c r="G62" s="4" t="s">
        <v>311</v>
      </c>
      <c r="H62" s="4" t="s">
        <v>46</v>
      </c>
      <c r="I62" s="4" t="s">
        <v>30</v>
      </c>
      <c r="J62" s="4" t="s">
        <v>222</v>
      </c>
      <c r="K62" s="4" t="s">
        <v>223</v>
      </c>
      <c r="L62" s="7">
        <v>10009.0</v>
      </c>
      <c r="M62" s="4" t="s">
        <v>33</v>
      </c>
      <c r="N62" s="4" t="s">
        <v>312</v>
      </c>
      <c r="O62" s="4" t="s">
        <v>51</v>
      </c>
      <c r="P62" s="4" t="s">
        <v>76</v>
      </c>
      <c r="Q62" s="4" t="s">
        <v>313</v>
      </c>
      <c r="R62" s="9">
        <v>26.5635950617284</v>
      </c>
      <c r="S62" s="7">
        <v>4.0</v>
      </c>
      <c r="T62" s="7">
        <v>0.2</v>
      </c>
      <c r="U62" s="7">
        <v>9.29725827160494</v>
      </c>
      <c r="V62" s="10" t="str">
        <f t="shared" si="1"/>
        <v>2016-01</v>
      </c>
    </row>
    <row r="63">
      <c r="A63" s="7">
        <v>62.0</v>
      </c>
      <c r="B63" s="4" t="s">
        <v>314</v>
      </c>
      <c r="C63" s="8">
        <v>42392.0</v>
      </c>
      <c r="D63" s="8">
        <v>42398.0</v>
      </c>
      <c r="E63" s="4" t="s">
        <v>26</v>
      </c>
      <c r="F63" s="4" t="s">
        <v>315</v>
      </c>
      <c r="G63" s="4" t="s">
        <v>316</v>
      </c>
      <c r="H63" s="4" t="s">
        <v>46</v>
      </c>
      <c r="I63" s="4" t="s">
        <v>30</v>
      </c>
      <c r="J63" s="4" t="s">
        <v>47</v>
      </c>
      <c r="K63" s="4" t="s">
        <v>48</v>
      </c>
      <c r="L63" s="7">
        <v>90036.0</v>
      </c>
      <c r="M63" s="4" t="s">
        <v>49</v>
      </c>
      <c r="N63" s="4" t="s">
        <v>317</v>
      </c>
      <c r="O63" s="4" t="s">
        <v>35</v>
      </c>
      <c r="P63" s="4" t="s">
        <v>121</v>
      </c>
      <c r="Q63" s="4" t="s">
        <v>318</v>
      </c>
      <c r="R63" s="9">
        <v>59.99</v>
      </c>
      <c r="S63" s="7">
        <v>7.0</v>
      </c>
      <c r="T63" s="7">
        <v>0.0</v>
      </c>
      <c r="U63" s="7">
        <v>21.5964</v>
      </c>
      <c r="V63" s="10" t="str">
        <f t="shared" si="1"/>
        <v>2016-01</v>
      </c>
    </row>
    <row r="64">
      <c r="A64" s="7">
        <v>63.0</v>
      </c>
      <c r="B64" s="4" t="s">
        <v>319</v>
      </c>
      <c r="C64" s="8">
        <v>42392.0</v>
      </c>
      <c r="D64" s="8">
        <v>42396.0</v>
      </c>
      <c r="E64" s="4" t="s">
        <v>26</v>
      </c>
      <c r="F64" s="4" t="s">
        <v>320</v>
      </c>
      <c r="G64" s="4" t="s">
        <v>321</v>
      </c>
      <c r="H64" s="4" t="s">
        <v>29</v>
      </c>
      <c r="I64" s="4" t="s">
        <v>30</v>
      </c>
      <c r="J64" s="4" t="s">
        <v>322</v>
      </c>
      <c r="K64" s="4" t="s">
        <v>323</v>
      </c>
      <c r="L64" s="7">
        <v>5408.0</v>
      </c>
      <c r="M64" s="4" t="s">
        <v>33</v>
      </c>
      <c r="N64" s="4" t="s">
        <v>324</v>
      </c>
      <c r="O64" s="4" t="s">
        <v>39</v>
      </c>
      <c r="P64" s="4" t="s">
        <v>61</v>
      </c>
      <c r="Q64" s="4" t="s">
        <v>325</v>
      </c>
      <c r="R64" s="9">
        <v>100.88516872428</v>
      </c>
      <c r="S64" s="7">
        <v>2.0</v>
      </c>
      <c r="T64" s="7">
        <v>0.0</v>
      </c>
      <c r="U64" s="7">
        <v>43.3806225514403</v>
      </c>
      <c r="V64" s="10" t="str">
        <f t="shared" si="1"/>
        <v>2016-01</v>
      </c>
    </row>
    <row r="65">
      <c r="A65" s="7">
        <v>64.0</v>
      </c>
      <c r="B65" s="4" t="s">
        <v>319</v>
      </c>
      <c r="C65" s="8">
        <v>42392.0</v>
      </c>
      <c r="D65" s="8">
        <v>42396.0</v>
      </c>
      <c r="E65" s="4" t="s">
        <v>26</v>
      </c>
      <c r="F65" s="4" t="s">
        <v>320</v>
      </c>
      <c r="G65" s="4" t="s">
        <v>321</v>
      </c>
      <c r="H65" s="4" t="s">
        <v>29</v>
      </c>
      <c r="I65" s="4" t="s">
        <v>30</v>
      </c>
      <c r="J65" s="4" t="s">
        <v>322</v>
      </c>
      <c r="K65" s="4" t="s">
        <v>323</v>
      </c>
      <c r="L65" s="7">
        <v>5408.0</v>
      </c>
      <c r="M65" s="4" t="s">
        <v>33</v>
      </c>
      <c r="N65" s="4" t="s">
        <v>326</v>
      </c>
      <c r="O65" s="4" t="s">
        <v>51</v>
      </c>
      <c r="P65" s="4" t="s">
        <v>93</v>
      </c>
      <c r="Q65" s="4" t="s">
        <v>327</v>
      </c>
      <c r="R65" s="9">
        <v>8.11279012345679</v>
      </c>
      <c r="S65" s="7">
        <v>6.0</v>
      </c>
      <c r="T65" s="7">
        <v>0.0</v>
      </c>
      <c r="U65" s="7">
        <v>2.75834864197531</v>
      </c>
      <c r="V65" s="10" t="str">
        <f t="shared" si="1"/>
        <v>2016-01</v>
      </c>
    </row>
    <row r="66">
      <c r="A66" s="7">
        <v>65.0</v>
      </c>
      <c r="B66" s="4" t="s">
        <v>319</v>
      </c>
      <c r="C66" s="8">
        <v>42392.0</v>
      </c>
      <c r="D66" s="8">
        <v>42396.0</v>
      </c>
      <c r="E66" s="4" t="s">
        <v>26</v>
      </c>
      <c r="F66" s="4" t="s">
        <v>320</v>
      </c>
      <c r="G66" s="4" t="s">
        <v>321</v>
      </c>
      <c r="H66" s="4" t="s">
        <v>29</v>
      </c>
      <c r="I66" s="4" t="s">
        <v>30</v>
      </c>
      <c r="J66" s="4" t="s">
        <v>322</v>
      </c>
      <c r="K66" s="4" t="s">
        <v>323</v>
      </c>
      <c r="L66" s="7">
        <v>5408.0</v>
      </c>
      <c r="M66" s="4" t="s">
        <v>33</v>
      </c>
      <c r="N66" s="4" t="s">
        <v>328</v>
      </c>
      <c r="O66" s="4" t="s">
        <v>51</v>
      </c>
      <c r="P66" s="4" t="s">
        <v>52</v>
      </c>
      <c r="Q66" s="4" t="s">
        <v>329</v>
      </c>
      <c r="R66" s="9">
        <v>1578.4522962963</v>
      </c>
      <c r="S66" s="7">
        <v>13.0</v>
      </c>
      <c r="T66" s="7">
        <v>0.0</v>
      </c>
      <c r="U66" s="7">
        <v>410.397597037037</v>
      </c>
      <c r="V66" s="10" t="str">
        <f t="shared" si="1"/>
        <v>2016-01</v>
      </c>
    </row>
    <row r="67">
      <c r="A67" s="7">
        <v>66.0</v>
      </c>
      <c r="B67" s="4" t="s">
        <v>330</v>
      </c>
      <c r="C67" s="8">
        <v>42393.0</v>
      </c>
      <c r="D67" s="8">
        <v>42395.0</v>
      </c>
      <c r="E67" s="4" t="s">
        <v>98</v>
      </c>
      <c r="F67" s="4" t="s">
        <v>331</v>
      </c>
      <c r="G67" s="4" t="s">
        <v>332</v>
      </c>
      <c r="H67" s="4" t="s">
        <v>29</v>
      </c>
      <c r="I67" s="4" t="s">
        <v>30</v>
      </c>
      <c r="J67" s="4" t="s">
        <v>333</v>
      </c>
      <c r="K67" s="4" t="s">
        <v>334</v>
      </c>
      <c r="L67" s="7">
        <v>39503.0</v>
      </c>
      <c r="M67" s="4" t="s">
        <v>83</v>
      </c>
      <c r="N67" s="4" t="s">
        <v>335</v>
      </c>
      <c r="O67" s="4" t="s">
        <v>51</v>
      </c>
      <c r="P67" s="4" t="s">
        <v>76</v>
      </c>
      <c r="Q67" s="4" t="s">
        <v>336</v>
      </c>
      <c r="R67" s="9">
        <v>26.2327919521401</v>
      </c>
      <c r="S67" s="7">
        <v>4.0</v>
      </c>
      <c r="T67" s="7">
        <v>0.0</v>
      </c>
      <c r="U67" s="7">
        <v>13.11639597607</v>
      </c>
      <c r="V67" s="10" t="str">
        <f t="shared" si="1"/>
        <v>2016-01</v>
      </c>
    </row>
    <row r="68">
      <c r="A68" s="7">
        <v>67.0</v>
      </c>
      <c r="B68" s="4" t="s">
        <v>337</v>
      </c>
      <c r="C68" s="8">
        <v>42394.0</v>
      </c>
      <c r="D68" s="8">
        <v>42396.0</v>
      </c>
      <c r="E68" s="4" t="s">
        <v>43</v>
      </c>
      <c r="F68" s="4" t="s">
        <v>338</v>
      </c>
      <c r="G68" s="4" t="s">
        <v>339</v>
      </c>
      <c r="H68" s="4" t="s">
        <v>29</v>
      </c>
      <c r="I68" s="4" t="s">
        <v>30</v>
      </c>
      <c r="J68" s="4" t="s">
        <v>340</v>
      </c>
      <c r="K68" s="4" t="s">
        <v>203</v>
      </c>
      <c r="L68" s="7">
        <v>7060.0</v>
      </c>
      <c r="M68" s="4" t="s">
        <v>33</v>
      </c>
      <c r="N68" s="4" t="s">
        <v>341</v>
      </c>
      <c r="O68" s="4" t="s">
        <v>51</v>
      </c>
      <c r="P68" s="4" t="s">
        <v>93</v>
      </c>
      <c r="Q68" s="4" t="s">
        <v>342</v>
      </c>
      <c r="R68" s="9">
        <v>9.30096296296297</v>
      </c>
      <c r="S68" s="7">
        <v>3.0</v>
      </c>
      <c r="T68" s="7">
        <v>0.0</v>
      </c>
      <c r="U68" s="7">
        <v>2.32524074074074</v>
      </c>
      <c r="V68" s="10" t="str">
        <f t="shared" si="1"/>
        <v>2016-01</v>
      </c>
    </row>
    <row r="69">
      <c r="A69" s="7">
        <v>68.0</v>
      </c>
      <c r="B69" s="4" t="s">
        <v>337</v>
      </c>
      <c r="C69" s="8">
        <v>42394.0</v>
      </c>
      <c r="D69" s="8">
        <v>42396.0</v>
      </c>
      <c r="E69" s="4" t="s">
        <v>43</v>
      </c>
      <c r="F69" s="4" t="s">
        <v>338</v>
      </c>
      <c r="G69" s="4" t="s">
        <v>339</v>
      </c>
      <c r="H69" s="4" t="s">
        <v>29</v>
      </c>
      <c r="I69" s="4" t="s">
        <v>30</v>
      </c>
      <c r="J69" s="4" t="s">
        <v>340</v>
      </c>
      <c r="K69" s="4" t="s">
        <v>203</v>
      </c>
      <c r="L69" s="7">
        <v>7060.0</v>
      </c>
      <c r="M69" s="4" t="s">
        <v>33</v>
      </c>
      <c r="N69" s="4" t="s">
        <v>343</v>
      </c>
      <c r="O69" s="4" t="s">
        <v>51</v>
      </c>
      <c r="P69" s="4" t="s">
        <v>124</v>
      </c>
      <c r="Q69" s="4" t="s">
        <v>344</v>
      </c>
      <c r="R69" s="9">
        <v>18.1777777777778</v>
      </c>
      <c r="S69" s="7">
        <v>5.0</v>
      </c>
      <c r="T69" s="7">
        <v>0.0</v>
      </c>
      <c r="U69" s="7">
        <v>8.36177777777778</v>
      </c>
      <c r="V69" s="10" t="str">
        <f t="shared" si="1"/>
        <v>2016-01</v>
      </c>
    </row>
    <row r="70">
      <c r="A70" s="7">
        <v>69.0</v>
      </c>
      <c r="B70" s="4" t="s">
        <v>345</v>
      </c>
      <c r="C70" s="8">
        <v>42394.0</v>
      </c>
      <c r="D70" s="8">
        <v>42397.0</v>
      </c>
      <c r="E70" s="4" t="s">
        <v>98</v>
      </c>
      <c r="F70" s="4" t="s">
        <v>346</v>
      </c>
      <c r="G70" s="4" t="s">
        <v>347</v>
      </c>
      <c r="H70" s="4" t="s">
        <v>29</v>
      </c>
      <c r="I70" s="4" t="s">
        <v>30</v>
      </c>
      <c r="J70" s="4" t="s">
        <v>222</v>
      </c>
      <c r="K70" s="4" t="s">
        <v>223</v>
      </c>
      <c r="L70" s="7">
        <v>10024.0</v>
      </c>
      <c r="M70" s="4" t="s">
        <v>33</v>
      </c>
      <c r="N70" s="4" t="s">
        <v>348</v>
      </c>
      <c r="O70" s="4" t="s">
        <v>51</v>
      </c>
      <c r="P70" s="4" t="s">
        <v>76</v>
      </c>
      <c r="Q70" s="4" t="s">
        <v>349</v>
      </c>
      <c r="R70" s="9">
        <v>43.5458765432099</v>
      </c>
      <c r="S70" s="7">
        <v>5.0</v>
      </c>
      <c r="T70" s="7">
        <v>0.2</v>
      </c>
      <c r="U70" s="7">
        <v>15.2410567901235</v>
      </c>
      <c r="V70" s="10" t="str">
        <f t="shared" si="1"/>
        <v>2016-01</v>
      </c>
    </row>
    <row r="71">
      <c r="A71" s="7">
        <v>70.0</v>
      </c>
      <c r="B71" s="4" t="s">
        <v>345</v>
      </c>
      <c r="C71" s="8">
        <v>42394.0</v>
      </c>
      <c r="D71" s="8">
        <v>42397.0</v>
      </c>
      <c r="E71" s="4" t="s">
        <v>98</v>
      </c>
      <c r="F71" s="4" t="s">
        <v>346</v>
      </c>
      <c r="G71" s="4" t="s">
        <v>347</v>
      </c>
      <c r="H71" s="4" t="s">
        <v>29</v>
      </c>
      <c r="I71" s="4" t="s">
        <v>30</v>
      </c>
      <c r="J71" s="4" t="s">
        <v>222</v>
      </c>
      <c r="K71" s="4" t="s">
        <v>223</v>
      </c>
      <c r="L71" s="7">
        <v>10024.0</v>
      </c>
      <c r="M71" s="4" t="s">
        <v>33</v>
      </c>
      <c r="N71" s="4" t="s">
        <v>350</v>
      </c>
      <c r="O71" s="4" t="s">
        <v>35</v>
      </c>
      <c r="P71" s="4" t="s">
        <v>73</v>
      </c>
      <c r="Q71" s="4" t="s">
        <v>351</v>
      </c>
      <c r="R71" s="9">
        <v>316.820488888889</v>
      </c>
      <c r="S71" s="7">
        <v>3.0</v>
      </c>
      <c r="T71" s="7">
        <v>0.4</v>
      </c>
      <c r="U71" s="7">
        <v>-100.326488148148</v>
      </c>
      <c r="V71" s="10" t="str">
        <f t="shared" si="1"/>
        <v>2016-01</v>
      </c>
    </row>
    <row r="72">
      <c r="A72" s="7">
        <v>71.0</v>
      </c>
      <c r="B72" s="4" t="s">
        <v>345</v>
      </c>
      <c r="C72" s="8">
        <v>42394.0</v>
      </c>
      <c r="D72" s="8">
        <v>42397.0</v>
      </c>
      <c r="E72" s="4" t="s">
        <v>98</v>
      </c>
      <c r="F72" s="4" t="s">
        <v>346</v>
      </c>
      <c r="G72" s="4" t="s">
        <v>347</v>
      </c>
      <c r="H72" s="4" t="s">
        <v>29</v>
      </c>
      <c r="I72" s="4" t="s">
        <v>30</v>
      </c>
      <c r="J72" s="4" t="s">
        <v>222</v>
      </c>
      <c r="K72" s="4" t="s">
        <v>223</v>
      </c>
      <c r="L72" s="7">
        <v>10024.0</v>
      </c>
      <c r="M72" s="4" t="s">
        <v>33</v>
      </c>
      <c r="N72" s="4" t="s">
        <v>352</v>
      </c>
      <c r="O72" s="4" t="s">
        <v>35</v>
      </c>
      <c r="P72" s="4" t="s">
        <v>121</v>
      </c>
      <c r="Q72" s="4" t="s">
        <v>353</v>
      </c>
      <c r="R72" s="9">
        <v>46.4341234567901</v>
      </c>
      <c r="S72" s="7">
        <v>1.0</v>
      </c>
      <c r="T72" s="7">
        <v>0.0</v>
      </c>
      <c r="U72" s="7">
        <v>7.89380098765432</v>
      </c>
      <c r="V72" s="10" t="str">
        <f t="shared" si="1"/>
        <v>2016-01</v>
      </c>
    </row>
    <row r="73">
      <c r="A73" s="7">
        <v>72.0</v>
      </c>
      <c r="B73" s="4" t="s">
        <v>345</v>
      </c>
      <c r="C73" s="8">
        <v>42394.0</v>
      </c>
      <c r="D73" s="8">
        <v>42397.0</v>
      </c>
      <c r="E73" s="4" t="s">
        <v>98</v>
      </c>
      <c r="F73" s="4" t="s">
        <v>346</v>
      </c>
      <c r="G73" s="4" t="s">
        <v>347</v>
      </c>
      <c r="H73" s="4" t="s">
        <v>29</v>
      </c>
      <c r="I73" s="4" t="s">
        <v>30</v>
      </c>
      <c r="J73" s="4" t="s">
        <v>222</v>
      </c>
      <c r="K73" s="4" t="s">
        <v>223</v>
      </c>
      <c r="L73" s="7">
        <v>10024.0</v>
      </c>
      <c r="M73" s="4" t="s">
        <v>33</v>
      </c>
      <c r="N73" s="4" t="s">
        <v>354</v>
      </c>
      <c r="O73" s="4" t="s">
        <v>51</v>
      </c>
      <c r="P73" s="4" t="s">
        <v>52</v>
      </c>
      <c r="Q73" s="4" t="s">
        <v>355</v>
      </c>
      <c r="R73" s="9">
        <v>432.91387654321</v>
      </c>
      <c r="S73" s="7">
        <v>7.0</v>
      </c>
      <c r="T73" s="7">
        <v>0.0</v>
      </c>
      <c r="U73" s="7">
        <v>0.0</v>
      </c>
      <c r="V73" s="10" t="str">
        <f t="shared" si="1"/>
        <v>2016-01</v>
      </c>
    </row>
    <row r="74">
      <c r="A74" s="7">
        <v>73.0</v>
      </c>
      <c r="B74" s="4" t="s">
        <v>356</v>
      </c>
      <c r="C74" s="8">
        <v>42397.0</v>
      </c>
      <c r="D74" s="8">
        <v>42401.0</v>
      </c>
      <c r="E74" s="4" t="s">
        <v>98</v>
      </c>
      <c r="F74" s="4" t="s">
        <v>331</v>
      </c>
      <c r="G74" s="4" t="s">
        <v>332</v>
      </c>
      <c r="H74" s="4" t="s">
        <v>29</v>
      </c>
      <c r="I74" s="4" t="s">
        <v>30</v>
      </c>
      <c r="J74" s="4" t="s">
        <v>47</v>
      </c>
      <c r="K74" s="4" t="s">
        <v>48</v>
      </c>
      <c r="L74" s="7">
        <v>90036.0</v>
      </c>
      <c r="M74" s="4" t="s">
        <v>49</v>
      </c>
      <c r="N74" s="4" t="s">
        <v>357</v>
      </c>
      <c r="O74" s="4" t="s">
        <v>51</v>
      </c>
      <c r="P74" s="4" t="s">
        <v>93</v>
      </c>
      <c r="Q74" s="4" t="s">
        <v>358</v>
      </c>
      <c r="R74" s="9">
        <v>39.68</v>
      </c>
      <c r="S74" s="7">
        <v>2.0</v>
      </c>
      <c r="T74" s="7">
        <v>0.0</v>
      </c>
      <c r="U74" s="7">
        <v>10.3168</v>
      </c>
      <c r="V74" s="10" t="str">
        <f t="shared" si="1"/>
        <v>2016-01</v>
      </c>
    </row>
    <row r="75">
      <c r="A75" s="7">
        <v>74.0</v>
      </c>
      <c r="B75" s="4" t="s">
        <v>359</v>
      </c>
      <c r="C75" s="8">
        <v>42399.0</v>
      </c>
      <c r="D75" s="8">
        <v>42403.0</v>
      </c>
      <c r="E75" s="4" t="s">
        <v>26</v>
      </c>
      <c r="F75" s="4" t="s">
        <v>360</v>
      </c>
      <c r="G75" s="4" t="s">
        <v>361</v>
      </c>
      <c r="H75" s="4" t="s">
        <v>46</v>
      </c>
      <c r="I75" s="4" t="s">
        <v>30</v>
      </c>
      <c r="J75" s="4" t="s">
        <v>362</v>
      </c>
      <c r="K75" s="4" t="s">
        <v>48</v>
      </c>
      <c r="L75" s="7">
        <v>94122.0</v>
      </c>
      <c r="M75" s="4" t="s">
        <v>49</v>
      </c>
      <c r="N75" s="4" t="s">
        <v>363</v>
      </c>
      <c r="O75" s="4" t="s">
        <v>51</v>
      </c>
      <c r="P75" s="4" t="s">
        <v>76</v>
      </c>
      <c r="Q75" s="4" t="s">
        <v>364</v>
      </c>
      <c r="R75" s="9">
        <v>17.456</v>
      </c>
      <c r="S75" s="7">
        <v>2.0</v>
      </c>
      <c r="T75" s="7">
        <v>0.2</v>
      </c>
      <c r="U75" s="7">
        <v>5.8914</v>
      </c>
      <c r="V75" s="10" t="str">
        <f t="shared" si="1"/>
        <v>2016-01</v>
      </c>
    </row>
    <row r="76">
      <c r="A76" s="7">
        <v>75.0</v>
      </c>
      <c r="B76" s="4" t="s">
        <v>365</v>
      </c>
      <c r="C76" s="8">
        <v>42399.0</v>
      </c>
      <c r="D76" s="8">
        <v>42400.0</v>
      </c>
      <c r="E76" s="4" t="s">
        <v>43</v>
      </c>
      <c r="F76" s="4" t="s">
        <v>366</v>
      </c>
      <c r="G76" s="4" t="s">
        <v>367</v>
      </c>
      <c r="H76" s="4" t="s">
        <v>46</v>
      </c>
      <c r="I76" s="4" t="s">
        <v>30</v>
      </c>
      <c r="J76" s="4" t="s">
        <v>362</v>
      </c>
      <c r="K76" s="4" t="s">
        <v>48</v>
      </c>
      <c r="L76" s="7">
        <v>94122.0</v>
      </c>
      <c r="M76" s="4" t="s">
        <v>49</v>
      </c>
      <c r="N76" s="4" t="s">
        <v>368</v>
      </c>
      <c r="O76" s="4" t="s">
        <v>51</v>
      </c>
      <c r="P76" s="4" t="s">
        <v>52</v>
      </c>
      <c r="Q76" s="4" t="s">
        <v>369</v>
      </c>
      <c r="R76" s="9">
        <v>305.01</v>
      </c>
      <c r="S76" s="7">
        <v>9.0</v>
      </c>
      <c r="T76" s="7">
        <v>0.0</v>
      </c>
      <c r="U76" s="7">
        <v>76.2525</v>
      </c>
      <c r="V76" s="10" t="str">
        <f t="shared" si="1"/>
        <v>2016-01</v>
      </c>
    </row>
    <row r="77">
      <c r="A77" s="7">
        <v>76.0</v>
      </c>
      <c r="B77" s="4" t="s">
        <v>365</v>
      </c>
      <c r="C77" s="8">
        <v>42399.0</v>
      </c>
      <c r="D77" s="8">
        <v>42400.0</v>
      </c>
      <c r="E77" s="4" t="s">
        <v>43</v>
      </c>
      <c r="F77" s="4" t="s">
        <v>366</v>
      </c>
      <c r="G77" s="4" t="s">
        <v>367</v>
      </c>
      <c r="H77" s="4" t="s">
        <v>46</v>
      </c>
      <c r="I77" s="4" t="s">
        <v>30</v>
      </c>
      <c r="J77" s="4" t="s">
        <v>362</v>
      </c>
      <c r="K77" s="4" t="s">
        <v>48</v>
      </c>
      <c r="L77" s="7">
        <v>94122.0</v>
      </c>
      <c r="M77" s="4" t="s">
        <v>49</v>
      </c>
      <c r="N77" s="4" t="s">
        <v>370</v>
      </c>
      <c r="O77" s="4" t="s">
        <v>51</v>
      </c>
      <c r="P77" s="4" t="s">
        <v>76</v>
      </c>
      <c r="Q77" s="4" t="s">
        <v>371</v>
      </c>
      <c r="R77" s="9">
        <v>50.784</v>
      </c>
      <c r="S77" s="7">
        <v>2.0</v>
      </c>
      <c r="T77" s="7">
        <v>0.2</v>
      </c>
      <c r="U77" s="7">
        <v>17.7744</v>
      </c>
      <c r="V77" s="10" t="str">
        <f t="shared" si="1"/>
        <v>2016-01</v>
      </c>
    </row>
    <row r="78">
      <c r="A78" s="7">
        <v>77.0</v>
      </c>
      <c r="B78" s="4" t="s">
        <v>365</v>
      </c>
      <c r="C78" s="8">
        <v>42399.0</v>
      </c>
      <c r="D78" s="8">
        <v>42400.0</v>
      </c>
      <c r="E78" s="4" t="s">
        <v>43</v>
      </c>
      <c r="F78" s="4" t="s">
        <v>366</v>
      </c>
      <c r="G78" s="4" t="s">
        <v>367</v>
      </c>
      <c r="H78" s="4" t="s">
        <v>46</v>
      </c>
      <c r="I78" s="4" t="s">
        <v>30</v>
      </c>
      <c r="J78" s="4" t="s">
        <v>362</v>
      </c>
      <c r="K78" s="4" t="s">
        <v>48</v>
      </c>
      <c r="L78" s="7">
        <v>94122.0</v>
      </c>
      <c r="M78" s="4" t="s">
        <v>49</v>
      </c>
      <c r="N78" s="4" t="s">
        <v>372</v>
      </c>
      <c r="O78" s="4" t="s">
        <v>51</v>
      </c>
      <c r="P78" s="4" t="s">
        <v>297</v>
      </c>
      <c r="Q78" s="4" t="s">
        <v>373</v>
      </c>
      <c r="R78" s="9">
        <v>26.01</v>
      </c>
      <c r="S78" s="7">
        <v>9.0</v>
      </c>
      <c r="T78" s="7">
        <v>0.0</v>
      </c>
      <c r="U78" s="7">
        <v>12.2247</v>
      </c>
      <c r="V78" s="10" t="str">
        <f t="shared" si="1"/>
        <v>2016-01</v>
      </c>
    </row>
    <row r="79">
      <c r="A79" s="7">
        <v>78.0</v>
      </c>
      <c r="B79" s="4" t="s">
        <v>374</v>
      </c>
      <c r="C79" s="8">
        <v>42399.0</v>
      </c>
      <c r="D79" s="8">
        <v>42401.0</v>
      </c>
      <c r="E79" s="4" t="s">
        <v>98</v>
      </c>
      <c r="F79" s="4" t="s">
        <v>375</v>
      </c>
      <c r="G79" s="4" t="s">
        <v>376</v>
      </c>
      <c r="H79" s="4" t="s">
        <v>46</v>
      </c>
      <c r="I79" s="4" t="s">
        <v>30</v>
      </c>
      <c r="J79" s="4" t="s">
        <v>163</v>
      </c>
      <c r="K79" s="4" t="s">
        <v>164</v>
      </c>
      <c r="L79" s="7">
        <v>98103.0</v>
      </c>
      <c r="M79" s="4" t="s">
        <v>49</v>
      </c>
      <c r="N79" s="4" t="s">
        <v>377</v>
      </c>
      <c r="O79" s="4" t="s">
        <v>35</v>
      </c>
      <c r="P79" s="4" t="s">
        <v>263</v>
      </c>
      <c r="Q79" s="4" t="s">
        <v>378</v>
      </c>
      <c r="R79" s="9">
        <v>435.168</v>
      </c>
      <c r="S79" s="7">
        <v>4.0</v>
      </c>
      <c r="T79" s="7">
        <v>0.2</v>
      </c>
      <c r="U79" s="7">
        <v>-59.8356</v>
      </c>
      <c r="V79" s="10" t="str">
        <f t="shared" si="1"/>
        <v>2016-01</v>
      </c>
    </row>
    <row r="80">
      <c r="A80" s="7">
        <v>79.0</v>
      </c>
      <c r="B80" s="4" t="s">
        <v>374</v>
      </c>
      <c r="C80" s="8">
        <v>42399.0</v>
      </c>
      <c r="D80" s="8">
        <v>42401.0</v>
      </c>
      <c r="E80" s="4" t="s">
        <v>98</v>
      </c>
      <c r="F80" s="4" t="s">
        <v>375</v>
      </c>
      <c r="G80" s="4" t="s">
        <v>376</v>
      </c>
      <c r="H80" s="4" t="s">
        <v>46</v>
      </c>
      <c r="I80" s="4" t="s">
        <v>30</v>
      </c>
      <c r="J80" s="4" t="s">
        <v>163</v>
      </c>
      <c r="K80" s="4" t="s">
        <v>164</v>
      </c>
      <c r="L80" s="7">
        <v>98103.0</v>
      </c>
      <c r="M80" s="4" t="s">
        <v>49</v>
      </c>
      <c r="N80" s="4" t="s">
        <v>379</v>
      </c>
      <c r="O80" s="4" t="s">
        <v>35</v>
      </c>
      <c r="P80" s="4" t="s">
        <v>36</v>
      </c>
      <c r="Q80" s="4" t="s">
        <v>380</v>
      </c>
      <c r="R80" s="9">
        <v>48.58</v>
      </c>
      <c r="S80" s="7">
        <v>1.0</v>
      </c>
      <c r="T80" s="7">
        <v>0.0</v>
      </c>
      <c r="U80" s="7">
        <v>7.7728</v>
      </c>
      <c r="V80" s="10" t="str">
        <f t="shared" si="1"/>
        <v>2016-01</v>
      </c>
    </row>
    <row r="81">
      <c r="A81" s="7">
        <v>80.0</v>
      </c>
      <c r="B81" s="4" t="s">
        <v>381</v>
      </c>
      <c r="C81" s="8">
        <v>42399.0</v>
      </c>
      <c r="D81" s="8">
        <v>42404.0</v>
      </c>
      <c r="E81" s="4" t="s">
        <v>26</v>
      </c>
      <c r="F81" s="4" t="s">
        <v>382</v>
      </c>
      <c r="G81" s="4" t="s">
        <v>383</v>
      </c>
      <c r="H81" s="4" t="s">
        <v>29</v>
      </c>
      <c r="I81" s="4" t="s">
        <v>30</v>
      </c>
      <c r="J81" s="4" t="s">
        <v>384</v>
      </c>
      <c r="K81" s="4" t="s">
        <v>385</v>
      </c>
      <c r="L81" s="7">
        <v>60623.0</v>
      </c>
      <c r="M81" s="4" t="s">
        <v>59</v>
      </c>
      <c r="N81" s="4" t="s">
        <v>386</v>
      </c>
      <c r="O81" s="4" t="s">
        <v>51</v>
      </c>
      <c r="P81" s="4" t="s">
        <v>124</v>
      </c>
      <c r="Q81" s="4" t="s">
        <v>387</v>
      </c>
      <c r="R81" s="9">
        <v>158.379838683128</v>
      </c>
      <c r="S81" s="7">
        <v>4.0</v>
      </c>
      <c r="T81" s="7">
        <v>0.2</v>
      </c>
      <c r="U81" s="7">
        <v>53.4531955555556</v>
      </c>
      <c r="V81" s="10" t="str">
        <f t="shared" si="1"/>
        <v>2016-01</v>
      </c>
    </row>
    <row r="82">
      <c r="A82" s="7">
        <v>81.0</v>
      </c>
      <c r="B82" s="4" t="s">
        <v>388</v>
      </c>
      <c r="C82" s="8">
        <v>42399.0</v>
      </c>
      <c r="D82" s="8">
        <v>42403.0</v>
      </c>
      <c r="E82" s="4" t="s">
        <v>26</v>
      </c>
      <c r="F82" s="4" t="s">
        <v>389</v>
      </c>
      <c r="G82" s="4" t="s">
        <v>390</v>
      </c>
      <c r="H82" s="4" t="s">
        <v>46</v>
      </c>
      <c r="I82" s="4" t="s">
        <v>30</v>
      </c>
      <c r="J82" s="4" t="s">
        <v>391</v>
      </c>
      <c r="K82" s="4" t="s">
        <v>385</v>
      </c>
      <c r="L82" s="7">
        <v>61107.0</v>
      </c>
      <c r="M82" s="4" t="s">
        <v>59</v>
      </c>
      <c r="N82" s="4" t="s">
        <v>392</v>
      </c>
      <c r="O82" s="4" t="s">
        <v>39</v>
      </c>
      <c r="P82" s="4" t="s">
        <v>40</v>
      </c>
      <c r="Q82" s="4" t="s">
        <v>393</v>
      </c>
      <c r="R82" s="9">
        <v>1457.15280329218</v>
      </c>
      <c r="S82" s="7">
        <v>4.0</v>
      </c>
      <c r="T82" s="7">
        <v>0.2</v>
      </c>
      <c r="U82" s="7">
        <v>145.715280329218</v>
      </c>
      <c r="V82" s="10" t="str">
        <f t="shared" si="1"/>
        <v>2016-01</v>
      </c>
    </row>
    <row r="83">
      <c r="A83" s="7">
        <v>82.0</v>
      </c>
      <c r="B83" s="4" t="s">
        <v>388</v>
      </c>
      <c r="C83" s="8">
        <v>42399.0</v>
      </c>
      <c r="D83" s="8">
        <v>42403.0</v>
      </c>
      <c r="E83" s="4" t="s">
        <v>26</v>
      </c>
      <c r="F83" s="4" t="s">
        <v>389</v>
      </c>
      <c r="G83" s="4" t="s">
        <v>390</v>
      </c>
      <c r="H83" s="4" t="s">
        <v>46</v>
      </c>
      <c r="I83" s="4" t="s">
        <v>30</v>
      </c>
      <c r="J83" s="4" t="s">
        <v>391</v>
      </c>
      <c r="K83" s="4" t="s">
        <v>385</v>
      </c>
      <c r="L83" s="7">
        <v>61107.0</v>
      </c>
      <c r="M83" s="4" t="s">
        <v>59</v>
      </c>
      <c r="N83" s="4" t="s">
        <v>394</v>
      </c>
      <c r="O83" s="4" t="s">
        <v>51</v>
      </c>
      <c r="P83" s="4" t="s">
        <v>76</v>
      </c>
      <c r="Q83" s="4" t="s">
        <v>395</v>
      </c>
      <c r="R83" s="9">
        <v>1.74862222222222</v>
      </c>
      <c r="S83" s="7">
        <v>3.0</v>
      </c>
      <c r="T83" s="7">
        <v>0.8</v>
      </c>
      <c r="U83" s="7">
        <v>-2.71036444444445</v>
      </c>
      <c r="V83" s="10" t="str">
        <f t="shared" si="1"/>
        <v>2016-01</v>
      </c>
    </row>
    <row r="84">
      <c r="A84" s="7">
        <v>83.0</v>
      </c>
      <c r="B84" s="4" t="s">
        <v>388</v>
      </c>
      <c r="C84" s="8">
        <v>42399.0</v>
      </c>
      <c r="D84" s="8">
        <v>42403.0</v>
      </c>
      <c r="E84" s="4" t="s">
        <v>26</v>
      </c>
      <c r="F84" s="4" t="s">
        <v>389</v>
      </c>
      <c r="G84" s="4" t="s">
        <v>390</v>
      </c>
      <c r="H84" s="4" t="s">
        <v>46</v>
      </c>
      <c r="I84" s="4" t="s">
        <v>30</v>
      </c>
      <c r="J84" s="4" t="s">
        <v>391</v>
      </c>
      <c r="K84" s="4" t="s">
        <v>385</v>
      </c>
      <c r="L84" s="7">
        <v>61107.0</v>
      </c>
      <c r="M84" s="4" t="s">
        <v>59</v>
      </c>
      <c r="N84" s="4" t="s">
        <v>396</v>
      </c>
      <c r="O84" s="4" t="s">
        <v>35</v>
      </c>
      <c r="P84" s="4" t="s">
        <v>73</v>
      </c>
      <c r="Q84" s="4" t="s">
        <v>397</v>
      </c>
      <c r="R84" s="9">
        <v>633.571975308642</v>
      </c>
      <c r="S84" s="7">
        <v>3.0</v>
      </c>
      <c r="T84" s="7">
        <v>0.5</v>
      </c>
      <c r="U84" s="7">
        <v>-544.871898765432</v>
      </c>
      <c r="V84" s="10" t="str">
        <f t="shared" si="1"/>
        <v>2016-01</v>
      </c>
    </row>
    <row r="85">
      <c r="A85" s="7">
        <v>84.0</v>
      </c>
      <c r="B85" s="4" t="s">
        <v>398</v>
      </c>
      <c r="C85" s="8">
        <v>42400.0</v>
      </c>
      <c r="D85" s="8">
        <v>42404.0</v>
      </c>
      <c r="E85" s="4" t="s">
        <v>26</v>
      </c>
      <c r="F85" s="4" t="s">
        <v>399</v>
      </c>
      <c r="G85" s="4" t="s">
        <v>400</v>
      </c>
      <c r="H85" s="4" t="s">
        <v>112</v>
      </c>
      <c r="I85" s="4" t="s">
        <v>30</v>
      </c>
      <c r="J85" s="4" t="s">
        <v>47</v>
      </c>
      <c r="K85" s="4" t="s">
        <v>48</v>
      </c>
      <c r="L85" s="7">
        <v>90045.0</v>
      </c>
      <c r="M85" s="4" t="s">
        <v>49</v>
      </c>
      <c r="N85" s="4" t="s">
        <v>401</v>
      </c>
      <c r="O85" s="4" t="s">
        <v>39</v>
      </c>
      <c r="P85" s="4" t="s">
        <v>40</v>
      </c>
      <c r="Q85" s="4" t="s">
        <v>402</v>
      </c>
      <c r="R85" s="9">
        <v>109.592</v>
      </c>
      <c r="S85" s="7">
        <v>1.0</v>
      </c>
      <c r="T85" s="7">
        <v>0.2</v>
      </c>
      <c r="U85" s="7">
        <v>8.2194</v>
      </c>
      <c r="V85" s="10" t="str">
        <f t="shared" si="1"/>
        <v>2016-01</v>
      </c>
    </row>
    <row r="86">
      <c r="A86" s="7">
        <v>85.0</v>
      </c>
      <c r="B86" s="4" t="s">
        <v>398</v>
      </c>
      <c r="C86" s="8">
        <v>42400.0</v>
      </c>
      <c r="D86" s="8">
        <v>42404.0</v>
      </c>
      <c r="E86" s="4" t="s">
        <v>26</v>
      </c>
      <c r="F86" s="4" t="s">
        <v>399</v>
      </c>
      <c r="G86" s="4" t="s">
        <v>400</v>
      </c>
      <c r="H86" s="4" t="s">
        <v>112</v>
      </c>
      <c r="I86" s="4" t="s">
        <v>30</v>
      </c>
      <c r="J86" s="4" t="s">
        <v>47</v>
      </c>
      <c r="K86" s="4" t="s">
        <v>48</v>
      </c>
      <c r="L86" s="7">
        <v>90045.0</v>
      </c>
      <c r="M86" s="4" t="s">
        <v>49</v>
      </c>
      <c r="N86" s="4" t="s">
        <v>403</v>
      </c>
      <c r="O86" s="4" t="s">
        <v>51</v>
      </c>
      <c r="P86" s="4" t="s">
        <v>124</v>
      </c>
      <c r="Q86" s="4" t="s">
        <v>404</v>
      </c>
      <c r="R86" s="9">
        <v>56.7</v>
      </c>
      <c r="S86" s="7">
        <v>5.0</v>
      </c>
      <c r="T86" s="7">
        <v>0.0</v>
      </c>
      <c r="U86" s="7">
        <v>27.783</v>
      </c>
      <c r="V86" s="10" t="str">
        <f t="shared" si="1"/>
        <v>2016-01</v>
      </c>
    </row>
    <row r="87">
      <c r="A87" s="7">
        <v>86.0</v>
      </c>
      <c r="B87" s="4" t="s">
        <v>405</v>
      </c>
      <c r="C87" s="8">
        <v>42400.0</v>
      </c>
      <c r="D87" s="8">
        <v>42402.0</v>
      </c>
      <c r="E87" s="4" t="s">
        <v>98</v>
      </c>
      <c r="F87" s="4" t="s">
        <v>406</v>
      </c>
      <c r="G87" s="4" t="s">
        <v>407</v>
      </c>
      <c r="H87" s="4" t="s">
        <v>46</v>
      </c>
      <c r="I87" s="4" t="s">
        <v>30</v>
      </c>
      <c r="J87" s="4" t="s">
        <v>408</v>
      </c>
      <c r="K87" s="4" t="s">
        <v>58</v>
      </c>
      <c r="L87" s="7">
        <v>75220.0</v>
      </c>
      <c r="M87" s="4" t="s">
        <v>59</v>
      </c>
      <c r="N87" s="4" t="s">
        <v>409</v>
      </c>
      <c r="O87" s="4" t="s">
        <v>51</v>
      </c>
      <c r="P87" s="4" t="s">
        <v>124</v>
      </c>
      <c r="Q87" s="4" t="s">
        <v>410</v>
      </c>
      <c r="R87" s="9">
        <v>15.744</v>
      </c>
      <c r="S87" s="7">
        <v>3.0</v>
      </c>
      <c r="T87" s="7">
        <v>0.2</v>
      </c>
      <c r="U87" s="7">
        <v>5.5104</v>
      </c>
      <c r="V87" s="10" t="str">
        <f t="shared" si="1"/>
        <v>2016-01</v>
      </c>
    </row>
    <row r="88">
      <c r="A88" s="7">
        <v>87.0</v>
      </c>
      <c r="B88" s="4" t="s">
        <v>411</v>
      </c>
      <c r="C88" s="8">
        <v>42400.0</v>
      </c>
      <c r="D88" s="8">
        <v>42404.0</v>
      </c>
      <c r="E88" s="4" t="s">
        <v>98</v>
      </c>
      <c r="F88" s="4" t="s">
        <v>412</v>
      </c>
      <c r="G88" s="4" t="s">
        <v>413</v>
      </c>
      <c r="H88" s="4" t="s">
        <v>29</v>
      </c>
      <c r="I88" s="4" t="s">
        <v>30</v>
      </c>
      <c r="J88" s="4" t="s">
        <v>414</v>
      </c>
      <c r="K88" s="4" t="s">
        <v>203</v>
      </c>
      <c r="L88" s="7">
        <v>8401.0</v>
      </c>
      <c r="M88" s="4" t="s">
        <v>33</v>
      </c>
      <c r="N88" s="4" t="s">
        <v>415</v>
      </c>
      <c r="O88" s="4" t="s">
        <v>51</v>
      </c>
      <c r="P88" s="4" t="s">
        <v>205</v>
      </c>
      <c r="Q88" s="4" t="s">
        <v>416</v>
      </c>
      <c r="R88" s="9">
        <v>23.6483950617284</v>
      </c>
      <c r="S88" s="7">
        <v>2.0</v>
      </c>
      <c r="T88" s="7">
        <v>0.0</v>
      </c>
      <c r="U88" s="7">
        <v>11.8241975308642</v>
      </c>
      <c r="V88" s="10" t="str">
        <f t="shared" si="1"/>
        <v>2016-01</v>
      </c>
    </row>
    <row r="89">
      <c r="A89" s="7">
        <v>88.0</v>
      </c>
      <c r="B89" s="4" t="s">
        <v>417</v>
      </c>
      <c r="C89" s="8">
        <v>42400.0</v>
      </c>
      <c r="D89" s="8">
        <v>42406.0</v>
      </c>
      <c r="E89" s="4" t="s">
        <v>26</v>
      </c>
      <c r="F89" s="4" t="s">
        <v>418</v>
      </c>
      <c r="G89" s="4" t="s">
        <v>419</v>
      </c>
      <c r="H89" s="4" t="s">
        <v>112</v>
      </c>
      <c r="I89" s="4" t="s">
        <v>30</v>
      </c>
      <c r="J89" s="4" t="s">
        <v>420</v>
      </c>
      <c r="K89" s="4" t="s">
        <v>255</v>
      </c>
      <c r="L89" s="7">
        <v>30318.0</v>
      </c>
      <c r="M89" s="4" t="s">
        <v>83</v>
      </c>
      <c r="N89" s="4" t="s">
        <v>421</v>
      </c>
      <c r="O89" s="4" t="s">
        <v>51</v>
      </c>
      <c r="P89" s="4" t="s">
        <v>76</v>
      </c>
      <c r="Q89" s="4" t="s">
        <v>422</v>
      </c>
      <c r="R89" s="9">
        <v>1054.7309009362</v>
      </c>
      <c r="S89" s="7">
        <v>1.0</v>
      </c>
      <c r="T89" s="7">
        <v>0.0</v>
      </c>
      <c r="U89" s="7">
        <v>527.365450468102</v>
      </c>
      <c r="V89" s="10" t="str">
        <f t="shared" si="1"/>
        <v>2016-01</v>
      </c>
    </row>
    <row r="90">
      <c r="A90" s="7">
        <v>89.0</v>
      </c>
      <c r="B90" s="4" t="s">
        <v>417</v>
      </c>
      <c r="C90" s="8">
        <v>42400.0</v>
      </c>
      <c r="D90" s="8">
        <v>42406.0</v>
      </c>
      <c r="E90" s="4" t="s">
        <v>26</v>
      </c>
      <c r="F90" s="4" t="s">
        <v>418</v>
      </c>
      <c r="G90" s="4" t="s">
        <v>419</v>
      </c>
      <c r="H90" s="4" t="s">
        <v>112</v>
      </c>
      <c r="I90" s="4" t="s">
        <v>30</v>
      </c>
      <c r="J90" s="4" t="s">
        <v>420</v>
      </c>
      <c r="K90" s="4" t="s">
        <v>255</v>
      </c>
      <c r="L90" s="7">
        <v>30318.0</v>
      </c>
      <c r="M90" s="4" t="s">
        <v>83</v>
      </c>
      <c r="N90" s="4" t="s">
        <v>423</v>
      </c>
      <c r="O90" s="4" t="s">
        <v>51</v>
      </c>
      <c r="P90" s="4" t="s">
        <v>205</v>
      </c>
      <c r="Q90" s="4" t="s">
        <v>424</v>
      </c>
      <c r="R90" s="9">
        <v>102.975018788794</v>
      </c>
      <c r="S90" s="7">
        <v>8.0</v>
      </c>
      <c r="T90" s="7">
        <v>0.0</v>
      </c>
      <c r="U90" s="7">
        <v>48.3982588307332</v>
      </c>
      <c r="V90" s="10" t="str">
        <f t="shared" si="1"/>
        <v>2016-01</v>
      </c>
    </row>
    <row r="91">
      <c r="A91" s="7">
        <v>90.0</v>
      </c>
      <c r="B91" s="4" t="s">
        <v>425</v>
      </c>
      <c r="C91" s="8">
        <v>42401.0</v>
      </c>
      <c r="D91" s="8">
        <v>42403.0</v>
      </c>
      <c r="E91" s="4" t="s">
        <v>43</v>
      </c>
      <c r="F91" s="4" t="s">
        <v>426</v>
      </c>
      <c r="G91" s="4" t="s">
        <v>427</v>
      </c>
      <c r="H91" s="4" t="s">
        <v>29</v>
      </c>
      <c r="I91" s="4" t="s">
        <v>30</v>
      </c>
      <c r="J91" s="4" t="s">
        <v>428</v>
      </c>
      <c r="K91" s="4" t="s">
        <v>429</v>
      </c>
      <c r="L91" s="7">
        <v>22204.0</v>
      </c>
      <c r="M91" s="4" t="s">
        <v>83</v>
      </c>
      <c r="N91" s="4" t="s">
        <v>430</v>
      </c>
      <c r="O91" s="4" t="s">
        <v>51</v>
      </c>
      <c r="P91" s="4" t="s">
        <v>52</v>
      </c>
      <c r="Q91" s="4" t="s">
        <v>431</v>
      </c>
      <c r="R91" s="9">
        <v>11.0359161115667</v>
      </c>
      <c r="S91" s="7">
        <v>5.0</v>
      </c>
      <c r="T91" s="7">
        <v>0.0</v>
      </c>
      <c r="U91" s="7">
        <v>2.86933818900734</v>
      </c>
      <c r="V91" s="10" t="str">
        <f t="shared" si="1"/>
        <v>2016-02</v>
      </c>
    </row>
    <row r="92">
      <c r="A92" s="7">
        <v>91.0</v>
      </c>
      <c r="B92" s="4" t="s">
        <v>432</v>
      </c>
      <c r="C92" s="8">
        <v>42401.0</v>
      </c>
      <c r="D92" s="8">
        <v>42407.0</v>
      </c>
      <c r="E92" s="4" t="s">
        <v>26</v>
      </c>
      <c r="F92" s="4" t="s">
        <v>433</v>
      </c>
      <c r="G92" s="4" t="s">
        <v>434</v>
      </c>
      <c r="H92" s="4" t="s">
        <v>29</v>
      </c>
      <c r="I92" s="4" t="s">
        <v>30</v>
      </c>
      <c r="J92" s="4" t="s">
        <v>47</v>
      </c>
      <c r="K92" s="4" t="s">
        <v>48</v>
      </c>
      <c r="L92" s="7">
        <v>90036.0</v>
      </c>
      <c r="M92" s="4" t="s">
        <v>49</v>
      </c>
      <c r="N92" s="4" t="s">
        <v>435</v>
      </c>
      <c r="O92" s="4" t="s">
        <v>51</v>
      </c>
      <c r="P92" s="4" t="s">
        <v>124</v>
      </c>
      <c r="Q92" s="4" t="s">
        <v>436</v>
      </c>
      <c r="R92" s="9">
        <v>105.52</v>
      </c>
      <c r="S92" s="7">
        <v>4.0</v>
      </c>
      <c r="T92" s="7">
        <v>0.0</v>
      </c>
      <c r="U92" s="7">
        <v>48.5392</v>
      </c>
      <c r="V92" s="10" t="str">
        <f t="shared" si="1"/>
        <v>2016-02</v>
      </c>
    </row>
    <row r="93">
      <c r="A93" s="7">
        <v>92.0</v>
      </c>
      <c r="B93" s="4" t="s">
        <v>437</v>
      </c>
      <c r="C93" s="8">
        <v>42402.0</v>
      </c>
      <c r="D93" s="8">
        <v>42407.0</v>
      </c>
      <c r="E93" s="4" t="s">
        <v>26</v>
      </c>
      <c r="F93" s="4" t="s">
        <v>438</v>
      </c>
      <c r="G93" s="4" t="s">
        <v>439</v>
      </c>
      <c r="H93" s="4" t="s">
        <v>46</v>
      </c>
      <c r="I93" s="4" t="s">
        <v>30</v>
      </c>
      <c r="J93" s="4" t="s">
        <v>222</v>
      </c>
      <c r="K93" s="4" t="s">
        <v>223</v>
      </c>
      <c r="L93" s="7">
        <v>10011.0</v>
      </c>
      <c r="M93" s="4" t="s">
        <v>33</v>
      </c>
      <c r="N93" s="4" t="s">
        <v>440</v>
      </c>
      <c r="O93" s="4" t="s">
        <v>51</v>
      </c>
      <c r="P93" s="4" t="s">
        <v>52</v>
      </c>
      <c r="Q93" s="4" t="s">
        <v>441</v>
      </c>
      <c r="R93" s="9">
        <v>119.513382716049</v>
      </c>
      <c r="S93" s="7">
        <v>2.0</v>
      </c>
      <c r="T93" s="7">
        <v>0.0</v>
      </c>
      <c r="U93" s="7">
        <v>5.97566913580247</v>
      </c>
      <c r="V93" s="10" t="str">
        <f t="shared" si="1"/>
        <v>2016-02</v>
      </c>
    </row>
    <row r="94">
      <c r="A94" s="7">
        <v>93.0</v>
      </c>
      <c r="B94" s="4" t="s">
        <v>442</v>
      </c>
      <c r="C94" s="8">
        <v>42402.0</v>
      </c>
      <c r="D94" s="8">
        <v>42404.0</v>
      </c>
      <c r="E94" s="4" t="s">
        <v>98</v>
      </c>
      <c r="F94" s="4" t="s">
        <v>443</v>
      </c>
      <c r="G94" s="4" t="s">
        <v>444</v>
      </c>
      <c r="H94" s="4" t="s">
        <v>46</v>
      </c>
      <c r="I94" s="4" t="s">
        <v>30</v>
      </c>
      <c r="J94" s="4" t="s">
        <v>428</v>
      </c>
      <c r="K94" s="4" t="s">
        <v>429</v>
      </c>
      <c r="L94" s="7">
        <v>22204.0</v>
      </c>
      <c r="M94" s="4" t="s">
        <v>83</v>
      </c>
      <c r="N94" s="4" t="s">
        <v>445</v>
      </c>
      <c r="O94" s="4" t="s">
        <v>39</v>
      </c>
      <c r="P94" s="4" t="s">
        <v>446</v>
      </c>
      <c r="Q94" s="4" t="s">
        <v>447</v>
      </c>
      <c r="R94" s="9">
        <v>1711.80792944511</v>
      </c>
      <c r="S94" s="7">
        <v>5.0</v>
      </c>
      <c r="T94" s="7">
        <v>0.0</v>
      </c>
      <c r="U94" s="7">
        <v>547.778537422435</v>
      </c>
      <c r="V94" s="10" t="str">
        <f t="shared" si="1"/>
        <v>2016-02</v>
      </c>
    </row>
    <row r="95">
      <c r="A95" s="7">
        <v>94.0</v>
      </c>
      <c r="B95" s="4" t="s">
        <v>442</v>
      </c>
      <c r="C95" s="8">
        <v>42402.0</v>
      </c>
      <c r="D95" s="8">
        <v>42404.0</v>
      </c>
      <c r="E95" s="4" t="s">
        <v>98</v>
      </c>
      <c r="F95" s="4" t="s">
        <v>443</v>
      </c>
      <c r="G95" s="4" t="s">
        <v>444</v>
      </c>
      <c r="H95" s="4" t="s">
        <v>46</v>
      </c>
      <c r="I95" s="4" t="s">
        <v>30</v>
      </c>
      <c r="J95" s="4" t="s">
        <v>428</v>
      </c>
      <c r="K95" s="4" t="s">
        <v>429</v>
      </c>
      <c r="L95" s="7">
        <v>22204.0</v>
      </c>
      <c r="M95" s="4" t="s">
        <v>83</v>
      </c>
      <c r="N95" s="4" t="s">
        <v>448</v>
      </c>
      <c r="O95" s="4" t="s">
        <v>51</v>
      </c>
      <c r="P95" s="4" t="s">
        <v>76</v>
      </c>
      <c r="Q95" s="4" t="s">
        <v>449</v>
      </c>
      <c r="R95" s="9">
        <v>7.04497394372749</v>
      </c>
      <c r="S95" s="7">
        <v>8.0</v>
      </c>
      <c r="T95" s="7">
        <v>0.0</v>
      </c>
      <c r="U95" s="7">
        <v>3.52248697186375</v>
      </c>
      <c r="V95" s="10" t="str">
        <f t="shared" si="1"/>
        <v>2016-02</v>
      </c>
    </row>
    <row r="96">
      <c r="A96" s="7">
        <v>95.0</v>
      </c>
      <c r="B96" s="4" t="s">
        <v>442</v>
      </c>
      <c r="C96" s="8">
        <v>42402.0</v>
      </c>
      <c r="D96" s="8">
        <v>42404.0</v>
      </c>
      <c r="E96" s="4" t="s">
        <v>98</v>
      </c>
      <c r="F96" s="4" t="s">
        <v>443</v>
      </c>
      <c r="G96" s="4" t="s">
        <v>444</v>
      </c>
      <c r="H96" s="4" t="s">
        <v>46</v>
      </c>
      <c r="I96" s="4" t="s">
        <v>30</v>
      </c>
      <c r="J96" s="4" t="s">
        <v>428</v>
      </c>
      <c r="K96" s="4" t="s">
        <v>429</v>
      </c>
      <c r="L96" s="7">
        <v>22204.0</v>
      </c>
      <c r="M96" s="4" t="s">
        <v>83</v>
      </c>
      <c r="N96" s="4" t="s">
        <v>450</v>
      </c>
      <c r="O96" s="4" t="s">
        <v>35</v>
      </c>
      <c r="P96" s="4" t="s">
        <v>121</v>
      </c>
      <c r="Q96" s="4" t="s">
        <v>451</v>
      </c>
      <c r="R96" s="9">
        <v>3.64410744827742</v>
      </c>
      <c r="S96" s="7">
        <v>7.0</v>
      </c>
      <c r="T96" s="7">
        <v>0.0</v>
      </c>
      <c r="U96" s="7">
        <v>1.38476083034542</v>
      </c>
      <c r="V96" s="10" t="str">
        <f t="shared" si="1"/>
        <v>2016-02</v>
      </c>
    </row>
    <row r="97">
      <c r="A97" s="7">
        <v>96.0</v>
      </c>
      <c r="B97" s="4" t="s">
        <v>452</v>
      </c>
      <c r="C97" s="8">
        <v>42402.0</v>
      </c>
      <c r="D97" s="8">
        <v>42408.0</v>
      </c>
      <c r="E97" s="4" t="s">
        <v>26</v>
      </c>
      <c r="F97" s="4" t="s">
        <v>453</v>
      </c>
      <c r="G97" s="4" t="s">
        <v>454</v>
      </c>
      <c r="H97" s="4" t="s">
        <v>29</v>
      </c>
      <c r="I97" s="4" t="s">
        <v>30</v>
      </c>
      <c r="J97" s="4" t="s">
        <v>455</v>
      </c>
      <c r="K97" s="4" t="s">
        <v>58</v>
      </c>
      <c r="L97" s="7">
        <v>77041.0</v>
      </c>
      <c r="M97" s="4" t="s">
        <v>59</v>
      </c>
      <c r="N97" s="4" t="s">
        <v>456</v>
      </c>
      <c r="O97" s="4" t="s">
        <v>35</v>
      </c>
      <c r="P97" s="4" t="s">
        <v>121</v>
      </c>
      <c r="Q97" s="4" t="s">
        <v>457</v>
      </c>
      <c r="R97" s="9">
        <v>74.7556411522634</v>
      </c>
      <c r="S97" s="7">
        <v>2.0</v>
      </c>
      <c r="T97" s="7">
        <v>0.6</v>
      </c>
      <c r="U97" s="7">
        <v>-78.4934232098765</v>
      </c>
      <c r="V97" s="10" t="str">
        <f t="shared" si="1"/>
        <v>2016-02</v>
      </c>
    </row>
    <row r="98">
      <c r="A98" s="7">
        <v>97.0</v>
      </c>
      <c r="B98" s="4" t="s">
        <v>458</v>
      </c>
      <c r="C98" s="8">
        <v>42403.0</v>
      </c>
      <c r="D98" s="8">
        <v>42410.0</v>
      </c>
      <c r="E98" s="4" t="s">
        <v>26</v>
      </c>
      <c r="F98" s="4" t="s">
        <v>459</v>
      </c>
      <c r="G98" s="4" t="s">
        <v>460</v>
      </c>
      <c r="H98" s="4" t="s">
        <v>46</v>
      </c>
      <c r="I98" s="4" t="s">
        <v>30</v>
      </c>
      <c r="J98" s="4" t="s">
        <v>461</v>
      </c>
      <c r="K98" s="4" t="s">
        <v>462</v>
      </c>
      <c r="L98" s="7">
        <v>40475.0</v>
      </c>
      <c r="M98" s="4" t="s">
        <v>83</v>
      </c>
      <c r="N98" s="4" t="s">
        <v>463</v>
      </c>
      <c r="O98" s="4" t="s">
        <v>35</v>
      </c>
      <c r="P98" s="4" t="s">
        <v>263</v>
      </c>
      <c r="Q98" s="4" t="s">
        <v>464</v>
      </c>
      <c r="R98" s="9">
        <v>167.226213776552</v>
      </c>
      <c r="S98" s="7">
        <v>4.0</v>
      </c>
      <c r="T98" s="7">
        <v>0.0</v>
      </c>
      <c r="U98" s="7">
        <v>43.4788155819035</v>
      </c>
      <c r="V98" s="10" t="str">
        <f t="shared" si="1"/>
        <v>2016-02</v>
      </c>
    </row>
    <row r="99">
      <c r="A99" s="7">
        <v>98.0</v>
      </c>
      <c r="B99" s="4" t="s">
        <v>465</v>
      </c>
      <c r="C99" s="8">
        <v>42404.0</v>
      </c>
      <c r="D99" s="8">
        <v>42408.0</v>
      </c>
      <c r="E99" s="4" t="s">
        <v>26</v>
      </c>
      <c r="F99" s="4" t="s">
        <v>466</v>
      </c>
      <c r="G99" s="4" t="s">
        <v>467</v>
      </c>
      <c r="H99" s="4" t="s">
        <v>46</v>
      </c>
      <c r="I99" s="4" t="s">
        <v>30</v>
      </c>
      <c r="J99" s="4" t="s">
        <v>468</v>
      </c>
      <c r="K99" s="4" t="s">
        <v>469</v>
      </c>
      <c r="L99" s="7">
        <v>85635.0</v>
      </c>
      <c r="M99" s="4" t="s">
        <v>49</v>
      </c>
      <c r="N99" s="4" t="s">
        <v>470</v>
      </c>
      <c r="O99" s="4" t="s">
        <v>35</v>
      </c>
      <c r="P99" s="4" t="s">
        <v>121</v>
      </c>
      <c r="Q99" s="4" t="s">
        <v>471</v>
      </c>
      <c r="R99" s="9">
        <v>14.368</v>
      </c>
      <c r="S99" s="7">
        <v>2.0</v>
      </c>
      <c r="T99" s="7">
        <v>0.2</v>
      </c>
      <c r="U99" s="7">
        <v>3.9512</v>
      </c>
      <c r="V99" s="10" t="str">
        <f t="shared" si="1"/>
        <v>2016-02</v>
      </c>
    </row>
    <row r="100">
      <c r="A100" s="7">
        <v>99.0</v>
      </c>
      <c r="B100" s="4" t="s">
        <v>472</v>
      </c>
      <c r="C100" s="8">
        <v>42404.0</v>
      </c>
      <c r="D100" s="8">
        <v>42410.0</v>
      </c>
      <c r="E100" s="4" t="s">
        <v>26</v>
      </c>
      <c r="F100" s="4" t="s">
        <v>473</v>
      </c>
      <c r="G100" s="4" t="s">
        <v>474</v>
      </c>
      <c r="H100" s="4" t="s">
        <v>46</v>
      </c>
      <c r="I100" s="4" t="s">
        <v>30</v>
      </c>
      <c r="J100" s="4" t="s">
        <v>475</v>
      </c>
      <c r="K100" s="4" t="s">
        <v>32</v>
      </c>
      <c r="L100" s="7">
        <v>20852.0</v>
      </c>
      <c r="M100" s="4" t="s">
        <v>33</v>
      </c>
      <c r="N100" s="4" t="s">
        <v>65</v>
      </c>
      <c r="O100" s="4" t="s">
        <v>39</v>
      </c>
      <c r="P100" s="4" t="s">
        <v>40</v>
      </c>
      <c r="Q100" s="4" t="s">
        <v>66</v>
      </c>
      <c r="R100" s="9">
        <v>91.745975308642</v>
      </c>
      <c r="S100" s="7">
        <v>2.0</v>
      </c>
      <c r="T100" s="7">
        <v>0.0</v>
      </c>
      <c r="U100" s="7">
        <v>23.8539535802469</v>
      </c>
      <c r="V100" s="10" t="str">
        <f t="shared" si="1"/>
        <v>2016-02</v>
      </c>
    </row>
    <row r="101">
      <c r="A101" s="7">
        <v>100.0</v>
      </c>
      <c r="B101" s="4" t="s">
        <v>476</v>
      </c>
      <c r="C101" s="8">
        <v>42404.0</v>
      </c>
      <c r="D101" s="8">
        <v>42409.0</v>
      </c>
      <c r="E101" s="4" t="s">
        <v>26</v>
      </c>
      <c r="F101" s="4" t="s">
        <v>477</v>
      </c>
      <c r="G101" s="4" t="s">
        <v>478</v>
      </c>
      <c r="H101" s="4" t="s">
        <v>29</v>
      </c>
      <c r="I101" s="4" t="s">
        <v>30</v>
      </c>
      <c r="J101" s="4" t="s">
        <v>47</v>
      </c>
      <c r="K101" s="4" t="s">
        <v>48</v>
      </c>
      <c r="L101" s="7">
        <v>90049.0</v>
      </c>
      <c r="M101" s="4" t="s">
        <v>49</v>
      </c>
      <c r="N101" s="4" t="s">
        <v>479</v>
      </c>
      <c r="O101" s="4" t="s">
        <v>51</v>
      </c>
      <c r="P101" s="4" t="s">
        <v>52</v>
      </c>
      <c r="Q101" s="4" t="s">
        <v>480</v>
      </c>
      <c r="R101" s="9">
        <v>93.02</v>
      </c>
      <c r="S101" s="7">
        <v>2.0</v>
      </c>
      <c r="T101" s="7">
        <v>0.0</v>
      </c>
      <c r="U101" s="7">
        <v>3.7208</v>
      </c>
      <c r="V101" s="10" t="str">
        <f t="shared" si="1"/>
        <v>2016-02</v>
      </c>
    </row>
    <row r="102">
      <c r="A102" s="7">
        <v>101.0</v>
      </c>
      <c r="B102" s="4" t="s">
        <v>481</v>
      </c>
      <c r="C102" s="8">
        <v>42405.0</v>
      </c>
      <c r="D102" s="8">
        <v>42405.0</v>
      </c>
      <c r="E102" s="4" t="s">
        <v>212</v>
      </c>
      <c r="F102" s="4" t="s">
        <v>482</v>
      </c>
      <c r="G102" s="4" t="s">
        <v>483</v>
      </c>
      <c r="H102" s="4" t="s">
        <v>112</v>
      </c>
      <c r="I102" s="4" t="s">
        <v>30</v>
      </c>
      <c r="J102" s="4" t="s">
        <v>484</v>
      </c>
      <c r="K102" s="4" t="s">
        <v>255</v>
      </c>
      <c r="L102" s="7">
        <v>30080.0</v>
      </c>
      <c r="M102" s="4" t="s">
        <v>83</v>
      </c>
      <c r="N102" s="4" t="s">
        <v>485</v>
      </c>
      <c r="O102" s="4" t="s">
        <v>51</v>
      </c>
      <c r="P102" s="4" t="s">
        <v>52</v>
      </c>
      <c r="Q102" s="4" t="s">
        <v>486</v>
      </c>
      <c r="R102" s="9">
        <v>15.738415503129</v>
      </c>
      <c r="S102" s="7">
        <v>1.0</v>
      </c>
      <c r="T102" s="7">
        <v>0.0</v>
      </c>
      <c r="U102" s="7">
        <v>0.314768310062581</v>
      </c>
      <c r="V102" s="10" t="str">
        <f t="shared" si="1"/>
        <v>2016-02</v>
      </c>
    </row>
    <row r="103">
      <c r="A103" s="7">
        <v>102.0</v>
      </c>
      <c r="B103" s="4" t="s">
        <v>481</v>
      </c>
      <c r="C103" s="8">
        <v>42405.0</v>
      </c>
      <c r="D103" s="8">
        <v>42405.0</v>
      </c>
      <c r="E103" s="4" t="s">
        <v>212</v>
      </c>
      <c r="F103" s="4" t="s">
        <v>482</v>
      </c>
      <c r="G103" s="4" t="s">
        <v>483</v>
      </c>
      <c r="H103" s="4" t="s">
        <v>112</v>
      </c>
      <c r="I103" s="4" t="s">
        <v>30</v>
      </c>
      <c r="J103" s="4" t="s">
        <v>484</v>
      </c>
      <c r="K103" s="4" t="s">
        <v>255</v>
      </c>
      <c r="L103" s="7">
        <v>30080.0</v>
      </c>
      <c r="M103" s="4" t="s">
        <v>83</v>
      </c>
      <c r="N103" s="4" t="s">
        <v>487</v>
      </c>
      <c r="O103" s="4" t="s">
        <v>51</v>
      </c>
      <c r="P103" s="4" t="s">
        <v>124</v>
      </c>
      <c r="Q103" s="4" t="s">
        <v>488</v>
      </c>
      <c r="R103" s="9">
        <v>68.0361352612608</v>
      </c>
      <c r="S103" s="7">
        <v>9.0</v>
      </c>
      <c r="T103" s="7">
        <v>0.0</v>
      </c>
      <c r="U103" s="7">
        <v>33.3377062780178</v>
      </c>
      <c r="V103" s="10" t="str">
        <f t="shared" si="1"/>
        <v>2016-02</v>
      </c>
    </row>
    <row r="104">
      <c r="A104" s="7">
        <v>103.0</v>
      </c>
      <c r="B104" s="4" t="s">
        <v>481</v>
      </c>
      <c r="C104" s="8">
        <v>42405.0</v>
      </c>
      <c r="D104" s="8">
        <v>42405.0</v>
      </c>
      <c r="E104" s="4" t="s">
        <v>212</v>
      </c>
      <c r="F104" s="4" t="s">
        <v>482</v>
      </c>
      <c r="G104" s="4" t="s">
        <v>483</v>
      </c>
      <c r="H104" s="4" t="s">
        <v>112</v>
      </c>
      <c r="I104" s="4" t="s">
        <v>30</v>
      </c>
      <c r="J104" s="4" t="s">
        <v>484</v>
      </c>
      <c r="K104" s="4" t="s">
        <v>255</v>
      </c>
      <c r="L104" s="7">
        <v>30080.0</v>
      </c>
      <c r="M104" s="4" t="s">
        <v>83</v>
      </c>
      <c r="N104" s="4" t="s">
        <v>489</v>
      </c>
      <c r="O104" s="4" t="s">
        <v>51</v>
      </c>
      <c r="P104" s="4" t="s">
        <v>272</v>
      </c>
      <c r="Q104" s="4" t="s">
        <v>490</v>
      </c>
      <c r="R104" s="9">
        <v>1.84217669586386</v>
      </c>
      <c r="S104" s="7">
        <v>5.0</v>
      </c>
      <c r="T104" s="7">
        <v>0.0</v>
      </c>
      <c r="U104" s="7">
        <v>0.0368435339172771</v>
      </c>
      <c r="V104" s="10" t="str">
        <f t="shared" si="1"/>
        <v>2016-02</v>
      </c>
    </row>
    <row r="105">
      <c r="A105" s="7">
        <v>104.0</v>
      </c>
      <c r="B105" s="4" t="s">
        <v>481</v>
      </c>
      <c r="C105" s="8">
        <v>42405.0</v>
      </c>
      <c r="D105" s="8">
        <v>42405.0</v>
      </c>
      <c r="E105" s="4" t="s">
        <v>212</v>
      </c>
      <c r="F105" s="4" t="s">
        <v>482</v>
      </c>
      <c r="G105" s="4" t="s">
        <v>483</v>
      </c>
      <c r="H105" s="4" t="s">
        <v>112</v>
      </c>
      <c r="I105" s="4" t="s">
        <v>30</v>
      </c>
      <c r="J105" s="4" t="s">
        <v>484</v>
      </c>
      <c r="K105" s="4" t="s">
        <v>255</v>
      </c>
      <c r="L105" s="7">
        <v>30080.0</v>
      </c>
      <c r="M105" s="4" t="s">
        <v>83</v>
      </c>
      <c r="N105" s="4" t="s">
        <v>491</v>
      </c>
      <c r="O105" s="4" t="s">
        <v>35</v>
      </c>
      <c r="P105" s="4" t="s">
        <v>121</v>
      </c>
      <c r="Q105" s="4" t="s">
        <v>492</v>
      </c>
      <c r="R105" s="9">
        <v>3.63129483144024</v>
      </c>
      <c r="S105" s="7">
        <v>3.0</v>
      </c>
      <c r="T105" s="7">
        <v>0.0</v>
      </c>
      <c r="U105" s="7">
        <v>1.37989203594729</v>
      </c>
      <c r="V105" s="10" t="str">
        <f t="shared" si="1"/>
        <v>2016-02</v>
      </c>
    </row>
    <row r="106">
      <c r="A106" s="7">
        <v>105.0</v>
      </c>
      <c r="B106" s="4" t="s">
        <v>481</v>
      </c>
      <c r="C106" s="8">
        <v>42405.0</v>
      </c>
      <c r="D106" s="8">
        <v>42405.0</v>
      </c>
      <c r="E106" s="4" t="s">
        <v>212</v>
      </c>
      <c r="F106" s="4" t="s">
        <v>482</v>
      </c>
      <c r="G106" s="4" t="s">
        <v>483</v>
      </c>
      <c r="H106" s="4" t="s">
        <v>112</v>
      </c>
      <c r="I106" s="4" t="s">
        <v>30</v>
      </c>
      <c r="J106" s="4" t="s">
        <v>484</v>
      </c>
      <c r="K106" s="4" t="s">
        <v>255</v>
      </c>
      <c r="L106" s="7">
        <v>30080.0</v>
      </c>
      <c r="M106" s="4" t="s">
        <v>83</v>
      </c>
      <c r="N106" s="4" t="s">
        <v>493</v>
      </c>
      <c r="O106" s="4" t="s">
        <v>35</v>
      </c>
      <c r="P106" s="4" t="s">
        <v>36</v>
      </c>
      <c r="Q106" s="4" t="s">
        <v>494</v>
      </c>
      <c r="R106" s="9">
        <v>46.85393727448</v>
      </c>
      <c r="S106" s="7">
        <v>2.0</v>
      </c>
      <c r="T106" s="7">
        <v>0.0</v>
      </c>
      <c r="U106" s="7">
        <v>10.3078662003856</v>
      </c>
      <c r="V106" s="10" t="str">
        <f t="shared" si="1"/>
        <v>2016-02</v>
      </c>
    </row>
    <row r="107">
      <c r="A107" s="7">
        <v>106.0</v>
      </c>
      <c r="B107" s="4" t="s">
        <v>481</v>
      </c>
      <c r="C107" s="8">
        <v>42405.0</v>
      </c>
      <c r="D107" s="8">
        <v>42405.0</v>
      </c>
      <c r="E107" s="4" t="s">
        <v>212</v>
      </c>
      <c r="F107" s="4" t="s">
        <v>482</v>
      </c>
      <c r="G107" s="4" t="s">
        <v>483</v>
      </c>
      <c r="H107" s="4" t="s">
        <v>112</v>
      </c>
      <c r="I107" s="4" t="s">
        <v>30</v>
      </c>
      <c r="J107" s="4" t="s">
        <v>484</v>
      </c>
      <c r="K107" s="4" t="s">
        <v>255</v>
      </c>
      <c r="L107" s="7">
        <v>30080.0</v>
      </c>
      <c r="M107" s="4" t="s">
        <v>83</v>
      </c>
      <c r="N107" s="4" t="s">
        <v>495</v>
      </c>
      <c r="O107" s="4" t="s">
        <v>51</v>
      </c>
      <c r="P107" s="4" t="s">
        <v>205</v>
      </c>
      <c r="Q107" s="4" t="s">
        <v>496</v>
      </c>
      <c r="R107" s="9">
        <v>32.2944853097099</v>
      </c>
      <c r="S107" s="7">
        <v>2.0</v>
      </c>
      <c r="T107" s="7">
        <v>0.0</v>
      </c>
      <c r="U107" s="7">
        <v>15.1784080955637</v>
      </c>
      <c r="V107" s="10" t="str">
        <f t="shared" si="1"/>
        <v>2016-02</v>
      </c>
    </row>
    <row r="108">
      <c r="A108" s="7">
        <v>107.0</v>
      </c>
      <c r="B108" s="4" t="s">
        <v>481</v>
      </c>
      <c r="C108" s="8">
        <v>42405.0</v>
      </c>
      <c r="D108" s="8">
        <v>42405.0</v>
      </c>
      <c r="E108" s="4" t="s">
        <v>212</v>
      </c>
      <c r="F108" s="4" t="s">
        <v>482</v>
      </c>
      <c r="G108" s="4" t="s">
        <v>483</v>
      </c>
      <c r="H108" s="4" t="s">
        <v>112</v>
      </c>
      <c r="I108" s="4" t="s">
        <v>30</v>
      </c>
      <c r="J108" s="4" t="s">
        <v>484</v>
      </c>
      <c r="K108" s="4" t="s">
        <v>255</v>
      </c>
      <c r="L108" s="7">
        <v>30080.0</v>
      </c>
      <c r="M108" s="4" t="s">
        <v>83</v>
      </c>
      <c r="N108" s="4" t="s">
        <v>497</v>
      </c>
      <c r="O108" s="4" t="s">
        <v>39</v>
      </c>
      <c r="P108" s="4" t="s">
        <v>40</v>
      </c>
      <c r="Q108" s="4" t="s">
        <v>498</v>
      </c>
      <c r="R108" s="9">
        <v>20.1602226464651</v>
      </c>
      <c r="S108" s="7">
        <v>3.0</v>
      </c>
      <c r="T108" s="7">
        <v>0.0</v>
      </c>
      <c r="U108" s="7">
        <v>5.44326011454559</v>
      </c>
      <c r="V108" s="10" t="str">
        <f t="shared" si="1"/>
        <v>2016-02</v>
      </c>
    </row>
    <row r="109">
      <c r="A109" s="7">
        <v>108.0</v>
      </c>
      <c r="B109" s="4" t="s">
        <v>481</v>
      </c>
      <c r="C109" s="8">
        <v>42405.0</v>
      </c>
      <c r="D109" s="8">
        <v>42405.0</v>
      </c>
      <c r="E109" s="4" t="s">
        <v>212</v>
      </c>
      <c r="F109" s="4" t="s">
        <v>482</v>
      </c>
      <c r="G109" s="4" t="s">
        <v>483</v>
      </c>
      <c r="H109" s="4" t="s">
        <v>112</v>
      </c>
      <c r="I109" s="4" t="s">
        <v>30</v>
      </c>
      <c r="J109" s="4" t="s">
        <v>484</v>
      </c>
      <c r="K109" s="4" t="s">
        <v>255</v>
      </c>
      <c r="L109" s="7">
        <v>30080.0</v>
      </c>
      <c r="M109" s="4" t="s">
        <v>83</v>
      </c>
      <c r="N109" s="4" t="s">
        <v>499</v>
      </c>
      <c r="O109" s="4" t="s">
        <v>39</v>
      </c>
      <c r="P109" s="4" t="s">
        <v>40</v>
      </c>
      <c r="Q109" s="4" t="s">
        <v>500</v>
      </c>
      <c r="R109" s="9">
        <v>94.3971491933613</v>
      </c>
      <c r="S109" s="7">
        <v>3.0</v>
      </c>
      <c r="T109" s="7">
        <v>0.0</v>
      </c>
      <c r="U109" s="7">
        <v>24.5432587902739</v>
      </c>
      <c r="V109" s="10" t="str">
        <f t="shared" si="1"/>
        <v>2016-02</v>
      </c>
    </row>
    <row r="110">
      <c r="A110" s="7">
        <v>109.0</v>
      </c>
      <c r="B110" s="4" t="s">
        <v>481</v>
      </c>
      <c r="C110" s="8">
        <v>42405.0</v>
      </c>
      <c r="D110" s="8">
        <v>42405.0</v>
      </c>
      <c r="E110" s="4" t="s">
        <v>212</v>
      </c>
      <c r="F110" s="4" t="s">
        <v>482</v>
      </c>
      <c r="G110" s="4" t="s">
        <v>483</v>
      </c>
      <c r="H110" s="4" t="s">
        <v>112</v>
      </c>
      <c r="I110" s="4" t="s">
        <v>30</v>
      </c>
      <c r="J110" s="4" t="s">
        <v>484</v>
      </c>
      <c r="K110" s="4" t="s">
        <v>255</v>
      </c>
      <c r="L110" s="7">
        <v>30080.0</v>
      </c>
      <c r="M110" s="4" t="s">
        <v>83</v>
      </c>
      <c r="N110" s="4" t="s">
        <v>501</v>
      </c>
      <c r="O110" s="4" t="s">
        <v>51</v>
      </c>
      <c r="P110" s="4" t="s">
        <v>124</v>
      </c>
      <c r="Q110" s="4" t="s">
        <v>502</v>
      </c>
      <c r="R110" s="9">
        <v>23.9204691385795</v>
      </c>
      <c r="S110" s="7">
        <v>3.0</v>
      </c>
      <c r="T110" s="7">
        <v>0.0</v>
      </c>
      <c r="U110" s="7">
        <v>11.721029877904</v>
      </c>
      <c r="V110" s="10" t="str">
        <f t="shared" si="1"/>
        <v>2016-02</v>
      </c>
    </row>
    <row r="111">
      <c r="A111" s="7">
        <v>110.0</v>
      </c>
      <c r="B111" s="4" t="s">
        <v>481</v>
      </c>
      <c r="C111" s="8">
        <v>42405.0</v>
      </c>
      <c r="D111" s="8">
        <v>42405.0</v>
      </c>
      <c r="E111" s="4" t="s">
        <v>212</v>
      </c>
      <c r="F111" s="4" t="s">
        <v>482</v>
      </c>
      <c r="G111" s="4" t="s">
        <v>483</v>
      </c>
      <c r="H111" s="4" t="s">
        <v>112</v>
      </c>
      <c r="I111" s="4" t="s">
        <v>30</v>
      </c>
      <c r="J111" s="4" t="s">
        <v>484</v>
      </c>
      <c r="K111" s="4" t="s">
        <v>255</v>
      </c>
      <c r="L111" s="7">
        <v>30080.0</v>
      </c>
      <c r="M111" s="4" t="s">
        <v>83</v>
      </c>
      <c r="N111" s="4" t="s">
        <v>503</v>
      </c>
      <c r="O111" s="4" t="s">
        <v>51</v>
      </c>
      <c r="P111" s="4" t="s">
        <v>52</v>
      </c>
      <c r="Q111" s="4" t="s">
        <v>504</v>
      </c>
      <c r="R111" s="9">
        <v>29.9264279285374</v>
      </c>
      <c r="S111" s="7">
        <v>3.0</v>
      </c>
      <c r="T111" s="7">
        <v>0.0</v>
      </c>
      <c r="U111" s="7">
        <v>0.299264279285374</v>
      </c>
      <c r="V111" s="10" t="str">
        <f t="shared" si="1"/>
        <v>2016-02</v>
      </c>
    </row>
    <row r="112">
      <c r="A112" s="7">
        <v>111.0</v>
      </c>
      <c r="B112" s="4" t="s">
        <v>481</v>
      </c>
      <c r="C112" s="8">
        <v>42405.0</v>
      </c>
      <c r="D112" s="8">
        <v>42405.0</v>
      </c>
      <c r="E112" s="4" t="s">
        <v>212</v>
      </c>
      <c r="F112" s="4" t="s">
        <v>482</v>
      </c>
      <c r="G112" s="4" t="s">
        <v>483</v>
      </c>
      <c r="H112" s="4" t="s">
        <v>112</v>
      </c>
      <c r="I112" s="4" t="s">
        <v>30</v>
      </c>
      <c r="J112" s="4" t="s">
        <v>484</v>
      </c>
      <c r="K112" s="4" t="s">
        <v>255</v>
      </c>
      <c r="L112" s="7">
        <v>30080.0</v>
      </c>
      <c r="M112" s="4" t="s">
        <v>83</v>
      </c>
      <c r="N112" s="4" t="s">
        <v>386</v>
      </c>
      <c r="O112" s="4" t="s">
        <v>51</v>
      </c>
      <c r="P112" s="4" t="s">
        <v>124</v>
      </c>
      <c r="Q112" s="4" t="s">
        <v>387</v>
      </c>
      <c r="R112" s="9">
        <v>66.5780743081727</v>
      </c>
      <c r="S112" s="7">
        <v>7.0</v>
      </c>
      <c r="T112" s="7">
        <v>0.0</v>
      </c>
      <c r="U112" s="7">
        <v>31.2916949248412</v>
      </c>
      <c r="V112" s="10" t="str">
        <f t="shared" si="1"/>
        <v>2016-02</v>
      </c>
    </row>
    <row r="113">
      <c r="A113" s="7">
        <v>112.0</v>
      </c>
      <c r="B113" s="4" t="s">
        <v>505</v>
      </c>
      <c r="C113" s="8">
        <v>42405.0</v>
      </c>
      <c r="D113" s="8">
        <v>42410.0</v>
      </c>
      <c r="E113" s="4" t="s">
        <v>26</v>
      </c>
      <c r="F113" s="4" t="s">
        <v>506</v>
      </c>
      <c r="G113" s="4" t="s">
        <v>507</v>
      </c>
      <c r="H113" s="4" t="s">
        <v>46</v>
      </c>
      <c r="I113" s="4" t="s">
        <v>30</v>
      </c>
      <c r="J113" s="4" t="s">
        <v>261</v>
      </c>
      <c r="K113" s="4" t="s">
        <v>48</v>
      </c>
      <c r="L113" s="7">
        <v>92037.0</v>
      </c>
      <c r="M113" s="4" t="s">
        <v>49</v>
      </c>
      <c r="N113" s="4" t="s">
        <v>508</v>
      </c>
      <c r="O113" s="4" t="s">
        <v>51</v>
      </c>
      <c r="P113" s="4" t="s">
        <v>297</v>
      </c>
      <c r="Q113" s="4" t="s">
        <v>509</v>
      </c>
      <c r="R113" s="9">
        <v>14.73</v>
      </c>
      <c r="S113" s="7">
        <v>3.0</v>
      </c>
      <c r="T113" s="7">
        <v>0.0</v>
      </c>
      <c r="U113" s="7">
        <v>7.2177</v>
      </c>
      <c r="V113" s="10" t="str">
        <f t="shared" si="1"/>
        <v>2016-02</v>
      </c>
    </row>
    <row r="114">
      <c r="A114" s="7">
        <v>113.0</v>
      </c>
      <c r="B114" s="4" t="s">
        <v>505</v>
      </c>
      <c r="C114" s="8">
        <v>42405.0</v>
      </c>
      <c r="D114" s="8">
        <v>42410.0</v>
      </c>
      <c r="E114" s="4" t="s">
        <v>26</v>
      </c>
      <c r="F114" s="4" t="s">
        <v>506</v>
      </c>
      <c r="G114" s="4" t="s">
        <v>507</v>
      </c>
      <c r="H114" s="4" t="s">
        <v>46</v>
      </c>
      <c r="I114" s="4" t="s">
        <v>30</v>
      </c>
      <c r="J114" s="4" t="s">
        <v>261</v>
      </c>
      <c r="K114" s="4" t="s">
        <v>48</v>
      </c>
      <c r="L114" s="7">
        <v>92037.0</v>
      </c>
      <c r="M114" s="4" t="s">
        <v>49</v>
      </c>
      <c r="N114" s="4" t="s">
        <v>510</v>
      </c>
      <c r="O114" s="4" t="s">
        <v>51</v>
      </c>
      <c r="P114" s="4" t="s">
        <v>52</v>
      </c>
      <c r="Q114" s="4" t="s">
        <v>511</v>
      </c>
      <c r="R114" s="9">
        <v>186.54</v>
      </c>
      <c r="S114" s="7">
        <v>3.0</v>
      </c>
      <c r="T114" s="7">
        <v>0.0</v>
      </c>
      <c r="U114" s="7">
        <v>50.3658</v>
      </c>
      <c r="V114" s="10" t="str">
        <f t="shared" si="1"/>
        <v>2016-02</v>
      </c>
    </row>
    <row r="115">
      <c r="A115" s="7">
        <v>114.0</v>
      </c>
      <c r="B115" s="4" t="s">
        <v>505</v>
      </c>
      <c r="C115" s="8">
        <v>42405.0</v>
      </c>
      <c r="D115" s="8">
        <v>42410.0</v>
      </c>
      <c r="E115" s="4" t="s">
        <v>26</v>
      </c>
      <c r="F115" s="4" t="s">
        <v>506</v>
      </c>
      <c r="G115" s="4" t="s">
        <v>507</v>
      </c>
      <c r="H115" s="4" t="s">
        <v>46</v>
      </c>
      <c r="I115" s="4" t="s">
        <v>30</v>
      </c>
      <c r="J115" s="4" t="s">
        <v>261</v>
      </c>
      <c r="K115" s="4" t="s">
        <v>48</v>
      </c>
      <c r="L115" s="7">
        <v>92037.0</v>
      </c>
      <c r="M115" s="4" t="s">
        <v>49</v>
      </c>
      <c r="N115" s="4" t="s">
        <v>350</v>
      </c>
      <c r="O115" s="4" t="s">
        <v>35</v>
      </c>
      <c r="P115" s="4" t="s">
        <v>73</v>
      </c>
      <c r="Q115" s="4" t="s">
        <v>351</v>
      </c>
      <c r="R115" s="9">
        <v>557.728</v>
      </c>
      <c r="S115" s="7">
        <v>4.0</v>
      </c>
      <c r="T115" s="7">
        <v>0.2</v>
      </c>
      <c r="U115" s="7">
        <v>6.9716</v>
      </c>
      <c r="V115" s="10" t="str">
        <f t="shared" si="1"/>
        <v>2016-02</v>
      </c>
    </row>
    <row r="116">
      <c r="A116" s="7">
        <v>115.0</v>
      </c>
      <c r="B116" s="4" t="s">
        <v>505</v>
      </c>
      <c r="C116" s="8">
        <v>42405.0</v>
      </c>
      <c r="D116" s="8">
        <v>42410.0</v>
      </c>
      <c r="E116" s="4" t="s">
        <v>26</v>
      </c>
      <c r="F116" s="4" t="s">
        <v>506</v>
      </c>
      <c r="G116" s="4" t="s">
        <v>507</v>
      </c>
      <c r="H116" s="4" t="s">
        <v>46</v>
      </c>
      <c r="I116" s="4" t="s">
        <v>30</v>
      </c>
      <c r="J116" s="4" t="s">
        <v>261</v>
      </c>
      <c r="K116" s="4" t="s">
        <v>48</v>
      </c>
      <c r="L116" s="7">
        <v>92037.0</v>
      </c>
      <c r="M116" s="4" t="s">
        <v>49</v>
      </c>
      <c r="N116" s="4" t="s">
        <v>512</v>
      </c>
      <c r="O116" s="4" t="s">
        <v>39</v>
      </c>
      <c r="P116" s="4" t="s">
        <v>40</v>
      </c>
      <c r="Q116" s="4" t="s">
        <v>513</v>
      </c>
      <c r="R116" s="9">
        <v>159.968</v>
      </c>
      <c r="S116" s="7">
        <v>4.0</v>
      </c>
      <c r="T116" s="7">
        <v>0.2</v>
      </c>
      <c r="U116" s="7">
        <v>-31.9936</v>
      </c>
      <c r="V116" s="10" t="str">
        <f t="shared" si="1"/>
        <v>2016-02</v>
      </c>
    </row>
    <row r="117">
      <c r="A117" s="7">
        <v>116.0</v>
      </c>
      <c r="B117" s="4" t="s">
        <v>514</v>
      </c>
      <c r="C117" s="8">
        <v>42406.0</v>
      </c>
      <c r="D117" s="8">
        <v>42411.0</v>
      </c>
      <c r="E117" s="4" t="s">
        <v>26</v>
      </c>
      <c r="F117" s="4" t="s">
        <v>515</v>
      </c>
      <c r="G117" s="4" t="s">
        <v>516</v>
      </c>
      <c r="H117" s="4" t="s">
        <v>29</v>
      </c>
      <c r="I117" s="4" t="s">
        <v>30</v>
      </c>
      <c r="J117" s="4" t="s">
        <v>517</v>
      </c>
      <c r="K117" s="4" t="s">
        <v>518</v>
      </c>
      <c r="L117" s="7">
        <v>37421.0</v>
      </c>
      <c r="M117" s="4" t="s">
        <v>83</v>
      </c>
      <c r="N117" s="4" t="s">
        <v>519</v>
      </c>
      <c r="O117" s="4" t="s">
        <v>35</v>
      </c>
      <c r="P117" s="4" t="s">
        <v>121</v>
      </c>
      <c r="Q117" s="4" t="s">
        <v>520</v>
      </c>
      <c r="R117" s="9">
        <v>25.421694669694</v>
      </c>
      <c r="S117" s="7">
        <v>4.0</v>
      </c>
      <c r="T117" s="7">
        <v>0.2</v>
      </c>
      <c r="U117" s="7">
        <v>-3.49548301708292</v>
      </c>
      <c r="V117" s="10" t="str">
        <f t="shared" si="1"/>
        <v>2016-02</v>
      </c>
    </row>
    <row r="118">
      <c r="A118" s="7">
        <v>117.0</v>
      </c>
      <c r="B118" s="4" t="s">
        <v>521</v>
      </c>
      <c r="C118" s="8">
        <v>42407.0</v>
      </c>
      <c r="D118" s="8">
        <v>42407.0</v>
      </c>
      <c r="E118" s="4" t="s">
        <v>212</v>
      </c>
      <c r="F118" s="4" t="s">
        <v>522</v>
      </c>
      <c r="G118" s="4" t="s">
        <v>523</v>
      </c>
      <c r="H118" s="4" t="s">
        <v>46</v>
      </c>
      <c r="I118" s="4" t="s">
        <v>30</v>
      </c>
      <c r="J118" s="4" t="s">
        <v>178</v>
      </c>
      <c r="K118" s="4" t="s">
        <v>429</v>
      </c>
      <c r="L118" s="7">
        <v>22153.0</v>
      </c>
      <c r="M118" s="4" t="s">
        <v>83</v>
      </c>
      <c r="N118" s="4" t="s">
        <v>524</v>
      </c>
      <c r="O118" s="4" t="s">
        <v>39</v>
      </c>
      <c r="P118" s="4" t="s">
        <v>61</v>
      </c>
      <c r="Q118" s="4" t="s">
        <v>525</v>
      </c>
      <c r="R118" s="9">
        <v>19.5366310576743</v>
      </c>
      <c r="S118" s="7">
        <v>4.0</v>
      </c>
      <c r="T118" s="7">
        <v>0.0</v>
      </c>
      <c r="U118" s="7">
        <v>4.10269252211161</v>
      </c>
      <c r="V118" s="10" t="str">
        <f t="shared" si="1"/>
        <v>2016-02</v>
      </c>
    </row>
    <row r="119">
      <c r="A119" s="7">
        <v>118.0</v>
      </c>
      <c r="B119" s="4" t="s">
        <v>521</v>
      </c>
      <c r="C119" s="8">
        <v>42407.0</v>
      </c>
      <c r="D119" s="8">
        <v>42407.0</v>
      </c>
      <c r="E119" s="4" t="s">
        <v>212</v>
      </c>
      <c r="F119" s="4" t="s">
        <v>522</v>
      </c>
      <c r="G119" s="4" t="s">
        <v>523</v>
      </c>
      <c r="H119" s="4" t="s">
        <v>46</v>
      </c>
      <c r="I119" s="4" t="s">
        <v>30</v>
      </c>
      <c r="J119" s="4" t="s">
        <v>178</v>
      </c>
      <c r="K119" s="4" t="s">
        <v>429</v>
      </c>
      <c r="L119" s="7">
        <v>22153.0</v>
      </c>
      <c r="M119" s="4" t="s">
        <v>83</v>
      </c>
      <c r="N119" s="4" t="s">
        <v>526</v>
      </c>
      <c r="O119" s="4" t="s">
        <v>51</v>
      </c>
      <c r="P119" s="4" t="s">
        <v>297</v>
      </c>
      <c r="Q119" s="4" t="s">
        <v>527</v>
      </c>
      <c r="R119" s="9">
        <v>1.51184980193647</v>
      </c>
      <c r="S119" s="7">
        <v>3.0</v>
      </c>
      <c r="T119" s="7">
        <v>0.0</v>
      </c>
      <c r="U119" s="7">
        <v>0.695450908890776</v>
      </c>
      <c r="V119" s="10" t="str">
        <f t="shared" si="1"/>
        <v>2016-02</v>
      </c>
    </row>
    <row r="120">
      <c r="A120" s="7">
        <v>119.0</v>
      </c>
      <c r="B120" s="4" t="s">
        <v>528</v>
      </c>
      <c r="C120" s="8">
        <v>42407.0</v>
      </c>
      <c r="D120" s="8">
        <v>42409.0</v>
      </c>
      <c r="E120" s="4" t="s">
        <v>43</v>
      </c>
      <c r="F120" s="4" t="s">
        <v>529</v>
      </c>
      <c r="G120" s="4" t="s">
        <v>530</v>
      </c>
      <c r="H120" s="4" t="s">
        <v>46</v>
      </c>
      <c r="I120" s="4" t="s">
        <v>30</v>
      </c>
      <c r="J120" s="4" t="s">
        <v>531</v>
      </c>
      <c r="K120" s="4" t="s">
        <v>157</v>
      </c>
      <c r="L120" s="7">
        <v>43130.0</v>
      </c>
      <c r="M120" s="4" t="s">
        <v>33</v>
      </c>
      <c r="N120" s="4" t="s">
        <v>532</v>
      </c>
      <c r="O120" s="4" t="s">
        <v>51</v>
      </c>
      <c r="P120" s="4" t="s">
        <v>124</v>
      </c>
      <c r="Q120" s="4" t="s">
        <v>533</v>
      </c>
      <c r="R120" s="9">
        <v>30.8141497942387</v>
      </c>
      <c r="S120" s="7">
        <v>2.0</v>
      </c>
      <c r="T120" s="7">
        <v>0.2</v>
      </c>
      <c r="U120" s="7">
        <v>10.7849524279835</v>
      </c>
      <c r="V120" s="10" t="str">
        <f t="shared" si="1"/>
        <v>2016-02</v>
      </c>
    </row>
    <row r="121">
      <c r="A121" s="7">
        <v>120.0</v>
      </c>
      <c r="B121" s="4" t="s">
        <v>534</v>
      </c>
      <c r="C121" s="8">
        <v>42407.0</v>
      </c>
      <c r="D121" s="8">
        <v>42410.0</v>
      </c>
      <c r="E121" s="4" t="s">
        <v>98</v>
      </c>
      <c r="F121" s="4" t="s">
        <v>79</v>
      </c>
      <c r="G121" s="4" t="s">
        <v>80</v>
      </c>
      <c r="H121" s="4" t="s">
        <v>29</v>
      </c>
      <c r="I121" s="4" t="s">
        <v>30</v>
      </c>
      <c r="J121" s="4" t="s">
        <v>47</v>
      </c>
      <c r="K121" s="4" t="s">
        <v>48</v>
      </c>
      <c r="L121" s="7">
        <v>90049.0</v>
      </c>
      <c r="M121" s="4" t="s">
        <v>49</v>
      </c>
      <c r="N121" s="4" t="s">
        <v>535</v>
      </c>
      <c r="O121" s="4" t="s">
        <v>39</v>
      </c>
      <c r="P121" s="4" t="s">
        <v>40</v>
      </c>
      <c r="Q121" s="4" t="s">
        <v>536</v>
      </c>
      <c r="R121" s="9">
        <v>623.96</v>
      </c>
      <c r="S121" s="7">
        <v>5.0</v>
      </c>
      <c r="T121" s="7">
        <v>0.2</v>
      </c>
      <c r="U121" s="7">
        <v>38.9975</v>
      </c>
      <c r="V121" s="10" t="str">
        <f t="shared" si="1"/>
        <v>2016-02</v>
      </c>
    </row>
    <row r="122">
      <c r="A122" s="7">
        <v>121.0</v>
      </c>
      <c r="B122" s="4" t="s">
        <v>537</v>
      </c>
      <c r="C122" s="8">
        <v>42408.0</v>
      </c>
      <c r="D122" s="8">
        <v>42411.0</v>
      </c>
      <c r="E122" s="4" t="s">
        <v>98</v>
      </c>
      <c r="F122" s="4" t="s">
        <v>538</v>
      </c>
      <c r="G122" s="4" t="s">
        <v>539</v>
      </c>
      <c r="H122" s="4" t="s">
        <v>112</v>
      </c>
      <c r="I122" s="4" t="s">
        <v>30</v>
      </c>
      <c r="J122" s="4" t="s">
        <v>138</v>
      </c>
      <c r="K122" s="4" t="s">
        <v>82</v>
      </c>
      <c r="L122" s="7">
        <v>27604.0</v>
      </c>
      <c r="M122" s="4" t="s">
        <v>83</v>
      </c>
      <c r="N122" s="4" t="s">
        <v>540</v>
      </c>
      <c r="O122" s="4" t="s">
        <v>39</v>
      </c>
      <c r="P122" s="4" t="s">
        <v>40</v>
      </c>
      <c r="Q122" s="4" t="s">
        <v>541</v>
      </c>
      <c r="R122" s="9">
        <v>218.328507326311</v>
      </c>
      <c r="S122" s="7">
        <v>3.0</v>
      </c>
      <c r="T122" s="7">
        <v>0.2</v>
      </c>
      <c r="U122" s="7">
        <v>24.56195707421</v>
      </c>
      <c r="V122" s="10" t="str">
        <f t="shared" si="1"/>
        <v>2016-02</v>
      </c>
    </row>
    <row r="123">
      <c r="A123" s="7">
        <v>122.0</v>
      </c>
      <c r="B123" s="4" t="s">
        <v>542</v>
      </c>
      <c r="C123" s="8">
        <v>42408.0</v>
      </c>
      <c r="D123" s="8">
        <v>42415.0</v>
      </c>
      <c r="E123" s="4" t="s">
        <v>26</v>
      </c>
      <c r="F123" s="4" t="s">
        <v>543</v>
      </c>
      <c r="G123" s="4" t="s">
        <v>544</v>
      </c>
      <c r="H123" s="4" t="s">
        <v>29</v>
      </c>
      <c r="I123" s="4" t="s">
        <v>30</v>
      </c>
      <c r="J123" s="4" t="s">
        <v>455</v>
      </c>
      <c r="K123" s="4" t="s">
        <v>58</v>
      </c>
      <c r="L123" s="7">
        <v>77036.0</v>
      </c>
      <c r="M123" s="4" t="s">
        <v>59</v>
      </c>
      <c r="N123" s="4" t="s">
        <v>545</v>
      </c>
      <c r="O123" s="4" t="s">
        <v>35</v>
      </c>
      <c r="P123" s="4" t="s">
        <v>263</v>
      </c>
      <c r="Q123" s="4" t="s">
        <v>546</v>
      </c>
      <c r="R123" s="9">
        <v>245.276543209877</v>
      </c>
      <c r="S123" s="7">
        <v>4.0</v>
      </c>
      <c r="T123" s="7">
        <v>0.3</v>
      </c>
      <c r="U123" s="7">
        <v>0.0</v>
      </c>
      <c r="V123" s="10" t="str">
        <f t="shared" si="1"/>
        <v>2016-02</v>
      </c>
    </row>
    <row r="124">
      <c r="A124" s="7">
        <v>123.0</v>
      </c>
      <c r="B124" s="4" t="s">
        <v>547</v>
      </c>
      <c r="C124" s="8">
        <v>42409.0</v>
      </c>
      <c r="D124" s="8">
        <v>42413.0</v>
      </c>
      <c r="E124" s="4" t="s">
        <v>26</v>
      </c>
      <c r="F124" s="4" t="s">
        <v>548</v>
      </c>
      <c r="G124" s="4" t="s">
        <v>549</v>
      </c>
      <c r="H124" s="4" t="s">
        <v>29</v>
      </c>
      <c r="I124" s="4" t="s">
        <v>30</v>
      </c>
      <c r="J124" s="4" t="s">
        <v>362</v>
      </c>
      <c r="K124" s="4" t="s">
        <v>48</v>
      </c>
      <c r="L124" s="7">
        <v>94110.0</v>
      </c>
      <c r="M124" s="4" t="s">
        <v>49</v>
      </c>
      <c r="N124" s="4" t="s">
        <v>248</v>
      </c>
      <c r="O124" s="4" t="s">
        <v>39</v>
      </c>
      <c r="P124" s="4" t="s">
        <v>61</v>
      </c>
      <c r="Q124" s="4" t="s">
        <v>249</v>
      </c>
      <c r="R124" s="9">
        <v>89.97</v>
      </c>
      <c r="S124" s="7">
        <v>3.0</v>
      </c>
      <c r="T124" s="7">
        <v>0.0</v>
      </c>
      <c r="U124" s="7">
        <v>39.5868</v>
      </c>
      <c r="V124" s="10" t="str">
        <f t="shared" si="1"/>
        <v>2016-02</v>
      </c>
    </row>
    <row r="125">
      <c r="A125" s="7">
        <v>124.0</v>
      </c>
      <c r="B125" s="4" t="s">
        <v>547</v>
      </c>
      <c r="C125" s="8">
        <v>42409.0</v>
      </c>
      <c r="D125" s="8">
        <v>42413.0</v>
      </c>
      <c r="E125" s="4" t="s">
        <v>26</v>
      </c>
      <c r="F125" s="4" t="s">
        <v>548</v>
      </c>
      <c r="G125" s="4" t="s">
        <v>549</v>
      </c>
      <c r="H125" s="4" t="s">
        <v>29</v>
      </c>
      <c r="I125" s="4" t="s">
        <v>30</v>
      </c>
      <c r="J125" s="4" t="s">
        <v>362</v>
      </c>
      <c r="K125" s="4" t="s">
        <v>48</v>
      </c>
      <c r="L125" s="7">
        <v>94110.0</v>
      </c>
      <c r="M125" s="4" t="s">
        <v>49</v>
      </c>
      <c r="N125" s="4" t="s">
        <v>550</v>
      </c>
      <c r="O125" s="4" t="s">
        <v>39</v>
      </c>
      <c r="P125" s="4" t="s">
        <v>61</v>
      </c>
      <c r="Q125" s="4" t="s">
        <v>551</v>
      </c>
      <c r="R125" s="9">
        <v>31.86</v>
      </c>
      <c r="S125" s="7">
        <v>2.0</v>
      </c>
      <c r="T125" s="7">
        <v>0.0</v>
      </c>
      <c r="U125" s="7">
        <v>11.151</v>
      </c>
      <c r="V125" s="10" t="str">
        <f t="shared" si="1"/>
        <v>2016-02</v>
      </c>
    </row>
    <row r="126">
      <c r="A126" s="7">
        <v>125.0</v>
      </c>
      <c r="B126" s="4" t="s">
        <v>552</v>
      </c>
      <c r="C126" s="8">
        <v>42411.0</v>
      </c>
      <c r="D126" s="8">
        <v>42413.0</v>
      </c>
      <c r="E126" s="4" t="s">
        <v>43</v>
      </c>
      <c r="F126" s="4" t="s">
        <v>553</v>
      </c>
      <c r="G126" s="4" t="s">
        <v>554</v>
      </c>
      <c r="H126" s="4" t="s">
        <v>29</v>
      </c>
      <c r="I126" s="4" t="s">
        <v>30</v>
      </c>
      <c r="J126" s="4" t="s">
        <v>555</v>
      </c>
      <c r="K126" s="4" t="s">
        <v>71</v>
      </c>
      <c r="L126" s="7">
        <v>74133.0</v>
      </c>
      <c r="M126" s="4" t="s">
        <v>59</v>
      </c>
      <c r="N126" s="4" t="s">
        <v>556</v>
      </c>
      <c r="O126" s="4" t="s">
        <v>39</v>
      </c>
      <c r="P126" s="4" t="s">
        <v>40</v>
      </c>
      <c r="Q126" s="4" t="s">
        <v>557</v>
      </c>
      <c r="R126" s="9">
        <v>71.1098888888889</v>
      </c>
      <c r="S126" s="7">
        <v>7.0</v>
      </c>
      <c r="T126" s="7">
        <v>0.0</v>
      </c>
      <c r="U126" s="7">
        <v>0.711098888888889</v>
      </c>
      <c r="V126" s="10" t="str">
        <f t="shared" si="1"/>
        <v>2016-02</v>
      </c>
    </row>
    <row r="127">
      <c r="A127" s="7">
        <v>126.0</v>
      </c>
      <c r="B127" s="4" t="s">
        <v>558</v>
      </c>
      <c r="C127" s="8">
        <v>42412.0</v>
      </c>
      <c r="D127" s="8">
        <v>42414.0</v>
      </c>
      <c r="E127" s="4" t="s">
        <v>43</v>
      </c>
      <c r="F127" s="4" t="s">
        <v>559</v>
      </c>
      <c r="G127" s="4" t="s">
        <v>560</v>
      </c>
      <c r="H127" s="4" t="s">
        <v>46</v>
      </c>
      <c r="I127" s="4" t="s">
        <v>30</v>
      </c>
      <c r="J127" s="4" t="s">
        <v>420</v>
      </c>
      <c r="K127" s="4" t="s">
        <v>255</v>
      </c>
      <c r="L127" s="7">
        <v>30318.0</v>
      </c>
      <c r="M127" s="4" t="s">
        <v>83</v>
      </c>
      <c r="N127" s="4" t="s">
        <v>561</v>
      </c>
      <c r="O127" s="4" t="s">
        <v>51</v>
      </c>
      <c r="P127" s="4" t="s">
        <v>52</v>
      </c>
      <c r="Q127" s="4" t="s">
        <v>562</v>
      </c>
      <c r="R127" s="9">
        <v>259.389482657207</v>
      </c>
      <c r="S127" s="7">
        <v>6.0</v>
      </c>
      <c r="T127" s="7">
        <v>0.0</v>
      </c>
      <c r="U127" s="7">
        <v>33.720632745437</v>
      </c>
      <c r="V127" s="10" t="str">
        <f t="shared" si="1"/>
        <v>2016-02</v>
      </c>
    </row>
    <row r="128">
      <c r="A128" s="7">
        <v>127.0</v>
      </c>
      <c r="B128" s="4" t="s">
        <v>558</v>
      </c>
      <c r="C128" s="8">
        <v>42412.0</v>
      </c>
      <c r="D128" s="8">
        <v>42414.0</v>
      </c>
      <c r="E128" s="4" t="s">
        <v>43</v>
      </c>
      <c r="F128" s="4" t="s">
        <v>559</v>
      </c>
      <c r="G128" s="4" t="s">
        <v>560</v>
      </c>
      <c r="H128" s="4" t="s">
        <v>46</v>
      </c>
      <c r="I128" s="4" t="s">
        <v>30</v>
      </c>
      <c r="J128" s="4" t="s">
        <v>420</v>
      </c>
      <c r="K128" s="4" t="s">
        <v>255</v>
      </c>
      <c r="L128" s="7">
        <v>30318.0</v>
      </c>
      <c r="M128" s="4" t="s">
        <v>83</v>
      </c>
      <c r="N128" s="4" t="s">
        <v>563</v>
      </c>
      <c r="O128" s="4" t="s">
        <v>51</v>
      </c>
      <c r="P128" s="4" t="s">
        <v>76</v>
      </c>
      <c r="Q128" s="4" t="s">
        <v>564</v>
      </c>
      <c r="R128" s="9">
        <v>3.0676660854851</v>
      </c>
      <c r="S128" s="7">
        <v>4.0</v>
      </c>
      <c r="T128" s="7">
        <v>0.0</v>
      </c>
      <c r="U128" s="7">
        <v>1.44180306017799</v>
      </c>
      <c r="V128" s="10" t="str">
        <f t="shared" si="1"/>
        <v>2016-02</v>
      </c>
    </row>
    <row r="129">
      <c r="A129" s="7">
        <v>128.0</v>
      </c>
      <c r="B129" s="4" t="s">
        <v>565</v>
      </c>
      <c r="C129" s="8">
        <v>42413.0</v>
      </c>
      <c r="D129" s="8">
        <v>42418.0</v>
      </c>
      <c r="E129" s="4" t="s">
        <v>26</v>
      </c>
      <c r="F129" s="4" t="s">
        <v>566</v>
      </c>
      <c r="G129" s="4" t="s">
        <v>567</v>
      </c>
      <c r="H129" s="4" t="s">
        <v>112</v>
      </c>
      <c r="I129" s="4" t="s">
        <v>30</v>
      </c>
      <c r="J129" s="4" t="s">
        <v>47</v>
      </c>
      <c r="K129" s="4" t="s">
        <v>48</v>
      </c>
      <c r="L129" s="7">
        <v>90045.0</v>
      </c>
      <c r="M129" s="4" t="s">
        <v>49</v>
      </c>
      <c r="N129" s="4" t="s">
        <v>568</v>
      </c>
      <c r="O129" s="4" t="s">
        <v>51</v>
      </c>
      <c r="P129" s="4" t="s">
        <v>124</v>
      </c>
      <c r="Q129" s="4" t="s">
        <v>569</v>
      </c>
      <c r="R129" s="9">
        <v>146.82</v>
      </c>
      <c r="S129" s="7">
        <v>3.0</v>
      </c>
      <c r="T129" s="7">
        <v>0.0</v>
      </c>
      <c r="U129" s="7">
        <v>73.41</v>
      </c>
      <c r="V129" s="10" t="str">
        <f t="shared" si="1"/>
        <v>2016-02</v>
      </c>
    </row>
    <row r="130">
      <c r="A130" s="7">
        <v>129.0</v>
      </c>
      <c r="B130" s="4" t="s">
        <v>570</v>
      </c>
      <c r="C130" s="8">
        <v>42414.0</v>
      </c>
      <c r="D130" s="8">
        <v>42415.0</v>
      </c>
      <c r="E130" s="4" t="s">
        <v>43</v>
      </c>
      <c r="F130" s="4" t="s">
        <v>571</v>
      </c>
      <c r="G130" s="4" t="s">
        <v>572</v>
      </c>
      <c r="H130" s="4" t="s">
        <v>46</v>
      </c>
      <c r="I130" s="4" t="s">
        <v>30</v>
      </c>
      <c r="J130" s="4" t="s">
        <v>573</v>
      </c>
      <c r="K130" s="4" t="s">
        <v>32</v>
      </c>
      <c r="L130" s="7">
        <v>20735.0</v>
      </c>
      <c r="M130" s="4" t="s">
        <v>33</v>
      </c>
      <c r="N130" s="4" t="s">
        <v>574</v>
      </c>
      <c r="O130" s="4" t="s">
        <v>51</v>
      </c>
      <c r="P130" s="4" t="s">
        <v>124</v>
      </c>
      <c r="Q130" s="4" t="s">
        <v>575</v>
      </c>
      <c r="R130" s="9">
        <v>4.85637037037037</v>
      </c>
      <c r="S130" s="7">
        <v>1.0</v>
      </c>
      <c r="T130" s="7">
        <v>0.0</v>
      </c>
      <c r="U130" s="7">
        <v>2.18536666666667</v>
      </c>
      <c r="V130" s="10" t="str">
        <f t="shared" si="1"/>
        <v>2016-02</v>
      </c>
    </row>
    <row r="131">
      <c r="A131" s="7">
        <v>130.0</v>
      </c>
      <c r="B131" s="4" t="s">
        <v>570</v>
      </c>
      <c r="C131" s="8">
        <v>42414.0</v>
      </c>
      <c r="D131" s="8">
        <v>42415.0</v>
      </c>
      <c r="E131" s="4" t="s">
        <v>43</v>
      </c>
      <c r="F131" s="4" t="s">
        <v>571</v>
      </c>
      <c r="G131" s="4" t="s">
        <v>572</v>
      </c>
      <c r="H131" s="4" t="s">
        <v>46</v>
      </c>
      <c r="I131" s="4" t="s">
        <v>30</v>
      </c>
      <c r="J131" s="4" t="s">
        <v>573</v>
      </c>
      <c r="K131" s="4" t="s">
        <v>32</v>
      </c>
      <c r="L131" s="7">
        <v>20735.0</v>
      </c>
      <c r="M131" s="4" t="s">
        <v>33</v>
      </c>
      <c r="N131" s="4" t="s">
        <v>576</v>
      </c>
      <c r="O131" s="4" t="s">
        <v>51</v>
      </c>
      <c r="P131" s="4" t="s">
        <v>93</v>
      </c>
      <c r="Q131" s="4" t="s">
        <v>577</v>
      </c>
      <c r="R131" s="9">
        <v>8.12449382716049</v>
      </c>
      <c r="S131" s="7">
        <v>3.0</v>
      </c>
      <c r="T131" s="7">
        <v>0.0</v>
      </c>
      <c r="U131" s="7">
        <v>2.11236839506173</v>
      </c>
      <c r="V131" s="10" t="str">
        <f t="shared" si="1"/>
        <v>2016-02</v>
      </c>
    </row>
    <row r="132">
      <c r="A132" s="7">
        <v>131.0</v>
      </c>
      <c r="B132" s="4" t="s">
        <v>570</v>
      </c>
      <c r="C132" s="8">
        <v>42414.0</v>
      </c>
      <c r="D132" s="8">
        <v>42415.0</v>
      </c>
      <c r="E132" s="4" t="s">
        <v>43</v>
      </c>
      <c r="F132" s="4" t="s">
        <v>571</v>
      </c>
      <c r="G132" s="4" t="s">
        <v>572</v>
      </c>
      <c r="H132" s="4" t="s">
        <v>46</v>
      </c>
      <c r="I132" s="4" t="s">
        <v>30</v>
      </c>
      <c r="J132" s="4" t="s">
        <v>573</v>
      </c>
      <c r="K132" s="4" t="s">
        <v>32</v>
      </c>
      <c r="L132" s="7">
        <v>20735.0</v>
      </c>
      <c r="M132" s="4" t="s">
        <v>33</v>
      </c>
      <c r="N132" s="4" t="s">
        <v>578</v>
      </c>
      <c r="O132" s="4" t="s">
        <v>35</v>
      </c>
      <c r="P132" s="4" t="s">
        <v>73</v>
      </c>
      <c r="Q132" s="4" t="s">
        <v>579</v>
      </c>
      <c r="R132" s="9">
        <v>560.397651851852</v>
      </c>
      <c r="S132" s="7">
        <v>3.0</v>
      </c>
      <c r="T132" s="7">
        <v>0.3</v>
      </c>
      <c r="U132" s="7">
        <v>-48.0340844444444</v>
      </c>
      <c r="V132" s="10" t="str">
        <f t="shared" si="1"/>
        <v>2016-02</v>
      </c>
    </row>
    <row r="133">
      <c r="A133" s="7">
        <v>132.0</v>
      </c>
      <c r="B133" s="4" t="s">
        <v>570</v>
      </c>
      <c r="C133" s="8">
        <v>42414.0</v>
      </c>
      <c r="D133" s="8">
        <v>42415.0</v>
      </c>
      <c r="E133" s="4" t="s">
        <v>43</v>
      </c>
      <c r="F133" s="4" t="s">
        <v>571</v>
      </c>
      <c r="G133" s="4" t="s">
        <v>572</v>
      </c>
      <c r="H133" s="4" t="s">
        <v>46</v>
      </c>
      <c r="I133" s="4" t="s">
        <v>30</v>
      </c>
      <c r="J133" s="4" t="s">
        <v>573</v>
      </c>
      <c r="K133" s="4" t="s">
        <v>32</v>
      </c>
      <c r="L133" s="7">
        <v>20735.0</v>
      </c>
      <c r="M133" s="4" t="s">
        <v>33</v>
      </c>
      <c r="N133" s="4" t="s">
        <v>580</v>
      </c>
      <c r="O133" s="4" t="s">
        <v>35</v>
      </c>
      <c r="P133" s="4" t="s">
        <v>121</v>
      </c>
      <c r="Q133" s="4" t="s">
        <v>581</v>
      </c>
      <c r="R133" s="9">
        <v>10.7512098765432</v>
      </c>
      <c r="S133" s="7">
        <v>6.0</v>
      </c>
      <c r="T133" s="7">
        <v>0.0</v>
      </c>
      <c r="U133" s="7">
        <v>4.73053234567901</v>
      </c>
      <c r="V133" s="10" t="str">
        <f t="shared" si="1"/>
        <v>2016-02</v>
      </c>
    </row>
    <row r="134">
      <c r="A134" s="7">
        <v>133.0</v>
      </c>
      <c r="B134" s="4" t="s">
        <v>582</v>
      </c>
      <c r="C134" s="8">
        <v>42414.0</v>
      </c>
      <c r="D134" s="8">
        <v>42419.0</v>
      </c>
      <c r="E134" s="4" t="s">
        <v>26</v>
      </c>
      <c r="F134" s="4" t="s">
        <v>583</v>
      </c>
      <c r="G134" s="4" t="s">
        <v>584</v>
      </c>
      <c r="H134" s="4" t="s">
        <v>46</v>
      </c>
      <c r="I134" s="4" t="s">
        <v>30</v>
      </c>
      <c r="J134" s="4" t="s">
        <v>585</v>
      </c>
      <c r="K134" s="4" t="s">
        <v>334</v>
      </c>
      <c r="L134" s="7">
        <v>39212.0</v>
      </c>
      <c r="M134" s="4" t="s">
        <v>83</v>
      </c>
      <c r="N134" s="4" t="s">
        <v>586</v>
      </c>
      <c r="O134" s="4" t="s">
        <v>51</v>
      </c>
      <c r="P134" s="4" t="s">
        <v>93</v>
      </c>
      <c r="Q134" s="4" t="s">
        <v>587</v>
      </c>
      <c r="R134" s="9">
        <v>50.9951938470293</v>
      </c>
      <c r="S134" s="7">
        <v>7.0</v>
      </c>
      <c r="T134" s="7">
        <v>0.0</v>
      </c>
      <c r="U134" s="7">
        <v>13.2587504002276</v>
      </c>
      <c r="V134" s="10" t="str">
        <f t="shared" si="1"/>
        <v>2016-02</v>
      </c>
    </row>
    <row r="135">
      <c r="A135" s="7">
        <v>134.0</v>
      </c>
      <c r="B135" s="4" t="s">
        <v>588</v>
      </c>
      <c r="C135" s="8">
        <v>42415.0</v>
      </c>
      <c r="D135" s="8">
        <v>42422.0</v>
      </c>
      <c r="E135" s="4" t="s">
        <v>26</v>
      </c>
      <c r="F135" s="4" t="s">
        <v>589</v>
      </c>
      <c r="G135" s="4" t="s">
        <v>590</v>
      </c>
      <c r="H135" s="4" t="s">
        <v>46</v>
      </c>
      <c r="I135" s="4" t="s">
        <v>30</v>
      </c>
      <c r="J135" s="4" t="s">
        <v>222</v>
      </c>
      <c r="K135" s="4" t="s">
        <v>223</v>
      </c>
      <c r="L135" s="7">
        <v>10009.0</v>
      </c>
      <c r="M135" s="4" t="s">
        <v>33</v>
      </c>
      <c r="N135" s="4" t="s">
        <v>591</v>
      </c>
      <c r="O135" s="4" t="s">
        <v>51</v>
      </c>
      <c r="P135" s="4" t="s">
        <v>76</v>
      </c>
      <c r="Q135" s="4" t="s">
        <v>592</v>
      </c>
      <c r="R135" s="9">
        <v>405.728888888889</v>
      </c>
      <c r="S135" s="7">
        <v>3.0</v>
      </c>
      <c r="T135" s="7">
        <v>0.2</v>
      </c>
      <c r="U135" s="7">
        <v>126.790277777778</v>
      </c>
      <c r="V135" s="10" t="str">
        <f t="shared" si="1"/>
        <v>2016-02</v>
      </c>
    </row>
    <row r="136">
      <c r="A136" s="7">
        <v>135.0</v>
      </c>
      <c r="B136" s="4" t="s">
        <v>588</v>
      </c>
      <c r="C136" s="8">
        <v>42415.0</v>
      </c>
      <c r="D136" s="8">
        <v>42422.0</v>
      </c>
      <c r="E136" s="4" t="s">
        <v>26</v>
      </c>
      <c r="F136" s="4" t="s">
        <v>589</v>
      </c>
      <c r="G136" s="4" t="s">
        <v>590</v>
      </c>
      <c r="H136" s="4" t="s">
        <v>46</v>
      </c>
      <c r="I136" s="4" t="s">
        <v>30</v>
      </c>
      <c r="J136" s="4" t="s">
        <v>222</v>
      </c>
      <c r="K136" s="4" t="s">
        <v>223</v>
      </c>
      <c r="L136" s="7">
        <v>10009.0</v>
      </c>
      <c r="M136" s="4" t="s">
        <v>33</v>
      </c>
      <c r="N136" s="4" t="s">
        <v>593</v>
      </c>
      <c r="O136" s="4" t="s">
        <v>51</v>
      </c>
      <c r="P136" s="4" t="s">
        <v>272</v>
      </c>
      <c r="Q136" s="4" t="s">
        <v>594</v>
      </c>
      <c r="R136" s="9">
        <v>8.88148148148148</v>
      </c>
      <c r="S136" s="7">
        <v>4.0</v>
      </c>
      <c r="T136" s="7">
        <v>0.0</v>
      </c>
      <c r="U136" s="7">
        <v>3.64140740740741</v>
      </c>
      <c r="V136" s="10" t="str">
        <f t="shared" si="1"/>
        <v>2016-02</v>
      </c>
    </row>
    <row r="137">
      <c r="A137" s="7">
        <v>136.0</v>
      </c>
      <c r="B137" s="4" t="s">
        <v>595</v>
      </c>
      <c r="C137" s="8">
        <v>42416.0</v>
      </c>
      <c r="D137" s="8">
        <v>42420.0</v>
      </c>
      <c r="E137" s="4" t="s">
        <v>26</v>
      </c>
      <c r="F137" s="4" t="s">
        <v>596</v>
      </c>
      <c r="G137" s="4" t="s">
        <v>597</v>
      </c>
      <c r="H137" s="4" t="s">
        <v>29</v>
      </c>
      <c r="I137" s="4" t="s">
        <v>30</v>
      </c>
      <c r="J137" s="4" t="s">
        <v>384</v>
      </c>
      <c r="K137" s="4" t="s">
        <v>385</v>
      </c>
      <c r="L137" s="7">
        <v>60623.0</v>
      </c>
      <c r="M137" s="4" t="s">
        <v>59</v>
      </c>
      <c r="N137" s="4" t="s">
        <v>598</v>
      </c>
      <c r="O137" s="4" t="s">
        <v>51</v>
      </c>
      <c r="P137" s="4" t="s">
        <v>283</v>
      </c>
      <c r="Q137" s="4" t="s">
        <v>599</v>
      </c>
      <c r="R137" s="9">
        <v>93.806775308642</v>
      </c>
      <c r="S137" s="7">
        <v>6.0</v>
      </c>
      <c r="T137" s="7">
        <v>0.8</v>
      </c>
      <c r="U137" s="7">
        <v>-229.826599506173</v>
      </c>
      <c r="V137" s="10" t="str">
        <f t="shared" si="1"/>
        <v>2016-02</v>
      </c>
    </row>
    <row r="138">
      <c r="A138" s="7">
        <v>137.0</v>
      </c>
      <c r="B138" s="4" t="s">
        <v>595</v>
      </c>
      <c r="C138" s="8">
        <v>42416.0</v>
      </c>
      <c r="D138" s="8">
        <v>42420.0</v>
      </c>
      <c r="E138" s="4" t="s">
        <v>26</v>
      </c>
      <c r="F138" s="4" t="s">
        <v>596</v>
      </c>
      <c r="G138" s="4" t="s">
        <v>597</v>
      </c>
      <c r="H138" s="4" t="s">
        <v>29</v>
      </c>
      <c r="I138" s="4" t="s">
        <v>30</v>
      </c>
      <c r="J138" s="4" t="s">
        <v>384</v>
      </c>
      <c r="K138" s="4" t="s">
        <v>385</v>
      </c>
      <c r="L138" s="7">
        <v>60623.0</v>
      </c>
      <c r="M138" s="4" t="s">
        <v>59</v>
      </c>
      <c r="N138" s="4" t="s">
        <v>593</v>
      </c>
      <c r="O138" s="4" t="s">
        <v>51</v>
      </c>
      <c r="P138" s="4" t="s">
        <v>272</v>
      </c>
      <c r="Q138" s="4" t="s">
        <v>594</v>
      </c>
      <c r="R138" s="9">
        <v>7.10805596707819</v>
      </c>
      <c r="S138" s="7">
        <v>4.0</v>
      </c>
      <c r="T138" s="7">
        <v>0.2</v>
      </c>
      <c r="U138" s="7">
        <v>1.86586469135802</v>
      </c>
      <c r="V138" s="10" t="str">
        <f t="shared" si="1"/>
        <v>2016-02</v>
      </c>
    </row>
    <row r="139">
      <c r="A139" s="7">
        <v>138.0</v>
      </c>
      <c r="B139" s="4" t="s">
        <v>595</v>
      </c>
      <c r="C139" s="8">
        <v>42416.0</v>
      </c>
      <c r="D139" s="8">
        <v>42420.0</v>
      </c>
      <c r="E139" s="4" t="s">
        <v>26</v>
      </c>
      <c r="F139" s="4" t="s">
        <v>596</v>
      </c>
      <c r="G139" s="4" t="s">
        <v>597</v>
      </c>
      <c r="H139" s="4" t="s">
        <v>29</v>
      </c>
      <c r="I139" s="4" t="s">
        <v>30</v>
      </c>
      <c r="J139" s="4" t="s">
        <v>384</v>
      </c>
      <c r="K139" s="4" t="s">
        <v>385</v>
      </c>
      <c r="L139" s="7">
        <v>60623.0</v>
      </c>
      <c r="M139" s="4" t="s">
        <v>59</v>
      </c>
      <c r="N139" s="4" t="s">
        <v>600</v>
      </c>
      <c r="O139" s="4" t="s">
        <v>35</v>
      </c>
      <c r="P139" s="4" t="s">
        <v>263</v>
      </c>
      <c r="Q139" s="4" t="s">
        <v>601</v>
      </c>
      <c r="R139" s="9">
        <v>64.1497975308642</v>
      </c>
      <c r="S139" s="7">
        <v>3.0</v>
      </c>
      <c r="T139" s="7">
        <v>0.3</v>
      </c>
      <c r="U139" s="7">
        <v>-2.74927703703704</v>
      </c>
      <c r="V139" s="10" t="str">
        <f t="shared" si="1"/>
        <v>2016-02</v>
      </c>
    </row>
    <row r="140">
      <c r="A140" s="7">
        <v>139.0</v>
      </c>
      <c r="B140" s="4" t="s">
        <v>595</v>
      </c>
      <c r="C140" s="8">
        <v>42416.0</v>
      </c>
      <c r="D140" s="8">
        <v>42420.0</v>
      </c>
      <c r="E140" s="4" t="s">
        <v>26</v>
      </c>
      <c r="F140" s="4" t="s">
        <v>596</v>
      </c>
      <c r="G140" s="4" t="s">
        <v>597</v>
      </c>
      <c r="H140" s="4" t="s">
        <v>29</v>
      </c>
      <c r="I140" s="4" t="s">
        <v>30</v>
      </c>
      <c r="J140" s="4" t="s">
        <v>384</v>
      </c>
      <c r="K140" s="4" t="s">
        <v>385</v>
      </c>
      <c r="L140" s="7">
        <v>60623.0</v>
      </c>
      <c r="M140" s="4" t="s">
        <v>59</v>
      </c>
      <c r="N140" s="4" t="s">
        <v>602</v>
      </c>
      <c r="O140" s="4" t="s">
        <v>51</v>
      </c>
      <c r="P140" s="4" t="s">
        <v>124</v>
      </c>
      <c r="Q140" s="4" t="s">
        <v>603</v>
      </c>
      <c r="R140" s="9">
        <v>5.28213333333333</v>
      </c>
      <c r="S140" s="7">
        <v>1.0</v>
      </c>
      <c r="T140" s="7">
        <v>0.2</v>
      </c>
      <c r="U140" s="7">
        <v>1.84874666666667</v>
      </c>
      <c r="V140" s="10" t="str">
        <f t="shared" si="1"/>
        <v>2016-02</v>
      </c>
    </row>
    <row r="141">
      <c r="A141" s="7">
        <v>140.0</v>
      </c>
      <c r="B141" s="4" t="s">
        <v>604</v>
      </c>
      <c r="C141" s="8">
        <v>42416.0</v>
      </c>
      <c r="D141" s="8">
        <v>42420.0</v>
      </c>
      <c r="E141" s="4" t="s">
        <v>26</v>
      </c>
      <c r="F141" s="4" t="s">
        <v>605</v>
      </c>
      <c r="G141" s="4" t="s">
        <v>606</v>
      </c>
      <c r="H141" s="4" t="s">
        <v>46</v>
      </c>
      <c r="I141" s="4" t="s">
        <v>30</v>
      </c>
      <c r="J141" s="4" t="s">
        <v>607</v>
      </c>
      <c r="K141" s="4" t="s">
        <v>203</v>
      </c>
      <c r="L141" s="7">
        <v>7109.0</v>
      </c>
      <c r="M141" s="4" t="s">
        <v>33</v>
      </c>
      <c r="N141" s="4" t="s">
        <v>608</v>
      </c>
      <c r="O141" s="4" t="s">
        <v>35</v>
      </c>
      <c r="P141" s="4" t="s">
        <v>263</v>
      </c>
      <c r="Q141" s="4" t="s">
        <v>609</v>
      </c>
      <c r="R141" s="9">
        <v>232.27529218107</v>
      </c>
      <c r="S141" s="7">
        <v>2.0</v>
      </c>
      <c r="T141" s="7">
        <v>0.0</v>
      </c>
      <c r="U141" s="7">
        <v>37.1640467489712</v>
      </c>
      <c r="V141" s="10" t="str">
        <f t="shared" si="1"/>
        <v>2016-02</v>
      </c>
    </row>
    <row r="142">
      <c r="A142" s="7">
        <v>141.0</v>
      </c>
      <c r="B142" s="4" t="s">
        <v>610</v>
      </c>
      <c r="C142" s="8">
        <v>42416.0</v>
      </c>
      <c r="D142" s="8">
        <v>42423.0</v>
      </c>
      <c r="E142" s="4" t="s">
        <v>26</v>
      </c>
      <c r="F142" s="4" t="s">
        <v>611</v>
      </c>
      <c r="G142" s="4" t="s">
        <v>612</v>
      </c>
      <c r="H142" s="4" t="s">
        <v>46</v>
      </c>
      <c r="I142" s="4" t="s">
        <v>30</v>
      </c>
      <c r="J142" s="4" t="s">
        <v>613</v>
      </c>
      <c r="K142" s="4" t="s">
        <v>462</v>
      </c>
      <c r="L142" s="7">
        <v>42420.0</v>
      </c>
      <c r="M142" s="4" t="s">
        <v>83</v>
      </c>
      <c r="N142" s="4" t="s">
        <v>614</v>
      </c>
      <c r="O142" s="4" t="s">
        <v>35</v>
      </c>
      <c r="P142" s="4" t="s">
        <v>121</v>
      </c>
      <c r="Q142" s="4" t="s">
        <v>615</v>
      </c>
      <c r="R142" s="9">
        <v>61.4270550493028</v>
      </c>
      <c r="S142" s="7">
        <v>4.0</v>
      </c>
      <c r="T142" s="7">
        <v>0.0</v>
      </c>
      <c r="U142" s="7">
        <v>6.7569760554233</v>
      </c>
      <c r="V142" s="10" t="str">
        <f t="shared" si="1"/>
        <v>2016-02</v>
      </c>
    </row>
    <row r="143">
      <c r="A143" s="7">
        <v>142.0</v>
      </c>
      <c r="B143" s="4" t="s">
        <v>610</v>
      </c>
      <c r="C143" s="8">
        <v>42416.0</v>
      </c>
      <c r="D143" s="8">
        <v>42423.0</v>
      </c>
      <c r="E143" s="4" t="s">
        <v>26</v>
      </c>
      <c r="F143" s="4" t="s">
        <v>611</v>
      </c>
      <c r="G143" s="4" t="s">
        <v>612</v>
      </c>
      <c r="H143" s="4" t="s">
        <v>46</v>
      </c>
      <c r="I143" s="4" t="s">
        <v>30</v>
      </c>
      <c r="J143" s="4" t="s">
        <v>613</v>
      </c>
      <c r="K143" s="4" t="s">
        <v>462</v>
      </c>
      <c r="L143" s="7">
        <v>42420.0</v>
      </c>
      <c r="M143" s="4" t="s">
        <v>83</v>
      </c>
      <c r="N143" s="4" t="s">
        <v>616</v>
      </c>
      <c r="O143" s="4" t="s">
        <v>51</v>
      </c>
      <c r="P143" s="4" t="s">
        <v>76</v>
      </c>
      <c r="Q143" s="4" t="s">
        <v>617</v>
      </c>
      <c r="R143" s="9">
        <v>1.11096551046734</v>
      </c>
      <c r="S143" s="7">
        <v>1.0</v>
      </c>
      <c r="T143" s="7">
        <v>0.0</v>
      </c>
      <c r="U143" s="7">
        <v>0.499934479710304</v>
      </c>
      <c r="V143" s="10" t="str">
        <f t="shared" si="1"/>
        <v>2016-02</v>
      </c>
    </row>
    <row r="144">
      <c r="A144" s="7">
        <v>143.0</v>
      </c>
      <c r="B144" s="4" t="s">
        <v>618</v>
      </c>
      <c r="C144" s="8">
        <v>42416.0</v>
      </c>
      <c r="D144" s="8">
        <v>42420.0</v>
      </c>
      <c r="E144" s="4" t="s">
        <v>26</v>
      </c>
      <c r="F144" s="4" t="s">
        <v>619</v>
      </c>
      <c r="G144" s="4" t="s">
        <v>620</v>
      </c>
      <c r="H144" s="4" t="s">
        <v>46</v>
      </c>
      <c r="I144" s="4" t="s">
        <v>30</v>
      </c>
      <c r="J144" s="4" t="s">
        <v>222</v>
      </c>
      <c r="K144" s="4" t="s">
        <v>223</v>
      </c>
      <c r="L144" s="7">
        <v>10024.0</v>
      </c>
      <c r="M144" s="4" t="s">
        <v>33</v>
      </c>
      <c r="N144" s="4" t="s">
        <v>621</v>
      </c>
      <c r="O144" s="4" t="s">
        <v>35</v>
      </c>
      <c r="P144" s="4" t="s">
        <v>263</v>
      </c>
      <c r="Q144" s="4" t="s">
        <v>622</v>
      </c>
      <c r="R144" s="9">
        <v>332.829422222222</v>
      </c>
      <c r="S144" s="7">
        <v>3.0</v>
      </c>
      <c r="T144" s="7">
        <v>0.1</v>
      </c>
      <c r="U144" s="7">
        <v>40.6791516049383</v>
      </c>
      <c r="V144" s="10" t="str">
        <f t="shared" si="1"/>
        <v>2016-02</v>
      </c>
    </row>
    <row r="145">
      <c r="A145" s="7">
        <v>144.0</v>
      </c>
      <c r="B145" s="4" t="s">
        <v>618</v>
      </c>
      <c r="C145" s="8">
        <v>42416.0</v>
      </c>
      <c r="D145" s="8">
        <v>42420.0</v>
      </c>
      <c r="E145" s="4" t="s">
        <v>26</v>
      </c>
      <c r="F145" s="4" t="s">
        <v>619</v>
      </c>
      <c r="G145" s="4" t="s">
        <v>620</v>
      </c>
      <c r="H145" s="4" t="s">
        <v>46</v>
      </c>
      <c r="I145" s="4" t="s">
        <v>30</v>
      </c>
      <c r="J145" s="4" t="s">
        <v>222</v>
      </c>
      <c r="K145" s="4" t="s">
        <v>223</v>
      </c>
      <c r="L145" s="7">
        <v>10024.0</v>
      </c>
      <c r="M145" s="4" t="s">
        <v>33</v>
      </c>
      <c r="N145" s="4" t="s">
        <v>248</v>
      </c>
      <c r="O145" s="4" t="s">
        <v>39</v>
      </c>
      <c r="P145" s="4" t="s">
        <v>61</v>
      </c>
      <c r="Q145" s="4" t="s">
        <v>249</v>
      </c>
      <c r="R145" s="9">
        <v>91.6731358024691</v>
      </c>
      <c r="S145" s="7">
        <v>3.0</v>
      </c>
      <c r="T145" s="7">
        <v>0.0</v>
      </c>
      <c r="U145" s="7">
        <v>40.3361797530864</v>
      </c>
      <c r="V145" s="10" t="str">
        <f t="shared" si="1"/>
        <v>2016-02</v>
      </c>
    </row>
    <row r="146">
      <c r="A146" s="7">
        <v>145.0</v>
      </c>
      <c r="B146" s="4" t="s">
        <v>623</v>
      </c>
      <c r="C146" s="8">
        <v>42419.0</v>
      </c>
      <c r="D146" s="8">
        <v>42424.0</v>
      </c>
      <c r="E146" s="4" t="s">
        <v>26</v>
      </c>
      <c r="F146" s="4" t="s">
        <v>624</v>
      </c>
      <c r="G146" s="4" t="s">
        <v>625</v>
      </c>
      <c r="H146" s="4" t="s">
        <v>46</v>
      </c>
      <c r="I146" s="4" t="s">
        <v>30</v>
      </c>
      <c r="J146" s="4" t="s">
        <v>222</v>
      </c>
      <c r="K146" s="4" t="s">
        <v>223</v>
      </c>
      <c r="L146" s="7">
        <v>10035.0</v>
      </c>
      <c r="M146" s="4" t="s">
        <v>33</v>
      </c>
      <c r="N146" s="4" t="s">
        <v>626</v>
      </c>
      <c r="O146" s="4" t="s">
        <v>35</v>
      </c>
      <c r="P146" s="4" t="s">
        <v>121</v>
      </c>
      <c r="Q146" s="4" t="s">
        <v>627</v>
      </c>
      <c r="R146" s="9">
        <v>45.3565185185185</v>
      </c>
      <c r="S146" s="7">
        <v>2.0</v>
      </c>
      <c r="T146" s="7">
        <v>0.0</v>
      </c>
      <c r="U146" s="7">
        <v>14.9676511111111</v>
      </c>
      <c r="V146" s="10" t="str">
        <f t="shared" si="1"/>
        <v>2016-02</v>
      </c>
    </row>
    <row r="147">
      <c r="A147" s="7">
        <v>146.0</v>
      </c>
      <c r="B147" s="4" t="s">
        <v>623</v>
      </c>
      <c r="C147" s="8">
        <v>42419.0</v>
      </c>
      <c r="D147" s="8">
        <v>42424.0</v>
      </c>
      <c r="E147" s="4" t="s">
        <v>26</v>
      </c>
      <c r="F147" s="4" t="s">
        <v>624</v>
      </c>
      <c r="G147" s="4" t="s">
        <v>625</v>
      </c>
      <c r="H147" s="4" t="s">
        <v>46</v>
      </c>
      <c r="I147" s="4" t="s">
        <v>30</v>
      </c>
      <c r="J147" s="4" t="s">
        <v>222</v>
      </c>
      <c r="K147" s="4" t="s">
        <v>223</v>
      </c>
      <c r="L147" s="7">
        <v>10035.0</v>
      </c>
      <c r="M147" s="4" t="s">
        <v>33</v>
      </c>
      <c r="N147" s="4" t="s">
        <v>628</v>
      </c>
      <c r="O147" s="4" t="s">
        <v>51</v>
      </c>
      <c r="P147" s="4" t="s">
        <v>52</v>
      </c>
      <c r="Q147" s="4" t="s">
        <v>629</v>
      </c>
      <c r="R147" s="9">
        <v>247.838790123457</v>
      </c>
      <c r="S147" s="7">
        <v>3.0</v>
      </c>
      <c r="T147" s="7">
        <v>0.0</v>
      </c>
      <c r="U147" s="7">
        <v>9.91355160493827</v>
      </c>
      <c r="V147" s="10" t="str">
        <f t="shared" si="1"/>
        <v>2016-02</v>
      </c>
    </row>
    <row r="148">
      <c r="A148" s="7">
        <v>147.0</v>
      </c>
      <c r="B148" s="4" t="s">
        <v>630</v>
      </c>
      <c r="C148" s="8">
        <v>42419.0</v>
      </c>
      <c r="D148" s="8">
        <v>42423.0</v>
      </c>
      <c r="E148" s="4" t="s">
        <v>98</v>
      </c>
      <c r="F148" s="4" t="s">
        <v>426</v>
      </c>
      <c r="G148" s="4" t="s">
        <v>427</v>
      </c>
      <c r="H148" s="4" t="s">
        <v>29</v>
      </c>
      <c r="I148" s="4" t="s">
        <v>30</v>
      </c>
      <c r="J148" s="4" t="s">
        <v>631</v>
      </c>
      <c r="K148" s="4" t="s">
        <v>223</v>
      </c>
      <c r="L148" s="7">
        <v>11561.0</v>
      </c>
      <c r="M148" s="4" t="s">
        <v>33</v>
      </c>
      <c r="N148" s="4" t="s">
        <v>632</v>
      </c>
      <c r="O148" s="4" t="s">
        <v>51</v>
      </c>
      <c r="P148" s="4" t="s">
        <v>297</v>
      </c>
      <c r="Q148" s="4" t="s">
        <v>633</v>
      </c>
      <c r="R148" s="9">
        <v>8.84482716049383</v>
      </c>
      <c r="S148" s="7">
        <v>3.0</v>
      </c>
      <c r="T148" s="7">
        <v>0.0</v>
      </c>
      <c r="U148" s="7">
        <v>4.1570687654321</v>
      </c>
      <c r="V148" s="10" t="str">
        <f t="shared" si="1"/>
        <v>2016-02</v>
      </c>
    </row>
    <row r="149">
      <c r="A149" s="7">
        <v>148.0</v>
      </c>
      <c r="B149" s="4" t="s">
        <v>630</v>
      </c>
      <c r="C149" s="8">
        <v>42419.0</v>
      </c>
      <c r="D149" s="8">
        <v>42423.0</v>
      </c>
      <c r="E149" s="4" t="s">
        <v>98</v>
      </c>
      <c r="F149" s="4" t="s">
        <v>426</v>
      </c>
      <c r="G149" s="4" t="s">
        <v>427</v>
      </c>
      <c r="H149" s="4" t="s">
        <v>29</v>
      </c>
      <c r="I149" s="4" t="s">
        <v>30</v>
      </c>
      <c r="J149" s="4" t="s">
        <v>631</v>
      </c>
      <c r="K149" s="4" t="s">
        <v>223</v>
      </c>
      <c r="L149" s="7">
        <v>11561.0</v>
      </c>
      <c r="M149" s="4" t="s">
        <v>33</v>
      </c>
      <c r="N149" s="4" t="s">
        <v>634</v>
      </c>
      <c r="O149" s="4" t="s">
        <v>51</v>
      </c>
      <c r="P149" s="4" t="s">
        <v>635</v>
      </c>
      <c r="Q149" s="4" t="s">
        <v>636</v>
      </c>
      <c r="R149" s="9">
        <v>26.2284320987654</v>
      </c>
      <c r="S149" s="7">
        <v>3.0</v>
      </c>
      <c r="T149" s="7">
        <v>0.0</v>
      </c>
      <c r="U149" s="7">
        <v>6.81939234567901</v>
      </c>
      <c r="V149" s="10" t="str">
        <f t="shared" si="1"/>
        <v>2016-02</v>
      </c>
    </row>
    <row r="150">
      <c r="A150" s="7">
        <v>149.0</v>
      </c>
      <c r="B150" s="4" t="s">
        <v>637</v>
      </c>
      <c r="C150" s="8">
        <v>42419.0</v>
      </c>
      <c r="D150" s="8">
        <v>42422.0</v>
      </c>
      <c r="E150" s="4" t="s">
        <v>98</v>
      </c>
      <c r="F150" s="4" t="s">
        <v>624</v>
      </c>
      <c r="G150" s="4" t="s">
        <v>625</v>
      </c>
      <c r="H150" s="4" t="s">
        <v>46</v>
      </c>
      <c r="I150" s="4" t="s">
        <v>30</v>
      </c>
      <c r="J150" s="4" t="s">
        <v>362</v>
      </c>
      <c r="K150" s="4" t="s">
        <v>48</v>
      </c>
      <c r="L150" s="7">
        <v>94109.0</v>
      </c>
      <c r="M150" s="4" t="s">
        <v>49</v>
      </c>
      <c r="N150" s="4" t="s">
        <v>638</v>
      </c>
      <c r="O150" s="4" t="s">
        <v>51</v>
      </c>
      <c r="P150" s="4" t="s">
        <v>124</v>
      </c>
      <c r="Q150" s="4" t="s">
        <v>639</v>
      </c>
      <c r="R150" s="9">
        <v>70.88</v>
      </c>
      <c r="S150" s="7">
        <v>2.0</v>
      </c>
      <c r="T150" s="7">
        <v>0.0</v>
      </c>
      <c r="U150" s="7">
        <v>33.3136</v>
      </c>
      <c r="V150" s="10" t="str">
        <f t="shared" si="1"/>
        <v>2016-02</v>
      </c>
    </row>
    <row r="151">
      <c r="A151" s="7">
        <v>150.0</v>
      </c>
      <c r="B151" s="4" t="s">
        <v>640</v>
      </c>
      <c r="C151" s="8">
        <v>42420.0</v>
      </c>
      <c r="D151" s="8">
        <v>42427.0</v>
      </c>
      <c r="E151" s="4" t="s">
        <v>26</v>
      </c>
      <c r="F151" s="4" t="s">
        <v>641</v>
      </c>
      <c r="G151" s="4" t="s">
        <v>642</v>
      </c>
      <c r="H151" s="4" t="s">
        <v>46</v>
      </c>
      <c r="I151" s="4" t="s">
        <v>30</v>
      </c>
      <c r="J151" s="4" t="s">
        <v>643</v>
      </c>
      <c r="K151" s="4" t="s">
        <v>518</v>
      </c>
      <c r="L151" s="7">
        <v>37211.0</v>
      </c>
      <c r="M151" s="4" t="s">
        <v>83</v>
      </c>
      <c r="N151" s="4" t="s">
        <v>644</v>
      </c>
      <c r="O151" s="4" t="s">
        <v>51</v>
      </c>
      <c r="P151" s="4" t="s">
        <v>124</v>
      </c>
      <c r="Q151" s="4" t="s">
        <v>645</v>
      </c>
      <c r="R151" s="9">
        <v>3.1910131316893</v>
      </c>
      <c r="S151" s="7">
        <v>2.0</v>
      </c>
      <c r="T151" s="7">
        <v>0.2</v>
      </c>
      <c r="U151" s="7">
        <v>1.07696693194514</v>
      </c>
      <c r="V151" s="10" t="str">
        <f t="shared" si="1"/>
        <v>2016-02</v>
      </c>
    </row>
    <row r="152">
      <c r="A152" s="7">
        <v>151.0</v>
      </c>
      <c r="B152" s="4" t="s">
        <v>646</v>
      </c>
      <c r="C152" s="8">
        <v>42421.0</v>
      </c>
      <c r="D152" s="8">
        <v>42426.0</v>
      </c>
      <c r="E152" s="4" t="s">
        <v>98</v>
      </c>
      <c r="F152" s="4" t="s">
        <v>647</v>
      </c>
      <c r="G152" s="4" t="s">
        <v>648</v>
      </c>
      <c r="H152" s="4" t="s">
        <v>29</v>
      </c>
      <c r="I152" s="4" t="s">
        <v>30</v>
      </c>
      <c r="J152" s="4" t="s">
        <v>47</v>
      </c>
      <c r="K152" s="4" t="s">
        <v>48</v>
      </c>
      <c r="L152" s="7">
        <v>90032.0</v>
      </c>
      <c r="M152" s="4" t="s">
        <v>49</v>
      </c>
      <c r="N152" s="4" t="s">
        <v>649</v>
      </c>
      <c r="O152" s="4" t="s">
        <v>39</v>
      </c>
      <c r="P152" s="4" t="s">
        <v>61</v>
      </c>
      <c r="Q152" s="4" t="s">
        <v>650</v>
      </c>
      <c r="R152" s="9">
        <v>12.99</v>
      </c>
      <c r="S152" s="7">
        <v>1.0</v>
      </c>
      <c r="T152" s="7">
        <v>0.0</v>
      </c>
      <c r="U152" s="7">
        <v>0.7794</v>
      </c>
      <c r="V152" s="10" t="str">
        <f t="shared" si="1"/>
        <v>2016-02</v>
      </c>
    </row>
    <row r="153">
      <c r="A153" s="7">
        <v>152.0</v>
      </c>
      <c r="B153" s="4" t="s">
        <v>646</v>
      </c>
      <c r="C153" s="8">
        <v>42421.0</v>
      </c>
      <c r="D153" s="8">
        <v>42426.0</v>
      </c>
      <c r="E153" s="4" t="s">
        <v>98</v>
      </c>
      <c r="F153" s="4" t="s">
        <v>647</v>
      </c>
      <c r="G153" s="4" t="s">
        <v>648</v>
      </c>
      <c r="H153" s="4" t="s">
        <v>29</v>
      </c>
      <c r="I153" s="4" t="s">
        <v>30</v>
      </c>
      <c r="J153" s="4" t="s">
        <v>47</v>
      </c>
      <c r="K153" s="4" t="s">
        <v>48</v>
      </c>
      <c r="L153" s="7">
        <v>90032.0</v>
      </c>
      <c r="M153" s="4" t="s">
        <v>49</v>
      </c>
      <c r="N153" s="4" t="s">
        <v>651</v>
      </c>
      <c r="O153" s="4" t="s">
        <v>51</v>
      </c>
      <c r="P153" s="4" t="s">
        <v>76</v>
      </c>
      <c r="Q153" s="4" t="s">
        <v>652</v>
      </c>
      <c r="R153" s="9">
        <v>18.56</v>
      </c>
      <c r="S153" s="7">
        <v>4.0</v>
      </c>
      <c r="T153" s="7">
        <v>0.2</v>
      </c>
      <c r="U153" s="7">
        <v>6.496</v>
      </c>
      <c r="V153" s="10" t="str">
        <f t="shared" si="1"/>
        <v>2016-02</v>
      </c>
    </row>
    <row r="154">
      <c r="A154" s="7">
        <v>153.0</v>
      </c>
      <c r="B154" s="4" t="s">
        <v>646</v>
      </c>
      <c r="C154" s="8">
        <v>42421.0</v>
      </c>
      <c r="D154" s="8">
        <v>42426.0</v>
      </c>
      <c r="E154" s="4" t="s">
        <v>98</v>
      </c>
      <c r="F154" s="4" t="s">
        <v>647</v>
      </c>
      <c r="G154" s="4" t="s">
        <v>648</v>
      </c>
      <c r="H154" s="4" t="s">
        <v>29</v>
      </c>
      <c r="I154" s="4" t="s">
        <v>30</v>
      </c>
      <c r="J154" s="4" t="s">
        <v>47</v>
      </c>
      <c r="K154" s="4" t="s">
        <v>48</v>
      </c>
      <c r="L154" s="7">
        <v>90032.0</v>
      </c>
      <c r="M154" s="4" t="s">
        <v>49</v>
      </c>
      <c r="N154" s="4" t="s">
        <v>653</v>
      </c>
      <c r="O154" s="4" t="s">
        <v>51</v>
      </c>
      <c r="P154" s="4" t="s">
        <v>52</v>
      </c>
      <c r="Q154" s="4" t="s">
        <v>654</v>
      </c>
      <c r="R154" s="9">
        <v>449.15</v>
      </c>
      <c r="S154" s="7">
        <v>5.0</v>
      </c>
      <c r="T154" s="7">
        <v>0.0</v>
      </c>
      <c r="U154" s="7">
        <v>8.983</v>
      </c>
      <c r="V154" s="10" t="str">
        <f t="shared" si="1"/>
        <v>2016-02</v>
      </c>
    </row>
    <row r="155">
      <c r="A155" s="7">
        <v>154.0</v>
      </c>
      <c r="B155" s="4" t="s">
        <v>646</v>
      </c>
      <c r="C155" s="8">
        <v>42421.0</v>
      </c>
      <c r="D155" s="8">
        <v>42426.0</v>
      </c>
      <c r="E155" s="4" t="s">
        <v>98</v>
      </c>
      <c r="F155" s="4" t="s">
        <v>647</v>
      </c>
      <c r="G155" s="4" t="s">
        <v>648</v>
      </c>
      <c r="H155" s="4" t="s">
        <v>29</v>
      </c>
      <c r="I155" s="4" t="s">
        <v>30</v>
      </c>
      <c r="J155" s="4" t="s">
        <v>47</v>
      </c>
      <c r="K155" s="4" t="s">
        <v>48</v>
      </c>
      <c r="L155" s="7">
        <v>90032.0</v>
      </c>
      <c r="M155" s="4" t="s">
        <v>49</v>
      </c>
      <c r="N155" s="4" t="s">
        <v>655</v>
      </c>
      <c r="O155" s="4" t="s">
        <v>51</v>
      </c>
      <c r="P155" s="4" t="s">
        <v>76</v>
      </c>
      <c r="Q155" s="4" t="s">
        <v>656</v>
      </c>
      <c r="R155" s="9">
        <v>31.248</v>
      </c>
      <c r="S155" s="7">
        <v>7.0</v>
      </c>
      <c r="T155" s="7">
        <v>0.2</v>
      </c>
      <c r="U155" s="7">
        <v>10.9368</v>
      </c>
      <c r="V155" s="10" t="str">
        <f t="shared" si="1"/>
        <v>2016-02</v>
      </c>
    </row>
    <row r="156">
      <c r="A156" s="7">
        <v>155.0</v>
      </c>
      <c r="B156" s="4" t="s">
        <v>657</v>
      </c>
      <c r="C156" s="8">
        <v>42421.0</v>
      </c>
      <c r="D156" s="8">
        <v>42426.0</v>
      </c>
      <c r="E156" s="4" t="s">
        <v>26</v>
      </c>
      <c r="F156" s="4" t="s">
        <v>658</v>
      </c>
      <c r="G156" s="4" t="s">
        <v>659</v>
      </c>
      <c r="H156" s="4" t="s">
        <v>29</v>
      </c>
      <c r="I156" s="4" t="s">
        <v>30</v>
      </c>
      <c r="J156" s="4" t="s">
        <v>660</v>
      </c>
      <c r="K156" s="4" t="s">
        <v>223</v>
      </c>
      <c r="L156" s="7">
        <v>11572.0</v>
      </c>
      <c r="M156" s="4" t="s">
        <v>33</v>
      </c>
      <c r="N156" s="4" t="s">
        <v>661</v>
      </c>
      <c r="O156" s="4" t="s">
        <v>35</v>
      </c>
      <c r="P156" s="4" t="s">
        <v>121</v>
      </c>
      <c r="Q156" s="4" t="s">
        <v>662</v>
      </c>
      <c r="R156" s="9">
        <v>70.3970987654321</v>
      </c>
      <c r="S156" s="7">
        <v>5.0</v>
      </c>
      <c r="T156" s="7">
        <v>0.0</v>
      </c>
      <c r="U156" s="7">
        <v>29.5667814814815</v>
      </c>
      <c r="V156" s="10" t="str">
        <f t="shared" si="1"/>
        <v>2016-02</v>
      </c>
    </row>
    <row r="157">
      <c r="A157" s="7">
        <v>156.0</v>
      </c>
      <c r="B157" s="4" t="s">
        <v>657</v>
      </c>
      <c r="C157" s="8">
        <v>42421.0</v>
      </c>
      <c r="D157" s="8">
        <v>42426.0</v>
      </c>
      <c r="E157" s="4" t="s">
        <v>26</v>
      </c>
      <c r="F157" s="4" t="s">
        <v>658</v>
      </c>
      <c r="G157" s="4" t="s">
        <v>659</v>
      </c>
      <c r="H157" s="4" t="s">
        <v>29</v>
      </c>
      <c r="I157" s="4" t="s">
        <v>30</v>
      </c>
      <c r="J157" s="4" t="s">
        <v>660</v>
      </c>
      <c r="K157" s="4" t="s">
        <v>223</v>
      </c>
      <c r="L157" s="7">
        <v>11572.0</v>
      </c>
      <c r="M157" s="4" t="s">
        <v>33</v>
      </c>
      <c r="N157" s="4" t="s">
        <v>663</v>
      </c>
      <c r="O157" s="4" t="s">
        <v>51</v>
      </c>
      <c r="P157" s="4" t="s">
        <v>52</v>
      </c>
      <c r="Q157" s="4" t="s">
        <v>664</v>
      </c>
      <c r="R157" s="9">
        <v>302.590111111111</v>
      </c>
      <c r="S157" s="7">
        <v>3.0</v>
      </c>
      <c r="T157" s="7">
        <v>0.0</v>
      </c>
      <c r="U157" s="7">
        <v>81.69933</v>
      </c>
      <c r="V157" s="10" t="str">
        <f t="shared" si="1"/>
        <v>2016-02</v>
      </c>
    </row>
    <row r="158">
      <c r="A158" s="7">
        <v>157.0</v>
      </c>
      <c r="B158" s="4" t="s">
        <v>657</v>
      </c>
      <c r="C158" s="8">
        <v>42421.0</v>
      </c>
      <c r="D158" s="8">
        <v>42426.0</v>
      </c>
      <c r="E158" s="4" t="s">
        <v>26</v>
      </c>
      <c r="F158" s="4" t="s">
        <v>658</v>
      </c>
      <c r="G158" s="4" t="s">
        <v>659</v>
      </c>
      <c r="H158" s="4" t="s">
        <v>29</v>
      </c>
      <c r="I158" s="4" t="s">
        <v>30</v>
      </c>
      <c r="J158" s="4" t="s">
        <v>660</v>
      </c>
      <c r="K158" s="4" t="s">
        <v>223</v>
      </c>
      <c r="L158" s="7">
        <v>11572.0</v>
      </c>
      <c r="M158" s="4" t="s">
        <v>33</v>
      </c>
      <c r="N158" s="4" t="s">
        <v>665</v>
      </c>
      <c r="O158" s="4" t="s">
        <v>39</v>
      </c>
      <c r="P158" s="4" t="s">
        <v>40</v>
      </c>
      <c r="Q158" s="4" t="s">
        <v>666</v>
      </c>
      <c r="R158" s="9">
        <v>40.8190864197531</v>
      </c>
      <c r="S158" s="7">
        <v>2.0</v>
      </c>
      <c r="T158" s="7">
        <v>0.0</v>
      </c>
      <c r="U158" s="7">
        <v>2.04095432098765</v>
      </c>
      <c r="V158" s="10" t="str">
        <f t="shared" si="1"/>
        <v>2016-02</v>
      </c>
    </row>
    <row r="159">
      <c r="A159" s="7">
        <v>158.0</v>
      </c>
      <c r="B159" s="4" t="s">
        <v>667</v>
      </c>
      <c r="C159" s="8">
        <v>42421.0</v>
      </c>
      <c r="D159" s="8">
        <v>42425.0</v>
      </c>
      <c r="E159" s="4" t="s">
        <v>26</v>
      </c>
      <c r="F159" s="4" t="s">
        <v>668</v>
      </c>
      <c r="G159" s="4" t="s">
        <v>669</v>
      </c>
      <c r="H159" s="4" t="s">
        <v>112</v>
      </c>
      <c r="I159" s="4" t="s">
        <v>30</v>
      </c>
      <c r="J159" s="4" t="s">
        <v>670</v>
      </c>
      <c r="K159" s="4" t="s">
        <v>102</v>
      </c>
      <c r="L159" s="7">
        <v>33614.0</v>
      </c>
      <c r="M159" s="4" t="s">
        <v>83</v>
      </c>
      <c r="N159" s="4" t="s">
        <v>671</v>
      </c>
      <c r="O159" s="4" t="s">
        <v>51</v>
      </c>
      <c r="P159" s="4" t="s">
        <v>76</v>
      </c>
      <c r="Q159" s="4" t="s">
        <v>672</v>
      </c>
      <c r="R159" s="9">
        <v>0.728363105644515</v>
      </c>
      <c r="S159" s="7">
        <v>3.0</v>
      </c>
      <c r="T159" s="7">
        <v>0.7</v>
      </c>
      <c r="U159" s="7">
        <v>-0.534132944139311</v>
      </c>
      <c r="V159" s="10" t="str">
        <f t="shared" si="1"/>
        <v>2016-02</v>
      </c>
    </row>
    <row r="160">
      <c r="A160" s="7">
        <v>159.0</v>
      </c>
      <c r="B160" s="4" t="s">
        <v>667</v>
      </c>
      <c r="C160" s="8">
        <v>42421.0</v>
      </c>
      <c r="D160" s="8">
        <v>42425.0</v>
      </c>
      <c r="E160" s="4" t="s">
        <v>26</v>
      </c>
      <c r="F160" s="4" t="s">
        <v>668</v>
      </c>
      <c r="G160" s="4" t="s">
        <v>669</v>
      </c>
      <c r="H160" s="4" t="s">
        <v>112</v>
      </c>
      <c r="I160" s="4" t="s">
        <v>30</v>
      </c>
      <c r="J160" s="4" t="s">
        <v>670</v>
      </c>
      <c r="K160" s="4" t="s">
        <v>102</v>
      </c>
      <c r="L160" s="7">
        <v>33614.0</v>
      </c>
      <c r="M160" s="4" t="s">
        <v>83</v>
      </c>
      <c r="N160" s="4" t="s">
        <v>95</v>
      </c>
      <c r="O160" s="4" t="s">
        <v>51</v>
      </c>
      <c r="P160" s="4" t="s">
        <v>76</v>
      </c>
      <c r="Q160" s="4" t="s">
        <v>96</v>
      </c>
      <c r="R160" s="9">
        <v>6.67142324160961</v>
      </c>
      <c r="S160" s="7">
        <v>2.0</v>
      </c>
      <c r="T160" s="7">
        <v>0.7</v>
      </c>
      <c r="U160" s="7">
        <v>-5.11475781856737</v>
      </c>
      <c r="V160" s="10" t="str">
        <f t="shared" si="1"/>
        <v>2016-02</v>
      </c>
    </row>
    <row r="161">
      <c r="A161" s="7">
        <v>160.0</v>
      </c>
      <c r="B161" s="4" t="s">
        <v>667</v>
      </c>
      <c r="C161" s="8">
        <v>42421.0</v>
      </c>
      <c r="D161" s="8">
        <v>42425.0</v>
      </c>
      <c r="E161" s="4" t="s">
        <v>26</v>
      </c>
      <c r="F161" s="4" t="s">
        <v>668</v>
      </c>
      <c r="G161" s="4" t="s">
        <v>669</v>
      </c>
      <c r="H161" s="4" t="s">
        <v>112</v>
      </c>
      <c r="I161" s="4" t="s">
        <v>30</v>
      </c>
      <c r="J161" s="4" t="s">
        <v>670</v>
      </c>
      <c r="K161" s="4" t="s">
        <v>102</v>
      </c>
      <c r="L161" s="7">
        <v>33614.0</v>
      </c>
      <c r="M161" s="4" t="s">
        <v>83</v>
      </c>
      <c r="N161" s="4" t="s">
        <v>673</v>
      </c>
      <c r="O161" s="4" t="s">
        <v>51</v>
      </c>
      <c r="P161" s="4" t="s">
        <v>52</v>
      </c>
      <c r="Q161" s="4" t="s">
        <v>674</v>
      </c>
      <c r="R161" s="9">
        <v>82.6409856997143</v>
      </c>
      <c r="S161" s="7">
        <v>3.0</v>
      </c>
      <c r="T161" s="7">
        <v>0.2</v>
      </c>
      <c r="U161" s="7">
        <v>6.19807392747857</v>
      </c>
      <c r="V161" s="10" t="str">
        <f t="shared" si="1"/>
        <v>2016-02</v>
      </c>
    </row>
    <row r="162">
      <c r="A162" s="7">
        <v>161.0</v>
      </c>
      <c r="B162" s="4" t="s">
        <v>675</v>
      </c>
      <c r="C162" s="8">
        <v>42421.0</v>
      </c>
      <c r="D162" s="8">
        <v>42422.0</v>
      </c>
      <c r="E162" s="4" t="s">
        <v>43</v>
      </c>
      <c r="F162" s="4" t="s">
        <v>596</v>
      </c>
      <c r="G162" s="4" t="s">
        <v>597</v>
      </c>
      <c r="H162" s="4" t="s">
        <v>29</v>
      </c>
      <c r="I162" s="4" t="s">
        <v>30</v>
      </c>
      <c r="J162" s="4" t="s">
        <v>222</v>
      </c>
      <c r="K162" s="4" t="s">
        <v>223</v>
      </c>
      <c r="L162" s="7">
        <v>10011.0</v>
      </c>
      <c r="M162" s="4" t="s">
        <v>33</v>
      </c>
      <c r="N162" s="4" t="s">
        <v>676</v>
      </c>
      <c r="O162" s="4" t="s">
        <v>35</v>
      </c>
      <c r="P162" s="4" t="s">
        <v>121</v>
      </c>
      <c r="Q162" s="4" t="s">
        <v>677</v>
      </c>
      <c r="R162" s="9">
        <v>138.65012345679</v>
      </c>
      <c r="S162" s="7">
        <v>7.0</v>
      </c>
      <c r="T162" s="7">
        <v>0.0</v>
      </c>
      <c r="U162" s="7">
        <v>67.9385604938272</v>
      </c>
      <c r="V162" s="10" t="str">
        <f t="shared" si="1"/>
        <v>2016-02</v>
      </c>
    </row>
    <row r="163">
      <c r="A163" s="7">
        <v>162.0</v>
      </c>
      <c r="B163" s="4" t="s">
        <v>678</v>
      </c>
      <c r="C163" s="8">
        <v>42422.0</v>
      </c>
      <c r="D163" s="8">
        <v>42428.0</v>
      </c>
      <c r="E163" s="4" t="s">
        <v>26</v>
      </c>
      <c r="F163" s="4" t="s">
        <v>679</v>
      </c>
      <c r="G163" s="4" t="s">
        <v>680</v>
      </c>
      <c r="H163" s="4" t="s">
        <v>112</v>
      </c>
      <c r="I163" s="4" t="s">
        <v>30</v>
      </c>
      <c r="J163" s="4" t="s">
        <v>681</v>
      </c>
      <c r="K163" s="4" t="s">
        <v>130</v>
      </c>
      <c r="L163" s="7">
        <v>53209.0</v>
      </c>
      <c r="M163" s="4" t="s">
        <v>59</v>
      </c>
      <c r="N163" s="4" t="s">
        <v>682</v>
      </c>
      <c r="O163" s="4" t="s">
        <v>51</v>
      </c>
      <c r="P163" s="4" t="s">
        <v>283</v>
      </c>
      <c r="Q163" s="4" t="s">
        <v>683</v>
      </c>
      <c r="R163" s="9">
        <v>500.812444444444</v>
      </c>
      <c r="S163" s="7">
        <v>9.0</v>
      </c>
      <c r="T163" s="7">
        <v>0.0</v>
      </c>
      <c r="U163" s="7">
        <v>140.227484444444</v>
      </c>
      <c r="V163" s="10" t="str">
        <f t="shared" si="1"/>
        <v>2016-02</v>
      </c>
    </row>
    <row r="164">
      <c r="A164" s="7">
        <v>163.0</v>
      </c>
      <c r="B164" s="4" t="s">
        <v>684</v>
      </c>
      <c r="C164" s="8">
        <v>42422.0</v>
      </c>
      <c r="D164" s="8">
        <v>42426.0</v>
      </c>
      <c r="E164" s="4" t="s">
        <v>26</v>
      </c>
      <c r="F164" s="4" t="s">
        <v>685</v>
      </c>
      <c r="G164" s="4" t="s">
        <v>686</v>
      </c>
      <c r="H164" s="4" t="s">
        <v>46</v>
      </c>
      <c r="I164" s="4" t="s">
        <v>30</v>
      </c>
      <c r="J164" s="4" t="s">
        <v>47</v>
      </c>
      <c r="K164" s="4" t="s">
        <v>48</v>
      </c>
      <c r="L164" s="7">
        <v>90045.0</v>
      </c>
      <c r="M164" s="4" t="s">
        <v>49</v>
      </c>
      <c r="N164" s="4" t="s">
        <v>687</v>
      </c>
      <c r="O164" s="4" t="s">
        <v>39</v>
      </c>
      <c r="P164" s="4" t="s">
        <v>40</v>
      </c>
      <c r="Q164" s="4" t="s">
        <v>688</v>
      </c>
      <c r="R164" s="9">
        <v>445.96</v>
      </c>
      <c r="S164" s="7">
        <v>5.0</v>
      </c>
      <c r="T164" s="7">
        <v>0.2</v>
      </c>
      <c r="U164" s="7">
        <v>55.745</v>
      </c>
      <c r="V164" s="10" t="str">
        <f t="shared" si="1"/>
        <v>2016-02</v>
      </c>
    </row>
    <row r="165">
      <c r="A165" s="7">
        <v>164.0</v>
      </c>
      <c r="B165" s="4" t="s">
        <v>684</v>
      </c>
      <c r="C165" s="8">
        <v>42422.0</v>
      </c>
      <c r="D165" s="8">
        <v>42426.0</v>
      </c>
      <c r="E165" s="4" t="s">
        <v>26</v>
      </c>
      <c r="F165" s="4" t="s">
        <v>685</v>
      </c>
      <c r="G165" s="4" t="s">
        <v>686</v>
      </c>
      <c r="H165" s="4" t="s">
        <v>46</v>
      </c>
      <c r="I165" s="4" t="s">
        <v>30</v>
      </c>
      <c r="J165" s="4" t="s">
        <v>47</v>
      </c>
      <c r="K165" s="4" t="s">
        <v>48</v>
      </c>
      <c r="L165" s="7">
        <v>90045.0</v>
      </c>
      <c r="M165" s="4" t="s">
        <v>49</v>
      </c>
      <c r="N165" s="4" t="s">
        <v>689</v>
      </c>
      <c r="O165" s="4" t="s">
        <v>39</v>
      </c>
      <c r="P165" s="4" t="s">
        <v>61</v>
      </c>
      <c r="Q165" s="4" t="s">
        <v>690</v>
      </c>
      <c r="R165" s="9">
        <v>36.24</v>
      </c>
      <c r="S165" s="7">
        <v>1.0</v>
      </c>
      <c r="T165" s="7">
        <v>0.0</v>
      </c>
      <c r="U165" s="7">
        <v>15.2208</v>
      </c>
      <c r="V165" s="10" t="str">
        <f t="shared" si="1"/>
        <v>2016-02</v>
      </c>
    </row>
    <row r="166">
      <c r="A166" s="7">
        <v>165.0</v>
      </c>
      <c r="B166" s="4" t="s">
        <v>684</v>
      </c>
      <c r="C166" s="8">
        <v>42422.0</v>
      </c>
      <c r="D166" s="8">
        <v>42426.0</v>
      </c>
      <c r="E166" s="4" t="s">
        <v>26</v>
      </c>
      <c r="F166" s="4" t="s">
        <v>685</v>
      </c>
      <c r="G166" s="4" t="s">
        <v>686</v>
      </c>
      <c r="H166" s="4" t="s">
        <v>46</v>
      </c>
      <c r="I166" s="4" t="s">
        <v>30</v>
      </c>
      <c r="J166" s="4" t="s">
        <v>47</v>
      </c>
      <c r="K166" s="4" t="s">
        <v>48</v>
      </c>
      <c r="L166" s="7">
        <v>90045.0</v>
      </c>
      <c r="M166" s="4" t="s">
        <v>49</v>
      </c>
      <c r="N166" s="4" t="s">
        <v>691</v>
      </c>
      <c r="O166" s="4" t="s">
        <v>51</v>
      </c>
      <c r="P166" s="4" t="s">
        <v>272</v>
      </c>
      <c r="Q166" s="4" t="s">
        <v>692</v>
      </c>
      <c r="R166" s="9">
        <v>10.65</v>
      </c>
      <c r="S166" s="7">
        <v>3.0</v>
      </c>
      <c r="T166" s="7">
        <v>0.0</v>
      </c>
      <c r="U166" s="7">
        <v>5.0055</v>
      </c>
      <c r="V166" s="10" t="str">
        <f t="shared" si="1"/>
        <v>2016-02</v>
      </c>
    </row>
    <row r="167">
      <c r="A167" s="7">
        <v>166.0</v>
      </c>
      <c r="B167" s="4" t="s">
        <v>693</v>
      </c>
      <c r="C167" s="8">
        <v>42423.0</v>
      </c>
      <c r="D167" s="8">
        <v>42427.0</v>
      </c>
      <c r="E167" s="4" t="s">
        <v>26</v>
      </c>
      <c r="F167" s="4" t="s">
        <v>694</v>
      </c>
      <c r="G167" s="4" t="s">
        <v>695</v>
      </c>
      <c r="H167" s="4" t="s">
        <v>29</v>
      </c>
      <c r="I167" s="4" t="s">
        <v>30</v>
      </c>
      <c r="J167" s="4" t="s">
        <v>90</v>
      </c>
      <c r="K167" s="4" t="s">
        <v>91</v>
      </c>
      <c r="L167" s="7">
        <v>19120.0</v>
      </c>
      <c r="M167" s="4" t="s">
        <v>33</v>
      </c>
      <c r="N167" s="4" t="s">
        <v>696</v>
      </c>
      <c r="O167" s="4" t="s">
        <v>51</v>
      </c>
      <c r="P167" s="4" t="s">
        <v>205</v>
      </c>
      <c r="Q167" s="4" t="s">
        <v>697</v>
      </c>
      <c r="R167" s="9">
        <v>58.8317728395062</v>
      </c>
      <c r="S167" s="7">
        <v>3.0</v>
      </c>
      <c r="T167" s="7">
        <v>0.2</v>
      </c>
      <c r="U167" s="7">
        <v>22.0619148148148</v>
      </c>
      <c r="V167" s="10" t="str">
        <f t="shared" si="1"/>
        <v>2016-02</v>
      </c>
    </row>
    <row r="168">
      <c r="A168" s="7">
        <v>167.0</v>
      </c>
      <c r="B168" s="4" t="s">
        <v>698</v>
      </c>
      <c r="C168" s="8">
        <v>42425.0</v>
      </c>
      <c r="D168" s="8">
        <v>42427.0</v>
      </c>
      <c r="E168" s="4" t="s">
        <v>98</v>
      </c>
      <c r="F168" s="4" t="s">
        <v>699</v>
      </c>
      <c r="G168" s="4" t="s">
        <v>700</v>
      </c>
      <c r="H168" s="4" t="s">
        <v>46</v>
      </c>
      <c r="I168" s="4" t="s">
        <v>30</v>
      </c>
      <c r="J168" s="4" t="s">
        <v>701</v>
      </c>
      <c r="K168" s="4" t="s">
        <v>157</v>
      </c>
      <c r="L168" s="7">
        <v>43055.0</v>
      </c>
      <c r="M168" s="4" t="s">
        <v>33</v>
      </c>
      <c r="N168" s="4" t="s">
        <v>415</v>
      </c>
      <c r="O168" s="4" t="s">
        <v>51</v>
      </c>
      <c r="P168" s="4" t="s">
        <v>205</v>
      </c>
      <c r="Q168" s="4" t="s">
        <v>416</v>
      </c>
      <c r="R168" s="9">
        <v>47.7774485596708</v>
      </c>
      <c r="S168" s="7">
        <v>5.0</v>
      </c>
      <c r="T168" s="7">
        <v>0.2</v>
      </c>
      <c r="U168" s="7">
        <v>17.9165432098765</v>
      </c>
      <c r="V168" s="10" t="str">
        <f t="shared" si="1"/>
        <v>2016-02</v>
      </c>
    </row>
    <row r="169">
      <c r="A169" s="7">
        <v>168.0</v>
      </c>
      <c r="B169" s="4" t="s">
        <v>702</v>
      </c>
      <c r="C169" s="8">
        <v>42427.0</v>
      </c>
      <c r="D169" s="8">
        <v>42430.0</v>
      </c>
      <c r="E169" s="4" t="s">
        <v>43</v>
      </c>
      <c r="F169" s="4" t="s">
        <v>703</v>
      </c>
      <c r="G169" s="4" t="s">
        <v>704</v>
      </c>
      <c r="H169" s="4" t="s">
        <v>46</v>
      </c>
      <c r="I169" s="4" t="s">
        <v>30</v>
      </c>
      <c r="J169" s="4" t="s">
        <v>222</v>
      </c>
      <c r="K169" s="4" t="s">
        <v>223</v>
      </c>
      <c r="L169" s="7">
        <v>10011.0</v>
      </c>
      <c r="M169" s="4" t="s">
        <v>33</v>
      </c>
      <c r="N169" s="4" t="s">
        <v>705</v>
      </c>
      <c r="O169" s="4" t="s">
        <v>51</v>
      </c>
      <c r="P169" s="4" t="s">
        <v>283</v>
      </c>
      <c r="Q169" s="4" t="s">
        <v>706</v>
      </c>
      <c r="R169" s="9">
        <v>174.888296296296</v>
      </c>
      <c r="S169" s="7">
        <v>3.0</v>
      </c>
      <c r="T169" s="7">
        <v>0.0</v>
      </c>
      <c r="U169" s="7">
        <v>50.7176059259259</v>
      </c>
      <c r="V169" s="10" t="str">
        <f t="shared" si="1"/>
        <v>2016-02</v>
      </c>
    </row>
    <row r="170">
      <c r="A170" s="7">
        <v>169.0</v>
      </c>
      <c r="B170" s="4" t="s">
        <v>707</v>
      </c>
      <c r="C170" s="8">
        <v>42427.0</v>
      </c>
      <c r="D170" s="8">
        <v>42430.0</v>
      </c>
      <c r="E170" s="4" t="s">
        <v>98</v>
      </c>
      <c r="F170" s="4" t="s">
        <v>708</v>
      </c>
      <c r="G170" s="4" t="s">
        <v>709</v>
      </c>
      <c r="H170" s="4" t="s">
        <v>46</v>
      </c>
      <c r="I170" s="4" t="s">
        <v>30</v>
      </c>
      <c r="J170" s="4" t="s">
        <v>710</v>
      </c>
      <c r="K170" s="4" t="s">
        <v>130</v>
      </c>
      <c r="L170" s="7">
        <v>54601.0</v>
      </c>
      <c r="M170" s="4" t="s">
        <v>59</v>
      </c>
      <c r="N170" s="4" t="s">
        <v>711</v>
      </c>
      <c r="O170" s="4" t="s">
        <v>51</v>
      </c>
      <c r="P170" s="4" t="s">
        <v>76</v>
      </c>
      <c r="Q170" s="4" t="s">
        <v>712</v>
      </c>
      <c r="R170" s="9">
        <v>58.1528148148148</v>
      </c>
      <c r="S170" s="7">
        <v>3.0</v>
      </c>
      <c r="T170" s="7">
        <v>0.0</v>
      </c>
      <c r="U170" s="7">
        <v>29.0764074074074</v>
      </c>
      <c r="V170" s="10" t="str">
        <f t="shared" si="1"/>
        <v>2016-02</v>
      </c>
    </row>
    <row r="171">
      <c r="A171" s="7">
        <v>170.0</v>
      </c>
      <c r="B171" s="4" t="s">
        <v>713</v>
      </c>
      <c r="C171" s="8">
        <v>42427.0</v>
      </c>
      <c r="D171" s="8">
        <v>42431.0</v>
      </c>
      <c r="E171" s="4" t="s">
        <v>26</v>
      </c>
      <c r="F171" s="4" t="s">
        <v>714</v>
      </c>
      <c r="G171" s="4" t="s">
        <v>715</v>
      </c>
      <c r="H171" s="4" t="s">
        <v>46</v>
      </c>
      <c r="I171" s="4" t="s">
        <v>30</v>
      </c>
      <c r="J171" s="4" t="s">
        <v>455</v>
      </c>
      <c r="K171" s="4" t="s">
        <v>58</v>
      </c>
      <c r="L171" s="7">
        <v>77070.0</v>
      </c>
      <c r="M171" s="4" t="s">
        <v>59</v>
      </c>
      <c r="N171" s="4" t="s">
        <v>716</v>
      </c>
      <c r="O171" s="4" t="s">
        <v>35</v>
      </c>
      <c r="P171" s="4" t="s">
        <v>121</v>
      </c>
      <c r="Q171" s="4" t="s">
        <v>717</v>
      </c>
      <c r="R171" s="9">
        <v>16.571812345679</v>
      </c>
      <c r="S171" s="7">
        <v>2.0</v>
      </c>
      <c r="T171" s="7">
        <v>0.6</v>
      </c>
      <c r="U171" s="7">
        <v>-7.04302024691358</v>
      </c>
      <c r="V171" s="10" t="str">
        <f t="shared" si="1"/>
        <v>2016-02</v>
      </c>
    </row>
    <row r="172">
      <c r="A172" s="7">
        <v>171.0</v>
      </c>
      <c r="B172" s="4" t="s">
        <v>718</v>
      </c>
      <c r="C172" s="8">
        <v>42428.0</v>
      </c>
      <c r="D172" s="8">
        <v>42435.0</v>
      </c>
      <c r="E172" s="4" t="s">
        <v>26</v>
      </c>
      <c r="F172" s="4" t="s">
        <v>719</v>
      </c>
      <c r="G172" s="4" t="s">
        <v>720</v>
      </c>
      <c r="H172" s="4" t="s">
        <v>29</v>
      </c>
      <c r="I172" s="4" t="s">
        <v>30</v>
      </c>
      <c r="J172" s="4" t="s">
        <v>222</v>
      </c>
      <c r="K172" s="4" t="s">
        <v>223</v>
      </c>
      <c r="L172" s="7">
        <v>10035.0</v>
      </c>
      <c r="M172" s="4" t="s">
        <v>33</v>
      </c>
      <c r="N172" s="4" t="s">
        <v>721</v>
      </c>
      <c r="O172" s="4" t="s">
        <v>51</v>
      </c>
      <c r="P172" s="4" t="s">
        <v>272</v>
      </c>
      <c r="Q172" s="4" t="s">
        <v>722</v>
      </c>
      <c r="R172" s="9">
        <v>37.3507160493827</v>
      </c>
      <c r="S172" s="7">
        <v>6.0</v>
      </c>
      <c r="T172" s="7">
        <v>0.0</v>
      </c>
      <c r="U172" s="7">
        <v>18.6753580246914</v>
      </c>
      <c r="V172" s="10" t="str">
        <f t="shared" si="1"/>
        <v>2016-02</v>
      </c>
    </row>
    <row r="173">
      <c r="A173" s="7">
        <v>172.0</v>
      </c>
      <c r="B173" s="4" t="s">
        <v>723</v>
      </c>
      <c r="C173" s="8">
        <v>42429.0</v>
      </c>
      <c r="D173" s="8">
        <v>42433.0</v>
      </c>
      <c r="E173" s="4" t="s">
        <v>26</v>
      </c>
      <c r="F173" s="4" t="s">
        <v>724</v>
      </c>
      <c r="G173" s="4" t="s">
        <v>725</v>
      </c>
      <c r="H173" s="4" t="s">
        <v>46</v>
      </c>
      <c r="I173" s="4" t="s">
        <v>30</v>
      </c>
      <c r="J173" s="4" t="s">
        <v>701</v>
      </c>
      <c r="K173" s="4" t="s">
        <v>157</v>
      </c>
      <c r="L173" s="7">
        <v>43055.0</v>
      </c>
      <c r="M173" s="4" t="s">
        <v>33</v>
      </c>
      <c r="N173" s="4" t="s">
        <v>726</v>
      </c>
      <c r="O173" s="4" t="s">
        <v>51</v>
      </c>
      <c r="P173" s="4" t="s">
        <v>93</v>
      </c>
      <c r="Q173" s="4" t="s">
        <v>727</v>
      </c>
      <c r="R173" s="9">
        <v>113.801586831276</v>
      </c>
      <c r="S173" s="7">
        <v>7.0</v>
      </c>
      <c r="T173" s="7">
        <v>0.2</v>
      </c>
      <c r="U173" s="7">
        <v>8.53511901234568</v>
      </c>
      <c r="V173" s="10" t="str">
        <f t="shared" si="1"/>
        <v>2016-02</v>
      </c>
    </row>
    <row r="174">
      <c r="A174" s="7">
        <v>173.0</v>
      </c>
      <c r="B174" s="4" t="s">
        <v>728</v>
      </c>
      <c r="C174" s="8">
        <v>42430.0</v>
      </c>
      <c r="D174" s="8">
        <v>42434.0</v>
      </c>
      <c r="E174" s="4" t="s">
        <v>26</v>
      </c>
      <c r="F174" s="4" t="s">
        <v>729</v>
      </c>
      <c r="G174" s="4" t="s">
        <v>730</v>
      </c>
      <c r="H174" s="4" t="s">
        <v>46</v>
      </c>
      <c r="I174" s="4" t="s">
        <v>30</v>
      </c>
      <c r="J174" s="4" t="s">
        <v>731</v>
      </c>
      <c r="K174" s="4" t="s">
        <v>223</v>
      </c>
      <c r="L174" s="7">
        <v>10701.0</v>
      </c>
      <c r="M174" s="4" t="s">
        <v>33</v>
      </c>
      <c r="N174" s="4" t="s">
        <v>350</v>
      </c>
      <c r="O174" s="4" t="s">
        <v>35</v>
      </c>
      <c r="P174" s="4" t="s">
        <v>73</v>
      </c>
      <c r="Q174" s="4" t="s">
        <v>351</v>
      </c>
      <c r="R174" s="9">
        <v>857.248592592593</v>
      </c>
      <c r="S174" s="7">
        <v>8.0</v>
      </c>
      <c r="T174" s="7">
        <v>0.4</v>
      </c>
      <c r="U174" s="7">
        <v>-271.462054320988</v>
      </c>
      <c r="V174" s="10" t="str">
        <f t="shared" si="1"/>
        <v>2016-03</v>
      </c>
    </row>
    <row r="175">
      <c r="A175" s="7">
        <v>174.0</v>
      </c>
      <c r="B175" s="4" t="s">
        <v>728</v>
      </c>
      <c r="C175" s="8">
        <v>42430.0</v>
      </c>
      <c r="D175" s="8">
        <v>42434.0</v>
      </c>
      <c r="E175" s="4" t="s">
        <v>26</v>
      </c>
      <c r="F175" s="4" t="s">
        <v>729</v>
      </c>
      <c r="G175" s="4" t="s">
        <v>730</v>
      </c>
      <c r="H175" s="4" t="s">
        <v>46</v>
      </c>
      <c r="I175" s="4" t="s">
        <v>30</v>
      </c>
      <c r="J175" s="4" t="s">
        <v>731</v>
      </c>
      <c r="K175" s="4" t="s">
        <v>223</v>
      </c>
      <c r="L175" s="7">
        <v>10701.0</v>
      </c>
      <c r="M175" s="4" t="s">
        <v>33</v>
      </c>
      <c r="N175" s="4" t="s">
        <v>732</v>
      </c>
      <c r="O175" s="4" t="s">
        <v>51</v>
      </c>
      <c r="P175" s="4" t="s">
        <v>124</v>
      </c>
      <c r="Q175" s="4" t="s">
        <v>404</v>
      </c>
      <c r="R175" s="9">
        <v>27.0313580246914</v>
      </c>
      <c r="S175" s="7">
        <v>1.0</v>
      </c>
      <c r="T175" s="7">
        <v>0.0</v>
      </c>
      <c r="U175" s="7">
        <v>12.434424691358</v>
      </c>
      <c r="V175" s="10" t="str">
        <f t="shared" si="1"/>
        <v>2016-03</v>
      </c>
    </row>
    <row r="176">
      <c r="A176" s="7">
        <v>175.0</v>
      </c>
      <c r="B176" s="4" t="s">
        <v>728</v>
      </c>
      <c r="C176" s="8">
        <v>42430.0</v>
      </c>
      <c r="D176" s="8">
        <v>42434.0</v>
      </c>
      <c r="E176" s="4" t="s">
        <v>26</v>
      </c>
      <c r="F176" s="4" t="s">
        <v>729</v>
      </c>
      <c r="G176" s="4" t="s">
        <v>730</v>
      </c>
      <c r="H176" s="4" t="s">
        <v>46</v>
      </c>
      <c r="I176" s="4" t="s">
        <v>30</v>
      </c>
      <c r="J176" s="4" t="s">
        <v>731</v>
      </c>
      <c r="K176" s="4" t="s">
        <v>223</v>
      </c>
      <c r="L176" s="7">
        <v>10701.0</v>
      </c>
      <c r="M176" s="4" t="s">
        <v>33</v>
      </c>
      <c r="N176" s="4" t="s">
        <v>733</v>
      </c>
      <c r="O176" s="4" t="s">
        <v>51</v>
      </c>
      <c r="P176" s="4" t="s">
        <v>52</v>
      </c>
      <c r="Q176" s="4" t="s">
        <v>734</v>
      </c>
      <c r="R176" s="9">
        <v>371.880987654321</v>
      </c>
      <c r="S176" s="7">
        <v>2.0</v>
      </c>
      <c r="T176" s="7">
        <v>0.0</v>
      </c>
      <c r="U176" s="7">
        <v>107.845486419753</v>
      </c>
      <c r="V176" s="10" t="str">
        <f t="shared" si="1"/>
        <v>2016-03</v>
      </c>
    </row>
    <row r="177">
      <c r="A177" s="7">
        <v>176.0</v>
      </c>
      <c r="B177" s="4" t="s">
        <v>728</v>
      </c>
      <c r="C177" s="8">
        <v>42430.0</v>
      </c>
      <c r="D177" s="8">
        <v>42434.0</v>
      </c>
      <c r="E177" s="4" t="s">
        <v>26</v>
      </c>
      <c r="F177" s="4" t="s">
        <v>729</v>
      </c>
      <c r="G177" s="4" t="s">
        <v>730</v>
      </c>
      <c r="H177" s="4" t="s">
        <v>46</v>
      </c>
      <c r="I177" s="4" t="s">
        <v>30</v>
      </c>
      <c r="J177" s="4" t="s">
        <v>731</v>
      </c>
      <c r="K177" s="4" t="s">
        <v>223</v>
      </c>
      <c r="L177" s="7">
        <v>10701.0</v>
      </c>
      <c r="M177" s="4" t="s">
        <v>33</v>
      </c>
      <c r="N177" s="4" t="s">
        <v>735</v>
      </c>
      <c r="O177" s="4" t="s">
        <v>39</v>
      </c>
      <c r="P177" s="4" t="s">
        <v>446</v>
      </c>
      <c r="Q177" s="4" t="s">
        <v>736</v>
      </c>
      <c r="R177" s="9">
        <v>5020.91592592593</v>
      </c>
      <c r="S177" s="7">
        <v>7.0</v>
      </c>
      <c r="T177" s="7">
        <v>0.0</v>
      </c>
      <c r="U177" s="7">
        <v>2460.2488037037</v>
      </c>
      <c r="V177" s="10" t="str">
        <f t="shared" si="1"/>
        <v>2016-03</v>
      </c>
    </row>
    <row r="178">
      <c r="A178" s="7">
        <v>177.0</v>
      </c>
      <c r="B178" s="4" t="s">
        <v>737</v>
      </c>
      <c r="C178" s="8">
        <v>42430.0</v>
      </c>
      <c r="D178" s="8">
        <v>42437.0</v>
      </c>
      <c r="E178" s="4" t="s">
        <v>26</v>
      </c>
      <c r="F178" s="4" t="s">
        <v>738</v>
      </c>
      <c r="G178" s="4" t="s">
        <v>739</v>
      </c>
      <c r="H178" s="4" t="s">
        <v>29</v>
      </c>
      <c r="I178" s="4" t="s">
        <v>30</v>
      </c>
      <c r="J178" s="4" t="s">
        <v>740</v>
      </c>
      <c r="K178" s="4" t="s">
        <v>741</v>
      </c>
      <c r="L178" s="7">
        <v>80219.0</v>
      </c>
      <c r="M178" s="4" t="s">
        <v>49</v>
      </c>
      <c r="N178" s="4" t="s">
        <v>742</v>
      </c>
      <c r="O178" s="4" t="s">
        <v>39</v>
      </c>
      <c r="P178" s="4" t="s">
        <v>40</v>
      </c>
      <c r="Q178" s="4" t="s">
        <v>743</v>
      </c>
      <c r="R178" s="9">
        <v>159.984</v>
      </c>
      <c r="S178" s="7">
        <v>2.0</v>
      </c>
      <c r="T178" s="7">
        <v>0.2</v>
      </c>
      <c r="U178" s="7">
        <v>13.9986</v>
      </c>
      <c r="V178" s="10" t="str">
        <f t="shared" si="1"/>
        <v>2016-03</v>
      </c>
    </row>
    <row r="179">
      <c r="A179" s="7">
        <v>178.0</v>
      </c>
      <c r="B179" s="4" t="s">
        <v>744</v>
      </c>
      <c r="C179" s="8">
        <v>42432.0</v>
      </c>
      <c r="D179" s="8">
        <v>42437.0</v>
      </c>
      <c r="E179" s="4" t="s">
        <v>26</v>
      </c>
      <c r="F179" s="4" t="s">
        <v>745</v>
      </c>
      <c r="G179" s="4" t="s">
        <v>746</v>
      </c>
      <c r="H179" s="4" t="s">
        <v>46</v>
      </c>
      <c r="I179" s="4" t="s">
        <v>30</v>
      </c>
      <c r="J179" s="4" t="s">
        <v>701</v>
      </c>
      <c r="K179" s="4" t="s">
        <v>747</v>
      </c>
      <c r="L179" s="7">
        <v>19711.0</v>
      </c>
      <c r="M179" s="4" t="s">
        <v>33</v>
      </c>
      <c r="N179" s="4" t="s">
        <v>748</v>
      </c>
      <c r="O179" s="4" t="s">
        <v>51</v>
      </c>
      <c r="P179" s="4" t="s">
        <v>76</v>
      </c>
      <c r="Q179" s="4" t="s">
        <v>749</v>
      </c>
      <c r="R179" s="9">
        <v>459.286880658436</v>
      </c>
      <c r="S179" s="7">
        <v>7.0</v>
      </c>
      <c r="T179" s="7">
        <v>0.0</v>
      </c>
      <c r="U179" s="7">
        <v>225.050571522634</v>
      </c>
      <c r="V179" s="10" t="str">
        <f t="shared" si="1"/>
        <v>2016-03</v>
      </c>
    </row>
    <row r="180">
      <c r="A180" s="7">
        <v>179.0</v>
      </c>
      <c r="B180" s="4" t="s">
        <v>744</v>
      </c>
      <c r="C180" s="8">
        <v>42432.0</v>
      </c>
      <c r="D180" s="8">
        <v>42437.0</v>
      </c>
      <c r="E180" s="4" t="s">
        <v>26</v>
      </c>
      <c r="F180" s="4" t="s">
        <v>745</v>
      </c>
      <c r="G180" s="4" t="s">
        <v>746</v>
      </c>
      <c r="H180" s="4" t="s">
        <v>46</v>
      </c>
      <c r="I180" s="4" t="s">
        <v>30</v>
      </c>
      <c r="J180" s="4" t="s">
        <v>701</v>
      </c>
      <c r="K180" s="4" t="s">
        <v>747</v>
      </c>
      <c r="L180" s="7">
        <v>19711.0</v>
      </c>
      <c r="M180" s="4" t="s">
        <v>33</v>
      </c>
      <c r="N180" s="4" t="s">
        <v>750</v>
      </c>
      <c r="O180" s="4" t="s">
        <v>39</v>
      </c>
      <c r="P180" s="4" t="s">
        <v>40</v>
      </c>
      <c r="Q180" s="4" t="s">
        <v>751</v>
      </c>
      <c r="R180" s="9">
        <v>492.195637860082</v>
      </c>
      <c r="S180" s="7">
        <v>5.0</v>
      </c>
      <c r="T180" s="7">
        <v>0.0</v>
      </c>
      <c r="U180" s="7">
        <v>132.892822222222</v>
      </c>
      <c r="V180" s="10" t="str">
        <f t="shared" si="1"/>
        <v>2016-03</v>
      </c>
    </row>
    <row r="181">
      <c r="A181" s="7">
        <v>180.0</v>
      </c>
      <c r="B181" s="4" t="s">
        <v>744</v>
      </c>
      <c r="C181" s="8">
        <v>42432.0</v>
      </c>
      <c r="D181" s="8">
        <v>42437.0</v>
      </c>
      <c r="E181" s="4" t="s">
        <v>26</v>
      </c>
      <c r="F181" s="4" t="s">
        <v>745</v>
      </c>
      <c r="G181" s="4" t="s">
        <v>746</v>
      </c>
      <c r="H181" s="4" t="s">
        <v>46</v>
      </c>
      <c r="I181" s="4" t="s">
        <v>30</v>
      </c>
      <c r="J181" s="4" t="s">
        <v>701</v>
      </c>
      <c r="K181" s="4" t="s">
        <v>747</v>
      </c>
      <c r="L181" s="7">
        <v>19711.0</v>
      </c>
      <c r="M181" s="4" t="s">
        <v>33</v>
      </c>
      <c r="N181" s="4" t="s">
        <v>752</v>
      </c>
      <c r="O181" s="4" t="s">
        <v>51</v>
      </c>
      <c r="P181" s="4" t="s">
        <v>124</v>
      </c>
      <c r="Q181" s="4" t="s">
        <v>753</v>
      </c>
      <c r="R181" s="9">
        <v>170.686617283951</v>
      </c>
      <c r="S181" s="7">
        <v>3.0</v>
      </c>
      <c r="T181" s="7">
        <v>0.0</v>
      </c>
      <c r="U181" s="7">
        <v>81.9295762962963</v>
      </c>
      <c r="V181" s="10" t="str">
        <f t="shared" si="1"/>
        <v>2016-03</v>
      </c>
    </row>
    <row r="182">
      <c r="A182" s="7">
        <v>181.0</v>
      </c>
      <c r="B182" s="4" t="s">
        <v>754</v>
      </c>
      <c r="C182" s="8">
        <v>42432.0</v>
      </c>
      <c r="D182" s="8">
        <v>42435.0</v>
      </c>
      <c r="E182" s="4" t="s">
        <v>43</v>
      </c>
      <c r="F182" s="4" t="s">
        <v>755</v>
      </c>
      <c r="G182" s="4" t="s">
        <v>756</v>
      </c>
      <c r="H182" s="4" t="s">
        <v>29</v>
      </c>
      <c r="I182" s="4" t="s">
        <v>30</v>
      </c>
      <c r="J182" s="4" t="s">
        <v>757</v>
      </c>
      <c r="K182" s="4" t="s">
        <v>58</v>
      </c>
      <c r="L182" s="7">
        <v>79762.0</v>
      </c>
      <c r="M182" s="4" t="s">
        <v>59</v>
      </c>
      <c r="N182" s="4" t="s">
        <v>758</v>
      </c>
      <c r="O182" s="4" t="s">
        <v>51</v>
      </c>
      <c r="P182" s="4" t="s">
        <v>124</v>
      </c>
      <c r="Q182" s="4" t="s">
        <v>759</v>
      </c>
      <c r="R182" s="9">
        <v>43.8756082304527</v>
      </c>
      <c r="S182" s="7">
        <v>7.0</v>
      </c>
      <c r="T182" s="7">
        <v>0.2</v>
      </c>
      <c r="U182" s="7">
        <v>15.9049079835391</v>
      </c>
      <c r="V182" s="10" t="str">
        <f t="shared" si="1"/>
        <v>2016-03</v>
      </c>
    </row>
    <row r="183">
      <c r="A183" s="7">
        <v>182.0</v>
      </c>
      <c r="B183" s="4" t="s">
        <v>754</v>
      </c>
      <c r="C183" s="8">
        <v>42432.0</v>
      </c>
      <c r="D183" s="8">
        <v>42435.0</v>
      </c>
      <c r="E183" s="4" t="s">
        <v>43</v>
      </c>
      <c r="F183" s="4" t="s">
        <v>755</v>
      </c>
      <c r="G183" s="4" t="s">
        <v>756</v>
      </c>
      <c r="H183" s="4" t="s">
        <v>29</v>
      </c>
      <c r="I183" s="4" t="s">
        <v>30</v>
      </c>
      <c r="J183" s="4" t="s">
        <v>757</v>
      </c>
      <c r="K183" s="4" t="s">
        <v>58</v>
      </c>
      <c r="L183" s="7">
        <v>79762.0</v>
      </c>
      <c r="M183" s="4" t="s">
        <v>59</v>
      </c>
      <c r="N183" s="4" t="s">
        <v>760</v>
      </c>
      <c r="O183" s="4" t="s">
        <v>35</v>
      </c>
      <c r="P183" s="4" t="s">
        <v>263</v>
      </c>
      <c r="Q183" s="4" t="s">
        <v>761</v>
      </c>
      <c r="R183" s="9">
        <v>577.805580246914</v>
      </c>
      <c r="S183" s="7">
        <v>5.0</v>
      </c>
      <c r="T183" s="7">
        <v>0.3</v>
      </c>
      <c r="U183" s="7">
        <v>-57.7805580246914</v>
      </c>
      <c r="V183" s="10" t="str">
        <f t="shared" si="1"/>
        <v>2016-03</v>
      </c>
    </row>
    <row r="184">
      <c r="A184" s="7">
        <v>183.0</v>
      </c>
      <c r="B184" s="4" t="s">
        <v>762</v>
      </c>
      <c r="C184" s="8">
        <v>42432.0</v>
      </c>
      <c r="D184" s="8">
        <v>42437.0</v>
      </c>
      <c r="E184" s="4" t="s">
        <v>98</v>
      </c>
      <c r="F184" s="4" t="s">
        <v>763</v>
      </c>
      <c r="G184" s="4" t="s">
        <v>764</v>
      </c>
      <c r="H184" s="4" t="s">
        <v>46</v>
      </c>
      <c r="I184" s="4" t="s">
        <v>30</v>
      </c>
      <c r="J184" s="4" t="s">
        <v>765</v>
      </c>
      <c r="K184" s="4" t="s">
        <v>766</v>
      </c>
      <c r="L184" s="7">
        <v>47401.0</v>
      </c>
      <c r="M184" s="4" t="s">
        <v>59</v>
      </c>
      <c r="N184" s="4" t="s">
        <v>767</v>
      </c>
      <c r="O184" s="4" t="s">
        <v>39</v>
      </c>
      <c r="P184" s="4" t="s">
        <v>40</v>
      </c>
      <c r="Q184" s="4" t="s">
        <v>768</v>
      </c>
      <c r="R184" s="9">
        <v>138.290617283951</v>
      </c>
      <c r="S184" s="7">
        <v>3.0</v>
      </c>
      <c r="T184" s="7">
        <v>0.0</v>
      </c>
      <c r="U184" s="7">
        <v>38.7213728395062</v>
      </c>
      <c r="V184" s="10" t="str">
        <f t="shared" si="1"/>
        <v>2016-03</v>
      </c>
    </row>
    <row r="185">
      <c r="A185" s="7">
        <v>184.0</v>
      </c>
      <c r="B185" s="4" t="s">
        <v>769</v>
      </c>
      <c r="C185" s="8">
        <v>42432.0</v>
      </c>
      <c r="D185" s="8">
        <v>42437.0</v>
      </c>
      <c r="E185" s="4" t="s">
        <v>26</v>
      </c>
      <c r="F185" s="4" t="s">
        <v>770</v>
      </c>
      <c r="G185" s="4" t="s">
        <v>771</v>
      </c>
      <c r="H185" s="4" t="s">
        <v>46</v>
      </c>
      <c r="I185" s="4" t="s">
        <v>30</v>
      </c>
      <c r="J185" s="4" t="s">
        <v>57</v>
      </c>
      <c r="K185" s="4" t="s">
        <v>58</v>
      </c>
      <c r="L185" s="7">
        <v>78207.0</v>
      </c>
      <c r="M185" s="4" t="s">
        <v>59</v>
      </c>
      <c r="N185" s="4" t="s">
        <v>772</v>
      </c>
      <c r="O185" s="4" t="s">
        <v>35</v>
      </c>
      <c r="P185" s="4" t="s">
        <v>73</v>
      </c>
      <c r="Q185" s="4" t="s">
        <v>773</v>
      </c>
      <c r="R185" s="9">
        <v>654.171535802469</v>
      </c>
      <c r="S185" s="7">
        <v>3.0</v>
      </c>
      <c r="T185" s="7">
        <v>0.3</v>
      </c>
      <c r="U185" s="7">
        <v>-130.834307160494</v>
      </c>
      <c r="V185" s="10" t="str">
        <f t="shared" si="1"/>
        <v>2016-03</v>
      </c>
    </row>
    <row r="186">
      <c r="A186" s="7">
        <v>185.0</v>
      </c>
      <c r="B186" s="4" t="s">
        <v>769</v>
      </c>
      <c r="C186" s="8">
        <v>42432.0</v>
      </c>
      <c r="D186" s="8">
        <v>42437.0</v>
      </c>
      <c r="E186" s="4" t="s">
        <v>26</v>
      </c>
      <c r="F186" s="4" t="s">
        <v>770</v>
      </c>
      <c r="G186" s="4" t="s">
        <v>771</v>
      </c>
      <c r="H186" s="4" t="s">
        <v>46</v>
      </c>
      <c r="I186" s="4" t="s">
        <v>30</v>
      </c>
      <c r="J186" s="4" t="s">
        <v>57</v>
      </c>
      <c r="K186" s="4" t="s">
        <v>58</v>
      </c>
      <c r="L186" s="7">
        <v>78207.0</v>
      </c>
      <c r="M186" s="4" t="s">
        <v>59</v>
      </c>
      <c r="N186" s="4" t="s">
        <v>774</v>
      </c>
      <c r="O186" s="4" t="s">
        <v>39</v>
      </c>
      <c r="P186" s="4" t="s">
        <v>446</v>
      </c>
      <c r="Q186" s="4" t="s">
        <v>775</v>
      </c>
      <c r="R186" s="9">
        <v>295.255851851852</v>
      </c>
      <c r="S186" s="7">
        <v>3.0</v>
      </c>
      <c r="T186" s="7">
        <v>0.4</v>
      </c>
      <c r="U186" s="7">
        <v>34.4465160493827</v>
      </c>
      <c r="V186" s="10" t="str">
        <f t="shared" si="1"/>
        <v>2016-03</v>
      </c>
    </row>
    <row r="187">
      <c r="A187" s="7">
        <v>186.0</v>
      </c>
      <c r="B187" s="4" t="s">
        <v>769</v>
      </c>
      <c r="C187" s="8">
        <v>42432.0</v>
      </c>
      <c r="D187" s="8">
        <v>42437.0</v>
      </c>
      <c r="E187" s="4" t="s">
        <v>26</v>
      </c>
      <c r="F187" s="4" t="s">
        <v>770</v>
      </c>
      <c r="G187" s="4" t="s">
        <v>771</v>
      </c>
      <c r="H187" s="4" t="s">
        <v>46</v>
      </c>
      <c r="I187" s="4" t="s">
        <v>30</v>
      </c>
      <c r="J187" s="4" t="s">
        <v>57</v>
      </c>
      <c r="K187" s="4" t="s">
        <v>58</v>
      </c>
      <c r="L187" s="7">
        <v>78207.0</v>
      </c>
      <c r="M187" s="4" t="s">
        <v>59</v>
      </c>
      <c r="N187" s="4" t="s">
        <v>776</v>
      </c>
      <c r="O187" s="4" t="s">
        <v>51</v>
      </c>
      <c r="P187" s="4" t="s">
        <v>205</v>
      </c>
      <c r="Q187" s="4" t="s">
        <v>777</v>
      </c>
      <c r="R187" s="9">
        <v>37.5338271604938</v>
      </c>
      <c r="S187" s="7">
        <v>3.0</v>
      </c>
      <c r="T187" s="7">
        <v>0.2</v>
      </c>
      <c r="U187" s="7">
        <v>12.1984938271605</v>
      </c>
      <c r="V187" s="10" t="str">
        <f t="shared" si="1"/>
        <v>2016-03</v>
      </c>
    </row>
    <row r="188">
      <c r="A188" s="7">
        <v>187.0</v>
      </c>
      <c r="B188" s="4" t="s">
        <v>778</v>
      </c>
      <c r="C188" s="8">
        <v>42432.0</v>
      </c>
      <c r="D188" s="8">
        <v>42432.0</v>
      </c>
      <c r="E188" s="4" t="s">
        <v>212</v>
      </c>
      <c r="F188" s="4" t="s">
        <v>779</v>
      </c>
      <c r="G188" s="4" t="s">
        <v>780</v>
      </c>
      <c r="H188" s="4" t="s">
        <v>29</v>
      </c>
      <c r="I188" s="4" t="s">
        <v>30</v>
      </c>
      <c r="J188" s="4" t="s">
        <v>362</v>
      </c>
      <c r="K188" s="4" t="s">
        <v>48</v>
      </c>
      <c r="L188" s="7">
        <v>94110.0</v>
      </c>
      <c r="M188" s="4" t="s">
        <v>49</v>
      </c>
      <c r="N188" s="4" t="s">
        <v>781</v>
      </c>
      <c r="O188" s="4" t="s">
        <v>51</v>
      </c>
      <c r="P188" s="4" t="s">
        <v>635</v>
      </c>
      <c r="Q188" s="4" t="s">
        <v>782</v>
      </c>
      <c r="R188" s="9">
        <v>25.35</v>
      </c>
      <c r="S188" s="7">
        <v>3.0</v>
      </c>
      <c r="T188" s="7">
        <v>0.0</v>
      </c>
      <c r="U188" s="7">
        <v>7.605</v>
      </c>
      <c r="V188" s="10" t="str">
        <f t="shared" si="1"/>
        <v>2016-03</v>
      </c>
    </row>
    <row r="189">
      <c r="A189" s="7">
        <v>188.0</v>
      </c>
      <c r="B189" s="4" t="s">
        <v>778</v>
      </c>
      <c r="C189" s="8">
        <v>42432.0</v>
      </c>
      <c r="D189" s="8">
        <v>42432.0</v>
      </c>
      <c r="E189" s="4" t="s">
        <v>212</v>
      </c>
      <c r="F189" s="4" t="s">
        <v>779</v>
      </c>
      <c r="G189" s="4" t="s">
        <v>780</v>
      </c>
      <c r="H189" s="4" t="s">
        <v>29</v>
      </c>
      <c r="I189" s="4" t="s">
        <v>30</v>
      </c>
      <c r="J189" s="4" t="s">
        <v>362</v>
      </c>
      <c r="K189" s="4" t="s">
        <v>48</v>
      </c>
      <c r="L189" s="7">
        <v>94110.0</v>
      </c>
      <c r="M189" s="4" t="s">
        <v>49</v>
      </c>
      <c r="N189" s="4" t="s">
        <v>783</v>
      </c>
      <c r="O189" s="4" t="s">
        <v>35</v>
      </c>
      <c r="P189" s="4" t="s">
        <v>121</v>
      </c>
      <c r="Q189" s="4" t="s">
        <v>784</v>
      </c>
      <c r="R189" s="9">
        <v>35.28</v>
      </c>
      <c r="S189" s="7">
        <v>3.0</v>
      </c>
      <c r="T189" s="7">
        <v>0.0</v>
      </c>
      <c r="U189" s="7">
        <v>11.9952</v>
      </c>
      <c r="V189" s="10" t="str">
        <f t="shared" si="1"/>
        <v>2016-03</v>
      </c>
    </row>
    <row r="190">
      <c r="A190" s="7">
        <v>189.0</v>
      </c>
      <c r="B190" s="4" t="s">
        <v>785</v>
      </c>
      <c r="C190" s="8">
        <v>42432.0</v>
      </c>
      <c r="D190" s="8">
        <v>42437.0</v>
      </c>
      <c r="E190" s="4" t="s">
        <v>26</v>
      </c>
      <c r="F190" s="4" t="s">
        <v>786</v>
      </c>
      <c r="G190" s="4" t="s">
        <v>787</v>
      </c>
      <c r="H190" s="4" t="s">
        <v>46</v>
      </c>
      <c r="I190" s="4" t="s">
        <v>30</v>
      </c>
      <c r="J190" s="4" t="s">
        <v>788</v>
      </c>
      <c r="K190" s="4" t="s">
        <v>58</v>
      </c>
      <c r="L190" s="7">
        <v>78664.0</v>
      </c>
      <c r="M190" s="4" t="s">
        <v>59</v>
      </c>
      <c r="N190" s="4" t="s">
        <v>789</v>
      </c>
      <c r="O190" s="4" t="s">
        <v>51</v>
      </c>
      <c r="P190" s="4" t="s">
        <v>635</v>
      </c>
      <c r="Q190" s="4" t="s">
        <v>790</v>
      </c>
      <c r="R190" s="9">
        <v>4030.34544197531</v>
      </c>
      <c r="S190" s="7">
        <v>3.0</v>
      </c>
      <c r="T190" s="7">
        <v>0.2</v>
      </c>
      <c r="U190" s="7">
        <v>-806.069088395062</v>
      </c>
      <c r="V190" s="10" t="str">
        <f t="shared" si="1"/>
        <v>2016-03</v>
      </c>
    </row>
    <row r="191">
      <c r="A191" s="7">
        <v>190.0</v>
      </c>
      <c r="B191" s="4" t="s">
        <v>785</v>
      </c>
      <c r="C191" s="8">
        <v>42432.0</v>
      </c>
      <c r="D191" s="8">
        <v>42437.0</v>
      </c>
      <c r="E191" s="4" t="s">
        <v>26</v>
      </c>
      <c r="F191" s="4" t="s">
        <v>786</v>
      </c>
      <c r="G191" s="4" t="s">
        <v>787</v>
      </c>
      <c r="H191" s="4" t="s">
        <v>46</v>
      </c>
      <c r="I191" s="4" t="s">
        <v>30</v>
      </c>
      <c r="J191" s="4" t="s">
        <v>788</v>
      </c>
      <c r="K191" s="4" t="s">
        <v>58</v>
      </c>
      <c r="L191" s="7">
        <v>78664.0</v>
      </c>
      <c r="M191" s="4" t="s">
        <v>59</v>
      </c>
      <c r="N191" s="4" t="s">
        <v>791</v>
      </c>
      <c r="O191" s="4" t="s">
        <v>51</v>
      </c>
      <c r="P191" s="4" t="s">
        <v>272</v>
      </c>
      <c r="Q191" s="4" t="s">
        <v>792</v>
      </c>
      <c r="R191" s="9">
        <v>2.36278518518519</v>
      </c>
      <c r="S191" s="7">
        <v>1.0</v>
      </c>
      <c r="T191" s="7">
        <v>0.2</v>
      </c>
      <c r="U191" s="7">
        <v>0.79744</v>
      </c>
      <c r="V191" s="10" t="str">
        <f t="shared" si="1"/>
        <v>2016-03</v>
      </c>
    </row>
    <row r="192">
      <c r="A192" s="7">
        <v>191.0</v>
      </c>
      <c r="B192" s="4" t="s">
        <v>785</v>
      </c>
      <c r="C192" s="8">
        <v>42432.0</v>
      </c>
      <c r="D192" s="8">
        <v>42437.0</v>
      </c>
      <c r="E192" s="4" t="s">
        <v>26</v>
      </c>
      <c r="F192" s="4" t="s">
        <v>786</v>
      </c>
      <c r="G192" s="4" t="s">
        <v>787</v>
      </c>
      <c r="H192" s="4" t="s">
        <v>46</v>
      </c>
      <c r="I192" s="4" t="s">
        <v>30</v>
      </c>
      <c r="J192" s="4" t="s">
        <v>788</v>
      </c>
      <c r="K192" s="4" t="s">
        <v>58</v>
      </c>
      <c r="L192" s="7">
        <v>78664.0</v>
      </c>
      <c r="M192" s="4" t="s">
        <v>59</v>
      </c>
      <c r="N192" s="4" t="s">
        <v>793</v>
      </c>
      <c r="O192" s="4" t="s">
        <v>39</v>
      </c>
      <c r="P192" s="4" t="s">
        <v>40</v>
      </c>
      <c r="Q192" s="4" t="s">
        <v>794</v>
      </c>
      <c r="R192" s="9">
        <v>442.997609876543</v>
      </c>
      <c r="S192" s="7">
        <v>3.0</v>
      </c>
      <c r="T192" s="7">
        <v>0.2</v>
      </c>
      <c r="U192" s="7">
        <v>33.2248207407407</v>
      </c>
      <c r="V192" s="10" t="str">
        <f t="shared" si="1"/>
        <v>2016-03</v>
      </c>
    </row>
    <row r="193">
      <c r="A193" s="7">
        <v>192.0</v>
      </c>
      <c r="B193" s="4" t="s">
        <v>785</v>
      </c>
      <c r="C193" s="8">
        <v>42432.0</v>
      </c>
      <c r="D193" s="8">
        <v>42437.0</v>
      </c>
      <c r="E193" s="4" t="s">
        <v>26</v>
      </c>
      <c r="F193" s="4" t="s">
        <v>786</v>
      </c>
      <c r="G193" s="4" t="s">
        <v>787</v>
      </c>
      <c r="H193" s="4" t="s">
        <v>46</v>
      </c>
      <c r="I193" s="4" t="s">
        <v>30</v>
      </c>
      <c r="J193" s="4" t="s">
        <v>788</v>
      </c>
      <c r="K193" s="4" t="s">
        <v>58</v>
      </c>
      <c r="L193" s="7">
        <v>78664.0</v>
      </c>
      <c r="M193" s="4" t="s">
        <v>59</v>
      </c>
      <c r="N193" s="4" t="s">
        <v>795</v>
      </c>
      <c r="O193" s="4" t="s">
        <v>39</v>
      </c>
      <c r="P193" s="4" t="s">
        <v>61</v>
      </c>
      <c r="Q193" s="4" t="s">
        <v>796</v>
      </c>
      <c r="R193" s="9">
        <v>42.7844609053498</v>
      </c>
      <c r="S193" s="7">
        <v>7.0</v>
      </c>
      <c r="T193" s="7">
        <v>0.2</v>
      </c>
      <c r="U193" s="7">
        <v>5.8828633744856</v>
      </c>
      <c r="V193" s="10" t="str">
        <f t="shared" si="1"/>
        <v>2016-03</v>
      </c>
    </row>
    <row r="194">
      <c r="A194" s="7">
        <v>193.0</v>
      </c>
      <c r="B194" s="4" t="s">
        <v>797</v>
      </c>
      <c r="C194" s="8">
        <v>42433.0</v>
      </c>
      <c r="D194" s="8">
        <v>42439.0</v>
      </c>
      <c r="E194" s="4" t="s">
        <v>26</v>
      </c>
      <c r="F194" s="4" t="s">
        <v>798</v>
      </c>
      <c r="G194" s="4" t="s">
        <v>799</v>
      </c>
      <c r="H194" s="4" t="s">
        <v>112</v>
      </c>
      <c r="I194" s="4" t="s">
        <v>30</v>
      </c>
      <c r="J194" s="4" t="s">
        <v>261</v>
      </c>
      <c r="K194" s="4" t="s">
        <v>48</v>
      </c>
      <c r="L194" s="7">
        <v>92024.0</v>
      </c>
      <c r="M194" s="4" t="s">
        <v>49</v>
      </c>
      <c r="N194" s="4" t="s">
        <v>800</v>
      </c>
      <c r="O194" s="4" t="s">
        <v>51</v>
      </c>
      <c r="P194" s="4" t="s">
        <v>93</v>
      </c>
      <c r="Q194" s="4" t="s">
        <v>801</v>
      </c>
      <c r="R194" s="9">
        <v>16.99</v>
      </c>
      <c r="S194" s="7">
        <v>1.0</v>
      </c>
      <c r="T194" s="7">
        <v>0.0</v>
      </c>
      <c r="U194" s="7">
        <v>4.9271</v>
      </c>
      <c r="V194" s="10" t="str">
        <f t="shared" si="1"/>
        <v>2016-03</v>
      </c>
    </row>
    <row r="195">
      <c r="A195" s="7">
        <v>194.0</v>
      </c>
      <c r="B195" s="4" t="s">
        <v>802</v>
      </c>
      <c r="C195" s="8">
        <v>42433.0</v>
      </c>
      <c r="D195" s="8">
        <v>42437.0</v>
      </c>
      <c r="E195" s="4" t="s">
        <v>98</v>
      </c>
      <c r="F195" s="4" t="s">
        <v>803</v>
      </c>
      <c r="G195" s="4" t="s">
        <v>804</v>
      </c>
      <c r="H195" s="4" t="s">
        <v>29</v>
      </c>
      <c r="I195" s="4" t="s">
        <v>30</v>
      </c>
      <c r="J195" s="4" t="s">
        <v>805</v>
      </c>
      <c r="K195" s="4" t="s">
        <v>102</v>
      </c>
      <c r="L195" s="7">
        <v>33180.0</v>
      </c>
      <c r="M195" s="4" t="s">
        <v>83</v>
      </c>
      <c r="N195" s="4" t="s">
        <v>806</v>
      </c>
      <c r="O195" s="4" t="s">
        <v>51</v>
      </c>
      <c r="P195" s="4" t="s">
        <v>297</v>
      </c>
      <c r="Q195" s="4" t="s">
        <v>807</v>
      </c>
      <c r="R195" s="9">
        <v>8.20660453529763</v>
      </c>
      <c r="S195" s="7">
        <v>4.0</v>
      </c>
      <c r="T195" s="7">
        <v>0.2</v>
      </c>
      <c r="U195" s="7">
        <v>2.87231158735417</v>
      </c>
      <c r="V195" s="10" t="str">
        <f t="shared" si="1"/>
        <v>2016-03</v>
      </c>
    </row>
    <row r="196">
      <c r="A196" s="7">
        <v>195.0</v>
      </c>
      <c r="B196" s="4" t="s">
        <v>808</v>
      </c>
      <c r="C196" s="8">
        <v>42433.0</v>
      </c>
      <c r="D196" s="8">
        <v>42437.0</v>
      </c>
      <c r="E196" s="4" t="s">
        <v>26</v>
      </c>
      <c r="F196" s="4" t="s">
        <v>809</v>
      </c>
      <c r="G196" s="4" t="s">
        <v>810</v>
      </c>
      <c r="H196" s="4" t="s">
        <v>46</v>
      </c>
      <c r="I196" s="4" t="s">
        <v>30</v>
      </c>
      <c r="J196" s="4" t="s">
        <v>811</v>
      </c>
      <c r="K196" s="4" t="s">
        <v>766</v>
      </c>
      <c r="L196" s="7">
        <v>46544.0</v>
      </c>
      <c r="M196" s="4" t="s">
        <v>59</v>
      </c>
      <c r="N196" s="4" t="s">
        <v>812</v>
      </c>
      <c r="O196" s="4" t="s">
        <v>51</v>
      </c>
      <c r="P196" s="4" t="s">
        <v>76</v>
      </c>
      <c r="Q196" s="4" t="s">
        <v>813</v>
      </c>
      <c r="R196" s="9">
        <v>131.728888888889</v>
      </c>
      <c r="S196" s="7">
        <v>3.0</v>
      </c>
      <c r="T196" s="7">
        <v>0.0</v>
      </c>
      <c r="U196" s="7">
        <v>65.8644444444444</v>
      </c>
      <c r="V196" s="10" t="str">
        <f t="shared" si="1"/>
        <v>2016-03</v>
      </c>
    </row>
    <row r="197">
      <c r="A197" s="7">
        <v>196.0</v>
      </c>
      <c r="B197" s="4" t="s">
        <v>814</v>
      </c>
      <c r="C197" s="8">
        <v>42433.0</v>
      </c>
      <c r="D197" s="8">
        <v>42437.0</v>
      </c>
      <c r="E197" s="4" t="s">
        <v>26</v>
      </c>
      <c r="F197" s="4" t="s">
        <v>815</v>
      </c>
      <c r="G197" s="4" t="s">
        <v>816</v>
      </c>
      <c r="H197" s="4" t="s">
        <v>29</v>
      </c>
      <c r="I197" s="4" t="s">
        <v>30</v>
      </c>
      <c r="J197" s="4" t="s">
        <v>817</v>
      </c>
      <c r="K197" s="4" t="s">
        <v>245</v>
      </c>
      <c r="L197" s="7">
        <v>3820.0</v>
      </c>
      <c r="M197" s="4" t="s">
        <v>33</v>
      </c>
      <c r="N197" s="4" t="s">
        <v>818</v>
      </c>
      <c r="O197" s="4" t="s">
        <v>39</v>
      </c>
      <c r="P197" s="4" t="s">
        <v>61</v>
      </c>
      <c r="Q197" s="4" t="s">
        <v>819</v>
      </c>
      <c r="R197" s="9">
        <v>164.12762962963</v>
      </c>
      <c r="S197" s="7">
        <v>2.0</v>
      </c>
      <c r="T197" s="7">
        <v>0.0</v>
      </c>
      <c r="U197" s="7">
        <v>59.0859466666667</v>
      </c>
      <c r="V197" s="10" t="str">
        <f t="shared" si="1"/>
        <v>2016-03</v>
      </c>
    </row>
    <row r="198">
      <c r="A198" s="7">
        <v>197.0</v>
      </c>
      <c r="B198" s="4" t="s">
        <v>820</v>
      </c>
      <c r="C198" s="8">
        <v>42434.0</v>
      </c>
      <c r="D198" s="8">
        <v>42440.0</v>
      </c>
      <c r="E198" s="4" t="s">
        <v>26</v>
      </c>
      <c r="F198" s="4" t="s">
        <v>821</v>
      </c>
      <c r="G198" s="4" t="s">
        <v>822</v>
      </c>
      <c r="H198" s="4" t="s">
        <v>29</v>
      </c>
      <c r="I198" s="4" t="s">
        <v>30</v>
      </c>
      <c r="J198" s="4" t="s">
        <v>408</v>
      </c>
      <c r="K198" s="4" t="s">
        <v>58</v>
      </c>
      <c r="L198" s="7">
        <v>75220.0</v>
      </c>
      <c r="M198" s="4" t="s">
        <v>59</v>
      </c>
      <c r="N198" s="4" t="s">
        <v>823</v>
      </c>
      <c r="O198" s="4" t="s">
        <v>51</v>
      </c>
      <c r="P198" s="4" t="s">
        <v>205</v>
      </c>
      <c r="Q198" s="4" t="s">
        <v>824</v>
      </c>
      <c r="R198" s="9">
        <v>153.285550617284</v>
      </c>
      <c r="S198" s="7">
        <v>3.0</v>
      </c>
      <c r="T198" s="7">
        <v>0.2</v>
      </c>
      <c r="U198" s="7">
        <v>51.7338733333333</v>
      </c>
      <c r="V198" s="10" t="str">
        <f t="shared" si="1"/>
        <v>2016-03</v>
      </c>
    </row>
    <row r="199">
      <c r="A199" s="7">
        <v>198.0</v>
      </c>
      <c r="B199" s="4" t="s">
        <v>820</v>
      </c>
      <c r="C199" s="8">
        <v>42434.0</v>
      </c>
      <c r="D199" s="8">
        <v>42440.0</v>
      </c>
      <c r="E199" s="4" t="s">
        <v>26</v>
      </c>
      <c r="F199" s="4" t="s">
        <v>821</v>
      </c>
      <c r="G199" s="4" t="s">
        <v>822</v>
      </c>
      <c r="H199" s="4" t="s">
        <v>29</v>
      </c>
      <c r="I199" s="4" t="s">
        <v>30</v>
      </c>
      <c r="J199" s="4" t="s">
        <v>408</v>
      </c>
      <c r="K199" s="4" t="s">
        <v>58</v>
      </c>
      <c r="L199" s="7">
        <v>75220.0</v>
      </c>
      <c r="M199" s="4" t="s">
        <v>59</v>
      </c>
      <c r="N199" s="4" t="s">
        <v>825</v>
      </c>
      <c r="O199" s="4" t="s">
        <v>51</v>
      </c>
      <c r="P199" s="4" t="s">
        <v>52</v>
      </c>
      <c r="Q199" s="4" t="s">
        <v>826</v>
      </c>
      <c r="R199" s="9">
        <v>13.3341761316872</v>
      </c>
      <c r="S199" s="7">
        <v>1.0</v>
      </c>
      <c r="T199" s="7">
        <v>0.2</v>
      </c>
      <c r="U199" s="7">
        <v>-0.833386008230453</v>
      </c>
      <c r="V199" s="10" t="str">
        <f t="shared" si="1"/>
        <v>2016-03</v>
      </c>
    </row>
    <row r="200">
      <c r="A200" s="7">
        <v>199.0</v>
      </c>
      <c r="B200" s="4" t="s">
        <v>827</v>
      </c>
      <c r="C200" s="8">
        <v>42435.0</v>
      </c>
      <c r="D200" s="8">
        <v>42439.0</v>
      </c>
      <c r="E200" s="4" t="s">
        <v>26</v>
      </c>
      <c r="F200" s="4" t="s">
        <v>828</v>
      </c>
      <c r="G200" s="4" t="s">
        <v>829</v>
      </c>
      <c r="H200" s="4" t="s">
        <v>112</v>
      </c>
      <c r="I200" s="4" t="s">
        <v>30</v>
      </c>
      <c r="J200" s="4" t="s">
        <v>90</v>
      </c>
      <c r="K200" s="4" t="s">
        <v>91</v>
      </c>
      <c r="L200" s="7">
        <v>19120.0</v>
      </c>
      <c r="M200" s="4" t="s">
        <v>33</v>
      </c>
      <c r="N200" s="4" t="s">
        <v>830</v>
      </c>
      <c r="O200" s="4" t="s">
        <v>39</v>
      </c>
      <c r="P200" s="4" t="s">
        <v>40</v>
      </c>
      <c r="Q200" s="4" t="s">
        <v>831</v>
      </c>
      <c r="R200" s="9">
        <v>443.493950617284</v>
      </c>
      <c r="S200" s="7">
        <v>2.0</v>
      </c>
      <c r="T200" s="7">
        <v>0.4</v>
      </c>
      <c r="U200" s="7">
        <v>-73.915658436214</v>
      </c>
      <c r="V200" s="10" t="str">
        <f t="shared" si="1"/>
        <v>2016-03</v>
      </c>
    </row>
    <row r="201">
      <c r="A201" s="7">
        <v>200.0</v>
      </c>
      <c r="B201" s="4" t="s">
        <v>827</v>
      </c>
      <c r="C201" s="8">
        <v>42435.0</v>
      </c>
      <c r="D201" s="8">
        <v>42439.0</v>
      </c>
      <c r="E201" s="4" t="s">
        <v>26</v>
      </c>
      <c r="F201" s="4" t="s">
        <v>828</v>
      </c>
      <c r="G201" s="4" t="s">
        <v>829</v>
      </c>
      <c r="H201" s="4" t="s">
        <v>112</v>
      </c>
      <c r="I201" s="4" t="s">
        <v>30</v>
      </c>
      <c r="J201" s="4" t="s">
        <v>90</v>
      </c>
      <c r="K201" s="4" t="s">
        <v>91</v>
      </c>
      <c r="L201" s="7">
        <v>19120.0</v>
      </c>
      <c r="M201" s="4" t="s">
        <v>33</v>
      </c>
      <c r="N201" s="4" t="s">
        <v>832</v>
      </c>
      <c r="O201" s="4" t="s">
        <v>51</v>
      </c>
      <c r="P201" s="4" t="s">
        <v>76</v>
      </c>
      <c r="Q201" s="4" t="s">
        <v>833</v>
      </c>
      <c r="R201" s="9">
        <v>2.09764814814815</v>
      </c>
      <c r="S201" s="7">
        <v>1.0</v>
      </c>
      <c r="T201" s="7">
        <v>0.7</v>
      </c>
      <c r="U201" s="7">
        <v>-1.53827530864198</v>
      </c>
      <c r="V201" s="10" t="str">
        <f t="shared" si="1"/>
        <v>2016-03</v>
      </c>
    </row>
    <row r="202">
      <c r="A202" s="7">
        <v>201.0</v>
      </c>
      <c r="B202" s="4" t="s">
        <v>827</v>
      </c>
      <c r="C202" s="8">
        <v>42435.0</v>
      </c>
      <c r="D202" s="8">
        <v>42439.0</v>
      </c>
      <c r="E202" s="4" t="s">
        <v>26</v>
      </c>
      <c r="F202" s="4" t="s">
        <v>828</v>
      </c>
      <c r="G202" s="4" t="s">
        <v>829</v>
      </c>
      <c r="H202" s="4" t="s">
        <v>112</v>
      </c>
      <c r="I202" s="4" t="s">
        <v>30</v>
      </c>
      <c r="J202" s="4" t="s">
        <v>90</v>
      </c>
      <c r="K202" s="4" t="s">
        <v>91</v>
      </c>
      <c r="L202" s="7">
        <v>19120.0</v>
      </c>
      <c r="M202" s="4" t="s">
        <v>33</v>
      </c>
      <c r="N202" s="4" t="s">
        <v>834</v>
      </c>
      <c r="O202" s="4" t="s">
        <v>39</v>
      </c>
      <c r="P202" s="4" t="s">
        <v>40</v>
      </c>
      <c r="Q202" s="4" t="s">
        <v>835</v>
      </c>
      <c r="R202" s="9">
        <v>70.0632962962963</v>
      </c>
      <c r="S202" s="7">
        <v>3.0</v>
      </c>
      <c r="T202" s="7">
        <v>0.4</v>
      </c>
      <c r="U202" s="7">
        <v>-12.844937654321</v>
      </c>
      <c r="V202" s="10" t="str">
        <f t="shared" si="1"/>
        <v>2016-03</v>
      </c>
    </row>
    <row r="203">
      <c r="A203" s="7">
        <v>202.0</v>
      </c>
      <c r="B203" s="4" t="s">
        <v>836</v>
      </c>
      <c r="C203" s="8">
        <v>42435.0</v>
      </c>
      <c r="D203" s="8">
        <v>42441.0</v>
      </c>
      <c r="E203" s="4" t="s">
        <v>26</v>
      </c>
      <c r="F203" s="4" t="s">
        <v>724</v>
      </c>
      <c r="G203" s="4" t="s">
        <v>725</v>
      </c>
      <c r="H203" s="4" t="s">
        <v>46</v>
      </c>
      <c r="I203" s="4" t="s">
        <v>30</v>
      </c>
      <c r="J203" s="4" t="s">
        <v>384</v>
      </c>
      <c r="K203" s="4" t="s">
        <v>385</v>
      </c>
      <c r="L203" s="7">
        <v>60623.0</v>
      </c>
      <c r="M203" s="4" t="s">
        <v>59</v>
      </c>
      <c r="N203" s="4" t="s">
        <v>837</v>
      </c>
      <c r="O203" s="4" t="s">
        <v>51</v>
      </c>
      <c r="P203" s="4" t="s">
        <v>283</v>
      </c>
      <c r="Q203" s="4" t="s">
        <v>838</v>
      </c>
      <c r="R203" s="9">
        <v>2.39643209876543</v>
      </c>
      <c r="S203" s="7">
        <v>3.0</v>
      </c>
      <c r="T203" s="7">
        <v>0.8</v>
      </c>
      <c r="U203" s="7">
        <v>-6.47036666666667</v>
      </c>
      <c r="V203" s="10" t="str">
        <f t="shared" si="1"/>
        <v>2016-03</v>
      </c>
    </row>
    <row r="204">
      <c r="A204" s="7">
        <v>203.0</v>
      </c>
      <c r="B204" s="4" t="s">
        <v>836</v>
      </c>
      <c r="C204" s="8">
        <v>42435.0</v>
      </c>
      <c r="D204" s="8">
        <v>42441.0</v>
      </c>
      <c r="E204" s="4" t="s">
        <v>26</v>
      </c>
      <c r="F204" s="4" t="s">
        <v>724</v>
      </c>
      <c r="G204" s="4" t="s">
        <v>725</v>
      </c>
      <c r="H204" s="4" t="s">
        <v>46</v>
      </c>
      <c r="I204" s="4" t="s">
        <v>30</v>
      </c>
      <c r="J204" s="4" t="s">
        <v>384</v>
      </c>
      <c r="K204" s="4" t="s">
        <v>385</v>
      </c>
      <c r="L204" s="7">
        <v>60623.0</v>
      </c>
      <c r="M204" s="4" t="s">
        <v>59</v>
      </c>
      <c r="N204" s="4" t="s">
        <v>839</v>
      </c>
      <c r="O204" s="4" t="s">
        <v>51</v>
      </c>
      <c r="P204" s="4" t="s">
        <v>76</v>
      </c>
      <c r="Q204" s="4" t="s">
        <v>840</v>
      </c>
      <c r="R204" s="9">
        <v>1.77422222222222</v>
      </c>
      <c r="S204" s="7">
        <v>4.0</v>
      </c>
      <c r="T204" s="7">
        <v>0.8</v>
      </c>
      <c r="U204" s="7">
        <v>-2.83875555555556</v>
      </c>
      <c r="V204" s="10" t="str">
        <f t="shared" si="1"/>
        <v>2016-03</v>
      </c>
    </row>
    <row r="205">
      <c r="A205" s="7">
        <v>204.0</v>
      </c>
      <c r="B205" s="4" t="s">
        <v>836</v>
      </c>
      <c r="C205" s="8">
        <v>42435.0</v>
      </c>
      <c r="D205" s="8">
        <v>42441.0</v>
      </c>
      <c r="E205" s="4" t="s">
        <v>26</v>
      </c>
      <c r="F205" s="4" t="s">
        <v>724</v>
      </c>
      <c r="G205" s="4" t="s">
        <v>725</v>
      </c>
      <c r="H205" s="4" t="s">
        <v>46</v>
      </c>
      <c r="I205" s="4" t="s">
        <v>30</v>
      </c>
      <c r="J205" s="4" t="s">
        <v>384</v>
      </c>
      <c r="K205" s="4" t="s">
        <v>385</v>
      </c>
      <c r="L205" s="7">
        <v>60623.0</v>
      </c>
      <c r="M205" s="4" t="s">
        <v>59</v>
      </c>
      <c r="N205" s="4" t="s">
        <v>614</v>
      </c>
      <c r="O205" s="4" t="s">
        <v>35</v>
      </c>
      <c r="P205" s="4" t="s">
        <v>121</v>
      </c>
      <c r="Q205" s="4" t="s">
        <v>615</v>
      </c>
      <c r="R205" s="9">
        <v>163.294156378601</v>
      </c>
      <c r="S205" s="7">
        <v>5.0</v>
      </c>
      <c r="T205" s="7">
        <v>0.6</v>
      </c>
      <c r="U205" s="7">
        <v>-200.035341563786</v>
      </c>
      <c r="V205" s="10" t="str">
        <f t="shared" si="1"/>
        <v>2016-03</v>
      </c>
    </row>
    <row r="206">
      <c r="A206" s="7">
        <v>205.0</v>
      </c>
      <c r="B206" s="4" t="s">
        <v>836</v>
      </c>
      <c r="C206" s="8">
        <v>42435.0</v>
      </c>
      <c r="D206" s="8">
        <v>42441.0</v>
      </c>
      <c r="E206" s="4" t="s">
        <v>26</v>
      </c>
      <c r="F206" s="4" t="s">
        <v>724</v>
      </c>
      <c r="G206" s="4" t="s">
        <v>725</v>
      </c>
      <c r="H206" s="4" t="s">
        <v>46</v>
      </c>
      <c r="I206" s="4" t="s">
        <v>30</v>
      </c>
      <c r="J206" s="4" t="s">
        <v>384</v>
      </c>
      <c r="K206" s="4" t="s">
        <v>385</v>
      </c>
      <c r="L206" s="7">
        <v>60623.0</v>
      </c>
      <c r="M206" s="4" t="s">
        <v>59</v>
      </c>
      <c r="N206" s="4" t="s">
        <v>841</v>
      </c>
      <c r="O206" s="4" t="s">
        <v>35</v>
      </c>
      <c r="P206" s="4" t="s">
        <v>73</v>
      </c>
      <c r="Q206" s="4" t="s">
        <v>842</v>
      </c>
      <c r="R206" s="9">
        <v>149.884814814815</v>
      </c>
      <c r="S206" s="7">
        <v>2.0</v>
      </c>
      <c r="T206" s="7">
        <v>0.5</v>
      </c>
      <c r="U206" s="7">
        <v>-101.921674074074</v>
      </c>
      <c r="V206" s="10" t="str">
        <f t="shared" si="1"/>
        <v>2016-03</v>
      </c>
    </row>
    <row r="207">
      <c r="A207" s="7">
        <v>206.0</v>
      </c>
      <c r="B207" s="4" t="s">
        <v>843</v>
      </c>
      <c r="C207" s="8">
        <v>42436.0</v>
      </c>
      <c r="D207" s="8">
        <v>42441.0</v>
      </c>
      <c r="E207" s="4" t="s">
        <v>26</v>
      </c>
      <c r="F207" s="4" t="s">
        <v>844</v>
      </c>
      <c r="G207" s="4" t="s">
        <v>845</v>
      </c>
      <c r="H207" s="4" t="s">
        <v>29</v>
      </c>
      <c r="I207" s="4" t="s">
        <v>30</v>
      </c>
      <c r="J207" s="4" t="s">
        <v>846</v>
      </c>
      <c r="K207" s="4" t="s">
        <v>58</v>
      </c>
      <c r="L207" s="7">
        <v>76106.0</v>
      </c>
      <c r="M207" s="4" t="s">
        <v>59</v>
      </c>
      <c r="N207" s="4" t="s">
        <v>847</v>
      </c>
      <c r="O207" s="4" t="s">
        <v>39</v>
      </c>
      <c r="P207" s="4" t="s">
        <v>40</v>
      </c>
      <c r="Q207" s="4" t="s">
        <v>848</v>
      </c>
      <c r="R207" s="9">
        <v>21.6443259259259</v>
      </c>
      <c r="S207" s="7">
        <v>3.0</v>
      </c>
      <c r="T207" s="7">
        <v>0.2</v>
      </c>
      <c r="U207" s="7">
        <v>1.62332444444444</v>
      </c>
      <c r="V207" s="10" t="str">
        <f t="shared" si="1"/>
        <v>2016-03</v>
      </c>
    </row>
    <row r="208">
      <c r="A208" s="7">
        <v>207.0</v>
      </c>
      <c r="B208" s="4" t="s">
        <v>849</v>
      </c>
      <c r="C208" s="8">
        <v>42437.0</v>
      </c>
      <c r="D208" s="8">
        <v>42442.0</v>
      </c>
      <c r="E208" s="4" t="s">
        <v>26</v>
      </c>
      <c r="F208" s="4" t="s">
        <v>850</v>
      </c>
      <c r="G208" s="4" t="s">
        <v>851</v>
      </c>
      <c r="H208" s="4" t="s">
        <v>46</v>
      </c>
      <c r="I208" s="4" t="s">
        <v>30</v>
      </c>
      <c r="J208" s="4" t="s">
        <v>805</v>
      </c>
      <c r="K208" s="4" t="s">
        <v>102</v>
      </c>
      <c r="L208" s="7">
        <v>33142.0</v>
      </c>
      <c r="M208" s="4" t="s">
        <v>83</v>
      </c>
      <c r="N208" s="4" t="s">
        <v>852</v>
      </c>
      <c r="O208" s="4" t="s">
        <v>39</v>
      </c>
      <c r="P208" s="4" t="s">
        <v>40</v>
      </c>
      <c r="Q208" s="4" t="s">
        <v>853</v>
      </c>
      <c r="R208" s="9">
        <v>1105.91780827225</v>
      </c>
      <c r="S208" s="7">
        <v>5.0</v>
      </c>
      <c r="T208" s="7">
        <v>0.2</v>
      </c>
      <c r="U208" s="7">
        <v>69.1198630170156</v>
      </c>
      <c r="V208" s="10" t="str">
        <f t="shared" si="1"/>
        <v>2016-03</v>
      </c>
    </row>
    <row r="209">
      <c r="A209" s="7">
        <v>208.0</v>
      </c>
      <c r="B209" s="4" t="s">
        <v>849</v>
      </c>
      <c r="C209" s="8">
        <v>42437.0</v>
      </c>
      <c r="D209" s="8">
        <v>42442.0</v>
      </c>
      <c r="E209" s="4" t="s">
        <v>26</v>
      </c>
      <c r="F209" s="4" t="s">
        <v>850</v>
      </c>
      <c r="G209" s="4" t="s">
        <v>851</v>
      </c>
      <c r="H209" s="4" t="s">
        <v>46</v>
      </c>
      <c r="I209" s="4" t="s">
        <v>30</v>
      </c>
      <c r="J209" s="4" t="s">
        <v>805</v>
      </c>
      <c r="K209" s="4" t="s">
        <v>102</v>
      </c>
      <c r="L209" s="7">
        <v>33142.0</v>
      </c>
      <c r="M209" s="4" t="s">
        <v>83</v>
      </c>
      <c r="N209" s="4" t="s">
        <v>854</v>
      </c>
      <c r="O209" s="4" t="s">
        <v>35</v>
      </c>
      <c r="P209" s="4" t="s">
        <v>121</v>
      </c>
      <c r="Q209" s="4" t="s">
        <v>855</v>
      </c>
      <c r="R209" s="9">
        <v>82.9205412730923</v>
      </c>
      <c r="S209" s="7">
        <v>3.0</v>
      </c>
      <c r="T209" s="7">
        <v>0.2</v>
      </c>
      <c r="U209" s="7">
        <v>-3.10952029774096</v>
      </c>
      <c r="V209" s="10" t="str">
        <f t="shared" si="1"/>
        <v>2016-03</v>
      </c>
    </row>
    <row r="210">
      <c r="A210" s="7">
        <v>209.0</v>
      </c>
      <c r="B210" s="4" t="s">
        <v>856</v>
      </c>
      <c r="C210" s="8">
        <v>42437.0</v>
      </c>
      <c r="D210" s="8">
        <v>42437.0</v>
      </c>
      <c r="E210" s="4" t="s">
        <v>212</v>
      </c>
      <c r="F210" s="4" t="s">
        <v>589</v>
      </c>
      <c r="G210" s="4" t="s">
        <v>590</v>
      </c>
      <c r="H210" s="4" t="s">
        <v>46</v>
      </c>
      <c r="I210" s="4" t="s">
        <v>30</v>
      </c>
      <c r="J210" s="4" t="s">
        <v>857</v>
      </c>
      <c r="K210" s="4" t="s">
        <v>469</v>
      </c>
      <c r="L210" s="7">
        <v>85301.0</v>
      </c>
      <c r="M210" s="4" t="s">
        <v>49</v>
      </c>
      <c r="N210" s="4" t="s">
        <v>348</v>
      </c>
      <c r="O210" s="4" t="s">
        <v>51</v>
      </c>
      <c r="P210" s="4" t="s">
        <v>76</v>
      </c>
      <c r="Q210" s="4" t="s">
        <v>349</v>
      </c>
      <c r="R210" s="9">
        <v>9.702</v>
      </c>
      <c r="S210" s="7">
        <v>3.0</v>
      </c>
      <c r="T210" s="7">
        <v>0.7</v>
      </c>
      <c r="U210" s="7">
        <v>-7.1148</v>
      </c>
      <c r="V210" s="10" t="str">
        <f t="shared" si="1"/>
        <v>2016-03</v>
      </c>
    </row>
    <row r="211">
      <c r="A211" s="7">
        <v>210.0</v>
      </c>
      <c r="B211" s="4" t="s">
        <v>858</v>
      </c>
      <c r="C211" s="8">
        <v>42437.0</v>
      </c>
      <c r="D211" s="8">
        <v>42441.0</v>
      </c>
      <c r="E211" s="4" t="s">
        <v>26</v>
      </c>
      <c r="F211" s="4" t="s">
        <v>859</v>
      </c>
      <c r="G211" s="4" t="s">
        <v>860</v>
      </c>
      <c r="H211" s="4" t="s">
        <v>46</v>
      </c>
      <c r="I211" s="4" t="s">
        <v>30</v>
      </c>
      <c r="J211" s="4" t="s">
        <v>90</v>
      </c>
      <c r="K211" s="4" t="s">
        <v>91</v>
      </c>
      <c r="L211" s="7">
        <v>19120.0</v>
      </c>
      <c r="M211" s="4" t="s">
        <v>33</v>
      </c>
      <c r="N211" s="4" t="s">
        <v>65</v>
      </c>
      <c r="O211" s="4" t="s">
        <v>39</v>
      </c>
      <c r="P211" s="4" t="s">
        <v>40</v>
      </c>
      <c r="Q211" s="4" t="s">
        <v>66</v>
      </c>
      <c r="R211" s="9">
        <v>111.569659259259</v>
      </c>
      <c r="S211" s="7">
        <v>4.0</v>
      </c>
      <c r="T211" s="7">
        <v>0.4</v>
      </c>
      <c r="U211" s="7">
        <v>-26.0329204938272</v>
      </c>
      <c r="V211" s="10" t="str">
        <f t="shared" si="1"/>
        <v>2016-03</v>
      </c>
    </row>
    <row r="212">
      <c r="A212" s="7">
        <v>211.0</v>
      </c>
      <c r="B212" s="4" t="s">
        <v>858</v>
      </c>
      <c r="C212" s="8">
        <v>42437.0</v>
      </c>
      <c r="D212" s="8">
        <v>42441.0</v>
      </c>
      <c r="E212" s="4" t="s">
        <v>26</v>
      </c>
      <c r="F212" s="4" t="s">
        <v>859</v>
      </c>
      <c r="G212" s="4" t="s">
        <v>860</v>
      </c>
      <c r="H212" s="4" t="s">
        <v>46</v>
      </c>
      <c r="I212" s="4" t="s">
        <v>30</v>
      </c>
      <c r="J212" s="4" t="s">
        <v>90</v>
      </c>
      <c r="K212" s="4" t="s">
        <v>91</v>
      </c>
      <c r="L212" s="7">
        <v>19120.0</v>
      </c>
      <c r="M212" s="4" t="s">
        <v>33</v>
      </c>
      <c r="N212" s="4" t="s">
        <v>861</v>
      </c>
      <c r="O212" s="4" t="s">
        <v>51</v>
      </c>
      <c r="P212" s="4" t="s">
        <v>272</v>
      </c>
      <c r="Q212" s="4" t="s">
        <v>862</v>
      </c>
      <c r="R212" s="9">
        <v>6.14899094650206</v>
      </c>
      <c r="S212" s="7">
        <v>2.0</v>
      </c>
      <c r="T212" s="7">
        <v>0.2</v>
      </c>
      <c r="U212" s="7">
        <v>-1.38352296296296</v>
      </c>
      <c r="V212" s="10" t="str">
        <f t="shared" si="1"/>
        <v>2016-03</v>
      </c>
    </row>
    <row r="213">
      <c r="A213" s="7">
        <v>212.0</v>
      </c>
      <c r="B213" s="4" t="s">
        <v>863</v>
      </c>
      <c r="C213" s="8">
        <v>42437.0</v>
      </c>
      <c r="D213" s="8">
        <v>42441.0</v>
      </c>
      <c r="E213" s="4" t="s">
        <v>26</v>
      </c>
      <c r="F213" s="4" t="s">
        <v>864</v>
      </c>
      <c r="G213" s="4" t="s">
        <v>865</v>
      </c>
      <c r="H213" s="4" t="s">
        <v>46</v>
      </c>
      <c r="I213" s="4" t="s">
        <v>30</v>
      </c>
      <c r="J213" s="4" t="s">
        <v>222</v>
      </c>
      <c r="K213" s="4" t="s">
        <v>223</v>
      </c>
      <c r="L213" s="7">
        <v>10011.0</v>
      </c>
      <c r="M213" s="4" t="s">
        <v>33</v>
      </c>
      <c r="N213" s="4" t="s">
        <v>866</v>
      </c>
      <c r="O213" s="4" t="s">
        <v>35</v>
      </c>
      <c r="P213" s="4" t="s">
        <v>121</v>
      </c>
      <c r="Q213" s="4" t="s">
        <v>867</v>
      </c>
      <c r="R213" s="9">
        <v>116.732181069959</v>
      </c>
      <c r="S213" s="7">
        <v>8.0</v>
      </c>
      <c r="T213" s="7">
        <v>0.0</v>
      </c>
      <c r="U213" s="7">
        <v>45.525550617284</v>
      </c>
      <c r="V213" s="10" t="str">
        <f t="shared" si="1"/>
        <v>2016-03</v>
      </c>
    </row>
    <row r="214">
      <c r="A214" s="7">
        <v>213.0</v>
      </c>
      <c r="B214" s="4" t="s">
        <v>863</v>
      </c>
      <c r="C214" s="8">
        <v>42437.0</v>
      </c>
      <c r="D214" s="8">
        <v>42441.0</v>
      </c>
      <c r="E214" s="4" t="s">
        <v>26</v>
      </c>
      <c r="F214" s="4" t="s">
        <v>864</v>
      </c>
      <c r="G214" s="4" t="s">
        <v>865</v>
      </c>
      <c r="H214" s="4" t="s">
        <v>46</v>
      </c>
      <c r="I214" s="4" t="s">
        <v>30</v>
      </c>
      <c r="J214" s="4" t="s">
        <v>222</v>
      </c>
      <c r="K214" s="4" t="s">
        <v>223</v>
      </c>
      <c r="L214" s="7">
        <v>10011.0</v>
      </c>
      <c r="M214" s="4" t="s">
        <v>33</v>
      </c>
      <c r="N214" s="4" t="s">
        <v>868</v>
      </c>
      <c r="O214" s="4" t="s">
        <v>51</v>
      </c>
      <c r="P214" s="4" t="s">
        <v>124</v>
      </c>
      <c r="Q214" s="4" t="s">
        <v>869</v>
      </c>
      <c r="R214" s="9">
        <v>13.3173333333333</v>
      </c>
      <c r="S214" s="7">
        <v>2.0</v>
      </c>
      <c r="T214" s="7">
        <v>0.0</v>
      </c>
      <c r="U214" s="7">
        <v>6.52549333333333</v>
      </c>
      <c r="V214" s="10" t="str">
        <f t="shared" si="1"/>
        <v>2016-03</v>
      </c>
    </row>
    <row r="215">
      <c r="A215" s="7">
        <v>214.0</v>
      </c>
      <c r="B215" s="4" t="s">
        <v>863</v>
      </c>
      <c r="C215" s="8">
        <v>42437.0</v>
      </c>
      <c r="D215" s="8">
        <v>42441.0</v>
      </c>
      <c r="E215" s="4" t="s">
        <v>26</v>
      </c>
      <c r="F215" s="4" t="s">
        <v>864</v>
      </c>
      <c r="G215" s="4" t="s">
        <v>865</v>
      </c>
      <c r="H215" s="4" t="s">
        <v>46</v>
      </c>
      <c r="I215" s="4" t="s">
        <v>30</v>
      </c>
      <c r="J215" s="4" t="s">
        <v>222</v>
      </c>
      <c r="K215" s="4" t="s">
        <v>223</v>
      </c>
      <c r="L215" s="7">
        <v>10011.0</v>
      </c>
      <c r="M215" s="4" t="s">
        <v>33</v>
      </c>
      <c r="N215" s="4" t="s">
        <v>870</v>
      </c>
      <c r="O215" s="4" t="s">
        <v>51</v>
      </c>
      <c r="P215" s="4" t="s">
        <v>76</v>
      </c>
      <c r="Q215" s="4" t="s">
        <v>871</v>
      </c>
      <c r="R215" s="9">
        <v>71.3710419753087</v>
      </c>
      <c r="S215" s="7">
        <v>2.0</v>
      </c>
      <c r="T215" s="7">
        <v>0.2</v>
      </c>
      <c r="U215" s="7">
        <v>23.1955886419753</v>
      </c>
      <c r="V215" s="10" t="str">
        <f t="shared" si="1"/>
        <v>2016-03</v>
      </c>
    </row>
    <row r="216">
      <c r="A216" s="7">
        <v>215.0</v>
      </c>
      <c r="B216" s="4" t="s">
        <v>872</v>
      </c>
      <c r="C216" s="8">
        <v>42437.0</v>
      </c>
      <c r="D216" s="8">
        <v>42441.0</v>
      </c>
      <c r="E216" s="4" t="s">
        <v>26</v>
      </c>
      <c r="F216" s="4" t="s">
        <v>873</v>
      </c>
      <c r="G216" s="4" t="s">
        <v>874</v>
      </c>
      <c r="H216" s="4" t="s">
        <v>112</v>
      </c>
      <c r="I216" s="4" t="s">
        <v>30</v>
      </c>
      <c r="J216" s="4" t="s">
        <v>408</v>
      </c>
      <c r="K216" s="4" t="s">
        <v>58</v>
      </c>
      <c r="L216" s="7">
        <v>75217.0</v>
      </c>
      <c r="M216" s="4" t="s">
        <v>59</v>
      </c>
      <c r="N216" s="4" t="s">
        <v>875</v>
      </c>
      <c r="O216" s="4" t="s">
        <v>51</v>
      </c>
      <c r="P216" s="4" t="s">
        <v>76</v>
      </c>
      <c r="Q216" s="4" t="s">
        <v>876</v>
      </c>
      <c r="R216" s="9">
        <v>9.10017777777778</v>
      </c>
      <c r="S216" s="7">
        <v>9.0</v>
      </c>
      <c r="T216" s="7">
        <v>0.8</v>
      </c>
      <c r="U216" s="7">
        <v>-14.5602844444444</v>
      </c>
      <c r="V216" s="10" t="str">
        <f t="shared" si="1"/>
        <v>2016-03</v>
      </c>
    </row>
    <row r="217">
      <c r="A217" s="7">
        <v>216.0</v>
      </c>
      <c r="B217" s="4" t="s">
        <v>872</v>
      </c>
      <c r="C217" s="8">
        <v>42437.0</v>
      </c>
      <c r="D217" s="8">
        <v>42441.0</v>
      </c>
      <c r="E217" s="4" t="s">
        <v>26</v>
      </c>
      <c r="F217" s="4" t="s">
        <v>873</v>
      </c>
      <c r="G217" s="4" t="s">
        <v>874</v>
      </c>
      <c r="H217" s="4" t="s">
        <v>112</v>
      </c>
      <c r="I217" s="4" t="s">
        <v>30</v>
      </c>
      <c r="J217" s="4" t="s">
        <v>408</v>
      </c>
      <c r="K217" s="4" t="s">
        <v>58</v>
      </c>
      <c r="L217" s="7">
        <v>75217.0</v>
      </c>
      <c r="M217" s="4" t="s">
        <v>59</v>
      </c>
      <c r="N217" s="4" t="s">
        <v>877</v>
      </c>
      <c r="O217" s="4" t="s">
        <v>39</v>
      </c>
      <c r="P217" s="4" t="s">
        <v>61</v>
      </c>
      <c r="Q217" s="4" t="s">
        <v>878</v>
      </c>
      <c r="R217" s="9">
        <v>28.7309135802469</v>
      </c>
      <c r="S217" s="7">
        <v>5.0</v>
      </c>
      <c r="T217" s="7">
        <v>0.2</v>
      </c>
      <c r="U217" s="7">
        <v>8.61927407407408</v>
      </c>
      <c r="V217" s="10" t="str">
        <f t="shared" si="1"/>
        <v>2016-03</v>
      </c>
    </row>
    <row r="218">
      <c r="A218" s="7">
        <v>217.0</v>
      </c>
      <c r="B218" s="4" t="s">
        <v>872</v>
      </c>
      <c r="C218" s="8">
        <v>42437.0</v>
      </c>
      <c r="D218" s="8">
        <v>42441.0</v>
      </c>
      <c r="E218" s="4" t="s">
        <v>26</v>
      </c>
      <c r="F218" s="4" t="s">
        <v>873</v>
      </c>
      <c r="G218" s="4" t="s">
        <v>874</v>
      </c>
      <c r="H218" s="4" t="s">
        <v>112</v>
      </c>
      <c r="I218" s="4" t="s">
        <v>30</v>
      </c>
      <c r="J218" s="4" t="s">
        <v>408</v>
      </c>
      <c r="K218" s="4" t="s">
        <v>58</v>
      </c>
      <c r="L218" s="7">
        <v>75217.0</v>
      </c>
      <c r="M218" s="4" t="s">
        <v>59</v>
      </c>
      <c r="N218" s="4" t="s">
        <v>879</v>
      </c>
      <c r="O218" s="4" t="s">
        <v>51</v>
      </c>
      <c r="P218" s="4" t="s">
        <v>205</v>
      </c>
      <c r="Q218" s="4" t="s">
        <v>880</v>
      </c>
      <c r="R218" s="9">
        <v>150.387219753086</v>
      </c>
      <c r="S218" s="7">
        <v>3.0</v>
      </c>
      <c r="T218" s="7">
        <v>0.2</v>
      </c>
      <c r="U218" s="7">
        <v>50.7556866666667</v>
      </c>
      <c r="V218" s="10" t="str">
        <f t="shared" si="1"/>
        <v>2016-03</v>
      </c>
    </row>
    <row r="219">
      <c r="A219" s="7">
        <v>218.0</v>
      </c>
      <c r="B219" s="4" t="s">
        <v>881</v>
      </c>
      <c r="C219" s="8">
        <v>42437.0</v>
      </c>
      <c r="D219" s="8">
        <v>42442.0</v>
      </c>
      <c r="E219" s="4" t="s">
        <v>26</v>
      </c>
      <c r="F219" s="4" t="s">
        <v>882</v>
      </c>
      <c r="G219" s="4" t="s">
        <v>883</v>
      </c>
      <c r="H219" s="4" t="s">
        <v>29</v>
      </c>
      <c r="I219" s="4" t="s">
        <v>30</v>
      </c>
      <c r="J219" s="4" t="s">
        <v>585</v>
      </c>
      <c r="K219" s="4" t="s">
        <v>884</v>
      </c>
      <c r="L219" s="7">
        <v>49201.0</v>
      </c>
      <c r="M219" s="4" t="s">
        <v>59</v>
      </c>
      <c r="N219" s="4" t="s">
        <v>598</v>
      </c>
      <c r="O219" s="4" t="s">
        <v>51</v>
      </c>
      <c r="P219" s="4" t="s">
        <v>283</v>
      </c>
      <c r="Q219" s="4" t="s">
        <v>599</v>
      </c>
      <c r="R219" s="9">
        <v>212.855377777778</v>
      </c>
      <c r="S219" s="7">
        <v>3.0</v>
      </c>
      <c r="T219" s="7">
        <v>0.1</v>
      </c>
      <c r="U219" s="7">
        <v>49.6662548148148</v>
      </c>
      <c r="V219" s="10" t="str">
        <f t="shared" si="1"/>
        <v>2016-03</v>
      </c>
    </row>
    <row r="220">
      <c r="A220" s="7">
        <v>219.0</v>
      </c>
      <c r="B220" s="4" t="s">
        <v>881</v>
      </c>
      <c r="C220" s="8">
        <v>42437.0</v>
      </c>
      <c r="D220" s="8">
        <v>42442.0</v>
      </c>
      <c r="E220" s="4" t="s">
        <v>26</v>
      </c>
      <c r="F220" s="4" t="s">
        <v>882</v>
      </c>
      <c r="G220" s="4" t="s">
        <v>883</v>
      </c>
      <c r="H220" s="4" t="s">
        <v>29</v>
      </c>
      <c r="I220" s="4" t="s">
        <v>30</v>
      </c>
      <c r="J220" s="4" t="s">
        <v>585</v>
      </c>
      <c r="K220" s="4" t="s">
        <v>884</v>
      </c>
      <c r="L220" s="7">
        <v>49201.0</v>
      </c>
      <c r="M220" s="4" t="s">
        <v>59</v>
      </c>
      <c r="N220" s="4" t="s">
        <v>885</v>
      </c>
      <c r="O220" s="4" t="s">
        <v>51</v>
      </c>
      <c r="P220" s="4" t="s">
        <v>93</v>
      </c>
      <c r="Q220" s="4" t="s">
        <v>886</v>
      </c>
      <c r="R220" s="9">
        <v>14.2832510288066</v>
      </c>
      <c r="S220" s="7">
        <v>5.0</v>
      </c>
      <c r="T220" s="7">
        <v>0.0</v>
      </c>
      <c r="U220" s="7">
        <v>3.85647777777778</v>
      </c>
      <c r="V220" s="10" t="str">
        <f t="shared" si="1"/>
        <v>2016-03</v>
      </c>
    </row>
    <row r="221">
      <c r="A221" s="7">
        <v>220.0</v>
      </c>
      <c r="B221" s="4" t="s">
        <v>887</v>
      </c>
      <c r="C221" s="8">
        <v>42438.0</v>
      </c>
      <c r="D221" s="8">
        <v>42442.0</v>
      </c>
      <c r="E221" s="4" t="s">
        <v>26</v>
      </c>
      <c r="F221" s="4" t="s">
        <v>888</v>
      </c>
      <c r="G221" s="4" t="s">
        <v>889</v>
      </c>
      <c r="H221" s="4" t="s">
        <v>112</v>
      </c>
      <c r="I221" s="4" t="s">
        <v>30</v>
      </c>
      <c r="J221" s="4" t="s">
        <v>890</v>
      </c>
      <c r="K221" s="4" t="s">
        <v>216</v>
      </c>
      <c r="L221" s="7">
        <v>6460.0</v>
      </c>
      <c r="M221" s="4" t="s">
        <v>33</v>
      </c>
      <c r="N221" s="4" t="s">
        <v>891</v>
      </c>
      <c r="O221" s="4" t="s">
        <v>39</v>
      </c>
      <c r="P221" s="4" t="s">
        <v>61</v>
      </c>
      <c r="Q221" s="4" t="s">
        <v>892</v>
      </c>
      <c r="R221" s="9">
        <v>205.339711934156</v>
      </c>
      <c r="S221" s="7">
        <v>5.0</v>
      </c>
      <c r="T221" s="7">
        <v>0.0</v>
      </c>
      <c r="U221" s="7">
        <v>90.3494732510288</v>
      </c>
      <c r="V221" s="10" t="str">
        <f t="shared" si="1"/>
        <v>2016-03</v>
      </c>
    </row>
    <row r="222">
      <c r="A222" s="7">
        <v>221.0</v>
      </c>
      <c r="B222" s="4" t="s">
        <v>893</v>
      </c>
      <c r="C222" s="8">
        <v>42438.0</v>
      </c>
      <c r="D222" s="8">
        <v>42441.0</v>
      </c>
      <c r="E222" s="4" t="s">
        <v>43</v>
      </c>
      <c r="F222" s="4" t="s">
        <v>894</v>
      </c>
      <c r="G222" s="4" t="s">
        <v>895</v>
      </c>
      <c r="H222" s="4" t="s">
        <v>46</v>
      </c>
      <c r="I222" s="4" t="s">
        <v>30</v>
      </c>
      <c r="J222" s="4" t="s">
        <v>896</v>
      </c>
      <c r="K222" s="4" t="s">
        <v>897</v>
      </c>
      <c r="L222" s="7">
        <v>1810.0</v>
      </c>
      <c r="M222" s="4" t="s">
        <v>33</v>
      </c>
      <c r="N222" s="4" t="s">
        <v>898</v>
      </c>
      <c r="O222" s="4" t="s">
        <v>51</v>
      </c>
      <c r="P222" s="4" t="s">
        <v>52</v>
      </c>
      <c r="Q222" s="4" t="s">
        <v>899</v>
      </c>
      <c r="R222" s="9">
        <v>11.523695473251</v>
      </c>
      <c r="S222" s="7">
        <v>1.0</v>
      </c>
      <c r="T222" s="7">
        <v>0.0</v>
      </c>
      <c r="U222" s="7">
        <v>3.45710864197531</v>
      </c>
      <c r="V222" s="10" t="str">
        <f t="shared" si="1"/>
        <v>2016-03</v>
      </c>
    </row>
    <row r="223">
      <c r="A223" s="7">
        <v>222.0</v>
      </c>
      <c r="B223" s="4" t="s">
        <v>893</v>
      </c>
      <c r="C223" s="8">
        <v>42438.0</v>
      </c>
      <c r="D223" s="8">
        <v>42441.0</v>
      </c>
      <c r="E223" s="4" t="s">
        <v>43</v>
      </c>
      <c r="F223" s="4" t="s">
        <v>894</v>
      </c>
      <c r="G223" s="4" t="s">
        <v>895</v>
      </c>
      <c r="H223" s="4" t="s">
        <v>46</v>
      </c>
      <c r="I223" s="4" t="s">
        <v>30</v>
      </c>
      <c r="J223" s="4" t="s">
        <v>896</v>
      </c>
      <c r="K223" s="4" t="s">
        <v>897</v>
      </c>
      <c r="L223" s="7">
        <v>1810.0</v>
      </c>
      <c r="M223" s="4" t="s">
        <v>33</v>
      </c>
      <c r="N223" s="4" t="s">
        <v>900</v>
      </c>
      <c r="O223" s="4" t="s">
        <v>35</v>
      </c>
      <c r="P223" s="4" t="s">
        <v>263</v>
      </c>
      <c r="Q223" s="4" t="s">
        <v>901</v>
      </c>
      <c r="R223" s="9">
        <v>364.831358024691</v>
      </c>
      <c r="S223" s="7">
        <v>5.0</v>
      </c>
      <c r="T223" s="7">
        <v>0.0</v>
      </c>
      <c r="U223" s="7">
        <v>91.2078395061729</v>
      </c>
      <c r="V223" s="10" t="str">
        <f t="shared" si="1"/>
        <v>2016-03</v>
      </c>
    </row>
    <row r="224">
      <c r="A224" s="7">
        <v>223.0</v>
      </c>
      <c r="B224" s="4" t="s">
        <v>893</v>
      </c>
      <c r="C224" s="8">
        <v>42438.0</v>
      </c>
      <c r="D224" s="8">
        <v>42441.0</v>
      </c>
      <c r="E224" s="4" t="s">
        <v>43</v>
      </c>
      <c r="F224" s="4" t="s">
        <v>894</v>
      </c>
      <c r="G224" s="4" t="s">
        <v>895</v>
      </c>
      <c r="H224" s="4" t="s">
        <v>46</v>
      </c>
      <c r="I224" s="4" t="s">
        <v>30</v>
      </c>
      <c r="J224" s="4" t="s">
        <v>896</v>
      </c>
      <c r="K224" s="4" t="s">
        <v>897</v>
      </c>
      <c r="L224" s="7">
        <v>1810.0</v>
      </c>
      <c r="M224" s="4" t="s">
        <v>33</v>
      </c>
      <c r="N224" s="4" t="s">
        <v>902</v>
      </c>
      <c r="O224" s="4" t="s">
        <v>51</v>
      </c>
      <c r="P224" s="4" t="s">
        <v>124</v>
      </c>
      <c r="Q224" s="4" t="s">
        <v>903</v>
      </c>
      <c r="R224" s="9">
        <v>18.442024691358</v>
      </c>
      <c r="S224" s="7">
        <v>3.0</v>
      </c>
      <c r="T224" s="7">
        <v>0.0</v>
      </c>
      <c r="U224" s="7">
        <v>9.03659209876543</v>
      </c>
      <c r="V224" s="10" t="str">
        <f t="shared" si="1"/>
        <v>2016-03</v>
      </c>
    </row>
    <row r="225">
      <c r="A225" s="7">
        <v>224.0</v>
      </c>
      <c r="B225" s="4" t="s">
        <v>893</v>
      </c>
      <c r="C225" s="8">
        <v>42438.0</v>
      </c>
      <c r="D225" s="8">
        <v>42441.0</v>
      </c>
      <c r="E225" s="4" t="s">
        <v>43</v>
      </c>
      <c r="F225" s="4" t="s">
        <v>894</v>
      </c>
      <c r="G225" s="4" t="s">
        <v>895</v>
      </c>
      <c r="H225" s="4" t="s">
        <v>46</v>
      </c>
      <c r="I225" s="4" t="s">
        <v>30</v>
      </c>
      <c r="J225" s="4" t="s">
        <v>896</v>
      </c>
      <c r="K225" s="4" t="s">
        <v>897</v>
      </c>
      <c r="L225" s="7">
        <v>1810.0</v>
      </c>
      <c r="M225" s="4" t="s">
        <v>33</v>
      </c>
      <c r="N225" s="4" t="s">
        <v>904</v>
      </c>
      <c r="O225" s="4" t="s">
        <v>51</v>
      </c>
      <c r="P225" s="4" t="s">
        <v>76</v>
      </c>
      <c r="Q225" s="4" t="s">
        <v>905</v>
      </c>
      <c r="R225" s="9">
        <v>53.2495473251029</v>
      </c>
      <c r="S225" s="7">
        <v>4.0</v>
      </c>
      <c r="T225" s="7">
        <v>0.0</v>
      </c>
      <c r="U225" s="7">
        <v>23.9622962962963</v>
      </c>
      <c r="V225" s="10" t="str">
        <f t="shared" si="1"/>
        <v>2016-03</v>
      </c>
    </row>
    <row r="226">
      <c r="A226" s="7">
        <v>225.0</v>
      </c>
      <c r="B226" s="4" t="s">
        <v>906</v>
      </c>
      <c r="C226" s="8">
        <v>42439.0</v>
      </c>
      <c r="D226" s="8">
        <v>42445.0</v>
      </c>
      <c r="E226" s="4" t="s">
        <v>26</v>
      </c>
      <c r="F226" s="4" t="s">
        <v>907</v>
      </c>
      <c r="G226" s="4" t="s">
        <v>908</v>
      </c>
      <c r="H226" s="4" t="s">
        <v>46</v>
      </c>
      <c r="I226" s="4" t="s">
        <v>30</v>
      </c>
      <c r="J226" s="4" t="s">
        <v>631</v>
      </c>
      <c r="K226" s="4" t="s">
        <v>223</v>
      </c>
      <c r="L226" s="7">
        <v>11561.0</v>
      </c>
      <c r="M226" s="4" t="s">
        <v>33</v>
      </c>
      <c r="N226" s="4" t="s">
        <v>909</v>
      </c>
      <c r="O226" s="4" t="s">
        <v>35</v>
      </c>
      <c r="P226" s="4" t="s">
        <v>36</v>
      </c>
      <c r="Q226" s="4" t="s">
        <v>910</v>
      </c>
      <c r="R226" s="9">
        <v>181.803792592593</v>
      </c>
      <c r="S226" s="7">
        <v>1.0</v>
      </c>
      <c r="T226" s="7">
        <v>0.2</v>
      </c>
      <c r="U226" s="7">
        <v>-22.7254740740741</v>
      </c>
      <c r="V226" s="10" t="str">
        <f t="shared" si="1"/>
        <v>2016-03</v>
      </c>
    </row>
    <row r="227">
      <c r="A227" s="7">
        <v>226.0</v>
      </c>
      <c r="B227" s="4" t="s">
        <v>911</v>
      </c>
      <c r="C227" s="8">
        <v>42439.0</v>
      </c>
      <c r="D227" s="8">
        <v>42443.0</v>
      </c>
      <c r="E227" s="4" t="s">
        <v>26</v>
      </c>
      <c r="F227" s="4" t="s">
        <v>912</v>
      </c>
      <c r="G227" s="4" t="s">
        <v>913</v>
      </c>
      <c r="H227" s="4" t="s">
        <v>46</v>
      </c>
      <c r="I227" s="4" t="s">
        <v>30</v>
      </c>
      <c r="J227" s="4" t="s">
        <v>90</v>
      </c>
      <c r="K227" s="4" t="s">
        <v>91</v>
      </c>
      <c r="L227" s="7">
        <v>19143.0</v>
      </c>
      <c r="M227" s="4" t="s">
        <v>33</v>
      </c>
      <c r="N227" s="4" t="s">
        <v>914</v>
      </c>
      <c r="O227" s="4" t="s">
        <v>39</v>
      </c>
      <c r="P227" s="4" t="s">
        <v>61</v>
      </c>
      <c r="Q227" s="4" t="s">
        <v>915</v>
      </c>
      <c r="R227" s="9">
        <v>41.127575308642</v>
      </c>
      <c r="S227" s="7">
        <v>1.0</v>
      </c>
      <c r="T227" s="7">
        <v>0.2</v>
      </c>
      <c r="U227" s="7">
        <v>7.71142037037037</v>
      </c>
      <c r="V227" s="10" t="str">
        <f t="shared" si="1"/>
        <v>2016-03</v>
      </c>
    </row>
    <row r="228">
      <c r="A228" s="7">
        <v>227.0</v>
      </c>
      <c r="B228" s="4" t="s">
        <v>916</v>
      </c>
      <c r="C228" s="8">
        <v>42439.0</v>
      </c>
      <c r="D228" s="8">
        <v>42440.0</v>
      </c>
      <c r="E228" s="4" t="s">
        <v>43</v>
      </c>
      <c r="F228" s="4" t="s">
        <v>917</v>
      </c>
      <c r="G228" s="4" t="s">
        <v>918</v>
      </c>
      <c r="H228" s="4" t="s">
        <v>112</v>
      </c>
      <c r="I228" s="4" t="s">
        <v>30</v>
      </c>
      <c r="J228" s="4" t="s">
        <v>47</v>
      </c>
      <c r="K228" s="4" t="s">
        <v>48</v>
      </c>
      <c r="L228" s="7">
        <v>90008.0</v>
      </c>
      <c r="M228" s="4" t="s">
        <v>49</v>
      </c>
      <c r="N228" s="4" t="s">
        <v>919</v>
      </c>
      <c r="O228" s="4" t="s">
        <v>51</v>
      </c>
      <c r="P228" s="4" t="s">
        <v>124</v>
      </c>
      <c r="Q228" s="4" t="s">
        <v>920</v>
      </c>
      <c r="R228" s="9">
        <v>14.9</v>
      </c>
      <c r="S228" s="7">
        <v>5.0</v>
      </c>
      <c r="T228" s="7">
        <v>0.0</v>
      </c>
      <c r="U228" s="7">
        <v>7.152</v>
      </c>
      <c r="V228" s="10" t="str">
        <f t="shared" si="1"/>
        <v>2016-03</v>
      </c>
    </row>
    <row r="229">
      <c r="A229" s="7">
        <v>228.0</v>
      </c>
      <c r="B229" s="4" t="s">
        <v>916</v>
      </c>
      <c r="C229" s="8">
        <v>42439.0</v>
      </c>
      <c r="D229" s="8">
        <v>42440.0</v>
      </c>
      <c r="E229" s="4" t="s">
        <v>43</v>
      </c>
      <c r="F229" s="4" t="s">
        <v>917</v>
      </c>
      <c r="G229" s="4" t="s">
        <v>918</v>
      </c>
      <c r="H229" s="4" t="s">
        <v>112</v>
      </c>
      <c r="I229" s="4" t="s">
        <v>30</v>
      </c>
      <c r="J229" s="4" t="s">
        <v>47</v>
      </c>
      <c r="K229" s="4" t="s">
        <v>48</v>
      </c>
      <c r="L229" s="7">
        <v>90008.0</v>
      </c>
      <c r="M229" s="4" t="s">
        <v>49</v>
      </c>
      <c r="N229" s="4" t="s">
        <v>921</v>
      </c>
      <c r="O229" s="4" t="s">
        <v>39</v>
      </c>
      <c r="P229" s="4" t="s">
        <v>40</v>
      </c>
      <c r="Q229" s="4" t="s">
        <v>922</v>
      </c>
      <c r="R229" s="9">
        <v>4158.912</v>
      </c>
      <c r="S229" s="7">
        <v>8.0</v>
      </c>
      <c r="T229" s="7">
        <v>0.2</v>
      </c>
      <c r="U229" s="7">
        <v>363.9048</v>
      </c>
      <c r="V229" s="10" t="str">
        <f t="shared" si="1"/>
        <v>2016-03</v>
      </c>
    </row>
    <row r="230">
      <c r="A230" s="7">
        <v>229.0</v>
      </c>
      <c r="B230" s="4" t="s">
        <v>923</v>
      </c>
      <c r="C230" s="8">
        <v>42439.0</v>
      </c>
      <c r="D230" s="8">
        <v>42442.0</v>
      </c>
      <c r="E230" s="4" t="s">
        <v>43</v>
      </c>
      <c r="F230" s="4" t="s">
        <v>924</v>
      </c>
      <c r="G230" s="4" t="s">
        <v>925</v>
      </c>
      <c r="H230" s="4" t="s">
        <v>112</v>
      </c>
      <c r="I230" s="4" t="s">
        <v>30</v>
      </c>
      <c r="J230" s="4" t="s">
        <v>47</v>
      </c>
      <c r="K230" s="4" t="s">
        <v>48</v>
      </c>
      <c r="L230" s="7">
        <v>90045.0</v>
      </c>
      <c r="M230" s="4" t="s">
        <v>49</v>
      </c>
      <c r="N230" s="4" t="s">
        <v>926</v>
      </c>
      <c r="O230" s="4" t="s">
        <v>39</v>
      </c>
      <c r="P230" s="4" t="s">
        <v>61</v>
      </c>
      <c r="Q230" s="4" t="s">
        <v>927</v>
      </c>
      <c r="R230" s="9">
        <v>26.85</v>
      </c>
      <c r="S230" s="7">
        <v>3.0</v>
      </c>
      <c r="T230" s="7">
        <v>0.0</v>
      </c>
      <c r="U230" s="7">
        <v>5.1015</v>
      </c>
      <c r="V230" s="10" t="str">
        <f t="shared" si="1"/>
        <v>2016-03</v>
      </c>
    </row>
    <row r="231">
      <c r="A231" s="7">
        <v>230.0</v>
      </c>
      <c r="B231" s="4" t="s">
        <v>923</v>
      </c>
      <c r="C231" s="8">
        <v>42439.0</v>
      </c>
      <c r="D231" s="8">
        <v>42442.0</v>
      </c>
      <c r="E231" s="4" t="s">
        <v>43</v>
      </c>
      <c r="F231" s="4" t="s">
        <v>924</v>
      </c>
      <c r="G231" s="4" t="s">
        <v>925</v>
      </c>
      <c r="H231" s="4" t="s">
        <v>112</v>
      </c>
      <c r="I231" s="4" t="s">
        <v>30</v>
      </c>
      <c r="J231" s="4" t="s">
        <v>47</v>
      </c>
      <c r="K231" s="4" t="s">
        <v>48</v>
      </c>
      <c r="L231" s="7">
        <v>90045.0</v>
      </c>
      <c r="M231" s="4" t="s">
        <v>49</v>
      </c>
      <c r="N231" s="4" t="s">
        <v>928</v>
      </c>
      <c r="O231" s="4" t="s">
        <v>39</v>
      </c>
      <c r="P231" s="4" t="s">
        <v>446</v>
      </c>
      <c r="Q231" s="4" t="s">
        <v>929</v>
      </c>
      <c r="R231" s="9">
        <v>3357.6</v>
      </c>
      <c r="S231" s="7">
        <v>3.0</v>
      </c>
      <c r="T231" s="7">
        <v>0.2</v>
      </c>
      <c r="U231" s="7">
        <v>377.73</v>
      </c>
      <c r="V231" s="10" t="str">
        <f t="shared" si="1"/>
        <v>2016-03</v>
      </c>
    </row>
    <row r="232">
      <c r="A232" s="7">
        <v>231.0</v>
      </c>
      <c r="B232" s="4" t="s">
        <v>930</v>
      </c>
      <c r="C232" s="8">
        <v>42439.0</v>
      </c>
      <c r="D232" s="8">
        <v>42443.0</v>
      </c>
      <c r="E232" s="4" t="s">
        <v>98</v>
      </c>
      <c r="F232" s="4" t="s">
        <v>931</v>
      </c>
      <c r="G232" s="4" t="s">
        <v>932</v>
      </c>
      <c r="H232" s="4" t="s">
        <v>29</v>
      </c>
      <c r="I232" s="4" t="s">
        <v>30</v>
      </c>
      <c r="J232" s="4" t="s">
        <v>857</v>
      </c>
      <c r="K232" s="4" t="s">
        <v>469</v>
      </c>
      <c r="L232" s="7">
        <v>85301.0</v>
      </c>
      <c r="M232" s="4" t="s">
        <v>49</v>
      </c>
      <c r="N232" s="4" t="s">
        <v>933</v>
      </c>
      <c r="O232" s="4" t="s">
        <v>51</v>
      </c>
      <c r="P232" s="4" t="s">
        <v>52</v>
      </c>
      <c r="Q232" s="4" t="s">
        <v>934</v>
      </c>
      <c r="R232" s="9">
        <v>104.696</v>
      </c>
      <c r="S232" s="7">
        <v>1.0</v>
      </c>
      <c r="T232" s="7">
        <v>0.2</v>
      </c>
      <c r="U232" s="7">
        <v>6.5435</v>
      </c>
      <c r="V232" s="10" t="str">
        <f t="shared" si="1"/>
        <v>2016-03</v>
      </c>
    </row>
    <row r="233">
      <c r="A233" s="7">
        <v>232.0</v>
      </c>
      <c r="B233" s="4" t="s">
        <v>935</v>
      </c>
      <c r="C233" s="8">
        <v>42440.0</v>
      </c>
      <c r="D233" s="8">
        <v>42442.0</v>
      </c>
      <c r="E233" s="4" t="s">
        <v>43</v>
      </c>
      <c r="F233" s="4" t="s">
        <v>738</v>
      </c>
      <c r="G233" s="4" t="s">
        <v>739</v>
      </c>
      <c r="H233" s="4" t="s">
        <v>29</v>
      </c>
      <c r="I233" s="4" t="s">
        <v>30</v>
      </c>
      <c r="J233" s="4" t="s">
        <v>936</v>
      </c>
      <c r="K233" s="4" t="s">
        <v>937</v>
      </c>
      <c r="L233" s="7">
        <v>55122.0</v>
      </c>
      <c r="M233" s="4" t="s">
        <v>59</v>
      </c>
      <c r="N233" s="4" t="s">
        <v>307</v>
      </c>
      <c r="O233" s="4" t="s">
        <v>39</v>
      </c>
      <c r="P233" s="4" t="s">
        <v>61</v>
      </c>
      <c r="Q233" s="4" t="s">
        <v>308</v>
      </c>
      <c r="R233" s="9">
        <v>47.3045267489712</v>
      </c>
      <c r="S233" s="7">
        <v>2.0</v>
      </c>
      <c r="T233" s="7">
        <v>0.0</v>
      </c>
      <c r="U233" s="7">
        <v>20.3409465020576</v>
      </c>
      <c r="V233" s="10" t="str">
        <f t="shared" si="1"/>
        <v>2016-03</v>
      </c>
    </row>
    <row r="234">
      <c r="A234" s="7">
        <v>233.0</v>
      </c>
      <c r="B234" s="4" t="s">
        <v>935</v>
      </c>
      <c r="C234" s="8">
        <v>42440.0</v>
      </c>
      <c r="D234" s="8">
        <v>42442.0</v>
      </c>
      <c r="E234" s="4" t="s">
        <v>43</v>
      </c>
      <c r="F234" s="4" t="s">
        <v>738</v>
      </c>
      <c r="G234" s="4" t="s">
        <v>739</v>
      </c>
      <c r="H234" s="4" t="s">
        <v>29</v>
      </c>
      <c r="I234" s="4" t="s">
        <v>30</v>
      </c>
      <c r="J234" s="4" t="s">
        <v>936</v>
      </c>
      <c r="K234" s="4" t="s">
        <v>937</v>
      </c>
      <c r="L234" s="7">
        <v>55122.0</v>
      </c>
      <c r="M234" s="4" t="s">
        <v>59</v>
      </c>
      <c r="N234" s="4" t="s">
        <v>938</v>
      </c>
      <c r="O234" s="4" t="s">
        <v>51</v>
      </c>
      <c r="P234" s="4" t="s">
        <v>76</v>
      </c>
      <c r="Q234" s="4" t="s">
        <v>939</v>
      </c>
      <c r="R234" s="9">
        <v>17.962962962963</v>
      </c>
      <c r="S234" s="7">
        <v>2.0</v>
      </c>
      <c r="T234" s="7">
        <v>0.0</v>
      </c>
      <c r="U234" s="7">
        <v>8.44259259259259</v>
      </c>
      <c r="V234" s="10" t="str">
        <f t="shared" si="1"/>
        <v>2016-03</v>
      </c>
    </row>
    <row r="235">
      <c r="A235" s="7">
        <v>234.0</v>
      </c>
      <c r="B235" s="4" t="s">
        <v>940</v>
      </c>
      <c r="C235" s="8">
        <v>42440.0</v>
      </c>
      <c r="D235" s="8">
        <v>42444.0</v>
      </c>
      <c r="E235" s="4" t="s">
        <v>26</v>
      </c>
      <c r="F235" s="4" t="s">
        <v>941</v>
      </c>
      <c r="G235" s="4" t="s">
        <v>942</v>
      </c>
      <c r="H235" s="4" t="s">
        <v>46</v>
      </c>
      <c r="I235" s="4" t="s">
        <v>30</v>
      </c>
      <c r="J235" s="4" t="s">
        <v>943</v>
      </c>
      <c r="K235" s="4" t="s">
        <v>203</v>
      </c>
      <c r="L235" s="7">
        <v>8360.0</v>
      </c>
      <c r="M235" s="4" t="s">
        <v>33</v>
      </c>
      <c r="N235" s="4" t="s">
        <v>350</v>
      </c>
      <c r="O235" s="4" t="s">
        <v>35</v>
      </c>
      <c r="P235" s="4" t="s">
        <v>73</v>
      </c>
      <c r="Q235" s="4" t="s">
        <v>351</v>
      </c>
      <c r="R235" s="9">
        <v>251.034979423868</v>
      </c>
      <c r="S235" s="7">
        <v>2.0</v>
      </c>
      <c r="T235" s="7">
        <v>0.3</v>
      </c>
      <c r="U235" s="7">
        <v>-32.2759259259259</v>
      </c>
      <c r="V235" s="10" t="str">
        <f t="shared" si="1"/>
        <v>2016-03</v>
      </c>
    </row>
    <row r="236">
      <c r="A236" s="7">
        <v>235.0</v>
      </c>
      <c r="B236" s="4" t="s">
        <v>944</v>
      </c>
      <c r="C236" s="8">
        <v>42440.0</v>
      </c>
      <c r="D236" s="8">
        <v>42444.0</v>
      </c>
      <c r="E236" s="4" t="s">
        <v>26</v>
      </c>
      <c r="F236" s="4" t="s">
        <v>945</v>
      </c>
      <c r="G236" s="4" t="s">
        <v>946</v>
      </c>
      <c r="H236" s="4" t="s">
        <v>112</v>
      </c>
      <c r="I236" s="4" t="s">
        <v>30</v>
      </c>
      <c r="J236" s="4" t="s">
        <v>188</v>
      </c>
      <c r="K236" s="4" t="s">
        <v>255</v>
      </c>
      <c r="L236" s="7">
        <v>31907.0</v>
      </c>
      <c r="M236" s="4" t="s">
        <v>83</v>
      </c>
      <c r="N236" s="4" t="s">
        <v>120</v>
      </c>
      <c r="O236" s="4" t="s">
        <v>35</v>
      </c>
      <c r="P236" s="4" t="s">
        <v>121</v>
      </c>
      <c r="Q236" s="4" t="s">
        <v>122</v>
      </c>
      <c r="R236" s="9">
        <v>62.8138893860304</v>
      </c>
      <c r="S236" s="7">
        <v>4.0</v>
      </c>
      <c r="T236" s="7">
        <v>0.0</v>
      </c>
      <c r="U236" s="7">
        <v>25.7536946482725</v>
      </c>
      <c r="V236" s="10" t="str">
        <f t="shared" si="1"/>
        <v>2016-03</v>
      </c>
    </row>
    <row r="237">
      <c r="A237" s="7">
        <v>236.0</v>
      </c>
      <c r="B237" s="4" t="s">
        <v>944</v>
      </c>
      <c r="C237" s="8">
        <v>42440.0</v>
      </c>
      <c r="D237" s="8">
        <v>42444.0</v>
      </c>
      <c r="E237" s="4" t="s">
        <v>26</v>
      </c>
      <c r="F237" s="4" t="s">
        <v>945</v>
      </c>
      <c r="G237" s="4" t="s">
        <v>946</v>
      </c>
      <c r="H237" s="4" t="s">
        <v>112</v>
      </c>
      <c r="I237" s="4" t="s">
        <v>30</v>
      </c>
      <c r="J237" s="4" t="s">
        <v>188</v>
      </c>
      <c r="K237" s="4" t="s">
        <v>255</v>
      </c>
      <c r="L237" s="7">
        <v>31907.0</v>
      </c>
      <c r="M237" s="4" t="s">
        <v>83</v>
      </c>
      <c r="N237" s="4" t="s">
        <v>328</v>
      </c>
      <c r="O237" s="4" t="s">
        <v>51</v>
      </c>
      <c r="P237" s="4" t="s">
        <v>52</v>
      </c>
      <c r="Q237" s="4" t="s">
        <v>329</v>
      </c>
      <c r="R237" s="9">
        <v>394.83672996736</v>
      </c>
      <c r="S237" s="7">
        <v>4.0</v>
      </c>
      <c r="T237" s="7">
        <v>0.0</v>
      </c>
      <c r="U237" s="7">
        <v>102.657549791514</v>
      </c>
      <c r="V237" s="10" t="str">
        <f t="shared" si="1"/>
        <v>2016-03</v>
      </c>
    </row>
    <row r="238">
      <c r="A238" s="7">
        <v>237.0</v>
      </c>
      <c r="B238" s="4" t="s">
        <v>947</v>
      </c>
      <c r="C238" s="8">
        <v>42440.0</v>
      </c>
      <c r="D238" s="8">
        <v>42440.0</v>
      </c>
      <c r="E238" s="4" t="s">
        <v>212</v>
      </c>
      <c r="F238" s="4" t="s">
        <v>948</v>
      </c>
      <c r="G238" s="4" t="s">
        <v>949</v>
      </c>
      <c r="H238" s="4" t="s">
        <v>112</v>
      </c>
      <c r="I238" s="4" t="s">
        <v>30</v>
      </c>
      <c r="J238" s="4" t="s">
        <v>90</v>
      </c>
      <c r="K238" s="4" t="s">
        <v>91</v>
      </c>
      <c r="L238" s="7">
        <v>19140.0</v>
      </c>
      <c r="M238" s="4" t="s">
        <v>33</v>
      </c>
      <c r="N238" s="4" t="s">
        <v>950</v>
      </c>
      <c r="O238" s="4" t="s">
        <v>35</v>
      </c>
      <c r="P238" s="4" t="s">
        <v>121</v>
      </c>
      <c r="Q238" s="4" t="s">
        <v>951</v>
      </c>
      <c r="R238" s="9">
        <v>31.2098765432099</v>
      </c>
      <c r="S238" s="7">
        <v>4.0</v>
      </c>
      <c r="T238" s="7">
        <v>0.2</v>
      </c>
      <c r="U238" s="7">
        <v>9.75308641975309</v>
      </c>
      <c r="V238" s="10" t="str">
        <f t="shared" si="1"/>
        <v>2016-03</v>
      </c>
    </row>
    <row r="239">
      <c r="A239" s="7">
        <v>238.0</v>
      </c>
      <c r="B239" s="4" t="s">
        <v>952</v>
      </c>
      <c r="C239" s="8">
        <v>42441.0</v>
      </c>
      <c r="D239" s="8">
        <v>42446.0</v>
      </c>
      <c r="E239" s="4" t="s">
        <v>26</v>
      </c>
      <c r="F239" s="4" t="s">
        <v>953</v>
      </c>
      <c r="G239" s="4" t="s">
        <v>954</v>
      </c>
      <c r="H239" s="4" t="s">
        <v>29</v>
      </c>
      <c r="I239" s="4" t="s">
        <v>30</v>
      </c>
      <c r="J239" s="4" t="s">
        <v>955</v>
      </c>
      <c r="K239" s="4" t="s">
        <v>956</v>
      </c>
      <c r="L239" s="7">
        <v>71203.0</v>
      </c>
      <c r="M239" s="4" t="s">
        <v>83</v>
      </c>
      <c r="N239" s="4" t="s">
        <v>291</v>
      </c>
      <c r="O239" s="4" t="s">
        <v>51</v>
      </c>
      <c r="P239" s="4" t="s">
        <v>124</v>
      </c>
      <c r="Q239" s="4" t="s">
        <v>292</v>
      </c>
      <c r="R239" s="9">
        <v>10.6654805590898</v>
      </c>
      <c r="S239" s="7">
        <v>2.0</v>
      </c>
      <c r="T239" s="7">
        <v>0.0</v>
      </c>
      <c r="U239" s="7">
        <v>5.11943066836308</v>
      </c>
      <c r="V239" s="10" t="str">
        <f t="shared" si="1"/>
        <v>2016-03</v>
      </c>
    </row>
    <row r="240">
      <c r="A240" s="7">
        <v>239.0</v>
      </c>
      <c r="B240" s="4" t="s">
        <v>957</v>
      </c>
      <c r="C240" s="8">
        <v>42441.0</v>
      </c>
      <c r="D240" s="8">
        <v>42445.0</v>
      </c>
      <c r="E240" s="4" t="s">
        <v>98</v>
      </c>
      <c r="F240" s="4" t="s">
        <v>958</v>
      </c>
      <c r="G240" s="4" t="s">
        <v>959</v>
      </c>
      <c r="H240" s="4" t="s">
        <v>46</v>
      </c>
      <c r="I240" s="4" t="s">
        <v>30</v>
      </c>
      <c r="J240" s="4" t="s">
        <v>222</v>
      </c>
      <c r="K240" s="4" t="s">
        <v>223</v>
      </c>
      <c r="L240" s="7">
        <v>10024.0</v>
      </c>
      <c r="M240" s="4" t="s">
        <v>33</v>
      </c>
      <c r="N240" s="4" t="s">
        <v>960</v>
      </c>
      <c r="O240" s="4" t="s">
        <v>51</v>
      </c>
      <c r="P240" s="4" t="s">
        <v>205</v>
      </c>
      <c r="Q240" s="4" t="s">
        <v>416</v>
      </c>
      <c r="R240" s="9">
        <v>30.1972592592593</v>
      </c>
      <c r="S240" s="7">
        <v>3.0</v>
      </c>
      <c r="T240" s="7">
        <v>0.0</v>
      </c>
      <c r="U240" s="7">
        <v>13.8907392592593</v>
      </c>
      <c r="V240" s="10" t="str">
        <f t="shared" si="1"/>
        <v>2016-03</v>
      </c>
    </row>
    <row r="241">
      <c r="A241" s="7">
        <v>240.0</v>
      </c>
      <c r="B241" s="4" t="s">
        <v>961</v>
      </c>
      <c r="C241" s="8">
        <v>42441.0</v>
      </c>
      <c r="D241" s="8">
        <v>42444.0</v>
      </c>
      <c r="E241" s="4" t="s">
        <v>98</v>
      </c>
      <c r="F241" s="4" t="s">
        <v>962</v>
      </c>
      <c r="G241" s="4" t="s">
        <v>963</v>
      </c>
      <c r="H241" s="4" t="s">
        <v>29</v>
      </c>
      <c r="I241" s="4" t="s">
        <v>30</v>
      </c>
      <c r="J241" s="4" t="s">
        <v>362</v>
      </c>
      <c r="K241" s="4" t="s">
        <v>48</v>
      </c>
      <c r="L241" s="7">
        <v>94109.0</v>
      </c>
      <c r="M241" s="4" t="s">
        <v>49</v>
      </c>
      <c r="N241" s="4" t="s">
        <v>964</v>
      </c>
      <c r="O241" s="4" t="s">
        <v>51</v>
      </c>
      <c r="P241" s="4" t="s">
        <v>52</v>
      </c>
      <c r="Q241" s="4" t="s">
        <v>965</v>
      </c>
      <c r="R241" s="9">
        <v>676.55</v>
      </c>
      <c r="S241" s="7">
        <v>5.0</v>
      </c>
      <c r="T241" s="7">
        <v>0.0</v>
      </c>
      <c r="U241" s="7">
        <v>6.7655</v>
      </c>
      <c r="V241" s="10" t="str">
        <f t="shared" si="1"/>
        <v>2016-03</v>
      </c>
    </row>
    <row r="242">
      <c r="A242" s="7">
        <v>241.0</v>
      </c>
      <c r="B242" s="4" t="s">
        <v>961</v>
      </c>
      <c r="C242" s="8">
        <v>42441.0</v>
      </c>
      <c r="D242" s="8">
        <v>42444.0</v>
      </c>
      <c r="E242" s="4" t="s">
        <v>98</v>
      </c>
      <c r="F242" s="4" t="s">
        <v>962</v>
      </c>
      <c r="G242" s="4" t="s">
        <v>963</v>
      </c>
      <c r="H242" s="4" t="s">
        <v>29</v>
      </c>
      <c r="I242" s="4" t="s">
        <v>30</v>
      </c>
      <c r="J242" s="4" t="s">
        <v>362</v>
      </c>
      <c r="K242" s="4" t="s">
        <v>48</v>
      </c>
      <c r="L242" s="7">
        <v>94109.0</v>
      </c>
      <c r="M242" s="4" t="s">
        <v>49</v>
      </c>
      <c r="N242" s="4" t="s">
        <v>966</v>
      </c>
      <c r="O242" s="4" t="s">
        <v>51</v>
      </c>
      <c r="P242" s="4" t="s">
        <v>283</v>
      </c>
      <c r="Q242" s="4" t="s">
        <v>967</v>
      </c>
      <c r="R242" s="9">
        <v>154.9</v>
      </c>
      <c r="S242" s="7">
        <v>5.0</v>
      </c>
      <c r="T242" s="7">
        <v>0.0</v>
      </c>
      <c r="U242" s="7">
        <v>40.274</v>
      </c>
      <c r="V242" s="10" t="str">
        <f t="shared" si="1"/>
        <v>2016-03</v>
      </c>
    </row>
    <row r="243">
      <c r="A243" s="7">
        <v>242.0</v>
      </c>
      <c r="B243" s="4" t="s">
        <v>961</v>
      </c>
      <c r="C243" s="8">
        <v>42441.0</v>
      </c>
      <c r="D243" s="8">
        <v>42444.0</v>
      </c>
      <c r="E243" s="4" t="s">
        <v>98</v>
      </c>
      <c r="F243" s="4" t="s">
        <v>962</v>
      </c>
      <c r="G243" s="4" t="s">
        <v>963</v>
      </c>
      <c r="H243" s="4" t="s">
        <v>29</v>
      </c>
      <c r="I243" s="4" t="s">
        <v>30</v>
      </c>
      <c r="J243" s="4" t="s">
        <v>362</v>
      </c>
      <c r="K243" s="4" t="s">
        <v>48</v>
      </c>
      <c r="L243" s="7">
        <v>94109.0</v>
      </c>
      <c r="M243" s="4" t="s">
        <v>49</v>
      </c>
      <c r="N243" s="4" t="s">
        <v>968</v>
      </c>
      <c r="O243" s="4" t="s">
        <v>51</v>
      </c>
      <c r="P243" s="4" t="s">
        <v>205</v>
      </c>
      <c r="Q243" s="4" t="s">
        <v>969</v>
      </c>
      <c r="R243" s="9">
        <v>30.56</v>
      </c>
      <c r="S243" s="7">
        <v>4.0</v>
      </c>
      <c r="T243" s="7">
        <v>0.0</v>
      </c>
      <c r="U243" s="7">
        <v>14.9744</v>
      </c>
      <c r="V243" s="10" t="str">
        <f t="shared" si="1"/>
        <v>2016-03</v>
      </c>
    </row>
    <row r="244">
      <c r="A244" s="7">
        <v>243.0</v>
      </c>
      <c r="B244" s="4" t="s">
        <v>961</v>
      </c>
      <c r="C244" s="8">
        <v>42441.0</v>
      </c>
      <c r="D244" s="8">
        <v>42444.0</v>
      </c>
      <c r="E244" s="4" t="s">
        <v>98</v>
      </c>
      <c r="F244" s="4" t="s">
        <v>962</v>
      </c>
      <c r="G244" s="4" t="s">
        <v>963</v>
      </c>
      <c r="H244" s="4" t="s">
        <v>29</v>
      </c>
      <c r="I244" s="4" t="s">
        <v>30</v>
      </c>
      <c r="J244" s="4" t="s">
        <v>362</v>
      </c>
      <c r="K244" s="4" t="s">
        <v>48</v>
      </c>
      <c r="L244" s="7">
        <v>94109.0</v>
      </c>
      <c r="M244" s="4" t="s">
        <v>49</v>
      </c>
      <c r="N244" s="4" t="s">
        <v>970</v>
      </c>
      <c r="O244" s="4" t="s">
        <v>35</v>
      </c>
      <c r="P244" s="4" t="s">
        <v>263</v>
      </c>
      <c r="Q244" s="4" t="s">
        <v>971</v>
      </c>
      <c r="R244" s="9">
        <v>770.352</v>
      </c>
      <c r="S244" s="7">
        <v>3.0</v>
      </c>
      <c r="T244" s="7">
        <v>0.2</v>
      </c>
      <c r="U244" s="7">
        <v>77.0352</v>
      </c>
      <c r="V244" s="10" t="str">
        <f t="shared" si="1"/>
        <v>2016-03</v>
      </c>
    </row>
    <row r="245">
      <c r="A245" s="7">
        <v>244.0</v>
      </c>
      <c r="B245" s="4" t="s">
        <v>972</v>
      </c>
      <c r="C245" s="8">
        <v>42441.0</v>
      </c>
      <c r="D245" s="8">
        <v>42445.0</v>
      </c>
      <c r="E245" s="4" t="s">
        <v>26</v>
      </c>
      <c r="F245" s="4" t="s">
        <v>973</v>
      </c>
      <c r="G245" s="4" t="s">
        <v>974</v>
      </c>
      <c r="H245" s="4" t="s">
        <v>46</v>
      </c>
      <c r="I245" s="4" t="s">
        <v>30</v>
      </c>
      <c r="J245" s="4" t="s">
        <v>47</v>
      </c>
      <c r="K245" s="4" t="s">
        <v>48</v>
      </c>
      <c r="L245" s="7">
        <v>90036.0</v>
      </c>
      <c r="M245" s="4" t="s">
        <v>49</v>
      </c>
      <c r="N245" s="4" t="s">
        <v>975</v>
      </c>
      <c r="O245" s="4" t="s">
        <v>51</v>
      </c>
      <c r="P245" s="4" t="s">
        <v>124</v>
      </c>
      <c r="Q245" s="4" t="s">
        <v>976</v>
      </c>
      <c r="R245" s="9">
        <v>19.98</v>
      </c>
      <c r="S245" s="7">
        <v>2.0</v>
      </c>
      <c r="T245" s="7">
        <v>0.0</v>
      </c>
      <c r="U245" s="7">
        <v>8.991</v>
      </c>
      <c r="V245" s="10" t="str">
        <f t="shared" si="1"/>
        <v>2016-03</v>
      </c>
    </row>
    <row r="246">
      <c r="A246" s="7">
        <v>245.0</v>
      </c>
      <c r="B246" s="4" t="s">
        <v>977</v>
      </c>
      <c r="C246" s="8">
        <v>42442.0</v>
      </c>
      <c r="D246" s="8">
        <v>42445.0</v>
      </c>
      <c r="E246" s="4" t="s">
        <v>43</v>
      </c>
      <c r="F246" s="4" t="s">
        <v>978</v>
      </c>
      <c r="G246" s="4" t="s">
        <v>979</v>
      </c>
      <c r="H246" s="4" t="s">
        <v>112</v>
      </c>
      <c r="I246" s="4" t="s">
        <v>30</v>
      </c>
      <c r="J246" s="4" t="s">
        <v>980</v>
      </c>
      <c r="K246" s="4" t="s">
        <v>469</v>
      </c>
      <c r="L246" s="7">
        <v>85254.0</v>
      </c>
      <c r="M246" s="4" t="s">
        <v>49</v>
      </c>
      <c r="N246" s="4" t="s">
        <v>981</v>
      </c>
      <c r="O246" s="4" t="s">
        <v>51</v>
      </c>
      <c r="P246" s="4" t="s">
        <v>283</v>
      </c>
      <c r="Q246" s="4" t="s">
        <v>982</v>
      </c>
      <c r="R246" s="9">
        <v>157.92</v>
      </c>
      <c r="S246" s="7">
        <v>5.0</v>
      </c>
      <c r="T246" s="7">
        <v>0.2</v>
      </c>
      <c r="U246" s="7">
        <v>17.766</v>
      </c>
      <c r="V246" s="10" t="str">
        <f t="shared" si="1"/>
        <v>2016-03</v>
      </c>
    </row>
    <row r="247">
      <c r="A247" s="7">
        <v>246.0</v>
      </c>
      <c r="B247" s="4" t="s">
        <v>977</v>
      </c>
      <c r="C247" s="8">
        <v>42442.0</v>
      </c>
      <c r="D247" s="8">
        <v>42445.0</v>
      </c>
      <c r="E247" s="4" t="s">
        <v>43</v>
      </c>
      <c r="F247" s="4" t="s">
        <v>978</v>
      </c>
      <c r="G247" s="4" t="s">
        <v>979</v>
      </c>
      <c r="H247" s="4" t="s">
        <v>112</v>
      </c>
      <c r="I247" s="4" t="s">
        <v>30</v>
      </c>
      <c r="J247" s="4" t="s">
        <v>980</v>
      </c>
      <c r="K247" s="4" t="s">
        <v>469</v>
      </c>
      <c r="L247" s="7">
        <v>85254.0</v>
      </c>
      <c r="M247" s="4" t="s">
        <v>49</v>
      </c>
      <c r="N247" s="4" t="s">
        <v>983</v>
      </c>
      <c r="O247" s="4" t="s">
        <v>39</v>
      </c>
      <c r="P247" s="4" t="s">
        <v>40</v>
      </c>
      <c r="Q247" s="4" t="s">
        <v>984</v>
      </c>
      <c r="R247" s="9">
        <v>203.184</v>
      </c>
      <c r="S247" s="7">
        <v>2.0</v>
      </c>
      <c r="T247" s="7">
        <v>0.2</v>
      </c>
      <c r="U247" s="7">
        <v>15.2388</v>
      </c>
      <c r="V247" s="10" t="str">
        <f t="shared" si="1"/>
        <v>2016-03</v>
      </c>
    </row>
    <row r="248">
      <c r="A248" s="7">
        <v>247.0</v>
      </c>
      <c r="B248" s="4" t="s">
        <v>985</v>
      </c>
      <c r="C248" s="8">
        <v>42442.0</v>
      </c>
      <c r="D248" s="8">
        <v>42447.0</v>
      </c>
      <c r="E248" s="4" t="s">
        <v>26</v>
      </c>
      <c r="F248" s="4" t="s">
        <v>986</v>
      </c>
      <c r="G248" s="4" t="s">
        <v>987</v>
      </c>
      <c r="H248" s="4" t="s">
        <v>46</v>
      </c>
      <c r="I248" s="4" t="s">
        <v>30</v>
      </c>
      <c r="J248" s="4" t="s">
        <v>57</v>
      </c>
      <c r="K248" s="4" t="s">
        <v>58</v>
      </c>
      <c r="L248" s="7">
        <v>78207.0</v>
      </c>
      <c r="M248" s="4" t="s">
        <v>59</v>
      </c>
      <c r="N248" s="4" t="s">
        <v>988</v>
      </c>
      <c r="O248" s="4" t="s">
        <v>51</v>
      </c>
      <c r="P248" s="4" t="s">
        <v>124</v>
      </c>
      <c r="Q248" s="4" t="s">
        <v>989</v>
      </c>
      <c r="R248" s="9">
        <v>72.1564444444445</v>
      </c>
      <c r="S248" s="7">
        <v>5.0</v>
      </c>
      <c r="T248" s="7">
        <v>0.2</v>
      </c>
      <c r="U248" s="7">
        <v>25.2547555555556</v>
      </c>
      <c r="V248" s="10" t="str">
        <f t="shared" si="1"/>
        <v>2016-03</v>
      </c>
    </row>
    <row r="249">
      <c r="A249" s="7">
        <v>248.0</v>
      </c>
      <c r="B249" s="4" t="s">
        <v>985</v>
      </c>
      <c r="C249" s="8">
        <v>42442.0</v>
      </c>
      <c r="D249" s="8">
        <v>42447.0</v>
      </c>
      <c r="E249" s="4" t="s">
        <v>26</v>
      </c>
      <c r="F249" s="4" t="s">
        <v>986</v>
      </c>
      <c r="G249" s="4" t="s">
        <v>987</v>
      </c>
      <c r="H249" s="4" t="s">
        <v>46</v>
      </c>
      <c r="I249" s="4" t="s">
        <v>30</v>
      </c>
      <c r="J249" s="4" t="s">
        <v>57</v>
      </c>
      <c r="K249" s="4" t="s">
        <v>58</v>
      </c>
      <c r="L249" s="7">
        <v>78207.0</v>
      </c>
      <c r="M249" s="4" t="s">
        <v>59</v>
      </c>
      <c r="N249" s="4" t="s">
        <v>990</v>
      </c>
      <c r="O249" s="4" t="s">
        <v>51</v>
      </c>
      <c r="P249" s="4" t="s">
        <v>76</v>
      </c>
      <c r="Q249" s="4" t="s">
        <v>991</v>
      </c>
      <c r="R249" s="9">
        <v>1.30968888888889</v>
      </c>
      <c r="S249" s="7">
        <v>2.0</v>
      </c>
      <c r="T249" s="7">
        <v>0.8</v>
      </c>
      <c r="U249" s="7">
        <v>-2.22647111111111</v>
      </c>
      <c r="V249" s="10" t="str">
        <f t="shared" si="1"/>
        <v>2016-03</v>
      </c>
    </row>
    <row r="250">
      <c r="A250" s="7">
        <v>249.0</v>
      </c>
      <c r="B250" s="4" t="s">
        <v>985</v>
      </c>
      <c r="C250" s="8">
        <v>42442.0</v>
      </c>
      <c r="D250" s="8">
        <v>42447.0</v>
      </c>
      <c r="E250" s="4" t="s">
        <v>26</v>
      </c>
      <c r="F250" s="4" t="s">
        <v>986</v>
      </c>
      <c r="G250" s="4" t="s">
        <v>987</v>
      </c>
      <c r="H250" s="4" t="s">
        <v>46</v>
      </c>
      <c r="I250" s="4" t="s">
        <v>30</v>
      </c>
      <c r="J250" s="4" t="s">
        <v>57</v>
      </c>
      <c r="K250" s="4" t="s">
        <v>58</v>
      </c>
      <c r="L250" s="7">
        <v>78207.0</v>
      </c>
      <c r="M250" s="4" t="s">
        <v>59</v>
      </c>
      <c r="N250" s="4" t="s">
        <v>992</v>
      </c>
      <c r="O250" s="4" t="s">
        <v>35</v>
      </c>
      <c r="P250" s="4" t="s">
        <v>73</v>
      </c>
      <c r="Q250" s="4" t="s">
        <v>993</v>
      </c>
      <c r="R250" s="9">
        <v>574.106037037037</v>
      </c>
      <c r="S250" s="7">
        <v>5.0</v>
      </c>
      <c r="T250" s="7">
        <v>0.3</v>
      </c>
      <c r="U250" s="7">
        <v>0.0</v>
      </c>
      <c r="V250" s="10" t="str">
        <f t="shared" si="1"/>
        <v>2016-03</v>
      </c>
    </row>
    <row r="251">
      <c r="A251" s="7">
        <v>250.0</v>
      </c>
      <c r="B251" s="4" t="s">
        <v>994</v>
      </c>
      <c r="C251" s="8">
        <v>42442.0</v>
      </c>
      <c r="D251" s="8">
        <v>42447.0</v>
      </c>
      <c r="E251" s="4" t="s">
        <v>26</v>
      </c>
      <c r="F251" s="4" t="s">
        <v>995</v>
      </c>
      <c r="G251" s="4" t="s">
        <v>996</v>
      </c>
      <c r="H251" s="4" t="s">
        <v>112</v>
      </c>
      <c r="I251" s="4" t="s">
        <v>30</v>
      </c>
      <c r="J251" s="4" t="s">
        <v>997</v>
      </c>
      <c r="K251" s="4" t="s">
        <v>429</v>
      </c>
      <c r="L251" s="7">
        <v>22980.0</v>
      </c>
      <c r="M251" s="4" t="s">
        <v>83</v>
      </c>
      <c r="N251" s="4" t="s">
        <v>998</v>
      </c>
      <c r="O251" s="4" t="s">
        <v>35</v>
      </c>
      <c r="P251" s="4" t="s">
        <v>121</v>
      </c>
      <c r="Q251" s="4" t="s">
        <v>999</v>
      </c>
      <c r="R251" s="9">
        <v>104.166866510994</v>
      </c>
      <c r="S251" s="7">
        <v>2.0</v>
      </c>
      <c r="T251" s="7">
        <v>0.0</v>
      </c>
      <c r="U251" s="7">
        <v>33.3333972835182</v>
      </c>
      <c r="V251" s="10" t="str">
        <f t="shared" si="1"/>
        <v>2016-03</v>
      </c>
    </row>
    <row r="252">
      <c r="A252" s="7">
        <v>251.0</v>
      </c>
      <c r="B252" s="4" t="s">
        <v>994</v>
      </c>
      <c r="C252" s="8">
        <v>42442.0</v>
      </c>
      <c r="D252" s="8">
        <v>42447.0</v>
      </c>
      <c r="E252" s="4" t="s">
        <v>26</v>
      </c>
      <c r="F252" s="4" t="s">
        <v>995</v>
      </c>
      <c r="G252" s="4" t="s">
        <v>996</v>
      </c>
      <c r="H252" s="4" t="s">
        <v>112</v>
      </c>
      <c r="I252" s="4" t="s">
        <v>30</v>
      </c>
      <c r="J252" s="4" t="s">
        <v>997</v>
      </c>
      <c r="K252" s="4" t="s">
        <v>429</v>
      </c>
      <c r="L252" s="7">
        <v>22980.0</v>
      </c>
      <c r="M252" s="4" t="s">
        <v>83</v>
      </c>
      <c r="N252" s="4" t="s">
        <v>1000</v>
      </c>
      <c r="O252" s="4" t="s">
        <v>51</v>
      </c>
      <c r="P252" s="4" t="s">
        <v>283</v>
      </c>
      <c r="Q252" s="4" t="s">
        <v>1001</v>
      </c>
      <c r="R252" s="9">
        <v>129.714166330013</v>
      </c>
      <c r="S252" s="7">
        <v>2.0</v>
      </c>
      <c r="T252" s="7">
        <v>0.0</v>
      </c>
      <c r="U252" s="7">
        <v>36.3199665724036</v>
      </c>
      <c r="V252" s="10" t="str">
        <f t="shared" si="1"/>
        <v>2016-03</v>
      </c>
    </row>
    <row r="253">
      <c r="A253" s="7">
        <v>252.0</v>
      </c>
      <c r="B253" s="4" t="s">
        <v>994</v>
      </c>
      <c r="C253" s="8">
        <v>42442.0</v>
      </c>
      <c r="D253" s="8">
        <v>42447.0</v>
      </c>
      <c r="E253" s="4" t="s">
        <v>26</v>
      </c>
      <c r="F253" s="4" t="s">
        <v>995</v>
      </c>
      <c r="G253" s="4" t="s">
        <v>996</v>
      </c>
      <c r="H253" s="4" t="s">
        <v>112</v>
      </c>
      <c r="I253" s="4" t="s">
        <v>30</v>
      </c>
      <c r="J253" s="4" t="s">
        <v>997</v>
      </c>
      <c r="K253" s="4" t="s">
        <v>429</v>
      </c>
      <c r="L253" s="7">
        <v>22980.0</v>
      </c>
      <c r="M253" s="4" t="s">
        <v>83</v>
      </c>
      <c r="N253" s="4" t="s">
        <v>1002</v>
      </c>
      <c r="O253" s="4" t="s">
        <v>51</v>
      </c>
      <c r="P253" s="4" t="s">
        <v>76</v>
      </c>
      <c r="Q253" s="4" t="s">
        <v>1003</v>
      </c>
      <c r="R253" s="9">
        <v>37.4582201136536</v>
      </c>
      <c r="S253" s="7">
        <v>4.0</v>
      </c>
      <c r="T253" s="7">
        <v>0.0</v>
      </c>
      <c r="U253" s="7">
        <v>16.8561990511441</v>
      </c>
      <c r="V253" s="10" t="str">
        <f t="shared" si="1"/>
        <v>2016-03</v>
      </c>
    </row>
    <row r="254">
      <c r="A254" s="7">
        <v>253.0</v>
      </c>
      <c r="B254" s="4" t="s">
        <v>1004</v>
      </c>
      <c r="C254" s="8">
        <v>42442.0</v>
      </c>
      <c r="D254" s="8">
        <v>42444.0</v>
      </c>
      <c r="E254" s="4" t="s">
        <v>98</v>
      </c>
      <c r="F254" s="4" t="s">
        <v>1005</v>
      </c>
      <c r="G254" s="4" t="s">
        <v>1006</v>
      </c>
      <c r="H254" s="4" t="s">
        <v>29</v>
      </c>
      <c r="I254" s="4" t="s">
        <v>30</v>
      </c>
      <c r="J254" s="4" t="s">
        <v>362</v>
      </c>
      <c r="K254" s="4" t="s">
        <v>48</v>
      </c>
      <c r="L254" s="7">
        <v>94109.0</v>
      </c>
      <c r="M254" s="4" t="s">
        <v>49</v>
      </c>
      <c r="N254" s="4" t="s">
        <v>1007</v>
      </c>
      <c r="O254" s="4" t="s">
        <v>35</v>
      </c>
      <c r="P254" s="4" t="s">
        <v>121</v>
      </c>
      <c r="Q254" s="4" t="s">
        <v>1008</v>
      </c>
      <c r="R254" s="9">
        <v>28.28</v>
      </c>
      <c r="S254" s="7">
        <v>2.0</v>
      </c>
      <c r="T254" s="7">
        <v>0.0</v>
      </c>
      <c r="U254" s="7">
        <v>7.3528</v>
      </c>
      <c r="V254" s="10" t="str">
        <f t="shared" si="1"/>
        <v>2016-03</v>
      </c>
    </row>
    <row r="255">
      <c r="A255" s="7">
        <v>254.0</v>
      </c>
      <c r="B255" s="4" t="s">
        <v>1004</v>
      </c>
      <c r="C255" s="8">
        <v>42442.0</v>
      </c>
      <c r="D255" s="8">
        <v>42444.0</v>
      </c>
      <c r="E255" s="4" t="s">
        <v>98</v>
      </c>
      <c r="F255" s="4" t="s">
        <v>1005</v>
      </c>
      <c r="G255" s="4" t="s">
        <v>1006</v>
      </c>
      <c r="H255" s="4" t="s">
        <v>29</v>
      </c>
      <c r="I255" s="4" t="s">
        <v>30</v>
      </c>
      <c r="J255" s="4" t="s">
        <v>362</v>
      </c>
      <c r="K255" s="4" t="s">
        <v>48</v>
      </c>
      <c r="L255" s="7">
        <v>94109.0</v>
      </c>
      <c r="M255" s="4" t="s">
        <v>49</v>
      </c>
      <c r="N255" s="4" t="s">
        <v>789</v>
      </c>
      <c r="O255" s="4" t="s">
        <v>51</v>
      </c>
      <c r="P255" s="4" t="s">
        <v>635</v>
      </c>
      <c r="Q255" s="4" t="s">
        <v>790</v>
      </c>
      <c r="R255" s="9">
        <v>4912.59</v>
      </c>
      <c r="S255" s="7">
        <v>3.0</v>
      </c>
      <c r="T255" s="7">
        <v>0.0</v>
      </c>
      <c r="U255" s="7">
        <v>196.5036</v>
      </c>
      <c r="V255" s="10" t="str">
        <f t="shared" si="1"/>
        <v>2016-03</v>
      </c>
    </row>
    <row r="256">
      <c r="A256" s="7">
        <v>255.0</v>
      </c>
      <c r="B256" s="4" t="s">
        <v>1009</v>
      </c>
      <c r="C256" s="8">
        <v>42442.0</v>
      </c>
      <c r="D256" s="8">
        <v>42444.0</v>
      </c>
      <c r="E256" s="4" t="s">
        <v>98</v>
      </c>
      <c r="F256" s="4" t="s">
        <v>1010</v>
      </c>
      <c r="G256" s="4" t="s">
        <v>1011</v>
      </c>
      <c r="H256" s="4" t="s">
        <v>29</v>
      </c>
      <c r="I256" s="4" t="s">
        <v>30</v>
      </c>
      <c r="J256" s="4" t="s">
        <v>90</v>
      </c>
      <c r="K256" s="4" t="s">
        <v>91</v>
      </c>
      <c r="L256" s="7">
        <v>19134.0</v>
      </c>
      <c r="M256" s="4" t="s">
        <v>33</v>
      </c>
      <c r="N256" s="4" t="s">
        <v>1012</v>
      </c>
      <c r="O256" s="4" t="s">
        <v>35</v>
      </c>
      <c r="P256" s="4" t="s">
        <v>263</v>
      </c>
      <c r="Q256" s="4" t="s">
        <v>1013</v>
      </c>
      <c r="R256" s="9">
        <v>398.137185185185</v>
      </c>
      <c r="S256" s="7">
        <v>2.0</v>
      </c>
      <c r="T256" s="7">
        <v>0.3</v>
      </c>
      <c r="U256" s="7">
        <v>-5.68767407407407</v>
      </c>
      <c r="V256" s="10" t="str">
        <f t="shared" si="1"/>
        <v>2016-03</v>
      </c>
    </row>
    <row r="257">
      <c r="A257" s="7">
        <v>256.0</v>
      </c>
      <c r="B257" s="4" t="s">
        <v>1009</v>
      </c>
      <c r="C257" s="8">
        <v>42442.0</v>
      </c>
      <c r="D257" s="8">
        <v>42444.0</v>
      </c>
      <c r="E257" s="4" t="s">
        <v>98</v>
      </c>
      <c r="F257" s="4" t="s">
        <v>1010</v>
      </c>
      <c r="G257" s="4" t="s">
        <v>1011</v>
      </c>
      <c r="H257" s="4" t="s">
        <v>29</v>
      </c>
      <c r="I257" s="4" t="s">
        <v>30</v>
      </c>
      <c r="J257" s="4" t="s">
        <v>90</v>
      </c>
      <c r="K257" s="4" t="s">
        <v>91</v>
      </c>
      <c r="L257" s="7">
        <v>19134.0</v>
      </c>
      <c r="M257" s="4" t="s">
        <v>33</v>
      </c>
      <c r="N257" s="4" t="s">
        <v>1014</v>
      </c>
      <c r="O257" s="4" t="s">
        <v>39</v>
      </c>
      <c r="P257" s="4" t="s">
        <v>61</v>
      </c>
      <c r="Q257" s="4" t="s">
        <v>1015</v>
      </c>
      <c r="R257" s="9">
        <v>391.218074074074</v>
      </c>
      <c r="S257" s="7">
        <v>5.0</v>
      </c>
      <c r="T257" s="7">
        <v>0.2</v>
      </c>
      <c r="U257" s="7">
        <v>48.9022592592593</v>
      </c>
      <c r="V257" s="10" t="str">
        <f t="shared" si="1"/>
        <v>2016-03</v>
      </c>
    </row>
    <row r="258">
      <c r="A258" s="7">
        <v>257.0</v>
      </c>
      <c r="B258" s="4" t="s">
        <v>1009</v>
      </c>
      <c r="C258" s="8">
        <v>42442.0</v>
      </c>
      <c r="D258" s="8">
        <v>42444.0</v>
      </c>
      <c r="E258" s="4" t="s">
        <v>98</v>
      </c>
      <c r="F258" s="4" t="s">
        <v>1010</v>
      </c>
      <c r="G258" s="4" t="s">
        <v>1011</v>
      </c>
      <c r="H258" s="4" t="s">
        <v>29</v>
      </c>
      <c r="I258" s="4" t="s">
        <v>30</v>
      </c>
      <c r="J258" s="4" t="s">
        <v>90</v>
      </c>
      <c r="K258" s="4" t="s">
        <v>91</v>
      </c>
      <c r="L258" s="7">
        <v>19134.0</v>
      </c>
      <c r="M258" s="4" t="s">
        <v>33</v>
      </c>
      <c r="N258" s="4" t="s">
        <v>1016</v>
      </c>
      <c r="O258" s="4" t="s">
        <v>39</v>
      </c>
      <c r="P258" s="4" t="s">
        <v>40</v>
      </c>
      <c r="Q258" s="4" t="s">
        <v>1017</v>
      </c>
      <c r="R258" s="9">
        <v>555.907333333333</v>
      </c>
      <c r="S258" s="7">
        <v>3.0</v>
      </c>
      <c r="T258" s="7">
        <v>0.4</v>
      </c>
      <c r="U258" s="7">
        <v>-120.446588888889</v>
      </c>
      <c r="V258" s="10" t="str">
        <f t="shared" si="1"/>
        <v>2016-03</v>
      </c>
    </row>
    <row r="259">
      <c r="A259" s="7">
        <v>258.0</v>
      </c>
      <c r="B259" s="4" t="s">
        <v>1009</v>
      </c>
      <c r="C259" s="8">
        <v>42442.0</v>
      </c>
      <c r="D259" s="8">
        <v>42444.0</v>
      </c>
      <c r="E259" s="4" t="s">
        <v>98</v>
      </c>
      <c r="F259" s="4" t="s">
        <v>1010</v>
      </c>
      <c r="G259" s="4" t="s">
        <v>1011</v>
      </c>
      <c r="H259" s="4" t="s">
        <v>29</v>
      </c>
      <c r="I259" s="4" t="s">
        <v>30</v>
      </c>
      <c r="J259" s="4" t="s">
        <v>90</v>
      </c>
      <c r="K259" s="4" t="s">
        <v>91</v>
      </c>
      <c r="L259" s="7">
        <v>19134.0</v>
      </c>
      <c r="M259" s="4" t="s">
        <v>33</v>
      </c>
      <c r="N259" s="4" t="s">
        <v>644</v>
      </c>
      <c r="O259" s="4" t="s">
        <v>51</v>
      </c>
      <c r="P259" s="4" t="s">
        <v>124</v>
      </c>
      <c r="Q259" s="4" t="s">
        <v>645</v>
      </c>
      <c r="R259" s="9">
        <v>42.4619259259259</v>
      </c>
      <c r="S259" s="7">
        <v>5.0</v>
      </c>
      <c r="T259" s="7">
        <v>0.2</v>
      </c>
      <c r="U259" s="7">
        <v>14.3309</v>
      </c>
      <c r="V259" s="10" t="str">
        <f t="shared" si="1"/>
        <v>2016-03</v>
      </c>
    </row>
    <row r="260">
      <c r="A260" s="7">
        <v>259.0</v>
      </c>
      <c r="B260" s="4" t="s">
        <v>1009</v>
      </c>
      <c r="C260" s="8">
        <v>42442.0</v>
      </c>
      <c r="D260" s="8">
        <v>42444.0</v>
      </c>
      <c r="E260" s="4" t="s">
        <v>98</v>
      </c>
      <c r="F260" s="4" t="s">
        <v>1010</v>
      </c>
      <c r="G260" s="4" t="s">
        <v>1011</v>
      </c>
      <c r="H260" s="4" t="s">
        <v>29</v>
      </c>
      <c r="I260" s="4" t="s">
        <v>30</v>
      </c>
      <c r="J260" s="4" t="s">
        <v>90</v>
      </c>
      <c r="K260" s="4" t="s">
        <v>91</v>
      </c>
      <c r="L260" s="7">
        <v>19134.0</v>
      </c>
      <c r="M260" s="4" t="s">
        <v>33</v>
      </c>
      <c r="N260" s="4" t="s">
        <v>1018</v>
      </c>
      <c r="O260" s="4" t="s">
        <v>51</v>
      </c>
      <c r="P260" s="4" t="s">
        <v>76</v>
      </c>
      <c r="Q260" s="4" t="s">
        <v>1019</v>
      </c>
      <c r="R260" s="9">
        <v>53.4346888888889</v>
      </c>
      <c r="S260" s="7">
        <v>1.0</v>
      </c>
      <c r="T260" s="7">
        <v>0.7</v>
      </c>
      <c r="U260" s="7">
        <v>-42.7477511111111</v>
      </c>
      <c r="V260" s="10" t="str">
        <f t="shared" si="1"/>
        <v>2016-03</v>
      </c>
    </row>
    <row r="261">
      <c r="A261" s="7">
        <v>260.0</v>
      </c>
      <c r="B261" s="4" t="s">
        <v>1009</v>
      </c>
      <c r="C261" s="8">
        <v>42442.0</v>
      </c>
      <c r="D261" s="8">
        <v>42444.0</v>
      </c>
      <c r="E261" s="4" t="s">
        <v>98</v>
      </c>
      <c r="F261" s="4" t="s">
        <v>1010</v>
      </c>
      <c r="G261" s="4" t="s">
        <v>1011</v>
      </c>
      <c r="H261" s="4" t="s">
        <v>29</v>
      </c>
      <c r="I261" s="4" t="s">
        <v>30</v>
      </c>
      <c r="J261" s="4" t="s">
        <v>90</v>
      </c>
      <c r="K261" s="4" t="s">
        <v>91</v>
      </c>
      <c r="L261" s="7">
        <v>19134.0</v>
      </c>
      <c r="M261" s="4" t="s">
        <v>33</v>
      </c>
      <c r="N261" s="4" t="s">
        <v>1020</v>
      </c>
      <c r="O261" s="4" t="s">
        <v>51</v>
      </c>
      <c r="P261" s="4" t="s">
        <v>52</v>
      </c>
      <c r="Q261" s="4" t="s">
        <v>1021</v>
      </c>
      <c r="R261" s="9">
        <v>568.932148148148</v>
      </c>
      <c r="S261" s="7">
        <v>5.0</v>
      </c>
      <c r="T261" s="7">
        <v>0.2</v>
      </c>
      <c r="U261" s="7">
        <v>-142.233037037037</v>
      </c>
      <c r="V261" s="10" t="str">
        <f t="shared" si="1"/>
        <v>2016-03</v>
      </c>
    </row>
    <row r="262">
      <c r="A262" s="7">
        <v>261.0</v>
      </c>
      <c r="B262" s="4" t="s">
        <v>1009</v>
      </c>
      <c r="C262" s="8">
        <v>42442.0</v>
      </c>
      <c r="D262" s="8">
        <v>42444.0</v>
      </c>
      <c r="E262" s="4" t="s">
        <v>98</v>
      </c>
      <c r="F262" s="4" t="s">
        <v>1010</v>
      </c>
      <c r="G262" s="4" t="s">
        <v>1011</v>
      </c>
      <c r="H262" s="4" t="s">
        <v>29</v>
      </c>
      <c r="I262" s="4" t="s">
        <v>30</v>
      </c>
      <c r="J262" s="4" t="s">
        <v>90</v>
      </c>
      <c r="K262" s="4" t="s">
        <v>91</v>
      </c>
      <c r="L262" s="7">
        <v>19134.0</v>
      </c>
      <c r="M262" s="4" t="s">
        <v>33</v>
      </c>
      <c r="N262" s="4" t="s">
        <v>1022</v>
      </c>
      <c r="O262" s="4" t="s">
        <v>51</v>
      </c>
      <c r="P262" s="4" t="s">
        <v>76</v>
      </c>
      <c r="Q262" s="4" t="s">
        <v>1023</v>
      </c>
      <c r="R262" s="9">
        <v>23.8462222222222</v>
      </c>
      <c r="S262" s="7">
        <v>5.0</v>
      </c>
      <c r="T262" s="7">
        <v>0.7</v>
      </c>
      <c r="U262" s="7">
        <v>-15.8974814814815</v>
      </c>
      <c r="V262" s="10" t="str">
        <f t="shared" si="1"/>
        <v>2016-03</v>
      </c>
    </row>
    <row r="263">
      <c r="A263" s="7">
        <v>262.0</v>
      </c>
      <c r="B263" s="4" t="s">
        <v>1009</v>
      </c>
      <c r="C263" s="8">
        <v>42442.0</v>
      </c>
      <c r="D263" s="8">
        <v>42444.0</v>
      </c>
      <c r="E263" s="4" t="s">
        <v>98</v>
      </c>
      <c r="F263" s="4" t="s">
        <v>1010</v>
      </c>
      <c r="G263" s="4" t="s">
        <v>1011</v>
      </c>
      <c r="H263" s="4" t="s">
        <v>29</v>
      </c>
      <c r="I263" s="4" t="s">
        <v>30</v>
      </c>
      <c r="J263" s="4" t="s">
        <v>90</v>
      </c>
      <c r="K263" s="4" t="s">
        <v>91</v>
      </c>
      <c r="L263" s="7">
        <v>19134.0</v>
      </c>
      <c r="M263" s="4" t="s">
        <v>33</v>
      </c>
      <c r="N263" s="4" t="s">
        <v>1024</v>
      </c>
      <c r="O263" s="4" t="s">
        <v>51</v>
      </c>
      <c r="P263" s="4" t="s">
        <v>52</v>
      </c>
      <c r="Q263" s="4" t="s">
        <v>1025</v>
      </c>
      <c r="R263" s="9">
        <v>129.815703703704</v>
      </c>
      <c r="S263" s="7">
        <v>2.0</v>
      </c>
      <c r="T263" s="7">
        <v>0.2</v>
      </c>
      <c r="U263" s="7">
        <v>-29.2085333333333</v>
      </c>
      <c r="V263" s="10" t="str">
        <f t="shared" si="1"/>
        <v>2016-03</v>
      </c>
    </row>
    <row r="264">
      <c r="A264" s="7">
        <v>263.0</v>
      </c>
      <c r="B264" s="4" t="s">
        <v>1009</v>
      </c>
      <c r="C264" s="8">
        <v>42442.0</v>
      </c>
      <c r="D264" s="8">
        <v>42444.0</v>
      </c>
      <c r="E264" s="4" t="s">
        <v>98</v>
      </c>
      <c r="F264" s="4" t="s">
        <v>1010</v>
      </c>
      <c r="G264" s="4" t="s">
        <v>1011</v>
      </c>
      <c r="H264" s="4" t="s">
        <v>29</v>
      </c>
      <c r="I264" s="4" t="s">
        <v>30</v>
      </c>
      <c r="J264" s="4" t="s">
        <v>90</v>
      </c>
      <c r="K264" s="4" t="s">
        <v>91</v>
      </c>
      <c r="L264" s="7">
        <v>19134.0</v>
      </c>
      <c r="M264" s="4" t="s">
        <v>33</v>
      </c>
      <c r="N264" s="4" t="s">
        <v>1026</v>
      </c>
      <c r="O264" s="4" t="s">
        <v>39</v>
      </c>
      <c r="P264" s="4" t="s">
        <v>446</v>
      </c>
      <c r="Q264" s="4" t="s">
        <v>1027</v>
      </c>
      <c r="R264" s="9">
        <v>462.406666666667</v>
      </c>
      <c r="S264" s="7">
        <v>3.0</v>
      </c>
      <c r="T264" s="7">
        <v>0.7</v>
      </c>
      <c r="U264" s="7">
        <v>-662.782888888889</v>
      </c>
      <c r="V264" s="10" t="str">
        <f t="shared" si="1"/>
        <v>2016-03</v>
      </c>
    </row>
    <row r="265">
      <c r="A265" s="7">
        <v>264.0</v>
      </c>
      <c r="B265" s="4" t="s">
        <v>1028</v>
      </c>
      <c r="C265" s="8">
        <v>42442.0</v>
      </c>
      <c r="D265" s="8">
        <v>42447.0</v>
      </c>
      <c r="E265" s="4" t="s">
        <v>26</v>
      </c>
      <c r="F265" s="4" t="s">
        <v>1029</v>
      </c>
      <c r="G265" s="4" t="s">
        <v>1030</v>
      </c>
      <c r="H265" s="4" t="s">
        <v>112</v>
      </c>
      <c r="I265" s="4" t="s">
        <v>30</v>
      </c>
      <c r="J265" s="4" t="s">
        <v>1031</v>
      </c>
      <c r="K265" s="4" t="s">
        <v>48</v>
      </c>
      <c r="L265" s="7">
        <v>92503.0</v>
      </c>
      <c r="M265" s="4" t="s">
        <v>49</v>
      </c>
      <c r="N265" s="4" t="s">
        <v>1032</v>
      </c>
      <c r="O265" s="4" t="s">
        <v>51</v>
      </c>
      <c r="P265" s="4" t="s">
        <v>76</v>
      </c>
      <c r="Q265" s="4" t="s">
        <v>1033</v>
      </c>
      <c r="R265" s="9">
        <v>51.184</v>
      </c>
      <c r="S265" s="7">
        <v>7.0</v>
      </c>
      <c r="T265" s="7">
        <v>0.2</v>
      </c>
      <c r="U265" s="7">
        <v>19.194</v>
      </c>
      <c r="V265" s="10" t="str">
        <f t="shared" si="1"/>
        <v>2016-03</v>
      </c>
    </row>
    <row r="266">
      <c r="A266" s="7">
        <v>265.0</v>
      </c>
      <c r="B266" s="4" t="s">
        <v>1034</v>
      </c>
      <c r="C266" s="8">
        <v>42443.0</v>
      </c>
      <c r="D266" s="8">
        <v>42448.0</v>
      </c>
      <c r="E266" s="4" t="s">
        <v>26</v>
      </c>
      <c r="F266" s="4" t="s">
        <v>1035</v>
      </c>
      <c r="G266" s="4" t="s">
        <v>1036</v>
      </c>
      <c r="H266" s="4" t="s">
        <v>46</v>
      </c>
      <c r="I266" s="4" t="s">
        <v>30</v>
      </c>
      <c r="J266" s="4" t="s">
        <v>188</v>
      </c>
      <c r="K266" s="4" t="s">
        <v>157</v>
      </c>
      <c r="L266" s="7">
        <v>43229.0</v>
      </c>
      <c r="M266" s="4" t="s">
        <v>33</v>
      </c>
      <c r="N266" s="4" t="s">
        <v>1037</v>
      </c>
      <c r="O266" s="4" t="s">
        <v>35</v>
      </c>
      <c r="P266" s="4" t="s">
        <v>121</v>
      </c>
      <c r="Q266" s="4" t="s">
        <v>1038</v>
      </c>
      <c r="R266" s="9">
        <v>22.5373004115226</v>
      </c>
      <c r="S266" s="7">
        <v>5.0</v>
      </c>
      <c r="T266" s="7">
        <v>0.2</v>
      </c>
      <c r="U266" s="7">
        <v>6.47947386831276</v>
      </c>
      <c r="V266" s="10" t="str">
        <f t="shared" si="1"/>
        <v>2016-03</v>
      </c>
    </row>
    <row r="267">
      <c r="A267" s="7">
        <v>266.0</v>
      </c>
      <c r="B267" s="4" t="s">
        <v>1039</v>
      </c>
      <c r="C267" s="8">
        <v>42443.0</v>
      </c>
      <c r="D267" s="8">
        <v>42446.0</v>
      </c>
      <c r="E267" s="4" t="s">
        <v>43</v>
      </c>
      <c r="F267" s="4" t="s">
        <v>559</v>
      </c>
      <c r="G267" s="4" t="s">
        <v>560</v>
      </c>
      <c r="H267" s="4" t="s">
        <v>46</v>
      </c>
      <c r="I267" s="4" t="s">
        <v>30</v>
      </c>
      <c r="J267" s="4" t="s">
        <v>1040</v>
      </c>
      <c r="K267" s="4" t="s">
        <v>58</v>
      </c>
      <c r="L267" s="7">
        <v>78550.0</v>
      </c>
      <c r="M267" s="4" t="s">
        <v>59</v>
      </c>
      <c r="N267" s="4" t="s">
        <v>1041</v>
      </c>
      <c r="O267" s="4" t="s">
        <v>35</v>
      </c>
      <c r="P267" s="4" t="s">
        <v>36</v>
      </c>
      <c r="Q267" s="4" t="s">
        <v>1042</v>
      </c>
      <c r="R267" s="9">
        <v>248.581891358025</v>
      </c>
      <c r="S267" s="7">
        <v>5.0</v>
      </c>
      <c r="T267" s="7">
        <v>0.32</v>
      </c>
      <c r="U267" s="7">
        <v>-14.6224641975309</v>
      </c>
      <c r="V267" s="10" t="str">
        <f t="shared" si="1"/>
        <v>2016-03</v>
      </c>
    </row>
    <row r="268">
      <c r="A268" s="7">
        <v>267.0</v>
      </c>
      <c r="B268" s="4" t="s">
        <v>1039</v>
      </c>
      <c r="C268" s="8">
        <v>42443.0</v>
      </c>
      <c r="D268" s="8">
        <v>42446.0</v>
      </c>
      <c r="E268" s="4" t="s">
        <v>43</v>
      </c>
      <c r="F268" s="4" t="s">
        <v>559</v>
      </c>
      <c r="G268" s="4" t="s">
        <v>560</v>
      </c>
      <c r="H268" s="4" t="s">
        <v>46</v>
      </c>
      <c r="I268" s="4" t="s">
        <v>30</v>
      </c>
      <c r="J268" s="4" t="s">
        <v>1040</v>
      </c>
      <c r="K268" s="4" t="s">
        <v>58</v>
      </c>
      <c r="L268" s="7">
        <v>78550.0</v>
      </c>
      <c r="M268" s="4" t="s">
        <v>59</v>
      </c>
      <c r="N268" s="4" t="s">
        <v>868</v>
      </c>
      <c r="O268" s="4" t="s">
        <v>51</v>
      </c>
      <c r="P268" s="4" t="s">
        <v>124</v>
      </c>
      <c r="Q268" s="4" t="s">
        <v>869</v>
      </c>
      <c r="R268" s="9">
        <v>5.33973333333333</v>
      </c>
      <c r="S268" s="7">
        <v>1.0</v>
      </c>
      <c r="T268" s="7">
        <v>0.2</v>
      </c>
      <c r="U268" s="7">
        <v>1.93565333333333</v>
      </c>
      <c r="V268" s="10" t="str">
        <f t="shared" si="1"/>
        <v>2016-03</v>
      </c>
    </row>
    <row r="269">
      <c r="A269" s="7">
        <v>268.0</v>
      </c>
      <c r="B269" s="4" t="s">
        <v>1039</v>
      </c>
      <c r="C269" s="8">
        <v>42443.0</v>
      </c>
      <c r="D269" s="8">
        <v>42446.0</v>
      </c>
      <c r="E269" s="4" t="s">
        <v>43</v>
      </c>
      <c r="F269" s="4" t="s">
        <v>559</v>
      </c>
      <c r="G269" s="4" t="s">
        <v>560</v>
      </c>
      <c r="H269" s="4" t="s">
        <v>46</v>
      </c>
      <c r="I269" s="4" t="s">
        <v>30</v>
      </c>
      <c r="J269" s="4" t="s">
        <v>1040</v>
      </c>
      <c r="K269" s="4" t="s">
        <v>58</v>
      </c>
      <c r="L269" s="7">
        <v>78550.0</v>
      </c>
      <c r="M269" s="4" t="s">
        <v>59</v>
      </c>
      <c r="N269" s="4" t="s">
        <v>1043</v>
      </c>
      <c r="O269" s="4" t="s">
        <v>51</v>
      </c>
      <c r="P269" s="4" t="s">
        <v>93</v>
      </c>
      <c r="Q269" s="4" t="s">
        <v>1044</v>
      </c>
      <c r="R269" s="9">
        <v>149.916309465021</v>
      </c>
      <c r="S269" s="7">
        <v>7.0</v>
      </c>
      <c r="T269" s="7">
        <v>0.2</v>
      </c>
      <c r="U269" s="7">
        <v>16.8655848148148</v>
      </c>
      <c r="V269" s="10" t="str">
        <f t="shared" si="1"/>
        <v>2016-03</v>
      </c>
    </row>
    <row r="270">
      <c r="A270" s="7">
        <v>269.0</v>
      </c>
      <c r="B270" s="4" t="s">
        <v>1045</v>
      </c>
      <c r="C270" s="8">
        <v>42443.0</v>
      </c>
      <c r="D270" s="8">
        <v>42445.0</v>
      </c>
      <c r="E270" s="4" t="s">
        <v>43</v>
      </c>
      <c r="F270" s="4" t="s">
        <v>1046</v>
      </c>
      <c r="G270" s="4" t="s">
        <v>1047</v>
      </c>
      <c r="H270" s="4" t="s">
        <v>29</v>
      </c>
      <c r="I270" s="4" t="s">
        <v>30</v>
      </c>
      <c r="J270" s="4" t="s">
        <v>163</v>
      </c>
      <c r="K270" s="4" t="s">
        <v>164</v>
      </c>
      <c r="L270" s="7">
        <v>98103.0</v>
      </c>
      <c r="M270" s="4" t="s">
        <v>49</v>
      </c>
      <c r="N270" s="4" t="s">
        <v>1048</v>
      </c>
      <c r="O270" s="4" t="s">
        <v>35</v>
      </c>
      <c r="P270" s="4" t="s">
        <v>263</v>
      </c>
      <c r="Q270" s="4" t="s">
        <v>1049</v>
      </c>
      <c r="R270" s="9">
        <v>196.784</v>
      </c>
      <c r="S270" s="7">
        <v>2.0</v>
      </c>
      <c r="T270" s="7">
        <v>0.2</v>
      </c>
      <c r="U270" s="7">
        <v>-22.1382</v>
      </c>
      <c r="V270" s="10" t="str">
        <f t="shared" si="1"/>
        <v>2016-03</v>
      </c>
    </row>
    <row r="271">
      <c r="A271" s="7">
        <v>270.0</v>
      </c>
      <c r="B271" s="4" t="s">
        <v>1050</v>
      </c>
      <c r="C271" s="8">
        <v>42443.0</v>
      </c>
      <c r="D271" s="8">
        <v>42449.0</v>
      </c>
      <c r="E271" s="4" t="s">
        <v>26</v>
      </c>
      <c r="F271" s="4" t="s">
        <v>882</v>
      </c>
      <c r="G271" s="4" t="s">
        <v>883</v>
      </c>
      <c r="H271" s="4" t="s">
        <v>29</v>
      </c>
      <c r="I271" s="4" t="s">
        <v>30</v>
      </c>
      <c r="J271" s="4" t="s">
        <v>1051</v>
      </c>
      <c r="K271" s="4" t="s">
        <v>48</v>
      </c>
      <c r="L271" s="7">
        <v>94061.0</v>
      </c>
      <c r="M271" s="4" t="s">
        <v>49</v>
      </c>
      <c r="N271" s="4" t="s">
        <v>938</v>
      </c>
      <c r="O271" s="4" t="s">
        <v>51</v>
      </c>
      <c r="P271" s="4" t="s">
        <v>76</v>
      </c>
      <c r="Q271" s="4" t="s">
        <v>939</v>
      </c>
      <c r="R271" s="9">
        <v>41.904</v>
      </c>
      <c r="S271" s="7">
        <v>6.0</v>
      </c>
      <c r="T271" s="7">
        <v>0.2</v>
      </c>
      <c r="U271" s="7">
        <v>14.1426</v>
      </c>
      <c r="V271" s="10" t="str">
        <f t="shared" si="1"/>
        <v>2016-03</v>
      </c>
    </row>
    <row r="272">
      <c r="A272" s="7">
        <v>271.0</v>
      </c>
      <c r="B272" s="4" t="s">
        <v>1052</v>
      </c>
      <c r="C272" s="8">
        <v>42443.0</v>
      </c>
      <c r="D272" s="8">
        <v>42448.0</v>
      </c>
      <c r="E272" s="4" t="s">
        <v>26</v>
      </c>
      <c r="F272" s="4" t="s">
        <v>1053</v>
      </c>
      <c r="G272" s="4" t="s">
        <v>1054</v>
      </c>
      <c r="H272" s="4" t="s">
        <v>29</v>
      </c>
      <c r="I272" s="4" t="s">
        <v>30</v>
      </c>
      <c r="J272" s="4" t="s">
        <v>1055</v>
      </c>
      <c r="K272" s="4" t="s">
        <v>130</v>
      </c>
      <c r="L272" s="7">
        <v>54302.0</v>
      </c>
      <c r="M272" s="4" t="s">
        <v>59</v>
      </c>
      <c r="N272" s="4" t="s">
        <v>1056</v>
      </c>
      <c r="O272" s="4" t="s">
        <v>35</v>
      </c>
      <c r="P272" s="4" t="s">
        <v>121</v>
      </c>
      <c r="Q272" s="4" t="s">
        <v>1057</v>
      </c>
      <c r="R272" s="9">
        <v>17.2428888888889</v>
      </c>
      <c r="S272" s="7">
        <v>2.0</v>
      </c>
      <c r="T272" s="7">
        <v>0.0</v>
      </c>
      <c r="U272" s="7">
        <v>4.48315111111111</v>
      </c>
      <c r="V272" s="10" t="str">
        <f t="shared" si="1"/>
        <v>2016-03</v>
      </c>
    </row>
    <row r="273">
      <c r="A273" s="7">
        <v>272.0</v>
      </c>
      <c r="B273" s="4" t="s">
        <v>1058</v>
      </c>
      <c r="C273" s="8">
        <v>42444.0</v>
      </c>
      <c r="D273" s="8">
        <v>42448.0</v>
      </c>
      <c r="E273" s="4" t="s">
        <v>26</v>
      </c>
      <c r="F273" s="4" t="s">
        <v>1059</v>
      </c>
      <c r="G273" s="4" t="s">
        <v>1060</v>
      </c>
      <c r="H273" s="4" t="s">
        <v>112</v>
      </c>
      <c r="I273" s="4" t="s">
        <v>30</v>
      </c>
      <c r="J273" s="4" t="s">
        <v>90</v>
      </c>
      <c r="K273" s="4" t="s">
        <v>91</v>
      </c>
      <c r="L273" s="7">
        <v>19143.0</v>
      </c>
      <c r="M273" s="4" t="s">
        <v>33</v>
      </c>
      <c r="N273" s="4" t="s">
        <v>1061</v>
      </c>
      <c r="O273" s="4" t="s">
        <v>39</v>
      </c>
      <c r="P273" s="4" t="s">
        <v>61</v>
      </c>
      <c r="Q273" s="4" t="s">
        <v>1062</v>
      </c>
      <c r="R273" s="9">
        <v>86.5332938271605</v>
      </c>
      <c r="S273" s="7">
        <v>3.0</v>
      </c>
      <c r="T273" s="7">
        <v>0.2</v>
      </c>
      <c r="U273" s="7">
        <v>-14.0616602469136</v>
      </c>
      <c r="V273" s="10" t="str">
        <f t="shared" si="1"/>
        <v>2016-03</v>
      </c>
    </row>
    <row r="274">
      <c r="A274" s="7">
        <v>273.0</v>
      </c>
      <c r="B274" s="4" t="s">
        <v>1063</v>
      </c>
      <c r="C274" s="8">
        <v>42444.0</v>
      </c>
      <c r="D274" s="8">
        <v>42445.0</v>
      </c>
      <c r="E274" s="4" t="s">
        <v>43</v>
      </c>
      <c r="F274" s="4" t="s">
        <v>1064</v>
      </c>
      <c r="G274" s="4" t="s">
        <v>1065</v>
      </c>
      <c r="H274" s="4" t="s">
        <v>29</v>
      </c>
      <c r="I274" s="4" t="s">
        <v>30</v>
      </c>
      <c r="J274" s="4" t="s">
        <v>362</v>
      </c>
      <c r="K274" s="4" t="s">
        <v>48</v>
      </c>
      <c r="L274" s="7">
        <v>94110.0</v>
      </c>
      <c r="M274" s="4" t="s">
        <v>49</v>
      </c>
      <c r="N274" s="4" t="s">
        <v>1066</v>
      </c>
      <c r="O274" s="4" t="s">
        <v>51</v>
      </c>
      <c r="P274" s="4" t="s">
        <v>76</v>
      </c>
      <c r="Q274" s="4" t="s">
        <v>1067</v>
      </c>
      <c r="R274" s="9">
        <v>4.544</v>
      </c>
      <c r="S274" s="7">
        <v>2.0</v>
      </c>
      <c r="T274" s="7">
        <v>0.2</v>
      </c>
      <c r="U274" s="7">
        <v>1.6472</v>
      </c>
      <c r="V274" s="10" t="str">
        <f t="shared" si="1"/>
        <v>2016-03</v>
      </c>
    </row>
    <row r="275">
      <c r="A275" s="7">
        <v>274.0</v>
      </c>
      <c r="B275" s="4" t="s">
        <v>1063</v>
      </c>
      <c r="C275" s="8">
        <v>42444.0</v>
      </c>
      <c r="D275" s="8">
        <v>42445.0</v>
      </c>
      <c r="E275" s="4" t="s">
        <v>43</v>
      </c>
      <c r="F275" s="4" t="s">
        <v>1064</v>
      </c>
      <c r="G275" s="4" t="s">
        <v>1065</v>
      </c>
      <c r="H275" s="4" t="s">
        <v>29</v>
      </c>
      <c r="I275" s="4" t="s">
        <v>30</v>
      </c>
      <c r="J275" s="4" t="s">
        <v>362</v>
      </c>
      <c r="K275" s="4" t="s">
        <v>48</v>
      </c>
      <c r="L275" s="7">
        <v>94110.0</v>
      </c>
      <c r="M275" s="4" t="s">
        <v>49</v>
      </c>
      <c r="N275" s="4" t="s">
        <v>1068</v>
      </c>
      <c r="O275" s="4" t="s">
        <v>35</v>
      </c>
      <c r="P275" s="4" t="s">
        <v>263</v>
      </c>
      <c r="Q275" s="4" t="s">
        <v>1069</v>
      </c>
      <c r="R275" s="9">
        <v>1352.032</v>
      </c>
      <c r="S275" s="7">
        <v>4.0</v>
      </c>
      <c r="T275" s="7">
        <v>0.2</v>
      </c>
      <c r="U275" s="7">
        <v>84.502</v>
      </c>
      <c r="V275" s="10" t="str">
        <f t="shared" si="1"/>
        <v>2016-03</v>
      </c>
    </row>
    <row r="276">
      <c r="A276" s="7">
        <v>275.0</v>
      </c>
      <c r="B276" s="4" t="s">
        <v>1070</v>
      </c>
      <c r="C276" s="8">
        <v>42444.0</v>
      </c>
      <c r="D276" s="8">
        <v>42448.0</v>
      </c>
      <c r="E276" s="4" t="s">
        <v>26</v>
      </c>
      <c r="F276" s="4" t="s">
        <v>873</v>
      </c>
      <c r="G276" s="4" t="s">
        <v>874</v>
      </c>
      <c r="H276" s="4" t="s">
        <v>112</v>
      </c>
      <c r="I276" s="4" t="s">
        <v>30</v>
      </c>
      <c r="J276" s="4" t="s">
        <v>585</v>
      </c>
      <c r="K276" s="4" t="s">
        <v>334</v>
      </c>
      <c r="L276" s="7">
        <v>39212.0</v>
      </c>
      <c r="M276" s="4" t="s">
        <v>83</v>
      </c>
      <c r="N276" s="4" t="s">
        <v>1071</v>
      </c>
      <c r="O276" s="4" t="s">
        <v>51</v>
      </c>
      <c r="P276" s="4" t="s">
        <v>124</v>
      </c>
      <c r="Q276" s="4" t="s">
        <v>1072</v>
      </c>
      <c r="R276" s="9">
        <v>261.718440644564</v>
      </c>
      <c r="S276" s="7">
        <v>14.0</v>
      </c>
      <c r="T276" s="7">
        <v>0.0</v>
      </c>
      <c r="U276" s="7">
        <v>120.390482696499</v>
      </c>
      <c r="V276" s="10" t="str">
        <f t="shared" si="1"/>
        <v>2016-03</v>
      </c>
    </row>
    <row r="277">
      <c r="A277" s="7">
        <v>276.0</v>
      </c>
      <c r="B277" s="4" t="s">
        <v>1070</v>
      </c>
      <c r="C277" s="8">
        <v>42444.0</v>
      </c>
      <c r="D277" s="8">
        <v>42448.0</v>
      </c>
      <c r="E277" s="4" t="s">
        <v>26</v>
      </c>
      <c r="F277" s="4" t="s">
        <v>873</v>
      </c>
      <c r="G277" s="4" t="s">
        <v>874</v>
      </c>
      <c r="H277" s="4" t="s">
        <v>112</v>
      </c>
      <c r="I277" s="4" t="s">
        <v>30</v>
      </c>
      <c r="J277" s="4" t="s">
        <v>585</v>
      </c>
      <c r="K277" s="4" t="s">
        <v>334</v>
      </c>
      <c r="L277" s="7">
        <v>39212.0</v>
      </c>
      <c r="M277" s="4" t="s">
        <v>83</v>
      </c>
      <c r="N277" s="4" t="s">
        <v>1071</v>
      </c>
      <c r="O277" s="4" t="s">
        <v>51</v>
      </c>
      <c r="P277" s="4" t="s">
        <v>124</v>
      </c>
      <c r="Q277" s="4" t="s">
        <v>1072</v>
      </c>
      <c r="R277" s="9">
        <v>36.978386648564</v>
      </c>
      <c r="S277" s="7">
        <v>2.0</v>
      </c>
      <c r="T277" s="7">
        <v>0.0</v>
      </c>
      <c r="U277" s="7">
        <v>17.0100578583394</v>
      </c>
      <c r="V277" s="10" t="str">
        <f t="shared" si="1"/>
        <v>2016-03</v>
      </c>
    </row>
    <row r="278">
      <c r="A278" s="7">
        <v>277.0</v>
      </c>
      <c r="B278" s="4" t="s">
        <v>1073</v>
      </c>
      <c r="C278" s="8">
        <v>42444.0</v>
      </c>
      <c r="D278" s="8">
        <v>42448.0</v>
      </c>
      <c r="E278" s="4" t="s">
        <v>26</v>
      </c>
      <c r="F278" s="4" t="s">
        <v>1074</v>
      </c>
      <c r="G278" s="4" t="s">
        <v>1075</v>
      </c>
      <c r="H278" s="4" t="s">
        <v>29</v>
      </c>
      <c r="I278" s="4" t="s">
        <v>30</v>
      </c>
      <c r="J278" s="4" t="s">
        <v>1076</v>
      </c>
      <c r="K278" s="4" t="s">
        <v>58</v>
      </c>
      <c r="L278" s="7">
        <v>77803.0</v>
      </c>
      <c r="M278" s="4" t="s">
        <v>59</v>
      </c>
      <c r="N278" s="4" t="s">
        <v>1077</v>
      </c>
      <c r="O278" s="4" t="s">
        <v>35</v>
      </c>
      <c r="P278" s="4" t="s">
        <v>263</v>
      </c>
      <c r="Q278" s="4" t="s">
        <v>1078</v>
      </c>
      <c r="R278" s="9">
        <v>544.522106995885</v>
      </c>
      <c r="S278" s="7">
        <v>5.0</v>
      </c>
      <c r="T278" s="7">
        <v>0.3</v>
      </c>
      <c r="U278" s="7">
        <v>-147.798857613169</v>
      </c>
      <c r="V278" s="10" t="str">
        <f t="shared" si="1"/>
        <v>2016-03</v>
      </c>
    </row>
    <row r="279">
      <c r="A279" s="7">
        <v>278.0</v>
      </c>
      <c r="B279" s="4" t="s">
        <v>1073</v>
      </c>
      <c r="C279" s="8">
        <v>42444.0</v>
      </c>
      <c r="D279" s="8">
        <v>42448.0</v>
      </c>
      <c r="E279" s="4" t="s">
        <v>26</v>
      </c>
      <c r="F279" s="4" t="s">
        <v>1074</v>
      </c>
      <c r="G279" s="4" t="s">
        <v>1075</v>
      </c>
      <c r="H279" s="4" t="s">
        <v>29</v>
      </c>
      <c r="I279" s="4" t="s">
        <v>30</v>
      </c>
      <c r="J279" s="4" t="s">
        <v>1076</v>
      </c>
      <c r="K279" s="4" t="s">
        <v>58</v>
      </c>
      <c r="L279" s="7">
        <v>77803.0</v>
      </c>
      <c r="M279" s="4" t="s">
        <v>59</v>
      </c>
      <c r="N279" s="4" t="s">
        <v>1079</v>
      </c>
      <c r="O279" s="4" t="s">
        <v>51</v>
      </c>
      <c r="P279" s="4" t="s">
        <v>76</v>
      </c>
      <c r="Q279" s="4" t="s">
        <v>1080</v>
      </c>
      <c r="R279" s="9">
        <v>23.0677135802469</v>
      </c>
      <c r="S279" s="7">
        <v>7.0</v>
      </c>
      <c r="T279" s="7">
        <v>0.8</v>
      </c>
      <c r="U279" s="7">
        <v>-36.9083417283951</v>
      </c>
      <c r="V279" s="10" t="str">
        <f t="shared" si="1"/>
        <v>2016-03</v>
      </c>
    </row>
    <row r="280">
      <c r="A280" s="7">
        <v>279.0</v>
      </c>
      <c r="B280" s="4" t="s">
        <v>1081</v>
      </c>
      <c r="C280" s="8">
        <v>42446.0</v>
      </c>
      <c r="D280" s="8">
        <v>42452.0</v>
      </c>
      <c r="E280" s="4" t="s">
        <v>26</v>
      </c>
      <c r="F280" s="4" t="s">
        <v>1082</v>
      </c>
      <c r="G280" s="4" t="s">
        <v>1083</v>
      </c>
      <c r="H280" s="4" t="s">
        <v>46</v>
      </c>
      <c r="I280" s="4" t="s">
        <v>30</v>
      </c>
      <c r="J280" s="4" t="s">
        <v>1084</v>
      </c>
      <c r="K280" s="4" t="s">
        <v>897</v>
      </c>
      <c r="L280" s="7">
        <v>2148.0</v>
      </c>
      <c r="M280" s="4" t="s">
        <v>33</v>
      </c>
      <c r="N280" s="4" t="s">
        <v>357</v>
      </c>
      <c r="O280" s="4" t="s">
        <v>51</v>
      </c>
      <c r="P280" s="4" t="s">
        <v>93</v>
      </c>
      <c r="Q280" s="4" t="s">
        <v>358</v>
      </c>
      <c r="R280" s="9">
        <v>40.9210205761317</v>
      </c>
      <c r="S280" s="7">
        <v>2.0</v>
      </c>
      <c r="T280" s="7">
        <v>0.0</v>
      </c>
      <c r="U280" s="7">
        <v>10.6394653497942</v>
      </c>
      <c r="V280" s="10" t="str">
        <f t="shared" si="1"/>
        <v>2016-03</v>
      </c>
    </row>
    <row r="281">
      <c r="A281" s="7">
        <v>280.0</v>
      </c>
      <c r="B281" s="4" t="s">
        <v>1085</v>
      </c>
      <c r="C281" s="8">
        <v>42446.0</v>
      </c>
      <c r="D281" s="8">
        <v>42446.0</v>
      </c>
      <c r="E281" s="4" t="s">
        <v>212</v>
      </c>
      <c r="F281" s="4" t="s">
        <v>1086</v>
      </c>
      <c r="G281" s="4" t="s">
        <v>1087</v>
      </c>
      <c r="H281" s="4" t="s">
        <v>46</v>
      </c>
      <c r="I281" s="4" t="s">
        <v>30</v>
      </c>
      <c r="J281" s="4" t="s">
        <v>701</v>
      </c>
      <c r="K281" s="4" t="s">
        <v>747</v>
      </c>
      <c r="L281" s="7">
        <v>19711.0</v>
      </c>
      <c r="M281" s="4" t="s">
        <v>33</v>
      </c>
      <c r="N281" s="4" t="s">
        <v>1088</v>
      </c>
      <c r="O281" s="4" t="s">
        <v>39</v>
      </c>
      <c r="P281" s="4" t="s">
        <v>40</v>
      </c>
      <c r="Q281" s="4" t="s">
        <v>1089</v>
      </c>
      <c r="R281" s="9">
        <v>134.045218106996</v>
      </c>
      <c r="S281" s="7">
        <v>2.0</v>
      </c>
      <c r="T281" s="7">
        <v>0.0</v>
      </c>
      <c r="U281" s="7">
        <v>64.341704691358</v>
      </c>
      <c r="V281" s="10" t="str">
        <f t="shared" si="1"/>
        <v>2016-03</v>
      </c>
    </row>
    <row r="282">
      <c r="A282" s="7">
        <v>281.0</v>
      </c>
      <c r="B282" s="4" t="s">
        <v>1085</v>
      </c>
      <c r="C282" s="8">
        <v>42446.0</v>
      </c>
      <c r="D282" s="8">
        <v>42446.0</v>
      </c>
      <c r="E282" s="4" t="s">
        <v>212</v>
      </c>
      <c r="F282" s="4" t="s">
        <v>1086</v>
      </c>
      <c r="G282" s="4" t="s">
        <v>1087</v>
      </c>
      <c r="H282" s="4" t="s">
        <v>46</v>
      </c>
      <c r="I282" s="4" t="s">
        <v>30</v>
      </c>
      <c r="J282" s="4" t="s">
        <v>701</v>
      </c>
      <c r="K282" s="4" t="s">
        <v>747</v>
      </c>
      <c r="L282" s="7">
        <v>19711.0</v>
      </c>
      <c r="M282" s="4" t="s">
        <v>33</v>
      </c>
      <c r="N282" s="4" t="s">
        <v>1090</v>
      </c>
      <c r="O282" s="4" t="s">
        <v>51</v>
      </c>
      <c r="P282" s="4" t="s">
        <v>76</v>
      </c>
      <c r="Q282" s="4" t="s">
        <v>1091</v>
      </c>
      <c r="R282" s="9">
        <v>33.5577119341564</v>
      </c>
      <c r="S282" s="7">
        <v>2.0</v>
      </c>
      <c r="T282" s="7">
        <v>0.0</v>
      </c>
      <c r="U282" s="7">
        <v>16.4432788477366</v>
      </c>
      <c r="V282" s="10" t="str">
        <f t="shared" si="1"/>
        <v>2016-03</v>
      </c>
    </row>
    <row r="283">
      <c r="A283" s="7">
        <v>282.0</v>
      </c>
      <c r="B283" s="4" t="s">
        <v>1092</v>
      </c>
      <c r="C283" s="8">
        <v>42446.0</v>
      </c>
      <c r="D283" s="8">
        <v>42446.0</v>
      </c>
      <c r="E283" s="4" t="s">
        <v>212</v>
      </c>
      <c r="F283" s="4" t="s">
        <v>1093</v>
      </c>
      <c r="G283" s="4" t="s">
        <v>1094</v>
      </c>
      <c r="H283" s="4" t="s">
        <v>46</v>
      </c>
      <c r="I283" s="4" t="s">
        <v>30</v>
      </c>
      <c r="J283" s="4" t="s">
        <v>1095</v>
      </c>
      <c r="K283" s="4" t="s">
        <v>32</v>
      </c>
      <c r="L283" s="7">
        <v>21044.0</v>
      </c>
      <c r="M283" s="4" t="s">
        <v>33</v>
      </c>
      <c r="N283" s="4" t="s">
        <v>1096</v>
      </c>
      <c r="O283" s="4" t="s">
        <v>51</v>
      </c>
      <c r="P283" s="4" t="s">
        <v>205</v>
      </c>
      <c r="Q283" s="4" t="s">
        <v>1097</v>
      </c>
      <c r="R283" s="9">
        <v>206.152016460905</v>
      </c>
      <c r="S283" s="7">
        <v>5.0</v>
      </c>
      <c r="T283" s="7">
        <v>0.0</v>
      </c>
      <c r="U283" s="7">
        <v>92.7684074074074</v>
      </c>
      <c r="V283" s="10" t="str">
        <f t="shared" si="1"/>
        <v>2016-03</v>
      </c>
    </row>
    <row r="284">
      <c r="A284" s="7">
        <v>283.0</v>
      </c>
      <c r="B284" s="4" t="s">
        <v>1092</v>
      </c>
      <c r="C284" s="8">
        <v>42446.0</v>
      </c>
      <c r="D284" s="8">
        <v>42446.0</v>
      </c>
      <c r="E284" s="4" t="s">
        <v>212</v>
      </c>
      <c r="F284" s="4" t="s">
        <v>1093</v>
      </c>
      <c r="G284" s="4" t="s">
        <v>1094</v>
      </c>
      <c r="H284" s="4" t="s">
        <v>46</v>
      </c>
      <c r="I284" s="4" t="s">
        <v>30</v>
      </c>
      <c r="J284" s="4" t="s">
        <v>1095</v>
      </c>
      <c r="K284" s="4" t="s">
        <v>32</v>
      </c>
      <c r="L284" s="7">
        <v>21044.0</v>
      </c>
      <c r="M284" s="4" t="s">
        <v>33</v>
      </c>
      <c r="N284" s="4" t="s">
        <v>1098</v>
      </c>
      <c r="O284" s="4" t="s">
        <v>51</v>
      </c>
      <c r="P284" s="4" t="s">
        <v>283</v>
      </c>
      <c r="Q284" s="4" t="s">
        <v>1099</v>
      </c>
      <c r="R284" s="9">
        <v>930.159135802469</v>
      </c>
      <c r="S284" s="7">
        <v>3.0</v>
      </c>
      <c r="T284" s="7">
        <v>0.0</v>
      </c>
      <c r="U284" s="7">
        <v>306.952514814815</v>
      </c>
      <c r="V284" s="10" t="str">
        <f t="shared" si="1"/>
        <v>2016-03</v>
      </c>
    </row>
    <row r="285">
      <c r="A285" s="7">
        <v>284.0</v>
      </c>
      <c r="B285" s="4" t="s">
        <v>1092</v>
      </c>
      <c r="C285" s="8">
        <v>42446.0</v>
      </c>
      <c r="D285" s="8">
        <v>42446.0</v>
      </c>
      <c r="E285" s="4" t="s">
        <v>212</v>
      </c>
      <c r="F285" s="4" t="s">
        <v>1093</v>
      </c>
      <c r="G285" s="4" t="s">
        <v>1094</v>
      </c>
      <c r="H285" s="4" t="s">
        <v>46</v>
      </c>
      <c r="I285" s="4" t="s">
        <v>30</v>
      </c>
      <c r="J285" s="4" t="s">
        <v>1095</v>
      </c>
      <c r="K285" s="4" t="s">
        <v>32</v>
      </c>
      <c r="L285" s="7">
        <v>21044.0</v>
      </c>
      <c r="M285" s="4" t="s">
        <v>33</v>
      </c>
      <c r="N285" s="4" t="s">
        <v>1100</v>
      </c>
      <c r="O285" s="4" t="s">
        <v>35</v>
      </c>
      <c r="P285" s="4" t="s">
        <v>121</v>
      </c>
      <c r="Q285" s="4" t="s">
        <v>1101</v>
      </c>
      <c r="R285" s="9">
        <v>1001.88436213992</v>
      </c>
      <c r="S285" s="7">
        <v>5.0</v>
      </c>
      <c r="T285" s="7">
        <v>0.0</v>
      </c>
      <c r="U285" s="7">
        <v>260.489934156379</v>
      </c>
      <c r="V285" s="10" t="str">
        <f t="shared" si="1"/>
        <v>2016-03</v>
      </c>
    </row>
    <row r="286">
      <c r="A286" s="7">
        <v>285.0</v>
      </c>
      <c r="B286" s="4" t="s">
        <v>1102</v>
      </c>
      <c r="C286" s="8">
        <v>42446.0</v>
      </c>
      <c r="D286" s="8">
        <v>42448.0</v>
      </c>
      <c r="E286" s="4" t="s">
        <v>98</v>
      </c>
      <c r="F286" s="4" t="s">
        <v>1103</v>
      </c>
      <c r="G286" s="4" t="s">
        <v>1104</v>
      </c>
      <c r="H286" s="4" t="s">
        <v>46</v>
      </c>
      <c r="I286" s="4" t="s">
        <v>30</v>
      </c>
      <c r="J286" s="4" t="s">
        <v>362</v>
      </c>
      <c r="K286" s="4" t="s">
        <v>48</v>
      </c>
      <c r="L286" s="7">
        <v>94109.0</v>
      </c>
      <c r="M286" s="4" t="s">
        <v>49</v>
      </c>
      <c r="N286" s="4" t="s">
        <v>1105</v>
      </c>
      <c r="O286" s="4" t="s">
        <v>39</v>
      </c>
      <c r="P286" s="4" t="s">
        <v>40</v>
      </c>
      <c r="Q286" s="4" t="s">
        <v>1106</v>
      </c>
      <c r="R286" s="9">
        <v>84.784</v>
      </c>
      <c r="S286" s="7">
        <v>2.0</v>
      </c>
      <c r="T286" s="7">
        <v>0.2</v>
      </c>
      <c r="U286" s="7">
        <v>-20.1362</v>
      </c>
      <c r="V286" s="10" t="str">
        <f t="shared" si="1"/>
        <v>2016-03</v>
      </c>
    </row>
    <row r="287">
      <c r="A287" s="7">
        <v>286.0</v>
      </c>
      <c r="B287" s="4" t="s">
        <v>1107</v>
      </c>
      <c r="C287" s="8">
        <v>42447.0</v>
      </c>
      <c r="D287" s="8">
        <v>42450.0</v>
      </c>
      <c r="E287" s="4" t="s">
        <v>98</v>
      </c>
      <c r="F287" s="4" t="s">
        <v>1108</v>
      </c>
      <c r="G287" s="4" t="s">
        <v>1109</v>
      </c>
      <c r="H287" s="4" t="s">
        <v>46</v>
      </c>
      <c r="I287" s="4" t="s">
        <v>30</v>
      </c>
      <c r="J287" s="4" t="s">
        <v>1110</v>
      </c>
      <c r="K287" s="4" t="s">
        <v>518</v>
      </c>
      <c r="L287" s="7">
        <v>38109.0</v>
      </c>
      <c r="M287" s="4" t="s">
        <v>83</v>
      </c>
      <c r="N287" s="4" t="s">
        <v>1111</v>
      </c>
      <c r="O287" s="4" t="s">
        <v>35</v>
      </c>
      <c r="P287" s="4" t="s">
        <v>73</v>
      </c>
      <c r="Q287" s="4" t="s">
        <v>1112</v>
      </c>
      <c r="R287" s="9">
        <v>154.674143711435</v>
      </c>
      <c r="S287" s="7">
        <v>3.0</v>
      </c>
      <c r="T287" s="7">
        <v>0.4</v>
      </c>
      <c r="U287" s="7">
        <v>-77.3370718557176</v>
      </c>
      <c r="V287" s="10" t="str">
        <f t="shared" si="1"/>
        <v>2016-03</v>
      </c>
    </row>
    <row r="288">
      <c r="A288" s="7">
        <v>287.0</v>
      </c>
      <c r="B288" s="4" t="s">
        <v>1113</v>
      </c>
      <c r="C288" s="8">
        <v>42447.0</v>
      </c>
      <c r="D288" s="8">
        <v>42449.0</v>
      </c>
      <c r="E288" s="4" t="s">
        <v>98</v>
      </c>
      <c r="F288" s="4" t="s">
        <v>1114</v>
      </c>
      <c r="G288" s="4" t="s">
        <v>1115</v>
      </c>
      <c r="H288" s="4" t="s">
        <v>46</v>
      </c>
      <c r="I288" s="4" t="s">
        <v>30</v>
      </c>
      <c r="J288" s="4" t="s">
        <v>1095</v>
      </c>
      <c r="K288" s="4" t="s">
        <v>518</v>
      </c>
      <c r="L288" s="7">
        <v>38401.0</v>
      </c>
      <c r="M288" s="4" t="s">
        <v>83</v>
      </c>
      <c r="N288" s="4" t="s">
        <v>1116</v>
      </c>
      <c r="O288" s="4" t="s">
        <v>51</v>
      </c>
      <c r="P288" s="4" t="s">
        <v>283</v>
      </c>
      <c r="Q288" s="4" t="s">
        <v>1117</v>
      </c>
      <c r="R288" s="9">
        <v>709.379325538923</v>
      </c>
      <c r="S288" s="7">
        <v>3.0</v>
      </c>
      <c r="T288" s="7">
        <v>0.2</v>
      </c>
      <c r="U288" s="7">
        <v>70.9379325538923</v>
      </c>
      <c r="V288" s="10" t="str">
        <f t="shared" si="1"/>
        <v>2016-03</v>
      </c>
    </row>
    <row r="289">
      <c r="A289" s="7">
        <v>288.0</v>
      </c>
      <c r="B289" s="4" t="s">
        <v>1118</v>
      </c>
      <c r="C289" s="8">
        <v>42448.0</v>
      </c>
      <c r="D289" s="8">
        <v>42450.0</v>
      </c>
      <c r="E289" s="4" t="s">
        <v>98</v>
      </c>
      <c r="F289" s="4" t="s">
        <v>1119</v>
      </c>
      <c r="G289" s="4" t="s">
        <v>1120</v>
      </c>
      <c r="H289" s="4" t="s">
        <v>46</v>
      </c>
      <c r="I289" s="4" t="s">
        <v>30</v>
      </c>
      <c r="J289" s="4" t="s">
        <v>1121</v>
      </c>
      <c r="K289" s="4" t="s">
        <v>741</v>
      </c>
      <c r="L289" s="7">
        <v>80122.0</v>
      </c>
      <c r="M289" s="4" t="s">
        <v>49</v>
      </c>
      <c r="N289" s="4" t="s">
        <v>1122</v>
      </c>
      <c r="O289" s="4" t="s">
        <v>35</v>
      </c>
      <c r="P289" s="4" t="s">
        <v>36</v>
      </c>
      <c r="Q289" s="4" t="s">
        <v>1123</v>
      </c>
      <c r="R289" s="9">
        <v>72.294</v>
      </c>
      <c r="S289" s="7">
        <v>1.0</v>
      </c>
      <c r="T289" s="7">
        <v>0.7</v>
      </c>
      <c r="U289" s="7">
        <v>-98.8018</v>
      </c>
      <c r="V289" s="10" t="str">
        <f t="shared" si="1"/>
        <v>2016-03</v>
      </c>
    </row>
    <row r="290">
      <c r="A290" s="7">
        <v>289.0</v>
      </c>
      <c r="B290" s="4" t="s">
        <v>1124</v>
      </c>
      <c r="C290" s="8">
        <v>42448.0</v>
      </c>
      <c r="D290" s="8">
        <v>42450.0</v>
      </c>
      <c r="E290" s="4" t="s">
        <v>98</v>
      </c>
      <c r="F290" s="4" t="s">
        <v>1125</v>
      </c>
      <c r="G290" s="4" t="s">
        <v>1126</v>
      </c>
      <c r="H290" s="4" t="s">
        <v>46</v>
      </c>
      <c r="I290" s="4" t="s">
        <v>30</v>
      </c>
      <c r="J290" s="4" t="s">
        <v>660</v>
      </c>
      <c r="K290" s="4" t="s">
        <v>223</v>
      </c>
      <c r="L290" s="7">
        <v>11572.0</v>
      </c>
      <c r="M290" s="4" t="s">
        <v>33</v>
      </c>
      <c r="N290" s="4" t="s">
        <v>1127</v>
      </c>
      <c r="O290" s="4" t="s">
        <v>35</v>
      </c>
      <c r="P290" s="4" t="s">
        <v>121</v>
      </c>
      <c r="Q290" s="4" t="s">
        <v>1128</v>
      </c>
      <c r="R290" s="9">
        <v>15.4608395061728</v>
      </c>
      <c r="S290" s="7">
        <v>1.0</v>
      </c>
      <c r="T290" s="7">
        <v>0.0</v>
      </c>
      <c r="U290" s="7">
        <v>7.11198617283951</v>
      </c>
      <c r="V290" s="10" t="str">
        <f t="shared" si="1"/>
        <v>2016-03</v>
      </c>
    </row>
    <row r="291">
      <c r="A291" s="7">
        <v>290.0</v>
      </c>
      <c r="B291" s="4" t="s">
        <v>1124</v>
      </c>
      <c r="C291" s="8">
        <v>42448.0</v>
      </c>
      <c r="D291" s="8">
        <v>42450.0</v>
      </c>
      <c r="E291" s="4" t="s">
        <v>98</v>
      </c>
      <c r="F291" s="4" t="s">
        <v>1125</v>
      </c>
      <c r="G291" s="4" t="s">
        <v>1126</v>
      </c>
      <c r="H291" s="4" t="s">
        <v>46</v>
      </c>
      <c r="I291" s="4" t="s">
        <v>30</v>
      </c>
      <c r="J291" s="4" t="s">
        <v>660</v>
      </c>
      <c r="K291" s="4" t="s">
        <v>223</v>
      </c>
      <c r="L291" s="7">
        <v>11572.0</v>
      </c>
      <c r="M291" s="4" t="s">
        <v>33</v>
      </c>
      <c r="N291" s="4" t="s">
        <v>1129</v>
      </c>
      <c r="O291" s="4" t="s">
        <v>35</v>
      </c>
      <c r="P291" s="4" t="s">
        <v>121</v>
      </c>
      <c r="Q291" s="4" t="s">
        <v>1130</v>
      </c>
      <c r="R291" s="9">
        <v>20.9722469135802</v>
      </c>
      <c r="S291" s="7">
        <v>4.0</v>
      </c>
      <c r="T291" s="7">
        <v>0.0</v>
      </c>
      <c r="U291" s="7">
        <v>7.13056395061728</v>
      </c>
      <c r="V291" s="10" t="str">
        <f t="shared" si="1"/>
        <v>2016-03</v>
      </c>
    </row>
    <row r="292">
      <c r="A292" s="7">
        <v>291.0</v>
      </c>
      <c r="B292" s="4" t="s">
        <v>1131</v>
      </c>
      <c r="C292" s="8">
        <v>42448.0</v>
      </c>
      <c r="D292" s="8">
        <v>42453.0</v>
      </c>
      <c r="E292" s="4" t="s">
        <v>26</v>
      </c>
      <c r="F292" s="4" t="s">
        <v>1132</v>
      </c>
      <c r="G292" s="4" t="s">
        <v>1133</v>
      </c>
      <c r="H292" s="4" t="s">
        <v>29</v>
      </c>
      <c r="I292" s="4" t="s">
        <v>30</v>
      </c>
      <c r="J292" s="4" t="s">
        <v>643</v>
      </c>
      <c r="K292" s="4" t="s">
        <v>518</v>
      </c>
      <c r="L292" s="7">
        <v>37211.0</v>
      </c>
      <c r="M292" s="4" t="s">
        <v>83</v>
      </c>
      <c r="N292" s="4" t="s">
        <v>1134</v>
      </c>
      <c r="O292" s="4" t="s">
        <v>51</v>
      </c>
      <c r="P292" s="4" t="s">
        <v>76</v>
      </c>
      <c r="Q292" s="4" t="s">
        <v>1135</v>
      </c>
      <c r="R292" s="9">
        <v>25.4388946873553</v>
      </c>
      <c r="S292" s="7">
        <v>3.0</v>
      </c>
      <c r="T292" s="7">
        <v>0.7</v>
      </c>
      <c r="U292" s="7">
        <v>-16.9592631249035</v>
      </c>
      <c r="V292" s="10" t="str">
        <f t="shared" si="1"/>
        <v>2016-03</v>
      </c>
    </row>
    <row r="293">
      <c r="A293" s="7">
        <v>292.0</v>
      </c>
      <c r="B293" s="4" t="s">
        <v>1136</v>
      </c>
      <c r="C293" s="8">
        <v>42449.0</v>
      </c>
      <c r="D293" s="8">
        <v>42453.0</v>
      </c>
      <c r="E293" s="4" t="s">
        <v>26</v>
      </c>
      <c r="F293" s="4" t="s">
        <v>850</v>
      </c>
      <c r="G293" s="4" t="s">
        <v>851</v>
      </c>
      <c r="H293" s="4" t="s">
        <v>46</v>
      </c>
      <c r="I293" s="4" t="s">
        <v>30</v>
      </c>
      <c r="J293" s="4" t="s">
        <v>1137</v>
      </c>
      <c r="K293" s="4" t="s">
        <v>1138</v>
      </c>
      <c r="L293" s="7">
        <v>97301.0</v>
      </c>
      <c r="M293" s="4" t="s">
        <v>49</v>
      </c>
      <c r="N293" s="4" t="s">
        <v>1105</v>
      </c>
      <c r="O293" s="4" t="s">
        <v>39</v>
      </c>
      <c r="P293" s="4" t="s">
        <v>40</v>
      </c>
      <c r="Q293" s="4" t="s">
        <v>1106</v>
      </c>
      <c r="R293" s="9">
        <v>84.784</v>
      </c>
      <c r="S293" s="7">
        <v>2.0</v>
      </c>
      <c r="T293" s="7">
        <v>0.2</v>
      </c>
      <c r="U293" s="7">
        <v>-20.1362</v>
      </c>
      <c r="V293" s="10" t="str">
        <f t="shared" si="1"/>
        <v>2016-03</v>
      </c>
    </row>
    <row r="294">
      <c r="A294" s="7">
        <v>293.0</v>
      </c>
      <c r="B294" s="4" t="s">
        <v>1136</v>
      </c>
      <c r="C294" s="8">
        <v>42449.0</v>
      </c>
      <c r="D294" s="8">
        <v>42453.0</v>
      </c>
      <c r="E294" s="4" t="s">
        <v>26</v>
      </c>
      <c r="F294" s="4" t="s">
        <v>850</v>
      </c>
      <c r="G294" s="4" t="s">
        <v>851</v>
      </c>
      <c r="H294" s="4" t="s">
        <v>46</v>
      </c>
      <c r="I294" s="4" t="s">
        <v>30</v>
      </c>
      <c r="J294" s="4" t="s">
        <v>1137</v>
      </c>
      <c r="K294" s="4" t="s">
        <v>1138</v>
      </c>
      <c r="L294" s="7">
        <v>97301.0</v>
      </c>
      <c r="M294" s="4" t="s">
        <v>49</v>
      </c>
      <c r="N294" s="4" t="s">
        <v>1139</v>
      </c>
      <c r="O294" s="4" t="s">
        <v>51</v>
      </c>
      <c r="P294" s="4" t="s">
        <v>124</v>
      </c>
      <c r="Q294" s="4" t="s">
        <v>1140</v>
      </c>
      <c r="R294" s="9">
        <v>20.736</v>
      </c>
      <c r="S294" s="7">
        <v>4.0</v>
      </c>
      <c r="T294" s="7">
        <v>0.2</v>
      </c>
      <c r="U294" s="7">
        <v>7.2576</v>
      </c>
      <c r="V294" s="10" t="str">
        <f t="shared" si="1"/>
        <v>2016-03</v>
      </c>
    </row>
    <row r="295">
      <c r="A295" s="7">
        <v>294.0</v>
      </c>
      <c r="B295" s="4" t="s">
        <v>1136</v>
      </c>
      <c r="C295" s="8">
        <v>42449.0</v>
      </c>
      <c r="D295" s="8">
        <v>42453.0</v>
      </c>
      <c r="E295" s="4" t="s">
        <v>26</v>
      </c>
      <c r="F295" s="4" t="s">
        <v>850</v>
      </c>
      <c r="G295" s="4" t="s">
        <v>851</v>
      </c>
      <c r="H295" s="4" t="s">
        <v>46</v>
      </c>
      <c r="I295" s="4" t="s">
        <v>30</v>
      </c>
      <c r="J295" s="4" t="s">
        <v>1137</v>
      </c>
      <c r="K295" s="4" t="s">
        <v>1138</v>
      </c>
      <c r="L295" s="7">
        <v>97301.0</v>
      </c>
      <c r="M295" s="4" t="s">
        <v>49</v>
      </c>
      <c r="N295" s="4" t="s">
        <v>1141</v>
      </c>
      <c r="O295" s="4" t="s">
        <v>51</v>
      </c>
      <c r="P295" s="4" t="s">
        <v>76</v>
      </c>
      <c r="Q295" s="4" t="s">
        <v>1142</v>
      </c>
      <c r="R295" s="9">
        <v>16.821</v>
      </c>
      <c r="S295" s="7">
        <v>3.0</v>
      </c>
      <c r="T295" s="7">
        <v>0.7</v>
      </c>
      <c r="U295" s="7">
        <v>-12.8961</v>
      </c>
      <c r="V295" s="10" t="str">
        <f t="shared" si="1"/>
        <v>2016-03</v>
      </c>
    </row>
    <row r="296">
      <c r="A296" s="7">
        <v>295.0</v>
      </c>
      <c r="B296" s="4" t="s">
        <v>1136</v>
      </c>
      <c r="C296" s="8">
        <v>42449.0</v>
      </c>
      <c r="D296" s="8">
        <v>42453.0</v>
      </c>
      <c r="E296" s="4" t="s">
        <v>26</v>
      </c>
      <c r="F296" s="4" t="s">
        <v>850</v>
      </c>
      <c r="G296" s="4" t="s">
        <v>851</v>
      </c>
      <c r="H296" s="4" t="s">
        <v>46</v>
      </c>
      <c r="I296" s="4" t="s">
        <v>30</v>
      </c>
      <c r="J296" s="4" t="s">
        <v>1137</v>
      </c>
      <c r="K296" s="4" t="s">
        <v>1138</v>
      </c>
      <c r="L296" s="7">
        <v>97301.0</v>
      </c>
      <c r="M296" s="4" t="s">
        <v>49</v>
      </c>
      <c r="N296" s="4" t="s">
        <v>1143</v>
      </c>
      <c r="O296" s="4" t="s">
        <v>51</v>
      </c>
      <c r="P296" s="4" t="s">
        <v>124</v>
      </c>
      <c r="Q296" s="4" t="s">
        <v>1144</v>
      </c>
      <c r="R296" s="9">
        <v>10.368</v>
      </c>
      <c r="S296" s="7">
        <v>2.0</v>
      </c>
      <c r="T296" s="7">
        <v>0.2</v>
      </c>
      <c r="U296" s="7">
        <v>3.6288</v>
      </c>
      <c r="V296" s="10" t="str">
        <f t="shared" si="1"/>
        <v>2016-03</v>
      </c>
    </row>
    <row r="297">
      <c r="A297" s="7">
        <v>296.0</v>
      </c>
      <c r="B297" s="4" t="s">
        <v>1145</v>
      </c>
      <c r="C297" s="8">
        <v>42449.0</v>
      </c>
      <c r="D297" s="8">
        <v>42451.0</v>
      </c>
      <c r="E297" s="4" t="s">
        <v>98</v>
      </c>
      <c r="F297" s="4" t="s">
        <v>1146</v>
      </c>
      <c r="G297" s="4" t="s">
        <v>1147</v>
      </c>
      <c r="H297" s="4" t="s">
        <v>46</v>
      </c>
      <c r="I297" s="4" t="s">
        <v>30</v>
      </c>
      <c r="J297" s="4" t="s">
        <v>1148</v>
      </c>
      <c r="K297" s="4" t="s">
        <v>385</v>
      </c>
      <c r="L297" s="7">
        <v>60201.0</v>
      </c>
      <c r="M297" s="4" t="s">
        <v>59</v>
      </c>
      <c r="N297" s="4" t="s">
        <v>1149</v>
      </c>
      <c r="O297" s="4" t="s">
        <v>39</v>
      </c>
      <c r="P297" s="4" t="s">
        <v>40</v>
      </c>
      <c r="Q297" s="4" t="s">
        <v>1150</v>
      </c>
      <c r="R297" s="9">
        <v>12.3818633744856</v>
      </c>
      <c r="S297" s="7">
        <v>1.0</v>
      </c>
      <c r="T297" s="7">
        <v>0.2</v>
      </c>
      <c r="U297" s="7">
        <v>0.92863975308642</v>
      </c>
      <c r="V297" s="10" t="str">
        <f t="shared" si="1"/>
        <v>2016-03</v>
      </c>
    </row>
    <row r="298">
      <c r="A298" s="7">
        <v>297.0</v>
      </c>
      <c r="B298" s="4" t="s">
        <v>1151</v>
      </c>
      <c r="C298" s="8">
        <v>42449.0</v>
      </c>
      <c r="D298" s="8">
        <v>42453.0</v>
      </c>
      <c r="E298" s="4" t="s">
        <v>26</v>
      </c>
      <c r="F298" s="4" t="s">
        <v>1152</v>
      </c>
      <c r="G298" s="4" t="s">
        <v>1153</v>
      </c>
      <c r="H298" s="4" t="s">
        <v>112</v>
      </c>
      <c r="I298" s="4" t="s">
        <v>30</v>
      </c>
      <c r="J298" s="4" t="s">
        <v>1154</v>
      </c>
      <c r="K298" s="4" t="s">
        <v>1155</v>
      </c>
      <c r="L298" s="7">
        <v>63376.0</v>
      </c>
      <c r="M298" s="4" t="s">
        <v>59</v>
      </c>
      <c r="N298" s="4" t="s">
        <v>350</v>
      </c>
      <c r="O298" s="4" t="s">
        <v>35</v>
      </c>
      <c r="P298" s="4" t="s">
        <v>73</v>
      </c>
      <c r="Q298" s="4" t="s">
        <v>351</v>
      </c>
      <c r="R298" s="9">
        <v>719.824872427984</v>
      </c>
      <c r="S298" s="7">
        <v>4.0</v>
      </c>
      <c r="T298" s="7">
        <v>0.0</v>
      </c>
      <c r="U298" s="7">
        <v>151.163223209877</v>
      </c>
      <c r="V298" s="10" t="str">
        <f t="shared" si="1"/>
        <v>2016-03</v>
      </c>
    </row>
    <row r="299">
      <c r="A299" s="7">
        <v>298.0</v>
      </c>
      <c r="B299" s="4" t="s">
        <v>1156</v>
      </c>
      <c r="C299" s="8">
        <v>42449.0</v>
      </c>
      <c r="D299" s="8">
        <v>42454.0</v>
      </c>
      <c r="E299" s="4" t="s">
        <v>98</v>
      </c>
      <c r="F299" s="4" t="s">
        <v>1157</v>
      </c>
      <c r="G299" s="4" t="s">
        <v>1158</v>
      </c>
      <c r="H299" s="4" t="s">
        <v>29</v>
      </c>
      <c r="I299" s="4" t="s">
        <v>30</v>
      </c>
      <c r="J299" s="4" t="s">
        <v>333</v>
      </c>
      <c r="K299" s="4" t="s">
        <v>334</v>
      </c>
      <c r="L299" s="7">
        <v>39503.0</v>
      </c>
      <c r="M299" s="4" t="s">
        <v>83</v>
      </c>
      <c r="N299" s="4" t="s">
        <v>1159</v>
      </c>
      <c r="O299" s="4" t="s">
        <v>35</v>
      </c>
      <c r="P299" s="4" t="s">
        <v>121</v>
      </c>
      <c r="Q299" s="4" t="s">
        <v>1160</v>
      </c>
      <c r="R299" s="9">
        <v>70.9775734923122</v>
      </c>
      <c r="S299" s="7">
        <v>7.0</v>
      </c>
      <c r="T299" s="7">
        <v>0.0</v>
      </c>
      <c r="U299" s="7">
        <v>31.2301323366174</v>
      </c>
      <c r="V299" s="10" t="str">
        <f t="shared" si="1"/>
        <v>2016-03</v>
      </c>
    </row>
    <row r="300">
      <c r="A300" s="7">
        <v>299.0</v>
      </c>
      <c r="B300" s="4" t="s">
        <v>1161</v>
      </c>
      <c r="C300" s="8">
        <v>42450.0</v>
      </c>
      <c r="D300" s="8">
        <v>42457.0</v>
      </c>
      <c r="E300" s="4" t="s">
        <v>26</v>
      </c>
      <c r="F300" s="4" t="s">
        <v>1162</v>
      </c>
      <c r="G300" s="4" t="s">
        <v>1163</v>
      </c>
      <c r="H300" s="4" t="s">
        <v>46</v>
      </c>
      <c r="I300" s="4" t="s">
        <v>30</v>
      </c>
      <c r="J300" s="4" t="s">
        <v>384</v>
      </c>
      <c r="K300" s="4" t="s">
        <v>385</v>
      </c>
      <c r="L300" s="7">
        <v>60623.0</v>
      </c>
      <c r="M300" s="4" t="s">
        <v>59</v>
      </c>
      <c r="N300" s="4" t="s">
        <v>1164</v>
      </c>
      <c r="O300" s="4" t="s">
        <v>51</v>
      </c>
      <c r="P300" s="4" t="s">
        <v>76</v>
      </c>
      <c r="Q300" s="4" t="s">
        <v>1165</v>
      </c>
      <c r="R300" s="9">
        <v>3.2722962962963</v>
      </c>
      <c r="S300" s="7">
        <v>2.0</v>
      </c>
      <c r="T300" s="7">
        <v>0.8</v>
      </c>
      <c r="U300" s="7">
        <v>-4.90844444444444</v>
      </c>
      <c r="V300" s="10" t="str">
        <f t="shared" si="1"/>
        <v>2016-03</v>
      </c>
    </row>
    <row r="301">
      <c r="A301" s="7">
        <v>300.0</v>
      </c>
      <c r="B301" s="4" t="s">
        <v>1161</v>
      </c>
      <c r="C301" s="8">
        <v>42450.0</v>
      </c>
      <c r="D301" s="8">
        <v>42457.0</v>
      </c>
      <c r="E301" s="4" t="s">
        <v>26</v>
      </c>
      <c r="F301" s="4" t="s">
        <v>1162</v>
      </c>
      <c r="G301" s="4" t="s">
        <v>1163</v>
      </c>
      <c r="H301" s="4" t="s">
        <v>46</v>
      </c>
      <c r="I301" s="4" t="s">
        <v>30</v>
      </c>
      <c r="J301" s="4" t="s">
        <v>384</v>
      </c>
      <c r="K301" s="4" t="s">
        <v>385</v>
      </c>
      <c r="L301" s="7">
        <v>60623.0</v>
      </c>
      <c r="M301" s="4" t="s">
        <v>59</v>
      </c>
      <c r="N301" s="4" t="s">
        <v>1166</v>
      </c>
      <c r="O301" s="4" t="s">
        <v>35</v>
      </c>
      <c r="P301" s="4" t="s">
        <v>263</v>
      </c>
      <c r="Q301" s="4" t="s">
        <v>1167</v>
      </c>
      <c r="R301" s="9">
        <v>545.826872427984</v>
      </c>
      <c r="S301" s="7">
        <v>5.0</v>
      </c>
      <c r="T301" s="7">
        <v>0.3</v>
      </c>
      <c r="U301" s="7">
        <v>0.0</v>
      </c>
      <c r="V301" s="10" t="str">
        <f t="shared" si="1"/>
        <v>2016-03</v>
      </c>
    </row>
    <row r="302">
      <c r="A302" s="7">
        <v>301.0</v>
      </c>
      <c r="B302" s="4" t="s">
        <v>1161</v>
      </c>
      <c r="C302" s="8">
        <v>42450.0</v>
      </c>
      <c r="D302" s="8">
        <v>42457.0</v>
      </c>
      <c r="E302" s="4" t="s">
        <v>26</v>
      </c>
      <c r="F302" s="4" t="s">
        <v>1162</v>
      </c>
      <c r="G302" s="4" t="s">
        <v>1163</v>
      </c>
      <c r="H302" s="4" t="s">
        <v>46</v>
      </c>
      <c r="I302" s="4" t="s">
        <v>30</v>
      </c>
      <c r="J302" s="4" t="s">
        <v>384</v>
      </c>
      <c r="K302" s="4" t="s">
        <v>385</v>
      </c>
      <c r="L302" s="7">
        <v>60623.0</v>
      </c>
      <c r="M302" s="4" t="s">
        <v>59</v>
      </c>
      <c r="N302" s="4" t="s">
        <v>1168</v>
      </c>
      <c r="O302" s="4" t="s">
        <v>51</v>
      </c>
      <c r="P302" s="4" t="s">
        <v>93</v>
      </c>
      <c r="Q302" s="4" t="s">
        <v>1169</v>
      </c>
      <c r="R302" s="9">
        <v>13.8328888888889</v>
      </c>
      <c r="S302" s="7">
        <v>3.0</v>
      </c>
      <c r="T302" s="7">
        <v>0.2</v>
      </c>
      <c r="U302" s="7">
        <v>1.5562</v>
      </c>
      <c r="V302" s="10" t="str">
        <f t="shared" si="1"/>
        <v>2016-03</v>
      </c>
    </row>
    <row r="303">
      <c r="A303" s="7">
        <v>302.0</v>
      </c>
      <c r="B303" s="4" t="s">
        <v>1170</v>
      </c>
      <c r="C303" s="8">
        <v>42450.0</v>
      </c>
      <c r="D303" s="8">
        <v>42454.0</v>
      </c>
      <c r="E303" s="4" t="s">
        <v>26</v>
      </c>
      <c r="F303" s="4" t="s">
        <v>1171</v>
      </c>
      <c r="G303" s="4" t="s">
        <v>1172</v>
      </c>
      <c r="H303" s="4" t="s">
        <v>29</v>
      </c>
      <c r="I303" s="4" t="s">
        <v>30</v>
      </c>
      <c r="J303" s="4" t="s">
        <v>455</v>
      </c>
      <c r="K303" s="4" t="s">
        <v>58</v>
      </c>
      <c r="L303" s="7">
        <v>77036.0</v>
      </c>
      <c r="M303" s="4" t="s">
        <v>59</v>
      </c>
      <c r="N303" s="4" t="s">
        <v>1173</v>
      </c>
      <c r="O303" s="4" t="s">
        <v>35</v>
      </c>
      <c r="P303" s="4" t="s">
        <v>73</v>
      </c>
      <c r="Q303" s="4" t="s">
        <v>1174</v>
      </c>
      <c r="R303" s="9">
        <v>102.64350617284</v>
      </c>
      <c r="S303" s="7">
        <v>2.0</v>
      </c>
      <c r="T303" s="7">
        <v>0.3</v>
      </c>
      <c r="U303" s="7">
        <v>-1.46633580246914</v>
      </c>
      <c r="V303" s="10" t="str">
        <f t="shared" si="1"/>
        <v>2016-03</v>
      </c>
    </row>
    <row r="304">
      <c r="A304" s="7">
        <v>303.0</v>
      </c>
      <c r="B304" s="4" t="s">
        <v>1170</v>
      </c>
      <c r="C304" s="8">
        <v>42450.0</v>
      </c>
      <c r="D304" s="8">
        <v>42454.0</v>
      </c>
      <c r="E304" s="4" t="s">
        <v>26</v>
      </c>
      <c r="F304" s="4" t="s">
        <v>1171</v>
      </c>
      <c r="G304" s="4" t="s">
        <v>1172</v>
      </c>
      <c r="H304" s="4" t="s">
        <v>29</v>
      </c>
      <c r="I304" s="4" t="s">
        <v>30</v>
      </c>
      <c r="J304" s="4" t="s">
        <v>455</v>
      </c>
      <c r="K304" s="4" t="s">
        <v>58</v>
      </c>
      <c r="L304" s="7">
        <v>77036.0</v>
      </c>
      <c r="M304" s="4" t="s">
        <v>59</v>
      </c>
      <c r="N304" s="4" t="s">
        <v>1175</v>
      </c>
      <c r="O304" s="4" t="s">
        <v>51</v>
      </c>
      <c r="P304" s="4" t="s">
        <v>93</v>
      </c>
      <c r="Q304" s="4" t="s">
        <v>1176</v>
      </c>
      <c r="R304" s="9">
        <v>1.38824691358025</v>
      </c>
      <c r="S304" s="7">
        <v>1.0</v>
      </c>
      <c r="T304" s="7">
        <v>0.2</v>
      </c>
      <c r="U304" s="7">
        <v>0.520592592592593</v>
      </c>
      <c r="V304" s="10" t="str">
        <f t="shared" si="1"/>
        <v>2016-03</v>
      </c>
    </row>
    <row r="305">
      <c r="A305" s="7">
        <v>304.0</v>
      </c>
      <c r="B305" s="4" t="s">
        <v>1177</v>
      </c>
      <c r="C305" s="8">
        <v>42451.0</v>
      </c>
      <c r="D305" s="8">
        <v>42454.0</v>
      </c>
      <c r="E305" s="4" t="s">
        <v>43</v>
      </c>
      <c r="F305" s="4" t="s">
        <v>1178</v>
      </c>
      <c r="G305" s="4" t="s">
        <v>1179</v>
      </c>
      <c r="H305" s="4" t="s">
        <v>29</v>
      </c>
      <c r="I305" s="4" t="s">
        <v>30</v>
      </c>
      <c r="J305" s="4" t="s">
        <v>1180</v>
      </c>
      <c r="K305" s="4" t="s">
        <v>1181</v>
      </c>
      <c r="L305" s="7">
        <v>89031.0</v>
      </c>
      <c r="M305" s="4" t="s">
        <v>49</v>
      </c>
      <c r="N305" s="4" t="s">
        <v>1182</v>
      </c>
      <c r="O305" s="4" t="s">
        <v>39</v>
      </c>
      <c r="P305" s="4" t="s">
        <v>61</v>
      </c>
      <c r="Q305" s="4" t="s">
        <v>1183</v>
      </c>
      <c r="R305" s="9">
        <v>58.58</v>
      </c>
      <c r="S305" s="7">
        <v>2.0</v>
      </c>
      <c r="T305" s="7">
        <v>0.0</v>
      </c>
      <c r="U305" s="7">
        <v>19.3314</v>
      </c>
      <c r="V305" s="10" t="str">
        <f t="shared" si="1"/>
        <v>2016-03</v>
      </c>
    </row>
    <row r="306">
      <c r="A306" s="7">
        <v>305.0</v>
      </c>
      <c r="B306" s="4" t="s">
        <v>1184</v>
      </c>
      <c r="C306" s="8">
        <v>42451.0</v>
      </c>
      <c r="D306" s="8">
        <v>42451.0</v>
      </c>
      <c r="E306" s="4" t="s">
        <v>212</v>
      </c>
      <c r="F306" s="4" t="s">
        <v>289</v>
      </c>
      <c r="G306" s="4" t="s">
        <v>290</v>
      </c>
      <c r="H306" s="4" t="s">
        <v>46</v>
      </c>
      <c r="I306" s="4" t="s">
        <v>30</v>
      </c>
      <c r="J306" s="4" t="s">
        <v>163</v>
      </c>
      <c r="K306" s="4" t="s">
        <v>164</v>
      </c>
      <c r="L306" s="7">
        <v>98103.0</v>
      </c>
      <c r="M306" s="4" t="s">
        <v>49</v>
      </c>
      <c r="N306" s="4" t="s">
        <v>600</v>
      </c>
      <c r="O306" s="4" t="s">
        <v>35</v>
      </c>
      <c r="P306" s="4" t="s">
        <v>263</v>
      </c>
      <c r="Q306" s="4" t="s">
        <v>601</v>
      </c>
      <c r="R306" s="9">
        <v>167.888</v>
      </c>
      <c r="S306" s="7">
        <v>7.0</v>
      </c>
      <c r="T306" s="7">
        <v>0.2</v>
      </c>
      <c r="U306" s="7">
        <v>14.6902</v>
      </c>
      <c r="V306" s="10" t="str">
        <f t="shared" si="1"/>
        <v>2016-03</v>
      </c>
    </row>
    <row r="307">
      <c r="A307" s="7">
        <v>306.0</v>
      </c>
      <c r="B307" s="4" t="s">
        <v>1185</v>
      </c>
      <c r="C307" s="8">
        <v>42453.0</v>
      </c>
      <c r="D307" s="8">
        <v>42457.0</v>
      </c>
      <c r="E307" s="4" t="s">
        <v>26</v>
      </c>
      <c r="F307" s="4" t="s">
        <v>1186</v>
      </c>
      <c r="G307" s="4" t="s">
        <v>1187</v>
      </c>
      <c r="H307" s="4" t="s">
        <v>29</v>
      </c>
      <c r="I307" s="4" t="s">
        <v>30</v>
      </c>
      <c r="J307" s="4" t="s">
        <v>1188</v>
      </c>
      <c r="K307" s="4" t="s">
        <v>1138</v>
      </c>
      <c r="L307" s="7">
        <v>97030.0</v>
      </c>
      <c r="M307" s="4" t="s">
        <v>49</v>
      </c>
      <c r="N307" s="4" t="s">
        <v>1189</v>
      </c>
      <c r="O307" s="4" t="s">
        <v>39</v>
      </c>
      <c r="P307" s="4" t="s">
        <v>40</v>
      </c>
      <c r="Q307" s="4" t="s">
        <v>1190</v>
      </c>
      <c r="R307" s="9">
        <v>403.168</v>
      </c>
      <c r="S307" s="7">
        <v>4.0</v>
      </c>
      <c r="T307" s="7">
        <v>0.2</v>
      </c>
      <c r="U307" s="7">
        <v>25.198</v>
      </c>
      <c r="V307" s="10" t="str">
        <f t="shared" si="1"/>
        <v>2016-03</v>
      </c>
    </row>
    <row r="308">
      <c r="A308" s="7">
        <v>307.0</v>
      </c>
      <c r="B308" s="4" t="s">
        <v>1191</v>
      </c>
      <c r="C308" s="8">
        <v>42453.0</v>
      </c>
      <c r="D308" s="8">
        <v>42455.0</v>
      </c>
      <c r="E308" s="4" t="s">
        <v>43</v>
      </c>
      <c r="F308" s="4" t="s">
        <v>1192</v>
      </c>
      <c r="G308" s="4" t="s">
        <v>1193</v>
      </c>
      <c r="H308" s="4" t="s">
        <v>29</v>
      </c>
      <c r="I308" s="4" t="s">
        <v>30</v>
      </c>
      <c r="J308" s="4" t="s">
        <v>461</v>
      </c>
      <c r="K308" s="4" t="s">
        <v>766</v>
      </c>
      <c r="L308" s="7">
        <v>47374.0</v>
      </c>
      <c r="M308" s="4" t="s">
        <v>59</v>
      </c>
      <c r="N308" s="4" t="s">
        <v>1194</v>
      </c>
      <c r="O308" s="4" t="s">
        <v>51</v>
      </c>
      <c r="P308" s="4" t="s">
        <v>124</v>
      </c>
      <c r="Q308" s="4" t="s">
        <v>1195</v>
      </c>
      <c r="R308" s="9">
        <v>23.2478353909465</v>
      </c>
      <c r="S308" s="7">
        <v>1.0</v>
      </c>
      <c r="T308" s="7">
        <v>0.0</v>
      </c>
      <c r="U308" s="7">
        <v>10.6940042798354</v>
      </c>
      <c r="V308" s="10" t="str">
        <f t="shared" si="1"/>
        <v>2016-03</v>
      </c>
    </row>
    <row r="309">
      <c r="A309" s="7">
        <v>308.0</v>
      </c>
      <c r="B309" s="4" t="s">
        <v>1196</v>
      </c>
      <c r="C309" s="8">
        <v>42453.0</v>
      </c>
      <c r="D309" s="8">
        <v>42455.0</v>
      </c>
      <c r="E309" s="4" t="s">
        <v>98</v>
      </c>
      <c r="F309" s="4" t="s">
        <v>1197</v>
      </c>
      <c r="G309" s="4" t="s">
        <v>1198</v>
      </c>
      <c r="H309" s="4" t="s">
        <v>46</v>
      </c>
      <c r="I309" s="4" t="s">
        <v>30</v>
      </c>
      <c r="J309" s="4" t="s">
        <v>304</v>
      </c>
      <c r="K309" s="4" t="s">
        <v>157</v>
      </c>
      <c r="L309" s="7">
        <v>44105.0</v>
      </c>
      <c r="M309" s="4" t="s">
        <v>33</v>
      </c>
      <c r="N309" s="4" t="s">
        <v>1199</v>
      </c>
      <c r="O309" s="4" t="s">
        <v>35</v>
      </c>
      <c r="P309" s="4" t="s">
        <v>36</v>
      </c>
      <c r="Q309" s="4" t="s">
        <v>1200</v>
      </c>
      <c r="R309" s="9">
        <v>311.76712345679</v>
      </c>
      <c r="S309" s="7">
        <v>3.0</v>
      </c>
      <c r="T309" s="7">
        <v>0.5</v>
      </c>
      <c r="U309" s="7">
        <v>-249.413698765432</v>
      </c>
      <c r="V309" s="10" t="str">
        <f t="shared" si="1"/>
        <v>2016-03</v>
      </c>
    </row>
    <row r="310">
      <c r="A310" s="7">
        <v>309.0</v>
      </c>
      <c r="B310" s="4" t="s">
        <v>1196</v>
      </c>
      <c r="C310" s="8">
        <v>42453.0</v>
      </c>
      <c r="D310" s="8">
        <v>42455.0</v>
      </c>
      <c r="E310" s="4" t="s">
        <v>98</v>
      </c>
      <c r="F310" s="4" t="s">
        <v>1197</v>
      </c>
      <c r="G310" s="4" t="s">
        <v>1198</v>
      </c>
      <c r="H310" s="4" t="s">
        <v>46</v>
      </c>
      <c r="I310" s="4" t="s">
        <v>30</v>
      </c>
      <c r="J310" s="4" t="s">
        <v>304</v>
      </c>
      <c r="K310" s="4" t="s">
        <v>157</v>
      </c>
      <c r="L310" s="7">
        <v>44105.0</v>
      </c>
      <c r="M310" s="4" t="s">
        <v>33</v>
      </c>
      <c r="N310" s="4" t="s">
        <v>1201</v>
      </c>
      <c r="O310" s="4" t="s">
        <v>51</v>
      </c>
      <c r="P310" s="4" t="s">
        <v>93</v>
      </c>
      <c r="Q310" s="4" t="s">
        <v>1202</v>
      </c>
      <c r="R310" s="9">
        <v>19.293221399177</v>
      </c>
      <c r="S310" s="7">
        <v>2.0</v>
      </c>
      <c r="T310" s="7">
        <v>0.2</v>
      </c>
      <c r="U310" s="7">
        <v>1.68815687242798</v>
      </c>
      <c r="V310" s="10" t="str">
        <f t="shared" si="1"/>
        <v>2016-03</v>
      </c>
    </row>
    <row r="311">
      <c r="A311" s="7">
        <v>310.0</v>
      </c>
      <c r="B311" s="4" t="s">
        <v>1203</v>
      </c>
      <c r="C311" s="8">
        <v>42454.0</v>
      </c>
      <c r="D311" s="8">
        <v>42454.0</v>
      </c>
      <c r="E311" s="4" t="s">
        <v>212</v>
      </c>
      <c r="F311" s="4" t="s">
        <v>310</v>
      </c>
      <c r="G311" s="4" t="s">
        <v>311</v>
      </c>
      <c r="H311" s="4" t="s">
        <v>46</v>
      </c>
      <c r="I311" s="4" t="s">
        <v>30</v>
      </c>
      <c r="J311" s="4" t="s">
        <v>1204</v>
      </c>
      <c r="K311" s="4" t="s">
        <v>71</v>
      </c>
      <c r="L311" s="7">
        <v>73071.0</v>
      </c>
      <c r="M311" s="4" t="s">
        <v>59</v>
      </c>
      <c r="N311" s="4" t="s">
        <v>1205</v>
      </c>
      <c r="O311" s="4" t="s">
        <v>39</v>
      </c>
      <c r="P311" s="4" t="s">
        <v>61</v>
      </c>
      <c r="Q311" s="4" t="s">
        <v>1206</v>
      </c>
      <c r="R311" s="9">
        <v>1331.95444444444</v>
      </c>
      <c r="S311" s="7">
        <v>5.0</v>
      </c>
      <c r="T311" s="7">
        <v>0.0</v>
      </c>
      <c r="U311" s="7">
        <v>253.071344444444</v>
      </c>
      <c r="V311" s="10" t="str">
        <f t="shared" si="1"/>
        <v>2016-03</v>
      </c>
    </row>
    <row r="312">
      <c r="A312" s="7">
        <v>311.0</v>
      </c>
      <c r="B312" s="4" t="s">
        <v>1207</v>
      </c>
      <c r="C312" s="8">
        <v>42454.0</v>
      </c>
      <c r="D312" s="8">
        <v>42456.0</v>
      </c>
      <c r="E312" s="4" t="s">
        <v>98</v>
      </c>
      <c r="F312" s="4" t="s">
        <v>1208</v>
      </c>
      <c r="G312" s="4" t="s">
        <v>1209</v>
      </c>
      <c r="H312" s="4" t="s">
        <v>29</v>
      </c>
      <c r="I312" s="4" t="s">
        <v>30</v>
      </c>
      <c r="J312" s="4" t="s">
        <v>222</v>
      </c>
      <c r="K312" s="4" t="s">
        <v>223</v>
      </c>
      <c r="L312" s="7">
        <v>10024.0</v>
      </c>
      <c r="M312" s="4" t="s">
        <v>33</v>
      </c>
      <c r="N312" s="4" t="s">
        <v>141</v>
      </c>
      <c r="O312" s="4" t="s">
        <v>51</v>
      </c>
      <c r="P312" s="4" t="s">
        <v>93</v>
      </c>
      <c r="Q312" s="4" t="s">
        <v>142</v>
      </c>
      <c r="R312" s="9">
        <v>61.5774814814815</v>
      </c>
      <c r="S312" s="7">
        <v>3.0</v>
      </c>
      <c r="T312" s="7">
        <v>0.0</v>
      </c>
      <c r="U312" s="7">
        <v>18.4732444444444</v>
      </c>
      <c r="V312" s="10" t="str">
        <f t="shared" si="1"/>
        <v>2016-03</v>
      </c>
    </row>
    <row r="313">
      <c r="A313" s="7">
        <v>312.0</v>
      </c>
      <c r="B313" s="4" t="s">
        <v>1210</v>
      </c>
      <c r="C313" s="8">
        <v>42455.0</v>
      </c>
      <c r="D313" s="8">
        <v>42459.0</v>
      </c>
      <c r="E313" s="4" t="s">
        <v>26</v>
      </c>
      <c r="F313" s="4" t="s">
        <v>1053</v>
      </c>
      <c r="G313" s="4" t="s">
        <v>1054</v>
      </c>
      <c r="H313" s="4" t="s">
        <v>29</v>
      </c>
      <c r="I313" s="4" t="s">
        <v>30</v>
      </c>
      <c r="J313" s="4" t="s">
        <v>222</v>
      </c>
      <c r="K313" s="4" t="s">
        <v>223</v>
      </c>
      <c r="L313" s="7">
        <v>10011.0</v>
      </c>
      <c r="M313" s="4" t="s">
        <v>33</v>
      </c>
      <c r="N313" s="4" t="s">
        <v>1211</v>
      </c>
      <c r="O313" s="4" t="s">
        <v>51</v>
      </c>
      <c r="P313" s="4" t="s">
        <v>52</v>
      </c>
      <c r="Q313" s="4" t="s">
        <v>1212</v>
      </c>
      <c r="R313" s="9">
        <v>476.03878600823</v>
      </c>
      <c r="S313" s="7">
        <v>5.0</v>
      </c>
      <c r="T313" s="7">
        <v>0.0</v>
      </c>
      <c r="U313" s="7">
        <v>19.0415514403292</v>
      </c>
      <c r="V313" s="10" t="str">
        <f t="shared" si="1"/>
        <v>2016-03</v>
      </c>
    </row>
    <row r="314">
      <c r="A314" s="7">
        <v>313.0</v>
      </c>
      <c r="B314" s="4" t="s">
        <v>1213</v>
      </c>
      <c r="C314" s="8">
        <v>42455.0</v>
      </c>
      <c r="D314" s="8">
        <v>42456.0</v>
      </c>
      <c r="E314" s="4" t="s">
        <v>43</v>
      </c>
      <c r="F314" s="4" t="s">
        <v>1214</v>
      </c>
      <c r="G314" s="4" t="s">
        <v>1215</v>
      </c>
      <c r="H314" s="4" t="s">
        <v>46</v>
      </c>
      <c r="I314" s="4" t="s">
        <v>30</v>
      </c>
      <c r="J314" s="4" t="s">
        <v>101</v>
      </c>
      <c r="K314" s="4" t="s">
        <v>82</v>
      </c>
      <c r="L314" s="7">
        <v>28540.0</v>
      </c>
      <c r="M314" s="4" t="s">
        <v>83</v>
      </c>
      <c r="N314" s="4" t="s">
        <v>1216</v>
      </c>
      <c r="O314" s="4" t="s">
        <v>51</v>
      </c>
      <c r="P314" s="4" t="s">
        <v>52</v>
      </c>
      <c r="Q314" s="4" t="s">
        <v>1217</v>
      </c>
      <c r="R314" s="9">
        <v>55.2374224817394</v>
      </c>
      <c r="S314" s="7">
        <v>5.0</v>
      </c>
      <c r="T314" s="7">
        <v>0.2</v>
      </c>
      <c r="U314" s="7">
        <v>4.83327446715219</v>
      </c>
      <c r="V314" s="10" t="str">
        <f t="shared" si="1"/>
        <v>2016-03</v>
      </c>
    </row>
    <row r="315">
      <c r="A315" s="7">
        <v>314.0</v>
      </c>
      <c r="B315" s="4" t="s">
        <v>1213</v>
      </c>
      <c r="C315" s="8">
        <v>42455.0</v>
      </c>
      <c r="D315" s="8">
        <v>42456.0</v>
      </c>
      <c r="E315" s="4" t="s">
        <v>43</v>
      </c>
      <c r="F315" s="4" t="s">
        <v>1214</v>
      </c>
      <c r="G315" s="4" t="s">
        <v>1215</v>
      </c>
      <c r="H315" s="4" t="s">
        <v>46</v>
      </c>
      <c r="I315" s="4" t="s">
        <v>30</v>
      </c>
      <c r="J315" s="4" t="s">
        <v>101</v>
      </c>
      <c r="K315" s="4" t="s">
        <v>82</v>
      </c>
      <c r="L315" s="7">
        <v>28540.0</v>
      </c>
      <c r="M315" s="4" t="s">
        <v>83</v>
      </c>
      <c r="N315" s="4" t="s">
        <v>1218</v>
      </c>
      <c r="O315" s="4" t="s">
        <v>39</v>
      </c>
      <c r="P315" s="4" t="s">
        <v>61</v>
      </c>
      <c r="Q315" s="4" t="s">
        <v>1219</v>
      </c>
      <c r="R315" s="9">
        <v>97.5096598894664</v>
      </c>
      <c r="S315" s="7">
        <v>3.0</v>
      </c>
      <c r="T315" s="7">
        <v>0.2</v>
      </c>
      <c r="U315" s="7">
        <v>-14.62644898342</v>
      </c>
      <c r="V315" s="10" t="str">
        <f t="shared" si="1"/>
        <v>2016-03</v>
      </c>
    </row>
    <row r="316">
      <c r="A316" s="7">
        <v>315.0</v>
      </c>
      <c r="B316" s="4" t="s">
        <v>1220</v>
      </c>
      <c r="C316" s="8">
        <v>42455.0</v>
      </c>
      <c r="D316" s="8">
        <v>42457.0</v>
      </c>
      <c r="E316" s="4" t="s">
        <v>98</v>
      </c>
      <c r="F316" s="4" t="s">
        <v>1221</v>
      </c>
      <c r="G316" s="4" t="s">
        <v>1222</v>
      </c>
      <c r="H316" s="4" t="s">
        <v>46</v>
      </c>
      <c r="I316" s="4" t="s">
        <v>30</v>
      </c>
      <c r="J316" s="4" t="s">
        <v>1223</v>
      </c>
      <c r="K316" s="4" t="s">
        <v>1224</v>
      </c>
      <c r="L316" s="7">
        <v>83201.0</v>
      </c>
      <c r="M316" s="4" t="s">
        <v>49</v>
      </c>
      <c r="N316" s="4" t="s">
        <v>1225</v>
      </c>
      <c r="O316" s="4" t="s">
        <v>51</v>
      </c>
      <c r="P316" s="4" t="s">
        <v>124</v>
      </c>
      <c r="Q316" s="4" t="s">
        <v>1226</v>
      </c>
      <c r="R316" s="9">
        <v>17.64</v>
      </c>
      <c r="S316" s="7">
        <v>3.0</v>
      </c>
      <c r="T316" s="7">
        <v>0.0</v>
      </c>
      <c r="U316" s="7">
        <v>8.6436</v>
      </c>
      <c r="V316" s="10" t="str">
        <f t="shared" si="1"/>
        <v>2016-03</v>
      </c>
    </row>
    <row r="317">
      <c r="A317" s="7">
        <v>316.0</v>
      </c>
      <c r="B317" s="4" t="s">
        <v>1220</v>
      </c>
      <c r="C317" s="8">
        <v>42455.0</v>
      </c>
      <c r="D317" s="8">
        <v>42457.0</v>
      </c>
      <c r="E317" s="4" t="s">
        <v>98</v>
      </c>
      <c r="F317" s="4" t="s">
        <v>1221</v>
      </c>
      <c r="G317" s="4" t="s">
        <v>1222</v>
      </c>
      <c r="H317" s="4" t="s">
        <v>46</v>
      </c>
      <c r="I317" s="4" t="s">
        <v>30</v>
      </c>
      <c r="J317" s="4" t="s">
        <v>1223</v>
      </c>
      <c r="K317" s="4" t="s">
        <v>1224</v>
      </c>
      <c r="L317" s="7">
        <v>83201.0</v>
      </c>
      <c r="M317" s="4" t="s">
        <v>49</v>
      </c>
      <c r="N317" s="4" t="s">
        <v>1227</v>
      </c>
      <c r="O317" s="4" t="s">
        <v>51</v>
      </c>
      <c r="P317" s="4" t="s">
        <v>76</v>
      </c>
      <c r="Q317" s="4" t="s">
        <v>1228</v>
      </c>
      <c r="R317" s="9">
        <v>17.04</v>
      </c>
      <c r="S317" s="7">
        <v>3.0</v>
      </c>
      <c r="T317" s="7">
        <v>0.2</v>
      </c>
      <c r="U317" s="7">
        <v>5.538</v>
      </c>
      <c r="V317" s="10" t="str">
        <f t="shared" si="1"/>
        <v>2016-03</v>
      </c>
    </row>
    <row r="318">
      <c r="A318" s="7">
        <v>317.0</v>
      </c>
      <c r="B318" s="4" t="s">
        <v>1229</v>
      </c>
      <c r="C318" s="8">
        <v>42456.0</v>
      </c>
      <c r="D318" s="8">
        <v>42460.0</v>
      </c>
      <c r="E318" s="4" t="s">
        <v>26</v>
      </c>
      <c r="F318" s="4" t="s">
        <v>1230</v>
      </c>
      <c r="G318" s="4" t="s">
        <v>1231</v>
      </c>
      <c r="H318" s="4" t="s">
        <v>29</v>
      </c>
      <c r="I318" s="4" t="s">
        <v>30</v>
      </c>
      <c r="J318" s="4" t="s">
        <v>188</v>
      </c>
      <c r="K318" s="4" t="s">
        <v>255</v>
      </c>
      <c r="L318" s="7">
        <v>31907.0</v>
      </c>
      <c r="M318" s="4" t="s">
        <v>83</v>
      </c>
      <c r="N318" s="4" t="s">
        <v>716</v>
      </c>
      <c r="O318" s="4" t="s">
        <v>35</v>
      </c>
      <c r="P318" s="4" t="s">
        <v>121</v>
      </c>
      <c r="Q318" s="4" t="s">
        <v>717</v>
      </c>
      <c r="R318" s="9">
        <v>16.5783758773883</v>
      </c>
      <c r="S318" s="7">
        <v>1.0</v>
      </c>
      <c r="T318" s="7">
        <v>0.0</v>
      </c>
      <c r="U318" s="7">
        <v>7.12870162727698</v>
      </c>
      <c r="V318" s="10" t="str">
        <f t="shared" si="1"/>
        <v>2016-03</v>
      </c>
    </row>
    <row r="319">
      <c r="A319" s="7">
        <v>318.0</v>
      </c>
      <c r="B319" s="4" t="s">
        <v>1229</v>
      </c>
      <c r="C319" s="8">
        <v>42456.0</v>
      </c>
      <c r="D319" s="8">
        <v>42460.0</v>
      </c>
      <c r="E319" s="4" t="s">
        <v>26</v>
      </c>
      <c r="F319" s="4" t="s">
        <v>1230</v>
      </c>
      <c r="G319" s="4" t="s">
        <v>1231</v>
      </c>
      <c r="H319" s="4" t="s">
        <v>29</v>
      </c>
      <c r="I319" s="4" t="s">
        <v>30</v>
      </c>
      <c r="J319" s="4" t="s">
        <v>188</v>
      </c>
      <c r="K319" s="4" t="s">
        <v>255</v>
      </c>
      <c r="L319" s="7">
        <v>31907.0</v>
      </c>
      <c r="M319" s="4" t="s">
        <v>83</v>
      </c>
      <c r="N319" s="4" t="s">
        <v>1232</v>
      </c>
      <c r="O319" s="4" t="s">
        <v>35</v>
      </c>
      <c r="P319" s="4" t="s">
        <v>121</v>
      </c>
      <c r="Q319" s="4" t="s">
        <v>1233</v>
      </c>
      <c r="R319" s="9">
        <v>32.7017192546082</v>
      </c>
      <c r="S319" s="7">
        <v>4.0</v>
      </c>
      <c r="T319" s="7">
        <v>0.0</v>
      </c>
      <c r="U319" s="7">
        <v>9.1564813912903</v>
      </c>
      <c r="V319" s="10" t="str">
        <f t="shared" si="1"/>
        <v>2016-03</v>
      </c>
    </row>
    <row r="320">
      <c r="A320" s="7">
        <v>319.0</v>
      </c>
      <c r="B320" s="4" t="s">
        <v>1229</v>
      </c>
      <c r="C320" s="8">
        <v>42456.0</v>
      </c>
      <c r="D320" s="8">
        <v>42460.0</v>
      </c>
      <c r="E320" s="4" t="s">
        <v>26</v>
      </c>
      <c r="F320" s="4" t="s">
        <v>1230</v>
      </c>
      <c r="G320" s="4" t="s">
        <v>1231</v>
      </c>
      <c r="H320" s="4" t="s">
        <v>29</v>
      </c>
      <c r="I320" s="4" t="s">
        <v>30</v>
      </c>
      <c r="J320" s="4" t="s">
        <v>188</v>
      </c>
      <c r="K320" s="4" t="s">
        <v>255</v>
      </c>
      <c r="L320" s="7">
        <v>31907.0</v>
      </c>
      <c r="M320" s="4" t="s">
        <v>83</v>
      </c>
      <c r="N320" s="4" t="s">
        <v>1090</v>
      </c>
      <c r="O320" s="4" t="s">
        <v>51</v>
      </c>
      <c r="P320" s="4" t="s">
        <v>76</v>
      </c>
      <c r="Q320" s="4" t="s">
        <v>1091</v>
      </c>
      <c r="R320" s="9">
        <v>26.4653701100185</v>
      </c>
      <c r="S320" s="7">
        <v>2.0</v>
      </c>
      <c r="T320" s="7">
        <v>0.0</v>
      </c>
      <c r="U320" s="7">
        <v>12.9680313539091</v>
      </c>
      <c r="V320" s="10" t="str">
        <f t="shared" si="1"/>
        <v>2016-03</v>
      </c>
    </row>
    <row r="321">
      <c r="A321" s="7">
        <v>320.0</v>
      </c>
      <c r="B321" s="4" t="s">
        <v>1234</v>
      </c>
      <c r="C321" s="8">
        <v>42457.0</v>
      </c>
      <c r="D321" s="8">
        <v>42460.0</v>
      </c>
      <c r="E321" s="4" t="s">
        <v>43</v>
      </c>
      <c r="F321" s="4" t="s">
        <v>1235</v>
      </c>
      <c r="G321" s="4" t="s">
        <v>1236</v>
      </c>
      <c r="H321" s="4" t="s">
        <v>29</v>
      </c>
      <c r="I321" s="4" t="s">
        <v>30</v>
      </c>
      <c r="J321" s="4" t="s">
        <v>428</v>
      </c>
      <c r="K321" s="4" t="s">
        <v>429</v>
      </c>
      <c r="L321" s="7">
        <v>22204.0</v>
      </c>
      <c r="M321" s="4" t="s">
        <v>83</v>
      </c>
      <c r="N321" s="4" t="s">
        <v>1237</v>
      </c>
      <c r="O321" s="4" t="s">
        <v>51</v>
      </c>
      <c r="P321" s="4" t="s">
        <v>52</v>
      </c>
      <c r="Q321" s="4" t="s">
        <v>1238</v>
      </c>
      <c r="R321" s="9">
        <v>25.2772875240094</v>
      </c>
      <c r="S321" s="7">
        <v>2.0</v>
      </c>
      <c r="T321" s="7">
        <v>0.0</v>
      </c>
      <c r="U321" s="7">
        <v>6.31932188100235</v>
      </c>
      <c r="V321" s="10" t="str">
        <f t="shared" si="1"/>
        <v>2016-03</v>
      </c>
    </row>
    <row r="322">
      <c r="A322" s="7">
        <v>321.0</v>
      </c>
      <c r="B322" s="4" t="s">
        <v>1239</v>
      </c>
      <c r="C322" s="8">
        <v>42457.0</v>
      </c>
      <c r="D322" s="8">
        <v>42460.0</v>
      </c>
      <c r="E322" s="4" t="s">
        <v>98</v>
      </c>
      <c r="F322" s="4" t="s">
        <v>770</v>
      </c>
      <c r="G322" s="4" t="s">
        <v>771</v>
      </c>
      <c r="H322" s="4" t="s">
        <v>46</v>
      </c>
      <c r="I322" s="4" t="s">
        <v>30</v>
      </c>
      <c r="J322" s="4" t="s">
        <v>47</v>
      </c>
      <c r="K322" s="4" t="s">
        <v>48</v>
      </c>
      <c r="L322" s="7">
        <v>90032.0</v>
      </c>
      <c r="M322" s="4" t="s">
        <v>49</v>
      </c>
      <c r="N322" s="4" t="s">
        <v>1240</v>
      </c>
      <c r="O322" s="4" t="s">
        <v>51</v>
      </c>
      <c r="P322" s="4" t="s">
        <v>52</v>
      </c>
      <c r="Q322" s="4" t="s">
        <v>1241</v>
      </c>
      <c r="R322" s="9">
        <v>87.92</v>
      </c>
      <c r="S322" s="7">
        <v>4.0</v>
      </c>
      <c r="T322" s="7">
        <v>0.0</v>
      </c>
      <c r="U322" s="7">
        <v>0.8792</v>
      </c>
      <c r="V322" s="10" t="str">
        <f t="shared" si="1"/>
        <v>2016-03</v>
      </c>
    </row>
    <row r="323">
      <c r="A323" s="7">
        <v>322.0</v>
      </c>
      <c r="B323" s="4" t="s">
        <v>1239</v>
      </c>
      <c r="C323" s="8">
        <v>42457.0</v>
      </c>
      <c r="D323" s="8">
        <v>42460.0</v>
      </c>
      <c r="E323" s="4" t="s">
        <v>98</v>
      </c>
      <c r="F323" s="4" t="s">
        <v>770</v>
      </c>
      <c r="G323" s="4" t="s">
        <v>771</v>
      </c>
      <c r="H323" s="4" t="s">
        <v>46</v>
      </c>
      <c r="I323" s="4" t="s">
        <v>30</v>
      </c>
      <c r="J323" s="4" t="s">
        <v>47</v>
      </c>
      <c r="K323" s="4" t="s">
        <v>48</v>
      </c>
      <c r="L323" s="7">
        <v>90032.0</v>
      </c>
      <c r="M323" s="4" t="s">
        <v>49</v>
      </c>
      <c r="N323" s="4" t="s">
        <v>1242</v>
      </c>
      <c r="O323" s="4" t="s">
        <v>51</v>
      </c>
      <c r="P323" s="4" t="s">
        <v>124</v>
      </c>
      <c r="Q323" s="4" t="s">
        <v>1243</v>
      </c>
      <c r="R323" s="9">
        <v>5.98</v>
      </c>
      <c r="S323" s="7">
        <v>1.0</v>
      </c>
      <c r="T323" s="7">
        <v>0.0</v>
      </c>
      <c r="U323" s="7">
        <v>2.9302</v>
      </c>
      <c r="V323" s="10" t="str">
        <f t="shared" si="1"/>
        <v>2016-03</v>
      </c>
    </row>
    <row r="324">
      <c r="A324" s="7">
        <v>323.0</v>
      </c>
      <c r="B324" s="4" t="s">
        <v>1244</v>
      </c>
      <c r="C324" s="8">
        <v>42458.0</v>
      </c>
      <c r="D324" s="8">
        <v>42462.0</v>
      </c>
      <c r="E324" s="4" t="s">
        <v>98</v>
      </c>
      <c r="F324" s="4" t="s">
        <v>1245</v>
      </c>
      <c r="G324" s="4" t="s">
        <v>1246</v>
      </c>
      <c r="H324" s="4" t="s">
        <v>112</v>
      </c>
      <c r="I324" s="4" t="s">
        <v>30</v>
      </c>
      <c r="J324" s="4" t="s">
        <v>384</v>
      </c>
      <c r="K324" s="4" t="s">
        <v>385</v>
      </c>
      <c r="L324" s="7">
        <v>60653.0</v>
      </c>
      <c r="M324" s="4" t="s">
        <v>59</v>
      </c>
      <c r="N324" s="4" t="s">
        <v>1247</v>
      </c>
      <c r="O324" s="4" t="s">
        <v>51</v>
      </c>
      <c r="P324" s="4" t="s">
        <v>124</v>
      </c>
      <c r="Q324" s="4" t="s">
        <v>1248</v>
      </c>
      <c r="R324" s="9">
        <v>47.176750617284</v>
      </c>
      <c r="S324" s="7">
        <v>3.0</v>
      </c>
      <c r="T324" s="7">
        <v>0.2</v>
      </c>
      <c r="U324" s="7">
        <v>16.5118627160494</v>
      </c>
      <c r="V324" s="10" t="str">
        <f t="shared" si="1"/>
        <v>2016-03</v>
      </c>
    </row>
    <row r="325">
      <c r="A325" s="7">
        <v>324.0</v>
      </c>
      <c r="B325" s="4" t="s">
        <v>1244</v>
      </c>
      <c r="C325" s="8">
        <v>42458.0</v>
      </c>
      <c r="D325" s="8">
        <v>42462.0</v>
      </c>
      <c r="E325" s="4" t="s">
        <v>98</v>
      </c>
      <c r="F325" s="4" t="s">
        <v>1245</v>
      </c>
      <c r="G325" s="4" t="s">
        <v>1246</v>
      </c>
      <c r="H325" s="4" t="s">
        <v>112</v>
      </c>
      <c r="I325" s="4" t="s">
        <v>30</v>
      </c>
      <c r="J325" s="4" t="s">
        <v>384</v>
      </c>
      <c r="K325" s="4" t="s">
        <v>385</v>
      </c>
      <c r="L325" s="7">
        <v>60653.0</v>
      </c>
      <c r="M325" s="4" t="s">
        <v>59</v>
      </c>
      <c r="N325" s="4" t="s">
        <v>1249</v>
      </c>
      <c r="O325" s="4" t="s">
        <v>35</v>
      </c>
      <c r="P325" s="4" t="s">
        <v>263</v>
      </c>
      <c r="Q325" s="4" t="s">
        <v>1250</v>
      </c>
      <c r="R325" s="9">
        <v>874.684809876543</v>
      </c>
      <c r="S325" s="7">
        <v>6.0</v>
      </c>
      <c r="T325" s="7">
        <v>0.3</v>
      </c>
      <c r="U325" s="7">
        <v>-37.4864918518519</v>
      </c>
      <c r="V325" s="10" t="str">
        <f t="shared" si="1"/>
        <v>2016-03</v>
      </c>
    </row>
    <row r="326">
      <c r="A326" s="7">
        <v>325.0</v>
      </c>
      <c r="B326" s="4" t="s">
        <v>1244</v>
      </c>
      <c r="C326" s="8">
        <v>42458.0</v>
      </c>
      <c r="D326" s="8">
        <v>42462.0</v>
      </c>
      <c r="E326" s="4" t="s">
        <v>98</v>
      </c>
      <c r="F326" s="4" t="s">
        <v>1245</v>
      </c>
      <c r="G326" s="4" t="s">
        <v>1246</v>
      </c>
      <c r="H326" s="4" t="s">
        <v>112</v>
      </c>
      <c r="I326" s="4" t="s">
        <v>30</v>
      </c>
      <c r="J326" s="4" t="s">
        <v>384</v>
      </c>
      <c r="K326" s="4" t="s">
        <v>385</v>
      </c>
      <c r="L326" s="7">
        <v>60653.0</v>
      </c>
      <c r="M326" s="4" t="s">
        <v>59</v>
      </c>
      <c r="N326" s="4" t="s">
        <v>983</v>
      </c>
      <c r="O326" s="4" t="s">
        <v>39</v>
      </c>
      <c r="P326" s="4" t="s">
        <v>40</v>
      </c>
      <c r="Q326" s="4" t="s">
        <v>984</v>
      </c>
      <c r="R326" s="9">
        <v>842.168414814815</v>
      </c>
      <c r="S326" s="7">
        <v>8.0</v>
      </c>
      <c r="T326" s="7">
        <v>0.2</v>
      </c>
      <c r="U326" s="7">
        <v>63.1626311111111</v>
      </c>
      <c r="V326" s="10" t="str">
        <f t="shared" si="1"/>
        <v>2016-03</v>
      </c>
    </row>
    <row r="327">
      <c r="A327" s="7">
        <v>326.0</v>
      </c>
      <c r="B327" s="4" t="s">
        <v>1251</v>
      </c>
      <c r="C327" s="8">
        <v>42458.0</v>
      </c>
      <c r="D327" s="8">
        <v>42462.0</v>
      </c>
      <c r="E327" s="4" t="s">
        <v>26</v>
      </c>
      <c r="F327" s="4" t="s">
        <v>1252</v>
      </c>
      <c r="G327" s="4" t="s">
        <v>1253</v>
      </c>
      <c r="H327" s="4" t="s">
        <v>46</v>
      </c>
      <c r="I327" s="4" t="s">
        <v>30</v>
      </c>
      <c r="J327" s="4" t="s">
        <v>222</v>
      </c>
      <c r="K327" s="4" t="s">
        <v>223</v>
      </c>
      <c r="L327" s="7">
        <v>10009.0</v>
      </c>
      <c r="M327" s="4" t="s">
        <v>33</v>
      </c>
      <c r="N327" s="4" t="s">
        <v>1254</v>
      </c>
      <c r="O327" s="4" t="s">
        <v>51</v>
      </c>
      <c r="P327" s="4" t="s">
        <v>124</v>
      </c>
      <c r="Q327" s="4" t="s">
        <v>1255</v>
      </c>
      <c r="R327" s="9">
        <v>13.9681646090535</v>
      </c>
      <c r="S327" s="7">
        <v>2.0</v>
      </c>
      <c r="T327" s="7">
        <v>0.0</v>
      </c>
      <c r="U327" s="7">
        <v>6.98408230452675</v>
      </c>
      <c r="V327" s="10" t="str">
        <f t="shared" si="1"/>
        <v>2016-03</v>
      </c>
    </row>
    <row r="328">
      <c r="A328" s="7">
        <v>327.0</v>
      </c>
      <c r="B328" s="4" t="s">
        <v>1251</v>
      </c>
      <c r="C328" s="8">
        <v>42458.0</v>
      </c>
      <c r="D328" s="8">
        <v>42462.0</v>
      </c>
      <c r="E328" s="4" t="s">
        <v>26</v>
      </c>
      <c r="F328" s="4" t="s">
        <v>1252</v>
      </c>
      <c r="G328" s="4" t="s">
        <v>1253</v>
      </c>
      <c r="H328" s="4" t="s">
        <v>46</v>
      </c>
      <c r="I328" s="4" t="s">
        <v>30</v>
      </c>
      <c r="J328" s="4" t="s">
        <v>222</v>
      </c>
      <c r="K328" s="4" t="s">
        <v>223</v>
      </c>
      <c r="L328" s="7">
        <v>10009.0</v>
      </c>
      <c r="M328" s="4" t="s">
        <v>33</v>
      </c>
      <c r="N328" s="4" t="s">
        <v>1256</v>
      </c>
      <c r="O328" s="4" t="s">
        <v>51</v>
      </c>
      <c r="P328" s="4" t="s">
        <v>76</v>
      </c>
      <c r="Q328" s="4" t="s">
        <v>1257</v>
      </c>
      <c r="R328" s="9">
        <v>30.8791769547325</v>
      </c>
      <c r="S328" s="7">
        <v>5.0</v>
      </c>
      <c r="T328" s="7">
        <v>0.2</v>
      </c>
      <c r="U328" s="7">
        <v>9.64974279835391</v>
      </c>
      <c r="V328" s="10" t="str">
        <f t="shared" si="1"/>
        <v>2016-03</v>
      </c>
    </row>
    <row r="329">
      <c r="A329" s="7">
        <v>328.0</v>
      </c>
      <c r="B329" s="4" t="s">
        <v>1251</v>
      </c>
      <c r="C329" s="8">
        <v>42458.0</v>
      </c>
      <c r="D329" s="8">
        <v>42462.0</v>
      </c>
      <c r="E329" s="4" t="s">
        <v>26</v>
      </c>
      <c r="F329" s="4" t="s">
        <v>1252</v>
      </c>
      <c r="G329" s="4" t="s">
        <v>1253</v>
      </c>
      <c r="H329" s="4" t="s">
        <v>46</v>
      </c>
      <c r="I329" s="4" t="s">
        <v>30</v>
      </c>
      <c r="J329" s="4" t="s">
        <v>222</v>
      </c>
      <c r="K329" s="4" t="s">
        <v>223</v>
      </c>
      <c r="L329" s="7">
        <v>10009.0</v>
      </c>
      <c r="M329" s="4" t="s">
        <v>33</v>
      </c>
      <c r="N329" s="4" t="s">
        <v>1258</v>
      </c>
      <c r="O329" s="4" t="s">
        <v>35</v>
      </c>
      <c r="P329" s="4" t="s">
        <v>121</v>
      </c>
      <c r="Q329" s="4" t="s">
        <v>1259</v>
      </c>
      <c r="R329" s="9">
        <v>428.992592592593</v>
      </c>
      <c r="S329" s="7">
        <v>8.0</v>
      </c>
      <c r="T329" s="7">
        <v>0.0</v>
      </c>
      <c r="U329" s="7">
        <v>128.697777777778</v>
      </c>
      <c r="V329" s="10" t="str">
        <f t="shared" si="1"/>
        <v>2016-03</v>
      </c>
    </row>
    <row r="330">
      <c r="A330" s="7">
        <v>329.0</v>
      </c>
      <c r="B330" s="4" t="s">
        <v>1251</v>
      </c>
      <c r="C330" s="8">
        <v>42458.0</v>
      </c>
      <c r="D330" s="8">
        <v>42462.0</v>
      </c>
      <c r="E330" s="4" t="s">
        <v>26</v>
      </c>
      <c r="F330" s="4" t="s">
        <v>1252</v>
      </c>
      <c r="G330" s="4" t="s">
        <v>1253</v>
      </c>
      <c r="H330" s="4" t="s">
        <v>46</v>
      </c>
      <c r="I330" s="4" t="s">
        <v>30</v>
      </c>
      <c r="J330" s="4" t="s">
        <v>222</v>
      </c>
      <c r="K330" s="4" t="s">
        <v>223</v>
      </c>
      <c r="L330" s="7">
        <v>10009.0</v>
      </c>
      <c r="M330" s="4" t="s">
        <v>33</v>
      </c>
      <c r="N330" s="4" t="s">
        <v>1260</v>
      </c>
      <c r="O330" s="4" t="s">
        <v>51</v>
      </c>
      <c r="P330" s="4" t="s">
        <v>76</v>
      </c>
      <c r="Q330" s="4" t="s">
        <v>1261</v>
      </c>
      <c r="R330" s="9">
        <v>42.8246518518519</v>
      </c>
      <c r="S330" s="7">
        <v>7.0</v>
      </c>
      <c r="T330" s="7">
        <v>0.2</v>
      </c>
      <c r="U330" s="7">
        <v>15.5239362962963</v>
      </c>
      <c r="V330" s="10" t="str">
        <f t="shared" si="1"/>
        <v>2016-03</v>
      </c>
    </row>
    <row r="331">
      <c r="A331" s="7">
        <v>330.0</v>
      </c>
      <c r="B331" s="4" t="s">
        <v>1262</v>
      </c>
      <c r="C331" s="8">
        <v>42458.0</v>
      </c>
      <c r="D331" s="8">
        <v>42462.0</v>
      </c>
      <c r="E331" s="4" t="s">
        <v>26</v>
      </c>
      <c r="F331" s="4" t="s">
        <v>1263</v>
      </c>
      <c r="G331" s="4" t="s">
        <v>1264</v>
      </c>
      <c r="H331" s="4" t="s">
        <v>46</v>
      </c>
      <c r="I331" s="4" t="s">
        <v>30</v>
      </c>
      <c r="J331" s="4" t="s">
        <v>178</v>
      </c>
      <c r="K331" s="4" t="s">
        <v>157</v>
      </c>
      <c r="L331" s="7">
        <v>45503.0</v>
      </c>
      <c r="M331" s="4" t="s">
        <v>33</v>
      </c>
      <c r="N331" s="4" t="s">
        <v>493</v>
      </c>
      <c r="O331" s="4" t="s">
        <v>35</v>
      </c>
      <c r="P331" s="4" t="s">
        <v>36</v>
      </c>
      <c r="Q331" s="4" t="s">
        <v>494</v>
      </c>
      <c r="R331" s="9">
        <v>310.83829218107</v>
      </c>
      <c r="S331" s="7">
        <v>5.0</v>
      </c>
      <c r="T331" s="7">
        <v>0.5</v>
      </c>
      <c r="U331" s="7">
        <v>-174.069443621399</v>
      </c>
      <c r="V331" s="10" t="str">
        <f t="shared" si="1"/>
        <v>2016-03</v>
      </c>
    </row>
    <row r="332">
      <c r="A332" s="7">
        <v>331.0</v>
      </c>
      <c r="B332" s="4" t="s">
        <v>1262</v>
      </c>
      <c r="C332" s="8">
        <v>42458.0</v>
      </c>
      <c r="D332" s="8">
        <v>42462.0</v>
      </c>
      <c r="E332" s="4" t="s">
        <v>26</v>
      </c>
      <c r="F332" s="4" t="s">
        <v>1263</v>
      </c>
      <c r="G332" s="4" t="s">
        <v>1264</v>
      </c>
      <c r="H332" s="4" t="s">
        <v>46</v>
      </c>
      <c r="I332" s="4" t="s">
        <v>30</v>
      </c>
      <c r="J332" s="4" t="s">
        <v>178</v>
      </c>
      <c r="K332" s="4" t="s">
        <v>157</v>
      </c>
      <c r="L332" s="7">
        <v>45503.0</v>
      </c>
      <c r="M332" s="4" t="s">
        <v>33</v>
      </c>
      <c r="N332" s="4" t="s">
        <v>1265</v>
      </c>
      <c r="O332" s="4" t="s">
        <v>39</v>
      </c>
      <c r="P332" s="4" t="s">
        <v>40</v>
      </c>
      <c r="Q332" s="4" t="s">
        <v>1266</v>
      </c>
      <c r="R332" s="9">
        <v>164.111427160494</v>
      </c>
      <c r="S332" s="7">
        <v>4.0</v>
      </c>
      <c r="T332" s="7">
        <v>0.4</v>
      </c>
      <c r="U332" s="7">
        <v>-38.2926663374486</v>
      </c>
      <c r="V332" s="10" t="str">
        <f t="shared" si="1"/>
        <v>2016-03</v>
      </c>
    </row>
    <row r="333">
      <c r="A333" s="7">
        <v>332.0</v>
      </c>
      <c r="B333" s="4" t="s">
        <v>1267</v>
      </c>
      <c r="C333" s="8">
        <v>42459.0</v>
      </c>
      <c r="D333" s="8">
        <v>42461.0</v>
      </c>
      <c r="E333" s="4" t="s">
        <v>43</v>
      </c>
      <c r="F333" s="4" t="s">
        <v>1268</v>
      </c>
      <c r="G333" s="4" t="s">
        <v>1269</v>
      </c>
      <c r="H333" s="4" t="s">
        <v>29</v>
      </c>
      <c r="I333" s="4" t="s">
        <v>30</v>
      </c>
      <c r="J333" s="4" t="s">
        <v>1270</v>
      </c>
      <c r="K333" s="4" t="s">
        <v>216</v>
      </c>
      <c r="L333" s="7">
        <v>6360.0</v>
      </c>
      <c r="M333" s="4" t="s">
        <v>33</v>
      </c>
      <c r="N333" s="4" t="s">
        <v>1271</v>
      </c>
      <c r="O333" s="4" t="s">
        <v>51</v>
      </c>
      <c r="P333" s="4" t="s">
        <v>124</v>
      </c>
      <c r="Q333" s="4" t="s">
        <v>1272</v>
      </c>
      <c r="R333" s="9">
        <v>11.7553333333333</v>
      </c>
      <c r="S333" s="7">
        <v>1.0</v>
      </c>
      <c r="T333" s="7">
        <v>0.0</v>
      </c>
      <c r="U333" s="7">
        <v>5.76011333333333</v>
      </c>
      <c r="V333" s="10" t="str">
        <f t="shared" si="1"/>
        <v>2016-03</v>
      </c>
    </row>
    <row r="334">
      <c r="A334" s="7">
        <v>333.0</v>
      </c>
      <c r="B334" s="4" t="s">
        <v>1273</v>
      </c>
      <c r="C334" s="8">
        <v>42460.0</v>
      </c>
      <c r="D334" s="8">
        <v>42462.0</v>
      </c>
      <c r="E334" s="4" t="s">
        <v>98</v>
      </c>
      <c r="F334" s="4" t="s">
        <v>1274</v>
      </c>
      <c r="G334" s="4" t="s">
        <v>1275</v>
      </c>
      <c r="H334" s="4" t="s">
        <v>46</v>
      </c>
      <c r="I334" s="4" t="s">
        <v>30</v>
      </c>
      <c r="J334" s="4" t="s">
        <v>90</v>
      </c>
      <c r="K334" s="4" t="s">
        <v>91</v>
      </c>
      <c r="L334" s="7">
        <v>19134.0</v>
      </c>
      <c r="M334" s="4" t="s">
        <v>33</v>
      </c>
      <c r="N334" s="4" t="s">
        <v>1276</v>
      </c>
      <c r="O334" s="4" t="s">
        <v>39</v>
      </c>
      <c r="P334" s="4" t="s">
        <v>40</v>
      </c>
      <c r="Q334" s="4" t="s">
        <v>1277</v>
      </c>
      <c r="R334" s="9">
        <v>291.181333333333</v>
      </c>
      <c r="S334" s="7">
        <v>3.0</v>
      </c>
      <c r="T334" s="7">
        <v>0.4</v>
      </c>
      <c r="U334" s="7">
        <v>-63.0892888888889</v>
      </c>
      <c r="V334" s="10" t="str">
        <f t="shared" si="1"/>
        <v>2016-03</v>
      </c>
    </row>
    <row r="335">
      <c r="A335" s="7">
        <v>334.0</v>
      </c>
      <c r="B335" s="4" t="s">
        <v>1273</v>
      </c>
      <c r="C335" s="8">
        <v>42460.0</v>
      </c>
      <c r="D335" s="8">
        <v>42462.0</v>
      </c>
      <c r="E335" s="4" t="s">
        <v>98</v>
      </c>
      <c r="F335" s="4" t="s">
        <v>1274</v>
      </c>
      <c r="G335" s="4" t="s">
        <v>1275</v>
      </c>
      <c r="H335" s="4" t="s">
        <v>46</v>
      </c>
      <c r="I335" s="4" t="s">
        <v>30</v>
      </c>
      <c r="J335" s="4" t="s">
        <v>90</v>
      </c>
      <c r="K335" s="4" t="s">
        <v>91</v>
      </c>
      <c r="L335" s="7">
        <v>19134.0</v>
      </c>
      <c r="M335" s="4" t="s">
        <v>33</v>
      </c>
      <c r="N335" s="4" t="s">
        <v>1278</v>
      </c>
      <c r="O335" s="4" t="s">
        <v>39</v>
      </c>
      <c r="P335" s="4" t="s">
        <v>61</v>
      </c>
      <c r="Q335" s="4" t="s">
        <v>1279</v>
      </c>
      <c r="R335" s="9">
        <v>33.1685925925926</v>
      </c>
      <c r="S335" s="7">
        <v>2.0</v>
      </c>
      <c r="T335" s="7">
        <v>0.2</v>
      </c>
      <c r="U335" s="7">
        <v>1.24382222222222</v>
      </c>
      <c r="V335" s="10" t="str">
        <f t="shared" si="1"/>
        <v>2016-03</v>
      </c>
    </row>
    <row r="336">
      <c r="A336" s="7">
        <v>335.0</v>
      </c>
      <c r="B336" s="4" t="s">
        <v>1280</v>
      </c>
      <c r="C336" s="8">
        <v>42460.0</v>
      </c>
      <c r="D336" s="8">
        <v>42466.0</v>
      </c>
      <c r="E336" s="4" t="s">
        <v>26</v>
      </c>
      <c r="F336" s="4" t="s">
        <v>1281</v>
      </c>
      <c r="G336" s="4" t="s">
        <v>1282</v>
      </c>
      <c r="H336" s="4" t="s">
        <v>46</v>
      </c>
      <c r="I336" s="4" t="s">
        <v>30</v>
      </c>
      <c r="J336" s="4" t="s">
        <v>222</v>
      </c>
      <c r="K336" s="4" t="s">
        <v>223</v>
      </c>
      <c r="L336" s="7">
        <v>10009.0</v>
      </c>
      <c r="M336" s="4" t="s">
        <v>33</v>
      </c>
      <c r="N336" s="4" t="s">
        <v>1283</v>
      </c>
      <c r="O336" s="4" t="s">
        <v>35</v>
      </c>
      <c r="P336" s="4" t="s">
        <v>263</v>
      </c>
      <c r="Q336" s="4" t="s">
        <v>1284</v>
      </c>
      <c r="R336" s="9">
        <v>340.144</v>
      </c>
      <c r="S336" s="7">
        <v>6.0</v>
      </c>
      <c r="T336" s="7">
        <v>0.1</v>
      </c>
      <c r="U336" s="7">
        <v>56.6906666666667</v>
      </c>
      <c r="V336" s="10" t="str">
        <f t="shared" si="1"/>
        <v>2016-03</v>
      </c>
    </row>
    <row r="337">
      <c r="A337" s="7">
        <v>336.0</v>
      </c>
      <c r="B337" s="4" t="s">
        <v>1285</v>
      </c>
      <c r="C337" s="8">
        <v>42461.0</v>
      </c>
      <c r="D337" s="8">
        <v>42463.0</v>
      </c>
      <c r="E337" s="4" t="s">
        <v>98</v>
      </c>
      <c r="F337" s="4" t="s">
        <v>1286</v>
      </c>
      <c r="G337" s="4" t="s">
        <v>1287</v>
      </c>
      <c r="H337" s="4" t="s">
        <v>46</v>
      </c>
      <c r="I337" s="4" t="s">
        <v>30</v>
      </c>
      <c r="J337" s="4" t="s">
        <v>1288</v>
      </c>
      <c r="K337" s="4" t="s">
        <v>223</v>
      </c>
      <c r="L337" s="7">
        <v>13021.0</v>
      </c>
      <c r="M337" s="4" t="s">
        <v>33</v>
      </c>
      <c r="N337" s="4" t="s">
        <v>357</v>
      </c>
      <c r="O337" s="4" t="s">
        <v>51</v>
      </c>
      <c r="P337" s="4" t="s">
        <v>93</v>
      </c>
      <c r="Q337" s="4" t="s">
        <v>358</v>
      </c>
      <c r="R337" s="9">
        <v>61.7489382716049</v>
      </c>
      <c r="S337" s="7">
        <v>3.0</v>
      </c>
      <c r="T337" s="7">
        <v>0.0</v>
      </c>
      <c r="U337" s="7">
        <v>16.0547239506173</v>
      </c>
      <c r="V337" s="10" t="str">
        <f t="shared" si="1"/>
        <v>2016-04</v>
      </c>
    </row>
    <row r="338">
      <c r="A338" s="7">
        <v>337.0</v>
      </c>
      <c r="B338" s="4" t="s">
        <v>1285</v>
      </c>
      <c r="C338" s="8">
        <v>42461.0</v>
      </c>
      <c r="D338" s="8">
        <v>42463.0</v>
      </c>
      <c r="E338" s="4" t="s">
        <v>98</v>
      </c>
      <c r="F338" s="4" t="s">
        <v>1286</v>
      </c>
      <c r="G338" s="4" t="s">
        <v>1287</v>
      </c>
      <c r="H338" s="4" t="s">
        <v>46</v>
      </c>
      <c r="I338" s="4" t="s">
        <v>30</v>
      </c>
      <c r="J338" s="4" t="s">
        <v>1288</v>
      </c>
      <c r="K338" s="4" t="s">
        <v>223</v>
      </c>
      <c r="L338" s="7">
        <v>13021.0</v>
      </c>
      <c r="M338" s="4" t="s">
        <v>33</v>
      </c>
      <c r="N338" s="4" t="s">
        <v>1289</v>
      </c>
      <c r="O338" s="4" t="s">
        <v>51</v>
      </c>
      <c r="P338" s="4" t="s">
        <v>52</v>
      </c>
      <c r="Q338" s="4" t="s">
        <v>1290</v>
      </c>
      <c r="R338" s="9">
        <v>168.004419753086</v>
      </c>
      <c r="S338" s="7">
        <v>3.0</v>
      </c>
      <c r="T338" s="7">
        <v>0.0</v>
      </c>
      <c r="U338" s="7">
        <v>10.0802651851852</v>
      </c>
      <c r="V338" s="10" t="str">
        <f t="shared" si="1"/>
        <v>2016-04</v>
      </c>
    </row>
    <row r="339">
      <c r="A339" s="7">
        <v>338.0</v>
      </c>
      <c r="B339" s="4" t="s">
        <v>1285</v>
      </c>
      <c r="C339" s="8">
        <v>42461.0</v>
      </c>
      <c r="D339" s="8">
        <v>42463.0</v>
      </c>
      <c r="E339" s="4" t="s">
        <v>98</v>
      </c>
      <c r="F339" s="4" t="s">
        <v>1286</v>
      </c>
      <c r="G339" s="4" t="s">
        <v>1287</v>
      </c>
      <c r="H339" s="4" t="s">
        <v>46</v>
      </c>
      <c r="I339" s="4" t="s">
        <v>30</v>
      </c>
      <c r="J339" s="4" t="s">
        <v>1288</v>
      </c>
      <c r="K339" s="4" t="s">
        <v>223</v>
      </c>
      <c r="L339" s="7">
        <v>13021.0</v>
      </c>
      <c r="M339" s="4" t="s">
        <v>33</v>
      </c>
      <c r="N339" s="4" t="s">
        <v>1291</v>
      </c>
      <c r="O339" s="4" t="s">
        <v>51</v>
      </c>
      <c r="P339" s="4" t="s">
        <v>93</v>
      </c>
      <c r="Q339" s="4" t="s">
        <v>1292</v>
      </c>
      <c r="R339" s="9">
        <v>273.761925925926</v>
      </c>
      <c r="S339" s="7">
        <v>6.0</v>
      </c>
      <c r="T339" s="7">
        <v>0.0</v>
      </c>
      <c r="U339" s="7">
        <v>73.91572</v>
      </c>
      <c r="V339" s="10" t="str">
        <f t="shared" si="1"/>
        <v>2016-04</v>
      </c>
    </row>
    <row r="340">
      <c r="A340" s="7">
        <v>339.0</v>
      </c>
      <c r="B340" s="4" t="s">
        <v>1285</v>
      </c>
      <c r="C340" s="8">
        <v>42461.0</v>
      </c>
      <c r="D340" s="8">
        <v>42463.0</v>
      </c>
      <c r="E340" s="4" t="s">
        <v>98</v>
      </c>
      <c r="F340" s="4" t="s">
        <v>1286</v>
      </c>
      <c r="G340" s="4" t="s">
        <v>1287</v>
      </c>
      <c r="H340" s="4" t="s">
        <v>46</v>
      </c>
      <c r="I340" s="4" t="s">
        <v>30</v>
      </c>
      <c r="J340" s="4" t="s">
        <v>1288</v>
      </c>
      <c r="K340" s="4" t="s">
        <v>223</v>
      </c>
      <c r="L340" s="7">
        <v>13021.0</v>
      </c>
      <c r="M340" s="4" t="s">
        <v>33</v>
      </c>
      <c r="N340" s="4" t="s">
        <v>1293</v>
      </c>
      <c r="O340" s="4" t="s">
        <v>51</v>
      </c>
      <c r="P340" s="4" t="s">
        <v>93</v>
      </c>
      <c r="Q340" s="4" t="s">
        <v>1294</v>
      </c>
      <c r="R340" s="9">
        <v>31.6214320987654</v>
      </c>
      <c r="S340" s="7">
        <v>3.0</v>
      </c>
      <c r="T340" s="7">
        <v>0.0</v>
      </c>
      <c r="U340" s="7">
        <v>8.22157234567901</v>
      </c>
      <c r="V340" s="10" t="str">
        <f t="shared" si="1"/>
        <v>2016-04</v>
      </c>
    </row>
    <row r="341">
      <c r="A341" s="7">
        <v>340.0</v>
      </c>
      <c r="B341" s="4" t="s">
        <v>1285</v>
      </c>
      <c r="C341" s="8">
        <v>42461.0</v>
      </c>
      <c r="D341" s="8">
        <v>42463.0</v>
      </c>
      <c r="E341" s="4" t="s">
        <v>98</v>
      </c>
      <c r="F341" s="4" t="s">
        <v>1286</v>
      </c>
      <c r="G341" s="4" t="s">
        <v>1287</v>
      </c>
      <c r="H341" s="4" t="s">
        <v>46</v>
      </c>
      <c r="I341" s="4" t="s">
        <v>30</v>
      </c>
      <c r="J341" s="4" t="s">
        <v>1288</v>
      </c>
      <c r="K341" s="4" t="s">
        <v>223</v>
      </c>
      <c r="L341" s="7">
        <v>13021.0</v>
      </c>
      <c r="M341" s="4" t="s">
        <v>33</v>
      </c>
      <c r="N341" s="4" t="s">
        <v>1295</v>
      </c>
      <c r="O341" s="4" t="s">
        <v>51</v>
      </c>
      <c r="P341" s="4" t="s">
        <v>93</v>
      </c>
      <c r="Q341" s="4" t="s">
        <v>1296</v>
      </c>
      <c r="R341" s="9">
        <v>10.2084938271605</v>
      </c>
      <c r="S341" s="7">
        <v>3.0</v>
      </c>
      <c r="T341" s="7">
        <v>0.0</v>
      </c>
      <c r="U341" s="7">
        <v>2.96046320987654</v>
      </c>
      <c r="V341" s="10" t="str">
        <f t="shared" si="1"/>
        <v>2016-04</v>
      </c>
    </row>
    <row r="342">
      <c r="A342" s="7">
        <v>341.0</v>
      </c>
      <c r="B342" s="4" t="s">
        <v>1285</v>
      </c>
      <c r="C342" s="8">
        <v>42461.0</v>
      </c>
      <c r="D342" s="8">
        <v>42463.0</v>
      </c>
      <c r="E342" s="4" t="s">
        <v>98</v>
      </c>
      <c r="F342" s="4" t="s">
        <v>1286</v>
      </c>
      <c r="G342" s="4" t="s">
        <v>1287</v>
      </c>
      <c r="H342" s="4" t="s">
        <v>46</v>
      </c>
      <c r="I342" s="4" t="s">
        <v>30</v>
      </c>
      <c r="J342" s="4" t="s">
        <v>1288</v>
      </c>
      <c r="K342" s="4" t="s">
        <v>223</v>
      </c>
      <c r="L342" s="7">
        <v>13021.0</v>
      </c>
      <c r="M342" s="4" t="s">
        <v>33</v>
      </c>
      <c r="N342" s="4" t="s">
        <v>847</v>
      </c>
      <c r="O342" s="4" t="s">
        <v>39</v>
      </c>
      <c r="P342" s="4" t="s">
        <v>40</v>
      </c>
      <c r="Q342" s="4" t="s">
        <v>848</v>
      </c>
      <c r="R342" s="9">
        <v>36.4351934156379</v>
      </c>
      <c r="S342" s="7">
        <v>4.0</v>
      </c>
      <c r="T342" s="7">
        <v>0.0</v>
      </c>
      <c r="U342" s="7">
        <v>9.47315028806584</v>
      </c>
      <c r="V342" s="10" t="str">
        <f t="shared" si="1"/>
        <v>2016-04</v>
      </c>
    </row>
    <row r="343">
      <c r="A343" s="7">
        <v>342.0</v>
      </c>
      <c r="B343" s="4" t="s">
        <v>1297</v>
      </c>
      <c r="C343" s="8">
        <v>42461.0</v>
      </c>
      <c r="D343" s="8">
        <v>42468.0</v>
      </c>
      <c r="E343" s="4" t="s">
        <v>26</v>
      </c>
      <c r="F343" s="4" t="s">
        <v>1298</v>
      </c>
      <c r="G343" s="4" t="s">
        <v>1299</v>
      </c>
      <c r="H343" s="4" t="s">
        <v>29</v>
      </c>
      <c r="I343" s="4" t="s">
        <v>30</v>
      </c>
      <c r="J343" s="4" t="s">
        <v>468</v>
      </c>
      <c r="K343" s="4" t="s">
        <v>469</v>
      </c>
      <c r="L343" s="7">
        <v>85635.0</v>
      </c>
      <c r="M343" s="4" t="s">
        <v>49</v>
      </c>
      <c r="N343" s="4" t="s">
        <v>1300</v>
      </c>
      <c r="O343" s="4" t="s">
        <v>51</v>
      </c>
      <c r="P343" s="4" t="s">
        <v>272</v>
      </c>
      <c r="Q343" s="4" t="s">
        <v>722</v>
      </c>
      <c r="R343" s="9">
        <v>31.56</v>
      </c>
      <c r="S343" s="7">
        <v>5.0</v>
      </c>
      <c r="T343" s="7">
        <v>0.2</v>
      </c>
      <c r="U343" s="7">
        <v>9.8625</v>
      </c>
      <c r="V343" s="10" t="str">
        <f t="shared" si="1"/>
        <v>2016-04</v>
      </c>
    </row>
    <row r="344">
      <c r="A344" s="7">
        <v>343.0</v>
      </c>
      <c r="B344" s="4" t="s">
        <v>1297</v>
      </c>
      <c r="C344" s="8">
        <v>42461.0</v>
      </c>
      <c r="D344" s="8">
        <v>42468.0</v>
      </c>
      <c r="E344" s="4" t="s">
        <v>26</v>
      </c>
      <c r="F344" s="4" t="s">
        <v>1298</v>
      </c>
      <c r="G344" s="4" t="s">
        <v>1299</v>
      </c>
      <c r="H344" s="4" t="s">
        <v>29</v>
      </c>
      <c r="I344" s="4" t="s">
        <v>30</v>
      </c>
      <c r="J344" s="4" t="s">
        <v>468</v>
      </c>
      <c r="K344" s="4" t="s">
        <v>469</v>
      </c>
      <c r="L344" s="7">
        <v>85635.0</v>
      </c>
      <c r="M344" s="4" t="s">
        <v>49</v>
      </c>
      <c r="N344" s="4" t="s">
        <v>1301</v>
      </c>
      <c r="O344" s="4" t="s">
        <v>51</v>
      </c>
      <c r="P344" s="4" t="s">
        <v>283</v>
      </c>
      <c r="Q344" s="4" t="s">
        <v>1302</v>
      </c>
      <c r="R344" s="9">
        <v>30.144</v>
      </c>
      <c r="S344" s="7">
        <v>2.0</v>
      </c>
      <c r="T344" s="7">
        <v>0.2</v>
      </c>
      <c r="U344" s="7">
        <v>3.0144</v>
      </c>
      <c r="V344" s="10" t="str">
        <f t="shared" si="1"/>
        <v>2016-04</v>
      </c>
    </row>
    <row r="345">
      <c r="A345" s="7">
        <v>344.0</v>
      </c>
      <c r="B345" s="4" t="s">
        <v>1303</v>
      </c>
      <c r="C345" s="8">
        <v>42461.0</v>
      </c>
      <c r="D345" s="8">
        <v>42466.0</v>
      </c>
      <c r="E345" s="4" t="s">
        <v>26</v>
      </c>
      <c r="F345" s="4" t="s">
        <v>714</v>
      </c>
      <c r="G345" s="4" t="s">
        <v>715</v>
      </c>
      <c r="H345" s="4" t="s">
        <v>46</v>
      </c>
      <c r="I345" s="4" t="s">
        <v>30</v>
      </c>
      <c r="J345" s="4" t="s">
        <v>222</v>
      </c>
      <c r="K345" s="4" t="s">
        <v>223</v>
      </c>
      <c r="L345" s="7">
        <v>10024.0</v>
      </c>
      <c r="M345" s="4" t="s">
        <v>33</v>
      </c>
      <c r="N345" s="4" t="s">
        <v>1304</v>
      </c>
      <c r="O345" s="4" t="s">
        <v>51</v>
      </c>
      <c r="P345" s="4" t="s">
        <v>93</v>
      </c>
      <c r="Q345" s="4" t="s">
        <v>1305</v>
      </c>
      <c r="R345" s="9">
        <v>91.3369711934156</v>
      </c>
      <c r="S345" s="7">
        <v>4.0</v>
      </c>
      <c r="T345" s="7">
        <v>0.0</v>
      </c>
      <c r="U345" s="7">
        <v>23.7476125102881</v>
      </c>
      <c r="V345" s="10" t="str">
        <f t="shared" si="1"/>
        <v>2016-04</v>
      </c>
    </row>
    <row r="346">
      <c r="A346" s="7">
        <v>345.0</v>
      </c>
      <c r="B346" s="4" t="s">
        <v>1306</v>
      </c>
      <c r="C346" s="8">
        <v>42461.0</v>
      </c>
      <c r="D346" s="8">
        <v>42465.0</v>
      </c>
      <c r="E346" s="4" t="s">
        <v>26</v>
      </c>
      <c r="F346" s="4" t="s">
        <v>1307</v>
      </c>
      <c r="G346" s="4" t="s">
        <v>1308</v>
      </c>
      <c r="H346" s="4" t="s">
        <v>29</v>
      </c>
      <c r="I346" s="4" t="s">
        <v>30</v>
      </c>
      <c r="J346" s="4" t="s">
        <v>222</v>
      </c>
      <c r="K346" s="4" t="s">
        <v>223</v>
      </c>
      <c r="L346" s="7">
        <v>10035.0</v>
      </c>
      <c r="M346" s="4" t="s">
        <v>33</v>
      </c>
      <c r="N346" s="4" t="s">
        <v>1309</v>
      </c>
      <c r="O346" s="4" t="s">
        <v>51</v>
      </c>
      <c r="P346" s="4" t="s">
        <v>297</v>
      </c>
      <c r="Q346" s="4" t="s">
        <v>1310</v>
      </c>
      <c r="R346" s="9">
        <v>21.4751851851852</v>
      </c>
      <c r="S346" s="7">
        <v>2.0</v>
      </c>
      <c r="T346" s="7">
        <v>0.0</v>
      </c>
      <c r="U346" s="7">
        <v>10.3080888888889</v>
      </c>
      <c r="V346" s="10" t="str">
        <f t="shared" si="1"/>
        <v>2016-04</v>
      </c>
    </row>
    <row r="347">
      <c r="A347" s="7">
        <v>346.0</v>
      </c>
      <c r="B347" s="4" t="s">
        <v>1306</v>
      </c>
      <c r="C347" s="8">
        <v>42461.0</v>
      </c>
      <c r="D347" s="8">
        <v>42465.0</v>
      </c>
      <c r="E347" s="4" t="s">
        <v>26</v>
      </c>
      <c r="F347" s="4" t="s">
        <v>1307</v>
      </c>
      <c r="G347" s="4" t="s">
        <v>1308</v>
      </c>
      <c r="H347" s="4" t="s">
        <v>29</v>
      </c>
      <c r="I347" s="4" t="s">
        <v>30</v>
      </c>
      <c r="J347" s="4" t="s">
        <v>222</v>
      </c>
      <c r="K347" s="4" t="s">
        <v>223</v>
      </c>
      <c r="L347" s="7">
        <v>10035.0</v>
      </c>
      <c r="M347" s="4" t="s">
        <v>33</v>
      </c>
      <c r="N347" s="4" t="s">
        <v>1311</v>
      </c>
      <c r="O347" s="4" t="s">
        <v>51</v>
      </c>
      <c r="P347" s="4" t="s">
        <v>635</v>
      </c>
      <c r="Q347" s="4" t="s">
        <v>1312</v>
      </c>
      <c r="R347" s="9">
        <v>11.3600617283951</v>
      </c>
      <c r="S347" s="7">
        <v>3.0</v>
      </c>
      <c r="T347" s="7">
        <v>0.0</v>
      </c>
      <c r="U347" s="7">
        <v>3.40801851851852</v>
      </c>
      <c r="V347" s="10" t="str">
        <f t="shared" si="1"/>
        <v>2016-04</v>
      </c>
    </row>
    <row r="348">
      <c r="A348" s="7">
        <v>347.0</v>
      </c>
      <c r="B348" s="4" t="s">
        <v>1306</v>
      </c>
      <c r="C348" s="8">
        <v>42461.0</v>
      </c>
      <c r="D348" s="8">
        <v>42465.0</v>
      </c>
      <c r="E348" s="4" t="s">
        <v>26</v>
      </c>
      <c r="F348" s="4" t="s">
        <v>1307</v>
      </c>
      <c r="G348" s="4" t="s">
        <v>1308</v>
      </c>
      <c r="H348" s="4" t="s">
        <v>29</v>
      </c>
      <c r="I348" s="4" t="s">
        <v>30</v>
      </c>
      <c r="J348" s="4" t="s">
        <v>222</v>
      </c>
      <c r="K348" s="4" t="s">
        <v>223</v>
      </c>
      <c r="L348" s="7">
        <v>10035.0</v>
      </c>
      <c r="M348" s="4" t="s">
        <v>33</v>
      </c>
      <c r="N348" s="4" t="s">
        <v>1313</v>
      </c>
      <c r="O348" s="4" t="s">
        <v>51</v>
      </c>
      <c r="P348" s="4" t="s">
        <v>76</v>
      </c>
      <c r="Q348" s="4" t="s">
        <v>1314</v>
      </c>
      <c r="R348" s="9">
        <v>14.8894617283951</v>
      </c>
      <c r="S348" s="7">
        <v>3.0</v>
      </c>
      <c r="T348" s="7">
        <v>0.2</v>
      </c>
      <c r="U348" s="7">
        <v>4.83907506172839</v>
      </c>
      <c r="V348" s="10" t="str">
        <f t="shared" si="1"/>
        <v>2016-04</v>
      </c>
    </row>
    <row r="349">
      <c r="A349" s="7">
        <v>348.0</v>
      </c>
      <c r="B349" s="4" t="s">
        <v>1315</v>
      </c>
      <c r="C349" s="8">
        <v>42461.0</v>
      </c>
      <c r="D349" s="8">
        <v>42465.0</v>
      </c>
      <c r="E349" s="4" t="s">
        <v>26</v>
      </c>
      <c r="F349" s="4" t="s">
        <v>294</v>
      </c>
      <c r="G349" s="4" t="s">
        <v>295</v>
      </c>
      <c r="H349" s="4" t="s">
        <v>46</v>
      </c>
      <c r="I349" s="4" t="s">
        <v>30</v>
      </c>
      <c r="J349" s="4" t="s">
        <v>222</v>
      </c>
      <c r="K349" s="4" t="s">
        <v>223</v>
      </c>
      <c r="L349" s="7">
        <v>10009.0</v>
      </c>
      <c r="M349" s="4" t="s">
        <v>33</v>
      </c>
      <c r="N349" s="4" t="s">
        <v>1316</v>
      </c>
      <c r="O349" s="4" t="s">
        <v>35</v>
      </c>
      <c r="P349" s="4" t="s">
        <v>263</v>
      </c>
      <c r="Q349" s="4" t="s">
        <v>1317</v>
      </c>
      <c r="R349" s="9">
        <v>1366.83017777778</v>
      </c>
      <c r="S349" s="7">
        <v>6.0</v>
      </c>
      <c r="T349" s="7">
        <v>0.1</v>
      </c>
      <c r="U349" s="7">
        <v>303.740039506173</v>
      </c>
      <c r="V349" s="10" t="str">
        <f t="shared" si="1"/>
        <v>2016-04</v>
      </c>
    </row>
    <row r="350">
      <c r="A350" s="7">
        <v>349.0</v>
      </c>
      <c r="B350" s="4" t="s">
        <v>1315</v>
      </c>
      <c r="C350" s="8">
        <v>42461.0</v>
      </c>
      <c r="D350" s="8">
        <v>42465.0</v>
      </c>
      <c r="E350" s="4" t="s">
        <v>26</v>
      </c>
      <c r="F350" s="4" t="s">
        <v>294</v>
      </c>
      <c r="G350" s="4" t="s">
        <v>295</v>
      </c>
      <c r="H350" s="4" t="s">
        <v>46</v>
      </c>
      <c r="I350" s="4" t="s">
        <v>30</v>
      </c>
      <c r="J350" s="4" t="s">
        <v>222</v>
      </c>
      <c r="K350" s="4" t="s">
        <v>223</v>
      </c>
      <c r="L350" s="7">
        <v>10009.0</v>
      </c>
      <c r="M350" s="4" t="s">
        <v>33</v>
      </c>
      <c r="N350" s="4" t="s">
        <v>1318</v>
      </c>
      <c r="O350" s="4" t="s">
        <v>51</v>
      </c>
      <c r="P350" s="4" t="s">
        <v>635</v>
      </c>
      <c r="Q350" s="4" t="s">
        <v>1319</v>
      </c>
      <c r="R350" s="9">
        <v>66.2307160493827</v>
      </c>
      <c r="S350" s="7">
        <v>8.0</v>
      </c>
      <c r="T350" s="7">
        <v>0.0</v>
      </c>
      <c r="U350" s="7">
        <v>19.206907654321</v>
      </c>
      <c r="V350" s="10" t="str">
        <f t="shared" si="1"/>
        <v>2016-04</v>
      </c>
    </row>
    <row r="351">
      <c r="A351" s="7">
        <v>350.0</v>
      </c>
      <c r="B351" s="4" t="s">
        <v>1315</v>
      </c>
      <c r="C351" s="8">
        <v>42461.0</v>
      </c>
      <c r="D351" s="8">
        <v>42465.0</v>
      </c>
      <c r="E351" s="4" t="s">
        <v>26</v>
      </c>
      <c r="F351" s="4" t="s">
        <v>294</v>
      </c>
      <c r="G351" s="4" t="s">
        <v>295</v>
      </c>
      <c r="H351" s="4" t="s">
        <v>46</v>
      </c>
      <c r="I351" s="4" t="s">
        <v>30</v>
      </c>
      <c r="J351" s="4" t="s">
        <v>222</v>
      </c>
      <c r="K351" s="4" t="s">
        <v>223</v>
      </c>
      <c r="L351" s="7">
        <v>10009.0</v>
      </c>
      <c r="M351" s="4" t="s">
        <v>33</v>
      </c>
      <c r="N351" s="4" t="s">
        <v>1320</v>
      </c>
      <c r="O351" s="4" t="s">
        <v>51</v>
      </c>
      <c r="P351" s="4" t="s">
        <v>76</v>
      </c>
      <c r="Q351" s="4" t="s">
        <v>1321</v>
      </c>
      <c r="R351" s="9">
        <v>3.72651522633745</v>
      </c>
      <c r="S351" s="7">
        <v>1.0</v>
      </c>
      <c r="T351" s="7">
        <v>0.2</v>
      </c>
      <c r="U351" s="7">
        <v>1.16453600823045</v>
      </c>
      <c r="V351" s="10" t="str">
        <f t="shared" si="1"/>
        <v>2016-04</v>
      </c>
    </row>
    <row r="352">
      <c r="A352" s="7">
        <v>351.0</v>
      </c>
      <c r="B352" s="4" t="s">
        <v>1322</v>
      </c>
      <c r="C352" s="8">
        <v>42461.0</v>
      </c>
      <c r="D352" s="8">
        <v>42465.0</v>
      </c>
      <c r="E352" s="4" t="s">
        <v>98</v>
      </c>
      <c r="F352" s="4" t="s">
        <v>1323</v>
      </c>
      <c r="G352" s="4" t="s">
        <v>1324</v>
      </c>
      <c r="H352" s="4" t="s">
        <v>112</v>
      </c>
      <c r="I352" s="4" t="s">
        <v>30</v>
      </c>
      <c r="J352" s="4" t="s">
        <v>188</v>
      </c>
      <c r="K352" s="4" t="s">
        <v>255</v>
      </c>
      <c r="L352" s="7">
        <v>31907.0</v>
      </c>
      <c r="M352" s="4" t="s">
        <v>83</v>
      </c>
      <c r="N352" s="4" t="s">
        <v>580</v>
      </c>
      <c r="O352" s="4" t="s">
        <v>35</v>
      </c>
      <c r="P352" s="4" t="s">
        <v>121</v>
      </c>
      <c r="Q352" s="4" t="s">
        <v>581</v>
      </c>
      <c r="R352" s="9">
        <v>5.69595630851362</v>
      </c>
      <c r="S352" s="7">
        <v>4.0</v>
      </c>
      <c r="T352" s="7">
        <v>0.0</v>
      </c>
      <c r="U352" s="7">
        <v>2.50622077574599</v>
      </c>
      <c r="V352" s="10" t="str">
        <f t="shared" si="1"/>
        <v>2016-04</v>
      </c>
    </row>
    <row r="353">
      <c r="A353" s="7">
        <v>352.0</v>
      </c>
      <c r="B353" s="4" t="s">
        <v>1325</v>
      </c>
      <c r="C353" s="8">
        <v>42461.0</v>
      </c>
      <c r="D353" s="8">
        <v>42467.0</v>
      </c>
      <c r="E353" s="4" t="s">
        <v>26</v>
      </c>
      <c r="F353" s="4" t="s">
        <v>1074</v>
      </c>
      <c r="G353" s="4" t="s">
        <v>1075</v>
      </c>
      <c r="H353" s="4" t="s">
        <v>29</v>
      </c>
      <c r="I353" s="4" t="s">
        <v>30</v>
      </c>
      <c r="J353" s="4" t="s">
        <v>681</v>
      </c>
      <c r="K353" s="4" t="s">
        <v>130</v>
      </c>
      <c r="L353" s="7">
        <v>53209.0</v>
      </c>
      <c r="M353" s="4" t="s">
        <v>59</v>
      </c>
      <c r="N353" s="4" t="s">
        <v>183</v>
      </c>
      <c r="O353" s="4" t="s">
        <v>39</v>
      </c>
      <c r="P353" s="4" t="s">
        <v>40</v>
      </c>
      <c r="Q353" s="4" t="s">
        <v>184</v>
      </c>
      <c r="R353" s="9">
        <v>13.4764567901235</v>
      </c>
      <c r="S353" s="7">
        <v>1.0</v>
      </c>
      <c r="T353" s="7">
        <v>0.0</v>
      </c>
      <c r="U353" s="7">
        <v>0.269529135802469</v>
      </c>
      <c r="V353" s="10" t="str">
        <f t="shared" si="1"/>
        <v>2016-04</v>
      </c>
    </row>
    <row r="354">
      <c r="A354" s="7">
        <v>353.0</v>
      </c>
      <c r="B354" s="4" t="s">
        <v>1326</v>
      </c>
      <c r="C354" s="8">
        <v>42462.0</v>
      </c>
      <c r="D354" s="8">
        <v>42466.0</v>
      </c>
      <c r="E354" s="4" t="s">
        <v>98</v>
      </c>
      <c r="F354" s="4" t="s">
        <v>1327</v>
      </c>
      <c r="G354" s="4" t="s">
        <v>1328</v>
      </c>
      <c r="H354" s="4" t="s">
        <v>29</v>
      </c>
      <c r="I354" s="4" t="s">
        <v>30</v>
      </c>
      <c r="J354" s="4" t="s">
        <v>681</v>
      </c>
      <c r="K354" s="4" t="s">
        <v>130</v>
      </c>
      <c r="L354" s="7">
        <v>53209.0</v>
      </c>
      <c r="M354" s="4" t="s">
        <v>59</v>
      </c>
      <c r="N354" s="4" t="s">
        <v>1329</v>
      </c>
      <c r="O354" s="4" t="s">
        <v>35</v>
      </c>
      <c r="P354" s="4" t="s">
        <v>263</v>
      </c>
      <c r="Q354" s="4" t="s">
        <v>1330</v>
      </c>
      <c r="R354" s="9">
        <v>1509.98263374486</v>
      </c>
      <c r="S354" s="7">
        <v>5.0</v>
      </c>
      <c r="T354" s="7">
        <v>0.0</v>
      </c>
      <c r="U354" s="7">
        <v>392.595484773663</v>
      </c>
      <c r="V354" s="10" t="str">
        <f t="shared" si="1"/>
        <v>2016-04</v>
      </c>
    </row>
    <row r="355">
      <c r="A355" s="7">
        <v>354.0</v>
      </c>
      <c r="B355" s="4" t="s">
        <v>1331</v>
      </c>
      <c r="C355" s="8">
        <v>42463.0</v>
      </c>
      <c r="D355" s="8">
        <v>42467.0</v>
      </c>
      <c r="E355" s="4" t="s">
        <v>26</v>
      </c>
      <c r="F355" s="4" t="s">
        <v>1274</v>
      </c>
      <c r="G355" s="4" t="s">
        <v>1275</v>
      </c>
      <c r="H355" s="4" t="s">
        <v>46</v>
      </c>
      <c r="I355" s="4" t="s">
        <v>30</v>
      </c>
      <c r="J355" s="4" t="s">
        <v>90</v>
      </c>
      <c r="K355" s="4" t="s">
        <v>91</v>
      </c>
      <c r="L355" s="7">
        <v>19140.0</v>
      </c>
      <c r="M355" s="4" t="s">
        <v>33</v>
      </c>
      <c r="N355" s="4" t="s">
        <v>1332</v>
      </c>
      <c r="O355" s="4" t="s">
        <v>51</v>
      </c>
      <c r="P355" s="4" t="s">
        <v>76</v>
      </c>
      <c r="Q355" s="4" t="s">
        <v>1333</v>
      </c>
      <c r="R355" s="9">
        <v>103.667266666667</v>
      </c>
      <c r="S355" s="7">
        <v>9.0</v>
      </c>
      <c r="T355" s="7">
        <v>0.7</v>
      </c>
      <c r="U355" s="7">
        <v>-86.3893888888889</v>
      </c>
      <c r="V355" s="10" t="str">
        <f t="shared" si="1"/>
        <v>2016-04</v>
      </c>
    </row>
    <row r="356">
      <c r="A356" s="7">
        <v>355.0</v>
      </c>
      <c r="B356" s="4" t="s">
        <v>1334</v>
      </c>
      <c r="C356" s="8">
        <v>42463.0</v>
      </c>
      <c r="D356" s="8">
        <v>42469.0</v>
      </c>
      <c r="E356" s="4" t="s">
        <v>26</v>
      </c>
      <c r="F356" s="4" t="s">
        <v>1335</v>
      </c>
      <c r="G356" s="4" t="s">
        <v>1336</v>
      </c>
      <c r="H356" s="4" t="s">
        <v>46</v>
      </c>
      <c r="I356" s="4" t="s">
        <v>30</v>
      </c>
      <c r="J356" s="4" t="s">
        <v>461</v>
      </c>
      <c r="K356" s="4" t="s">
        <v>766</v>
      </c>
      <c r="L356" s="7">
        <v>47374.0</v>
      </c>
      <c r="M356" s="4" t="s">
        <v>59</v>
      </c>
      <c r="N356" s="4" t="s">
        <v>1337</v>
      </c>
      <c r="O356" s="4" t="s">
        <v>35</v>
      </c>
      <c r="P356" s="4" t="s">
        <v>121</v>
      </c>
      <c r="Q356" s="4" t="s">
        <v>1338</v>
      </c>
      <c r="R356" s="9">
        <v>73.8418765432099</v>
      </c>
      <c r="S356" s="7">
        <v>4.0</v>
      </c>
      <c r="T356" s="7">
        <v>0.0</v>
      </c>
      <c r="U356" s="7">
        <v>22.8909817283951</v>
      </c>
      <c r="V356" s="10" t="str">
        <f t="shared" si="1"/>
        <v>2016-04</v>
      </c>
    </row>
    <row r="357">
      <c r="A357" s="7">
        <v>356.0</v>
      </c>
      <c r="B357" s="4" t="s">
        <v>1334</v>
      </c>
      <c r="C357" s="8">
        <v>42463.0</v>
      </c>
      <c r="D357" s="8">
        <v>42469.0</v>
      </c>
      <c r="E357" s="4" t="s">
        <v>26</v>
      </c>
      <c r="F357" s="4" t="s">
        <v>1335</v>
      </c>
      <c r="G357" s="4" t="s">
        <v>1336</v>
      </c>
      <c r="H357" s="4" t="s">
        <v>46</v>
      </c>
      <c r="I357" s="4" t="s">
        <v>30</v>
      </c>
      <c r="J357" s="4" t="s">
        <v>461</v>
      </c>
      <c r="K357" s="4" t="s">
        <v>766</v>
      </c>
      <c r="L357" s="7">
        <v>47374.0</v>
      </c>
      <c r="M357" s="4" t="s">
        <v>59</v>
      </c>
      <c r="N357" s="4" t="s">
        <v>1088</v>
      </c>
      <c r="O357" s="4" t="s">
        <v>39</v>
      </c>
      <c r="P357" s="4" t="s">
        <v>40</v>
      </c>
      <c r="Q357" s="4" t="s">
        <v>1089</v>
      </c>
      <c r="R357" s="9">
        <v>269.909086419753</v>
      </c>
      <c r="S357" s="7">
        <v>4.0</v>
      </c>
      <c r="T357" s="7">
        <v>0.0</v>
      </c>
      <c r="U357" s="7">
        <v>129.556361481481</v>
      </c>
      <c r="V357" s="10" t="str">
        <f t="shared" si="1"/>
        <v>2016-04</v>
      </c>
    </row>
    <row r="358">
      <c r="A358" s="7">
        <v>357.0</v>
      </c>
      <c r="B358" s="4" t="s">
        <v>1339</v>
      </c>
      <c r="C358" s="8">
        <v>42463.0</v>
      </c>
      <c r="D358" s="8">
        <v>42463.0</v>
      </c>
      <c r="E358" s="4" t="s">
        <v>212</v>
      </c>
      <c r="F358" s="4" t="s">
        <v>1340</v>
      </c>
      <c r="G358" s="4" t="s">
        <v>1341</v>
      </c>
      <c r="H358" s="4" t="s">
        <v>112</v>
      </c>
      <c r="I358" s="4" t="s">
        <v>30</v>
      </c>
      <c r="J358" s="4" t="s">
        <v>408</v>
      </c>
      <c r="K358" s="4" t="s">
        <v>58</v>
      </c>
      <c r="L358" s="7">
        <v>75081.0</v>
      </c>
      <c r="M358" s="4" t="s">
        <v>59</v>
      </c>
      <c r="N358" s="4" t="s">
        <v>1342</v>
      </c>
      <c r="O358" s="4" t="s">
        <v>51</v>
      </c>
      <c r="P358" s="4" t="s">
        <v>124</v>
      </c>
      <c r="Q358" s="4" t="s">
        <v>1343</v>
      </c>
      <c r="R358" s="9">
        <v>10.6651259259259</v>
      </c>
      <c r="S358" s="7">
        <v>3.0</v>
      </c>
      <c r="T358" s="7">
        <v>0.2</v>
      </c>
      <c r="U358" s="7">
        <v>3.33285185185185</v>
      </c>
      <c r="V358" s="10" t="str">
        <f t="shared" si="1"/>
        <v>2016-04</v>
      </c>
    </row>
    <row r="359">
      <c r="A359" s="7">
        <v>358.0</v>
      </c>
      <c r="B359" s="4" t="s">
        <v>1344</v>
      </c>
      <c r="C359" s="8">
        <v>42464.0</v>
      </c>
      <c r="D359" s="8">
        <v>42465.0</v>
      </c>
      <c r="E359" s="4" t="s">
        <v>43</v>
      </c>
      <c r="F359" s="4" t="s">
        <v>1245</v>
      </c>
      <c r="G359" s="4" t="s">
        <v>1246</v>
      </c>
      <c r="H359" s="4" t="s">
        <v>112</v>
      </c>
      <c r="I359" s="4" t="s">
        <v>30</v>
      </c>
      <c r="J359" s="4" t="s">
        <v>178</v>
      </c>
      <c r="K359" s="4" t="s">
        <v>429</v>
      </c>
      <c r="L359" s="7">
        <v>22153.0</v>
      </c>
      <c r="M359" s="4" t="s">
        <v>83</v>
      </c>
      <c r="N359" s="4" t="s">
        <v>512</v>
      </c>
      <c r="O359" s="4" t="s">
        <v>39</v>
      </c>
      <c r="P359" s="4" t="s">
        <v>40</v>
      </c>
      <c r="Q359" s="4" t="s">
        <v>513</v>
      </c>
      <c r="R359" s="9">
        <v>122.232676270226</v>
      </c>
      <c r="S359" s="7">
        <v>3.0</v>
      </c>
      <c r="T359" s="7">
        <v>0.0</v>
      </c>
      <c r="U359" s="7">
        <v>4.88930705080903</v>
      </c>
      <c r="V359" s="10" t="str">
        <f t="shared" si="1"/>
        <v>2016-04</v>
      </c>
    </row>
    <row r="360">
      <c r="A360" s="7">
        <v>359.0</v>
      </c>
      <c r="B360" s="4" t="s">
        <v>1344</v>
      </c>
      <c r="C360" s="8">
        <v>42464.0</v>
      </c>
      <c r="D360" s="8">
        <v>42465.0</v>
      </c>
      <c r="E360" s="4" t="s">
        <v>43</v>
      </c>
      <c r="F360" s="4" t="s">
        <v>1245</v>
      </c>
      <c r="G360" s="4" t="s">
        <v>1246</v>
      </c>
      <c r="H360" s="4" t="s">
        <v>112</v>
      </c>
      <c r="I360" s="4" t="s">
        <v>30</v>
      </c>
      <c r="J360" s="4" t="s">
        <v>178</v>
      </c>
      <c r="K360" s="4" t="s">
        <v>429</v>
      </c>
      <c r="L360" s="7">
        <v>22153.0</v>
      </c>
      <c r="M360" s="4" t="s">
        <v>83</v>
      </c>
      <c r="N360" s="4" t="s">
        <v>1345</v>
      </c>
      <c r="O360" s="4" t="s">
        <v>51</v>
      </c>
      <c r="P360" s="4" t="s">
        <v>124</v>
      </c>
      <c r="Q360" s="4" t="s">
        <v>1346</v>
      </c>
      <c r="R360" s="9">
        <v>22.3380837761389</v>
      </c>
      <c r="S360" s="7">
        <v>3.0</v>
      </c>
      <c r="T360" s="7">
        <v>0.0</v>
      </c>
      <c r="U360" s="7">
        <v>10.4988993747853</v>
      </c>
      <c r="V360" s="10" t="str">
        <f t="shared" si="1"/>
        <v>2016-04</v>
      </c>
    </row>
    <row r="361">
      <c r="A361" s="7">
        <v>360.0</v>
      </c>
      <c r="B361" s="4" t="s">
        <v>1347</v>
      </c>
      <c r="C361" s="8">
        <v>42464.0</v>
      </c>
      <c r="D361" s="8">
        <v>42469.0</v>
      </c>
      <c r="E361" s="4" t="s">
        <v>26</v>
      </c>
      <c r="F361" s="4" t="s">
        <v>1348</v>
      </c>
      <c r="G361" s="4" t="s">
        <v>1349</v>
      </c>
      <c r="H361" s="4" t="s">
        <v>46</v>
      </c>
      <c r="I361" s="4" t="s">
        <v>30</v>
      </c>
      <c r="J361" s="4" t="s">
        <v>222</v>
      </c>
      <c r="K361" s="4" t="s">
        <v>223</v>
      </c>
      <c r="L361" s="7">
        <v>10035.0</v>
      </c>
      <c r="M361" s="4" t="s">
        <v>33</v>
      </c>
      <c r="N361" s="4" t="s">
        <v>1350</v>
      </c>
      <c r="O361" s="4" t="s">
        <v>51</v>
      </c>
      <c r="P361" s="4" t="s">
        <v>76</v>
      </c>
      <c r="Q361" s="4" t="s">
        <v>1351</v>
      </c>
      <c r="R361" s="9">
        <v>611.560006584362</v>
      </c>
      <c r="S361" s="7">
        <v>2.0</v>
      </c>
      <c r="T361" s="7">
        <v>0.2</v>
      </c>
      <c r="U361" s="7">
        <v>191.112502057613</v>
      </c>
      <c r="V361" s="10" t="str">
        <f t="shared" si="1"/>
        <v>2016-04</v>
      </c>
    </row>
    <row r="362">
      <c r="A362" s="7">
        <v>361.0</v>
      </c>
      <c r="B362" s="4" t="s">
        <v>1352</v>
      </c>
      <c r="C362" s="8">
        <v>42464.0</v>
      </c>
      <c r="D362" s="8">
        <v>42468.0</v>
      </c>
      <c r="E362" s="4" t="s">
        <v>98</v>
      </c>
      <c r="F362" s="4" t="s">
        <v>1353</v>
      </c>
      <c r="G362" s="4" t="s">
        <v>1354</v>
      </c>
      <c r="H362" s="4" t="s">
        <v>112</v>
      </c>
      <c r="I362" s="4" t="s">
        <v>30</v>
      </c>
      <c r="J362" s="4" t="s">
        <v>1355</v>
      </c>
      <c r="K362" s="4" t="s">
        <v>223</v>
      </c>
      <c r="L362" s="7">
        <v>12180.0</v>
      </c>
      <c r="M362" s="4" t="s">
        <v>33</v>
      </c>
      <c r="N362" s="4" t="s">
        <v>519</v>
      </c>
      <c r="O362" s="4" t="s">
        <v>35</v>
      </c>
      <c r="P362" s="4" t="s">
        <v>121</v>
      </c>
      <c r="Q362" s="4" t="s">
        <v>520</v>
      </c>
      <c r="R362" s="9">
        <v>85.8367736625515</v>
      </c>
      <c r="S362" s="7">
        <v>2.0</v>
      </c>
      <c r="T362" s="7">
        <v>0.0</v>
      </c>
      <c r="U362" s="7">
        <v>7.72530962962963</v>
      </c>
      <c r="V362" s="10" t="str">
        <f t="shared" si="1"/>
        <v>2016-04</v>
      </c>
    </row>
    <row r="363">
      <c r="A363" s="7">
        <v>362.0</v>
      </c>
      <c r="B363" s="4" t="s">
        <v>1352</v>
      </c>
      <c r="C363" s="8">
        <v>42464.0</v>
      </c>
      <c r="D363" s="8">
        <v>42468.0</v>
      </c>
      <c r="E363" s="4" t="s">
        <v>98</v>
      </c>
      <c r="F363" s="4" t="s">
        <v>1353</v>
      </c>
      <c r="G363" s="4" t="s">
        <v>1354</v>
      </c>
      <c r="H363" s="4" t="s">
        <v>112</v>
      </c>
      <c r="I363" s="4" t="s">
        <v>30</v>
      </c>
      <c r="J363" s="4" t="s">
        <v>1355</v>
      </c>
      <c r="K363" s="4" t="s">
        <v>223</v>
      </c>
      <c r="L363" s="7">
        <v>12180.0</v>
      </c>
      <c r="M363" s="4" t="s">
        <v>33</v>
      </c>
      <c r="N363" s="4" t="s">
        <v>1356</v>
      </c>
      <c r="O363" s="4" t="s">
        <v>51</v>
      </c>
      <c r="P363" s="4" t="s">
        <v>52</v>
      </c>
      <c r="Q363" s="4" t="s">
        <v>1357</v>
      </c>
      <c r="R363" s="9">
        <v>32.219950617284</v>
      </c>
      <c r="S363" s="7">
        <v>2.0</v>
      </c>
      <c r="T363" s="7">
        <v>0.0</v>
      </c>
      <c r="U363" s="7">
        <v>8.37718716049383</v>
      </c>
      <c r="V363" s="10" t="str">
        <f t="shared" si="1"/>
        <v>2016-04</v>
      </c>
    </row>
    <row r="364">
      <c r="A364" s="7">
        <v>363.0</v>
      </c>
      <c r="B364" s="4" t="s">
        <v>1352</v>
      </c>
      <c r="C364" s="8">
        <v>42464.0</v>
      </c>
      <c r="D364" s="8">
        <v>42468.0</v>
      </c>
      <c r="E364" s="4" t="s">
        <v>98</v>
      </c>
      <c r="F364" s="4" t="s">
        <v>1353</v>
      </c>
      <c r="G364" s="4" t="s">
        <v>1354</v>
      </c>
      <c r="H364" s="4" t="s">
        <v>112</v>
      </c>
      <c r="I364" s="4" t="s">
        <v>30</v>
      </c>
      <c r="J364" s="4" t="s">
        <v>1355</v>
      </c>
      <c r="K364" s="4" t="s">
        <v>223</v>
      </c>
      <c r="L364" s="7">
        <v>12180.0</v>
      </c>
      <c r="M364" s="4" t="s">
        <v>33</v>
      </c>
      <c r="N364" s="4" t="s">
        <v>1358</v>
      </c>
      <c r="O364" s="4" t="s">
        <v>39</v>
      </c>
      <c r="P364" s="4" t="s">
        <v>61</v>
      </c>
      <c r="Q364" s="4" t="s">
        <v>1359</v>
      </c>
      <c r="R364" s="9">
        <v>93.4503209876543</v>
      </c>
      <c r="S364" s="7">
        <v>3.0</v>
      </c>
      <c r="T364" s="7">
        <v>0.0</v>
      </c>
      <c r="U364" s="7">
        <v>39.2491348148148</v>
      </c>
      <c r="V364" s="10" t="str">
        <f t="shared" si="1"/>
        <v>2016-04</v>
      </c>
    </row>
    <row r="365">
      <c r="A365" s="7">
        <v>364.0</v>
      </c>
      <c r="B365" s="4" t="s">
        <v>1360</v>
      </c>
      <c r="C365" s="8">
        <v>42465.0</v>
      </c>
      <c r="D365" s="8">
        <v>42470.0</v>
      </c>
      <c r="E365" s="4" t="s">
        <v>98</v>
      </c>
      <c r="F365" s="4" t="s">
        <v>1361</v>
      </c>
      <c r="G365" s="4" t="s">
        <v>1362</v>
      </c>
      <c r="H365" s="4" t="s">
        <v>112</v>
      </c>
      <c r="I365" s="4" t="s">
        <v>30</v>
      </c>
      <c r="J365" s="4" t="s">
        <v>455</v>
      </c>
      <c r="K365" s="4" t="s">
        <v>58</v>
      </c>
      <c r="L365" s="7">
        <v>77095.0</v>
      </c>
      <c r="M365" s="4" t="s">
        <v>59</v>
      </c>
      <c r="N365" s="4" t="s">
        <v>1363</v>
      </c>
      <c r="O365" s="4" t="s">
        <v>51</v>
      </c>
      <c r="P365" s="4" t="s">
        <v>52</v>
      </c>
      <c r="Q365" s="4" t="s">
        <v>1364</v>
      </c>
      <c r="R365" s="9">
        <v>164.559341563786</v>
      </c>
      <c r="S365" s="7">
        <v>7.0</v>
      </c>
      <c r="T365" s="7">
        <v>0.2</v>
      </c>
      <c r="U365" s="7">
        <v>14.3989423868313</v>
      </c>
      <c r="V365" s="10" t="str">
        <f t="shared" si="1"/>
        <v>2016-04</v>
      </c>
    </row>
    <row r="366">
      <c r="A366" s="7">
        <v>365.0</v>
      </c>
      <c r="B366" s="4" t="s">
        <v>1365</v>
      </c>
      <c r="C366" s="8">
        <v>42465.0</v>
      </c>
      <c r="D366" s="8">
        <v>42469.0</v>
      </c>
      <c r="E366" s="4" t="s">
        <v>26</v>
      </c>
      <c r="F366" s="4" t="s">
        <v>1366</v>
      </c>
      <c r="G366" s="4" t="s">
        <v>1367</v>
      </c>
      <c r="H366" s="4" t="s">
        <v>46</v>
      </c>
      <c r="I366" s="4" t="s">
        <v>30</v>
      </c>
      <c r="J366" s="4" t="s">
        <v>90</v>
      </c>
      <c r="K366" s="4" t="s">
        <v>91</v>
      </c>
      <c r="L366" s="7">
        <v>19140.0</v>
      </c>
      <c r="M366" s="4" t="s">
        <v>33</v>
      </c>
      <c r="N366" s="4" t="s">
        <v>1265</v>
      </c>
      <c r="O366" s="4" t="s">
        <v>39</v>
      </c>
      <c r="P366" s="4" t="s">
        <v>40</v>
      </c>
      <c r="Q366" s="4" t="s">
        <v>1266</v>
      </c>
      <c r="R366" s="9">
        <v>123.425740740741</v>
      </c>
      <c r="S366" s="7">
        <v>3.0</v>
      </c>
      <c r="T366" s="7">
        <v>0.4</v>
      </c>
      <c r="U366" s="7">
        <v>-28.7993395061728</v>
      </c>
      <c r="V366" s="10" t="str">
        <f t="shared" si="1"/>
        <v>2016-04</v>
      </c>
    </row>
    <row r="367">
      <c r="A367" s="7">
        <v>366.0</v>
      </c>
      <c r="B367" s="4" t="s">
        <v>1365</v>
      </c>
      <c r="C367" s="8">
        <v>42465.0</v>
      </c>
      <c r="D367" s="8">
        <v>42469.0</v>
      </c>
      <c r="E367" s="4" t="s">
        <v>26</v>
      </c>
      <c r="F367" s="4" t="s">
        <v>1366</v>
      </c>
      <c r="G367" s="4" t="s">
        <v>1367</v>
      </c>
      <c r="H367" s="4" t="s">
        <v>46</v>
      </c>
      <c r="I367" s="4" t="s">
        <v>30</v>
      </c>
      <c r="J367" s="4" t="s">
        <v>90</v>
      </c>
      <c r="K367" s="4" t="s">
        <v>91</v>
      </c>
      <c r="L367" s="7">
        <v>19140.0</v>
      </c>
      <c r="M367" s="4" t="s">
        <v>33</v>
      </c>
      <c r="N367" s="4" t="s">
        <v>1368</v>
      </c>
      <c r="O367" s="4" t="s">
        <v>51</v>
      </c>
      <c r="P367" s="4" t="s">
        <v>635</v>
      </c>
      <c r="Q367" s="4" t="s">
        <v>1369</v>
      </c>
      <c r="R367" s="9">
        <v>799.254979423868</v>
      </c>
      <c r="S367" s="7">
        <v>4.0</v>
      </c>
      <c r="T367" s="7">
        <v>0.2</v>
      </c>
      <c r="U367" s="7">
        <v>-169.841683127572</v>
      </c>
      <c r="V367" s="10" t="str">
        <f t="shared" si="1"/>
        <v>2016-04</v>
      </c>
    </row>
    <row r="368">
      <c r="A368" s="7">
        <v>367.0</v>
      </c>
      <c r="B368" s="4" t="s">
        <v>1370</v>
      </c>
      <c r="C368" s="8">
        <v>42466.0</v>
      </c>
      <c r="D368" s="8">
        <v>42470.0</v>
      </c>
      <c r="E368" s="4" t="s">
        <v>26</v>
      </c>
      <c r="F368" s="4" t="s">
        <v>1371</v>
      </c>
      <c r="G368" s="4" t="s">
        <v>1372</v>
      </c>
      <c r="H368" s="4" t="s">
        <v>112</v>
      </c>
      <c r="I368" s="4" t="s">
        <v>30</v>
      </c>
      <c r="J368" s="4" t="s">
        <v>322</v>
      </c>
      <c r="K368" s="4" t="s">
        <v>323</v>
      </c>
      <c r="L368" s="7">
        <v>5408.0</v>
      </c>
      <c r="M368" s="4" t="s">
        <v>33</v>
      </c>
      <c r="N368" s="4" t="s">
        <v>1373</v>
      </c>
      <c r="O368" s="4" t="s">
        <v>39</v>
      </c>
      <c r="P368" s="4" t="s">
        <v>40</v>
      </c>
      <c r="Q368" s="4" t="s">
        <v>1374</v>
      </c>
      <c r="R368" s="9">
        <v>1345.90061728395</v>
      </c>
      <c r="S368" s="7">
        <v>5.0</v>
      </c>
      <c r="T368" s="7">
        <v>0.0</v>
      </c>
      <c r="U368" s="7">
        <v>349.934160493827</v>
      </c>
      <c r="V368" s="10" t="str">
        <f t="shared" si="1"/>
        <v>2016-04</v>
      </c>
    </row>
    <row r="369">
      <c r="A369" s="7">
        <v>368.0</v>
      </c>
      <c r="B369" s="4" t="s">
        <v>1375</v>
      </c>
      <c r="C369" s="8">
        <v>42467.0</v>
      </c>
      <c r="D369" s="8">
        <v>42469.0</v>
      </c>
      <c r="E369" s="4" t="s">
        <v>43</v>
      </c>
      <c r="F369" s="4" t="s">
        <v>1376</v>
      </c>
      <c r="G369" s="4" t="s">
        <v>1377</v>
      </c>
      <c r="H369" s="4" t="s">
        <v>29</v>
      </c>
      <c r="I369" s="4" t="s">
        <v>30</v>
      </c>
      <c r="J369" s="4" t="s">
        <v>362</v>
      </c>
      <c r="K369" s="4" t="s">
        <v>48</v>
      </c>
      <c r="L369" s="7">
        <v>94110.0</v>
      </c>
      <c r="M369" s="4" t="s">
        <v>49</v>
      </c>
      <c r="N369" s="4" t="s">
        <v>1378</v>
      </c>
      <c r="O369" s="4" t="s">
        <v>39</v>
      </c>
      <c r="P369" s="4" t="s">
        <v>85</v>
      </c>
      <c r="Q369" s="4" t="s">
        <v>1379</v>
      </c>
      <c r="R369" s="9">
        <v>1199.976</v>
      </c>
      <c r="S369" s="7">
        <v>3.0</v>
      </c>
      <c r="T369" s="7">
        <v>0.2</v>
      </c>
      <c r="U369" s="7">
        <v>374.9925</v>
      </c>
      <c r="V369" s="10" t="str">
        <f t="shared" si="1"/>
        <v>2016-04</v>
      </c>
    </row>
    <row r="370">
      <c r="A370" s="7">
        <v>369.0</v>
      </c>
      <c r="B370" s="4" t="s">
        <v>1380</v>
      </c>
      <c r="C370" s="8">
        <v>42467.0</v>
      </c>
      <c r="D370" s="8">
        <v>42472.0</v>
      </c>
      <c r="E370" s="4" t="s">
        <v>26</v>
      </c>
      <c r="F370" s="4" t="s">
        <v>1381</v>
      </c>
      <c r="G370" s="4" t="s">
        <v>1382</v>
      </c>
      <c r="H370" s="4" t="s">
        <v>29</v>
      </c>
      <c r="I370" s="4" t="s">
        <v>30</v>
      </c>
      <c r="J370" s="4" t="s">
        <v>222</v>
      </c>
      <c r="K370" s="4" t="s">
        <v>223</v>
      </c>
      <c r="L370" s="7">
        <v>10035.0</v>
      </c>
      <c r="M370" s="4" t="s">
        <v>33</v>
      </c>
      <c r="N370" s="4" t="s">
        <v>1316</v>
      </c>
      <c r="O370" s="4" t="s">
        <v>35</v>
      </c>
      <c r="P370" s="4" t="s">
        <v>263</v>
      </c>
      <c r="Q370" s="4" t="s">
        <v>1317</v>
      </c>
      <c r="R370" s="9">
        <v>685.041622222222</v>
      </c>
      <c r="S370" s="7">
        <v>3.0</v>
      </c>
      <c r="T370" s="7">
        <v>0.1</v>
      </c>
      <c r="U370" s="7">
        <v>152.231471604938</v>
      </c>
      <c r="V370" s="10" t="str">
        <f t="shared" si="1"/>
        <v>2016-04</v>
      </c>
    </row>
    <row r="371">
      <c r="A371" s="7">
        <v>370.0</v>
      </c>
      <c r="B371" s="4" t="s">
        <v>1383</v>
      </c>
      <c r="C371" s="8">
        <v>42467.0</v>
      </c>
      <c r="D371" s="8">
        <v>42471.0</v>
      </c>
      <c r="E371" s="4" t="s">
        <v>26</v>
      </c>
      <c r="F371" s="4" t="s">
        <v>1384</v>
      </c>
      <c r="G371" s="4" t="s">
        <v>1385</v>
      </c>
      <c r="H371" s="4" t="s">
        <v>46</v>
      </c>
      <c r="I371" s="4" t="s">
        <v>30</v>
      </c>
      <c r="J371" s="4" t="s">
        <v>222</v>
      </c>
      <c r="K371" s="4" t="s">
        <v>223</v>
      </c>
      <c r="L371" s="7">
        <v>10009.0</v>
      </c>
      <c r="M371" s="4" t="s">
        <v>33</v>
      </c>
      <c r="N371" s="4" t="s">
        <v>1386</v>
      </c>
      <c r="O371" s="4" t="s">
        <v>51</v>
      </c>
      <c r="P371" s="4" t="s">
        <v>93</v>
      </c>
      <c r="Q371" s="4" t="s">
        <v>1387</v>
      </c>
      <c r="R371" s="9">
        <v>3.78530041152263</v>
      </c>
      <c r="S371" s="7">
        <v>2.0</v>
      </c>
      <c r="T371" s="7">
        <v>0.0</v>
      </c>
      <c r="U371" s="7">
        <v>1.02203111111111</v>
      </c>
      <c r="V371" s="10" t="str">
        <f t="shared" si="1"/>
        <v>2016-04</v>
      </c>
    </row>
    <row r="372">
      <c r="A372" s="7">
        <v>371.0</v>
      </c>
      <c r="B372" s="4" t="s">
        <v>1388</v>
      </c>
      <c r="C372" s="8">
        <v>42467.0</v>
      </c>
      <c r="D372" s="8">
        <v>42469.0</v>
      </c>
      <c r="E372" s="4" t="s">
        <v>43</v>
      </c>
      <c r="F372" s="4" t="s">
        <v>1389</v>
      </c>
      <c r="G372" s="4" t="s">
        <v>1390</v>
      </c>
      <c r="H372" s="4" t="s">
        <v>29</v>
      </c>
      <c r="I372" s="4" t="s">
        <v>30</v>
      </c>
      <c r="J372" s="4" t="s">
        <v>1391</v>
      </c>
      <c r="K372" s="4" t="s">
        <v>203</v>
      </c>
      <c r="L372" s="7">
        <v>8701.0</v>
      </c>
      <c r="M372" s="4" t="s">
        <v>33</v>
      </c>
      <c r="N372" s="4" t="s">
        <v>1392</v>
      </c>
      <c r="O372" s="4" t="s">
        <v>51</v>
      </c>
      <c r="P372" s="4" t="s">
        <v>124</v>
      </c>
      <c r="Q372" s="4" t="s">
        <v>1393</v>
      </c>
      <c r="R372" s="9">
        <v>39.4544773662551</v>
      </c>
      <c r="S372" s="7">
        <v>2.0</v>
      </c>
      <c r="T372" s="7">
        <v>0.0</v>
      </c>
      <c r="U372" s="7">
        <v>18.9381491358025</v>
      </c>
      <c r="V372" s="10" t="str">
        <f t="shared" si="1"/>
        <v>2016-04</v>
      </c>
    </row>
    <row r="373">
      <c r="A373" s="7">
        <v>372.0</v>
      </c>
      <c r="B373" s="4" t="s">
        <v>1394</v>
      </c>
      <c r="C373" s="8">
        <v>42467.0</v>
      </c>
      <c r="D373" s="8">
        <v>42472.0</v>
      </c>
      <c r="E373" s="4" t="s">
        <v>26</v>
      </c>
      <c r="F373" s="4" t="s">
        <v>1395</v>
      </c>
      <c r="G373" s="4" t="s">
        <v>1396</v>
      </c>
      <c r="H373" s="4" t="s">
        <v>46</v>
      </c>
      <c r="I373" s="4" t="s">
        <v>30</v>
      </c>
      <c r="J373" s="4" t="s">
        <v>90</v>
      </c>
      <c r="K373" s="4" t="s">
        <v>91</v>
      </c>
      <c r="L373" s="7">
        <v>19120.0</v>
      </c>
      <c r="M373" s="4" t="s">
        <v>33</v>
      </c>
      <c r="N373" s="4" t="s">
        <v>1397</v>
      </c>
      <c r="O373" s="4" t="s">
        <v>51</v>
      </c>
      <c r="P373" s="4" t="s">
        <v>283</v>
      </c>
      <c r="Q373" s="4" t="s">
        <v>1398</v>
      </c>
      <c r="R373" s="9">
        <v>34.8663604938272</v>
      </c>
      <c r="S373" s="7">
        <v>3.0</v>
      </c>
      <c r="T373" s="7">
        <v>0.2</v>
      </c>
      <c r="U373" s="7">
        <v>2.61497703703704</v>
      </c>
      <c r="V373" s="10" t="str">
        <f t="shared" si="1"/>
        <v>2016-04</v>
      </c>
    </row>
    <row r="374">
      <c r="A374" s="7">
        <v>373.0</v>
      </c>
      <c r="B374" s="4" t="s">
        <v>1394</v>
      </c>
      <c r="C374" s="8">
        <v>42467.0</v>
      </c>
      <c r="D374" s="8">
        <v>42472.0</v>
      </c>
      <c r="E374" s="4" t="s">
        <v>26</v>
      </c>
      <c r="F374" s="4" t="s">
        <v>1395</v>
      </c>
      <c r="G374" s="4" t="s">
        <v>1396</v>
      </c>
      <c r="H374" s="4" t="s">
        <v>46</v>
      </c>
      <c r="I374" s="4" t="s">
        <v>30</v>
      </c>
      <c r="J374" s="4" t="s">
        <v>90</v>
      </c>
      <c r="K374" s="4" t="s">
        <v>91</v>
      </c>
      <c r="L374" s="7">
        <v>19120.0</v>
      </c>
      <c r="M374" s="4" t="s">
        <v>33</v>
      </c>
      <c r="N374" s="4" t="s">
        <v>1399</v>
      </c>
      <c r="O374" s="4" t="s">
        <v>51</v>
      </c>
      <c r="P374" s="4" t="s">
        <v>52</v>
      </c>
      <c r="Q374" s="4" t="s">
        <v>1400</v>
      </c>
      <c r="R374" s="9">
        <v>38.2107358024691</v>
      </c>
      <c r="S374" s="7">
        <v>3.0</v>
      </c>
      <c r="T374" s="7">
        <v>0.2</v>
      </c>
      <c r="U374" s="7">
        <v>3.82107358024691</v>
      </c>
      <c r="V374" s="10" t="str">
        <f t="shared" si="1"/>
        <v>2016-04</v>
      </c>
    </row>
    <row r="375">
      <c r="A375" s="7">
        <v>374.0</v>
      </c>
      <c r="B375" s="4" t="s">
        <v>1401</v>
      </c>
      <c r="C375" s="8">
        <v>42468.0</v>
      </c>
      <c r="D375" s="8">
        <v>42473.0</v>
      </c>
      <c r="E375" s="4" t="s">
        <v>26</v>
      </c>
      <c r="F375" s="4" t="s">
        <v>1402</v>
      </c>
      <c r="G375" s="4" t="s">
        <v>1403</v>
      </c>
      <c r="H375" s="4" t="s">
        <v>46</v>
      </c>
      <c r="I375" s="4" t="s">
        <v>30</v>
      </c>
      <c r="J375" s="4" t="s">
        <v>222</v>
      </c>
      <c r="K375" s="4" t="s">
        <v>223</v>
      </c>
      <c r="L375" s="7">
        <v>10035.0</v>
      </c>
      <c r="M375" s="4" t="s">
        <v>33</v>
      </c>
      <c r="N375" s="4" t="s">
        <v>1404</v>
      </c>
      <c r="O375" s="4" t="s">
        <v>35</v>
      </c>
      <c r="P375" s="4" t="s">
        <v>36</v>
      </c>
      <c r="Q375" s="4" t="s">
        <v>1405</v>
      </c>
      <c r="R375" s="9">
        <v>404.380128395062</v>
      </c>
      <c r="S375" s="7">
        <v>6.0</v>
      </c>
      <c r="T375" s="7">
        <v>0.2</v>
      </c>
      <c r="U375" s="7">
        <v>-5.05475160493827</v>
      </c>
      <c r="V375" s="10" t="str">
        <f t="shared" si="1"/>
        <v>2016-04</v>
      </c>
    </row>
    <row r="376">
      <c r="A376" s="7">
        <v>375.0</v>
      </c>
      <c r="B376" s="4" t="s">
        <v>1401</v>
      </c>
      <c r="C376" s="8">
        <v>42468.0</v>
      </c>
      <c r="D376" s="8">
        <v>42473.0</v>
      </c>
      <c r="E376" s="4" t="s">
        <v>26</v>
      </c>
      <c r="F376" s="4" t="s">
        <v>1402</v>
      </c>
      <c r="G376" s="4" t="s">
        <v>1403</v>
      </c>
      <c r="H376" s="4" t="s">
        <v>46</v>
      </c>
      <c r="I376" s="4" t="s">
        <v>30</v>
      </c>
      <c r="J376" s="4" t="s">
        <v>222</v>
      </c>
      <c r="K376" s="4" t="s">
        <v>223</v>
      </c>
      <c r="L376" s="7">
        <v>10035.0</v>
      </c>
      <c r="M376" s="4" t="s">
        <v>33</v>
      </c>
      <c r="N376" s="4" t="s">
        <v>224</v>
      </c>
      <c r="O376" s="4" t="s">
        <v>51</v>
      </c>
      <c r="P376" s="4" t="s">
        <v>205</v>
      </c>
      <c r="Q376" s="4" t="s">
        <v>225</v>
      </c>
      <c r="R376" s="9">
        <v>8.59311934156379</v>
      </c>
      <c r="S376" s="7">
        <v>2.0</v>
      </c>
      <c r="T376" s="7">
        <v>0.0</v>
      </c>
      <c r="U376" s="7">
        <v>3.95283489711934</v>
      </c>
      <c r="V376" s="10" t="str">
        <f t="shared" si="1"/>
        <v>2016-04</v>
      </c>
    </row>
    <row r="377">
      <c r="A377" s="7">
        <v>376.0</v>
      </c>
      <c r="B377" s="4" t="s">
        <v>1401</v>
      </c>
      <c r="C377" s="8">
        <v>42468.0</v>
      </c>
      <c r="D377" s="8">
        <v>42473.0</v>
      </c>
      <c r="E377" s="4" t="s">
        <v>26</v>
      </c>
      <c r="F377" s="4" t="s">
        <v>1402</v>
      </c>
      <c r="G377" s="4" t="s">
        <v>1403</v>
      </c>
      <c r="H377" s="4" t="s">
        <v>46</v>
      </c>
      <c r="I377" s="4" t="s">
        <v>30</v>
      </c>
      <c r="J377" s="4" t="s">
        <v>222</v>
      </c>
      <c r="K377" s="4" t="s">
        <v>223</v>
      </c>
      <c r="L377" s="7">
        <v>10035.0</v>
      </c>
      <c r="M377" s="4" t="s">
        <v>33</v>
      </c>
      <c r="N377" s="4" t="s">
        <v>1406</v>
      </c>
      <c r="O377" s="4" t="s">
        <v>51</v>
      </c>
      <c r="P377" s="4" t="s">
        <v>93</v>
      </c>
      <c r="Q377" s="4" t="s">
        <v>1407</v>
      </c>
      <c r="R377" s="9">
        <v>17.7272098765432</v>
      </c>
      <c r="S377" s="7">
        <v>4.0</v>
      </c>
      <c r="T377" s="7">
        <v>0.0</v>
      </c>
      <c r="U377" s="7">
        <v>7.26815604938272</v>
      </c>
      <c r="V377" s="10" t="str">
        <f t="shared" si="1"/>
        <v>2016-04</v>
      </c>
    </row>
    <row r="378">
      <c r="A378" s="7">
        <v>377.0</v>
      </c>
      <c r="B378" s="4" t="s">
        <v>1401</v>
      </c>
      <c r="C378" s="8">
        <v>42468.0</v>
      </c>
      <c r="D378" s="8">
        <v>42473.0</v>
      </c>
      <c r="E378" s="4" t="s">
        <v>26</v>
      </c>
      <c r="F378" s="4" t="s">
        <v>1402</v>
      </c>
      <c r="G378" s="4" t="s">
        <v>1403</v>
      </c>
      <c r="H378" s="4" t="s">
        <v>46</v>
      </c>
      <c r="I378" s="4" t="s">
        <v>30</v>
      </c>
      <c r="J378" s="4" t="s">
        <v>222</v>
      </c>
      <c r="K378" s="4" t="s">
        <v>223</v>
      </c>
      <c r="L378" s="7">
        <v>10035.0</v>
      </c>
      <c r="M378" s="4" t="s">
        <v>33</v>
      </c>
      <c r="N378" s="4" t="s">
        <v>1408</v>
      </c>
      <c r="O378" s="4" t="s">
        <v>51</v>
      </c>
      <c r="P378" s="4" t="s">
        <v>124</v>
      </c>
      <c r="Q378" s="4" t="s">
        <v>1409</v>
      </c>
      <c r="R378" s="9">
        <v>35.7873251028807</v>
      </c>
      <c r="S378" s="7">
        <v>5.0</v>
      </c>
      <c r="T378" s="7">
        <v>0.0</v>
      </c>
      <c r="U378" s="7">
        <v>16.4621695473251</v>
      </c>
      <c r="V378" s="10" t="str">
        <f t="shared" si="1"/>
        <v>2016-04</v>
      </c>
    </row>
    <row r="379">
      <c r="A379" s="7">
        <v>378.0</v>
      </c>
      <c r="B379" s="4" t="s">
        <v>1410</v>
      </c>
      <c r="C379" s="8">
        <v>42468.0</v>
      </c>
      <c r="D379" s="8">
        <v>42472.0</v>
      </c>
      <c r="E379" s="4" t="s">
        <v>26</v>
      </c>
      <c r="F379" s="4" t="s">
        <v>1411</v>
      </c>
      <c r="G379" s="4" t="s">
        <v>1412</v>
      </c>
      <c r="H379" s="4" t="s">
        <v>46</v>
      </c>
      <c r="I379" s="4" t="s">
        <v>30</v>
      </c>
      <c r="J379" s="4" t="s">
        <v>47</v>
      </c>
      <c r="K379" s="4" t="s">
        <v>48</v>
      </c>
      <c r="L379" s="7">
        <v>90032.0</v>
      </c>
      <c r="M379" s="4" t="s">
        <v>49</v>
      </c>
      <c r="N379" s="4" t="s">
        <v>1413</v>
      </c>
      <c r="O379" s="4" t="s">
        <v>51</v>
      </c>
      <c r="P379" s="4" t="s">
        <v>124</v>
      </c>
      <c r="Q379" s="4" t="s">
        <v>1414</v>
      </c>
      <c r="R379" s="9">
        <v>20.04</v>
      </c>
      <c r="S379" s="7">
        <v>3.0</v>
      </c>
      <c r="T379" s="7">
        <v>0.0</v>
      </c>
      <c r="U379" s="7">
        <v>9.6192</v>
      </c>
      <c r="V379" s="10" t="str">
        <f t="shared" si="1"/>
        <v>2016-04</v>
      </c>
    </row>
    <row r="380">
      <c r="A380" s="7">
        <v>379.0</v>
      </c>
      <c r="B380" s="4" t="s">
        <v>1410</v>
      </c>
      <c r="C380" s="8">
        <v>42468.0</v>
      </c>
      <c r="D380" s="8">
        <v>42472.0</v>
      </c>
      <c r="E380" s="4" t="s">
        <v>26</v>
      </c>
      <c r="F380" s="4" t="s">
        <v>1411</v>
      </c>
      <c r="G380" s="4" t="s">
        <v>1412</v>
      </c>
      <c r="H380" s="4" t="s">
        <v>46</v>
      </c>
      <c r="I380" s="4" t="s">
        <v>30</v>
      </c>
      <c r="J380" s="4" t="s">
        <v>47</v>
      </c>
      <c r="K380" s="4" t="s">
        <v>48</v>
      </c>
      <c r="L380" s="7">
        <v>90032.0</v>
      </c>
      <c r="M380" s="4" t="s">
        <v>49</v>
      </c>
      <c r="N380" s="4" t="s">
        <v>1415</v>
      </c>
      <c r="O380" s="4" t="s">
        <v>51</v>
      </c>
      <c r="P380" s="4" t="s">
        <v>52</v>
      </c>
      <c r="Q380" s="4" t="s">
        <v>1416</v>
      </c>
      <c r="R380" s="9">
        <v>64.96</v>
      </c>
      <c r="S380" s="7">
        <v>2.0</v>
      </c>
      <c r="T380" s="7">
        <v>0.0</v>
      </c>
      <c r="U380" s="7">
        <v>2.5984</v>
      </c>
      <c r="V380" s="10" t="str">
        <f t="shared" si="1"/>
        <v>2016-04</v>
      </c>
    </row>
    <row r="381">
      <c r="A381" s="7">
        <v>380.0</v>
      </c>
      <c r="B381" s="4" t="s">
        <v>1410</v>
      </c>
      <c r="C381" s="8">
        <v>42468.0</v>
      </c>
      <c r="D381" s="8">
        <v>42472.0</v>
      </c>
      <c r="E381" s="4" t="s">
        <v>26</v>
      </c>
      <c r="F381" s="4" t="s">
        <v>1411</v>
      </c>
      <c r="G381" s="4" t="s">
        <v>1412</v>
      </c>
      <c r="H381" s="4" t="s">
        <v>46</v>
      </c>
      <c r="I381" s="4" t="s">
        <v>30</v>
      </c>
      <c r="J381" s="4" t="s">
        <v>47</v>
      </c>
      <c r="K381" s="4" t="s">
        <v>48</v>
      </c>
      <c r="L381" s="7">
        <v>90032.0</v>
      </c>
      <c r="M381" s="4" t="s">
        <v>49</v>
      </c>
      <c r="N381" s="4" t="s">
        <v>1417</v>
      </c>
      <c r="O381" s="4" t="s">
        <v>51</v>
      </c>
      <c r="P381" s="4" t="s">
        <v>124</v>
      </c>
      <c r="Q381" s="4" t="s">
        <v>1418</v>
      </c>
      <c r="R381" s="9">
        <v>12.96</v>
      </c>
      <c r="S381" s="7">
        <v>2.0</v>
      </c>
      <c r="T381" s="7">
        <v>0.0</v>
      </c>
      <c r="U381" s="7">
        <v>6.2208</v>
      </c>
      <c r="V381" s="10" t="str">
        <f t="shared" si="1"/>
        <v>2016-04</v>
      </c>
    </row>
    <row r="382">
      <c r="A382" s="7">
        <v>381.0</v>
      </c>
      <c r="B382" s="4" t="s">
        <v>1419</v>
      </c>
      <c r="C382" s="8">
        <v>42468.0</v>
      </c>
      <c r="D382" s="8">
        <v>42472.0</v>
      </c>
      <c r="E382" s="4" t="s">
        <v>26</v>
      </c>
      <c r="F382" s="4" t="s">
        <v>850</v>
      </c>
      <c r="G382" s="4" t="s">
        <v>851</v>
      </c>
      <c r="H382" s="4" t="s">
        <v>46</v>
      </c>
      <c r="I382" s="4" t="s">
        <v>30</v>
      </c>
      <c r="J382" s="4" t="s">
        <v>455</v>
      </c>
      <c r="K382" s="4" t="s">
        <v>58</v>
      </c>
      <c r="L382" s="7">
        <v>77041.0</v>
      </c>
      <c r="M382" s="4" t="s">
        <v>59</v>
      </c>
      <c r="N382" s="4" t="s">
        <v>1420</v>
      </c>
      <c r="O382" s="4" t="s">
        <v>39</v>
      </c>
      <c r="P382" s="4" t="s">
        <v>61</v>
      </c>
      <c r="Q382" s="4" t="s">
        <v>1421</v>
      </c>
      <c r="R382" s="9">
        <v>449.347318518519</v>
      </c>
      <c r="S382" s="7">
        <v>9.0</v>
      </c>
      <c r="T382" s="7">
        <v>0.2</v>
      </c>
      <c r="U382" s="7">
        <v>67.4020977777778</v>
      </c>
      <c r="V382" s="10" t="str">
        <f t="shared" si="1"/>
        <v>2016-04</v>
      </c>
    </row>
    <row r="383">
      <c r="A383" s="7">
        <v>382.0</v>
      </c>
      <c r="B383" s="4" t="s">
        <v>1419</v>
      </c>
      <c r="C383" s="8">
        <v>42468.0</v>
      </c>
      <c r="D383" s="8">
        <v>42472.0</v>
      </c>
      <c r="E383" s="4" t="s">
        <v>26</v>
      </c>
      <c r="F383" s="4" t="s">
        <v>850</v>
      </c>
      <c r="G383" s="4" t="s">
        <v>851</v>
      </c>
      <c r="H383" s="4" t="s">
        <v>46</v>
      </c>
      <c r="I383" s="4" t="s">
        <v>30</v>
      </c>
      <c r="J383" s="4" t="s">
        <v>455</v>
      </c>
      <c r="K383" s="4" t="s">
        <v>58</v>
      </c>
      <c r="L383" s="7">
        <v>77041.0</v>
      </c>
      <c r="M383" s="4" t="s">
        <v>59</v>
      </c>
      <c r="N383" s="4" t="s">
        <v>1422</v>
      </c>
      <c r="O383" s="4" t="s">
        <v>35</v>
      </c>
      <c r="P383" s="4" t="s">
        <v>263</v>
      </c>
      <c r="Q383" s="4" t="s">
        <v>1423</v>
      </c>
      <c r="R383" s="9">
        <v>99.8549596707819</v>
      </c>
      <c r="S383" s="7">
        <v>4.0</v>
      </c>
      <c r="T383" s="7">
        <v>0.3</v>
      </c>
      <c r="U383" s="7">
        <v>-4.27949827160494</v>
      </c>
      <c r="V383" s="10" t="str">
        <f t="shared" si="1"/>
        <v>2016-04</v>
      </c>
    </row>
    <row r="384">
      <c r="A384" s="7">
        <v>383.0</v>
      </c>
      <c r="B384" s="4" t="s">
        <v>1419</v>
      </c>
      <c r="C384" s="8">
        <v>42468.0</v>
      </c>
      <c r="D384" s="8">
        <v>42472.0</v>
      </c>
      <c r="E384" s="4" t="s">
        <v>26</v>
      </c>
      <c r="F384" s="4" t="s">
        <v>850</v>
      </c>
      <c r="G384" s="4" t="s">
        <v>851</v>
      </c>
      <c r="H384" s="4" t="s">
        <v>46</v>
      </c>
      <c r="I384" s="4" t="s">
        <v>30</v>
      </c>
      <c r="J384" s="4" t="s">
        <v>455</v>
      </c>
      <c r="K384" s="4" t="s">
        <v>58</v>
      </c>
      <c r="L384" s="7">
        <v>77041.0</v>
      </c>
      <c r="M384" s="4" t="s">
        <v>59</v>
      </c>
      <c r="N384" s="4" t="s">
        <v>1424</v>
      </c>
      <c r="O384" s="4" t="s">
        <v>51</v>
      </c>
      <c r="P384" s="4" t="s">
        <v>76</v>
      </c>
      <c r="Q384" s="4" t="s">
        <v>1425</v>
      </c>
      <c r="R384" s="9">
        <v>1132.70213004115</v>
      </c>
      <c r="S384" s="7">
        <v>4.0</v>
      </c>
      <c r="T384" s="7">
        <v>0.8</v>
      </c>
      <c r="U384" s="7">
        <v>-1925.59362106996</v>
      </c>
      <c r="V384" s="10" t="str">
        <f t="shared" si="1"/>
        <v>2016-04</v>
      </c>
    </row>
    <row r="385">
      <c r="A385" s="7">
        <v>384.0</v>
      </c>
      <c r="B385" s="4" t="s">
        <v>1426</v>
      </c>
      <c r="C385" s="8">
        <v>42468.0</v>
      </c>
      <c r="D385" s="8">
        <v>42474.0</v>
      </c>
      <c r="E385" s="4" t="s">
        <v>26</v>
      </c>
      <c r="F385" s="4" t="s">
        <v>1427</v>
      </c>
      <c r="G385" s="4" t="s">
        <v>1428</v>
      </c>
      <c r="H385" s="4" t="s">
        <v>112</v>
      </c>
      <c r="I385" s="4" t="s">
        <v>30</v>
      </c>
      <c r="J385" s="4" t="s">
        <v>1355</v>
      </c>
      <c r="K385" s="4" t="s">
        <v>157</v>
      </c>
      <c r="L385" s="7">
        <v>45373.0</v>
      </c>
      <c r="M385" s="4" t="s">
        <v>33</v>
      </c>
      <c r="N385" s="4" t="s">
        <v>1429</v>
      </c>
      <c r="O385" s="4" t="s">
        <v>51</v>
      </c>
      <c r="P385" s="4" t="s">
        <v>205</v>
      </c>
      <c r="Q385" s="4" t="s">
        <v>1430</v>
      </c>
      <c r="R385" s="9">
        <v>9.22980082304527</v>
      </c>
      <c r="S385" s="7">
        <v>1.0</v>
      </c>
      <c r="T385" s="7">
        <v>0.2</v>
      </c>
      <c r="U385" s="7">
        <v>3.34580279835391</v>
      </c>
      <c r="V385" s="10" t="str">
        <f t="shared" si="1"/>
        <v>2016-04</v>
      </c>
    </row>
    <row r="386">
      <c r="A386" s="7">
        <v>385.0</v>
      </c>
      <c r="B386" s="4" t="s">
        <v>1426</v>
      </c>
      <c r="C386" s="8">
        <v>42468.0</v>
      </c>
      <c r="D386" s="8">
        <v>42474.0</v>
      </c>
      <c r="E386" s="4" t="s">
        <v>26</v>
      </c>
      <c r="F386" s="4" t="s">
        <v>1427</v>
      </c>
      <c r="G386" s="4" t="s">
        <v>1428</v>
      </c>
      <c r="H386" s="4" t="s">
        <v>112</v>
      </c>
      <c r="I386" s="4" t="s">
        <v>30</v>
      </c>
      <c r="J386" s="4" t="s">
        <v>1355</v>
      </c>
      <c r="K386" s="4" t="s">
        <v>157</v>
      </c>
      <c r="L386" s="7">
        <v>45373.0</v>
      </c>
      <c r="M386" s="4" t="s">
        <v>33</v>
      </c>
      <c r="N386" s="4" t="s">
        <v>1431</v>
      </c>
      <c r="O386" s="4" t="s">
        <v>51</v>
      </c>
      <c r="P386" s="4" t="s">
        <v>76</v>
      </c>
      <c r="Q386" s="4" t="s">
        <v>1432</v>
      </c>
      <c r="R386" s="9">
        <v>125.98802962963</v>
      </c>
      <c r="S386" s="7">
        <v>6.0</v>
      </c>
      <c r="T386" s="7">
        <v>0.7</v>
      </c>
      <c r="U386" s="7">
        <v>-104.990024691358</v>
      </c>
      <c r="V386" s="10" t="str">
        <f t="shared" si="1"/>
        <v>2016-04</v>
      </c>
    </row>
    <row r="387">
      <c r="A387" s="7">
        <v>386.0</v>
      </c>
      <c r="B387" s="4" t="s">
        <v>1433</v>
      </c>
      <c r="C387" s="8">
        <v>42468.0</v>
      </c>
      <c r="D387" s="8">
        <v>42474.0</v>
      </c>
      <c r="E387" s="4" t="s">
        <v>26</v>
      </c>
      <c r="F387" s="4" t="s">
        <v>958</v>
      </c>
      <c r="G387" s="4" t="s">
        <v>959</v>
      </c>
      <c r="H387" s="4" t="s">
        <v>46</v>
      </c>
      <c r="I387" s="4" t="s">
        <v>30</v>
      </c>
      <c r="J387" s="4" t="s">
        <v>47</v>
      </c>
      <c r="K387" s="4" t="s">
        <v>48</v>
      </c>
      <c r="L387" s="7">
        <v>90032.0</v>
      </c>
      <c r="M387" s="4" t="s">
        <v>49</v>
      </c>
      <c r="N387" s="4" t="s">
        <v>1434</v>
      </c>
      <c r="O387" s="4" t="s">
        <v>35</v>
      </c>
      <c r="P387" s="4" t="s">
        <v>121</v>
      </c>
      <c r="Q387" s="4" t="s">
        <v>1435</v>
      </c>
      <c r="R387" s="9">
        <v>24.7</v>
      </c>
      <c r="S387" s="7">
        <v>5.0</v>
      </c>
      <c r="T387" s="7">
        <v>0.0</v>
      </c>
      <c r="U387" s="7">
        <v>10.374</v>
      </c>
      <c r="V387" s="10" t="str">
        <f t="shared" si="1"/>
        <v>2016-04</v>
      </c>
    </row>
    <row r="388">
      <c r="A388" s="7">
        <v>387.0</v>
      </c>
      <c r="B388" s="4" t="s">
        <v>1436</v>
      </c>
      <c r="C388" s="8">
        <v>42468.0</v>
      </c>
      <c r="D388" s="8">
        <v>42474.0</v>
      </c>
      <c r="E388" s="4" t="s">
        <v>26</v>
      </c>
      <c r="F388" s="4" t="s">
        <v>589</v>
      </c>
      <c r="G388" s="4" t="s">
        <v>590</v>
      </c>
      <c r="H388" s="4" t="s">
        <v>46</v>
      </c>
      <c r="I388" s="4" t="s">
        <v>30</v>
      </c>
      <c r="J388" s="4" t="s">
        <v>484</v>
      </c>
      <c r="K388" s="4" t="s">
        <v>255</v>
      </c>
      <c r="L388" s="7">
        <v>30080.0</v>
      </c>
      <c r="M388" s="4" t="s">
        <v>83</v>
      </c>
      <c r="N388" s="4" t="s">
        <v>1437</v>
      </c>
      <c r="O388" s="4" t="s">
        <v>51</v>
      </c>
      <c r="P388" s="4" t="s">
        <v>205</v>
      </c>
      <c r="Q388" s="4" t="s">
        <v>1438</v>
      </c>
      <c r="R388" s="9">
        <v>14.3741295981801</v>
      </c>
      <c r="S388" s="7">
        <v>4.0</v>
      </c>
      <c r="T388" s="7">
        <v>0.0</v>
      </c>
      <c r="U388" s="7">
        <v>6.89958220712646</v>
      </c>
      <c r="V388" s="10" t="str">
        <f t="shared" si="1"/>
        <v>2016-04</v>
      </c>
    </row>
    <row r="389">
      <c r="A389" s="7">
        <v>388.0</v>
      </c>
      <c r="B389" s="4" t="s">
        <v>1439</v>
      </c>
      <c r="C389" s="8">
        <v>42468.0</v>
      </c>
      <c r="D389" s="8">
        <v>42471.0</v>
      </c>
      <c r="E389" s="4" t="s">
        <v>43</v>
      </c>
      <c r="F389" s="4" t="s">
        <v>1440</v>
      </c>
      <c r="G389" s="4" t="s">
        <v>1441</v>
      </c>
      <c r="H389" s="4" t="s">
        <v>46</v>
      </c>
      <c r="I389" s="4" t="s">
        <v>30</v>
      </c>
      <c r="J389" s="4" t="s">
        <v>188</v>
      </c>
      <c r="K389" s="4" t="s">
        <v>255</v>
      </c>
      <c r="L389" s="7">
        <v>31907.0</v>
      </c>
      <c r="M389" s="4" t="s">
        <v>83</v>
      </c>
      <c r="N389" s="4" t="s">
        <v>1442</v>
      </c>
      <c r="O389" s="4" t="s">
        <v>35</v>
      </c>
      <c r="P389" s="4" t="s">
        <v>36</v>
      </c>
      <c r="Q389" s="4" t="s">
        <v>1443</v>
      </c>
      <c r="R389" s="9">
        <v>286.79367856091</v>
      </c>
      <c r="S389" s="7">
        <v>5.0</v>
      </c>
      <c r="T389" s="7">
        <v>0.0</v>
      </c>
      <c r="U389" s="7">
        <v>71.6984196402274</v>
      </c>
      <c r="V389" s="10" t="str">
        <f t="shared" si="1"/>
        <v>2016-04</v>
      </c>
    </row>
    <row r="390">
      <c r="A390" s="7">
        <v>389.0</v>
      </c>
      <c r="B390" s="4" t="s">
        <v>1444</v>
      </c>
      <c r="C390" s="8">
        <v>42468.0</v>
      </c>
      <c r="D390" s="8">
        <v>42475.0</v>
      </c>
      <c r="E390" s="4" t="s">
        <v>26</v>
      </c>
      <c r="F390" s="4" t="s">
        <v>1445</v>
      </c>
      <c r="G390" s="4" t="s">
        <v>1446</v>
      </c>
      <c r="H390" s="4" t="s">
        <v>112</v>
      </c>
      <c r="I390" s="4" t="s">
        <v>30</v>
      </c>
      <c r="J390" s="4" t="s">
        <v>1447</v>
      </c>
      <c r="K390" s="4" t="s">
        <v>1448</v>
      </c>
      <c r="L390" s="7">
        <v>71901.0</v>
      </c>
      <c r="M390" s="4" t="s">
        <v>83</v>
      </c>
      <c r="N390" s="4" t="s">
        <v>1449</v>
      </c>
      <c r="O390" s="4" t="s">
        <v>51</v>
      </c>
      <c r="P390" s="4" t="s">
        <v>272</v>
      </c>
      <c r="Q390" s="4" t="s">
        <v>1450</v>
      </c>
      <c r="R390" s="9">
        <v>24.3017448674245</v>
      </c>
      <c r="S390" s="7">
        <v>6.0</v>
      </c>
      <c r="T390" s="7">
        <v>0.0</v>
      </c>
      <c r="U390" s="7">
        <v>11.6648375363638</v>
      </c>
      <c r="V390" s="10" t="str">
        <f t="shared" si="1"/>
        <v>2016-04</v>
      </c>
    </row>
    <row r="391">
      <c r="A391" s="7">
        <v>390.0</v>
      </c>
      <c r="B391" s="4" t="s">
        <v>1444</v>
      </c>
      <c r="C391" s="8">
        <v>42468.0</v>
      </c>
      <c r="D391" s="8">
        <v>42475.0</v>
      </c>
      <c r="E391" s="4" t="s">
        <v>26</v>
      </c>
      <c r="F391" s="4" t="s">
        <v>1445</v>
      </c>
      <c r="G391" s="4" t="s">
        <v>1446</v>
      </c>
      <c r="H391" s="4" t="s">
        <v>112</v>
      </c>
      <c r="I391" s="4" t="s">
        <v>30</v>
      </c>
      <c r="J391" s="4" t="s">
        <v>1447</v>
      </c>
      <c r="K391" s="4" t="s">
        <v>1448</v>
      </c>
      <c r="L391" s="7">
        <v>71901.0</v>
      </c>
      <c r="M391" s="4" t="s">
        <v>83</v>
      </c>
      <c r="N391" s="4" t="s">
        <v>868</v>
      </c>
      <c r="O391" s="4" t="s">
        <v>51</v>
      </c>
      <c r="P391" s="4" t="s">
        <v>124</v>
      </c>
      <c r="Q391" s="4" t="s">
        <v>869</v>
      </c>
      <c r="R391" s="9">
        <v>21.0405111255435</v>
      </c>
      <c r="S391" s="7">
        <v>4.0</v>
      </c>
      <c r="T391" s="7">
        <v>0.0</v>
      </c>
      <c r="U391" s="7">
        <v>10.3098504515163</v>
      </c>
      <c r="V391" s="10" t="str">
        <f t="shared" si="1"/>
        <v>2016-04</v>
      </c>
    </row>
    <row r="392">
      <c r="A392" s="7">
        <v>391.0</v>
      </c>
      <c r="B392" s="4" t="s">
        <v>1444</v>
      </c>
      <c r="C392" s="8">
        <v>42468.0</v>
      </c>
      <c r="D392" s="8">
        <v>42475.0</v>
      </c>
      <c r="E392" s="4" t="s">
        <v>26</v>
      </c>
      <c r="F392" s="4" t="s">
        <v>1445</v>
      </c>
      <c r="G392" s="4" t="s">
        <v>1446</v>
      </c>
      <c r="H392" s="4" t="s">
        <v>112</v>
      </c>
      <c r="I392" s="4" t="s">
        <v>30</v>
      </c>
      <c r="J392" s="4" t="s">
        <v>1447</v>
      </c>
      <c r="K392" s="4" t="s">
        <v>1448</v>
      </c>
      <c r="L392" s="7">
        <v>71901.0</v>
      </c>
      <c r="M392" s="4" t="s">
        <v>83</v>
      </c>
      <c r="N392" s="4" t="s">
        <v>1451</v>
      </c>
      <c r="O392" s="4" t="s">
        <v>35</v>
      </c>
      <c r="P392" s="4" t="s">
        <v>121</v>
      </c>
      <c r="Q392" s="4" t="s">
        <v>1452</v>
      </c>
      <c r="R392" s="9">
        <v>129.215462892887</v>
      </c>
      <c r="S392" s="7">
        <v>4.0</v>
      </c>
      <c r="T392" s="7">
        <v>0.0</v>
      </c>
      <c r="U392" s="7">
        <v>25.8430925785774</v>
      </c>
      <c r="V392" s="10" t="str">
        <f t="shared" si="1"/>
        <v>2016-04</v>
      </c>
    </row>
    <row r="393">
      <c r="A393" s="7">
        <v>392.0</v>
      </c>
      <c r="B393" s="4" t="s">
        <v>1453</v>
      </c>
      <c r="C393" s="8">
        <v>42469.0</v>
      </c>
      <c r="D393" s="8">
        <v>42473.0</v>
      </c>
      <c r="E393" s="4" t="s">
        <v>26</v>
      </c>
      <c r="F393" s="4" t="s">
        <v>1454</v>
      </c>
      <c r="G393" s="4" t="s">
        <v>1455</v>
      </c>
      <c r="H393" s="4" t="s">
        <v>29</v>
      </c>
      <c r="I393" s="4" t="s">
        <v>30</v>
      </c>
      <c r="J393" s="4" t="s">
        <v>163</v>
      </c>
      <c r="K393" s="4" t="s">
        <v>164</v>
      </c>
      <c r="L393" s="7">
        <v>98103.0</v>
      </c>
      <c r="M393" s="4" t="s">
        <v>49</v>
      </c>
      <c r="N393" s="4" t="s">
        <v>1456</v>
      </c>
      <c r="O393" s="4" t="s">
        <v>51</v>
      </c>
      <c r="P393" s="4" t="s">
        <v>76</v>
      </c>
      <c r="Q393" s="4" t="s">
        <v>1457</v>
      </c>
      <c r="R393" s="9">
        <v>35.352</v>
      </c>
      <c r="S393" s="7">
        <v>9.0</v>
      </c>
      <c r="T393" s="7">
        <v>0.2</v>
      </c>
      <c r="U393" s="7">
        <v>12.8151</v>
      </c>
      <c r="V393" s="10" t="str">
        <f t="shared" si="1"/>
        <v>2016-04</v>
      </c>
    </row>
    <row r="394">
      <c r="A394" s="7">
        <v>393.0</v>
      </c>
      <c r="B394" s="4" t="s">
        <v>1458</v>
      </c>
      <c r="C394" s="8">
        <v>42469.0</v>
      </c>
      <c r="D394" s="8">
        <v>42474.0</v>
      </c>
      <c r="E394" s="4" t="s">
        <v>98</v>
      </c>
      <c r="F394" s="4" t="s">
        <v>1459</v>
      </c>
      <c r="G394" s="4" t="s">
        <v>1460</v>
      </c>
      <c r="H394" s="4" t="s">
        <v>112</v>
      </c>
      <c r="I394" s="4" t="s">
        <v>30</v>
      </c>
      <c r="J394" s="4" t="s">
        <v>1461</v>
      </c>
      <c r="K394" s="4" t="s">
        <v>884</v>
      </c>
      <c r="L394" s="7">
        <v>48227.0</v>
      </c>
      <c r="M394" s="4" t="s">
        <v>59</v>
      </c>
      <c r="N394" s="4" t="s">
        <v>1373</v>
      </c>
      <c r="O394" s="4" t="s">
        <v>39</v>
      </c>
      <c r="P394" s="4" t="s">
        <v>40</v>
      </c>
      <c r="Q394" s="4" t="s">
        <v>1374</v>
      </c>
      <c r="R394" s="9">
        <v>538.99962962963</v>
      </c>
      <c r="S394" s="7">
        <v>2.0</v>
      </c>
      <c r="T394" s="7">
        <v>0.0</v>
      </c>
      <c r="U394" s="7">
        <v>140.139903703704</v>
      </c>
      <c r="V394" s="10" t="str">
        <f t="shared" si="1"/>
        <v>2016-04</v>
      </c>
    </row>
    <row r="395">
      <c r="A395" s="7">
        <v>394.0</v>
      </c>
      <c r="B395" s="4" t="s">
        <v>1458</v>
      </c>
      <c r="C395" s="8">
        <v>42469.0</v>
      </c>
      <c r="D395" s="8">
        <v>42474.0</v>
      </c>
      <c r="E395" s="4" t="s">
        <v>98</v>
      </c>
      <c r="F395" s="4" t="s">
        <v>1459</v>
      </c>
      <c r="G395" s="4" t="s">
        <v>1460</v>
      </c>
      <c r="H395" s="4" t="s">
        <v>112</v>
      </c>
      <c r="I395" s="4" t="s">
        <v>30</v>
      </c>
      <c r="J395" s="4" t="s">
        <v>1461</v>
      </c>
      <c r="K395" s="4" t="s">
        <v>884</v>
      </c>
      <c r="L395" s="7">
        <v>48227.0</v>
      </c>
      <c r="M395" s="4" t="s">
        <v>59</v>
      </c>
      <c r="N395" s="4" t="s">
        <v>1462</v>
      </c>
      <c r="O395" s="4" t="s">
        <v>51</v>
      </c>
      <c r="P395" s="4" t="s">
        <v>76</v>
      </c>
      <c r="Q395" s="4" t="s">
        <v>1463</v>
      </c>
      <c r="R395" s="9">
        <v>5.49511111111111</v>
      </c>
      <c r="S395" s="7">
        <v>2.0</v>
      </c>
      <c r="T395" s="7">
        <v>0.0</v>
      </c>
      <c r="U395" s="7">
        <v>2.52775111111111</v>
      </c>
      <c r="V395" s="10" t="str">
        <f t="shared" si="1"/>
        <v>2016-04</v>
      </c>
    </row>
    <row r="396">
      <c r="A396" s="7">
        <v>395.0</v>
      </c>
      <c r="B396" s="4" t="s">
        <v>1464</v>
      </c>
      <c r="C396" s="8">
        <v>42469.0</v>
      </c>
      <c r="D396" s="8">
        <v>42474.0</v>
      </c>
      <c r="E396" s="4" t="s">
        <v>26</v>
      </c>
      <c r="F396" s="4" t="s">
        <v>1465</v>
      </c>
      <c r="G396" s="4" t="s">
        <v>1466</v>
      </c>
      <c r="H396" s="4" t="s">
        <v>46</v>
      </c>
      <c r="I396" s="4" t="s">
        <v>30</v>
      </c>
      <c r="J396" s="4" t="s">
        <v>47</v>
      </c>
      <c r="K396" s="4" t="s">
        <v>48</v>
      </c>
      <c r="L396" s="7">
        <v>90004.0</v>
      </c>
      <c r="M396" s="4" t="s">
        <v>49</v>
      </c>
      <c r="N396" s="4" t="s">
        <v>1467</v>
      </c>
      <c r="O396" s="4" t="s">
        <v>35</v>
      </c>
      <c r="P396" s="4" t="s">
        <v>36</v>
      </c>
      <c r="Q396" s="4" t="s">
        <v>1468</v>
      </c>
      <c r="R396" s="9">
        <v>556.665</v>
      </c>
      <c r="S396" s="7">
        <v>5.0</v>
      </c>
      <c r="T396" s="7">
        <v>0.15</v>
      </c>
      <c r="U396" s="7">
        <v>6.549</v>
      </c>
      <c r="V396" s="10" t="str">
        <f t="shared" si="1"/>
        <v>2016-04</v>
      </c>
    </row>
    <row r="397">
      <c r="A397" s="7">
        <v>396.0</v>
      </c>
      <c r="B397" s="4" t="s">
        <v>1469</v>
      </c>
      <c r="C397" s="8">
        <v>42470.0</v>
      </c>
      <c r="D397" s="8">
        <v>42472.0</v>
      </c>
      <c r="E397" s="4" t="s">
        <v>43</v>
      </c>
      <c r="F397" s="4" t="s">
        <v>548</v>
      </c>
      <c r="G397" s="4" t="s">
        <v>549</v>
      </c>
      <c r="H397" s="4" t="s">
        <v>29</v>
      </c>
      <c r="I397" s="4" t="s">
        <v>30</v>
      </c>
      <c r="J397" s="4" t="s">
        <v>178</v>
      </c>
      <c r="K397" s="4" t="s">
        <v>157</v>
      </c>
      <c r="L397" s="7">
        <v>45503.0</v>
      </c>
      <c r="M397" s="4" t="s">
        <v>33</v>
      </c>
      <c r="N397" s="4" t="s">
        <v>1470</v>
      </c>
      <c r="O397" s="4" t="s">
        <v>51</v>
      </c>
      <c r="P397" s="4" t="s">
        <v>76</v>
      </c>
      <c r="Q397" s="4" t="s">
        <v>1471</v>
      </c>
      <c r="R397" s="9">
        <v>9.27041975308642</v>
      </c>
      <c r="S397" s="7">
        <v>2.0</v>
      </c>
      <c r="T397" s="7">
        <v>0.7</v>
      </c>
      <c r="U397" s="7">
        <v>-6.79830781893004</v>
      </c>
      <c r="V397" s="10" t="str">
        <f t="shared" si="1"/>
        <v>2016-04</v>
      </c>
    </row>
    <row r="398">
      <c r="A398" s="7">
        <v>397.0</v>
      </c>
      <c r="B398" s="4" t="s">
        <v>1472</v>
      </c>
      <c r="C398" s="8">
        <v>42470.0</v>
      </c>
      <c r="D398" s="8">
        <v>42476.0</v>
      </c>
      <c r="E398" s="4" t="s">
        <v>26</v>
      </c>
      <c r="F398" s="4" t="s">
        <v>1473</v>
      </c>
      <c r="G398" s="4" t="s">
        <v>1474</v>
      </c>
      <c r="H398" s="4" t="s">
        <v>29</v>
      </c>
      <c r="I398" s="4" t="s">
        <v>30</v>
      </c>
      <c r="J398" s="4" t="s">
        <v>1475</v>
      </c>
      <c r="K398" s="4" t="s">
        <v>48</v>
      </c>
      <c r="L398" s="7">
        <v>93309.0</v>
      </c>
      <c r="M398" s="4" t="s">
        <v>49</v>
      </c>
      <c r="N398" s="4" t="s">
        <v>1476</v>
      </c>
      <c r="O398" s="4" t="s">
        <v>51</v>
      </c>
      <c r="P398" s="4" t="s">
        <v>124</v>
      </c>
      <c r="Q398" s="4" t="s">
        <v>1477</v>
      </c>
      <c r="R398" s="9">
        <v>12.96</v>
      </c>
      <c r="S398" s="7">
        <v>2.0</v>
      </c>
      <c r="T398" s="7">
        <v>0.0</v>
      </c>
      <c r="U398" s="7">
        <v>6.2208</v>
      </c>
      <c r="V398" s="10" t="str">
        <f t="shared" si="1"/>
        <v>2016-04</v>
      </c>
    </row>
    <row r="399">
      <c r="A399" s="7">
        <v>398.0</v>
      </c>
      <c r="B399" s="4" t="s">
        <v>1472</v>
      </c>
      <c r="C399" s="8">
        <v>42470.0</v>
      </c>
      <c r="D399" s="8">
        <v>42476.0</v>
      </c>
      <c r="E399" s="4" t="s">
        <v>26</v>
      </c>
      <c r="F399" s="4" t="s">
        <v>1473</v>
      </c>
      <c r="G399" s="4" t="s">
        <v>1474</v>
      </c>
      <c r="H399" s="4" t="s">
        <v>29</v>
      </c>
      <c r="I399" s="4" t="s">
        <v>30</v>
      </c>
      <c r="J399" s="4" t="s">
        <v>1475</v>
      </c>
      <c r="K399" s="4" t="s">
        <v>48</v>
      </c>
      <c r="L399" s="7">
        <v>93309.0</v>
      </c>
      <c r="M399" s="4" t="s">
        <v>49</v>
      </c>
      <c r="N399" s="4" t="s">
        <v>651</v>
      </c>
      <c r="O399" s="4" t="s">
        <v>51</v>
      </c>
      <c r="P399" s="4" t="s">
        <v>76</v>
      </c>
      <c r="Q399" s="4" t="s">
        <v>652</v>
      </c>
      <c r="R399" s="9">
        <v>23.2</v>
      </c>
      <c r="S399" s="7">
        <v>5.0</v>
      </c>
      <c r="T399" s="7">
        <v>0.2</v>
      </c>
      <c r="U399" s="7">
        <v>8.12</v>
      </c>
      <c r="V399" s="10" t="str">
        <f t="shared" si="1"/>
        <v>2016-04</v>
      </c>
    </row>
    <row r="400">
      <c r="A400" s="7">
        <v>399.0</v>
      </c>
      <c r="B400" s="4" t="s">
        <v>1478</v>
      </c>
      <c r="C400" s="8">
        <v>42470.0</v>
      </c>
      <c r="D400" s="8">
        <v>42477.0</v>
      </c>
      <c r="E400" s="4" t="s">
        <v>26</v>
      </c>
      <c r="F400" s="4" t="s">
        <v>1479</v>
      </c>
      <c r="G400" s="4" t="s">
        <v>1480</v>
      </c>
      <c r="H400" s="4" t="s">
        <v>46</v>
      </c>
      <c r="I400" s="4" t="s">
        <v>30</v>
      </c>
      <c r="J400" s="4" t="s">
        <v>362</v>
      </c>
      <c r="K400" s="4" t="s">
        <v>48</v>
      </c>
      <c r="L400" s="7">
        <v>94122.0</v>
      </c>
      <c r="M400" s="4" t="s">
        <v>49</v>
      </c>
      <c r="N400" s="4" t="s">
        <v>1481</v>
      </c>
      <c r="O400" s="4" t="s">
        <v>51</v>
      </c>
      <c r="P400" s="4" t="s">
        <v>283</v>
      </c>
      <c r="Q400" s="4" t="s">
        <v>1482</v>
      </c>
      <c r="R400" s="9">
        <v>113.76</v>
      </c>
      <c r="S400" s="7">
        <v>3.0</v>
      </c>
      <c r="T400" s="7">
        <v>0.0</v>
      </c>
      <c r="U400" s="7">
        <v>44.3664</v>
      </c>
      <c r="V400" s="10" t="str">
        <f t="shared" si="1"/>
        <v>2016-04</v>
      </c>
    </row>
    <row r="401">
      <c r="A401" s="7">
        <v>400.0</v>
      </c>
      <c r="B401" s="4" t="s">
        <v>1478</v>
      </c>
      <c r="C401" s="8">
        <v>42470.0</v>
      </c>
      <c r="D401" s="8">
        <v>42477.0</v>
      </c>
      <c r="E401" s="4" t="s">
        <v>26</v>
      </c>
      <c r="F401" s="4" t="s">
        <v>1479</v>
      </c>
      <c r="G401" s="4" t="s">
        <v>1480</v>
      </c>
      <c r="H401" s="4" t="s">
        <v>46</v>
      </c>
      <c r="I401" s="4" t="s">
        <v>30</v>
      </c>
      <c r="J401" s="4" t="s">
        <v>362</v>
      </c>
      <c r="K401" s="4" t="s">
        <v>48</v>
      </c>
      <c r="L401" s="7">
        <v>94122.0</v>
      </c>
      <c r="M401" s="4" t="s">
        <v>49</v>
      </c>
      <c r="N401" s="4" t="s">
        <v>1483</v>
      </c>
      <c r="O401" s="4" t="s">
        <v>51</v>
      </c>
      <c r="P401" s="4" t="s">
        <v>52</v>
      </c>
      <c r="Q401" s="4" t="s">
        <v>1484</v>
      </c>
      <c r="R401" s="9">
        <v>579.51</v>
      </c>
      <c r="S401" s="7">
        <v>3.0</v>
      </c>
      <c r="T401" s="7">
        <v>0.0</v>
      </c>
      <c r="U401" s="7">
        <v>81.1314</v>
      </c>
      <c r="V401" s="10" t="str">
        <f t="shared" si="1"/>
        <v>2016-04</v>
      </c>
    </row>
    <row r="402">
      <c r="A402" s="7">
        <v>401.0</v>
      </c>
      <c r="B402" s="4" t="s">
        <v>1478</v>
      </c>
      <c r="C402" s="8">
        <v>42470.0</v>
      </c>
      <c r="D402" s="8">
        <v>42477.0</v>
      </c>
      <c r="E402" s="4" t="s">
        <v>26</v>
      </c>
      <c r="F402" s="4" t="s">
        <v>1479</v>
      </c>
      <c r="G402" s="4" t="s">
        <v>1480</v>
      </c>
      <c r="H402" s="4" t="s">
        <v>46</v>
      </c>
      <c r="I402" s="4" t="s">
        <v>30</v>
      </c>
      <c r="J402" s="4" t="s">
        <v>362</v>
      </c>
      <c r="K402" s="4" t="s">
        <v>48</v>
      </c>
      <c r="L402" s="7">
        <v>94122.0</v>
      </c>
      <c r="M402" s="4" t="s">
        <v>49</v>
      </c>
      <c r="N402" s="4" t="s">
        <v>1485</v>
      </c>
      <c r="O402" s="4" t="s">
        <v>51</v>
      </c>
      <c r="P402" s="4" t="s">
        <v>52</v>
      </c>
      <c r="Q402" s="4" t="s">
        <v>1486</v>
      </c>
      <c r="R402" s="9">
        <v>150.66</v>
      </c>
      <c r="S402" s="7">
        <v>9.0</v>
      </c>
      <c r="T402" s="7">
        <v>0.0</v>
      </c>
      <c r="U402" s="7">
        <v>6.0264</v>
      </c>
      <c r="V402" s="10" t="str">
        <f t="shared" si="1"/>
        <v>2016-04</v>
      </c>
    </row>
    <row r="403">
      <c r="A403" s="7">
        <v>402.0</v>
      </c>
      <c r="B403" s="4" t="s">
        <v>1478</v>
      </c>
      <c r="C403" s="8">
        <v>42470.0</v>
      </c>
      <c r="D403" s="8">
        <v>42477.0</v>
      </c>
      <c r="E403" s="4" t="s">
        <v>26</v>
      </c>
      <c r="F403" s="4" t="s">
        <v>1479</v>
      </c>
      <c r="G403" s="4" t="s">
        <v>1480</v>
      </c>
      <c r="H403" s="4" t="s">
        <v>46</v>
      </c>
      <c r="I403" s="4" t="s">
        <v>30</v>
      </c>
      <c r="J403" s="4" t="s">
        <v>362</v>
      </c>
      <c r="K403" s="4" t="s">
        <v>48</v>
      </c>
      <c r="L403" s="7">
        <v>94122.0</v>
      </c>
      <c r="M403" s="4" t="s">
        <v>49</v>
      </c>
      <c r="N403" s="4" t="s">
        <v>1487</v>
      </c>
      <c r="O403" s="4" t="s">
        <v>51</v>
      </c>
      <c r="P403" s="4" t="s">
        <v>76</v>
      </c>
      <c r="Q403" s="4" t="s">
        <v>1488</v>
      </c>
      <c r="R403" s="9">
        <v>48.032</v>
      </c>
      <c r="S403" s="7">
        <v>4.0</v>
      </c>
      <c r="T403" s="7">
        <v>0.2</v>
      </c>
      <c r="U403" s="7">
        <v>15.6104</v>
      </c>
      <c r="V403" s="10" t="str">
        <f t="shared" si="1"/>
        <v>2016-04</v>
      </c>
    </row>
    <row r="404">
      <c r="A404" s="7">
        <v>403.0</v>
      </c>
      <c r="B404" s="4" t="s">
        <v>1489</v>
      </c>
      <c r="C404" s="8">
        <v>42470.0</v>
      </c>
      <c r="D404" s="8">
        <v>42475.0</v>
      </c>
      <c r="E404" s="4" t="s">
        <v>26</v>
      </c>
      <c r="F404" s="4" t="s">
        <v>1490</v>
      </c>
      <c r="G404" s="4" t="s">
        <v>1491</v>
      </c>
      <c r="H404" s="4" t="s">
        <v>29</v>
      </c>
      <c r="I404" s="4" t="s">
        <v>30</v>
      </c>
      <c r="J404" s="4" t="s">
        <v>384</v>
      </c>
      <c r="K404" s="4" t="s">
        <v>385</v>
      </c>
      <c r="L404" s="7">
        <v>60653.0</v>
      </c>
      <c r="M404" s="4" t="s">
        <v>59</v>
      </c>
      <c r="N404" s="4" t="s">
        <v>1492</v>
      </c>
      <c r="O404" s="4" t="s">
        <v>51</v>
      </c>
      <c r="P404" s="4" t="s">
        <v>93</v>
      </c>
      <c r="Q404" s="4" t="s">
        <v>1493</v>
      </c>
      <c r="R404" s="9">
        <v>14.126353909465</v>
      </c>
      <c r="S404" s="7">
        <v>4.0</v>
      </c>
      <c r="T404" s="7">
        <v>0.2</v>
      </c>
      <c r="U404" s="7">
        <v>3.35500905349794</v>
      </c>
      <c r="V404" s="10" t="str">
        <f t="shared" si="1"/>
        <v>2016-04</v>
      </c>
    </row>
    <row r="405">
      <c r="A405" s="7">
        <v>404.0</v>
      </c>
      <c r="B405" s="4" t="s">
        <v>1494</v>
      </c>
      <c r="C405" s="8">
        <v>42472.0</v>
      </c>
      <c r="D405" s="8">
        <v>42476.0</v>
      </c>
      <c r="E405" s="4" t="s">
        <v>26</v>
      </c>
      <c r="F405" s="4" t="s">
        <v>1495</v>
      </c>
      <c r="G405" s="4" t="s">
        <v>1496</v>
      </c>
      <c r="H405" s="4" t="s">
        <v>46</v>
      </c>
      <c r="I405" s="4" t="s">
        <v>30</v>
      </c>
      <c r="J405" s="4" t="s">
        <v>178</v>
      </c>
      <c r="K405" s="4" t="s">
        <v>429</v>
      </c>
      <c r="L405" s="7">
        <v>22153.0</v>
      </c>
      <c r="M405" s="4" t="s">
        <v>83</v>
      </c>
      <c r="N405" s="4" t="s">
        <v>1497</v>
      </c>
      <c r="O405" s="4" t="s">
        <v>35</v>
      </c>
      <c r="P405" s="4" t="s">
        <v>73</v>
      </c>
      <c r="Q405" s="4" t="s">
        <v>1498</v>
      </c>
      <c r="R405" s="9">
        <v>275.307179830736</v>
      </c>
      <c r="S405" s="7">
        <v>4.0</v>
      </c>
      <c r="T405" s="7">
        <v>0.0</v>
      </c>
      <c r="U405" s="7">
        <v>60.567579562762</v>
      </c>
      <c r="V405" s="10" t="str">
        <f t="shared" si="1"/>
        <v>2016-04</v>
      </c>
    </row>
    <row r="406">
      <c r="A406" s="7">
        <v>405.0</v>
      </c>
      <c r="B406" s="4" t="s">
        <v>1494</v>
      </c>
      <c r="C406" s="8">
        <v>42472.0</v>
      </c>
      <c r="D406" s="8">
        <v>42476.0</v>
      </c>
      <c r="E406" s="4" t="s">
        <v>26</v>
      </c>
      <c r="F406" s="4" t="s">
        <v>1495</v>
      </c>
      <c r="G406" s="4" t="s">
        <v>1496</v>
      </c>
      <c r="H406" s="4" t="s">
        <v>46</v>
      </c>
      <c r="I406" s="4" t="s">
        <v>30</v>
      </c>
      <c r="J406" s="4" t="s">
        <v>178</v>
      </c>
      <c r="K406" s="4" t="s">
        <v>429</v>
      </c>
      <c r="L406" s="7">
        <v>22153.0</v>
      </c>
      <c r="M406" s="4" t="s">
        <v>83</v>
      </c>
      <c r="N406" s="4" t="s">
        <v>1499</v>
      </c>
      <c r="O406" s="4" t="s">
        <v>51</v>
      </c>
      <c r="P406" s="4" t="s">
        <v>124</v>
      </c>
      <c r="Q406" s="4" t="s">
        <v>1500</v>
      </c>
      <c r="R406" s="9">
        <v>32.7997764063543</v>
      </c>
      <c r="S406" s="7">
        <v>1.0</v>
      </c>
      <c r="T406" s="7">
        <v>0.0</v>
      </c>
      <c r="U406" s="7">
        <v>16.0718904391136</v>
      </c>
      <c r="V406" s="10" t="str">
        <f t="shared" si="1"/>
        <v>2016-04</v>
      </c>
    </row>
    <row r="407">
      <c r="A407" s="7">
        <v>406.0</v>
      </c>
      <c r="B407" s="4" t="s">
        <v>1494</v>
      </c>
      <c r="C407" s="8">
        <v>42472.0</v>
      </c>
      <c r="D407" s="8">
        <v>42476.0</v>
      </c>
      <c r="E407" s="4" t="s">
        <v>26</v>
      </c>
      <c r="F407" s="4" t="s">
        <v>1495</v>
      </c>
      <c r="G407" s="4" t="s">
        <v>1496</v>
      </c>
      <c r="H407" s="4" t="s">
        <v>46</v>
      </c>
      <c r="I407" s="4" t="s">
        <v>30</v>
      </c>
      <c r="J407" s="4" t="s">
        <v>178</v>
      </c>
      <c r="K407" s="4" t="s">
        <v>429</v>
      </c>
      <c r="L407" s="7">
        <v>22153.0</v>
      </c>
      <c r="M407" s="4" t="s">
        <v>83</v>
      </c>
      <c r="N407" s="4" t="s">
        <v>1501</v>
      </c>
      <c r="O407" s="4" t="s">
        <v>51</v>
      </c>
      <c r="P407" s="4" t="s">
        <v>205</v>
      </c>
      <c r="Q407" s="4" t="s">
        <v>1502</v>
      </c>
      <c r="R407" s="9">
        <v>51.327490410019</v>
      </c>
      <c r="S407" s="7">
        <v>5.0</v>
      </c>
      <c r="T407" s="7">
        <v>0.0</v>
      </c>
      <c r="U407" s="7">
        <v>23.0973706845086</v>
      </c>
      <c r="V407" s="10" t="str">
        <f t="shared" si="1"/>
        <v>2016-04</v>
      </c>
    </row>
    <row r="408">
      <c r="A408" s="7">
        <v>407.0</v>
      </c>
      <c r="B408" s="4" t="s">
        <v>1503</v>
      </c>
      <c r="C408" s="8">
        <v>42472.0</v>
      </c>
      <c r="D408" s="8">
        <v>42476.0</v>
      </c>
      <c r="E408" s="4" t="s">
        <v>26</v>
      </c>
      <c r="F408" s="4" t="s">
        <v>1504</v>
      </c>
      <c r="G408" s="4" t="s">
        <v>1505</v>
      </c>
      <c r="H408" s="4" t="s">
        <v>46</v>
      </c>
      <c r="I408" s="4" t="s">
        <v>30</v>
      </c>
      <c r="J408" s="4" t="s">
        <v>47</v>
      </c>
      <c r="K408" s="4" t="s">
        <v>48</v>
      </c>
      <c r="L408" s="7">
        <v>90036.0</v>
      </c>
      <c r="M408" s="4" t="s">
        <v>49</v>
      </c>
      <c r="N408" s="4" t="s">
        <v>608</v>
      </c>
      <c r="O408" s="4" t="s">
        <v>35</v>
      </c>
      <c r="P408" s="4" t="s">
        <v>263</v>
      </c>
      <c r="Q408" s="4" t="s">
        <v>609</v>
      </c>
      <c r="R408" s="9">
        <v>638.288</v>
      </c>
      <c r="S408" s="7">
        <v>7.0</v>
      </c>
      <c r="T408" s="7">
        <v>0.2</v>
      </c>
      <c r="U408" s="7">
        <v>-31.9144</v>
      </c>
      <c r="V408" s="10" t="str">
        <f t="shared" si="1"/>
        <v>2016-04</v>
      </c>
    </row>
    <row r="409">
      <c r="A409" s="7">
        <v>408.0</v>
      </c>
      <c r="B409" s="4" t="s">
        <v>1503</v>
      </c>
      <c r="C409" s="8">
        <v>42472.0</v>
      </c>
      <c r="D409" s="8">
        <v>42476.0</v>
      </c>
      <c r="E409" s="4" t="s">
        <v>26</v>
      </c>
      <c r="F409" s="4" t="s">
        <v>1504</v>
      </c>
      <c r="G409" s="4" t="s">
        <v>1505</v>
      </c>
      <c r="H409" s="4" t="s">
        <v>46</v>
      </c>
      <c r="I409" s="4" t="s">
        <v>30</v>
      </c>
      <c r="J409" s="4" t="s">
        <v>47</v>
      </c>
      <c r="K409" s="4" t="s">
        <v>48</v>
      </c>
      <c r="L409" s="7">
        <v>90036.0</v>
      </c>
      <c r="M409" s="4" t="s">
        <v>49</v>
      </c>
      <c r="N409" s="4" t="s">
        <v>1506</v>
      </c>
      <c r="O409" s="4" t="s">
        <v>51</v>
      </c>
      <c r="P409" s="4" t="s">
        <v>76</v>
      </c>
      <c r="Q409" s="4" t="s">
        <v>1507</v>
      </c>
      <c r="R409" s="9">
        <v>13.208</v>
      </c>
      <c r="S409" s="7">
        <v>1.0</v>
      </c>
      <c r="T409" s="7">
        <v>0.2</v>
      </c>
      <c r="U409" s="7">
        <v>4.6228</v>
      </c>
      <c r="V409" s="10" t="str">
        <f t="shared" si="1"/>
        <v>2016-04</v>
      </c>
    </row>
    <row r="410">
      <c r="A410" s="7">
        <v>409.0</v>
      </c>
      <c r="B410" s="4" t="s">
        <v>1508</v>
      </c>
      <c r="C410" s="8">
        <v>42472.0</v>
      </c>
      <c r="D410" s="8">
        <v>42474.0</v>
      </c>
      <c r="E410" s="4" t="s">
        <v>43</v>
      </c>
      <c r="F410" s="4" t="s">
        <v>1509</v>
      </c>
      <c r="G410" s="4" t="s">
        <v>1510</v>
      </c>
      <c r="H410" s="4" t="s">
        <v>46</v>
      </c>
      <c r="I410" s="4" t="s">
        <v>30</v>
      </c>
      <c r="J410" s="4" t="s">
        <v>47</v>
      </c>
      <c r="K410" s="4" t="s">
        <v>48</v>
      </c>
      <c r="L410" s="7">
        <v>90036.0</v>
      </c>
      <c r="M410" s="4" t="s">
        <v>49</v>
      </c>
      <c r="N410" s="4" t="s">
        <v>602</v>
      </c>
      <c r="O410" s="4" t="s">
        <v>51</v>
      </c>
      <c r="P410" s="4" t="s">
        <v>124</v>
      </c>
      <c r="Q410" s="4" t="s">
        <v>603</v>
      </c>
      <c r="R410" s="9">
        <v>19.44</v>
      </c>
      <c r="S410" s="7">
        <v>3.0</v>
      </c>
      <c r="T410" s="7">
        <v>0.0</v>
      </c>
      <c r="U410" s="7">
        <v>9.3312</v>
      </c>
      <c r="V410" s="10" t="str">
        <f t="shared" si="1"/>
        <v>2016-04</v>
      </c>
    </row>
    <row r="411">
      <c r="A411" s="7">
        <v>410.0</v>
      </c>
      <c r="B411" s="4" t="s">
        <v>1508</v>
      </c>
      <c r="C411" s="8">
        <v>42472.0</v>
      </c>
      <c r="D411" s="8">
        <v>42474.0</v>
      </c>
      <c r="E411" s="4" t="s">
        <v>43</v>
      </c>
      <c r="F411" s="4" t="s">
        <v>1509</v>
      </c>
      <c r="G411" s="4" t="s">
        <v>1510</v>
      </c>
      <c r="H411" s="4" t="s">
        <v>46</v>
      </c>
      <c r="I411" s="4" t="s">
        <v>30</v>
      </c>
      <c r="J411" s="4" t="s">
        <v>47</v>
      </c>
      <c r="K411" s="4" t="s">
        <v>48</v>
      </c>
      <c r="L411" s="7">
        <v>90036.0</v>
      </c>
      <c r="M411" s="4" t="s">
        <v>49</v>
      </c>
      <c r="N411" s="4" t="s">
        <v>1511</v>
      </c>
      <c r="O411" s="4" t="s">
        <v>35</v>
      </c>
      <c r="P411" s="4" t="s">
        <v>263</v>
      </c>
      <c r="Q411" s="4" t="s">
        <v>1512</v>
      </c>
      <c r="R411" s="9">
        <v>194.352</v>
      </c>
      <c r="S411" s="7">
        <v>3.0</v>
      </c>
      <c r="T411" s="7">
        <v>0.2</v>
      </c>
      <c r="U411" s="7">
        <v>-36.441</v>
      </c>
      <c r="V411" s="10" t="str">
        <f t="shared" si="1"/>
        <v>2016-04</v>
      </c>
    </row>
    <row r="412">
      <c r="A412" s="7">
        <v>411.0</v>
      </c>
      <c r="B412" s="4" t="s">
        <v>1508</v>
      </c>
      <c r="C412" s="8">
        <v>42472.0</v>
      </c>
      <c r="D412" s="8">
        <v>42474.0</v>
      </c>
      <c r="E412" s="4" t="s">
        <v>43</v>
      </c>
      <c r="F412" s="4" t="s">
        <v>1509</v>
      </c>
      <c r="G412" s="4" t="s">
        <v>1510</v>
      </c>
      <c r="H412" s="4" t="s">
        <v>46</v>
      </c>
      <c r="I412" s="4" t="s">
        <v>30</v>
      </c>
      <c r="J412" s="4" t="s">
        <v>47</v>
      </c>
      <c r="K412" s="4" t="s">
        <v>48</v>
      </c>
      <c r="L412" s="7">
        <v>90036.0</v>
      </c>
      <c r="M412" s="4" t="s">
        <v>49</v>
      </c>
      <c r="N412" s="4" t="s">
        <v>1513</v>
      </c>
      <c r="O412" s="4" t="s">
        <v>51</v>
      </c>
      <c r="P412" s="4" t="s">
        <v>76</v>
      </c>
      <c r="Q412" s="4" t="s">
        <v>1514</v>
      </c>
      <c r="R412" s="9">
        <v>36.624</v>
      </c>
      <c r="S412" s="7">
        <v>3.0</v>
      </c>
      <c r="T412" s="7">
        <v>0.2</v>
      </c>
      <c r="U412" s="7">
        <v>13.734</v>
      </c>
      <c r="V412" s="10" t="str">
        <f t="shared" si="1"/>
        <v>2016-04</v>
      </c>
    </row>
    <row r="413">
      <c r="A413" s="7">
        <v>412.0</v>
      </c>
      <c r="B413" s="4" t="s">
        <v>1515</v>
      </c>
      <c r="C413" s="8">
        <v>42472.0</v>
      </c>
      <c r="D413" s="8">
        <v>42477.0</v>
      </c>
      <c r="E413" s="4" t="s">
        <v>26</v>
      </c>
      <c r="F413" s="4" t="s">
        <v>1307</v>
      </c>
      <c r="G413" s="4" t="s">
        <v>1308</v>
      </c>
      <c r="H413" s="4" t="s">
        <v>29</v>
      </c>
      <c r="I413" s="4" t="s">
        <v>30</v>
      </c>
      <c r="J413" s="4" t="s">
        <v>1516</v>
      </c>
      <c r="K413" s="4" t="s">
        <v>82</v>
      </c>
      <c r="L413" s="7">
        <v>27893.0</v>
      </c>
      <c r="M413" s="4" t="s">
        <v>83</v>
      </c>
      <c r="N413" s="4" t="s">
        <v>1289</v>
      </c>
      <c r="O413" s="4" t="s">
        <v>51</v>
      </c>
      <c r="P413" s="4" t="s">
        <v>52</v>
      </c>
      <c r="Q413" s="4" t="s">
        <v>1290</v>
      </c>
      <c r="R413" s="9">
        <v>104.95217996156</v>
      </c>
      <c r="S413" s="7">
        <v>3.0</v>
      </c>
      <c r="T413" s="7">
        <v>0.2</v>
      </c>
      <c r="U413" s="7">
        <v>-18.366631493273</v>
      </c>
      <c r="V413" s="10" t="str">
        <f t="shared" si="1"/>
        <v>2016-04</v>
      </c>
    </row>
    <row r="414">
      <c r="A414" s="7">
        <v>413.0</v>
      </c>
      <c r="B414" s="4" t="s">
        <v>1515</v>
      </c>
      <c r="C414" s="8">
        <v>42472.0</v>
      </c>
      <c r="D414" s="8">
        <v>42477.0</v>
      </c>
      <c r="E414" s="4" t="s">
        <v>26</v>
      </c>
      <c r="F414" s="4" t="s">
        <v>1307</v>
      </c>
      <c r="G414" s="4" t="s">
        <v>1308</v>
      </c>
      <c r="H414" s="4" t="s">
        <v>29</v>
      </c>
      <c r="I414" s="4" t="s">
        <v>30</v>
      </c>
      <c r="J414" s="4" t="s">
        <v>1516</v>
      </c>
      <c r="K414" s="4" t="s">
        <v>82</v>
      </c>
      <c r="L414" s="7">
        <v>27893.0</v>
      </c>
      <c r="M414" s="4" t="s">
        <v>83</v>
      </c>
      <c r="N414" s="4" t="s">
        <v>1517</v>
      </c>
      <c r="O414" s="4" t="s">
        <v>51</v>
      </c>
      <c r="P414" s="4" t="s">
        <v>52</v>
      </c>
      <c r="Q414" s="4" t="s">
        <v>1518</v>
      </c>
      <c r="R414" s="9">
        <v>42.2606432726455</v>
      </c>
      <c r="S414" s="7">
        <v>1.0</v>
      </c>
      <c r="T414" s="7">
        <v>0.2</v>
      </c>
      <c r="U414" s="7">
        <v>-4.22606432726455</v>
      </c>
      <c r="V414" s="10" t="str">
        <f t="shared" si="1"/>
        <v>2016-04</v>
      </c>
    </row>
    <row r="415">
      <c r="A415" s="7">
        <v>414.0</v>
      </c>
      <c r="B415" s="4" t="s">
        <v>1515</v>
      </c>
      <c r="C415" s="8">
        <v>42472.0</v>
      </c>
      <c r="D415" s="8">
        <v>42477.0</v>
      </c>
      <c r="E415" s="4" t="s">
        <v>26</v>
      </c>
      <c r="F415" s="4" t="s">
        <v>1307</v>
      </c>
      <c r="G415" s="4" t="s">
        <v>1308</v>
      </c>
      <c r="H415" s="4" t="s">
        <v>29</v>
      </c>
      <c r="I415" s="4" t="s">
        <v>30</v>
      </c>
      <c r="J415" s="4" t="s">
        <v>1516</v>
      </c>
      <c r="K415" s="4" t="s">
        <v>82</v>
      </c>
      <c r="L415" s="7">
        <v>27893.0</v>
      </c>
      <c r="M415" s="4" t="s">
        <v>83</v>
      </c>
      <c r="N415" s="4" t="s">
        <v>1519</v>
      </c>
      <c r="O415" s="4" t="s">
        <v>51</v>
      </c>
      <c r="P415" s="4" t="s">
        <v>124</v>
      </c>
      <c r="Q415" s="4" t="s">
        <v>1520</v>
      </c>
      <c r="R415" s="9">
        <v>8.22898739420117</v>
      </c>
      <c r="S415" s="7">
        <v>3.0</v>
      </c>
      <c r="T415" s="7">
        <v>0.2</v>
      </c>
      <c r="U415" s="7">
        <v>2.77728324554289</v>
      </c>
      <c r="V415" s="10" t="str">
        <f t="shared" si="1"/>
        <v>2016-04</v>
      </c>
    </row>
    <row r="416">
      <c r="A416" s="7">
        <v>415.0</v>
      </c>
      <c r="B416" s="4" t="s">
        <v>1521</v>
      </c>
      <c r="C416" s="8">
        <v>42473.0</v>
      </c>
      <c r="D416" s="8">
        <v>42475.0</v>
      </c>
      <c r="E416" s="4" t="s">
        <v>43</v>
      </c>
      <c r="F416" s="4" t="s">
        <v>1522</v>
      </c>
      <c r="G416" s="4" t="s">
        <v>1523</v>
      </c>
      <c r="H416" s="4" t="s">
        <v>46</v>
      </c>
      <c r="I416" s="4" t="s">
        <v>30</v>
      </c>
      <c r="J416" s="4" t="s">
        <v>362</v>
      </c>
      <c r="K416" s="4" t="s">
        <v>48</v>
      </c>
      <c r="L416" s="7">
        <v>94109.0</v>
      </c>
      <c r="M416" s="4" t="s">
        <v>49</v>
      </c>
      <c r="N416" s="4" t="s">
        <v>1524</v>
      </c>
      <c r="O416" s="4" t="s">
        <v>51</v>
      </c>
      <c r="P416" s="4" t="s">
        <v>205</v>
      </c>
      <c r="Q416" s="4" t="s">
        <v>1525</v>
      </c>
      <c r="R416" s="9">
        <v>6.12</v>
      </c>
      <c r="S416" s="7">
        <v>3.0</v>
      </c>
      <c r="T416" s="7">
        <v>0.0</v>
      </c>
      <c r="U416" s="7">
        <v>2.8764</v>
      </c>
      <c r="V416" s="10" t="str">
        <f t="shared" si="1"/>
        <v>2016-04</v>
      </c>
    </row>
    <row r="417">
      <c r="A417" s="7">
        <v>416.0</v>
      </c>
      <c r="B417" s="4" t="s">
        <v>1526</v>
      </c>
      <c r="C417" s="8">
        <v>42474.0</v>
      </c>
      <c r="D417" s="8">
        <v>42478.0</v>
      </c>
      <c r="E417" s="4" t="s">
        <v>26</v>
      </c>
      <c r="F417" s="4" t="s">
        <v>1527</v>
      </c>
      <c r="G417" s="4" t="s">
        <v>1528</v>
      </c>
      <c r="H417" s="4" t="s">
        <v>46</v>
      </c>
      <c r="I417" s="4" t="s">
        <v>30</v>
      </c>
      <c r="J417" s="4" t="s">
        <v>47</v>
      </c>
      <c r="K417" s="4" t="s">
        <v>48</v>
      </c>
      <c r="L417" s="7">
        <v>90004.0</v>
      </c>
      <c r="M417" s="4" t="s">
        <v>49</v>
      </c>
      <c r="N417" s="4" t="s">
        <v>1529</v>
      </c>
      <c r="O417" s="4" t="s">
        <v>35</v>
      </c>
      <c r="P417" s="4" t="s">
        <v>263</v>
      </c>
      <c r="Q417" s="4" t="s">
        <v>1530</v>
      </c>
      <c r="R417" s="9">
        <v>383.8</v>
      </c>
      <c r="S417" s="7">
        <v>5.0</v>
      </c>
      <c r="T417" s="7">
        <v>0.2</v>
      </c>
      <c r="U417" s="7">
        <v>38.38</v>
      </c>
      <c r="V417" s="10" t="str">
        <f t="shared" si="1"/>
        <v>2016-04</v>
      </c>
    </row>
    <row r="418">
      <c r="A418" s="7">
        <v>417.0</v>
      </c>
      <c r="B418" s="4" t="s">
        <v>1531</v>
      </c>
      <c r="C418" s="8">
        <v>42474.0</v>
      </c>
      <c r="D418" s="8">
        <v>42474.0</v>
      </c>
      <c r="E418" s="4" t="s">
        <v>212</v>
      </c>
      <c r="F418" s="4" t="s">
        <v>1162</v>
      </c>
      <c r="G418" s="4" t="s">
        <v>1163</v>
      </c>
      <c r="H418" s="4" t="s">
        <v>46</v>
      </c>
      <c r="I418" s="4" t="s">
        <v>30</v>
      </c>
      <c r="J418" s="4" t="s">
        <v>857</v>
      </c>
      <c r="K418" s="4" t="s">
        <v>469</v>
      </c>
      <c r="L418" s="7">
        <v>85301.0</v>
      </c>
      <c r="M418" s="4" t="s">
        <v>49</v>
      </c>
      <c r="N418" s="4" t="s">
        <v>1532</v>
      </c>
      <c r="O418" s="4" t="s">
        <v>35</v>
      </c>
      <c r="P418" s="4" t="s">
        <v>263</v>
      </c>
      <c r="Q418" s="4" t="s">
        <v>1533</v>
      </c>
      <c r="R418" s="9">
        <v>933.536</v>
      </c>
      <c r="S418" s="7">
        <v>4.0</v>
      </c>
      <c r="T418" s="7">
        <v>0.2</v>
      </c>
      <c r="U418" s="7">
        <v>105.0228</v>
      </c>
      <c r="V418" s="10" t="str">
        <f t="shared" si="1"/>
        <v>2016-04</v>
      </c>
    </row>
    <row r="419">
      <c r="A419" s="7">
        <v>418.0</v>
      </c>
      <c r="B419" s="4" t="s">
        <v>1531</v>
      </c>
      <c r="C419" s="8">
        <v>42474.0</v>
      </c>
      <c r="D419" s="8">
        <v>42474.0</v>
      </c>
      <c r="E419" s="4" t="s">
        <v>212</v>
      </c>
      <c r="F419" s="4" t="s">
        <v>1162</v>
      </c>
      <c r="G419" s="4" t="s">
        <v>1163</v>
      </c>
      <c r="H419" s="4" t="s">
        <v>46</v>
      </c>
      <c r="I419" s="4" t="s">
        <v>30</v>
      </c>
      <c r="J419" s="4" t="s">
        <v>857</v>
      </c>
      <c r="K419" s="4" t="s">
        <v>469</v>
      </c>
      <c r="L419" s="7">
        <v>85301.0</v>
      </c>
      <c r="M419" s="4" t="s">
        <v>49</v>
      </c>
      <c r="N419" s="4" t="s">
        <v>1534</v>
      </c>
      <c r="O419" s="4" t="s">
        <v>51</v>
      </c>
      <c r="P419" s="4" t="s">
        <v>52</v>
      </c>
      <c r="Q419" s="4" t="s">
        <v>1535</v>
      </c>
      <c r="R419" s="9">
        <v>42.976</v>
      </c>
      <c r="S419" s="7">
        <v>4.0</v>
      </c>
      <c r="T419" s="7">
        <v>0.2</v>
      </c>
      <c r="U419" s="7">
        <v>4.2976</v>
      </c>
      <c r="V419" s="10" t="str">
        <f t="shared" si="1"/>
        <v>2016-04</v>
      </c>
    </row>
    <row r="420">
      <c r="A420" s="7">
        <v>419.0</v>
      </c>
      <c r="B420" s="4" t="s">
        <v>1536</v>
      </c>
      <c r="C420" s="8">
        <v>42474.0</v>
      </c>
      <c r="D420" s="8">
        <v>42479.0</v>
      </c>
      <c r="E420" s="4" t="s">
        <v>98</v>
      </c>
      <c r="F420" s="4" t="s">
        <v>1537</v>
      </c>
      <c r="G420" s="4" t="s">
        <v>1538</v>
      </c>
      <c r="H420" s="4" t="s">
        <v>46</v>
      </c>
      <c r="I420" s="4" t="s">
        <v>30</v>
      </c>
      <c r="J420" s="4" t="s">
        <v>1539</v>
      </c>
      <c r="K420" s="4" t="s">
        <v>429</v>
      </c>
      <c r="L420" s="7">
        <v>22304.0</v>
      </c>
      <c r="M420" s="4" t="s">
        <v>83</v>
      </c>
      <c r="N420" s="4" t="s">
        <v>825</v>
      </c>
      <c r="O420" s="4" t="s">
        <v>51</v>
      </c>
      <c r="P420" s="4" t="s">
        <v>52</v>
      </c>
      <c r="Q420" s="4" t="s">
        <v>826</v>
      </c>
      <c r="R420" s="9">
        <v>64.8456365971602</v>
      </c>
      <c r="S420" s="7">
        <v>5.0</v>
      </c>
      <c r="T420" s="7">
        <v>0.0</v>
      </c>
      <c r="U420" s="7">
        <v>9.72684548957403</v>
      </c>
      <c r="V420" s="10" t="str">
        <f t="shared" si="1"/>
        <v>2016-04</v>
      </c>
    </row>
    <row r="421">
      <c r="A421" s="7">
        <v>420.0</v>
      </c>
      <c r="B421" s="4" t="s">
        <v>1540</v>
      </c>
      <c r="C421" s="8">
        <v>42474.0</v>
      </c>
      <c r="D421" s="8">
        <v>42477.0</v>
      </c>
      <c r="E421" s="4" t="s">
        <v>43</v>
      </c>
      <c r="F421" s="4" t="s">
        <v>1541</v>
      </c>
      <c r="G421" s="4" t="s">
        <v>1542</v>
      </c>
      <c r="H421" s="4" t="s">
        <v>46</v>
      </c>
      <c r="I421" s="4" t="s">
        <v>30</v>
      </c>
      <c r="J421" s="4" t="s">
        <v>1543</v>
      </c>
      <c r="K421" s="4" t="s">
        <v>32</v>
      </c>
      <c r="L421" s="7">
        <v>21215.0</v>
      </c>
      <c r="M421" s="4" t="s">
        <v>33</v>
      </c>
      <c r="N421" s="4" t="s">
        <v>1544</v>
      </c>
      <c r="O421" s="4" t="s">
        <v>51</v>
      </c>
      <c r="P421" s="4" t="s">
        <v>76</v>
      </c>
      <c r="Q421" s="4" t="s">
        <v>1545</v>
      </c>
      <c r="R421" s="9">
        <v>26.1325267489712</v>
      </c>
      <c r="S421" s="7">
        <v>2.0</v>
      </c>
      <c r="T421" s="7">
        <v>0.0</v>
      </c>
      <c r="U421" s="7">
        <v>12.2822875720165</v>
      </c>
      <c r="V421" s="10" t="str">
        <f t="shared" si="1"/>
        <v>2016-04</v>
      </c>
    </row>
    <row r="422">
      <c r="A422" s="7">
        <v>421.0</v>
      </c>
      <c r="B422" s="4" t="s">
        <v>1546</v>
      </c>
      <c r="C422" s="8">
        <v>42475.0</v>
      </c>
      <c r="D422" s="8">
        <v>42481.0</v>
      </c>
      <c r="E422" s="4" t="s">
        <v>26</v>
      </c>
      <c r="F422" s="4" t="s">
        <v>1547</v>
      </c>
      <c r="G422" s="4" t="s">
        <v>1548</v>
      </c>
      <c r="H422" s="4" t="s">
        <v>112</v>
      </c>
      <c r="I422" s="4" t="s">
        <v>30</v>
      </c>
      <c r="J422" s="4" t="s">
        <v>1549</v>
      </c>
      <c r="K422" s="4" t="s">
        <v>82</v>
      </c>
      <c r="L422" s="7">
        <v>28052.0</v>
      </c>
      <c r="M422" s="4" t="s">
        <v>83</v>
      </c>
      <c r="N422" s="4" t="s">
        <v>1550</v>
      </c>
      <c r="O422" s="4" t="s">
        <v>51</v>
      </c>
      <c r="P422" s="4" t="s">
        <v>76</v>
      </c>
      <c r="Q422" s="4" t="s">
        <v>1551</v>
      </c>
      <c r="R422" s="9">
        <v>152.377444617096</v>
      </c>
      <c r="S422" s="7">
        <v>2.0</v>
      </c>
      <c r="T422" s="7">
        <v>0.7</v>
      </c>
      <c r="U422" s="7">
        <v>-116.822707539774</v>
      </c>
      <c r="V422" s="10" t="str">
        <f t="shared" si="1"/>
        <v>2016-04</v>
      </c>
    </row>
    <row r="423">
      <c r="A423" s="7">
        <v>422.0</v>
      </c>
      <c r="B423" s="4" t="s">
        <v>1546</v>
      </c>
      <c r="C423" s="8">
        <v>42475.0</v>
      </c>
      <c r="D423" s="8">
        <v>42481.0</v>
      </c>
      <c r="E423" s="4" t="s">
        <v>26</v>
      </c>
      <c r="F423" s="4" t="s">
        <v>1547</v>
      </c>
      <c r="G423" s="4" t="s">
        <v>1548</v>
      </c>
      <c r="H423" s="4" t="s">
        <v>112</v>
      </c>
      <c r="I423" s="4" t="s">
        <v>30</v>
      </c>
      <c r="J423" s="4" t="s">
        <v>1549</v>
      </c>
      <c r="K423" s="4" t="s">
        <v>82</v>
      </c>
      <c r="L423" s="7">
        <v>28052.0</v>
      </c>
      <c r="M423" s="4" t="s">
        <v>83</v>
      </c>
      <c r="N423" s="4" t="s">
        <v>1552</v>
      </c>
      <c r="O423" s="4" t="s">
        <v>39</v>
      </c>
      <c r="P423" s="4" t="s">
        <v>61</v>
      </c>
      <c r="Q423" s="4" t="s">
        <v>1553</v>
      </c>
      <c r="R423" s="9">
        <v>330.919689528377</v>
      </c>
      <c r="S423" s="7">
        <v>7.0</v>
      </c>
      <c r="T423" s="7">
        <v>0.2</v>
      </c>
      <c r="U423" s="7">
        <v>62.0474417865707</v>
      </c>
      <c r="V423" s="10" t="str">
        <f t="shared" si="1"/>
        <v>2016-04</v>
      </c>
    </row>
    <row r="424">
      <c r="A424" s="7">
        <v>423.0</v>
      </c>
      <c r="B424" s="4" t="s">
        <v>1546</v>
      </c>
      <c r="C424" s="8">
        <v>42475.0</v>
      </c>
      <c r="D424" s="8">
        <v>42481.0</v>
      </c>
      <c r="E424" s="4" t="s">
        <v>26</v>
      </c>
      <c r="F424" s="4" t="s">
        <v>1547</v>
      </c>
      <c r="G424" s="4" t="s">
        <v>1548</v>
      </c>
      <c r="H424" s="4" t="s">
        <v>112</v>
      </c>
      <c r="I424" s="4" t="s">
        <v>30</v>
      </c>
      <c r="J424" s="4" t="s">
        <v>1549</v>
      </c>
      <c r="K424" s="4" t="s">
        <v>82</v>
      </c>
      <c r="L424" s="7">
        <v>28052.0</v>
      </c>
      <c r="M424" s="4" t="s">
        <v>83</v>
      </c>
      <c r="N424" s="4" t="s">
        <v>1552</v>
      </c>
      <c r="O424" s="4" t="s">
        <v>39</v>
      </c>
      <c r="P424" s="4" t="s">
        <v>61</v>
      </c>
      <c r="Q424" s="4" t="s">
        <v>1553</v>
      </c>
      <c r="R424" s="9">
        <v>233.298448668708</v>
      </c>
      <c r="S424" s="7">
        <v>5.0</v>
      </c>
      <c r="T424" s="7">
        <v>0.2</v>
      </c>
      <c r="U424" s="7">
        <v>43.7434591253828</v>
      </c>
      <c r="V424" s="10" t="str">
        <f t="shared" si="1"/>
        <v>2016-04</v>
      </c>
    </row>
    <row r="425">
      <c r="A425" s="7">
        <v>424.0</v>
      </c>
      <c r="B425" s="4" t="s">
        <v>1546</v>
      </c>
      <c r="C425" s="8">
        <v>42475.0</v>
      </c>
      <c r="D425" s="8">
        <v>42481.0</v>
      </c>
      <c r="E425" s="4" t="s">
        <v>26</v>
      </c>
      <c r="F425" s="4" t="s">
        <v>1547</v>
      </c>
      <c r="G425" s="4" t="s">
        <v>1548</v>
      </c>
      <c r="H425" s="4" t="s">
        <v>112</v>
      </c>
      <c r="I425" s="4" t="s">
        <v>30</v>
      </c>
      <c r="J425" s="4" t="s">
        <v>1549</v>
      </c>
      <c r="K425" s="4" t="s">
        <v>82</v>
      </c>
      <c r="L425" s="7">
        <v>28052.0</v>
      </c>
      <c r="M425" s="4" t="s">
        <v>83</v>
      </c>
      <c r="N425" s="4" t="s">
        <v>1554</v>
      </c>
      <c r="O425" s="4" t="s">
        <v>51</v>
      </c>
      <c r="P425" s="4" t="s">
        <v>52</v>
      </c>
      <c r="Q425" s="4" t="s">
        <v>1555</v>
      </c>
      <c r="R425" s="9">
        <v>3.82392173138142</v>
      </c>
      <c r="S425" s="7">
        <v>2.0</v>
      </c>
      <c r="T425" s="7">
        <v>0.2</v>
      </c>
      <c r="U425" s="7">
        <v>-0.621387281349481</v>
      </c>
      <c r="V425" s="10" t="str">
        <f t="shared" si="1"/>
        <v>2016-04</v>
      </c>
    </row>
    <row r="426">
      <c r="A426" s="7">
        <v>425.0</v>
      </c>
      <c r="B426" s="4" t="s">
        <v>1556</v>
      </c>
      <c r="C426" s="8">
        <v>42475.0</v>
      </c>
      <c r="D426" s="8">
        <v>42477.0</v>
      </c>
      <c r="E426" s="4" t="s">
        <v>98</v>
      </c>
      <c r="F426" s="4" t="s">
        <v>1557</v>
      </c>
      <c r="G426" s="4" t="s">
        <v>1558</v>
      </c>
      <c r="H426" s="4" t="s">
        <v>46</v>
      </c>
      <c r="I426" s="4" t="s">
        <v>30</v>
      </c>
      <c r="J426" s="4" t="s">
        <v>362</v>
      </c>
      <c r="K426" s="4" t="s">
        <v>48</v>
      </c>
      <c r="L426" s="7">
        <v>94110.0</v>
      </c>
      <c r="M426" s="4" t="s">
        <v>49</v>
      </c>
      <c r="N426" s="4" t="s">
        <v>1559</v>
      </c>
      <c r="O426" s="4" t="s">
        <v>35</v>
      </c>
      <c r="P426" s="4" t="s">
        <v>263</v>
      </c>
      <c r="Q426" s="4" t="s">
        <v>1560</v>
      </c>
      <c r="R426" s="9">
        <v>1121.568</v>
      </c>
      <c r="S426" s="7">
        <v>2.0</v>
      </c>
      <c r="T426" s="7">
        <v>0.2</v>
      </c>
      <c r="U426" s="7">
        <v>0.0</v>
      </c>
      <c r="V426" s="10" t="str">
        <f t="shared" si="1"/>
        <v>2016-04</v>
      </c>
    </row>
    <row r="427">
      <c r="A427" s="7">
        <v>426.0</v>
      </c>
      <c r="B427" s="4" t="s">
        <v>1561</v>
      </c>
      <c r="C427" s="8">
        <v>42475.0</v>
      </c>
      <c r="D427" s="8">
        <v>42479.0</v>
      </c>
      <c r="E427" s="4" t="s">
        <v>26</v>
      </c>
      <c r="F427" s="4" t="s">
        <v>1074</v>
      </c>
      <c r="G427" s="4" t="s">
        <v>1075</v>
      </c>
      <c r="H427" s="4" t="s">
        <v>29</v>
      </c>
      <c r="I427" s="4" t="s">
        <v>30</v>
      </c>
      <c r="J427" s="4" t="s">
        <v>1562</v>
      </c>
      <c r="K427" s="4" t="s">
        <v>58</v>
      </c>
      <c r="L427" s="7">
        <v>76051.0</v>
      </c>
      <c r="M427" s="4" t="s">
        <v>59</v>
      </c>
      <c r="N427" s="4" t="s">
        <v>1563</v>
      </c>
      <c r="O427" s="4" t="s">
        <v>51</v>
      </c>
      <c r="P427" s="4" t="s">
        <v>93</v>
      </c>
      <c r="Q427" s="4" t="s">
        <v>1564</v>
      </c>
      <c r="R427" s="9">
        <v>34.935012345679</v>
      </c>
      <c r="S427" s="7">
        <v>7.0</v>
      </c>
      <c r="T427" s="7">
        <v>0.2</v>
      </c>
      <c r="U427" s="7">
        <v>6.11362716049383</v>
      </c>
      <c r="V427" s="10" t="str">
        <f t="shared" si="1"/>
        <v>2016-04</v>
      </c>
    </row>
    <row r="428">
      <c r="A428" s="7">
        <v>427.0</v>
      </c>
      <c r="B428" s="4" t="s">
        <v>1561</v>
      </c>
      <c r="C428" s="8">
        <v>42475.0</v>
      </c>
      <c r="D428" s="8">
        <v>42479.0</v>
      </c>
      <c r="E428" s="4" t="s">
        <v>26</v>
      </c>
      <c r="F428" s="4" t="s">
        <v>1074</v>
      </c>
      <c r="G428" s="4" t="s">
        <v>1075</v>
      </c>
      <c r="H428" s="4" t="s">
        <v>29</v>
      </c>
      <c r="I428" s="4" t="s">
        <v>30</v>
      </c>
      <c r="J428" s="4" t="s">
        <v>1562</v>
      </c>
      <c r="K428" s="4" t="s">
        <v>58</v>
      </c>
      <c r="L428" s="7">
        <v>76051.0</v>
      </c>
      <c r="M428" s="4" t="s">
        <v>59</v>
      </c>
      <c r="N428" s="4" t="s">
        <v>1565</v>
      </c>
      <c r="O428" s="4" t="s">
        <v>51</v>
      </c>
      <c r="P428" s="4" t="s">
        <v>272</v>
      </c>
      <c r="Q428" s="4" t="s">
        <v>1566</v>
      </c>
      <c r="R428" s="9">
        <v>8.38740740740741</v>
      </c>
      <c r="S428" s="7">
        <v>5.0</v>
      </c>
      <c r="T428" s="7">
        <v>0.2</v>
      </c>
      <c r="U428" s="7">
        <v>3.04043518518519</v>
      </c>
      <c r="V428" s="10" t="str">
        <f t="shared" si="1"/>
        <v>2016-04</v>
      </c>
    </row>
    <row r="429">
      <c r="A429" s="7">
        <v>428.0</v>
      </c>
      <c r="B429" s="4" t="s">
        <v>1567</v>
      </c>
      <c r="C429" s="8">
        <v>42475.0</v>
      </c>
      <c r="D429" s="8">
        <v>42477.0</v>
      </c>
      <c r="E429" s="4" t="s">
        <v>98</v>
      </c>
      <c r="F429" s="4" t="s">
        <v>1568</v>
      </c>
      <c r="G429" s="4" t="s">
        <v>1569</v>
      </c>
      <c r="H429" s="4" t="s">
        <v>112</v>
      </c>
      <c r="I429" s="4" t="s">
        <v>30</v>
      </c>
      <c r="J429" s="4" t="s">
        <v>261</v>
      </c>
      <c r="K429" s="4" t="s">
        <v>48</v>
      </c>
      <c r="L429" s="7">
        <v>92105.0</v>
      </c>
      <c r="M429" s="4" t="s">
        <v>49</v>
      </c>
      <c r="N429" s="4" t="s">
        <v>1570</v>
      </c>
      <c r="O429" s="4" t="s">
        <v>51</v>
      </c>
      <c r="P429" s="4" t="s">
        <v>124</v>
      </c>
      <c r="Q429" s="4" t="s">
        <v>1571</v>
      </c>
      <c r="R429" s="9">
        <v>143.7</v>
      </c>
      <c r="S429" s="7">
        <v>3.0</v>
      </c>
      <c r="T429" s="7">
        <v>0.0</v>
      </c>
      <c r="U429" s="7">
        <v>68.976</v>
      </c>
      <c r="V429" s="10" t="str">
        <f t="shared" si="1"/>
        <v>2016-04</v>
      </c>
    </row>
    <row r="430">
      <c r="A430" s="7">
        <v>429.0</v>
      </c>
      <c r="B430" s="4" t="s">
        <v>1572</v>
      </c>
      <c r="C430" s="8">
        <v>42476.0</v>
      </c>
      <c r="D430" s="8">
        <v>42483.0</v>
      </c>
      <c r="E430" s="4" t="s">
        <v>26</v>
      </c>
      <c r="F430" s="4" t="s">
        <v>1573</v>
      </c>
      <c r="G430" s="4" t="s">
        <v>1574</v>
      </c>
      <c r="H430" s="4" t="s">
        <v>46</v>
      </c>
      <c r="I430" s="4" t="s">
        <v>30</v>
      </c>
      <c r="J430" s="4" t="s">
        <v>188</v>
      </c>
      <c r="K430" s="4" t="s">
        <v>255</v>
      </c>
      <c r="L430" s="7">
        <v>31907.0</v>
      </c>
      <c r="M430" s="4" t="s">
        <v>83</v>
      </c>
      <c r="N430" s="4" t="s">
        <v>1575</v>
      </c>
      <c r="O430" s="4" t="s">
        <v>51</v>
      </c>
      <c r="P430" s="4" t="s">
        <v>93</v>
      </c>
      <c r="Q430" s="4" t="s">
        <v>1576</v>
      </c>
      <c r="R430" s="9">
        <v>10.4201720457214</v>
      </c>
      <c r="S430" s="7">
        <v>3.0</v>
      </c>
      <c r="T430" s="7">
        <v>0.0</v>
      </c>
      <c r="U430" s="7">
        <v>3.02184989325922</v>
      </c>
      <c r="V430" s="10" t="str">
        <f t="shared" si="1"/>
        <v>2016-04</v>
      </c>
    </row>
    <row r="431">
      <c r="A431" s="7">
        <v>430.0</v>
      </c>
      <c r="B431" s="4" t="s">
        <v>1577</v>
      </c>
      <c r="C431" s="8">
        <v>42476.0</v>
      </c>
      <c r="D431" s="8">
        <v>42480.0</v>
      </c>
      <c r="E431" s="4" t="s">
        <v>26</v>
      </c>
      <c r="F431" s="4" t="s">
        <v>1578</v>
      </c>
      <c r="G431" s="4" t="s">
        <v>1579</v>
      </c>
      <c r="H431" s="4" t="s">
        <v>29</v>
      </c>
      <c r="I431" s="4" t="s">
        <v>30</v>
      </c>
      <c r="J431" s="4" t="s">
        <v>1391</v>
      </c>
      <c r="K431" s="4" t="s">
        <v>203</v>
      </c>
      <c r="L431" s="7">
        <v>8701.0</v>
      </c>
      <c r="M431" s="4" t="s">
        <v>33</v>
      </c>
      <c r="N431" s="4" t="s">
        <v>1580</v>
      </c>
      <c r="O431" s="4" t="s">
        <v>39</v>
      </c>
      <c r="P431" s="4" t="s">
        <v>446</v>
      </c>
      <c r="Q431" s="4" t="s">
        <v>1581</v>
      </c>
      <c r="R431" s="9">
        <v>9496.88167901235</v>
      </c>
      <c r="S431" s="7">
        <v>7.0</v>
      </c>
      <c r="T431" s="7">
        <v>0.0</v>
      </c>
      <c r="U431" s="7">
        <v>2469.18923654321</v>
      </c>
      <c r="V431" s="10" t="str">
        <f t="shared" si="1"/>
        <v>2016-04</v>
      </c>
    </row>
    <row r="432">
      <c r="A432" s="7">
        <v>431.0</v>
      </c>
      <c r="B432" s="4" t="s">
        <v>1577</v>
      </c>
      <c r="C432" s="8">
        <v>42476.0</v>
      </c>
      <c r="D432" s="8">
        <v>42480.0</v>
      </c>
      <c r="E432" s="4" t="s">
        <v>26</v>
      </c>
      <c r="F432" s="4" t="s">
        <v>1578</v>
      </c>
      <c r="G432" s="4" t="s">
        <v>1579</v>
      </c>
      <c r="H432" s="4" t="s">
        <v>29</v>
      </c>
      <c r="I432" s="4" t="s">
        <v>30</v>
      </c>
      <c r="J432" s="4" t="s">
        <v>1391</v>
      </c>
      <c r="K432" s="4" t="s">
        <v>203</v>
      </c>
      <c r="L432" s="7">
        <v>8701.0</v>
      </c>
      <c r="M432" s="4" t="s">
        <v>33</v>
      </c>
      <c r="N432" s="4" t="s">
        <v>1582</v>
      </c>
      <c r="O432" s="4" t="s">
        <v>35</v>
      </c>
      <c r="P432" s="4" t="s">
        <v>121</v>
      </c>
      <c r="Q432" s="4" t="s">
        <v>1583</v>
      </c>
      <c r="R432" s="9">
        <v>10.3944691358025</v>
      </c>
      <c r="S432" s="7">
        <v>2.0</v>
      </c>
      <c r="T432" s="7">
        <v>0.0</v>
      </c>
      <c r="U432" s="7">
        <v>3.43017481481482</v>
      </c>
      <c r="V432" s="10" t="str">
        <f t="shared" si="1"/>
        <v>2016-04</v>
      </c>
    </row>
    <row r="433">
      <c r="A433" s="7">
        <v>432.0</v>
      </c>
      <c r="B433" s="4" t="s">
        <v>1577</v>
      </c>
      <c r="C433" s="8">
        <v>42476.0</v>
      </c>
      <c r="D433" s="8">
        <v>42480.0</v>
      </c>
      <c r="E433" s="4" t="s">
        <v>26</v>
      </c>
      <c r="F433" s="4" t="s">
        <v>1578</v>
      </c>
      <c r="G433" s="4" t="s">
        <v>1579</v>
      </c>
      <c r="H433" s="4" t="s">
        <v>29</v>
      </c>
      <c r="I433" s="4" t="s">
        <v>30</v>
      </c>
      <c r="J433" s="4" t="s">
        <v>1391</v>
      </c>
      <c r="K433" s="4" t="s">
        <v>203</v>
      </c>
      <c r="L433" s="7">
        <v>8701.0</v>
      </c>
      <c r="M433" s="4" t="s">
        <v>33</v>
      </c>
      <c r="N433" s="4" t="s">
        <v>1584</v>
      </c>
      <c r="O433" s="4" t="s">
        <v>51</v>
      </c>
      <c r="P433" s="4" t="s">
        <v>76</v>
      </c>
      <c r="Q433" s="4" t="s">
        <v>1585</v>
      </c>
      <c r="R433" s="9">
        <v>26.403621399177</v>
      </c>
      <c r="S433" s="7">
        <v>5.0</v>
      </c>
      <c r="T433" s="7">
        <v>0.0</v>
      </c>
      <c r="U433" s="7">
        <v>12.4097020576132</v>
      </c>
      <c r="V433" s="10" t="str">
        <f t="shared" si="1"/>
        <v>2016-04</v>
      </c>
    </row>
    <row r="434">
      <c r="A434" s="7">
        <v>433.0</v>
      </c>
      <c r="B434" s="4" t="s">
        <v>1586</v>
      </c>
      <c r="C434" s="8">
        <v>42476.0</v>
      </c>
      <c r="D434" s="8">
        <v>42478.0</v>
      </c>
      <c r="E434" s="4" t="s">
        <v>98</v>
      </c>
      <c r="F434" s="4" t="s">
        <v>1587</v>
      </c>
      <c r="G434" s="4" t="s">
        <v>1588</v>
      </c>
      <c r="H434" s="4" t="s">
        <v>46</v>
      </c>
      <c r="I434" s="4" t="s">
        <v>30</v>
      </c>
      <c r="J434" s="4" t="s">
        <v>163</v>
      </c>
      <c r="K434" s="4" t="s">
        <v>164</v>
      </c>
      <c r="L434" s="7">
        <v>98115.0</v>
      </c>
      <c r="M434" s="4" t="s">
        <v>49</v>
      </c>
      <c r="N434" s="4" t="s">
        <v>1589</v>
      </c>
      <c r="O434" s="4" t="s">
        <v>51</v>
      </c>
      <c r="P434" s="4" t="s">
        <v>635</v>
      </c>
      <c r="Q434" s="4" t="s">
        <v>1590</v>
      </c>
      <c r="R434" s="9">
        <v>28.8</v>
      </c>
      <c r="S434" s="7">
        <v>3.0</v>
      </c>
      <c r="T434" s="7">
        <v>0.0</v>
      </c>
      <c r="U434" s="7">
        <v>0.864</v>
      </c>
      <c r="V434" s="10" t="str">
        <f t="shared" si="1"/>
        <v>2016-04</v>
      </c>
    </row>
    <row r="435">
      <c r="A435" s="7">
        <v>434.0</v>
      </c>
      <c r="B435" s="4" t="s">
        <v>1591</v>
      </c>
      <c r="C435" s="8">
        <v>42476.0</v>
      </c>
      <c r="D435" s="8">
        <v>42482.0</v>
      </c>
      <c r="E435" s="4" t="s">
        <v>26</v>
      </c>
      <c r="F435" s="4" t="s">
        <v>1592</v>
      </c>
      <c r="G435" s="4" t="s">
        <v>1593</v>
      </c>
      <c r="H435" s="4" t="s">
        <v>46</v>
      </c>
      <c r="I435" s="4" t="s">
        <v>30</v>
      </c>
      <c r="J435" s="4" t="s">
        <v>643</v>
      </c>
      <c r="K435" s="4" t="s">
        <v>518</v>
      </c>
      <c r="L435" s="7">
        <v>37211.0</v>
      </c>
      <c r="M435" s="4" t="s">
        <v>83</v>
      </c>
      <c r="N435" s="4" t="s">
        <v>1594</v>
      </c>
      <c r="O435" s="4" t="s">
        <v>39</v>
      </c>
      <c r="P435" s="4" t="s">
        <v>61</v>
      </c>
      <c r="Q435" s="4" t="s">
        <v>1595</v>
      </c>
      <c r="R435" s="9">
        <v>28.5438860407032</v>
      </c>
      <c r="S435" s="7">
        <v>4.0</v>
      </c>
      <c r="T435" s="7">
        <v>0.2</v>
      </c>
      <c r="U435" s="7">
        <v>6.77917293466702</v>
      </c>
      <c r="V435" s="10" t="str">
        <f t="shared" si="1"/>
        <v>2016-04</v>
      </c>
    </row>
    <row r="436">
      <c r="A436" s="7">
        <v>435.0</v>
      </c>
      <c r="B436" s="4" t="s">
        <v>1591</v>
      </c>
      <c r="C436" s="8">
        <v>42476.0</v>
      </c>
      <c r="D436" s="8">
        <v>42482.0</v>
      </c>
      <c r="E436" s="4" t="s">
        <v>26</v>
      </c>
      <c r="F436" s="4" t="s">
        <v>1592</v>
      </c>
      <c r="G436" s="4" t="s">
        <v>1593</v>
      </c>
      <c r="H436" s="4" t="s">
        <v>46</v>
      </c>
      <c r="I436" s="4" t="s">
        <v>30</v>
      </c>
      <c r="J436" s="4" t="s">
        <v>643</v>
      </c>
      <c r="K436" s="4" t="s">
        <v>518</v>
      </c>
      <c r="L436" s="7">
        <v>37211.0</v>
      </c>
      <c r="M436" s="4" t="s">
        <v>83</v>
      </c>
      <c r="N436" s="4" t="s">
        <v>1596</v>
      </c>
      <c r="O436" s="4" t="s">
        <v>51</v>
      </c>
      <c r="P436" s="4" t="s">
        <v>124</v>
      </c>
      <c r="Q436" s="4" t="s">
        <v>1597</v>
      </c>
      <c r="R436" s="9">
        <v>98.9335817657245</v>
      </c>
      <c r="S436" s="7">
        <v>7.0</v>
      </c>
      <c r="T436" s="7">
        <v>0.2</v>
      </c>
      <c r="U436" s="7">
        <v>32.1534140738605</v>
      </c>
      <c r="V436" s="10" t="str">
        <f t="shared" si="1"/>
        <v>2016-04</v>
      </c>
    </row>
    <row r="437">
      <c r="A437" s="7">
        <v>436.0</v>
      </c>
      <c r="B437" s="4" t="s">
        <v>1598</v>
      </c>
      <c r="C437" s="8">
        <v>42477.0</v>
      </c>
      <c r="D437" s="8">
        <v>42481.0</v>
      </c>
      <c r="E437" s="4" t="s">
        <v>98</v>
      </c>
      <c r="F437" s="4" t="s">
        <v>418</v>
      </c>
      <c r="G437" s="4" t="s">
        <v>419</v>
      </c>
      <c r="H437" s="4" t="s">
        <v>112</v>
      </c>
      <c r="I437" s="4" t="s">
        <v>30</v>
      </c>
      <c r="J437" s="4" t="s">
        <v>138</v>
      </c>
      <c r="K437" s="4" t="s">
        <v>82</v>
      </c>
      <c r="L437" s="7">
        <v>27604.0</v>
      </c>
      <c r="M437" s="4" t="s">
        <v>83</v>
      </c>
      <c r="N437" s="4" t="s">
        <v>1599</v>
      </c>
      <c r="O437" s="4" t="s">
        <v>39</v>
      </c>
      <c r="P437" s="4" t="s">
        <v>40</v>
      </c>
      <c r="Q437" s="4" t="s">
        <v>1600</v>
      </c>
      <c r="R437" s="9">
        <v>29.8354013226895</v>
      </c>
      <c r="S437" s="7">
        <v>1.0</v>
      </c>
      <c r="T437" s="7">
        <v>0.2</v>
      </c>
      <c r="U437" s="7">
        <v>3.35648264880257</v>
      </c>
      <c r="V437" s="10" t="str">
        <f t="shared" si="1"/>
        <v>2016-04</v>
      </c>
    </row>
    <row r="438">
      <c r="A438" s="7">
        <v>437.0</v>
      </c>
      <c r="B438" s="4" t="s">
        <v>1598</v>
      </c>
      <c r="C438" s="8">
        <v>42477.0</v>
      </c>
      <c r="D438" s="8">
        <v>42481.0</v>
      </c>
      <c r="E438" s="4" t="s">
        <v>98</v>
      </c>
      <c r="F438" s="4" t="s">
        <v>418</v>
      </c>
      <c r="G438" s="4" t="s">
        <v>419</v>
      </c>
      <c r="H438" s="4" t="s">
        <v>112</v>
      </c>
      <c r="I438" s="4" t="s">
        <v>30</v>
      </c>
      <c r="J438" s="4" t="s">
        <v>138</v>
      </c>
      <c r="K438" s="4" t="s">
        <v>82</v>
      </c>
      <c r="L438" s="7">
        <v>27604.0</v>
      </c>
      <c r="M438" s="4" t="s">
        <v>83</v>
      </c>
      <c r="N438" s="4" t="s">
        <v>1601</v>
      </c>
      <c r="O438" s="4" t="s">
        <v>35</v>
      </c>
      <c r="P438" s="4" t="s">
        <v>121</v>
      </c>
      <c r="Q438" s="4" t="s">
        <v>1602</v>
      </c>
      <c r="R438" s="9">
        <v>14.9030806619476</v>
      </c>
      <c r="S438" s="7">
        <v>8.0</v>
      </c>
      <c r="T438" s="7">
        <v>0.2</v>
      </c>
      <c r="U438" s="7">
        <v>5.02978972340732</v>
      </c>
      <c r="V438" s="10" t="str">
        <f t="shared" si="1"/>
        <v>2016-04</v>
      </c>
    </row>
    <row r="439">
      <c r="A439" s="7">
        <v>438.0</v>
      </c>
      <c r="B439" s="4" t="s">
        <v>1603</v>
      </c>
      <c r="C439" s="8">
        <v>42477.0</v>
      </c>
      <c r="D439" s="8">
        <v>42481.0</v>
      </c>
      <c r="E439" s="4" t="s">
        <v>26</v>
      </c>
      <c r="F439" s="4" t="s">
        <v>1459</v>
      </c>
      <c r="G439" s="4" t="s">
        <v>1460</v>
      </c>
      <c r="H439" s="4" t="s">
        <v>112</v>
      </c>
      <c r="I439" s="4" t="s">
        <v>30</v>
      </c>
      <c r="J439" s="4" t="s">
        <v>1604</v>
      </c>
      <c r="K439" s="4" t="s">
        <v>1605</v>
      </c>
      <c r="L439" s="7">
        <v>68104.0</v>
      </c>
      <c r="M439" s="4" t="s">
        <v>59</v>
      </c>
      <c r="N439" s="4" t="s">
        <v>1606</v>
      </c>
      <c r="O439" s="4" t="s">
        <v>51</v>
      </c>
      <c r="P439" s="4" t="s">
        <v>272</v>
      </c>
      <c r="Q439" s="4" t="s">
        <v>1607</v>
      </c>
      <c r="R439" s="9">
        <v>30.3291563786008</v>
      </c>
      <c r="S439" s="7">
        <v>5.0</v>
      </c>
      <c r="T439" s="7">
        <v>0.0</v>
      </c>
      <c r="U439" s="7">
        <v>9.40203847736625</v>
      </c>
      <c r="V439" s="10" t="str">
        <f t="shared" si="1"/>
        <v>2016-04</v>
      </c>
    </row>
    <row r="440">
      <c r="A440" s="7">
        <v>439.0</v>
      </c>
      <c r="B440" s="4" t="s">
        <v>1608</v>
      </c>
      <c r="C440" s="8">
        <v>42477.0</v>
      </c>
      <c r="D440" s="8">
        <v>42481.0</v>
      </c>
      <c r="E440" s="4" t="s">
        <v>26</v>
      </c>
      <c r="F440" s="4" t="s">
        <v>1609</v>
      </c>
      <c r="G440" s="4" t="s">
        <v>1610</v>
      </c>
      <c r="H440" s="4" t="s">
        <v>46</v>
      </c>
      <c r="I440" s="4" t="s">
        <v>30</v>
      </c>
      <c r="J440" s="4" t="s">
        <v>1391</v>
      </c>
      <c r="K440" s="4" t="s">
        <v>48</v>
      </c>
      <c r="L440" s="7">
        <v>90712.0</v>
      </c>
      <c r="M440" s="4" t="s">
        <v>49</v>
      </c>
      <c r="N440" s="4" t="s">
        <v>1611</v>
      </c>
      <c r="O440" s="4" t="s">
        <v>35</v>
      </c>
      <c r="P440" s="4" t="s">
        <v>36</v>
      </c>
      <c r="Q440" s="4" t="s">
        <v>1612</v>
      </c>
      <c r="R440" s="9">
        <v>257.499</v>
      </c>
      <c r="S440" s="7">
        <v>3.0</v>
      </c>
      <c r="T440" s="7">
        <v>0.15</v>
      </c>
      <c r="U440" s="7">
        <v>24.2352</v>
      </c>
      <c r="V440" s="10" t="str">
        <f t="shared" si="1"/>
        <v>2016-04</v>
      </c>
    </row>
    <row r="441">
      <c r="A441" s="7">
        <v>440.0</v>
      </c>
      <c r="B441" s="4" t="s">
        <v>1613</v>
      </c>
      <c r="C441" s="8">
        <v>42477.0</v>
      </c>
      <c r="D441" s="8">
        <v>42482.0</v>
      </c>
      <c r="E441" s="4" t="s">
        <v>26</v>
      </c>
      <c r="F441" s="4" t="s">
        <v>1614</v>
      </c>
      <c r="G441" s="4" t="s">
        <v>1615</v>
      </c>
      <c r="H441" s="4" t="s">
        <v>29</v>
      </c>
      <c r="I441" s="4" t="s">
        <v>30</v>
      </c>
      <c r="J441" s="4" t="s">
        <v>1095</v>
      </c>
      <c r="K441" s="4" t="s">
        <v>518</v>
      </c>
      <c r="L441" s="7">
        <v>38401.0</v>
      </c>
      <c r="M441" s="4" t="s">
        <v>83</v>
      </c>
      <c r="N441" s="4" t="s">
        <v>1616</v>
      </c>
      <c r="O441" s="4" t="s">
        <v>35</v>
      </c>
      <c r="P441" s="4" t="s">
        <v>121</v>
      </c>
      <c r="Q441" s="4" t="s">
        <v>1617</v>
      </c>
      <c r="R441" s="9">
        <v>63.339036636382</v>
      </c>
      <c r="S441" s="7">
        <v>5.0</v>
      </c>
      <c r="T441" s="7">
        <v>0.2</v>
      </c>
      <c r="U441" s="7">
        <v>11.0843314113669</v>
      </c>
      <c r="V441" s="10" t="str">
        <f t="shared" si="1"/>
        <v>2016-04</v>
      </c>
    </row>
    <row r="442">
      <c r="A442" s="7">
        <v>441.0</v>
      </c>
      <c r="B442" s="4" t="s">
        <v>1618</v>
      </c>
      <c r="C442" s="8">
        <v>42478.0</v>
      </c>
      <c r="D442" s="8">
        <v>42483.0</v>
      </c>
      <c r="E442" s="4" t="s">
        <v>26</v>
      </c>
      <c r="F442" s="4" t="s">
        <v>1619</v>
      </c>
      <c r="G442" s="4" t="s">
        <v>1620</v>
      </c>
      <c r="H442" s="4" t="s">
        <v>112</v>
      </c>
      <c r="I442" s="4" t="s">
        <v>30</v>
      </c>
      <c r="J442" s="4" t="s">
        <v>1621</v>
      </c>
      <c r="K442" s="4" t="s">
        <v>385</v>
      </c>
      <c r="L442" s="7">
        <v>60126.0</v>
      </c>
      <c r="M442" s="4" t="s">
        <v>59</v>
      </c>
      <c r="N442" s="4" t="s">
        <v>1622</v>
      </c>
      <c r="O442" s="4" t="s">
        <v>51</v>
      </c>
      <c r="P442" s="4" t="s">
        <v>52</v>
      </c>
      <c r="Q442" s="4" t="s">
        <v>1623</v>
      </c>
      <c r="R442" s="9">
        <v>240.614933333333</v>
      </c>
      <c r="S442" s="7">
        <v>3.0</v>
      </c>
      <c r="T442" s="7">
        <v>0.2</v>
      </c>
      <c r="U442" s="7">
        <v>-51.1306733333333</v>
      </c>
      <c r="V442" s="10" t="str">
        <f t="shared" si="1"/>
        <v>2016-04</v>
      </c>
    </row>
    <row r="443">
      <c r="A443" s="7">
        <v>442.0</v>
      </c>
      <c r="B443" s="4" t="s">
        <v>1618</v>
      </c>
      <c r="C443" s="8">
        <v>42478.0</v>
      </c>
      <c r="D443" s="8">
        <v>42483.0</v>
      </c>
      <c r="E443" s="4" t="s">
        <v>26</v>
      </c>
      <c r="F443" s="4" t="s">
        <v>1619</v>
      </c>
      <c r="G443" s="4" t="s">
        <v>1620</v>
      </c>
      <c r="H443" s="4" t="s">
        <v>112</v>
      </c>
      <c r="I443" s="4" t="s">
        <v>30</v>
      </c>
      <c r="J443" s="4" t="s">
        <v>1621</v>
      </c>
      <c r="K443" s="4" t="s">
        <v>385</v>
      </c>
      <c r="L443" s="7">
        <v>60126.0</v>
      </c>
      <c r="M443" s="4" t="s">
        <v>59</v>
      </c>
      <c r="N443" s="4" t="s">
        <v>1624</v>
      </c>
      <c r="O443" s="4" t="s">
        <v>51</v>
      </c>
      <c r="P443" s="4" t="s">
        <v>124</v>
      </c>
      <c r="Q443" s="4" t="s">
        <v>1625</v>
      </c>
      <c r="R443" s="9">
        <v>10.0935111111111</v>
      </c>
      <c r="S443" s="7">
        <v>2.0</v>
      </c>
      <c r="T443" s="7">
        <v>0.2</v>
      </c>
      <c r="U443" s="7">
        <v>3.40656</v>
      </c>
      <c r="V443" s="10" t="str">
        <f t="shared" si="1"/>
        <v>2016-04</v>
      </c>
    </row>
    <row r="444">
      <c r="A444" s="7">
        <v>443.0</v>
      </c>
      <c r="B444" s="4" t="s">
        <v>1626</v>
      </c>
      <c r="C444" s="8">
        <v>42478.0</v>
      </c>
      <c r="D444" s="8">
        <v>42482.0</v>
      </c>
      <c r="E444" s="4" t="s">
        <v>26</v>
      </c>
      <c r="F444" s="4" t="s">
        <v>1627</v>
      </c>
      <c r="G444" s="4" t="s">
        <v>1628</v>
      </c>
      <c r="H444" s="4" t="s">
        <v>46</v>
      </c>
      <c r="I444" s="4" t="s">
        <v>30</v>
      </c>
      <c r="J444" s="4" t="s">
        <v>1629</v>
      </c>
      <c r="K444" s="4" t="s">
        <v>429</v>
      </c>
      <c r="L444" s="7">
        <v>23320.0</v>
      </c>
      <c r="M444" s="4" t="s">
        <v>83</v>
      </c>
      <c r="N444" s="4" t="s">
        <v>1630</v>
      </c>
      <c r="O444" s="4" t="s">
        <v>51</v>
      </c>
      <c r="P444" s="4" t="s">
        <v>283</v>
      </c>
      <c r="Q444" s="4" t="s">
        <v>1631</v>
      </c>
      <c r="R444" s="9">
        <v>163.507043519477</v>
      </c>
      <c r="S444" s="7">
        <v>4.0</v>
      </c>
      <c r="T444" s="7">
        <v>0.0</v>
      </c>
      <c r="U444" s="7">
        <v>44.1469017502589</v>
      </c>
      <c r="V444" s="10" t="str">
        <f t="shared" si="1"/>
        <v>2016-04</v>
      </c>
    </row>
    <row r="445">
      <c r="A445" s="7">
        <v>444.0</v>
      </c>
      <c r="B445" s="4" t="s">
        <v>1626</v>
      </c>
      <c r="C445" s="8">
        <v>42478.0</v>
      </c>
      <c r="D445" s="8">
        <v>42482.0</v>
      </c>
      <c r="E445" s="4" t="s">
        <v>26</v>
      </c>
      <c r="F445" s="4" t="s">
        <v>1627</v>
      </c>
      <c r="G445" s="4" t="s">
        <v>1628</v>
      </c>
      <c r="H445" s="4" t="s">
        <v>46</v>
      </c>
      <c r="I445" s="4" t="s">
        <v>30</v>
      </c>
      <c r="J445" s="4" t="s">
        <v>1629</v>
      </c>
      <c r="K445" s="4" t="s">
        <v>429</v>
      </c>
      <c r="L445" s="7">
        <v>23320.0</v>
      </c>
      <c r="M445" s="4" t="s">
        <v>83</v>
      </c>
      <c r="N445" s="4" t="s">
        <v>1632</v>
      </c>
      <c r="O445" s="4" t="s">
        <v>39</v>
      </c>
      <c r="P445" s="4" t="s">
        <v>40</v>
      </c>
      <c r="Q445" s="4" t="s">
        <v>1633</v>
      </c>
      <c r="R445" s="9">
        <v>23.9975851351768</v>
      </c>
      <c r="S445" s="7">
        <v>4.0</v>
      </c>
      <c r="T445" s="7">
        <v>0.0</v>
      </c>
      <c r="U445" s="7">
        <v>6.47934798649774</v>
      </c>
      <c r="V445" s="10" t="str">
        <f t="shared" si="1"/>
        <v>2016-04</v>
      </c>
    </row>
    <row r="446">
      <c r="A446" s="7">
        <v>445.0</v>
      </c>
      <c r="B446" s="4" t="s">
        <v>1634</v>
      </c>
      <c r="C446" s="8">
        <v>42478.0</v>
      </c>
      <c r="D446" s="8">
        <v>42483.0</v>
      </c>
      <c r="E446" s="4" t="s">
        <v>26</v>
      </c>
      <c r="F446" s="4" t="s">
        <v>1635</v>
      </c>
      <c r="G446" s="4" t="s">
        <v>1636</v>
      </c>
      <c r="H446" s="4" t="s">
        <v>29</v>
      </c>
      <c r="I446" s="4" t="s">
        <v>30</v>
      </c>
      <c r="J446" s="4" t="s">
        <v>455</v>
      </c>
      <c r="K446" s="4" t="s">
        <v>58</v>
      </c>
      <c r="L446" s="7">
        <v>77070.0</v>
      </c>
      <c r="M446" s="4" t="s">
        <v>59</v>
      </c>
      <c r="N446" s="4" t="s">
        <v>1048</v>
      </c>
      <c r="O446" s="4" t="s">
        <v>35</v>
      </c>
      <c r="P446" s="4" t="s">
        <v>263</v>
      </c>
      <c r="Q446" s="4" t="s">
        <v>1049</v>
      </c>
      <c r="R446" s="9">
        <v>359.677422222222</v>
      </c>
      <c r="S446" s="7">
        <v>4.0</v>
      </c>
      <c r="T446" s="7">
        <v>0.3</v>
      </c>
      <c r="U446" s="7">
        <v>-97.6267288888889</v>
      </c>
      <c r="V446" s="10" t="str">
        <f t="shared" si="1"/>
        <v>2016-04</v>
      </c>
    </row>
    <row r="447">
      <c r="A447" s="7">
        <v>446.0</v>
      </c>
      <c r="B447" s="4" t="s">
        <v>1634</v>
      </c>
      <c r="C447" s="8">
        <v>42478.0</v>
      </c>
      <c r="D447" s="8">
        <v>42483.0</v>
      </c>
      <c r="E447" s="4" t="s">
        <v>26</v>
      </c>
      <c r="F447" s="4" t="s">
        <v>1635</v>
      </c>
      <c r="G447" s="4" t="s">
        <v>1636</v>
      </c>
      <c r="H447" s="4" t="s">
        <v>29</v>
      </c>
      <c r="I447" s="4" t="s">
        <v>30</v>
      </c>
      <c r="J447" s="4" t="s">
        <v>455</v>
      </c>
      <c r="K447" s="4" t="s">
        <v>58</v>
      </c>
      <c r="L447" s="7">
        <v>77070.0</v>
      </c>
      <c r="M447" s="4" t="s">
        <v>59</v>
      </c>
      <c r="N447" s="4" t="s">
        <v>1637</v>
      </c>
      <c r="O447" s="4" t="s">
        <v>51</v>
      </c>
      <c r="P447" s="4" t="s">
        <v>52</v>
      </c>
      <c r="Q447" s="4" t="s">
        <v>1638</v>
      </c>
      <c r="R447" s="9">
        <v>1624.04426666667</v>
      </c>
      <c r="S447" s="7">
        <v>3.0</v>
      </c>
      <c r="T447" s="7">
        <v>0.2</v>
      </c>
      <c r="U447" s="7">
        <v>81.2022133333333</v>
      </c>
      <c r="V447" s="10" t="str">
        <f t="shared" si="1"/>
        <v>2016-04</v>
      </c>
    </row>
    <row r="448">
      <c r="A448" s="7">
        <v>447.0</v>
      </c>
      <c r="B448" s="4" t="s">
        <v>1634</v>
      </c>
      <c r="C448" s="8">
        <v>42478.0</v>
      </c>
      <c r="D448" s="8">
        <v>42483.0</v>
      </c>
      <c r="E448" s="4" t="s">
        <v>26</v>
      </c>
      <c r="F448" s="4" t="s">
        <v>1635</v>
      </c>
      <c r="G448" s="4" t="s">
        <v>1636</v>
      </c>
      <c r="H448" s="4" t="s">
        <v>29</v>
      </c>
      <c r="I448" s="4" t="s">
        <v>30</v>
      </c>
      <c r="J448" s="4" t="s">
        <v>455</v>
      </c>
      <c r="K448" s="4" t="s">
        <v>58</v>
      </c>
      <c r="L448" s="7">
        <v>77070.0</v>
      </c>
      <c r="M448" s="4" t="s">
        <v>59</v>
      </c>
      <c r="N448" s="4" t="s">
        <v>1639</v>
      </c>
      <c r="O448" s="4" t="s">
        <v>35</v>
      </c>
      <c r="P448" s="4" t="s">
        <v>121</v>
      </c>
      <c r="Q448" s="4" t="s">
        <v>1640</v>
      </c>
      <c r="R448" s="9">
        <v>133.563555555556</v>
      </c>
      <c r="S448" s="7">
        <v>5.0</v>
      </c>
      <c r="T448" s="7">
        <v>0.6</v>
      </c>
      <c r="U448" s="7">
        <v>-70.1208666666667</v>
      </c>
      <c r="V448" s="10" t="str">
        <f t="shared" si="1"/>
        <v>2016-04</v>
      </c>
    </row>
    <row r="449">
      <c r="A449" s="7">
        <v>448.0</v>
      </c>
      <c r="B449" s="4" t="s">
        <v>1641</v>
      </c>
      <c r="C449" s="8">
        <v>42478.0</v>
      </c>
      <c r="D449" s="8">
        <v>42483.0</v>
      </c>
      <c r="E449" s="4" t="s">
        <v>26</v>
      </c>
      <c r="F449" s="4" t="s">
        <v>1642</v>
      </c>
      <c r="G449" s="4" t="s">
        <v>1643</v>
      </c>
      <c r="H449" s="4" t="s">
        <v>29</v>
      </c>
      <c r="I449" s="4" t="s">
        <v>30</v>
      </c>
      <c r="J449" s="4" t="s">
        <v>222</v>
      </c>
      <c r="K449" s="4" t="s">
        <v>223</v>
      </c>
      <c r="L449" s="7">
        <v>10009.0</v>
      </c>
      <c r="M449" s="4" t="s">
        <v>33</v>
      </c>
      <c r="N449" s="4" t="s">
        <v>207</v>
      </c>
      <c r="O449" s="4" t="s">
        <v>51</v>
      </c>
      <c r="P449" s="4" t="s">
        <v>93</v>
      </c>
      <c r="Q449" s="4" t="s">
        <v>208</v>
      </c>
      <c r="R449" s="9">
        <v>7.30066666666667</v>
      </c>
      <c r="S449" s="7">
        <v>3.0</v>
      </c>
      <c r="T449" s="7">
        <v>0.0</v>
      </c>
      <c r="U449" s="7">
        <v>2.11719333333333</v>
      </c>
      <c r="V449" s="10" t="str">
        <f t="shared" si="1"/>
        <v>2016-04</v>
      </c>
    </row>
    <row r="450">
      <c r="A450" s="7">
        <v>449.0</v>
      </c>
      <c r="B450" s="4" t="s">
        <v>1641</v>
      </c>
      <c r="C450" s="8">
        <v>42478.0</v>
      </c>
      <c r="D450" s="8">
        <v>42483.0</v>
      </c>
      <c r="E450" s="4" t="s">
        <v>26</v>
      </c>
      <c r="F450" s="4" t="s">
        <v>1642</v>
      </c>
      <c r="G450" s="4" t="s">
        <v>1643</v>
      </c>
      <c r="H450" s="4" t="s">
        <v>29</v>
      </c>
      <c r="I450" s="4" t="s">
        <v>30</v>
      </c>
      <c r="J450" s="4" t="s">
        <v>222</v>
      </c>
      <c r="K450" s="4" t="s">
        <v>223</v>
      </c>
      <c r="L450" s="7">
        <v>10009.0</v>
      </c>
      <c r="M450" s="4" t="s">
        <v>33</v>
      </c>
      <c r="N450" s="4" t="s">
        <v>1644</v>
      </c>
      <c r="O450" s="4" t="s">
        <v>51</v>
      </c>
      <c r="P450" s="4" t="s">
        <v>635</v>
      </c>
      <c r="Q450" s="4" t="s">
        <v>1645</v>
      </c>
      <c r="R450" s="9">
        <v>7.144</v>
      </c>
      <c r="S450" s="7">
        <v>1.0</v>
      </c>
      <c r="T450" s="7">
        <v>0.0</v>
      </c>
      <c r="U450" s="7">
        <v>1.92888</v>
      </c>
      <c r="V450" s="10" t="str">
        <f t="shared" si="1"/>
        <v>2016-04</v>
      </c>
    </row>
    <row r="451">
      <c r="A451" s="7">
        <v>450.0</v>
      </c>
      <c r="B451" s="4" t="s">
        <v>1646</v>
      </c>
      <c r="C451" s="8">
        <v>42479.0</v>
      </c>
      <c r="D451" s="8">
        <v>42485.0</v>
      </c>
      <c r="E451" s="4" t="s">
        <v>26</v>
      </c>
      <c r="F451" s="4" t="s">
        <v>1361</v>
      </c>
      <c r="G451" s="4" t="s">
        <v>1362</v>
      </c>
      <c r="H451" s="4" t="s">
        <v>112</v>
      </c>
      <c r="I451" s="4" t="s">
        <v>30</v>
      </c>
      <c r="J451" s="4" t="s">
        <v>188</v>
      </c>
      <c r="K451" s="4" t="s">
        <v>157</v>
      </c>
      <c r="L451" s="7">
        <v>43229.0</v>
      </c>
      <c r="M451" s="4" t="s">
        <v>33</v>
      </c>
      <c r="N451" s="4" t="s">
        <v>1647</v>
      </c>
      <c r="O451" s="4" t="s">
        <v>35</v>
      </c>
      <c r="P451" s="4" t="s">
        <v>73</v>
      </c>
      <c r="Q451" s="4" t="s">
        <v>1648</v>
      </c>
      <c r="R451" s="9">
        <v>214.379367901235</v>
      </c>
      <c r="S451" s="7">
        <v>2.0</v>
      </c>
      <c r="T451" s="7">
        <v>0.4</v>
      </c>
      <c r="U451" s="7">
        <v>-60.7408209053498</v>
      </c>
      <c r="V451" s="10" t="str">
        <f t="shared" si="1"/>
        <v>2016-04</v>
      </c>
    </row>
    <row r="452">
      <c r="A452" s="7">
        <v>451.0</v>
      </c>
      <c r="B452" s="4" t="s">
        <v>1646</v>
      </c>
      <c r="C452" s="8">
        <v>42479.0</v>
      </c>
      <c r="D452" s="8">
        <v>42485.0</v>
      </c>
      <c r="E452" s="4" t="s">
        <v>26</v>
      </c>
      <c r="F452" s="4" t="s">
        <v>1361</v>
      </c>
      <c r="G452" s="4" t="s">
        <v>1362</v>
      </c>
      <c r="H452" s="4" t="s">
        <v>112</v>
      </c>
      <c r="I452" s="4" t="s">
        <v>30</v>
      </c>
      <c r="J452" s="4" t="s">
        <v>188</v>
      </c>
      <c r="K452" s="4" t="s">
        <v>157</v>
      </c>
      <c r="L452" s="7">
        <v>43229.0</v>
      </c>
      <c r="M452" s="4" t="s">
        <v>33</v>
      </c>
      <c r="N452" s="4" t="s">
        <v>1649</v>
      </c>
      <c r="O452" s="4" t="s">
        <v>51</v>
      </c>
      <c r="P452" s="4" t="s">
        <v>124</v>
      </c>
      <c r="Q452" s="4" t="s">
        <v>1650</v>
      </c>
      <c r="R452" s="9">
        <v>438.212592592593</v>
      </c>
      <c r="S452" s="7">
        <v>5.0</v>
      </c>
      <c r="T452" s="7">
        <v>0.2</v>
      </c>
      <c r="U452" s="7">
        <v>153.374407407407</v>
      </c>
      <c r="V452" s="10" t="str">
        <f t="shared" si="1"/>
        <v>2016-04</v>
      </c>
    </row>
    <row r="453">
      <c r="A453" s="7">
        <v>452.0</v>
      </c>
      <c r="B453" s="4" t="s">
        <v>1651</v>
      </c>
      <c r="C453" s="8">
        <v>42479.0</v>
      </c>
      <c r="D453" s="8">
        <v>42484.0</v>
      </c>
      <c r="E453" s="4" t="s">
        <v>98</v>
      </c>
      <c r="F453" s="4" t="s">
        <v>1652</v>
      </c>
      <c r="G453" s="4" t="s">
        <v>1653</v>
      </c>
      <c r="H453" s="4" t="s">
        <v>46</v>
      </c>
      <c r="I453" s="4" t="s">
        <v>30</v>
      </c>
      <c r="J453" s="4" t="s">
        <v>47</v>
      </c>
      <c r="K453" s="4" t="s">
        <v>48</v>
      </c>
      <c r="L453" s="7">
        <v>90049.0</v>
      </c>
      <c r="M453" s="4" t="s">
        <v>49</v>
      </c>
      <c r="N453" s="4" t="s">
        <v>1654</v>
      </c>
      <c r="O453" s="4" t="s">
        <v>39</v>
      </c>
      <c r="P453" s="4" t="s">
        <v>40</v>
      </c>
      <c r="Q453" s="4" t="s">
        <v>1655</v>
      </c>
      <c r="R453" s="9">
        <v>39.96</v>
      </c>
      <c r="S453" s="7">
        <v>5.0</v>
      </c>
      <c r="T453" s="7">
        <v>0.2</v>
      </c>
      <c r="U453" s="7">
        <v>12.987</v>
      </c>
      <c r="V453" s="10" t="str">
        <f t="shared" si="1"/>
        <v>2016-04</v>
      </c>
    </row>
    <row r="454">
      <c r="A454" s="7">
        <v>453.0</v>
      </c>
      <c r="B454" s="4" t="s">
        <v>1651</v>
      </c>
      <c r="C454" s="8">
        <v>42479.0</v>
      </c>
      <c r="D454" s="8">
        <v>42484.0</v>
      </c>
      <c r="E454" s="4" t="s">
        <v>98</v>
      </c>
      <c r="F454" s="4" t="s">
        <v>1652</v>
      </c>
      <c r="G454" s="4" t="s">
        <v>1653</v>
      </c>
      <c r="H454" s="4" t="s">
        <v>46</v>
      </c>
      <c r="I454" s="4" t="s">
        <v>30</v>
      </c>
      <c r="J454" s="4" t="s">
        <v>47</v>
      </c>
      <c r="K454" s="4" t="s">
        <v>48</v>
      </c>
      <c r="L454" s="7">
        <v>90049.0</v>
      </c>
      <c r="M454" s="4" t="s">
        <v>49</v>
      </c>
      <c r="N454" s="4" t="s">
        <v>1656</v>
      </c>
      <c r="O454" s="4" t="s">
        <v>51</v>
      </c>
      <c r="P454" s="4" t="s">
        <v>93</v>
      </c>
      <c r="Q454" s="4" t="s">
        <v>1657</v>
      </c>
      <c r="R454" s="9">
        <v>5.46</v>
      </c>
      <c r="S454" s="7">
        <v>3.0</v>
      </c>
      <c r="T454" s="7">
        <v>0.0</v>
      </c>
      <c r="U454" s="7">
        <v>1.5288</v>
      </c>
      <c r="V454" s="10" t="str">
        <f t="shared" si="1"/>
        <v>2016-04</v>
      </c>
    </row>
    <row r="455">
      <c r="A455" s="7">
        <v>454.0</v>
      </c>
      <c r="B455" s="4" t="s">
        <v>1651</v>
      </c>
      <c r="C455" s="8">
        <v>42479.0</v>
      </c>
      <c r="D455" s="8">
        <v>42484.0</v>
      </c>
      <c r="E455" s="4" t="s">
        <v>98</v>
      </c>
      <c r="F455" s="4" t="s">
        <v>1652</v>
      </c>
      <c r="G455" s="4" t="s">
        <v>1653</v>
      </c>
      <c r="H455" s="4" t="s">
        <v>46</v>
      </c>
      <c r="I455" s="4" t="s">
        <v>30</v>
      </c>
      <c r="J455" s="4" t="s">
        <v>47</v>
      </c>
      <c r="K455" s="4" t="s">
        <v>48</v>
      </c>
      <c r="L455" s="7">
        <v>90049.0</v>
      </c>
      <c r="M455" s="4" t="s">
        <v>49</v>
      </c>
      <c r="N455" s="4" t="s">
        <v>1658</v>
      </c>
      <c r="O455" s="4" t="s">
        <v>51</v>
      </c>
      <c r="P455" s="4" t="s">
        <v>93</v>
      </c>
      <c r="Q455" s="4" t="s">
        <v>1659</v>
      </c>
      <c r="R455" s="9">
        <v>73.2</v>
      </c>
      <c r="S455" s="7">
        <v>5.0</v>
      </c>
      <c r="T455" s="7">
        <v>0.0</v>
      </c>
      <c r="U455" s="7">
        <v>21.228</v>
      </c>
      <c r="V455" s="10" t="str">
        <f t="shared" si="1"/>
        <v>2016-04</v>
      </c>
    </row>
    <row r="456">
      <c r="A456" s="7">
        <v>455.0</v>
      </c>
      <c r="B456" s="4" t="s">
        <v>1651</v>
      </c>
      <c r="C456" s="8">
        <v>42479.0</v>
      </c>
      <c r="D456" s="8">
        <v>42484.0</v>
      </c>
      <c r="E456" s="4" t="s">
        <v>98</v>
      </c>
      <c r="F456" s="4" t="s">
        <v>1652</v>
      </c>
      <c r="G456" s="4" t="s">
        <v>1653</v>
      </c>
      <c r="H456" s="4" t="s">
        <v>46</v>
      </c>
      <c r="I456" s="4" t="s">
        <v>30</v>
      </c>
      <c r="J456" s="4" t="s">
        <v>47</v>
      </c>
      <c r="K456" s="4" t="s">
        <v>48</v>
      </c>
      <c r="L456" s="7">
        <v>90049.0</v>
      </c>
      <c r="M456" s="4" t="s">
        <v>49</v>
      </c>
      <c r="N456" s="4" t="s">
        <v>1660</v>
      </c>
      <c r="O456" s="4" t="s">
        <v>51</v>
      </c>
      <c r="P456" s="4" t="s">
        <v>76</v>
      </c>
      <c r="Q456" s="4" t="s">
        <v>1661</v>
      </c>
      <c r="R456" s="9">
        <v>5.84</v>
      </c>
      <c r="S456" s="7">
        <v>1.0</v>
      </c>
      <c r="T456" s="7">
        <v>0.2</v>
      </c>
      <c r="U456" s="7">
        <v>1.971</v>
      </c>
      <c r="V456" s="10" t="str">
        <f t="shared" si="1"/>
        <v>2016-04</v>
      </c>
    </row>
    <row r="457">
      <c r="A457" s="7">
        <v>456.0</v>
      </c>
      <c r="B457" s="4" t="s">
        <v>1651</v>
      </c>
      <c r="C457" s="8">
        <v>42479.0</v>
      </c>
      <c r="D457" s="8">
        <v>42484.0</v>
      </c>
      <c r="E457" s="4" t="s">
        <v>98</v>
      </c>
      <c r="F457" s="4" t="s">
        <v>1652</v>
      </c>
      <c r="G457" s="4" t="s">
        <v>1653</v>
      </c>
      <c r="H457" s="4" t="s">
        <v>46</v>
      </c>
      <c r="I457" s="4" t="s">
        <v>30</v>
      </c>
      <c r="J457" s="4" t="s">
        <v>47</v>
      </c>
      <c r="K457" s="4" t="s">
        <v>48</v>
      </c>
      <c r="L457" s="7">
        <v>90049.0</v>
      </c>
      <c r="M457" s="4" t="s">
        <v>49</v>
      </c>
      <c r="N457" s="4" t="s">
        <v>1662</v>
      </c>
      <c r="O457" s="4" t="s">
        <v>51</v>
      </c>
      <c r="P457" s="4" t="s">
        <v>124</v>
      </c>
      <c r="Q457" s="4" t="s">
        <v>1663</v>
      </c>
      <c r="R457" s="9">
        <v>22.72</v>
      </c>
      <c r="S457" s="7">
        <v>4.0</v>
      </c>
      <c r="T457" s="7">
        <v>0.0</v>
      </c>
      <c r="U457" s="7">
        <v>10.224</v>
      </c>
      <c r="V457" s="10" t="str">
        <f t="shared" si="1"/>
        <v>2016-04</v>
      </c>
    </row>
    <row r="458">
      <c r="A458" s="7">
        <v>457.0</v>
      </c>
      <c r="B458" s="4" t="s">
        <v>1651</v>
      </c>
      <c r="C458" s="8">
        <v>42479.0</v>
      </c>
      <c r="D458" s="8">
        <v>42484.0</v>
      </c>
      <c r="E458" s="4" t="s">
        <v>98</v>
      </c>
      <c r="F458" s="4" t="s">
        <v>1652</v>
      </c>
      <c r="G458" s="4" t="s">
        <v>1653</v>
      </c>
      <c r="H458" s="4" t="s">
        <v>46</v>
      </c>
      <c r="I458" s="4" t="s">
        <v>30</v>
      </c>
      <c r="J458" s="4" t="s">
        <v>47</v>
      </c>
      <c r="K458" s="4" t="s">
        <v>48</v>
      </c>
      <c r="L458" s="7">
        <v>90049.0</v>
      </c>
      <c r="M458" s="4" t="s">
        <v>49</v>
      </c>
      <c r="N458" s="4" t="s">
        <v>1664</v>
      </c>
      <c r="O458" s="4" t="s">
        <v>51</v>
      </c>
      <c r="P458" s="4" t="s">
        <v>76</v>
      </c>
      <c r="Q458" s="4" t="s">
        <v>1665</v>
      </c>
      <c r="R458" s="9">
        <v>9.336</v>
      </c>
      <c r="S458" s="7">
        <v>3.0</v>
      </c>
      <c r="T458" s="7">
        <v>0.2</v>
      </c>
      <c r="U458" s="7">
        <v>3.2676</v>
      </c>
      <c r="V458" s="10" t="str">
        <f t="shared" si="1"/>
        <v>2016-04</v>
      </c>
    </row>
    <row r="459">
      <c r="A459" s="7">
        <v>458.0</v>
      </c>
      <c r="B459" s="4" t="s">
        <v>1666</v>
      </c>
      <c r="C459" s="8">
        <v>42479.0</v>
      </c>
      <c r="D459" s="8">
        <v>42486.0</v>
      </c>
      <c r="E459" s="4" t="s">
        <v>26</v>
      </c>
      <c r="F459" s="4" t="s">
        <v>1667</v>
      </c>
      <c r="G459" s="4" t="s">
        <v>1668</v>
      </c>
      <c r="H459" s="4" t="s">
        <v>46</v>
      </c>
      <c r="I459" s="4" t="s">
        <v>30</v>
      </c>
      <c r="J459" s="4" t="s">
        <v>222</v>
      </c>
      <c r="K459" s="4" t="s">
        <v>223</v>
      </c>
      <c r="L459" s="7">
        <v>10035.0</v>
      </c>
      <c r="M459" s="4" t="s">
        <v>33</v>
      </c>
      <c r="N459" s="4" t="s">
        <v>1669</v>
      </c>
      <c r="O459" s="4" t="s">
        <v>39</v>
      </c>
      <c r="P459" s="4" t="s">
        <v>40</v>
      </c>
      <c r="Q459" s="4" t="s">
        <v>1670</v>
      </c>
      <c r="R459" s="9">
        <v>27.1453580246914</v>
      </c>
      <c r="S459" s="7">
        <v>2.0</v>
      </c>
      <c r="T459" s="7">
        <v>0.0</v>
      </c>
      <c r="U459" s="7">
        <v>0.814360740740741</v>
      </c>
      <c r="V459" s="10" t="str">
        <f t="shared" si="1"/>
        <v>2016-04</v>
      </c>
    </row>
    <row r="460">
      <c r="A460" s="7">
        <v>459.0</v>
      </c>
      <c r="B460" s="4" t="s">
        <v>1666</v>
      </c>
      <c r="C460" s="8">
        <v>42479.0</v>
      </c>
      <c r="D460" s="8">
        <v>42486.0</v>
      </c>
      <c r="E460" s="4" t="s">
        <v>26</v>
      </c>
      <c r="F460" s="4" t="s">
        <v>1667</v>
      </c>
      <c r="G460" s="4" t="s">
        <v>1668</v>
      </c>
      <c r="H460" s="4" t="s">
        <v>46</v>
      </c>
      <c r="I460" s="4" t="s">
        <v>30</v>
      </c>
      <c r="J460" s="4" t="s">
        <v>222</v>
      </c>
      <c r="K460" s="4" t="s">
        <v>223</v>
      </c>
      <c r="L460" s="7">
        <v>10035.0</v>
      </c>
      <c r="M460" s="4" t="s">
        <v>33</v>
      </c>
      <c r="N460" s="4" t="s">
        <v>1671</v>
      </c>
      <c r="O460" s="4" t="s">
        <v>51</v>
      </c>
      <c r="P460" s="4" t="s">
        <v>93</v>
      </c>
      <c r="Q460" s="4" t="s">
        <v>1672</v>
      </c>
      <c r="R460" s="9">
        <v>3.42712757201646</v>
      </c>
      <c r="S460" s="7">
        <v>2.0</v>
      </c>
      <c r="T460" s="7">
        <v>0.0</v>
      </c>
      <c r="U460" s="7">
        <v>1.54220740740741</v>
      </c>
      <c r="V460" s="10" t="str">
        <f t="shared" si="1"/>
        <v>2016-04</v>
      </c>
    </row>
    <row r="461">
      <c r="A461" s="7">
        <v>460.0</v>
      </c>
      <c r="B461" s="4" t="s">
        <v>1666</v>
      </c>
      <c r="C461" s="8">
        <v>42479.0</v>
      </c>
      <c r="D461" s="8">
        <v>42486.0</v>
      </c>
      <c r="E461" s="4" t="s">
        <v>26</v>
      </c>
      <c r="F461" s="4" t="s">
        <v>1667</v>
      </c>
      <c r="G461" s="4" t="s">
        <v>1668</v>
      </c>
      <c r="H461" s="4" t="s">
        <v>46</v>
      </c>
      <c r="I461" s="4" t="s">
        <v>30</v>
      </c>
      <c r="J461" s="4" t="s">
        <v>222</v>
      </c>
      <c r="K461" s="4" t="s">
        <v>223</v>
      </c>
      <c r="L461" s="7">
        <v>10035.0</v>
      </c>
      <c r="M461" s="4" t="s">
        <v>33</v>
      </c>
      <c r="N461" s="4" t="s">
        <v>1673</v>
      </c>
      <c r="O461" s="4" t="s">
        <v>51</v>
      </c>
      <c r="P461" s="4" t="s">
        <v>52</v>
      </c>
      <c r="Q461" s="4" t="s">
        <v>1674</v>
      </c>
      <c r="R461" s="9">
        <v>480.508362139918</v>
      </c>
      <c r="S461" s="7">
        <v>4.0</v>
      </c>
      <c r="T461" s="7">
        <v>0.0</v>
      </c>
      <c r="U461" s="7">
        <v>14.4152508641975</v>
      </c>
      <c r="V461" s="10" t="str">
        <f t="shared" si="1"/>
        <v>2016-04</v>
      </c>
    </row>
    <row r="462">
      <c r="A462" s="7">
        <v>461.0</v>
      </c>
      <c r="B462" s="4" t="s">
        <v>1666</v>
      </c>
      <c r="C462" s="8">
        <v>42479.0</v>
      </c>
      <c r="D462" s="8">
        <v>42486.0</v>
      </c>
      <c r="E462" s="4" t="s">
        <v>26</v>
      </c>
      <c r="F462" s="4" t="s">
        <v>1667</v>
      </c>
      <c r="G462" s="4" t="s">
        <v>1668</v>
      </c>
      <c r="H462" s="4" t="s">
        <v>46</v>
      </c>
      <c r="I462" s="4" t="s">
        <v>30</v>
      </c>
      <c r="J462" s="4" t="s">
        <v>222</v>
      </c>
      <c r="K462" s="4" t="s">
        <v>223</v>
      </c>
      <c r="L462" s="7">
        <v>10035.0</v>
      </c>
      <c r="M462" s="4" t="s">
        <v>33</v>
      </c>
      <c r="N462" s="4" t="s">
        <v>1675</v>
      </c>
      <c r="O462" s="4" t="s">
        <v>51</v>
      </c>
      <c r="P462" s="4" t="s">
        <v>635</v>
      </c>
      <c r="Q462" s="4" t="s">
        <v>1676</v>
      </c>
      <c r="R462" s="9">
        <v>8.10808230452675</v>
      </c>
      <c r="S462" s="7">
        <v>2.0</v>
      </c>
      <c r="T462" s="7">
        <v>0.0</v>
      </c>
      <c r="U462" s="7">
        <v>2.35134386831276</v>
      </c>
      <c r="V462" s="10" t="str">
        <f t="shared" si="1"/>
        <v>2016-04</v>
      </c>
    </row>
    <row r="463">
      <c r="A463" s="7">
        <v>462.0</v>
      </c>
      <c r="B463" s="4" t="s">
        <v>1666</v>
      </c>
      <c r="C463" s="8">
        <v>42479.0</v>
      </c>
      <c r="D463" s="8">
        <v>42486.0</v>
      </c>
      <c r="E463" s="4" t="s">
        <v>26</v>
      </c>
      <c r="F463" s="4" t="s">
        <v>1667</v>
      </c>
      <c r="G463" s="4" t="s">
        <v>1668</v>
      </c>
      <c r="H463" s="4" t="s">
        <v>46</v>
      </c>
      <c r="I463" s="4" t="s">
        <v>30</v>
      </c>
      <c r="J463" s="4" t="s">
        <v>222</v>
      </c>
      <c r="K463" s="4" t="s">
        <v>223</v>
      </c>
      <c r="L463" s="7">
        <v>10035.0</v>
      </c>
      <c r="M463" s="4" t="s">
        <v>33</v>
      </c>
      <c r="N463" s="4" t="s">
        <v>1677</v>
      </c>
      <c r="O463" s="4" t="s">
        <v>51</v>
      </c>
      <c r="P463" s="4" t="s">
        <v>93</v>
      </c>
      <c r="Q463" s="4" t="s">
        <v>1678</v>
      </c>
      <c r="R463" s="9">
        <v>75.1878353909465</v>
      </c>
      <c r="S463" s="7">
        <v>2.0</v>
      </c>
      <c r="T463" s="7">
        <v>0.0</v>
      </c>
      <c r="U463" s="7">
        <v>18.7969588477366</v>
      </c>
      <c r="V463" s="10" t="str">
        <f t="shared" si="1"/>
        <v>2016-04</v>
      </c>
    </row>
    <row r="464">
      <c r="A464" s="7">
        <v>463.0</v>
      </c>
      <c r="B464" s="4" t="s">
        <v>1666</v>
      </c>
      <c r="C464" s="8">
        <v>42479.0</v>
      </c>
      <c r="D464" s="8">
        <v>42486.0</v>
      </c>
      <c r="E464" s="4" t="s">
        <v>26</v>
      </c>
      <c r="F464" s="4" t="s">
        <v>1667</v>
      </c>
      <c r="G464" s="4" t="s">
        <v>1668</v>
      </c>
      <c r="H464" s="4" t="s">
        <v>46</v>
      </c>
      <c r="I464" s="4" t="s">
        <v>30</v>
      </c>
      <c r="J464" s="4" t="s">
        <v>222</v>
      </c>
      <c r="K464" s="4" t="s">
        <v>223</v>
      </c>
      <c r="L464" s="7">
        <v>10035.0</v>
      </c>
      <c r="M464" s="4" t="s">
        <v>33</v>
      </c>
      <c r="N464" s="4" t="s">
        <v>1679</v>
      </c>
      <c r="O464" s="4" t="s">
        <v>51</v>
      </c>
      <c r="P464" s="4" t="s">
        <v>635</v>
      </c>
      <c r="Q464" s="4" t="s">
        <v>1680</v>
      </c>
      <c r="R464" s="9">
        <v>57.3625925925926</v>
      </c>
      <c r="S464" s="7">
        <v>5.0</v>
      </c>
      <c r="T464" s="7">
        <v>0.0</v>
      </c>
      <c r="U464" s="7">
        <v>16.0615259259259</v>
      </c>
      <c r="V464" s="10" t="str">
        <f t="shared" si="1"/>
        <v>2016-04</v>
      </c>
    </row>
    <row r="465">
      <c r="A465" s="7">
        <v>464.0</v>
      </c>
      <c r="B465" s="4" t="s">
        <v>1666</v>
      </c>
      <c r="C465" s="8">
        <v>42479.0</v>
      </c>
      <c r="D465" s="8">
        <v>42486.0</v>
      </c>
      <c r="E465" s="4" t="s">
        <v>26</v>
      </c>
      <c r="F465" s="4" t="s">
        <v>1667</v>
      </c>
      <c r="G465" s="4" t="s">
        <v>1668</v>
      </c>
      <c r="H465" s="4" t="s">
        <v>46</v>
      </c>
      <c r="I465" s="4" t="s">
        <v>30</v>
      </c>
      <c r="J465" s="4" t="s">
        <v>222</v>
      </c>
      <c r="K465" s="4" t="s">
        <v>223</v>
      </c>
      <c r="L465" s="7">
        <v>10035.0</v>
      </c>
      <c r="M465" s="4" t="s">
        <v>33</v>
      </c>
      <c r="N465" s="4" t="s">
        <v>651</v>
      </c>
      <c r="O465" s="4" t="s">
        <v>51</v>
      </c>
      <c r="P465" s="4" t="s">
        <v>76</v>
      </c>
      <c r="Q465" s="4" t="s">
        <v>652</v>
      </c>
      <c r="R465" s="9">
        <v>9.6962633744856</v>
      </c>
      <c r="S465" s="7">
        <v>2.0</v>
      </c>
      <c r="T465" s="7">
        <v>0.2</v>
      </c>
      <c r="U465" s="7">
        <v>3.39369218106996</v>
      </c>
      <c r="V465" s="10" t="str">
        <f t="shared" si="1"/>
        <v>2016-04</v>
      </c>
    </row>
    <row r="466">
      <c r="A466" s="7">
        <v>465.0</v>
      </c>
      <c r="B466" s="4" t="s">
        <v>1681</v>
      </c>
      <c r="C466" s="8">
        <v>42481.0</v>
      </c>
      <c r="D466" s="8">
        <v>42486.0</v>
      </c>
      <c r="E466" s="4" t="s">
        <v>26</v>
      </c>
      <c r="F466" s="4" t="s">
        <v>1053</v>
      </c>
      <c r="G466" s="4" t="s">
        <v>1054</v>
      </c>
      <c r="H466" s="4" t="s">
        <v>29</v>
      </c>
      <c r="I466" s="4" t="s">
        <v>30</v>
      </c>
      <c r="J466" s="4" t="s">
        <v>384</v>
      </c>
      <c r="K466" s="4" t="s">
        <v>385</v>
      </c>
      <c r="L466" s="7">
        <v>60623.0</v>
      </c>
      <c r="M466" s="4" t="s">
        <v>59</v>
      </c>
      <c r="N466" s="4" t="s">
        <v>1682</v>
      </c>
      <c r="O466" s="4" t="s">
        <v>51</v>
      </c>
      <c r="P466" s="4" t="s">
        <v>52</v>
      </c>
      <c r="Q466" s="4" t="s">
        <v>1683</v>
      </c>
      <c r="R466" s="9">
        <v>107.010607407407</v>
      </c>
      <c r="S466" s="7">
        <v>4.0</v>
      </c>
      <c r="T466" s="7">
        <v>0.2</v>
      </c>
      <c r="U466" s="7">
        <v>-13.3763259259259</v>
      </c>
      <c r="V466" s="10" t="str">
        <f t="shared" si="1"/>
        <v>2016-04</v>
      </c>
    </row>
    <row r="467">
      <c r="A467" s="7">
        <v>466.0</v>
      </c>
      <c r="B467" s="4" t="s">
        <v>1681</v>
      </c>
      <c r="C467" s="8">
        <v>42481.0</v>
      </c>
      <c r="D467" s="8">
        <v>42486.0</v>
      </c>
      <c r="E467" s="4" t="s">
        <v>26</v>
      </c>
      <c r="F467" s="4" t="s">
        <v>1053</v>
      </c>
      <c r="G467" s="4" t="s">
        <v>1054</v>
      </c>
      <c r="H467" s="4" t="s">
        <v>29</v>
      </c>
      <c r="I467" s="4" t="s">
        <v>30</v>
      </c>
      <c r="J467" s="4" t="s">
        <v>384</v>
      </c>
      <c r="K467" s="4" t="s">
        <v>385</v>
      </c>
      <c r="L467" s="7">
        <v>60623.0</v>
      </c>
      <c r="M467" s="4" t="s">
        <v>59</v>
      </c>
      <c r="N467" s="4" t="s">
        <v>1684</v>
      </c>
      <c r="O467" s="4" t="s">
        <v>51</v>
      </c>
      <c r="P467" s="4" t="s">
        <v>283</v>
      </c>
      <c r="Q467" s="4" t="s">
        <v>1685</v>
      </c>
      <c r="R467" s="9">
        <v>51.0207703703704</v>
      </c>
      <c r="S467" s="7">
        <v>3.0</v>
      </c>
      <c r="T467" s="7">
        <v>0.8</v>
      </c>
      <c r="U467" s="7">
        <v>-132.654002962963</v>
      </c>
      <c r="V467" s="10" t="str">
        <f t="shared" si="1"/>
        <v>2016-04</v>
      </c>
    </row>
    <row r="468">
      <c r="A468" s="7">
        <v>467.0</v>
      </c>
      <c r="B468" s="4" t="s">
        <v>1681</v>
      </c>
      <c r="C468" s="8">
        <v>42481.0</v>
      </c>
      <c r="D468" s="8">
        <v>42486.0</v>
      </c>
      <c r="E468" s="4" t="s">
        <v>26</v>
      </c>
      <c r="F468" s="4" t="s">
        <v>1053</v>
      </c>
      <c r="G468" s="4" t="s">
        <v>1054</v>
      </c>
      <c r="H468" s="4" t="s">
        <v>29</v>
      </c>
      <c r="I468" s="4" t="s">
        <v>30</v>
      </c>
      <c r="J468" s="4" t="s">
        <v>384</v>
      </c>
      <c r="K468" s="4" t="s">
        <v>385</v>
      </c>
      <c r="L468" s="7">
        <v>60623.0</v>
      </c>
      <c r="M468" s="4" t="s">
        <v>59</v>
      </c>
      <c r="N468" s="4" t="s">
        <v>1686</v>
      </c>
      <c r="O468" s="4" t="s">
        <v>51</v>
      </c>
      <c r="P468" s="4" t="s">
        <v>76</v>
      </c>
      <c r="Q468" s="4" t="s">
        <v>1687</v>
      </c>
      <c r="R468" s="9">
        <v>46.896612345679</v>
      </c>
      <c r="S468" s="7">
        <v>8.0</v>
      </c>
      <c r="T468" s="7">
        <v>0.8</v>
      </c>
      <c r="U468" s="7">
        <v>-70.3449185185185</v>
      </c>
      <c r="V468" s="10" t="str">
        <f t="shared" si="1"/>
        <v>2016-04</v>
      </c>
    </row>
    <row r="469">
      <c r="A469" s="7">
        <v>468.0</v>
      </c>
      <c r="B469" s="4" t="s">
        <v>1688</v>
      </c>
      <c r="C469" s="8">
        <v>42481.0</v>
      </c>
      <c r="D469" s="8">
        <v>42484.0</v>
      </c>
      <c r="E469" s="4" t="s">
        <v>43</v>
      </c>
      <c r="F469" s="4" t="s">
        <v>1689</v>
      </c>
      <c r="G469" s="4" t="s">
        <v>1690</v>
      </c>
      <c r="H469" s="4" t="s">
        <v>46</v>
      </c>
      <c r="I469" s="4" t="s">
        <v>30</v>
      </c>
      <c r="J469" s="4" t="s">
        <v>163</v>
      </c>
      <c r="K469" s="4" t="s">
        <v>164</v>
      </c>
      <c r="L469" s="7">
        <v>98115.0</v>
      </c>
      <c r="M469" s="4" t="s">
        <v>49</v>
      </c>
      <c r="N469" s="4" t="s">
        <v>1691</v>
      </c>
      <c r="O469" s="4" t="s">
        <v>51</v>
      </c>
      <c r="P469" s="4" t="s">
        <v>76</v>
      </c>
      <c r="Q469" s="4" t="s">
        <v>1692</v>
      </c>
      <c r="R469" s="9">
        <v>8.32</v>
      </c>
      <c r="S469" s="7">
        <v>5.0</v>
      </c>
      <c r="T469" s="7">
        <v>0.2</v>
      </c>
      <c r="U469" s="7">
        <v>2.808</v>
      </c>
      <c r="V469" s="10" t="str">
        <f t="shared" si="1"/>
        <v>2016-04</v>
      </c>
    </row>
    <row r="470">
      <c r="A470" s="7">
        <v>469.0</v>
      </c>
      <c r="B470" s="4" t="s">
        <v>1693</v>
      </c>
      <c r="C470" s="8">
        <v>42481.0</v>
      </c>
      <c r="D470" s="8">
        <v>42481.0</v>
      </c>
      <c r="E470" s="4" t="s">
        <v>212</v>
      </c>
      <c r="F470" s="4" t="s">
        <v>1479</v>
      </c>
      <c r="G470" s="4" t="s">
        <v>1480</v>
      </c>
      <c r="H470" s="4" t="s">
        <v>46</v>
      </c>
      <c r="I470" s="4" t="s">
        <v>30</v>
      </c>
      <c r="J470" s="4" t="s">
        <v>890</v>
      </c>
      <c r="K470" s="4" t="s">
        <v>216</v>
      </c>
      <c r="L470" s="7">
        <v>6460.0</v>
      </c>
      <c r="M470" s="4" t="s">
        <v>33</v>
      </c>
      <c r="N470" s="4" t="s">
        <v>1694</v>
      </c>
      <c r="O470" s="4" t="s">
        <v>51</v>
      </c>
      <c r="P470" s="4" t="s">
        <v>93</v>
      </c>
      <c r="Q470" s="4" t="s">
        <v>1695</v>
      </c>
      <c r="R470" s="9">
        <v>16.1871111111111</v>
      </c>
      <c r="S470" s="7">
        <v>3.0</v>
      </c>
      <c r="T470" s="7">
        <v>0.0</v>
      </c>
      <c r="U470" s="7">
        <v>4.69426222222222</v>
      </c>
      <c r="V470" s="10" t="str">
        <f t="shared" si="1"/>
        <v>2016-04</v>
      </c>
    </row>
    <row r="471">
      <c r="A471" s="7">
        <v>470.0</v>
      </c>
      <c r="B471" s="4" t="s">
        <v>1693</v>
      </c>
      <c r="C471" s="8">
        <v>42481.0</v>
      </c>
      <c r="D471" s="8">
        <v>42481.0</v>
      </c>
      <c r="E471" s="4" t="s">
        <v>212</v>
      </c>
      <c r="F471" s="4" t="s">
        <v>1479</v>
      </c>
      <c r="G471" s="4" t="s">
        <v>1480</v>
      </c>
      <c r="H471" s="4" t="s">
        <v>46</v>
      </c>
      <c r="I471" s="4" t="s">
        <v>30</v>
      </c>
      <c r="J471" s="4" t="s">
        <v>890</v>
      </c>
      <c r="K471" s="4" t="s">
        <v>216</v>
      </c>
      <c r="L471" s="7">
        <v>6460.0</v>
      </c>
      <c r="M471" s="4" t="s">
        <v>33</v>
      </c>
      <c r="N471" s="4" t="s">
        <v>1696</v>
      </c>
      <c r="O471" s="4" t="s">
        <v>51</v>
      </c>
      <c r="P471" s="4" t="s">
        <v>124</v>
      </c>
      <c r="Q471" s="4" t="s">
        <v>1697</v>
      </c>
      <c r="R471" s="9">
        <v>54.208</v>
      </c>
      <c r="S471" s="7">
        <v>8.0</v>
      </c>
      <c r="T471" s="7">
        <v>0.0</v>
      </c>
      <c r="U471" s="7">
        <v>26.01984</v>
      </c>
      <c r="V471" s="10" t="str">
        <f t="shared" si="1"/>
        <v>2016-04</v>
      </c>
    </row>
    <row r="472">
      <c r="A472" s="7">
        <v>471.0</v>
      </c>
      <c r="B472" s="4" t="s">
        <v>1698</v>
      </c>
      <c r="C472" s="8">
        <v>42482.0</v>
      </c>
      <c r="D472" s="8">
        <v>42489.0</v>
      </c>
      <c r="E472" s="4" t="s">
        <v>26</v>
      </c>
      <c r="F472" s="4" t="s">
        <v>1699</v>
      </c>
      <c r="G472" s="4" t="s">
        <v>1700</v>
      </c>
      <c r="H472" s="4" t="s">
        <v>112</v>
      </c>
      <c r="I472" s="4" t="s">
        <v>30</v>
      </c>
      <c r="J472" s="4" t="s">
        <v>1701</v>
      </c>
      <c r="K472" s="4" t="s">
        <v>469</v>
      </c>
      <c r="L472" s="7">
        <v>85023.0</v>
      </c>
      <c r="M472" s="4" t="s">
        <v>49</v>
      </c>
      <c r="N472" s="4" t="s">
        <v>1702</v>
      </c>
      <c r="O472" s="4" t="s">
        <v>35</v>
      </c>
      <c r="P472" s="4" t="s">
        <v>121</v>
      </c>
      <c r="Q472" s="4" t="s">
        <v>1703</v>
      </c>
      <c r="R472" s="9">
        <v>23.56</v>
      </c>
      <c r="S472" s="7">
        <v>5.0</v>
      </c>
      <c r="T472" s="7">
        <v>0.2</v>
      </c>
      <c r="U472" s="7">
        <v>7.068</v>
      </c>
      <c r="V472" s="10" t="str">
        <f t="shared" si="1"/>
        <v>2016-04</v>
      </c>
    </row>
    <row r="473">
      <c r="A473" s="7">
        <v>472.0</v>
      </c>
      <c r="B473" s="4" t="s">
        <v>1698</v>
      </c>
      <c r="C473" s="8">
        <v>42482.0</v>
      </c>
      <c r="D473" s="8">
        <v>42489.0</v>
      </c>
      <c r="E473" s="4" t="s">
        <v>26</v>
      </c>
      <c r="F473" s="4" t="s">
        <v>1699</v>
      </c>
      <c r="G473" s="4" t="s">
        <v>1700</v>
      </c>
      <c r="H473" s="4" t="s">
        <v>112</v>
      </c>
      <c r="I473" s="4" t="s">
        <v>30</v>
      </c>
      <c r="J473" s="4" t="s">
        <v>1701</v>
      </c>
      <c r="K473" s="4" t="s">
        <v>469</v>
      </c>
      <c r="L473" s="7">
        <v>85023.0</v>
      </c>
      <c r="M473" s="4" t="s">
        <v>49</v>
      </c>
      <c r="N473" s="4" t="s">
        <v>1704</v>
      </c>
      <c r="O473" s="4" t="s">
        <v>35</v>
      </c>
      <c r="P473" s="4" t="s">
        <v>73</v>
      </c>
      <c r="Q473" s="4" t="s">
        <v>1705</v>
      </c>
      <c r="R473" s="9">
        <v>1272.63</v>
      </c>
      <c r="S473" s="7">
        <v>6.0</v>
      </c>
      <c r="T473" s="7">
        <v>0.5</v>
      </c>
      <c r="U473" s="7">
        <v>-814.4832</v>
      </c>
      <c r="V473" s="10" t="str">
        <f t="shared" si="1"/>
        <v>2016-04</v>
      </c>
    </row>
    <row r="474">
      <c r="A474" s="7">
        <v>473.0</v>
      </c>
      <c r="B474" s="4" t="s">
        <v>1698</v>
      </c>
      <c r="C474" s="8">
        <v>42482.0</v>
      </c>
      <c r="D474" s="8">
        <v>42489.0</v>
      </c>
      <c r="E474" s="4" t="s">
        <v>26</v>
      </c>
      <c r="F474" s="4" t="s">
        <v>1699</v>
      </c>
      <c r="G474" s="4" t="s">
        <v>1700</v>
      </c>
      <c r="H474" s="4" t="s">
        <v>112</v>
      </c>
      <c r="I474" s="4" t="s">
        <v>30</v>
      </c>
      <c r="J474" s="4" t="s">
        <v>1701</v>
      </c>
      <c r="K474" s="4" t="s">
        <v>469</v>
      </c>
      <c r="L474" s="7">
        <v>85023.0</v>
      </c>
      <c r="M474" s="4" t="s">
        <v>49</v>
      </c>
      <c r="N474" s="4" t="s">
        <v>1706</v>
      </c>
      <c r="O474" s="4" t="s">
        <v>51</v>
      </c>
      <c r="P474" s="4" t="s">
        <v>76</v>
      </c>
      <c r="Q474" s="4" t="s">
        <v>1707</v>
      </c>
      <c r="R474" s="9">
        <v>28.485</v>
      </c>
      <c r="S474" s="7">
        <v>5.0</v>
      </c>
      <c r="T474" s="7">
        <v>0.7</v>
      </c>
      <c r="U474" s="7">
        <v>-20.889</v>
      </c>
      <c r="V474" s="10" t="str">
        <f t="shared" si="1"/>
        <v>2016-04</v>
      </c>
    </row>
    <row r="475">
      <c r="A475" s="7">
        <v>474.0</v>
      </c>
      <c r="B475" s="4" t="s">
        <v>1698</v>
      </c>
      <c r="C475" s="8">
        <v>42482.0</v>
      </c>
      <c r="D475" s="8">
        <v>42489.0</v>
      </c>
      <c r="E475" s="4" t="s">
        <v>26</v>
      </c>
      <c r="F475" s="4" t="s">
        <v>1699</v>
      </c>
      <c r="G475" s="4" t="s">
        <v>1700</v>
      </c>
      <c r="H475" s="4" t="s">
        <v>112</v>
      </c>
      <c r="I475" s="4" t="s">
        <v>30</v>
      </c>
      <c r="J475" s="4" t="s">
        <v>1701</v>
      </c>
      <c r="K475" s="4" t="s">
        <v>469</v>
      </c>
      <c r="L475" s="7">
        <v>85023.0</v>
      </c>
      <c r="M475" s="4" t="s">
        <v>49</v>
      </c>
      <c r="N475" s="4" t="s">
        <v>1708</v>
      </c>
      <c r="O475" s="4" t="s">
        <v>51</v>
      </c>
      <c r="P475" s="4" t="s">
        <v>635</v>
      </c>
      <c r="Q475" s="4" t="s">
        <v>1709</v>
      </c>
      <c r="R475" s="9">
        <v>185.376</v>
      </c>
      <c r="S475" s="7">
        <v>2.0</v>
      </c>
      <c r="T475" s="7">
        <v>0.2</v>
      </c>
      <c r="U475" s="7">
        <v>-34.758</v>
      </c>
      <c r="V475" s="10" t="str">
        <f t="shared" si="1"/>
        <v>2016-04</v>
      </c>
    </row>
    <row r="476">
      <c r="A476" s="7">
        <v>475.0</v>
      </c>
      <c r="B476" s="4" t="s">
        <v>1698</v>
      </c>
      <c r="C476" s="8">
        <v>42482.0</v>
      </c>
      <c r="D476" s="8">
        <v>42489.0</v>
      </c>
      <c r="E476" s="4" t="s">
        <v>26</v>
      </c>
      <c r="F476" s="4" t="s">
        <v>1699</v>
      </c>
      <c r="G476" s="4" t="s">
        <v>1700</v>
      </c>
      <c r="H476" s="4" t="s">
        <v>112</v>
      </c>
      <c r="I476" s="4" t="s">
        <v>30</v>
      </c>
      <c r="J476" s="4" t="s">
        <v>1701</v>
      </c>
      <c r="K476" s="4" t="s">
        <v>469</v>
      </c>
      <c r="L476" s="7">
        <v>85023.0</v>
      </c>
      <c r="M476" s="4" t="s">
        <v>49</v>
      </c>
      <c r="N476" s="4" t="s">
        <v>1710</v>
      </c>
      <c r="O476" s="4" t="s">
        <v>51</v>
      </c>
      <c r="P476" s="4" t="s">
        <v>283</v>
      </c>
      <c r="Q476" s="4" t="s">
        <v>1711</v>
      </c>
      <c r="R476" s="9">
        <v>78.272</v>
      </c>
      <c r="S476" s="7">
        <v>2.0</v>
      </c>
      <c r="T476" s="7">
        <v>0.2</v>
      </c>
      <c r="U476" s="7">
        <v>5.8704</v>
      </c>
      <c r="V476" s="10" t="str">
        <f t="shared" si="1"/>
        <v>2016-04</v>
      </c>
    </row>
    <row r="477">
      <c r="A477" s="7">
        <v>476.0</v>
      </c>
      <c r="B477" s="4" t="s">
        <v>1712</v>
      </c>
      <c r="C477" s="8">
        <v>42482.0</v>
      </c>
      <c r="D477" s="8">
        <v>42486.0</v>
      </c>
      <c r="E477" s="4" t="s">
        <v>26</v>
      </c>
      <c r="F477" s="4" t="s">
        <v>1713</v>
      </c>
      <c r="G477" s="4" t="s">
        <v>1714</v>
      </c>
      <c r="H477" s="4" t="s">
        <v>112</v>
      </c>
      <c r="I477" s="4" t="s">
        <v>30</v>
      </c>
      <c r="J477" s="4" t="s">
        <v>1715</v>
      </c>
      <c r="K477" s="4" t="s">
        <v>1155</v>
      </c>
      <c r="L477" s="7">
        <v>65109.0</v>
      </c>
      <c r="M477" s="4" t="s">
        <v>59</v>
      </c>
      <c r="N477" s="4" t="s">
        <v>1716</v>
      </c>
      <c r="O477" s="4" t="s">
        <v>35</v>
      </c>
      <c r="P477" s="4" t="s">
        <v>121</v>
      </c>
      <c r="Q477" s="4" t="s">
        <v>1717</v>
      </c>
      <c r="R477" s="9">
        <v>90.6123621399177</v>
      </c>
      <c r="S477" s="7">
        <v>2.0</v>
      </c>
      <c r="T477" s="7">
        <v>0.0</v>
      </c>
      <c r="U477" s="7">
        <v>9.06123621399177</v>
      </c>
      <c r="V477" s="10" t="str">
        <f t="shared" si="1"/>
        <v>2016-04</v>
      </c>
    </row>
    <row r="478">
      <c r="A478" s="7">
        <v>477.0</v>
      </c>
      <c r="B478" s="4" t="s">
        <v>1718</v>
      </c>
      <c r="C478" s="8">
        <v>42482.0</v>
      </c>
      <c r="D478" s="8">
        <v>42487.0</v>
      </c>
      <c r="E478" s="4" t="s">
        <v>26</v>
      </c>
      <c r="F478" s="4" t="s">
        <v>1719</v>
      </c>
      <c r="G478" s="4" t="s">
        <v>1720</v>
      </c>
      <c r="H478" s="4" t="s">
        <v>112</v>
      </c>
      <c r="I478" s="4" t="s">
        <v>30</v>
      </c>
      <c r="J478" s="4" t="s">
        <v>1721</v>
      </c>
      <c r="K478" s="4" t="s">
        <v>385</v>
      </c>
      <c r="L478" s="7">
        <v>60505.0</v>
      </c>
      <c r="M478" s="4" t="s">
        <v>59</v>
      </c>
      <c r="N478" s="4" t="s">
        <v>1722</v>
      </c>
      <c r="O478" s="4" t="s">
        <v>51</v>
      </c>
      <c r="P478" s="4" t="s">
        <v>52</v>
      </c>
      <c r="Q478" s="4" t="s">
        <v>1723</v>
      </c>
      <c r="R478" s="9">
        <v>25.0559604938272</v>
      </c>
      <c r="S478" s="7">
        <v>2.0</v>
      </c>
      <c r="T478" s="7">
        <v>0.2</v>
      </c>
      <c r="U478" s="7">
        <v>2.50559604938272</v>
      </c>
      <c r="V478" s="10" t="str">
        <f t="shared" si="1"/>
        <v>2016-04</v>
      </c>
    </row>
    <row r="479">
      <c r="A479" s="7">
        <v>478.0</v>
      </c>
      <c r="B479" s="4" t="s">
        <v>1724</v>
      </c>
      <c r="C479" s="8">
        <v>42482.0</v>
      </c>
      <c r="D479" s="8">
        <v>42486.0</v>
      </c>
      <c r="E479" s="4" t="s">
        <v>98</v>
      </c>
      <c r="F479" s="4" t="s">
        <v>268</v>
      </c>
      <c r="G479" s="4" t="s">
        <v>269</v>
      </c>
      <c r="H479" s="4" t="s">
        <v>46</v>
      </c>
      <c r="I479" s="4" t="s">
        <v>30</v>
      </c>
      <c r="J479" s="4" t="s">
        <v>362</v>
      </c>
      <c r="K479" s="4" t="s">
        <v>48</v>
      </c>
      <c r="L479" s="7">
        <v>94122.0</v>
      </c>
      <c r="M479" s="4" t="s">
        <v>49</v>
      </c>
      <c r="N479" s="4" t="s">
        <v>1725</v>
      </c>
      <c r="O479" s="4" t="s">
        <v>35</v>
      </c>
      <c r="P479" s="4" t="s">
        <v>121</v>
      </c>
      <c r="Q479" s="4" t="s">
        <v>1726</v>
      </c>
      <c r="R479" s="9">
        <v>31.56</v>
      </c>
      <c r="S479" s="7">
        <v>3.0</v>
      </c>
      <c r="T479" s="7">
        <v>0.0</v>
      </c>
      <c r="U479" s="7">
        <v>10.4148</v>
      </c>
      <c r="V479" s="10" t="str">
        <f t="shared" si="1"/>
        <v>2016-04</v>
      </c>
    </row>
    <row r="480">
      <c r="A480" s="7">
        <v>479.0</v>
      </c>
      <c r="B480" s="4" t="s">
        <v>1727</v>
      </c>
      <c r="C480" s="8">
        <v>42482.0</v>
      </c>
      <c r="D480" s="8">
        <v>42489.0</v>
      </c>
      <c r="E480" s="4" t="s">
        <v>26</v>
      </c>
      <c r="F480" s="4" t="s">
        <v>1728</v>
      </c>
      <c r="G480" s="4" t="s">
        <v>1729</v>
      </c>
      <c r="H480" s="4" t="s">
        <v>46</v>
      </c>
      <c r="I480" s="4" t="s">
        <v>30</v>
      </c>
      <c r="J480" s="4" t="s">
        <v>1730</v>
      </c>
      <c r="K480" s="4" t="s">
        <v>223</v>
      </c>
      <c r="L480" s="7">
        <v>13440.0</v>
      </c>
      <c r="M480" s="4" t="s">
        <v>33</v>
      </c>
      <c r="N480" s="4" t="s">
        <v>1731</v>
      </c>
      <c r="O480" s="4" t="s">
        <v>51</v>
      </c>
      <c r="P480" s="4" t="s">
        <v>93</v>
      </c>
      <c r="Q480" s="4" t="s">
        <v>1732</v>
      </c>
      <c r="R480" s="9">
        <v>33.6108888888889</v>
      </c>
      <c r="S480" s="7">
        <v>9.0</v>
      </c>
      <c r="T480" s="7">
        <v>0.0</v>
      </c>
      <c r="U480" s="7">
        <v>8.73883111111111</v>
      </c>
      <c r="V480" s="10" t="str">
        <f t="shared" si="1"/>
        <v>2016-04</v>
      </c>
    </row>
    <row r="481">
      <c r="A481" s="7">
        <v>480.0</v>
      </c>
      <c r="B481" s="4" t="s">
        <v>1727</v>
      </c>
      <c r="C481" s="8">
        <v>42482.0</v>
      </c>
      <c r="D481" s="8">
        <v>42489.0</v>
      </c>
      <c r="E481" s="4" t="s">
        <v>26</v>
      </c>
      <c r="F481" s="4" t="s">
        <v>1728</v>
      </c>
      <c r="G481" s="4" t="s">
        <v>1729</v>
      </c>
      <c r="H481" s="4" t="s">
        <v>46</v>
      </c>
      <c r="I481" s="4" t="s">
        <v>30</v>
      </c>
      <c r="J481" s="4" t="s">
        <v>1730</v>
      </c>
      <c r="K481" s="4" t="s">
        <v>223</v>
      </c>
      <c r="L481" s="7">
        <v>13440.0</v>
      </c>
      <c r="M481" s="4" t="s">
        <v>33</v>
      </c>
      <c r="N481" s="4" t="s">
        <v>1733</v>
      </c>
      <c r="O481" s="4" t="s">
        <v>51</v>
      </c>
      <c r="P481" s="4" t="s">
        <v>93</v>
      </c>
      <c r="Q481" s="4" t="s">
        <v>1734</v>
      </c>
      <c r="R481" s="9">
        <v>3.01274074074074</v>
      </c>
      <c r="S481" s="7">
        <v>1.0</v>
      </c>
      <c r="T481" s="7">
        <v>0.0</v>
      </c>
      <c r="U481" s="7">
        <v>0.843567407407407</v>
      </c>
      <c r="V481" s="10" t="str">
        <f t="shared" si="1"/>
        <v>2016-04</v>
      </c>
    </row>
    <row r="482">
      <c r="A482" s="7">
        <v>481.0</v>
      </c>
      <c r="B482" s="4" t="s">
        <v>1735</v>
      </c>
      <c r="C482" s="8">
        <v>42483.0</v>
      </c>
      <c r="D482" s="8">
        <v>42487.0</v>
      </c>
      <c r="E482" s="4" t="s">
        <v>26</v>
      </c>
      <c r="F482" s="4" t="s">
        <v>1736</v>
      </c>
      <c r="G482" s="4" t="s">
        <v>1737</v>
      </c>
      <c r="H482" s="4" t="s">
        <v>29</v>
      </c>
      <c r="I482" s="4" t="s">
        <v>30</v>
      </c>
      <c r="J482" s="4" t="s">
        <v>1738</v>
      </c>
      <c r="K482" s="4" t="s">
        <v>48</v>
      </c>
      <c r="L482" s="7">
        <v>92345.0</v>
      </c>
      <c r="M482" s="4" t="s">
        <v>49</v>
      </c>
      <c r="N482" s="4" t="s">
        <v>1739</v>
      </c>
      <c r="O482" s="4" t="s">
        <v>51</v>
      </c>
      <c r="P482" s="4" t="s">
        <v>76</v>
      </c>
      <c r="Q482" s="4" t="s">
        <v>1740</v>
      </c>
      <c r="R482" s="9">
        <v>251.52</v>
      </c>
      <c r="S482" s="7">
        <v>6.0</v>
      </c>
      <c r="T482" s="7">
        <v>0.2</v>
      </c>
      <c r="U482" s="7">
        <v>81.744</v>
      </c>
      <c r="V482" s="10" t="str">
        <f t="shared" si="1"/>
        <v>2016-04</v>
      </c>
    </row>
    <row r="483">
      <c r="A483" s="7">
        <v>482.0</v>
      </c>
      <c r="B483" s="4" t="s">
        <v>1735</v>
      </c>
      <c r="C483" s="8">
        <v>42483.0</v>
      </c>
      <c r="D483" s="8">
        <v>42487.0</v>
      </c>
      <c r="E483" s="4" t="s">
        <v>26</v>
      </c>
      <c r="F483" s="4" t="s">
        <v>1736</v>
      </c>
      <c r="G483" s="4" t="s">
        <v>1737</v>
      </c>
      <c r="H483" s="4" t="s">
        <v>29</v>
      </c>
      <c r="I483" s="4" t="s">
        <v>30</v>
      </c>
      <c r="J483" s="4" t="s">
        <v>1738</v>
      </c>
      <c r="K483" s="4" t="s">
        <v>48</v>
      </c>
      <c r="L483" s="7">
        <v>92345.0</v>
      </c>
      <c r="M483" s="4" t="s">
        <v>49</v>
      </c>
      <c r="N483" s="4" t="s">
        <v>1741</v>
      </c>
      <c r="O483" s="4" t="s">
        <v>39</v>
      </c>
      <c r="P483" s="4" t="s">
        <v>61</v>
      </c>
      <c r="Q483" s="4" t="s">
        <v>1742</v>
      </c>
      <c r="R483" s="9">
        <v>99.99</v>
      </c>
      <c r="S483" s="7">
        <v>1.0</v>
      </c>
      <c r="T483" s="7">
        <v>0.0</v>
      </c>
      <c r="U483" s="7">
        <v>34.9965</v>
      </c>
      <c r="V483" s="10" t="str">
        <f t="shared" si="1"/>
        <v>2016-04</v>
      </c>
    </row>
    <row r="484">
      <c r="A484" s="7">
        <v>483.0</v>
      </c>
      <c r="B484" s="4" t="s">
        <v>1743</v>
      </c>
      <c r="C484" s="8">
        <v>42483.0</v>
      </c>
      <c r="D484" s="8">
        <v>42488.0</v>
      </c>
      <c r="E484" s="4" t="s">
        <v>26</v>
      </c>
      <c r="F484" s="4" t="s">
        <v>1744</v>
      </c>
      <c r="G484" s="4" t="s">
        <v>1745</v>
      </c>
      <c r="H484" s="4" t="s">
        <v>29</v>
      </c>
      <c r="I484" s="4" t="s">
        <v>30</v>
      </c>
      <c r="J484" s="4" t="s">
        <v>81</v>
      </c>
      <c r="K484" s="4" t="s">
        <v>82</v>
      </c>
      <c r="L484" s="7">
        <v>28205.0</v>
      </c>
      <c r="M484" s="4" t="s">
        <v>83</v>
      </c>
      <c r="N484" s="4" t="s">
        <v>1746</v>
      </c>
      <c r="O484" s="4" t="s">
        <v>51</v>
      </c>
      <c r="P484" s="4" t="s">
        <v>124</v>
      </c>
      <c r="Q484" s="4" t="s">
        <v>1747</v>
      </c>
      <c r="R484" s="9">
        <v>29.0427998530682</v>
      </c>
      <c r="S484" s="7">
        <v>5.0</v>
      </c>
      <c r="T484" s="7">
        <v>0.2</v>
      </c>
      <c r="U484" s="7">
        <v>9.07587495408382</v>
      </c>
      <c r="V484" s="10" t="str">
        <f t="shared" si="1"/>
        <v>2016-04</v>
      </c>
    </row>
    <row r="485">
      <c r="A485" s="7">
        <v>484.0</v>
      </c>
      <c r="B485" s="4" t="s">
        <v>1748</v>
      </c>
      <c r="C485" s="8">
        <v>42483.0</v>
      </c>
      <c r="D485" s="8">
        <v>42486.0</v>
      </c>
      <c r="E485" s="4" t="s">
        <v>43</v>
      </c>
      <c r="F485" s="4" t="s">
        <v>1749</v>
      </c>
      <c r="G485" s="4" t="s">
        <v>1750</v>
      </c>
      <c r="H485" s="4" t="s">
        <v>46</v>
      </c>
      <c r="I485" s="4" t="s">
        <v>30</v>
      </c>
      <c r="J485" s="4" t="s">
        <v>531</v>
      </c>
      <c r="K485" s="4" t="s">
        <v>157</v>
      </c>
      <c r="L485" s="7">
        <v>43130.0</v>
      </c>
      <c r="M485" s="4" t="s">
        <v>33</v>
      </c>
      <c r="N485" s="4" t="s">
        <v>1751</v>
      </c>
      <c r="O485" s="4" t="s">
        <v>51</v>
      </c>
      <c r="P485" s="4" t="s">
        <v>124</v>
      </c>
      <c r="Q485" s="4" t="s">
        <v>1752</v>
      </c>
      <c r="R485" s="9">
        <v>113.37384691358</v>
      </c>
      <c r="S485" s="7">
        <v>6.0</v>
      </c>
      <c r="T485" s="7">
        <v>0.2</v>
      </c>
      <c r="U485" s="7">
        <v>39.6808464197531</v>
      </c>
      <c r="V485" s="10" t="str">
        <f t="shared" si="1"/>
        <v>2016-04</v>
      </c>
    </row>
    <row r="486">
      <c r="A486" s="7">
        <v>485.0</v>
      </c>
      <c r="B486" s="4" t="s">
        <v>1748</v>
      </c>
      <c r="C486" s="8">
        <v>42483.0</v>
      </c>
      <c r="D486" s="8">
        <v>42486.0</v>
      </c>
      <c r="E486" s="4" t="s">
        <v>43</v>
      </c>
      <c r="F486" s="4" t="s">
        <v>1749</v>
      </c>
      <c r="G486" s="4" t="s">
        <v>1750</v>
      </c>
      <c r="H486" s="4" t="s">
        <v>46</v>
      </c>
      <c r="I486" s="4" t="s">
        <v>30</v>
      </c>
      <c r="J486" s="4" t="s">
        <v>531</v>
      </c>
      <c r="K486" s="4" t="s">
        <v>157</v>
      </c>
      <c r="L486" s="7">
        <v>43130.0</v>
      </c>
      <c r="M486" s="4" t="s">
        <v>33</v>
      </c>
      <c r="N486" s="4" t="s">
        <v>1753</v>
      </c>
      <c r="O486" s="4" t="s">
        <v>51</v>
      </c>
      <c r="P486" s="4" t="s">
        <v>52</v>
      </c>
      <c r="Q486" s="4" t="s">
        <v>1754</v>
      </c>
      <c r="R486" s="9">
        <v>58.5203950617284</v>
      </c>
      <c r="S486" s="7">
        <v>5.0</v>
      </c>
      <c r="T486" s="7">
        <v>0.2</v>
      </c>
      <c r="U486" s="7">
        <v>6.58354444444445</v>
      </c>
      <c r="V486" s="10" t="str">
        <f t="shared" si="1"/>
        <v>2016-04</v>
      </c>
    </row>
    <row r="487">
      <c r="A487" s="7">
        <v>486.0</v>
      </c>
      <c r="B487" s="4" t="s">
        <v>1748</v>
      </c>
      <c r="C487" s="8">
        <v>42483.0</v>
      </c>
      <c r="D487" s="8">
        <v>42486.0</v>
      </c>
      <c r="E487" s="4" t="s">
        <v>43</v>
      </c>
      <c r="F487" s="4" t="s">
        <v>1749</v>
      </c>
      <c r="G487" s="4" t="s">
        <v>1750</v>
      </c>
      <c r="H487" s="4" t="s">
        <v>46</v>
      </c>
      <c r="I487" s="4" t="s">
        <v>30</v>
      </c>
      <c r="J487" s="4" t="s">
        <v>531</v>
      </c>
      <c r="K487" s="4" t="s">
        <v>157</v>
      </c>
      <c r="L487" s="7">
        <v>43130.0</v>
      </c>
      <c r="M487" s="4" t="s">
        <v>33</v>
      </c>
      <c r="N487" s="4" t="s">
        <v>1755</v>
      </c>
      <c r="O487" s="4" t="s">
        <v>51</v>
      </c>
      <c r="P487" s="4" t="s">
        <v>124</v>
      </c>
      <c r="Q487" s="4" t="s">
        <v>1756</v>
      </c>
      <c r="R487" s="9">
        <v>81.9452971193416</v>
      </c>
      <c r="S487" s="7">
        <v>2.0</v>
      </c>
      <c r="T487" s="7">
        <v>0.2</v>
      </c>
      <c r="U487" s="7">
        <v>30.7294864197531</v>
      </c>
      <c r="V487" s="10" t="str">
        <f t="shared" si="1"/>
        <v>2016-04</v>
      </c>
    </row>
    <row r="488">
      <c r="A488" s="7">
        <v>487.0</v>
      </c>
      <c r="B488" s="4" t="s">
        <v>1757</v>
      </c>
      <c r="C488" s="8">
        <v>42483.0</v>
      </c>
      <c r="D488" s="8">
        <v>42487.0</v>
      </c>
      <c r="E488" s="4" t="s">
        <v>26</v>
      </c>
      <c r="F488" s="4" t="s">
        <v>1758</v>
      </c>
      <c r="G488" s="4" t="s">
        <v>1759</v>
      </c>
      <c r="H488" s="4" t="s">
        <v>46</v>
      </c>
      <c r="I488" s="4" t="s">
        <v>30</v>
      </c>
      <c r="J488" s="4" t="s">
        <v>1760</v>
      </c>
      <c r="K488" s="4" t="s">
        <v>48</v>
      </c>
      <c r="L488" s="7">
        <v>92672.0</v>
      </c>
      <c r="M488" s="4" t="s">
        <v>49</v>
      </c>
      <c r="N488" s="4" t="s">
        <v>1761</v>
      </c>
      <c r="O488" s="4" t="s">
        <v>51</v>
      </c>
      <c r="P488" s="4" t="s">
        <v>76</v>
      </c>
      <c r="Q488" s="4" t="s">
        <v>1762</v>
      </c>
      <c r="R488" s="9">
        <v>18.088</v>
      </c>
      <c r="S488" s="7">
        <v>7.0</v>
      </c>
      <c r="T488" s="7">
        <v>0.2</v>
      </c>
      <c r="U488" s="7">
        <v>6.5569</v>
      </c>
      <c r="V488" s="10" t="str">
        <f t="shared" si="1"/>
        <v>2016-04</v>
      </c>
    </row>
    <row r="489">
      <c r="A489" s="7">
        <v>488.0</v>
      </c>
      <c r="B489" s="4" t="s">
        <v>1757</v>
      </c>
      <c r="C489" s="8">
        <v>42483.0</v>
      </c>
      <c r="D489" s="8">
        <v>42487.0</v>
      </c>
      <c r="E489" s="4" t="s">
        <v>26</v>
      </c>
      <c r="F489" s="4" t="s">
        <v>1758</v>
      </c>
      <c r="G489" s="4" t="s">
        <v>1759</v>
      </c>
      <c r="H489" s="4" t="s">
        <v>46</v>
      </c>
      <c r="I489" s="4" t="s">
        <v>30</v>
      </c>
      <c r="J489" s="4" t="s">
        <v>1760</v>
      </c>
      <c r="K489" s="4" t="s">
        <v>48</v>
      </c>
      <c r="L489" s="7">
        <v>92672.0</v>
      </c>
      <c r="M489" s="4" t="s">
        <v>49</v>
      </c>
      <c r="N489" s="4" t="s">
        <v>696</v>
      </c>
      <c r="O489" s="4" t="s">
        <v>51</v>
      </c>
      <c r="P489" s="4" t="s">
        <v>205</v>
      </c>
      <c r="Q489" s="4" t="s">
        <v>697</v>
      </c>
      <c r="R489" s="9">
        <v>71.97</v>
      </c>
      <c r="S489" s="7">
        <v>3.0</v>
      </c>
      <c r="T489" s="7">
        <v>0.0</v>
      </c>
      <c r="U489" s="7">
        <v>35.985</v>
      </c>
      <c r="V489" s="10" t="str">
        <f t="shared" si="1"/>
        <v>2016-04</v>
      </c>
    </row>
    <row r="490">
      <c r="A490" s="7">
        <v>489.0</v>
      </c>
      <c r="B490" s="4" t="s">
        <v>1763</v>
      </c>
      <c r="C490" s="8">
        <v>42484.0</v>
      </c>
      <c r="D490" s="8">
        <v>42487.0</v>
      </c>
      <c r="E490" s="4" t="s">
        <v>98</v>
      </c>
      <c r="F490" s="4" t="s">
        <v>1764</v>
      </c>
      <c r="G490" s="4" t="s">
        <v>1765</v>
      </c>
      <c r="H490" s="4" t="s">
        <v>112</v>
      </c>
      <c r="I490" s="4" t="s">
        <v>30</v>
      </c>
      <c r="J490" s="4" t="s">
        <v>455</v>
      </c>
      <c r="K490" s="4" t="s">
        <v>58</v>
      </c>
      <c r="L490" s="7">
        <v>77070.0</v>
      </c>
      <c r="M490" s="4" t="s">
        <v>59</v>
      </c>
      <c r="N490" s="4" t="s">
        <v>1766</v>
      </c>
      <c r="O490" s="4" t="s">
        <v>39</v>
      </c>
      <c r="P490" s="4" t="s">
        <v>61</v>
      </c>
      <c r="Q490" s="4" t="s">
        <v>1767</v>
      </c>
      <c r="R490" s="9">
        <v>270.832355555556</v>
      </c>
      <c r="S490" s="7">
        <v>3.0</v>
      </c>
      <c r="T490" s="7">
        <v>0.2</v>
      </c>
      <c r="U490" s="7">
        <v>67.7080888888889</v>
      </c>
      <c r="V490" s="10" t="str">
        <f t="shared" si="1"/>
        <v>2016-04</v>
      </c>
    </row>
    <row r="491">
      <c r="A491" s="7">
        <v>490.0</v>
      </c>
      <c r="B491" s="4" t="s">
        <v>1768</v>
      </c>
      <c r="C491" s="8">
        <v>42484.0</v>
      </c>
      <c r="D491" s="8">
        <v>42487.0</v>
      </c>
      <c r="E491" s="4" t="s">
        <v>43</v>
      </c>
      <c r="F491" s="4" t="s">
        <v>1769</v>
      </c>
      <c r="G491" s="4" t="s">
        <v>1770</v>
      </c>
      <c r="H491" s="4" t="s">
        <v>46</v>
      </c>
      <c r="I491" s="4" t="s">
        <v>30</v>
      </c>
      <c r="J491" s="4" t="s">
        <v>1031</v>
      </c>
      <c r="K491" s="4" t="s">
        <v>48</v>
      </c>
      <c r="L491" s="7">
        <v>92503.0</v>
      </c>
      <c r="M491" s="4" t="s">
        <v>49</v>
      </c>
      <c r="N491" s="4" t="s">
        <v>1771</v>
      </c>
      <c r="O491" s="4" t="s">
        <v>51</v>
      </c>
      <c r="P491" s="4" t="s">
        <v>76</v>
      </c>
      <c r="Q491" s="4" t="s">
        <v>1772</v>
      </c>
      <c r="R491" s="9">
        <v>3.984</v>
      </c>
      <c r="S491" s="7">
        <v>1.0</v>
      </c>
      <c r="T491" s="7">
        <v>0.2</v>
      </c>
      <c r="U491" s="7">
        <v>1.3944</v>
      </c>
      <c r="V491" s="10" t="str">
        <f t="shared" si="1"/>
        <v>2016-04</v>
      </c>
    </row>
    <row r="492">
      <c r="A492" s="7">
        <v>491.0</v>
      </c>
      <c r="B492" s="4" t="s">
        <v>1773</v>
      </c>
      <c r="C492" s="8">
        <v>42484.0</v>
      </c>
      <c r="D492" s="8">
        <v>42488.0</v>
      </c>
      <c r="E492" s="4" t="s">
        <v>26</v>
      </c>
      <c r="F492" s="4" t="s">
        <v>1774</v>
      </c>
      <c r="G492" s="4" t="s">
        <v>1775</v>
      </c>
      <c r="H492" s="4" t="s">
        <v>112</v>
      </c>
      <c r="I492" s="4" t="s">
        <v>30</v>
      </c>
      <c r="J492" s="4" t="s">
        <v>1776</v>
      </c>
      <c r="K492" s="4" t="s">
        <v>741</v>
      </c>
      <c r="L492" s="7">
        <v>80906.0</v>
      </c>
      <c r="M492" s="4" t="s">
        <v>49</v>
      </c>
      <c r="N492" s="4" t="s">
        <v>1777</v>
      </c>
      <c r="O492" s="4" t="s">
        <v>51</v>
      </c>
      <c r="P492" s="4" t="s">
        <v>124</v>
      </c>
      <c r="Q492" s="4" t="s">
        <v>1778</v>
      </c>
      <c r="R492" s="9">
        <v>15.552</v>
      </c>
      <c r="S492" s="7">
        <v>3.0</v>
      </c>
      <c r="T492" s="7">
        <v>0.2</v>
      </c>
      <c r="U492" s="7">
        <v>5.4432</v>
      </c>
      <c r="V492" s="10" t="str">
        <f t="shared" si="1"/>
        <v>2016-04</v>
      </c>
    </row>
    <row r="493">
      <c r="A493" s="7">
        <v>492.0</v>
      </c>
      <c r="B493" s="4" t="s">
        <v>1773</v>
      </c>
      <c r="C493" s="8">
        <v>42484.0</v>
      </c>
      <c r="D493" s="8">
        <v>42488.0</v>
      </c>
      <c r="E493" s="4" t="s">
        <v>26</v>
      </c>
      <c r="F493" s="4" t="s">
        <v>1774</v>
      </c>
      <c r="G493" s="4" t="s">
        <v>1775</v>
      </c>
      <c r="H493" s="4" t="s">
        <v>112</v>
      </c>
      <c r="I493" s="4" t="s">
        <v>30</v>
      </c>
      <c r="J493" s="4" t="s">
        <v>1776</v>
      </c>
      <c r="K493" s="4" t="s">
        <v>741</v>
      </c>
      <c r="L493" s="7">
        <v>80906.0</v>
      </c>
      <c r="M493" s="4" t="s">
        <v>49</v>
      </c>
      <c r="N493" s="4" t="s">
        <v>1012</v>
      </c>
      <c r="O493" s="4" t="s">
        <v>35</v>
      </c>
      <c r="P493" s="4" t="s">
        <v>263</v>
      </c>
      <c r="Q493" s="4" t="s">
        <v>1013</v>
      </c>
      <c r="R493" s="9">
        <v>1325.76</v>
      </c>
      <c r="S493" s="7">
        <v>6.0</v>
      </c>
      <c r="T493" s="7">
        <v>0.2</v>
      </c>
      <c r="U493" s="7">
        <v>149.148</v>
      </c>
      <c r="V493" s="10" t="str">
        <f t="shared" si="1"/>
        <v>2016-04</v>
      </c>
    </row>
    <row r="494">
      <c r="A494" s="7">
        <v>493.0</v>
      </c>
      <c r="B494" s="4" t="s">
        <v>1773</v>
      </c>
      <c r="C494" s="8">
        <v>42484.0</v>
      </c>
      <c r="D494" s="8">
        <v>42488.0</v>
      </c>
      <c r="E494" s="4" t="s">
        <v>26</v>
      </c>
      <c r="F494" s="4" t="s">
        <v>1774</v>
      </c>
      <c r="G494" s="4" t="s">
        <v>1775</v>
      </c>
      <c r="H494" s="4" t="s">
        <v>112</v>
      </c>
      <c r="I494" s="4" t="s">
        <v>30</v>
      </c>
      <c r="J494" s="4" t="s">
        <v>1776</v>
      </c>
      <c r="K494" s="4" t="s">
        <v>741</v>
      </c>
      <c r="L494" s="7">
        <v>80906.0</v>
      </c>
      <c r="M494" s="4" t="s">
        <v>49</v>
      </c>
      <c r="N494" s="4" t="s">
        <v>1779</v>
      </c>
      <c r="O494" s="4" t="s">
        <v>51</v>
      </c>
      <c r="P494" s="4" t="s">
        <v>76</v>
      </c>
      <c r="Q494" s="4" t="s">
        <v>1780</v>
      </c>
      <c r="R494" s="9">
        <v>3.108</v>
      </c>
      <c r="S494" s="7">
        <v>2.0</v>
      </c>
      <c r="T494" s="7">
        <v>0.7</v>
      </c>
      <c r="U494" s="7">
        <v>-2.1756</v>
      </c>
      <c r="V494" s="10" t="str">
        <f t="shared" si="1"/>
        <v>2016-04</v>
      </c>
    </row>
    <row r="495">
      <c r="A495" s="7">
        <v>494.0</v>
      </c>
      <c r="B495" s="4" t="s">
        <v>1781</v>
      </c>
      <c r="C495" s="8">
        <v>42485.0</v>
      </c>
      <c r="D495" s="8">
        <v>42489.0</v>
      </c>
      <c r="E495" s="4" t="s">
        <v>98</v>
      </c>
      <c r="F495" s="4" t="s">
        <v>1782</v>
      </c>
      <c r="G495" s="4" t="s">
        <v>1783</v>
      </c>
      <c r="H495" s="4" t="s">
        <v>46</v>
      </c>
      <c r="I495" s="4" t="s">
        <v>30</v>
      </c>
      <c r="J495" s="4" t="s">
        <v>90</v>
      </c>
      <c r="K495" s="4" t="s">
        <v>91</v>
      </c>
      <c r="L495" s="7">
        <v>19134.0</v>
      </c>
      <c r="M495" s="4" t="s">
        <v>33</v>
      </c>
      <c r="N495" s="4" t="s">
        <v>1784</v>
      </c>
      <c r="O495" s="4" t="s">
        <v>39</v>
      </c>
      <c r="P495" s="4" t="s">
        <v>40</v>
      </c>
      <c r="Q495" s="4" t="s">
        <v>1785</v>
      </c>
      <c r="R495" s="9">
        <v>86.7185185185185</v>
      </c>
      <c r="S495" s="7">
        <v>2.0</v>
      </c>
      <c r="T495" s="7">
        <v>0.4</v>
      </c>
      <c r="U495" s="7">
        <v>-21.6796296296296</v>
      </c>
      <c r="V495" s="10" t="str">
        <f t="shared" si="1"/>
        <v>2016-04</v>
      </c>
    </row>
    <row r="496">
      <c r="A496" s="7">
        <v>495.0</v>
      </c>
      <c r="B496" s="4" t="s">
        <v>1781</v>
      </c>
      <c r="C496" s="8">
        <v>42485.0</v>
      </c>
      <c r="D496" s="8">
        <v>42489.0</v>
      </c>
      <c r="E496" s="4" t="s">
        <v>98</v>
      </c>
      <c r="F496" s="4" t="s">
        <v>1782</v>
      </c>
      <c r="G496" s="4" t="s">
        <v>1783</v>
      </c>
      <c r="H496" s="4" t="s">
        <v>46</v>
      </c>
      <c r="I496" s="4" t="s">
        <v>30</v>
      </c>
      <c r="J496" s="4" t="s">
        <v>90</v>
      </c>
      <c r="K496" s="4" t="s">
        <v>91</v>
      </c>
      <c r="L496" s="7">
        <v>19134.0</v>
      </c>
      <c r="M496" s="4" t="s">
        <v>33</v>
      </c>
      <c r="N496" s="4" t="s">
        <v>1134</v>
      </c>
      <c r="O496" s="4" t="s">
        <v>51</v>
      </c>
      <c r="P496" s="4" t="s">
        <v>76</v>
      </c>
      <c r="Q496" s="4" t="s">
        <v>1135</v>
      </c>
      <c r="R496" s="9">
        <v>21.7047654320988</v>
      </c>
      <c r="S496" s="7">
        <v>2.0</v>
      </c>
      <c r="T496" s="7">
        <v>0.7</v>
      </c>
      <c r="U496" s="7">
        <v>-14.4698436213992</v>
      </c>
      <c r="V496" s="10" t="str">
        <f t="shared" si="1"/>
        <v>2016-04</v>
      </c>
    </row>
    <row r="497">
      <c r="A497" s="7">
        <v>496.0</v>
      </c>
      <c r="B497" s="4" t="s">
        <v>1781</v>
      </c>
      <c r="C497" s="8">
        <v>42485.0</v>
      </c>
      <c r="D497" s="8">
        <v>42489.0</v>
      </c>
      <c r="E497" s="4" t="s">
        <v>98</v>
      </c>
      <c r="F497" s="4" t="s">
        <v>1782</v>
      </c>
      <c r="G497" s="4" t="s">
        <v>1783</v>
      </c>
      <c r="H497" s="4" t="s">
        <v>46</v>
      </c>
      <c r="I497" s="4" t="s">
        <v>30</v>
      </c>
      <c r="J497" s="4" t="s">
        <v>90</v>
      </c>
      <c r="K497" s="4" t="s">
        <v>91</v>
      </c>
      <c r="L497" s="7">
        <v>19134.0</v>
      </c>
      <c r="M497" s="4" t="s">
        <v>33</v>
      </c>
      <c r="N497" s="4" t="s">
        <v>1786</v>
      </c>
      <c r="O497" s="4" t="s">
        <v>51</v>
      </c>
      <c r="P497" s="4" t="s">
        <v>76</v>
      </c>
      <c r="Q497" s="4" t="s">
        <v>1787</v>
      </c>
      <c r="R497" s="9">
        <v>5.1277037037037</v>
      </c>
      <c r="S497" s="7">
        <v>3.0</v>
      </c>
      <c r="T497" s="7">
        <v>0.7</v>
      </c>
      <c r="U497" s="7">
        <v>-3.58939259259259</v>
      </c>
      <c r="V497" s="10" t="str">
        <f t="shared" si="1"/>
        <v>2016-04</v>
      </c>
    </row>
    <row r="498">
      <c r="A498" s="7">
        <v>497.0</v>
      </c>
      <c r="B498" s="4" t="s">
        <v>1788</v>
      </c>
      <c r="C498" s="8">
        <v>42486.0</v>
      </c>
      <c r="D498" s="8">
        <v>42491.0</v>
      </c>
      <c r="E498" s="4" t="s">
        <v>26</v>
      </c>
      <c r="F498" s="4" t="s">
        <v>1029</v>
      </c>
      <c r="G498" s="4" t="s">
        <v>1030</v>
      </c>
      <c r="H498" s="4" t="s">
        <v>112</v>
      </c>
      <c r="I498" s="4" t="s">
        <v>30</v>
      </c>
      <c r="J498" s="4" t="s">
        <v>222</v>
      </c>
      <c r="K498" s="4" t="s">
        <v>223</v>
      </c>
      <c r="L498" s="7">
        <v>10009.0</v>
      </c>
      <c r="M498" s="4" t="s">
        <v>33</v>
      </c>
      <c r="N498" s="4" t="s">
        <v>760</v>
      </c>
      <c r="O498" s="4" t="s">
        <v>35</v>
      </c>
      <c r="P498" s="4" t="s">
        <v>263</v>
      </c>
      <c r="Q498" s="4" t="s">
        <v>761</v>
      </c>
      <c r="R498" s="9">
        <v>455.394533333333</v>
      </c>
      <c r="S498" s="7">
        <v>3.0</v>
      </c>
      <c r="T498" s="7">
        <v>0.1</v>
      </c>
      <c r="U498" s="7">
        <v>65.7792103703704</v>
      </c>
      <c r="V498" s="10" t="str">
        <f t="shared" si="1"/>
        <v>2016-04</v>
      </c>
    </row>
    <row r="499">
      <c r="A499" s="7">
        <v>498.0</v>
      </c>
      <c r="B499" s="4" t="s">
        <v>1789</v>
      </c>
      <c r="C499" s="8">
        <v>42488.0</v>
      </c>
      <c r="D499" s="8">
        <v>42491.0</v>
      </c>
      <c r="E499" s="4" t="s">
        <v>43</v>
      </c>
      <c r="F499" s="4" t="s">
        <v>1790</v>
      </c>
      <c r="G499" s="4" t="s">
        <v>1791</v>
      </c>
      <c r="H499" s="4" t="s">
        <v>29</v>
      </c>
      <c r="I499" s="4" t="s">
        <v>30</v>
      </c>
      <c r="J499" s="4" t="s">
        <v>408</v>
      </c>
      <c r="K499" s="4" t="s">
        <v>58</v>
      </c>
      <c r="L499" s="7">
        <v>75217.0</v>
      </c>
      <c r="M499" s="4" t="s">
        <v>59</v>
      </c>
      <c r="N499" s="4" t="s">
        <v>1792</v>
      </c>
      <c r="O499" s="4" t="s">
        <v>39</v>
      </c>
      <c r="P499" s="4" t="s">
        <v>40</v>
      </c>
      <c r="Q499" s="4" t="s">
        <v>1793</v>
      </c>
      <c r="R499" s="9">
        <v>387.522488888889</v>
      </c>
      <c r="S499" s="7">
        <v>3.0</v>
      </c>
      <c r="T499" s="7">
        <v>0.2</v>
      </c>
      <c r="U499" s="7">
        <v>43.59628</v>
      </c>
      <c r="V499" s="10" t="str">
        <f t="shared" si="1"/>
        <v>2016-04</v>
      </c>
    </row>
    <row r="500">
      <c r="A500" s="7">
        <v>499.0</v>
      </c>
      <c r="B500" s="4" t="s">
        <v>1789</v>
      </c>
      <c r="C500" s="8">
        <v>42488.0</v>
      </c>
      <c r="D500" s="8">
        <v>42491.0</v>
      </c>
      <c r="E500" s="4" t="s">
        <v>43</v>
      </c>
      <c r="F500" s="4" t="s">
        <v>1790</v>
      </c>
      <c r="G500" s="4" t="s">
        <v>1791</v>
      </c>
      <c r="H500" s="4" t="s">
        <v>29</v>
      </c>
      <c r="I500" s="4" t="s">
        <v>30</v>
      </c>
      <c r="J500" s="4" t="s">
        <v>408</v>
      </c>
      <c r="K500" s="4" t="s">
        <v>58</v>
      </c>
      <c r="L500" s="7">
        <v>75217.0</v>
      </c>
      <c r="M500" s="4" t="s">
        <v>59</v>
      </c>
      <c r="N500" s="4" t="s">
        <v>1794</v>
      </c>
      <c r="O500" s="4" t="s">
        <v>51</v>
      </c>
      <c r="P500" s="4" t="s">
        <v>297</v>
      </c>
      <c r="Q500" s="4" t="s">
        <v>1795</v>
      </c>
      <c r="R500" s="9">
        <v>16.4749695473251</v>
      </c>
      <c r="S500" s="7">
        <v>4.0</v>
      </c>
      <c r="T500" s="7">
        <v>0.2</v>
      </c>
      <c r="U500" s="7">
        <v>5.97217646090535</v>
      </c>
      <c r="V500" s="10" t="str">
        <f t="shared" si="1"/>
        <v>2016-04</v>
      </c>
    </row>
    <row r="501">
      <c r="A501" s="7">
        <v>500.0</v>
      </c>
      <c r="B501" s="4" t="s">
        <v>1796</v>
      </c>
      <c r="C501" s="8">
        <v>42488.0</v>
      </c>
      <c r="D501" s="8">
        <v>42492.0</v>
      </c>
      <c r="E501" s="4" t="s">
        <v>26</v>
      </c>
      <c r="F501" s="4" t="s">
        <v>1797</v>
      </c>
      <c r="G501" s="4" t="s">
        <v>1798</v>
      </c>
      <c r="H501" s="4" t="s">
        <v>112</v>
      </c>
      <c r="I501" s="4" t="s">
        <v>30</v>
      </c>
      <c r="J501" s="4" t="s">
        <v>740</v>
      </c>
      <c r="K501" s="4" t="s">
        <v>741</v>
      </c>
      <c r="L501" s="7">
        <v>80219.0</v>
      </c>
      <c r="M501" s="4" t="s">
        <v>49</v>
      </c>
      <c r="N501" s="4" t="s">
        <v>1799</v>
      </c>
      <c r="O501" s="4" t="s">
        <v>51</v>
      </c>
      <c r="P501" s="4" t="s">
        <v>124</v>
      </c>
      <c r="Q501" s="4" t="s">
        <v>1800</v>
      </c>
      <c r="R501" s="9">
        <v>29.472</v>
      </c>
      <c r="S501" s="7">
        <v>3.0</v>
      </c>
      <c r="T501" s="7">
        <v>0.2</v>
      </c>
      <c r="U501" s="7">
        <v>9.9468</v>
      </c>
      <c r="V501" s="10" t="str">
        <f t="shared" si="1"/>
        <v>2016-04</v>
      </c>
    </row>
    <row r="502">
      <c r="A502" s="7">
        <v>501.0</v>
      </c>
      <c r="B502" s="4" t="s">
        <v>1801</v>
      </c>
      <c r="C502" s="8">
        <v>42488.0</v>
      </c>
      <c r="D502" s="8">
        <v>42495.0</v>
      </c>
      <c r="E502" s="4" t="s">
        <v>26</v>
      </c>
      <c r="F502" s="4" t="s">
        <v>68</v>
      </c>
      <c r="G502" s="4" t="s">
        <v>69</v>
      </c>
      <c r="H502" s="4" t="s">
        <v>29</v>
      </c>
      <c r="I502" s="4" t="s">
        <v>30</v>
      </c>
      <c r="J502" s="4" t="s">
        <v>47</v>
      </c>
      <c r="K502" s="4" t="s">
        <v>48</v>
      </c>
      <c r="L502" s="7">
        <v>90045.0</v>
      </c>
      <c r="M502" s="4" t="s">
        <v>49</v>
      </c>
      <c r="N502" s="4" t="s">
        <v>1802</v>
      </c>
      <c r="O502" s="4" t="s">
        <v>35</v>
      </c>
      <c r="P502" s="4" t="s">
        <v>263</v>
      </c>
      <c r="Q502" s="4" t="s">
        <v>1803</v>
      </c>
      <c r="R502" s="9">
        <v>41.568</v>
      </c>
      <c r="S502" s="7">
        <v>2.0</v>
      </c>
      <c r="T502" s="7">
        <v>0.2</v>
      </c>
      <c r="U502" s="7">
        <v>2.598</v>
      </c>
      <c r="V502" s="10" t="str">
        <f t="shared" si="1"/>
        <v>2016-04</v>
      </c>
    </row>
    <row r="503">
      <c r="A503" s="7">
        <v>502.0</v>
      </c>
      <c r="B503" s="4" t="s">
        <v>1804</v>
      </c>
      <c r="C503" s="8">
        <v>42488.0</v>
      </c>
      <c r="D503" s="8">
        <v>42490.0</v>
      </c>
      <c r="E503" s="4" t="s">
        <v>98</v>
      </c>
      <c r="F503" s="4" t="s">
        <v>1805</v>
      </c>
      <c r="G503" s="4" t="s">
        <v>1806</v>
      </c>
      <c r="H503" s="4" t="s">
        <v>46</v>
      </c>
      <c r="I503" s="4" t="s">
        <v>30</v>
      </c>
      <c r="J503" s="4" t="s">
        <v>1807</v>
      </c>
      <c r="K503" s="4" t="s">
        <v>385</v>
      </c>
      <c r="L503" s="7">
        <v>60174.0</v>
      </c>
      <c r="M503" s="4" t="s">
        <v>59</v>
      </c>
      <c r="N503" s="4" t="s">
        <v>1808</v>
      </c>
      <c r="O503" s="4" t="s">
        <v>35</v>
      </c>
      <c r="P503" s="4" t="s">
        <v>121</v>
      </c>
      <c r="Q503" s="4" t="s">
        <v>1809</v>
      </c>
      <c r="R503" s="9">
        <v>31.8174946502058</v>
      </c>
      <c r="S503" s="7">
        <v>2.0</v>
      </c>
      <c r="T503" s="7">
        <v>0.6</v>
      </c>
      <c r="U503" s="7">
        <v>-33.408369382716</v>
      </c>
      <c r="V503" s="10" t="str">
        <f t="shared" si="1"/>
        <v>2016-04</v>
      </c>
    </row>
    <row r="504">
      <c r="A504" s="7">
        <v>503.0</v>
      </c>
      <c r="B504" s="4" t="s">
        <v>1810</v>
      </c>
      <c r="C504" s="8">
        <v>42490.0</v>
      </c>
      <c r="D504" s="8">
        <v>42494.0</v>
      </c>
      <c r="E504" s="4" t="s">
        <v>26</v>
      </c>
      <c r="F504" s="4" t="s">
        <v>1811</v>
      </c>
      <c r="G504" s="4" t="s">
        <v>1812</v>
      </c>
      <c r="H504" s="4" t="s">
        <v>46</v>
      </c>
      <c r="I504" s="4" t="s">
        <v>30</v>
      </c>
      <c r="J504" s="4" t="s">
        <v>222</v>
      </c>
      <c r="K504" s="4" t="s">
        <v>223</v>
      </c>
      <c r="L504" s="7">
        <v>10011.0</v>
      </c>
      <c r="M504" s="4" t="s">
        <v>33</v>
      </c>
      <c r="N504" s="4" t="s">
        <v>1813</v>
      </c>
      <c r="O504" s="4" t="s">
        <v>51</v>
      </c>
      <c r="P504" s="4" t="s">
        <v>76</v>
      </c>
      <c r="Q504" s="4" t="s">
        <v>1814</v>
      </c>
      <c r="R504" s="9">
        <v>8.09283950617284</v>
      </c>
      <c r="S504" s="7">
        <v>2.0</v>
      </c>
      <c r="T504" s="7">
        <v>0.2</v>
      </c>
      <c r="U504" s="7">
        <v>2.93365432098765</v>
      </c>
      <c r="V504" s="10" t="str">
        <f t="shared" si="1"/>
        <v>2016-04</v>
      </c>
    </row>
    <row r="505">
      <c r="A505" s="7">
        <v>504.0</v>
      </c>
      <c r="B505" s="4" t="s">
        <v>1815</v>
      </c>
      <c r="C505" s="8">
        <v>42490.0</v>
      </c>
      <c r="D505" s="8">
        <v>42495.0</v>
      </c>
      <c r="E505" s="4" t="s">
        <v>26</v>
      </c>
      <c r="F505" s="4" t="s">
        <v>418</v>
      </c>
      <c r="G505" s="4" t="s">
        <v>419</v>
      </c>
      <c r="H505" s="4" t="s">
        <v>112</v>
      </c>
      <c r="I505" s="4" t="s">
        <v>30</v>
      </c>
      <c r="J505" s="4" t="s">
        <v>408</v>
      </c>
      <c r="K505" s="4" t="s">
        <v>58</v>
      </c>
      <c r="L505" s="7">
        <v>75081.0</v>
      </c>
      <c r="M505" s="4" t="s">
        <v>59</v>
      </c>
      <c r="N505" s="4" t="s">
        <v>1816</v>
      </c>
      <c r="O505" s="4" t="s">
        <v>35</v>
      </c>
      <c r="P505" s="4" t="s">
        <v>121</v>
      </c>
      <c r="Q505" s="4" t="s">
        <v>1817</v>
      </c>
      <c r="R505" s="9">
        <v>23.7244444444444</v>
      </c>
      <c r="S505" s="7">
        <v>3.0</v>
      </c>
      <c r="T505" s="7">
        <v>0.6</v>
      </c>
      <c r="U505" s="7">
        <v>-10.676</v>
      </c>
      <c r="V505" s="10" t="str">
        <f t="shared" si="1"/>
        <v>2016-04</v>
      </c>
    </row>
    <row r="506">
      <c r="A506" s="7">
        <v>505.0</v>
      </c>
      <c r="B506" s="4" t="s">
        <v>1818</v>
      </c>
      <c r="C506" s="8">
        <v>42490.0</v>
      </c>
      <c r="D506" s="8">
        <v>42494.0</v>
      </c>
      <c r="E506" s="4" t="s">
        <v>26</v>
      </c>
      <c r="F506" s="4" t="s">
        <v>1819</v>
      </c>
      <c r="G506" s="4" t="s">
        <v>1820</v>
      </c>
      <c r="H506" s="4" t="s">
        <v>29</v>
      </c>
      <c r="I506" s="4" t="s">
        <v>30</v>
      </c>
      <c r="J506" s="4" t="s">
        <v>980</v>
      </c>
      <c r="K506" s="4" t="s">
        <v>469</v>
      </c>
      <c r="L506" s="7">
        <v>85254.0</v>
      </c>
      <c r="M506" s="4" t="s">
        <v>49</v>
      </c>
      <c r="N506" s="4" t="s">
        <v>1821</v>
      </c>
      <c r="O506" s="4" t="s">
        <v>35</v>
      </c>
      <c r="P506" s="4" t="s">
        <v>121</v>
      </c>
      <c r="Q506" s="4" t="s">
        <v>1822</v>
      </c>
      <c r="R506" s="9">
        <v>111.888</v>
      </c>
      <c r="S506" s="7">
        <v>7.0</v>
      </c>
      <c r="T506" s="7">
        <v>0.2</v>
      </c>
      <c r="U506" s="7">
        <v>22.3776</v>
      </c>
      <c r="V506" s="10" t="str">
        <f t="shared" si="1"/>
        <v>2016-04</v>
      </c>
    </row>
    <row r="507">
      <c r="A507" s="7">
        <v>506.0</v>
      </c>
      <c r="B507" s="4" t="s">
        <v>1823</v>
      </c>
      <c r="C507" s="8">
        <v>42491.0</v>
      </c>
      <c r="D507" s="8">
        <v>42494.0</v>
      </c>
      <c r="E507" s="4" t="s">
        <v>43</v>
      </c>
      <c r="F507" s="4" t="s">
        <v>1465</v>
      </c>
      <c r="G507" s="4" t="s">
        <v>1466</v>
      </c>
      <c r="H507" s="4" t="s">
        <v>46</v>
      </c>
      <c r="I507" s="4" t="s">
        <v>30</v>
      </c>
      <c r="J507" s="4" t="s">
        <v>1110</v>
      </c>
      <c r="K507" s="4" t="s">
        <v>518</v>
      </c>
      <c r="L507" s="7">
        <v>38109.0</v>
      </c>
      <c r="M507" s="4" t="s">
        <v>83</v>
      </c>
      <c r="N507" s="4" t="s">
        <v>1824</v>
      </c>
      <c r="O507" s="4" t="s">
        <v>51</v>
      </c>
      <c r="P507" s="4" t="s">
        <v>297</v>
      </c>
      <c r="Q507" s="4" t="s">
        <v>1825</v>
      </c>
      <c r="R507" s="9">
        <v>3.16444781592887</v>
      </c>
      <c r="S507" s="7">
        <v>1.0</v>
      </c>
      <c r="T507" s="7">
        <v>0.2</v>
      </c>
      <c r="U507" s="7">
        <v>1.02844554017688</v>
      </c>
      <c r="V507" s="10" t="str">
        <f t="shared" si="1"/>
        <v>2016-05</v>
      </c>
    </row>
    <row r="508">
      <c r="A508" s="7">
        <v>507.0</v>
      </c>
      <c r="B508" s="4" t="s">
        <v>1823</v>
      </c>
      <c r="C508" s="8">
        <v>42491.0</v>
      </c>
      <c r="D508" s="8">
        <v>42494.0</v>
      </c>
      <c r="E508" s="4" t="s">
        <v>43</v>
      </c>
      <c r="F508" s="4" t="s">
        <v>1465</v>
      </c>
      <c r="G508" s="4" t="s">
        <v>1466</v>
      </c>
      <c r="H508" s="4" t="s">
        <v>46</v>
      </c>
      <c r="I508" s="4" t="s">
        <v>30</v>
      </c>
      <c r="J508" s="4" t="s">
        <v>1110</v>
      </c>
      <c r="K508" s="4" t="s">
        <v>518</v>
      </c>
      <c r="L508" s="7">
        <v>38109.0</v>
      </c>
      <c r="M508" s="4" t="s">
        <v>83</v>
      </c>
      <c r="N508" s="4" t="s">
        <v>1826</v>
      </c>
      <c r="O508" s="4" t="s">
        <v>35</v>
      </c>
      <c r="P508" s="4" t="s">
        <v>73</v>
      </c>
      <c r="Q508" s="4" t="s">
        <v>1827</v>
      </c>
      <c r="R508" s="9">
        <v>298.634103618916</v>
      </c>
      <c r="S508" s="7">
        <v>3.0</v>
      </c>
      <c r="T508" s="7">
        <v>0.4</v>
      </c>
      <c r="U508" s="7">
        <v>-114.476406387251</v>
      </c>
      <c r="V508" s="10" t="str">
        <f t="shared" si="1"/>
        <v>2016-05</v>
      </c>
    </row>
    <row r="509">
      <c r="A509" s="7">
        <v>508.0</v>
      </c>
      <c r="B509" s="4" t="s">
        <v>1823</v>
      </c>
      <c r="C509" s="8">
        <v>42491.0</v>
      </c>
      <c r="D509" s="8">
        <v>42494.0</v>
      </c>
      <c r="E509" s="4" t="s">
        <v>43</v>
      </c>
      <c r="F509" s="4" t="s">
        <v>1465</v>
      </c>
      <c r="G509" s="4" t="s">
        <v>1466</v>
      </c>
      <c r="H509" s="4" t="s">
        <v>46</v>
      </c>
      <c r="I509" s="4" t="s">
        <v>30</v>
      </c>
      <c r="J509" s="4" t="s">
        <v>1110</v>
      </c>
      <c r="K509" s="4" t="s">
        <v>518</v>
      </c>
      <c r="L509" s="7">
        <v>38109.0</v>
      </c>
      <c r="M509" s="4" t="s">
        <v>83</v>
      </c>
      <c r="N509" s="4" t="s">
        <v>1828</v>
      </c>
      <c r="O509" s="4" t="s">
        <v>51</v>
      </c>
      <c r="P509" s="4" t="s">
        <v>76</v>
      </c>
      <c r="Q509" s="4" t="s">
        <v>1829</v>
      </c>
      <c r="R509" s="9">
        <v>2.21109998570787</v>
      </c>
      <c r="S509" s="7">
        <v>2.0</v>
      </c>
      <c r="T509" s="7">
        <v>0.7</v>
      </c>
      <c r="U509" s="7">
        <v>-1.62147332285244</v>
      </c>
      <c r="V509" s="10" t="str">
        <f t="shared" si="1"/>
        <v>2016-05</v>
      </c>
    </row>
    <row r="510">
      <c r="A510" s="7">
        <v>509.0</v>
      </c>
      <c r="B510" s="4" t="s">
        <v>1830</v>
      </c>
      <c r="C510" s="8">
        <v>42491.0</v>
      </c>
      <c r="D510" s="8">
        <v>42494.0</v>
      </c>
      <c r="E510" s="4" t="s">
        <v>98</v>
      </c>
      <c r="F510" s="4" t="s">
        <v>1831</v>
      </c>
      <c r="G510" s="4" t="s">
        <v>1832</v>
      </c>
      <c r="H510" s="4" t="s">
        <v>46</v>
      </c>
      <c r="I510" s="4" t="s">
        <v>30</v>
      </c>
      <c r="J510" s="4" t="s">
        <v>1833</v>
      </c>
      <c r="K510" s="4" t="s">
        <v>1448</v>
      </c>
      <c r="L510" s="7">
        <v>72209.0</v>
      </c>
      <c r="M510" s="4" t="s">
        <v>83</v>
      </c>
      <c r="N510" s="4" t="s">
        <v>1834</v>
      </c>
      <c r="O510" s="4" t="s">
        <v>51</v>
      </c>
      <c r="P510" s="4" t="s">
        <v>124</v>
      </c>
      <c r="Q510" s="4" t="s">
        <v>1835</v>
      </c>
      <c r="R510" s="9">
        <v>87.1817844023563</v>
      </c>
      <c r="S510" s="7">
        <v>2.0</v>
      </c>
      <c r="T510" s="7">
        <v>0.0</v>
      </c>
      <c r="U510" s="7">
        <v>42.7190743571546</v>
      </c>
      <c r="V510" s="10" t="str">
        <f t="shared" si="1"/>
        <v>2016-05</v>
      </c>
    </row>
    <row r="511">
      <c r="A511" s="7">
        <v>510.0</v>
      </c>
      <c r="B511" s="4" t="s">
        <v>1830</v>
      </c>
      <c r="C511" s="8">
        <v>42491.0</v>
      </c>
      <c r="D511" s="8">
        <v>42494.0</v>
      </c>
      <c r="E511" s="4" t="s">
        <v>98</v>
      </c>
      <c r="F511" s="4" t="s">
        <v>1831</v>
      </c>
      <c r="G511" s="4" t="s">
        <v>1832</v>
      </c>
      <c r="H511" s="4" t="s">
        <v>46</v>
      </c>
      <c r="I511" s="4" t="s">
        <v>30</v>
      </c>
      <c r="J511" s="4" t="s">
        <v>1833</v>
      </c>
      <c r="K511" s="4" t="s">
        <v>1448</v>
      </c>
      <c r="L511" s="7">
        <v>72209.0</v>
      </c>
      <c r="M511" s="4" t="s">
        <v>83</v>
      </c>
      <c r="N511" s="4" t="s">
        <v>409</v>
      </c>
      <c r="O511" s="4" t="s">
        <v>51</v>
      </c>
      <c r="P511" s="4" t="s">
        <v>124</v>
      </c>
      <c r="Q511" s="4" t="s">
        <v>410</v>
      </c>
      <c r="R511" s="9">
        <v>15.4172514551618</v>
      </c>
      <c r="S511" s="7">
        <v>3.0</v>
      </c>
      <c r="T511" s="7">
        <v>0.0</v>
      </c>
      <c r="U511" s="7">
        <v>7.40028069847768</v>
      </c>
      <c r="V511" s="10" t="str">
        <f t="shared" si="1"/>
        <v>2016-05</v>
      </c>
    </row>
    <row r="512">
      <c r="A512" s="7">
        <v>511.0</v>
      </c>
      <c r="B512" s="4" t="s">
        <v>1830</v>
      </c>
      <c r="C512" s="8">
        <v>42491.0</v>
      </c>
      <c r="D512" s="8">
        <v>42494.0</v>
      </c>
      <c r="E512" s="4" t="s">
        <v>98</v>
      </c>
      <c r="F512" s="4" t="s">
        <v>1831</v>
      </c>
      <c r="G512" s="4" t="s">
        <v>1832</v>
      </c>
      <c r="H512" s="4" t="s">
        <v>46</v>
      </c>
      <c r="I512" s="4" t="s">
        <v>30</v>
      </c>
      <c r="J512" s="4" t="s">
        <v>1833</v>
      </c>
      <c r="K512" s="4" t="s">
        <v>1448</v>
      </c>
      <c r="L512" s="7">
        <v>72209.0</v>
      </c>
      <c r="M512" s="4" t="s">
        <v>83</v>
      </c>
      <c r="N512" s="4" t="s">
        <v>1836</v>
      </c>
      <c r="O512" s="4" t="s">
        <v>51</v>
      </c>
      <c r="P512" s="4" t="s">
        <v>93</v>
      </c>
      <c r="Q512" s="4" t="s">
        <v>1837</v>
      </c>
      <c r="R512" s="9">
        <v>8.98542316818609</v>
      </c>
      <c r="S512" s="7">
        <v>2.0</v>
      </c>
      <c r="T512" s="7">
        <v>0.0</v>
      </c>
      <c r="U512" s="7">
        <v>3.50431503559257</v>
      </c>
      <c r="V512" s="10" t="str">
        <f t="shared" si="1"/>
        <v>2016-05</v>
      </c>
    </row>
    <row r="513">
      <c r="A513" s="7">
        <v>512.0</v>
      </c>
      <c r="B513" s="4" t="s">
        <v>1838</v>
      </c>
      <c r="C513" s="8">
        <v>42492.0</v>
      </c>
      <c r="D513" s="8">
        <v>42497.0</v>
      </c>
      <c r="E513" s="4" t="s">
        <v>26</v>
      </c>
      <c r="F513" s="4" t="s">
        <v>912</v>
      </c>
      <c r="G513" s="4" t="s">
        <v>913</v>
      </c>
      <c r="H513" s="4" t="s">
        <v>46</v>
      </c>
      <c r="I513" s="4" t="s">
        <v>30</v>
      </c>
      <c r="J513" s="4" t="s">
        <v>455</v>
      </c>
      <c r="K513" s="4" t="s">
        <v>58</v>
      </c>
      <c r="L513" s="7">
        <v>77070.0</v>
      </c>
      <c r="M513" s="4" t="s">
        <v>59</v>
      </c>
      <c r="N513" s="4" t="s">
        <v>1677</v>
      </c>
      <c r="O513" s="4" t="s">
        <v>51</v>
      </c>
      <c r="P513" s="4" t="s">
        <v>93</v>
      </c>
      <c r="Q513" s="4" t="s">
        <v>1678</v>
      </c>
      <c r="R513" s="9">
        <v>90.6873679012346</v>
      </c>
      <c r="S513" s="7">
        <v>3.0</v>
      </c>
      <c r="T513" s="7">
        <v>0.2</v>
      </c>
      <c r="U513" s="7">
        <v>5.66796049382716</v>
      </c>
      <c r="V513" s="10" t="str">
        <f t="shared" si="1"/>
        <v>2016-05</v>
      </c>
    </row>
    <row r="514">
      <c r="A514" s="7">
        <v>513.0</v>
      </c>
      <c r="B514" s="4" t="s">
        <v>1839</v>
      </c>
      <c r="C514" s="8">
        <v>42492.0</v>
      </c>
      <c r="D514" s="8">
        <v>42492.0</v>
      </c>
      <c r="E514" s="4" t="s">
        <v>212</v>
      </c>
      <c r="F514" s="4" t="s">
        <v>1840</v>
      </c>
      <c r="G514" s="4" t="s">
        <v>1841</v>
      </c>
      <c r="H514" s="4" t="s">
        <v>46</v>
      </c>
      <c r="I514" s="4" t="s">
        <v>30</v>
      </c>
      <c r="J514" s="4" t="s">
        <v>222</v>
      </c>
      <c r="K514" s="4" t="s">
        <v>223</v>
      </c>
      <c r="L514" s="7">
        <v>10024.0</v>
      </c>
      <c r="M514" s="4" t="s">
        <v>33</v>
      </c>
      <c r="N514" s="4" t="s">
        <v>1842</v>
      </c>
      <c r="O514" s="4" t="s">
        <v>51</v>
      </c>
      <c r="P514" s="4" t="s">
        <v>52</v>
      </c>
      <c r="Q514" s="4" t="s">
        <v>1843</v>
      </c>
      <c r="R514" s="9">
        <v>47.1962469135803</v>
      </c>
      <c r="S514" s="7">
        <v>3.0</v>
      </c>
      <c r="T514" s="7">
        <v>0.0</v>
      </c>
      <c r="U514" s="7">
        <v>13.2149491358025</v>
      </c>
      <c r="V514" s="10" t="str">
        <f t="shared" si="1"/>
        <v>2016-05</v>
      </c>
    </row>
    <row r="515">
      <c r="A515" s="7">
        <v>514.0</v>
      </c>
      <c r="B515" s="4" t="s">
        <v>1839</v>
      </c>
      <c r="C515" s="8">
        <v>42492.0</v>
      </c>
      <c r="D515" s="8">
        <v>42492.0</v>
      </c>
      <c r="E515" s="4" t="s">
        <v>212</v>
      </c>
      <c r="F515" s="4" t="s">
        <v>1840</v>
      </c>
      <c r="G515" s="4" t="s">
        <v>1841</v>
      </c>
      <c r="H515" s="4" t="s">
        <v>46</v>
      </c>
      <c r="I515" s="4" t="s">
        <v>30</v>
      </c>
      <c r="J515" s="4" t="s">
        <v>222</v>
      </c>
      <c r="K515" s="4" t="s">
        <v>223</v>
      </c>
      <c r="L515" s="7">
        <v>10024.0</v>
      </c>
      <c r="M515" s="4" t="s">
        <v>33</v>
      </c>
      <c r="N515" s="4" t="s">
        <v>1706</v>
      </c>
      <c r="O515" s="4" t="s">
        <v>51</v>
      </c>
      <c r="P515" s="4" t="s">
        <v>76</v>
      </c>
      <c r="Q515" s="4" t="s">
        <v>1707</v>
      </c>
      <c r="R515" s="9">
        <v>47.8641777777778</v>
      </c>
      <c r="S515" s="7">
        <v>3.0</v>
      </c>
      <c r="T515" s="7">
        <v>0.2</v>
      </c>
      <c r="U515" s="7">
        <v>16.7524622222222</v>
      </c>
      <c r="V515" s="10" t="str">
        <f t="shared" si="1"/>
        <v>2016-05</v>
      </c>
    </row>
    <row r="516">
      <c r="A516" s="7">
        <v>515.0</v>
      </c>
      <c r="B516" s="4" t="s">
        <v>1844</v>
      </c>
      <c r="C516" s="8">
        <v>42492.0</v>
      </c>
      <c r="D516" s="8">
        <v>42498.0</v>
      </c>
      <c r="E516" s="4" t="s">
        <v>26</v>
      </c>
      <c r="F516" s="4" t="s">
        <v>703</v>
      </c>
      <c r="G516" s="4" t="s">
        <v>704</v>
      </c>
      <c r="H516" s="4" t="s">
        <v>46</v>
      </c>
      <c r="I516" s="4" t="s">
        <v>30</v>
      </c>
      <c r="J516" s="4" t="s">
        <v>1845</v>
      </c>
      <c r="K516" s="4" t="s">
        <v>82</v>
      </c>
      <c r="L516" s="7">
        <v>27405.0</v>
      </c>
      <c r="M516" s="4" t="s">
        <v>83</v>
      </c>
      <c r="N516" s="4" t="s">
        <v>1802</v>
      </c>
      <c r="O516" s="4" t="s">
        <v>35</v>
      </c>
      <c r="P516" s="4" t="s">
        <v>263</v>
      </c>
      <c r="Q516" s="4" t="s">
        <v>1803</v>
      </c>
      <c r="R516" s="9">
        <v>149.60243143246</v>
      </c>
      <c r="S516" s="7">
        <v>9.0</v>
      </c>
      <c r="T516" s="7">
        <v>0.2</v>
      </c>
      <c r="U516" s="7">
        <v>9.35015196452874</v>
      </c>
      <c r="V516" s="10" t="str">
        <f t="shared" si="1"/>
        <v>2016-05</v>
      </c>
    </row>
    <row r="517">
      <c r="A517" s="7">
        <v>516.0</v>
      </c>
      <c r="B517" s="4" t="s">
        <v>1846</v>
      </c>
      <c r="C517" s="8">
        <v>42492.0</v>
      </c>
      <c r="D517" s="8">
        <v>42496.0</v>
      </c>
      <c r="E517" s="4" t="s">
        <v>26</v>
      </c>
      <c r="F517" s="4" t="s">
        <v>1847</v>
      </c>
      <c r="G517" s="4" t="s">
        <v>1848</v>
      </c>
      <c r="H517" s="4" t="s">
        <v>46</v>
      </c>
      <c r="I517" s="4" t="s">
        <v>30</v>
      </c>
      <c r="J517" s="4" t="s">
        <v>1849</v>
      </c>
      <c r="K517" s="4" t="s">
        <v>58</v>
      </c>
      <c r="L517" s="7">
        <v>75061.0</v>
      </c>
      <c r="M517" s="4" t="s">
        <v>59</v>
      </c>
      <c r="N517" s="4" t="s">
        <v>1850</v>
      </c>
      <c r="O517" s="4" t="s">
        <v>51</v>
      </c>
      <c r="P517" s="4" t="s">
        <v>52</v>
      </c>
      <c r="Q517" s="4" t="s">
        <v>1851</v>
      </c>
      <c r="R517" s="9">
        <v>19.8866962962963</v>
      </c>
      <c r="S517" s="7">
        <v>3.0</v>
      </c>
      <c r="T517" s="7">
        <v>0.2</v>
      </c>
      <c r="U517" s="7">
        <v>-3.97733925925926</v>
      </c>
      <c r="V517" s="10" t="str">
        <f t="shared" si="1"/>
        <v>2016-05</v>
      </c>
    </row>
    <row r="518">
      <c r="A518" s="7">
        <v>517.0</v>
      </c>
      <c r="B518" s="4" t="s">
        <v>1846</v>
      </c>
      <c r="C518" s="8">
        <v>42492.0</v>
      </c>
      <c r="D518" s="8">
        <v>42496.0</v>
      </c>
      <c r="E518" s="4" t="s">
        <v>26</v>
      </c>
      <c r="F518" s="4" t="s">
        <v>1847</v>
      </c>
      <c r="G518" s="4" t="s">
        <v>1848</v>
      </c>
      <c r="H518" s="4" t="s">
        <v>46</v>
      </c>
      <c r="I518" s="4" t="s">
        <v>30</v>
      </c>
      <c r="J518" s="4" t="s">
        <v>1849</v>
      </c>
      <c r="K518" s="4" t="s">
        <v>58</v>
      </c>
      <c r="L518" s="7">
        <v>75061.0</v>
      </c>
      <c r="M518" s="4" t="s">
        <v>59</v>
      </c>
      <c r="N518" s="4" t="s">
        <v>1852</v>
      </c>
      <c r="O518" s="4" t="s">
        <v>51</v>
      </c>
      <c r="P518" s="4" t="s">
        <v>52</v>
      </c>
      <c r="Q518" s="4" t="s">
        <v>1853</v>
      </c>
      <c r="R518" s="9">
        <v>13.3082074074074</v>
      </c>
      <c r="S518" s="7">
        <v>3.0</v>
      </c>
      <c r="T518" s="7">
        <v>0.2</v>
      </c>
      <c r="U518" s="7">
        <v>-3.32705185185185</v>
      </c>
      <c r="V518" s="10" t="str">
        <f t="shared" si="1"/>
        <v>2016-05</v>
      </c>
    </row>
    <row r="519">
      <c r="A519" s="7">
        <v>518.0</v>
      </c>
      <c r="B519" s="4" t="s">
        <v>1846</v>
      </c>
      <c r="C519" s="8">
        <v>42492.0</v>
      </c>
      <c r="D519" s="8">
        <v>42496.0</v>
      </c>
      <c r="E519" s="4" t="s">
        <v>26</v>
      </c>
      <c r="F519" s="4" t="s">
        <v>1847</v>
      </c>
      <c r="G519" s="4" t="s">
        <v>1848</v>
      </c>
      <c r="H519" s="4" t="s">
        <v>46</v>
      </c>
      <c r="I519" s="4" t="s">
        <v>30</v>
      </c>
      <c r="J519" s="4" t="s">
        <v>1849</v>
      </c>
      <c r="K519" s="4" t="s">
        <v>58</v>
      </c>
      <c r="L519" s="7">
        <v>75061.0</v>
      </c>
      <c r="M519" s="4" t="s">
        <v>59</v>
      </c>
      <c r="N519" s="4" t="s">
        <v>1854</v>
      </c>
      <c r="O519" s="4" t="s">
        <v>51</v>
      </c>
      <c r="P519" s="4" t="s">
        <v>297</v>
      </c>
      <c r="Q519" s="4" t="s">
        <v>1855</v>
      </c>
      <c r="R519" s="9">
        <v>5.29303703703704</v>
      </c>
      <c r="S519" s="7">
        <v>2.0</v>
      </c>
      <c r="T519" s="7">
        <v>0.2</v>
      </c>
      <c r="U519" s="7">
        <v>1.85256296296296</v>
      </c>
      <c r="V519" s="10" t="str">
        <f t="shared" si="1"/>
        <v>2016-05</v>
      </c>
    </row>
    <row r="520">
      <c r="A520" s="7">
        <v>519.0</v>
      </c>
      <c r="B520" s="4" t="s">
        <v>1856</v>
      </c>
      <c r="C520" s="8">
        <v>42492.0</v>
      </c>
      <c r="D520" s="8">
        <v>42496.0</v>
      </c>
      <c r="E520" s="4" t="s">
        <v>26</v>
      </c>
      <c r="F520" s="4" t="s">
        <v>1857</v>
      </c>
      <c r="G520" s="4" t="s">
        <v>1858</v>
      </c>
      <c r="H520" s="4" t="s">
        <v>46</v>
      </c>
      <c r="I520" s="4" t="s">
        <v>30</v>
      </c>
      <c r="J520" s="4" t="s">
        <v>119</v>
      </c>
      <c r="K520" s="4" t="s">
        <v>58</v>
      </c>
      <c r="L520" s="7">
        <v>79109.0</v>
      </c>
      <c r="M520" s="4" t="s">
        <v>59</v>
      </c>
      <c r="N520" s="4" t="s">
        <v>1859</v>
      </c>
      <c r="O520" s="4" t="s">
        <v>35</v>
      </c>
      <c r="P520" s="4" t="s">
        <v>263</v>
      </c>
      <c r="Q520" s="4" t="s">
        <v>1860</v>
      </c>
      <c r="R520" s="9">
        <v>385.156661728395</v>
      </c>
      <c r="S520" s="7">
        <v>4.0</v>
      </c>
      <c r="T520" s="7">
        <v>0.3</v>
      </c>
      <c r="U520" s="7">
        <v>-115.546998518519</v>
      </c>
      <c r="V520" s="10" t="str">
        <f t="shared" si="1"/>
        <v>2016-05</v>
      </c>
    </row>
    <row r="521">
      <c r="A521" s="7">
        <v>520.0</v>
      </c>
      <c r="B521" s="4" t="s">
        <v>1861</v>
      </c>
      <c r="C521" s="8">
        <v>42492.0</v>
      </c>
      <c r="D521" s="8">
        <v>42496.0</v>
      </c>
      <c r="E521" s="4" t="s">
        <v>26</v>
      </c>
      <c r="F521" s="4" t="s">
        <v>1005</v>
      </c>
      <c r="G521" s="4" t="s">
        <v>1006</v>
      </c>
      <c r="H521" s="4" t="s">
        <v>29</v>
      </c>
      <c r="I521" s="4" t="s">
        <v>30</v>
      </c>
      <c r="J521" s="4" t="s">
        <v>222</v>
      </c>
      <c r="K521" s="4" t="s">
        <v>223</v>
      </c>
      <c r="L521" s="7">
        <v>10009.0</v>
      </c>
      <c r="M521" s="4" t="s">
        <v>33</v>
      </c>
      <c r="N521" s="4" t="s">
        <v>1862</v>
      </c>
      <c r="O521" s="4" t="s">
        <v>35</v>
      </c>
      <c r="P521" s="4" t="s">
        <v>121</v>
      </c>
      <c r="Q521" s="4" t="s">
        <v>1863</v>
      </c>
      <c r="R521" s="9">
        <v>13.1905843621399</v>
      </c>
      <c r="S521" s="7">
        <v>2.0</v>
      </c>
      <c r="T521" s="7">
        <v>0.0</v>
      </c>
      <c r="U521" s="7">
        <v>4.22098699588477</v>
      </c>
      <c r="V521" s="10" t="str">
        <f t="shared" si="1"/>
        <v>2016-05</v>
      </c>
    </row>
    <row r="522">
      <c r="A522" s="7">
        <v>521.0</v>
      </c>
      <c r="B522" s="4" t="s">
        <v>1861</v>
      </c>
      <c r="C522" s="8">
        <v>42492.0</v>
      </c>
      <c r="D522" s="8">
        <v>42496.0</v>
      </c>
      <c r="E522" s="4" t="s">
        <v>26</v>
      </c>
      <c r="F522" s="4" t="s">
        <v>1005</v>
      </c>
      <c r="G522" s="4" t="s">
        <v>1006</v>
      </c>
      <c r="H522" s="4" t="s">
        <v>29</v>
      </c>
      <c r="I522" s="4" t="s">
        <v>30</v>
      </c>
      <c r="J522" s="4" t="s">
        <v>222</v>
      </c>
      <c r="K522" s="4" t="s">
        <v>223</v>
      </c>
      <c r="L522" s="7">
        <v>10009.0</v>
      </c>
      <c r="M522" s="4" t="s">
        <v>33</v>
      </c>
      <c r="N522" s="4" t="s">
        <v>1864</v>
      </c>
      <c r="O522" s="4" t="s">
        <v>51</v>
      </c>
      <c r="P522" s="4" t="s">
        <v>76</v>
      </c>
      <c r="Q522" s="4" t="s">
        <v>1865</v>
      </c>
      <c r="R522" s="9">
        <v>95.0226172839506</v>
      </c>
      <c r="S522" s="7">
        <v>3.0</v>
      </c>
      <c r="T522" s="7">
        <v>0.2</v>
      </c>
      <c r="U522" s="7">
        <v>35.6334814814815</v>
      </c>
      <c r="V522" s="10" t="str">
        <f t="shared" si="1"/>
        <v>2016-05</v>
      </c>
    </row>
    <row r="523">
      <c r="A523" s="7">
        <v>522.0</v>
      </c>
      <c r="B523" s="4" t="s">
        <v>1861</v>
      </c>
      <c r="C523" s="8">
        <v>42492.0</v>
      </c>
      <c r="D523" s="8">
        <v>42496.0</v>
      </c>
      <c r="E523" s="4" t="s">
        <v>26</v>
      </c>
      <c r="F523" s="4" t="s">
        <v>1005</v>
      </c>
      <c r="G523" s="4" t="s">
        <v>1006</v>
      </c>
      <c r="H523" s="4" t="s">
        <v>29</v>
      </c>
      <c r="I523" s="4" t="s">
        <v>30</v>
      </c>
      <c r="J523" s="4" t="s">
        <v>222</v>
      </c>
      <c r="K523" s="4" t="s">
        <v>223</v>
      </c>
      <c r="L523" s="7">
        <v>10009.0</v>
      </c>
      <c r="M523" s="4" t="s">
        <v>33</v>
      </c>
      <c r="N523" s="4" t="s">
        <v>1866</v>
      </c>
      <c r="O523" s="4" t="s">
        <v>51</v>
      </c>
      <c r="P523" s="4" t="s">
        <v>124</v>
      </c>
      <c r="Q523" s="4" t="s">
        <v>1867</v>
      </c>
      <c r="R523" s="9">
        <v>13.7366913580247</v>
      </c>
      <c r="S523" s="7">
        <v>2.0</v>
      </c>
      <c r="T523" s="7">
        <v>0.0</v>
      </c>
      <c r="U523" s="7">
        <v>6.31887802469136</v>
      </c>
      <c r="V523" s="10" t="str">
        <f t="shared" si="1"/>
        <v>2016-05</v>
      </c>
    </row>
    <row r="524">
      <c r="A524" s="7">
        <v>523.0</v>
      </c>
      <c r="B524" s="4" t="s">
        <v>1861</v>
      </c>
      <c r="C524" s="8">
        <v>42492.0</v>
      </c>
      <c r="D524" s="8">
        <v>42496.0</v>
      </c>
      <c r="E524" s="4" t="s">
        <v>26</v>
      </c>
      <c r="F524" s="4" t="s">
        <v>1005</v>
      </c>
      <c r="G524" s="4" t="s">
        <v>1006</v>
      </c>
      <c r="H524" s="4" t="s">
        <v>29</v>
      </c>
      <c r="I524" s="4" t="s">
        <v>30</v>
      </c>
      <c r="J524" s="4" t="s">
        <v>222</v>
      </c>
      <c r="K524" s="4" t="s">
        <v>223</v>
      </c>
      <c r="L524" s="7">
        <v>10009.0</v>
      </c>
      <c r="M524" s="4" t="s">
        <v>33</v>
      </c>
      <c r="N524" s="4" t="s">
        <v>1868</v>
      </c>
      <c r="O524" s="4" t="s">
        <v>35</v>
      </c>
      <c r="P524" s="4" t="s">
        <v>121</v>
      </c>
      <c r="Q524" s="4" t="s">
        <v>1869</v>
      </c>
      <c r="R524" s="9">
        <v>225.479176954733</v>
      </c>
      <c r="S524" s="7">
        <v>5.0</v>
      </c>
      <c r="T524" s="7">
        <v>0.0</v>
      </c>
      <c r="U524" s="7">
        <v>87.9368790123457</v>
      </c>
      <c r="V524" s="10" t="str">
        <f t="shared" si="1"/>
        <v>2016-05</v>
      </c>
    </row>
    <row r="525">
      <c r="A525" s="7">
        <v>524.0</v>
      </c>
      <c r="B525" s="4" t="s">
        <v>1870</v>
      </c>
      <c r="C525" s="8">
        <v>42493.0</v>
      </c>
      <c r="D525" s="8">
        <v>42498.0</v>
      </c>
      <c r="E525" s="4" t="s">
        <v>26</v>
      </c>
      <c r="F525" s="4" t="s">
        <v>315</v>
      </c>
      <c r="G525" s="4" t="s">
        <v>316</v>
      </c>
      <c r="H525" s="4" t="s">
        <v>46</v>
      </c>
      <c r="I525" s="4" t="s">
        <v>30</v>
      </c>
      <c r="J525" s="4" t="s">
        <v>384</v>
      </c>
      <c r="K525" s="4" t="s">
        <v>385</v>
      </c>
      <c r="L525" s="7">
        <v>60653.0</v>
      </c>
      <c r="M525" s="4" t="s">
        <v>59</v>
      </c>
      <c r="N525" s="4" t="s">
        <v>363</v>
      </c>
      <c r="O525" s="4" t="s">
        <v>51</v>
      </c>
      <c r="P525" s="4" t="s">
        <v>76</v>
      </c>
      <c r="Q525" s="4" t="s">
        <v>364</v>
      </c>
      <c r="R525" s="9">
        <v>2.29244691358025</v>
      </c>
      <c r="S525" s="7">
        <v>1.0</v>
      </c>
      <c r="T525" s="7">
        <v>0.8</v>
      </c>
      <c r="U525" s="7">
        <v>-3.78253740740741</v>
      </c>
      <c r="V525" s="10" t="str">
        <f t="shared" si="1"/>
        <v>2016-05</v>
      </c>
    </row>
    <row r="526">
      <c r="A526" s="7">
        <v>525.0</v>
      </c>
      <c r="B526" s="4" t="s">
        <v>1870</v>
      </c>
      <c r="C526" s="8">
        <v>42493.0</v>
      </c>
      <c r="D526" s="8">
        <v>42498.0</v>
      </c>
      <c r="E526" s="4" t="s">
        <v>26</v>
      </c>
      <c r="F526" s="4" t="s">
        <v>315</v>
      </c>
      <c r="G526" s="4" t="s">
        <v>316</v>
      </c>
      <c r="H526" s="4" t="s">
        <v>46</v>
      </c>
      <c r="I526" s="4" t="s">
        <v>30</v>
      </c>
      <c r="J526" s="4" t="s">
        <v>384</v>
      </c>
      <c r="K526" s="4" t="s">
        <v>385</v>
      </c>
      <c r="L526" s="7">
        <v>60653.0</v>
      </c>
      <c r="M526" s="4" t="s">
        <v>59</v>
      </c>
      <c r="N526" s="4" t="s">
        <v>1871</v>
      </c>
      <c r="O526" s="4" t="s">
        <v>51</v>
      </c>
      <c r="P526" s="4" t="s">
        <v>93</v>
      </c>
      <c r="Q526" s="4" t="s">
        <v>1872</v>
      </c>
      <c r="R526" s="9">
        <v>28.7701037037037</v>
      </c>
      <c r="S526" s="7">
        <v>7.0</v>
      </c>
      <c r="T526" s="7">
        <v>0.2</v>
      </c>
      <c r="U526" s="7">
        <v>2.87701037037037</v>
      </c>
      <c r="V526" s="10" t="str">
        <f t="shared" si="1"/>
        <v>2016-05</v>
      </c>
    </row>
    <row r="527">
      <c r="A527" s="7">
        <v>526.0</v>
      </c>
      <c r="B527" s="4" t="s">
        <v>1870</v>
      </c>
      <c r="C527" s="8">
        <v>42493.0</v>
      </c>
      <c r="D527" s="8">
        <v>42498.0</v>
      </c>
      <c r="E527" s="4" t="s">
        <v>26</v>
      </c>
      <c r="F527" s="4" t="s">
        <v>315</v>
      </c>
      <c r="G527" s="4" t="s">
        <v>316</v>
      </c>
      <c r="H527" s="4" t="s">
        <v>46</v>
      </c>
      <c r="I527" s="4" t="s">
        <v>30</v>
      </c>
      <c r="J527" s="4" t="s">
        <v>384</v>
      </c>
      <c r="K527" s="4" t="s">
        <v>385</v>
      </c>
      <c r="L527" s="7">
        <v>60653.0</v>
      </c>
      <c r="M527" s="4" t="s">
        <v>59</v>
      </c>
      <c r="N527" s="4" t="s">
        <v>1873</v>
      </c>
      <c r="O527" s="4" t="s">
        <v>51</v>
      </c>
      <c r="P527" s="4" t="s">
        <v>283</v>
      </c>
      <c r="Q527" s="4" t="s">
        <v>1874</v>
      </c>
      <c r="R527" s="9">
        <v>27.7426</v>
      </c>
      <c r="S527" s="7">
        <v>3.0</v>
      </c>
      <c r="T527" s="7">
        <v>0.8</v>
      </c>
      <c r="U527" s="7">
        <v>-74.90502</v>
      </c>
      <c r="V527" s="10" t="str">
        <f t="shared" si="1"/>
        <v>2016-05</v>
      </c>
    </row>
    <row r="528">
      <c r="A528" s="7">
        <v>527.0</v>
      </c>
      <c r="B528" s="4" t="s">
        <v>1875</v>
      </c>
      <c r="C528" s="8">
        <v>42493.0</v>
      </c>
      <c r="D528" s="8">
        <v>42495.0</v>
      </c>
      <c r="E528" s="4" t="s">
        <v>43</v>
      </c>
      <c r="F528" s="4" t="s">
        <v>1876</v>
      </c>
      <c r="G528" s="4" t="s">
        <v>1877</v>
      </c>
      <c r="H528" s="4" t="s">
        <v>46</v>
      </c>
      <c r="I528" s="4" t="s">
        <v>30</v>
      </c>
      <c r="J528" s="4" t="s">
        <v>701</v>
      </c>
      <c r="K528" s="4" t="s">
        <v>157</v>
      </c>
      <c r="L528" s="7">
        <v>43055.0</v>
      </c>
      <c r="M528" s="4" t="s">
        <v>33</v>
      </c>
      <c r="N528" s="4" t="s">
        <v>1205</v>
      </c>
      <c r="O528" s="4" t="s">
        <v>39</v>
      </c>
      <c r="P528" s="4" t="s">
        <v>61</v>
      </c>
      <c r="Q528" s="4" t="s">
        <v>1878</v>
      </c>
      <c r="R528" s="9">
        <v>139.227802469136</v>
      </c>
      <c r="S528" s="7">
        <v>5.0</v>
      </c>
      <c r="T528" s="7">
        <v>0.2</v>
      </c>
      <c r="U528" s="7">
        <v>36.5472981481482</v>
      </c>
      <c r="V528" s="10" t="str">
        <f t="shared" si="1"/>
        <v>2016-05</v>
      </c>
    </row>
    <row r="529">
      <c r="A529" s="7">
        <v>528.0</v>
      </c>
      <c r="B529" s="4" t="s">
        <v>1875</v>
      </c>
      <c r="C529" s="8">
        <v>42493.0</v>
      </c>
      <c r="D529" s="8">
        <v>42495.0</v>
      </c>
      <c r="E529" s="4" t="s">
        <v>43</v>
      </c>
      <c r="F529" s="4" t="s">
        <v>1876</v>
      </c>
      <c r="G529" s="4" t="s">
        <v>1877</v>
      </c>
      <c r="H529" s="4" t="s">
        <v>46</v>
      </c>
      <c r="I529" s="4" t="s">
        <v>30</v>
      </c>
      <c r="J529" s="4" t="s">
        <v>701</v>
      </c>
      <c r="K529" s="4" t="s">
        <v>157</v>
      </c>
      <c r="L529" s="7">
        <v>43055.0</v>
      </c>
      <c r="M529" s="4" t="s">
        <v>33</v>
      </c>
      <c r="N529" s="4" t="s">
        <v>1879</v>
      </c>
      <c r="O529" s="4" t="s">
        <v>51</v>
      </c>
      <c r="P529" s="4" t="s">
        <v>52</v>
      </c>
      <c r="Q529" s="4" t="s">
        <v>1880</v>
      </c>
      <c r="R529" s="9">
        <v>205.542765432099</v>
      </c>
      <c r="S529" s="7">
        <v>5.0</v>
      </c>
      <c r="T529" s="7">
        <v>0.2</v>
      </c>
      <c r="U529" s="7">
        <v>-46.2471222222222</v>
      </c>
      <c r="V529" s="10" t="str">
        <f t="shared" si="1"/>
        <v>2016-05</v>
      </c>
    </row>
    <row r="530">
      <c r="A530" s="7">
        <v>529.0</v>
      </c>
      <c r="B530" s="4" t="s">
        <v>1875</v>
      </c>
      <c r="C530" s="8">
        <v>42493.0</v>
      </c>
      <c r="D530" s="8">
        <v>42495.0</v>
      </c>
      <c r="E530" s="4" t="s">
        <v>43</v>
      </c>
      <c r="F530" s="4" t="s">
        <v>1876</v>
      </c>
      <c r="G530" s="4" t="s">
        <v>1877</v>
      </c>
      <c r="H530" s="4" t="s">
        <v>46</v>
      </c>
      <c r="I530" s="4" t="s">
        <v>30</v>
      </c>
      <c r="J530" s="4" t="s">
        <v>701</v>
      </c>
      <c r="K530" s="4" t="s">
        <v>157</v>
      </c>
      <c r="L530" s="7">
        <v>43055.0</v>
      </c>
      <c r="M530" s="4" t="s">
        <v>33</v>
      </c>
      <c r="N530" s="4" t="s">
        <v>1881</v>
      </c>
      <c r="O530" s="4" t="s">
        <v>35</v>
      </c>
      <c r="P530" s="4" t="s">
        <v>121</v>
      </c>
      <c r="Q530" s="4" t="s">
        <v>1882</v>
      </c>
      <c r="R530" s="9">
        <v>54.5984790123457</v>
      </c>
      <c r="S530" s="7">
        <v>2.0</v>
      </c>
      <c r="T530" s="7">
        <v>0.2</v>
      </c>
      <c r="U530" s="7">
        <v>10.9196958024691</v>
      </c>
      <c r="V530" s="10" t="str">
        <f t="shared" si="1"/>
        <v>2016-05</v>
      </c>
    </row>
    <row r="531">
      <c r="A531" s="7">
        <v>530.0</v>
      </c>
      <c r="B531" s="4" t="s">
        <v>1875</v>
      </c>
      <c r="C531" s="8">
        <v>42493.0</v>
      </c>
      <c r="D531" s="8">
        <v>42495.0</v>
      </c>
      <c r="E531" s="4" t="s">
        <v>43</v>
      </c>
      <c r="F531" s="4" t="s">
        <v>1876</v>
      </c>
      <c r="G531" s="4" t="s">
        <v>1877</v>
      </c>
      <c r="H531" s="4" t="s">
        <v>46</v>
      </c>
      <c r="I531" s="4" t="s">
        <v>30</v>
      </c>
      <c r="J531" s="4" t="s">
        <v>701</v>
      </c>
      <c r="K531" s="4" t="s">
        <v>157</v>
      </c>
      <c r="L531" s="7">
        <v>43055.0</v>
      </c>
      <c r="M531" s="4" t="s">
        <v>33</v>
      </c>
      <c r="N531" s="4" t="s">
        <v>1883</v>
      </c>
      <c r="O531" s="4" t="s">
        <v>39</v>
      </c>
      <c r="P531" s="4" t="s">
        <v>61</v>
      </c>
      <c r="Q531" s="4" t="s">
        <v>1884</v>
      </c>
      <c r="R531" s="9">
        <v>453.841451851852</v>
      </c>
      <c r="S531" s="7">
        <v>3.0</v>
      </c>
      <c r="T531" s="7">
        <v>0.2</v>
      </c>
      <c r="U531" s="7">
        <v>-79.4222540740741</v>
      </c>
      <c r="V531" s="10" t="str">
        <f t="shared" si="1"/>
        <v>2016-05</v>
      </c>
    </row>
    <row r="532">
      <c r="A532" s="7">
        <v>531.0</v>
      </c>
      <c r="B532" s="4" t="s">
        <v>1875</v>
      </c>
      <c r="C532" s="8">
        <v>42493.0</v>
      </c>
      <c r="D532" s="8">
        <v>42495.0</v>
      </c>
      <c r="E532" s="4" t="s">
        <v>43</v>
      </c>
      <c r="F532" s="4" t="s">
        <v>1876</v>
      </c>
      <c r="G532" s="4" t="s">
        <v>1877</v>
      </c>
      <c r="H532" s="4" t="s">
        <v>46</v>
      </c>
      <c r="I532" s="4" t="s">
        <v>30</v>
      </c>
      <c r="J532" s="4" t="s">
        <v>701</v>
      </c>
      <c r="K532" s="4" t="s">
        <v>157</v>
      </c>
      <c r="L532" s="7">
        <v>43055.0</v>
      </c>
      <c r="M532" s="4" t="s">
        <v>33</v>
      </c>
      <c r="N532" s="4" t="s">
        <v>1885</v>
      </c>
      <c r="O532" s="4" t="s">
        <v>39</v>
      </c>
      <c r="P532" s="4" t="s">
        <v>446</v>
      </c>
      <c r="Q532" s="4" t="s">
        <v>1886</v>
      </c>
      <c r="R532" s="9">
        <v>236.3227</v>
      </c>
      <c r="S532" s="7">
        <v>3.0</v>
      </c>
      <c r="T532" s="7">
        <v>0.7</v>
      </c>
      <c r="U532" s="7">
        <v>-173.303313333333</v>
      </c>
      <c r="V532" s="10" t="str">
        <f t="shared" si="1"/>
        <v>2016-05</v>
      </c>
    </row>
    <row r="533">
      <c r="A533" s="7">
        <v>532.0</v>
      </c>
      <c r="B533" s="4" t="s">
        <v>1875</v>
      </c>
      <c r="C533" s="8">
        <v>42493.0</v>
      </c>
      <c r="D533" s="8">
        <v>42495.0</v>
      </c>
      <c r="E533" s="4" t="s">
        <v>43</v>
      </c>
      <c r="F533" s="4" t="s">
        <v>1876</v>
      </c>
      <c r="G533" s="4" t="s">
        <v>1877</v>
      </c>
      <c r="H533" s="4" t="s">
        <v>46</v>
      </c>
      <c r="I533" s="4" t="s">
        <v>30</v>
      </c>
      <c r="J533" s="4" t="s">
        <v>701</v>
      </c>
      <c r="K533" s="4" t="s">
        <v>157</v>
      </c>
      <c r="L533" s="7">
        <v>43055.0</v>
      </c>
      <c r="M533" s="4" t="s">
        <v>33</v>
      </c>
      <c r="N533" s="4" t="s">
        <v>1887</v>
      </c>
      <c r="O533" s="4" t="s">
        <v>51</v>
      </c>
      <c r="P533" s="4" t="s">
        <v>297</v>
      </c>
      <c r="Q533" s="4" t="s">
        <v>1888</v>
      </c>
      <c r="R533" s="9">
        <v>6.3037037037037</v>
      </c>
      <c r="S533" s="7">
        <v>2.0</v>
      </c>
      <c r="T533" s="7">
        <v>0.2</v>
      </c>
      <c r="U533" s="7">
        <v>2.2062962962963</v>
      </c>
      <c r="V533" s="10" t="str">
        <f t="shared" si="1"/>
        <v>2016-05</v>
      </c>
    </row>
    <row r="534">
      <c r="A534" s="7">
        <v>533.0</v>
      </c>
      <c r="B534" s="4" t="s">
        <v>1889</v>
      </c>
      <c r="C534" s="8">
        <v>42495.0</v>
      </c>
      <c r="D534" s="8">
        <v>42497.0</v>
      </c>
      <c r="E534" s="4" t="s">
        <v>43</v>
      </c>
      <c r="F534" s="4" t="s">
        <v>1890</v>
      </c>
      <c r="G534" s="4" t="s">
        <v>1891</v>
      </c>
      <c r="H534" s="4" t="s">
        <v>46</v>
      </c>
      <c r="I534" s="4" t="s">
        <v>30</v>
      </c>
      <c r="J534" s="4" t="s">
        <v>1892</v>
      </c>
      <c r="K534" s="4" t="s">
        <v>462</v>
      </c>
      <c r="L534" s="7">
        <v>40214.0</v>
      </c>
      <c r="M534" s="4" t="s">
        <v>83</v>
      </c>
      <c r="N534" s="4" t="s">
        <v>1893</v>
      </c>
      <c r="O534" s="4" t="s">
        <v>51</v>
      </c>
      <c r="P534" s="4" t="s">
        <v>124</v>
      </c>
      <c r="Q534" s="4" t="s">
        <v>1894</v>
      </c>
      <c r="R534" s="9">
        <v>62.7020543701798</v>
      </c>
      <c r="S534" s="7">
        <v>3.0</v>
      </c>
      <c r="T534" s="7">
        <v>0.0</v>
      </c>
      <c r="U534" s="7">
        <v>28.8429450102827</v>
      </c>
      <c r="V534" s="10" t="str">
        <f t="shared" si="1"/>
        <v>2016-05</v>
      </c>
    </row>
    <row r="535">
      <c r="A535" s="7">
        <v>534.0</v>
      </c>
      <c r="B535" s="4" t="s">
        <v>1895</v>
      </c>
      <c r="C535" s="8">
        <v>42495.0</v>
      </c>
      <c r="D535" s="8">
        <v>42498.0</v>
      </c>
      <c r="E535" s="4" t="s">
        <v>43</v>
      </c>
      <c r="F535" s="4" t="s">
        <v>1896</v>
      </c>
      <c r="G535" s="4" t="s">
        <v>1897</v>
      </c>
      <c r="H535" s="4" t="s">
        <v>29</v>
      </c>
      <c r="I535" s="4" t="s">
        <v>30</v>
      </c>
      <c r="J535" s="4" t="s">
        <v>1898</v>
      </c>
      <c r="K535" s="4" t="s">
        <v>518</v>
      </c>
      <c r="L535" s="7">
        <v>37130.0</v>
      </c>
      <c r="M535" s="4" t="s">
        <v>83</v>
      </c>
      <c r="N535" s="4" t="s">
        <v>1899</v>
      </c>
      <c r="O535" s="4" t="s">
        <v>51</v>
      </c>
      <c r="P535" s="4" t="s">
        <v>124</v>
      </c>
      <c r="Q535" s="4" t="s">
        <v>1900</v>
      </c>
      <c r="R535" s="9">
        <v>11.4200063097205</v>
      </c>
      <c r="S535" s="7">
        <v>3.0</v>
      </c>
      <c r="T535" s="7">
        <v>0.2</v>
      </c>
      <c r="U535" s="7">
        <v>4.13975228727368</v>
      </c>
      <c r="V535" s="10" t="str">
        <f t="shared" si="1"/>
        <v>2016-05</v>
      </c>
    </row>
    <row r="536">
      <c r="A536" s="7">
        <v>535.0</v>
      </c>
      <c r="B536" s="4" t="s">
        <v>1901</v>
      </c>
      <c r="C536" s="8">
        <v>42495.0</v>
      </c>
      <c r="D536" s="8">
        <v>42499.0</v>
      </c>
      <c r="E536" s="4" t="s">
        <v>26</v>
      </c>
      <c r="F536" s="4" t="s">
        <v>1902</v>
      </c>
      <c r="G536" s="4" t="s">
        <v>1903</v>
      </c>
      <c r="H536" s="4" t="s">
        <v>112</v>
      </c>
      <c r="I536" s="4" t="s">
        <v>30</v>
      </c>
      <c r="J536" s="4" t="s">
        <v>47</v>
      </c>
      <c r="K536" s="4" t="s">
        <v>48</v>
      </c>
      <c r="L536" s="7">
        <v>90004.0</v>
      </c>
      <c r="M536" s="4" t="s">
        <v>49</v>
      </c>
      <c r="N536" s="4" t="s">
        <v>1904</v>
      </c>
      <c r="O536" s="4" t="s">
        <v>51</v>
      </c>
      <c r="P536" s="4" t="s">
        <v>52</v>
      </c>
      <c r="Q536" s="4" t="s">
        <v>1905</v>
      </c>
      <c r="R536" s="9">
        <v>5.98</v>
      </c>
      <c r="S536" s="7">
        <v>1.0</v>
      </c>
      <c r="T536" s="7">
        <v>0.0</v>
      </c>
      <c r="U536" s="7">
        <v>1.0166</v>
      </c>
      <c r="V536" s="10" t="str">
        <f t="shared" si="1"/>
        <v>2016-05</v>
      </c>
    </row>
    <row r="537">
      <c r="A537" s="7">
        <v>536.0</v>
      </c>
      <c r="B537" s="4" t="s">
        <v>1901</v>
      </c>
      <c r="C537" s="8">
        <v>42495.0</v>
      </c>
      <c r="D537" s="8">
        <v>42499.0</v>
      </c>
      <c r="E537" s="4" t="s">
        <v>26</v>
      </c>
      <c r="F537" s="4" t="s">
        <v>1902</v>
      </c>
      <c r="G537" s="4" t="s">
        <v>1903</v>
      </c>
      <c r="H537" s="4" t="s">
        <v>112</v>
      </c>
      <c r="I537" s="4" t="s">
        <v>30</v>
      </c>
      <c r="J537" s="4" t="s">
        <v>47</v>
      </c>
      <c r="K537" s="4" t="s">
        <v>48</v>
      </c>
      <c r="L537" s="7">
        <v>90004.0</v>
      </c>
      <c r="M537" s="4" t="s">
        <v>49</v>
      </c>
      <c r="N537" s="4" t="s">
        <v>1906</v>
      </c>
      <c r="O537" s="4" t="s">
        <v>39</v>
      </c>
      <c r="P537" s="4" t="s">
        <v>40</v>
      </c>
      <c r="Q537" s="4" t="s">
        <v>1907</v>
      </c>
      <c r="R537" s="9">
        <v>246.168</v>
      </c>
      <c r="S537" s="7">
        <v>3.0</v>
      </c>
      <c r="T537" s="7">
        <v>0.2</v>
      </c>
      <c r="U537" s="7">
        <v>21.5397</v>
      </c>
      <c r="V537" s="10" t="str">
        <f t="shared" si="1"/>
        <v>2016-05</v>
      </c>
    </row>
    <row r="538">
      <c r="A538" s="7">
        <v>537.0</v>
      </c>
      <c r="B538" s="4" t="s">
        <v>1908</v>
      </c>
      <c r="C538" s="8">
        <v>42495.0</v>
      </c>
      <c r="D538" s="8">
        <v>42498.0</v>
      </c>
      <c r="E538" s="4" t="s">
        <v>43</v>
      </c>
      <c r="F538" s="4" t="s">
        <v>1909</v>
      </c>
      <c r="G538" s="4" t="s">
        <v>1910</v>
      </c>
      <c r="H538" s="4" t="s">
        <v>46</v>
      </c>
      <c r="I538" s="4" t="s">
        <v>30</v>
      </c>
      <c r="J538" s="4" t="s">
        <v>1911</v>
      </c>
      <c r="K538" s="4" t="s">
        <v>48</v>
      </c>
      <c r="L538" s="7">
        <v>92024.0</v>
      </c>
      <c r="M538" s="4" t="s">
        <v>49</v>
      </c>
      <c r="N538" s="4" t="s">
        <v>1912</v>
      </c>
      <c r="O538" s="4" t="s">
        <v>51</v>
      </c>
      <c r="P538" s="4" t="s">
        <v>76</v>
      </c>
      <c r="Q538" s="4" t="s">
        <v>1913</v>
      </c>
      <c r="R538" s="9">
        <v>6.72</v>
      </c>
      <c r="S538" s="7">
        <v>5.0</v>
      </c>
      <c r="T538" s="7">
        <v>0.2</v>
      </c>
      <c r="U538" s="7">
        <v>2.352</v>
      </c>
      <c r="V538" s="10" t="str">
        <f t="shared" si="1"/>
        <v>2016-05</v>
      </c>
    </row>
    <row r="539">
      <c r="A539" s="7">
        <v>538.0</v>
      </c>
      <c r="B539" s="4" t="s">
        <v>1908</v>
      </c>
      <c r="C539" s="8">
        <v>42495.0</v>
      </c>
      <c r="D539" s="8">
        <v>42498.0</v>
      </c>
      <c r="E539" s="4" t="s">
        <v>43</v>
      </c>
      <c r="F539" s="4" t="s">
        <v>1909</v>
      </c>
      <c r="G539" s="4" t="s">
        <v>1910</v>
      </c>
      <c r="H539" s="4" t="s">
        <v>46</v>
      </c>
      <c r="I539" s="4" t="s">
        <v>30</v>
      </c>
      <c r="J539" s="4" t="s">
        <v>1911</v>
      </c>
      <c r="K539" s="4" t="s">
        <v>48</v>
      </c>
      <c r="L539" s="7">
        <v>92024.0</v>
      </c>
      <c r="M539" s="4" t="s">
        <v>49</v>
      </c>
      <c r="N539" s="4" t="s">
        <v>1914</v>
      </c>
      <c r="O539" s="4" t="s">
        <v>35</v>
      </c>
      <c r="P539" s="4" t="s">
        <v>73</v>
      </c>
      <c r="Q539" s="4" t="s">
        <v>1915</v>
      </c>
      <c r="R539" s="9">
        <v>298.776</v>
      </c>
      <c r="S539" s="7">
        <v>3.0</v>
      </c>
      <c r="T539" s="7">
        <v>0.2</v>
      </c>
      <c r="U539" s="7">
        <v>7.4694</v>
      </c>
      <c r="V539" s="10" t="str">
        <f t="shared" si="1"/>
        <v>2016-05</v>
      </c>
    </row>
    <row r="540">
      <c r="A540" s="7">
        <v>539.0</v>
      </c>
      <c r="B540" s="4" t="s">
        <v>1916</v>
      </c>
      <c r="C540" s="8">
        <v>42495.0</v>
      </c>
      <c r="D540" s="8">
        <v>42499.0</v>
      </c>
      <c r="E540" s="4" t="s">
        <v>26</v>
      </c>
      <c r="F540" s="4" t="s">
        <v>1335</v>
      </c>
      <c r="G540" s="4" t="s">
        <v>1336</v>
      </c>
      <c r="H540" s="4" t="s">
        <v>46</v>
      </c>
      <c r="I540" s="4" t="s">
        <v>30</v>
      </c>
      <c r="J540" s="4" t="s">
        <v>517</v>
      </c>
      <c r="K540" s="4" t="s">
        <v>518</v>
      </c>
      <c r="L540" s="7">
        <v>37421.0</v>
      </c>
      <c r="M540" s="4" t="s">
        <v>83</v>
      </c>
      <c r="N540" s="4" t="s">
        <v>120</v>
      </c>
      <c r="O540" s="4" t="s">
        <v>35</v>
      </c>
      <c r="P540" s="4" t="s">
        <v>121</v>
      </c>
      <c r="Q540" s="4" t="s">
        <v>1917</v>
      </c>
      <c r="R540" s="9">
        <v>13.3902853092484</v>
      </c>
      <c r="S540" s="7">
        <v>5.0</v>
      </c>
      <c r="T540" s="7">
        <v>0.2</v>
      </c>
      <c r="U540" s="7">
        <v>2.67805706184969</v>
      </c>
      <c r="V540" s="10" t="str">
        <f t="shared" si="1"/>
        <v>2016-05</v>
      </c>
    </row>
    <row r="541">
      <c r="A541" s="7">
        <v>540.0</v>
      </c>
      <c r="B541" s="4" t="s">
        <v>1918</v>
      </c>
      <c r="C541" s="8">
        <v>42495.0</v>
      </c>
      <c r="D541" s="8">
        <v>42497.0</v>
      </c>
      <c r="E541" s="4" t="s">
        <v>98</v>
      </c>
      <c r="F541" s="4" t="s">
        <v>1919</v>
      </c>
      <c r="G541" s="4" t="s">
        <v>1920</v>
      </c>
      <c r="H541" s="4" t="s">
        <v>46</v>
      </c>
      <c r="I541" s="4" t="s">
        <v>30</v>
      </c>
      <c r="J541" s="4" t="s">
        <v>362</v>
      </c>
      <c r="K541" s="4" t="s">
        <v>48</v>
      </c>
      <c r="L541" s="7">
        <v>94109.0</v>
      </c>
      <c r="M541" s="4" t="s">
        <v>49</v>
      </c>
      <c r="N541" s="4" t="s">
        <v>1921</v>
      </c>
      <c r="O541" s="4" t="s">
        <v>35</v>
      </c>
      <c r="P541" s="4" t="s">
        <v>73</v>
      </c>
      <c r="Q541" s="4" t="s">
        <v>1922</v>
      </c>
      <c r="R541" s="9">
        <v>71.088</v>
      </c>
      <c r="S541" s="7">
        <v>2.0</v>
      </c>
      <c r="T541" s="7">
        <v>0.2</v>
      </c>
      <c r="U541" s="7">
        <v>-1.7772</v>
      </c>
      <c r="V541" s="10" t="str">
        <f t="shared" si="1"/>
        <v>2016-05</v>
      </c>
    </row>
    <row r="542">
      <c r="A542" s="7">
        <v>541.0</v>
      </c>
      <c r="B542" s="4" t="s">
        <v>1923</v>
      </c>
      <c r="C542" s="8">
        <v>42495.0</v>
      </c>
      <c r="D542" s="8">
        <v>42496.0</v>
      </c>
      <c r="E542" s="4" t="s">
        <v>43</v>
      </c>
      <c r="F542" s="4" t="s">
        <v>1924</v>
      </c>
      <c r="G542" s="4" t="s">
        <v>1925</v>
      </c>
      <c r="H542" s="4" t="s">
        <v>29</v>
      </c>
      <c r="I542" s="4" t="s">
        <v>30</v>
      </c>
      <c r="J542" s="4" t="s">
        <v>613</v>
      </c>
      <c r="K542" s="4" t="s">
        <v>1181</v>
      </c>
      <c r="L542" s="7">
        <v>89015.0</v>
      </c>
      <c r="M542" s="4" t="s">
        <v>49</v>
      </c>
      <c r="N542" s="4" t="s">
        <v>1926</v>
      </c>
      <c r="O542" s="4" t="s">
        <v>35</v>
      </c>
      <c r="P542" s="4" t="s">
        <v>73</v>
      </c>
      <c r="Q542" s="4" t="s">
        <v>1927</v>
      </c>
      <c r="R542" s="9">
        <v>1685.88</v>
      </c>
      <c r="S542" s="7">
        <v>6.0</v>
      </c>
      <c r="T542" s="7">
        <v>0.0</v>
      </c>
      <c r="U542" s="7">
        <v>320.3172</v>
      </c>
      <c r="V542" s="10" t="str">
        <f t="shared" si="1"/>
        <v>2016-05</v>
      </c>
    </row>
    <row r="543">
      <c r="A543" s="7">
        <v>542.0</v>
      </c>
      <c r="B543" s="4" t="s">
        <v>1923</v>
      </c>
      <c r="C543" s="8">
        <v>42495.0</v>
      </c>
      <c r="D543" s="8">
        <v>42496.0</v>
      </c>
      <c r="E543" s="4" t="s">
        <v>43</v>
      </c>
      <c r="F543" s="4" t="s">
        <v>1924</v>
      </c>
      <c r="G543" s="4" t="s">
        <v>1925</v>
      </c>
      <c r="H543" s="4" t="s">
        <v>29</v>
      </c>
      <c r="I543" s="4" t="s">
        <v>30</v>
      </c>
      <c r="J543" s="4" t="s">
        <v>613</v>
      </c>
      <c r="K543" s="4" t="s">
        <v>1181</v>
      </c>
      <c r="L543" s="7">
        <v>89015.0</v>
      </c>
      <c r="M543" s="4" t="s">
        <v>49</v>
      </c>
      <c r="N543" s="4" t="s">
        <v>1928</v>
      </c>
      <c r="O543" s="4" t="s">
        <v>51</v>
      </c>
      <c r="P543" s="4" t="s">
        <v>76</v>
      </c>
      <c r="Q543" s="4" t="s">
        <v>1929</v>
      </c>
      <c r="R543" s="9">
        <v>5.728</v>
      </c>
      <c r="S543" s="7">
        <v>2.0</v>
      </c>
      <c r="T543" s="7">
        <v>0.2</v>
      </c>
      <c r="U543" s="7">
        <v>2.0048</v>
      </c>
      <c r="V543" s="10" t="str">
        <f t="shared" si="1"/>
        <v>2016-05</v>
      </c>
    </row>
    <row r="544">
      <c r="A544" s="7">
        <v>543.0</v>
      </c>
      <c r="B544" s="4" t="s">
        <v>1930</v>
      </c>
      <c r="C544" s="8">
        <v>42495.0</v>
      </c>
      <c r="D544" s="8">
        <v>42499.0</v>
      </c>
      <c r="E544" s="4" t="s">
        <v>26</v>
      </c>
      <c r="F544" s="4" t="s">
        <v>888</v>
      </c>
      <c r="G544" s="4" t="s">
        <v>889</v>
      </c>
      <c r="H544" s="4" t="s">
        <v>112</v>
      </c>
      <c r="I544" s="4" t="s">
        <v>30</v>
      </c>
      <c r="J544" s="4" t="s">
        <v>1931</v>
      </c>
      <c r="K544" s="4" t="s">
        <v>102</v>
      </c>
      <c r="L544" s="7">
        <v>32303.0</v>
      </c>
      <c r="M544" s="4" t="s">
        <v>83</v>
      </c>
      <c r="N544" s="4" t="s">
        <v>1932</v>
      </c>
      <c r="O544" s="4" t="s">
        <v>51</v>
      </c>
      <c r="P544" s="4" t="s">
        <v>124</v>
      </c>
      <c r="Q544" s="4" t="s">
        <v>1933</v>
      </c>
      <c r="R544" s="9">
        <v>74.9537102304372</v>
      </c>
      <c r="S544" s="7">
        <v>4.0</v>
      </c>
      <c r="T544" s="7">
        <v>0.2</v>
      </c>
      <c r="U544" s="7">
        <v>25.2968772027726</v>
      </c>
      <c r="V544" s="10" t="str">
        <f t="shared" si="1"/>
        <v>2016-05</v>
      </c>
    </row>
    <row r="545">
      <c r="A545" s="7">
        <v>544.0</v>
      </c>
      <c r="B545" s="4" t="s">
        <v>1930</v>
      </c>
      <c r="C545" s="8">
        <v>42495.0</v>
      </c>
      <c r="D545" s="8">
        <v>42499.0</v>
      </c>
      <c r="E545" s="4" t="s">
        <v>26</v>
      </c>
      <c r="F545" s="4" t="s">
        <v>888</v>
      </c>
      <c r="G545" s="4" t="s">
        <v>889</v>
      </c>
      <c r="H545" s="4" t="s">
        <v>112</v>
      </c>
      <c r="I545" s="4" t="s">
        <v>30</v>
      </c>
      <c r="J545" s="4" t="s">
        <v>1931</v>
      </c>
      <c r="K545" s="4" t="s">
        <v>102</v>
      </c>
      <c r="L545" s="7">
        <v>32303.0</v>
      </c>
      <c r="M545" s="4" t="s">
        <v>83</v>
      </c>
      <c r="N545" s="4" t="s">
        <v>1934</v>
      </c>
      <c r="O545" s="4" t="s">
        <v>39</v>
      </c>
      <c r="P545" s="4" t="s">
        <v>40</v>
      </c>
      <c r="Q545" s="4" t="s">
        <v>1935</v>
      </c>
      <c r="R545" s="9">
        <v>140.711133508919</v>
      </c>
      <c r="S545" s="7">
        <v>3.0</v>
      </c>
      <c r="T545" s="7">
        <v>0.2</v>
      </c>
      <c r="U545" s="7">
        <v>15.8300025197534</v>
      </c>
      <c r="V545" s="10" t="str">
        <f t="shared" si="1"/>
        <v>2016-05</v>
      </c>
    </row>
    <row r="546">
      <c r="A546" s="7">
        <v>545.0</v>
      </c>
      <c r="B546" s="4" t="s">
        <v>1936</v>
      </c>
      <c r="C546" s="8">
        <v>42496.0</v>
      </c>
      <c r="D546" s="8">
        <v>42500.0</v>
      </c>
      <c r="E546" s="4" t="s">
        <v>26</v>
      </c>
      <c r="F546" s="4" t="s">
        <v>1937</v>
      </c>
      <c r="G546" s="4" t="s">
        <v>1938</v>
      </c>
      <c r="H546" s="4" t="s">
        <v>112</v>
      </c>
      <c r="I546" s="4" t="s">
        <v>30</v>
      </c>
      <c r="J546" s="4" t="s">
        <v>1939</v>
      </c>
      <c r="K546" s="4" t="s">
        <v>157</v>
      </c>
      <c r="L546" s="7">
        <v>44052.0</v>
      </c>
      <c r="M546" s="4" t="s">
        <v>33</v>
      </c>
      <c r="N546" s="4" t="s">
        <v>1940</v>
      </c>
      <c r="O546" s="4" t="s">
        <v>51</v>
      </c>
      <c r="P546" s="4" t="s">
        <v>272</v>
      </c>
      <c r="Q546" s="4" t="s">
        <v>1941</v>
      </c>
      <c r="R546" s="9">
        <v>7.59016296296296</v>
      </c>
      <c r="S546" s="7">
        <v>2.0</v>
      </c>
      <c r="T546" s="7">
        <v>0.2</v>
      </c>
      <c r="U546" s="7">
        <v>1.8026637037037</v>
      </c>
      <c r="V546" s="10" t="str">
        <f t="shared" si="1"/>
        <v>2016-05</v>
      </c>
    </row>
    <row r="547">
      <c r="A547" s="7">
        <v>546.0</v>
      </c>
      <c r="B547" s="4" t="s">
        <v>1936</v>
      </c>
      <c r="C547" s="8">
        <v>42496.0</v>
      </c>
      <c r="D547" s="8">
        <v>42500.0</v>
      </c>
      <c r="E547" s="4" t="s">
        <v>26</v>
      </c>
      <c r="F547" s="4" t="s">
        <v>1937</v>
      </c>
      <c r="G547" s="4" t="s">
        <v>1938</v>
      </c>
      <c r="H547" s="4" t="s">
        <v>112</v>
      </c>
      <c r="I547" s="4" t="s">
        <v>30</v>
      </c>
      <c r="J547" s="4" t="s">
        <v>1939</v>
      </c>
      <c r="K547" s="4" t="s">
        <v>157</v>
      </c>
      <c r="L547" s="7">
        <v>44052.0</v>
      </c>
      <c r="M547" s="4" t="s">
        <v>33</v>
      </c>
      <c r="N547" s="4" t="s">
        <v>1942</v>
      </c>
      <c r="O547" s="4" t="s">
        <v>51</v>
      </c>
      <c r="P547" s="4" t="s">
        <v>124</v>
      </c>
      <c r="Q547" s="4" t="s">
        <v>1943</v>
      </c>
      <c r="R547" s="9">
        <v>52.1381925925926</v>
      </c>
      <c r="S547" s="7">
        <v>2.0</v>
      </c>
      <c r="T547" s="7">
        <v>0.2</v>
      </c>
      <c r="U547" s="7">
        <v>16.2931851851852</v>
      </c>
      <c r="V547" s="10" t="str">
        <f t="shared" si="1"/>
        <v>2016-05</v>
      </c>
    </row>
    <row r="548">
      <c r="A548" s="7">
        <v>547.0</v>
      </c>
      <c r="B548" s="4" t="s">
        <v>1936</v>
      </c>
      <c r="C548" s="8">
        <v>42496.0</v>
      </c>
      <c r="D548" s="8">
        <v>42500.0</v>
      </c>
      <c r="E548" s="4" t="s">
        <v>26</v>
      </c>
      <c r="F548" s="4" t="s">
        <v>1937</v>
      </c>
      <c r="G548" s="4" t="s">
        <v>1938</v>
      </c>
      <c r="H548" s="4" t="s">
        <v>112</v>
      </c>
      <c r="I548" s="4" t="s">
        <v>30</v>
      </c>
      <c r="J548" s="4" t="s">
        <v>1939</v>
      </c>
      <c r="K548" s="4" t="s">
        <v>157</v>
      </c>
      <c r="L548" s="7">
        <v>44052.0</v>
      </c>
      <c r="M548" s="4" t="s">
        <v>33</v>
      </c>
      <c r="N548" s="4" t="s">
        <v>1258</v>
      </c>
      <c r="O548" s="4" t="s">
        <v>35</v>
      </c>
      <c r="P548" s="4" t="s">
        <v>121</v>
      </c>
      <c r="Q548" s="4" t="s">
        <v>1944</v>
      </c>
      <c r="R548" s="9">
        <v>57.5489185185185</v>
      </c>
      <c r="S548" s="7">
        <v>7.0</v>
      </c>
      <c r="T548" s="7">
        <v>0.2</v>
      </c>
      <c r="U548" s="7">
        <v>12.2291451851852</v>
      </c>
      <c r="V548" s="10" t="str">
        <f t="shared" si="1"/>
        <v>2016-05</v>
      </c>
    </row>
    <row r="549">
      <c r="A549" s="7">
        <v>548.0</v>
      </c>
      <c r="B549" s="4" t="s">
        <v>1945</v>
      </c>
      <c r="C549" s="8">
        <v>42496.0</v>
      </c>
      <c r="D549" s="8">
        <v>42500.0</v>
      </c>
      <c r="E549" s="4" t="s">
        <v>26</v>
      </c>
      <c r="F549" s="4" t="s">
        <v>1758</v>
      </c>
      <c r="G549" s="4" t="s">
        <v>1759</v>
      </c>
      <c r="H549" s="4" t="s">
        <v>46</v>
      </c>
      <c r="I549" s="4" t="s">
        <v>30</v>
      </c>
      <c r="J549" s="4" t="s">
        <v>384</v>
      </c>
      <c r="K549" s="4" t="s">
        <v>385</v>
      </c>
      <c r="L549" s="7">
        <v>60610.0</v>
      </c>
      <c r="M549" s="4" t="s">
        <v>59</v>
      </c>
      <c r="N549" s="4" t="s">
        <v>1946</v>
      </c>
      <c r="O549" s="4" t="s">
        <v>51</v>
      </c>
      <c r="P549" s="4" t="s">
        <v>76</v>
      </c>
      <c r="Q549" s="4" t="s">
        <v>1947</v>
      </c>
      <c r="R549" s="9">
        <v>3.37434074074074</v>
      </c>
      <c r="S549" s="7">
        <v>2.0</v>
      </c>
      <c r="T549" s="7">
        <v>0.8</v>
      </c>
      <c r="U549" s="7">
        <v>-5.56766222222222</v>
      </c>
      <c r="V549" s="10" t="str">
        <f t="shared" si="1"/>
        <v>2016-05</v>
      </c>
    </row>
    <row r="550">
      <c r="A550" s="7">
        <v>549.0</v>
      </c>
      <c r="B550" s="4" t="s">
        <v>1945</v>
      </c>
      <c r="C550" s="8">
        <v>42496.0</v>
      </c>
      <c r="D550" s="8">
        <v>42500.0</v>
      </c>
      <c r="E550" s="4" t="s">
        <v>26</v>
      </c>
      <c r="F550" s="4" t="s">
        <v>1758</v>
      </c>
      <c r="G550" s="4" t="s">
        <v>1759</v>
      </c>
      <c r="H550" s="4" t="s">
        <v>46</v>
      </c>
      <c r="I550" s="4" t="s">
        <v>30</v>
      </c>
      <c r="J550" s="4" t="s">
        <v>384</v>
      </c>
      <c r="K550" s="4" t="s">
        <v>385</v>
      </c>
      <c r="L550" s="7">
        <v>60610.0</v>
      </c>
      <c r="M550" s="4" t="s">
        <v>59</v>
      </c>
      <c r="N550" s="4" t="s">
        <v>1948</v>
      </c>
      <c r="O550" s="4" t="s">
        <v>39</v>
      </c>
      <c r="P550" s="4" t="s">
        <v>61</v>
      </c>
      <c r="Q550" s="4" t="s">
        <v>1949</v>
      </c>
      <c r="R550" s="9">
        <v>27.5332740740741</v>
      </c>
      <c r="S550" s="7">
        <v>2.0</v>
      </c>
      <c r="T550" s="7">
        <v>0.2</v>
      </c>
      <c r="U550" s="7">
        <v>-3.44165925925926</v>
      </c>
      <c r="V550" s="10" t="str">
        <f t="shared" si="1"/>
        <v>2016-05</v>
      </c>
    </row>
    <row r="551">
      <c r="A551" s="7">
        <v>550.0</v>
      </c>
      <c r="B551" s="4" t="s">
        <v>1950</v>
      </c>
      <c r="C551" s="8">
        <v>42496.0</v>
      </c>
      <c r="D551" s="8">
        <v>42498.0</v>
      </c>
      <c r="E551" s="4" t="s">
        <v>98</v>
      </c>
      <c r="F551" s="4" t="s">
        <v>1937</v>
      </c>
      <c r="G551" s="4" t="s">
        <v>1938</v>
      </c>
      <c r="H551" s="4" t="s">
        <v>112</v>
      </c>
      <c r="I551" s="4" t="s">
        <v>30</v>
      </c>
      <c r="J551" s="4" t="s">
        <v>178</v>
      </c>
      <c r="K551" s="4" t="s">
        <v>1155</v>
      </c>
      <c r="L551" s="7">
        <v>65807.0</v>
      </c>
      <c r="M551" s="4" t="s">
        <v>59</v>
      </c>
      <c r="N551" s="4" t="s">
        <v>682</v>
      </c>
      <c r="O551" s="4" t="s">
        <v>51</v>
      </c>
      <c r="P551" s="4" t="s">
        <v>283</v>
      </c>
      <c r="Q551" s="4" t="s">
        <v>683</v>
      </c>
      <c r="R551" s="9">
        <v>57.3048888888889</v>
      </c>
      <c r="S551" s="7">
        <v>1.0</v>
      </c>
      <c r="T551" s="7">
        <v>0.0</v>
      </c>
      <c r="U551" s="7">
        <v>16.0453688888889</v>
      </c>
      <c r="V551" s="10" t="str">
        <f t="shared" si="1"/>
        <v>2016-05</v>
      </c>
    </row>
    <row r="552">
      <c r="A552" s="7">
        <v>551.0</v>
      </c>
      <c r="B552" s="4" t="s">
        <v>1951</v>
      </c>
      <c r="C552" s="8">
        <v>42496.0</v>
      </c>
      <c r="D552" s="8">
        <v>42500.0</v>
      </c>
      <c r="E552" s="4" t="s">
        <v>26</v>
      </c>
      <c r="F552" s="4" t="s">
        <v>1952</v>
      </c>
      <c r="G552" s="4" t="s">
        <v>1953</v>
      </c>
      <c r="H552" s="4" t="s">
        <v>46</v>
      </c>
      <c r="I552" s="4" t="s">
        <v>30</v>
      </c>
      <c r="J552" s="4" t="s">
        <v>1475</v>
      </c>
      <c r="K552" s="4" t="s">
        <v>48</v>
      </c>
      <c r="L552" s="7">
        <v>93309.0</v>
      </c>
      <c r="M552" s="4" t="s">
        <v>49</v>
      </c>
      <c r="N552" s="4" t="s">
        <v>1954</v>
      </c>
      <c r="O552" s="4" t="s">
        <v>35</v>
      </c>
      <c r="P552" s="4" t="s">
        <v>121</v>
      </c>
      <c r="Q552" s="4" t="s">
        <v>1955</v>
      </c>
      <c r="R552" s="9">
        <v>41.6</v>
      </c>
      <c r="S552" s="7">
        <v>4.0</v>
      </c>
      <c r="T552" s="7">
        <v>0.0</v>
      </c>
      <c r="U552" s="7">
        <v>14.144</v>
      </c>
      <c r="V552" s="10" t="str">
        <f t="shared" si="1"/>
        <v>2016-05</v>
      </c>
    </row>
    <row r="553">
      <c r="A553" s="7">
        <v>552.0</v>
      </c>
      <c r="B553" s="4" t="s">
        <v>1956</v>
      </c>
      <c r="C553" s="8">
        <v>42497.0</v>
      </c>
      <c r="D553" s="8">
        <v>42501.0</v>
      </c>
      <c r="E553" s="4" t="s">
        <v>26</v>
      </c>
      <c r="F553" s="4" t="s">
        <v>907</v>
      </c>
      <c r="G553" s="4" t="s">
        <v>908</v>
      </c>
      <c r="H553" s="4" t="s">
        <v>46</v>
      </c>
      <c r="I553" s="4" t="s">
        <v>30</v>
      </c>
      <c r="J553" s="4" t="s">
        <v>222</v>
      </c>
      <c r="K553" s="4" t="s">
        <v>223</v>
      </c>
      <c r="L553" s="7">
        <v>10009.0</v>
      </c>
      <c r="M553" s="4" t="s">
        <v>33</v>
      </c>
      <c r="N553" s="4" t="s">
        <v>1957</v>
      </c>
      <c r="O553" s="4" t="s">
        <v>51</v>
      </c>
      <c r="P553" s="4" t="s">
        <v>76</v>
      </c>
      <c r="Q553" s="4" t="s">
        <v>1958</v>
      </c>
      <c r="R553" s="9">
        <v>89.6865119341564</v>
      </c>
      <c r="S553" s="7">
        <v>7.0</v>
      </c>
      <c r="T553" s="7">
        <v>0.2</v>
      </c>
      <c r="U553" s="7">
        <v>32.5113605761317</v>
      </c>
      <c r="V553" s="10" t="str">
        <f t="shared" si="1"/>
        <v>2016-05</v>
      </c>
    </row>
    <row r="554">
      <c r="A554" s="7">
        <v>553.0</v>
      </c>
      <c r="B554" s="4" t="s">
        <v>1956</v>
      </c>
      <c r="C554" s="8">
        <v>42497.0</v>
      </c>
      <c r="D554" s="8">
        <v>42501.0</v>
      </c>
      <c r="E554" s="4" t="s">
        <v>26</v>
      </c>
      <c r="F554" s="4" t="s">
        <v>907</v>
      </c>
      <c r="G554" s="4" t="s">
        <v>908</v>
      </c>
      <c r="H554" s="4" t="s">
        <v>46</v>
      </c>
      <c r="I554" s="4" t="s">
        <v>30</v>
      </c>
      <c r="J554" s="4" t="s">
        <v>222</v>
      </c>
      <c r="K554" s="4" t="s">
        <v>223</v>
      </c>
      <c r="L554" s="7">
        <v>10009.0</v>
      </c>
      <c r="M554" s="4" t="s">
        <v>33</v>
      </c>
      <c r="N554" s="4" t="s">
        <v>1959</v>
      </c>
      <c r="O554" s="4" t="s">
        <v>51</v>
      </c>
      <c r="P554" s="4" t="s">
        <v>297</v>
      </c>
      <c r="Q554" s="4" t="s">
        <v>1960</v>
      </c>
      <c r="R554" s="9">
        <v>46.7204938271605</v>
      </c>
      <c r="S554" s="7">
        <v>3.0</v>
      </c>
      <c r="T554" s="7">
        <v>0.0</v>
      </c>
      <c r="U554" s="7">
        <v>23.3602469135802</v>
      </c>
      <c r="V554" s="10" t="str">
        <f t="shared" si="1"/>
        <v>2016-05</v>
      </c>
    </row>
    <row r="555">
      <c r="A555" s="7">
        <v>554.0</v>
      </c>
      <c r="B555" s="4" t="s">
        <v>1956</v>
      </c>
      <c r="C555" s="8">
        <v>42497.0</v>
      </c>
      <c r="D555" s="8">
        <v>42501.0</v>
      </c>
      <c r="E555" s="4" t="s">
        <v>26</v>
      </c>
      <c r="F555" s="4" t="s">
        <v>907</v>
      </c>
      <c r="G555" s="4" t="s">
        <v>908</v>
      </c>
      <c r="H555" s="4" t="s">
        <v>46</v>
      </c>
      <c r="I555" s="4" t="s">
        <v>30</v>
      </c>
      <c r="J555" s="4" t="s">
        <v>222</v>
      </c>
      <c r="K555" s="4" t="s">
        <v>223</v>
      </c>
      <c r="L555" s="7">
        <v>10009.0</v>
      </c>
      <c r="M555" s="4" t="s">
        <v>33</v>
      </c>
      <c r="N555" s="4" t="s">
        <v>1961</v>
      </c>
      <c r="O555" s="4" t="s">
        <v>35</v>
      </c>
      <c r="P555" s="4" t="s">
        <v>263</v>
      </c>
      <c r="Q555" s="4" t="s">
        <v>1962</v>
      </c>
      <c r="R555" s="9">
        <v>465.904340740741</v>
      </c>
      <c r="S555" s="7">
        <v>4.0</v>
      </c>
      <c r="T555" s="7">
        <v>0.1</v>
      </c>
      <c r="U555" s="7">
        <v>62.1205787654321</v>
      </c>
      <c r="V555" s="10" t="str">
        <f t="shared" si="1"/>
        <v>2016-05</v>
      </c>
    </row>
    <row r="556">
      <c r="A556" s="7">
        <v>555.0</v>
      </c>
      <c r="B556" s="4" t="s">
        <v>1956</v>
      </c>
      <c r="C556" s="8">
        <v>42497.0</v>
      </c>
      <c r="D556" s="8">
        <v>42501.0</v>
      </c>
      <c r="E556" s="4" t="s">
        <v>26</v>
      </c>
      <c r="F556" s="4" t="s">
        <v>907</v>
      </c>
      <c r="G556" s="4" t="s">
        <v>908</v>
      </c>
      <c r="H556" s="4" t="s">
        <v>46</v>
      </c>
      <c r="I556" s="4" t="s">
        <v>30</v>
      </c>
      <c r="J556" s="4" t="s">
        <v>222</v>
      </c>
      <c r="K556" s="4" t="s">
        <v>223</v>
      </c>
      <c r="L556" s="7">
        <v>10009.0</v>
      </c>
      <c r="M556" s="4" t="s">
        <v>33</v>
      </c>
      <c r="N556" s="4" t="s">
        <v>1963</v>
      </c>
      <c r="O556" s="4" t="s">
        <v>39</v>
      </c>
      <c r="P556" s="4" t="s">
        <v>446</v>
      </c>
      <c r="Q556" s="4" t="s">
        <v>1964</v>
      </c>
      <c r="R556" s="9">
        <v>4209.00088477366</v>
      </c>
      <c r="S556" s="7">
        <v>5.0</v>
      </c>
      <c r="T556" s="7">
        <v>0.0</v>
      </c>
      <c r="U556" s="7">
        <v>1220.61025658436</v>
      </c>
      <c r="V556" s="10" t="str">
        <f t="shared" si="1"/>
        <v>2016-05</v>
      </c>
    </row>
    <row r="557">
      <c r="A557" s="7">
        <v>556.0</v>
      </c>
      <c r="B557" s="4" t="s">
        <v>1956</v>
      </c>
      <c r="C557" s="8">
        <v>42497.0</v>
      </c>
      <c r="D557" s="8">
        <v>42501.0</v>
      </c>
      <c r="E557" s="4" t="s">
        <v>26</v>
      </c>
      <c r="F557" s="4" t="s">
        <v>907</v>
      </c>
      <c r="G557" s="4" t="s">
        <v>908</v>
      </c>
      <c r="H557" s="4" t="s">
        <v>46</v>
      </c>
      <c r="I557" s="4" t="s">
        <v>30</v>
      </c>
      <c r="J557" s="4" t="s">
        <v>222</v>
      </c>
      <c r="K557" s="4" t="s">
        <v>223</v>
      </c>
      <c r="L557" s="7">
        <v>10009.0</v>
      </c>
      <c r="M557" s="4" t="s">
        <v>33</v>
      </c>
      <c r="N557" s="4" t="s">
        <v>1965</v>
      </c>
      <c r="O557" s="4" t="s">
        <v>39</v>
      </c>
      <c r="P557" s="4" t="s">
        <v>61</v>
      </c>
      <c r="Q557" s="4" t="s">
        <v>1966</v>
      </c>
      <c r="R557" s="9">
        <v>210.400061728395</v>
      </c>
      <c r="S557" s="7">
        <v>5.0</v>
      </c>
      <c r="T557" s="7">
        <v>0.0</v>
      </c>
      <c r="U557" s="7">
        <v>23.1440067901235</v>
      </c>
      <c r="V557" s="10" t="str">
        <f t="shared" si="1"/>
        <v>2016-05</v>
      </c>
    </row>
    <row r="558">
      <c r="A558" s="7">
        <v>557.0</v>
      </c>
      <c r="B558" s="4" t="s">
        <v>1956</v>
      </c>
      <c r="C558" s="8">
        <v>42497.0</v>
      </c>
      <c r="D558" s="8">
        <v>42501.0</v>
      </c>
      <c r="E558" s="4" t="s">
        <v>26</v>
      </c>
      <c r="F558" s="4" t="s">
        <v>907</v>
      </c>
      <c r="G558" s="4" t="s">
        <v>908</v>
      </c>
      <c r="H558" s="4" t="s">
        <v>46</v>
      </c>
      <c r="I558" s="4" t="s">
        <v>30</v>
      </c>
      <c r="J558" s="4" t="s">
        <v>222</v>
      </c>
      <c r="K558" s="4" t="s">
        <v>223</v>
      </c>
      <c r="L558" s="7">
        <v>10009.0</v>
      </c>
      <c r="M558" s="4" t="s">
        <v>33</v>
      </c>
      <c r="N558" s="4" t="s">
        <v>1967</v>
      </c>
      <c r="O558" s="4" t="s">
        <v>35</v>
      </c>
      <c r="P558" s="4" t="s">
        <v>121</v>
      </c>
      <c r="Q558" s="4" t="s">
        <v>1968</v>
      </c>
      <c r="R558" s="9">
        <v>67.0081316872428</v>
      </c>
      <c r="S558" s="7">
        <v>8.0</v>
      </c>
      <c r="T558" s="7">
        <v>0.0</v>
      </c>
      <c r="U558" s="7">
        <v>29.4835779423868</v>
      </c>
      <c r="V558" s="10" t="str">
        <f t="shared" si="1"/>
        <v>2016-05</v>
      </c>
    </row>
    <row r="559">
      <c r="A559" s="7">
        <v>558.0</v>
      </c>
      <c r="B559" s="4" t="s">
        <v>1969</v>
      </c>
      <c r="C559" s="8">
        <v>42498.0</v>
      </c>
      <c r="D559" s="8">
        <v>42503.0</v>
      </c>
      <c r="E559" s="4" t="s">
        <v>98</v>
      </c>
      <c r="F559" s="4" t="s">
        <v>1970</v>
      </c>
      <c r="G559" s="4" t="s">
        <v>1971</v>
      </c>
      <c r="H559" s="4" t="s">
        <v>29</v>
      </c>
      <c r="I559" s="4" t="s">
        <v>30</v>
      </c>
      <c r="J559" s="4" t="s">
        <v>817</v>
      </c>
      <c r="K559" s="4" t="s">
        <v>747</v>
      </c>
      <c r="L559" s="7">
        <v>19901.0</v>
      </c>
      <c r="M559" s="4" t="s">
        <v>33</v>
      </c>
      <c r="N559" s="4" t="s">
        <v>1972</v>
      </c>
      <c r="O559" s="4" t="s">
        <v>35</v>
      </c>
      <c r="P559" s="4" t="s">
        <v>121</v>
      </c>
      <c r="Q559" s="4" t="s">
        <v>1973</v>
      </c>
      <c r="R559" s="9">
        <v>223.124971193416</v>
      </c>
      <c r="S559" s="7">
        <v>2.0</v>
      </c>
      <c r="T559" s="7">
        <v>0.0</v>
      </c>
      <c r="U559" s="7">
        <v>44.6249942386831</v>
      </c>
      <c r="V559" s="10" t="str">
        <f t="shared" si="1"/>
        <v>2016-05</v>
      </c>
    </row>
    <row r="560">
      <c r="A560" s="7">
        <v>559.0</v>
      </c>
      <c r="B560" s="4" t="s">
        <v>1974</v>
      </c>
      <c r="C560" s="8">
        <v>42498.0</v>
      </c>
      <c r="D560" s="8">
        <v>42498.0</v>
      </c>
      <c r="E560" s="4" t="s">
        <v>212</v>
      </c>
      <c r="F560" s="4" t="s">
        <v>1975</v>
      </c>
      <c r="G560" s="4" t="s">
        <v>1976</v>
      </c>
      <c r="H560" s="4" t="s">
        <v>46</v>
      </c>
      <c r="I560" s="4" t="s">
        <v>30</v>
      </c>
      <c r="J560" s="4" t="s">
        <v>304</v>
      </c>
      <c r="K560" s="4" t="s">
        <v>157</v>
      </c>
      <c r="L560" s="7">
        <v>44105.0</v>
      </c>
      <c r="M560" s="4" t="s">
        <v>33</v>
      </c>
      <c r="N560" s="4" t="s">
        <v>1977</v>
      </c>
      <c r="O560" s="4" t="s">
        <v>51</v>
      </c>
      <c r="P560" s="4" t="s">
        <v>52</v>
      </c>
      <c r="Q560" s="4" t="s">
        <v>1978</v>
      </c>
      <c r="R560" s="9">
        <v>1059.0498962963</v>
      </c>
      <c r="S560" s="7">
        <v>3.0</v>
      </c>
      <c r="T560" s="7">
        <v>0.2</v>
      </c>
      <c r="U560" s="7">
        <v>92.6668659259259</v>
      </c>
      <c r="V560" s="10" t="str">
        <f t="shared" si="1"/>
        <v>2016-05</v>
      </c>
    </row>
    <row r="561">
      <c r="A561" s="7">
        <v>560.0</v>
      </c>
      <c r="B561" s="4" t="s">
        <v>1974</v>
      </c>
      <c r="C561" s="8">
        <v>42498.0</v>
      </c>
      <c r="D561" s="8">
        <v>42498.0</v>
      </c>
      <c r="E561" s="4" t="s">
        <v>212</v>
      </c>
      <c r="F561" s="4" t="s">
        <v>1975</v>
      </c>
      <c r="G561" s="4" t="s">
        <v>1976</v>
      </c>
      <c r="H561" s="4" t="s">
        <v>46</v>
      </c>
      <c r="I561" s="4" t="s">
        <v>30</v>
      </c>
      <c r="J561" s="4" t="s">
        <v>304</v>
      </c>
      <c r="K561" s="4" t="s">
        <v>157</v>
      </c>
      <c r="L561" s="7">
        <v>44105.0</v>
      </c>
      <c r="M561" s="4" t="s">
        <v>33</v>
      </c>
      <c r="N561" s="4" t="s">
        <v>1979</v>
      </c>
      <c r="O561" s="4" t="s">
        <v>51</v>
      </c>
      <c r="P561" s="4" t="s">
        <v>124</v>
      </c>
      <c r="Q561" s="4" t="s">
        <v>1980</v>
      </c>
      <c r="R561" s="9">
        <v>11.2509893004115</v>
      </c>
      <c r="S561" s="7">
        <v>2.0</v>
      </c>
      <c r="T561" s="7">
        <v>0.2</v>
      </c>
      <c r="U561" s="7">
        <v>3.93784625514403</v>
      </c>
      <c r="V561" s="10" t="str">
        <f t="shared" si="1"/>
        <v>2016-05</v>
      </c>
    </row>
    <row r="562">
      <c r="A562" s="7">
        <v>561.0</v>
      </c>
      <c r="B562" s="4" t="s">
        <v>1974</v>
      </c>
      <c r="C562" s="8">
        <v>42498.0</v>
      </c>
      <c r="D562" s="8">
        <v>42498.0</v>
      </c>
      <c r="E562" s="4" t="s">
        <v>212</v>
      </c>
      <c r="F562" s="4" t="s">
        <v>1975</v>
      </c>
      <c r="G562" s="4" t="s">
        <v>1976</v>
      </c>
      <c r="H562" s="4" t="s">
        <v>46</v>
      </c>
      <c r="I562" s="4" t="s">
        <v>30</v>
      </c>
      <c r="J562" s="4" t="s">
        <v>304</v>
      </c>
      <c r="K562" s="4" t="s">
        <v>157</v>
      </c>
      <c r="L562" s="7">
        <v>44105.0</v>
      </c>
      <c r="M562" s="4" t="s">
        <v>33</v>
      </c>
      <c r="N562" s="4" t="s">
        <v>1981</v>
      </c>
      <c r="O562" s="4" t="s">
        <v>51</v>
      </c>
      <c r="P562" s="4" t="s">
        <v>124</v>
      </c>
      <c r="Q562" s="4" t="s">
        <v>1982</v>
      </c>
      <c r="R562" s="9">
        <v>10.9141333333333</v>
      </c>
      <c r="S562" s="7">
        <v>2.0</v>
      </c>
      <c r="T562" s="7">
        <v>0.2</v>
      </c>
      <c r="U562" s="7">
        <v>3.81994666666667</v>
      </c>
      <c r="V562" s="10" t="str">
        <f t="shared" si="1"/>
        <v>2016-05</v>
      </c>
    </row>
    <row r="563">
      <c r="A563" s="7">
        <v>562.0</v>
      </c>
      <c r="B563" s="4" t="s">
        <v>1974</v>
      </c>
      <c r="C563" s="8">
        <v>42498.0</v>
      </c>
      <c r="D563" s="8">
        <v>42498.0</v>
      </c>
      <c r="E563" s="4" t="s">
        <v>212</v>
      </c>
      <c r="F563" s="4" t="s">
        <v>1975</v>
      </c>
      <c r="G563" s="4" t="s">
        <v>1976</v>
      </c>
      <c r="H563" s="4" t="s">
        <v>46</v>
      </c>
      <c r="I563" s="4" t="s">
        <v>30</v>
      </c>
      <c r="J563" s="4" t="s">
        <v>304</v>
      </c>
      <c r="K563" s="4" t="s">
        <v>157</v>
      </c>
      <c r="L563" s="7">
        <v>44105.0</v>
      </c>
      <c r="M563" s="4" t="s">
        <v>33</v>
      </c>
      <c r="N563" s="4" t="s">
        <v>1237</v>
      </c>
      <c r="O563" s="4" t="s">
        <v>51</v>
      </c>
      <c r="P563" s="4" t="s">
        <v>52</v>
      </c>
      <c r="Q563" s="4" t="s">
        <v>1238</v>
      </c>
      <c r="R563" s="9">
        <v>26.4431934156379</v>
      </c>
      <c r="S563" s="7">
        <v>2.0</v>
      </c>
      <c r="T563" s="7">
        <v>0.2</v>
      </c>
      <c r="U563" s="7">
        <v>1.65269958847737</v>
      </c>
      <c r="V563" s="10" t="str">
        <f t="shared" si="1"/>
        <v>2016-05</v>
      </c>
    </row>
    <row r="564">
      <c r="A564" s="7">
        <v>563.0</v>
      </c>
      <c r="B564" s="4" t="s">
        <v>1974</v>
      </c>
      <c r="C564" s="8">
        <v>42498.0</v>
      </c>
      <c r="D564" s="8">
        <v>42498.0</v>
      </c>
      <c r="E564" s="4" t="s">
        <v>212</v>
      </c>
      <c r="F564" s="4" t="s">
        <v>1975</v>
      </c>
      <c r="G564" s="4" t="s">
        <v>1976</v>
      </c>
      <c r="H564" s="4" t="s">
        <v>46</v>
      </c>
      <c r="I564" s="4" t="s">
        <v>30</v>
      </c>
      <c r="J564" s="4" t="s">
        <v>304</v>
      </c>
      <c r="K564" s="4" t="s">
        <v>157</v>
      </c>
      <c r="L564" s="7">
        <v>44105.0</v>
      </c>
      <c r="M564" s="4" t="s">
        <v>33</v>
      </c>
      <c r="N564" s="4" t="s">
        <v>1983</v>
      </c>
      <c r="O564" s="4" t="s">
        <v>39</v>
      </c>
      <c r="P564" s="4" t="s">
        <v>61</v>
      </c>
      <c r="Q564" s="4" t="s">
        <v>1984</v>
      </c>
      <c r="R564" s="9">
        <v>61.1730436213992</v>
      </c>
      <c r="S564" s="7">
        <v>2.0</v>
      </c>
      <c r="T564" s="7">
        <v>0.2</v>
      </c>
      <c r="U564" s="7">
        <v>7.6466304526749</v>
      </c>
      <c r="V564" s="10" t="str">
        <f t="shared" si="1"/>
        <v>2016-05</v>
      </c>
    </row>
    <row r="565">
      <c r="A565" s="7">
        <v>564.0</v>
      </c>
      <c r="B565" s="4" t="s">
        <v>1985</v>
      </c>
      <c r="C565" s="8">
        <v>42498.0</v>
      </c>
      <c r="D565" s="8">
        <v>42500.0</v>
      </c>
      <c r="E565" s="4" t="s">
        <v>43</v>
      </c>
      <c r="F565" s="4" t="s">
        <v>1986</v>
      </c>
      <c r="G565" s="4" t="s">
        <v>1987</v>
      </c>
      <c r="H565" s="4" t="s">
        <v>46</v>
      </c>
      <c r="I565" s="4" t="s">
        <v>30</v>
      </c>
      <c r="J565" s="4" t="s">
        <v>47</v>
      </c>
      <c r="K565" s="4" t="s">
        <v>48</v>
      </c>
      <c r="L565" s="7">
        <v>90004.0</v>
      </c>
      <c r="M565" s="4" t="s">
        <v>49</v>
      </c>
      <c r="N565" s="4" t="s">
        <v>1988</v>
      </c>
      <c r="O565" s="4" t="s">
        <v>51</v>
      </c>
      <c r="P565" s="4" t="s">
        <v>124</v>
      </c>
      <c r="Q565" s="4" t="s">
        <v>1989</v>
      </c>
      <c r="R565" s="9">
        <v>17.94</v>
      </c>
      <c r="S565" s="7">
        <v>3.0</v>
      </c>
      <c r="T565" s="7">
        <v>0.0</v>
      </c>
      <c r="U565" s="7">
        <v>8.073</v>
      </c>
      <c r="V565" s="10" t="str">
        <f t="shared" si="1"/>
        <v>2016-05</v>
      </c>
    </row>
    <row r="566">
      <c r="A566" s="7">
        <v>565.0</v>
      </c>
      <c r="B566" s="4" t="s">
        <v>1990</v>
      </c>
      <c r="C566" s="8">
        <v>42499.0</v>
      </c>
      <c r="D566" s="8">
        <v>42504.0</v>
      </c>
      <c r="E566" s="4" t="s">
        <v>26</v>
      </c>
      <c r="F566" s="4" t="s">
        <v>1991</v>
      </c>
      <c r="G566" s="4" t="s">
        <v>1992</v>
      </c>
      <c r="H566" s="4" t="s">
        <v>46</v>
      </c>
      <c r="I566" s="4" t="s">
        <v>30</v>
      </c>
      <c r="J566" s="4" t="s">
        <v>163</v>
      </c>
      <c r="K566" s="4" t="s">
        <v>164</v>
      </c>
      <c r="L566" s="7">
        <v>98115.0</v>
      </c>
      <c r="M566" s="4" t="s">
        <v>49</v>
      </c>
      <c r="N566" s="4" t="s">
        <v>1993</v>
      </c>
      <c r="O566" s="4" t="s">
        <v>39</v>
      </c>
      <c r="P566" s="4" t="s">
        <v>61</v>
      </c>
      <c r="Q566" s="4" t="s">
        <v>1994</v>
      </c>
      <c r="R566" s="9">
        <v>93.98</v>
      </c>
      <c r="S566" s="7">
        <v>2.0</v>
      </c>
      <c r="T566" s="7">
        <v>0.0</v>
      </c>
      <c r="U566" s="7">
        <v>13.1572</v>
      </c>
      <c r="V566" s="10" t="str">
        <f t="shared" si="1"/>
        <v>2016-05</v>
      </c>
    </row>
    <row r="567">
      <c r="A567" s="7">
        <v>566.0</v>
      </c>
      <c r="B567" s="4" t="s">
        <v>1995</v>
      </c>
      <c r="C567" s="8">
        <v>42499.0</v>
      </c>
      <c r="D567" s="8">
        <v>42505.0</v>
      </c>
      <c r="E567" s="4" t="s">
        <v>26</v>
      </c>
      <c r="F567" s="4" t="s">
        <v>1996</v>
      </c>
      <c r="G567" s="4" t="s">
        <v>1997</v>
      </c>
      <c r="H567" s="4" t="s">
        <v>46</v>
      </c>
      <c r="I567" s="4" t="s">
        <v>30</v>
      </c>
      <c r="J567" s="4" t="s">
        <v>90</v>
      </c>
      <c r="K567" s="4" t="s">
        <v>91</v>
      </c>
      <c r="L567" s="7">
        <v>19140.0</v>
      </c>
      <c r="M567" s="4" t="s">
        <v>33</v>
      </c>
      <c r="N567" s="4" t="s">
        <v>415</v>
      </c>
      <c r="O567" s="4" t="s">
        <v>51</v>
      </c>
      <c r="P567" s="4" t="s">
        <v>205</v>
      </c>
      <c r="Q567" s="4" t="s">
        <v>416</v>
      </c>
      <c r="R567" s="9">
        <v>9.84003950617284</v>
      </c>
      <c r="S567" s="7">
        <v>1.0</v>
      </c>
      <c r="T567" s="7">
        <v>0.2</v>
      </c>
      <c r="U567" s="7">
        <v>3.69001481481482</v>
      </c>
      <c r="V567" s="10" t="str">
        <f t="shared" si="1"/>
        <v>2016-05</v>
      </c>
    </row>
    <row r="568">
      <c r="A568" s="7">
        <v>567.0</v>
      </c>
      <c r="B568" s="4" t="s">
        <v>1995</v>
      </c>
      <c r="C568" s="8">
        <v>42499.0</v>
      </c>
      <c r="D568" s="8">
        <v>42505.0</v>
      </c>
      <c r="E568" s="4" t="s">
        <v>26</v>
      </c>
      <c r="F568" s="4" t="s">
        <v>1996</v>
      </c>
      <c r="G568" s="4" t="s">
        <v>1997</v>
      </c>
      <c r="H568" s="4" t="s">
        <v>46</v>
      </c>
      <c r="I568" s="4" t="s">
        <v>30</v>
      </c>
      <c r="J568" s="4" t="s">
        <v>90</v>
      </c>
      <c r="K568" s="4" t="s">
        <v>91</v>
      </c>
      <c r="L568" s="7">
        <v>19140.0</v>
      </c>
      <c r="M568" s="4" t="s">
        <v>33</v>
      </c>
      <c r="N568" s="4" t="s">
        <v>141</v>
      </c>
      <c r="O568" s="4" t="s">
        <v>51</v>
      </c>
      <c r="P568" s="4" t="s">
        <v>93</v>
      </c>
      <c r="Q568" s="4" t="s">
        <v>142</v>
      </c>
      <c r="R568" s="9">
        <v>83.5729382716049</v>
      </c>
      <c r="S568" s="7">
        <v>5.0</v>
      </c>
      <c r="T568" s="7">
        <v>0.2</v>
      </c>
      <c r="U568" s="7">
        <v>10.4466172839506</v>
      </c>
      <c r="V568" s="10" t="str">
        <f t="shared" si="1"/>
        <v>2016-05</v>
      </c>
    </row>
    <row r="569">
      <c r="A569" s="7">
        <v>568.0</v>
      </c>
      <c r="B569" s="4" t="s">
        <v>1998</v>
      </c>
      <c r="C569" s="8">
        <v>42499.0</v>
      </c>
      <c r="D569" s="8">
        <v>42503.0</v>
      </c>
      <c r="E569" s="4" t="s">
        <v>26</v>
      </c>
      <c r="F569" s="4" t="s">
        <v>1999</v>
      </c>
      <c r="G569" s="4" t="s">
        <v>2000</v>
      </c>
      <c r="H569" s="4" t="s">
        <v>112</v>
      </c>
      <c r="I569" s="4" t="s">
        <v>30</v>
      </c>
      <c r="J569" s="4" t="s">
        <v>222</v>
      </c>
      <c r="K569" s="4" t="s">
        <v>223</v>
      </c>
      <c r="L569" s="7">
        <v>10024.0</v>
      </c>
      <c r="M569" s="4" t="s">
        <v>33</v>
      </c>
      <c r="N569" s="4" t="s">
        <v>2001</v>
      </c>
      <c r="O569" s="4" t="s">
        <v>51</v>
      </c>
      <c r="P569" s="4" t="s">
        <v>93</v>
      </c>
      <c r="Q569" s="4" t="s">
        <v>2002</v>
      </c>
      <c r="R569" s="9">
        <v>8.42469135802469</v>
      </c>
      <c r="S569" s="7">
        <v>5.0</v>
      </c>
      <c r="T569" s="7">
        <v>0.0</v>
      </c>
      <c r="U569" s="7">
        <v>3.62261728395062</v>
      </c>
      <c r="V569" s="10" t="str">
        <f t="shared" si="1"/>
        <v>2016-05</v>
      </c>
    </row>
    <row r="570">
      <c r="A570" s="7">
        <v>569.0</v>
      </c>
      <c r="B570" s="4" t="s">
        <v>2003</v>
      </c>
      <c r="C570" s="8">
        <v>42499.0</v>
      </c>
      <c r="D570" s="8">
        <v>42504.0</v>
      </c>
      <c r="E570" s="4" t="s">
        <v>26</v>
      </c>
      <c r="F570" s="4" t="s">
        <v>2004</v>
      </c>
      <c r="G570" s="4" t="s">
        <v>2005</v>
      </c>
      <c r="H570" s="4" t="s">
        <v>29</v>
      </c>
      <c r="I570" s="4" t="s">
        <v>30</v>
      </c>
      <c r="J570" s="4" t="s">
        <v>47</v>
      </c>
      <c r="K570" s="4" t="s">
        <v>48</v>
      </c>
      <c r="L570" s="7">
        <v>90036.0</v>
      </c>
      <c r="M570" s="4" t="s">
        <v>49</v>
      </c>
      <c r="N570" s="4" t="s">
        <v>2006</v>
      </c>
      <c r="O570" s="4" t="s">
        <v>51</v>
      </c>
      <c r="P570" s="4" t="s">
        <v>124</v>
      </c>
      <c r="Q570" s="4" t="s">
        <v>2007</v>
      </c>
      <c r="R570" s="9">
        <v>32.04</v>
      </c>
      <c r="S570" s="7">
        <v>4.0</v>
      </c>
      <c r="T570" s="7">
        <v>0.0</v>
      </c>
      <c r="U570" s="7">
        <v>14.418</v>
      </c>
      <c r="V570" s="10" t="str">
        <f t="shared" si="1"/>
        <v>2016-05</v>
      </c>
    </row>
    <row r="571">
      <c r="A571" s="7">
        <v>570.0</v>
      </c>
      <c r="B571" s="4" t="s">
        <v>2008</v>
      </c>
      <c r="C571" s="8">
        <v>42499.0</v>
      </c>
      <c r="D571" s="8">
        <v>42503.0</v>
      </c>
      <c r="E571" s="4" t="s">
        <v>26</v>
      </c>
      <c r="F571" s="4" t="s">
        <v>941</v>
      </c>
      <c r="G571" s="4" t="s">
        <v>942</v>
      </c>
      <c r="H571" s="4" t="s">
        <v>46</v>
      </c>
      <c r="I571" s="4" t="s">
        <v>30</v>
      </c>
      <c r="J571" s="4" t="s">
        <v>455</v>
      </c>
      <c r="K571" s="4" t="s">
        <v>58</v>
      </c>
      <c r="L571" s="7">
        <v>77036.0</v>
      </c>
      <c r="M571" s="4" t="s">
        <v>59</v>
      </c>
      <c r="N571" s="4" t="s">
        <v>2009</v>
      </c>
      <c r="O571" s="4" t="s">
        <v>39</v>
      </c>
      <c r="P571" s="4" t="s">
        <v>40</v>
      </c>
      <c r="Q571" s="4" t="s">
        <v>2010</v>
      </c>
      <c r="R571" s="9">
        <v>20.1518617283951</v>
      </c>
      <c r="S571" s="7">
        <v>2.0</v>
      </c>
      <c r="T571" s="7">
        <v>0.2</v>
      </c>
      <c r="U571" s="7">
        <v>2.01518617283951</v>
      </c>
      <c r="V571" s="10" t="str">
        <f t="shared" si="1"/>
        <v>2016-05</v>
      </c>
    </row>
    <row r="572">
      <c r="A572" s="7">
        <v>571.0</v>
      </c>
      <c r="B572" s="4" t="s">
        <v>2011</v>
      </c>
      <c r="C572" s="8">
        <v>42499.0</v>
      </c>
      <c r="D572" s="8">
        <v>42502.0</v>
      </c>
      <c r="E572" s="4" t="s">
        <v>98</v>
      </c>
      <c r="F572" s="4" t="s">
        <v>2012</v>
      </c>
      <c r="G572" s="4" t="s">
        <v>2013</v>
      </c>
      <c r="H572" s="4" t="s">
        <v>46</v>
      </c>
      <c r="I572" s="4" t="s">
        <v>30</v>
      </c>
      <c r="J572" s="4" t="s">
        <v>1137</v>
      </c>
      <c r="K572" s="4" t="s">
        <v>429</v>
      </c>
      <c r="L572" s="7">
        <v>24153.0</v>
      </c>
      <c r="M572" s="4" t="s">
        <v>83</v>
      </c>
      <c r="N572" s="4" t="s">
        <v>2014</v>
      </c>
      <c r="O572" s="4" t="s">
        <v>51</v>
      </c>
      <c r="P572" s="4" t="s">
        <v>93</v>
      </c>
      <c r="Q572" s="4" t="s">
        <v>2015</v>
      </c>
      <c r="R572" s="9">
        <v>22.1258389987506</v>
      </c>
      <c r="S572" s="7">
        <v>7.0</v>
      </c>
      <c r="T572" s="7">
        <v>0.0</v>
      </c>
      <c r="U572" s="7">
        <v>7.30152686958768</v>
      </c>
      <c r="V572" s="10" t="str">
        <f t="shared" si="1"/>
        <v>2016-05</v>
      </c>
    </row>
    <row r="573">
      <c r="A573" s="7">
        <v>572.0</v>
      </c>
      <c r="B573" s="4" t="s">
        <v>2016</v>
      </c>
      <c r="C573" s="8">
        <v>42499.0</v>
      </c>
      <c r="D573" s="8">
        <v>42503.0</v>
      </c>
      <c r="E573" s="4" t="s">
        <v>26</v>
      </c>
      <c r="F573" s="4" t="s">
        <v>2017</v>
      </c>
      <c r="G573" s="4" t="s">
        <v>2018</v>
      </c>
      <c r="H573" s="4" t="s">
        <v>29</v>
      </c>
      <c r="I573" s="4" t="s">
        <v>30</v>
      </c>
      <c r="J573" s="4" t="s">
        <v>2019</v>
      </c>
      <c r="K573" s="4" t="s">
        <v>58</v>
      </c>
      <c r="L573" s="7">
        <v>78745.0</v>
      </c>
      <c r="M573" s="4" t="s">
        <v>59</v>
      </c>
      <c r="N573" s="4" t="s">
        <v>2020</v>
      </c>
      <c r="O573" s="4" t="s">
        <v>51</v>
      </c>
      <c r="P573" s="4" t="s">
        <v>52</v>
      </c>
      <c r="Q573" s="4" t="s">
        <v>2021</v>
      </c>
      <c r="R573" s="9">
        <v>902.1328</v>
      </c>
      <c r="S573" s="7">
        <v>6.0</v>
      </c>
      <c r="T573" s="7">
        <v>0.2</v>
      </c>
      <c r="U573" s="7">
        <v>112.7666</v>
      </c>
      <c r="V573" s="10" t="str">
        <f t="shared" si="1"/>
        <v>2016-05</v>
      </c>
    </row>
    <row r="574">
      <c r="A574" s="7">
        <v>573.0</v>
      </c>
      <c r="B574" s="4" t="s">
        <v>2016</v>
      </c>
      <c r="C574" s="8">
        <v>42499.0</v>
      </c>
      <c r="D574" s="8">
        <v>42503.0</v>
      </c>
      <c r="E574" s="4" t="s">
        <v>26</v>
      </c>
      <c r="F574" s="4" t="s">
        <v>2017</v>
      </c>
      <c r="G574" s="4" t="s">
        <v>2018</v>
      </c>
      <c r="H574" s="4" t="s">
        <v>29</v>
      </c>
      <c r="I574" s="4" t="s">
        <v>30</v>
      </c>
      <c r="J574" s="4" t="s">
        <v>2019</v>
      </c>
      <c r="K574" s="4" t="s">
        <v>58</v>
      </c>
      <c r="L574" s="7">
        <v>78745.0</v>
      </c>
      <c r="M574" s="4" t="s">
        <v>59</v>
      </c>
      <c r="N574" s="4" t="s">
        <v>2022</v>
      </c>
      <c r="O574" s="4" t="s">
        <v>51</v>
      </c>
      <c r="P574" s="4" t="s">
        <v>76</v>
      </c>
      <c r="Q574" s="4" t="s">
        <v>2023</v>
      </c>
      <c r="R574" s="9">
        <v>13.8838913580247</v>
      </c>
      <c r="S574" s="7">
        <v>4.0</v>
      </c>
      <c r="T574" s="7">
        <v>0.8</v>
      </c>
      <c r="U574" s="7">
        <v>-21.5200316049383</v>
      </c>
      <c r="V574" s="10" t="str">
        <f t="shared" si="1"/>
        <v>2016-05</v>
      </c>
    </row>
    <row r="575">
      <c r="A575" s="7">
        <v>574.0</v>
      </c>
      <c r="B575" s="4" t="s">
        <v>2016</v>
      </c>
      <c r="C575" s="8">
        <v>42499.0</v>
      </c>
      <c r="D575" s="8">
        <v>42503.0</v>
      </c>
      <c r="E575" s="4" t="s">
        <v>26</v>
      </c>
      <c r="F575" s="4" t="s">
        <v>2017</v>
      </c>
      <c r="G575" s="4" t="s">
        <v>2018</v>
      </c>
      <c r="H575" s="4" t="s">
        <v>29</v>
      </c>
      <c r="I575" s="4" t="s">
        <v>30</v>
      </c>
      <c r="J575" s="4" t="s">
        <v>2019</v>
      </c>
      <c r="K575" s="4" t="s">
        <v>58</v>
      </c>
      <c r="L575" s="7">
        <v>78745.0</v>
      </c>
      <c r="M575" s="4" t="s">
        <v>59</v>
      </c>
      <c r="N575" s="4" t="s">
        <v>2024</v>
      </c>
      <c r="O575" s="4" t="s">
        <v>51</v>
      </c>
      <c r="P575" s="4" t="s">
        <v>283</v>
      </c>
      <c r="Q575" s="4" t="s">
        <v>2025</v>
      </c>
      <c r="R575" s="9">
        <v>51.3737679012346</v>
      </c>
      <c r="S575" s="7">
        <v>4.0</v>
      </c>
      <c r="T575" s="7">
        <v>0.8</v>
      </c>
      <c r="U575" s="7">
        <v>-138.709173333333</v>
      </c>
      <c r="V575" s="10" t="str">
        <f t="shared" si="1"/>
        <v>2016-05</v>
      </c>
    </row>
    <row r="576">
      <c r="A576" s="7">
        <v>575.0</v>
      </c>
      <c r="B576" s="4" t="s">
        <v>2016</v>
      </c>
      <c r="C576" s="8">
        <v>42499.0</v>
      </c>
      <c r="D576" s="8">
        <v>42503.0</v>
      </c>
      <c r="E576" s="4" t="s">
        <v>26</v>
      </c>
      <c r="F576" s="4" t="s">
        <v>2017</v>
      </c>
      <c r="G576" s="4" t="s">
        <v>2018</v>
      </c>
      <c r="H576" s="4" t="s">
        <v>29</v>
      </c>
      <c r="I576" s="4" t="s">
        <v>30</v>
      </c>
      <c r="J576" s="4" t="s">
        <v>2019</v>
      </c>
      <c r="K576" s="4" t="s">
        <v>58</v>
      </c>
      <c r="L576" s="7">
        <v>78745.0</v>
      </c>
      <c r="M576" s="4" t="s">
        <v>59</v>
      </c>
      <c r="N576" s="4" t="s">
        <v>1570</v>
      </c>
      <c r="O576" s="4" t="s">
        <v>51</v>
      </c>
      <c r="P576" s="4" t="s">
        <v>124</v>
      </c>
      <c r="Q576" s="4" t="s">
        <v>1571</v>
      </c>
      <c r="R576" s="9">
        <v>80.7085432098766</v>
      </c>
      <c r="S576" s="7">
        <v>2.0</v>
      </c>
      <c r="T576" s="7">
        <v>0.2</v>
      </c>
      <c r="U576" s="7">
        <v>28.2479901234568</v>
      </c>
      <c r="V576" s="10" t="str">
        <f t="shared" si="1"/>
        <v>2016-05</v>
      </c>
    </row>
    <row r="577">
      <c r="A577" s="7">
        <v>576.0</v>
      </c>
      <c r="B577" s="4" t="s">
        <v>2016</v>
      </c>
      <c r="C577" s="8">
        <v>42499.0</v>
      </c>
      <c r="D577" s="8">
        <v>42503.0</v>
      </c>
      <c r="E577" s="4" t="s">
        <v>26</v>
      </c>
      <c r="F577" s="4" t="s">
        <v>2017</v>
      </c>
      <c r="G577" s="4" t="s">
        <v>2018</v>
      </c>
      <c r="H577" s="4" t="s">
        <v>29</v>
      </c>
      <c r="I577" s="4" t="s">
        <v>30</v>
      </c>
      <c r="J577" s="4" t="s">
        <v>2019</v>
      </c>
      <c r="K577" s="4" t="s">
        <v>58</v>
      </c>
      <c r="L577" s="7">
        <v>78745.0</v>
      </c>
      <c r="M577" s="4" t="s">
        <v>59</v>
      </c>
      <c r="N577" s="4" t="s">
        <v>1022</v>
      </c>
      <c r="O577" s="4" t="s">
        <v>51</v>
      </c>
      <c r="P577" s="4" t="s">
        <v>76</v>
      </c>
      <c r="Q577" s="4" t="s">
        <v>1023</v>
      </c>
      <c r="R577" s="9">
        <v>19.5115851851852</v>
      </c>
      <c r="S577" s="7">
        <v>6.0</v>
      </c>
      <c r="T577" s="7">
        <v>0.8</v>
      </c>
      <c r="U577" s="7">
        <v>-29.2673777777778</v>
      </c>
      <c r="V577" s="10" t="str">
        <f t="shared" si="1"/>
        <v>2016-05</v>
      </c>
    </row>
    <row r="578">
      <c r="A578" s="7">
        <v>577.0</v>
      </c>
      <c r="B578" s="4" t="s">
        <v>2026</v>
      </c>
      <c r="C578" s="8">
        <v>42500.0</v>
      </c>
      <c r="D578" s="8">
        <v>42506.0</v>
      </c>
      <c r="E578" s="4" t="s">
        <v>26</v>
      </c>
      <c r="F578" s="4" t="s">
        <v>2027</v>
      </c>
      <c r="G578" s="4" t="s">
        <v>2028</v>
      </c>
      <c r="H578" s="4" t="s">
        <v>46</v>
      </c>
      <c r="I578" s="4" t="s">
        <v>30</v>
      </c>
      <c r="J578" s="4" t="s">
        <v>163</v>
      </c>
      <c r="K578" s="4" t="s">
        <v>164</v>
      </c>
      <c r="L578" s="7">
        <v>98105.0</v>
      </c>
      <c r="M578" s="4" t="s">
        <v>49</v>
      </c>
      <c r="N578" s="4" t="s">
        <v>1899</v>
      </c>
      <c r="O578" s="4" t="s">
        <v>51</v>
      </c>
      <c r="P578" s="4" t="s">
        <v>124</v>
      </c>
      <c r="Q578" s="4" t="s">
        <v>1900</v>
      </c>
      <c r="R578" s="9">
        <v>11.96</v>
      </c>
      <c r="S578" s="7">
        <v>2.0</v>
      </c>
      <c r="T578" s="7">
        <v>0.0</v>
      </c>
      <c r="U578" s="7">
        <v>5.8604</v>
      </c>
      <c r="V578" s="10" t="str">
        <f t="shared" si="1"/>
        <v>2016-05</v>
      </c>
    </row>
    <row r="579">
      <c r="A579" s="7">
        <v>578.0</v>
      </c>
      <c r="B579" s="4" t="s">
        <v>2029</v>
      </c>
      <c r="C579" s="8">
        <v>42500.0</v>
      </c>
      <c r="D579" s="8">
        <v>42503.0</v>
      </c>
      <c r="E579" s="4" t="s">
        <v>98</v>
      </c>
      <c r="F579" s="4" t="s">
        <v>2030</v>
      </c>
      <c r="G579" s="4" t="s">
        <v>2031</v>
      </c>
      <c r="H579" s="4" t="s">
        <v>112</v>
      </c>
      <c r="I579" s="4" t="s">
        <v>30</v>
      </c>
      <c r="J579" s="4" t="s">
        <v>90</v>
      </c>
      <c r="K579" s="4" t="s">
        <v>91</v>
      </c>
      <c r="L579" s="7">
        <v>19134.0</v>
      </c>
      <c r="M579" s="4" t="s">
        <v>33</v>
      </c>
      <c r="N579" s="4" t="s">
        <v>2032</v>
      </c>
      <c r="O579" s="4" t="s">
        <v>39</v>
      </c>
      <c r="P579" s="4" t="s">
        <v>40</v>
      </c>
      <c r="Q579" s="4" t="s">
        <v>2033</v>
      </c>
      <c r="R579" s="9">
        <v>783.789827160494</v>
      </c>
      <c r="S579" s="7">
        <v>2.0</v>
      </c>
      <c r="T579" s="7">
        <v>0.4</v>
      </c>
      <c r="U579" s="7">
        <v>-130.631637860082</v>
      </c>
      <c r="V579" s="10" t="str">
        <f t="shared" si="1"/>
        <v>2016-05</v>
      </c>
    </row>
    <row r="580">
      <c r="A580" s="7">
        <v>579.0</v>
      </c>
      <c r="B580" s="4" t="s">
        <v>2034</v>
      </c>
      <c r="C580" s="8">
        <v>42500.0</v>
      </c>
      <c r="D580" s="8">
        <v>42505.0</v>
      </c>
      <c r="E580" s="4" t="s">
        <v>26</v>
      </c>
      <c r="F580" s="4" t="s">
        <v>1952</v>
      </c>
      <c r="G580" s="4" t="s">
        <v>1953</v>
      </c>
      <c r="H580" s="4" t="s">
        <v>46</v>
      </c>
      <c r="I580" s="4" t="s">
        <v>30</v>
      </c>
      <c r="J580" s="4" t="s">
        <v>384</v>
      </c>
      <c r="K580" s="4" t="s">
        <v>385</v>
      </c>
      <c r="L580" s="7">
        <v>60610.0</v>
      </c>
      <c r="M580" s="4" t="s">
        <v>59</v>
      </c>
      <c r="N580" s="4" t="s">
        <v>2035</v>
      </c>
      <c r="O580" s="4" t="s">
        <v>51</v>
      </c>
      <c r="P580" s="4" t="s">
        <v>205</v>
      </c>
      <c r="Q580" s="4" t="s">
        <v>2036</v>
      </c>
      <c r="R580" s="9">
        <v>7.45033744855967</v>
      </c>
      <c r="S580" s="7">
        <v>2.0</v>
      </c>
      <c r="T580" s="7">
        <v>0.2</v>
      </c>
      <c r="U580" s="7">
        <v>2.51448888888889</v>
      </c>
      <c r="V580" s="10" t="str">
        <f t="shared" si="1"/>
        <v>2016-05</v>
      </c>
    </row>
    <row r="581">
      <c r="A581" s="7">
        <v>580.0</v>
      </c>
      <c r="B581" s="4" t="s">
        <v>2037</v>
      </c>
      <c r="C581" s="8">
        <v>42501.0</v>
      </c>
      <c r="D581" s="8">
        <v>42502.0</v>
      </c>
      <c r="E581" s="4" t="s">
        <v>43</v>
      </c>
      <c r="F581" s="4" t="s">
        <v>2038</v>
      </c>
      <c r="G581" s="4" t="s">
        <v>2039</v>
      </c>
      <c r="H581" s="4" t="s">
        <v>46</v>
      </c>
      <c r="I581" s="4" t="s">
        <v>30</v>
      </c>
      <c r="J581" s="4" t="s">
        <v>47</v>
      </c>
      <c r="K581" s="4" t="s">
        <v>48</v>
      </c>
      <c r="L581" s="7">
        <v>90045.0</v>
      </c>
      <c r="M581" s="4" t="s">
        <v>49</v>
      </c>
      <c r="N581" s="4" t="s">
        <v>1988</v>
      </c>
      <c r="O581" s="4" t="s">
        <v>51</v>
      </c>
      <c r="P581" s="4" t="s">
        <v>124</v>
      </c>
      <c r="Q581" s="4" t="s">
        <v>1989</v>
      </c>
      <c r="R581" s="9">
        <v>5.98</v>
      </c>
      <c r="S581" s="7">
        <v>1.0</v>
      </c>
      <c r="T581" s="7">
        <v>0.0</v>
      </c>
      <c r="U581" s="7">
        <v>2.691</v>
      </c>
      <c r="V581" s="10" t="str">
        <f t="shared" si="1"/>
        <v>2016-05</v>
      </c>
    </row>
    <row r="582">
      <c r="A582" s="7">
        <v>581.0</v>
      </c>
      <c r="B582" s="4" t="s">
        <v>2040</v>
      </c>
      <c r="C582" s="8">
        <v>42502.0</v>
      </c>
      <c r="D582" s="8">
        <v>42506.0</v>
      </c>
      <c r="E582" s="4" t="s">
        <v>26</v>
      </c>
      <c r="F582" s="4" t="s">
        <v>1192</v>
      </c>
      <c r="G582" s="4" t="s">
        <v>1193</v>
      </c>
      <c r="H582" s="4" t="s">
        <v>29</v>
      </c>
      <c r="I582" s="4" t="s">
        <v>30</v>
      </c>
      <c r="J582" s="4" t="s">
        <v>2041</v>
      </c>
      <c r="K582" s="4" t="s">
        <v>429</v>
      </c>
      <c r="L582" s="7">
        <v>23464.0</v>
      </c>
      <c r="M582" s="4" t="s">
        <v>83</v>
      </c>
      <c r="N582" s="4" t="s">
        <v>2042</v>
      </c>
      <c r="O582" s="4" t="s">
        <v>51</v>
      </c>
      <c r="P582" s="4" t="s">
        <v>93</v>
      </c>
      <c r="Q582" s="4" t="s">
        <v>2043</v>
      </c>
      <c r="R582" s="9">
        <v>8.71658324121006</v>
      </c>
      <c r="S582" s="7">
        <v>4.0</v>
      </c>
      <c r="T582" s="7">
        <v>0.0</v>
      </c>
      <c r="U582" s="7">
        <v>2.35347747512672</v>
      </c>
      <c r="V582" s="10" t="str">
        <f t="shared" si="1"/>
        <v>2016-05</v>
      </c>
    </row>
    <row r="583">
      <c r="A583" s="7">
        <v>582.0</v>
      </c>
      <c r="B583" s="4" t="s">
        <v>2044</v>
      </c>
      <c r="C583" s="8">
        <v>42502.0</v>
      </c>
      <c r="D583" s="8">
        <v>42507.0</v>
      </c>
      <c r="E583" s="4" t="s">
        <v>26</v>
      </c>
      <c r="F583" s="4" t="s">
        <v>1473</v>
      </c>
      <c r="G583" s="4" t="s">
        <v>1474</v>
      </c>
      <c r="H583" s="4" t="s">
        <v>29</v>
      </c>
      <c r="I583" s="4" t="s">
        <v>30</v>
      </c>
      <c r="J583" s="4" t="s">
        <v>90</v>
      </c>
      <c r="K583" s="4" t="s">
        <v>91</v>
      </c>
      <c r="L583" s="7">
        <v>19140.0</v>
      </c>
      <c r="M583" s="4" t="s">
        <v>33</v>
      </c>
      <c r="N583" s="4" t="s">
        <v>503</v>
      </c>
      <c r="O583" s="4" t="s">
        <v>51</v>
      </c>
      <c r="P583" s="4" t="s">
        <v>52</v>
      </c>
      <c r="Q583" s="4" t="s">
        <v>504</v>
      </c>
      <c r="R583" s="9">
        <v>86.8423111111111</v>
      </c>
      <c r="S583" s="7">
        <v>2.0</v>
      </c>
      <c r="T583" s="7">
        <v>0.2</v>
      </c>
      <c r="U583" s="7">
        <v>-20.6250488888889</v>
      </c>
      <c r="V583" s="10" t="str">
        <f t="shared" si="1"/>
        <v>2016-05</v>
      </c>
    </row>
    <row r="584">
      <c r="A584" s="7">
        <v>583.0</v>
      </c>
      <c r="B584" s="4" t="s">
        <v>2045</v>
      </c>
      <c r="C584" s="8">
        <v>42502.0</v>
      </c>
      <c r="D584" s="8">
        <v>42507.0</v>
      </c>
      <c r="E584" s="4" t="s">
        <v>26</v>
      </c>
      <c r="F584" s="4" t="s">
        <v>1541</v>
      </c>
      <c r="G584" s="4" t="s">
        <v>1542</v>
      </c>
      <c r="H584" s="4" t="s">
        <v>46</v>
      </c>
      <c r="I584" s="4" t="s">
        <v>30</v>
      </c>
      <c r="J584" s="4" t="s">
        <v>163</v>
      </c>
      <c r="K584" s="4" t="s">
        <v>164</v>
      </c>
      <c r="L584" s="7">
        <v>98105.0</v>
      </c>
      <c r="M584" s="4" t="s">
        <v>49</v>
      </c>
      <c r="N584" s="4" t="s">
        <v>2046</v>
      </c>
      <c r="O584" s="4" t="s">
        <v>51</v>
      </c>
      <c r="P584" s="4" t="s">
        <v>205</v>
      </c>
      <c r="Q584" s="4" t="s">
        <v>2047</v>
      </c>
      <c r="R584" s="9">
        <v>54.9</v>
      </c>
      <c r="S584" s="7">
        <v>5.0</v>
      </c>
      <c r="T584" s="7">
        <v>0.0</v>
      </c>
      <c r="U584" s="7">
        <v>26.901</v>
      </c>
      <c r="V584" s="10" t="str">
        <f t="shared" si="1"/>
        <v>2016-05</v>
      </c>
    </row>
    <row r="585">
      <c r="A585" s="7">
        <v>584.0</v>
      </c>
      <c r="B585" s="4" t="s">
        <v>2048</v>
      </c>
      <c r="C585" s="8">
        <v>42502.0</v>
      </c>
      <c r="D585" s="8">
        <v>42507.0</v>
      </c>
      <c r="E585" s="4" t="s">
        <v>26</v>
      </c>
      <c r="F585" s="4" t="s">
        <v>2049</v>
      </c>
      <c r="G585" s="4" t="s">
        <v>2050</v>
      </c>
      <c r="H585" s="4" t="s">
        <v>29</v>
      </c>
      <c r="I585" s="4" t="s">
        <v>30</v>
      </c>
      <c r="J585" s="4" t="s">
        <v>222</v>
      </c>
      <c r="K585" s="4" t="s">
        <v>223</v>
      </c>
      <c r="L585" s="7">
        <v>10024.0</v>
      </c>
      <c r="M585" s="4" t="s">
        <v>33</v>
      </c>
      <c r="N585" s="4" t="s">
        <v>2051</v>
      </c>
      <c r="O585" s="4" t="s">
        <v>35</v>
      </c>
      <c r="P585" s="4" t="s">
        <v>121</v>
      </c>
      <c r="Q585" s="4" t="s">
        <v>2052</v>
      </c>
      <c r="R585" s="9">
        <v>10.5642962962963</v>
      </c>
      <c r="S585" s="7">
        <v>3.0</v>
      </c>
      <c r="T585" s="7">
        <v>0.0</v>
      </c>
      <c r="U585" s="7">
        <v>4.64829037037037</v>
      </c>
      <c r="V585" s="10" t="str">
        <f t="shared" si="1"/>
        <v>2016-05</v>
      </c>
    </row>
    <row r="586">
      <c r="A586" s="7">
        <v>585.0</v>
      </c>
      <c r="B586" s="4" t="s">
        <v>2048</v>
      </c>
      <c r="C586" s="8">
        <v>42502.0</v>
      </c>
      <c r="D586" s="8">
        <v>42507.0</v>
      </c>
      <c r="E586" s="4" t="s">
        <v>26</v>
      </c>
      <c r="F586" s="4" t="s">
        <v>2049</v>
      </c>
      <c r="G586" s="4" t="s">
        <v>2050</v>
      </c>
      <c r="H586" s="4" t="s">
        <v>29</v>
      </c>
      <c r="I586" s="4" t="s">
        <v>30</v>
      </c>
      <c r="J586" s="4" t="s">
        <v>222</v>
      </c>
      <c r="K586" s="4" t="s">
        <v>223</v>
      </c>
      <c r="L586" s="7">
        <v>10024.0</v>
      </c>
      <c r="M586" s="4" t="s">
        <v>33</v>
      </c>
      <c r="N586" s="4" t="s">
        <v>2053</v>
      </c>
      <c r="O586" s="4" t="s">
        <v>39</v>
      </c>
      <c r="P586" s="4" t="s">
        <v>40</v>
      </c>
      <c r="Q586" s="4" t="s">
        <v>2054</v>
      </c>
      <c r="R586" s="9">
        <v>666.288691358025</v>
      </c>
      <c r="S586" s="7">
        <v>4.0</v>
      </c>
      <c r="T586" s="7">
        <v>0.0</v>
      </c>
      <c r="U586" s="7">
        <v>319.818571851852</v>
      </c>
      <c r="V586" s="10" t="str">
        <f t="shared" si="1"/>
        <v>2016-05</v>
      </c>
    </row>
    <row r="587">
      <c r="A587" s="7">
        <v>586.0</v>
      </c>
      <c r="B587" s="4" t="s">
        <v>2055</v>
      </c>
      <c r="C587" s="8">
        <v>42502.0</v>
      </c>
      <c r="D587" s="8">
        <v>42506.0</v>
      </c>
      <c r="E587" s="4" t="s">
        <v>26</v>
      </c>
      <c r="F587" s="4" t="s">
        <v>1086</v>
      </c>
      <c r="G587" s="4" t="s">
        <v>1087</v>
      </c>
      <c r="H587" s="4" t="s">
        <v>46</v>
      </c>
      <c r="I587" s="4" t="s">
        <v>30</v>
      </c>
      <c r="J587" s="4" t="s">
        <v>2056</v>
      </c>
      <c r="K587" s="4" t="s">
        <v>48</v>
      </c>
      <c r="L587" s="7">
        <v>92691.0</v>
      </c>
      <c r="M587" s="4" t="s">
        <v>49</v>
      </c>
      <c r="N587" s="4" t="s">
        <v>2057</v>
      </c>
      <c r="O587" s="4" t="s">
        <v>39</v>
      </c>
      <c r="P587" s="4" t="s">
        <v>61</v>
      </c>
      <c r="Q587" s="4" t="s">
        <v>2058</v>
      </c>
      <c r="R587" s="9">
        <v>120.0</v>
      </c>
      <c r="S587" s="7">
        <v>6.0</v>
      </c>
      <c r="T587" s="7">
        <v>0.0</v>
      </c>
      <c r="U587" s="7">
        <v>46.8</v>
      </c>
      <c r="V587" s="10" t="str">
        <f t="shared" si="1"/>
        <v>2016-05</v>
      </c>
    </row>
    <row r="588">
      <c r="A588" s="7">
        <v>587.0</v>
      </c>
      <c r="B588" s="4" t="s">
        <v>2055</v>
      </c>
      <c r="C588" s="8">
        <v>42502.0</v>
      </c>
      <c r="D588" s="8">
        <v>42506.0</v>
      </c>
      <c r="E588" s="4" t="s">
        <v>26</v>
      </c>
      <c r="F588" s="4" t="s">
        <v>1086</v>
      </c>
      <c r="G588" s="4" t="s">
        <v>1087</v>
      </c>
      <c r="H588" s="4" t="s">
        <v>46</v>
      </c>
      <c r="I588" s="4" t="s">
        <v>30</v>
      </c>
      <c r="J588" s="4" t="s">
        <v>2056</v>
      </c>
      <c r="K588" s="4" t="s">
        <v>48</v>
      </c>
      <c r="L588" s="7">
        <v>92691.0</v>
      </c>
      <c r="M588" s="4" t="s">
        <v>49</v>
      </c>
      <c r="N588" s="4" t="s">
        <v>2059</v>
      </c>
      <c r="O588" s="4" t="s">
        <v>51</v>
      </c>
      <c r="P588" s="4" t="s">
        <v>283</v>
      </c>
      <c r="Q588" s="4" t="s">
        <v>2060</v>
      </c>
      <c r="R588" s="9">
        <v>8.67</v>
      </c>
      <c r="S588" s="7">
        <v>1.0</v>
      </c>
      <c r="T588" s="7">
        <v>0.0</v>
      </c>
      <c r="U588" s="7">
        <v>2.3409</v>
      </c>
      <c r="V588" s="10" t="str">
        <f t="shared" si="1"/>
        <v>2016-05</v>
      </c>
    </row>
    <row r="589">
      <c r="A589" s="7">
        <v>588.0</v>
      </c>
      <c r="B589" s="4" t="s">
        <v>2061</v>
      </c>
      <c r="C589" s="8">
        <v>42504.0</v>
      </c>
      <c r="D589" s="8">
        <v>42504.0</v>
      </c>
      <c r="E589" s="4" t="s">
        <v>212</v>
      </c>
      <c r="F589" s="4" t="s">
        <v>2062</v>
      </c>
      <c r="G589" s="4" t="s">
        <v>2063</v>
      </c>
      <c r="H589" s="4" t="s">
        <v>46</v>
      </c>
      <c r="I589" s="4" t="s">
        <v>30</v>
      </c>
      <c r="J589" s="4" t="s">
        <v>2064</v>
      </c>
      <c r="K589" s="4" t="s">
        <v>157</v>
      </c>
      <c r="L589" s="7">
        <v>45231.0</v>
      </c>
      <c r="M589" s="4" t="s">
        <v>33</v>
      </c>
      <c r="N589" s="4" t="s">
        <v>2065</v>
      </c>
      <c r="O589" s="4" t="s">
        <v>35</v>
      </c>
      <c r="P589" s="4" t="s">
        <v>121</v>
      </c>
      <c r="Q589" s="4" t="s">
        <v>2066</v>
      </c>
      <c r="R589" s="9">
        <v>83.761553909465</v>
      </c>
      <c r="S589" s="7">
        <v>1.0</v>
      </c>
      <c r="T589" s="7">
        <v>0.2</v>
      </c>
      <c r="U589" s="7">
        <v>31.4105827160494</v>
      </c>
      <c r="V589" s="10" t="str">
        <f t="shared" si="1"/>
        <v>2016-05</v>
      </c>
    </row>
    <row r="590">
      <c r="A590" s="7">
        <v>589.0</v>
      </c>
      <c r="B590" s="4" t="s">
        <v>2067</v>
      </c>
      <c r="C590" s="8">
        <v>42504.0</v>
      </c>
      <c r="D590" s="8">
        <v>42509.0</v>
      </c>
      <c r="E590" s="4" t="s">
        <v>26</v>
      </c>
      <c r="F590" s="4" t="s">
        <v>2068</v>
      </c>
      <c r="G590" s="4" t="s">
        <v>2069</v>
      </c>
      <c r="H590" s="4" t="s">
        <v>29</v>
      </c>
      <c r="I590" s="4" t="s">
        <v>30</v>
      </c>
      <c r="J590" s="4" t="s">
        <v>101</v>
      </c>
      <c r="K590" s="4" t="s">
        <v>102</v>
      </c>
      <c r="L590" s="7">
        <v>32216.0</v>
      </c>
      <c r="M590" s="4" t="s">
        <v>83</v>
      </c>
      <c r="N590" s="4" t="s">
        <v>2070</v>
      </c>
      <c r="O590" s="4" t="s">
        <v>51</v>
      </c>
      <c r="P590" s="4" t="s">
        <v>76</v>
      </c>
      <c r="Q590" s="4" t="s">
        <v>2071</v>
      </c>
      <c r="R590" s="9">
        <v>46.0004141862221</v>
      </c>
      <c r="S590" s="7">
        <v>3.0</v>
      </c>
      <c r="T590" s="7">
        <v>0.7</v>
      </c>
      <c r="U590" s="7">
        <v>-35.266984209437</v>
      </c>
      <c r="V590" s="10" t="str">
        <f t="shared" si="1"/>
        <v>2016-05</v>
      </c>
    </row>
    <row r="591">
      <c r="A591" s="7">
        <v>590.0</v>
      </c>
      <c r="B591" s="4" t="s">
        <v>2067</v>
      </c>
      <c r="C591" s="8">
        <v>42504.0</v>
      </c>
      <c r="D591" s="8">
        <v>42509.0</v>
      </c>
      <c r="E591" s="4" t="s">
        <v>26</v>
      </c>
      <c r="F591" s="4" t="s">
        <v>2068</v>
      </c>
      <c r="G591" s="4" t="s">
        <v>2069</v>
      </c>
      <c r="H591" s="4" t="s">
        <v>29</v>
      </c>
      <c r="I591" s="4" t="s">
        <v>30</v>
      </c>
      <c r="J591" s="4" t="s">
        <v>101</v>
      </c>
      <c r="K591" s="4" t="s">
        <v>102</v>
      </c>
      <c r="L591" s="7">
        <v>32216.0</v>
      </c>
      <c r="M591" s="4" t="s">
        <v>83</v>
      </c>
      <c r="N591" s="4" t="s">
        <v>2072</v>
      </c>
      <c r="O591" s="4" t="s">
        <v>51</v>
      </c>
      <c r="P591" s="4" t="s">
        <v>124</v>
      </c>
      <c r="Q591" s="4" t="s">
        <v>2073</v>
      </c>
      <c r="R591" s="9">
        <v>24.582141924349</v>
      </c>
      <c r="S591" s="7">
        <v>6.0</v>
      </c>
      <c r="T591" s="7">
        <v>0.2</v>
      </c>
      <c r="U591" s="7">
        <v>8.60374967352214</v>
      </c>
      <c r="V591" s="10" t="str">
        <f t="shared" si="1"/>
        <v>2016-05</v>
      </c>
    </row>
    <row r="592">
      <c r="A592" s="7">
        <v>591.0</v>
      </c>
      <c r="B592" s="4" t="s">
        <v>2067</v>
      </c>
      <c r="C592" s="8">
        <v>42504.0</v>
      </c>
      <c r="D592" s="8">
        <v>42509.0</v>
      </c>
      <c r="E592" s="4" t="s">
        <v>26</v>
      </c>
      <c r="F592" s="4" t="s">
        <v>2068</v>
      </c>
      <c r="G592" s="4" t="s">
        <v>2069</v>
      </c>
      <c r="H592" s="4" t="s">
        <v>29</v>
      </c>
      <c r="I592" s="4" t="s">
        <v>30</v>
      </c>
      <c r="J592" s="4" t="s">
        <v>101</v>
      </c>
      <c r="K592" s="4" t="s">
        <v>102</v>
      </c>
      <c r="L592" s="7">
        <v>32216.0</v>
      </c>
      <c r="M592" s="4" t="s">
        <v>83</v>
      </c>
      <c r="N592" s="4" t="s">
        <v>2074</v>
      </c>
      <c r="O592" s="4" t="s">
        <v>35</v>
      </c>
      <c r="P592" s="4" t="s">
        <v>121</v>
      </c>
      <c r="Q592" s="4" t="s">
        <v>2075</v>
      </c>
      <c r="R592" s="9">
        <v>24.1125571063505</v>
      </c>
      <c r="S592" s="7">
        <v>3.0</v>
      </c>
      <c r="T592" s="7">
        <v>0.2</v>
      </c>
      <c r="U592" s="7">
        <v>6.63095320424637</v>
      </c>
      <c r="V592" s="10" t="str">
        <f t="shared" si="1"/>
        <v>2016-05</v>
      </c>
    </row>
    <row r="593">
      <c r="A593" s="7">
        <v>592.0</v>
      </c>
      <c r="B593" s="4" t="s">
        <v>2067</v>
      </c>
      <c r="C593" s="8">
        <v>42504.0</v>
      </c>
      <c r="D593" s="8">
        <v>42509.0</v>
      </c>
      <c r="E593" s="4" t="s">
        <v>26</v>
      </c>
      <c r="F593" s="4" t="s">
        <v>2068</v>
      </c>
      <c r="G593" s="4" t="s">
        <v>2069</v>
      </c>
      <c r="H593" s="4" t="s">
        <v>29</v>
      </c>
      <c r="I593" s="4" t="s">
        <v>30</v>
      </c>
      <c r="J593" s="4" t="s">
        <v>101</v>
      </c>
      <c r="K593" s="4" t="s">
        <v>102</v>
      </c>
      <c r="L593" s="7">
        <v>32216.0</v>
      </c>
      <c r="M593" s="4" t="s">
        <v>83</v>
      </c>
      <c r="N593" s="4" t="s">
        <v>2076</v>
      </c>
      <c r="O593" s="4" t="s">
        <v>39</v>
      </c>
      <c r="P593" s="4" t="s">
        <v>40</v>
      </c>
      <c r="Q593" s="4" t="s">
        <v>2077</v>
      </c>
      <c r="R593" s="9">
        <v>34.8162055834164</v>
      </c>
      <c r="S593" s="7">
        <v>5.0</v>
      </c>
      <c r="T593" s="7">
        <v>0.2</v>
      </c>
      <c r="U593" s="7">
        <v>3.48162055834164</v>
      </c>
      <c r="V593" s="10" t="str">
        <f t="shared" si="1"/>
        <v>2016-05</v>
      </c>
    </row>
    <row r="594">
      <c r="A594" s="7">
        <v>593.0</v>
      </c>
      <c r="B594" s="4" t="s">
        <v>2067</v>
      </c>
      <c r="C594" s="8">
        <v>42504.0</v>
      </c>
      <c r="D594" s="8">
        <v>42509.0</v>
      </c>
      <c r="E594" s="4" t="s">
        <v>26</v>
      </c>
      <c r="F594" s="4" t="s">
        <v>2068</v>
      </c>
      <c r="G594" s="4" t="s">
        <v>2069</v>
      </c>
      <c r="H594" s="4" t="s">
        <v>29</v>
      </c>
      <c r="I594" s="4" t="s">
        <v>30</v>
      </c>
      <c r="J594" s="4" t="s">
        <v>101</v>
      </c>
      <c r="K594" s="4" t="s">
        <v>102</v>
      </c>
      <c r="L594" s="7">
        <v>32216.0</v>
      </c>
      <c r="M594" s="4" t="s">
        <v>83</v>
      </c>
      <c r="N594" s="4" t="s">
        <v>2078</v>
      </c>
      <c r="O594" s="4" t="s">
        <v>51</v>
      </c>
      <c r="P594" s="4" t="s">
        <v>93</v>
      </c>
      <c r="Q594" s="4" t="s">
        <v>2079</v>
      </c>
      <c r="R594" s="9">
        <v>3.80615934957601</v>
      </c>
      <c r="S594" s="7">
        <v>2.0</v>
      </c>
      <c r="T594" s="7">
        <v>0.2</v>
      </c>
      <c r="U594" s="7">
        <v>0.333038943087901</v>
      </c>
      <c r="V594" s="10" t="str">
        <f t="shared" si="1"/>
        <v>2016-05</v>
      </c>
    </row>
    <row r="595">
      <c r="A595" s="7">
        <v>594.0</v>
      </c>
      <c r="B595" s="4" t="s">
        <v>2067</v>
      </c>
      <c r="C595" s="8">
        <v>42504.0</v>
      </c>
      <c r="D595" s="8">
        <v>42509.0</v>
      </c>
      <c r="E595" s="4" t="s">
        <v>26</v>
      </c>
      <c r="F595" s="4" t="s">
        <v>2068</v>
      </c>
      <c r="G595" s="4" t="s">
        <v>2069</v>
      </c>
      <c r="H595" s="4" t="s">
        <v>29</v>
      </c>
      <c r="I595" s="4" t="s">
        <v>30</v>
      </c>
      <c r="J595" s="4" t="s">
        <v>101</v>
      </c>
      <c r="K595" s="4" t="s">
        <v>102</v>
      </c>
      <c r="L595" s="7">
        <v>32216.0</v>
      </c>
      <c r="M595" s="4" t="s">
        <v>83</v>
      </c>
      <c r="N595" s="4" t="s">
        <v>2080</v>
      </c>
      <c r="O595" s="4" t="s">
        <v>51</v>
      </c>
      <c r="P595" s="4" t="s">
        <v>76</v>
      </c>
      <c r="Q595" s="4" t="s">
        <v>2081</v>
      </c>
      <c r="R595" s="9">
        <v>8.33360178908408</v>
      </c>
      <c r="S595" s="7">
        <v>2.0</v>
      </c>
      <c r="T595" s="7">
        <v>0.7</v>
      </c>
      <c r="U595" s="7">
        <v>-6.11130797866166</v>
      </c>
      <c r="V595" s="10" t="str">
        <f t="shared" si="1"/>
        <v>2016-05</v>
      </c>
    </row>
    <row r="596">
      <c r="A596" s="7">
        <v>595.0</v>
      </c>
      <c r="B596" s="4" t="s">
        <v>2067</v>
      </c>
      <c r="C596" s="8">
        <v>42504.0</v>
      </c>
      <c r="D596" s="8">
        <v>42509.0</v>
      </c>
      <c r="E596" s="4" t="s">
        <v>26</v>
      </c>
      <c r="F596" s="4" t="s">
        <v>2068</v>
      </c>
      <c r="G596" s="4" t="s">
        <v>2069</v>
      </c>
      <c r="H596" s="4" t="s">
        <v>29</v>
      </c>
      <c r="I596" s="4" t="s">
        <v>30</v>
      </c>
      <c r="J596" s="4" t="s">
        <v>101</v>
      </c>
      <c r="K596" s="4" t="s">
        <v>102</v>
      </c>
      <c r="L596" s="7">
        <v>32216.0</v>
      </c>
      <c r="M596" s="4" t="s">
        <v>83</v>
      </c>
      <c r="N596" s="4" t="s">
        <v>655</v>
      </c>
      <c r="O596" s="4" t="s">
        <v>51</v>
      </c>
      <c r="P596" s="4" t="s">
        <v>76</v>
      </c>
      <c r="Q596" s="4" t="s">
        <v>656</v>
      </c>
      <c r="R596" s="9">
        <v>10.745218243821</v>
      </c>
      <c r="S596" s="7">
        <v>8.0</v>
      </c>
      <c r="T596" s="7">
        <v>0.7</v>
      </c>
      <c r="U596" s="7">
        <v>-7.87982671213541</v>
      </c>
      <c r="V596" s="10" t="str">
        <f t="shared" si="1"/>
        <v>2016-05</v>
      </c>
    </row>
    <row r="597">
      <c r="A597" s="7">
        <v>596.0</v>
      </c>
      <c r="B597" s="4" t="s">
        <v>2082</v>
      </c>
      <c r="C597" s="8">
        <v>42504.0</v>
      </c>
      <c r="D597" s="8">
        <v>42504.0</v>
      </c>
      <c r="E597" s="4" t="s">
        <v>212</v>
      </c>
      <c r="F597" s="4" t="s">
        <v>2083</v>
      </c>
      <c r="G597" s="4" t="s">
        <v>2084</v>
      </c>
      <c r="H597" s="4" t="s">
        <v>29</v>
      </c>
      <c r="I597" s="4" t="s">
        <v>30</v>
      </c>
      <c r="J597" s="4" t="s">
        <v>2085</v>
      </c>
      <c r="K597" s="4" t="s">
        <v>469</v>
      </c>
      <c r="L597" s="7">
        <v>85364.0</v>
      </c>
      <c r="M597" s="4" t="s">
        <v>49</v>
      </c>
      <c r="N597" s="4" t="s">
        <v>1205</v>
      </c>
      <c r="O597" s="4" t="s">
        <v>39</v>
      </c>
      <c r="P597" s="4" t="s">
        <v>61</v>
      </c>
      <c r="Q597" s="4" t="s">
        <v>1878</v>
      </c>
      <c r="R597" s="9">
        <v>185.528</v>
      </c>
      <c r="S597" s="7">
        <v>7.0</v>
      </c>
      <c r="T597" s="7">
        <v>0.2</v>
      </c>
      <c r="U597" s="7">
        <v>48.7011</v>
      </c>
      <c r="V597" s="10" t="str">
        <f t="shared" si="1"/>
        <v>2016-05</v>
      </c>
    </row>
    <row r="598">
      <c r="A598" s="7">
        <v>597.0</v>
      </c>
      <c r="B598" s="4" t="s">
        <v>2086</v>
      </c>
      <c r="C598" s="8">
        <v>42505.0</v>
      </c>
      <c r="D598" s="8">
        <v>42510.0</v>
      </c>
      <c r="E598" s="4" t="s">
        <v>26</v>
      </c>
      <c r="F598" s="4" t="s">
        <v>2087</v>
      </c>
      <c r="G598" s="4" t="s">
        <v>2088</v>
      </c>
      <c r="H598" s="4" t="s">
        <v>112</v>
      </c>
      <c r="I598" s="4" t="s">
        <v>30</v>
      </c>
      <c r="J598" s="4" t="s">
        <v>585</v>
      </c>
      <c r="K598" s="4" t="s">
        <v>334</v>
      </c>
      <c r="L598" s="7">
        <v>39212.0</v>
      </c>
      <c r="M598" s="4" t="s">
        <v>83</v>
      </c>
      <c r="N598" s="4" t="s">
        <v>2070</v>
      </c>
      <c r="O598" s="4" t="s">
        <v>51</v>
      </c>
      <c r="P598" s="4" t="s">
        <v>76</v>
      </c>
      <c r="Q598" s="4" t="s">
        <v>2071</v>
      </c>
      <c r="R598" s="9">
        <v>404.378540643944</v>
      </c>
      <c r="S598" s="7">
        <v>8.0</v>
      </c>
      <c r="T598" s="7">
        <v>0.0</v>
      </c>
      <c r="U598" s="7">
        <v>190.057914102654</v>
      </c>
      <c r="V598" s="10" t="str">
        <f t="shared" si="1"/>
        <v>2016-05</v>
      </c>
    </row>
    <row r="599">
      <c r="A599" s="7">
        <v>598.0</v>
      </c>
      <c r="B599" s="4" t="s">
        <v>2086</v>
      </c>
      <c r="C599" s="8">
        <v>42505.0</v>
      </c>
      <c r="D599" s="8">
        <v>42510.0</v>
      </c>
      <c r="E599" s="4" t="s">
        <v>26</v>
      </c>
      <c r="F599" s="4" t="s">
        <v>2087</v>
      </c>
      <c r="G599" s="4" t="s">
        <v>2088</v>
      </c>
      <c r="H599" s="4" t="s">
        <v>112</v>
      </c>
      <c r="I599" s="4" t="s">
        <v>30</v>
      </c>
      <c r="J599" s="4" t="s">
        <v>585</v>
      </c>
      <c r="K599" s="4" t="s">
        <v>334</v>
      </c>
      <c r="L599" s="7">
        <v>39212.0</v>
      </c>
      <c r="M599" s="4" t="s">
        <v>83</v>
      </c>
      <c r="N599" s="4" t="s">
        <v>2089</v>
      </c>
      <c r="O599" s="4" t="s">
        <v>51</v>
      </c>
      <c r="P599" s="4" t="s">
        <v>93</v>
      </c>
      <c r="Q599" s="4" t="s">
        <v>2090</v>
      </c>
      <c r="R599" s="9">
        <v>73.5460478479001</v>
      </c>
      <c r="S599" s="7">
        <v>4.0</v>
      </c>
      <c r="T599" s="7">
        <v>0.0</v>
      </c>
      <c r="U599" s="7">
        <v>20.592893397412</v>
      </c>
      <c r="V599" s="10" t="str">
        <f t="shared" si="1"/>
        <v>2016-05</v>
      </c>
    </row>
    <row r="600">
      <c r="A600" s="7">
        <v>599.0</v>
      </c>
      <c r="B600" s="4" t="s">
        <v>2086</v>
      </c>
      <c r="C600" s="8">
        <v>42505.0</v>
      </c>
      <c r="D600" s="8">
        <v>42510.0</v>
      </c>
      <c r="E600" s="4" t="s">
        <v>26</v>
      </c>
      <c r="F600" s="4" t="s">
        <v>2087</v>
      </c>
      <c r="G600" s="4" t="s">
        <v>2088</v>
      </c>
      <c r="H600" s="4" t="s">
        <v>112</v>
      </c>
      <c r="I600" s="4" t="s">
        <v>30</v>
      </c>
      <c r="J600" s="4" t="s">
        <v>585</v>
      </c>
      <c r="K600" s="4" t="s">
        <v>334</v>
      </c>
      <c r="L600" s="7">
        <v>39212.0</v>
      </c>
      <c r="M600" s="4" t="s">
        <v>83</v>
      </c>
      <c r="N600" s="4" t="s">
        <v>2091</v>
      </c>
      <c r="O600" s="4" t="s">
        <v>51</v>
      </c>
      <c r="P600" s="4" t="s">
        <v>93</v>
      </c>
      <c r="Q600" s="4" t="s">
        <v>2092</v>
      </c>
      <c r="R600" s="9">
        <v>6.58713316289545</v>
      </c>
      <c r="S600" s="7">
        <v>3.0</v>
      </c>
      <c r="T600" s="7">
        <v>0.0</v>
      </c>
      <c r="U600" s="7">
        <v>1.71265462235282</v>
      </c>
      <c r="V600" s="10" t="str">
        <f t="shared" si="1"/>
        <v>2016-05</v>
      </c>
    </row>
    <row r="601">
      <c r="A601" s="7">
        <v>600.0</v>
      </c>
      <c r="B601" s="4" t="s">
        <v>2093</v>
      </c>
      <c r="C601" s="8">
        <v>42505.0</v>
      </c>
      <c r="D601" s="8">
        <v>42511.0</v>
      </c>
      <c r="E601" s="4" t="s">
        <v>26</v>
      </c>
      <c r="F601" s="4" t="s">
        <v>2094</v>
      </c>
      <c r="G601" s="4" t="s">
        <v>2095</v>
      </c>
      <c r="H601" s="4" t="s">
        <v>46</v>
      </c>
      <c r="I601" s="4" t="s">
        <v>30</v>
      </c>
      <c r="J601" s="4" t="s">
        <v>222</v>
      </c>
      <c r="K601" s="4" t="s">
        <v>223</v>
      </c>
      <c r="L601" s="7">
        <v>10035.0</v>
      </c>
      <c r="M601" s="4" t="s">
        <v>33</v>
      </c>
      <c r="N601" s="4" t="s">
        <v>2096</v>
      </c>
      <c r="O601" s="4" t="s">
        <v>51</v>
      </c>
      <c r="P601" s="4" t="s">
        <v>76</v>
      </c>
      <c r="Q601" s="4" t="s">
        <v>2097</v>
      </c>
      <c r="R601" s="9">
        <v>14.5413333333333</v>
      </c>
      <c r="S601" s="7">
        <v>3.0</v>
      </c>
      <c r="T601" s="7">
        <v>0.2</v>
      </c>
      <c r="U601" s="7">
        <v>4.72593333333333</v>
      </c>
      <c r="V601" s="10" t="str">
        <f t="shared" si="1"/>
        <v>2016-05</v>
      </c>
    </row>
    <row r="602">
      <c r="A602" s="7">
        <v>601.0</v>
      </c>
      <c r="B602" s="4" t="s">
        <v>2098</v>
      </c>
      <c r="C602" s="8">
        <v>42505.0</v>
      </c>
      <c r="D602" s="8">
        <v>42509.0</v>
      </c>
      <c r="E602" s="4" t="s">
        <v>98</v>
      </c>
      <c r="F602" s="4" t="s">
        <v>2099</v>
      </c>
      <c r="G602" s="4" t="s">
        <v>2100</v>
      </c>
      <c r="H602" s="4" t="s">
        <v>46</v>
      </c>
      <c r="I602" s="4" t="s">
        <v>30</v>
      </c>
      <c r="J602" s="4" t="s">
        <v>2101</v>
      </c>
      <c r="K602" s="4" t="s">
        <v>102</v>
      </c>
      <c r="L602" s="7">
        <v>33311.0</v>
      </c>
      <c r="M602" s="4" t="s">
        <v>83</v>
      </c>
      <c r="N602" s="4" t="s">
        <v>2102</v>
      </c>
      <c r="O602" s="4" t="s">
        <v>51</v>
      </c>
      <c r="P602" s="4" t="s">
        <v>76</v>
      </c>
      <c r="Q602" s="4" t="s">
        <v>2103</v>
      </c>
      <c r="R602" s="9">
        <v>6.20383084965176</v>
      </c>
      <c r="S602" s="7">
        <v>4.0</v>
      </c>
      <c r="T602" s="7">
        <v>0.7</v>
      </c>
      <c r="U602" s="7">
        <v>-4.13588723310117</v>
      </c>
      <c r="V602" s="10" t="str">
        <f t="shared" si="1"/>
        <v>2016-05</v>
      </c>
    </row>
    <row r="603">
      <c r="A603" s="7">
        <v>602.0</v>
      </c>
      <c r="B603" s="4" t="s">
        <v>2104</v>
      </c>
      <c r="C603" s="8">
        <v>42505.0</v>
      </c>
      <c r="D603" s="8">
        <v>42509.0</v>
      </c>
      <c r="E603" s="4" t="s">
        <v>98</v>
      </c>
      <c r="F603" s="4" t="s">
        <v>2105</v>
      </c>
      <c r="G603" s="4" t="s">
        <v>2106</v>
      </c>
      <c r="H603" s="4" t="s">
        <v>46</v>
      </c>
      <c r="I603" s="4" t="s">
        <v>30</v>
      </c>
      <c r="J603" s="4" t="s">
        <v>178</v>
      </c>
      <c r="K603" s="4" t="s">
        <v>157</v>
      </c>
      <c r="L603" s="7">
        <v>45503.0</v>
      </c>
      <c r="M603" s="4" t="s">
        <v>33</v>
      </c>
      <c r="N603" s="4" t="s">
        <v>2107</v>
      </c>
      <c r="O603" s="4" t="s">
        <v>51</v>
      </c>
      <c r="P603" s="4" t="s">
        <v>124</v>
      </c>
      <c r="Q603" s="4" t="s">
        <v>2108</v>
      </c>
      <c r="R603" s="9">
        <v>16.0782222222222</v>
      </c>
      <c r="S603" s="7">
        <v>4.0</v>
      </c>
      <c r="T603" s="7">
        <v>0.2</v>
      </c>
      <c r="U603" s="7">
        <v>5.82835555555556</v>
      </c>
      <c r="V603" s="10" t="str">
        <f t="shared" si="1"/>
        <v>2016-05</v>
      </c>
    </row>
    <row r="604">
      <c r="A604" s="7">
        <v>603.0</v>
      </c>
      <c r="B604" s="4" t="s">
        <v>2109</v>
      </c>
      <c r="C604" s="8">
        <v>42506.0</v>
      </c>
      <c r="D604" s="8">
        <v>42513.0</v>
      </c>
      <c r="E604" s="4" t="s">
        <v>26</v>
      </c>
      <c r="F604" s="4" t="s">
        <v>2110</v>
      </c>
      <c r="G604" s="4" t="s">
        <v>2111</v>
      </c>
      <c r="H604" s="4" t="s">
        <v>46</v>
      </c>
      <c r="I604" s="4" t="s">
        <v>30</v>
      </c>
      <c r="J604" s="4" t="s">
        <v>2112</v>
      </c>
      <c r="K604" s="4" t="s">
        <v>216</v>
      </c>
      <c r="L604" s="7">
        <v>6457.0</v>
      </c>
      <c r="M604" s="4" t="s">
        <v>33</v>
      </c>
      <c r="N604" s="4" t="s">
        <v>1020</v>
      </c>
      <c r="O604" s="4" t="s">
        <v>51</v>
      </c>
      <c r="P604" s="4" t="s">
        <v>52</v>
      </c>
      <c r="Q604" s="4" t="s">
        <v>1021</v>
      </c>
      <c r="R604" s="9">
        <v>583.48516872428</v>
      </c>
      <c r="S604" s="7">
        <v>4.0</v>
      </c>
      <c r="T604" s="7">
        <v>0.0</v>
      </c>
      <c r="U604" s="7">
        <v>0.0</v>
      </c>
      <c r="V604" s="10" t="str">
        <f t="shared" si="1"/>
        <v>2016-05</v>
      </c>
    </row>
    <row r="605">
      <c r="A605" s="7">
        <v>604.0</v>
      </c>
      <c r="B605" s="4" t="s">
        <v>2113</v>
      </c>
      <c r="C605" s="8">
        <v>42506.0</v>
      </c>
      <c r="D605" s="8">
        <v>42511.0</v>
      </c>
      <c r="E605" s="4" t="s">
        <v>98</v>
      </c>
      <c r="F605" s="4" t="s">
        <v>2114</v>
      </c>
      <c r="G605" s="4" t="s">
        <v>2115</v>
      </c>
      <c r="H605" s="4" t="s">
        <v>46</v>
      </c>
      <c r="I605" s="4" t="s">
        <v>30</v>
      </c>
      <c r="J605" s="4" t="s">
        <v>47</v>
      </c>
      <c r="K605" s="4" t="s">
        <v>48</v>
      </c>
      <c r="L605" s="7">
        <v>90036.0</v>
      </c>
      <c r="M605" s="4" t="s">
        <v>49</v>
      </c>
      <c r="N605" s="4" t="s">
        <v>2116</v>
      </c>
      <c r="O605" s="4" t="s">
        <v>51</v>
      </c>
      <c r="P605" s="4" t="s">
        <v>124</v>
      </c>
      <c r="Q605" s="4" t="s">
        <v>2117</v>
      </c>
      <c r="R605" s="9">
        <v>17.34</v>
      </c>
      <c r="S605" s="7">
        <v>3.0</v>
      </c>
      <c r="T605" s="7">
        <v>0.0</v>
      </c>
      <c r="U605" s="7">
        <v>8.4966</v>
      </c>
      <c r="V605" s="10" t="str">
        <f t="shared" si="1"/>
        <v>2016-05</v>
      </c>
    </row>
    <row r="606">
      <c r="A606" s="7">
        <v>605.0</v>
      </c>
      <c r="B606" s="4" t="s">
        <v>2118</v>
      </c>
      <c r="C606" s="8">
        <v>42506.0</v>
      </c>
      <c r="D606" s="8">
        <v>42509.0</v>
      </c>
      <c r="E606" s="4" t="s">
        <v>98</v>
      </c>
      <c r="F606" s="4" t="s">
        <v>2119</v>
      </c>
      <c r="G606" s="4" t="s">
        <v>2120</v>
      </c>
      <c r="H606" s="4" t="s">
        <v>46</v>
      </c>
      <c r="I606" s="4" t="s">
        <v>30</v>
      </c>
      <c r="J606" s="4" t="s">
        <v>47</v>
      </c>
      <c r="K606" s="4" t="s">
        <v>48</v>
      </c>
      <c r="L606" s="7">
        <v>90045.0</v>
      </c>
      <c r="M606" s="4" t="s">
        <v>49</v>
      </c>
      <c r="N606" s="4" t="s">
        <v>2121</v>
      </c>
      <c r="O606" s="4" t="s">
        <v>35</v>
      </c>
      <c r="P606" s="4" t="s">
        <v>121</v>
      </c>
      <c r="Q606" s="4" t="s">
        <v>2122</v>
      </c>
      <c r="R606" s="9">
        <v>282.84</v>
      </c>
      <c r="S606" s="7">
        <v>4.0</v>
      </c>
      <c r="T606" s="7">
        <v>0.0</v>
      </c>
      <c r="U606" s="7">
        <v>19.7988</v>
      </c>
      <c r="V606" s="10" t="str">
        <f t="shared" si="1"/>
        <v>2016-05</v>
      </c>
    </row>
    <row r="607">
      <c r="A607" s="7">
        <v>606.0</v>
      </c>
      <c r="B607" s="4" t="s">
        <v>2118</v>
      </c>
      <c r="C607" s="8">
        <v>42506.0</v>
      </c>
      <c r="D607" s="8">
        <v>42509.0</v>
      </c>
      <c r="E607" s="4" t="s">
        <v>98</v>
      </c>
      <c r="F607" s="4" t="s">
        <v>2119</v>
      </c>
      <c r="G607" s="4" t="s">
        <v>2120</v>
      </c>
      <c r="H607" s="4" t="s">
        <v>46</v>
      </c>
      <c r="I607" s="4" t="s">
        <v>30</v>
      </c>
      <c r="J607" s="4" t="s">
        <v>47</v>
      </c>
      <c r="K607" s="4" t="s">
        <v>48</v>
      </c>
      <c r="L607" s="7">
        <v>90045.0</v>
      </c>
      <c r="M607" s="4" t="s">
        <v>49</v>
      </c>
      <c r="N607" s="4" t="s">
        <v>2123</v>
      </c>
      <c r="O607" s="4" t="s">
        <v>51</v>
      </c>
      <c r="P607" s="4" t="s">
        <v>297</v>
      </c>
      <c r="Q607" s="4" t="s">
        <v>2124</v>
      </c>
      <c r="R607" s="9">
        <v>27.72</v>
      </c>
      <c r="S607" s="7">
        <v>9.0</v>
      </c>
      <c r="T607" s="7">
        <v>0.0</v>
      </c>
      <c r="U607" s="7">
        <v>13.3056</v>
      </c>
      <c r="V607" s="10" t="str">
        <f t="shared" si="1"/>
        <v>2016-05</v>
      </c>
    </row>
    <row r="608">
      <c r="A608" s="7">
        <v>607.0</v>
      </c>
      <c r="B608" s="4" t="s">
        <v>2125</v>
      </c>
      <c r="C608" s="8">
        <v>42507.0</v>
      </c>
      <c r="D608" s="8">
        <v>42511.0</v>
      </c>
      <c r="E608" s="4" t="s">
        <v>26</v>
      </c>
      <c r="F608" s="4" t="s">
        <v>2126</v>
      </c>
      <c r="G608" s="4" t="s">
        <v>2127</v>
      </c>
      <c r="H608" s="4" t="s">
        <v>29</v>
      </c>
      <c r="I608" s="4" t="s">
        <v>30</v>
      </c>
      <c r="J608" s="4" t="s">
        <v>2128</v>
      </c>
      <c r="K608" s="4" t="s">
        <v>102</v>
      </c>
      <c r="L608" s="7">
        <v>32712.0</v>
      </c>
      <c r="M608" s="4" t="s">
        <v>83</v>
      </c>
      <c r="N608" s="4" t="s">
        <v>875</v>
      </c>
      <c r="O608" s="4" t="s">
        <v>51</v>
      </c>
      <c r="P608" s="4" t="s">
        <v>76</v>
      </c>
      <c r="Q608" s="4" t="s">
        <v>876</v>
      </c>
      <c r="R608" s="9">
        <v>2.3479002420032</v>
      </c>
      <c r="S608" s="7">
        <v>2.0</v>
      </c>
      <c r="T608" s="7">
        <v>0.7</v>
      </c>
      <c r="U608" s="7">
        <v>-1.72179351080235</v>
      </c>
      <c r="V608" s="10" t="str">
        <f t="shared" si="1"/>
        <v>2016-05</v>
      </c>
    </row>
    <row r="609">
      <c r="A609" s="7">
        <v>608.0</v>
      </c>
      <c r="B609" s="4" t="s">
        <v>2125</v>
      </c>
      <c r="C609" s="8">
        <v>42507.0</v>
      </c>
      <c r="D609" s="8">
        <v>42511.0</v>
      </c>
      <c r="E609" s="4" t="s">
        <v>26</v>
      </c>
      <c r="F609" s="4" t="s">
        <v>2126</v>
      </c>
      <c r="G609" s="4" t="s">
        <v>2127</v>
      </c>
      <c r="H609" s="4" t="s">
        <v>29</v>
      </c>
      <c r="I609" s="4" t="s">
        <v>30</v>
      </c>
      <c r="J609" s="4" t="s">
        <v>2128</v>
      </c>
      <c r="K609" s="4" t="s">
        <v>102</v>
      </c>
      <c r="L609" s="7">
        <v>32712.0</v>
      </c>
      <c r="M609" s="4" t="s">
        <v>83</v>
      </c>
      <c r="N609" s="4" t="s">
        <v>1487</v>
      </c>
      <c r="O609" s="4" t="s">
        <v>51</v>
      </c>
      <c r="P609" s="4" t="s">
        <v>76</v>
      </c>
      <c r="Q609" s="4" t="s">
        <v>1488</v>
      </c>
      <c r="R609" s="9">
        <v>21.4048641551754</v>
      </c>
      <c r="S609" s="7">
        <v>6.0</v>
      </c>
      <c r="T609" s="7">
        <v>0.7</v>
      </c>
      <c r="U609" s="7">
        <v>-17.1238913241403</v>
      </c>
      <c r="V609" s="10" t="str">
        <f t="shared" si="1"/>
        <v>2016-05</v>
      </c>
    </row>
    <row r="610">
      <c r="A610" s="7">
        <v>609.0</v>
      </c>
      <c r="B610" s="4" t="s">
        <v>2129</v>
      </c>
      <c r="C610" s="8">
        <v>42507.0</v>
      </c>
      <c r="D610" s="8">
        <v>42508.0</v>
      </c>
      <c r="E610" s="4" t="s">
        <v>43</v>
      </c>
      <c r="F610" s="4" t="s">
        <v>2130</v>
      </c>
      <c r="G610" s="4" t="s">
        <v>2131</v>
      </c>
      <c r="H610" s="4" t="s">
        <v>46</v>
      </c>
      <c r="I610" s="4" t="s">
        <v>30</v>
      </c>
      <c r="J610" s="4" t="s">
        <v>2132</v>
      </c>
      <c r="K610" s="4" t="s">
        <v>216</v>
      </c>
      <c r="L610" s="7">
        <v>6708.0</v>
      </c>
      <c r="M610" s="4" t="s">
        <v>33</v>
      </c>
      <c r="N610" s="4" t="s">
        <v>2133</v>
      </c>
      <c r="O610" s="4" t="s">
        <v>51</v>
      </c>
      <c r="P610" s="4" t="s">
        <v>635</v>
      </c>
      <c r="Q610" s="4" t="s">
        <v>2134</v>
      </c>
      <c r="R610" s="9">
        <v>68.8441934156379</v>
      </c>
      <c r="S610" s="7">
        <v>7.0</v>
      </c>
      <c r="T610" s="7">
        <v>0.0</v>
      </c>
      <c r="U610" s="7">
        <v>19.964816090535</v>
      </c>
      <c r="V610" s="10" t="str">
        <f t="shared" si="1"/>
        <v>2016-05</v>
      </c>
    </row>
    <row r="611">
      <c r="A611" s="7">
        <v>610.0</v>
      </c>
      <c r="B611" s="4" t="s">
        <v>2129</v>
      </c>
      <c r="C611" s="8">
        <v>42507.0</v>
      </c>
      <c r="D611" s="8">
        <v>42508.0</v>
      </c>
      <c r="E611" s="4" t="s">
        <v>43</v>
      </c>
      <c r="F611" s="4" t="s">
        <v>2130</v>
      </c>
      <c r="G611" s="4" t="s">
        <v>2131</v>
      </c>
      <c r="H611" s="4" t="s">
        <v>46</v>
      </c>
      <c r="I611" s="4" t="s">
        <v>30</v>
      </c>
      <c r="J611" s="4" t="s">
        <v>2132</v>
      </c>
      <c r="K611" s="4" t="s">
        <v>216</v>
      </c>
      <c r="L611" s="7">
        <v>6708.0</v>
      </c>
      <c r="M611" s="4" t="s">
        <v>33</v>
      </c>
      <c r="N611" s="4" t="s">
        <v>2135</v>
      </c>
      <c r="O611" s="4" t="s">
        <v>51</v>
      </c>
      <c r="P611" s="4" t="s">
        <v>297</v>
      </c>
      <c r="Q611" s="4" t="s">
        <v>2136</v>
      </c>
      <c r="R611" s="9">
        <v>15.4442551440329</v>
      </c>
      <c r="S611" s="7">
        <v>2.0</v>
      </c>
      <c r="T611" s="7">
        <v>0.0</v>
      </c>
      <c r="U611" s="7">
        <v>7.25879991769547</v>
      </c>
      <c r="V611" s="10" t="str">
        <f t="shared" si="1"/>
        <v>2016-05</v>
      </c>
    </row>
    <row r="612">
      <c r="A612" s="7">
        <v>611.0</v>
      </c>
      <c r="B612" s="4" t="s">
        <v>2129</v>
      </c>
      <c r="C612" s="8">
        <v>42507.0</v>
      </c>
      <c r="D612" s="8">
        <v>42508.0</v>
      </c>
      <c r="E612" s="4" t="s">
        <v>43</v>
      </c>
      <c r="F612" s="4" t="s">
        <v>2130</v>
      </c>
      <c r="G612" s="4" t="s">
        <v>2131</v>
      </c>
      <c r="H612" s="4" t="s">
        <v>46</v>
      </c>
      <c r="I612" s="4" t="s">
        <v>30</v>
      </c>
      <c r="J612" s="4" t="s">
        <v>2132</v>
      </c>
      <c r="K612" s="4" t="s">
        <v>216</v>
      </c>
      <c r="L612" s="7">
        <v>6708.0</v>
      </c>
      <c r="M612" s="4" t="s">
        <v>33</v>
      </c>
      <c r="N612" s="4" t="s">
        <v>1716</v>
      </c>
      <c r="O612" s="4" t="s">
        <v>35</v>
      </c>
      <c r="P612" s="4" t="s">
        <v>121</v>
      </c>
      <c r="Q612" s="4" t="s">
        <v>1717</v>
      </c>
      <c r="R612" s="9">
        <v>183.007028806584</v>
      </c>
      <c r="S612" s="7">
        <v>4.0</v>
      </c>
      <c r="T612" s="7">
        <v>0.0</v>
      </c>
      <c r="U612" s="7">
        <v>18.3007028806584</v>
      </c>
      <c r="V612" s="10" t="str">
        <f t="shared" si="1"/>
        <v>2016-05</v>
      </c>
    </row>
    <row r="613">
      <c r="A613" s="7">
        <v>612.0</v>
      </c>
      <c r="B613" s="4" t="s">
        <v>2137</v>
      </c>
      <c r="C613" s="8">
        <v>42507.0</v>
      </c>
      <c r="D613" s="8">
        <v>42510.0</v>
      </c>
      <c r="E613" s="4" t="s">
        <v>43</v>
      </c>
      <c r="F613" s="4" t="s">
        <v>2138</v>
      </c>
      <c r="G613" s="4" t="s">
        <v>2139</v>
      </c>
      <c r="H613" s="4" t="s">
        <v>46</v>
      </c>
      <c r="I613" s="4" t="s">
        <v>30</v>
      </c>
      <c r="J613" s="4" t="s">
        <v>384</v>
      </c>
      <c r="K613" s="4" t="s">
        <v>385</v>
      </c>
      <c r="L613" s="7">
        <v>60653.0</v>
      </c>
      <c r="M613" s="4" t="s">
        <v>59</v>
      </c>
      <c r="N613" s="4" t="s">
        <v>2140</v>
      </c>
      <c r="O613" s="4" t="s">
        <v>51</v>
      </c>
      <c r="P613" s="4" t="s">
        <v>76</v>
      </c>
      <c r="Q613" s="4" t="s">
        <v>2141</v>
      </c>
      <c r="R613" s="9">
        <v>3.0529341563786</v>
      </c>
      <c r="S613" s="7">
        <v>1.0</v>
      </c>
      <c r="T613" s="7">
        <v>0.8</v>
      </c>
      <c r="U613" s="7">
        <v>-5.03734135802469</v>
      </c>
      <c r="V613" s="10" t="str">
        <f t="shared" si="1"/>
        <v>2016-05</v>
      </c>
    </row>
    <row r="614">
      <c r="A614" s="7">
        <v>613.0</v>
      </c>
      <c r="B614" s="4" t="s">
        <v>2137</v>
      </c>
      <c r="C614" s="8">
        <v>42507.0</v>
      </c>
      <c r="D614" s="8">
        <v>42510.0</v>
      </c>
      <c r="E614" s="4" t="s">
        <v>43</v>
      </c>
      <c r="F614" s="4" t="s">
        <v>2138</v>
      </c>
      <c r="G614" s="4" t="s">
        <v>2139</v>
      </c>
      <c r="H614" s="4" t="s">
        <v>46</v>
      </c>
      <c r="I614" s="4" t="s">
        <v>30</v>
      </c>
      <c r="J614" s="4" t="s">
        <v>384</v>
      </c>
      <c r="K614" s="4" t="s">
        <v>385</v>
      </c>
      <c r="L614" s="7">
        <v>60653.0</v>
      </c>
      <c r="M614" s="4" t="s">
        <v>59</v>
      </c>
      <c r="N614" s="4" t="s">
        <v>2142</v>
      </c>
      <c r="O614" s="4" t="s">
        <v>51</v>
      </c>
      <c r="P614" s="4" t="s">
        <v>272</v>
      </c>
      <c r="Q614" s="4" t="s">
        <v>2143</v>
      </c>
      <c r="R614" s="9">
        <v>8.34116543209877</v>
      </c>
      <c r="S614" s="7">
        <v>3.0</v>
      </c>
      <c r="T614" s="7">
        <v>0.2</v>
      </c>
      <c r="U614" s="7">
        <v>2.60661419753086</v>
      </c>
      <c r="V614" s="10" t="str">
        <f t="shared" si="1"/>
        <v>2016-05</v>
      </c>
    </row>
    <row r="615">
      <c r="A615" s="7">
        <v>614.0</v>
      </c>
      <c r="B615" s="4" t="s">
        <v>2137</v>
      </c>
      <c r="C615" s="8">
        <v>42507.0</v>
      </c>
      <c r="D615" s="8">
        <v>42510.0</v>
      </c>
      <c r="E615" s="4" t="s">
        <v>43</v>
      </c>
      <c r="F615" s="4" t="s">
        <v>2138</v>
      </c>
      <c r="G615" s="4" t="s">
        <v>2139</v>
      </c>
      <c r="H615" s="4" t="s">
        <v>46</v>
      </c>
      <c r="I615" s="4" t="s">
        <v>30</v>
      </c>
      <c r="J615" s="4" t="s">
        <v>384</v>
      </c>
      <c r="K615" s="4" t="s">
        <v>385</v>
      </c>
      <c r="L615" s="7">
        <v>60653.0</v>
      </c>
      <c r="M615" s="4" t="s">
        <v>59</v>
      </c>
      <c r="N615" s="4" t="s">
        <v>1816</v>
      </c>
      <c r="O615" s="4" t="s">
        <v>35</v>
      </c>
      <c r="P615" s="4" t="s">
        <v>121</v>
      </c>
      <c r="Q615" s="4" t="s">
        <v>1817</v>
      </c>
      <c r="R615" s="9">
        <v>23.8826074074074</v>
      </c>
      <c r="S615" s="7">
        <v>3.0</v>
      </c>
      <c r="T615" s="7">
        <v>0.6</v>
      </c>
      <c r="U615" s="7">
        <v>-10.7471733333333</v>
      </c>
      <c r="V615" s="10" t="str">
        <f t="shared" si="1"/>
        <v>2016-05</v>
      </c>
    </row>
    <row r="616">
      <c r="A616" s="7">
        <v>615.0</v>
      </c>
      <c r="B616" s="4" t="s">
        <v>2137</v>
      </c>
      <c r="C616" s="8">
        <v>42507.0</v>
      </c>
      <c r="D616" s="8">
        <v>42510.0</v>
      </c>
      <c r="E616" s="4" t="s">
        <v>43</v>
      </c>
      <c r="F616" s="4" t="s">
        <v>2138</v>
      </c>
      <c r="G616" s="4" t="s">
        <v>2139</v>
      </c>
      <c r="H616" s="4" t="s">
        <v>46</v>
      </c>
      <c r="I616" s="4" t="s">
        <v>30</v>
      </c>
      <c r="J616" s="4" t="s">
        <v>384</v>
      </c>
      <c r="K616" s="4" t="s">
        <v>385</v>
      </c>
      <c r="L616" s="7">
        <v>60653.0</v>
      </c>
      <c r="M616" s="4" t="s">
        <v>59</v>
      </c>
      <c r="N616" s="4" t="s">
        <v>574</v>
      </c>
      <c r="O616" s="4" t="s">
        <v>51</v>
      </c>
      <c r="P616" s="4" t="s">
        <v>124</v>
      </c>
      <c r="Q616" s="4" t="s">
        <v>575</v>
      </c>
      <c r="R616" s="9">
        <v>32.2491259259259</v>
      </c>
      <c r="S616" s="7">
        <v>8.0</v>
      </c>
      <c r="T616" s="7">
        <v>0.2</v>
      </c>
      <c r="U616" s="7">
        <v>10.0778518518519</v>
      </c>
      <c r="V616" s="10" t="str">
        <f t="shared" si="1"/>
        <v>2016-05</v>
      </c>
    </row>
    <row r="617">
      <c r="A617" s="7">
        <v>616.0</v>
      </c>
      <c r="B617" s="4" t="s">
        <v>2144</v>
      </c>
      <c r="C617" s="8">
        <v>42508.0</v>
      </c>
      <c r="D617" s="8">
        <v>42514.0</v>
      </c>
      <c r="E617" s="4" t="s">
        <v>26</v>
      </c>
      <c r="F617" s="4" t="s">
        <v>708</v>
      </c>
      <c r="G617" s="4" t="s">
        <v>709</v>
      </c>
      <c r="H617" s="4" t="s">
        <v>46</v>
      </c>
      <c r="I617" s="4" t="s">
        <v>30</v>
      </c>
      <c r="J617" s="4" t="s">
        <v>362</v>
      </c>
      <c r="K617" s="4" t="s">
        <v>48</v>
      </c>
      <c r="L617" s="7">
        <v>94110.0</v>
      </c>
      <c r="M617" s="4" t="s">
        <v>49</v>
      </c>
      <c r="N617" s="4" t="s">
        <v>2145</v>
      </c>
      <c r="O617" s="4" t="s">
        <v>51</v>
      </c>
      <c r="P617" s="4" t="s">
        <v>52</v>
      </c>
      <c r="Q617" s="4" t="s">
        <v>2146</v>
      </c>
      <c r="R617" s="9">
        <v>104.28</v>
      </c>
      <c r="S617" s="7">
        <v>3.0</v>
      </c>
      <c r="T617" s="7">
        <v>0.0</v>
      </c>
      <c r="U617" s="7">
        <v>26.07</v>
      </c>
      <c r="V617" s="10" t="str">
        <f t="shared" si="1"/>
        <v>2016-05</v>
      </c>
    </row>
    <row r="618">
      <c r="A618" s="7">
        <v>617.0</v>
      </c>
      <c r="B618" s="4" t="s">
        <v>2144</v>
      </c>
      <c r="C618" s="8">
        <v>42508.0</v>
      </c>
      <c r="D618" s="8">
        <v>42514.0</v>
      </c>
      <c r="E618" s="4" t="s">
        <v>26</v>
      </c>
      <c r="F618" s="4" t="s">
        <v>708</v>
      </c>
      <c r="G618" s="4" t="s">
        <v>709</v>
      </c>
      <c r="H618" s="4" t="s">
        <v>46</v>
      </c>
      <c r="I618" s="4" t="s">
        <v>30</v>
      </c>
      <c r="J618" s="4" t="s">
        <v>362</v>
      </c>
      <c r="K618" s="4" t="s">
        <v>48</v>
      </c>
      <c r="L618" s="7">
        <v>94110.0</v>
      </c>
      <c r="M618" s="4" t="s">
        <v>49</v>
      </c>
      <c r="N618" s="4" t="s">
        <v>2147</v>
      </c>
      <c r="O618" s="4" t="s">
        <v>51</v>
      </c>
      <c r="P618" s="4" t="s">
        <v>124</v>
      </c>
      <c r="Q618" s="4" t="s">
        <v>2148</v>
      </c>
      <c r="R618" s="9">
        <v>17.94</v>
      </c>
      <c r="S618" s="7">
        <v>3.0</v>
      </c>
      <c r="T618" s="7">
        <v>0.0</v>
      </c>
      <c r="U618" s="7">
        <v>8.7906</v>
      </c>
      <c r="V618" s="10" t="str">
        <f t="shared" si="1"/>
        <v>2016-05</v>
      </c>
    </row>
    <row r="619">
      <c r="A619" s="7">
        <v>618.0</v>
      </c>
      <c r="B619" s="4" t="s">
        <v>2149</v>
      </c>
      <c r="C619" s="8">
        <v>42509.0</v>
      </c>
      <c r="D619" s="8">
        <v>42514.0</v>
      </c>
      <c r="E619" s="4" t="s">
        <v>26</v>
      </c>
      <c r="F619" s="4" t="s">
        <v>2150</v>
      </c>
      <c r="G619" s="4" t="s">
        <v>2151</v>
      </c>
      <c r="H619" s="4" t="s">
        <v>46</v>
      </c>
      <c r="I619" s="4" t="s">
        <v>30</v>
      </c>
      <c r="J619" s="4" t="s">
        <v>428</v>
      </c>
      <c r="K619" s="4" t="s">
        <v>429</v>
      </c>
      <c r="L619" s="7">
        <v>22204.0</v>
      </c>
      <c r="M619" s="4" t="s">
        <v>83</v>
      </c>
      <c r="N619" s="4" t="s">
        <v>970</v>
      </c>
      <c r="O619" s="4" t="s">
        <v>35</v>
      </c>
      <c r="P619" s="4" t="s">
        <v>263</v>
      </c>
      <c r="Q619" s="4" t="s">
        <v>971</v>
      </c>
      <c r="R619" s="9">
        <v>506.685098903768</v>
      </c>
      <c r="S619" s="7">
        <v>2.0</v>
      </c>
      <c r="T619" s="7">
        <v>0.0</v>
      </c>
      <c r="U619" s="7">
        <v>141.871827693055</v>
      </c>
      <c r="V619" s="10" t="str">
        <f t="shared" si="1"/>
        <v>2016-05</v>
      </c>
    </row>
    <row r="620">
      <c r="A620" s="7">
        <v>619.0</v>
      </c>
      <c r="B620" s="4" t="s">
        <v>2152</v>
      </c>
      <c r="C620" s="8">
        <v>42509.0</v>
      </c>
      <c r="D620" s="8">
        <v>42514.0</v>
      </c>
      <c r="E620" s="4" t="s">
        <v>26</v>
      </c>
      <c r="F620" s="4" t="s">
        <v>2153</v>
      </c>
      <c r="G620" s="4" t="s">
        <v>2154</v>
      </c>
      <c r="H620" s="4" t="s">
        <v>46</v>
      </c>
      <c r="I620" s="4" t="s">
        <v>30</v>
      </c>
      <c r="J620" s="4" t="s">
        <v>222</v>
      </c>
      <c r="K620" s="4" t="s">
        <v>223</v>
      </c>
      <c r="L620" s="7">
        <v>10011.0</v>
      </c>
      <c r="M620" s="4" t="s">
        <v>33</v>
      </c>
      <c r="N620" s="4" t="s">
        <v>2155</v>
      </c>
      <c r="O620" s="4" t="s">
        <v>51</v>
      </c>
      <c r="P620" s="4" t="s">
        <v>283</v>
      </c>
      <c r="Q620" s="4" t="s">
        <v>2156</v>
      </c>
      <c r="R620" s="9">
        <v>256.794279835391</v>
      </c>
      <c r="S620" s="7">
        <v>5.0</v>
      </c>
      <c r="T620" s="7">
        <v>0.0</v>
      </c>
      <c r="U620" s="7">
        <v>74.4703411522634</v>
      </c>
      <c r="V620" s="10" t="str">
        <f t="shared" si="1"/>
        <v>2016-05</v>
      </c>
    </row>
    <row r="621">
      <c r="A621" s="7">
        <v>620.0</v>
      </c>
      <c r="B621" s="4" t="s">
        <v>2152</v>
      </c>
      <c r="C621" s="8">
        <v>42509.0</v>
      </c>
      <c r="D621" s="8">
        <v>42514.0</v>
      </c>
      <c r="E621" s="4" t="s">
        <v>26</v>
      </c>
      <c r="F621" s="4" t="s">
        <v>2153</v>
      </c>
      <c r="G621" s="4" t="s">
        <v>2154</v>
      </c>
      <c r="H621" s="4" t="s">
        <v>46</v>
      </c>
      <c r="I621" s="4" t="s">
        <v>30</v>
      </c>
      <c r="J621" s="4" t="s">
        <v>222</v>
      </c>
      <c r="K621" s="4" t="s">
        <v>223</v>
      </c>
      <c r="L621" s="7">
        <v>10011.0</v>
      </c>
      <c r="M621" s="4" t="s">
        <v>33</v>
      </c>
      <c r="N621" s="4" t="s">
        <v>2157</v>
      </c>
      <c r="O621" s="4" t="s">
        <v>51</v>
      </c>
      <c r="P621" s="4" t="s">
        <v>52</v>
      </c>
      <c r="Q621" s="4" t="s">
        <v>2158</v>
      </c>
      <c r="R621" s="9">
        <v>480.921028806584</v>
      </c>
      <c r="S621" s="7">
        <v>5.0</v>
      </c>
      <c r="T621" s="7">
        <v>0.0</v>
      </c>
      <c r="U621" s="7">
        <v>0.0</v>
      </c>
      <c r="V621" s="10" t="str">
        <f t="shared" si="1"/>
        <v>2016-05</v>
      </c>
    </row>
    <row r="622">
      <c r="A622" s="7">
        <v>621.0</v>
      </c>
      <c r="B622" s="4" t="s">
        <v>2152</v>
      </c>
      <c r="C622" s="8">
        <v>42509.0</v>
      </c>
      <c r="D622" s="8">
        <v>42514.0</v>
      </c>
      <c r="E622" s="4" t="s">
        <v>26</v>
      </c>
      <c r="F622" s="4" t="s">
        <v>2153</v>
      </c>
      <c r="G622" s="4" t="s">
        <v>2154</v>
      </c>
      <c r="H622" s="4" t="s">
        <v>46</v>
      </c>
      <c r="I622" s="4" t="s">
        <v>30</v>
      </c>
      <c r="J622" s="4" t="s">
        <v>222</v>
      </c>
      <c r="K622" s="4" t="s">
        <v>223</v>
      </c>
      <c r="L622" s="7">
        <v>10011.0</v>
      </c>
      <c r="M622" s="4" t="s">
        <v>33</v>
      </c>
      <c r="N622" s="4" t="s">
        <v>470</v>
      </c>
      <c r="O622" s="4" t="s">
        <v>35</v>
      </c>
      <c r="P622" s="4" t="s">
        <v>121</v>
      </c>
      <c r="Q622" s="4" t="s">
        <v>471</v>
      </c>
      <c r="R622" s="9">
        <v>37.974683127572</v>
      </c>
      <c r="S622" s="7">
        <v>4.0</v>
      </c>
      <c r="T622" s="7">
        <v>0.0</v>
      </c>
      <c r="U622" s="7">
        <v>15.9493669135802</v>
      </c>
      <c r="V622" s="10" t="str">
        <f t="shared" si="1"/>
        <v>2016-05</v>
      </c>
    </row>
    <row r="623">
      <c r="A623" s="7">
        <v>622.0</v>
      </c>
      <c r="B623" s="4" t="s">
        <v>2152</v>
      </c>
      <c r="C623" s="8">
        <v>42509.0</v>
      </c>
      <c r="D623" s="8">
        <v>42514.0</v>
      </c>
      <c r="E623" s="4" t="s">
        <v>26</v>
      </c>
      <c r="F623" s="4" t="s">
        <v>2153</v>
      </c>
      <c r="G623" s="4" t="s">
        <v>2154</v>
      </c>
      <c r="H623" s="4" t="s">
        <v>46</v>
      </c>
      <c r="I623" s="4" t="s">
        <v>30</v>
      </c>
      <c r="J623" s="4" t="s">
        <v>222</v>
      </c>
      <c r="K623" s="4" t="s">
        <v>223</v>
      </c>
      <c r="L623" s="7">
        <v>10011.0</v>
      </c>
      <c r="M623" s="4" t="s">
        <v>33</v>
      </c>
      <c r="N623" s="4" t="s">
        <v>173</v>
      </c>
      <c r="O623" s="4" t="s">
        <v>35</v>
      </c>
      <c r="P623" s="4" t="s">
        <v>121</v>
      </c>
      <c r="Q623" s="4" t="s">
        <v>174</v>
      </c>
      <c r="R623" s="9">
        <v>42.0343374485597</v>
      </c>
      <c r="S623" s="7">
        <v>8.0</v>
      </c>
      <c r="T623" s="7">
        <v>0.0</v>
      </c>
      <c r="U623" s="7">
        <v>13.0306446090535</v>
      </c>
      <c r="V623" s="10" t="str">
        <f t="shared" si="1"/>
        <v>2016-05</v>
      </c>
    </row>
    <row r="624">
      <c r="A624" s="7">
        <v>623.0</v>
      </c>
      <c r="B624" s="4" t="s">
        <v>2152</v>
      </c>
      <c r="C624" s="8">
        <v>42509.0</v>
      </c>
      <c r="D624" s="8">
        <v>42514.0</v>
      </c>
      <c r="E624" s="4" t="s">
        <v>26</v>
      </c>
      <c r="F624" s="4" t="s">
        <v>2153</v>
      </c>
      <c r="G624" s="4" t="s">
        <v>2154</v>
      </c>
      <c r="H624" s="4" t="s">
        <v>46</v>
      </c>
      <c r="I624" s="4" t="s">
        <v>30</v>
      </c>
      <c r="J624" s="4" t="s">
        <v>222</v>
      </c>
      <c r="K624" s="4" t="s">
        <v>223</v>
      </c>
      <c r="L624" s="7">
        <v>10011.0</v>
      </c>
      <c r="M624" s="4" t="s">
        <v>33</v>
      </c>
      <c r="N624" s="4" t="s">
        <v>2159</v>
      </c>
      <c r="O624" s="4" t="s">
        <v>51</v>
      </c>
      <c r="P624" s="4" t="s">
        <v>76</v>
      </c>
      <c r="Q624" s="4" t="s">
        <v>2160</v>
      </c>
      <c r="R624" s="9">
        <v>50.4750353909465</v>
      </c>
      <c r="S624" s="7">
        <v>4.0</v>
      </c>
      <c r="T624" s="7">
        <v>0.2</v>
      </c>
      <c r="U624" s="7">
        <v>15.7734485596708</v>
      </c>
      <c r="V624" s="10" t="str">
        <f t="shared" si="1"/>
        <v>2016-05</v>
      </c>
    </row>
    <row r="625">
      <c r="A625" s="7">
        <v>624.0</v>
      </c>
      <c r="B625" s="4" t="s">
        <v>2161</v>
      </c>
      <c r="C625" s="8">
        <v>42509.0</v>
      </c>
      <c r="D625" s="8">
        <v>42514.0</v>
      </c>
      <c r="E625" s="4" t="s">
        <v>26</v>
      </c>
      <c r="F625" s="4" t="s">
        <v>2162</v>
      </c>
      <c r="G625" s="4" t="s">
        <v>2163</v>
      </c>
      <c r="H625" s="4" t="s">
        <v>29</v>
      </c>
      <c r="I625" s="4" t="s">
        <v>30</v>
      </c>
      <c r="J625" s="4" t="s">
        <v>362</v>
      </c>
      <c r="K625" s="4" t="s">
        <v>48</v>
      </c>
      <c r="L625" s="7">
        <v>94109.0</v>
      </c>
      <c r="M625" s="4" t="s">
        <v>49</v>
      </c>
      <c r="N625" s="4" t="s">
        <v>2164</v>
      </c>
      <c r="O625" s="4" t="s">
        <v>51</v>
      </c>
      <c r="P625" s="4" t="s">
        <v>76</v>
      </c>
      <c r="Q625" s="4" t="s">
        <v>2165</v>
      </c>
      <c r="R625" s="9">
        <v>9.584</v>
      </c>
      <c r="S625" s="7">
        <v>1.0</v>
      </c>
      <c r="T625" s="7">
        <v>0.2</v>
      </c>
      <c r="U625" s="7">
        <v>3.3544</v>
      </c>
      <c r="V625" s="10" t="str">
        <f t="shared" si="1"/>
        <v>2016-05</v>
      </c>
    </row>
    <row r="626">
      <c r="A626" s="7">
        <v>625.0</v>
      </c>
      <c r="B626" s="4" t="s">
        <v>2166</v>
      </c>
      <c r="C626" s="8">
        <v>42509.0</v>
      </c>
      <c r="D626" s="8">
        <v>42513.0</v>
      </c>
      <c r="E626" s="4" t="s">
        <v>26</v>
      </c>
      <c r="F626" s="4" t="s">
        <v>2126</v>
      </c>
      <c r="G626" s="4" t="s">
        <v>2127</v>
      </c>
      <c r="H626" s="4" t="s">
        <v>29</v>
      </c>
      <c r="I626" s="4" t="s">
        <v>30</v>
      </c>
      <c r="J626" s="4" t="s">
        <v>2167</v>
      </c>
      <c r="K626" s="4" t="s">
        <v>766</v>
      </c>
      <c r="L626" s="7">
        <v>47905.0</v>
      </c>
      <c r="M626" s="4" t="s">
        <v>59</v>
      </c>
      <c r="N626" s="4" t="s">
        <v>1575</v>
      </c>
      <c r="O626" s="4" t="s">
        <v>51</v>
      </c>
      <c r="P626" s="4" t="s">
        <v>93</v>
      </c>
      <c r="Q626" s="4" t="s">
        <v>1576</v>
      </c>
      <c r="R626" s="9">
        <v>22.6241152263374</v>
      </c>
      <c r="S626" s="7">
        <v>5.0</v>
      </c>
      <c r="T626" s="7">
        <v>0.0</v>
      </c>
      <c r="U626" s="7">
        <v>6.56099341563786</v>
      </c>
      <c r="V626" s="10" t="str">
        <f t="shared" si="1"/>
        <v>2016-05</v>
      </c>
    </row>
    <row r="627">
      <c r="A627" s="7">
        <v>626.0</v>
      </c>
      <c r="B627" s="4" t="s">
        <v>2168</v>
      </c>
      <c r="C627" s="8">
        <v>42509.0</v>
      </c>
      <c r="D627" s="8">
        <v>42513.0</v>
      </c>
      <c r="E627" s="4" t="s">
        <v>26</v>
      </c>
      <c r="F627" s="4" t="s">
        <v>2169</v>
      </c>
      <c r="G627" s="4" t="s">
        <v>2170</v>
      </c>
      <c r="H627" s="4" t="s">
        <v>29</v>
      </c>
      <c r="I627" s="4" t="s">
        <v>30</v>
      </c>
      <c r="J627" s="4" t="s">
        <v>47</v>
      </c>
      <c r="K627" s="4" t="s">
        <v>48</v>
      </c>
      <c r="L627" s="7">
        <v>90008.0</v>
      </c>
      <c r="M627" s="4" t="s">
        <v>49</v>
      </c>
      <c r="N627" s="4" t="s">
        <v>2171</v>
      </c>
      <c r="O627" s="4" t="s">
        <v>51</v>
      </c>
      <c r="P627" s="4" t="s">
        <v>283</v>
      </c>
      <c r="Q627" s="4" t="s">
        <v>2060</v>
      </c>
      <c r="R627" s="9">
        <v>87.84</v>
      </c>
      <c r="S627" s="7">
        <v>8.0</v>
      </c>
      <c r="T627" s="7">
        <v>0.0</v>
      </c>
      <c r="U627" s="7">
        <v>23.7168</v>
      </c>
      <c r="V627" s="10" t="str">
        <f t="shared" si="1"/>
        <v>2016-05</v>
      </c>
    </row>
    <row r="628">
      <c r="A628" s="7">
        <v>627.0</v>
      </c>
      <c r="B628" s="4" t="s">
        <v>2172</v>
      </c>
      <c r="C628" s="8">
        <v>42510.0</v>
      </c>
      <c r="D628" s="8">
        <v>42515.0</v>
      </c>
      <c r="E628" s="4" t="s">
        <v>26</v>
      </c>
      <c r="F628" s="4" t="s">
        <v>888</v>
      </c>
      <c r="G628" s="4" t="s">
        <v>889</v>
      </c>
      <c r="H628" s="4" t="s">
        <v>112</v>
      </c>
      <c r="I628" s="4" t="s">
        <v>30</v>
      </c>
      <c r="J628" s="4" t="s">
        <v>2173</v>
      </c>
      <c r="K628" s="4" t="s">
        <v>48</v>
      </c>
      <c r="L628" s="7">
        <v>94591.0</v>
      </c>
      <c r="M628" s="4" t="s">
        <v>49</v>
      </c>
      <c r="N628" s="4" t="s">
        <v>2174</v>
      </c>
      <c r="O628" s="4" t="s">
        <v>35</v>
      </c>
      <c r="P628" s="4" t="s">
        <v>121</v>
      </c>
      <c r="Q628" s="4" t="s">
        <v>2175</v>
      </c>
      <c r="R628" s="9">
        <v>1049.2</v>
      </c>
      <c r="S628" s="7">
        <v>5.0</v>
      </c>
      <c r="T628" s="7">
        <v>0.0</v>
      </c>
      <c r="U628" s="7">
        <v>272.792</v>
      </c>
      <c r="V628" s="10" t="str">
        <f t="shared" si="1"/>
        <v>2016-05</v>
      </c>
    </row>
    <row r="629">
      <c r="A629" s="7">
        <v>628.0</v>
      </c>
      <c r="B629" s="4" t="s">
        <v>2172</v>
      </c>
      <c r="C629" s="8">
        <v>42510.0</v>
      </c>
      <c r="D629" s="8">
        <v>42515.0</v>
      </c>
      <c r="E629" s="4" t="s">
        <v>26</v>
      </c>
      <c r="F629" s="4" t="s">
        <v>888</v>
      </c>
      <c r="G629" s="4" t="s">
        <v>889</v>
      </c>
      <c r="H629" s="4" t="s">
        <v>112</v>
      </c>
      <c r="I629" s="4" t="s">
        <v>30</v>
      </c>
      <c r="J629" s="4" t="s">
        <v>2173</v>
      </c>
      <c r="K629" s="4" t="s">
        <v>48</v>
      </c>
      <c r="L629" s="7">
        <v>94591.0</v>
      </c>
      <c r="M629" s="4" t="s">
        <v>49</v>
      </c>
      <c r="N629" s="4" t="s">
        <v>2176</v>
      </c>
      <c r="O629" s="4" t="s">
        <v>51</v>
      </c>
      <c r="P629" s="4" t="s">
        <v>76</v>
      </c>
      <c r="Q629" s="4" t="s">
        <v>2177</v>
      </c>
      <c r="R629" s="9">
        <v>15.424</v>
      </c>
      <c r="S629" s="7">
        <v>4.0</v>
      </c>
      <c r="T629" s="7">
        <v>0.2</v>
      </c>
      <c r="U629" s="7">
        <v>5.0128</v>
      </c>
      <c r="V629" s="10" t="str">
        <f t="shared" si="1"/>
        <v>2016-05</v>
      </c>
    </row>
    <row r="630">
      <c r="A630" s="7">
        <v>629.0</v>
      </c>
      <c r="B630" s="4" t="s">
        <v>2178</v>
      </c>
      <c r="C630" s="8">
        <v>42510.0</v>
      </c>
      <c r="D630" s="8">
        <v>42510.0</v>
      </c>
      <c r="E630" s="4" t="s">
        <v>212</v>
      </c>
      <c r="F630" s="4" t="s">
        <v>2179</v>
      </c>
      <c r="G630" s="4" t="s">
        <v>2180</v>
      </c>
      <c r="H630" s="4" t="s">
        <v>46</v>
      </c>
      <c r="I630" s="4" t="s">
        <v>30</v>
      </c>
      <c r="J630" s="4" t="s">
        <v>2181</v>
      </c>
      <c r="K630" s="4" t="s">
        <v>82</v>
      </c>
      <c r="L630" s="7">
        <v>28806.0</v>
      </c>
      <c r="M630" s="4" t="s">
        <v>83</v>
      </c>
      <c r="N630" s="4" t="s">
        <v>852</v>
      </c>
      <c r="O630" s="4" t="s">
        <v>39</v>
      </c>
      <c r="P630" s="4" t="s">
        <v>40</v>
      </c>
      <c r="Q630" s="4" t="s">
        <v>853</v>
      </c>
      <c r="R630" s="9">
        <v>1072.14714720056</v>
      </c>
      <c r="S630" s="7">
        <v>5.0</v>
      </c>
      <c r="T630" s="7">
        <v>0.2</v>
      </c>
      <c r="U630" s="7">
        <v>67.0091967000352</v>
      </c>
      <c r="V630" s="10" t="str">
        <f t="shared" si="1"/>
        <v>2016-05</v>
      </c>
    </row>
    <row r="631">
      <c r="A631" s="7">
        <v>630.0</v>
      </c>
      <c r="B631" s="4" t="s">
        <v>2182</v>
      </c>
      <c r="C631" s="8">
        <v>42510.0</v>
      </c>
      <c r="D631" s="8">
        <v>42514.0</v>
      </c>
      <c r="E631" s="4" t="s">
        <v>26</v>
      </c>
      <c r="F631" s="4" t="s">
        <v>1214</v>
      </c>
      <c r="G631" s="4" t="s">
        <v>1215</v>
      </c>
      <c r="H631" s="4" t="s">
        <v>46</v>
      </c>
      <c r="I631" s="4" t="s">
        <v>30</v>
      </c>
      <c r="J631" s="4" t="s">
        <v>2183</v>
      </c>
      <c r="K631" s="4" t="s">
        <v>102</v>
      </c>
      <c r="L631" s="7">
        <v>34952.0</v>
      </c>
      <c r="M631" s="4" t="s">
        <v>83</v>
      </c>
      <c r="N631" s="4" t="s">
        <v>1320</v>
      </c>
      <c r="O631" s="4" t="s">
        <v>51</v>
      </c>
      <c r="P631" s="4" t="s">
        <v>76</v>
      </c>
      <c r="Q631" s="4" t="s">
        <v>1321</v>
      </c>
      <c r="R631" s="9">
        <v>2.12640831934161</v>
      </c>
      <c r="S631" s="7">
        <v>2.0</v>
      </c>
      <c r="T631" s="7">
        <v>0.7</v>
      </c>
      <c r="U631" s="7">
        <v>-1.77200693278468</v>
      </c>
      <c r="V631" s="10" t="str">
        <f t="shared" si="1"/>
        <v>2016-05</v>
      </c>
    </row>
    <row r="632">
      <c r="A632" s="7">
        <v>631.0</v>
      </c>
      <c r="B632" s="4" t="s">
        <v>2184</v>
      </c>
      <c r="C632" s="8">
        <v>42510.0</v>
      </c>
      <c r="D632" s="8">
        <v>42513.0</v>
      </c>
      <c r="E632" s="4" t="s">
        <v>43</v>
      </c>
      <c r="F632" s="4" t="s">
        <v>1427</v>
      </c>
      <c r="G632" s="4" t="s">
        <v>1428</v>
      </c>
      <c r="H632" s="4" t="s">
        <v>112</v>
      </c>
      <c r="I632" s="4" t="s">
        <v>30</v>
      </c>
      <c r="J632" s="4" t="s">
        <v>1776</v>
      </c>
      <c r="K632" s="4" t="s">
        <v>741</v>
      </c>
      <c r="L632" s="7">
        <v>80906.0</v>
      </c>
      <c r="M632" s="4" t="s">
        <v>49</v>
      </c>
      <c r="N632" s="4" t="s">
        <v>2185</v>
      </c>
      <c r="O632" s="4" t="s">
        <v>51</v>
      </c>
      <c r="P632" s="4" t="s">
        <v>76</v>
      </c>
      <c r="Q632" s="4" t="s">
        <v>2186</v>
      </c>
      <c r="R632" s="9">
        <v>40.635</v>
      </c>
      <c r="S632" s="7">
        <v>7.0</v>
      </c>
      <c r="T632" s="7">
        <v>0.7</v>
      </c>
      <c r="U632" s="7">
        <v>-32.508</v>
      </c>
      <c r="V632" s="10" t="str">
        <f t="shared" si="1"/>
        <v>2016-05</v>
      </c>
    </row>
    <row r="633">
      <c r="A633" s="7">
        <v>632.0</v>
      </c>
      <c r="B633" s="4" t="s">
        <v>2187</v>
      </c>
      <c r="C633" s="8">
        <v>42511.0</v>
      </c>
      <c r="D633" s="8">
        <v>42513.0</v>
      </c>
      <c r="E633" s="4" t="s">
        <v>43</v>
      </c>
      <c r="F633" s="4" t="s">
        <v>2062</v>
      </c>
      <c r="G633" s="4" t="s">
        <v>2063</v>
      </c>
      <c r="H633" s="4" t="s">
        <v>46</v>
      </c>
      <c r="I633" s="4" t="s">
        <v>30</v>
      </c>
      <c r="J633" s="4" t="s">
        <v>47</v>
      </c>
      <c r="K633" s="4" t="s">
        <v>48</v>
      </c>
      <c r="L633" s="7">
        <v>90032.0</v>
      </c>
      <c r="M633" s="4" t="s">
        <v>49</v>
      </c>
      <c r="N633" s="4" t="s">
        <v>2188</v>
      </c>
      <c r="O633" s="4" t="s">
        <v>39</v>
      </c>
      <c r="P633" s="4" t="s">
        <v>40</v>
      </c>
      <c r="Q633" s="4" t="s">
        <v>2189</v>
      </c>
      <c r="R633" s="9">
        <v>55.176</v>
      </c>
      <c r="S633" s="7">
        <v>3.0</v>
      </c>
      <c r="T633" s="7">
        <v>0.2</v>
      </c>
      <c r="U633" s="7">
        <v>-12.4146</v>
      </c>
      <c r="V633" s="10" t="str">
        <f t="shared" si="1"/>
        <v>2016-05</v>
      </c>
    </row>
    <row r="634">
      <c r="A634" s="7">
        <v>633.0</v>
      </c>
      <c r="B634" s="4" t="s">
        <v>2187</v>
      </c>
      <c r="C634" s="8">
        <v>42511.0</v>
      </c>
      <c r="D634" s="8">
        <v>42513.0</v>
      </c>
      <c r="E634" s="4" t="s">
        <v>43</v>
      </c>
      <c r="F634" s="4" t="s">
        <v>2062</v>
      </c>
      <c r="G634" s="4" t="s">
        <v>2063</v>
      </c>
      <c r="H634" s="4" t="s">
        <v>46</v>
      </c>
      <c r="I634" s="4" t="s">
        <v>30</v>
      </c>
      <c r="J634" s="4" t="s">
        <v>47</v>
      </c>
      <c r="K634" s="4" t="s">
        <v>48</v>
      </c>
      <c r="L634" s="7">
        <v>90032.0</v>
      </c>
      <c r="M634" s="4" t="s">
        <v>49</v>
      </c>
      <c r="N634" s="4" t="s">
        <v>1205</v>
      </c>
      <c r="O634" s="4" t="s">
        <v>39</v>
      </c>
      <c r="P634" s="4" t="s">
        <v>61</v>
      </c>
      <c r="Q634" s="4" t="s">
        <v>1878</v>
      </c>
      <c r="R634" s="9">
        <v>66.26</v>
      </c>
      <c r="S634" s="7">
        <v>2.0</v>
      </c>
      <c r="T634" s="7">
        <v>0.0</v>
      </c>
      <c r="U634" s="7">
        <v>27.1666</v>
      </c>
      <c r="V634" s="10" t="str">
        <f t="shared" si="1"/>
        <v>2016-05</v>
      </c>
    </row>
    <row r="635">
      <c r="A635" s="7">
        <v>634.0</v>
      </c>
      <c r="B635" s="4" t="s">
        <v>2190</v>
      </c>
      <c r="C635" s="8">
        <v>42511.0</v>
      </c>
      <c r="D635" s="8">
        <v>42518.0</v>
      </c>
      <c r="E635" s="4" t="s">
        <v>26</v>
      </c>
      <c r="F635" s="4" t="s">
        <v>2191</v>
      </c>
      <c r="G635" s="4" t="s">
        <v>2192</v>
      </c>
      <c r="H635" s="4" t="s">
        <v>29</v>
      </c>
      <c r="I635" s="4" t="s">
        <v>30</v>
      </c>
      <c r="J635" s="4" t="s">
        <v>2193</v>
      </c>
      <c r="K635" s="4" t="s">
        <v>1181</v>
      </c>
      <c r="L635" s="7">
        <v>89431.0</v>
      </c>
      <c r="M635" s="4" t="s">
        <v>49</v>
      </c>
      <c r="N635" s="4" t="s">
        <v>2194</v>
      </c>
      <c r="O635" s="4" t="s">
        <v>39</v>
      </c>
      <c r="P635" s="4" t="s">
        <v>446</v>
      </c>
      <c r="Q635" s="4" t="s">
        <v>2195</v>
      </c>
      <c r="R635" s="9">
        <v>2396.4</v>
      </c>
      <c r="S635" s="7">
        <v>10.0</v>
      </c>
      <c r="T635" s="7">
        <v>0.2</v>
      </c>
      <c r="U635" s="7">
        <v>179.73</v>
      </c>
      <c r="V635" s="10" t="str">
        <f t="shared" si="1"/>
        <v>2016-05</v>
      </c>
    </row>
    <row r="636">
      <c r="A636" s="7">
        <v>635.0</v>
      </c>
      <c r="B636" s="4" t="s">
        <v>2196</v>
      </c>
      <c r="C636" s="8">
        <v>42511.0</v>
      </c>
      <c r="D636" s="8">
        <v>42513.0</v>
      </c>
      <c r="E636" s="4" t="s">
        <v>43</v>
      </c>
      <c r="F636" s="4" t="s">
        <v>2197</v>
      </c>
      <c r="G636" s="4" t="s">
        <v>2198</v>
      </c>
      <c r="H636" s="4" t="s">
        <v>29</v>
      </c>
      <c r="I636" s="4" t="s">
        <v>30</v>
      </c>
      <c r="J636" s="4" t="s">
        <v>2199</v>
      </c>
      <c r="K636" s="4" t="s">
        <v>2200</v>
      </c>
      <c r="L636" s="7">
        <v>2886.0</v>
      </c>
      <c r="M636" s="4" t="s">
        <v>33</v>
      </c>
      <c r="N636" s="4" t="s">
        <v>2201</v>
      </c>
      <c r="O636" s="4" t="s">
        <v>51</v>
      </c>
      <c r="P636" s="4" t="s">
        <v>124</v>
      </c>
      <c r="Q636" s="4" t="s">
        <v>404</v>
      </c>
      <c r="R636" s="9">
        <v>118.456444444444</v>
      </c>
      <c r="S636" s="7">
        <v>2.0</v>
      </c>
      <c r="T636" s="7">
        <v>0.0</v>
      </c>
      <c r="U636" s="7">
        <v>58.0436577777778</v>
      </c>
      <c r="V636" s="10" t="str">
        <f t="shared" si="1"/>
        <v>2016-05</v>
      </c>
    </row>
    <row r="637">
      <c r="A637" s="7">
        <v>636.0</v>
      </c>
      <c r="B637" s="4" t="s">
        <v>2202</v>
      </c>
      <c r="C637" s="8">
        <v>42511.0</v>
      </c>
      <c r="D637" s="8">
        <v>42516.0</v>
      </c>
      <c r="E637" s="4" t="s">
        <v>26</v>
      </c>
      <c r="F637" s="4" t="s">
        <v>2203</v>
      </c>
      <c r="G637" s="4" t="s">
        <v>2204</v>
      </c>
      <c r="H637" s="4" t="s">
        <v>29</v>
      </c>
      <c r="I637" s="4" t="s">
        <v>30</v>
      </c>
      <c r="J637" s="4" t="s">
        <v>408</v>
      </c>
      <c r="K637" s="4" t="s">
        <v>58</v>
      </c>
      <c r="L637" s="7">
        <v>75081.0</v>
      </c>
      <c r="M637" s="4" t="s">
        <v>59</v>
      </c>
      <c r="N637" s="4" t="s">
        <v>2205</v>
      </c>
      <c r="O637" s="4" t="s">
        <v>51</v>
      </c>
      <c r="P637" s="4" t="s">
        <v>76</v>
      </c>
      <c r="Q637" s="4" t="s">
        <v>2206</v>
      </c>
      <c r="R637" s="9">
        <v>2.07796049382716</v>
      </c>
      <c r="S637" s="7">
        <v>2.0</v>
      </c>
      <c r="T637" s="7">
        <v>0.8</v>
      </c>
      <c r="U637" s="7">
        <v>-3.42863481481482</v>
      </c>
      <c r="V637" s="10" t="str">
        <f t="shared" si="1"/>
        <v>2016-05</v>
      </c>
    </row>
    <row r="638">
      <c r="A638" s="7">
        <v>637.0</v>
      </c>
      <c r="B638" s="4" t="s">
        <v>2202</v>
      </c>
      <c r="C638" s="8">
        <v>42511.0</v>
      </c>
      <c r="D638" s="8">
        <v>42516.0</v>
      </c>
      <c r="E638" s="4" t="s">
        <v>26</v>
      </c>
      <c r="F638" s="4" t="s">
        <v>2203</v>
      </c>
      <c r="G638" s="4" t="s">
        <v>2204</v>
      </c>
      <c r="H638" s="4" t="s">
        <v>29</v>
      </c>
      <c r="I638" s="4" t="s">
        <v>30</v>
      </c>
      <c r="J638" s="4" t="s">
        <v>408</v>
      </c>
      <c r="K638" s="4" t="s">
        <v>58</v>
      </c>
      <c r="L638" s="7">
        <v>75081.0</v>
      </c>
      <c r="M638" s="4" t="s">
        <v>59</v>
      </c>
      <c r="N638" s="4" t="s">
        <v>2207</v>
      </c>
      <c r="O638" s="4" t="s">
        <v>51</v>
      </c>
      <c r="P638" s="4" t="s">
        <v>124</v>
      </c>
      <c r="Q638" s="4" t="s">
        <v>2208</v>
      </c>
      <c r="R638" s="9">
        <v>87.4520888888889</v>
      </c>
      <c r="S638" s="7">
        <v>9.0</v>
      </c>
      <c r="T638" s="7">
        <v>0.2</v>
      </c>
      <c r="U638" s="7">
        <v>32.7945333333333</v>
      </c>
      <c r="V638" s="10" t="str">
        <f t="shared" si="1"/>
        <v>2016-05</v>
      </c>
    </row>
    <row r="639">
      <c r="A639" s="7">
        <v>638.0</v>
      </c>
      <c r="B639" s="4" t="s">
        <v>2209</v>
      </c>
      <c r="C639" s="8">
        <v>42511.0</v>
      </c>
      <c r="D639" s="8">
        <v>42518.0</v>
      </c>
      <c r="E639" s="4" t="s">
        <v>26</v>
      </c>
      <c r="F639" s="4" t="s">
        <v>2210</v>
      </c>
      <c r="G639" s="4" t="s">
        <v>2211</v>
      </c>
      <c r="H639" s="4" t="s">
        <v>29</v>
      </c>
      <c r="I639" s="4" t="s">
        <v>30</v>
      </c>
      <c r="J639" s="4" t="s">
        <v>384</v>
      </c>
      <c r="K639" s="4" t="s">
        <v>385</v>
      </c>
      <c r="L639" s="7">
        <v>60610.0</v>
      </c>
      <c r="M639" s="4" t="s">
        <v>59</v>
      </c>
      <c r="N639" s="4" t="s">
        <v>2212</v>
      </c>
      <c r="O639" s="4" t="s">
        <v>51</v>
      </c>
      <c r="P639" s="4" t="s">
        <v>76</v>
      </c>
      <c r="Q639" s="4" t="s">
        <v>2213</v>
      </c>
      <c r="R639" s="9">
        <v>4.01837777777778</v>
      </c>
      <c r="S639" s="7">
        <v>3.0</v>
      </c>
      <c r="T639" s="7">
        <v>0.8</v>
      </c>
      <c r="U639" s="7">
        <v>-6.22848555555556</v>
      </c>
      <c r="V639" s="10" t="str">
        <f t="shared" si="1"/>
        <v>2016-05</v>
      </c>
    </row>
    <row r="640">
      <c r="A640" s="7">
        <v>639.0</v>
      </c>
      <c r="B640" s="4" t="s">
        <v>2214</v>
      </c>
      <c r="C640" s="8">
        <v>42512.0</v>
      </c>
      <c r="D640" s="8">
        <v>42517.0</v>
      </c>
      <c r="E640" s="4" t="s">
        <v>26</v>
      </c>
      <c r="F640" s="4" t="s">
        <v>1758</v>
      </c>
      <c r="G640" s="4" t="s">
        <v>1759</v>
      </c>
      <c r="H640" s="4" t="s">
        <v>46</v>
      </c>
      <c r="I640" s="4" t="s">
        <v>30</v>
      </c>
      <c r="J640" s="4" t="s">
        <v>2215</v>
      </c>
      <c r="K640" s="4" t="s">
        <v>203</v>
      </c>
      <c r="L640" s="7">
        <v>7055.0</v>
      </c>
      <c r="M640" s="4" t="s">
        <v>33</v>
      </c>
      <c r="N640" s="4" t="s">
        <v>1784</v>
      </c>
      <c r="O640" s="4" t="s">
        <v>39</v>
      </c>
      <c r="P640" s="4" t="s">
        <v>40</v>
      </c>
      <c r="Q640" s="4" t="s">
        <v>1785</v>
      </c>
      <c r="R640" s="9">
        <v>365.160493827161</v>
      </c>
      <c r="S640" s="7">
        <v>5.0</v>
      </c>
      <c r="T640" s="7">
        <v>0.0</v>
      </c>
      <c r="U640" s="7">
        <v>91.2901234567901</v>
      </c>
      <c r="V640" s="10" t="str">
        <f t="shared" si="1"/>
        <v>2016-05</v>
      </c>
    </row>
    <row r="641">
      <c r="A641" s="7">
        <v>640.0</v>
      </c>
      <c r="B641" s="4" t="s">
        <v>2214</v>
      </c>
      <c r="C641" s="8">
        <v>42512.0</v>
      </c>
      <c r="D641" s="8">
        <v>42517.0</v>
      </c>
      <c r="E641" s="4" t="s">
        <v>26</v>
      </c>
      <c r="F641" s="4" t="s">
        <v>1758</v>
      </c>
      <c r="G641" s="4" t="s">
        <v>1759</v>
      </c>
      <c r="H641" s="4" t="s">
        <v>46</v>
      </c>
      <c r="I641" s="4" t="s">
        <v>30</v>
      </c>
      <c r="J641" s="4" t="s">
        <v>2215</v>
      </c>
      <c r="K641" s="4" t="s">
        <v>203</v>
      </c>
      <c r="L641" s="7">
        <v>7055.0</v>
      </c>
      <c r="M641" s="4" t="s">
        <v>33</v>
      </c>
      <c r="N641" s="4" t="s">
        <v>1914</v>
      </c>
      <c r="O641" s="4" t="s">
        <v>35</v>
      </c>
      <c r="P641" s="4" t="s">
        <v>73</v>
      </c>
      <c r="Q641" s="4" t="s">
        <v>1915</v>
      </c>
      <c r="R641" s="9">
        <v>184.47061399177</v>
      </c>
      <c r="S641" s="7">
        <v>2.0</v>
      </c>
      <c r="T641" s="7">
        <v>0.3</v>
      </c>
      <c r="U641" s="7">
        <v>-21.0823558847737</v>
      </c>
      <c r="V641" s="10" t="str">
        <f t="shared" si="1"/>
        <v>2016-05</v>
      </c>
    </row>
    <row r="642">
      <c r="A642" s="7">
        <v>641.0</v>
      </c>
      <c r="B642" s="4" t="s">
        <v>2214</v>
      </c>
      <c r="C642" s="8">
        <v>42512.0</v>
      </c>
      <c r="D642" s="8">
        <v>42517.0</v>
      </c>
      <c r="E642" s="4" t="s">
        <v>26</v>
      </c>
      <c r="F642" s="4" t="s">
        <v>1758</v>
      </c>
      <c r="G642" s="4" t="s">
        <v>1759</v>
      </c>
      <c r="H642" s="4" t="s">
        <v>46</v>
      </c>
      <c r="I642" s="4" t="s">
        <v>30</v>
      </c>
      <c r="J642" s="4" t="s">
        <v>2215</v>
      </c>
      <c r="K642" s="4" t="s">
        <v>203</v>
      </c>
      <c r="L642" s="7">
        <v>7055.0</v>
      </c>
      <c r="M642" s="4" t="s">
        <v>33</v>
      </c>
      <c r="N642" s="4" t="s">
        <v>2216</v>
      </c>
      <c r="O642" s="4" t="s">
        <v>51</v>
      </c>
      <c r="P642" s="4" t="s">
        <v>283</v>
      </c>
      <c r="Q642" s="4" t="s">
        <v>2217</v>
      </c>
      <c r="R642" s="9">
        <v>701.573860082305</v>
      </c>
      <c r="S642" s="7">
        <v>4.0</v>
      </c>
      <c r="T642" s="7">
        <v>0.0</v>
      </c>
      <c r="U642" s="7">
        <v>182.409203621399</v>
      </c>
      <c r="V642" s="10" t="str">
        <f t="shared" si="1"/>
        <v>2016-05</v>
      </c>
    </row>
    <row r="643">
      <c r="A643" s="7">
        <v>642.0</v>
      </c>
      <c r="B643" s="4" t="s">
        <v>2214</v>
      </c>
      <c r="C643" s="8">
        <v>42512.0</v>
      </c>
      <c r="D643" s="8">
        <v>42517.0</v>
      </c>
      <c r="E643" s="4" t="s">
        <v>26</v>
      </c>
      <c r="F643" s="4" t="s">
        <v>1758</v>
      </c>
      <c r="G643" s="4" t="s">
        <v>1759</v>
      </c>
      <c r="H643" s="4" t="s">
        <v>46</v>
      </c>
      <c r="I643" s="4" t="s">
        <v>30</v>
      </c>
      <c r="J643" s="4" t="s">
        <v>2215</v>
      </c>
      <c r="K643" s="4" t="s">
        <v>203</v>
      </c>
      <c r="L643" s="7">
        <v>7055.0</v>
      </c>
      <c r="M643" s="4" t="s">
        <v>33</v>
      </c>
      <c r="N643" s="4" t="s">
        <v>2218</v>
      </c>
      <c r="O643" s="4" t="s">
        <v>39</v>
      </c>
      <c r="P643" s="4" t="s">
        <v>61</v>
      </c>
      <c r="Q643" s="4" t="s">
        <v>2219</v>
      </c>
      <c r="R643" s="9">
        <v>100.657283950617</v>
      </c>
      <c r="S643" s="7">
        <v>5.0</v>
      </c>
      <c r="T643" s="7">
        <v>0.0</v>
      </c>
      <c r="U643" s="7">
        <v>32.2103308641975</v>
      </c>
      <c r="V643" s="10" t="str">
        <f t="shared" si="1"/>
        <v>2016-05</v>
      </c>
    </row>
    <row r="644">
      <c r="A644" s="7">
        <v>643.0</v>
      </c>
      <c r="B644" s="4" t="s">
        <v>2214</v>
      </c>
      <c r="C644" s="8">
        <v>42512.0</v>
      </c>
      <c r="D644" s="8">
        <v>42517.0</v>
      </c>
      <c r="E644" s="4" t="s">
        <v>26</v>
      </c>
      <c r="F644" s="4" t="s">
        <v>1758</v>
      </c>
      <c r="G644" s="4" t="s">
        <v>1759</v>
      </c>
      <c r="H644" s="4" t="s">
        <v>46</v>
      </c>
      <c r="I644" s="4" t="s">
        <v>30</v>
      </c>
      <c r="J644" s="4" t="s">
        <v>2215</v>
      </c>
      <c r="K644" s="4" t="s">
        <v>203</v>
      </c>
      <c r="L644" s="7">
        <v>7055.0</v>
      </c>
      <c r="M644" s="4" t="s">
        <v>33</v>
      </c>
      <c r="N644" s="4" t="s">
        <v>1437</v>
      </c>
      <c r="O644" s="4" t="s">
        <v>51</v>
      </c>
      <c r="P644" s="4" t="s">
        <v>205</v>
      </c>
      <c r="Q644" s="4" t="s">
        <v>1438</v>
      </c>
      <c r="R644" s="9">
        <v>28.4507654320988</v>
      </c>
      <c r="S644" s="7">
        <v>6.0</v>
      </c>
      <c r="T644" s="7">
        <v>0.0</v>
      </c>
      <c r="U644" s="7">
        <v>13.6563674074074</v>
      </c>
      <c r="V644" s="10" t="str">
        <f t="shared" si="1"/>
        <v>2016-05</v>
      </c>
    </row>
    <row r="645">
      <c r="A645" s="7">
        <v>644.0</v>
      </c>
      <c r="B645" s="4" t="s">
        <v>2214</v>
      </c>
      <c r="C645" s="8">
        <v>42512.0</v>
      </c>
      <c r="D645" s="8">
        <v>42517.0</v>
      </c>
      <c r="E645" s="4" t="s">
        <v>26</v>
      </c>
      <c r="F645" s="4" t="s">
        <v>1758</v>
      </c>
      <c r="G645" s="4" t="s">
        <v>1759</v>
      </c>
      <c r="H645" s="4" t="s">
        <v>46</v>
      </c>
      <c r="I645" s="4" t="s">
        <v>30</v>
      </c>
      <c r="J645" s="4" t="s">
        <v>2215</v>
      </c>
      <c r="K645" s="4" t="s">
        <v>203</v>
      </c>
      <c r="L645" s="7">
        <v>7055.0</v>
      </c>
      <c r="M645" s="4" t="s">
        <v>33</v>
      </c>
      <c r="N645" s="4" t="s">
        <v>2220</v>
      </c>
      <c r="O645" s="4" t="s">
        <v>39</v>
      </c>
      <c r="P645" s="4" t="s">
        <v>40</v>
      </c>
      <c r="Q645" s="4" t="s">
        <v>2221</v>
      </c>
      <c r="R645" s="9">
        <v>273.055374485597</v>
      </c>
      <c r="S645" s="7">
        <v>2.0</v>
      </c>
      <c r="T645" s="7">
        <v>0.0</v>
      </c>
      <c r="U645" s="7">
        <v>79.1860586008231</v>
      </c>
      <c r="V645" s="10" t="str">
        <f t="shared" si="1"/>
        <v>2016-05</v>
      </c>
    </row>
    <row r="646">
      <c r="A646" s="7">
        <v>645.0</v>
      </c>
      <c r="B646" s="4" t="s">
        <v>2222</v>
      </c>
      <c r="C646" s="8">
        <v>42512.0</v>
      </c>
      <c r="D646" s="8">
        <v>42512.0</v>
      </c>
      <c r="E646" s="4" t="s">
        <v>212</v>
      </c>
      <c r="F646" s="4" t="s">
        <v>360</v>
      </c>
      <c r="G646" s="4" t="s">
        <v>361</v>
      </c>
      <c r="H646" s="4" t="s">
        <v>46</v>
      </c>
      <c r="I646" s="4" t="s">
        <v>30</v>
      </c>
      <c r="J646" s="4" t="s">
        <v>2223</v>
      </c>
      <c r="K646" s="4" t="s">
        <v>255</v>
      </c>
      <c r="L646" s="7">
        <v>30605.0</v>
      </c>
      <c r="M646" s="4" t="s">
        <v>83</v>
      </c>
      <c r="N646" s="4" t="s">
        <v>1794</v>
      </c>
      <c r="O646" s="4" t="s">
        <v>51</v>
      </c>
      <c r="P646" s="4" t="s">
        <v>297</v>
      </c>
      <c r="Q646" s="4" t="s">
        <v>1795</v>
      </c>
      <c r="R646" s="9">
        <v>11.657678003857</v>
      </c>
      <c r="S646" s="7">
        <v>3.0</v>
      </c>
      <c r="T646" s="7">
        <v>0.0</v>
      </c>
      <c r="U646" s="7">
        <v>5.71226222188995</v>
      </c>
      <c r="V646" s="10" t="str">
        <f t="shared" si="1"/>
        <v>2016-05</v>
      </c>
    </row>
    <row r="647">
      <c r="A647" s="7">
        <v>646.0</v>
      </c>
      <c r="B647" s="4" t="s">
        <v>2224</v>
      </c>
      <c r="C647" s="8">
        <v>42512.0</v>
      </c>
      <c r="D647" s="8">
        <v>42519.0</v>
      </c>
      <c r="E647" s="4" t="s">
        <v>26</v>
      </c>
      <c r="F647" s="4" t="s">
        <v>2225</v>
      </c>
      <c r="G647" s="4" t="s">
        <v>2226</v>
      </c>
      <c r="H647" s="4" t="s">
        <v>29</v>
      </c>
      <c r="I647" s="4" t="s">
        <v>30</v>
      </c>
      <c r="J647" s="4" t="s">
        <v>47</v>
      </c>
      <c r="K647" s="4" t="s">
        <v>48</v>
      </c>
      <c r="L647" s="7">
        <v>90049.0</v>
      </c>
      <c r="M647" s="4" t="s">
        <v>49</v>
      </c>
      <c r="N647" s="4" t="s">
        <v>2227</v>
      </c>
      <c r="O647" s="4" t="s">
        <v>39</v>
      </c>
      <c r="P647" s="4" t="s">
        <v>40</v>
      </c>
      <c r="Q647" s="4" t="s">
        <v>2228</v>
      </c>
      <c r="R647" s="9">
        <v>222.384</v>
      </c>
      <c r="S647" s="7">
        <v>2.0</v>
      </c>
      <c r="T647" s="7">
        <v>0.2</v>
      </c>
      <c r="U647" s="7">
        <v>22.2384</v>
      </c>
      <c r="V647" s="10" t="str">
        <f t="shared" si="1"/>
        <v>2016-05</v>
      </c>
    </row>
    <row r="648">
      <c r="A648" s="7">
        <v>647.0</v>
      </c>
      <c r="B648" s="4" t="s">
        <v>2229</v>
      </c>
      <c r="C648" s="8">
        <v>42513.0</v>
      </c>
      <c r="D648" s="8">
        <v>42517.0</v>
      </c>
      <c r="E648" s="4" t="s">
        <v>26</v>
      </c>
      <c r="F648" s="4" t="s">
        <v>2230</v>
      </c>
      <c r="G648" s="4" t="s">
        <v>2231</v>
      </c>
      <c r="H648" s="4" t="s">
        <v>46</v>
      </c>
      <c r="I648" s="4" t="s">
        <v>30</v>
      </c>
      <c r="J648" s="4" t="s">
        <v>362</v>
      </c>
      <c r="K648" s="4" t="s">
        <v>48</v>
      </c>
      <c r="L648" s="7">
        <v>94109.0</v>
      </c>
      <c r="M648" s="4" t="s">
        <v>49</v>
      </c>
      <c r="N648" s="4" t="s">
        <v>1159</v>
      </c>
      <c r="O648" s="4" t="s">
        <v>35</v>
      </c>
      <c r="P648" s="4" t="s">
        <v>121</v>
      </c>
      <c r="Q648" s="4" t="s">
        <v>1160</v>
      </c>
      <c r="R648" s="9">
        <v>37.05</v>
      </c>
      <c r="S648" s="7">
        <v>3.0</v>
      </c>
      <c r="T648" s="7">
        <v>0.0</v>
      </c>
      <c r="U648" s="7">
        <v>16.302</v>
      </c>
      <c r="V648" s="10" t="str">
        <f t="shared" si="1"/>
        <v>2016-05</v>
      </c>
    </row>
    <row r="649">
      <c r="A649" s="7">
        <v>648.0</v>
      </c>
      <c r="B649" s="4" t="s">
        <v>2232</v>
      </c>
      <c r="C649" s="8">
        <v>42513.0</v>
      </c>
      <c r="D649" s="8">
        <v>42518.0</v>
      </c>
      <c r="E649" s="4" t="s">
        <v>26</v>
      </c>
      <c r="F649" s="4" t="s">
        <v>2233</v>
      </c>
      <c r="G649" s="4" t="s">
        <v>2234</v>
      </c>
      <c r="H649" s="4" t="s">
        <v>46</v>
      </c>
      <c r="I649" s="4" t="s">
        <v>30</v>
      </c>
      <c r="J649" s="4" t="s">
        <v>384</v>
      </c>
      <c r="K649" s="4" t="s">
        <v>385</v>
      </c>
      <c r="L649" s="7">
        <v>60623.0</v>
      </c>
      <c r="M649" s="4" t="s">
        <v>59</v>
      </c>
      <c r="N649" s="4" t="s">
        <v>2235</v>
      </c>
      <c r="O649" s="4" t="s">
        <v>39</v>
      </c>
      <c r="P649" s="4" t="s">
        <v>40</v>
      </c>
      <c r="Q649" s="4" t="s">
        <v>2236</v>
      </c>
      <c r="R649" s="9">
        <v>2096.44228148148</v>
      </c>
      <c r="S649" s="7">
        <v>9.0</v>
      </c>
      <c r="T649" s="7">
        <v>0.2</v>
      </c>
      <c r="U649" s="7">
        <v>157.233171111111</v>
      </c>
      <c r="V649" s="10" t="str">
        <f t="shared" si="1"/>
        <v>2016-05</v>
      </c>
    </row>
    <row r="650">
      <c r="A650" s="7">
        <v>649.0</v>
      </c>
      <c r="B650" s="4" t="s">
        <v>2237</v>
      </c>
      <c r="C650" s="8">
        <v>42513.0</v>
      </c>
      <c r="D650" s="8">
        <v>42517.0</v>
      </c>
      <c r="E650" s="4" t="s">
        <v>26</v>
      </c>
      <c r="F650" s="4" t="s">
        <v>2238</v>
      </c>
      <c r="G650" s="4" t="s">
        <v>2239</v>
      </c>
      <c r="H650" s="4" t="s">
        <v>112</v>
      </c>
      <c r="I650" s="4" t="s">
        <v>30</v>
      </c>
      <c r="J650" s="4" t="s">
        <v>2240</v>
      </c>
      <c r="K650" s="4" t="s">
        <v>2241</v>
      </c>
      <c r="L650" s="7">
        <v>35630.0</v>
      </c>
      <c r="M650" s="4" t="s">
        <v>83</v>
      </c>
      <c r="N650" s="4" t="s">
        <v>2242</v>
      </c>
      <c r="O650" s="4" t="s">
        <v>51</v>
      </c>
      <c r="P650" s="4" t="s">
        <v>124</v>
      </c>
      <c r="Q650" s="4" t="s">
        <v>2243</v>
      </c>
      <c r="R650" s="9">
        <v>3.95918810699719</v>
      </c>
      <c r="S650" s="7">
        <v>1.0</v>
      </c>
      <c r="T650" s="7">
        <v>0.0</v>
      </c>
      <c r="U650" s="7">
        <v>1.94000217242862</v>
      </c>
      <c r="V650" s="10" t="str">
        <f t="shared" si="1"/>
        <v>2016-05</v>
      </c>
    </row>
    <row r="651">
      <c r="A651" s="7">
        <v>650.0</v>
      </c>
      <c r="B651" s="4" t="s">
        <v>2244</v>
      </c>
      <c r="C651" s="8">
        <v>42513.0</v>
      </c>
      <c r="D651" s="8">
        <v>42517.0</v>
      </c>
      <c r="E651" s="4" t="s">
        <v>26</v>
      </c>
      <c r="F651" s="4" t="s">
        <v>2245</v>
      </c>
      <c r="G651" s="4" t="s">
        <v>2246</v>
      </c>
      <c r="H651" s="4" t="s">
        <v>46</v>
      </c>
      <c r="I651" s="4" t="s">
        <v>30</v>
      </c>
      <c r="J651" s="4" t="s">
        <v>90</v>
      </c>
      <c r="K651" s="4" t="s">
        <v>91</v>
      </c>
      <c r="L651" s="7">
        <v>19120.0</v>
      </c>
      <c r="M651" s="4" t="s">
        <v>33</v>
      </c>
      <c r="N651" s="4" t="s">
        <v>2247</v>
      </c>
      <c r="O651" s="4" t="s">
        <v>39</v>
      </c>
      <c r="P651" s="4" t="s">
        <v>85</v>
      </c>
      <c r="Q651" s="4" t="s">
        <v>2248</v>
      </c>
      <c r="R651" s="9">
        <v>8894.29557530864</v>
      </c>
      <c r="S651" s="7">
        <v>4.0</v>
      </c>
      <c r="T651" s="7">
        <v>0.4</v>
      </c>
      <c r="U651" s="7">
        <v>1185.90607670782</v>
      </c>
      <c r="V651" s="10" t="str">
        <f t="shared" si="1"/>
        <v>2016-05</v>
      </c>
    </row>
    <row r="652">
      <c r="A652" s="7">
        <v>651.0</v>
      </c>
      <c r="B652" s="4" t="s">
        <v>2244</v>
      </c>
      <c r="C652" s="8">
        <v>42513.0</v>
      </c>
      <c r="D652" s="8">
        <v>42517.0</v>
      </c>
      <c r="E652" s="4" t="s">
        <v>26</v>
      </c>
      <c r="F652" s="4" t="s">
        <v>2245</v>
      </c>
      <c r="G652" s="4" t="s">
        <v>2246</v>
      </c>
      <c r="H652" s="4" t="s">
        <v>46</v>
      </c>
      <c r="I652" s="4" t="s">
        <v>30</v>
      </c>
      <c r="J652" s="4" t="s">
        <v>90</v>
      </c>
      <c r="K652" s="4" t="s">
        <v>91</v>
      </c>
      <c r="L652" s="7">
        <v>19120.0</v>
      </c>
      <c r="M652" s="4" t="s">
        <v>33</v>
      </c>
      <c r="N652" s="4" t="s">
        <v>2249</v>
      </c>
      <c r="O652" s="4" t="s">
        <v>51</v>
      </c>
      <c r="P652" s="4" t="s">
        <v>76</v>
      </c>
      <c r="Q652" s="4" t="s">
        <v>2250</v>
      </c>
      <c r="R652" s="9">
        <v>6.66438765432099</v>
      </c>
      <c r="S652" s="7">
        <v>1.0</v>
      </c>
      <c r="T652" s="7">
        <v>0.7</v>
      </c>
      <c r="U652" s="7">
        <v>-4.44292510288066</v>
      </c>
      <c r="V652" s="10" t="str">
        <f t="shared" si="1"/>
        <v>2016-05</v>
      </c>
    </row>
    <row r="653">
      <c r="A653" s="7">
        <v>652.0</v>
      </c>
      <c r="B653" s="4" t="s">
        <v>2244</v>
      </c>
      <c r="C653" s="8">
        <v>42513.0</v>
      </c>
      <c r="D653" s="8">
        <v>42517.0</v>
      </c>
      <c r="E653" s="4" t="s">
        <v>26</v>
      </c>
      <c r="F653" s="4" t="s">
        <v>2245</v>
      </c>
      <c r="G653" s="4" t="s">
        <v>2246</v>
      </c>
      <c r="H653" s="4" t="s">
        <v>46</v>
      </c>
      <c r="I653" s="4" t="s">
        <v>30</v>
      </c>
      <c r="J653" s="4" t="s">
        <v>90</v>
      </c>
      <c r="K653" s="4" t="s">
        <v>91</v>
      </c>
      <c r="L653" s="7">
        <v>19120.0</v>
      </c>
      <c r="M653" s="4" t="s">
        <v>33</v>
      </c>
      <c r="N653" s="4" t="s">
        <v>2251</v>
      </c>
      <c r="O653" s="4" t="s">
        <v>51</v>
      </c>
      <c r="P653" s="4" t="s">
        <v>124</v>
      </c>
      <c r="Q653" s="4" t="s">
        <v>2252</v>
      </c>
      <c r="R653" s="9">
        <v>10.9781333333333</v>
      </c>
      <c r="S653" s="7">
        <v>2.0</v>
      </c>
      <c r="T653" s="7">
        <v>0.2</v>
      </c>
      <c r="U653" s="7">
        <v>3.84234666666667</v>
      </c>
      <c r="V653" s="10" t="str">
        <f t="shared" si="1"/>
        <v>2016-05</v>
      </c>
    </row>
    <row r="654">
      <c r="A654" s="7">
        <v>653.0</v>
      </c>
      <c r="B654" s="4" t="s">
        <v>2244</v>
      </c>
      <c r="C654" s="8">
        <v>42513.0</v>
      </c>
      <c r="D654" s="8">
        <v>42517.0</v>
      </c>
      <c r="E654" s="4" t="s">
        <v>26</v>
      </c>
      <c r="F654" s="4" t="s">
        <v>2245</v>
      </c>
      <c r="G654" s="4" t="s">
        <v>2246</v>
      </c>
      <c r="H654" s="4" t="s">
        <v>46</v>
      </c>
      <c r="I654" s="4" t="s">
        <v>30</v>
      </c>
      <c r="J654" s="4" t="s">
        <v>90</v>
      </c>
      <c r="K654" s="4" t="s">
        <v>91</v>
      </c>
      <c r="L654" s="7">
        <v>19120.0</v>
      </c>
      <c r="M654" s="4" t="s">
        <v>33</v>
      </c>
      <c r="N654" s="4" t="s">
        <v>143</v>
      </c>
      <c r="O654" s="4" t="s">
        <v>39</v>
      </c>
      <c r="P654" s="4" t="s">
        <v>40</v>
      </c>
      <c r="Q654" s="4" t="s">
        <v>144</v>
      </c>
      <c r="R654" s="9">
        <v>129.583903703704</v>
      </c>
      <c r="S654" s="7">
        <v>3.0</v>
      </c>
      <c r="T654" s="7">
        <v>0.4</v>
      </c>
      <c r="U654" s="7">
        <v>-25.9167807407407</v>
      </c>
      <c r="V654" s="10" t="str">
        <f t="shared" si="1"/>
        <v>2016-05</v>
      </c>
    </row>
    <row r="655">
      <c r="A655" s="7">
        <v>654.0</v>
      </c>
      <c r="B655" s="4" t="s">
        <v>2253</v>
      </c>
      <c r="C655" s="8">
        <v>42514.0</v>
      </c>
      <c r="D655" s="8">
        <v>42514.0</v>
      </c>
      <c r="E655" s="4" t="s">
        <v>212</v>
      </c>
      <c r="F655" s="4" t="s">
        <v>1427</v>
      </c>
      <c r="G655" s="4" t="s">
        <v>1428</v>
      </c>
      <c r="H655" s="4" t="s">
        <v>112</v>
      </c>
      <c r="I655" s="4" t="s">
        <v>30</v>
      </c>
      <c r="J655" s="4" t="s">
        <v>2254</v>
      </c>
      <c r="K655" s="4" t="s">
        <v>429</v>
      </c>
      <c r="L655" s="7">
        <v>23602.0</v>
      </c>
      <c r="M655" s="4" t="s">
        <v>83</v>
      </c>
      <c r="N655" s="4" t="s">
        <v>2255</v>
      </c>
      <c r="O655" s="4" t="s">
        <v>51</v>
      </c>
      <c r="P655" s="4" t="s">
        <v>635</v>
      </c>
      <c r="Q655" s="4" t="s">
        <v>2256</v>
      </c>
      <c r="R655" s="9">
        <v>55.3899136566089</v>
      </c>
      <c r="S655" s="7">
        <v>5.0</v>
      </c>
      <c r="T655" s="7">
        <v>0.0</v>
      </c>
      <c r="U655" s="7">
        <v>16.0630749604166</v>
      </c>
      <c r="V655" s="10" t="str">
        <f t="shared" si="1"/>
        <v>2016-05</v>
      </c>
    </row>
    <row r="656">
      <c r="A656" s="7">
        <v>655.0</v>
      </c>
      <c r="B656" s="4" t="s">
        <v>2253</v>
      </c>
      <c r="C656" s="8">
        <v>42514.0</v>
      </c>
      <c r="D656" s="8">
        <v>42514.0</v>
      </c>
      <c r="E656" s="4" t="s">
        <v>212</v>
      </c>
      <c r="F656" s="4" t="s">
        <v>1427</v>
      </c>
      <c r="G656" s="4" t="s">
        <v>1428</v>
      </c>
      <c r="H656" s="4" t="s">
        <v>112</v>
      </c>
      <c r="I656" s="4" t="s">
        <v>30</v>
      </c>
      <c r="J656" s="4" t="s">
        <v>2254</v>
      </c>
      <c r="K656" s="4" t="s">
        <v>429</v>
      </c>
      <c r="L656" s="7">
        <v>23602.0</v>
      </c>
      <c r="M656" s="4" t="s">
        <v>83</v>
      </c>
      <c r="N656" s="4" t="s">
        <v>1570</v>
      </c>
      <c r="O656" s="4" t="s">
        <v>51</v>
      </c>
      <c r="P656" s="4" t="s">
        <v>124</v>
      </c>
      <c r="Q656" s="4" t="s">
        <v>1571</v>
      </c>
      <c r="R656" s="9">
        <v>150.752400881888</v>
      </c>
      <c r="S656" s="7">
        <v>4.0</v>
      </c>
      <c r="T656" s="7">
        <v>0.0</v>
      </c>
      <c r="U656" s="7">
        <v>72.3611524233061</v>
      </c>
      <c r="V656" s="10" t="str">
        <f t="shared" si="1"/>
        <v>2016-05</v>
      </c>
    </row>
    <row r="657">
      <c r="A657" s="7">
        <v>656.0</v>
      </c>
      <c r="B657" s="4" t="s">
        <v>2257</v>
      </c>
      <c r="C657" s="8">
        <v>42514.0</v>
      </c>
      <c r="D657" s="8">
        <v>42518.0</v>
      </c>
      <c r="E657" s="4" t="s">
        <v>26</v>
      </c>
      <c r="F657" s="4" t="s">
        <v>2258</v>
      </c>
      <c r="G657" s="4" t="s">
        <v>2259</v>
      </c>
      <c r="H657" s="4" t="s">
        <v>112</v>
      </c>
      <c r="I657" s="4" t="s">
        <v>30</v>
      </c>
      <c r="J657" s="4" t="s">
        <v>90</v>
      </c>
      <c r="K657" s="4" t="s">
        <v>91</v>
      </c>
      <c r="L657" s="7">
        <v>19120.0</v>
      </c>
      <c r="M657" s="4" t="s">
        <v>33</v>
      </c>
      <c r="N657" s="4" t="s">
        <v>2260</v>
      </c>
      <c r="O657" s="4" t="s">
        <v>51</v>
      </c>
      <c r="P657" s="4" t="s">
        <v>93</v>
      </c>
      <c r="Q657" s="4" t="s">
        <v>2261</v>
      </c>
      <c r="R657" s="9">
        <v>17.6430222222222</v>
      </c>
      <c r="S657" s="7">
        <v>3.0</v>
      </c>
      <c r="T657" s="7">
        <v>0.2</v>
      </c>
      <c r="U657" s="7">
        <v>3.52860444444445</v>
      </c>
      <c r="V657" s="10" t="str">
        <f t="shared" si="1"/>
        <v>2016-05</v>
      </c>
    </row>
    <row r="658">
      <c r="A658" s="7">
        <v>657.0</v>
      </c>
      <c r="B658" s="4" t="s">
        <v>2262</v>
      </c>
      <c r="C658" s="8">
        <v>42515.0</v>
      </c>
      <c r="D658" s="8">
        <v>42520.0</v>
      </c>
      <c r="E658" s="4" t="s">
        <v>26</v>
      </c>
      <c r="F658" s="4" t="s">
        <v>828</v>
      </c>
      <c r="G658" s="4" t="s">
        <v>829</v>
      </c>
      <c r="H658" s="4" t="s">
        <v>112</v>
      </c>
      <c r="I658" s="4" t="s">
        <v>30</v>
      </c>
      <c r="J658" s="4" t="s">
        <v>188</v>
      </c>
      <c r="K658" s="4" t="s">
        <v>255</v>
      </c>
      <c r="L658" s="7">
        <v>31907.0</v>
      </c>
      <c r="M658" s="4" t="s">
        <v>83</v>
      </c>
      <c r="N658" s="4" t="s">
        <v>2263</v>
      </c>
      <c r="O658" s="4" t="s">
        <v>35</v>
      </c>
      <c r="P658" s="4" t="s">
        <v>121</v>
      </c>
      <c r="Q658" s="4" t="s">
        <v>2264</v>
      </c>
      <c r="R658" s="9">
        <v>19.8865048194305</v>
      </c>
      <c r="S658" s="7">
        <v>4.0</v>
      </c>
      <c r="T658" s="7">
        <v>0.0</v>
      </c>
      <c r="U658" s="7">
        <v>4.97162620485762</v>
      </c>
      <c r="V658" s="10" t="str">
        <f t="shared" si="1"/>
        <v>2016-05</v>
      </c>
    </row>
    <row r="659">
      <c r="A659" s="7">
        <v>658.0</v>
      </c>
      <c r="B659" s="4" t="s">
        <v>2262</v>
      </c>
      <c r="C659" s="8">
        <v>42515.0</v>
      </c>
      <c r="D659" s="8">
        <v>42520.0</v>
      </c>
      <c r="E659" s="4" t="s">
        <v>26</v>
      </c>
      <c r="F659" s="4" t="s">
        <v>828</v>
      </c>
      <c r="G659" s="4" t="s">
        <v>829</v>
      </c>
      <c r="H659" s="4" t="s">
        <v>112</v>
      </c>
      <c r="I659" s="4" t="s">
        <v>30</v>
      </c>
      <c r="J659" s="4" t="s">
        <v>188</v>
      </c>
      <c r="K659" s="4" t="s">
        <v>255</v>
      </c>
      <c r="L659" s="7">
        <v>31907.0</v>
      </c>
      <c r="M659" s="4" t="s">
        <v>83</v>
      </c>
      <c r="N659" s="4" t="s">
        <v>2265</v>
      </c>
      <c r="O659" s="4" t="s">
        <v>51</v>
      </c>
      <c r="P659" s="4" t="s">
        <v>124</v>
      </c>
      <c r="Q659" s="4" t="s">
        <v>2266</v>
      </c>
      <c r="R659" s="9">
        <v>15.3451733973284</v>
      </c>
      <c r="S659" s="7">
        <v>2.0</v>
      </c>
      <c r="T659" s="7">
        <v>0.0</v>
      </c>
      <c r="U659" s="7">
        <v>7.36568323071762</v>
      </c>
      <c r="V659" s="10" t="str">
        <f t="shared" si="1"/>
        <v>2016-05</v>
      </c>
    </row>
    <row r="660">
      <c r="A660" s="7">
        <v>659.0</v>
      </c>
      <c r="B660" s="4" t="s">
        <v>2262</v>
      </c>
      <c r="C660" s="8">
        <v>42515.0</v>
      </c>
      <c r="D660" s="8">
        <v>42520.0</v>
      </c>
      <c r="E660" s="4" t="s">
        <v>26</v>
      </c>
      <c r="F660" s="4" t="s">
        <v>828</v>
      </c>
      <c r="G660" s="4" t="s">
        <v>829</v>
      </c>
      <c r="H660" s="4" t="s">
        <v>112</v>
      </c>
      <c r="I660" s="4" t="s">
        <v>30</v>
      </c>
      <c r="J660" s="4" t="s">
        <v>188</v>
      </c>
      <c r="K660" s="4" t="s">
        <v>255</v>
      </c>
      <c r="L660" s="7">
        <v>31907.0</v>
      </c>
      <c r="M660" s="4" t="s">
        <v>83</v>
      </c>
      <c r="N660" s="4" t="s">
        <v>2267</v>
      </c>
      <c r="O660" s="4" t="s">
        <v>51</v>
      </c>
      <c r="P660" s="4" t="s">
        <v>52</v>
      </c>
      <c r="Q660" s="4" t="s">
        <v>2268</v>
      </c>
      <c r="R660" s="9">
        <v>1010.17321459811</v>
      </c>
      <c r="S660" s="7">
        <v>9.0</v>
      </c>
      <c r="T660" s="7">
        <v>0.0</v>
      </c>
      <c r="U660" s="7">
        <v>121.220785751773</v>
      </c>
      <c r="V660" s="10" t="str">
        <f t="shared" si="1"/>
        <v>2016-05</v>
      </c>
    </row>
    <row r="661">
      <c r="A661" s="7">
        <v>660.0</v>
      </c>
      <c r="B661" s="4" t="s">
        <v>2269</v>
      </c>
      <c r="C661" s="8">
        <v>42516.0</v>
      </c>
      <c r="D661" s="8">
        <v>42516.0</v>
      </c>
      <c r="E661" s="4" t="s">
        <v>212</v>
      </c>
      <c r="F661" s="4" t="s">
        <v>2270</v>
      </c>
      <c r="G661" s="4" t="s">
        <v>2271</v>
      </c>
      <c r="H661" s="4" t="s">
        <v>46</v>
      </c>
      <c r="I661" s="4" t="s">
        <v>30</v>
      </c>
      <c r="J661" s="4" t="s">
        <v>846</v>
      </c>
      <c r="K661" s="4" t="s">
        <v>58</v>
      </c>
      <c r="L661" s="7">
        <v>76106.0</v>
      </c>
      <c r="M661" s="4" t="s">
        <v>59</v>
      </c>
      <c r="N661" s="4" t="s">
        <v>123</v>
      </c>
      <c r="O661" s="4" t="s">
        <v>51</v>
      </c>
      <c r="P661" s="4" t="s">
        <v>124</v>
      </c>
      <c r="Q661" s="4" t="s">
        <v>125</v>
      </c>
      <c r="R661" s="9">
        <v>10.9909333333333</v>
      </c>
      <c r="S661" s="7">
        <v>2.0</v>
      </c>
      <c r="T661" s="7">
        <v>0.2</v>
      </c>
      <c r="U661" s="7">
        <v>3.84682666666667</v>
      </c>
      <c r="V661" s="10" t="str">
        <f t="shared" si="1"/>
        <v>2016-05</v>
      </c>
    </row>
    <row r="662">
      <c r="A662" s="7">
        <v>661.0</v>
      </c>
      <c r="B662" s="4" t="s">
        <v>2269</v>
      </c>
      <c r="C662" s="8">
        <v>42516.0</v>
      </c>
      <c r="D662" s="8">
        <v>42516.0</v>
      </c>
      <c r="E662" s="4" t="s">
        <v>212</v>
      </c>
      <c r="F662" s="4" t="s">
        <v>2270</v>
      </c>
      <c r="G662" s="4" t="s">
        <v>2271</v>
      </c>
      <c r="H662" s="4" t="s">
        <v>46</v>
      </c>
      <c r="I662" s="4" t="s">
        <v>30</v>
      </c>
      <c r="J662" s="4" t="s">
        <v>846</v>
      </c>
      <c r="K662" s="4" t="s">
        <v>58</v>
      </c>
      <c r="L662" s="7">
        <v>76106.0</v>
      </c>
      <c r="M662" s="4" t="s">
        <v>59</v>
      </c>
      <c r="N662" s="4" t="s">
        <v>2272</v>
      </c>
      <c r="O662" s="4" t="s">
        <v>35</v>
      </c>
      <c r="P662" s="4" t="s">
        <v>263</v>
      </c>
      <c r="Q662" s="4" t="s">
        <v>2273</v>
      </c>
      <c r="R662" s="9">
        <v>411.767769547325</v>
      </c>
      <c r="S662" s="7">
        <v>5.0</v>
      </c>
      <c r="T662" s="7">
        <v>0.3</v>
      </c>
      <c r="U662" s="7">
        <v>-94.1183473251029</v>
      </c>
      <c r="V662" s="10" t="str">
        <f t="shared" si="1"/>
        <v>2016-05</v>
      </c>
    </row>
    <row r="663">
      <c r="A663" s="7">
        <v>662.0</v>
      </c>
      <c r="B663" s="4" t="s">
        <v>2269</v>
      </c>
      <c r="C663" s="8">
        <v>42516.0</v>
      </c>
      <c r="D663" s="8">
        <v>42516.0</v>
      </c>
      <c r="E663" s="4" t="s">
        <v>212</v>
      </c>
      <c r="F663" s="4" t="s">
        <v>2270</v>
      </c>
      <c r="G663" s="4" t="s">
        <v>2271</v>
      </c>
      <c r="H663" s="4" t="s">
        <v>46</v>
      </c>
      <c r="I663" s="4" t="s">
        <v>30</v>
      </c>
      <c r="J663" s="4" t="s">
        <v>846</v>
      </c>
      <c r="K663" s="4" t="s">
        <v>58</v>
      </c>
      <c r="L663" s="7">
        <v>76106.0</v>
      </c>
      <c r="M663" s="4" t="s">
        <v>59</v>
      </c>
      <c r="N663" s="4" t="s">
        <v>2147</v>
      </c>
      <c r="O663" s="4" t="s">
        <v>51</v>
      </c>
      <c r="P663" s="4" t="s">
        <v>124</v>
      </c>
      <c r="Q663" s="4" t="s">
        <v>2148</v>
      </c>
      <c r="R663" s="9">
        <v>15.2143012345679</v>
      </c>
      <c r="S663" s="7">
        <v>3.0</v>
      </c>
      <c r="T663" s="7">
        <v>0.2</v>
      </c>
      <c r="U663" s="7">
        <v>5.51518419753086</v>
      </c>
      <c r="V663" s="10" t="str">
        <f t="shared" si="1"/>
        <v>2016-05</v>
      </c>
    </row>
    <row r="664">
      <c r="A664" s="7">
        <v>663.0</v>
      </c>
      <c r="B664" s="4" t="s">
        <v>2269</v>
      </c>
      <c r="C664" s="8">
        <v>42516.0</v>
      </c>
      <c r="D664" s="8">
        <v>42516.0</v>
      </c>
      <c r="E664" s="4" t="s">
        <v>212</v>
      </c>
      <c r="F664" s="4" t="s">
        <v>2270</v>
      </c>
      <c r="G664" s="4" t="s">
        <v>2271</v>
      </c>
      <c r="H664" s="4" t="s">
        <v>46</v>
      </c>
      <c r="I664" s="4" t="s">
        <v>30</v>
      </c>
      <c r="J664" s="4" t="s">
        <v>846</v>
      </c>
      <c r="K664" s="4" t="s">
        <v>58</v>
      </c>
      <c r="L664" s="7">
        <v>76106.0</v>
      </c>
      <c r="M664" s="4" t="s">
        <v>59</v>
      </c>
      <c r="N664" s="4" t="s">
        <v>2274</v>
      </c>
      <c r="O664" s="4" t="s">
        <v>39</v>
      </c>
      <c r="P664" s="4" t="s">
        <v>61</v>
      </c>
      <c r="Q664" s="4" t="s">
        <v>2275</v>
      </c>
      <c r="R664" s="9">
        <v>67.8367868312757</v>
      </c>
      <c r="S664" s="7">
        <v>1.0</v>
      </c>
      <c r="T664" s="7">
        <v>0.2</v>
      </c>
      <c r="U664" s="7">
        <v>-7.63163851851852</v>
      </c>
      <c r="V664" s="10" t="str">
        <f t="shared" si="1"/>
        <v>2016-05</v>
      </c>
    </row>
    <row r="665">
      <c r="A665" s="7">
        <v>664.0</v>
      </c>
      <c r="B665" s="4" t="s">
        <v>2276</v>
      </c>
      <c r="C665" s="8">
        <v>42516.0</v>
      </c>
      <c r="D665" s="8">
        <v>42522.0</v>
      </c>
      <c r="E665" s="4" t="s">
        <v>26</v>
      </c>
      <c r="F665" s="4" t="s">
        <v>310</v>
      </c>
      <c r="G665" s="4" t="s">
        <v>311</v>
      </c>
      <c r="H665" s="4" t="s">
        <v>46</v>
      </c>
      <c r="I665" s="4" t="s">
        <v>30</v>
      </c>
      <c r="J665" s="4" t="s">
        <v>164</v>
      </c>
      <c r="K665" s="4" t="s">
        <v>2277</v>
      </c>
      <c r="L665" s="7">
        <v>20016.0</v>
      </c>
      <c r="M665" s="4" t="s">
        <v>33</v>
      </c>
      <c r="N665" s="4" t="s">
        <v>2278</v>
      </c>
      <c r="O665" s="4" t="s">
        <v>51</v>
      </c>
      <c r="P665" s="4" t="s">
        <v>124</v>
      </c>
      <c r="Q665" s="4" t="s">
        <v>2279</v>
      </c>
      <c r="R665" s="9">
        <v>20.608</v>
      </c>
      <c r="S665" s="7">
        <v>3.0</v>
      </c>
      <c r="T665" s="7">
        <v>0.0</v>
      </c>
      <c r="U665" s="7">
        <v>9.89184</v>
      </c>
      <c r="V665" s="10" t="str">
        <f t="shared" si="1"/>
        <v>2016-05</v>
      </c>
    </row>
    <row r="666">
      <c r="A666" s="7">
        <v>665.0</v>
      </c>
      <c r="B666" s="4" t="s">
        <v>2276</v>
      </c>
      <c r="C666" s="8">
        <v>42516.0</v>
      </c>
      <c r="D666" s="8">
        <v>42522.0</v>
      </c>
      <c r="E666" s="4" t="s">
        <v>26</v>
      </c>
      <c r="F666" s="4" t="s">
        <v>310</v>
      </c>
      <c r="G666" s="4" t="s">
        <v>311</v>
      </c>
      <c r="H666" s="4" t="s">
        <v>46</v>
      </c>
      <c r="I666" s="4" t="s">
        <v>30</v>
      </c>
      <c r="J666" s="4" t="s">
        <v>164</v>
      </c>
      <c r="K666" s="4" t="s">
        <v>2277</v>
      </c>
      <c r="L666" s="7">
        <v>20016.0</v>
      </c>
      <c r="M666" s="4" t="s">
        <v>33</v>
      </c>
      <c r="N666" s="4" t="s">
        <v>2176</v>
      </c>
      <c r="O666" s="4" t="s">
        <v>51</v>
      </c>
      <c r="P666" s="4" t="s">
        <v>76</v>
      </c>
      <c r="Q666" s="4" t="s">
        <v>2177</v>
      </c>
      <c r="R666" s="9">
        <v>10.2191934156379</v>
      </c>
      <c r="S666" s="7">
        <v>2.0</v>
      </c>
      <c r="T666" s="7">
        <v>0.0</v>
      </c>
      <c r="U666" s="7">
        <v>4.70082897119342</v>
      </c>
      <c r="V666" s="10" t="str">
        <f t="shared" si="1"/>
        <v>2016-05</v>
      </c>
    </row>
    <row r="667">
      <c r="A667" s="7">
        <v>666.0</v>
      </c>
      <c r="B667" s="4" t="s">
        <v>2276</v>
      </c>
      <c r="C667" s="8">
        <v>42516.0</v>
      </c>
      <c r="D667" s="8">
        <v>42522.0</v>
      </c>
      <c r="E667" s="4" t="s">
        <v>26</v>
      </c>
      <c r="F667" s="4" t="s">
        <v>310</v>
      </c>
      <c r="G667" s="4" t="s">
        <v>311</v>
      </c>
      <c r="H667" s="4" t="s">
        <v>46</v>
      </c>
      <c r="I667" s="4" t="s">
        <v>30</v>
      </c>
      <c r="J667" s="4" t="s">
        <v>164</v>
      </c>
      <c r="K667" s="4" t="s">
        <v>2277</v>
      </c>
      <c r="L667" s="7">
        <v>20016.0</v>
      </c>
      <c r="M667" s="4" t="s">
        <v>33</v>
      </c>
      <c r="N667" s="4" t="s">
        <v>2280</v>
      </c>
      <c r="O667" s="4" t="s">
        <v>51</v>
      </c>
      <c r="P667" s="4" t="s">
        <v>124</v>
      </c>
      <c r="Q667" s="4" t="s">
        <v>2281</v>
      </c>
      <c r="R667" s="9">
        <v>13.4630452674897</v>
      </c>
      <c r="S667" s="7">
        <v>2.0</v>
      </c>
      <c r="T667" s="7">
        <v>0.0</v>
      </c>
      <c r="U667" s="7">
        <v>6.19300082304527</v>
      </c>
      <c r="V667" s="10" t="str">
        <f t="shared" si="1"/>
        <v>2016-05</v>
      </c>
    </row>
    <row r="668">
      <c r="A668" s="7">
        <v>667.0</v>
      </c>
      <c r="B668" s="4" t="s">
        <v>2276</v>
      </c>
      <c r="C668" s="8">
        <v>42516.0</v>
      </c>
      <c r="D668" s="8">
        <v>42522.0</v>
      </c>
      <c r="E668" s="4" t="s">
        <v>26</v>
      </c>
      <c r="F668" s="4" t="s">
        <v>310</v>
      </c>
      <c r="G668" s="4" t="s">
        <v>311</v>
      </c>
      <c r="H668" s="4" t="s">
        <v>46</v>
      </c>
      <c r="I668" s="4" t="s">
        <v>30</v>
      </c>
      <c r="J668" s="4" t="s">
        <v>164</v>
      </c>
      <c r="K668" s="4" t="s">
        <v>2277</v>
      </c>
      <c r="L668" s="7">
        <v>20016.0</v>
      </c>
      <c r="M668" s="4" t="s">
        <v>33</v>
      </c>
      <c r="N668" s="4" t="s">
        <v>661</v>
      </c>
      <c r="O668" s="4" t="s">
        <v>35</v>
      </c>
      <c r="P668" s="4" t="s">
        <v>121</v>
      </c>
      <c r="Q668" s="4" t="s">
        <v>662</v>
      </c>
      <c r="R668" s="9">
        <v>43.8556049382716</v>
      </c>
      <c r="S668" s="7">
        <v>3.0</v>
      </c>
      <c r="T668" s="7">
        <v>0.0</v>
      </c>
      <c r="U668" s="7">
        <v>18.4193540740741</v>
      </c>
      <c r="V668" s="10" t="str">
        <f t="shared" si="1"/>
        <v>2016-05</v>
      </c>
    </row>
    <row r="669">
      <c r="A669" s="7">
        <v>668.0</v>
      </c>
      <c r="B669" s="4" t="s">
        <v>2282</v>
      </c>
      <c r="C669" s="8">
        <v>42516.0</v>
      </c>
      <c r="D669" s="8">
        <v>42522.0</v>
      </c>
      <c r="E669" s="4" t="s">
        <v>26</v>
      </c>
      <c r="F669" s="4" t="s">
        <v>2083</v>
      </c>
      <c r="G669" s="4" t="s">
        <v>2084</v>
      </c>
      <c r="H669" s="4" t="s">
        <v>29</v>
      </c>
      <c r="I669" s="4" t="s">
        <v>30</v>
      </c>
      <c r="J669" s="4" t="s">
        <v>90</v>
      </c>
      <c r="K669" s="4" t="s">
        <v>91</v>
      </c>
      <c r="L669" s="7">
        <v>19134.0</v>
      </c>
      <c r="M669" s="4" t="s">
        <v>33</v>
      </c>
      <c r="N669" s="4" t="s">
        <v>2283</v>
      </c>
      <c r="O669" s="4" t="s">
        <v>51</v>
      </c>
      <c r="P669" s="4" t="s">
        <v>93</v>
      </c>
      <c r="Q669" s="4" t="s">
        <v>2284</v>
      </c>
      <c r="R669" s="9">
        <v>1.59436378600823</v>
      </c>
      <c r="S669" s="7">
        <v>1.0</v>
      </c>
      <c r="T669" s="7">
        <v>0.2</v>
      </c>
      <c r="U669" s="7">
        <v>0.179365925925926</v>
      </c>
      <c r="V669" s="10" t="str">
        <f t="shared" si="1"/>
        <v>2016-05</v>
      </c>
    </row>
    <row r="670">
      <c r="A670" s="7">
        <v>669.0</v>
      </c>
      <c r="B670" s="4" t="s">
        <v>2282</v>
      </c>
      <c r="C670" s="8">
        <v>42516.0</v>
      </c>
      <c r="D670" s="8">
        <v>42522.0</v>
      </c>
      <c r="E670" s="4" t="s">
        <v>26</v>
      </c>
      <c r="F670" s="4" t="s">
        <v>2083</v>
      </c>
      <c r="G670" s="4" t="s">
        <v>2084</v>
      </c>
      <c r="H670" s="4" t="s">
        <v>29</v>
      </c>
      <c r="I670" s="4" t="s">
        <v>30</v>
      </c>
      <c r="J670" s="4" t="s">
        <v>90</v>
      </c>
      <c r="K670" s="4" t="s">
        <v>91</v>
      </c>
      <c r="L670" s="7">
        <v>19134.0</v>
      </c>
      <c r="M670" s="4" t="s">
        <v>33</v>
      </c>
      <c r="N670" s="4" t="s">
        <v>2285</v>
      </c>
      <c r="O670" s="4" t="s">
        <v>51</v>
      </c>
      <c r="P670" s="4" t="s">
        <v>283</v>
      </c>
      <c r="Q670" s="4" t="s">
        <v>2286</v>
      </c>
      <c r="R670" s="9">
        <v>36.9417481481481</v>
      </c>
      <c r="S670" s="7">
        <v>2.0</v>
      </c>
      <c r="T670" s="7">
        <v>0.2</v>
      </c>
      <c r="U670" s="7">
        <v>6.92657777777778</v>
      </c>
      <c r="V670" s="10" t="str">
        <f t="shared" si="1"/>
        <v>2016-05</v>
      </c>
    </row>
    <row r="671">
      <c r="A671" s="7">
        <v>670.0</v>
      </c>
      <c r="B671" s="4" t="s">
        <v>2287</v>
      </c>
      <c r="C671" s="8">
        <v>42516.0</v>
      </c>
      <c r="D671" s="8">
        <v>42521.0</v>
      </c>
      <c r="E671" s="4" t="s">
        <v>26</v>
      </c>
      <c r="F671" s="4" t="s">
        <v>2288</v>
      </c>
      <c r="G671" s="4" t="s">
        <v>2289</v>
      </c>
      <c r="H671" s="4" t="s">
        <v>46</v>
      </c>
      <c r="I671" s="4" t="s">
        <v>30</v>
      </c>
      <c r="J671" s="4" t="s">
        <v>2290</v>
      </c>
      <c r="K671" s="4" t="s">
        <v>48</v>
      </c>
      <c r="L671" s="7">
        <v>92704.0</v>
      </c>
      <c r="M671" s="4" t="s">
        <v>49</v>
      </c>
      <c r="N671" s="4" t="s">
        <v>2291</v>
      </c>
      <c r="O671" s="4" t="s">
        <v>51</v>
      </c>
      <c r="P671" s="4" t="s">
        <v>272</v>
      </c>
      <c r="Q671" s="4" t="s">
        <v>2292</v>
      </c>
      <c r="R671" s="9">
        <v>5.94</v>
      </c>
      <c r="S671" s="7">
        <v>3.0</v>
      </c>
      <c r="T671" s="7">
        <v>0.0</v>
      </c>
      <c r="U671" s="7">
        <v>0.0</v>
      </c>
      <c r="V671" s="10" t="str">
        <f t="shared" si="1"/>
        <v>2016-05</v>
      </c>
    </row>
    <row r="672">
      <c r="A672" s="7">
        <v>671.0</v>
      </c>
      <c r="B672" s="4" t="s">
        <v>2287</v>
      </c>
      <c r="C672" s="8">
        <v>42516.0</v>
      </c>
      <c r="D672" s="8">
        <v>42521.0</v>
      </c>
      <c r="E672" s="4" t="s">
        <v>26</v>
      </c>
      <c r="F672" s="4" t="s">
        <v>2288</v>
      </c>
      <c r="G672" s="4" t="s">
        <v>2289</v>
      </c>
      <c r="H672" s="4" t="s">
        <v>46</v>
      </c>
      <c r="I672" s="4" t="s">
        <v>30</v>
      </c>
      <c r="J672" s="4" t="s">
        <v>2290</v>
      </c>
      <c r="K672" s="4" t="s">
        <v>48</v>
      </c>
      <c r="L672" s="7">
        <v>92704.0</v>
      </c>
      <c r="M672" s="4" t="s">
        <v>49</v>
      </c>
      <c r="N672" s="4" t="s">
        <v>2293</v>
      </c>
      <c r="O672" s="4" t="s">
        <v>51</v>
      </c>
      <c r="P672" s="4" t="s">
        <v>124</v>
      </c>
      <c r="Q672" s="4" t="s">
        <v>2294</v>
      </c>
      <c r="R672" s="9">
        <v>45.36</v>
      </c>
      <c r="S672" s="7">
        <v>7.0</v>
      </c>
      <c r="T672" s="7">
        <v>0.0</v>
      </c>
      <c r="U672" s="7">
        <v>21.7728</v>
      </c>
      <c r="V672" s="10" t="str">
        <f t="shared" si="1"/>
        <v>2016-05</v>
      </c>
    </row>
    <row r="673">
      <c r="A673" s="7">
        <v>672.0</v>
      </c>
      <c r="B673" s="4" t="s">
        <v>2287</v>
      </c>
      <c r="C673" s="8">
        <v>42516.0</v>
      </c>
      <c r="D673" s="8">
        <v>42521.0</v>
      </c>
      <c r="E673" s="4" t="s">
        <v>26</v>
      </c>
      <c r="F673" s="4" t="s">
        <v>2288</v>
      </c>
      <c r="G673" s="4" t="s">
        <v>2289</v>
      </c>
      <c r="H673" s="4" t="s">
        <v>46</v>
      </c>
      <c r="I673" s="4" t="s">
        <v>30</v>
      </c>
      <c r="J673" s="4" t="s">
        <v>2290</v>
      </c>
      <c r="K673" s="4" t="s">
        <v>48</v>
      </c>
      <c r="L673" s="7">
        <v>92704.0</v>
      </c>
      <c r="M673" s="4" t="s">
        <v>49</v>
      </c>
      <c r="N673" s="4" t="s">
        <v>2295</v>
      </c>
      <c r="O673" s="4" t="s">
        <v>39</v>
      </c>
      <c r="P673" s="4" t="s">
        <v>40</v>
      </c>
      <c r="Q673" s="4" t="s">
        <v>2296</v>
      </c>
      <c r="R673" s="9">
        <v>211.168</v>
      </c>
      <c r="S673" s="7">
        <v>4.0</v>
      </c>
      <c r="T673" s="7">
        <v>0.2</v>
      </c>
      <c r="U673" s="7">
        <v>23.7564</v>
      </c>
      <c r="V673" s="10" t="str">
        <f t="shared" si="1"/>
        <v>2016-05</v>
      </c>
    </row>
    <row r="674">
      <c r="A674" s="7">
        <v>673.0</v>
      </c>
      <c r="B674" s="4" t="s">
        <v>2287</v>
      </c>
      <c r="C674" s="8">
        <v>42516.0</v>
      </c>
      <c r="D674" s="8">
        <v>42521.0</v>
      </c>
      <c r="E674" s="4" t="s">
        <v>26</v>
      </c>
      <c r="F674" s="4" t="s">
        <v>2288</v>
      </c>
      <c r="G674" s="4" t="s">
        <v>2289</v>
      </c>
      <c r="H674" s="4" t="s">
        <v>46</v>
      </c>
      <c r="I674" s="4" t="s">
        <v>30</v>
      </c>
      <c r="J674" s="4" t="s">
        <v>2290</v>
      </c>
      <c r="K674" s="4" t="s">
        <v>48</v>
      </c>
      <c r="L674" s="7">
        <v>92704.0</v>
      </c>
      <c r="M674" s="4" t="s">
        <v>49</v>
      </c>
      <c r="N674" s="4" t="s">
        <v>2297</v>
      </c>
      <c r="O674" s="4" t="s">
        <v>35</v>
      </c>
      <c r="P674" s="4" t="s">
        <v>263</v>
      </c>
      <c r="Q674" s="4" t="s">
        <v>2298</v>
      </c>
      <c r="R674" s="9">
        <v>484.704</v>
      </c>
      <c r="S674" s="7">
        <v>6.0</v>
      </c>
      <c r="T674" s="7">
        <v>0.2</v>
      </c>
      <c r="U674" s="7">
        <v>-84.8232</v>
      </c>
      <c r="V674" s="10" t="str">
        <f t="shared" si="1"/>
        <v>2016-05</v>
      </c>
    </row>
    <row r="675">
      <c r="A675" s="7">
        <v>674.0</v>
      </c>
      <c r="B675" s="4" t="s">
        <v>2287</v>
      </c>
      <c r="C675" s="8">
        <v>42516.0</v>
      </c>
      <c r="D675" s="8">
        <v>42521.0</v>
      </c>
      <c r="E675" s="4" t="s">
        <v>26</v>
      </c>
      <c r="F675" s="4" t="s">
        <v>2288</v>
      </c>
      <c r="G675" s="4" t="s">
        <v>2289</v>
      </c>
      <c r="H675" s="4" t="s">
        <v>46</v>
      </c>
      <c r="I675" s="4" t="s">
        <v>30</v>
      </c>
      <c r="J675" s="4" t="s">
        <v>2290</v>
      </c>
      <c r="K675" s="4" t="s">
        <v>48</v>
      </c>
      <c r="L675" s="7">
        <v>92704.0</v>
      </c>
      <c r="M675" s="4" t="s">
        <v>49</v>
      </c>
      <c r="N675" s="4" t="s">
        <v>2299</v>
      </c>
      <c r="O675" s="4" t="s">
        <v>39</v>
      </c>
      <c r="P675" s="4" t="s">
        <v>446</v>
      </c>
      <c r="Q675" s="4" t="s">
        <v>2300</v>
      </c>
      <c r="R675" s="9">
        <v>371.976</v>
      </c>
      <c r="S675" s="7">
        <v>3.0</v>
      </c>
      <c r="T675" s="7">
        <v>0.2</v>
      </c>
      <c r="U675" s="7">
        <v>116.2425</v>
      </c>
      <c r="V675" s="10" t="str">
        <f t="shared" si="1"/>
        <v>2016-05</v>
      </c>
    </row>
    <row r="676">
      <c r="A676" s="7">
        <v>675.0</v>
      </c>
      <c r="B676" s="4" t="s">
        <v>2301</v>
      </c>
      <c r="C676" s="8">
        <v>42516.0</v>
      </c>
      <c r="D676" s="8">
        <v>42519.0</v>
      </c>
      <c r="E676" s="4" t="s">
        <v>98</v>
      </c>
      <c r="F676" s="4" t="s">
        <v>1268</v>
      </c>
      <c r="G676" s="4" t="s">
        <v>1269</v>
      </c>
      <c r="H676" s="4" t="s">
        <v>29</v>
      </c>
      <c r="I676" s="4" t="s">
        <v>30</v>
      </c>
      <c r="J676" s="4" t="s">
        <v>2302</v>
      </c>
      <c r="K676" s="4" t="s">
        <v>102</v>
      </c>
      <c r="L676" s="7">
        <v>33445.0</v>
      </c>
      <c r="M676" s="4" t="s">
        <v>83</v>
      </c>
      <c r="N676" s="4" t="s">
        <v>2303</v>
      </c>
      <c r="O676" s="4" t="s">
        <v>51</v>
      </c>
      <c r="P676" s="4" t="s">
        <v>52</v>
      </c>
      <c r="Q676" s="4" t="s">
        <v>2304</v>
      </c>
      <c r="R676" s="9">
        <v>147.177655453174</v>
      </c>
      <c r="S676" s="7">
        <v>6.0</v>
      </c>
      <c r="T676" s="7">
        <v>0.2</v>
      </c>
      <c r="U676" s="7">
        <v>11.0383241589881</v>
      </c>
      <c r="V676" s="10" t="str">
        <f t="shared" si="1"/>
        <v>2016-05</v>
      </c>
    </row>
    <row r="677">
      <c r="A677" s="7">
        <v>676.0</v>
      </c>
      <c r="B677" s="4" t="s">
        <v>2301</v>
      </c>
      <c r="C677" s="8">
        <v>42516.0</v>
      </c>
      <c r="D677" s="8">
        <v>42519.0</v>
      </c>
      <c r="E677" s="4" t="s">
        <v>98</v>
      </c>
      <c r="F677" s="4" t="s">
        <v>1268</v>
      </c>
      <c r="G677" s="4" t="s">
        <v>1269</v>
      </c>
      <c r="H677" s="4" t="s">
        <v>29</v>
      </c>
      <c r="I677" s="4" t="s">
        <v>30</v>
      </c>
      <c r="J677" s="4" t="s">
        <v>2302</v>
      </c>
      <c r="K677" s="4" t="s">
        <v>102</v>
      </c>
      <c r="L677" s="7">
        <v>33445.0</v>
      </c>
      <c r="M677" s="4" t="s">
        <v>83</v>
      </c>
      <c r="N677" s="4" t="s">
        <v>2305</v>
      </c>
      <c r="O677" s="4" t="s">
        <v>39</v>
      </c>
      <c r="P677" s="4" t="s">
        <v>61</v>
      </c>
      <c r="Q677" s="4" t="s">
        <v>2306</v>
      </c>
      <c r="R677" s="9">
        <v>37.7920414774563</v>
      </c>
      <c r="S677" s="7">
        <v>2.0</v>
      </c>
      <c r="T677" s="7">
        <v>0.2</v>
      </c>
      <c r="U677" s="7">
        <v>9.44801036936407</v>
      </c>
      <c r="V677" s="10" t="str">
        <f t="shared" si="1"/>
        <v>2016-05</v>
      </c>
    </row>
    <row r="678">
      <c r="A678" s="7">
        <v>677.0</v>
      </c>
      <c r="B678" s="4" t="s">
        <v>2307</v>
      </c>
      <c r="C678" s="8">
        <v>42516.0</v>
      </c>
      <c r="D678" s="8">
        <v>42520.0</v>
      </c>
      <c r="E678" s="4" t="s">
        <v>26</v>
      </c>
      <c r="F678" s="4" t="s">
        <v>1831</v>
      </c>
      <c r="G678" s="4" t="s">
        <v>1832</v>
      </c>
      <c r="H678" s="4" t="s">
        <v>46</v>
      </c>
      <c r="I678" s="4" t="s">
        <v>30</v>
      </c>
      <c r="J678" s="4" t="s">
        <v>681</v>
      </c>
      <c r="K678" s="4" t="s">
        <v>130</v>
      </c>
      <c r="L678" s="7">
        <v>53209.0</v>
      </c>
      <c r="M678" s="4" t="s">
        <v>59</v>
      </c>
      <c r="N678" s="4" t="s">
        <v>470</v>
      </c>
      <c r="O678" s="4" t="s">
        <v>35</v>
      </c>
      <c r="P678" s="4" t="s">
        <v>121</v>
      </c>
      <c r="Q678" s="4" t="s">
        <v>471</v>
      </c>
      <c r="R678" s="9">
        <v>28.5586172839506</v>
      </c>
      <c r="S678" s="7">
        <v>3.0</v>
      </c>
      <c r="T678" s="7">
        <v>0.0</v>
      </c>
      <c r="U678" s="7">
        <v>11.9946192592593</v>
      </c>
      <c r="V678" s="10" t="str">
        <f t="shared" si="1"/>
        <v>2016-05</v>
      </c>
    </row>
    <row r="679">
      <c r="A679" s="7">
        <v>678.0</v>
      </c>
      <c r="B679" s="4" t="s">
        <v>2308</v>
      </c>
      <c r="C679" s="8">
        <v>42517.0</v>
      </c>
      <c r="D679" s="8">
        <v>42519.0</v>
      </c>
      <c r="E679" s="4" t="s">
        <v>98</v>
      </c>
      <c r="F679" s="4" t="s">
        <v>146</v>
      </c>
      <c r="G679" s="4" t="s">
        <v>147</v>
      </c>
      <c r="H679" s="4" t="s">
        <v>29</v>
      </c>
      <c r="I679" s="4" t="s">
        <v>30</v>
      </c>
      <c r="J679" s="4" t="s">
        <v>1461</v>
      </c>
      <c r="K679" s="4" t="s">
        <v>884</v>
      </c>
      <c r="L679" s="7">
        <v>48205.0</v>
      </c>
      <c r="M679" s="4" t="s">
        <v>59</v>
      </c>
      <c r="N679" s="4" t="s">
        <v>1559</v>
      </c>
      <c r="O679" s="4" t="s">
        <v>35</v>
      </c>
      <c r="P679" s="4" t="s">
        <v>263</v>
      </c>
      <c r="Q679" s="4" t="s">
        <v>1560</v>
      </c>
      <c r="R679" s="9">
        <v>3716.92481481482</v>
      </c>
      <c r="S679" s="7">
        <v>5.0</v>
      </c>
      <c r="T679" s="7">
        <v>0.0</v>
      </c>
      <c r="U679" s="7">
        <v>743.384962962963</v>
      </c>
      <c r="V679" s="10" t="str">
        <f t="shared" si="1"/>
        <v>2016-05</v>
      </c>
    </row>
    <row r="680">
      <c r="A680" s="7">
        <v>679.0</v>
      </c>
      <c r="B680" s="4" t="s">
        <v>2308</v>
      </c>
      <c r="C680" s="8">
        <v>42517.0</v>
      </c>
      <c r="D680" s="8">
        <v>42519.0</v>
      </c>
      <c r="E680" s="4" t="s">
        <v>98</v>
      </c>
      <c r="F680" s="4" t="s">
        <v>146</v>
      </c>
      <c r="G680" s="4" t="s">
        <v>147</v>
      </c>
      <c r="H680" s="4" t="s">
        <v>29</v>
      </c>
      <c r="I680" s="4" t="s">
        <v>30</v>
      </c>
      <c r="J680" s="4" t="s">
        <v>1461</v>
      </c>
      <c r="K680" s="4" t="s">
        <v>884</v>
      </c>
      <c r="L680" s="7">
        <v>48205.0</v>
      </c>
      <c r="M680" s="4" t="s">
        <v>59</v>
      </c>
      <c r="N680" s="4" t="s">
        <v>2309</v>
      </c>
      <c r="O680" s="4" t="s">
        <v>51</v>
      </c>
      <c r="P680" s="4" t="s">
        <v>124</v>
      </c>
      <c r="Q680" s="4" t="s">
        <v>2310</v>
      </c>
      <c r="R680" s="9">
        <v>152.83837037037</v>
      </c>
      <c r="S680" s="7">
        <v>3.0</v>
      </c>
      <c r="T680" s="7">
        <v>0.0</v>
      </c>
      <c r="U680" s="7">
        <v>73.3624177777778</v>
      </c>
      <c r="V680" s="10" t="str">
        <f t="shared" si="1"/>
        <v>2016-05</v>
      </c>
    </row>
    <row r="681">
      <c r="A681" s="7">
        <v>680.0</v>
      </c>
      <c r="B681" s="4" t="s">
        <v>2308</v>
      </c>
      <c r="C681" s="8">
        <v>42517.0</v>
      </c>
      <c r="D681" s="8">
        <v>42519.0</v>
      </c>
      <c r="E681" s="4" t="s">
        <v>98</v>
      </c>
      <c r="F681" s="4" t="s">
        <v>146</v>
      </c>
      <c r="G681" s="4" t="s">
        <v>147</v>
      </c>
      <c r="H681" s="4" t="s">
        <v>29</v>
      </c>
      <c r="I681" s="4" t="s">
        <v>30</v>
      </c>
      <c r="J681" s="4" t="s">
        <v>1461</v>
      </c>
      <c r="K681" s="4" t="s">
        <v>884</v>
      </c>
      <c r="L681" s="7">
        <v>48205.0</v>
      </c>
      <c r="M681" s="4" t="s">
        <v>59</v>
      </c>
      <c r="N681" s="4" t="s">
        <v>2311</v>
      </c>
      <c r="O681" s="4" t="s">
        <v>51</v>
      </c>
      <c r="P681" s="4" t="s">
        <v>124</v>
      </c>
      <c r="Q681" s="4" t="s">
        <v>2312</v>
      </c>
      <c r="R681" s="9">
        <v>333.578333333333</v>
      </c>
      <c r="S681" s="7">
        <v>3.0</v>
      </c>
      <c r="T681" s="7">
        <v>0.0</v>
      </c>
      <c r="U681" s="7">
        <v>160.1176</v>
      </c>
      <c r="V681" s="10" t="str">
        <f t="shared" si="1"/>
        <v>2016-05</v>
      </c>
    </row>
    <row r="682">
      <c r="A682" s="7">
        <v>681.0</v>
      </c>
      <c r="B682" s="4" t="s">
        <v>2313</v>
      </c>
      <c r="C682" s="8">
        <v>42517.0</v>
      </c>
      <c r="D682" s="8">
        <v>42521.0</v>
      </c>
      <c r="E682" s="4" t="s">
        <v>26</v>
      </c>
      <c r="F682" s="4" t="s">
        <v>2314</v>
      </c>
      <c r="G682" s="4" t="s">
        <v>2315</v>
      </c>
      <c r="H682" s="4" t="s">
        <v>46</v>
      </c>
      <c r="I682" s="4" t="s">
        <v>30</v>
      </c>
      <c r="J682" s="4" t="s">
        <v>384</v>
      </c>
      <c r="K682" s="4" t="s">
        <v>385</v>
      </c>
      <c r="L682" s="7">
        <v>60623.0</v>
      </c>
      <c r="M682" s="4" t="s">
        <v>59</v>
      </c>
      <c r="N682" s="4" t="s">
        <v>2316</v>
      </c>
      <c r="O682" s="4" t="s">
        <v>35</v>
      </c>
      <c r="P682" s="4" t="s">
        <v>121</v>
      </c>
      <c r="Q682" s="4" t="s">
        <v>2317</v>
      </c>
      <c r="R682" s="9">
        <v>26.6989925925926</v>
      </c>
      <c r="S682" s="7">
        <v>3.0</v>
      </c>
      <c r="T682" s="7">
        <v>0.6</v>
      </c>
      <c r="U682" s="7">
        <v>-35.3761651851852</v>
      </c>
      <c r="V682" s="10" t="str">
        <f t="shared" si="1"/>
        <v>2016-05</v>
      </c>
    </row>
    <row r="683">
      <c r="A683" s="7">
        <v>682.0</v>
      </c>
      <c r="B683" s="4" t="s">
        <v>2313</v>
      </c>
      <c r="C683" s="8">
        <v>42517.0</v>
      </c>
      <c r="D683" s="8">
        <v>42521.0</v>
      </c>
      <c r="E683" s="4" t="s">
        <v>26</v>
      </c>
      <c r="F683" s="4" t="s">
        <v>2314</v>
      </c>
      <c r="G683" s="4" t="s">
        <v>2315</v>
      </c>
      <c r="H683" s="4" t="s">
        <v>46</v>
      </c>
      <c r="I683" s="4" t="s">
        <v>30</v>
      </c>
      <c r="J683" s="4" t="s">
        <v>384</v>
      </c>
      <c r="K683" s="4" t="s">
        <v>385</v>
      </c>
      <c r="L683" s="7">
        <v>60623.0</v>
      </c>
      <c r="M683" s="4" t="s">
        <v>59</v>
      </c>
      <c r="N683" s="4" t="s">
        <v>2318</v>
      </c>
      <c r="O683" s="4" t="s">
        <v>35</v>
      </c>
      <c r="P683" s="4" t="s">
        <v>121</v>
      </c>
      <c r="Q683" s="4" t="s">
        <v>2319</v>
      </c>
      <c r="R683" s="9">
        <v>5.9217975308642</v>
      </c>
      <c r="S683" s="7">
        <v>2.0</v>
      </c>
      <c r="T683" s="7">
        <v>0.6</v>
      </c>
      <c r="U683" s="7">
        <v>-1.77653925925926</v>
      </c>
      <c r="V683" s="10" t="str">
        <f t="shared" si="1"/>
        <v>2016-05</v>
      </c>
    </row>
    <row r="684">
      <c r="A684" s="7">
        <v>683.0</v>
      </c>
      <c r="B684" s="4" t="s">
        <v>2313</v>
      </c>
      <c r="C684" s="8">
        <v>42517.0</v>
      </c>
      <c r="D684" s="8">
        <v>42521.0</v>
      </c>
      <c r="E684" s="4" t="s">
        <v>26</v>
      </c>
      <c r="F684" s="4" t="s">
        <v>2314</v>
      </c>
      <c r="G684" s="4" t="s">
        <v>2315</v>
      </c>
      <c r="H684" s="4" t="s">
        <v>46</v>
      </c>
      <c r="I684" s="4" t="s">
        <v>30</v>
      </c>
      <c r="J684" s="4" t="s">
        <v>384</v>
      </c>
      <c r="K684" s="4" t="s">
        <v>385</v>
      </c>
      <c r="L684" s="7">
        <v>60623.0</v>
      </c>
      <c r="M684" s="4" t="s">
        <v>59</v>
      </c>
      <c r="N684" s="4" t="s">
        <v>673</v>
      </c>
      <c r="O684" s="4" t="s">
        <v>51</v>
      </c>
      <c r="P684" s="4" t="s">
        <v>52</v>
      </c>
      <c r="Q684" s="4" t="s">
        <v>674</v>
      </c>
      <c r="R684" s="9">
        <v>1375.85075555556</v>
      </c>
      <c r="S684" s="7">
        <v>9.0</v>
      </c>
      <c r="T684" s="7">
        <v>0.2</v>
      </c>
      <c r="U684" s="7">
        <v>103.188806666667</v>
      </c>
      <c r="V684" s="10" t="str">
        <f t="shared" si="1"/>
        <v>2016-05</v>
      </c>
    </row>
    <row r="685">
      <c r="A685" s="7">
        <v>684.0</v>
      </c>
      <c r="B685" s="4" t="s">
        <v>2320</v>
      </c>
      <c r="C685" s="8">
        <v>42517.0</v>
      </c>
      <c r="D685" s="8">
        <v>42523.0</v>
      </c>
      <c r="E685" s="4" t="s">
        <v>26</v>
      </c>
      <c r="F685" s="4" t="s">
        <v>2321</v>
      </c>
      <c r="G685" s="4" t="s">
        <v>2322</v>
      </c>
      <c r="H685" s="4" t="s">
        <v>46</v>
      </c>
      <c r="I685" s="4" t="s">
        <v>30</v>
      </c>
      <c r="J685" s="4" t="s">
        <v>47</v>
      </c>
      <c r="K685" s="4" t="s">
        <v>48</v>
      </c>
      <c r="L685" s="7">
        <v>90045.0</v>
      </c>
      <c r="M685" s="4" t="s">
        <v>49</v>
      </c>
      <c r="N685" s="4" t="s">
        <v>2323</v>
      </c>
      <c r="O685" s="4" t="s">
        <v>51</v>
      </c>
      <c r="P685" s="4" t="s">
        <v>124</v>
      </c>
      <c r="Q685" s="4" t="s">
        <v>2324</v>
      </c>
      <c r="R685" s="9">
        <v>13.38</v>
      </c>
      <c r="S685" s="7">
        <v>2.0</v>
      </c>
      <c r="T685" s="7">
        <v>0.0</v>
      </c>
      <c r="U685" s="7">
        <v>6.1548</v>
      </c>
      <c r="V685" s="10" t="str">
        <f t="shared" si="1"/>
        <v>2016-05</v>
      </c>
    </row>
    <row r="686">
      <c r="A686" s="7">
        <v>685.0</v>
      </c>
      <c r="B686" s="4" t="s">
        <v>2325</v>
      </c>
      <c r="C686" s="8">
        <v>42518.0</v>
      </c>
      <c r="D686" s="8">
        <v>42525.0</v>
      </c>
      <c r="E686" s="4" t="s">
        <v>26</v>
      </c>
      <c r="F686" s="4" t="s">
        <v>2326</v>
      </c>
      <c r="G686" s="4" t="s">
        <v>2327</v>
      </c>
      <c r="H686" s="4" t="s">
        <v>46</v>
      </c>
      <c r="I686" s="4" t="s">
        <v>30</v>
      </c>
      <c r="J686" s="4" t="s">
        <v>585</v>
      </c>
      <c r="K686" s="4" t="s">
        <v>334</v>
      </c>
      <c r="L686" s="7">
        <v>39212.0</v>
      </c>
      <c r="M686" s="4" t="s">
        <v>83</v>
      </c>
      <c r="N686" s="4" t="s">
        <v>2328</v>
      </c>
      <c r="O686" s="4" t="s">
        <v>51</v>
      </c>
      <c r="P686" s="4" t="s">
        <v>93</v>
      </c>
      <c r="Q686" s="4" t="s">
        <v>2329</v>
      </c>
      <c r="R686" s="9">
        <v>148.100888289337</v>
      </c>
      <c r="S686" s="7">
        <v>6.0</v>
      </c>
      <c r="T686" s="7">
        <v>0.0</v>
      </c>
      <c r="U686" s="7">
        <v>39.9872398381211</v>
      </c>
      <c r="V686" s="10" t="str">
        <f t="shared" si="1"/>
        <v>2016-05</v>
      </c>
    </row>
    <row r="687">
      <c r="A687" s="7">
        <v>686.0</v>
      </c>
      <c r="B687" s="4" t="s">
        <v>2330</v>
      </c>
      <c r="C687" s="8">
        <v>42518.0</v>
      </c>
      <c r="D687" s="8">
        <v>42524.0</v>
      </c>
      <c r="E687" s="4" t="s">
        <v>26</v>
      </c>
      <c r="F687" s="4" t="s">
        <v>2331</v>
      </c>
      <c r="G687" s="4" t="s">
        <v>2332</v>
      </c>
      <c r="H687" s="4" t="s">
        <v>29</v>
      </c>
      <c r="I687" s="4" t="s">
        <v>30</v>
      </c>
      <c r="J687" s="4" t="s">
        <v>1931</v>
      </c>
      <c r="K687" s="4" t="s">
        <v>102</v>
      </c>
      <c r="L687" s="7">
        <v>32303.0</v>
      </c>
      <c r="M687" s="4" t="s">
        <v>83</v>
      </c>
      <c r="N687" s="4" t="s">
        <v>2333</v>
      </c>
      <c r="O687" s="4" t="s">
        <v>35</v>
      </c>
      <c r="P687" s="4" t="s">
        <v>263</v>
      </c>
      <c r="Q687" s="4" t="s">
        <v>2334</v>
      </c>
      <c r="R687" s="9">
        <v>308.209673905265</v>
      </c>
      <c r="S687" s="7">
        <v>8.0</v>
      </c>
      <c r="T687" s="7">
        <v>0.2</v>
      </c>
      <c r="U687" s="7">
        <v>-19.2631046190791</v>
      </c>
      <c r="V687" s="10" t="str">
        <f t="shared" si="1"/>
        <v>2016-05</v>
      </c>
    </row>
    <row r="688">
      <c r="A688" s="7">
        <v>687.0</v>
      </c>
      <c r="B688" s="4" t="s">
        <v>2330</v>
      </c>
      <c r="C688" s="8">
        <v>42518.0</v>
      </c>
      <c r="D688" s="8">
        <v>42524.0</v>
      </c>
      <c r="E688" s="4" t="s">
        <v>26</v>
      </c>
      <c r="F688" s="4" t="s">
        <v>2331</v>
      </c>
      <c r="G688" s="4" t="s">
        <v>2332</v>
      </c>
      <c r="H688" s="4" t="s">
        <v>29</v>
      </c>
      <c r="I688" s="4" t="s">
        <v>30</v>
      </c>
      <c r="J688" s="4" t="s">
        <v>1931</v>
      </c>
      <c r="K688" s="4" t="s">
        <v>102</v>
      </c>
      <c r="L688" s="7">
        <v>32303.0</v>
      </c>
      <c r="M688" s="4" t="s">
        <v>83</v>
      </c>
      <c r="N688" s="4" t="s">
        <v>2335</v>
      </c>
      <c r="O688" s="4" t="s">
        <v>51</v>
      </c>
      <c r="P688" s="4" t="s">
        <v>124</v>
      </c>
      <c r="Q688" s="4" t="s">
        <v>2336</v>
      </c>
      <c r="R688" s="9">
        <v>49.4482547269987</v>
      </c>
      <c r="S688" s="7">
        <v>13.0</v>
      </c>
      <c r="T688" s="7">
        <v>0.2</v>
      </c>
      <c r="U688" s="7">
        <v>15.4525796021871</v>
      </c>
      <c r="V688" s="10" t="str">
        <f t="shared" si="1"/>
        <v>2016-05</v>
      </c>
    </row>
    <row r="689">
      <c r="A689" s="7">
        <v>688.0</v>
      </c>
      <c r="B689" s="4" t="s">
        <v>2337</v>
      </c>
      <c r="C689" s="8">
        <v>42518.0</v>
      </c>
      <c r="D689" s="8">
        <v>42524.0</v>
      </c>
      <c r="E689" s="4" t="s">
        <v>26</v>
      </c>
      <c r="F689" s="4" t="s">
        <v>1975</v>
      </c>
      <c r="G689" s="4" t="s">
        <v>1976</v>
      </c>
      <c r="H689" s="4" t="s">
        <v>46</v>
      </c>
      <c r="I689" s="4" t="s">
        <v>30</v>
      </c>
      <c r="J689" s="4" t="s">
        <v>47</v>
      </c>
      <c r="K689" s="4" t="s">
        <v>48</v>
      </c>
      <c r="L689" s="7">
        <v>90004.0</v>
      </c>
      <c r="M689" s="4" t="s">
        <v>49</v>
      </c>
      <c r="N689" s="4" t="s">
        <v>2338</v>
      </c>
      <c r="O689" s="4" t="s">
        <v>51</v>
      </c>
      <c r="P689" s="4" t="s">
        <v>283</v>
      </c>
      <c r="Q689" s="4" t="s">
        <v>2339</v>
      </c>
      <c r="R689" s="9">
        <v>262.24</v>
      </c>
      <c r="S689" s="7">
        <v>2.0</v>
      </c>
      <c r="T689" s="7">
        <v>0.0</v>
      </c>
      <c r="U689" s="7">
        <v>78.672</v>
      </c>
      <c r="V689" s="10" t="str">
        <f t="shared" si="1"/>
        <v>2016-05</v>
      </c>
    </row>
    <row r="690">
      <c r="A690" s="7">
        <v>689.0</v>
      </c>
      <c r="B690" s="4" t="s">
        <v>2337</v>
      </c>
      <c r="C690" s="8">
        <v>42518.0</v>
      </c>
      <c r="D690" s="8">
        <v>42524.0</v>
      </c>
      <c r="E690" s="4" t="s">
        <v>26</v>
      </c>
      <c r="F690" s="4" t="s">
        <v>1975</v>
      </c>
      <c r="G690" s="4" t="s">
        <v>1976</v>
      </c>
      <c r="H690" s="4" t="s">
        <v>46</v>
      </c>
      <c r="I690" s="4" t="s">
        <v>30</v>
      </c>
      <c r="J690" s="4" t="s">
        <v>47</v>
      </c>
      <c r="K690" s="4" t="s">
        <v>48</v>
      </c>
      <c r="L690" s="7">
        <v>90004.0</v>
      </c>
      <c r="M690" s="4" t="s">
        <v>49</v>
      </c>
      <c r="N690" s="4" t="s">
        <v>2340</v>
      </c>
      <c r="O690" s="4" t="s">
        <v>51</v>
      </c>
      <c r="P690" s="4" t="s">
        <v>124</v>
      </c>
      <c r="Q690" s="4" t="s">
        <v>2341</v>
      </c>
      <c r="R690" s="9">
        <v>182.72</v>
      </c>
      <c r="S690" s="7">
        <v>8.0</v>
      </c>
      <c r="T690" s="7">
        <v>0.0</v>
      </c>
      <c r="U690" s="7">
        <v>84.0512</v>
      </c>
      <c r="V690" s="10" t="str">
        <f t="shared" si="1"/>
        <v>2016-05</v>
      </c>
    </row>
    <row r="691">
      <c r="A691" s="7">
        <v>690.0</v>
      </c>
      <c r="B691" s="4" t="s">
        <v>2337</v>
      </c>
      <c r="C691" s="8">
        <v>42518.0</v>
      </c>
      <c r="D691" s="8">
        <v>42524.0</v>
      </c>
      <c r="E691" s="4" t="s">
        <v>26</v>
      </c>
      <c r="F691" s="4" t="s">
        <v>1975</v>
      </c>
      <c r="G691" s="4" t="s">
        <v>1976</v>
      </c>
      <c r="H691" s="4" t="s">
        <v>46</v>
      </c>
      <c r="I691" s="4" t="s">
        <v>30</v>
      </c>
      <c r="J691" s="4" t="s">
        <v>47</v>
      </c>
      <c r="K691" s="4" t="s">
        <v>48</v>
      </c>
      <c r="L691" s="7">
        <v>90004.0</v>
      </c>
      <c r="M691" s="4" t="s">
        <v>49</v>
      </c>
      <c r="N691" s="4" t="s">
        <v>60</v>
      </c>
      <c r="O691" s="4" t="s">
        <v>39</v>
      </c>
      <c r="P691" s="4" t="s">
        <v>61</v>
      </c>
      <c r="Q691" s="4" t="s">
        <v>62</v>
      </c>
      <c r="R691" s="9">
        <v>131.6</v>
      </c>
      <c r="S691" s="7">
        <v>7.0</v>
      </c>
      <c r="T691" s="7">
        <v>0.0</v>
      </c>
      <c r="U691" s="7">
        <v>7.896</v>
      </c>
      <c r="V691" s="10" t="str">
        <f t="shared" si="1"/>
        <v>2016-05</v>
      </c>
    </row>
    <row r="692">
      <c r="A692" s="7">
        <v>691.0</v>
      </c>
      <c r="B692" s="4" t="s">
        <v>2337</v>
      </c>
      <c r="C692" s="8">
        <v>42518.0</v>
      </c>
      <c r="D692" s="8">
        <v>42524.0</v>
      </c>
      <c r="E692" s="4" t="s">
        <v>26</v>
      </c>
      <c r="F692" s="4" t="s">
        <v>1975</v>
      </c>
      <c r="G692" s="4" t="s">
        <v>1976</v>
      </c>
      <c r="H692" s="4" t="s">
        <v>46</v>
      </c>
      <c r="I692" s="4" t="s">
        <v>30</v>
      </c>
      <c r="J692" s="4" t="s">
        <v>47</v>
      </c>
      <c r="K692" s="4" t="s">
        <v>48</v>
      </c>
      <c r="L692" s="7">
        <v>90004.0</v>
      </c>
      <c r="M692" s="4" t="s">
        <v>49</v>
      </c>
      <c r="N692" s="4" t="s">
        <v>1227</v>
      </c>
      <c r="O692" s="4" t="s">
        <v>51</v>
      </c>
      <c r="P692" s="4" t="s">
        <v>76</v>
      </c>
      <c r="Q692" s="4" t="s">
        <v>1228</v>
      </c>
      <c r="R692" s="9">
        <v>22.72</v>
      </c>
      <c r="S692" s="7">
        <v>4.0</v>
      </c>
      <c r="T692" s="7">
        <v>0.2</v>
      </c>
      <c r="U692" s="7">
        <v>7.384</v>
      </c>
      <c r="V692" s="10" t="str">
        <f t="shared" si="1"/>
        <v>2016-05</v>
      </c>
    </row>
    <row r="693">
      <c r="A693" s="7">
        <v>692.0</v>
      </c>
      <c r="B693" s="4" t="s">
        <v>2337</v>
      </c>
      <c r="C693" s="8">
        <v>42518.0</v>
      </c>
      <c r="D693" s="8">
        <v>42524.0</v>
      </c>
      <c r="E693" s="4" t="s">
        <v>26</v>
      </c>
      <c r="F693" s="4" t="s">
        <v>1975</v>
      </c>
      <c r="G693" s="4" t="s">
        <v>1976</v>
      </c>
      <c r="H693" s="4" t="s">
        <v>46</v>
      </c>
      <c r="I693" s="4" t="s">
        <v>30</v>
      </c>
      <c r="J693" s="4" t="s">
        <v>47</v>
      </c>
      <c r="K693" s="4" t="s">
        <v>48</v>
      </c>
      <c r="L693" s="7">
        <v>90004.0</v>
      </c>
      <c r="M693" s="4" t="s">
        <v>49</v>
      </c>
      <c r="N693" s="4" t="s">
        <v>2342</v>
      </c>
      <c r="O693" s="4" t="s">
        <v>39</v>
      </c>
      <c r="P693" s="4" t="s">
        <v>446</v>
      </c>
      <c r="Q693" s="4" t="s">
        <v>2343</v>
      </c>
      <c r="R693" s="9">
        <v>558.4</v>
      </c>
      <c r="S693" s="7">
        <v>2.0</v>
      </c>
      <c r="T693" s="7">
        <v>0.2</v>
      </c>
      <c r="U693" s="7">
        <v>41.88</v>
      </c>
      <c r="V693" s="10" t="str">
        <f t="shared" si="1"/>
        <v>2016-05</v>
      </c>
    </row>
    <row r="694">
      <c r="A694" s="7">
        <v>693.0</v>
      </c>
      <c r="B694" s="4" t="s">
        <v>2344</v>
      </c>
      <c r="C694" s="8">
        <v>42518.0</v>
      </c>
      <c r="D694" s="8">
        <v>42518.0</v>
      </c>
      <c r="E694" s="4" t="s">
        <v>212</v>
      </c>
      <c r="F694" s="4" t="s">
        <v>1005</v>
      </c>
      <c r="G694" s="4" t="s">
        <v>1006</v>
      </c>
      <c r="H694" s="4" t="s">
        <v>29</v>
      </c>
      <c r="I694" s="4" t="s">
        <v>30</v>
      </c>
      <c r="J694" s="4" t="s">
        <v>222</v>
      </c>
      <c r="K694" s="4" t="s">
        <v>223</v>
      </c>
      <c r="L694" s="7">
        <v>10035.0</v>
      </c>
      <c r="M694" s="4" t="s">
        <v>33</v>
      </c>
      <c r="N694" s="4" t="s">
        <v>1679</v>
      </c>
      <c r="O694" s="4" t="s">
        <v>51</v>
      </c>
      <c r="P694" s="4" t="s">
        <v>635</v>
      </c>
      <c r="Q694" s="4" t="s">
        <v>1680</v>
      </c>
      <c r="R694" s="9">
        <v>58.2437037037037</v>
      </c>
      <c r="S694" s="7">
        <v>5.0</v>
      </c>
      <c r="T694" s="7">
        <v>0.0</v>
      </c>
      <c r="U694" s="7">
        <v>16.308237037037</v>
      </c>
      <c r="V694" s="10" t="str">
        <f t="shared" si="1"/>
        <v>2016-05</v>
      </c>
    </row>
    <row r="695">
      <c r="A695" s="7">
        <v>694.0</v>
      </c>
      <c r="B695" s="4" t="s">
        <v>2345</v>
      </c>
      <c r="C695" s="8">
        <v>42518.0</v>
      </c>
      <c r="D695" s="8">
        <v>42523.0</v>
      </c>
      <c r="E695" s="4" t="s">
        <v>26</v>
      </c>
      <c r="F695" s="4" t="s">
        <v>1699</v>
      </c>
      <c r="G695" s="4" t="s">
        <v>1700</v>
      </c>
      <c r="H695" s="4" t="s">
        <v>112</v>
      </c>
      <c r="I695" s="4" t="s">
        <v>30</v>
      </c>
      <c r="J695" s="4" t="s">
        <v>2346</v>
      </c>
      <c r="K695" s="4" t="s">
        <v>385</v>
      </c>
      <c r="L695" s="7">
        <v>60068.0</v>
      </c>
      <c r="M695" s="4" t="s">
        <v>59</v>
      </c>
      <c r="N695" s="4" t="s">
        <v>2347</v>
      </c>
      <c r="O695" s="4" t="s">
        <v>39</v>
      </c>
      <c r="P695" s="4" t="s">
        <v>40</v>
      </c>
      <c r="Q695" s="4" t="s">
        <v>2348</v>
      </c>
      <c r="R695" s="9">
        <v>303.84329218107</v>
      </c>
      <c r="S695" s="7">
        <v>1.0</v>
      </c>
      <c r="T695" s="7">
        <v>0.2</v>
      </c>
      <c r="U695" s="7">
        <v>26.5862880658436</v>
      </c>
      <c r="V695" s="10" t="str">
        <f t="shared" si="1"/>
        <v>2016-05</v>
      </c>
    </row>
    <row r="696">
      <c r="A696" s="7">
        <v>695.0</v>
      </c>
      <c r="B696" s="4" t="s">
        <v>2349</v>
      </c>
      <c r="C696" s="8">
        <v>42519.0</v>
      </c>
      <c r="D696" s="8">
        <v>42522.0</v>
      </c>
      <c r="E696" s="4" t="s">
        <v>98</v>
      </c>
      <c r="F696" s="4" t="s">
        <v>2350</v>
      </c>
      <c r="G696" s="4" t="s">
        <v>2351</v>
      </c>
      <c r="H696" s="4" t="s">
        <v>46</v>
      </c>
      <c r="I696" s="4" t="s">
        <v>30</v>
      </c>
      <c r="J696" s="4" t="s">
        <v>2352</v>
      </c>
      <c r="K696" s="4" t="s">
        <v>2241</v>
      </c>
      <c r="L696" s="7">
        <v>36116.0</v>
      </c>
      <c r="M696" s="4" t="s">
        <v>83</v>
      </c>
      <c r="N696" s="4" t="s">
        <v>2353</v>
      </c>
      <c r="O696" s="4" t="s">
        <v>39</v>
      </c>
      <c r="P696" s="4" t="s">
        <v>40</v>
      </c>
      <c r="Q696" s="4" t="s">
        <v>2354</v>
      </c>
      <c r="R696" s="9">
        <v>770.896798749083</v>
      </c>
      <c r="S696" s="7">
        <v>5.0</v>
      </c>
      <c r="T696" s="7">
        <v>0.0</v>
      </c>
      <c r="U696" s="7">
        <v>215.851103649743</v>
      </c>
      <c r="V696" s="10" t="str">
        <f t="shared" si="1"/>
        <v>2016-05</v>
      </c>
    </row>
    <row r="697">
      <c r="A697" s="7">
        <v>696.0</v>
      </c>
      <c r="B697" s="4" t="s">
        <v>2349</v>
      </c>
      <c r="C697" s="8">
        <v>42519.0</v>
      </c>
      <c r="D697" s="8">
        <v>42522.0</v>
      </c>
      <c r="E697" s="4" t="s">
        <v>98</v>
      </c>
      <c r="F697" s="4" t="s">
        <v>2350</v>
      </c>
      <c r="G697" s="4" t="s">
        <v>2351</v>
      </c>
      <c r="H697" s="4" t="s">
        <v>46</v>
      </c>
      <c r="I697" s="4" t="s">
        <v>30</v>
      </c>
      <c r="J697" s="4" t="s">
        <v>2352</v>
      </c>
      <c r="K697" s="4" t="s">
        <v>2241</v>
      </c>
      <c r="L697" s="7">
        <v>36116.0</v>
      </c>
      <c r="M697" s="4" t="s">
        <v>83</v>
      </c>
      <c r="N697" s="4" t="s">
        <v>448</v>
      </c>
      <c r="O697" s="4" t="s">
        <v>51</v>
      </c>
      <c r="P697" s="4" t="s">
        <v>76</v>
      </c>
      <c r="Q697" s="4" t="s">
        <v>449</v>
      </c>
      <c r="R697" s="9">
        <v>17.9975027206842</v>
      </c>
      <c r="S697" s="7">
        <v>5.0</v>
      </c>
      <c r="T697" s="7">
        <v>0.0</v>
      </c>
      <c r="U697" s="7">
        <v>8.99875136034211</v>
      </c>
      <c r="V697" s="10" t="str">
        <f t="shared" si="1"/>
        <v>2016-05</v>
      </c>
    </row>
    <row r="698">
      <c r="A698" s="7">
        <v>697.0</v>
      </c>
      <c r="B698" s="4" t="s">
        <v>2355</v>
      </c>
      <c r="C698" s="8">
        <v>42519.0</v>
      </c>
      <c r="D698" s="8">
        <v>42523.0</v>
      </c>
      <c r="E698" s="4" t="s">
        <v>26</v>
      </c>
      <c r="F698" s="4" t="s">
        <v>1286</v>
      </c>
      <c r="G698" s="4" t="s">
        <v>1287</v>
      </c>
      <c r="H698" s="4" t="s">
        <v>46</v>
      </c>
      <c r="I698" s="4" t="s">
        <v>30</v>
      </c>
      <c r="J698" s="4" t="s">
        <v>643</v>
      </c>
      <c r="K698" s="4" t="s">
        <v>518</v>
      </c>
      <c r="L698" s="7">
        <v>37211.0</v>
      </c>
      <c r="M698" s="4" t="s">
        <v>83</v>
      </c>
      <c r="N698" s="4" t="s">
        <v>1544</v>
      </c>
      <c r="O698" s="4" t="s">
        <v>51</v>
      </c>
      <c r="P698" s="4" t="s">
        <v>76</v>
      </c>
      <c r="Q698" s="4" t="s">
        <v>1545</v>
      </c>
      <c r="R698" s="9">
        <v>8.82826048849975</v>
      </c>
      <c r="S698" s="7">
        <v>3.0</v>
      </c>
      <c r="T698" s="7">
        <v>0.7</v>
      </c>
      <c r="U698" s="7">
        <v>-6.76833304118314</v>
      </c>
      <c r="V698" s="10" t="str">
        <f t="shared" si="1"/>
        <v>2016-05</v>
      </c>
    </row>
    <row r="699">
      <c r="A699" s="7">
        <v>698.0</v>
      </c>
      <c r="B699" s="4" t="s">
        <v>2355</v>
      </c>
      <c r="C699" s="8">
        <v>42519.0</v>
      </c>
      <c r="D699" s="8">
        <v>42523.0</v>
      </c>
      <c r="E699" s="4" t="s">
        <v>26</v>
      </c>
      <c r="F699" s="4" t="s">
        <v>1286</v>
      </c>
      <c r="G699" s="4" t="s">
        <v>1287</v>
      </c>
      <c r="H699" s="4" t="s">
        <v>46</v>
      </c>
      <c r="I699" s="4" t="s">
        <v>30</v>
      </c>
      <c r="J699" s="4" t="s">
        <v>643</v>
      </c>
      <c r="K699" s="4" t="s">
        <v>518</v>
      </c>
      <c r="L699" s="7">
        <v>37211.0</v>
      </c>
      <c r="M699" s="4" t="s">
        <v>83</v>
      </c>
      <c r="N699" s="4" t="s">
        <v>2356</v>
      </c>
      <c r="O699" s="4" t="s">
        <v>51</v>
      </c>
      <c r="P699" s="4" t="s">
        <v>93</v>
      </c>
      <c r="Q699" s="4" t="s">
        <v>2357</v>
      </c>
      <c r="R699" s="9">
        <v>3.51596274704772</v>
      </c>
      <c r="S699" s="7">
        <v>2.0</v>
      </c>
      <c r="T699" s="7">
        <v>0.2</v>
      </c>
      <c r="U699" s="7">
        <v>0.263697206028579</v>
      </c>
      <c r="V699" s="10" t="str">
        <f t="shared" si="1"/>
        <v>2016-05</v>
      </c>
    </row>
    <row r="700">
      <c r="A700" s="7">
        <v>699.0</v>
      </c>
      <c r="B700" s="4" t="s">
        <v>2355</v>
      </c>
      <c r="C700" s="8">
        <v>42519.0</v>
      </c>
      <c r="D700" s="8">
        <v>42523.0</v>
      </c>
      <c r="E700" s="4" t="s">
        <v>26</v>
      </c>
      <c r="F700" s="4" t="s">
        <v>1286</v>
      </c>
      <c r="G700" s="4" t="s">
        <v>1287</v>
      </c>
      <c r="H700" s="4" t="s">
        <v>46</v>
      </c>
      <c r="I700" s="4" t="s">
        <v>30</v>
      </c>
      <c r="J700" s="4" t="s">
        <v>643</v>
      </c>
      <c r="K700" s="4" t="s">
        <v>518</v>
      </c>
      <c r="L700" s="7">
        <v>37211.0</v>
      </c>
      <c r="M700" s="4" t="s">
        <v>83</v>
      </c>
      <c r="N700" s="4" t="s">
        <v>2358</v>
      </c>
      <c r="O700" s="4" t="s">
        <v>35</v>
      </c>
      <c r="P700" s="4" t="s">
        <v>121</v>
      </c>
      <c r="Q700" s="4" t="s">
        <v>2359</v>
      </c>
      <c r="R700" s="9">
        <v>35.0950393782003</v>
      </c>
      <c r="S700" s="7">
        <v>3.0</v>
      </c>
      <c r="T700" s="7">
        <v>0.2</v>
      </c>
      <c r="U700" s="7">
        <v>11.4058877979151</v>
      </c>
      <c r="V700" s="10" t="str">
        <f t="shared" si="1"/>
        <v>2016-05</v>
      </c>
    </row>
    <row r="701">
      <c r="A701" s="7">
        <v>700.0</v>
      </c>
      <c r="B701" s="4" t="s">
        <v>2360</v>
      </c>
      <c r="C701" s="8">
        <v>42520.0</v>
      </c>
      <c r="D701" s="8">
        <v>42525.0</v>
      </c>
      <c r="E701" s="4" t="s">
        <v>26</v>
      </c>
      <c r="F701" s="4" t="s">
        <v>2361</v>
      </c>
      <c r="G701" s="4" t="s">
        <v>2362</v>
      </c>
      <c r="H701" s="4" t="s">
        <v>29</v>
      </c>
      <c r="I701" s="4" t="s">
        <v>30</v>
      </c>
      <c r="J701" s="4" t="s">
        <v>2363</v>
      </c>
      <c r="K701" s="4" t="s">
        <v>741</v>
      </c>
      <c r="L701" s="7">
        <v>80134.0</v>
      </c>
      <c r="M701" s="4" t="s">
        <v>49</v>
      </c>
      <c r="N701" s="4" t="s">
        <v>1864</v>
      </c>
      <c r="O701" s="4" t="s">
        <v>51</v>
      </c>
      <c r="P701" s="4" t="s">
        <v>76</v>
      </c>
      <c r="Q701" s="4" t="s">
        <v>1865</v>
      </c>
      <c r="R701" s="9">
        <v>22.62</v>
      </c>
      <c r="S701" s="7">
        <v>2.0</v>
      </c>
      <c r="T701" s="7">
        <v>0.7</v>
      </c>
      <c r="U701" s="7">
        <v>-15.08</v>
      </c>
      <c r="V701" s="10" t="str">
        <f t="shared" si="1"/>
        <v>2016-05</v>
      </c>
    </row>
    <row r="702">
      <c r="A702" s="7">
        <v>701.0</v>
      </c>
      <c r="B702" s="4" t="s">
        <v>2360</v>
      </c>
      <c r="C702" s="8">
        <v>42520.0</v>
      </c>
      <c r="D702" s="8">
        <v>42525.0</v>
      </c>
      <c r="E702" s="4" t="s">
        <v>26</v>
      </c>
      <c r="F702" s="4" t="s">
        <v>2361</v>
      </c>
      <c r="G702" s="4" t="s">
        <v>2362</v>
      </c>
      <c r="H702" s="4" t="s">
        <v>29</v>
      </c>
      <c r="I702" s="4" t="s">
        <v>30</v>
      </c>
      <c r="J702" s="4" t="s">
        <v>2363</v>
      </c>
      <c r="K702" s="4" t="s">
        <v>741</v>
      </c>
      <c r="L702" s="7">
        <v>80134.0</v>
      </c>
      <c r="M702" s="4" t="s">
        <v>49</v>
      </c>
      <c r="N702" s="4" t="s">
        <v>2364</v>
      </c>
      <c r="O702" s="4" t="s">
        <v>51</v>
      </c>
      <c r="P702" s="4" t="s">
        <v>76</v>
      </c>
      <c r="Q702" s="4" t="s">
        <v>2365</v>
      </c>
      <c r="R702" s="9">
        <v>14.952</v>
      </c>
      <c r="S702" s="7">
        <v>2.0</v>
      </c>
      <c r="T702" s="7">
        <v>0.7</v>
      </c>
      <c r="U702" s="7">
        <v>-11.9616</v>
      </c>
      <c r="V702" s="10" t="str">
        <f t="shared" si="1"/>
        <v>2016-05</v>
      </c>
    </row>
    <row r="703">
      <c r="A703" s="7">
        <v>702.0</v>
      </c>
      <c r="B703" s="4" t="s">
        <v>2360</v>
      </c>
      <c r="C703" s="8">
        <v>42520.0</v>
      </c>
      <c r="D703" s="8">
        <v>42525.0</v>
      </c>
      <c r="E703" s="4" t="s">
        <v>26</v>
      </c>
      <c r="F703" s="4" t="s">
        <v>2361</v>
      </c>
      <c r="G703" s="4" t="s">
        <v>2362</v>
      </c>
      <c r="H703" s="4" t="s">
        <v>29</v>
      </c>
      <c r="I703" s="4" t="s">
        <v>30</v>
      </c>
      <c r="J703" s="4" t="s">
        <v>2363</v>
      </c>
      <c r="K703" s="4" t="s">
        <v>741</v>
      </c>
      <c r="L703" s="7">
        <v>80134.0</v>
      </c>
      <c r="M703" s="4" t="s">
        <v>49</v>
      </c>
      <c r="N703" s="4" t="s">
        <v>2366</v>
      </c>
      <c r="O703" s="4" t="s">
        <v>35</v>
      </c>
      <c r="P703" s="4" t="s">
        <v>263</v>
      </c>
      <c r="Q703" s="4" t="s">
        <v>2367</v>
      </c>
      <c r="R703" s="9">
        <v>801.568</v>
      </c>
      <c r="S703" s="7">
        <v>2.0</v>
      </c>
      <c r="T703" s="7">
        <v>0.2</v>
      </c>
      <c r="U703" s="7">
        <v>50.098</v>
      </c>
      <c r="V703" s="10" t="str">
        <f t="shared" si="1"/>
        <v>2016-05</v>
      </c>
    </row>
    <row r="704">
      <c r="A704" s="7">
        <v>703.0</v>
      </c>
      <c r="B704" s="4" t="s">
        <v>2360</v>
      </c>
      <c r="C704" s="8">
        <v>42520.0</v>
      </c>
      <c r="D704" s="8">
        <v>42525.0</v>
      </c>
      <c r="E704" s="4" t="s">
        <v>26</v>
      </c>
      <c r="F704" s="4" t="s">
        <v>2361</v>
      </c>
      <c r="G704" s="4" t="s">
        <v>2362</v>
      </c>
      <c r="H704" s="4" t="s">
        <v>29</v>
      </c>
      <c r="I704" s="4" t="s">
        <v>30</v>
      </c>
      <c r="J704" s="4" t="s">
        <v>2363</v>
      </c>
      <c r="K704" s="4" t="s">
        <v>741</v>
      </c>
      <c r="L704" s="7">
        <v>80134.0</v>
      </c>
      <c r="M704" s="4" t="s">
        <v>49</v>
      </c>
      <c r="N704" s="4" t="s">
        <v>1462</v>
      </c>
      <c r="O704" s="4" t="s">
        <v>51</v>
      </c>
      <c r="P704" s="4" t="s">
        <v>76</v>
      </c>
      <c r="Q704" s="4" t="s">
        <v>1463</v>
      </c>
      <c r="R704" s="9">
        <v>2.376</v>
      </c>
      <c r="S704" s="7">
        <v>3.0</v>
      </c>
      <c r="T704" s="7">
        <v>0.7</v>
      </c>
      <c r="U704" s="7">
        <v>-1.9008</v>
      </c>
      <c r="V704" s="10" t="str">
        <f t="shared" si="1"/>
        <v>2016-05</v>
      </c>
    </row>
    <row r="705">
      <c r="A705" s="7">
        <v>704.0</v>
      </c>
      <c r="B705" s="4" t="s">
        <v>2360</v>
      </c>
      <c r="C705" s="8">
        <v>42520.0</v>
      </c>
      <c r="D705" s="8">
        <v>42525.0</v>
      </c>
      <c r="E705" s="4" t="s">
        <v>26</v>
      </c>
      <c r="F705" s="4" t="s">
        <v>2361</v>
      </c>
      <c r="G705" s="4" t="s">
        <v>2362</v>
      </c>
      <c r="H705" s="4" t="s">
        <v>29</v>
      </c>
      <c r="I705" s="4" t="s">
        <v>30</v>
      </c>
      <c r="J705" s="4" t="s">
        <v>2363</v>
      </c>
      <c r="K705" s="4" t="s">
        <v>741</v>
      </c>
      <c r="L705" s="7">
        <v>80134.0</v>
      </c>
      <c r="M705" s="4" t="s">
        <v>49</v>
      </c>
      <c r="N705" s="4" t="s">
        <v>501</v>
      </c>
      <c r="O705" s="4" t="s">
        <v>51</v>
      </c>
      <c r="P705" s="4" t="s">
        <v>124</v>
      </c>
      <c r="Q705" s="4" t="s">
        <v>502</v>
      </c>
      <c r="R705" s="9">
        <v>32.792</v>
      </c>
      <c r="S705" s="7">
        <v>1.0</v>
      </c>
      <c r="T705" s="7">
        <v>0.2</v>
      </c>
      <c r="U705" s="7">
        <v>11.8871</v>
      </c>
      <c r="V705" s="10" t="str">
        <f t="shared" si="1"/>
        <v>2016-05</v>
      </c>
    </row>
    <row r="706">
      <c r="A706" s="7">
        <v>705.0</v>
      </c>
      <c r="B706" s="4" t="s">
        <v>2368</v>
      </c>
      <c r="C706" s="8">
        <v>42520.0</v>
      </c>
      <c r="D706" s="8">
        <v>42521.0</v>
      </c>
      <c r="E706" s="4" t="s">
        <v>43</v>
      </c>
      <c r="F706" s="4" t="s">
        <v>2369</v>
      </c>
      <c r="G706" s="4" t="s">
        <v>2370</v>
      </c>
      <c r="H706" s="4" t="s">
        <v>46</v>
      </c>
      <c r="I706" s="4" t="s">
        <v>30</v>
      </c>
      <c r="J706" s="4" t="s">
        <v>2371</v>
      </c>
      <c r="K706" s="4" t="s">
        <v>82</v>
      </c>
      <c r="L706" s="7">
        <v>28403.0</v>
      </c>
      <c r="M706" s="4" t="s">
        <v>83</v>
      </c>
      <c r="N706" s="4" t="s">
        <v>2372</v>
      </c>
      <c r="O706" s="4" t="s">
        <v>51</v>
      </c>
      <c r="P706" s="4" t="s">
        <v>76</v>
      </c>
      <c r="Q706" s="4" t="s">
        <v>2373</v>
      </c>
      <c r="R706" s="9">
        <v>2.57580181949479</v>
      </c>
      <c r="S706" s="7">
        <v>2.0</v>
      </c>
      <c r="T706" s="7">
        <v>0.7</v>
      </c>
      <c r="U706" s="7">
        <v>-2.06064145559583</v>
      </c>
      <c r="V706" s="10" t="str">
        <f t="shared" si="1"/>
        <v>2016-05</v>
      </c>
    </row>
    <row r="707">
      <c r="A707" s="7">
        <v>706.0</v>
      </c>
      <c r="B707" s="4" t="s">
        <v>2374</v>
      </c>
      <c r="C707" s="8">
        <v>42520.0</v>
      </c>
      <c r="D707" s="8">
        <v>42522.0</v>
      </c>
      <c r="E707" s="4" t="s">
        <v>43</v>
      </c>
      <c r="F707" s="4" t="s">
        <v>2375</v>
      </c>
      <c r="G707" s="4" t="s">
        <v>2376</v>
      </c>
      <c r="H707" s="4" t="s">
        <v>29</v>
      </c>
      <c r="I707" s="4" t="s">
        <v>30</v>
      </c>
      <c r="J707" s="4" t="s">
        <v>2064</v>
      </c>
      <c r="K707" s="4" t="s">
        <v>157</v>
      </c>
      <c r="L707" s="7">
        <v>45231.0</v>
      </c>
      <c r="M707" s="4" t="s">
        <v>33</v>
      </c>
      <c r="N707" s="4" t="s">
        <v>2377</v>
      </c>
      <c r="O707" s="4" t="s">
        <v>39</v>
      </c>
      <c r="P707" s="4" t="s">
        <v>85</v>
      </c>
      <c r="Q707" s="4" t="s">
        <v>2378</v>
      </c>
      <c r="R707" s="9">
        <v>891.839111111111</v>
      </c>
      <c r="S707" s="7">
        <v>2.0</v>
      </c>
      <c r="T707" s="7">
        <v>0.4</v>
      </c>
      <c r="U707" s="7">
        <v>74.3199259259259</v>
      </c>
      <c r="V707" s="10" t="str">
        <f t="shared" si="1"/>
        <v>2016-05</v>
      </c>
    </row>
    <row r="708">
      <c r="A708" s="7">
        <v>707.0</v>
      </c>
      <c r="B708" s="4" t="s">
        <v>2379</v>
      </c>
      <c r="C708" s="8">
        <v>42520.0</v>
      </c>
      <c r="D708" s="8">
        <v>42524.0</v>
      </c>
      <c r="E708" s="4" t="s">
        <v>26</v>
      </c>
      <c r="F708" s="4" t="s">
        <v>2169</v>
      </c>
      <c r="G708" s="4" t="s">
        <v>2170</v>
      </c>
      <c r="H708" s="4" t="s">
        <v>29</v>
      </c>
      <c r="I708" s="4" t="s">
        <v>30</v>
      </c>
      <c r="J708" s="4" t="s">
        <v>178</v>
      </c>
      <c r="K708" s="4" t="s">
        <v>429</v>
      </c>
      <c r="L708" s="7">
        <v>22153.0</v>
      </c>
      <c r="M708" s="4" t="s">
        <v>83</v>
      </c>
      <c r="N708" s="4" t="s">
        <v>2380</v>
      </c>
      <c r="O708" s="4" t="s">
        <v>35</v>
      </c>
      <c r="P708" s="4" t="s">
        <v>73</v>
      </c>
      <c r="Q708" s="4" t="s">
        <v>2381</v>
      </c>
      <c r="R708" s="9">
        <v>1796.14010667882</v>
      </c>
      <c r="S708" s="7">
        <v>10.0</v>
      </c>
      <c r="T708" s="7">
        <v>0.0</v>
      </c>
      <c r="U708" s="7">
        <v>305.3438181354</v>
      </c>
      <c r="V708" s="10" t="str">
        <f t="shared" si="1"/>
        <v>2016-05</v>
      </c>
    </row>
    <row r="709">
      <c r="A709" s="7">
        <v>708.0</v>
      </c>
      <c r="B709" s="4" t="s">
        <v>2379</v>
      </c>
      <c r="C709" s="8">
        <v>42520.0</v>
      </c>
      <c r="D709" s="8">
        <v>42524.0</v>
      </c>
      <c r="E709" s="4" t="s">
        <v>26</v>
      </c>
      <c r="F709" s="4" t="s">
        <v>2169</v>
      </c>
      <c r="G709" s="4" t="s">
        <v>2170</v>
      </c>
      <c r="H709" s="4" t="s">
        <v>29</v>
      </c>
      <c r="I709" s="4" t="s">
        <v>30</v>
      </c>
      <c r="J709" s="4" t="s">
        <v>178</v>
      </c>
      <c r="K709" s="4" t="s">
        <v>429</v>
      </c>
      <c r="L709" s="7">
        <v>22153.0</v>
      </c>
      <c r="M709" s="4" t="s">
        <v>83</v>
      </c>
      <c r="N709" s="4" t="s">
        <v>2382</v>
      </c>
      <c r="O709" s="4" t="s">
        <v>39</v>
      </c>
      <c r="P709" s="4" t="s">
        <v>61</v>
      </c>
      <c r="Q709" s="4" t="s">
        <v>2383</v>
      </c>
      <c r="R709" s="9">
        <v>1554.87828918136</v>
      </c>
      <c r="S709" s="7">
        <v>6.0</v>
      </c>
      <c r="T709" s="7">
        <v>0.0</v>
      </c>
      <c r="U709" s="7">
        <v>513.109835429848</v>
      </c>
      <c r="V709" s="10" t="str">
        <f t="shared" si="1"/>
        <v>2016-05</v>
      </c>
    </row>
    <row r="710">
      <c r="A710" s="7">
        <v>709.0</v>
      </c>
      <c r="B710" s="4" t="s">
        <v>2379</v>
      </c>
      <c r="C710" s="8">
        <v>42520.0</v>
      </c>
      <c r="D710" s="8">
        <v>42524.0</v>
      </c>
      <c r="E710" s="4" t="s">
        <v>26</v>
      </c>
      <c r="F710" s="4" t="s">
        <v>2169</v>
      </c>
      <c r="G710" s="4" t="s">
        <v>2170</v>
      </c>
      <c r="H710" s="4" t="s">
        <v>29</v>
      </c>
      <c r="I710" s="4" t="s">
        <v>30</v>
      </c>
      <c r="J710" s="4" t="s">
        <v>178</v>
      </c>
      <c r="K710" s="4" t="s">
        <v>429</v>
      </c>
      <c r="L710" s="7">
        <v>22153.0</v>
      </c>
      <c r="M710" s="4" t="s">
        <v>83</v>
      </c>
      <c r="N710" s="4" t="s">
        <v>1309</v>
      </c>
      <c r="O710" s="4" t="s">
        <v>51</v>
      </c>
      <c r="P710" s="4" t="s">
        <v>297</v>
      </c>
      <c r="Q710" s="4" t="s">
        <v>1310</v>
      </c>
      <c r="R710" s="9">
        <v>49.000190074644</v>
      </c>
      <c r="S710" s="7">
        <v>6.0</v>
      </c>
      <c r="T710" s="7">
        <v>0.0</v>
      </c>
      <c r="U710" s="7">
        <v>23.5200912358291</v>
      </c>
      <c r="V710" s="10" t="str">
        <f t="shared" si="1"/>
        <v>2016-05</v>
      </c>
    </row>
    <row r="711">
      <c r="A711" s="7">
        <v>710.0</v>
      </c>
      <c r="B711" s="4" t="s">
        <v>2384</v>
      </c>
      <c r="C711" s="8">
        <v>42520.0</v>
      </c>
      <c r="D711" s="8">
        <v>42525.0</v>
      </c>
      <c r="E711" s="4" t="s">
        <v>26</v>
      </c>
      <c r="F711" s="4" t="s">
        <v>2385</v>
      </c>
      <c r="G711" s="4" t="s">
        <v>2386</v>
      </c>
      <c r="H711" s="4" t="s">
        <v>46</v>
      </c>
      <c r="I711" s="4" t="s">
        <v>30</v>
      </c>
      <c r="J711" s="4" t="s">
        <v>2387</v>
      </c>
      <c r="K711" s="4" t="s">
        <v>157</v>
      </c>
      <c r="L711" s="7">
        <v>45011.0</v>
      </c>
      <c r="M711" s="4" t="s">
        <v>33</v>
      </c>
      <c r="N711" s="4" t="s">
        <v>966</v>
      </c>
      <c r="O711" s="4" t="s">
        <v>51</v>
      </c>
      <c r="P711" s="4" t="s">
        <v>283</v>
      </c>
      <c r="Q711" s="4" t="s">
        <v>967</v>
      </c>
      <c r="R711" s="9">
        <v>131.569382716049</v>
      </c>
      <c r="S711" s="7">
        <v>5.0</v>
      </c>
      <c r="T711" s="7">
        <v>0.2</v>
      </c>
      <c r="U711" s="7">
        <v>9.8677037037037</v>
      </c>
      <c r="V711" s="10" t="str">
        <f t="shared" si="1"/>
        <v>2016-05</v>
      </c>
    </row>
    <row r="712">
      <c r="A712" s="7">
        <v>711.0</v>
      </c>
      <c r="B712" s="4" t="s">
        <v>2388</v>
      </c>
      <c r="C712" s="8">
        <v>42520.0</v>
      </c>
      <c r="D712" s="8">
        <v>42524.0</v>
      </c>
      <c r="E712" s="4" t="s">
        <v>26</v>
      </c>
      <c r="F712" s="4" t="s">
        <v>2389</v>
      </c>
      <c r="G712" s="4" t="s">
        <v>2390</v>
      </c>
      <c r="H712" s="4" t="s">
        <v>112</v>
      </c>
      <c r="I712" s="4" t="s">
        <v>30</v>
      </c>
      <c r="J712" s="4" t="s">
        <v>47</v>
      </c>
      <c r="K712" s="4" t="s">
        <v>48</v>
      </c>
      <c r="L712" s="7">
        <v>90049.0</v>
      </c>
      <c r="M712" s="4" t="s">
        <v>49</v>
      </c>
      <c r="N712" s="4" t="s">
        <v>2391</v>
      </c>
      <c r="O712" s="4" t="s">
        <v>51</v>
      </c>
      <c r="P712" s="4" t="s">
        <v>124</v>
      </c>
      <c r="Q712" s="4" t="s">
        <v>2392</v>
      </c>
      <c r="R712" s="9">
        <v>38.88</v>
      </c>
      <c r="S712" s="7">
        <v>6.0</v>
      </c>
      <c r="T712" s="7">
        <v>0.0</v>
      </c>
      <c r="U712" s="7">
        <v>18.6624</v>
      </c>
      <c r="V712" s="10" t="str">
        <f t="shared" si="1"/>
        <v>2016-05</v>
      </c>
    </row>
    <row r="713">
      <c r="A713" s="7">
        <v>712.0</v>
      </c>
      <c r="B713" s="4" t="s">
        <v>2393</v>
      </c>
      <c r="C713" s="8">
        <v>42520.0</v>
      </c>
      <c r="D713" s="8">
        <v>42525.0</v>
      </c>
      <c r="E713" s="4" t="s">
        <v>26</v>
      </c>
      <c r="F713" s="4" t="s">
        <v>2394</v>
      </c>
      <c r="G713" s="4" t="s">
        <v>2395</v>
      </c>
      <c r="H713" s="4" t="s">
        <v>112</v>
      </c>
      <c r="I713" s="4" t="s">
        <v>30</v>
      </c>
      <c r="J713" s="4" t="s">
        <v>2396</v>
      </c>
      <c r="K713" s="4" t="s">
        <v>130</v>
      </c>
      <c r="L713" s="7">
        <v>54880.0</v>
      </c>
      <c r="M713" s="4" t="s">
        <v>59</v>
      </c>
      <c r="N713" s="4" t="s">
        <v>2397</v>
      </c>
      <c r="O713" s="4" t="s">
        <v>51</v>
      </c>
      <c r="P713" s="4" t="s">
        <v>283</v>
      </c>
      <c r="Q713" s="4" t="s">
        <v>2398</v>
      </c>
      <c r="R713" s="9">
        <v>387.254814814815</v>
      </c>
      <c r="S713" s="7">
        <v>3.0</v>
      </c>
      <c r="T713" s="7">
        <v>0.0</v>
      </c>
      <c r="U713" s="7">
        <v>116.176444444444</v>
      </c>
      <c r="V713" s="10" t="str">
        <f t="shared" si="1"/>
        <v>2016-05</v>
      </c>
    </row>
    <row r="714">
      <c r="A714" s="7">
        <v>713.0</v>
      </c>
      <c r="B714" s="4" t="s">
        <v>2393</v>
      </c>
      <c r="C714" s="8">
        <v>42520.0</v>
      </c>
      <c r="D714" s="8">
        <v>42525.0</v>
      </c>
      <c r="E714" s="4" t="s">
        <v>26</v>
      </c>
      <c r="F714" s="4" t="s">
        <v>2394</v>
      </c>
      <c r="G714" s="4" t="s">
        <v>2395</v>
      </c>
      <c r="H714" s="4" t="s">
        <v>112</v>
      </c>
      <c r="I714" s="4" t="s">
        <v>30</v>
      </c>
      <c r="J714" s="4" t="s">
        <v>2396</v>
      </c>
      <c r="K714" s="4" t="s">
        <v>130</v>
      </c>
      <c r="L714" s="7">
        <v>54880.0</v>
      </c>
      <c r="M714" s="4" t="s">
        <v>59</v>
      </c>
      <c r="N714" s="4" t="s">
        <v>950</v>
      </c>
      <c r="O714" s="4" t="s">
        <v>35</v>
      </c>
      <c r="P714" s="4" t="s">
        <v>121</v>
      </c>
      <c r="Q714" s="4" t="s">
        <v>951</v>
      </c>
      <c r="R714" s="9">
        <v>50.3259259259259</v>
      </c>
      <c r="S714" s="7">
        <v>5.0</v>
      </c>
      <c r="T714" s="7">
        <v>0.0</v>
      </c>
      <c r="U714" s="7">
        <v>22.6466666666667</v>
      </c>
      <c r="V714" s="10" t="str">
        <f t="shared" si="1"/>
        <v>2016-05</v>
      </c>
    </row>
    <row r="715">
      <c r="A715" s="7">
        <v>714.0</v>
      </c>
      <c r="B715" s="4" t="s">
        <v>2393</v>
      </c>
      <c r="C715" s="8">
        <v>42520.0</v>
      </c>
      <c r="D715" s="8">
        <v>42525.0</v>
      </c>
      <c r="E715" s="4" t="s">
        <v>26</v>
      </c>
      <c r="F715" s="4" t="s">
        <v>2394</v>
      </c>
      <c r="G715" s="4" t="s">
        <v>2395</v>
      </c>
      <c r="H715" s="4" t="s">
        <v>112</v>
      </c>
      <c r="I715" s="4" t="s">
        <v>30</v>
      </c>
      <c r="J715" s="4" t="s">
        <v>2396</v>
      </c>
      <c r="K715" s="4" t="s">
        <v>130</v>
      </c>
      <c r="L715" s="7">
        <v>54880.0</v>
      </c>
      <c r="M715" s="4" t="s">
        <v>59</v>
      </c>
      <c r="N715" s="4" t="s">
        <v>2399</v>
      </c>
      <c r="O715" s="4" t="s">
        <v>51</v>
      </c>
      <c r="P715" s="4" t="s">
        <v>52</v>
      </c>
      <c r="Q715" s="4" t="s">
        <v>2400</v>
      </c>
      <c r="R715" s="9">
        <v>52.8316049382716</v>
      </c>
      <c r="S715" s="7">
        <v>4.0</v>
      </c>
      <c r="T715" s="7">
        <v>0.0</v>
      </c>
      <c r="U715" s="7">
        <v>14.7928493827161</v>
      </c>
      <c r="V715" s="10" t="str">
        <f t="shared" si="1"/>
        <v>2016-05</v>
      </c>
    </row>
    <row r="716">
      <c r="A716" s="7">
        <v>715.0</v>
      </c>
      <c r="B716" s="4" t="s">
        <v>2393</v>
      </c>
      <c r="C716" s="8">
        <v>42520.0</v>
      </c>
      <c r="D716" s="8">
        <v>42525.0</v>
      </c>
      <c r="E716" s="4" t="s">
        <v>26</v>
      </c>
      <c r="F716" s="4" t="s">
        <v>2394</v>
      </c>
      <c r="G716" s="4" t="s">
        <v>2395</v>
      </c>
      <c r="H716" s="4" t="s">
        <v>112</v>
      </c>
      <c r="I716" s="4" t="s">
        <v>30</v>
      </c>
      <c r="J716" s="4" t="s">
        <v>2396</v>
      </c>
      <c r="K716" s="4" t="s">
        <v>130</v>
      </c>
      <c r="L716" s="7">
        <v>54880.0</v>
      </c>
      <c r="M716" s="4" t="s">
        <v>59</v>
      </c>
      <c r="N716" s="4" t="s">
        <v>2356</v>
      </c>
      <c r="O716" s="4" t="s">
        <v>51</v>
      </c>
      <c r="P716" s="4" t="s">
        <v>93</v>
      </c>
      <c r="Q716" s="4" t="s">
        <v>2357</v>
      </c>
      <c r="R716" s="9">
        <v>5.90320987654321</v>
      </c>
      <c r="S716" s="7">
        <v>2.0</v>
      </c>
      <c r="T716" s="7">
        <v>0.0</v>
      </c>
      <c r="U716" s="7">
        <v>1.53483456790123</v>
      </c>
      <c r="V716" s="10" t="str">
        <f t="shared" si="1"/>
        <v>2016-05</v>
      </c>
    </row>
    <row r="717">
      <c r="A717" s="7">
        <v>716.0</v>
      </c>
      <c r="B717" s="4" t="s">
        <v>2393</v>
      </c>
      <c r="C717" s="8">
        <v>42520.0</v>
      </c>
      <c r="D717" s="8">
        <v>42525.0</v>
      </c>
      <c r="E717" s="4" t="s">
        <v>26</v>
      </c>
      <c r="F717" s="4" t="s">
        <v>2394</v>
      </c>
      <c r="G717" s="4" t="s">
        <v>2395</v>
      </c>
      <c r="H717" s="4" t="s">
        <v>112</v>
      </c>
      <c r="I717" s="4" t="s">
        <v>30</v>
      </c>
      <c r="J717" s="4" t="s">
        <v>2396</v>
      </c>
      <c r="K717" s="4" t="s">
        <v>130</v>
      </c>
      <c r="L717" s="7">
        <v>54880.0</v>
      </c>
      <c r="M717" s="4" t="s">
        <v>59</v>
      </c>
      <c r="N717" s="4" t="s">
        <v>2311</v>
      </c>
      <c r="O717" s="4" t="s">
        <v>51</v>
      </c>
      <c r="P717" s="4" t="s">
        <v>124</v>
      </c>
      <c r="Q717" s="4" t="s">
        <v>2312</v>
      </c>
      <c r="R717" s="9">
        <v>667.933333333333</v>
      </c>
      <c r="S717" s="7">
        <v>6.0</v>
      </c>
      <c r="T717" s="7">
        <v>0.0</v>
      </c>
      <c r="U717" s="7">
        <v>320.608</v>
      </c>
      <c r="V717" s="10" t="str">
        <f t="shared" si="1"/>
        <v>2016-05</v>
      </c>
    </row>
    <row r="718">
      <c r="A718" s="7">
        <v>717.0</v>
      </c>
      <c r="B718" s="4" t="s">
        <v>2393</v>
      </c>
      <c r="C718" s="8">
        <v>42520.0</v>
      </c>
      <c r="D718" s="8">
        <v>42525.0</v>
      </c>
      <c r="E718" s="4" t="s">
        <v>26</v>
      </c>
      <c r="F718" s="4" t="s">
        <v>2394</v>
      </c>
      <c r="G718" s="4" t="s">
        <v>2395</v>
      </c>
      <c r="H718" s="4" t="s">
        <v>112</v>
      </c>
      <c r="I718" s="4" t="s">
        <v>30</v>
      </c>
      <c r="J718" s="4" t="s">
        <v>2396</v>
      </c>
      <c r="K718" s="4" t="s">
        <v>130</v>
      </c>
      <c r="L718" s="7">
        <v>54880.0</v>
      </c>
      <c r="M718" s="4" t="s">
        <v>59</v>
      </c>
      <c r="N718" s="4" t="s">
        <v>2401</v>
      </c>
      <c r="O718" s="4" t="s">
        <v>51</v>
      </c>
      <c r="P718" s="4" t="s">
        <v>93</v>
      </c>
      <c r="Q718" s="4" t="s">
        <v>2402</v>
      </c>
      <c r="R718" s="9">
        <v>15.6074074074074</v>
      </c>
      <c r="S718" s="7">
        <v>5.0</v>
      </c>
      <c r="T718" s="7">
        <v>0.0</v>
      </c>
      <c r="U718" s="7">
        <v>4.214</v>
      </c>
      <c r="V718" s="10" t="str">
        <f t="shared" si="1"/>
        <v>2016-05</v>
      </c>
    </row>
    <row r="719">
      <c r="A719" s="7">
        <v>718.0</v>
      </c>
      <c r="B719" s="4" t="s">
        <v>2393</v>
      </c>
      <c r="C719" s="8">
        <v>42520.0</v>
      </c>
      <c r="D719" s="8">
        <v>42525.0</v>
      </c>
      <c r="E719" s="4" t="s">
        <v>26</v>
      </c>
      <c r="F719" s="4" t="s">
        <v>2394</v>
      </c>
      <c r="G719" s="4" t="s">
        <v>2395</v>
      </c>
      <c r="H719" s="4" t="s">
        <v>112</v>
      </c>
      <c r="I719" s="4" t="s">
        <v>30</v>
      </c>
      <c r="J719" s="4" t="s">
        <v>2396</v>
      </c>
      <c r="K719" s="4" t="s">
        <v>130</v>
      </c>
      <c r="L719" s="7">
        <v>54880.0</v>
      </c>
      <c r="M719" s="4" t="s">
        <v>59</v>
      </c>
      <c r="N719" s="4" t="s">
        <v>2403</v>
      </c>
      <c r="O719" s="4" t="s">
        <v>51</v>
      </c>
      <c r="P719" s="4" t="s">
        <v>124</v>
      </c>
      <c r="Q719" s="4" t="s">
        <v>2404</v>
      </c>
      <c r="R719" s="9">
        <v>48.16</v>
      </c>
      <c r="S719" s="7">
        <v>7.0</v>
      </c>
      <c r="T719" s="7">
        <v>0.0</v>
      </c>
      <c r="U719" s="7">
        <v>23.1168</v>
      </c>
      <c r="V719" s="10" t="str">
        <f t="shared" si="1"/>
        <v>2016-05</v>
      </c>
    </row>
    <row r="720">
      <c r="A720" s="7">
        <v>719.0</v>
      </c>
      <c r="B720" s="4" t="s">
        <v>2393</v>
      </c>
      <c r="C720" s="8">
        <v>42520.0</v>
      </c>
      <c r="D720" s="8">
        <v>42525.0</v>
      </c>
      <c r="E720" s="4" t="s">
        <v>26</v>
      </c>
      <c r="F720" s="4" t="s">
        <v>2394</v>
      </c>
      <c r="G720" s="4" t="s">
        <v>2395</v>
      </c>
      <c r="H720" s="4" t="s">
        <v>112</v>
      </c>
      <c r="I720" s="4" t="s">
        <v>30</v>
      </c>
      <c r="J720" s="4" t="s">
        <v>2396</v>
      </c>
      <c r="K720" s="4" t="s">
        <v>130</v>
      </c>
      <c r="L720" s="7">
        <v>54880.0</v>
      </c>
      <c r="M720" s="4" t="s">
        <v>59</v>
      </c>
      <c r="N720" s="4" t="s">
        <v>2405</v>
      </c>
      <c r="O720" s="4" t="s">
        <v>39</v>
      </c>
      <c r="P720" s="4" t="s">
        <v>40</v>
      </c>
      <c r="Q720" s="4" t="s">
        <v>2406</v>
      </c>
      <c r="R720" s="9">
        <v>133.767160493827</v>
      </c>
      <c r="S720" s="7">
        <v>1.0</v>
      </c>
      <c r="T720" s="7">
        <v>0.0</v>
      </c>
      <c r="U720" s="7">
        <v>37.4548049382716</v>
      </c>
      <c r="V720" s="10" t="str">
        <f t="shared" si="1"/>
        <v>2016-05</v>
      </c>
    </row>
    <row r="721">
      <c r="A721" s="7">
        <v>720.0</v>
      </c>
      <c r="B721" s="4" t="s">
        <v>2407</v>
      </c>
      <c r="C721" s="8">
        <v>42520.0</v>
      </c>
      <c r="D721" s="8">
        <v>42527.0</v>
      </c>
      <c r="E721" s="4" t="s">
        <v>26</v>
      </c>
      <c r="F721" s="4" t="s">
        <v>755</v>
      </c>
      <c r="G721" s="4" t="s">
        <v>756</v>
      </c>
      <c r="H721" s="4" t="s">
        <v>29</v>
      </c>
      <c r="I721" s="4" t="s">
        <v>30</v>
      </c>
      <c r="J721" s="4" t="s">
        <v>47</v>
      </c>
      <c r="K721" s="4" t="s">
        <v>48</v>
      </c>
      <c r="L721" s="7">
        <v>90032.0</v>
      </c>
      <c r="M721" s="4" t="s">
        <v>49</v>
      </c>
      <c r="N721" s="4" t="s">
        <v>2316</v>
      </c>
      <c r="O721" s="4" t="s">
        <v>35</v>
      </c>
      <c r="P721" s="4" t="s">
        <v>121</v>
      </c>
      <c r="Q721" s="4" t="s">
        <v>2317</v>
      </c>
      <c r="R721" s="9">
        <v>167.84</v>
      </c>
      <c r="S721" s="7">
        <v>8.0</v>
      </c>
      <c r="T721" s="7">
        <v>0.0</v>
      </c>
      <c r="U721" s="7">
        <v>11.7488</v>
      </c>
      <c r="V721" s="10" t="str">
        <f t="shared" si="1"/>
        <v>2016-05</v>
      </c>
    </row>
    <row r="722">
      <c r="A722" s="7">
        <v>721.0</v>
      </c>
      <c r="B722" s="4" t="s">
        <v>2408</v>
      </c>
      <c r="C722" s="8">
        <v>42520.0</v>
      </c>
      <c r="D722" s="8">
        <v>42524.0</v>
      </c>
      <c r="E722" s="4" t="s">
        <v>26</v>
      </c>
      <c r="F722" s="4" t="s">
        <v>1454</v>
      </c>
      <c r="G722" s="4" t="s">
        <v>1455</v>
      </c>
      <c r="H722" s="4" t="s">
        <v>29</v>
      </c>
      <c r="I722" s="4" t="s">
        <v>30</v>
      </c>
      <c r="J722" s="4" t="s">
        <v>428</v>
      </c>
      <c r="K722" s="4" t="s">
        <v>429</v>
      </c>
      <c r="L722" s="7">
        <v>22204.0</v>
      </c>
      <c r="M722" s="4" t="s">
        <v>83</v>
      </c>
      <c r="N722" s="4" t="s">
        <v>2409</v>
      </c>
      <c r="O722" s="4" t="s">
        <v>51</v>
      </c>
      <c r="P722" s="4" t="s">
        <v>205</v>
      </c>
      <c r="Q722" s="4" t="s">
        <v>2410</v>
      </c>
      <c r="R722" s="9">
        <v>20.7842666594302</v>
      </c>
      <c r="S722" s="7">
        <v>9.0</v>
      </c>
      <c r="T722" s="7">
        <v>0.0</v>
      </c>
      <c r="U722" s="7">
        <v>9.97644799652648</v>
      </c>
      <c r="V722" s="10" t="str">
        <f t="shared" si="1"/>
        <v>2016-05</v>
      </c>
    </row>
    <row r="723">
      <c r="A723" s="7">
        <v>722.0</v>
      </c>
      <c r="B723" s="4" t="s">
        <v>2408</v>
      </c>
      <c r="C723" s="8">
        <v>42520.0</v>
      </c>
      <c r="D723" s="8">
        <v>42524.0</v>
      </c>
      <c r="E723" s="4" t="s">
        <v>26</v>
      </c>
      <c r="F723" s="4" t="s">
        <v>1454</v>
      </c>
      <c r="G723" s="4" t="s">
        <v>1455</v>
      </c>
      <c r="H723" s="4" t="s">
        <v>29</v>
      </c>
      <c r="I723" s="4" t="s">
        <v>30</v>
      </c>
      <c r="J723" s="4" t="s">
        <v>428</v>
      </c>
      <c r="K723" s="4" t="s">
        <v>429</v>
      </c>
      <c r="L723" s="7">
        <v>22204.0</v>
      </c>
      <c r="M723" s="4" t="s">
        <v>83</v>
      </c>
      <c r="N723" s="4" t="s">
        <v>2411</v>
      </c>
      <c r="O723" s="4" t="s">
        <v>39</v>
      </c>
      <c r="P723" s="4" t="s">
        <v>61</v>
      </c>
      <c r="Q723" s="4" t="s">
        <v>2412</v>
      </c>
      <c r="R723" s="9">
        <v>88.0909434169276</v>
      </c>
      <c r="S723" s="7">
        <v>2.0</v>
      </c>
      <c r="T723" s="7">
        <v>0.0</v>
      </c>
      <c r="U723" s="7">
        <v>21.1418264200626</v>
      </c>
      <c r="V723" s="10" t="str">
        <f t="shared" si="1"/>
        <v>2016-05</v>
      </c>
    </row>
    <row r="724">
      <c r="A724" s="7">
        <v>723.0</v>
      </c>
      <c r="B724" s="4" t="s">
        <v>2413</v>
      </c>
      <c r="C724" s="8">
        <v>42520.0</v>
      </c>
      <c r="D724" s="8">
        <v>42521.0</v>
      </c>
      <c r="E724" s="4" t="s">
        <v>212</v>
      </c>
      <c r="F724" s="4" t="s">
        <v>2414</v>
      </c>
      <c r="G724" s="4" t="s">
        <v>2415</v>
      </c>
      <c r="H724" s="4" t="s">
        <v>46</v>
      </c>
      <c r="I724" s="4" t="s">
        <v>30</v>
      </c>
      <c r="J724" s="4" t="s">
        <v>455</v>
      </c>
      <c r="K724" s="4" t="s">
        <v>58</v>
      </c>
      <c r="L724" s="7">
        <v>77041.0</v>
      </c>
      <c r="M724" s="4" t="s">
        <v>59</v>
      </c>
      <c r="N724" s="4" t="s">
        <v>2416</v>
      </c>
      <c r="O724" s="4" t="s">
        <v>39</v>
      </c>
      <c r="P724" s="4" t="s">
        <v>40</v>
      </c>
      <c r="Q724" s="4" t="s">
        <v>2417</v>
      </c>
      <c r="R724" s="9">
        <v>84.8958024691358</v>
      </c>
      <c r="S724" s="7">
        <v>5.0</v>
      </c>
      <c r="T724" s="7">
        <v>0.2</v>
      </c>
      <c r="U724" s="7">
        <v>8.48958024691358</v>
      </c>
      <c r="V724" s="10" t="str">
        <f t="shared" si="1"/>
        <v>2016-05</v>
      </c>
    </row>
    <row r="725">
      <c r="A725" s="7">
        <v>724.0</v>
      </c>
      <c r="B725" s="4" t="s">
        <v>2413</v>
      </c>
      <c r="C725" s="8">
        <v>42520.0</v>
      </c>
      <c r="D725" s="8">
        <v>42521.0</v>
      </c>
      <c r="E725" s="4" t="s">
        <v>212</v>
      </c>
      <c r="F725" s="4" t="s">
        <v>2414</v>
      </c>
      <c r="G725" s="4" t="s">
        <v>2415</v>
      </c>
      <c r="H725" s="4" t="s">
        <v>46</v>
      </c>
      <c r="I725" s="4" t="s">
        <v>30</v>
      </c>
      <c r="J725" s="4" t="s">
        <v>455</v>
      </c>
      <c r="K725" s="4" t="s">
        <v>58</v>
      </c>
      <c r="L725" s="7">
        <v>77041.0</v>
      </c>
      <c r="M725" s="4" t="s">
        <v>59</v>
      </c>
      <c r="N725" s="4" t="s">
        <v>2411</v>
      </c>
      <c r="O725" s="4" t="s">
        <v>39</v>
      </c>
      <c r="P725" s="4" t="s">
        <v>61</v>
      </c>
      <c r="Q725" s="4" t="s">
        <v>2412</v>
      </c>
      <c r="R725" s="9">
        <v>237.784691358025</v>
      </c>
      <c r="S725" s="7">
        <v>5.0</v>
      </c>
      <c r="T725" s="7">
        <v>0.2</v>
      </c>
      <c r="U725" s="7">
        <v>11.8892345679012</v>
      </c>
      <c r="V725" s="10" t="str">
        <f t="shared" si="1"/>
        <v>2016-05</v>
      </c>
    </row>
    <row r="726">
      <c r="A726" s="7">
        <v>725.0</v>
      </c>
      <c r="B726" s="4" t="s">
        <v>2418</v>
      </c>
      <c r="C726" s="8">
        <v>42521.0</v>
      </c>
      <c r="D726" s="8">
        <v>42525.0</v>
      </c>
      <c r="E726" s="4" t="s">
        <v>26</v>
      </c>
      <c r="F726" s="4" t="s">
        <v>1504</v>
      </c>
      <c r="G726" s="4" t="s">
        <v>1505</v>
      </c>
      <c r="H726" s="4" t="s">
        <v>46</v>
      </c>
      <c r="I726" s="4" t="s">
        <v>30</v>
      </c>
      <c r="J726" s="4" t="s">
        <v>2419</v>
      </c>
      <c r="K726" s="4" t="s">
        <v>385</v>
      </c>
      <c r="L726" s="7">
        <v>62521.0</v>
      </c>
      <c r="M726" s="4" t="s">
        <v>59</v>
      </c>
      <c r="N726" s="4" t="s">
        <v>2420</v>
      </c>
      <c r="O726" s="4" t="s">
        <v>35</v>
      </c>
      <c r="P726" s="4" t="s">
        <v>121</v>
      </c>
      <c r="Q726" s="4" t="s">
        <v>2421</v>
      </c>
      <c r="R726" s="9">
        <v>34.0564543209877</v>
      </c>
      <c r="S726" s="7">
        <v>3.0</v>
      </c>
      <c r="T726" s="7">
        <v>0.6</v>
      </c>
      <c r="U726" s="7">
        <v>-13.6225817283951</v>
      </c>
      <c r="V726" s="10" t="str">
        <f t="shared" si="1"/>
        <v>2016-05</v>
      </c>
    </row>
    <row r="727">
      <c r="A727" s="7">
        <v>726.0</v>
      </c>
      <c r="B727" s="4" t="s">
        <v>2418</v>
      </c>
      <c r="C727" s="8">
        <v>42521.0</v>
      </c>
      <c r="D727" s="8">
        <v>42525.0</v>
      </c>
      <c r="E727" s="4" t="s">
        <v>26</v>
      </c>
      <c r="F727" s="4" t="s">
        <v>1504</v>
      </c>
      <c r="G727" s="4" t="s">
        <v>1505</v>
      </c>
      <c r="H727" s="4" t="s">
        <v>46</v>
      </c>
      <c r="I727" s="4" t="s">
        <v>30</v>
      </c>
      <c r="J727" s="4" t="s">
        <v>2419</v>
      </c>
      <c r="K727" s="4" t="s">
        <v>385</v>
      </c>
      <c r="L727" s="7">
        <v>62521.0</v>
      </c>
      <c r="M727" s="4" t="s">
        <v>59</v>
      </c>
      <c r="N727" s="4" t="s">
        <v>2422</v>
      </c>
      <c r="O727" s="4" t="s">
        <v>51</v>
      </c>
      <c r="P727" s="4" t="s">
        <v>124</v>
      </c>
      <c r="Q727" s="4" t="s">
        <v>2423</v>
      </c>
      <c r="R727" s="9">
        <v>19.6453399176955</v>
      </c>
      <c r="S727" s="7">
        <v>4.0</v>
      </c>
      <c r="T727" s="7">
        <v>0.2</v>
      </c>
      <c r="U727" s="7">
        <v>7.12143572016461</v>
      </c>
      <c r="V727" s="10" t="str">
        <f t="shared" si="1"/>
        <v>2016-05</v>
      </c>
    </row>
    <row r="728">
      <c r="A728" s="7">
        <v>727.0</v>
      </c>
      <c r="B728" s="4" t="s">
        <v>2418</v>
      </c>
      <c r="C728" s="8">
        <v>42521.0</v>
      </c>
      <c r="D728" s="8">
        <v>42525.0</v>
      </c>
      <c r="E728" s="4" t="s">
        <v>26</v>
      </c>
      <c r="F728" s="4" t="s">
        <v>1504</v>
      </c>
      <c r="G728" s="4" t="s">
        <v>1505</v>
      </c>
      <c r="H728" s="4" t="s">
        <v>46</v>
      </c>
      <c r="I728" s="4" t="s">
        <v>30</v>
      </c>
      <c r="J728" s="4" t="s">
        <v>2419</v>
      </c>
      <c r="K728" s="4" t="s">
        <v>385</v>
      </c>
      <c r="L728" s="7">
        <v>62521.0</v>
      </c>
      <c r="M728" s="4" t="s">
        <v>59</v>
      </c>
      <c r="N728" s="4" t="s">
        <v>2424</v>
      </c>
      <c r="O728" s="4" t="s">
        <v>35</v>
      </c>
      <c r="P728" s="4" t="s">
        <v>263</v>
      </c>
      <c r="Q728" s="4" t="s">
        <v>2425</v>
      </c>
      <c r="R728" s="9">
        <v>202.952633333333</v>
      </c>
      <c r="S728" s="7">
        <v>3.0</v>
      </c>
      <c r="T728" s="7">
        <v>0.3</v>
      </c>
      <c r="U728" s="7">
        <v>-40.5905266666667</v>
      </c>
      <c r="V728" s="10" t="str">
        <f t="shared" si="1"/>
        <v>2016-05</v>
      </c>
    </row>
    <row r="729">
      <c r="A729" s="7">
        <v>728.0</v>
      </c>
      <c r="B729" s="4" t="s">
        <v>2418</v>
      </c>
      <c r="C729" s="8">
        <v>42521.0</v>
      </c>
      <c r="D729" s="8">
        <v>42525.0</v>
      </c>
      <c r="E729" s="4" t="s">
        <v>26</v>
      </c>
      <c r="F729" s="4" t="s">
        <v>1504</v>
      </c>
      <c r="G729" s="4" t="s">
        <v>1505</v>
      </c>
      <c r="H729" s="4" t="s">
        <v>46</v>
      </c>
      <c r="I729" s="4" t="s">
        <v>30</v>
      </c>
      <c r="J729" s="4" t="s">
        <v>2419</v>
      </c>
      <c r="K729" s="4" t="s">
        <v>385</v>
      </c>
      <c r="L729" s="7">
        <v>62521.0</v>
      </c>
      <c r="M729" s="4" t="s">
        <v>59</v>
      </c>
      <c r="N729" s="4" t="s">
        <v>123</v>
      </c>
      <c r="O729" s="4" t="s">
        <v>51</v>
      </c>
      <c r="P729" s="4" t="s">
        <v>124</v>
      </c>
      <c r="Q729" s="4" t="s">
        <v>125</v>
      </c>
      <c r="R729" s="9">
        <v>11.0122666666667</v>
      </c>
      <c r="S729" s="7">
        <v>2.0</v>
      </c>
      <c r="T729" s="7">
        <v>0.2</v>
      </c>
      <c r="U729" s="7">
        <v>3.85429333333333</v>
      </c>
      <c r="V729" s="10" t="str">
        <f t="shared" si="1"/>
        <v>2016-05</v>
      </c>
    </row>
    <row r="730">
      <c r="A730" s="7">
        <v>729.0</v>
      </c>
      <c r="B730" s="4" t="s">
        <v>2426</v>
      </c>
      <c r="C730" s="8">
        <v>42521.0</v>
      </c>
      <c r="D730" s="8">
        <v>42527.0</v>
      </c>
      <c r="E730" s="4" t="s">
        <v>26</v>
      </c>
      <c r="F730" s="4" t="s">
        <v>117</v>
      </c>
      <c r="G730" s="4" t="s">
        <v>118</v>
      </c>
      <c r="H730" s="4" t="s">
        <v>46</v>
      </c>
      <c r="I730" s="4" t="s">
        <v>30</v>
      </c>
      <c r="J730" s="4" t="s">
        <v>222</v>
      </c>
      <c r="K730" s="4" t="s">
        <v>223</v>
      </c>
      <c r="L730" s="7">
        <v>10011.0</v>
      </c>
      <c r="M730" s="4" t="s">
        <v>33</v>
      </c>
      <c r="N730" s="4" t="s">
        <v>2427</v>
      </c>
      <c r="O730" s="4" t="s">
        <v>51</v>
      </c>
      <c r="P730" s="4" t="s">
        <v>76</v>
      </c>
      <c r="Q730" s="4" t="s">
        <v>2428</v>
      </c>
      <c r="R730" s="9">
        <v>7.59642469135803</v>
      </c>
      <c r="S730" s="7">
        <v>3.0</v>
      </c>
      <c r="T730" s="7">
        <v>0.2</v>
      </c>
      <c r="U730" s="7">
        <v>2.46883802469136</v>
      </c>
      <c r="V730" s="10" t="str">
        <f t="shared" si="1"/>
        <v>2016-05</v>
      </c>
    </row>
    <row r="731">
      <c r="A731" s="7">
        <v>730.0</v>
      </c>
      <c r="B731" s="4" t="s">
        <v>2426</v>
      </c>
      <c r="C731" s="8">
        <v>42521.0</v>
      </c>
      <c r="D731" s="8">
        <v>42527.0</v>
      </c>
      <c r="E731" s="4" t="s">
        <v>26</v>
      </c>
      <c r="F731" s="4" t="s">
        <v>117</v>
      </c>
      <c r="G731" s="4" t="s">
        <v>118</v>
      </c>
      <c r="H731" s="4" t="s">
        <v>46</v>
      </c>
      <c r="I731" s="4" t="s">
        <v>30</v>
      </c>
      <c r="J731" s="4" t="s">
        <v>222</v>
      </c>
      <c r="K731" s="4" t="s">
        <v>223</v>
      </c>
      <c r="L731" s="7">
        <v>10011.0</v>
      </c>
      <c r="M731" s="4" t="s">
        <v>33</v>
      </c>
      <c r="N731" s="4" t="s">
        <v>2429</v>
      </c>
      <c r="O731" s="4" t="s">
        <v>39</v>
      </c>
      <c r="P731" s="4" t="s">
        <v>40</v>
      </c>
      <c r="Q731" s="4" t="s">
        <v>2430</v>
      </c>
      <c r="R731" s="9">
        <v>190.866543209877</v>
      </c>
      <c r="S731" s="7">
        <v>6.0</v>
      </c>
      <c r="T731" s="7">
        <v>0.0</v>
      </c>
      <c r="U731" s="7">
        <v>93.5246061728395</v>
      </c>
      <c r="V731" s="10" t="str">
        <f t="shared" si="1"/>
        <v>2016-05</v>
      </c>
    </row>
    <row r="732">
      <c r="A732" s="7">
        <v>731.0</v>
      </c>
      <c r="B732" s="4" t="s">
        <v>2431</v>
      </c>
      <c r="C732" s="8">
        <v>42523.0</v>
      </c>
      <c r="D732" s="8">
        <v>42526.0</v>
      </c>
      <c r="E732" s="4" t="s">
        <v>43</v>
      </c>
      <c r="F732" s="4" t="s">
        <v>2432</v>
      </c>
      <c r="G732" s="4" t="s">
        <v>2433</v>
      </c>
      <c r="H732" s="4" t="s">
        <v>29</v>
      </c>
      <c r="I732" s="4" t="s">
        <v>30</v>
      </c>
      <c r="J732" s="4" t="s">
        <v>90</v>
      </c>
      <c r="K732" s="4" t="s">
        <v>91</v>
      </c>
      <c r="L732" s="7">
        <v>19120.0</v>
      </c>
      <c r="M732" s="4" t="s">
        <v>33</v>
      </c>
      <c r="N732" s="4" t="s">
        <v>628</v>
      </c>
      <c r="O732" s="4" t="s">
        <v>51</v>
      </c>
      <c r="P732" s="4" t="s">
        <v>52</v>
      </c>
      <c r="Q732" s="4" t="s">
        <v>629</v>
      </c>
      <c r="R732" s="9">
        <v>68.8629925925926</v>
      </c>
      <c r="S732" s="7">
        <v>1.0</v>
      </c>
      <c r="T732" s="7">
        <v>0.2</v>
      </c>
      <c r="U732" s="7">
        <v>-13.7725985185185</v>
      </c>
      <c r="V732" s="10" t="str">
        <f t="shared" si="1"/>
        <v>2016-06</v>
      </c>
    </row>
    <row r="733">
      <c r="A733" s="7">
        <v>732.0</v>
      </c>
      <c r="B733" s="4" t="s">
        <v>2434</v>
      </c>
      <c r="C733" s="8">
        <v>42523.0</v>
      </c>
      <c r="D733" s="8">
        <v>42527.0</v>
      </c>
      <c r="E733" s="4" t="s">
        <v>26</v>
      </c>
      <c r="F733" s="4" t="s">
        <v>1005</v>
      </c>
      <c r="G733" s="4" t="s">
        <v>1006</v>
      </c>
      <c r="H733" s="4" t="s">
        <v>29</v>
      </c>
      <c r="I733" s="4" t="s">
        <v>30</v>
      </c>
      <c r="J733" s="4" t="s">
        <v>163</v>
      </c>
      <c r="K733" s="4" t="s">
        <v>164</v>
      </c>
      <c r="L733" s="7">
        <v>98115.0</v>
      </c>
      <c r="M733" s="4" t="s">
        <v>49</v>
      </c>
      <c r="N733" s="4" t="s">
        <v>2435</v>
      </c>
      <c r="O733" s="4" t="s">
        <v>51</v>
      </c>
      <c r="P733" s="4" t="s">
        <v>124</v>
      </c>
      <c r="Q733" s="4" t="s">
        <v>2436</v>
      </c>
      <c r="R733" s="9">
        <v>30.18</v>
      </c>
      <c r="S733" s="7">
        <v>3.0</v>
      </c>
      <c r="T733" s="7">
        <v>0.0</v>
      </c>
      <c r="U733" s="7">
        <v>13.8828</v>
      </c>
      <c r="V733" s="10" t="str">
        <f t="shared" si="1"/>
        <v>2016-06</v>
      </c>
    </row>
    <row r="734">
      <c r="A734" s="7">
        <v>733.0</v>
      </c>
      <c r="B734" s="4" t="s">
        <v>2434</v>
      </c>
      <c r="C734" s="8">
        <v>42523.0</v>
      </c>
      <c r="D734" s="8">
        <v>42527.0</v>
      </c>
      <c r="E734" s="4" t="s">
        <v>26</v>
      </c>
      <c r="F734" s="4" t="s">
        <v>1005</v>
      </c>
      <c r="G734" s="4" t="s">
        <v>1006</v>
      </c>
      <c r="H734" s="4" t="s">
        <v>29</v>
      </c>
      <c r="I734" s="4" t="s">
        <v>30</v>
      </c>
      <c r="J734" s="4" t="s">
        <v>163</v>
      </c>
      <c r="K734" s="4" t="s">
        <v>164</v>
      </c>
      <c r="L734" s="7">
        <v>98115.0</v>
      </c>
      <c r="M734" s="4" t="s">
        <v>49</v>
      </c>
      <c r="N734" s="4" t="s">
        <v>2437</v>
      </c>
      <c r="O734" s="4" t="s">
        <v>51</v>
      </c>
      <c r="P734" s="4" t="s">
        <v>76</v>
      </c>
      <c r="Q734" s="4" t="s">
        <v>2438</v>
      </c>
      <c r="R734" s="9">
        <v>51.648</v>
      </c>
      <c r="S734" s="7">
        <v>12.0</v>
      </c>
      <c r="T734" s="7">
        <v>0.2</v>
      </c>
      <c r="U734" s="7">
        <v>18.7224</v>
      </c>
      <c r="V734" s="10" t="str">
        <f t="shared" si="1"/>
        <v>2016-06</v>
      </c>
    </row>
    <row r="735">
      <c r="A735" s="7">
        <v>734.0</v>
      </c>
      <c r="B735" s="4" t="s">
        <v>2434</v>
      </c>
      <c r="C735" s="8">
        <v>42523.0</v>
      </c>
      <c r="D735" s="8">
        <v>42527.0</v>
      </c>
      <c r="E735" s="4" t="s">
        <v>26</v>
      </c>
      <c r="F735" s="4" t="s">
        <v>1005</v>
      </c>
      <c r="G735" s="4" t="s">
        <v>1006</v>
      </c>
      <c r="H735" s="4" t="s">
        <v>29</v>
      </c>
      <c r="I735" s="4" t="s">
        <v>30</v>
      </c>
      <c r="J735" s="4" t="s">
        <v>163</v>
      </c>
      <c r="K735" s="4" t="s">
        <v>164</v>
      </c>
      <c r="L735" s="7">
        <v>98115.0</v>
      </c>
      <c r="M735" s="4" t="s">
        <v>49</v>
      </c>
      <c r="N735" s="4" t="s">
        <v>2439</v>
      </c>
      <c r="O735" s="4" t="s">
        <v>51</v>
      </c>
      <c r="P735" s="4" t="s">
        <v>76</v>
      </c>
      <c r="Q735" s="4" t="s">
        <v>2440</v>
      </c>
      <c r="R735" s="9">
        <v>11.232</v>
      </c>
      <c r="S735" s="7">
        <v>3.0</v>
      </c>
      <c r="T735" s="7">
        <v>0.2</v>
      </c>
      <c r="U735" s="7">
        <v>3.9312</v>
      </c>
      <c r="V735" s="10" t="str">
        <f t="shared" si="1"/>
        <v>2016-06</v>
      </c>
    </row>
    <row r="736">
      <c r="A736" s="7">
        <v>735.0</v>
      </c>
      <c r="B736" s="4" t="s">
        <v>2441</v>
      </c>
      <c r="C736" s="8">
        <v>42524.0</v>
      </c>
      <c r="D736" s="8">
        <v>42527.0</v>
      </c>
      <c r="E736" s="4" t="s">
        <v>98</v>
      </c>
      <c r="F736" s="4" t="s">
        <v>2197</v>
      </c>
      <c r="G736" s="4" t="s">
        <v>2198</v>
      </c>
      <c r="H736" s="4" t="s">
        <v>29</v>
      </c>
      <c r="I736" s="4" t="s">
        <v>30</v>
      </c>
      <c r="J736" s="4" t="s">
        <v>47</v>
      </c>
      <c r="K736" s="4" t="s">
        <v>48</v>
      </c>
      <c r="L736" s="7">
        <v>90049.0</v>
      </c>
      <c r="M736" s="4" t="s">
        <v>49</v>
      </c>
      <c r="N736" s="4" t="s">
        <v>1921</v>
      </c>
      <c r="O736" s="4" t="s">
        <v>35</v>
      </c>
      <c r="P736" s="4" t="s">
        <v>73</v>
      </c>
      <c r="Q736" s="4" t="s">
        <v>1922</v>
      </c>
      <c r="R736" s="9">
        <v>71.088</v>
      </c>
      <c r="S736" s="7">
        <v>2.0</v>
      </c>
      <c r="T736" s="7">
        <v>0.2</v>
      </c>
      <c r="U736" s="7">
        <v>-1.7772</v>
      </c>
      <c r="V736" s="10" t="str">
        <f t="shared" si="1"/>
        <v>2016-06</v>
      </c>
    </row>
    <row r="737">
      <c r="A737" s="7">
        <v>736.0</v>
      </c>
      <c r="B737" s="4" t="s">
        <v>2442</v>
      </c>
      <c r="C737" s="8">
        <v>42525.0</v>
      </c>
      <c r="D737" s="8">
        <v>42527.0</v>
      </c>
      <c r="E737" s="4" t="s">
        <v>43</v>
      </c>
      <c r="F737" s="4" t="s">
        <v>729</v>
      </c>
      <c r="G737" s="4" t="s">
        <v>730</v>
      </c>
      <c r="H737" s="4" t="s">
        <v>46</v>
      </c>
      <c r="I737" s="4" t="s">
        <v>30</v>
      </c>
      <c r="J737" s="4" t="s">
        <v>178</v>
      </c>
      <c r="K737" s="4" t="s">
        <v>429</v>
      </c>
      <c r="L737" s="7">
        <v>22153.0</v>
      </c>
      <c r="M737" s="4" t="s">
        <v>83</v>
      </c>
      <c r="N737" s="4" t="s">
        <v>2443</v>
      </c>
      <c r="O737" s="4" t="s">
        <v>51</v>
      </c>
      <c r="P737" s="4" t="s">
        <v>124</v>
      </c>
      <c r="Q737" s="4" t="s">
        <v>2444</v>
      </c>
      <c r="R737" s="9">
        <v>60.3873367427842</v>
      </c>
      <c r="S737" s="7">
        <v>2.0</v>
      </c>
      <c r="T737" s="7">
        <v>0.0</v>
      </c>
      <c r="U737" s="7">
        <v>28.3820482691086</v>
      </c>
      <c r="V737" s="10" t="str">
        <f t="shared" si="1"/>
        <v>2016-06</v>
      </c>
    </row>
    <row r="738">
      <c r="A738" s="7">
        <v>737.0</v>
      </c>
      <c r="B738" s="4" t="s">
        <v>2445</v>
      </c>
      <c r="C738" s="8">
        <v>42525.0</v>
      </c>
      <c r="D738" s="8">
        <v>42530.0</v>
      </c>
      <c r="E738" s="4" t="s">
        <v>98</v>
      </c>
      <c r="F738" s="4" t="s">
        <v>2233</v>
      </c>
      <c r="G738" s="4" t="s">
        <v>2234</v>
      </c>
      <c r="H738" s="4" t="s">
        <v>46</v>
      </c>
      <c r="I738" s="4" t="s">
        <v>30</v>
      </c>
      <c r="J738" s="4" t="s">
        <v>384</v>
      </c>
      <c r="K738" s="4" t="s">
        <v>385</v>
      </c>
      <c r="L738" s="7">
        <v>60610.0</v>
      </c>
      <c r="M738" s="4" t="s">
        <v>59</v>
      </c>
      <c r="N738" s="4" t="s">
        <v>2446</v>
      </c>
      <c r="O738" s="4" t="s">
        <v>51</v>
      </c>
      <c r="P738" s="4" t="s">
        <v>124</v>
      </c>
      <c r="Q738" s="4" t="s">
        <v>2447</v>
      </c>
      <c r="R738" s="9">
        <v>27.5733333333333</v>
      </c>
      <c r="S738" s="7">
        <v>5.0</v>
      </c>
      <c r="T738" s="7">
        <v>0.2</v>
      </c>
      <c r="U738" s="7">
        <v>9.99533333333334</v>
      </c>
      <c r="V738" s="10" t="str">
        <f t="shared" si="1"/>
        <v>2016-06</v>
      </c>
    </row>
    <row r="739">
      <c r="A739" s="7">
        <v>738.0</v>
      </c>
      <c r="B739" s="4" t="s">
        <v>2445</v>
      </c>
      <c r="C739" s="8">
        <v>42525.0</v>
      </c>
      <c r="D739" s="8">
        <v>42530.0</v>
      </c>
      <c r="E739" s="4" t="s">
        <v>98</v>
      </c>
      <c r="F739" s="4" t="s">
        <v>2233</v>
      </c>
      <c r="G739" s="4" t="s">
        <v>2234</v>
      </c>
      <c r="H739" s="4" t="s">
        <v>46</v>
      </c>
      <c r="I739" s="4" t="s">
        <v>30</v>
      </c>
      <c r="J739" s="4" t="s">
        <v>384</v>
      </c>
      <c r="K739" s="4" t="s">
        <v>385</v>
      </c>
      <c r="L739" s="7">
        <v>60610.0</v>
      </c>
      <c r="M739" s="4" t="s">
        <v>59</v>
      </c>
      <c r="N739" s="4" t="s">
        <v>2174</v>
      </c>
      <c r="O739" s="4" t="s">
        <v>35</v>
      </c>
      <c r="P739" s="4" t="s">
        <v>121</v>
      </c>
      <c r="Q739" s="4" t="s">
        <v>2175</v>
      </c>
      <c r="R739" s="9">
        <v>446.449711934156</v>
      </c>
      <c r="S739" s="7">
        <v>5.0</v>
      </c>
      <c r="T739" s="7">
        <v>0.6</v>
      </c>
      <c r="U739" s="7">
        <v>-379.482255144033</v>
      </c>
      <c r="V739" s="10" t="str">
        <f t="shared" si="1"/>
        <v>2016-06</v>
      </c>
    </row>
    <row r="740">
      <c r="A740" s="7">
        <v>739.0</v>
      </c>
      <c r="B740" s="4" t="s">
        <v>2445</v>
      </c>
      <c r="C740" s="8">
        <v>42525.0</v>
      </c>
      <c r="D740" s="8">
        <v>42530.0</v>
      </c>
      <c r="E740" s="4" t="s">
        <v>98</v>
      </c>
      <c r="F740" s="4" t="s">
        <v>2233</v>
      </c>
      <c r="G740" s="4" t="s">
        <v>2234</v>
      </c>
      <c r="H740" s="4" t="s">
        <v>46</v>
      </c>
      <c r="I740" s="4" t="s">
        <v>30</v>
      </c>
      <c r="J740" s="4" t="s">
        <v>384</v>
      </c>
      <c r="K740" s="4" t="s">
        <v>385</v>
      </c>
      <c r="L740" s="7">
        <v>60610.0</v>
      </c>
      <c r="M740" s="4" t="s">
        <v>59</v>
      </c>
      <c r="N740" s="4" t="s">
        <v>2448</v>
      </c>
      <c r="O740" s="4" t="s">
        <v>35</v>
      </c>
      <c r="P740" s="4" t="s">
        <v>121</v>
      </c>
      <c r="Q740" s="4" t="s">
        <v>1968</v>
      </c>
      <c r="R740" s="9">
        <v>12.4335308641975</v>
      </c>
      <c r="S740" s="7">
        <v>3.0</v>
      </c>
      <c r="T740" s="7">
        <v>0.6</v>
      </c>
      <c r="U740" s="7">
        <v>-4.97341234567901</v>
      </c>
      <c r="V740" s="10" t="str">
        <f t="shared" si="1"/>
        <v>2016-06</v>
      </c>
    </row>
    <row r="741">
      <c r="A741" s="7">
        <v>740.0</v>
      </c>
      <c r="B741" s="4" t="s">
        <v>2445</v>
      </c>
      <c r="C741" s="8">
        <v>42525.0</v>
      </c>
      <c r="D741" s="8">
        <v>42530.0</v>
      </c>
      <c r="E741" s="4" t="s">
        <v>98</v>
      </c>
      <c r="F741" s="4" t="s">
        <v>2233</v>
      </c>
      <c r="G741" s="4" t="s">
        <v>2234</v>
      </c>
      <c r="H741" s="4" t="s">
        <v>46</v>
      </c>
      <c r="I741" s="4" t="s">
        <v>30</v>
      </c>
      <c r="J741" s="4" t="s">
        <v>384</v>
      </c>
      <c r="K741" s="4" t="s">
        <v>385</v>
      </c>
      <c r="L741" s="7">
        <v>60610.0</v>
      </c>
      <c r="M741" s="4" t="s">
        <v>59</v>
      </c>
      <c r="N741" s="4" t="s">
        <v>2449</v>
      </c>
      <c r="O741" s="4" t="s">
        <v>39</v>
      </c>
      <c r="P741" s="4" t="s">
        <v>40</v>
      </c>
      <c r="Q741" s="4" t="s">
        <v>2450</v>
      </c>
      <c r="R741" s="9">
        <v>34.0241316872428</v>
      </c>
      <c r="S741" s="7">
        <v>2.0</v>
      </c>
      <c r="T741" s="7">
        <v>0.2</v>
      </c>
      <c r="U741" s="7">
        <v>11.908446090535</v>
      </c>
      <c r="V741" s="10" t="str">
        <f t="shared" si="1"/>
        <v>2016-06</v>
      </c>
    </row>
    <row r="742">
      <c r="A742" s="7">
        <v>741.0</v>
      </c>
      <c r="B742" s="4" t="s">
        <v>2445</v>
      </c>
      <c r="C742" s="8">
        <v>42525.0</v>
      </c>
      <c r="D742" s="8">
        <v>42530.0</v>
      </c>
      <c r="E742" s="4" t="s">
        <v>98</v>
      </c>
      <c r="F742" s="4" t="s">
        <v>2233</v>
      </c>
      <c r="G742" s="4" t="s">
        <v>2234</v>
      </c>
      <c r="H742" s="4" t="s">
        <v>46</v>
      </c>
      <c r="I742" s="4" t="s">
        <v>30</v>
      </c>
      <c r="J742" s="4" t="s">
        <v>384</v>
      </c>
      <c r="K742" s="4" t="s">
        <v>385</v>
      </c>
      <c r="L742" s="7">
        <v>60610.0</v>
      </c>
      <c r="M742" s="4" t="s">
        <v>59</v>
      </c>
      <c r="N742" s="4" t="s">
        <v>2451</v>
      </c>
      <c r="O742" s="4" t="s">
        <v>35</v>
      </c>
      <c r="P742" s="4" t="s">
        <v>73</v>
      </c>
      <c r="Q742" s="4" t="s">
        <v>2452</v>
      </c>
      <c r="R742" s="9">
        <v>188.529475308642</v>
      </c>
      <c r="S742" s="7">
        <v>5.0</v>
      </c>
      <c r="T742" s="7">
        <v>0.5</v>
      </c>
      <c r="U742" s="7">
        <v>-128.200043209877</v>
      </c>
      <c r="V742" s="10" t="str">
        <f t="shared" si="1"/>
        <v>2016-06</v>
      </c>
    </row>
    <row r="743">
      <c r="A743" s="7">
        <v>742.0</v>
      </c>
      <c r="B743" s="4" t="s">
        <v>2445</v>
      </c>
      <c r="C743" s="8">
        <v>42525.0</v>
      </c>
      <c r="D743" s="8">
        <v>42530.0</v>
      </c>
      <c r="E743" s="4" t="s">
        <v>98</v>
      </c>
      <c r="F743" s="4" t="s">
        <v>2233</v>
      </c>
      <c r="G743" s="4" t="s">
        <v>2234</v>
      </c>
      <c r="H743" s="4" t="s">
        <v>46</v>
      </c>
      <c r="I743" s="4" t="s">
        <v>30</v>
      </c>
      <c r="J743" s="4" t="s">
        <v>384</v>
      </c>
      <c r="K743" s="4" t="s">
        <v>385</v>
      </c>
      <c r="L743" s="7">
        <v>60610.0</v>
      </c>
      <c r="M743" s="4" t="s">
        <v>59</v>
      </c>
      <c r="N743" s="4" t="s">
        <v>2453</v>
      </c>
      <c r="O743" s="4" t="s">
        <v>35</v>
      </c>
      <c r="P743" s="4" t="s">
        <v>121</v>
      </c>
      <c r="Q743" s="4" t="s">
        <v>2454</v>
      </c>
      <c r="R743" s="9">
        <v>4.30195061728395</v>
      </c>
      <c r="S743" s="7">
        <v>3.0</v>
      </c>
      <c r="T743" s="7">
        <v>0.6</v>
      </c>
      <c r="U743" s="7">
        <v>-3.01136543209877</v>
      </c>
      <c r="V743" s="10" t="str">
        <f t="shared" si="1"/>
        <v>2016-06</v>
      </c>
    </row>
    <row r="744">
      <c r="A744" s="7">
        <v>743.0</v>
      </c>
      <c r="B744" s="4" t="s">
        <v>2445</v>
      </c>
      <c r="C744" s="8">
        <v>42525.0</v>
      </c>
      <c r="D744" s="8">
        <v>42530.0</v>
      </c>
      <c r="E744" s="4" t="s">
        <v>98</v>
      </c>
      <c r="F744" s="4" t="s">
        <v>2233</v>
      </c>
      <c r="G744" s="4" t="s">
        <v>2234</v>
      </c>
      <c r="H744" s="4" t="s">
        <v>46</v>
      </c>
      <c r="I744" s="4" t="s">
        <v>30</v>
      </c>
      <c r="J744" s="4" t="s">
        <v>384</v>
      </c>
      <c r="K744" s="4" t="s">
        <v>385</v>
      </c>
      <c r="L744" s="7">
        <v>60610.0</v>
      </c>
      <c r="M744" s="4" t="s">
        <v>59</v>
      </c>
      <c r="N744" s="4" t="s">
        <v>2455</v>
      </c>
      <c r="O744" s="4" t="s">
        <v>51</v>
      </c>
      <c r="P744" s="4" t="s">
        <v>93</v>
      </c>
      <c r="Q744" s="4" t="s">
        <v>2456</v>
      </c>
      <c r="R744" s="9">
        <v>7.88052674897119</v>
      </c>
      <c r="S744" s="7">
        <v>2.0</v>
      </c>
      <c r="T744" s="7">
        <v>0.2</v>
      </c>
      <c r="U744" s="7">
        <v>1.28058559670782</v>
      </c>
      <c r="V744" s="10" t="str">
        <f t="shared" si="1"/>
        <v>2016-06</v>
      </c>
    </row>
    <row r="745">
      <c r="A745" s="7">
        <v>744.0</v>
      </c>
      <c r="B745" s="4" t="s">
        <v>2457</v>
      </c>
      <c r="C745" s="8">
        <v>42525.0</v>
      </c>
      <c r="D745" s="8">
        <v>42525.0</v>
      </c>
      <c r="E745" s="4" t="s">
        <v>212</v>
      </c>
      <c r="F745" s="4" t="s">
        <v>2458</v>
      </c>
      <c r="G745" s="4" t="s">
        <v>2459</v>
      </c>
      <c r="H745" s="4" t="s">
        <v>46</v>
      </c>
      <c r="I745" s="4" t="s">
        <v>30</v>
      </c>
      <c r="J745" s="4" t="s">
        <v>222</v>
      </c>
      <c r="K745" s="4" t="s">
        <v>223</v>
      </c>
      <c r="L745" s="7">
        <v>10035.0</v>
      </c>
      <c r="M745" s="4" t="s">
        <v>33</v>
      </c>
      <c r="N745" s="4" t="s">
        <v>2460</v>
      </c>
      <c r="O745" s="4" t="s">
        <v>51</v>
      </c>
      <c r="P745" s="4" t="s">
        <v>124</v>
      </c>
      <c r="Q745" s="4" t="s">
        <v>404</v>
      </c>
      <c r="R745" s="9">
        <v>15.892962962963</v>
      </c>
      <c r="S745" s="7">
        <v>3.0</v>
      </c>
      <c r="T745" s="7">
        <v>0.0</v>
      </c>
      <c r="U745" s="7">
        <v>7.46969259259259</v>
      </c>
      <c r="V745" s="10" t="str">
        <f t="shared" si="1"/>
        <v>2016-06</v>
      </c>
    </row>
    <row r="746">
      <c r="A746" s="7">
        <v>745.0</v>
      </c>
      <c r="B746" s="4" t="s">
        <v>2457</v>
      </c>
      <c r="C746" s="8">
        <v>42525.0</v>
      </c>
      <c r="D746" s="8">
        <v>42525.0</v>
      </c>
      <c r="E746" s="4" t="s">
        <v>212</v>
      </c>
      <c r="F746" s="4" t="s">
        <v>2458</v>
      </c>
      <c r="G746" s="4" t="s">
        <v>2459</v>
      </c>
      <c r="H746" s="4" t="s">
        <v>46</v>
      </c>
      <c r="I746" s="4" t="s">
        <v>30</v>
      </c>
      <c r="J746" s="4" t="s">
        <v>222</v>
      </c>
      <c r="K746" s="4" t="s">
        <v>223</v>
      </c>
      <c r="L746" s="7">
        <v>10035.0</v>
      </c>
      <c r="M746" s="4" t="s">
        <v>33</v>
      </c>
      <c r="N746" s="4" t="s">
        <v>2461</v>
      </c>
      <c r="O746" s="4" t="s">
        <v>39</v>
      </c>
      <c r="P746" s="4" t="s">
        <v>446</v>
      </c>
      <c r="Q746" s="4" t="s">
        <v>2462</v>
      </c>
      <c r="R746" s="9">
        <v>1435.95154320988</v>
      </c>
      <c r="S746" s="7">
        <v>3.0</v>
      </c>
      <c r="T746" s="7">
        <v>0.0</v>
      </c>
      <c r="U746" s="7">
        <v>387.706916666667</v>
      </c>
      <c r="V746" s="10" t="str">
        <f t="shared" si="1"/>
        <v>2016-06</v>
      </c>
    </row>
    <row r="747">
      <c r="A747" s="7">
        <v>746.0</v>
      </c>
      <c r="B747" s="4" t="s">
        <v>2457</v>
      </c>
      <c r="C747" s="8">
        <v>42525.0</v>
      </c>
      <c r="D747" s="8">
        <v>42525.0</v>
      </c>
      <c r="E747" s="4" t="s">
        <v>212</v>
      </c>
      <c r="F747" s="4" t="s">
        <v>2458</v>
      </c>
      <c r="G747" s="4" t="s">
        <v>2459</v>
      </c>
      <c r="H747" s="4" t="s">
        <v>46</v>
      </c>
      <c r="I747" s="4" t="s">
        <v>30</v>
      </c>
      <c r="J747" s="4" t="s">
        <v>222</v>
      </c>
      <c r="K747" s="4" t="s">
        <v>223</v>
      </c>
      <c r="L747" s="7">
        <v>10035.0</v>
      </c>
      <c r="M747" s="4" t="s">
        <v>33</v>
      </c>
      <c r="N747" s="4" t="s">
        <v>2463</v>
      </c>
      <c r="O747" s="4" t="s">
        <v>35</v>
      </c>
      <c r="P747" s="4" t="s">
        <v>36</v>
      </c>
      <c r="Q747" s="4" t="s">
        <v>2464</v>
      </c>
      <c r="R747" s="9">
        <v>145.508905349794</v>
      </c>
      <c r="S747" s="7">
        <v>1.0</v>
      </c>
      <c r="T747" s="7">
        <v>0.2</v>
      </c>
      <c r="U747" s="7">
        <v>5.45658395061729</v>
      </c>
      <c r="V747" s="10" t="str">
        <f t="shared" si="1"/>
        <v>2016-06</v>
      </c>
    </row>
    <row r="748">
      <c r="A748" s="7">
        <v>747.0</v>
      </c>
      <c r="B748" s="4" t="s">
        <v>2457</v>
      </c>
      <c r="C748" s="8">
        <v>42525.0</v>
      </c>
      <c r="D748" s="8">
        <v>42525.0</v>
      </c>
      <c r="E748" s="4" t="s">
        <v>212</v>
      </c>
      <c r="F748" s="4" t="s">
        <v>2458</v>
      </c>
      <c r="G748" s="4" t="s">
        <v>2459</v>
      </c>
      <c r="H748" s="4" t="s">
        <v>46</v>
      </c>
      <c r="I748" s="4" t="s">
        <v>30</v>
      </c>
      <c r="J748" s="4" t="s">
        <v>222</v>
      </c>
      <c r="K748" s="4" t="s">
        <v>223</v>
      </c>
      <c r="L748" s="7">
        <v>10035.0</v>
      </c>
      <c r="M748" s="4" t="s">
        <v>33</v>
      </c>
      <c r="N748" s="4" t="s">
        <v>2465</v>
      </c>
      <c r="O748" s="4" t="s">
        <v>35</v>
      </c>
      <c r="P748" s="4" t="s">
        <v>121</v>
      </c>
      <c r="Q748" s="4" t="s">
        <v>2466</v>
      </c>
      <c r="R748" s="9">
        <v>65.0186008230453</v>
      </c>
      <c r="S748" s="7">
        <v>4.0</v>
      </c>
      <c r="T748" s="7">
        <v>0.0</v>
      </c>
      <c r="U748" s="7">
        <v>22.1063242798354</v>
      </c>
      <c r="V748" s="10" t="str">
        <f t="shared" si="1"/>
        <v>2016-06</v>
      </c>
    </row>
    <row r="749">
      <c r="A749" s="7">
        <v>748.0</v>
      </c>
      <c r="B749" s="4" t="s">
        <v>2467</v>
      </c>
      <c r="C749" s="8">
        <v>42526.0</v>
      </c>
      <c r="D749" s="8">
        <v>42530.0</v>
      </c>
      <c r="E749" s="4" t="s">
        <v>26</v>
      </c>
      <c r="F749" s="4" t="s">
        <v>2468</v>
      </c>
      <c r="G749" s="4" t="s">
        <v>2469</v>
      </c>
      <c r="H749" s="4" t="s">
        <v>112</v>
      </c>
      <c r="I749" s="4" t="s">
        <v>30</v>
      </c>
      <c r="J749" s="4" t="s">
        <v>90</v>
      </c>
      <c r="K749" s="4" t="s">
        <v>91</v>
      </c>
      <c r="L749" s="7">
        <v>19134.0</v>
      </c>
      <c r="M749" s="4" t="s">
        <v>33</v>
      </c>
      <c r="N749" s="4" t="s">
        <v>2470</v>
      </c>
      <c r="O749" s="4" t="s">
        <v>51</v>
      </c>
      <c r="P749" s="4" t="s">
        <v>52</v>
      </c>
      <c r="Q749" s="4" t="s">
        <v>2471</v>
      </c>
      <c r="R749" s="9">
        <v>132.607525925926</v>
      </c>
      <c r="S749" s="7">
        <v>4.0</v>
      </c>
      <c r="T749" s="7">
        <v>0.2</v>
      </c>
      <c r="U749" s="7">
        <v>-24.8639111111111</v>
      </c>
      <c r="V749" s="10" t="str">
        <f t="shared" si="1"/>
        <v>2016-06</v>
      </c>
    </row>
    <row r="750">
      <c r="A750" s="7">
        <v>749.0</v>
      </c>
      <c r="B750" s="4" t="s">
        <v>2467</v>
      </c>
      <c r="C750" s="8">
        <v>42526.0</v>
      </c>
      <c r="D750" s="8">
        <v>42530.0</v>
      </c>
      <c r="E750" s="4" t="s">
        <v>26</v>
      </c>
      <c r="F750" s="4" t="s">
        <v>2468</v>
      </c>
      <c r="G750" s="4" t="s">
        <v>2469</v>
      </c>
      <c r="H750" s="4" t="s">
        <v>112</v>
      </c>
      <c r="I750" s="4" t="s">
        <v>30</v>
      </c>
      <c r="J750" s="4" t="s">
        <v>90</v>
      </c>
      <c r="K750" s="4" t="s">
        <v>91</v>
      </c>
      <c r="L750" s="7">
        <v>19134.0</v>
      </c>
      <c r="M750" s="4" t="s">
        <v>33</v>
      </c>
      <c r="N750" s="4" t="s">
        <v>1854</v>
      </c>
      <c r="O750" s="4" t="s">
        <v>51</v>
      </c>
      <c r="P750" s="4" t="s">
        <v>297</v>
      </c>
      <c r="Q750" s="4" t="s">
        <v>1855</v>
      </c>
      <c r="R750" s="9">
        <v>8.04533333333333</v>
      </c>
      <c r="S750" s="7">
        <v>3.0</v>
      </c>
      <c r="T750" s="7">
        <v>0.2</v>
      </c>
      <c r="U750" s="7">
        <v>2.81586666666667</v>
      </c>
      <c r="V750" s="10" t="str">
        <f t="shared" si="1"/>
        <v>2016-06</v>
      </c>
    </row>
    <row r="751">
      <c r="A751" s="7">
        <v>750.0</v>
      </c>
      <c r="B751" s="4" t="s">
        <v>2472</v>
      </c>
      <c r="C751" s="8">
        <v>42526.0</v>
      </c>
      <c r="D751" s="8">
        <v>42532.0</v>
      </c>
      <c r="E751" s="4" t="s">
        <v>26</v>
      </c>
      <c r="F751" s="4" t="s">
        <v>2473</v>
      </c>
      <c r="G751" s="4" t="s">
        <v>2474</v>
      </c>
      <c r="H751" s="4" t="s">
        <v>46</v>
      </c>
      <c r="I751" s="4" t="s">
        <v>30</v>
      </c>
      <c r="J751" s="4" t="s">
        <v>701</v>
      </c>
      <c r="K751" s="4" t="s">
        <v>747</v>
      </c>
      <c r="L751" s="7">
        <v>19711.0</v>
      </c>
      <c r="M751" s="4" t="s">
        <v>33</v>
      </c>
      <c r="N751" s="4" t="s">
        <v>673</v>
      </c>
      <c r="O751" s="4" t="s">
        <v>51</v>
      </c>
      <c r="P751" s="4" t="s">
        <v>52</v>
      </c>
      <c r="Q751" s="4" t="s">
        <v>674</v>
      </c>
      <c r="R751" s="9">
        <v>383.51550617284</v>
      </c>
      <c r="S751" s="7">
        <v>2.0</v>
      </c>
      <c r="T751" s="7">
        <v>0.0</v>
      </c>
      <c r="U751" s="7">
        <v>99.7140316049383</v>
      </c>
      <c r="V751" s="10" t="str">
        <f t="shared" si="1"/>
        <v>2016-06</v>
      </c>
    </row>
    <row r="752">
      <c r="A752" s="7">
        <v>751.0</v>
      </c>
      <c r="B752" s="4" t="s">
        <v>2472</v>
      </c>
      <c r="C752" s="8">
        <v>42526.0</v>
      </c>
      <c r="D752" s="8">
        <v>42532.0</v>
      </c>
      <c r="E752" s="4" t="s">
        <v>26</v>
      </c>
      <c r="F752" s="4" t="s">
        <v>2473</v>
      </c>
      <c r="G752" s="4" t="s">
        <v>2474</v>
      </c>
      <c r="H752" s="4" t="s">
        <v>46</v>
      </c>
      <c r="I752" s="4" t="s">
        <v>30</v>
      </c>
      <c r="J752" s="4" t="s">
        <v>701</v>
      </c>
      <c r="K752" s="4" t="s">
        <v>747</v>
      </c>
      <c r="L752" s="7">
        <v>19711.0</v>
      </c>
      <c r="M752" s="4" t="s">
        <v>33</v>
      </c>
      <c r="N752" s="4" t="s">
        <v>2475</v>
      </c>
      <c r="O752" s="4" t="s">
        <v>51</v>
      </c>
      <c r="P752" s="4" t="s">
        <v>93</v>
      </c>
      <c r="Q752" s="4" t="s">
        <v>2476</v>
      </c>
      <c r="R752" s="9">
        <v>11.8764444444444</v>
      </c>
      <c r="S752" s="7">
        <v>2.0</v>
      </c>
      <c r="T752" s="7">
        <v>0.0</v>
      </c>
      <c r="U752" s="7">
        <v>2.96911111111111</v>
      </c>
      <c r="V752" s="10" t="str">
        <f t="shared" si="1"/>
        <v>2016-06</v>
      </c>
    </row>
    <row r="753">
      <c r="A753" s="7">
        <v>752.0</v>
      </c>
      <c r="B753" s="4" t="s">
        <v>2472</v>
      </c>
      <c r="C753" s="8">
        <v>42526.0</v>
      </c>
      <c r="D753" s="8">
        <v>42532.0</v>
      </c>
      <c r="E753" s="4" t="s">
        <v>26</v>
      </c>
      <c r="F753" s="4" t="s">
        <v>2473</v>
      </c>
      <c r="G753" s="4" t="s">
        <v>2474</v>
      </c>
      <c r="H753" s="4" t="s">
        <v>46</v>
      </c>
      <c r="I753" s="4" t="s">
        <v>30</v>
      </c>
      <c r="J753" s="4" t="s">
        <v>701</v>
      </c>
      <c r="K753" s="4" t="s">
        <v>747</v>
      </c>
      <c r="L753" s="7">
        <v>19711.0</v>
      </c>
      <c r="M753" s="4" t="s">
        <v>33</v>
      </c>
      <c r="N753" s="4" t="s">
        <v>2477</v>
      </c>
      <c r="O753" s="4" t="s">
        <v>51</v>
      </c>
      <c r="P753" s="4" t="s">
        <v>297</v>
      </c>
      <c r="Q753" s="4" t="s">
        <v>2478</v>
      </c>
      <c r="R753" s="9">
        <v>15.8991111111111</v>
      </c>
      <c r="S753" s="7">
        <v>3.0</v>
      </c>
      <c r="T753" s="7">
        <v>0.0</v>
      </c>
      <c r="U753" s="7">
        <v>7.31359111111111</v>
      </c>
      <c r="V753" s="10" t="str">
        <f t="shared" si="1"/>
        <v>2016-06</v>
      </c>
    </row>
    <row r="754">
      <c r="A754" s="7">
        <v>753.0</v>
      </c>
      <c r="B754" s="4" t="s">
        <v>2479</v>
      </c>
      <c r="C754" s="8">
        <v>42526.0</v>
      </c>
      <c r="D754" s="8">
        <v>42528.0</v>
      </c>
      <c r="E754" s="4" t="s">
        <v>43</v>
      </c>
      <c r="F754" s="4" t="s">
        <v>2480</v>
      </c>
      <c r="G754" s="4" t="s">
        <v>2481</v>
      </c>
      <c r="H754" s="4" t="s">
        <v>46</v>
      </c>
      <c r="I754" s="4" t="s">
        <v>30</v>
      </c>
      <c r="J754" s="4" t="s">
        <v>2482</v>
      </c>
      <c r="K754" s="4" t="s">
        <v>48</v>
      </c>
      <c r="L754" s="7">
        <v>95051.0</v>
      </c>
      <c r="M754" s="4" t="s">
        <v>49</v>
      </c>
      <c r="N754" s="4" t="s">
        <v>2483</v>
      </c>
      <c r="O754" s="4" t="s">
        <v>51</v>
      </c>
      <c r="P754" s="4" t="s">
        <v>76</v>
      </c>
      <c r="Q754" s="4" t="s">
        <v>1321</v>
      </c>
      <c r="R754" s="9">
        <v>21.552</v>
      </c>
      <c r="S754" s="7">
        <v>6.0</v>
      </c>
      <c r="T754" s="7">
        <v>0.2</v>
      </c>
      <c r="U754" s="7">
        <v>7.0044</v>
      </c>
      <c r="V754" s="10" t="str">
        <f t="shared" si="1"/>
        <v>2016-06</v>
      </c>
    </row>
    <row r="755">
      <c r="A755" s="7">
        <v>754.0</v>
      </c>
      <c r="B755" s="4" t="s">
        <v>2479</v>
      </c>
      <c r="C755" s="8">
        <v>42526.0</v>
      </c>
      <c r="D755" s="8">
        <v>42528.0</v>
      </c>
      <c r="E755" s="4" t="s">
        <v>43</v>
      </c>
      <c r="F755" s="4" t="s">
        <v>2480</v>
      </c>
      <c r="G755" s="4" t="s">
        <v>2481</v>
      </c>
      <c r="H755" s="4" t="s">
        <v>46</v>
      </c>
      <c r="I755" s="4" t="s">
        <v>30</v>
      </c>
      <c r="J755" s="4" t="s">
        <v>2482</v>
      </c>
      <c r="K755" s="4" t="s">
        <v>48</v>
      </c>
      <c r="L755" s="7">
        <v>95051.0</v>
      </c>
      <c r="M755" s="4" t="s">
        <v>49</v>
      </c>
      <c r="N755" s="4" t="s">
        <v>2484</v>
      </c>
      <c r="O755" s="4" t="s">
        <v>51</v>
      </c>
      <c r="P755" s="4" t="s">
        <v>283</v>
      </c>
      <c r="Q755" s="4" t="s">
        <v>2485</v>
      </c>
      <c r="R755" s="9">
        <v>58.24</v>
      </c>
      <c r="S755" s="7">
        <v>4.0</v>
      </c>
      <c r="T755" s="7">
        <v>0.0</v>
      </c>
      <c r="U755" s="7">
        <v>15.7248</v>
      </c>
      <c r="V755" s="10" t="str">
        <f t="shared" si="1"/>
        <v>2016-06</v>
      </c>
    </row>
    <row r="756">
      <c r="A756" s="7">
        <v>755.0</v>
      </c>
      <c r="B756" s="4" t="s">
        <v>2486</v>
      </c>
      <c r="C756" s="8">
        <v>42526.0</v>
      </c>
      <c r="D756" s="8">
        <v>42530.0</v>
      </c>
      <c r="E756" s="4" t="s">
        <v>26</v>
      </c>
      <c r="F756" s="4" t="s">
        <v>2487</v>
      </c>
      <c r="G756" s="4" t="s">
        <v>2488</v>
      </c>
      <c r="H756" s="4" t="s">
        <v>29</v>
      </c>
      <c r="I756" s="4" t="s">
        <v>30</v>
      </c>
      <c r="J756" s="4" t="s">
        <v>163</v>
      </c>
      <c r="K756" s="4" t="s">
        <v>164</v>
      </c>
      <c r="L756" s="7">
        <v>98105.0</v>
      </c>
      <c r="M756" s="4" t="s">
        <v>49</v>
      </c>
      <c r="N756" s="4" t="s">
        <v>2489</v>
      </c>
      <c r="O756" s="4" t="s">
        <v>51</v>
      </c>
      <c r="P756" s="4" t="s">
        <v>635</v>
      </c>
      <c r="Q756" s="4" t="s">
        <v>2490</v>
      </c>
      <c r="R756" s="9">
        <v>61.38</v>
      </c>
      <c r="S756" s="7">
        <v>6.0</v>
      </c>
      <c r="T756" s="7">
        <v>0.0</v>
      </c>
      <c r="U756" s="7">
        <v>15.9588</v>
      </c>
      <c r="V756" s="10" t="str">
        <f t="shared" si="1"/>
        <v>2016-06</v>
      </c>
    </row>
    <row r="757">
      <c r="A757" s="7">
        <v>756.0</v>
      </c>
      <c r="B757" s="4" t="s">
        <v>2491</v>
      </c>
      <c r="C757" s="8">
        <v>42527.0</v>
      </c>
      <c r="D757" s="8">
        <v>42534.0</v>
      </c>
      <c r="E757" s="4" t="s">
        <v>26</v>
      </c>
      <c r="F757" s="4" t="s">
        <v>213</v>
      </c>
      <c r="G757" s="4" t="s">
        <v>214</v>
      </c>
      <c r="H757" s="4" t="s">
        <v>46</v>
      </c>
      <c r="I757" s="4" t="s">
        <v>30</v>
      </c>
      <c r="J757" s="4" t="s">
        <v>384</v>
      </c>
      <c r="K757" s="4" t="s">
        <v>385</v>
      </c>
      <c r="L757" s="7">
        <v>60610.0</v>
      </c>
      <c r="M757" s="4" t="s">
        <v>59</v>
      </c>
      <c r="N757" s="4" t="s">
        <v>1906</v>
      </c>
      <c r="O757" s="4" t="s">
        <v>39</v>
      </c>
      <c r="P757" s="4" t="s">
        <v>40</v>
      </c>
      <c r="Q757" s="4" t="s">
        <v>1907</v>
      </c>
      <c r="R757" s="9">
        <v>349.430241975309</v>
      </c>
      <c r="S757" s="7">
        <v>4.0</v>
      </c>
      <c r="T757" s="7">
        <v>0.2</v>
      </c>
      <c r="U757" s="7">
        <v>30.5751461728395</v>
      </c>
      <c r="V757" s="10" t="str">
        <f t="shared" si="1"/>
        <v>2016-06</v>
      </c>
    </row>
    <row r="758">
      <c r="A758" s="7">
        <v>757.0</v>
      </c>
      <c r="B758" s="4" t="s">
        <v>2492</v>
      </c>
      <c r="C758" s="8">
        <v>42527.0</v>
      </c>
      <c r="D758" s="8">
        <v>42528.0</v>
      </c>
      <c r="E758" s="4" t="s">
        <v>43</v>
      </c>
      <c r="F758" s="4" t="s">
        <v>1114</v>
      </c>
      <c r="G758" s="4" t="s">
        <v>1115</v>
      </c>
      <c r="H758" s="4" t="s">
        <v>46</v>
      </c>
      <c r="I758" s="4" t="s">
        <v>30</v>
      </c>
      <c r="J758" s="4" t="s">
        <v>2493</v>
      </c>
      <c r="K758" s="4" t="s">
        <v>897</v>
      </c>
      <c r="L758" s="7">
        <v>1852.0</v>
      </c>
      <c r="M758" s="4" t="s">
        <v>33</v>
      </c>
      <c r="N758" s="4" t="s">
        <v>2494</v>
      </c>
      <c r="O758" s="4" t="s">
        <v>51</v>
      </c>
      <c r="P758" s="4" t="s">
        <v>52</v>
      </c>
      <c r="Q758" s="4" t="s">
        <v>2495</v>
      </c>
      <c r="R758" s="9">
        <v>760.45024691358</v>
      </c>
      <c r="S758" s="7">
        <v>5.0</v>
      </c>
      <c r="T758" s="7">
        <v>0.0</v>
      </c>
      <c r="U758" s="7">
        <v>220.530571604938</v>
      </c>
      <c r="V758" s="10" t="str">
        <f t="shared" si="1"/>
        <v>2016-06</v>
      </c>
    </row>
    <row r="759">
      <c r="A759" s="7">
        <v>758.0</v>
      </c>
      <c r="B759" s="4" t="s">
        <v>2496</v>
      </c>
      <c r="C759" s="8">
        <v>42527.0</v>
      </c>
      <c r="D759" s="8">
        <v>42530.0</v>
      </c>
      <c r="E759" s="4" t="s">
        <v>98</v>
      </c>
      <c r="F759" s="4" t="s">
        <v>2497</v>
      </c>
      <c r="G759" s="4" t="s">
        <v>2498</v>
      </c>
      <c r="H759" s="4" t="s">
        <v>29</v>
      </c>
      <c r="I759" s="4" t="s">
        <v>30</v>
      </c>
      <c r="J759" s="4" t="s">
        <v>2493</v>
      </c>
      <c r="K759" s="4" t="s">
        <v>897</v>
      </c>
      <c r="L759" s="7">
        <v>1852.0</v>
      </c>
      <c r="M759" s="4" t="s">
        <v>33</v>
      </c>
      <c r="N759" s="4" t="s">
        <v>181</v>
      </c>
      <c r="O759" s="4" t="s">
        <v>51</v>
      </c>
      <c r="P759" s="4" t="s">
        <v>124</v>
      </c>
      <c r="Q759" s="4" t="s">
        <v>182</v>
      </c>
      <c r="R759" s="9">
        <v>112.337547325103</v>
      </c>
      <c r="S759" s="7">
        <v>4.0</v>
      </c>
      <c r="T759" s="7">
        <v>0.0</v>
      </c>
      <c r="U759" s="7">
        <v>51.6752717695473</v>
      </c>
      <c r="V759" s="10" t="str">
        <f t="shared" si="1"/>
        <v>2016-06</v>
      </c>
    </row>
    <row r="760">
      <c r="A760" s="7">
        <v>759.0</v>
      </c>
      <c r="B760" s="4" t="s">
        <v>2499</v>
      </c>
      <c r="C760" s="8">
        <v>42527.0</v>
      </c>
      <c r="D760" s="8">
        <v>42528.0</v>
      </c>
      <c r="E760" s="4" t="s">
        <v>43</v>
      </c>
      <c r="F760" s="4" t="s">
        <v>958</v>
      </c>
      <c r="G760" s="4" t="s">
        <v>959</v>
      </c>
      <c r="H760" s="4" t="s">
        <v>46</v>
      </c>
      <c r="I760" s="4" t="s">
        <v>30</v>
      </c>
      <c r="J760" s="4" t="s">
        <v>1833</v>
      </c>
      <c r="K760" s="4" t="s">
        <v>1448</v>
      </c>
      <c r="L760" s="7">
        <v>72209.0</v>
      </c>
      <c r="M760" s="4" t="s">
        <v>83</v>
      </c>
      <c r="N760" s="4" t="s">
        <v>1358</v>
      </c>
      <c r="O760" s="4" t="s">
        <v>39</v>
      </c>
      <c r="P760" s="4" t="s">
        <v>61</v>
      </c>
      <c r="Q760" s="4" t="s">
        <v>1359</v>
      </c>
      <c r="R760" s="9">
        <v>141.361659950362</v>
      </c>
      <c r="S760" s="7">
        <v>6.0</v>
      </c>
      <c r="T760" s="7">
        <v>0.0</v>
      </c>
      <c r="U760" s="7">
        <v>59.3718971791521</v>
      </c>
      <c r="V760" s="10" t="str">
        <f t="shared" si="1"/>
        <v>2016-06</v>
      </c>
    </row>
    <row r="761">
      <c r="A761" s="7">
        <v>760.0</v>
      </c>
      <c r="B761" s="4" t="s">
        <v>2499</v>
      </c>
      <c r="C761" s="8">
        <v>42527.0</v>
      </c>
      <c r="D761" s="8">
        <v>42528.0</v>
      </c>
      <c r="E761" s="4" t="s">
        <v>43</v>
      </c>
      <c r="F761" s="4" t="s">
        <v>958</v>
      </c>
      <c r="G761" s="4" t="s">
        <v>959</v>
      </c>
      <c r="H761" s="4" t="s">
        <v>46</v>
      </c>
      <c r="I761" s="4" t="s">
        <v>30</v>
      </c>
      <c r="J761" s="4" t="s">
        <v>1833</v>
      </c>
      <c r="K761" s="4" t="s">
        <v>1448</v>
      </c>
      <c r="L761" s="7">
        <v>72209.0</v>
      </c>
      <c r="M761" s="4" t="s">
        <v>83</v>
      </c>
      <c r="N761" s="4" t="s">
        <v>926</v>
      </c>
      <c r="O761" s="4" t="s">
        <v>39</v>
      </c>
      <c r="P761" s="4" t="s">
        <v>61</v>
      </c>
      <c r="Q761" s="4" t="s">
        <v>927</v>
      </c>
      <c r="R761" s="9">
        <v>21.058787367192</v>
      </c>
      <c r="S761" s="7">
        <v>3.0</v>
      </c>
      <c r="T761" s="7">
        <v>0.0</v>
      </c>
      <c r="U761" s="7">
        <v>4.00116959976648</v>
      </c>
      <c r="V761" s="10" t="str">
        <f t="shared" si="1"/>
        <v>2016-06</v>
      </c>
    </row>
    <row r="762">
      <c r="A762" s="7">
        <v>761.0</v>
      </c>
      <c r="B762" s="4" t="s">
        <v>2499</v>
      </c>
      <c r="C762" s="8">
        <v>42527.0</v>
      </c>
      <c r="D762" s="8">
        <v>42528.0</v>
      </c>
      <c r="E762" s="4" t="s">
        <v>43</v>
      </c>
      <c r="F762" s="4" t="s">
        <v>958</v>
      </c>
      <c r="G762" s="4" t="s">
        <v>959</v>
      </c>
      <c r="H762" s="4" t="s">
        <v>46</v>
      </c>
      <c r="I762" s="4" t="s">
        <v>30</v>
      </c>
      <c r="J762" s="4" t="s">
        <v>1833</v>
      </c>
      <c r="K762" s="4" t="s">
        <v>1448</v>
      </c>
      <c r="L762" s="7">
        <v>72209.0</v>
      </c>
      <c r="M762" s="4" t="s">
        <v>83</v>
      </c>
      <c r="N762" s="4" t="s">
        <v>1766</v>
      </c>
      <c r="O762" s="4" t="s">
        <v>39</v>
      </c>
      <c r="P762" s="4" t="s">
        <v>61</v>
      </c>
      <c r="Q762" s="4" t="s">
        <v>1767</v>
      </c>
      <c r="R762" s="9">
        <v>253.329662161991</v>
      </c>
      <c r="S762" s="7">
        <v>3.0</v>
      </c>
      <c r="T762" s="7">
        <v>0.0</v>
      </c>
      <c r="U762" s="7">
        <v>101.331864864796</v>
      </c>
      <c r="V762" s="10" t="str">
        <f t="shared" si="1"/>
        <v>2016-06</v>
      </c>
    </row>
    <row r="763">
      <c r="A763" s="7">
        <v>762.0</v>
      </c>
      <c r="B763" s="4" t="s">
        <v>2499</v>
      </c>
      <c r="C763" s="8">
        <v>42527.0</v>
      </c>
      <c r="D763" s="8">
        <v>42528.0</v>
      </c>
      <c r="E763" s="4" t="s">
        <v>43</v>
      </c>
      <c r="F763" s="4" t="s">
        <v>958</v>
      </c>
      <c r="G763" s="4" t="s">
        <v>959</v>
      </c>
      <c r="H763" s="4" t="s">
        <v>46</v>
      </c>
      <c r="I763" s="4" t="s">
        <v>30</v>
      </c>
      <c r="J763" s="4" t="s">
        <v>1833</v>
      </c>
      <c r="K763" s="4" t="s">
        <v>1448</v>
      </c>
      <c r="L763" s="7">
        <v>72209.0</v>
      </c>
      <c r="M763" s="4" t="s">
        <v>83</v>
      </c>
      <c r="N763" s="4" t="s">
        <v>2500</v>
      </c>
      <c r="O763" s="4" t="s">
        <v>51</v>
      </c>
      <c r="P763" s="4" t="s">
        <v>124</v>
      </c>
      <c r="Q763" s="4" t="s">
        <v>2501</v>
      </c>
      <c r="R763" s="9">
        <v>46.8422908694652</v>
      </c>
      <c r="S763" s="7">
        <v>3.0</v>
      </c>
      <c r="T763" s="7">
        <v>0.0</v>
      </c>
      <c r="U763" s="7">
        <v>22.0158767086486</v>
      </c>
      <c r="V763" s="10" t="str">
        <f t="shared" si="1"/>
        <v>2016-06</v>
      </c>
    </row>
    <row r="764">
      <c r="A764" s="7">
        <v>763.0</v>
      </c>
      <c r="B764" s="4" t="s">
        <v>2499</v>
      </c>
      <c r="C764" s="8">
        <v>42527.0</v>
      </c>
      <c r="D764" s="8">
        <v>42528.0</v>
      </c>
      <c r="E764" s="4" t="s">
        <v>43</v>
      </c>
      <c r="F764" s="4" t="s">
        <v>958</v>
      </c>
      <c r="G764" s="4" t="s">
        <v>959</v>
      </c>
      <c r="H764" s="4" t="s">
        <v>46</v>
      </c>
      <c r="I764" s="4" t="s">
        <v>30</v>
      </c>
      <c r="J764" s="4" t="s">
        <v>1833</v>
      </c>
      <c r="K764" s="4" t="s">
        <v>1448</v>
      </c>
      <c r="L764" s="7">
        <v>72209.0</v>
      </c>
      <c r="M764" s="4" t="s">
        <v>83</v>
      </c>
      <c r="N764" s="4" t="s">
        <v>2502</v>
      </c>
      <c r="O764" s="4" t="s">
        <v>51</v>
      </c>
      <c r="P764" s="4" t="s">
        <v>76</v>
      </c>
      <c r="Q764" s="4" t="s">
        <v>2503</v>
      </c>
      <c r="R764" s="9">
        <v>50.161336981144</v>
      </c>
      <c r="S764" s="7">
        <v>3.0</v>
      </c>
      <c r="T764" s="7">
        <v>0.0</v>
      </c>
      <c r="U764" s="7">
        <v>24.0774417509491</v>
      </c>
      <c r="V764" s="10" t="str">
        <f t="shared" si="1"/>
        <v>2016-06</v>
      </c>
    </row>
    <row r="765">
      <c r="A765" s="7">
        <v>764.0</v>
      </c>
      <c r="B765" s="4" t="s">
        <v>2499</v>
      </c>
      <c r="C765" s="8">
        <v>42527.0</v>
      </c>
      <c r="D765" s="8">
        <v>42528.0</v>
      </c>
      <c r="E765" s="4" t="s">
        <v>43</v>
      </c>
      <c r="F765" s="4" t="s">
        <v>958</v>
      </c>
      <c r="G765" s="4" t="s">
        <v>959</v>
      </c>
      <c r="H765" s="4" t="s">
        <v>46</v>
      </c>
      <c r="I765" s="4" t="s">
        <v>30</v>
      </c>
      <c r="J765" s="4" t="s">
        <v>1833</v>
      </c>
      <c r="K765" s="4" t="s">
        <v>1448</v>
      </c>
      <c r="L765" s="7">
        <v>72209.0</v>
      </c>
      <c r="M765" s="4" t="s">
        <v>83</v>
      </c>
      <c r="N765" s="4" t="s">
        <v>1664</v>
      </c>
      <c r="O765" s="4" t="s">
        <v>51</v>
      </c>
      <c r="P765" s="4" t="s">
        <v>76</v>
      </c>
      <c r="Q765" s="4" t="s">
        <v>1665</v>
      </c>
      <c r="R765" s="9">
        <v>9.13598492254817</v>
      </c>
      <c r="S765" s="7">
        <v>3.0</v>
      </c>
      <c r="T765" s="7">
        <v>0.0</v>
      </c>
      <c r="U765" s="7">
        <v>4.38527276282312</v>
      </c>
      <c r="V765" s="10" t="str">
        <f t="shared" si="1"/>
        <v>2016-06</v>
      </c>
    </row>
    <row r="766">
      <c r="A766" s="7">
        <v>765.0</v>
      </c>
      <c r="B766" s="4" t="s">
        <v>2499</v>
      </c>
      <c r="C766" s="8">
        <v>42527.0</v>
      </c>
      <c r="D766" s="8">
        <v>42528.0</v>
      </c>
      <c r="E766" s="4" t="s">
        <v>43</v>
      </c>
      <c r="F766" s="4" t="s">
        <v>958</v>
      </c>
      <c r="G766" s="4" t="s">
        <v>959</v>
      </c>
      <c r="H766" s="4" t="s">
        <v>46</v>
      </c>
      <c r="I766" s="4" t="s">
        <v>30</v>
      </c>
      <c r="J766" s="4" t="s">
        <v>1833</v>
      </c>
      <c r="K766" s="4" t="s">
        <v>1448</v>
      </c>
      <c r="L766" s="7">
        <v>72209.0</v>
      </c>
      <c r="M766" s="4" t="s">
        <v>83</v>
      </c>
      <c r="N766" s="4" t="s">
        <v>2504</v>
      </c>
      <c r="O766" s="4" t="s">
        <v>51</v>
      </c>
      <c r="P766" s="4" t="s">
        <v>124</v>
      </c>
      <c r="Q766" s="4" t="s">
        <v>2505</v>
      </c>
      <c r="R766" s="9">
        <v>10.1707602406829</v>
      </c>
      <c r="S766" s="7">
        <v>2.0</v>
      </c>
      <c r="T766" s="7">
        <v>0.0</v>
      </c>
      <c r="U766" s="7">
        <v>4.88196491552778</v>
      </c>
      <c r="V766" s="10" t="str">
        <f t="shared" si="1"/>
        <v>2016-06</v>
      </c>
    </row>
    <row r="767">
      <c r="A767" s="7">
        <v>766.0</v>
      </c>
      <c r="B767" s="4" t="s">
        <v>2506</v>
      </c>
      <c r="C767" s="8">
        <v>42527.0</v>
      </c>
      <c r="D767" s="8">
        <v>42533.0</v>
      </c>
      <c r="E767" s="4" t="s">
        <v>26</v>
      </c>
      <c r="F767" s="4" t="s">
        <v>1547</v>
      </c>
      <c r="G767" s="4" t="s">
        <v>1548</v>
      </c>
      <c r="H767" s="4" t="s">
        <v>112</v>
      </c>
      <c r="I767" s="4" t="s">
        <v>30</v>
      </c>
      <c r="J767" s="4" t="s">
        <v>47</v>
      </c>
      <c r="K767" s="4" t="s">
        <v>48</v>
      </c>
      <c r="L767" s="7">
        <v>90036.0</v>
      </c>
      <c r="M767" s="4" t="s">
        <v>49</v>
      </c>
      <c r="N767" s="4" t="s">
        <v>2507</v>
      </c>
      <c r="O767" s="4" t="s">
        <v>51</v>
      </c>
      <c r="P767" s="4" t="s">
        <v>297</v>
      </c>
      <c r="Q767" s="4" t="s">
        <v>2508</v>
      </c>
      <c r="R767" s="9">
        <v>22.05</v>
      </c>
      <c r="S767" s="7">
        <v>7.0</v>
      </c>
      <c r="T767" s="7">
        <v>0.0</v>
      </c>
      <c r="U767" s="7">
        <v>10.584</v>
      </c>
      <c r="V767" s="10" t="str">
        <f t="shared" si="1"/>
        <v>2016-06</v>
      </c>
    </row>
    <row r="768">
      <c r="A768" s="7">
        <v>767.0</v>
      </c>
      <c r="B768" s="4" t="s">
        <v>2506</v>
      </c>
      <c r="C768" s="8">
        <v>42527.0</v>
      </c>
      <c r="D768" s="8">
        <v>42533.0</v>
      </c>
      <c r="E768" s="4" t="s">
        <v>26</v>
      </c>
      <c r="F768" s="4" t="s">
        <v>1547</v>
      </c>
      <c r="G768" s="4" t="s">
        <v>1548</v>
      </c>
      <c r="H768" s="4" t="s">
        <v>112</v>
      </c>
      <c r="I768" s="4" t="s">
        <v>30</v>
      </c>
      <c r="J768" s="4" t="s">
        <v>47</v>
      </c>
      <c r="K768" s="4" t="s">
        <v>48</v>
      </c>
      <c r="L768" s="7">
        <v>90036.0</v>
      </c>
      <c r="M768" s="4" t="s">
        <v>49</v>
      </c>
      <c r="N768" s="4" t="s">
        <v>2509</v>
      </c>
      <c r="O768" s="4" t="s">
        <v>51</v>
      </c>
      <c r="P768" s="4" t="s">
        <v>124</v>
      </c>
      <c r="Q768" s="4" t="s">
        <v>2510</v>
      </c>
      <c r="R768" s="9">
        <v>99.9</v>
      </c>
      <c r="S768" s="7">
        <v>5.0</v>
      </c>
      <c r="T768" s="7">
        <v>0.0</v>
      </c>
      <c r="U768" s="7">
        <v>46.953</v>
      </c>
      <c r="V768" s="10" t="str">
        <f t="shared" si="1"/>
        <v>2016-06</v>
      </c>
    </row>
    <row r="769">
      <c r="A769" s="7">
        <v>768.0</v>
      </c>
      <c r="B769" s="4" t="s">
        <v>2511</v>
      </c>
      <c r="C769" s="8">
        <v>42527.0</v>
      </c>
      <c r="D769" s="8">
        <v>42532.0</v>
      </c>
      <c r="E769" s="4" t="s">
        <v>26</v>
      </c>
      <c r="F769" s="4" t="s">
        <v>1245</v>
      </c>
      <c r="G769" s="4" t="s">
        <v>1246</v>
      </c>
      <c r="H769" s="4" t="s">
        <v>112</v>
      </c>
      <c r="I769" s="4" t="s">
        <v>30</v>
      </c>
      <c r="J769" s="4" t="s">
        <v>2512</v>
      </c>
      <c r="K769" s="4" t="s">
        <v>48</v>
      </c>
      <c r="L769" s="7">
        <v>93101.0</v>
      </c>
      <c r="M769" s="4" t="s">
        <v>49</v>
      </c>
      <c r="N769" s="4" t="s">
        <v>2513</v>
      </c>
      <c r="O769" s="4" t="s">
        <v>39</v>
      </c>
      <c r="P769" s="4" t="s">
        <v>40</v>
      </c>
      <c r="Q769" s="4" t="s">
        <v>2514</v>
      </c>
      <c r="R769" s="9">
        <v>3023.928</v>
      </c>
      <c r="S769" s="7">
        <v>9.0</v>
      </c>
      <c r="T769" s="7">
        <v>0.2</v>
      </c>
      <c r="U769" s="7">
        <v>226.7946</v>
      </c>
      <c r="V769" s="10" t="str">
        <f t="shared" si="1"/>
        <v>2016-06</v>
      </c>
    </row>
    <row r="770">
      <c r="A770" s="7">
        <v>769.0</v>
      </c>
      <c r="B770" s="4" t="s">
        <v>2511</v>
      </c>
      <c r="C770" s="8">
        <v>42527.0</v>
      </c>
      <c r="D770" s="8">
        <v>42532.0</v>
      </c>
      <c r="E770" s="4" t="s">
        <v>26</v>
      </c>
      <c r="F770" s="4" t="s">
        <v>1245</v>
      </c>
      <c r="G770" s="4" t="s">
        <v>1246</v>
      </c>
      <c r="H770" s="4" t="s">
        <v>112</v>
      </c>
      <c r="I770" s="4" t="s">
        <v>30</v>
      </c>
      <c r="J770" s="4" t="s">
        <v>2512</v>
      </c>
      <c r="K770" s="4" t="s">
        <v>48</v>
      </c>
      <c r="L770" s="7">
        <v>93101.0</v>
      </c>
      <c r="M770" s="4" t="s">
        <v>49</v>
      </c>
      <c r="N770" s="4" t="s">
        <v>2515</v>
      </c>
      <c r="O770" s="4" t="s">
        <v>39</v>
      </c>
      <c r="P770" s="4" t="s">
        <v>61</v>
      </c>
      <c r="Q770" s="4" t="s">
        <v>2516</v>
      </c>
      <c r="R770" s="9">
        <v>26.96</v>
      </c>
      <c r="S770" s="7">
        <v>2.0</v>
      </c>
      <c r="T770" s="7">
        <v>0.0</v>
      </c>
      <c r="U770" s="7">
        <v>3.7744</v>
      </c>
      <c r="V770" s="10" t="str">
        <f t="shared" si="1"/>
        <v>2016-06</v>
      </c>
    </row>
    <row r="771">
      <c r="A771" s="7">
        <v>770.0</v>
      </c>
      <c r="B771" s="4" t="s">
        <v>2511</v>
      </c>
      <c r="C771" s="8">
        <v>42527.0</v>
      </c>
      <c r="D771" s="8">
        <v>42532.0</v>
      </c>
      <c r="E771" s="4" t="s">
        <v>26</v>
      </c>
      <c r="F771" s="4" t="s">
        <v>1245</v>
      </c>
      <c r="G771" s="4" t="s">
        <v>1246</v>
      </c>
      <c r="H771" s="4" t="s">
        <v>112</v>
      </c>
      <c r="I771" s="4" t="s">
        <v>30</v>
      </c>
      <c r="J771" s="4" t="s">
        <v>2512</v>
      </c>
      <c r="K771" s="4" t="s">
        <v>48</v>
      </c>
      <c r="L771" s="7">
        <v>93101.0</v>
      </c>
      <c r="M771" s="4" t="s">
        <v>49</v>
      </c>
      <c r="N771" s="4" t="s">
        <v>2517</v>
      </c>
      <c r="O771" s="4" t="s">
        <v>39</v>
      </c>
      <c r="P771" s="4" t="s">
        <v>40</v>
      </c>
      <c r="Q771" s="4" t="s">
        <v>2518</v>
      </c>
      <c r="R771" s="9">
        <v>477.6</v>
      </c>
      <c r="S771" s="7">
        <v>3.0</v>
      </c>
      <c r="T771" s="7">
        <v>0.2</v>
      </c>
      <c r="U771" s="7">
        <v>161.19</v>
      </c>
      <c r="V771" s="10" t="str">
        <f t="shared" si="1"/>
        <v>2016-06</v>
      </c>
    </row>
    <row r="772">
      <c r="A772" s="7">
        <v>771.0</v>
      </c>
      <c r="B772" s="4" t="s">
        <v>2519</v>
      </c>
      <c r="C772" s="8">
        <v>42527.0</v>
      </c>
      <c r="D772" s="8">
        <v>42531.0</v>
      </c>
      <c r="E772" s="4" t="s">
        <v>26</v>
      </c>
      <c r="F772" s="4" t="s">
        <v>2520</v>
      </c>
      <c r="G772" s="4" t="s">
        <v>2521</v>
      </c>
      <c r="H772" s="4" t="s">
        <v>46</v>
      </c>
      <c r="I772" s="4" t="s">
        <v>30</v>
      </c>
      <c r="J772" s="4" t="s">
        <v>215</v>
      </c>
      <c r="K772" s="4" t="s">
        <v>157</v>
      </c>
      <c r="L772" s="7">
        <v>45014.0</v>
      </c>
      <c r="M772" s="4" t="s">
        <v>33</v>
      </c>
      <c r="N772" s="4" t="s">
        <v>1100</v>
      </c>
      <c r="O772" s="4" t="s">
        <v>35</v>
      </c>
      <c r="P772" s="4" t="s">
        <v>121</v>
      </c>
      <c r="Q772" s="4" t="s">
        <v>1101</v>
      </c>
      <c r="R772" s="9">
        <v>496.448493827161</v>
      </c>
      <c r="S772" s="7">
        <v>3.0</v>
      </c>
      <c r="T772" s="7">
        <v>0.2</v>
      </c>
      <c r="U772" s="7">
        <v>37.233637037037</v>
      </c>
      <c r="V772" s="10" t="str">
        <f t="shared" si="1"/>
        <v>2016-06</v>
      </c>
    </row>
    <row r="773">
      <c r="A773" s="7">
        <v>772.0</v>
      </c>
      <c r="B773" s="4" t="s">
        <v>2519</v>
      </c>
      <c r="C773" s="8">
        <v>42527.0</v>
      </c>
      <c r="D773" s="8">
        <v>42531.0</v>
      </c>
      <c r="E773" s="4" t="s">
        <v>26</v>
      </c>
      <c r="F773" s="4" t="s">
        <v>2520</v>
      </c>
      <c r="G773" s="4" t="s">
        <v>2521</v>
      </c>
      <c r="H773" s="4" t="s">
        <v>46</v>
      </c>
      <c r="I773" s="4" t="s">
        <v>30</v>
      </c>
      <c r="J773" s="4" t="s">
        <v>215</v>
      </c>
      <c r="K773" s="4" t="s">
        <v>157</v>
      </c>
      <c r="L773" s="7">
        <v>45014.0</v>
      </c>
      <c r="M773" s="4" t="s">
        <v>33</v>
      </c>
      <c r="N773" s="4" t="s">
        <v>2522</v>
      </c>
      <c r="O773" s="4" t="s">
        <v>35</v>
      </c>
      <c r="P773" s="4" t="s">
        <v>121</v>
      </c>
      <c r="Q773" s="4" t="s">
        <v>2523</v>
      </c>
      <c r="R773" s="9">
        <v>87.97929218107</v>
      </c>
      <c r="S773" s="7">
        <v>2.0</v>
      </c>
      <c r="T773" s="7">
        <v>0.2</v>
      </c>
      <c r="U773" s="7">
        <v>0.0</v>
      </c>
      <c r="V773" s="10" t="str">
        <f t="shared" si="1"/>
        <v>2016-06</v>
      </c>
    </row>
    <row r="774">
      <c r="A774" s="7">
        <v>773.0</v>
      </c>
      <c r="B774" s="4" t="s">
        <v>2524</v>
      </c>
      <c r="C774" s="8">
        <v>42528.0</v>
      </c>
      <c r="D774" s="8">
        <v>42531.0</v>
      </c>
      <c r="E774" s="4" t="s">
        <v>43</v>
      </c>
      <c r="F774" s="4" t="s">
        <v>566</v>
      </c>
      <c r="G774" s="4" t="s">
        <v>567</v>
      </c>
      <c r="H774" s="4" t="s">
        <v>112</v>
      </c>
      <c r="I774" s="4" t="s">
        <v>30</v>
      </c>
      <c r="J774" s="4" t="s">
        <v>222</v>
      </c>
      <c r="K774" s="4" t="s">
        <v>223</v>
      </c>
      <c r="L774" s="7">
        <v>10035.0</v>
      </c>
      <c r="M774" s="4" t="s">
        <v>33</v>
      </c>
      <c r="N774" s="4" t="s">
        <v>1777</v>
      </c>
      <c r="O774" s="4" t="s">
        <v>51</v>
      </c>
      <c r="P774" s="4" t="s">
        <v>124</v>
      </c>
      <c r="Q774" s="4" t="s">
        <v>1778</v>
      </c>
      <c r="R774" s="9">
        <v>34.5066666666667</v>
      </c>
      <c r="S774" s="7">
        <v>5.0</v>
      </c>
      <c r="T774" s="7">
        <v>0.0</v>
      </c>
      <c r="U774" s="7">
        <v>16.5632</v>
      </c>
      <c r="V774" s="10" t="str">
        <f t="shared" si="1"/>
        <v>2016-06</v>
      </c>
    </row>
    <row r="775">
      <c r="A775" s="7">
        <v>774.0</v>
      </c>
      <c r="B775" s="4" t="s">
        <v>2525</v>
      </c>
      <c r="C775" s="8">
        <v>42528.0</v>
      </c>
      <c r="D775" s="8">
        <v>42532.0</v>
      </c>
      <c r="E775" s="4" t="s">
        <v>26</v>
      </c>
      <c r="F775" s="4" t="s">
        <v>2526</v>
      </c>
      <c r="G775" s="4" t="s">
        <v>2527</v>
      </c>
      <c r="H775" s="4" t="s">
        <v>112</v>
      </c>
      <c r="I775" s="4" t="s">
        <v>30</v>
      </c>
      <c r="J775" s="4" t="s">
        <v>1475</v>
      </c>
      <c r="K775" s="4" t="s">
        <v>48</v>
      </c>
      <c r="L775" s="7">
        <v>93309.0</v>
      </c>
      <c r="M775" s="4" t="s">
        <v>49</v>
      </c>
      <c r="N775" s="4" t="s">
        <v>1313</v>
      </c>
      <c r="O775" s="4" t="s">
        <v>51</v>
      </c>
      <c r="P775" s="4" t="s">
        <v>76</v>
      </c>
      <c r="Q775" s="4" t="s">
        <v>1314</v>
      </c>
      <c r="R775" s="9">
        <v>4.784</v>
      </c>
      <c r="S775" s="7">
        <v>1.0</v>
      </c>
      <c r="T775" s="7">
        <v>0.2</v>
      </c>
      <c r="U775" s="7">
        <v>1.5548</v>
      </c>
      <c r="V775" s="10" t="str">
        <f t="shared" si="1"/>
        <v>2016-06</v>
      </c>
    </row>
    <row r="776">
      <c r="A776" s="7">
        <v>775.0</v>
      </c>
      <c r="B776" s="4" t="s">
        <v>2525</v>
      </c>
      <c r="C776" s="8">
        <v>42528.0</v>
      </c>
      <c r="D776" s="8">
        <v>42532.0</v>
      </c>
      <c r="E776" s="4" t="s">
        <v>26</v>
      </c>
      <c r="F776" s="4" t="s">
        <v>2526</v>
      </c>
      <c r="G776" s="4" t="s">
        <v>2527</v>
      </c>
      <c r="H776" s="4" t="s">
        <v>112</v>
      </c>
      <c r="I776" s="4" t="s">
        <v>30</v>
      </c>
      <c r="J776" s="4" t="s">
        <v>1475</v>
      </c>
      <c r="K776" s="4" t="s">
        <v>48</v>
      </c>
      <c r="L776" s="7">
        <v>93309.0</v>
      </c>
      <c r="M776" s="4" t="s">
        <v>49</v>
      </c>
      <c r="N776" s="4" t="s">
        <v>2528</v>
      </c>
      <c r="O776" s="4" t="s">
        <v>51</v>
      </c>
      <c r="P776" s="4" t="s">
        <v>124</v>
      </c>
      <c r="Q776" s="4" t="s">
        <v>2529</v>
      </c>
      <c r="R776" s="9">
        <v>4.73</v>
      </c>
      <c r="S776" s="7">
        <v>1.0</v>
      </c>
      <c r="T776" s="7">
        <v>0.0</v>
      </c>
      <c r="U776" s="7">
        <v>2.3177</v>
      </c>
      <c r="V776" s="10" t="str">
        <f t="shared" si="1"/>
        <v>2016-06</v>
      </c>
    </row>
    <row r="777">
      <c r="A777" s="7">
        <v>776.0</v>
      </c>
      <c r="B777" s="4" t="s">
        <v>2530</v>
      </c>
      <c r="C777" s="8">
        <v>42528.0</v>
      </c>
      <c r="D777" s="8">
        <v>42532.0</v>
      </c>
      <c r="E777" s="4" t="s">
        <v>26</v>
      </c>
      <c r="F777" s="4" t="s">
        <v>2531</v>
      </c>
      <c r="G777" s="4" t="s">
        <v>2532</v>
      </c>
      <c r="H777" s="4" t="s">
        <v>112</v>
      </c>
      <c r="I777" s="4" t="s">
        <v>30</v>
      </c>
      <c r="J777" s="4" t="s">
        <v>90</v>
      </c>
      <c r="K777" s="4" t="s">
        <v>91</v>
      </c>
      <c r="L777" s="7">
        <v>19120.0</v>
      </c>
      <c r="M777" s="4" t="s">
        <v>33</v>
      </c>
      <c r="N777" s="4" t="s">
        <v>1565</v>
      </c>
      <c r="O777" s="4" t="s">
        <v>51</v>
      </c>
      <c r="P777" s="4" t="s">
        <v>272</v>
      </c>
      <c r="Q777" s="4" t="s">
        <v>1566</v>
      </c>
      <c r="R777" s="9">
        <v>10.2753185185185</v>
      </c>
      <c r="S777" s="7">
        <v>6.0</v>
      </c>
      <c r="T777" s="7">
        <v>0.2</v>
      </c>
      <c r="U777" s="7">
        <v>3.72480296296296</v>
      </c>
      <c r="V777" s="10" t="str">
        <f t="shared" si="1"/>
        <v>2016-06</v>
      </c>
    </row>
    <row r="778">
      <c r="A778" s="7">
        <v>777.0</v>
      </c>
      <c r="B778" s="4" t="s">
        <v>2533</v>
      </c>
      <c r="C778" s="8">
        <v>42530.0</v>
      </c>
      <c r="D778" s="8">
        <v>42536.0</v>
      </c>
      <c r="E778" s="4" t="s">
        <v>26</v>
      </c>
      <c r="F778" s="4" t="s">
        <v>2534</v>
      </c>
      <c r="G778" s="4" t="s">
        <v>2535</v>
      </c>
      <c r="H778" s="4" t="s">
        <v>46</v>
      </c>
      <c r="I778" s="4" t="s">
        <v>30</v>
      </c>
      <c r="J778" s="4" t="s">
        <v>47</v>
      </c>
      <c r="K778" s="4" t="s">
        <v>48</v>
      </c>
      <c r="L778" s="7">
        <v>90045.0</v>
      </c>
      <c r="M778" s="4" t="s">
        <v>49</v>
      </c>
      <c r="N778" s="4" t="s">
        <v>1934</v>
      </c>
      <c r="O778" s="4" t="s">
        <v>39</v>
      </c>
      <c r="P778" s="4" t="s">
        <v>40</v>
      </c>
      <c r="Q778" s="4" t="s">
        <v>1935</v>
      </c>
      <c r="R778" s="9">
        <v>177.48</v>
      </c>
      <c r="S778" s="7">
        <v>3.0</v>
      </c>
      <c r="T778" s="7">
        <v>0.2</v>
      </c>
      <c r="U778" s="7">
        <v>19.9665</v>
      </c>
      <c r="V778" s="10" t="str">
        <f t="shared" si="1"/>
        <v>2016-06</v>
      </c>
    </row>
    <row r="779">
      <c r="A779" s="7">
        <v>778.0</v>
      </c>
      <c r="B779" s="4" t="s">
        <v>2536</v>
      </c>
      <c r="C779" s="8">
        <v>42530.0</v>
      </c>
      <c r="D779" s="8">
        <v>42533.0</v>
      </c>
      <c r="E779" s="4" t="s">
        <v>43</v>
      </c>
      <c r="F779" s="4" t="s">
        <v>2537</v>
      </c>
      <c r="G779" s="4" t="s">
        <v>2538</v>
      </c>
      <c r="H779" s="4" t="s">
        <v>46</v>
      </c>
      <c r="I779" s="4" t="s">
        <v>30</v>
      </c>
      <c r="J779" s="4" t="s">
        <v>1931</v>
      </c>
      <c r="K779" s="4" t="s">
        <v>102</v>
      </c>
      <c r="L779" s="7">
        <v>32303.0</v>
      </c>
      <c r="M779" s="4" t="s">
        <v>83</v>
      </c>
      <c r="N779" s="4" t="s">
        <v>2539</v>
      </c>
      <c r="O779" s="4" t="s">
        <v>39</v>
      </c>
      <c r="P779" s="4" t="s">
        <v>446</v>
      </c>
      <c r="Q779" s="4" t="s">
        <v>2540</v>
      </c>
      <c r="R779" s="9">
        <v>549.664615167988</v>
      </c>
      <c r="S779" s="7">
        <v>2.0</v>
      </c>
      <c r="T779" s="7">
        <v>0.5</v>
      </c>
      <c r="U779" s="7">
        <v>-21.9865846067195</v>
      </c>
      <c r="V779" s="10" t="str">
        <f t="shared" si="1"/>
        <v>2016-06</v>
      </c>
    </row>
    <row r="780">
      <c r="A780" s="7">
        <v>779.0</v>
      </c>
      <c r="B780" s="4" t="s">
        <v>2541</v>
      </c>
      <c r="C780" s="8">
        <v>42530.0</v>
      </c>
      <c r="D780" s="8">
        <v>42535.0</v>
      </c>
      <c r="E780" s="4" t="s">
        <v>26</v>
      </c>
      <c r="F780" s="4" t="s">
        <v>1214</v>
      </c>
      <c r="G780" s="4" t="s">
        <v>1215</v>
      </c>
      <c r="H780" s="4" t="s">
        <v>46</v>
      </c>
      <c r="I780" s="4" t="s">
        <v>30</v>
      </c>
      <c r="J780" s="4" t="s">
        <v>362</v>
      </c>
      <c r="K780" s="4" t="s">
        <v>48</v>
      </c>
      <c r="L780" s="7">
        <v>94109.0</v>
      </c>
      <c r="M780" s="4" t="s">
        <v>49</v>
      </c>
      <c r="N780" s="4" t="s">
        <v>2542</v>
      </c>
      <c r="O780" s="4" t="s">
        <v>35</v>
      </c>
      <c r="P780" s="4" t="s">
        <v>263</v>
      </c>
      <c r="Q780" s="4" t="s">
        <v>2543</v>
      </c>
      <c r="R780" s="9">
        <v>122.352</v>
      </c>
      <c r="S780" s="7">
        <v>3.0</v>
      </c>
      <c r="T780" s="7">
        <v>0.2</v>
      </c>
      <c r="U780" s="7">
        <v>13.7646</v>
      </c>
      <c r="V780" s="10" t="str">
        <f t="shared" si="1"/>
        <v>2016-06</v>
      </c>
    </row>
    <row r="781">
      <c r="A781" s="7">
        <v>780.0</v>
      </c>
      <c r="B781" s="4" t="s">
        <v>2544</v>
      </c>
      <c r="C781" s="8">
        <v>42530.0</v>
      </c>
      <c r="D781" s="8">
        <v>42537.0</v>
      </c>
      <c r="E781" s="4" t="s">
        <v>26</v>
      </c>
      <c r="F781" s="4" t="s">
        <v>2545</v>
      </c>
      <c r="G781" s="4" t="s">
        <v>2546</v>
      </c>
      <c r="H781" s="4" t="s">
        <v>112</v>
      </c>
      <c r="I781" s="4" t="s">
        <v>30</v>
      </c>
      <c r="J781" s="4" t="s">
        <v>2547</v>
      </c>
      <c r="K781" s="4" t="s">
        <v>937</v>
      </c>
      <c r="L781" s="7">
        <v>55407.0</v>
      </c>
      <c r="M781" s="4" t="s">
        <v>59</v>
      </c>
      <c r="N781" s="4" t="s">
        <v>2548</v>
      </c>
      <c r="O781" s="4" t="s">
        <v>35</v>
      </c>
      <c r="P781" s="4" t="s">
        <v>73</v>
      </c>
      <c r="Q781" s="4" t="s">
        <v>2549</v>
      </c>
      <c r="R781" s="9">
        <v>738.565679012346</v>
      </c>
      <c r="S781" s="7">
        <v>3.0</v>
      </c>
      <c r="T781" s="7">
        <v>0.0</v>
      </c>
      <c r="U781" s="7">
        <v>184.641419753086</v>
      </c>
      <c r="V781" s="10" t="str">
        <f t="shared" si="1"/>
        <v>2016-06</v>
      </c>
    </row>
    <row r="782">
      <c r="A782" s="7">
        <v>781.0</v>
      </c>
      <c r="B782" s="4" t="s">
        <v>2550</v>
      </c>
      <c r="C782" s="8">
        <v>42531.0</v>
      </c>
      <c r="D782" s="8">
        <v>42536.0</v>
      </c>
      <c r="E782" s="4" t="s">
        <v>26</v>
      </c>
      <c r="F782" s="4" t="s">
        <v>2551</v>
      </c>
      <c r="G782" s="4" t="s">
        <v>2552</v>
      </c>
      <c r="H782" s="4" t="s">
        <v>46</v>
      </c>
      <c r="I782" s="4" t="s">
        <v>30</v>
      </c>
      <c r="J782" s="4" t="s">
        <v>47</v>
      </c>
      <c r="K782" s="4" t="s">
        <v>48</v>
      </c>
      <c r="L782" s="7">
        <v>90045.0</v>
      </c>
      <c r="M782" s="4" t="s">
        <v>49</v>
      </c>
      <c r="N782" s="4" t="s">
        <v>1309</v>
      </c>
      <c r="O782" s="4" t="s">
        <v>51</v>
      </c>
      <c r="P782" s="4" t="s">
        <v>297</v>
      </c>
      <c r="Q782" s="4" t="s">
        <v>1310</v>
      </c>
      <c r="R782" s="9">
        <v>20.7</v>
      </c>
      <c r="S782" s="7">
        <v>2.0</v>
      </c>
      <c r="T782" s="7">
        <v>0.0</v>
      </c>
      <c r="U782" s="7">
        <v>9.936</v>
      </c>
      <c r="V782" s="10" t="str">
        <f t="shared" si="1"/>
        <v>2016-06</v>
      </c>
    </row>
    <row r="783">
      <c r="A783" s="7">
        <v>782.0</v>
      </c>
      <c r="B783" s="4" t="s">
        <v>2550</v>
      </c>
      <c r="C783" s="8">
        <v>42531.0</v>
      </c>
      <c r="D783" s="8">
        <v>42536.0</v>
      </c>
      <c r="E783" s="4" t="s">
        <v>26</v>
      </c>
      <c r="F783" s="4" t="s">
        <v>2551</v>
      </c>
      <c r="G783" s="4" t="s">
        <v>2552</v>
      </c>
      <c r="H783" s="4" t="s">
        <v>46</v>
      </c>
      <c r="I783" s="4" t="s">
        <v>30</v>
      </c>
      <c r="J783" s="4" t="s">
        <v>47</v>
      </c>
      <c r="K783" s="4" t="s">
        <v>48</v>
      </c>
      <c r="L783" s="7">
        <v>90045.0</v>
      </c>
      <c r="M783" s="4" t="s">
        <v>49</v>
      </c>
      <c r="N783" s="4" t="s">
        <v>396</v>
      </c>
      <c r="O783" s="4" t="s">
        <v>35</v>
      </c>
      <c r="P783" s="4" t="s">
        <v>73</v>
      </c>
      <c r="Q783" s="4" t="s">
        <v>397</v>
      </c>
      <c r="R783" s="9">
        <v>1335.68</v>
      </c>
      <c r="S783" s="7">
        <v>4.0</v>
      </c>
      <c r="T783" s="7">
        <v>0.2</v>
      </c>
      <c r="U783" s="7">
        <v>-217.048</v>
      </c>
      <c r="V783" s="10" t="str">
        <f t="shared" si="1"/>
        <v>2016-06</v>
      </c>
    </row>
    <row r="784">
      <c r="A784" s="7">
        <v>783.0</v>
      </c>
      <c r="B784" s="4" t="s">
        <v>2550</v>
      </c>
      <c r="C784" s="8">
        <v>42531.0</v>
      </c>
      <c r="D784" s="8">
        <v>42536.0</v>
      </c>
      <c r="E784" s="4" t="s">
        <v>26</v>
      </c>
      <c r="F784" s="4" t="s">
        <v>2551</v>
      </c>
      <c r="G784" s="4" t="s">
        <v>2552</v>
      </c>
      <c r="H784" s="4" t="s">
        <v>46</v>
      </c>
      <c r="I784" s="4" t="s">
        <v>30</v>
      </c>
      <c r="J784" s="4" t="s">
        <v>47</v>
      </c>
      <c r="K784" s="4" t="s">
        <v>48</v>
      </c>
      <c r="L784" s="7">
        <v>90045.0</v>
      </c>
      <c r="M784" s="4" t="s">
        <v>49</v>
      </c>
      <c r="N784" s="4" t="s">
        <v>1777</v>
      </c>
      <c r="O784" s="4" t="s">
        <v>51</v>
      </c>
      <c r="P784" s="4" t="s">
        <v>124</v>
      </c>
      <c r="Q784" s="4" t="s">
        <v>1778</v>
      </c>
      <c r="R784" s="9">
        <v>32.4</v>
      </c>
      <c r="S784" s="7">
        <v>5.0</v>
      </c>
      <c r="T784" s="7">
        <v>0.0</v>
      </c>
      <c r="U784" s="7">
        <v>15.552</v>
      </c>
      <c r="V784" s="10" t="str">
        <f t="shared" si="1"/>
        <v>2016-06</v>
      </c>
    </row>
    <row r="785">
      <c r="A785" s="7">
        <v>784.0</v>
      </c>
      <c r="B785" s="4" t="s">
        <v>2553</v>
      </c>
      <c r="C785" s="8">
        <v>42531.0</v>
      </c>
      <c r="D785" s="8">
        <v>42533.0</v>
      </c>
      <c r="E785" s="4" t="s">
        <v>43</v>
      </c>
      <c r="F785" s="4" t="s">
        <v>170</v>
      </c>
      <c r="G785" s="4" t="s">
        <v>171</v>
      </c>
      <c r="H785" s="4" t="s">
        <v>46</v>
      </c>
      <c r="I785" s="4" t="s">
        <v>30</v>
      </c>
      <c r="J785" s="4" t="s">
        <v>90</v>
      </c>
      <c r="K785" s="4" t="s">
        <v>91</v>
      </c>
      <c r="L785" s="7">
        <v>19140.0</v>
      </c>
      <c r="M785" s="4" t="s">
        <v>33</v>
      </c>
      <c r="N785" s="4" t="s">
        <v>2554</v>
      </c>
      <c r="O785" s="4" t="s">
        <v>51</v>
      </c>
      <c r="P785" s="4" t="s">
        <v>297</v>
      </c>
      <c r="Q785" s="4" t="s">
        <v>2555</v>
      </c>
      <c r="R785" s="9">
        <v>25.1806814814815</v>
      </c>
      <c r="S785" s="7">
        <v>8.0</v>
      </c>
      <c r="T785" s="7">
        <v>0.2</v>
      </c>
      <c r="U785" s="7">
        <v>8.49848</v>
      </c>
      <c r="V785" s="10" t="str">
        <f t="shared" si="1"/>
        <v>2016-06</v>
      </c>
    </row>
    <row r="786">
      <c r="A786" s="7">
        <v>785.0</v>
      </c>
      <c r="B786" s="4" t="s">
        <v>2556</v>
      </c>
      <c r="C786" s="8">
        <v>42532.0</v>
      </c>
      <c r="D786" s="8">
        <v>42538.0</v>
      </c>
      <c r="E786" s="4" t="s">
        <v>26</v>
      </c>
      <c r="F786" s="4" t="s">
        <v>2557</v>
      </c>
      <c r="G786" s="4" t="s">
        <v>2558</v>
      </c>
      <c r="H786" s="4" t="s">
        <v>29</v>
      </c>
      <c r="I786" s="4" t="s">
        <v>30</v>
      </c>
      <c r="J786" s="4" t="s">
        <v>428</v>
      </c>
      <c r="K786" s="4" t="s">
        <v>58</v>
      </c>
      <c r="L786" s="7">
        <v>76017.0</v>
      </c>
      <c r="M786" s="4" t="s">
        <v>59</v>
      </c>
      <c r="N786" s="4" t="s">
        <v>1912</v>
      </c>
      <c r="O786" s="4" t="s">
        <v>51</v>
      </c>
      <c r="P786" s="4" t="s">
        <v>76</v>
      </c>
      <c r="Q786" s="4" t="s">
        <v>1913</v>
      </c>
      <c r="R786" s="9">
        <v>1.4336</v>
      </c>
      <c r="S786" s="7">
        <v>4.0</v>
      </c>
      <c r="T786" s="7">
        <v>0.8</v>
      </c>
      <c r="U786" s="7">
        <v>-2.29376</v>
      </c>
      <c r="V786" s="10" t="str">
        <f t="shared" si="1"/>
        <v>2016-06</v>
      </c>
    </row>
    <row r="787">
      <c r="A787" s="7">
        <v>786.0</v>
      </c>
      <c r="B787" s="4" t="s">
        <v>2556</v>
      </c>
      <c r="C787" s="8">
        <v>42532.0</v>
      </c>
      <c r="D787" s="8">
        <v>42538.0</v>
      </c>
      <c r="E787" s="4" t="s">
        <v>26</v>
      </c>
      <c r="F787" s="4" t="s">
        <v>2557</v>
      </c>
      <c r="G787" s="4" t="s">
        <v>2558</v>
      </c>
      <c r="H787" s="4" t="s">
        <v>29</v>
      </c>
      <c r="I787" s="4" t="s">
        <v>30</v>
      </c>
      <c r="J787" s="4" t="s">
        <v>428</v>
      </c>
      <c r="K787" s="4" t="s">
        <v>58</v>
      </c>
      <c r="L787" s="7">
        <v>76017.0</v>
      </c>
      <c r="M787" s="4" t="s">
        <v>59</v>
      </c>
      <c r="N787" s="4" t="s">
        <v>2559</v>
      </c>
      <c r="O787" s="4" t="s">
        <v>51</v>
      </c>
      <c r="P787" s="4" t="s">
        <v>76</v>
      </c>
      <c r="Q787" s="4" t="s">
        <v>2560</v>
      </c>
      <c r="R787" s="9">
        <v>8.82346666666667</v>
      </c>
      <c r="S787" s="7">
        <v>4.0</v>
      </c>
      <c r="T787" s="7">
        <v>0.8</v>
      </c>
      <c r="U787" s="7">
        <v>-14.55872</v>
      </c>
      <c r="V787" s="10" t="str">
        <f t="shared" si="1"/>
        <v>2016-06</v>
      </c>
    </row>
    <row r="788">
      <c r="A788" s="7">
        <v>787.0</v>
      </c>
      <c r="B788" s="4" t="s">
        <v>2556</v>
      </c>
      <c r="C788" s="8">
        <v>42532.0</v>
      </c>
      <c r="D788" s="8">
        <v>42538.0</v>
      </c>
      <c r="E788" s="4" t="s">
        <v>26</v>
      </c>
      <c r="F788" s="4" t="s">
        <v>2557</v>
      </c>
      <c r="G788" s="4" t="s">
        <v>2558</v>
      </c>
      <c r="H788" s="4" t="s">
        <v>29</v>
      </c>
      <c r="I788" s="4" t="s">
        <v>30</v>
      </c>
      <c r="J788" s="4" t="s">
        <v>428</v>
      </c>
      <c r="K788" s="4" t="s">
        <v>58</v>
      </c>
      <c r="L788" s="7">
        <v>76017.0</v>
      </c>
      <c r="M788" s="4" t="s">
        <v>59</v>
      </c>
      <c r="N788" s="4" t="s">
        <v>2561</v>
      </c>
      <c r="O788" s="4" t="s">
        <v>35</v>
      </c>
      <c r="P788" s="4" t="s">
        <v>121</v>
      </c>
      <c r="Q788" s="4" t="s">
        <v>2562</v>
      </c>
      <c r="R788" s="9">
        <v>13.3802666666667</v>
      </c>
      <c r="S788" s="7">
        <v>7.0</v>
      </c>
      <c r="T788" s="7">
        <v>0.6</v>
      </c>
      <c r="U788" s="7">
        <v>-9.70069333333333</v>
      </c>
      <c r="V788" s="10" t="str">
        <f t="shared" si="1"/>
        <v>2016-06</v>
      </c>
    </row>
    <row r="789">
      <c r="A789" s="7">
        <v>788.0</v>
      </c>
      <c r="B789" s="4" t="s">
        <v>2563</v>
      </c>
      <c r="C789" s="8">
        <v>42532.0</v>
      </c>
      <c r="D789" s="8">
        <v>42534.0</v>
      </c>
      <c r="E789" s="4" t="s">
        <v>98</v>
      </c>
      <c r="F789" s="4" t="s">
        <v>2564</v>
      </c>
      <c r="G789" s="4" t="s">
        <v>2565</v>
      </c>
      <c r="H789" s="4" t="s">
        <v>46</v>
      </c>
      <c r="I789" s="4" t="s">
        <v>30</v>
      </c>
      <c r="J789" s="4" t="s">
        <v>222</v>
      </c>
      <c r="K789" s="4" t="s">
        <v>223</v>
      </c>
      <c r="L789" s="7">
        <v>10035.0</v>
      </c>
      <c r="M789" s="4" t="s">
        <v>33</v>
      </c>
      <c r="N789" s="4" t="s">
        <v>2566</v>
      </c>
      <c r="O789" s="4" t="s">
        <v>39</v>
      </c>
      <c r="P789" s="4" t="s">
        <v>61</v>
      </c>
      <c r="Q789" s="4" t="s">
        <v>2567</v>
      </c>
      <c r="R789" s="9">
        <v>255.968</v>
      </c>
      <c r="S789" s="7">
        <v>3.0</v>
      </c>
      <c r="T789" s="7">
        <v>0.0</v>
      </c>
      <c r="U789" s="7">
        <v>76.7904</v>
      </c>
      <c r="V789" s="10" t="str">
        <f t="shared" si="1"/>
        <v>2016-06</v>
      </c>
    </row>
    <row r="790">
      <c r="A790" s="7">
        <v>789.0</v>
      </c>
      <c r="B790" s="4" t="s">
        <v>2568</v>
      </c>
      <c r="C790" s="8">
        <v>42532.0</v>
      </c>
      <c r="D790" s="8">
        <v>42536.0</v>
      </c>
      <c r="E790" s="4" t="s">
        <v>26</v>
      </c>
      <c r="F790" s="4" t="s">
        <v>443</v>
      </c>
      <c r="G790" s="4" t="s">
        <v>444</v>
      </c>
      <c r="H790" s="4" t="s">
        <v>46</v>
      </c>
      <c r="I790" s="4" t="s">
        <v>30</v>
      </c>
      <c r="J790" s="4" t="s">
        <v>163</v>
      </c>
      <c r="K790" s="4" t="s">
        <v>164</v>
      </c>
      <c r="L790" s="7">
        <v>98103.0</v>
      </c>
      <c r="M790" s="4" t="s">
        <v>49</v>
      </c>
      <c r="N790" s="4" t="s">
        <v>2569</v>
      </c>
      <c r="O790" s="4" t="s">
        <v>51</v>
      </c>
      <c r="P790" s="4" t="s">
        <v>297</v>
      </c>
      <c r="Q790" s="4" t="s">
        <v>2570</v>
      </c>
      <c r="R790" s="9">
        <v>14.62</v>
      </c>
      <c r="S790" s="7">
        <v>2.0</v>
      </c>
      <c r="T790" s="7">
        <v>0.0</v>
      </c>
      <c r="U790" s="7">
        <v>6.8714</v>
      </c>
      <c r="V790" s="10" t="str">
        <f t="shared" si="1"/>
        <v>2016-06</v>
      </c>
    </row>
    <row r="791">
      <c r="A791" s="7">
        <v>790.0</v>
      </c>
      <c r="B791" s="4" t="s">
        <v>2568</v>
      </c>
      <c r="C791" s="8">
        <v>42532.0</v>
      </c>
      <c r="D791" s="8">
        <v>42536.0</v>
      </c>
      <c r="E791" s="4" t="s">
        <v>26</v>
      </c>
      <c r="F791" s="4" t="s">
        <v>443</v>
      </c>
      <c r="G791" s="4" t="s">
        <v>444</v>
      </c>
      <c r="H791" s="4" t="s">
        <v>46</v>
      </c>
      <c r="I791" s="4" t="s">
        <v>30</v>
      </c>
      <c r="J791" s="4" t="s">
        <v>163</v>
      </c>
      <c r="K791" s="4" t="s">
        <v>164</v>
      </c>
      <c r="L791" s="7">
        <v>98103.0</v>
      </c>
      <c r="M791" s="4" t="s">
        <v>49</v>
      </c>
      <c r="N791" s="4" t="s">
        <v>2176</v>
      </c>
      <c r="O791" s="4" t="s">
        <v>51</v>
      </c>
      <c r="P791" s="4" t="s">
        <v>76</v>
      </c>
      <c r="Q791" s="4" t="s">
        <v>2177</v>
      </c>
      <c r="R791" s="9">
        <v>53.984</v>
      </c>
      <c r="S791" s="7">
        <v>14.0</v>
      </c>
      <c r="T791" s="7">
        <v>0.2</v>
      </c>
      <c r="U791" s="7">
        <v>17.5448</v>
      </c>
      <c r="V791" s="10" t="str">
        <f t="shared" si="1"/>
        <v>2016-06</v>
      </c>
    </row>
    <row r="792">
      <c r="A792" s="7">
        <v>791.0</v>
      </c>
      <c r="B792" s="4" t="s">
        <v>2568</v>
      </c>
      <c r="C792" s="8">
        <v>42532.0</v>
      </c>
      <c r="D792" s="8">
        <v>42536.0</v>
      </c>
      <c r="E792" s="4" t="s">
        <v>26</v>
      </c>
      <c r="F792" s="4" t="s">
        <v>443</v>
      </c>
      <c r="G792" s="4" t="s">
        <v>444</v>
      </c>
      <c r="H792" s="4" t="s">
        <v>46</v>
      </c>
      <c r="I792" s="4" t="s">
        <v>30</v>
      </c>
      <c r="J792" s="4" t="s">
        <v>163</v>
      </c>
      <c r="K792" s="4" t="s">
        <v>164</v>
      </c>
      <c r="L792" s="7">
        <v>98103.0</v>
      </c>
      <c r="M792" s="4" t="s">
        <v>49</v>
      </c>
      <c r="N792" s="4" t="s">
        <v>2571</v>
      </c>
      <c r="O792" s="4" t="s">
        <v>39</v>
      </c>
      <c r="P792" s="4" t="s">
        <v>61</v>
      </c>
      <c r="Q792" s="4" t="s">
        <v>2572</v>
      </c>
      <c r="R792" s="9">
        <v>389.97</v>
      </c>
      <c r="S792" s="7">
        <v>3.0</v>
      </c>
      <c r="T792" s="7">
        <v>0.0</v>
      </c>
      <c r="U792" s="7">
        <v>132.5898</v>
      </c>
      <c r="V792" s="10" t="str">
        <f t="shared" si="1"/>
        <v>2016-06</v>
      </c>
    </row>
    <row r="793">
      <c r="A793" s="7">
        <v>792.0</v>
      </c>
      <c r="B793" s="4" t="s">
        <v>2573</v>
      </c>
      <c r="C793" s="8">
        <v>42532.0</v>
      </c>
      <c r="D793" s="8">
        <v>42537.0</v>
      </c>
      <c r="E793" s="4" t="s">
        <v>26</v>
      </c>
      <c r="F793" s="4" t="s">
        <v>2574</v>
      </c>
      <c r="G793" s="4" t="s">
        <v>2575</v>
      </c>
      <c r="H793" s="4" t="s">
        <v>46</v>
      </c>
      <c r="I793" s="4" t="s">
        <v>30</v>
      </c>
      <c r="J793" s="4" t="s">
        <v>47</v>
      </c>
      <c r="K793" s="4" t="s">
        <v>48</v>
      </c>
      <c r="L793" s="7">
        <v>90049.0</v>
      </c>
      <c r="M793" s="4" t="s">
        <v>49</v>
      </c>
      <c r="N793" s="4" t="s">
        <v>2576</v>
      </c>
      <c r="O793" s="4" t="s">
        <v>35</v>
      </c>
      <c r="P793" s="4" t="s">
        <v>73</v>
      </c>
      <c r="Q793" s="4" t="s">
        <v>2577</v>
      </c>
      <c r="R793" s="9">
        <v>902.712</v>
      </c>
      <c r="S793" s="7">
        <v>3.0</v>
      </c>
      <c r="T793" s="7">
        <v>0.2</v>
      </c>
      <c r="U793" s="7">
        <v>33.8517</v>
      </c>
      <c r="V793" s="10" t="str">
        <f t="shared" si="1"/>
        <v>2016-06</v>
      </c>
    </row>
    <row r="794">
      <c r="A794" s="7">
        <v>793.0</v>
      </c>
      <c r="B794" s="4" t="s">
        <v>2578</v>
      </c>
      <c r="C794" s="8">
        <v>42533.0</v>
      </c>
      <c r="D794" s="8">
        <v>42537.0</v>
      </c>
      <c r="E794" s="4" t="s">
        <v>98</v>
      </c>
      <c r="F794" s="4" t="s">
        <v>2579</v>
      </c>
      <c r="G794" s="4" t="s">
        <v>2580</v>
      </c>
      <c r="H794" s="4" t="s">
        <v>29</v>
      </c>
      <c r="I794" s="4" t="s">
        <v>30</v>
      </c>
      <c r="J794" s="4" t="s">
        <v>47</v>
      </c>
      <c r="K794" s="4" t="s">
        <v>48</v>
      </c>
      <c r="L794" s="7">
        <v>90036.0</v>
      </c>
      <c r="M794" s="4" t="s">
        <v>49</v>
      </c>
      <c r="N794" s="4" t="s">
        <v>2581</v>
      </c>
      <c r="O794" s="4" t="s">
        <v>51</v>
      </c>
      <c r="P794" s="4" t="s">
        <v>297</v>
      </c>
      <c r="Q794" s="4" t="s">
        <v>2582</v>
      </c>
      <c r="R794" s="9">
        <v>14.62</v>
      </c>
      <c r="S794" s="7">
        <v>2.0</v>
      </c>
      <c r="T794" s="7">
        <v>0.0</v>
      </c>
      <c r="U794" s="7">
        <v>6.8714</v>
      </c>
      <c r="V794" s="10" t="str">
        <f t="shared" si="1"/>
        <v>2016-06</v>
      </c>
    </row>
    <row r="795">
      <c r="A795" s="7">
        <v>794.0</v>
      </c>
      <c r="B795" s="4" t="s">
        <v>2583</v>
      </c>
      <c r="C795" s="8">
        <v>42533.0</v>
      </c>
      <c r="D795" s="8">
        <v>42536.0</v>
      </c>
      <c r="E795" s="4" t="s">
        <v>43</v>
      </c>
      <c r="F795" s="4" t="s">
        <v>1010</v>
      </c>
      <c r="G795" s="4" t="s">
        <v>1011</v>
      </c>
      <c r="H795" s="4" t="s">
        <v>29</v>
      </c>
      <c r="I795" s="4" t="s">
        <v>30</v>
      </c>
      <c r="J795" s="4" t="s">
        <v>2419</v>
      </c>
      <c r="K795" s="4" t="s">
        <v>2241</v>
      </c>
      <c r="L795" s="7">
        <v>35601.0</v>
      </c>
      <c r="M795" s="4" t="s">
        <v>83</v>
      </c>
      <c r="N795" s="4" t="s">
        <v>2584</v>
      </c>
      <c r="O795" s="4" t="s">
        <v>51</v>
      </c>
      <c r="P795" s="4" t="s">
        <v>283</v>
      </c>
      <c r="Q795" s="4" t="s">
        <v>2585</v>
      </c>
      <c r="R795" s="9">
        <v>165.085192979551</v>
      </c>
      <c r="S795" s="7">
        <v>1.0</v>
      </c>
      <c r="T795" s="7">
        <v>0.0</v>
      </c>
      <c r="U795" s="7">
        <v>44.5730021044789</v>
      </c>
      <c r="V795" s="10" t="str">
        <f t="shared" si="1"/>
        <v>2016-06</v>
      </c>
    </row>
    <row r="796">
      <c r="A796" s="7">
        <v>795.0</v>
      </c>
      <c r="B796" s="4" t="s">
        <v>2583</v>
      </c>
      <c r="C796" s="8">
        <v>42533.0</v>
      </c>
      <c r="D796" s="8">
        <v>42536.0</v>
      </c>
      <c r="E796" s="4" t="s">
        <v>43</v>
      </c>
      <c r="F796" s="4" t="s">
        <v>1010</v>
      </c>
      <c r="G796" s="4" t="s">
        <v>1011</v>
      </c>
      <c r="H796" s="4" t="s">
        <v>29</v>
      </c>
      <c r="I796" s="4" t="s">
        <v>30</v>
      </c>
      <c r="J796" s="4" t="s">
        <v>2419</v>
      </c>
      <c r="K796" s="4" t="s">
        <v>2241</v>
      </c>
      <c r="L796" s="7">
        <v>35601.0</v>
      </c>
      <c r="M796" s="4" t="s">
        <v>83</v>
      </c>
      <c r="N796" s="4" t="s">
        <v>655</v>
      </c>
      <c r="O796" s="4" t="s">
        <v>51</v>
      </c>
      <c r="P796" s="4" t="s">
        <v>76</v>
      </c>
      <c r="Q796" s="4" t="s">
        <v>656</v>
      </c>
      <c r="R796" s="9">
        <v>13.1152645928024</v>
      </c>
      <c r="S796" s="7">
        <v>3.0</v>
      </c>
      <c r="T796" s="7">
        <v>0.0</v>
      </c>
      <c r="U796" s="7">
        <v>6.29532700454516</v>
      </c>
      <c r="V796" s="10" t="str">
        <f t="shared" si="1"/>
        <v>2016-06</v>
      </c>
    </row>
    <row r="797">
      <c r="A797" s="7">
        <v>796.0</v>
      </c>
      <c r="B797" s="4" t="s">
        <v>2586</v>
      </c>
      <c r="C797" s="8">
        <v>42533.0</v>
      </c>
      <c r="D797" s="8">
        <v>42536.0</v>
      </c>
      <c r="E797" s="4" t="s">
        <v>43</v>
      </c>
      <c r="F797" s="4" t="s">
        <v>366</v>
      </c>
      <c r="G797" s="4" t="s">
        <v>367</v>
      </c>
      <c r="H797" s="4" t="s">
        <v>46</v>
      </c>
      <c r="I797" s="4" t="s">
        <v>30</v>
      </c>
      <c r="J797" s="4" t="s">
        <v>2371</v>
      </c>
      <c r="K797" s="4" t="s">
        <v>747</v>
      </c>
      <c r="L797" s="7">
        <v>19805.0</v>
      </c>
      <c r="M797" s="4" t="s">
        <v>33</v>
      </c>
      <c r="N797" s="4" t="s">
        <v>2587</v>
      </c>
      <c r="O797" s="4" t="s">
        <v>35</v>
      </c>
      <c r="P797" s="4" t="s">
        <v>121</v>
      </c>
      <c r="Q797" s="4" t="s">
        <v>2588</v>
      </c>
      <c r="R797" s="9">
        <v>50.1953580246914</v>
      </c>
      <c r="S797" s="7">
        <v>3.0</v>
      </c>
      <c r="T797" s="7">
        <v>0.0</v>
      </c>
      <c r="U797" s="7">
        <v>19.5761896296296</v>
      </c>
      <c r="V797" s="10" t="str">
        <f t="shared" si="1"/>
        <v>2016-06</v>
      </c>
    </row>
    <row r="798">
      <c r="A798" s="7">
        <v>797.0</v>
      </c>
      <c r="B798" s="4" t="s">
        <v>2586</v>
      </c>
      <c r="C798" s="8">
        <v>42533.0</v>
      </c>
      <c r="D798" s="8">
        <v>42536.0</v>
      </c>
      <c r="E798" s="4" t="s">
        <v>43</v>
      </c>
      <c r="F798" s="4" t="s">
        <v>366</v>
      </c>
      <c r="G798" s="4" t="s">
        <v>367</v>
      </c>
      <c r="H798" s="4" t="s">
        <v>46</v>
      </c>
      <c r="I798" s="4" t="s">
        <v>30</v>
      </c>
      <c r="J798" s="4" t="s">
        <v>2371</v>
      </c>
      <c r="K798" s="4" t="s">
        <v>747</v>
      </c>
      <c r="L798" s="7">
        <v>19805.0</v>
      </c>
      <c r="M798" s="4" t="s">
        <v>33</v>
      </c>
      <c r="N798" s="4" t="s">
        <v>2589</v>
      </c>
      <c r="O798" s="4" t="s">
        <v>51</v>
      </c>
      <c r="P798" s="4" t="s">
        <v>76</v>
      </c>
      <c r="Q798" s="4" t="s">
        <v>2590</v>
      </c>
      <c r="R798" s="9">
        <v>32.9086913580247</v>
      </c>
      <c r="S798" s="7">
        <v>4.0</v>
      </c>
      <c r="T798" s="7">
        <v>0.0</v>
      </c>
      <c r="U798" s="7">
        <v>14.8089111111111</v>
      </c>
      <c r="V798" s="10" t="str">
        <f t="shared" si="1"/>
        <v>2016-06</v>
      </c>
    </row>
    <row r="799">
      <c r="A799" s="7">
        <v>798.0</v>
      </c>
      <c r="B799" s="4" t="s">
        <v>2586</v>
      </c>
      <c r="C799" s="8">
        <v>42533.0</v>
      </c>
      <c r="D799" s="8">
        <v>42536.0</v>
      </c>
      <c r="E799" s="4" t="s">
        <v>43</v>
      </c>
      <c r="F799" s="4" t="s">
        <v>366</v>
      </c>
      <c r="G799" s="4" t="s">
        <v>367</v>
      </c>
      <c r="H799" s="4" t="s">
        <v>46</v>
      </c>
      <c r="I799" s="4" t="s">
        <v>30</v>
      </c>
      <c r="J799" s="4" t="s">
        <v>2371</v>
      </c>
      <c r="K799" s="4" t="s">
        <v>747</v>
      </c>
      <c r="L799" s="7">
        <v>19805.0</v>
      </c>
      <c r="M799" s="4" t="s">
        <v>33</v>
      </c>
      <c r="N799" s="4" t="s">
        <v>2591</v>
      </c>
      <c r="O799" s="4" t="s">
        <v>51</v>
      </c>
      <c r="P799" s="4" t="s">
        <v>52</v>
      </c>
      <c r="Q799" s="4" t="s">
        <v>2592</v>
      </c>
      <c r="R799" s="9">
        <v>241.757234567901</v>
      </c>
      <c r="S799" s="7">
        <v>6.0</v>
      </c>
      <c r="T799" s="7">
        <v>0.0</v>
      </c>
      <c r="U799" s="7">
        <v>67.6920256790124</v>
      </c>
      <c r="V799" s="10" t="str">
        <f t="shared" si="1"/>
        <v>2016-06</v>
      </c>
    </row>
    <row r="800">
      <c r="A800" s="7">
        <v>799.0</v>
      </c>
      <c r="B800" s="4" t="s">
        <v>2586</v>
      </c>
      <c r="C800" s="8">
        <v>42533.0</v>
      </c>
      <c r="D800" s="8">
        <v>42536.0</v>
      </c>
      <c r="E800" s="4" t="s">
        <v>43</v>
      </c>
      <c r="F800" s="4" t="s">
        <v>366</v>
      </c>
      <c r="G800" s="4" t="s">
        <v>367</v>
      </c>
      <c r="H800" s="4" t="s">
        <v>46</v>
      </c>
      <c r="I800" s="4" t="s">
        <v>30</v>
      </c>
      <c r="J800" s="4" t="s">
        <v>2371</v>
      </c>
      <c r="K800" s="4" t="s">
        <v>747</v>
      </c>
      <c r="L800" s="7">
        <v>19805.0</v>
      </c>
      <c r="M800" s="4" t="s">
        <v>33</v>
      </c>
      <c r="N800" s="4" t="s">
        <v>1501</v>
      </c>
      <c r="O800" s="4" t="s">
        <v>51</v>
      </c>
      <c r="P800" s="4" t="s">
        <v>205</v>
      </c>
      <c r="Q800" s="4" t="s">
        <v>1502</v>
      </c>
      <c r="R800" s="9">
        <v>122.735333333333</v>
      </c>
      <c r="S800" s="7">
        <v>9.0</v>
      </c>
      <c r="T800" s="7">
        <v>0.0</v>
      </c>
      <c r="U800" s="7">
        <v>55.2309</v>
      </c>
      <c r="V800" s="10" t="str">
        <f t="shared" si="1"/>
        <v>2016-06</v>
      </c>
    </row>
    <row r="801">
      <c r="A801" s="7">
        <v>800.0</v>
      </c>
      <c r="B801" s="4" t="s">
        <v>2586</v>
      </c>
      <c r="C801" s="8">
        <v>42533.0</v>
      </c>
      <c r="D801" s="8">
        <v>42536.0</v>
      </c>
      <c r="E801" s="4" t="s">
        <v>43</v>
      </c>
      <c r="F801" s="4" t="s">
        <v>366</v>
      </c>
      <c r="G801" s="4" t="s">
        <v>367</v>
      </c>
      <c r="H801" s="4" t="s">
        <v>46</v>
      </c>
      <c r="I801" s="4" t="s">
        <v>30</v>
      </c>
      <c r="J801" s="4" t="s">
        <v>2371</v>
      </c>
      <c r="K801" s="4" t="s">
        <v>747</v>
      </c>
      <c r="L801" s="7">
        <v>19805.0</v>
      </c>
      <c r="M801" s="4" t="s">
        <v>33</v>
      </c>
      <c r="N801" s="4" t="s">
        <v>2593</v>
      </c>
      <c r="O801" s="4" t="s">
        <v>39</v>
      </c>
      <c r="P801" s="4" t="s">
        <v>40</v>
      </c>
      <c r="Q801" s="4" t="s">
        <v>2594</v>
      </c>
      <c r="R801" s="9">
        <v>72.604</v>
      </c>
      <c r="S801" s="7">
        <v>7.0</v>
      </c>
      <c r="T801" s="7">
        <v>0.0</v>
      </c>
      <c r="U801" s="7">
        <v>21.05516</v>
      </c>
      <c r="V801" s="10" t="str">
        <f t="shared" si="1"/>
        <v>2016-06</v>
      </c>
    </row>
    <row r="802">
      <c r="A802" s="7">
        <v>801.0</v>
      </c>
      <c r="B802" s="4" t="s">
        <v>2595</v>
      </c>
      <c r="C802" s="8">
        <v>42533.0</v>
      </c>
      <c r="D802" s="8">
        <v>42535.0</v>
      </c>
      <c r="E802" s="4" t="s">
        <v>98</v>
      </c>
      <c r="F802" s="4" t="s">
        <v>2596</v>
      </c>
      <c r="G802" s="4" t="s">
        <v>2597</v>
      </c>
      <c r="H802" s="4" t="s">
        <v>112</v>
      </c>
      <c r="I802" s="4" t="s">
        <v>30</v>
      </c>
      <c r="J802" s="4" t="s">
        <v>384</v>
      </c>
      <c r="K802" s="4" t="s">
        <v>385</v>
      </c>
      <c r="L802" s="7">
        <v>60623.0</v>
      </c>
      <c r="M802" s="4" t="s">
        <v>59</v>
      </c>
      <c r="N802" s="4" t="s">
        <v>2598</v>
      </c>
      <c r="O802" s="4" t="s">
        <v>39</v>
      </c>
      <c r="P802" s="4" t="s">
        <v>446</v>
      </c>
      <c r="Q802" s="4" t="s">
        <v>2599</v>
      </c>
      <c r="R802" s="9">
        <v>1075.59240617284</v>
      </c>
      <c r="S802" s="7">
        <v>3.0</v>
      </c>
      <c r="T802" s="7">
        <v>0.3</v>
      </c>
      <c r="U802" s="7">
        <v>46.0968174074074</v>
      </c>
      <c r="V802" s="10" t="str">
        <f t="shared" si="1"/>
        <v>2016-06</v>
      </c>
    </row>
    <row r="803">
      <c r="A803" s="7">
        <v>802.0</v>
      </c>
      <c r="B803" s="4" t="s">
        <v>2595</v>
      </c>
      <c r="C803" s="8">
        <v>42533.0</v>
      </c>
      <c r="D803" s="8">
        <v>42535.0</v>
      </c>
      <c r="E803" s="4" t="s">
        <v>98</v>
      </c>
      <c r="F803" s="4" t="s">
        <v>2596</v>
      </c>
      <c r="G803" s="4" t="s">
        <v>2597</v>
      </c>
      <c r="H803" s="4" t="s">
        <v>112</v>
      </c>
      <c r="I803" s="4" t="s">
        <v>30</v>
      </c>
      <c r="J803" s="4" t="s">
        <v>384</v>
      </c>
      <c r="K803" s="4" t="s">
        <v>385</v>
      </c>
      <c r="L803" s="7">
        <v>60623.0</v>
      </c>
      <c r="M803" s="4" t="s">
        <v>59</v>
      </c>
      <c r="N803" s="4" t="s">
        <v>1799</v>
      </c>
      <c r="O803" s="4" t="s">
        <v>51</v>
      </c>
      <c r="P803" s="4" t="s">
        <v>124</v>
      </c>
      <c r="Q803" s="4" t="s">
        <v>2600</v>
      </c>
      <c r="R803" s="9">
        <v>334.516207407407</v>
      </c>
      <c r="S803" s="7">
        <v>7.0</v>
      </c>
      <c r="T803" s="7">
        <v>0.2</v>
      </c>
      <c r="U803" s="7">
        <v>121.262125185185</v>
      </c>
      <c r="V803" s="10" t="str">
        <f t="shared" si="1"/>
        <v>2016-06</v>
      </c>
    </row>
    <row r="804">
      <c r="A804" s="7">
        <v>803.0</v>
      </c>
      <c r="B804" s="4" t="s">
        <v>2601</v>
      </c>
      <c r="C804" s="8">
        <v>42533.0</v>
      </c>
      <c r="D804" s="8">
        <v>42538.0</v>
      </c>
      <c r="E804" s="4" t="s">
        <v>26</v>
      </c>
      <c r="F804" s="4" t="s">
        <v>2602</v>
      </c>
      <c r="G804" s="4" t="s">
        <v>2603</v>
      </c>
      <c r="H804" s="4" t="s">
        <v>46</v>
      </c>
      <c r="I804" s="4" t="s">
        <v>30</v>
      </c>
      <c r="J804" s="4" t="s">
        <v>384</v>
      </c>
      <c r="K804" s="4" t="s">
        <v>385</v>
      </c>
      <c r="L804" s="7">
        <v>60610.0</v>
      </c>
      <c r="M804" s="4" t="s">
        <v>59</v>
      </c>
      <c r="N804" s="4" t="s">
        <v>2604</v>
      </c>
      <c r="O804" s="4" t="s">
        <v>51</v>
      </c>
      <c r="P804" s="4" t="s">
        <v>124</v>
      </c>
      <c r="Q804" s="4" t="s">
        <v>2605</v>
      </c>
      <c r="R804" s="9">
        <v>24.6708477366255</v>
      </c>
      <c r="S804" s="7">
        <v>5.0</v>
      </c>
      <c r="T804" s="7">
        <v>0.2</v>
      </c>
      <c r="U804" s="7">
        <v>8.94318230452675</v>
      </c>
      <c r="V804" s="10" t="str">
        <f t="shared" si="1"/>
        <v>2016-06</v>
      </c>
    </row>
    <row r="805">
      <c r="A805" s="7">
        <v>804.0</v>
      </c>
      <c r="B805" s="4" t="s">
        <v>2606</v>
      </c>
      <c r="C805" s="8">
        <v>42533.0</v>
      </c>
      <c r="D805" s="8">
        <v>42538.0</v>
      </c>
      <c r="E805" s="4" t="s">
        <v>26</v>
      </c>
      <c r="F805" s="4" t="s">
        <v>315</v>
      </c>
      <c r="G805" s="4" t="s">
        <v>316</v>
      </c>
      <c r="H805" s="4" t="s">
        <v>46</v>
      </c>
      <c r="I805" s="4" t="s">
        <v>30</v>
      </c>
      <c r="J805" s="4" t="s">
        <v>631</v>
      </c>
      <c r="K805" s="4" t="s">
        <v>223</v>
      </c>
      <c r="L805" s="7">
        <v>11561.0</v>
      </c>
      <c r="M805" s="4" t="s">
        <v>33</v>
      </c>
      <c r="N805" s="4" t="s">
        <v>2607</v>
      </c>
      <c r="O805" s="4" t="s">
        <v>51</v>
      </c>
      <c r="P805" s="4" t="s">
        <v>124</v>
      </c>
      <c r="Q805" s="4" t="s">
        <v>2608</v>
      </c>
      <c r="R805" s="9">
        <v>99.1742469135802</v>
      </c>
      <c r="S805" s="7">
        <v>3.0</v>
      </c>
      <c r="T805" s="7">
        <v>0.0</v>
      </c>
      <c r="U805" s="7">
        <v>44.6284111111111</v>
      </c>
      <c r="V805" s="10" t="str">
        <f t="shared" si="1"/>
        <v>2016-06</v>
      </c>
    </row>
    <row r="806">
      <c r="A806" s="7">
        <v>805.0</v>
      </c>
      <c r="B806" s="4" t="s">
        <v>2606</v>
      </c>
      <c r="C806" s="8">
        <v>42533.0</v>
      </c>
      <c r="D806" s="8">
        <v>42538.0</v>
      </c>
      <c r="E806" s="4" t="s">
        <v>26</v>
      </c>
      <c r="F806" s="4" t="s">
        <v>315</v>
      </c>
      <c r="G806" s="4" t="s">
        <v>316</v>
      </c>
      <c r="H806" s="4" t="s">
        <v>46</v>
      </c>
      <c r="I806" s="4" t="s">
        <v>30</v>
      </c>
      <c r="J806" s="4" t="s">
        <v>631</v>
      </c>
      <c r="K806" s="4" t="s">
        <v>223</v>
      </c>
      <c r="L806" s="7">
        <v>11561.0</v>
      </c>
      <c r="M806" s="4" t="s">
        <v>33</v>
      </c>
      <c r="N806" s="4" t="s">
        <v>2609</v>
      </c>
      <c r="O806" s="4" t="s">
        <v>51</v>
      </c>
      <c r="P806" s="4" t="s">
        <v>283</v>
      </c>
      <c r="Q806" s="4" t="s">
        <v>2610</v>
      </c>
      <c r="R806" s="9">
        <v>56.0856296296296</v>
      </c>
      <c r="S806" s="7">
        <v>3.0</v>
      </c>
      <c r="T806" s="7">
        <v>0.0</v>
      </c>
      <c r="U806" s="7">
        <v>19.6299703703704</v>
      </c>
      <c r="V806" s="10" t="str">
        <f t="shared" si="1"/>
        <v>2016-06</v>
      </c>
    </row>
    <row r="807">
      <c r="A807" s="7">
        <v>806.0</v>
      </c>
      <c r="B807" s="4" t="s">
        <v>2611</v>
      </c>
      <c r="C807" s="8">
        <v>42533.0</v>
      </c>
      <c r="D807" s="8">
        <v>42537.0</v>
      </c>
      <c r="E807" s="4" t="s">
        <v>26</v>
      </c>
      <c r="F807" s="4" t="s">
        <v>596</v>
      </c>
      <c r="G807" s="4" t="s">
        <v>597</v>
      </c>
      <c r="H807" s="4" t="s">
        <v>29</v>
      </c>
      <c r="I807" s="4" t="s">
        <v>30</v>
      </c>
      <c r="J807" s="4" t="s">
        <v>2612</v>
      </c>
      <c r="K807" s="4" t="s">
        <v>48</v>
      </c>
      <c r="L807" s="7">
        <v>91104.0</v>
      </c>
      <c r="M807" s="4" t="s">
        <v>49</v>
      </c>
      <c r="N807" s="4" t="s">
        <v>2607</v>
      </c>
      <c r="O807" s="4" t="s">
        <v>51</v>
      </c>
      <c r="P807" s="4" t="s">
        <v>124</v>
      </c>
      <c r="Q807" s="4" t="s">
        <v>2608</v>
      </c>
      <c r="R807" s="9">
        <v>185.88</v>
      </c>
      <c r="S807" s="7">
        <v>6.0</v>
      </c>
      <c r="T807" s="7">
        <v>0.0</v>
      </c>
      <c r="U807" s="7">
        <v>83.646</v>
      </c>
      <c r="V807" s="10" t="str">
        <f t="shared" si="1"/>
        <v>2016-06</v>
      </c>
    </row>
    <row r="808">
      <c r="A808" s="7">
        <v>807.0</v>
      </c>
      <c r="B808" s="4" t="s">
        <v>2611</v>
      </c>
      <c r="C808" s="8">
        <v>42533.0</v>
      </c>
      <c r="D808" s="8">
        <v>42537.0</v>
      </c>
      <c r="E808" s="4" t="s">
        <v>26</v>
      </c>
      <c r="F808" s="4" t="s">
        <v>596</v>
      </c>
      <c r="G808" s="4" t="s">
        <v>597</v>
      </c>
      <c r="H808" s="4" t="s">
        <v>29</v>
      </c>
      <c r="I808" s="4" t="s">
        <v>30</v>
      </c>
      <c r="J808" s="4" t="s">
        <v>2612</v>
      </c>
      <c r="K808" s="4" t="s">
        <v>48</v>
      </c>
      <c r="L808" s="7">
        <v>91104.0</v>
      </c>
      <c r="M808" s="4" t="s">
        <v>49</v>
      </c>
      <c r="N808" s="4" t="s">
        <v>2391</v>
      </c>
      <c r="O808" s="4" t="s">
        <v>51</v>
      </c>
      <c r="P808" s="4" t="s">
        <v>124</v>
      </c>
      <c r="Q808" s="4" t="s">
        <v>2392</v>
      </c>
      <c r="R808" s="9">
        <v>12.96</v>
      </c>
      <c r="S808" s="7">
        <v>2.0</v>
      </c>
      <c r="T808" s="7">
        <v>0.0</v>
      </c>
      <c r="U808" s="7">
        <v>6.2208</v>
      </c>
      <c r="V808" s="10" t="str">
        <f t="shared" si="1"/>
        <v>2016-06</v>
      </c>
    </row>
    <row r="809">
      <c r="A809" s="7">
        <v>808.0</v>
      </c>
      <c r="B809" s="4" t="s">
        <v>2613</v>
      </c>
      <c r="C809" s="8">
        <v>42533.0</v>
      </c>
      <c r="D809" s="8">
        <v>42537.0</v>
      </c>
      <c r="E809" s="4" t="s">
        <v>98</v>
      </c>
      <c r="F809" s="4" t="s">
        <v>2614</v>
      </c>
      <c r="G809" s="4" t="s">
        <v>2615</v>
      </c>
      <c r="H809" s="4" t="s">
        <v>112</v>
      </c>
      <c r="I809" s="4" t="s">
        <v>30</v>
      </c>
      <c r="J809" s="4" t="s">
        <v>455</v>
      </c>
      <c r="K809" s="4" t="s">
        <v>58</v>
      </c>
      <c r="L809" s="7">
        <v>77070.0</v>
      </c>
      <c r="M809" s="4" t="s">
        <v>59</v>
      </c>
      <c r="N809" s="4" t="s">
        <v>2616</v>
      </c>
      <c r="O809" s="4" t="s">
        <v>51</v>
      </c>
      <c r="P809" s="4" t="s">
        <v>283</v>
      </c>
      <c r="Q809" s="4" t="s">
        <v>2617</v>
      </c>
      <c r="R809" s="9">
        <v>68.7027621399177</v>
      </c>
      <c r="S809" s="7">
        <v>4.0</v>
      </c>
      <c r="T809" s="7">
        <v>0.8</v>
      </c>
      <c r="U809" s="7">
        <v>-171.756905349794</v>
      </c>
      <c r="V809" s="10" t="str">
        <f t="shared" si="1"/>
        <v>2016-06</v>
      </c>
    </row>
    <row r="810">
      <c r="A810" s="7">
        <v>809.0</v>
      </c>
      <c r="B810" s="4" t="s">
        <v>2613</v>
      </c>
      <c r="C810" s="8">
        <v>42533.0</v>
      </c>
      <c r="D810" s="8">
        <v>42537.0</v>
      </c>
      <c r="E810" s="4" t="s">
        <v>98</v>
      </c>
      <c r="F810" s="4" t="s">
        <v>2614</v>
      </c>
      <c r="G810" s="4" t="s">
        <v>2615</v>
      </c>
      <c r="H810" s="4" t="s">
        <v>112</v>
      </c>
      <c r="I810" s="4" t="s">
        <v>30</v>
      </c>
      <c r="J810" s="4" t="s">
        <v>455</v>
      </c>
      <c r="K810" s="4" t="s">
        <v>58</v>
      </c>
      <c r="L810" s="7">
        <v>77070.0</v>
      </c>
      <c r="M810" s="4" t="s">
        <v>59</v>
      </c>
      <c r="N810" s="4" t="s">
        <v>2618</v>
      </c>
      <c r="O810" s="4" t="s">
        <v>35</v>
      </c>
      <c r="P810" s="4" t="s">
        <v>121</v>
      </c>
      <c r="Q810" s="4" t="s">
        <v>2619</v>
      </c>
      <c r="R810" s="9">
        <v>7.45247407407407</v>
      </c>
      <c r="S810" s="7">
        <v>2.0</v>
      </c>
      <c r="T810" s="7">
        <v>0.6</v>
      </c>
      <c r="U810" s="7">
        <v>-4.84410814814815</v>
      </c>
      <c r="V810" s="10" t="str">
        <f t="shared" si="1"/>
        <v>2016-06</v>
      </c>
    </row>
    <row r="811">
      <c r="A811" s="7">
        <v>810.0</v>
      </c>
      <c r="B811" s="4" t="s">
        <v>2613</v>
      </c>
      <c r="C811" s="8">
        <v>42533.0</v>
      </c>
      <c r="D811" s="8">
        <v>42537.0</v>
      </c>
      <c r="E811" s="4" t="s">
        <v>98</v>
      </c>
      <c r="F811" s="4" t="s">
        <v>2614</v>
      </c>
      <c r="G811" s="4" t="s">
        <v>2615</v>
      </c>
      <c r="H811" s="4" t="s">
        <v>112</v>
      </c>
      <c r="I811" s="4" t="s">
        <v>30</v>
      </c>
      <c r="J811" s="4" t="s">
        <v>455</v>
      </c>
      <c r="K811" s="4" t="s">
        <v>58</v>
      </c>
      <c r="L811" s="7">
        <v>77070.0</v>
      </c>
      <c r="M811" s="4" t="s">
        <v>59</v>
      </c>
      <c r="N811" s="4" t="s">
        <v>2620</v>
      </c>
      <c r="O811" s="4" t="s">
        <v>51</v>
      </c>
      <c r="P811" s="4" t="s">
        <v>93</v>
      </c>
      <c r="Q811" s="4" t="s">
        <v>2621</v>
      </c>
      <c r="R811" s="9">
        <v>12.0195687242798</v>
      </c>
      <c r="S811" s="7">
        <v>8.0</v>
      </c>
      <c r="T811" s="7">
        <v>0.2</v>
      </c>
      <c r="U811" s="7">
        <v>4.20684905349794</v>
      </c>
      <c r="V811" s="10" t="str">
        <f t="shared" si="1"/>
        <v>2016-06</v>
      </c>
    </row>
    <row r="812">
      <c r="A812" s="7">
        <v>811.0</v>
      </c>
      <c r="B812" s="4" t="s">
        <v>2613</v>
      </c>
      <c r="C812" s="8">
        <v>42533.0</v>
      </c>
      <c r="D812" s="8">
        <v>42537.0</v>
      </c>
      <c r="E812" s="4" t="s">
        <v>98</v>
      </c>
      <c r="F812" s="4" t="s">
        <v>2614</v>
      </c>
      <c r="G812" s="4" t="s">
        <v>2615</v>
      </c>
      <c r="H812" s="4" t="s">
        <v>112</v>
      </c>
      <c r="I812" s="4" t="s">
        <v>30</v>
      </c>
      <c r="J812" s="4" t="s">
        <v>455</v>
      </c>
      <c r="K812" s="4" t="s">
        <v>58</v>
      </c>
      <c r="L812" s="7">
        <v>77070.0</v>
      </c>
      <c r="M812" s="4" t="s">
        <v>59</v>
      </c>
      <c r="N812" s="4" t="s">
        <v>2622</v>
      </c>
      <c r="O812" s="4" t="s">
        <v>51</v>
      </c>
      <c r="P812" s="4" t="s">
        <v>124</v>
      </c>
      <c r="Q812" s="4" t="s">
        <v>2623</v>
      </c>
      <c r="R812" s="9">
        <v>16.5952</v>
      </c>
      <c r="S812" s="7">
        <v>3.0</v>
      </c>
      <c r="T812" s="7">
        <v>0.2</v>
      </c>
      <c r="U812" s="7">
        <v>6.01576</v>
      </c>
      <c r="V812" s="10" t="str">
        <f t="shared" si="1"/>
        <v>2016-06</v>
      </c>
    </row>
    <row r="813">
      <c r="A813" s="7">
        <v>812.0</v>
      </c>
      <c r="B813" s="4" t="s">
        <v>2613</v>
      </c>
      <c r="C813" s="8">
        <v>42533.0</v>
      </c>
      <c r="D813" s="8">
        <v>42537.0</v>
      </c>
      <c r="E813" s="4" t="s">
        <v>98</v>
      </c>
      <c r="F813" s="4" t="s">
        <v>2614</v>
      </c>
      <c r="G813" s="4" t="s">
        <v>2615</v>
      </c>
      <c r="H813" s="4" t="s">
        <v>112</v>
      </c>
      <c r="I813" s="4" t="s">
        <v>30</v>
      </c>
      <c r="J813" s="4" t="s">
        <v>455</v>
      </c>
      <c r="K813" s="4" t="s">
        <v>58</v>
      </c>
      <c r="L813" s="7">
        <v>77070.0</v>
      </c>
      <c r="M813" s="4" t="s">
        <v>59</v>
      </c>
      <c r="N813" s="4" t="s">
        <v>2624</v>
      </c>
      <c r="O813" s="4" t="s">
        <v>35</v>
      </c>
      <c r="P813" s="4" t="s">
        <v>263</v>
      </c>
      <c r="Q813" s="4" t="s">
        <v>2625</v>
      </c>
      <c r="R813" s="9">
        <v>404.819586831276</v>
      </c>
      <c r="S813" s="7">
        <v>2.0</v>
      </c>
      <c r="T813" s="7">
        <v>0.3</v>
      </c>
      <c r="U813" s="7">
        <v>-127.229013004115</v>
      </c>
      <c r="V813" s="10" t="str">
        <f t="shared" si="1"/>
        <v>2016-06</v>
      </c>
    </row>
    <row r="814">
      <c r="A814" s="7">
        <v>813.0</v>
      </c>
      <c r="B814" s="4" t="s">
        <v>2613</v>
      </c>
      <c r="C814" s="8">
        <v>42533.0</v>
      </c>
      <c r="D814" s="8">
        <v>42537.0</v>
      </c>
      <c r="E814" s="4" t="s">
        <v>98</v>
      </c>
      <c r="F814" s="4" t="s">
        <v>2614</v>
      </c>
      <c r="G814" s="4" t="s">
        <v>2615</v>
      </c>
      <c r="H814" s="4" t="s">
        <v>112</v>
      </c>
      <c r="I814" s="4" t="s">
        <v>30</v>
      </c>
      <c r="J814" s="4" t="s">
        <v>455</v>
      </c>
      <c r="K814" s="4" t="s">
        <v>58</v>
      </c>
      <c r="L814" s="7">
        <v>77070.0</v>
      </c>
      <c r="M814" s="4" t="s">
        <v>59</v>
      </c>
      <c r="N814" s="4" t="s">
        <v>2626</v>
      </c>
      <c r="O814" s="4" t="s">
        <v>51</v>
      </c>
      <c r="P814" s="4" t="s">
        <v>52</v>
      </c>
      <c r="Q814" s="4" t="s">
        <v>2627</v>
      </c>
      <c r="R814" s="9">
        <v>72.0661925925926</v>
      </c>
      <c r="S814" s="7">
        <v>9.0</v>
      </c>
      <c r="T814" s="7">
        <v>0.2</v>
      </c>
      <c r="U814" s="7">
        <v>7.20661925925926</v>
      </c>
      <c r="V814" s="10" t="str">
        <f t="shared" si="1"/>
        <v>2016-06</v>
      </c>
    </row>
    <row r="815">
      <c r="A815" s="7">
        <v>814.0</v>
      </c>
      <c r="B815" s="4" t="s">
        <v>2613</v>
      </c>
      <c r="C815" s="8">
        <v>42533.0</v>
      </c>
      <c r="D815" s="8">
        <v>42537.0</v>
      </c>
      <c r="E815" s="4" t="s">
        <v>98</v>
      </c>
      <c r="F815" s="4" t="s">
        <v>2614</v>
      </c>
      <c r="G815" s="4" t="s">
        <v>2615</v>
      </c>
      <c r="H815" s="4" t="s">
        <v>112</v>
      </c>
      <c r="I815" s="4" t="s">
        <v>30</v>
      </c>
      <c r="J815" s="4" t="s">
        <v>455</v>
      </c>
      <c r="K815" s="4" t="s">
        <v>58</v>
      </c>
      <c r="L815" s="7">
        <v>77070.0</v>
      </c>
      <c r="M815" s="4" t="s">
        <v>59</v>
      </c>
      <c r="N815" s="4" t="s">
        <v>2628</v>
      </c>
      <c r="O815" s="4" t="s">
        <v>51</v>
      </c>
      <c r="P815" s="4" t="s">
        <v>76</v>
      </c>
      <c r="Q815" s="4" t="s">
        <v>2629</v>
      </c>
      <c r="R815" s="9">
        <v>1.62622716049383</v>
      </c>
      <c r="S815" s="7">
        <v>2.0</v>
      </c>
      <c r="T815" s="7">
        <v>0.8</v>
      </c>
      <c r="U815" s="7">
        <v>-2.8458975308642</v>
      </c>
      <c r="V815" s="10" t="str">
        <f t="shared" si="1"/>
        <v>2016-06</v>
      </c>
    </row>
    <row r="816">
      <c r="A816" s="7">
        <v>815.0</v>
      </c>
      <c r="B816" s="4" t="s">
        <v>2630</v>
      </c>
      <c r="C816" s="8">
        <v>42534.0</v>
      </c>
      <c r="D816" s="8">
        <v>42536.0</v>
      </c>
      <c r="E816" s="4" t="s">
        <v>98</v>
      </c>
      <c r="F816" s="4" t="s">
        <v>399</v>
      </c>
      <c r="G816" s="4" t="s">
        <v>400</v>
      </c>
      <c r="H816" s="4" t="s">
        <v>112</v>
      </c>
      <c r="I816" s="4" t="s">
        <v>30</v>
      </c>
      <c r="J816" s="4" t="s">
        <v>585</v>
      </c>
      <c r="K816" s="4" t="s">
        <v>884</v>
      </c>
      <c r="L816" s="7">
        <v>49201.0</v>
      </c>
      <c r="M816" s="4" t="s">
        <v>59</v>
      </c>
      <c r="N816" s="4" t="s">
        <v>2631</v>
      </c>
      <c r="O816" s="4" t="s">
        <v>39</v>
      </c>
      <c r="P816" s="4" t="s">
        <v>40</v>
      </c>
      <c r="Q816" s="4" t="s">
        <v>2632</v>
      </c>
      <c r="R816" s="9">
        <v>403.479086419753</v>
      </c>
      <c r="S816" s="7">
        <v>3.0</v>
      </c>
      <c r="T816" s="7">
        <v>0.0</v>
      </c>
      <c r="U816" s="7">
        <v>100.869771604938</v>
      </c>
      <c r="V816" s="10" t="str">
        <f t="shared" si="1"/>
        <v>2016-06</v>
      </c>
    </row>
    <row r="817">
      <c r="A817" s="7">
        <v>816.0</v>
      </c>
      <c r="B817" s="4" t="s">
        <v>2633</v>
      </c>
      <c r="C817" s="8">
        <v>42534.0</v>
      </c>
      <c r="D817" s="8">
        <v>42538.0</v>
      </c>
      <c r="E817" s="4" t="s">
        <v>26</v>
      </c>
      <c r="F817" s="4" t="s">
        <v>1991</v>
      </c>
      <c r="G817" s="4" t="s">
        <v>1992</v>
      </c>
      <c r="H817" s="4" t="s">
        <v>46</v>
      </c>
      <c r="I817" s="4" t="s">
        <v>30</v>
      </c>
      <c r="J817" s="4" t="s">
        <v>2634</v>
      </c>
      <c r="K817" s="4" t="s">
        <v>2635</v>
      </c>
      <c r="L817" s="7">
        <v>67212.0</v>
      </c>
      <c r="M817" s="4" t="s">
        <v>59</v>
      </c>
      <c r="N817" s="4" t="s">
        <v>2636</v>
      </c>
      <c r="O817" s="4" t="s">
        <v>51</v>
      </c>
      <c r="P817" s="4" t="s">
        <v>297</v>
      </c>
      <c r="Q817" s="4" t="s">
        <v>2637</v>
      </c>
      <c r="R817" s="9">
        <v>20.1755555555556</v>
      </c>
      <c r="S817" s="7">
        <v>3.0</v>
      </c>
      <c r="T817" s="7">
        <v>0.0</v>
      </c>
      <c r="U817" s="7">
        <v>9.28075555555556</v>
      </c>
      <c r="V817" s="10" t="str">
        <f t="shared" si="1"/>
        <v>2016-06</v>
      </c>
    </row>
    <row r="818">
      <c r="A818" s="7">
        <v>817.0</v>
      </c>
      <c r="B818" s="4" t="s">
        <v>2638</v>
      </c>
      <c r="C818" s="8">
        <v>42534.0</v>
      </c>
      <c r="D818" s="8">
        <v>42537.0</v>
      </c>
      <c r="E818" s="4" t="s">
        <v>98</v>
      </c>
      <c r="F818" s="4" t="s">
        <v>624</v>
      </c>
      <c r="G818" s="4" t="s">
        <v>625</v>
      </c>
      <c r="H818" s="4" t="s">
        <v>46</v>
      </c>
      <c r="I818" s="4" t="s">
        <v>30</v>
      </c>
      <c r="J818" s="4" t="s">
        <v>222</v>
      </c>
      <c r="K818" s="4" t="s">
        <v>223</v>
      </c>
      <c r="L818" s="7">
        <v>10024.0</v>
      </c>
      <c r="M818" s="4" t="s">
        <v>33</v>
      </c>
      <c r="N818" s="4" t="s">
        <v>2639</v>
      </c>
      <c r="O818" s="4" t="s">
        <v>51</v>
      </c>
      <c r="P818" s="4" t="s">
        <v>76</v>
      </c>
      <c r="Q818" s="4" t="s">
        <v>2640</v>
      </c>
      <c r="R818" s="9">
        <v>35.8334946502058</v>
      </c>
      <c r="S818" s="7">
        <v>2.0</v>
      </c>
      <c r="T818" s="7">
        <v>0.2</v>
      </c>
      <c r="U818" s="7">
        <v>12.541723127572</v>
      </c>
      <c r="V818" s="10" t="str">
        <f t="shared" si="1"/>
        <v>2016-06</v>
      </c>
    </row>
    <row r="819">
      <c r="A819" s="7">
        <v>818.0</v>
      </c>
      <c r="B819" s="4" t="s">
        <v>2641</v>
      </c>
      <c r="C819" s="8">
        <v>42535.0</v>
      </c>
      <c r="D819" s="8">
        <v>42538.0</v>
      </c>
      <c r="E819" s="4" t="s">
        <v>43</v>
      </c>
      <c r="F819" s="4" t="s">
        <v>679</v>
      </c>
      <c r="G819" s="4" t="s">
        <v>680</v>
      </c>
      <c r="H819" s="4" t="s">
        <v>112</v>
      </c>
      <c r="I819" s="4" t="s">
        <v>30</v>
      </c>
      <c r="J819" s="4" t="s">
        <v>362</v>
      </c>
      <c r="K819" s="4" t="s">
        <v>48</v>
      </c>
      <c r="L819" s="7">
        <v>94122.0</v>
      </c>
      <c r="M819" s="4" t="s">
        <v>49</v>
      </c>
      <c r="N819" s="4" t="s">
        <v>2642</v>
      </c>
      <c r="O819" s="4" t="s">
        <v>51</v>
      </c>
      <c r="P819" s="4" t="s">
        <v>93</v>
      </c>
      <c r="Q819" s="4" t="s">
        <v>2643</v>
      </c>
      <c r="R819" s="9">
        <v>7.04</v>
      </c>
      <c r="S819" s="7">
        <v>4.0</v>
      </c>
      <c r="T819" s="7">
        <v>0.0</v>
      </c>
      <c r="U819" s="7">
        <v>2.0416</v>
      </c>
      <c r="V819" s="10" t="str">
        <f t="shared" si="1"/>
        <v>2016-06</v>
      </c>
    </row>
    <row r="820">
      <c r="A820" s="7">
        <v>819.0</v>
      </c>
      <c r="B820" s="4" t="s">
        <v>2641</v>
      </c>
      <c r="C820" s="8">
        <v>42535.0</v>
      </c>
      <c r="D820" s="8">
        <v>42538.0</v>
      </c>
      <c r="E820" s="4" t="s">
        <v>43</v>
      </c>
      <c r="F820" s="4" t="s">
        <v>679</v>
      </c>
      <c r="G820" s="4" t="s">
        <v>680</v>
      </c>
      <c r="H820" s="4" t="s">
        <v>112</v>
      </c>
      <c r="I820" s="4" t="s">
        <v>30</v>
      </c>
      <c r="J820" s="4" t="s">
        <v>362</v>
      </c>
      <c r="K820" s="4" t="s">
        <v>48</v>
      </c>
      <c r="L820" s="7">
        <v>94122.0</v>
      </c>
      <c r="M820" s="4" t="s">
        <v>49</v>
      </c>
      <c r="N820" s="4" t="s">
        <v>1601</v>
      </c>
      <c r="O820" s="4" t="s">
        <v>35</v>
      </c>
      <c r="P820" s="4" t="s">
        <v>121</v>
      </c>
      <c r="Q820" s="4" t="s">
        <v>1602</v>
      </c>
      <c r="R820" s="9">
        <v>8.73</v>
      </c>
      <c r="S820" s="7">
        <v>3.0</v>
      </c>
      <c r="T820" s="7">
        <v>0.0</v>
      </c>
      <c r="U820" s="7">
        <v>4.1031</v>
      </c>
      <c r="V820" s="10" t="str">
        <f t="shared" si="1"/>
        <v>2016-06</v>
      </c>
    </row>
    <row r="821">
      <c r="A821" s="7">
        <v>820.0</v>
      </c>
      <c r="B821" s="4" t="s">
        <v>2641</v>
      </c>
      <c r="C821" s="8">
        <v>42535.0</v>
      </c>
      <c r="D821" s="8">
        <v>42538.0</v>
      </c>
      <c r="E821" s="4" t="s">
        <v>43</v>
      </c>
      <c r="F821" s="4" t="s">
        <v>679</v>
      </c>
      <c r="G821" s="4" t="s">
        <v>680</v>
      </c>
      <c r="H821" s="4" t="s">
        <v>112</v>
      </c>
      <c r="I821" s="4" t="s">
        <v>30</v>
      </c>
      <c r="J821" s="4" t="s">
        <v>362</v>
      </c>
      <c r="K821" s="4" t="s">
        <v>48</v>
      </c>
      <c r="L821" s="7">
        <v>94122.0</v>
      </c>
      <c r="M821" s="4" t="s">
        <v>49</v>
      </c>
      <c r="N821" s="4" t="s">
        <v>1182</v>
      </c>
      <c r="O821" s="4" t="s">
        <v>39</v>
      </c>
      <c r="P821" s="4" t="s">
        <v>61</v>
      </c>
      <c r="Q821" s="4" t="s">
        <v>1183</v>
      </c>
      <c r="R821" s="9">
        <v>29.29</v>
      </c>
      <c r="S821" s="7">
        <v>1.0</v>
      </c>
      <c r="T821" s="7">
        <v>0.0</v>
      </c>
      <c r="U821" s="7">
        <v>9.6657</v>
      </c>
      <c r="V821" s="10" t="str">
        <f t="shared" si="1"/>
        <v>2016-06</v>
      </c>
    </row>
    <row r="822">
      <c r="A822" s="7">
        <v>821.0</v>
      </c>
      <c r="B822" s="4" t="s">
        <v>2641</v>
      </c>
      <c r="C822" s="8">
        <v>42535.0</v>
      </c>
      <c r="D822" s="8">
        <v>42538.0</v>
      </c>
      <c r="E822" s="4" t="s">
        <v>43</v>
      </c>
      <c r="F822" s="4" t="s">
        <v>679</v>
      </c>
      <c r="G822" s="4" t="s">
        <v>680</v>
      </c>
      <c r="H822" s="4" t="s">
        <v>112</v>
      </c>
      <c r="I822" s="4" t="s">
        <v>30</v>
      </c>
      <c r="J822" s="4" t="s">
        <v>362</v>
      </c>
      <c r="K822" s="4" t="s">
        <v>48</v>
      </c>
      <c r="L822" s="7">
        <v>94122.0</v>
      </c>
      <c r="M822" s="4" t="s">
        <v>49</v>
      </c>
      <c r="N822" s="4" t="s">
        <v>2644</v>
      </c>
      <c r="O822" s="4" t="s">
        <v>51</v>
      </c>
      <c r="P822" s="4" t="s">
        <v>93</v>
      </c>
      <c r="Q822" s="4" t="s">
        <v>2645</v>
      </c>
      <c r="R822" s="9">
        <v>8.64</v>
      </c>
      <c r="S822" s="7">
        <v>3.0</v>
      </c>
      <c r="T822" s="7">
        <v>0.0</v>
      </c>
      <c r="U822" s="7">
        <v>2.5056</v>
      </c>
      <c r="V822" s="10" t="str">
        <f t="shared" si="1"/>
        <v>2016-06</v>
      </c>
    </row>
    <row r="823">
      <c r="A823" s="7">
        <v>822.0</v>
      </c>
      <c r="B823" s="4" t="s">
        <v>2646</v>
      </c>
      <c r="C823" s="8">
        <v>42535.0</v>
      </c>
      <c r="D823" s="8">
        <v>42535.0</v>
      </c>
      <c r="E823" s="4" t="s">
        <v>212</v>
      </c>
      <c r="F823" s="4" t="s">
        <v>2647</v>
      </c>
      <c r="G823" s="4" t="s">
        <v>2648</v>
      </c>
      <c r="H823" s="4" t="s">
        <v>112</v>
      </c>
      <c r="I823" s="4" t="s">
        <v>30</v>
      </c>
      <c r="J823" s="4" t="s">
        <v>47</v>
      </c>
      <c r="K823" s="4" t="s">
        <v>48</v>
      </c>
      <c r="L823" s="7">
        <v>90036.0</v>
      </c>
      <c r="M823" s="4" t="s">
        <v>49</v>
      </c>
      <c r="N823" s="4" t="s">
        <v>2649</v>
      </c>
      <c r="O823" s="4" t="s">
        <v>35</v>
      </c>
      <c r="P823" s="4" t="s">
        <v>36</v>
      </c>
      <c r="Q823" s="4" t="s">
        <v>2650</v>
      </c>
      <c r="R823" s="9">
        <v>599.165</v>
      </c>
      <c r="S823" s="7">
        <v>5.0</v>
      </c>
      <c r="T823" s="7">
        <v>0.15</v>
      </c>
      <c r="U823" s="7">
        <v>35.245</v>
      </c>
      <c r="V823" s="10" t="str">
        <f t="shared" si="1"/>
        <v>2016-06</v>
      </c>
    </row>
    <row r="824">
      <c r="A824" s="7">
        <v>823.0</v>
      </c>
      <c r="B824" s="4" t="s">
        <v>2651</v>
      </c>
      <c r="C824" s="8">
        <v>42535.0</v>
      </c>
      <c r="D824" s="8">
        <v>42535.0</v>
      </c>
      <c r="E824" s="4" t="s">
        <v>212</v>
      </c>
      <c r="F824" s="4" t="s">
        <v>844</v>
      </c>
      <c r="G824" s="4" t="s">
        <v>845</v>
      </c>
      <c r="H824" s="4" t="s">
        <v>29</v>
      </c>
      <c r="I824" s="4" t="s">
        <v>30</v>
      </c>
      <c r="J824" s="4" t="s">
        <v>2652</v>
      </c>
      <c r="K824" s="4" t="s">
        <v>48</v>
      </c>
      <c r="L824" s="7">
        <v>92804.0</v>
      </c>
      <c r="M824" s="4" t="s">
        <v>49</v>
      </c>
      <c r="N824" s="4" t="s">
        <v>2548</v>
      </c>
      <c r="O824" s="4" t="s">
        <v>35</v>
      </c>
      <c r="P824" s="4" t="s">
        <v>73</v>
      </c>
      <c r="Q824" s="4" t="s">
        <v>2549</v>
      </c>
      <c r="R824" s="9">
        <v>1293.488</v>
      </c>
      <c r="S824" s="7">
        <v>7.0</v>
      </c>
      <c r="T824" s="7">
        <v>0.2</v>
      </c>
      <c r="U824" s="7">
        <v>80.843</v>
      </c>
      <c r="V824" s="10" t="str">
        <f t="shared" si="1"/>
        <v>2016-06</v>
      </c>
    </row>
    <row r="825">
      <c r="A825" s="7">
        <v>824.0</v>
      </c>
      <c r="B825" s="4" t="s">
        <v>2653</v>
      </c>
      <c r="C825" s="8">
        <v>42535.0</v>
      </c>
      <c r="D825" s="8">
        <v>42542.0</v>
      </c>
      <c r="E825" s="4" t="s">
        <v>26</v>
      </c>
      <c r="F825" s="4" t="s">
        <v>2654</v>
      </c>
      <c r="G825" s="4" t="s">
        <v>2655</v>
      </c>
      <c r="H825" s="4" t="s">
        <v>29</v>
      </c>
      <c r="I825" s="4" t="s">
        <v>30</v>
      </c>
      <c r="J825" s="4" t="s">
        <v>90</v>
      </c>
      <c r="K825" s="4" t="s">
        <v>91</v>
      </c>
      <c r="L825" s="7">
        <v>19140.0</v>
      </c>
      <c r="M825" s="4" t="s">
        <v>33</v>
      </c>
      <c r="N825" s="4" t="s">
        <v>1926</v>
      </c>
      <c r="O825" s="4" t="s">
        <v>35</v>
      </c>
      <c r="P825" s="4" t="s">
        <v>73</v>
      </c>
      <c r="Q825" s="4" t="s">
        <v>1927</v>
      </c>
      <c r="R825" s="9">
        <v>360.070666666667</v>
      </c>
      <c r="S825" s="7">
        <v>2.0</v>
      </c>
      <c r="T825" s="7">
        <v>0.4</v>
      </c>
      <c r="U825" s="7">
        <v>-126.024733333333</v>
      </c>
      <c r="V825" s="10" t="str">
        <f t="shared" si="1"/>
        <v>2016-06</v>
      </c>
    </row>
    <row r="826">
      <c r="A826" s="7">
        <v>825.0</v>
      </c>
      <c r="B826" s="4" t="s">
        <v>2656</v>
      </c>
      <c r="C826" s="8">
        <v>42535.0</v>
      </c>
      <c r="D826" s="8">
        <v>42538.0</v>
      </c>
      <c r="E826" s="4" t="s">
        <v>43</v>
      </c>
      <c r="F826" s="4" t="s">
        <v>1086</v>
      </c>
      <c r="G826" s="4" t="s">
        <v>1087</v>
      </c>
      <c r="H826" s="4" t="s">
        <v>46</v>
      </c>
      <c r="I826" s="4" t="s">
        <v>30</v>
      </c>
      <c r="J826" s="4" t="s">
        <v>2657</v>
      </c>
      <c r="K826" s="4" t="s">
        <v>102</v>
      </c>
      <c r="L826" s="7">
        <v>33433.0</v>
      </c>
      <c r="M826" s="4" t="s">
        <v>83</v>
      </c>
      <c r="N826" s="4" t="s">
        <v>2658</v>
      </c>
      <c r="O826" s="4" t="s">
        <v>51</v>
      </c>
      <c r="P826" s="4" t="s">
        <v>76</v>
      </c>
      <c r="Q826" s="4" t="s">
        <v>2659</v>
      </c>
      <c r="R826" s="9">
        <v>31.4639143501336</v>
      </c>
      <c r="S826" s="7">
        <v>4.0</v>
      </c>
      <c r="T826" s="7">
        <v>0.7</v>
      </c>
      <c r="U826" s="7">
        <v>-20.9759429000891</v>
      </c>
      <c r="V826" s="10" t="str">
        <f t="shared" si="1"/>
        <v>2016-06</v>
      </c>
    </row>
    <row r="827">
      <c r="A827" s="7">
        <v>826.0</v>
      </c>
      <c r="B827" s="4" t="s">
        <v>2656</v>
      </c>
      <c r="C827" s="8">
        <v>42535.0</v>
      </c>
      <c r="D827" s="8">
        <v>42538.0</v>
      </c>
      <c r="E827" s="4" t="s">
        <v>43</v>
      </c>
      <c r="F827" s="4" t="s">
        <v>1086</v>
      </c>
      <c r="G827" s="4" t="s">
        <v>1087</v>
      </c>
      <c r="H827" s="4" t="s">
        <v>46</v>
      </c>
      <c r="I827" s="4" t="s">
        <v>30</v>
      </c>
      <c r="J827" s="4" t="s">
        <v>2657</v>
      </c>
      <c r="K827" s="4" t="s">
        <v>102</v>
      </c>
      <c r="L827" s="7">
        <v>33433.0</v>
      </c>
      <c r="M827" s="4" t="s">
        <v>83</v>
      </c>
      <c r="N827" s="4" t="s">
        <v>2660</v>
      </c>
      <c r="O827" s="4" t="s">
        <v>39</v>
      </c>
      <c r="P827" s="4" t="s">
        <v>61</v>
      </c>
      <c r="Q827" s="4" t="s">
        <v>2661</v>
      </c>
      <c r="R827" s="9">
        <v>14.4940444400343</v>
      </c>
      <c r="S827" s="7">
        <v>2.0</v>
      </c>
      <c r="T827" s="7">
        <v>0.2</v>
      </c>
      <c r="U827" s="7">
        <v>1.81175555500428</v>
      </c>
      <c r="V827" s="10" t="str">
        <f t="shared" si="1"/>
        <v>2016-06</v>
      </c>
    </row>
    <row r="828">
      <c r="A828" s="7">
        <v>827.0</v>
      </c>
      <c r="B828" s="4" t="s">
        <v>2662</v>
      </c>
      <c r="C828" s="8">
        <v>42535.0</v>
      </c>
      <c r="D828" s="8">
        <v>42539.0</v>
      </c>
      <c r="E828" s="4" t="s">
        <v>26</v>
      </c>
      <c r="F828" s="4" t="s">
        <v>2663</v>
      </c>
      <c r="G828" s="4" t="s">
        <v>2664</v>
      </c>
      <c r="H828" s="4" t="s">
        <v>29</v>
      </c>
      <c r="I828" s="4" t="s">
        <v>30</v>
      </c>
      <c r="J828" s="4" t="s">
        <v>163</v>
      </c>
      <c r="K828" s="4" t="s">
        <v>164</v>
      </c>
      <c r="L828" s="7">
        <v>98103.0</v>
      </c>
      <c r="M828" s="4" t="s">
        <v>49</v>
      </c>
      <c r="N828" s="4" t="s">
        <v>992</v>
      </c>
      <c r="O828" s="4" t="s">
        <v>35</v>
      </c>
      <c r="P828" s="4" t="s">
        <v>73</v>
      </c>
      <c r="Q828" s="4" t="s">
        <v>993</v>
      </c>
      <c r="R828" s="9">
        <v>1115.17</v>
      </c>
      <c r="S828" s="7">
        <v>7.0</v>
      </c>
      <c r="T828" s="7">
        <v>0.0</v>
      </c>
      <c r="U828" s="7">
        <v>334.551</v>
      </c>
      <c r="V828" s="10" t="str">
        <f t="shared" si="1"/>
        <v>2016-06</v>
      </c>
    </row>
    <row r="829">
      <c r="A829" s="7">
        <v>828.0</v>
      </c>
      <c r="B829" s="4" t="s">
        <v>2665</v>
      </c>
      <c r="C829" s="8">
        <v>42536.0</v>
      </c>
      <c r="D829" s="8">
        <v>42539.0</v>
      </c>
      <c r="E829" s="4" t="s">
        <v>43</v>
      </c>
      <c r="F829" s="4" t="s">
        <v>2321</v>
      </c>
      <c r="G829" s="4" t="s">
        <v>2322</v>
      </c>
      <c r="H829" s="4" t="s">
        <v>46</v>
      </c>
      <c r="I829" s="4" t="s">
        <v>30</v>
      </c>
      <c r="J829" s="4" t="s">
        <v>455</v>
      </c>
      <c r="K829" s="4" t="s">
        <v>58</v>
      </c>
      <c r="L829" s="7">
        <v>77036.0</v>
      </c>
      <c r="M829" s="4" t="s">
        <v>59</v>
      </c>
      <c r="N829" s="4" t="s">
        <v>2666</v>
      </c>
      <c r="O829" s="4" t="s">
        <v>51</v>
      </c>
      <c r="P829" s="4" t="s">
        <v>124</v>
      </c>
      <c r="Q829" s="4" t="s">
        <v>2667</v>
      </c>
      <c r="R829" s="9">
        <v>185.339443621399</v>
      </c>
      <c r="S829" s="7">
        <v>7.0</v>
      </c>
      <c r="T829" s="7">
        <v>0.2</v>
      </c>
      <c r="U829" s="7">
        <v>57.9185761316872</v>
      </c>
      <c r="V829" s="10" t="str">
        <f t="shared" si="1"/>
        <v>2016-06</v>
      </c>
    </row>
    <row r="830">
      <c r="A830" s="7">
        <v>829.0</v>
      </c>
      <c r="B830" s="4" t="s">
        <v>2668</v>
      </c>
      <c r="C830" s="8">
        <v>42537.0</v>
      </c>
      <c r="D830" s="8">
        <v>42539.0</v>
      </c>
      <c r="E830" s="4" t="s">
        <v>98</v>
      </c>
      <c r="F830" s="4" t="s">
        <v>1557</v>
      </c>
      <c r="G830" s="4" t="s">
        <v>1558</v>
      </c>
      <c r="H830" s="4" t="s">
        <v>46</v>
      </c>
      <c r="I830" s="4" t="s">
        <v>30</v>
      </c>
      <c r="J830" s="4" t="s">
        <v>47</v>
      </c>
      <c r="K830" s="4" t="s">
        <v>48</v>
      </c>
      <c r="L830" s="7">
        <v>90045.0</v>
      </c>
      <c r="M830" s="4" t="s">
        <v>49</v>
      </c>
      <c r="N830" s="4" t="s">
        <v>1345</v>
      </c>
      <c r="O830" s="4" t="s">
        <v>51</v>
      </c>
      <c r="P830" s="4" t="s">
        <v>124</v>
      </c>
      <c r="Q830" s="4" t="s">
        <v>1346</v>
      </c>
      <c r="R830" s="9">
        <v>46.35</v>
      </c>
      <c r="S830" s="7">
        <v>5.0</v>
      </c>
      <c r="T830" s="7">
        <v>0.0</v>
      </c>
      <c r="U830" s="7">
        <v>21.7845</v>
      </c>
      <c r="V830" s="10" t="str">
        <f t="shared" si="1"/>
        <v>2016-06</v>
      </c>
    </row>
    <row r="831">
      <c r="A831" s="7">
        <v>830.0</v>
      </c>
      <c r="B831" s="4" t="s">
        <v>2669</v>
      </c>
      <c r="C831" s="8">
        <v>42537.0</v>
      </c>
      <c r="D831" s="8">
        <v>42540.0</v>
      </c>
      <c r="E831" s="4" t="s">
        <v>98</v>
      </c>
      <c r="F831" s="4" t="s">
        <v>2670</v>
      </c>
      <c r="G831" s="4" t="s">
        <v>2671</v>
      </c>
      <c r="H831" s="4" t="s">
        <v>112</v>
      </c>
      <c r="I831" s="4" t="s">
        <v>30</v>
      </c>
      <c r="J831" s="4" t="s">
        <v>517</v>
      </c>
      <c r="K831" s="4" t="s">
        <v>518</v>
      </c>
      <c r="L831" s="7">
        <v>37421.0</v>
      </c>
      <c r="M831" s="4" t="s">
        <v>83</v>
      </c>
      <c r="N831" s="4" t="s">
        <v>2672</v>
      </c>
      <c r="O831" s="4" t="s">
        <v>39</v>
      </c>
      <c r="P831" s="4" t="s">
        <v>446</v>
      </c>
      <c r="Q831" s="4" t="s">
        <v>2673</v>
      </c>
      <c r="R831" s="9">
        <v>72.14728899521</v>
      </c>
      <c r="S831" s="7">
        <v>1.0</v>
      </c>
      <c r="T831" s="7">
        <v>0.5</v>
      </c>
      <c r="U831" s="7">
        <v>-1.4429457799042</v>
      </c>
      <c r="V831" s="10" t="str">
        <f t="shared" si="1"/>
        <v>2016-06</v>
      </c>
    </row>
    <row r="832">
      <c r="A832" s="7">
        <v>831.0</v>
      </c>
      <c r="B832" s="4" t="s">
        <v>2674</v>
      </c>
      <c r="C832" s="8">
        <v>42537.0</v>
      </c>
      <c r="D832" s="8">
        <v>42543.0</v>
      </c>
      <c r="E832" s="4" t="s">
        <v>26</v>
      </c>
      <c r="F832" s="4" t="s">
        <v>2675</v>
      </c>
      <c r="G832" s="4" t="s">
        <v>2676</v>
      </c>
      <c r="H832" s="4" t="s">
        <v>46</v>
      </c>
      <c r="I832" s="4" t="s">
        <v>30</v>
      </c>
      <c r="J832" s="4" t="s">
        <v>701</v>
      </c>
      <c r="K832" s="4" t="s">
        <v>747</v>
      </c>
      <c r="L832" s="7">
        <v>19711.0</v>
      </c>
      <c r="M832" s="4" t="s">
        <v>33</v>
      </c>
      <c r="N832" s="4" t="s">
        <v>806</v>
      </c>
      <c r="O832" s="4" t="s">
        <v>51</v>
      </c>
      <c r="P832" s="4" t="s">
        <v>297</v>
      </c>
      <c r="Q832" s="4" t="s">
        <v>807</v>
      </c>
      <c r="R832" s="9">
        <v>10.0994444444444</v>
      </c>
      <c r="S832" s="7">
        <v>3.0</v>
      </c>
      <c r="T832" s="7">
        <v>0.0</v>
      </c>
      <c r="U832" s="7">
        <v>4.84773333333333</v>
      </c>
      <c r="V832" s="10" t="str">
        <f t="shared" si="1"/>
        <v>2016-06</v>
      </c>
    </row>
    <row r="833">
      <c r="A833" s="7">
        <v>832.0</v>
      </c>
      <c r="B833" s="4" t="s">
        <v>2677</v>
      </c>
      <c r="C833" s="8">
        <v>42538.0</v>
      </c>
      <c r="D833" s="8">
        <v>42539.0</v>
      </c>
      <c r="E833" s="4" t="s">
        <v>43</v>
      </c>
      <c r="F833" s="4" t="s">
        <v>2678</v>
      </c>
      <c r="G833" s="4" t="s">
        <v>2679</v>
      </c>
      <c r="H833" s="4" t="s">
        <v>46</v>
      </c>
      <c r="I833" s="4" t="s">
        <v>30</v>
      </c>
      <c r="J833" s="4" t="s">
        <v>1355</v>
      </c>
      <c r="K833" s="4" t="s">
        <v>223</v>
      </c>
      <c r="L833" s="7">
        <v>12180.0</v>
      </c>
      <c r="M833" s="4" t="s">
        <v>33</v>
      </c>
      <c r="N833" s="4" t="s">
        <v>2145</v>
      </c>
      <c r="O833" s="4" t="s">
        <v>51</v>
      </c>
      <c r="P833" s="4" t="s">
        <v>52</v>
      </c>
      <c r="Q833" s="4" t="s">
        <v>2146</v>
      </c>
      <c r="R833" s="9">
        <v>222.978962962963</v>
      </c>
      <c r="S833" s="7">
        <v>6.0</v>
      </c>
      <c r="T833" s="7">
        <v>0.0</v>
      </c>
      <c r="U833" s="7">
        <v>55.7447407407407</v>
      </c>
      <c r="V833" s="10" t="str">
        <f t="shared" si="1"/>
        <v>2016-06</v>
      </c>
    </row>
    <row r="834">
      <c r="A834" s="7">
        <v>833.0</v>
      </c>
      <c r="B834" s="4" t="s">
        <v>2677</v>
      </c>
      <c r="C834" s="8">
        <v>42538.0</v>
      </c>
      <c r="D834" s="8">
        <v>42539.0</v>
      </c>
      <c r="E834" s="4" t="s">
        <v>43</v>
      </c>
      <c r="F834" s="4" t="s">
        <v>2678</v>
      </c>
      <c r="G834" s="4" t="s">
        <v>2679</v>
      </c>
      <c r="H834" s="4" t="s">
        <v>46</v>
      </c>
      <c r="I834" s="4" t="s">
        <v>30</v>
      </c>
      <c r="J834" s="4" t="s">
        <v>1355</v>
      </c>
      <c r="K834" s="4" t="s">
        <v>223</v>
      </c>
      <c r="L834" s="7">
        <v>12180.0</v>
      </c>
      <c r="M834" s="4" t="s">
        <v>33</v>
      </c>
      <c r="N834" s="4" t="s">
        <v>2680</v>
      </c>
      <c r="O834" s="4" t="s">
        <v>51</v>
      </c>
      <c r="P834" s="4" t="s">
        <v>124</v>
      </c>
      <c r="Q834" s="4" t="s">
        <v>2681</v>
      </c>
      <c r="R834" s="9">
        <v>34.64</v>
      </c>
      <c r="S834" s="7">
        <v>5.0</v>
      </c>
      <c r="T834" s="7">
        <v>0.0</v>
      </c>
      <c r="U834" s="7">
        <v>16.6272</v>
      </c>
      <c r="V834" s="10" t="str">
        <f t="shared" si="1"/>
        <v>2016-06</v>
      </c>
    </row>
    <row r="835">
      <c r="A835" s="7">
        <v>834.0</v>
      </c>
      <c r="B835" s="4" t="s">
        <v>2677</v>
      </c>
      <c r="C835" s="8">
        <v>42538.0</v>
      </c>
      <c r="D835" s="8">
        <v>42539.0</v>
      </c>
      <c r="E835" s="4" t="s">
        <v>43</v>
      </c>
      <c r="F835" s="4" t="s">
        <v>2678</v>
      </c>
      <c r="G835" s="4" t="s">
        <v>2679</v>
      </c>
      <c r="H835" s="4" t="s">
        <v>46</v>
      </c>
      <c r="I835" s="4" t="s">
        <v>30</v>
      </c>
      <c r="J835" s="4" t="s">
        <v>1355</v>
      </c>
      <c r="K835" s="4" t="s">
        <v>223</v>
      </c>
      <c r="L835" s="7">
        <v>12180.0</v>
      </c>
      <c r="M835" s="4" t="s">
        <v>33</v>
      </c>
      <c r="N835" s="4" t="s">
        <v>2682</v>
      </c>
      <c r="O835" s="4" t="s">
        <v>35</v>
      </c>
      <c r="P835" s="4" t="s">
        <v>263</v>
      </c>
      <c r="Q835" s="4" t="s">
        <v>2683</v>
      </c>
      <c r="R835" s="9">
        <v>341.492666666667</v>
      </c>
      <c r="S835" s="7">
        <v>5.0</v>
      </c>
      <c r="T835" s="7">
        <v>0.1</v>
      </c>
      <c r="U835" s="7">
        <v>7.58872592592593</v>
      </c>
      <c r="V835" s="10" t="str">
        <f t="shared" si="1"/>
        <v>2016-06</v>
      </c>
    </row>
    <row r="836">
      <c r="A836" s="7">
        <v>835.0</v>
      </c>
      <c r="B836" s="4" t="s">
        <v>2677</v>
      </c>
      <c r="C836" s="8">
        <v>42538.0</v>
      </c>
      <c r="D836" s="8">
        <v>42539.0</v>
      </c>
      <c r="E836" s="4" t="s">
        <v>43</v>
      </c>
      <c r="F836" s="4" t="s">
        <v>2678</v>
      </c>
      <c r="G836" s="4" t="s">
        <v>2679</v>
      </c>
      <c r="H836" s="4" t="s">
        <v>46</v>
      </c>
      <c r="I836" s="4" t="s">
        <v>30</v>
      </c>
      <c r="J836" s="4" t="s">
        <v>1355</v>
      </c>
      <c r="K836" s="4" t="s">
        <v>223</v>
      </c>
      <c r="L836" s="7">
        <v>12180.0</v>
      </c>
      <c r="M836" s="4" t="s">
        <v>33</v>
      </c>
      <c r="N836" s="4" t="s">
        <v>2684</v>
      </c>
      <c r="O836" s="4" t="s">
        <v>51</v>
      </c>
      <c r="P836" s="4" t="s">
        <v>124</v>
      </c>
      <c r="Q836" s="4" t="s">
        <v>2685</v>
      </c>
      <c r="R836" s="9">
        <v>15.5666172839506</v>
      </c>
      <c r="S836" s="7">
        <v>2.0</v>
      </c>
      <c r="T836" s="7">
        <v>0.0</v>
      </c>
      <c r="U836" s="7">
        <v>7.4719762962963</v>
      </c>
      <c r="V836" s="10" t="str">
        <f t="shared" si="1"/>
        <v>2016-06</v>
      </c>
    </row>
    <row r="837">
      <c r="A837" s="7">
        <v>836.0</v>
      </c>
      <c r="B837" s="4" t="s">
        <v>2677</v>
      </c>
      <c r="C837" s="8">
        <v>42538.0</v>
      </c>
      <c r="D837" s="8">
        <v>42539.0</v>
      </c>
      <c r="E837" s="4" t="s">
        <v>43</v>
      </c>
      <c r="F837" s="4" t="s">
        <v>2678</v>
      </c>
      <c r="G837" s="4" t="s">
        <v>2679</v>
      </c>
      <c r="H837" s="4" t="s">
        <v>46</v>
      </c>
      <c r="I837" s="4" t="s">
        <v>30</v>
      </c>
      <c r="J837" s="4" t="s">
        <v>1355</v>
      </c>
      <c r="K837" s="4" t="s">
        <v>223</v>
      </c>
      <c r="L837" s="7">
        <v>12180.0</v>
      </c>
      <c r="M837" s="4" t="s">
        <v>33</v>
      </c>
      <c r="N837" s="4" t="s">
        <v>2686</v>
      </c>
      <c r="O837" s="4" t="s">
        <v>39</v>
      </c>
      <c r="P837" s="4" t="s">
        <v>61</v>
      </c>
      <c r="Q837" s="4" t="s">
        <v>2687</v>
      </c>
      <c r="R837" s="9">
        <v>32.0740740740741</v>
      </c>
      <c r="S837" s="7">
        <v>2.0</v>
      </c>
      <c r="T837" s="7">
        <v>0.0</v>
      </c>
      <c r="U837" s="7">
        <v>3.52814814814815</v>
      </c>
      <c r="V837" s="10" t="str">
        <f t="shared" si="1"/>
        <v>2016-06</v>
      </c>
    </row>
    <row r="838">
      <c r="A838" s="7">
        <v>837.0</v>
      </c>
      <c r="B838" s="4" t="s">
        <v>2677</v>
      </c>
      <c r="C838" s="8">
        <v>42538.0</v>
      </c>
      <c r="D838" s="8">
        <v>42539.0</v>
      </c>
      <c r="E838" s="4" t="s">
        <v>43</v>
      </c>
      <c r="F838" s="4" t="s">
        <v>2678</v>
      </c>
      <c r="G838" s="4" t="s">
        <v>2679</v>
      </c>
      <c r="H838" s="4" t="s">
        <v>46</v>
      </c>
      <c r="I838" s="4" t="s">
        <v>30</v>
      </c>
      <c r="J838" s="4" t="s">
        <v>1355</v>
      </c>
      <c r="K838" s="4" t="s">
        <v>223</v>
      </c>
      <c r="L838" s="7">
        <v>12180.0</v>
      </c>
      <c r="M838" s="4" t="s">
        <v>33</v>
      </c>
      <c r="N838" s="4" t="s">
        <v>133</v>
      </c>
      <c r="O838" s="4" t="s">
        <v>51</v>
      </c>
      <c r="P838" s="4" t="s">
        <v>76</v>
      </c>
      <c r="Q838" s="4" t="s">
        <v>134</v>
      </c>
      <c r="R838" s="9">
        <v>51.8317037037037</v>
      </c>
      <c r="S838" s="7">
        <v>4.0</v>
      </c>
      <c r="T838" s="7">
        <v>0.2</v>
      </c>
      <c r="U838" s="7">
        <v>17.4932</v>
      </c>
      <c r="V838" s="10" t="str">
        <f t="shared" si="1"/>
        <v>2016-06</v>
      </c>
    </row>
    <row r="839">
      <c r="A839" s="7">
        <v>838.0</v>
      </c>
      <c r="B839" s="4" t="s">
        <v>2677</v>
      </c>
      <c r="C839" s="8">
        <v>42538.0</v>
      </c>
      <c r="D839" s="8">
        <v>42539.0</v>
      </c>
      <c r="E839" s="4" t="s">
        <v>43</v>
      </c>
      <c r="F839" s="4" t="s">
        <v>2678</v>
      </c>
      <c r="G839" s="4" t="s">
        <v>2679</v>
      </c>
      <c r="H839" s="4" t="s">
        <v>46</v>
      </c>
      <c r="I839" s="4" t="s">
        <v>30</v>
      </c>
      <c r="J839" s="4" t="s">
        <v>1355</v>
      </c>
      <c r="K839" s="4" t="s">
        <v>223</v>
      </c>
      <c r="L839" s="7">
        <v>12180.0</v>
      </c>
      <c r="M839" s="4" t="s">
        <v>33</v>
      </c>
      <c r="N839" s="4" t="s">
        <v>1175</v>
      </c>
      <c r="O839" s="4" t="s">
        <v>51</v>
      </c>
      <c r="P839" s="4" t="s">
        <v>93</v>
      </c>
      <c r="Q839" s="4" t="s">
        <v>1176</v>
      </c>
      <c r="R839" s="9">
        <v>1.79614814814815</v>
      </c>
      <c r="S839" s="7">
        <v>1.0</v>
      </c>
      <c r="T839" s="7">
        <v>0.0</v>
      </c>
      <c r="U839" s="7">
        <v>0.898074074074074</v>
      </c>
      <c r="V839" s="10" t="str">
        <f t="shared" si="1"/>
        <v>2016-06</v>
      </c>
    </row>
    <row r="840">
      <c r="A840" s="7">
        <v>839.0</v>
      </c>
      <c r="B840" s="4" t="s">
        <v>2688</v>
      </c>
      <c r="C840" s="8">
        <v>42538.0</v>
      </c>
      <c r="D840" s="8">
        <v>42543.0</v>
      </c>
      <c r="E840" s="4" t="s">
        <v>26</v>
      </c>
      <c r="F840" s="4" t="s">
        <v>2689</v>
      </c>
      <c r="G840" s="4" t="s">
        <v>2690</v>
      </c>
      <c r="H840" s="4" t="s">
        <v>46</v>
      </c>
      <c r="I840" s="4" t="s">
        <v>30</v>
      </c>
      <c r="J840" s="4" t="s">
        <v>261</v>
      </c>
      <c r="K840" s="4" t="s">
        <v>48</v>
      </c>
      <c r="L840" s="7">
        <v>92024.0</v>
      </c>
      <c r="M840" s="4" t="s">
        <v>49</v>
      </c>
      <c r="N840" s="4" t="s">
        <v>2691</v>
      </c>
      <c r="O840" s="4" t="s">
        <v>51</v>
      </c>
      <c r="P840" s="4" t="s">
        <v>124</v>
      </c>
      <c r="Q840" s="4" t="s">
        <v>2692</v>
      </c>
      <c r="R840" s="9">
        <v>111.96</v>
      </c>
      <c r="S840" s="7">
        <v>2.0</v>
      </c>
      <c r="T840" s="7">
        <v>0.0</v>
      </c>
      <c r="U840" s="7">
        <v>54.8604</v>
      </c>
      <c r="V840" s="10" t="str">
        <f t="shared" si="1"/>
        <v>2016-06</v>
      </c>
    </row>
    <row r="841">
      <c r="A841" s="7">
        <v>840.0</v>
      </c>
      <c r="B841" s="4" t="s">
        <v>2693</v>
      </c>
      <c r="C841" s="8">
        <v>42538.0</v>
      </c>
      <c r="D841" s="8">
        <v>42541.0</v>
      </c>
      <c r="E841" s="4" t="s">
        <v>98</v>
      </c>
      <c r="F841" s="4" t="s">
        <v>583</v>
      </c>
      <c r="G841" s="4" t="s">
        <v>584</v>
      </c>
      <c r="H841" s="4" t="s">
        <v>46</v>
      </c>
      <c r="I841" s="4" t="s">
        <v>30</v>
      </c>
      <c r="J841" s="4" t="s">
        <v>222</v>
      </c>
      <c r="K841" s="4" t="s">
        <v>223</v>
      </c>
      <c r="L841" s="7">
        <v>10024.0</v>
      </c>
      <c r="M841" s="4" t="s">
        <v>33</v>
      </c>
      <c r="N841" s="4" t="s">
        <v>2694</v>
      </c>
      <c r="O841" s="4" t="s">
        <v>51</v>
      </c>
      <c r="P841" s="4" t="s">
        <v>52</v>
      </c>
      <c r="Q841" s="4" t="s">
        <v>2695</v>
      </c>
      <c r="R841" s="9">
        <v>43.5565925925926</v>
      </c>
      <c r="S841" s="7">
        <v>3.0</v>
      </c>
      <c r="T841" s="7">
        <v>0.0</v>
      </c>
      <c r="U841" s="7">
        <v>0.435565925925926</v>
      </c>
      <c r="V841" s="10" t="str">
        <f t="shared" si="1"/>
        <v>2016-06</v>
      </c>
    </row>
    <row r="842">
      <c r="A842" s="7">
        <v>841.0</v>
      </c>
      <c r="B842" s="4" t="s">
        <v>2696</v>
      </c>
      <c r="C842" s="8">
        <v>42538.0</v>
      </c>
      <c r="D842" s="8">
        <v>42540.0</v>
      </c>
      <c r="E842" s="4" t="s">
        <v>43</v>
      </c>
      <c r="F842" s="4" t="s">
        <v>2697</v>
      </c>
      <c r="G842" s="4" t="s">
        <v>2698</v>
      </c>
      <c r="H842" s="4" t="s">
        <v>46</v>
      </c>
      <c r="I842" s="4" t="s">
        <v>30</v>
      </c>
      <c r="J842" s="4" t="s">
        <v>47</v>
      </c>
      <c r="K842" s="4" t="s">
        <v>48</v>
      </c>
      <c r="L842" s="7">
        <v>90045.0</v>
      </c>
      <c r="M842" s="4" t="s">
        <v>49</v>
      </c>
      <c r="N842" s="4" t="s">
        <v>2649</v>
      </c>
      <c r="O842" s="4" t="s">
        <v>35</v>
      </c>
      <c r="P842" s="4" t="s">
        <v>36</v>
      </c>
      <c r="Q842" s="4" t="s">
        <v>2650</v>
      </c>
      <c r="R842" s="9">
        <v>239.666</v>
      </c>
      <c r="S842" s="7">
        <v>2.0</v>
      </c>
      <c r="T842" s="7">
        <v>0.15</v>
      </c>
      <c r="U842" s="7">
        <v>14.098</v>
      </c>
      <c r="V842" s="10" t="str">
        <f t="shared" si="1"/>
        <v>2016-06</v>
      </c>
    </row>
    <row r="843">
      <c r="A843" s="7">
        <v>842.0</v>
      </c>
      <c r="B843" s="4" t="s">
        <v>2696</v>
      </c>
      <c r="C843" s="8">
        <v>42538.0</v>
      </c>
      <c r="D843" s="8">
        <v>42540.0</v>
      </c>
      <c r="E843" s="4" t="s">
        <v>43</v>
      </c>
      <c r="F843" s="4" t="s">
        <v>2697</v>
      </c>
      <c r="G843" s="4" t="s">
        <v>2698</v>
      </c>
      <c r="H843" s="4" t="s">
        <v>46</v>
      </c>
      <c r="I843" s="4" t="s">
        <v>30</v>
      </c>
      <c r="J843" s="4" t="s">
        <v>47</v>
      </c>
      <c r="K843" s="4" t="s">
        <v>48</v>
      </c>
      <c r="L843" s="7">
        <v>90045.0</v>
      </c>
      <c r="M843" s="4" t="s">
        <v>49</v>
      </c>
      <c r="N843" s="4" t="s">
        <v>1887</v>
      </c>
      <c r="O843" s="4" t="s">
        <v>51</v>
      </c>
      <c r="P843" s="4" t="s">
        <v>297</v>
      </c>
      <c r="Q843" s="4" t="s">
        <v>1888</v>
      </c>
      <c r="R843" s="9">
        <v>22.5</v>
      </c>
      <c r="S843" s="7">
        <v>6.0</v>
      </c>
      <c r="T843" s="7">
        <v>0.0</v>
      </c>
      <c r="U843" s="7">
        <v>10.8</v>
      </c>
      <c r="V843" s="10" t="str">
        <f t="shared" si="1"/>
        <v>2016-06</v>
      </c>
    </row>
    <row r="844">
      <c r="A844" s="7">
        <v>843.0</v>
      </c>
      <c r="B844" s="4" t="s">
        <v>2696</v>
      </c>
      <c r="C844" s="8">
        <v>42538.0</v>
      </c>
      <c r="D844" s="8">
        <v>42540.0</v>
      </c>
      <c r="E844" s="4" t="s">
        <v>43</v>
      </c>
      <c r="F844" s="4" t="s">
        <v>2697</v>
      </c>
      <c r="G844" s="4" t="s">
        <v>2698</v>
      </c>
      <c r="H844" s="4" t="s">
        <v>46</v>
      </c>
      <c r="I844" s="4" t="s">
        <v>30</v>
      </c>
      <c r="J844" s="4" t="s">
        <v>47</v>
      </c>
      <c r="K844" s="4" t="s">
        <v>48</v>
      </c>
      <c r="L844" s="7">
        <v>90045.0</v>
      </c>
      <c r="M844" s="4" t="s">
        <v>49</v>
      </c>
      <c r="N844" s="4" t="s">
        <v>1834</v>
      </c>
      <c r="O844" s="4" t="s">
        <v>51</v>
      </c>
      <c r="P844" s="4" t="s">
        <v>124</v>
      </c>
      <c r="Q844" s="4" t="s">
        <v>1835</v>
      </c>
      <c r="R844" s="9">
        <v>219.84</v>
      </c>
      <c r="S844" s="7">
        <v>4.0</v>
      </c>
      <c r="T844" s="7">
        <v>0.0</v>
      </c>
      <c r="U844" s="7">
        <v>107.7216</v>
      </c>
      <c r="V844" s="10" t="str">
        <f t="shared" si="1"/>
        <v>2016-06</v>
      </c>
    </row>
    <row r="845">
      <c r="A845" s="7">
        <v>844.0</v>
      </c>
      <c r="B845" s="4" t="s">
        <v>2699</v>
      </c>
      <c r="C845" s="8">
        <v>42538.0</v>
      </c>
      <c r="D845" s="8">
        <v>42540.0</v>
      </c>
      <c r="E845" s="4" t="s">
        <v>43</v>
      </c>
      <c r="F845" s="4" t="s">
        <v>2700</v>
      </c>
      <c r="G845" s="4" t="s">
        <v>2701</v>
      </c>
      <c r="H845" s="4" t="s">
        <v>46</v>
      </c>
      <c r="I845" s="4" t="s">
        <v>30</v>
      </c>
      <c r="J845" s="4" t="s">
        <v>2702</v>
      </c>
      <c r="K845" s="4" t="s">
        <v>741</v>
      </c>
      <c r="L845" s="7">
        <v>80501.0</v>
      </c>
      <c r="M845" s="4" t="s">
        <v>49</v>
      </c>
      <c r="N845" s="4" t="s">
        <v>2703</v>
      </c>
      <c r="O845" s="4" t="s">
        <v>35</v>
      </c>
      <c r="P845" s="4" t="s">
        <v>121</v>
      </c>
      <c r="Q845" s="4" t="s">
        <v>2704</v>
      </c>
      <c r="R845" s="9">
        <v>266.352</v>
      </c>
      <c r="S845" s="7">
        <v>3.0</v>
      </c>
      <c r="T845" s="7">
        <v>0.2</v>
      </c>
      <c r="U845" s="7">
        <v>-13.3176</v>
      </c>
      <c r="V845" s="10" t="str">
        <f t="shared" si="1"/>
        <v>2016-06</v>
      </c>
    </row>
    <row r="846">
      <c r="A846" s="7">
        <v>845.0</v>
      </c>
      <c r="B846" s="4" t="s">
        <v>2699</v>
      </c>
      <c r="C846" s="8">
        <v>42538.0</v>
      </c>
      <c r="D846" s="8">
        <v>42540.0</v>
      </c>
      <c r="E846" s="4" t="s">
        <v>43</v>
      </c>
      <c r="F846" s="4" t="s">
        <v>2700</v>
      </c>
      <c r="G846" s="4" t="s">
        <v>2701</v>
      </c>
      <c r="H846" s="4" t="s">
        <v>46</v>
      </c>
      <c r="I846" s="4" t="s">
        <v>30</v>
      </c>
      <c r="J846" s="4" t="s">
        <v>2702</v>
      </c>
      <c r="K846" s="4" t="s">
        <v>741</v>
      </c>
      <c r="L846" s="7">
        <v>80501.0</v>
      </c>
      <c r="M846" s="4" t="s">
        <v>49</v>
      </c>
      <c r="N846" s="4" t="s">
        <v>2705</v>
      </c>
      <c r="O846" s="4" t="s">
        <v>35</v>
      </c>
      <c r="P846" s="4" t="s">
        <v>263</v>
      </c>
      <c r="Q846" s="4" t="s">
        <v>2706</v>
      </c>
      <c r="R846" s="9">
        <v>483.136</v>
      </c>
      <c r="S846" s="7">
        <v>4.0</v>
      </c>
      <c r="T846" s="7">
        <v>0.2</v>
      </c>
      <c r="U846" s="7">
        <v>54.3528</v>
      </c>
      <c r="V846" s="10" t="str">
        <f t="shared" si="1"/>
        <v>2016-06</v>
      </c>
    </row>
    <row r="847">
      <c r="A847" s="7">
        <v>846.0</v>
      </c>
      <c r="B847" s="4" t="s">
        <v>2707</v>
      </c>
      <c r="C847" s="8">
        <v>42538.0</v>
      </c>
      <c r="D847" s="8">
        <v>42543.0</v>
      </c>
      <c r="E847" s="4" t="s">
        <v>26</v>
      </c>
      <c r="F847" s="4" t="s">
        <v>2197</v>
      </c>
      <c r="G847" s="4" t="s">
        <v>2198</v>
      </c>
      <c r="H847" s="4" t="s">
        <v>29</v>
      </c>
      <c r="I847" s="4" t="s">
        <v>30</v>
      </c>
      <c r="J847" s="4" t="s">
        <v>2132</v>
      </c>
      <c r="K847" s="4" t="s">
        <v>216</v>
      </c>
      <c r="L847" s="7">
        <v>6708.0</v>
      </c>
      <c r="M847" s="4" t="s">
        <v>33</v>
      </c>
      <c r="N847" s="4" t="s">
        <v>2708</v>
      </c>
      <c r="O847" s="4" t="s">
        <v>51</v>
      </c>
      <c r="P847" s="4" t="s">
        <v>76</v>
      </c>
      <c r="Q847" s="4" t="s">
        <v>2709</v>
      </c>
      <c r="R847" s="9">
        <v>8.51032098765432</v>
      </c>
      <c r="S847" s="7">
        <v>2.0</v>
      </c>
      <c r="T847" s="7">
        <v>0.0</v>
      </c>
      <c r="U847" s="7">
        <v>3.99985086419753</v>
      </c>
      <c r="V847" s="10" t="str">
        <f t="shared" si="1"/>
        <v>2016-06</v>
      </c>
    </row>
    <row r="848">
      <c r="A848" s="7">
        <v>847.0</v>
      </c>
      <c r="B848" s="4" t="s">
        <v>2707</v>
      </c>
      <c r="C848" s="8">
        <v>42538.0</v>
      </c>
      <c r="D848" s="8">
        <v>42543.0</v>
      </c>
      <c r="E848" s="4" t="s">
        <v>26</v>
      </c>
      <c r="F848" s="4" t="s">
        <v>2197</v>
      </c>
      <c r="G848" s="4" t="s">
        <v>2198</v>
      </c>
      <c r="H848" s="4" t="s">
        <v>29</v>
      </c>
      <c r="I848" s="4" t="s">
        <v>30</v>
      </c>
      <c r="J848" s="4" t="s">
        <v>2132</v>
      </c>
      <c r="K848" s="4" t="s">
        <v>216</v>
      </c>
      <c r="L848" s="7">
        <v>6708.0</v>
      </c>
      <c r="M848" s="4" t="s">
        <v>33</v>
      </c>
      <c r="N848" s="4" t="s">
        <v>2710</v>
      </c>
      <c r="O848" s="4" t="s">
        <v>39</v>
      </c>
      <c r="P848" s="4" t="s">
        <v>40</v>
      </c>
      <c r="Q848" s="4" t="s">
        <v>2711</v>
      </c>
      <c r="R848" s="9">
        <v>606.167925925926</v>
      </c>
      <c r="S848" s="7">
        <v>3.0</v>
      </c>
      <c r="T848" s="7">
        <v>0.0</v>
      </c>
      <c r="U848" s="7">
        <v>163.66534</v>
      </c>
      <c r="V848" s="10" t="str">
        <f t="shared" si="1"/>
        <v>2016-06</v>
      </c>
    </row>
    <row r="849">
      <c r="A849" s="7">
        <v>848.0</v>
      </c>
      <c r="B849" s="4" t="s">
        <v>2707</v>
      </c>
      <c r="C849" s="8">
        <v>42538.0</v>
      </c>
      <c r="D849" s="8">
        <v>42543.0</v>
      </c>
      <c r="E849" s="4" t="s">
        <v>26</v>
      </c>
      <c r="F849" s="4" t="s">
        <v>2197</v>
      </c>
      <c r="G849" s="4" t="s">
        <v>2198</v>
      </c>
      <c r="H849" s="4" t="s">
        <v>29</v>
      </c>
      <c r="I849" s="4" t="s">
        <v>30</v>
      </c>
      <c r="J849" s="4" t="s">
        <v>2132</v>
      </c>
      <c r="K849" s="4" t="s">
        <v>216</v>
      </c>
      <c r="L849" s="7">
        <v>6708.0</v>
      </c>
      <c r="M849" s="4" t="s">
        <v>33</v>
      </c>
      <c r="N849" s="4" t="s">
        <v>2712</v>
      </c>
      <c r="O849" s="4" t="s">
        <v>51</v>
      </c>
      <c r="P849" s="4" t="s">
        <v>93</v>
      </c>
      <c r="Q849" s="4" t="s">
        <v>2713</v>
      </c>
      <c r="R849" s="9">
        <v>10.5202962962963</v>
      </c>
      <c r="S849" s="7">
        <v>3.0</v>
      </c>
      <c r="T849" s="7">
        <v>0.0</v>
      </c>
      <c r="U849" s="7">
        <v>3.05088592592593</v>
      </c>
      <c r="V849" s="10" t="str">
        <f t="shared" si="1"/>
        <v>2016-06</v>
      </c>
    </row>
    <row r="850">
      <c r="A850" s="7">
        <v>849.0</v>
      </c>
      <c r="B850" s="4" t="s">
        <v>2714</v>
      </c>
      <c r="C850" s="8">
        <v>42538.0</v>
      </c>
      <c r="D850" s="8">
        <v>42544.0</v>
      </c>
      <c r="E850" s="4" t="s">
        <v>26</v>
      </c>
      <c r="F850" s="4" t="s">
        <v>2715</v>
      </c>
      <c r="G850" s="4" t="s">
        <v>2716</v>
      </c>
      <c r="H850" s="4" t="s">
        <v>29</v>
      </c>
      <c r="I850" s="4" t="s">
        <v>30</v>
      </c>
      <c r="J850" s="4" t="s">
        <v>2717</v>
      </c>
      <c r="K850" s="4" t="s">
        <v>223</v>
      </c>
      <c r="L850" s="7">
        <v>14609.0</v>
      </c>
      <c r="M850" s="4" t="s">
        <v>33</v>
      </c>
      <c r="N850" s="4" t="s">
        <v>2718</v>
      </c>
      <c r="O850" s="4" t="s">
        <v>35</v>
      </c>
      <c r="P850" s="4" t="s">
        <v>73</v>
      </c>
      <c r="Q850" s="4" t="s">
        <v>2719</v>
      </c>
      <c r="R850" s="9">
        <v>402.920933333333</v>
      </c>
      <c r="S850" s="7">
        <v>3.0</v>
      </c>
      <c r="T850" s="7">
        <v>0.4</v>
      </c>
      <c r="U850" s="7">
        <v>-228.321862222222</v>
      </c>
      <c r="V850" s="10" t="str">
        <f t="shared" si="1"/>
        <v>2016-06</v>
      </c>
    </row>
    <row r="851">
      <c r="A851" s="7">
        <v>850.0</v>
      </c>
      <c r="B851" s="4" t="s">
        <v>2720</v>
      </c>
      <c r="C851" s="8">
        <v>42539.0</v>
      </c>
      <c r="D851" s="8">
        <v>42542.0</v>
      </c>
      <c r="E851" s="4" t="s">
        <v>43</v>
      </c>
      <c r="F851" s="4" t="s">
        <v>1119</v>
      </c>
      <c r="G851" s="4" t="s">
        <v>1120</v>
      </c>
      <c r="H851" s="4" t="s">
        <v>46</v>
      </c>
      <c r="I851" s="4" t="s">
        <v>30</v>
      </c>
      <c r="J851" s="4" t="s">
        <v>2721</v>
      </c>
      <c r="K851" s="4" t="s">
        <v>385</v>
      </c>
      <c r="L851" s="7">
        <v>60423.0</v>
      </c>
      <c r="M851" s="4" t="s">
        <v>59</v>
      </c>
      <c r="N851" s="4" t="s">
        <v>2722</v>
      </c>
      <c r="O851" s="4" t="s">
        <v>51</v>
      </c>
      <c r="P851" s="4" t="s">
        <v>124</v>
      </c>
      <c r="Q851" s="4" t="s">
        <v>2723</v>
      </c>
      <c r="R851" s="9">
        <v>82.2096855967078</v>
      </c>
      <c r="S851" s="7">
        <v>2.0</v>
      </c>
      <c r="T851" s="7">
        <v>0.2</v>
      </c>
      <c r="U851" s="7">
        <v>28.7733899588477</v>
      </c>
      <c r="V851" s="10" t="str">
        <f t="shared" si="1"/>
        <v>2016-06</v>
      </c>
    </row>
    <row r="852">
      <c r="A852" s="7">
        <v>851.0</v>
      </c>
      <c r="B852" s="4" t="s">
        <v>2724</v>
      </c>
      <c r="C852" s="8">
        <v>42539.0</v>
      </c>
      <c r="D852" s="8">
        <v>42541.0</v>
      </c>
      <c r="E852" s="4" t="s">
        <v>98</v>
      </c>
      <c r="F852" s="4" t="s">
        <v>1010</v>
      </c>
      <c r="G852" s="4" t="s">
        <v>1011</v>
      </c>
      <c r="H852" s="4" t="s">
        <v>29</v>
      </c>
      <c r="I852" s="4" t="s">
        <v>30</v>
      </c>
      <c r="J852" s="4" t="s">
        <v>90</v>
      </c>
      <c r="K852" s="4" t="s">
        <v>91</v>
      </c>
      <c r="L852" s="7">
        <v>19134.0</v>
      </c>
      <c r="M852" s="4" t="s">
        <v>33</v>
      </c>
      <c r="N852" s="4" t="s">
        <v>2725</v>
      </c>
      <c r="O852" s="4" t="s">
        <v>51</v>
      </c>
      <c r="P852" s="4" t="s">
        <v>124</v>
      </c>
      <c r="Q852" s="4" t="s">
        <v>2726</v>
      </c>
      <c r="R852" s="9">
        <v>7.32426008230453</v>
      </c>
      <c r="S852" s="7">
        <v>2.0</v>
      </c>
      <c r="T852" s="7">
        <v>0.2</v>
      </c>
      <c r="U852" s="7">
        <v>2.28883127572016</v>
      </c>
      <c r="V852" s="10" t="str">
        <f t="shared" si="1"/>
        <v>2016-06</v>
      </c>
    </row>
    <row r="853">
      <c r="A853" s="7">
        <v>852.0</v>
      </c>
      <c r="B853" s="4" t="s">
        <v>2724</v>
      </c>
      <c r="C853" s="8">
        <v>42539.0</v>
      </c>
      <c r="D853" s="8">
        <v>42541.0</v>
      </c>
      <c r="E853" s="4" t="s">
        <v>98</v>
      </c>
      <c r="F853" s="4" t="s">
        <v>1010</v>
      </c>
      <c r="G853" s="4" t="s">
        <v>1011</v>
      </c>
      <c r="H853" s="4" t="s">
        <v>29</v>
      </c>
      <c r="I853" s="4" t="s">
        <v>30</v>
      </c>
      <c r="J853" s="4" t="s">
        <v>90</v>
      </c>
      <c r="K853" s="4" t="s">
        <v>91</v>
      </c>
      <c r="L853" s="7">
        <v>19134.0</v>
      </c>
      <c r="M853" s="4" t="s">
        <v>33</v>
      </c>
      <c r="N853" s="4" t="s">
        <v>2589</v>
      </c>
      <c r="O853" s="4" t="s">
        <v>51</v>
      </c>
      <c r="P853" s="4" t="s">
        <v>76</v>
      </c>
      <c r="Q853" s="4" t="s">
        <v>2590</v>
      </c>
      <c r="R853" s="9">
        <v>4.94772592592593</v>
      </c>
      <c r="S853" s="7">
        <v>2.0</v>
      </c>
      <c r="T853" s="7">
        <v>0.7</v>
      </c>
      <c r="U853" s="7">
        <v>-4.12310493827161</v>
      </c>
      <c r="V853" s="10" t="str">
        <f t="shared" si="1"/>
        <v>2016-06</v>
      </c>
    </row>
    <row r="854">
      <c r="A854" s="7">
        <v>853.0</v>
      </c>
      <c r="B854" s="4" t="s">
        <v>2724</v>
      </c>
      <c r="C854" s="8">
        <v>42539.0</v>
      </c>
      <c r="D854" s="8">
        <v>42541.0</v>
      </c>
      <c r="E854" s="4" t="s">
        <v>98</v>
      </c>
      <c r="F854" s="4" t="s">
        <v>1010</v>
      </c>
      <c r="G854" s="4" t="s">
        <v>1011</v>
      </c>
      <c r="H854" s="4" t="s">
        <v>29</v>
      </c>
      <c r="I854" s="4" t="s">
        <v>30</v>
      </c>
      <c r="J854" s="4" t="s">
        <v>90</v>
      </c>
      <c r="K854" s="4" t="s">
        <v>91</v>
      </c>
      <c r="L854" s="7">
        <v>19134.0</v>
      </c>
      <c r="M854" s="4" t="s">
        <v>33</v>
      </c>
      <c r="N854" s="4" t="s">
        <v>2727</v>
      </c>
      <c r="O854" s="4" t="s">
        <v>51</v>
      </c>
      <c r="P854" s="4" t="s">
        <v>283</v>
      </c>
      <c r="Q854" s="4" t="s">
        <v>2728</v>
      </c>
      <c r="R854" s="9">
        <v>485.146666666667</v>
      </c>
      <c r="S854" s="7">
        <v>3.0</v>
      </c>
      <c r="T854" s="7">
        <v>0.2</v>
      </c>
      <c r="U854" s="7">
        <v>97.0293333333333</v>
      </c>
      <c r="V854" s="10" t="str">
        <f t="shared" si="1"/>
        <v>2016-06</v>
      </c>
    </row>
    <row r="855">
      <c r="A855" s="7">
        <v>854.0</v>
      </c>
      <c r="B855" s="4" t="s">
        <v>2729</v>
      </c>
      <c r="C855" s="8">
        <v>42540.0</v>
      </c>
      <c r="D855" s="8">
        <v>42541.0</v>
      </c>
      <c r="E855" s="4" t="s">
        <v>43</v>
      </c>
      <c r="F855" s="4" t="s">
        <v>2432</v>
      </c>
      <c r="G855" s="4" t="s">
        <v>2433</v>
      </c>
      <c r="H855" s="4" t="s">
        <v>29</v>
      </c>
      <c r="I855" s="4" t="s">
        <v>30</v>
      </c>
      <c r="J855" s="4" t="s">
        <v>362</v>
      </c>
      <c r="K855" s="4" t="s">
        <v>48</v>
      </c>
      <c r="L855" s="7">
        <v>94110.0</v>
      </c>
      <c r="M855" s="4" t="s">
        <v>49</v>
      </c>
      <c r="N855" s="4" t="s">
        <v>2730</v>
      </c>
      <c r="O855" s="4" t="s">
        <v>51</v>
      </c>
      <c r="P855" s="4" t="s">
        <v>124</v>
      </c>
      <c r="Q855" s="4" t="s">
        <v>2731</v>
      </c>
      <c r="R855" s="9">
        <v>17.12</v>
      </c>
      <c r="S855" s="7">
        <v>2.0</v>
      </c>
      <c r="T855" s="7">
        <v>0.0</v>
      </c>
      <c r="U855" s="7">
        <v>8.0464</v>
      </c>
      <c r="V855" s="10" t="str">
        <f t="shared" si="1"/>
        <v>2016-06</v>
      </c>
    </row>
    <row r="856">
      <c r="A856" s="7">
        <v>855.0</v>
      </c>
      <c r="B856" s="4" t="s">
        <v>2732</v>
      </c>
      <c r="C856" s="8">
        <v>42541.0</v>
      </c>
      <c r="D856" s="8">
        <v>42546.0</v>
      </c>
      <c r="E856" s="4" t="s">
        <v>26</v>
      </c>
      <c r="F856" s="4" t="s">
        <v>2733</v>
      </c>
      <c r="G856" s="4" t="s">
        <v>2734</v>
      </c>
      <c r="H856" s="4" t="s">
        <v>46</v>
      </c>
      <c r="I856" s="4" t="s">
        <v>30</v>
      </c>
      <c r="J856" s="4" t="s">
        <v>817</v>
      </c>
      <c r="K856" s="4" t="s">
        <v>747</v>
      </c>
      <c r="L856" s="7">
        <v>19901.0</v>
      </c>
      <c r="M856" s="4" t="s">
        <v>33</v>
      </c>
      <c r="N856" s="4" t="s">
        <v>2686</v>
      </c>
      <c r="O856" s="4" t="s">
        <v>39</v>
      </c>
      <c r="P856" s="4" t="s">
        <v>61</v>
      </c>
      <c r="Q856" s="4" t="s">
        <v>2687</v>
      </c>
      <c r="R856" s="9">
        <v>48.1666666666667</v>
      </c>
      <c r="S856" s="7">
        <v>3.0</v>
      </c>
      <c r="T856" s="7">
        <v>0.0</v>
      </c>
      <c r="U856" s="7">
        <v>5.29833333333333</v>
      </c>
      <c r="V856" s="10" t="str">
        <f t="shared" si="1"/>
        <v>2016-06</v>
      </c>
    </row>
    <row r="857">
      <c r="A857" s="7">
        <v>856.0</v>
      </c>
      <c r="B857" s="4" t="s">
        <v>2732</v>
      </c>
      <c r="C857" s="8">
        <v>42541.0</v>
      </c>
      <c r="D857" s="8">
        <v>42546.0</v>
      </c>
      <c r="E857" s="4" t="s">
        <v>26</v>
      </c>
      <c r="F857" s="4" t="s">
        <v>2733</v>
      </c>
      <c r="G857" s="4" t="s">
        <v>2734</v>
      </c>
      <c r="H857" s="4" t="s">
        <v>46</v>
      </c>
      <c r="I857" s="4" t="s">
        <v>30</v>
      </c>
      <c r="J857" s="4" t="s">
        <v>817</v>
      </c>
      <c r="K857" s="4" t="s">
        <v>747</v>
      </c>
      <c r="L857" s="7">
        <v>19901.0</v>
      </c>
      <c r="M857" s="4" t="s">
        <v>33</v>
      </c>
      <c r="N857" s="4" t="s">
        <v>2076</v>
      </c>
      <c r="O857" s="4" t="s">
        <v>39</v>
      </c>
      <c r="P857" s="4" t="s">
        <v>40</v>
      </c>
      <c r="Q857" s="4" t="s">
        <v>2077</v>
      </c>
      <c r="R857" s="9">
        <v>23.3340740740741</v>
      </c>
      <c r="S857" s="7">
        <v>2.0</v>
      </c>
      <c r="T857" s="7">
        <v>0.0</v>
      </c>
      <c r="U857" s="7">
        <v>6.53354074074074</v>
      </c>
      <c r="V857" s="10" t="str">
        <f t="shared" si="1"/>
        <v>2016-06</v>
      </c>
    </row>
    <row r="858">
      <c r="A858" s="7">
        <v>857.0</v>
      </c>
      <c r="B858" s="4" t="s">
        <v>2735</v>
      </c>
      <c r="C858" s="8">
        <v>42541.0</v>
      </c>
      <c r="D858" s="8">
        <v>42546.0</v>
      </c>
      <c r="E858" s="4" t="s">
        <v>98</v>
      </c>
      <c r="F858" s="4" t="s">
        <v>2736</v>
      </c>
      <c r="G858" s="4" t="s">
        <v>2737</v>
      </c>
      <c r="H858" s="4" t="s">
        <v>29</v>
      </c>
      <c r="I858" s="4" t="s">
        <v>30</v>
      </c>
      <c r="J858" s="4" t="s">
        <v>2738</v>
      </c>
      <c r="K858" s="4" t="s">
        <v>48</v>
      </c>
      <c r="L858" s="7">
        <v>93905.0</v>
      </c>
      <c r="M858" s="4" t="s">
        <v>49</v>
      </c>
      <c r="N858" s="4" t="s">
        <v>2739</v>
      </c>
      <c r="O858" s="4" t="s">
        <v>51</v>
      </c>
      <c r="P858" s="4" t="s">
        <v>93</v>
      </c>
      <c r="Q858" s="4" t="s">
        <v>2740</v>
      </c>
      <c r="R858" s="9">
        <v>5.16</v>
      </c>
      <c r="S858" s="7">
        <v>2.0</v>
      </c>
      <c r="T858" s="7">
        <v>0.0</v>
      </c>
      <c r="U858" s="7">
        <v>1.3416</v>
      </c>
      <c r="V858" s="10" t="str">
        <f t="shared" si="1"/>
        <v>2016-06</v>
      </c>
    </row>
    <row r="859">
      <c r="A859" s="7">
        <v>858.0</v>
      </c>
      <c r="B859" s="4" t="s">
        <v>2735</v>
      </c>
      <c r="C859" s="8">
        <v>42541.0</v>
      </c>
      <c r="D859" s="8">
        <v>42546.0</v>
      </c>
      <c r="E859" s="4" t="s">
        <v>98</v>
      </c>
      <c r="F859" s="4" t="s">
        <v>2736</v>
      </c>
      <c r="G859" s="4" t="s">
        <v>2737</v>
      </c>
      <c r="H859" s="4" t="s">
        <v>29</v>
      </c>
      <c r="I859" s="4" t="s">
        <v>30</v>
      </c>
      <c r="J859" s="4" t="s">
        <v>2738</v>
      </c>
      <c r="K859" s="4" t="s">
        <v>48</v>
      </c>
      <c r="L859" s="7">
        <v>93905.0</v>
      </c>
      <c r="M859" s="4" t="s">
        <v>49</v>
      </c>
      <c r="N859" s="4" t="s">
        <v>2741</v>
      </c>
      <c r="O859" s="4" t="s">
        <v>51</v>
      </c>
      <c r="P859" s="4" t="s">
        <v>124</v>
      </c>
      <c r="Q859" s="4" t="s">
        <v>2742</v>
      </c>
      <c r="R859" s="9">
        <v>38.88</v>
      </c>
      <c r="S859" s="7">
        <v>6.0</v>
      </c>
      <c r="T859" s="7">
        <v>0.0</v>
      </c>
      <c r="U859" s="7">
        <v>18.6624</v>
      </c>
      <c r="V859" s="10" t="str">
        <f t="shared" si="1"/>
        <v>2016-06</v>
      </c>
    </row>
    <row r="860">
      <c r="A860" s="7">
        <v>859.0</v>
      </c>
      <c r="B860" s="4" t="s">
        <v>2743</v>
      </c>
      <c r="C860" s="8">
        <v>42541.0</v>
      </c>
      <c r="D860" s="8">
        <v>42545.0</v>
      </c>
      <c r="E860" s="4" t="s">
        <v>26</v>
      </c>
      <c r="F860" s="4" t="s">
        <v>2744</v>
      </c>
      <c r="G860" s="4" t="s">
        <v>2745</v>
      </c>
      <c r="H860" s="4" t="s">
        <v>112</v>
      </c>
      <c r="I860" s="4" t="s">
        <v>30</v>
      </c>
      <c r="J860" s="4" t="s">
        <v>90</v>
      </c>
      <c r="K860" s="4" t="s">
        <v>91</v>
      </c>
      <c r="L860" s="7">
        <v>19120.0</v>
      </c>
      <c r="M860" s="4" t="s">
        <v>33</v>
      </c>
      <c r="N860" s="4" t="s">
        <v>2746</v>
      </c>
      <c r="O860" s="4" t="s">
        <v>51</v>
      </c>
      <c r="P860" s="4" t="s">
        <v>124</v>
      </c>
      <c r="Q860" s="4" t="s">
        <v>2747</v>
      </c>
      <c r="R860" s="9">
        <v>48.2266074074074</v>
      </c>
      <c r="S860" s="7">
        <v>8.0</v>
      </c>
      <c r="T860" s="7">
        <v>0.2</v>
      </c>
      <c r="U860" s="7">
        <v>16.27648</v>
      </c>
      <c r="V860" s="10" t="str">
        <f t="shared" si="1"/>
        <v>2016-06</v>
      </c>
    </row>
    <row r="861">
      <c r="A861" s="7">
        <v>860.0</v>
      </c>
      <c r="B861" s="4" t="s">
        <v>2743</v>
      </c>
      <c r="C861" s="8">
        <v>42541.0</v>
      </c>
      <c r="D861" s="8">
        <v>42545.0</v>
      </c>
      <c r="E861" s="4" t="s">
        <v>26</v>
      </c>
      <c r="F861" s="4" t="s">
        <v>2744</v>
      </c>
      <c r="G861" s="4" t="s">
        <v>2745</v>
      </c>
      <c r="H861" s="4" t="s">
        <v>112</v>
      </c>
      <c r="I861" s="4" t="s">
        <v>30</v>
      </c>
      <c r="J861" s="4" t="s">
        <v>90</v>
      </c>
      <c r="K861" s="4" t="s">
        <v>91</v>
      </c>
      <c r="L861" s="7">
        <v>19120.0</v>
      </c>
      <c r="M861" s="4" t="s">
        <v>33</v>
      </c>
      <c r="N861" s="4" t="s">
        <v>1506</v>
      </c>
      <c r="O861" s="4" t="s">
        <v>51</v>
      </c>
      <c r="P861" s="4" t="s">
        <v>76</v>
      </c>
      <c r="Q861" s="4" t="s">
        <v>1507</v>
      </c>
      <c r="R861" s="9">
        <v>31.8092666666667</v>
      </c>
      <c r="S861" s="7">
        <v>6.0</v>
      </c>
      <c r="T861" s="7">
        <v>0.7</v>
      </c>
      <c r="U861" s="7">
        <v>-23.3267955555556</v>
      </c>
      <c r="V861" s="10" t="str">
        <f t="shared" si="1"/>
        <v>2016-06</v>
      </c>
    </row>
    <row r="862">
      <c r="A862" s="7">
        <v>861.0</v>
      </c>
      <c r="B862" s="4" t="s">
        <v>2743</v>
      </c>
      <c r="C862" s="8">
        <v>42541.0</v>
      </c>
      <c r="D862" s="8">
        <v>42545.0</v>
      </c>
      <c r="E862" s="4" t="s">
        <v>26</v>
      </c>
      <c r="F862" s="4" t="s">
        <v>2744</v>
      </c>
      <c r="G862" s="4" t="s">
        <v>2745</v>
      </c>
      <c r="H862" s="4" t="s">
        <v>112</v>
      </c>
      <c r="I862" s="4" t="s">
        <v>30</v>
      </c>
      <c r="J862" s="4" t="s">
        <v>90</v>
      </c>
      <c r="K862" s="4" t="s">
        <v>91</v>
      </c>
      <c r="L862" s="7">
        <v>19120.0</v>
      </c>
      <c r="M862" s="4" t="s">
        <v>33</v>
      </c>
      <c r="N862" s="4" t="s">
        <v>2741</v>
      </c>
      <c r="O862" s="4" t="s">
        <v>51</v>
      </c>
      <c r="P862" s="4" t="s">
        <v>124</v>
      </c>
      <c r="Q862" s="4" t="s">
        <v>2742</v>
      </c>
      <c r="R862" s="9">
        <v>16.6464</v>
      </c>
      <c r="S862" s="7">
        <v>3.0</v>
      </c>
      <c r="T862" s="7">
        <v>0.2</v>
      </c>
      <c r="U862" s="7">
        <v>5.82624</v>
      </c>
      <c r="V862" s="10" t="str">
        <f t="shared" si="1"/>
        <v>2016-06</v>
      </c>
    </row>
    <row r="863">
      <c r="A863" s="7">
        <v>862.0</v>
      </c>
      <c r="B863" s="4" t="s">
        <v>2743</v>
      </c>
      <c r="C863" s="8">
        <v>42541.0</v>
      </c>
      <c r="D863" s="8">
        <v>42545.0</v>
      </c>
      <c r="E863" s="4" t="s">
        <v>26</v>
      </c>
      <c r="F863" s="4" t="s">
        <v>2744</v>
      </c>
      <c r="G863" s="4" t="s">
        <v>2745</v>
      </c>
      <c r="H863" s="4" t="s">
        <v>112</v>
      </c>
      <c r="I863" s="4" t="s">
        <v>30</v>
      </c>
      <c r="J863" s="4" t="s">
        <v>90</v>
      </c>
      <c r="K863" s="4" t="s">
        <v>91</v>
      </c>
      <c r="L863" s="7">
        <v>19120.0</v>
      </c>
      <c r="M863" s="4" t="s">
        <v>33</v>
      </c>
      <c r="N863" s="4" t="s">
        <v>2748</v>
      </c>
      <c r="O863" s="4" t="s">
        <v>51</v>
      </c>
      <c r="P863" s="4" t="s">
        <v>283</v>
      </c>
      <c r="Q863" s="4" t="s">
        <v>2749</v>
      </c>
      <c r="R863" s="9">
        <v>479.200533333333</v>
      </c>
      <c r="S863" s="7">
        <v>2.0</v>
      </c>
      <c r="T863" s="7">
        <v>0.2</v>
      </c>
      <c r="U863" s="7">
        <v>35.94004</v>
      </c>
      <c r="V863" s="10" t="str">
        <f t="shared" si="1"/>
        <v>2016-06</v>
      </c>
    </row>
    <row r="864">
      <c r="A864" s="7">
        <v>863.0</v>
      </c>
      <c r="B864" s="4" t="s">
        <v>2750</v>
      </c>
      <c r="C864" s="8">
        <v>42541.0</v>
      </c>
      <c r="D864" s="8">
        <v>42542.0</v>
      </c>
      <c r="E864" s="4" t="s">
        <v>43</v>
      </c>
      <c r="F864" s="4" t="s">
        <v>213</v>
      </c>
      <c r="G864" s="4" t="s">
        <v>214</v>
      </c>
      <c r="H864" s="4" t="s">
        <v>46</v>
      </c>
      <c r="I864" s="4" t="s">
        <v>30</v>
      </c>
      <c r="J864" s="4" t="s">
        <v>2612</v>
      </c>
      <c r="K864" s="4" t="s">
        <v>48</v>
      </c>
      <c r="L864" s="7">
        <v>91104.0</v>
      </c>
      <c r="M864" s="4" t="s">
        <v>49</v>
      </c>
      <c r="N864" s="4" t="s">
        <v>1979</v>
      </c>
      <c r="O864" s="4" t="s">
        <v>51</v>
      </c>
      <c r="P864" s="4" t="s">
        <v>124</v>
      </c>
      <c r="Q864" s="4" t="s">
        <v>1980</v>
      </c>
      <c r="R864" s="9">
        <v>46.76</v>
      </c>
      <c r="S864" s="7">
        <v>7.0</v>
      </c>
      <c r="T864" s="7">
        <v>0.0</v>
      </c>
      <c r="U864" s="7">
        <v>22.4448</v>
      </c>
      <c r="V864" s="10" t="str">
        <f t="shared" si="1"/>
        <v>2016-06</v>
      </c>
    </row>
    <row r="865">
      <c r="A865" s="7">
        <v>864.0</v>
      </c>
      <c r="B865" s="4" t="s">
        <v>2750</v>
      </c>
      <c r="C865" s="8">
        <v>42541.0</v>
      </c>
      <c r="D865" s="8">
        <v>42542.0</v>
      </c>
      <c r="E865" s="4" t="s">
        <v>43</v>
      </c>
      <c r="F865" s="4" t="s">
        <v>213</v>
      </c>
      <c r="G865" s="4" t="s">
        <v>214</v>
      </c>
      <c r="H865" s="4" t="s">
        <v>46</v>
      </c>
      <c r="I865" s="4" t="s">
        <v>30</v>
      </c>
      <c r="J865" s="4" t="s">
        <v>2612</v>
      </c>
      <c r="K865" s="4" t="s">
        <v>48</v>
      </c>
      <c r="L865" s="7">
        <v>91104.0</v>
      </c>
      <c r="M865" s="4" t="s">
        <v>49</v>
      </c>
      <c r="N865" s="4" t="s">
        <v>1260</v>
      </c>
      <c r="O865" s="4" t="s">
        <v>51</v>
      </c>
      <c r="P865" s="4" t="s">
        <v>76</v>
      </c>
      <c r="Q865" s="4" t="s">
        <v>1261</v>
      </c>
      <c r="R865" s="9">
        <v>17.712</v>
      </c>
      <c r="S865" s="7">
        <v>3.0</v>
      </c>
      <c r="T865" s="7">
        <v>0.2</v>
      </c>
      <c r="U865" s="7">
        <v>6.4206</v>
      </c>
      <c r="V865" s="10" t="str">
        <f t="shared" si="1"/>
        <v>2016-06</v>
      </c>
    </row>
    <row r="866">
      <c r="A866" s="7">
        <v>865.0</v>
      </c>
      <c r="B866" s="4" t="s">
        <v>2750</v>
      </c>
      <c r="C866" s="8">
        <v>42541.0</v>
      </c>
      <c r="D866" s="8">
        <v>42542.0</v>
      </c>
      <c r="E866" s="4" t="s">
        <v>43</v>
      </c>
      <c r="F866" s="4" t="s">
        <v>213</v>
      </c>
      <c r="G866" s="4" t="s">
        <v>214</v>
      </c>
      <c r="H866" s="4" t="s">
        <v>46</v>
      </c>
      <c r="I866" s="4" t="s">
        <v>30</v>
      </c>
      <c r="J866" s="4" t="s">
        <v>2612</v>
      </c>
      <c r="K866" s="4" t="s">
        <v>48</v>
      </c>
      <c r="L866" s="7">
        <v>91104.0</v>
      </c>
      <c r="M866" s="4" t="s">
        <v>49</v>
      </c>
      <c r="N866" s="4" t="s">
        <v>2751</v>
      </c>
      <c r="O866" s="4" t="s">
        <v>51</v>
      </c>
      <c r="P866" s="4" t="s">
        <v>283</v>
      </c>
      <c r="Q866" s="4" t="s">
        <v>2752</v>
      </c>
      <c r="R866" s="9">
        <v>21.78</v>
      </c>
      <c r="S866" s="7">
        <v>2.0</v>
      </c>
      <c r="T866" s="7">
        <v>0.0</v>
      </c>
      <c r="U866" s="7">
        <v>5.6628</v>
      </c>
      <c r="V866" s="10" t="str">
        <f t="shared" si="1"/>
        <v>2016-06</v>
      </c>
    </row>
    <row r="867">
      <c r="A867" s="7">
        <v>866.0</v>
      </c>
      <c r="B867" s="4" t="s">
        <v>2750</v>
      </c>
      <c r="C867" s="8">
        <v>42541.0</v>
      </c>
      <c r="D867" s="8">
        <v>42542.0</v>
      </c>
      <c r="E867" s="4" t="s">
        <v>43</v>
      </c>
      <c r="F867" s="4" t="s">
        <v>213</v>
      </c>
      <c r="G867" s="4" t="s">
        <v>214</v>
      </c>
      <c r="H867" s="4" t="s">
        <v>46</v>
      </c>
      <c r="I867" s="4" t="s">
        <v>30</v>
      </c>
      <c r="J867" s="4" t="s">
        <v>2612</v>
      </c>
      <c r="K867" s="4" t="s">
        <v>48</v>
      </c>
      <c r="L867" s="7">
        <v>91104.0</v>
      </c>
      <c r="M867" s="4" t="s">
        <v>49</v>
      </c>
      <c r="N867" s="4" t="s">
        <v>1289</v>
      </c>
      <c r="O867" s="4" t="s">
        <v>51</v>
      </c>
      <c r="P867" s="4" t="s">
        <v>52</v>
      </c>
      <c r="Q867" s="4" t="s">
        <v>1290</v>
      </c>
      <c r="R867" s="9">
        <v>161.94</v>
      </c>
      <c r="S867" s="7">
        <v>3.0</v>
      </c>
      <c r="T867" s="7">
        <v>0.0</v>
      </c>
      <c r="U867" s="7">
        <v>9.7164</v>
      </c>
      <c r="V867" s="10" t="str">
        <f t="shared" si="1"/>
        <v>2016-06</v>
      </c>
    </row>
    <row r="868">
      <c r="A868" s="7">
        <v>867.0</v>
      </c>
      <c r="B868" s="4" t="s">
        <v>2750</v>
      </c>
      <c r="C868" s="8">
        <v>42541.0</v>
      </c>
      <c r="D868" s="8">
        <v>42542.0</v>
      </c>
      <c r="E868" s="4" t="s">
        <v>43</v>
      </c>
      <c r="F868" s="4" t="s">
        <v>213</v>
      </c>
      <c r="G868" s="4" t="s">
        <v>214</v>
      </c>
      <c r="H868" s="4" t="s">
        <v>46</v>
      </c>
      <c r="I868" s="4" t="s">
        <v>30</v>
      </c>
      <c r="J868" s="4" t="s">
        <v>2612</v>
      </c>
      <c r="K868" s="4" t="s">
        <v>48</v>
      </c>
      <c r="L868" s="7">
        <v>91104.0</v>
      </c>
      <c r="M868" s="4" t="s">
        <v>49</v>
      </c>
      <c r="N868" s="4" t="s">
        <v>2753</v>
      </c>
      <c r="O868" s="4" t="s">
        <v>35</v>
      </c>
      <c r="P868" s="4" t="s">
        <v>263</v>
      </c>
      <c r="Q868" s="4" t="s">
        <v>2754</v>
      </c>
      <c r="R868" s="9">
        <v>161.568</v>
      </c>
      <c r="S868" s="7">
        <v>2.0</v>
      </c>
      <c r="T868" s="7">
        <v>0.2</v>
      </c>
      <c r="U868" s="7">
        <v>-8.0784</v>
      </c>
      <c r="V868" s="10" t="str">
        <f t="shared" si="1"/>
        <v>2016-06</v>
      </c>
    </row>
    <row r="869">
      <c r="A869" s="7">
        <v>868.0</v>
      </c>
      <c r="B869" s="4" t="s">
        <v>2755</v>
      </c>
      <c r="C869" s="8">
        <v>42541.0</v>
      </c>
      <c r="D869" s="8">
        <v>42547.0</v>
      </c>
      <c r="E869" s="4" t="s">
        <v>26</v>
      </c>
      <c r="F869" s="4" t="s">
        <v>596</v>
      </c>
      <c r="G869" s="4" t="s">
        <v>597</v>
      </c>
      <c r="H869" s="4" t="s">
        <v>29</v>
      </c>
      <c r="I869" s="4" t="s">
        <v>30</v>
      </c>
      <c r="J869" s="4" t="s">
        <v>2756</v>
      </c>
      <c r="K869" s="4" t="s">
        <v>58</v>
      </c>
      <c r="L869" s="7">
        <v>75007.0</v>
      </c>
      <c r="M869" s="4" t="s">
        <v>59</v>
      </c>
      <c r="N869" s="4" t="s">
        <v>1358</v>
      </c>
      <c r="O869" s="4" t="s">
        <v>39</v>
      </c>
      <c r="P869" s="4" t="s">
        <v>61</v>
      </c>
      <c r="Q869" s="4" t="s">
        <v>1359</v>
      </c>
      <c r="R869" s="9">
        <v>102.721303703704</v>
      </c>
      <c r="S869" s="7">
        <v>4.0</v>
      </c>
      <c r="T869" s="7">
        <v>0.2</v>
      </c>
      <c r="U869" s="7">
        <v>28.2483585185185</v>
      </c>
      <c r="V869" s="10" t="str">
        <f t="shared" si="1"/>
        <v>2016-06</v>
      </c>
    </row>
    <row r="870">
      <c r="A870" s="7">
        <v>869.0</v>
      </c>
      <c r="B870" s="4" t="s">
        <v>2755</v>
      </c>
      <c r="C870" s="8">
        <v>42541.0</v>
      </c>
      <c r="D870" s="8">
        <v>42547.0</v>
      </c>
      <c r="E870" s="4" t="s">
        <v>26</v>
      </c>
      <c r="F870" s="4" t="s">
        <v>596</v>
      </c>
      <c r="G870" s="4" t="s">
        <v>597</v>
      </c>
      <c r="H870" s="4" t="s">
        <v>29</v>
      </c>
      <c r="I870" s="4" t="s">
        <v>30</v>
      </c>
      <c r="J870" s="4" t="s">
        <v>2756</v>
      </c>
      <c r="K870" s="4" t="s">
        <v>58</v>
      </c>
      <c r="L870" s="7">
        <v>75007.0</v>
      </c>
      <c r="M870" s="4" t="s">
        <v>59</v>
      </c>
      <c r="N870" s="4" t="s">
        <v>602</v>
      </c>
      <c r="O870" s="4" t="s">
        <v>51</v>
      </c>
      <c r="P870" s="4" t="s">
        <v>124</v>
      </c>
      <c r="Q870" s="4" t="s">
        <v>603</v>
      </c>
      <c r="R870" s="9">
        <v>11.0976</v>
      </c>
      <c r="S870" s="7">
        <v>2.0</v>
      </c>
      <c r="T870" s="7">
        <v>0.2</v>
      </c>
      <c r="U870" s="7">
        <v>3.88416</v>
      </c>
      <c r="V870" s="10" t="str">
        <f t="shared" si="1"/>
        <v>2016-06</v>
      </c>
    </row>
    <row r="871">
      <c r="A871" s="7">
        <v>870.0</v>
      </c>
      <c r="B871" s="4" t="s">
        <v>2757</v>
      </c>
      <c r="C871" s="8">
        <v>42541.0</v>
      </c>
      <c r="D871" s="8">
        <v>42546.0</v>
      </c>
      <c r="E871" s="4" t="s">
        <v>26</v>
      </c>
      <c r="F871" s="4" t="s">
        <v>1578</v>
      </c>
      <c r="G871" s="4" t="s">
        <v>1579</v>
      </c>
      <c r="H871" s="4" t="s">
        <v>29</v>
      </c>
      <c r="I871" s="4" t="s">
        <v>30</v>
      </c>
      <c r="J871" s="4" t="s">
        <v>2758</v>
      </c>
      <c r="K871" s="4" t="s">
        <v>71</v>
      </c>
      <c r="L871" s="7">
        <v>73120.0</v>
      </c>
      <c r="M871" s="4" t="s">
        <v>59</v>
      </c>
      <c r="N871" s="4" t="s">
        <v>2759</v>
      </c>
      <c r="O871" s="4" t="s">
        <v>39</v>
      </c>
      <c r="P871" s="4" t="s">
        <v>61</v>
      </c>
      <c r="Q871" s="4" t="s">
        <v>2760</v>
      </c>
      <c r="R871" s="9">
        <v>7.38555555555556</v>
      </c>
      <c r="S871" s="7">
        <v>1.0</v>
      </c>
      <c r="T871" s="7">
        <v>0.0</v>
      </c>
      <c r="U871" s="7">
        <v>0.590844444444445</v>
      </c>
      <c r="V871" s="10" t="str">
        <f t="shared" si="1"/>
        <v>2016-06</v>
      </c>
    </row>
    <row r="872">
      <c r="A872" s="7">
        <v>871.0</v>
      </c>
      <c r="B872" s="4" t="s">
        <v>2757</v>
      </c>
      <c r="C872" s="8">
        <v>42541.0</v>
      </c>
      <c r="D872" s="8">
        <v>42546.0</v>
      </c>
      <c r="E872" s="4" t="s">
        <v>26</v>
      </c>
      <c r="F872" s="4" t="s">
        <v>1578</v>
      </c>
      <c r="G872" s="4" t="s">
        <v>1579</v>
      </c>
      <c r="H872" s="4" t="s">
        <v>29</v>
      </c>
      <c r="I872" s="4" t="s">
        <v>30</v>
      </c>
      <c r="J872" s="4" t="s">
        <v>2758</v>
      </c>
      <c r="K872" s="4" t="s">
        <v>71</v>
      </c>
      <c r="L872" s="7">
        <v>73120.0</v>
      </c>
      <c r="M872" s="4" t="s">
        <v>59</v>
      </c>
      <c r="N872" s="4" t="s">
        <v>120</v>
      </c>
      <c r="O872" s="4" t="s">
        <v>35</v>
      </c>
      <c r="P872" s="4" t="s">
        <v>121</v>
      </c>
      <c r="Q872" s="4" t="s">
        <v>122</v>
      </c>
      <c r="R872" s="9">
        <v>61.7496666666667</v>
      </c>
      <c r="S872" s="7">
        <v>3.0</v>
      </c>
      <c r="T872" s="7">
        <v>0.0</v>
      </c>
      <c r="U872" s="7">
        <v>25.3173633333333</v>
      </c>
      <c r="V872" s="10" t="str">
        <f t="shared" si="1"/>
        <v>2016-06</v>
      </c>
    </row>
    <row r="873">
      <c r="A873" s="7">
        <v>872.0</v>
      </c>
      <c r="B873" s="4" t="s">
        <v>2761</v>
      </c>
      <c r="C873" s="8">
        <v>42542.0</v>
      </c>
      <c r="D873" s="8">
        <v>42547.0</v>
      </c>
      <c r="E873" s="4" t="s">
        <v>26</v>
      </c>
      <c r="F873" s="4" t="s">
        <v>1847</v>
      </c>
      <c r="G873" s="4" t="s">
        <v>1848</v>
      </c>
      <c r="H873" s="4" t="s">
        <v>46</v>
      </c>
      <c r="I873" s="4" t="s">
        <v>30</v>
      </c>
      <c r="J873" s="4" t="s">
        <v>222</v>
      </c>
      <c r="K873" s="4" t="s">
        <v>223</v>
      </c>
      <c r="L873" s="7">
        <v>10011.0</v>
      </c>
      <c r="M873" s="4" t="s">
        <v>33</v>
      </c>
      <c r="N873" s="4" t="s">
        <v>2762</v>
      </c>
      <c r="O873" s="4" t="s">
        <v>51</v>
      </c>
      <c r="P873" s="4" t="s">
        <v>76</v>
      </c>
      <c r="Q873" s="4" t="s">
        <v>2763</v>
      </c>
      <c r="R873" s="9">
        <v>39.1477860082305</v>
      </c>
      <c r="S873" s="7">
        <v>5.0</v>
      </c>
      <c r="T873" s="7">
        <v>0.2</v>
      </c>
      <c r="U873" s="7">
        <v>13.7017251028807</v>
      </c>
      <c r="V873" s="10" t="str">
        <f t="shared" si="1"/>
        <v>2016-06</v>
      </c>
    </row>
    <row r="874">
      <c r="A874" s="7">
        <v>873.0</v>
      </c>
      <c r="B874" s="4" t="s">
        <v>2761</v>
      </c>
      <c r="C874" s="8">
        <v>42542.0</v>
      </c>
      <c r="D874" s="8">
        <v>42547.0</v>
      </c>
      <c r="E874" s="4" t="s">
        <v>26</v>
      </c>
      <c r="F874" s="4" t="s">
        <v>1847</v>
      </c>
      <c r="G874" s="4" t="s">
        <v>1848</v>
      </c>
      <c r="H874" s="4" t="s">
        <v>46</v>
      </c>
      <c r="I874" s="4" t="s">
        <v>30</v>
      </c>
      <c r="J874" s="4" t="s">
        <v>222</v>
      </c>
      <c r="K874" s="4" t="s">
        <v>223</v>
      </c>
      <c r="L874" s="7">
        <v>10011.0</v>
      </c>
      <c r="M874" s="4" t="s">
        <v>33</v>
      </c>
      <c r="N874" s="4" t="s">
        <v>2764</v>
      </c>
      <c r="O874" s="4" t="s">
        <v>51</v>
      </c>
      <c r="P874" s="4" t="s">
        <v>76</v>
      </c>
      <c r="Q874" s="4" t="s">
        <v>2765</v>
      </c>
      <c r="R874" s="9">
        <v>199.319624691358</v>
      </c>
      <c r="S874" s="7">
        <v>6.0</v>
      </c>
      <c r="T874" s="7">
        <v>0.2</v>
      </c>
      <c r="U874" s="7">
        <v>64.7788780246914</v>
      </c>
      <c r="V874" s="10" t="str">
        <f t="shared" si="1"/>
        <v>2016-06</v>
      </c>
    </row>
    <row r="875">
      <c r="A875" s="7">
        <v>874.0</v>
      </c>
      <c r="B875" s="4" t="s">
        <v>2761</v>
      </c>
      <c r="C875" s="8">
        <v>42542.0</v>
      </c>
      <c r="D875" s="8">
        <v>42547.0</v>
      </c>
      <c r="E875" s="4" t="s">
        <v>26</v>
      </c>
      <c r="F875" s="4" t="s">
        <v>1847</v>
      </c>
      <c r="G875" s="4" t="s">
        <v>1848</v>
      </c>
      <c r="H875" s="4" t="s">
        <v>46</v>
      </c>
      <c r="I875" s="4" t="s">
        <v>30</v>
      </c>
      <c r="J875" s="4" t="s">
        <v>222</v>
      </c>
      <c r="K875" s="4" t="s">
        <v>223</v>
      </c>
      <c r="L875" s="7">
        <v>10011.0</v>
      </c>
      <c r="M875" s="4" t="s">
        <v>33</v>
      </c>
      <c r="N875" s="4" t="s">
        <v>909</v>
      </c>
      <c r="O875" s="4" t="s">
        <v>35</v>
      </c>
      <c r="P875" s="4" t="s">
        <v>36</v>
      </c>
      <c r="Q875" s="4" t="s">
        <v>910</v>
      </c>
      <c r="R875" s="9">
        <v>378.594212345679</v>
      </c>
      <c r="S875" s="7">
        <v>2.0</v>
      </c>
      <c r="T875" s="7">
        <v>0.2</v>
      </c>
      <c r="U875" s="7">
        <v>-47.3242765432099</v>
      </c>
      <c r="V875" s="10" t="str">
        <f t="shared" si="1"/>
        <v>2016-06</v>
      </c>
    </row>
    <row r="876">
      <c r="A876" s="7">
        <v>875.0</v>
      </c>
      <c r="B876" s="4" t="s">
        <v>2766</v>
      </c>
      <c r="C876" s="8">
        <v>42542.0</v>
      </c>
      <c r="D876" s="8">
        <v>42546.0</v>
      </c>
      <c r="E876" s="4" t="s">
        <v>26</v>
      </c>
      <c r="F876" s="4" t="s">
        <v>2487</v>
      </c>
      <c r="G876" s="4" t="s">
        <v>2488</v>
      </c>
      <c r="H876" s="4" t="s">
        <v>29</v>
      </c>
      <c r="I876" s="4" t="s">
        <v>30</v>
      </c>
      <c r="J876" s="4" t="s">
        <v>384</v>
      </c>
      <c r="K876" s="4" t="s">
        <v>385</v>
      </c>
      <c r="L876" s="7">
        <v>60623.0</v>
      </c>
      <c r="M876" s="4" t="s">
        <v>59</v>
      </c>
      <c r="N876" s="4" t="s">
        <v>671</v>
      </c>
      <c r="O876" s="4" t="s">
        <v>51</v>
      </c>
      <c r="P876" s="4" t="s">
        <v>76</v>
      </c>
      <c r="Q876" s="4" t="s">
        <v>672</v>
      </c>
      <c r="R876" s="9">
        <v>0.89517366255144</v>
      </c>
      <c r="S876" s="7">
        <v>1.0</v>
      </c>
      <c r="T876" s="7">
        <v>0.8</v>
      </c>
      <c r="U876" s="7">
        <v>-1.4322778600823</v>
      </c>
      <c r="V876" s="10" t="str">
        <f t="shared" si="1"/>
        <v>2016-06</v>
      </c>
    </row>
    <row r="877">
      <c r="A877" s="7">
        <v>876.0</v>
      </c>
      <c r="B877" s="4" t="s">
        <v>2767</v>
      </c>
      <c r="C877" s="8">
        <v>42544.0</v>
      </c>
      <c r="D877" s="8">
        <v>42549.0</v>
      </c>
      <c r="E877" s="4" t="s">
        <v>26</v>
      </c>
      <c r="F877" s="4" t="s">
        <v>2768</v>
      </c>
      <c r="G877" s="4" t="s">
        <v>2769</v>
      </c>
      <c r="H877" s="4" t="s">
        <v>46</v>
      </c>
      <c r="I877" s="4" t="s">
        <v>30</v>
      </c>
      <c r="J877" s="4" t="s">
        <v>222</v>
      </c>
      <c r="K877" s="4" t="s">
        <v>223</v>
      </c>
      <c r="L877" s="7">
        <v>10009.0</v>
      </c>
      <c r="M877" s="4" t="s">
        <v>33</v>
      </c>
      <c r="N877" s="4" t="s">
        <v>2770</v>
      </c>
      <c r="O877" s="4" t="s">
        <v>51</v>
      </c>
      <c r="P877" s="4" t="s">
        <v>297</v>
      </c>
      <c r="Q877" s="4" t="s">
        <v>2771</v>
      </c>
      <c r="R877" s="9">
        <v>130.864395061728</v>
      </c>
      <c r="S877" s="7">
        <v>4.0</v>
      </c>
      <c r="T877" s="7">
        <v>0.0</v>
      </c>
      <c r="U877" s="7">
        <v>60.1976217283951</v>
      </c>
      <c r="V877" s="10" t="str">
        <f t="shared" si="1"/>
        <v>2016-06</v>
      </c>
    </row>
    <row r="878">
      <c r="A878" s="7">
        <v>877.0</v>
      </c>
      <c r="B878" s="4" t="s">
        <v>2767</v>
      </c>
      <c r="C878" s="8">
        <v>42544.0</v>
      </c>
      <c r="D878" s="8">
        <v>42549.0</v>
      </c>
      <c r="E878" s="4" t="s">
        <v>26</v>
      </c>
      <c r="F878" s="4" t="s">
        <v>2768</v>
      </c>
      <c r="G878" s="4" t="s">
        <v>2769</v>
      </c>
      <c r="H878" s="4" t="s">
        <v>46</v>
      </c>
      <c r="I878" s="4" t="s">
        <v>30</v>
      </c>
      <c r="J878" s="4" t="s">
        <v>222</v>
      </c>
      <c r="K878" s="4" t="s">
        <v>223</v>
      </c>
      <c r="L878" s="7">
        <v>10009.0</v>
      </c>
      <c r="M878" s="4" t="s">
        <v>33</v>
      </c>
      <c r="N878" s="4" t="s">
        <v>2772</v>
      </c>
      <c r="O878" s="4" t="s">
        <v>51</v>
      </c>
      <c r="P878" s="4" t="s">
        <v>297</v>
      </c>
      <c r="Q878" s="4" t="s">
        <v>2773</v>
      </c>
      <c r="R878" s="9">
        <v>19.7711111111111</v>
      </c>
      <c r="S878" s="7">
        <v>5.0</v>
      </c>
      <c r="T878" s="7">
        <v>0.0</v>
      </c>
      <c r="U878" s="7">
        <v>9.29242222222222</v>
      </c>
      <c r="V878" s="10" t="str">
        <f t="shared" si="1"/>
        <v>2016-06</v>
      </c>
    </row>
    <row r="879">
      <c r="A879" s="7">
        <v>878.0</v>
      </c>
      <c r="B879" s="4" t="s">
        <v>2767</v>
      </c>
      <c r="C879" s="8">
        <v>42544.0</v>
      </c>
      <c r="D879" s="8">
        <v>42549.0</v>
      </c>
      <c r="E879" s="4" t="s">
        <v>26</v>
      </c>
      <c r="F879" s="4" t="s">
        <v>2768</v>
      </c>
      <c r="G879" s="4" t="s">
        <v>2769</v>
      </c>
      <c r="H879" s="4" t="s">
        <v>46</v>
      </c>
      <c r="I879" s="4" t="s">
        <v>30</v>
      </c>
      <c r="J879" s="4" t="s">
        <v>222</v>
      </c>
      <c r="K879" s="4" t="s">
        <v>223</v>
      </c>
      <c r="L879" s="7">
        <v>10009.0</v>
      </c>
      <c r="M879" s="4" t="s">
        <v>33</v>
      </c>
      <c r="N879" s="4" t="s">
        <v>1517</v>
      </c>
      <c r="O879" s="4" t="s">
        <v>51</v>
      </c>
      <c r="P879" s="4" t="s">
        <v>52</v>
      </c>
      <c r="Q879" s="4" t="s">
        <v>1518</v>
      </c>
      <c r="R879" s="9">
        <v>348.164444444444</v>
      </c>
      <c r="S879" s="7">
        <v>5.0</v>
      </c>
      <c r="T879" s="7">
        <v>0.0</v>
      </c>
      <c r="U879" s="7">
        <v>41.7797333333333</v>
      </c>
      <c r="V879" s="10" t="str">
        <f t="shared" si="1"/>
        <v>2016-06</v>
      </c>
    </row>
    <row r="880">
      <c r="A880" s="7">
        <v>879.0</v>
      </c>
      <c r="B880" s="4" t="s">
        <v>2767</v>
      </c>
      <c r="C880" s="8">
        <v>42544.0</v>
      </c>
      <c r="D880" s="8">
        <v>42549.0</v>
      </c>
      <c r="E880" s="4" t="s">
        <v>26</v>
      </c>
      <c r="F880" s="4" t="s">
        <v>2768</v>
      </c>
      <c r="G880" s="4" t="s">
        <v>2769</v>
      </c>
      <c r="H880" s="4" t="s">
        <v>46</v>
      </c>
      <c r="I880" s="4" t="s">
        <v>30</v>
      </c>
      <c r="J880" s="4" t="s">
        <v>222</v>
      </c>
      <c r="K880" s="4" t="s">
        <v>223</v>
      </c>
      <c r="L880" s="7">
        <v>10009.0</v>
      </c>
      <c r="M880" s="4" t="s">
        <v>33</v>
      </c>
      <c r="N880" s="4" t="s">
        <v>2774</v>
      </c>
      <c r="O880" s="4" t="s">
        <v>51</v>
      </c>
      <c r="P880" s="4" t="s">
        <v>124</v>
      </c>
      <c r="Q880" s="4" t="s">
        <v>2775</v>
      </c>
      <c r="R880" s="9">
        <v>157.236592592593</v>
      </c>
      <c r="S880" s="7">
        <v>3.0</v>
      </c>
      <c r="T880" s="7">
        <v>0.0</v>
      </c>
      <c r="U880" s="7">
        <v>73.9011985185185</v>
      </c>
      <c r="V880" s="10" t="str">
        <f t="shared" si="1"/>
        <v>2016-06</v>
      </c>
    </row>
    <row r="881">
      <c r="A881" s="7">
        <v>880.0</v>
      </c>
      <c r="B881" s="4" t="s">
        <v>2767</v>
      </c>
      <c r="C881" s="8">
        <v>42544.0</v>
      </c>
      <c r="D881" s="8">
        <v>42549.0</v>
      </c>
      <c r="E881" s="4" t="s">
        <v>26</v>
      </c>
      <c r="F881" s="4" t="s">
        <v>2768</v>
      </c>
      <c r="G881" s="4" t="s">
        <v>2769</v>
      </c>
      <c r="H881" s="4" t="s">
        <v>46</v>
      </c>
      <c r="I881" s="4" t="s">
        <v>30</v>
      </c>
      <c r="J881" s="4" t="s">
        <v>222</v>
      </c>
      <c r="K881" s="4" t="s">
        <v>223</v>
      </c>
      <c r="L881" s="7">
        <v>10009.0</v>
      </c>
      <c r="M881" s="4" t="s">
        <v>33</v>
      </c>
      <c r="N881" s="4" t="s">
        <v>2776</v>
      </c>
      <c r="O881" s="4" t="s">
        <v>51</v>
      </c>
      <c r="P881" s="4" t="s">
        <v>272</v>
      </c>
      <c r="Q881" s="4" t="s">
        <v>2777</v>
      </c>
      <c r="R881" s="9">
        <v>4.24355555555556</v>
      </c>
      <c r="S881" s="7">
        <v>2.0</v>
      </c>
      <c r="T881" s="7">
        <v>0.0</v>
      </c>
      <c r="U881" s="7">
        <v>1.57011555555556</v>
      </c>
      <c r="V881" s="10" t="str">
        <f t="shared" si="1"/>
        <v>2016-06</v>
      </c>
    </row>
    <row r="882">
      <c r="A882" s="7">
        <v>881.0</v>
      </c>
      <c r="B882" s="4" t="s">
        <v>2778</v>
      </c>
      <c r="C882" s="8">
        <v>42544.0</v>
      </c>
      <c r="D882" s="8">
        <v>42551.0</v>
      </c>
      <c r="E882" s="4" t="s">
        <v>26</v>
      </c>
      <c r="F882" s="4" t="s">
        <v>2779</v>
      </c>
      <c r="G882" s="4" t="s">
        <v>2780</v>
      </c>
      <c r="H882" s="4" t="s">
        <v>46</v>
      </c>
      <c r="I882" s="4" t="s">
        <v>30</v>
      </c>
      <c r="J882" s="4" t="s">
        <v>2781</v>
      </c>
      <c r="K882" s="4" t="s">
        <v>223</v>
      </c>
      <c r="L882" s="7">
        <v>14215.0</v>
      </c>
      <c r="M882" s="4" t="s">
        <v>33</v>
      </c>
      <c r="N882" s="4" t="s">
        <v>2782</v>
      </c>
      <c r="O882" s="4" t="s">
        <v>51</v>
      </c>
      <c r="P882" s="4" t="s">
        <v>635</v>
      </c>
      <c r="Q882" s="4" t="s">
        <v>2783</v>
      </c>
      <c r="R882" s="9">
        <v>894.972296296296</v>
      </c>
      <c r="S882" s="7">
        <v>7.0</v>
      </c>
      <c r="T882" s="7">
        <v>0.0</v>
      </c>
      <c r="U882" s="7">
        <v>17.8994459259259</v>
      </c>
      <c r="V882" s="10" t="str">
        <f t="shared" si="1"/>
        <v>2016-06</v>
      </c>
    </row>
    <row r="883">
      <c r="A883" s="7">
        <v>882.0</v>
      </c>
      <c r="B883" s="4" t="s">
        <v>2784</v>
      </c>
      <c r="C883" s="8">
        <v>42544.0</v>
      </c>
      <c r="D883" s="8">
        <v>42546.0</v>
      </c>
      <c r="E883" s="4" t="s">
        <v>98</v>
      </c>
      <c r="F883" s="4" t="s">
        <v>2785</v>
      </c>
      <c r="G883" s="4" t="s">
        <v>2786</v>
      </c>
      <c r="H883" s="4" t="s">
        <v>46</v>
      </c>
      <c r="I883" s="4" t="s">
        <v>30</v>
      </c>
      <c r="J883" s="4" t="s">
        <v>362</v>
      </c>
      <c r="K883" s="4" t="s">
        <v>48</v>
      </c>
      <c r="L883" s="7">
        <v>94109.0</v>
      </c>
      <c r="M883" s="4" t="s">
        <v>49</v>
      </c>
      <c r="N883" s="4" t="s">
        <v>2787</v>
      </c>
      <c r="O883" s="4" t="s">
        <v>51</v>
      </c>
      <c r="P883" s="4" t="s">
        <v>52</v>
      </c>
      <c r="Q883" s="4" t="s">
        <v>2788</v>
      </c>
      <c r="R883" s="9">
        <v>93.68</v>
      </c>
      <c r="S883" s="7">
        <v>4.0</v>
      </c>
      <c r="T883" s="7">
        <v>0.0</v>
      </c>
      <c r="U883" s="7">
        <v>25.2936</v>
      </c>
      <c r="V883" s="10" t="str">
        <f t="shared" si="1"/>
        <v>2016-06</v>
      </c>
    </row>
    <row r="884">
      <c r="A884" s="7">
        <v>883.0</v>
      </c>
      <c r="B884" s="4" t="s">
        <v>2784</v>
      </c>
      <c r="C884" s="8">
        <v>42544.0</v>
      </c>
      <c r="D884" s="8">
        <v>42546.0</v>
      </c>
      <c r="E884" s="4" t="s">
        <v>98</v>
      </c>
      <c r="F884" s="4" t="s">
        <v>2785</v>
      </c>
      <c r="G884" s="4" t="s">
        <v>2786</v>
      </c>
      <c r="H884" s="4" t="s">
        <v>46</v>
      </c>
      <c r="I884" s="4" t="s">
        <v>30</v>
      </c>
      <c r="J884" s="4" t="s">
        <v>362</v>
      </c>
      <c r="K884" s="4" t="s">
        <v>48</v>
      </c>
      <c r="L884" s="7">
        <v>94109.0</v>
      </c>
      <c r="M884" s="4" t="s">
        <v>49</v>
      </c>
      <c r="N884" s="4" t="s">
        <v>2789</v>
      </c>
      <c r="O884" s="4" t="s">
        <v>51</v>
      </c>
      <c r="P884" s="4" t="s">
        <v>297</v>
      </c>
      <c r="Q884" s="4" t="s">
        <v>2790</v>
      </c>
      <c r="R884" s="9">
        <v>21.93</v>
      </c>
      <c r="S884" s="7">
        <v>3.0</v>
      </c>
      <c r="T884" s="7">
        <v>0.0</v>
      </c>
      <c r="U884" s="7">
        <v>10.3071</v>
      </c>
      <c r="V884" s="10" t="str">
        <f t="shared" si="1"/>
        <v>2016-06</v>
      </c>
    </row>
    <row r="885">
      <c r="A885" s="7">
        <v>884.0</v>
      </c>
      <c r="B885" s="4" t="s">
        <v>2784</v>
      </c>
      <c r="C885" s="8">
        <v>42544.0</v>
      </c>
      <c r="D885" s="8">
        <v>42546.0</v>
      </c>
      <c r="E885" s="4" t="s">
        <v>98</v>
      </c>
      <c r="F885" s="4" t="s">
        <v>2785</v>
      </c>
      <c r="G885" s="4" t="s">
        <v>2786</v>
      </c>
      <c r="H885" s="4" t="s">
        <v>46</v>
      </c>
      <c r="I885" s="4" t="s">
        <v>30</v>
      </c>
      <c r="J885" s="4" t="s">
        <v>362</v>
      </c>
      <c r="K885" s="4" t="s">
        <v>48</v>
      </c>
      <c r="L885" s="7">
        <v>94109.0</v>
      </c>
      <c r="M885" s="4" t="s">
        <v>49</v>
      </c>
      <c r="N885" s="4" t="s">
        <v>1792</v>
      </c>
      <c r="O885" s="4" t="s">
        <v>39</v>
      </c>
      <c r="P885" s="4" t="s">
        <v>40</v>
      </c>
      <c r="Q885" s="4" t="s">
        <v>1793</v>
      </c>
      <c r="R885" s="9">
        <v>862.344</v>
      </c>
      <c r="S885" s="7">
        <v>7.0</v>
      </c>
      <c r="T885" s="7">
        <v>0.2</v>
      </c>
      <c r="U885" s="7">
        <v>97.0137</v>
      </c>
      <c r="V885" s="10" t="str">
        <f t="shared" si="1"/>
        <v>2016-06</v>
      </c>
    </row>
    <row r="886">
      <c r="A886" s="7">
        <v>885.0</v>
      </c>
      <c r="B886" s="4" t="s">
        <v>2784</v>
      </c>
      <c r="C886" s="8">
        <v>42544.0</v>
      </c>
      <c r="D886" s="8">
        <v>42546.0</v>
      </c>
      <c r="E886" s="4" t="s">
        <v>98</v>
      </c>
      <c r="F886" s="4" t="s">
        <v>2785</v>
      </c>
      <c r="G886" s="4" t="s">
        <v>2786</v>
      </c>
      <c r="H886" s="4" t="s">
        <v>46</v>
      </c>
      <c r="I886" s="4" t="s">
        <v>30</v>
      </c>
      <c r="J886" s="4" t="s">
        <v>362</v>
      </c>
      <c r="K886" s="4" t="s">
        <v>48</v>
      </c>
      <c r="L886" s="7">
        <v>94109.0</v>
      </c>
      <c r="M886" s="4" t="s">
        <v>49</v>
      </c>
      <c r="N886" s="4" t="s">
        <v>2791</v>
      </c>
      <c r="O886" s="4" t="s">
        <v>51</v>
      </c>
      <c r="P886" s="4" t="s">
        <v>124</v>
      </c>
      <c r="Q886" s="4" t="s">
        <v>2792</v>
      </c>
      <c r="R886" s="9">
        <v>19.98</v>
      </c>
      <c r="S886" s="7">
        <v>1.0</v>
      </c>
      <c r="T886" s="7">
        <v>0.0</v>
      </c>
      <c r="U886" s="7">
        <v>9.3906</v>
      </c>
      <c r="V886" s="10" t="str">
        <f t="shared" si="1"/>
        <v>2016-06</v>
      </c>
    </row>
    <row r="887">
      <c r="A887" s="7">
        <v>886.0</v>
      </c>
      <c r="B887" s="4" t="s">
        <v>2793</v>
      </c>
      <c r="C887" s="8">
        <v>42544.0</v>
      </c>
      <c r="D887" s="8">
        <v>42548.0</v>
      </c>
      <c r="E887" s="4" t="s">
        <v>98</v>
      </c>
      <c r="F887" s="4" t="s">
        <v>2794</v>
      </c>
      <c r="G887" s="4" t="s">
        <v>2795</v>
      </c>
      <c r="H887" s="4" t="s">
        <v>46</v>
      </c>
      <c r="I887" s="4" t="s">
        <v>30</v>
      </c>
      <c r="J887" s="4" t="s">
        <v>222</v>
      </c>
      <c r="K887" s="4" t="s">
        <v>223</v>
      </c>
      <c r="L887" s="7">
        <v>10035.0</v>
      </c>
      <c r="M887" s="4" t="s">
        <v>33</v>
      </c>
      <c r="N887" s="4" t="s">
        <v>2554</v>
      </c>
      <c r="O887" s="4" t="s">
        <v>51</v>
      </c>
      <c r="P887" s="4" t="s">
        <v>297</v>
      </c>
      <c r="Q887" s="4" t="s">
        <v>2555</v>
      </c>
      <c r="R887" s="9">
        <v>27.6795555555556</v>
      </c>
      <c r="S887" s="7">
        <v>7.0</v>
      </c>
      <c r="T887" s="7">
        <v>0.0</v>
      </c>
      <c r="U887" s="7">
        <v>13.0093911111111</v>
      </c>
      <c r="V887" s="10" t="str">
        <f t="shared" si="1"/>
        <v>2016-06</v>
      </c>
    </row>
    <row r="888">
      <c r="A888" s="7">
        <v>887.0</v>
      </c>
      <c r="B888" s="4" t="s">
        <v>2796</v>
      </c>
      <c r="C888" s="8">
        <v>42545.0</v>
      </c>
      <c r="D888" s="8">
        <v>42550.0</v>
      </c>
      <c r="E888" s="4" t="s">
        <v>26</v>
      </c>
      <c r="F888" s="4" t="s">
        <v>1557</v>
      </c>
      <c r="G888" s="4" t="s">
        <v>1558</v>
      </c>
      <c r="H888" s="4" t="s">
        <v>46</v>
      </c>
      <c r="I888" s="4" t="s">
        <v>30</v>
      </c>
      <c r="J888" s="4" t="s">
        <v>261</v>
      </c>
      <c r="K888" s="4" t="s">
        <v>48</v>
      </c>
      <c r="L888" s="7">
        <v>92024.0</v>
      </c>
      <c r="M888" s="4" t="s">
        <v>49</v>
      </c>
      <c r="N888" s="4" t="s">
        <v>2797</v>
      </c>
      <c r="O888" s="4" t="s">
        <v>39</v>
      </c>
      <c r="P888" s="4" t="s">
        <v>40</v>
      </c>
      <c r="Q888" s="4" t="s">
        <v>2798</v>
      </c>
      <c r="R888" s="9">
        <v>38.24</v>
      </c>
      <c r="S888" s="7">
        <v>4.0</v>
      </c>
      <c r="T888" s="7">
        <v>0.2</v>
      </c>
      <c r="U888" s="7">
        <v>-9.56</v>
      </c>
      <c r="V888" s="10" t="str">
        <f t="shared" si="1"/>
        <v>2016-06</v>
      </c>
    </row>
    <row r="889">
      <c r="A889" s="7">
        <v>888.0</v>
      </c>
      <c r="B889" s="4" t="s">
        <v>2799</v>
      </c>
      <c r="C889" s="8">
        <v>42545.0</v>
      </c>
      <c r="D889" s="8">
        <v>42551.0</v>
      </c>
      <c r="E889" s="4" t="s">
        <v>26</v>
      </c>
      <c r="F889" s="4" t="s">
        <v>2800</v>
      </c>
      <c r="G889" s="4" t="s">
        <v>2801</v>
      </c>
      <c r="H889" s="4" t="s">
        <v>46</v>
      </c>
      <c r="I889" s="4" t="s">
        <v>30</v>
      </c>
      <c r="J889" s="4" t="s">
        <v>461</v>
      </c>
      <c r="K889" s="4" t="s">
        <v>766</v>
      </c>
      <c r="L889" s="7">
        <v>47374.0</v>
      </c>
      <c r="M889" s="4" t="s">
        <v>59</v>
      </c>
      <c r="N889" s="4" t="s">
        <v>2802</v>
      </c>
      <c r="O889" s="4" t="s">
        <v>39</v>
      </c>
      <c r="P889" s="4" t="s">
        <v>40</v>
      </c>
      <c r="Q889" s="4" t="s">
        <v>2803</v>
      </c>
      <c r="R889" s="9">
        <v>472.662777777778</v>
      </c>
      <c r="S889" s="7">
        <v>9.0</v>
      </c>
      <c r="T889" s="7">
        <v>0.0</v>
      </c>
      <c r="U889" s="7">
        <v>132.345577777778</v>
      </c>
      <c r="V889" s="10" t="str">
        <f t="shared" si="1"/>
        <v>2016-06</v>
      </c>
    </row>
    <row r="890">
      <c r="A890" s="7">
        <v>889.0</v>
      </c>
      <c r="B890" s="4" t="s">
        <v>2804</v>
      </c>
      <c r="C890" s="8">
        <v>42545.0</v>
      </c>
      <c r="D890" s="8">
        <v>42549.0</v>
      </c>
      <c r="E890" s="4" t="s">
        <v>26</v>
      </c>
      <c r="F890" s="4" t="s">
        <v>2805</v>
      </c>
      <c r="G890" s="4" t="s">
        <v>2806</v>
      </c>
      <c r="H890" s="4" t="s">
        <v>29</v>
      </c>
      <c r="I890" s="4" t="s">
        <v>30</v>
      </c>
      <c r="J890" s="4" t="s">
        <v>455</v>
      </c>
      <c r="K890" s="4" t="s">
        <v>58</v>
      </c>
      <c r="L890" s="7">
        <v>77095.0</v>
      </c>
      <c r="M890" s="4" t="s">
        <v>59</v>
      </c>
      <c r="N890" s="4" t="s">
        <v>2285</v>
      </c>
      <c r="O890" s="4" t="s">
        <v>51</v>
      </c>
      <c r="P890" s="4" t="s">
        <v>283</v>
      </c>
      <c r="Q890" s="4" t="s">
        <v>2286</v>
      </c>
      <c r="R890" s="9">
        <v>9.33940740740741</v>
      </c>
      <c r="S890" s="7">
        <v>2.0</v>
      </c>
      <c r="T890" s="7">
        <v>0.8</v>
      </c>
      <c r="U890" s="7">
        <v>-21.0136666666667</v>
      </c>
      <c r="V890" s="10" t="str">
        <f t="shared" si="1"/>
        <v>2016-06</v>
      </c>
    </row>
    <row r="891">
      <c r="A891" s="7">
        <v>890.0</v>
      </c>
      <c r="B891" s="4" t="s">
        <v>2807</v>
      </c>
      <c r="C891" s="8">
        <v>42545.0</v>
      </c>
      <c r="D891" s="8">
        <v>42547.0</v>
      </c>
      <c r="E891" s="4" t="s">
        <v>98</v>
      </c>
      <c r="F891" s="4" t="s">
        <v>1749</v>
      </c>
      <c r="G891" s="4" t="s">
        <v>1750</v>
      </c>
      <c r="H891" s="4" t="s">
        <v>46</v>
      </c>
      <c r="I891" s="4" t="s">
        <v>30</v>
      </c>
      <c r="J891" s="4" t="s">
        <v>261</v>
      </c>
      <c r="K891" s="4" t="s">
        <v>48</v>
      </c>
      <c r="L891" s="7">
        <v>92037.0</v>
      </c>
      <c r="M891" s="4" t="s">
        <v>49</v>
      </c>
      <c r="N891" s="4" t="s">
        <v>928</v>
      </c>
      <c r="O891" s="4" t="s">
        <v>39</v>
      </c>
      <c r="P891" s="4" t="s">
        <v>446</v>
      </c>
      <c r="Q891" s="4" t="s">
        <v>929</v>
      </c>
      <c r="R891" s="9">
        <v>4476.8</v>
      </c>
      <c r="S891" s="7">
        <v>4.0</v>
      </c>
      <c r="T891" s="7">
        <v>0.2</v>
      </c>
      <c r="U891" s="7">
        <v>503.64</v>
      </c>
      <c r="V891" s="10" t="str">
        <f t="shared" si="1"/>
        <v>2016-06</v>
      </c>
    </row>
    <row r="892">
      <c r="A892" s="7">
        <v>891.0</v>
      </c>
      <c r="B892" s="4" t="s">
        <v>2807</v>
      </c>
      <c r="C892" s="8">
        <v>42545.0</v>
      </c>
      <c r="D892" s="8">
        <v>42547.0</v>
      </c>
      <c r="E892" s="4" t="s">
        <v>98</v>
      </c>
      <c r="F892" s="4" t="s">
        <v>1749</v>
      </c>
      <c r="G892" s="4" t="s">
        <v>1750</v>
      </c>
      <c r="H892" s="4" t="s">
        <v>46</v>
      </c>
      <c r="I892" s="4" t="s">
        <v>30</v>
      </c>
      <c r="J892" s="4" t="s">
        <v>261</v>
      </c>
      <c r="K892" s="4" t="s">
        <v>48</v>
      </c>
      <c r="L892" s="7">
        <v>92037.0</v>
      </c>
      <c r="M892" s="4" t="s">
        <v>49</v>
      </c>
      <c r="N892" s="4" t="s">
        <v>1649</v>
      </c>
      <c r="O892" s="4" t="s">
        <v>51</v>
      </c>
      <c r="P892" s="4" t="s">
        <v>124</v>
      </c>
      <c r="Q892" s="4" t="s">
        <v>1650</v>
      </c>
      <c r="R892" s="9">
        <v>104.85</v>
      </c>
      <c r="S892" s="7">
        <v>1.0</v>
      </c>
      <c r="T892" s="7">
        <v>0.0</v>
      </c>
      <c r="U892" s="7">
        <v>50.328</v>
      </c>
      <c r="V892" s="10" t="str">
        <f t="shared" si="1"/>
        <v>2016-06</v>
      </c>
    </row>
    <row r="893">
      <c r="A893" s="7">
        <v>892.0</v>
      </c>
      <c r="B893" s="4" t="s">
        <v>2807</v>
      </c>
      <c r="C893" s="8">
        <v>42545.0</v>
      </c>
      <c r="D893" s="8">
        <v>42547.0</v>
      </c>
      <c r="E893" s="4" t="s">
        <v>98</v>
      </c>
      <c r="F893" s="4" t="s">
        <v>1749</v>
      </c>
      <c r="G893" s="4" t="s">
        <v>1750</v>
      </c>
      <c r="H893" s="4" t="s">
        <v>46</v>
      </c>
      <c r="I893" s="4" t="s">
        <v>30</v>
      </c>
      <c r="J893" s="4" t="s">
        <v>261</v>
      </c>
      <c r="K893" s="4" t="s">
        <v>48</v>
      </c>
      <c r="L893" s="7">
        <v>92037.0</v>
      </c>
      <c r="M893" s="4" t="s">
        <v>49</v>
      </c>
      <c r="N893" s="4" t="s">
        <v>2616</v>
      </c>
      <c r="O893" s="4" t="s">
        <v>51</v>
      </c>
      <c r="P893" s="4" t="s">
        <v>283</v>
      </c>
      <c r="Q893" s="4" t="s">
        <v>2617</v>
      </c>
      <c r="R893" s="9">
        <v>241.44</v>
      </c>
      <c r="S893" s="7">
        <v>3.0</v>
      </c>
      <c r="T893" s="7">
        <v>0.0</v>
      </c>
      <c r="U893" s="7">
        <v>72.432</v>
      </c>
      <c r="V893" s="10" t="str">
        <f t="shared" si="1"/>
        <v>2016-06</v>
      </c>
    </row>
    <row r="894">
      <c r="A894" s="7">
        <v>893.0</v>
      </c>
      <c r="B894" s="4" t="s">
        <v>2808</v>
      </c>
      <c r="C894" s="8">
        <v>42546.0</v>
      </c>
      <c r="D894" s="8">
        <v>42550.0</v>
      </c>
      <c r="E894" s="4" t="s">
        <v>26</v>
      </c>
      <c r="F894" s="4" t="s">
        <v>779</v>
      </c>
      <c r="G894" s="4" t="s">
        <v>780</v>
      </c>
      <c r="H894" s="4" t="s">
        <v>29</v>
      </c>
      <c r="I894" s="4" t="s">
        <v>30</v>
      </c>
      <c r="J894" s="4" t="s">
        <v>2809</v>
      </c>
      <c r="K894" s="4" t="s">
        <v>91</v>
      </c>
      <c r="L894" s="7">
        <v>17403.0</v>
      </c>
      <c r="M894" s="4" t="s">
        <v>33</v>
      </c>
      <c r="N894" s="4" t="s">
        <v>1249</v>
      </c>
      <c r="O894" s="4" t="s">
        <v>35</v>
      </c>
      <c r="P894" s="4" t="s">
        <v>263</v>
      </c>
      <c r="Q894" s="4" t="s">
        <v>1250</v>
      </c>
      <c r="R894" s="9">
        <v>452.626809876543</v>
      </c>
      <c r="S894" s="7">
        <v>3.0</v>
      </c>
      <c r="T894" s="7">
        <v>0.3</v>
      </c>
      <c r="U894" s="7">
        <v>-19.3982918518519</v>
      </c>
      <c r="V894" s="10" t="str">
        <f t="shared" si="1"/>
        <v>2016-06</v>
      </c>
    </row>
    <row r="895">
      <c r="A895" s="7">
        <v>894.0</v>
      </c>
      <c r="B895" s="4" t="s">
        <v>2808</v>
      </c>
      <c r="C895" s="8">
        <v>42546.0</v>
      </c>
      <c r="D895" s="8">
        <v>42550.0</v>
      </c>
      <c r="E895" s="4" t="s">
        <v>26</v>
      </c>
      <c r="F895" s="4" t="s">
        <v>779</v>
      </c>
      <c r="G895" s="4" t="s">
        <v>780</v>
      </c>
      <c r="H895" s="4" t="s">
        <v>29</v>
      </c>
      <c r="I895" s="4" t="s">
        <v>30</v>
      </c>
      <c r="J895" s="4" t="s">
        <v>2809</v>
      </c>
      <c r="K895" s="4" t="s">
        <v>91</v>
      </c>
      <c r="L895" s="7">
        <v>17403.0</v>
      </c>
      <c r="M895" s="4" t="s">
        <v>33</v>
      </c>
      <c r="N895" s="4" t="s">
        <v>370</v>
      </c>
      <c r="O895" s="4" t="s">
        <v>51</v>
      </c>
      <c r="P895" s="4" t="s">
        <v>76</v>
      </c>
      <c r="Q895" s="4" t="s">
        <v>371</v>
      </c>
      <c r="R895" s="9">
        <v>40.846637037037</v>
      </c>
      <c r="S895" s="7">
        <v>4.0</v>
      </c>
      <c r="T895" s="7">
        <v>0.7</v>
      </c>
      <c r="U895" s="7">
        <v>-29.9542004938272</v>
      </c>
      <c r="V895" s="10" t="str">
        <f t="shared" si="1"/>
        <v>2016-06</v>
      </c>
    </row>
    <row r="896">
      <c r="A896" s="7">
        <v>895.0</v>
      </c>
      <c r="B896" s="4" t="s">
        <v>2808</v>
      </c>
      <c r="C896" s="8">
        <v>42546.0</v>
      </c>
      <c r="D896" s="8">
        <v>42550.0</v>
      </c>
      <c r="E896" s="4" t="s">
        <v>26</v>
      </c>
      <c r="F896" s="4" t="s">
        <v>779</v>
      </c>
      <c r="G896" s="4" t="s">
        <v>780</v>
      </c>
      <c r="H896" s="4" t="s">
        <v>29</v>
      </c>
      <c r="I896" s="4" t="s">
        <v>30</v>
      </c>
      <c r="J896" s="4" t="s">
        <v>2809</v>
      </c>
      <c r="K896" s="4" t="s">
        <v>91</v>
      </c>
      <c r="L896" s="7">
        <v>17403.0</v>
      </c>
      <c r="M896" s="4" t="s">
        <v>33</v>
      </c>
      <c r="N896" s="4" t="s">
        <v>2810</v>
      </c>
      <c r="O896" s="4" t="s">
        <v>51</v>
      </c>
      <c r="P896" s="4" t="s">
        <v>52</v>
      </c>
      <c r="Q896" s="4" t="s">
        <v>2811</v>
      </c>
      <c r="R896" s="9">
        <v>272.774202469136</v>
      </c>
      <c r="S896" s="7">
        <v>6.0</v>
      </c>
      <c r="T896" s="7">
        <v>0.2</v>
      </c>
      <c r="U896" s="7">
        <v>-54.5548404938272</v>
      </c>
      <c r="V896" s="10" t="str">
        <f t="shared" si="1"/>
        <v>2016-06</v>
      </c>
    </row>
    <row r="897">
      <c r="A897" s="7">
        <v>896.0</v>
      </c>
      <c r="B897" s="4" t="s">
        <v>2812</v>
      </c>
      <c r="C897" s="8">
        <v>42546.0</v>
      </c>
      <c r="D897" s="8">
        <v>42550.0</v>
      </c>
      <c r="E897" s="4" t="s">
        <v>26</v>
      </c>
      <c r="F897" s="4" t="s">
        <v>1395</v>
      </c>
      <c r="G897" s="4" t="s">
        <v>1396</v>
      </c>
      <c r="H897" s="4" t="s">
        <v>46</v>
      </c>
      <c r="I897" s="4" t="s">
        <v>30</v>
      </c>
      <c r="J897" s="4" t="s">
        <v>47</v>
      </c>
      <c r="K897" s="4" t="s">
        <v>48</v>
      </c>
      <c r="L897" s="7">
        <v>90049.0</v>
      </c>
      <c r="M897" s="4" t="s">
        <v>49</v>
      </c>
      <c r="N897" s="4" t="s">
        <v>282</v>
      </c>
      <c r="O897" s="4" t="s">
        <v>51</v>
      </c>
      <c r="P897" s="4" t="s">
        <v>283</v>
      </c>
      <c r="Q897" s="4" t="s">
        <v>284</v>
      </c>
      <c r="R897" s="9">
        <v>60.81</v>
      </c>
      <c r="S897" s="7">
        <v>3.0</v>
      </c>
      <c r="T897" s="7">
        <v>0.0</v>
      </c>
      <c r="U897" s="7">
        <v>17.0268</v>
      </c>
      <c r="V897" s="10" t="str">
        <f t="shared" si="1"/>
        <v>2016-06</v>
      </c>
    </row>
    <row r="898">
      <c r="A898" s="7">
        <v>897.0</v>
      </c>
      <c r="B898" s="4" t="s">
        <v>2813</v>
      </c>
      <c r="C898" s="8">
        <v>42546.0</v>
      </c>
      <c r="D898" s="8">
        <v>42548.0</v>
      </c>
      <c r="E898" s="4" t="s">
        <v>98</v>
      </c>
      <c r="F898" s="4" t="s">
        <v>1411</v>
      </c>
      <c r="G898" s="4" t="s">
        <v>1412</v>
      </c>
      <c r="H898" s="4" t="s">
        <v>46</v>
      </c>
      <c r="I898" s="4" t="s">
        <v>30</v>
      </c>
      <c r="J898" s="4" t="s">
        <v>455</v>
      </c>
      <c r="K898" s="4" t="s">
        <v>58</v>
      </c>
      <c r="L898" s="7">
        <v>77070.0</v>
      </c>
      <c r="M898" s="4" t="s">
        <v>59</v>
      </c>
      <c r="N898" s="4" t="s">
        <v>2814</v>
      </c>
      <c r="O898" s="4" t="s">
        <v>35</v>
      </c>
      <c r="P898" s="4" t="s">
        <v>263</v>
      </c>
      <c r="Q898" s="4" t="s">
        <v>2815</v>
      </c>
      <c r="R898" s="9">
        <v>91.4201958847737</v>
      </c>
      <c r="S898" s="7">
        <v>2.0</v>
      </c>
      <c r="T898" s="7">
        <v>0.3</v>
      </c>
      <c r="U898" s="7">
        <v>-6.53001399176955</v>
      </c>
      <c r="V898" s="10" t="str">
        <f t="shared" si="1"/>
        <v>2016-06</v>
      </c>
    </row>
    <row r="899">
      <c r="A899" s="7">
        <v>898.0</v>
      </c>
      <c r="B899" s="4" t="s">
        <v>2813</v>
      </c>
      <c r="C899" s="8">
        <v>42546.0</v>
      </c>
      <c r="D899" s="8">
        <v>42548.0</v>
      </c>
      <c r="E899" s="4" t="s">
        <v>98</v>
      </c>
      <c r="F899" s="4" t="s">
        <v>1411</v>
      </c>
      <c r="G899" s="4" t="s">
        <v>1412</v>
      </c>
      <c r="H899" s="4" t="s">
        <v>46</v>
      </c>
      <c r="I899" s="4" t="s">
        <v>30</v>
      </c>
      <c r="J899" s="4" t="s">
        <v>455</v>
      </c>
      <c r="K899" s="4" t="s">
        <v>58</v>
      </c>
      <c r="L899" s="7">
        <v>77070.0</v>
      </c>
      <c r="M899" s="4" t="s">
        <v>59</v>
      </c>
      <c r="N899" s="4" t="s">
        <v>2816</v>
      </c>
      <c r="O899" s="4" t="s">
        <v>35</v>
      </c>
      <c r="P899" s="4" t="s">
        <v>121</v>
      </c>
      <c r="Q899" s="4" t="s">
        <v>2817</v>
      </c>
      <c r="R899" s="9">
        <v>35.0812641975309</v>
      </c>
      <c r="S899" s="7">
        <v>2.0</v>
      </c>
      <c r="T899" s="7">
        <v>0.6</v>
      </c>
      <c r="U899" s="7">
        <v>-28.0650113580247</v>
      </c>
      <c r="V899" s="10" t="str">
        <f t="shared" si="1"/>
        <v>2016-06</v>
      </c>
    </row>
    <row r="900">
      <c r="A900" s="7">
        <v>899.0</v>
      </c>
      <c r="B900" s="4" t="s">
        <v>2818</v>
      </c>
      <c r="C900" s="8">
        <v>42547.0</v>
      </c>
      <c r="D900" s="8">
        <v>42553.0</v>
      </c>
      <c r="E900" s="4" t="s">
        <v>26</v>
      </c>
      <c r="F900" s="4" t="s">
        <v>2819</v>
      </c>
      <c r="G900" s="4" t="s">
        <v>2820</v>
      </c>
      <c r="H900" s="4" t="s">
        <v>29</v>
      </c>
      <c r="I900" s="4" t="s">
        <v>30</v>
      </c>
      <c r="J900" s="4" t="s">
        <v>222</v>
      </c>
      <c r="K900" s="4" t="s">
        <v>223</v>
      </c>
      <c r="L900" s="7">
        <v>10024.0</v>
      </c>
      <c r="M900" s="4" t="s">
        <v>33</v>
      </c>
      <c r="N900" s="4" t="s">
        <v>2821</v>
      </c>
      <c r="O900" s="4" t="s">
        <v>51</v>
      </c>
      <c r="P900" s="4" t="s">
        <v>93</v>
      </c>
      <c r="Q900" s="4" t="s">
        <v>2822</v>
      </c>
      <c r="R900" s="9">
        <v>15.7707407407407</v>
      </c>
      <c r="S900" s="7">
        <v>5.0</v>
      </c>
      <c r="T900" s="7">
        <v>0.0</v>
      </c>
      <c r="U900" s="7">
        <v>7.09683333333333</v>
      </c>
      <c r="V900" s="10" t="str">
        <f t="shared" si="1"/>
        <v>2016-06</v>
      </c>
    </row>
    <row r="901">
      <c r="A901" s="7">
        <v>900.0</v>
      </c>
      <c r="B901" s="4" t="s">
        <v>2818</v>
      </c>
      <c r="C901" s="8">
        <v>42547.0</v>
      </c>
      <c r="D901" s="8">
        <v>42553.0</v>
      </c>
      <c r="E901" s="4" t="s">
        <v>26</v>
      </c>
      <c r="F901" s="4" t="s">
        <v>2819</v>
      </c>
      <c r="G901" s="4" t="s">
        <v>2820</v>
      </c>
      <c r="H901" s="4" t="s">
        <v>29</v>
      </c>
      <c r="I901" s="4" t="s">
        <v>30</v>
      </c>
      <c r="J901" s="4" t="s">
        <v>222</v>
      </c>
      <c r="K901" s="4" t="s">
        <v>223</v>
      </c>
      <c r="L901" s="7">
        <v>10024.0</v>
      </c>
      <c r="M901" s="4" t="s">
        <v>33</v>
      </c>
      <c r="N901" s="4" t="s">
        <v>2267</v>
      </c>
      <c r="O901" s="4" t="s">
        <v>51</v>
      </c>
      <c r="P901" s="4" t="s">
        <v>52</v>
      </c>
      <c r="Q901" s="4" t="s">
        <v>2268</v>
      </c>
      <c r="R901" s="9">
        <v>755.547222222222</v>
      </c>
      <c r="S901" s="7">
        <v>5.0</v>
      </c>
      <c r="T901" s="7">
        <v>0.0</v>
      </c>
      <c r="U901" s="7">
        <v>90.6656666666667</v>
      </c>
      <c r="V901" s="10" t="str">
        <f t="shared" si="1"/>
        <v>2016-06</v>
      </c>
    </row>
    <row r="902">
      <c r="A902" s="7">
        <v>901.0</v>
      </c>
      <c r="B902" s="4" t="s">
        <v>2823</v>
      </c>
      <c r="C902" s="8">
        <v>42547.0</v>
      </c>
      <c r="D902" s="8">
        <v>42554.0</v>
      </c>
      <c r="E902" s="4" t="s">
        <v>26</v>
      </c>
      <c r="F902" s="4" t="s">
        <v>1952</v>
      </c>
      <c r="G902" s="4" t="s">
        <v>1953</v>
      </c>
      <c r="H902" s="4" t="s">
        <v>46</v>
      </c>
      <c r="I902" s="4" t="s">
        <v>30</v>
      </c>
      <c r="J902" s="4" t="s">
        <v>2824</v>
      </c>
      <c r="K902" s="4" t="s">
        <v>2200</v>
      </c>
      <c r="L902" s="7">
        <v>2908.0</v>
      </c>
      <c r="M902" s="4" t="s">
        <v>33</v>
      </c>
      <c r="N902" s="4" t="s">
        <v>1554</v>
      </c>
      <c r="O902" s="4" t="s">
        <v>51</v>
      </c>
      <c r="P902" s="4" t="s">
        <v>52</v>
      </c>
      <c r="Q902" s="4" t="s">
        <v>1555</v>
      </c>
      <c r="R902" s="9">
        <v>15.9853086419753</v>
      </c>
      <c r="S902" s="7">
        <v>5.0</v>
      </c>
      <c r="T902" s="7">
        <v>0.0</v>
      </c>
      <c r="U902" s="7">
        <v>1.11897160493827</v>
      </c>
      <c r="V902" s="10" t="str">
        <f t="shared" si="1"/>
        <v>2016-06</v>
      </c>
    </row>
    <row r="903">
      <c r="A903" s="7">
        <v>902.0</v>
      </c>
      <c r="B903" s="4" t="s">
        <v>2825</v>
      </c>
      <c r="C903" s="8">
        <v>42547.0</v>
      </c>
      <c r="D903" s="8">
        <v>42550.0</v>
      </c>
      <c r="E903" s="4" t="s">
        <v>98</v>
      </c>
      <c r="F903" s="4" t="s">
        <v>2826</v>
      </c>
      <c r="G903" s="4" t="s">
        <v>2827</v>
      </c>
      <c r="H903" s="4" t="s">
        <v>112</v>
      </c>
      <c r="I903" s="4" t="s">
        <v>30</v>
      </c>
      <c r="J903" s="4" t="s">
        <v>2828</v>
      </c>
      <c r="K903" s="4" t="s">
        <v>58</v>
      </c>
      <c r="L903" s="7">
        <v>75023.0</v>
      </c>
      <c r="M903" s="4" t="s">
        <v>59</v>
      </c>
      <c r="N903" s="4" t="s">
        <v>2829</v>
      </c>
      <c r="O903" s="4" t="s">
        <v>39</v>
      </c>
      <c r="P903" s="4" t="s">
        <v>61</v>
      </c>
      <c r="Q903" s="4" t="s">
        <v>2830</v>
      </c>
      <c r="R903" s="9">
        <v>14.6077827160494</v>
      </c>
      <c r="S903" s="7">
        <v>2.0</v>
      </c>
      <c r="T903" s="7">
        <v>0.2</v>
      </c>
      <c r="U903" s="7">
        <v>3.83454296296296</v>
      </c>
      <c r="V903" s="10" t="str">
        <f t="shared" si="1"/>
        <v>2016-06</v>
      </c>
    </row>
    <row r="904">
      <c r="A904" s="7">
        <v>903.0</v>
      </c>
      <c r="B904" s="4" t="s">
        <v>2831</v>
      </c>
      <c r="C904" s="8">
        <v>42547.0</v>
      </c>
      <c r="D904" s="8">
        <v>42554.0</v>
      </c>
      <c r="E904" s="4" t="s">
        <v>26</v>
      </c>
      <c r="F904" s="4" t="s">
        <v>1689</v>
      </c>
      <c r="G904" s="4" t="s">
        <v>1690</v>
      </c>
      <c r="H904" s="4" t="s">
        <v>46</v>
      </c>
      <c r="I904" s="4" t="s">
        <v>30</v>
      </c>
      <c r="J904" s="4" t="s">
        <v>362</v>
      </c>
      <c r="K904" s="4" t="s">
        <v>48</v>
      </c>
      <c r="L904" s="7">
        <v>94109.0</v>
      </c>
      <c r="M904" s="4" t="s">
        <v>49</v>
      </c>
      <c r="N904" s="4" t="s">
        <v>2832</v>
      </c>
      <c r="O904" s="4" t="s">
        <v>35</v>
      </c>
      <c r="P904" s="4" t="s">
        <v>121</v>
      </c>
      <c r="Q904" s="4" t="s">
        <v>2833</v>
      </c>
      <c r="R904" s="9">
        <v>22.14</v>
      </c>
      <c r="S904" s="7">
        <v>3.0</v>
      </c>
      <c r="T904" s="7">
        <v>0.0</v>
      </c>
      <c r="U904" s="7">
        <v>6.4206</v>
      </c>
      <c r="V904" s="10" t="str">
        <f t="shared" si="1"/>
        <v>2016-06</v>
      </c>
    </row>
    <row r="905">
      <c r="A905" s="7">
        <v>904.0</v>
      </c>
      <c r="B905" s="4" t="s">
        <v>2834</v>
      </c>
      <c r="C905" s="8">
        <v>42547.0</v>
      </c>
      <c r="D905" s="8">
        <v>42551.0</v>
      </c>
      <c r="E905" s="4" t="s">
        <v>26</v>
      </c>
      <c r="F905" s="4" t="s">
        <v>2835</v>
      </c>
      <c r="G905" s="4" t="s">
        <v>2836</v>
      </c>
      <c r="H905" s="4" t="s">
        <v>29</v>
      </c>
      <c r="I905" s="4" t="s">
        <v>30</v>
      </c>
      <c r="J905" s="4" t="s">
        <v>384</v>
      </c>
      <c r="K905" s="4" t="s">
        <v>385</v>
      </c>
      <c r="L905" s="7">
        <v>60653.0</v>
      </c>
      <c r="M905" s="4" t="s">
        <v>59</v>
      </c>
      <c r="N905" s="4" t="s">
        <v>2837</v>
      </c>
      <c r="O905" s="4" t="s">
        <v>51</v>
      </c>
      <c r="P905" s="4" t="s">
        <v>93</v>
      </c>
      <c r="Q905" s="4" t="s">
        <v>2838</v>
      </c>
      <c r="R905" s="9">
        <v>5.69034074074074</v>
      </c>
      <c r="S905" s="7">
        <v>3.0</v>
      </c>
      <c r="T905" s="7">
        <v>0.2</v>
      </c>
      <c r="U905" s="7">
        <v>0.497904814814815</v>
      </c>
      <c r="V905" s="10" t="str">
        <f t="shared" si="1"/>
        <v>2016-06</v>
      </c>
    </row>
    <row r="906">
      <c r="A906" s="7">
        <v>905.0</v>
      </c>
      <c r="B906" s="4" t="s">
        <v>2839</v>
      </c>
      <c r="C906" s="8">
        <v>42547.0</v>
      </c>
      <c r="D906" s="8">
        <v>42547.0</v>
      </c>
      <c r="E906" s="4" t="s">
        <v>212</v>
      </c>
      <c r="F906" s="4" t="s">
        <v>2840</v>
      </c>
      <c r="G906" s="4" t="s">
        <v>2841</v>
      </c>
      <c r="H906" s="4" t="s">
        <v>112</v>
      </c>
      <c r="I906" s="4" t="s">
        <v>30</v>
      </c>
      <c r="J906" s="4" t="s">
        <v>2842</v>
      </c>
      <c r="K906" s="4" t="s">
        <v>884</v>
      </c>
      <c r="L906" s="7">
        <v>48066.0</v>
      </c>
      <c r="M906" s="4" t="s">
        <v>59</v>
      </c>
      <c r="N906" s="4" t="s">
        <v>501</v>
      </c>
      <c r="O906" s="4" t="s">
        <v>51</v>
      </c>
      <c r="P906" s="4" t="s">
        <v>124</v>
      </c>
      <c r="Q906" s="4" t="s">
        <v>502</v>
      </c>
      <c r="R906" s="9">
        <v>395.781222222222</v>
      </c>
      <c r="S906" s="7">
        <v>9.0</v>
      </c>
      <c r="T906" s="7">
        <v>0.0</v>
      </c>
      <c r="U906" s="7">
        <v>193.932798888889</v>
      </c>
      <c r="V906" s="10" t="str">
        <f t="shared" si="1"/>
        <v>2016-06</v>
      </c>
    </row>
    <row r="907">
      <c r="A907" s="7">
        <v>906.0</v>
      </c>
      <c r="B907" s="4" t="s">
        <v>2839</v>
      </c>
      <c r="C907" s="8">
        <v>42547.0</v>
      </c>
      <c r="D907" s="8">
        <v>42547.0</v>
      </c>
      <c r="E907" s="4" t="s">
        <v>212</v>
      </c>
      <c r="F907" s="4" t="s">
        <v>2840</v>
      </c>
      <c r="G907" s="4" t="s">
        <v>2841</v>
      </c>
      <c r="H907" s="4" t="s">
        <v>112</v>
      </c>
      <c r="I907" s="4" t="s">
        <v>30</v>
      </c>
      <c r="J907" s="4" t="s">
        <v>2842</v>
      </c>
      <c r="K907" s="4" t="s">
        <v>884</v>
      </c>
      <c r="L907" s="7">
        <v>48066.0</v>
      </c>
      <c r="M907" s="4" t="s">
        <v>59</v>
      </c>
      <c r="N907" s="4" t="s">
        <v>1946</v>
      </c>
      <c r="O907" s="4" t="s">
        <v>51</v>
      </c>
      <c r="P907" s="4" t="s">
        <v>76</v>
      </c>
      <c r="Q907" s="4" t="s">
        <v>1947</v>
      </c>
      <c r="R907" s="9">
        <v>8.60417283950617</v>
      </c>
      <c r="S907" s="7">
        <v>1.0</v>
      </c>
      <c r="T907" s="7">
        <v>0.0</v>
      </c>
      <c r="U907" s="7">
        <v>4.0439612345679</v>
      </c>
      <c r="V907" s="10" t="str">
        <f t="shared" si="1"/>
        <v>2016-06</v>
      </c>
    </row>
    <row r="908">
      <c r="A908" s="7">
        <v>907.0</v>
      </c>
      <c r="B908" s="4" t="s">
        <v>2839</v>
      </c>
      <c r="C908" s="8">
        <v>42547.0</v>
      </c>
      <c r="D908" s="8">
        <v>42547.0</v>
      </c>
      <c r="E908" s="4" t="s">
        <v>212</v>
      </c>
      <c r="F908" s="4" t="s">
        <v>2840</v>
      </c>
      <c r="G908" s="4" t="s">
        <v>2841</v>
      </c>
      <c r="H908" s="4" t="s">
        <v>112</v>
      </c>
      <c r="I908" s="4" t="s">
        <v>30</v>
      </c>
      <c r="J908" s="4" t="s">
        <v>2842</v>
      </c>
      <c r="K908" s="4" t="s">
        <v>884</v>
      </c>
      <c r="L908" s="7">
        <v>48066.0</v>
      </c>
      <c r="M908" s="4" t="s">
        <v>59</v>
      </c>
      <c r="N908" s="4" t="s">
        <v>2843</v>
      </c>
      <c r="O908" s="4" t="s">
        <v>51</v>
      </c>
      <c r="P908" s="4" t="s">
        <v>52</v>
      </c>
      <c r="Q908" s="4" t="s">
        <v>2844</v>
      </c>
      <c r="R908" s="9">
        <v>183.498469135802</v>
      </c>
      <c r="S908" s="7">
        <v>4.0</v>
      </c>
      <c r="T908" s="7">
        <v>0.0</v>
      </c>
      <c r="U908" s="7">
        <v>47.7096019753086</v>
      </c>
      <c r="V908" s="10" t="str">
        <f t="shared" si="1"/>
        <v>2016-06</v>
      </c>
    </row>
    <row r="909">
      <c r="A909" s="7">
        <v>908.0</v>
      </c>
      <c r="B909" s="4" t="s">
        <v>2845</v>
      </c>
      <c r="C909" s="8">
        <v>42547.0</v>
      </c>
      <c r="D909" s="8">
        <v>42547.0</v>
      </c>
      <c r="E909" s="4" t="s">
        <v>212</v>
      </c>
      <c r="F909" s="4" t="s">
        <v>2846</v>
      </c>
      <c r="G909" s="4" t="s">
        <v>2847</v>
      </c>
      <c r="H909" s="4" t="s">
        <v>29</v>
      </c>
      <c r="I909" s="4" t="s">
        <v>30</v>
      </c>
      <c r="J909" s="4" t="s">
        <v>47</v>
      </c>
      <c r="K909" s="4" t="s">
        <v>48</v>
      </c>
      <c r="L909" s="7">
        <v>90036.0</v>
      </c>
      <c r="M909" s="4" t="s">
        <v>49</v>
      </c>
      <c r="N909" s="4" t="s">
        <v>1708</v>
      </c>
      <c r="O909" s="4" t="s">
        <v>51</v>
      </c>
      <c r="P909" s="4" t="s">
        <v>635</v>
      </c>
      <c r="Q909" s="4" t="s">
        <v>1709</v>
      </c>
      <c r="R909" s="9">
        <v>231.72</v>
      </c>
      <c r="S909" s="7">
        <v>2.0</v>
      </c>
      <c r="T909" s="7">
        <v>0.0</v>
      </c>
      <c r="U909" s="7">
        <v>11.586</v>
      </c>
      <c r="V909" s="10" t="str">
        <f t="shared" si="1"/>
        <v>2016-06</v>
      </c>
    </row>
    <row r="910">
      <c r="A910" s="7">
        <v>909.0</v>
      </c>
      <c r="B910" s="4" t="s">
        <v>2845</v>
      </c>
      <c r="C910" s="8">
        <v>42547.0</v>
      </c>
      <c r="D910" s="8">
        <v>42547.0</v>
      </c>
      <c r="E910" s="4" t="s">
        <v>212</v>
      </c>
      <c r="F910" s="4" t="s">
        <v>2846</v>
      </c>
      <c r="G910" s="4" t="s">
        <v>2847</v>
      </c>
      <c r="H910" s="4" t="s">
        <v>29</v>
      </c>
      <c r="I910" s="4" t="s">
        <v>30</v>
      </c>
      <c r="J910" s="4" t="s">
        <v>47</v>
      </c>
      <c r="K910" s="4" t="s">
        <v>48</v>
      </c>
      <c r="L910" s="7">
        <v>90036.0</v>
      </c>
      <c r="M910" s="4" t="s">
        <v>49</v>
      </c>
      <c r="N910" s="4" t="s">
        <v>2848</v>
      </c>
      <c r="O910" s="4" t="s">
        <v>51</v>
      </c>
      <c r="P910" s="4" t="s">
        <v>272</v>
      </c>
      <c r="Q910" s="4" t="s">
        <v>2849</v>
      </c>
      <c r="R910" s="9">
        <v>17.9</v>
      </c>
      <c r="S910" s="7">
        <v>5.0</v>
      </c>
      <c r="T910" s="7">
        <v>0.0</v>
      </c>
      <c r="U910" s="7">
        <v>8.95</v>
      </c>
      <c r="V910" s="10" t="str">
        <f t="shared" si="1"/>
        <v>2016-06</v>
      </c>
    </row>
    <row r="911">
      <c r="A911" s="7">
        <v>910.0</v>
      </c>
      <c r="B911" s="4" t="s">
        <v>2845</v>
      </c>
      <c r="C911" s="8">
        <v>42547.0</v>
      </c>
      <c r="D911" s="8">
        <v>42547.0</v>
      </c>
      <c r="E911" s="4" t="s">
        <v>212</v>
      </c>
      <c r="F911" s="4" t="s">
        <v>2846</v>
      </c>
      <c r="G911" s="4" t="s">
        <v>2847</v>
      </c>
      <c r="H911" s="4" t="s">
        <v>29</v>
      </c>
      <c r="I911" s="4" t="s">
        <v>30</v>
      </c>
      <c r="J911" s="4" t="s">
        <v>47</v>
      </c>
      <c r="K911" s="4" t="s">
        <v>48</v>
      </c>
      <c r="L911" s="7">
        <v>90036.0</v>
      </c>
      <c r="M911" s="4" t="s">
        <v>49</v>
      </c>
      <c r="N911" s="4" t="s">
        <v>2850</v>
      </c>
      <c r="O911" s="4" t="s">
        <v>51</v>
      </c>
      <c r="P911" s="4" t="s">
        <v>124</v>
      </c>
      <c r="Q911" s="4" t="s">
        <v>2851</v>
      </c>
      <c r="R911" s="9">
        <v>12.48</v>
      </c>
      <c r="S911" s="7">
        <v>2.0</v>
      </c>
      <c r="T911" s="7">
        <v>0.0</v>
      </c>
      <c r="U911" s="7">
        <v>5.616</v>
      </c>
      <c r="V911" s="10" t="str">
        <f t="shared" si="1"/>
        <v>2016-06</v>
      </c>
    </row>
    <row r="912">
      <c r="A912" s="7">
        <v>911.0</v>
      </c>
      <c r="B912" s="4" t="s">
        <v>2852</v>
      </c>
      <c r="C912" s="8">
        <v>42547.0</v>
      </c>
      <c r="D912" s="8">
        <v>42553.0</v>
      </c>
      <c r="E912" s="4" t="s">
        <v>26</v>
      </c>
      <c r="F912" s="4" t="s">
        <v>2853</v>
      </c>
      <c r="G912" s="4" t="s">
        <v>2854</v>
      </c>
      <c r="H912" s="4" t="s">
        <v>29</v>
      </c>
      <c r="I912" s="4" t="s">
        <v>30</v>
      </c>
      <c r="J912" s="4" t="s">
        <v>222</v>
      </c>
      <c r="K912" s="4" t="s">
        <v>223</v>
      </c>
      <c r="L912" s="7">
        <v>10035.0</v>
      </c>
      <c r="M912" s="4" t="s">
        <v>33</v>
      </c>
      <c r="N912" s="4" t="s">
        <v>2855</v>
      </c>
      <c r="O912" s="4" t="s">
        <v>39</v>
      </c>
      <c r="P912" s="4" t="s">
        <v>61</v>
      </c>
      <c r="Q912" s="4" t="s">
        <v>2856</v>
      </c>
      <c r="R912" s="9">
        <v>22.4974444444444</v>
      </c>
      <c r="S912" s="7">
        <v>3.0</v>
      </c>
      <c r="T912" s="7">
        <v>0.0</v>
      </c>
      <c r="U912" s="7">
        <v>9.67390111111111</v>
      </c>
      <c r="V912" s="10" t="str">
        <f t="shared" si="1"/>
        <v>2016-06</v>
      </c>
    </row>
    <row r="913">
      <c r="A913" s="7">
        <v>912.0</v>
      </c>
      <c r="B913" s="4" t="s">
        <v>2852</v>
      </c>
      <c r="C913" s="8">
        <v>42547.0</v>
      </c>
      <c r="D913" s="8">
        <v>42553.0</v>
      </c>
      <c r="E913" s="4" t="s">
        <v>26</v>
      </c>
      <c r="F913" s="4" t="s">
        <v>2853</v>
      </c>
      <c r="G913" s="4" t="s">
        <v>2854</v>
      </c>
      <c r="H913" s="4" t="s">
        <v>29</v>
      </c>
      <c r="I913" s="4" t="s">
        <v>30</v>
      </c>
      <c r="J913" s="4" t="s">
        <v>222</v>
      </c>
      <c r="K913" s="4" t="s">
        <v>223</v>
      </c>
      <c r="L913" s="7">
        <v>10035.0</v>
      </c>
      <c r="M913" s="4" t="s">
        <v>33</v>
      </c>
      <c r="N913" s="4" t="s">
        <v>2857</v>
      </c>
      <c r="O913" s="4" t="s">
        <v>39</v>
      </c>
      <c r="P913" s="4" t="s">
        <v>61</v>
      </c>
      <c r="Q913" s="4" t="s">
        <v>2858</v>
      </c>
      <c r="R913" s="9">
        <v>150.154617283951</v>
      </c>
      <c r="S913" s="7">
        <v>4.0</v>
      </c>
      <c r="T913" s="7">
        <v>0.0</v>
      </c>
      <c r="U913" s="7">
        <v>10.5108232098765</v>
      </c>
      <c r="V913" s="10" t="str">
        <f t="shared" si="1"/>
        <v>2016-06</v>
      </c>
    </row>
    <row r="914">
      <c r="A914" s="7">
        <v>913.0</v>
      </c>
      <c r="B914" s="4" t="s">
        <v>2852</v>
      </c>
      <c r="C914" s="8">
        <v>42547.0</v>
      </c>
      <c r="D914" s="8">
        <v>42553.0</v>
      </c>
      <c r="E914" s="4" t="s">
        <v>26</v>
      </c>
      <c r="F914" s="4" t="s">
        <v>2853</v>
      </c>
      <c r="G914" s="4" t="s">
        <v>2854</v>
      </c>
      <c r="H914" s="4" t="s">
        <v>29</v>
      </c>
      <c r="I914" s="4" t="s">
        <v>30</v>
      </c>
      <c r="J914" s="4" t="s">
        <v>222</v>
      </c>
      <c r="K914" s="4" t="s">
        <v>223</v>
      </c>
      <c r="L914" s="7">
        <v>10035.0</v>
      </c>
      <c r="M914" s="4" t="s">
        <v>33</v>
      </c>
      <c r="N914" s="4" t="s">
        <v>2859</v>
      </c>
      <c r="O914" s="4" t="s">
        <v>35</v>
      </c>
      <c r="P914" s="4" t="s">
        <v>121</v>
      </c>
      <c r="Q914" s="4" t="s">
        <v>2860</v>
      </c>
      <c r="R914" s="9">
        <v>40.488962962963</v>
      </c>
      <c r="S914" s="7">
        <v>3.0</v>
      </c>
      <c r="T914" s="7">
        <v>0.0</v>
      </c>
      <c r="U914" s="7">
        <v>13.7662474074074</v>
      </c>
      <c r="V914" s="10" t="str">
        <f t="shared" si="1"/>
        <v>2016-06</v>
      </c>
    </row>
    <row r="915">
      <c r="A915" s="7">
        <v>914.0</v>
      </c>
      <c r="B915" s="4" t="s">
        <v>2861</v>
      </c>
      <c r="C915" s="8">
        <v>42547.0</v>
      </c>
      <c r="D915" s="8">
        <v>42554.0</v>
      </c>
      <c r="E915" s="4" t="s">
        <v>26</v>
      </c>
      <c r="F915" s="4" t="s">
        <v>2862</v>
      </c>
      <c r="G915" s="4" t="s">
        <v>2863</v>
      </c>
      <c r="H915" s="4" t="s">
        <v>46</v>
      </c>
      <c r="I915" s="4" t="s">
        <v>30</v>
      </c>
      <c r="J915" s="4" t="s">
        <v>420</v>
      </c>
      <c r="K915" s="4" t="s">
        <v>255</v>
      </c>
      <c r="L915" s="7">
        <v>30318.0</v>
      </c>
      <c r="M915" s="4" t="s">
        <v>83</v>
      </c>
      <c r="N915" s="4" t="s">
        <v>2864</v>
      </c>
      <c r="O915" s="4" t="s">
        <v>39</v>
      </c>
      <c r="P915" s="4" t="s">
        <v>40</v>
      </c>
      <c r="Q915" s="4" t="s">
        <v>2865</v>
      </c>
      <c r="R915" s="9">
        <v>105.714538877192</v>
      </c>
      <c r="S915" s="7">
        <v>1.0</v>
      </c>
      <c r="T915" s="7">
        <v>0.0</v>
      </c>
      <c r="U915" s="7">
        <v>30.6572162743857</v>
      </c>
      <c r="V915" s="10" t="str">
        <f t="shared" si="1"/>
        <v>2016-06</v>
      </c>
    </row>
    <row r="916">
      <c r="A916" s="7">
        <v>915.0</v>
      </c>
      <c r="B916" s="4" t="s">
        <v>2866</v>
      </c>
      <c r="C916" s="8">
        <v>42548.0</v>
      </c>
      <c r="D916" s="8">
        <v>42552.0</v>
      </c>
      <c r="E916" s="4" t="s">
        <v>26</v>
      </c>
      <c r="F916" s="4" t="s">
        <v>2867</v>
      </c>
      <c r="G916" s="4" t="s">
        <v>2868</v>
      </c>
      <c r="H916" s="4" t="s">
        <v>29</v>
      </c>
      <c r="I916" s="4" t="s">
        <v>30</v>
      </c>
      <c r="J916" s="4" t="s">
        <v>2869</v>
      </c>
      <c r="K916" s="4" t="s">
        <v>385</v>
      </c>
      <c r="L916" s="7">
        <v>60035.0</v>
      </c>
      <c r="M916" s="4" t="s">
        <v>59</v>
      </c>
      <c r="N916" s="4" t="s">
        <v>2323</v>
      </c>
      <c r="O916" s="4" t="s">
        <v>51</v>
      </c>
      <c r="P916" s="4" t="s">
        <v>124</v>
      </c>
      <c r="Q916" s="4" t="s">
        <v>2324</v>
      </c>
      <c r="R916" s="9">
        <v>40.2082765432099</v>
      </c>
      <c r="S916" s="7">
        <v>7.0</v>
      </c>
      <c r="T916" s="7">
        <v>0.2</v>
      </c>
      <c r="U916" s="7">
        <v>13.0676898765432</v>
      </c>
      <c r="V916" s="10" t="str">
        <f t="shared" si="1"/>
        <v>2016-06</v>
      </c>
    </row>
    <row r="917">
      <c r="A917" s="7">
        <v>916.0</v>
      </c>
      <c r="B917" s="4" t="s">
        <v>2866</v>
      </c>
      <c r="C917" s="8">
        <v>42548.0</v>
      </c>
      <c r="D917" s="8">
        <v>42552.0</v>
      </c>
      <c r="E917" s="4" t="s">
        <v>26</v>
      </c>
      <c r="F917" s="4" t="s">
        <v>2867</v>
      </c>
      <c r="G917" s="4" t="s">
        <v>2868</v>
      </c>
      <c r="H917" s="4" t="s">
        <v>29</v>
      </c>
      <c r="I917" s="4" t="s">
        <v>30</v>
      </c>
      <c r="J917" s="4" t="s">
        <v>2869</v>
      </c>
      <c r="K917" s="4" t="s">
        <v>385</v>
      </c>
      <c r="L917" s="7">
        <v>60035.0</v>
      </c>
      <c r="M917" s="4" t="s">
        <v>59</v>
      </c>
      <c r="N917" s="4" t="s">
        <v>2870</v>
      </c>
      <c r="O917" s="4" t="s">
        <v>35</v>
      </c>
      <c r="P917" s="4" t="s">
        <v>263</v>
      </c>
      <c r="Q917" s="4" t="s">
        <v>2871</v>
      </c>
      <c r="R917" s="9">
        <v>579.188503703704</v>
      </c>
      <c r="S917" s="7">
        <v>3.0</v>
      </c>
      <c r="T917" s="7">
        <v>0.3</v>
      </c>
      <c r="U917" s="7">
        <v>-8.27412148148148</v>
      </c>
      <c r="V917" s="10" t="str">
        <f t="shared" si="1"/>
        <v>2016-06</v>
      </c>
    </row>
    <row r="918">
      <c r="A918" s="7">
        <v>917.0</v>
      </c>
      <c r="B918" s="4" t="s">
        <v>2872</v>
      </c>
      <c r="C918" s="8">
        <v>42548.0</v>
      </c>
      <c r="D918" s="8">
        <v>42550.0</v>
      </c>
      <c r="E918" s="4" t="s">
        <v>98</v>
      </c>
      <c r="F918" s="4" t="s">
        <v>1103</v>
      </c>
      <c r="G918" s="4" t="s">
        <v>1104</v>
      </c>
      <c r="H918" s="4" t="s">
        <v>46</v>
      </c>
      <c r="I918" s="4" t="s">
        <v>30</v>
      </c>
      <c r="J918" s="4" t="s">
        <v>362</v>
      </c>
      <c r="K918" s="4" t="s">
        <v>48</v>
      </c>
      <c r="L918" s="7">
        <v>94109.0</v>
      </c>
      <c r="M918" s="4" t="s">
        <v>49</v>
      </c>
      <c r="N918" s="4" t="s">
        <v>2631</v>
      </c>
      <c r="O918" s="4" t="s">
        <v>39</v>
      </c>
      <c r="P918" s="4" t="s">
        <v>40</v>
      </c>
      <c r="Q918" s="4" t="s">
        <v>2632</v>
      </c>
      <c r="R918" s="9">
        <v>201.584</v>
      </c>
      <c r="S918" s="7">
        <v>2.0</v>
      </c>
      <c r="T918" s="7">
        <v>0.2</v>
      </c>
      <c r="U918" s="7">
        <v>12.599</v>
      </c>
      <c r="V918" s="10" t="str">
        <f t="shared" si="1"/>
        <v>2016-06</v>
      </c>
    </row>
    <row r="919">
      <c r="A919" s="7">
        <v>918.0</v>
      </c>
      <c r="B919" s="4" t="s">
        <v>2873</v>
      </c>
      <c r="C919" s="8">
        <v>42549.0</v>
      </c>
      <c r="D919" s="8">
        <v>42553.0</v>
      </c>
      <c r="E919" s="4" t="s">
        <v>98</v>
      </c>
      <c r="F919" s="4" t="s">
        <v>2874</v>
      </c>
      <c r="G919" s="4" t="s">
        <v>2875</v>
      </c>
      <c r="H919" s="4" t="s">
        <v>46</v>
      </c>
      <c r="I919" s="4" t="s">
        <v>30</v>
      </c>
      <c r="J919" s="4" t="s">
        <v>384</v>
      </c>
      <c r="K919" s="4" t="s">
        <v>385</v>
      </c>
      <c r="L919" s="7">
        <v>60610.0</v>
      </c>
      <c r="M919" s="4" t="s">
        <v>59</v>
      </c>
      <c r="N919" s="4" t="s">
        <v>2876</v>
      </c>
      <c r="O919" s="4" t="s">
        <v>39</v>
      </c>
      <c r="P919" s="4" t="s">
        <v>40</v>
      </c>
      <c r="Q919" s="4" t="s">
        <v>2877</v>
      </c>
      <c r="R919" s="9">
        <v>386.492750617284</v>
      </c>
      <c r="S919" s="7">
        <v>3.0</v>
      </c>
      <c r="T919" s="7">
        <v>0.2</v>
      </c>
      <c r="U919" s="7">
        <v>38.6492750617284</v>
      </c>
      <c r="V919" s="10" t="str">
        <f t="shared" si="1"/>
        <v>2016-06</v>
      </c>
    </row>
    <row r="920">
      <c r="A920" s="7">
        <v>919.0</v>
      </c>
      <c r="B920" s="4" t="s">
        <v>2878</v>
      </c>
      <c r="C920" s="8">
        <v>42549.0</v>
      </c>
      <c r="D920" s="8">
        <v>42549.0</v>
      </c>
      <c r="E920" s="4" t="s">
        <v>212</v>
      </c>
      <c r="F920" s="4" t="s">
        <v>2879</v>
      </c>
      <c r="G920" s="4" t="s">
        <v>2880</v>
      </c>
      <c r="H920" s="4" t="s">
        <v>29</v>
      </c>
      <c r="I920" s="4" t="s">
        <v>30</v>
      </c>
      <c r="J920" s="4" t="s">
        <v>47</v>
      </c>
      <c r="K920" s="4" t="s">
        <v>48</v>
      </c>
      <c r="L920" s="7">
        <v>90032.0</v>
      </c>
      <c r="M920" s="4" t="s">
        <v>49</v>
      </c>
      <c r="N920" s="4" t="s">
        <v>1761</v>
      </c>
      <c r="O920" s="4" t="s">
        <v>51</v>
      </c>
      <c r="P920" s="4" t="s">
        <v>76</v>
      </c>
      <c r="Q920" s="4" t="s">
        <v>1762</v>
      </c>
      <c r="R920" s="9">
        <v>7.752</v>
      </c>
      <c r="S920" s="7">
        <v>3.0</v>
      </c>
      <c r="T920" s="7">
        <v>0.2</v>
      </c>
      <c r="U920" s="7">
        <v>2.8101</v>
      </c>
      <c r="V920" s="10" t="str">
        <f t="shared" si="1"/>
        <v>2016-06</v>
      </c>
    </row>
    <row r="921">
      <c r="A921" s="7">
        <v>920.0</v>
      </c>
      <c r="B921" s="4" t="s">
        <v>2878</v>
      </c>
      <c r="C921" s="8">
        <v>42549.0</v>
      </c>
      <c r="D921" s="8">
        <v>42549.0</v>
      </c>
      <c r="E921" s="4" t="s">
        <v>212</v>
      </c>
      <c r="F921" s="4" t="s">
        <v>2879</v>
      </c>
      <c r="G921" s="4" t="s">
        <v>2880</v>
      </c>
      <c r="H921" s="4" t="s">
        <v>29</v>
      </c>
      <c r="I921" s="4" t="s">
        <v>30</v>
      </c>
      <c r="J921" s="4" t="s">
        <v>47</v>
      </c>
      <c r="K921" s="4" t="s">
        <v>48</v>
      </c>
      <c r="L921" s="7">
        <v>90032.0</v>
      </c>
      <c r="M921" s="4" t="s">
        <v>49</v>
      </c>
      <c r="N921" s="4" t="s">
        <v>2881</v>
      </c>
      <c r="O921" s="4" t="s">
        <v>51</v>
      </c>
      <c r="P921" s="4" t="s">
        <v>76</v>
      </c>
      <c r="Q921" s="4" t="s">
        <v>2882</v>
      </c>
      <c r="R921" s="9">
        <v>33.568</v>
      </c>
      <c r="S921" s="7">
        <v>2.0</v>
      </c>
      <c r="T921" s="7">
        <v>0.2</v>
      </c>
      <c r="U921" s="7">
        <v>11.7488</v>
      </c>
      <c r="V921" s="10" t="str">
        <f t="shared" si="1"/>
        <v>2016-06</v>
      </c>
    </row>
    <row r="922">
      <c r="A922" s="7">
        <v>921.0</v>
      </c>
      <c r="B922" s="4" t="s">
        <v>2883</v>
      </c>
      <c r="C922" s="8">
        <v>42549.0</v>
      </c>
      <c r="D922" s="8">
        <v>42551.0</v>
      </c>
      <c r="E922" s="4" t="s">
        <v>98</v>
      </c>
      <c r="F922" s="4" t="s">
        <v>2884</v>
      </c>
      <c r="G922" s="4" t="s">
        <v>2885</v>
      </c>
      <c r="H922" s="4" t="s">
        <v>46</v>
      </c>
      <c r="I922" s="4" t="s">
        <v>30</v>
      </c>
      <c r="J922" s="4" t="s">
        <v>2886</v>
      </c>
      <c r="K922" s="4" t="s">
        <v>203</v>
      </c>
      <c r="L922" s="7">
        <v>7501.0</v>
      </c>
      <c r="M922" s="4" t="s">
        <v>33</v>
      </c>
      <c r="N922" s="4" t="s">
        <v>2887</v>
      </c>
      <c r="O922" s="4" t="s">
        <v>35</v>
      </c>
      <c r="P922" s="4" t="s">
        <v>263</v>
      </c>
      <c r="Q922" s="4" t="s">
        <v>2888</v>
      </c>
      <c r="R922" s="9">
        <v>130.943884773663</v>
      </c>
      <c r="S922" s="7">
        <v>2.0</v>
      </c>
      <c r="T922" s="7">
        <v>0.0</v>
      </c>
      <c r="U922" s="7">
        <v>22.2604604115226</v>
      </c>
      <c r="V922" s="10" t="str">
        <f t="shared" si="1"/>
        <v>2016-06</v>
      </c>
    </row>
    <row r="923">
      <c r="A923" s="7">
        <v>922.0</v>
      </c>
      <c r="B923" s="4" t="s">
        <v>2883</v>
      </c>
      <c r="C923" s="8">
        <v>42549.0</v>
      </c>
      <c r="D923" s="8">
        <v>42551.0</v>
      </c>
      <c r="E923" s="4" t="s">
        <v>98</v>
      </c>
      <c r="F923" s="4" t="s">
        <v>2884</v>
      </c>
      <c r="G923" s="4" t="s">
        <v>2885</v>
      </c>
      <c r="H923" s="4" t="s">
        <v>46</v>
      </c>
      <c r="I923" s="4" t="s">
        <v>30</v>
      </c>
      <c r="J923" s="4" t="s">
        <v>2886</v>
      </c>
      <c r="K923" s="4" t="s">
        <v>203</v>
      </c>
      <c r="L923" s="7">
        <v>7501.0</v>
      </c>
      <c r="M923" s="4" t="s">
        <v>33</v>
      </c>
      <c r="N923" s="4" t="s">
        <v>2889</v>
      </c>
      <c r="O923" s="4" t="s">
        <v>51</v>
      </c>
      <c r="P923" s="4" t="s">
        <v>283</v>
      </c>
      <c r="Q923" s="4" t="s">
        <v>2890</v>
      </c>
      <c r="R923" s="9">
        <v>9.38381069958848</v>
      </c>
      <c r="S923" s="7">
        <v>2.0</v>
      </c>
      <c r="T923" s="7">
        <v>0.0</v>
      </c>
      <c r="U923" s="7">
        <v>2.439790781893</v>
      </c>
      <c r="V923" s="10" t="str">
        <f t="shared" si="1"/>
        <v>2016-06</v>
      </c>
    </row>
    <row r="924">
      <c r="A924" s="7">
        <v>923.0</v>
      </c>
      <c r="B924" s="4" t="s">
        <v>2883</v>
      </c>
      <c r="C924" s="8">
        <v>42549.0</v>
      </c>
      <c r="D924" s="8">
        <v>42551.0</v>
      </c>
      <c r="E924" s="4" t="s">
        <v>98</v>
      </c>
      <c r="F924" s="4" t="s">
        <v>2884</v>
      </c>
      <c r="G924" s="4" t="s">
        <v>2885</v>
      </c>
      <c r="H924" s="4" t="s">
        <v>46</v>
      </c>
      <c r="I924" s="4" t="s">
        <v>30</v>
      </c>
      <c r="J924" s="4" t="s">
        <v>2886</v>
      </c>
      <c r="K924" s="4" t="s">
        <v>203</v>
      </c>
      <c r="L924" s="7">
        <v>7501.0</v>
      </c>
      <c r="M924" s="4" t="s">
        <v>33</v>
      </c>
      <c r="N924" s="4" t="s">
        <v>2891</v>
      </c>
      <c r="O924" s="4" t="s">
        <v>51</v>
      </c>
      <c r="P924" s="4" t="s">
        <v>124</v>
      </c>
      <c r="Q924" s="4" t="s">
        <v>2892</v>
      </c>
      <c r="R924" s="9">
        <v>66.5241316872428</v>
      </c>
      <c r="S924" s="7">
        <v>2.0</v>
      </c>
      <c r="T924" s="7">
        <v>0.0</v>
      </c>
      <c r="U924" s="7">
        <v>29.9358592592593</v>
      </c>
      <c r="V924" s="10" t="str">
        <f t="shared" si="1"/>
        <v>2016-06</v>
      </c>
    </row>
    <row r="925">
      <c r="A925" s="7">
        <v>924.0</v>
      </c>
      <c r="B925" s="4" t="s">
        <v>2883</v>
      </c>
      <c r="C925" s="8">
        <v>42549.0</v>
      </c>
      <c r="D925" s="8">
        <v>42551.0</v>
      </c>
      <c r="E925" s="4" t="s">
        <v>98</v>
      </c>
      <c r="F925" s="4" t="s">
        <v>2884</v>
      </c>
      <c r="G925" s="4" t="s">
        <v>2885</v>
      </c>
      <c r="H925" s="4" t="s">
        <v>46</v>
      </c>
      <c r="I925" s="4" t="s">
        <v>30</v>
      </c>
      <c r="J925" s="4" t="s">
        <v>2886</v>
      </c>
      <c r="K925" s="4" t="s">
        <v>203</v>
      </c>
      <c r="L925" s="7">
        <v>7501.0</v>
      </c>
      <c r="M925" s="4" t="s">
        <v>33</v>
      </c>
      <c r="N925" s="4" t="s">
        <v>2708</v>
      </c>
      <c r="O925" s="4" t="s">
        <v>51</v>
      </c>
      <c r="P925" s="4" t="s">
        <v>76</v>
      </c>
      <c r="Q925" s="4" t="s">
        <v>2709</v>
      </c>
      <c r="R925" s="9">
        <v>8.54635390946502</v>
      </c>
      <c r="S925" s="7">
        <v>2.0</v>
      </c>
      <c r="T925" s="7">
        <v>0.0</v>
      </c>
      <c r="U925" s="7">
        <v>4.01678633744856</v>
      </c>
      <c r="V925" s="10" t="str">
        <f t="shared" si="1"/>
        <v>2016-06</v>
      </c>
    </row>
    <row r="926">
      <c r="A926" s="7">
        <v>925.0</v>
      </c>
      <c r="B926" s="4" t="s">
        <v>2883</v>
      </c>
      <c r="C926" s="8">
        <v>42549.0</v>
      </c>
      <c r="D926" s="8">
        <v>42551.0</v>
      </c>
      <c r="E926" s="4" t="s">
        <v>98</v>
      </c>
      <c r="F926" s="4" t="s">
        <v>2884</v>
      </c>
      <c r="G926" s="4" t="s">
        <v>2885</v>
      </c>
      <c r="H926" s="4" t="s">
        <v>46</v>
      </c>
      <c r="I926" s="4" t="s">
        <v>30</v>
      </c>
      <c r="J926" s="4" t="s">
        <v>2886</v>
      </c>
      <c r="K926" s="4" t="s">
        <v>203</v>
      </c>
      <c r="L926" s="7">
        <v>7501.0</v>
      </c>
      <c r="M926" s="4" t="s">
        <v>33</v>
      </c>
      <c r="N926" s="4" t="s">
        <v>2893</v>
      </c>
      <c r="O926" s="4" t="s">
        <v>51</v>
      </c>
      <c r="P926" s="4" t="s">
        <v>283</v>
      </c>
      <c r="Q926" s="4" t="s">
        <v>2894</v>
      </c>
      <c r="R926" s="9">
        <v>295.514880658436</v>
      </c>
      <c r="S926" s="7">
        <v>4.0</v>
      </c>
      <c r="T926" s="7">
        <v>0.0</v>
      </c>
      <c r="U926" s="7">
        <v>130.026547489712</v>
      </c>
      <c r="V926" s="10" t="str">
        <f t="shared" si="1"/>
        <v>2016-06</v>
      </c>
    </row>
    <row r="927">
      <c r="A927" s="7">
        <v>926.0</v>
      </c>
      <c r="B927" s="4" t="s">
        <v>2895</v>
      </c>
      <c r="C927" s="8">
        <v>42550.0</v>
      </c>
      <c r="D927" s="8">
        <v>42554.0</v>
      </c>
      <c r="E927" s="4" t="s">
        <v>98</v>
      </c>
      <c r="F927" s="4" t="s">
        <v>2896</v>
      </c>
      <c r="G927" s="4" t="s">
        <v>2897</v>
      </c>
      <c r="H927" s="4" t="s">
        <v>46</v>
      </c>
      <c r="I927" s="4" t="s">
        <v>30</v>
      </c>
      <c r="J927" s="4" t="s">
        <v>2240</v>
      </c>
      <c r="K927" s="4" t="s">
        <v>2898</v>
      </c>
      <c r="L927" s="7">
        <v>29501.0</v>
      </c>
      <c r="M927" s="4" t="s">
        <v>83</v>
      </c>
      <c r="N927" s="4" t="s">
        <v>1682</v>
      </c>
      <c r="O927" s="4" t="s">
        <v>51</v>
      </c>
      <c r="P927" s="4" t="s">
        <v>52</v>
      </c>
      <c r="Q927" s="4" t="s">
        <v>1683</v>
      </c>
      <c r="R927" s="9">
        <v>148.283291900535</v>
      </c>
      <c r="S927" s="7">
        <v>6.0</v>
      </c>
      <c r="T927" s="7">
        <v>0.0</v>
      </c>
      <c r="U927" s="7">
        <v>14.8283291900535</v>
      </c>
      <c r="V927" s="10" t="str">
        <f t="shared" si="1"/>
        <v>2016-06</v>
      </c>
    </row>
    <row r="928">
      <c r="A928" s="7">
        <v>927.0</v>
      </c>
      <c r="B928" s="4" t="s">
        <v>2899</v>
      </c>
      <c r="C928" s="8">
        <v>42551.0</v>
      </c>
      <c r="D928" s="8">
        <v>42553.0</v>
      </c>
      <c r="E928" s="4" t="s">
        <v>98</v>
      </c>
      <c r="F928" s="4" t="s">
        <v>2900</v>
      </c>
      <c r="G928" s="4" t="s">
        <v>2901</v>
      </c>
      <c r="H928" s="4" t="s">
        <v>46</v>
      </c>
      <c r="I928" s="4" t="s">
        <v>30</v>
      </c>
      <c r="J928" s="4" t="s">
        <v>2902</v>
      </c>
      <c r="K928" s="4" t="s">
        <v>255</v>
      </c>
      <c r="L928" s="7">
        <v>30328.0</v>
      </c>
      <c r="M928" s="4" t="s">
        <v>83</v>
      </c>
      <c r="N928" s="4" t="s">
        <v>2903</v>
      </c>
      <c r="O928" s="4" t="s">
        <v>51</v>
      </c>
      <c r="P928" s="4" t="s">
        <v>93</v>
      </c>
      <c r="Q928" s="4" t="s">
        <v>2904</v>
      </c>
      <c r="R928" s="9">
        <v>28.260082797948</v>
      </c>
      <c r="S928" s="7">
        <v>3.0</v>
      </c>
      <c r="T928" s="7">
        <v>0.0</v>
      </c>
      <c r="U928" s="7">
        <v>7.63022235544596</v>
      </c>
      <c r="V928" s="10" t="str">
        <f t="shared" si="1"/>
        <v>2016-06</v>
      </c>
    </row>
    <row r="929">
      <c r="A929" s="7">
        <v>928.0</v>
      </c>
      <c r="B929" s="4" t="s">
        <v>2899</v>
      </c>
      <c r="C929" s="8">
        <v>42551.0</v>
      </c>
      <c r="D929" s="8">
        <v>42553.0</v>
      </c>
      <c r="E929" s="4" t="s">
        <v>98</v>
      </c>
      <c r="F929" s="4" t="s">
        <v>2900</v>
      </c>
      <c r="G929" s="4" t="s">
        <v>2901</v>
      </c>
      <c r="H929" s="4" t="s">
        <v>46</v>
      </c>
      <c r="I929" s="4" t="s">
        <v>30</v>
      </c>
      <c r="J929" s="4" t="s">
        <v>2902</v>
      </c>
      <c r="K929" s="4" t="s">
        <v>255</v>
      </c>
      <c r="L929" s="7">
        <v>30328.0</v>
      </c>
      <c r="M929" s="4" t="s">
        <v>83</v>
      </c>
      <c r="N929" s="4" t="s">
        <v>2905</v>
      </c>
      <c r="O929" s="4" t="s">
        <v>35</v>
      </c>
      <c r="P929" s="4" t="s">
        <v>36</v>
      </c>
      <c r="Q929" s="4" t="s">
        <v>2906</v>
      </c>
      <c r="R929" s="9">
        <v>991.574206619506</v>
      </c>
      <c r="S929" s="7">
        <v>7.0</v>
      </c>
      <c r="T929" s="7">
        <v>0.0</v>
      </c>
      <c r="U929" s="7">
        <v>228.062067522486</v>
      </c>
      <c r="V929" s="10" t="str">
        <f t="shared" si="1"/>
        <v>2016-06</v>
      </c>
    </row>
    <row r="930">
      <c r="A930" s="7">
        <v>929.0</v>
      </c>
      <c r="B930" s="4" t="s">
        <v>2907</v>
      </c>
      <c r="C930" s="8">
        <v>42551.0</v>
      </c>
      <c r="D930" s="8">
        <v>42554.0</v>
      </c>
      <c r="E930" s="4" t="s">
        <v>98</v>
      </c>
      <c r="F930" s="4" t="s">
        <v>2908</v>
      </c>
      <c r="G930" s="4" t="s">
        <v>2909</v>
      </c>
      <c r="H930" s="4" t="s">
        <v>112</v>
      </c>
      <c r="I930" s="4" t="s">
        <v>30</v>
      </c>
      <c r="J930" s="4" t="s">
        <v>1721</v>
      </c>
      <c r="K930" s="4" t="s">
        <v>385</v>
      </c>
      <c r="L930" s="7">
        <v>60505.0</v>
      </c>
      <c r="M930" s="4" t="s">
        <v>59</v>
      </c>
      <c r="N930" s="4" t="s">
        <v>926</v>
      </c>
      <c r="O930" s="4" t="s">
        <v>39</v>
      </c>
      <c r="P930" s="4" t="s">
        <v>61</v>
      </c>
      <c r="Q930" s="4" t="s">
        <v>927</v>
      </c>
      <c r="R930" s="9">
        <v>53.8532181069959</v>
      </c>
      <c r="S930" s="7">
        <v>7.0</v>
      </c>
      <c r="T930" s="7">
        <v>0.2</v>
      </c>
      <c r="U930" s="7">
        <v>-0.673165226337449</v>
      </c>
      <c r="V930" s="10" t="str">
        <f t="shared" si="1"/>
        <v>2016-06</v>
      </c>
    </row>
    <row r="931">
      <c r="A931" s="7">
        <v>930.0</v>
      </c>
      <c r="B931" s="4" t="s">
        <v>2910</v>
      </c>
      <c r="C931" s="8">
        <v>42552.0</v>
      </c>
      <c r="D931" s="8">
        <v>42552.0</v>
      </c>
      <c r="E931" s="4" t="s">
        <v>212</v>
      </c>
      <c r="F931" s="4" t="s">
        <v>2911</v>
      </c>
      <c r="G931" s="4" t="s">
        <v>2912</v>
      </c>
      <c r="H931" s="4" t="s">
        <v>46</v>
      </c>
      <c r="I931" s="4" t="s">
        <v>30</v>
      </c>
      <c r="J931" s="4" t="s">
        <v>1095</v>
      </c>
      <c r="K931" s="4" t="s">
        <v>2898</v>
      </c>
      <c r="L931" s="7">
        <v>29203.0</v>
      </c>
      <c r="M931" s="4" t="s">
        <v>83</v>
      </c>
      <c r="N931" s="4" t="s">
        <v>1227</v>
      </c>
      <c r="O931" s="4" t="s">
        <v>51</v>
      </c>
      <c r="P931" s="4" t="s">
        <v>76</v>
      </c>
      <c r="Q931" s="4" t="s">
        <v>1228</v>
      </c>
      <c r="R931" s="9">
        <v>11.1682209242603</v>
      </c>
      <c r="S931" s="7">
        <v>2.0</v>
      </c>
      <c r="T931" s="7">
        <v>0.0</v>
      </c>
      <c r="U931" s="7">
        <v>5.13738162515976</v>
      </c>
      <c r="V931" s="10" t="str">
        <f t="shared" si="1"/>
        <v>2016-07</v>
      </c>
    </row>
    <row r="932">
      <c r="A932" s="7">
        <v>931.0</v>
      </c>
      <c r="B932" s="4" t="s">
        <v>2910</v>
      </c>
      <c r="C932" s="8">
        <v>42552.0</v>
      </c>
      <c r="D932" s="8">
        <v>42552.0</v>
      </c>
      <c r="E932" s="4" t="s">
        <v>212</v>
      </c>
      <c r="F932" s="4" t="s">
        <v>2911</v>
      </c>
      <c r="G932" s="4" t="s">
        <v>2912</v>
      </c>
      <c r="H932" s="4" t="s">
        <v>46</v>
      </c>
      <c r="I932" s="4" t="s">
        <v>30</v>
      </c>
      <c r="J932" s="4" t="s">
        <v>1095</v>
      </c>
      <c r="K932" s="4" t="s">
        <v>2898</v>
      </c>
      <c r="L932" s="7">
        <v>29203.0</v>
      </c>
      <c r="M932" s="4" t="s">
        <v>83</v>
      </c>
      <c r="N932" s="4" t="s">
        <v>2913</v>
      </c>
      <c r="O932" s="4" t="s">
        <v>51</v>
      </c>
      <c r="P932" s="4" t="s">
        <v>124</v>
      </c>
      <c r="Q932" s="4" t="s">
        <v>2914</v>
      </c>
      <c r="R932" s="9">
        <v>10.1111281407031</v>
      </c>
      <c r="S932" s="7">
        <v>2.0</v>
      </c>
      <c r="T932" s="7">
        <v>0.0</v>
      </c>
      <c r="U932" s="7">
        <v>4.85334150753749</v>
      </c>
      <c r="V932" s="10" t="str">
        <f t="shared" si="1"/>
        <v>2016-07</v>
      </c>
    </row>
    <row r="933">
      <c r="A933" s="7">
        <v>932.0</v>
      </c>
      <c r="B933" s="4" t="s">
        <v>2910</v>
      </c>
      <c r="C933" s="8">
        <v>42552.0</v>
      </c>
      <c r="D933" s="8">
        <v>42552.0</v>
      </c>
      <c r="E933" s="4" t="s">
        <v>212</v>
      </c>
      <c r="F933" s="4" t="s">
        <v>2911</v>
      </c>
      <c r="G933" s="4" t="s">
        <v>2912</v>
      </c>
      <c r="H933" s="4" t="s">
        <v>46</v>
      </c>
      <c r="I933" s="4" t="s">
        <v>30</v>
      </c>
      <c r="J933" s="4" t="s">
        <v>1095</v>
      </c>
      <c r="K933" s="4" t="s">
        <v>2898</v>
      </c>
      <c r="L933" s="7">
        <v>29203.0</v>
      </c>
      <c r="M933" s="4" t="s">
        <v>83</v>
      </c>
      <c r="N933" s="4" t="s">
        <v>2915</v>
      </c>
      <c r="O933" s="4" t="s">
        <v>51</v>
      </c>
      <c r="P933" s="4" t="s">
        <v>76</v>
      </c>
      <c r="Q933" s="4" t="s">
        <v>2916</v>
      </c>
      <c r="R933" s="9">
        <v>45.2833090597771</v>
      </c>
      <c r="S933" s="7">
        <v>2.0</v>
      </c>
      <c r="T933" s="7">
        <v>0.0</v>
      </c>
      <c r="U933" s="7">
        <v>21.735988348693</v>
      </c>
      <c r="V933" s="10" t="str">
        <f t="shared" si="1"/>
        <v>2016-07</v>
      </c>
    </row>
    <row r="934">
      <c r="A934" s="7">
        <v>933.0</v>
      </c>
      <c r="B934" s="4" t="s">
        <v>2917</v>
      </c>
      <c r="C934" s="8">
        <v>42552.0</v>
      </c>
      <c r="D934" s="8">
        <v>42554.0</v>
      </c>
      <c r="E934" s="4" t="s">
        <v>43</v>
      </c>
      <c r="F934" s="4" t="s">
        <v>2394</v>
      </c>
      <c r="G934" s="4" t="s">
        <v>2395</v>
      </c>
      <c r="H934" s="4" t="s">
        <v>112</v>
      </c>
      <c r="I934" s="4" t="s">
        <v>30</v>
      </c>
      <c r="J934" s="4" t="s">
        <v>2918</v>
      </c>
      <c r="K934" s="4" t="s">
        <v>2919</v>
      </c>
      <c r="L934" s="7">
        <v>84043.0</v>
      </c>
      <c r="M934" s="4" t="s">
        <v>49</v>
      </c>
      <c r="N934" s="4" t="s">
        <v>84</v>
      </c>
      <c r="O934" s="4" t="s">
        <v>39</v>
      </c>
      <c r="P934" s="4" t="s">
        <v>85</v>
      </c>
      <c r="Q934" s="4" t="s">
        <v>86</v>
      </c>
      <c r="R934" s="9">
        <v>1499.95</v>
      </c>
      <c r="S934" s="7">
        <v>5.0</v>
      </c>
      <c r="T934" s="7">
        <v>0.0</v>
      </c>
      <c r="U934" s="7">
        <v>449.985</v>
      </c>
      <c r="V934" s="10" t="str">
        <f t="shared" si="1"/>
        <v>2016-07</v>
      </c>
    </row>
    <row r="935">
      <c r="A935" s="7">
        <v>934.0</v>
      </c>
      <c r="B935" s="4" t="s">
        <v>2920</v>
      </c>
      <c r="C935" s="8">
        <v>42552.0</v>
      </c>
      <c r="D935" s="8">
        <v>42552.0</v>
      </c>
      <c r="E935" s="4" t="s">
        <v>212</v>
      </c>
      <c r="F935" s="4" t="s">
        <v>2921</v>
      </c>
      <c r="G935" s="4" t="s">
        <v>2922</v>
      </c>
      <c r="H935" s="4" t="s">
        <v>112</v>
      </c>
      <c r="I935" s="4" t="s">
        <v>30</v>
      </c>
      <c r="J935" s="4" t="s">
        <v>222</v>
      </c>
      <c r="K935" s="4" t="s">
        <v>223</v>
      </c>
      <c r="L935" s="7">
        <v>10009.0</v>
      </c>
      <c r="M935" s="4" t="s">
        <v>33</v>
      </c>
      <c r="N935" s="4" t="s">
        <v>2923</v>
      </c>
      <c r="O935" s="4" t="s">
        <v>51</v>
      </c>
      <c r="P935" s="4" t="s">
        <v>297</v>
      </c>
      <c r="Q935" s="4" t="s">
        <v>2924</v>
      </c>
      <c r="R935" s="9">
        <v>32.8166090534979</v>
      </c>
      <c r="S935" s="7">
        <v>1.0</v>
      </c>
      <c r="T935" s="7">
        <v>0.0</v>
      </c>
      <c r="U935" s="7">
        <v>15.0956401646091</v>
      </c>
      <c r="V935" s="10" t="str">
        <f t="shared" si="1"/>
        <v>2016-07</v>
      </c>
    </row>
    <row r="936">
      <c r="A936" s="7">
        <v>935.0</v>
      </c>
      <c r="B936" s="4" t="s">
        <v>2920</v>
      </c>
      <c r="C936" s="8">
        <v>42552.0</v>
      </c>
      <c r="D936" s="8">
        <v>42552.0</v>
      </c>
      <c r="E936" s="4" t="s">
        <v>212</v>
      </c>
      <c r="F936" s="4" t="s">
        <v>2921</v>
      </c>
      <c r="G936" s="4" t="s">
        <v>2922</v>
      </c>
      <c r="H936" s="4" t="s">
        <v>112</v>
      </c>
      <c r="I936" s="4" t="s">
        <v>30</v>
      </c>
      <c r="J936" s="4" t="s">
        <v>222</v>
      </c>
      <c r="K936" s="4" t="s">
        <v>223</v>
      </c>
      <c r="L936" s="7">
        <v>10009.0</v>
      </c>
      <c r="M936" s="4" t="s">
        <v>33</v>
      </c>
      <c r="N936" s="4" t="s">
        <v>2925</v>
      </c>
      <c r="O936" s="4" t="s">
        <v>39</v>
      </c>
      <c r="P936" s="4" t="s">
        <v>61</v>
      </c>
      <c r="Q936" s="4" t="s">
        <v>2926</v>
      </c>
      <c r="R936" s="9">
        <v>33.1498271604938</v>
      </c>
      <c r="S936" s="7">
        <v>3.0</v>
      </c>
      <c r="T936" s="7">
        <v>0.0</v>
      </c>
      <c r="U936" s="7">
        <v>6.62996543209877</v>
      </c>
      <c r="V936" s="10" t="str">
        <f t="shared" si="1"/>
        <v>2016-07</v>
      </c>
    </row>
    <row r="937">
      <c r="A937" s="7">
        <v>936.0</v>
      </c>
      <c r="B937" s="4" t="s">
        <v>2920</v>
      </c>
      <c r="C937" s="8">
        <v>42552.0</v>
      </c>
      <c r="D937" s="8">
        <v>42552.0</v>
      </c>
      <c r="E937" s="4" t="s">
        <v>212</v>
      </c>
      <c r="F937" s="4" t="s">
        <v>2921</v>
      </c>
      <c r="G937" s="4" t="s">
        <v>2922</v>
      </c>
      <c r="H937" s="4" t="s">
        <v>112</v>
      </c>
      <c r="I937" s="4" t="s">
        <v>30</v>
      </c>
      <c r="J937" s="4" t="s">
        <v>222</v>
      </c>
      <c r="K937" s="4" t="s">
        <v>223</v>
      </c>
      <c r="L937" s="7">
        <v>10009.0</v>
      </c>
      <c r="M937" s="4" t="s">
        <v>33</v>
      </c>
      <c r="N937" s="4" t="s">
        <v>2927</v>
      </c>
      <c r="O937" s="4" t="s">
        <v>51</v>
      </c>
      <c r="P937" s="4" t="s">
        <v>124</v>
      </c>
      <c r="Q937" s="4" t="s">
        <v>2928</v>
      </c>
      <c r="R937" s="9">
        <v>80.6817777777778</v>
      </c>
      <c r="S937" s="7">
        <v>9.0</v>
      </c>
      <c r="T937" s="7">
        <v>0.0</v>
      </c>
      <c r="U937" s="7">
        <v>36.3068</v>
      </c>
      <c r="V937" s="10" t="str">
        <f t="shared" si="1"/>
        <v>2016-07</v>
      </c>
    </row>
    <row r="938">
      <c r="A938" s="7">
        <v>937.0</v>
      </c>
      <c r="B938" s="4" t="s">
        <v>2929</v>
      </c>
      <c r="C938" s="8">
        <v>42552.0</v>
      </c>
      <c r="D938" s="8">
        <v>42553.0</v>
      </c>
      <c r="E938" s="4" t="s">
        <v>43</v>
      </c>
      <c r="F938" s="4" t="s">
        <v>2930</v>
      </c>
      <c r="G938" s="4" t="s">
        <v>2931</v>
      </c>
      <c r="H938" s="4" t="s">
        <v>112</v>
      </c>
      <c r="I938" s="4" t="s">
        <v>30</v>
      </c>
      <c r="J938" s="4" t="s">
        <v>163</v>
      </c>
      <c r="K938" s="4" t="s">
        <v>164</v>
      </c>
      <c r="L938" s="7">
        <v>98115.0</v>
      </c>
      <c r="M938" s="4" t="s">
        <v>49</v>
      </c>
      <c r="N938" s="4" t="s">
        <v>2932</v>
      </c>
      <c r="O938" s="4" t="s">
        <v>51</v>
      </c>
      <c r="P938" s="4" t="s">
        <v>76</v>
      </c>
      <c r="Q938" s="4" t="s">
        <v>2933</v>
      </c>
      <c r="R938" s="9">
        <v>2.496</v>
      </c>
      <c r="S938" s="7">
        <v>1.0</v>
      </c>
      <c r="T938" s="7">
        <v>0.2</v>
      </c>
      <c r="U938" s="7">
        <v>0.9048</v>
      </c>
      <c r="V938" s="10" t="str">
        <f t="shared" si="1"/>
        <v>2016-07</v>
      </c>
    </row>
    <row r="939">
      <c r="A939" s="7">
        <v>938.0</v>
      </c>
      <c r="B939" s="4" t="s">
        <v>2934</v>
      </c>
      <c r="C939" s="8">
        <v>42553.0</v>
      </c>
      <c r="D939" s="8">
        <v>42558.0</v>
      </c>
      <c r="E939" s="4" t="s">
        <v>98</v>
      </c>
      <c r="F939" s="4" t="s">
        <v>1970</v>
      </c>
      <c r="G939" s="4" t="s">
        <v>1971</v>
      </c>
      <c r="H939" s="4" t="s">
        <v>29</v>
      </c>
      <c r="I939" s="4" t="s">
        <v>30</v>
      </c>
      <c r="J939" s="4" t="s">
        <v>47</v>
      </c>
      <c r="K939" s="4" t="s">
        <v>48</v>
      </c>
      <c r="L939" s="7">
        <v>90004.0</v>
      </c>
      <c r="M939" s="4" t="s">
        <v>49</v>
      </c>
      <c r="N939" s="4" t="s">
        <v>2935</v>
      </c>
      <c r="O939" s="4" t="s">
        <v>35</v>
      </c>
      <c r="P939" s="4" t="s">
        <v>263</v>
      </c>
      <c r="Q939" s="4" t="s">
        <v>2936</v>
      </c>
      <c r="R939" s="9">
        <v>195.184</v>
      </c>
      <c r="S939" s="7">
        <v>1.0</v>
      </c>
      <c r="T939" s="7">
        <v>0.2</v>
      </c>
      <c r="U939" s="7">
        <v>19.5184</v>
      </c>
      <c r="V939" s="10" t="str">
        <f t="shared" si="1"/>
        <v>2016-07</v>
      </c>
    </row>
    <row r="940">
      <c r="A940" s="7">
        <v>939.0</v>
      </c>
      <c r="B940" s="4" t="s">
        <v>2937</v>
      </c>
      <c r="C940" s="8">
        <v>42553.0</v>
      </c>
      <c r="D940" s="8">
        <v>42559.0</v>
      </c>
      <c r="E940" s="4" t="s">
        <v>26</v>
      </c>
      <c r="F940" s="4" t="s">
        <v>2938</v>
      </c>
      <c r="G940" s="4" t="s">
        <v>2939</v>
      </c>
      <c r="H940" s="4" t="s">
        <v>46</v>
      </c>
      <c r="I940" s="4" t="s">
        <v>30</v>
      </c>
      <c r="J940" s="4" t="s">
        <v>428</v>
      </c>
      <c r="K940" s="4" t="s">
        <v>429</v>
      </c>
      <c r="L940" s="7">
        <v>22204.0</v>
      </c>
      <c r="M940" s="4" t="s">
        <v>83</v>
      </c>
      <c r="N940" s="4" t="s">
        <v>2940</v>
      </c>
      <c r="O940" s="4" t="s">
        <v>51</v>
      </c>
      <c r="P940" s="4" t="s">
        <v>93</v>
      </c>
      <c r="Q940" s="4" t="s">
        <v>2941</v>
      </c>
      <c r="R940" s="9">
        <v>5.99395193474796</v>
      </c>
      <c r="S940" s="7">
        <v>2.0</v>
      </c>
      <c r="T940" s="7">
        <v>0.0</v>
      </c>
      <c r="U940" s="7">
        <v>2.45752029324667</v>
      </c>
      <c r="V940" s="10" t="str">
        <f t="shared" si="1"/>
        <v>2016-07</v>
      </c>
    </row>
    <row r="941">
      <c r="A941" s="7">
        <v>940.0</v>
      </c>
      <c r="B941" s="4" t="s">
        <v>2942</v>
      </c>
      <c r="C941" s="8">
        <v>42553.0</v>
      </c>
      <c r="D941" s="8">
        <v>42554.0</v>
      </c>
      <c r="E941" s="4" t="s">
        <v>43</v>
      </c>
      <c r="F941" s="4" t="s">
        <v>596</v>
      </c>
      <c r="G941" s="4" t="s">
        <v>597</v>
      </c>
      <c r="H941" s="4" t="s">
        <v>29</v>
      </c>
      <c r="I941" s="4" t="s">
        <v>30</v>
      </c>
      <c r="J941" s="4" t="s">
        <v>2943</v>
      </c>
      <c r="K941" s="4" t="s">
        <v>58</v>
      </c>
      <c r="L941" s="7">
        <v>77340.0</v>
      </c>
      <c r="M941" s="4" t="s">
        <v>59</v>
      </c>
      <c r="N941" s="4" t="s">
        <v>1166</v>
      </c>
      <c r="O941" s="4" t="s">
        <v>35</v>
      </c>
      <c r="P941" s="4" t="s">
        <v>263</v>
      </c>
      <c r="Q941" s="4" t="s">
        <v>1167</v>
      </c>
      <c r="R941" s="9">
        <v>568.225345679012</v>
      </c>
      <c r="S941" s="7">
        <v>5.0</v>
      </c>
      <c r="T941" s="7">
        <v>0.3</v>
      </c>
      <c r="U941" s="7">
        <v>0.0</v>
      </c>
      <c r="V941" s="10" t="str">
        <f t="shared" si="1"/>
        <v>2016-07</v>
      </c>
    </row>
    <row r="942">
      <c r="A942" s="7">
        <v>941.0</v>
      </c>
      <c r="B942" s="4" t="s">
        <v>2942</v>
      </c>
      <c r="C942" s="8">
        <v>42553.0</v>
      </c>
      <c r="D942" s="8">
        <v>42554.0</v>
      </c>
      <c r="E942" s="4" t="s">
        <v>43</v>
      </c>
      <c r="F942" s="4" t="s">
        <v>596</v>
      </c>
      <c r="G942" s="4" t="s">
        <v>597</v>
      </c>
      <c r="H942" s="4" t="s">
        <v>29</v>
      </c>
      <c r="I942" s="4" t="s">
        <v>30</v>
      </c>
      <c r="J942" s="4" t="s">
        <v>2943</v>
      </c>
      <c r="K942" s="4" t="s">
        <v>58</v>
      </c>
      <c r="L942" s="7">
        <v>77340.0</v>
      </c>
      <c r="M942" s="4" t="s">
        <v>59</v>
      </c>
      <c r="N942" s="4" t="s">
        <v>2944</v>
      </c>
      <c r="O942" s="4" t="s">
        <v>51</v>
      </c>
      <c r="P942" s="4" t="s">
        <v>124</v>
      </c>
      <c r="Q942" s="4" t="s">
        <v>2945</v>
      </c>
      <c r="R942" s="9">
        <v>44.5952</v>
      </c>
      <c r="S942" s="7">
        <v>8.0</v>
      </c>
      <c r="T942" s="7">
        <v>0.2</v>
      </c>
      <c r="U942" s="7">
        <v>15.60832</v>
      </c>
      <c r="V942" s="10" t="str">
        <f t="shared" si="1"/>
        <v>2016-07</v>
      </c>
    </row>
    <row r="943">
      <c r="A943" s="7">
        <v>942.0</v>
      </c>
      <c r="B943" s="4" t="s">
        <v>2946</v>
      </c>
      <c r="C943" s="8">
        <v>42554.0</v>
      </c>
      <c r="D943" s="8">
        <v>42557.0</v>
      </c>
      <c r="E943" s="4" t="s">
        <v>43</v>
      </c>
      <c r="F943" s="4" t="s">
        <v>2947</v>
      </c>
      <c r="G943" s="4" t="s">
        <v>2948</v>
      </c>
      <c r="H943" s="4" t="s">
        <v>46</v>
      </c>
      <c r="I943" s="4" t="s">
        <v>30</v>
      </c>
      <c r="J943" s="4" t="s">
        <v>47</v>
      </c>
      <c r="K943" s="4" t="s">
        <v>48</v>
      </c>
      <c r="L943" s="7">
        <v>90049.0</v>
      </c>
      <c r="M943" s="4" t="s">
        <v>49</v>
      </c>
      <c r="N943" s="4" t="s">
        <v>2949</v>
      </c>
      <c r="O943" s="4" t="s">
        <v>51</v>
      </c>
      <c r="P943" s="4" t="s">
        <v>124</v>
      </c>
      <c r="Q943" s="4" t="s">
        <v>2950</v>
      </c>
      <c r="R943" s="9">
        <v>12.96</v>
      </c>
      <c r="S943" s="7">
        <v>2.0</v>
      </c>
      <c r="T943" s="7">
        <v>0.0</v>
      </c>
      <c r="U943" s="7">
        <v>6.2208</v>
      </c>
      <c r="V943" s="10" t="str">
        <f t="shared" si="1"/>
        <v>2016-07</v>
      </c>
    </row>
    <row r="944">
      <c r="A944" s="7">
        <v>943.0</v>
      </c>
      <c r="B944" s="4" t="s">
        <v>2946</v>
      </c>
      <c r="C944" s="8">
        <v>42554.0</v>
      </c>
      <c r="D944" s="8">
        <v>42557.0</v>
      </c>
      <c r="E944" s="4" t="s">
        <v>43</v>
      </c>
      <c r="F944" s="4" t="s">
        <v>2947</v>
      </c>
      <c r="G944" s="4" t="s">
        <v>2948</v>
      </c>
      <c r="H944" s="4" t="s">
        <v>46</v>
      </c>
      <c r="I944" s="4" t="s">
        <v>30</v>
      </c>
      <c r="J944" s="4" t="s">
        <v>47</v>
      </c>
      <c r="K944" s="4" t="s">
        <v>48</v>
      </c>
      <c r="L944" s="7">
        <v>90049.0</v>
      </c>
      <c r="M944" s="4" t="s">
        <v>49</v>
      </c>
      <c r="N944" s="4" t="s">
        <v>2951</v>
      </c>
      <c r="O944" s="4" t="s">
        <v>51</v>
      </c>
      <c r="P944" s="4" t="s">
        <v>272</v>
      </c>
      <c r="Q944" s="4" t="s">
        <v>2952</v>
      </c>
      <c r="R944" s="9">
        <v>3.96</v>
      </c>
      <c r="S944" s="7">
        <v>2.0</v>
      </c>
      <c r="T944" s="7">
        <v>0.0</v>
      </c>
      <c r="U944" s="7">
        <v>0.0792</v>
      </c>
      <c r="V944" s="10" t="str">
        <f t="shared" si="1"/>
        <v>2016-07</v>
      </c>
    </row>
    <row r="945">
      <c r="A945" s="7">
        <v>944.0</v>
      </c>
      <c r="B945" s="4" t="s">
        <v>2953</v>
      </c>
      <c r="C945" s="8">
        <v>42554.0</v>
      </c>
      <c r="D945" s="8">
        <v>42558.0</v>
      </c>
      <c r="E945" s="4" t="s">
        <v>26</v>
      </c>
      <c r="F945" s="4" t="s">
        <v>962</v>
      </c>
      <c r="G945" s="4" t="s">
        <v>963</v>
      </c>
      <c r="H945" s="4" t="s">
        <v>29</v>
      </c>
      <c r="I945" s="4" t="s">
        <v>30</v>
      </c>
      <c r="J945" s="4" t="s">
        <v>222</v>
      </c>
      <c r="K945" s="4" t="s">
        <v>223</v>
      </c>
      <c r="L945" s="7">
        <v>10035.0</v>
      </c>
      <c r="M945" s="4" t="s">
        <v>33</v>
      </c>
      <c r="N945" s="4" t="s">
        <v>2954</v>
      </c>
      <c r="O945" s="4" t="s">
        <v>51</v>
      </c>
      <c r="P945" s="4" t="s">
        <v>283</v>
      </c>
      <c r="Q945" s="4" t="s">
        <v>2955</v>
      </c>
      <c r="R945" s="9">
        <v>760.383555555556</v>
      </c>
      <c r="S945" s="7">
        <v>7.0</v>
      </c>
      <c r="T945" s="7">
        <v>0.0</v>
      </c>
      <c r="U945" s="7">
        <v>212.907395555556</v>
      </c>
      <c r="V945" s="10" t="str">
        <f t="shared" si="1"/>
        <v>2016-07</v>
      </c>
    </row>
    <row r="946">
      <c r="A946" s="7">
        <v>945.0</v>
      </c>
      <c r="B946" s="4" t="s">
        <v>2956</v>
      </c>
      <c r="C946" s="8">
        <v>42554.0</v>
      </c>
      <c r="D946" s="8">
        <v>42554.0</v>
      </c>
      <c r="E946" s="4" t="s">
        <v>212</v>
      </c>
      <c r="F946" s="4" t="s">
        <v>1473</v>
      </c>
      <c r="G946" s="4" t="s">
        <v>1474</v>
      </c>
      <c r="H946" s="4" t="s">
        <v>29</v>
      </c>
      <c r="I946" s="4" t="s">
        <v>30</v>
      </c>
      <c r="J946" s="4" t="s">
        <v>90</v>
      </c>
      <c r="K946" s="4" t="s">
        <v>91</v>
      </c>
      <c r="L946" s="7">
        <v>19143.0</v>
      </c>
      <c r="M946" s="4" t="s">
        <v>33</v>
      </c>
      <c r="N946" s="4" t="s">
        <v>2957</v>
      </c>
      <c r="O946" s="4" t="s">
        <v>51</v>
      </c>
      <c r="P946" s="4" t="s">
        <v>124</v>
      </c>
      <c r="Q946" s="4" t="s">
        <v>2958</v>
      </c>
      <c r="R946" s="9">
        <v>133.303242798354</v>
      </c>
      <c r="S946" s="7">
        <v>5.0</v>
      </c>
      <c r="T946" s="7">
        <v>0.2</v>
      </c>
      <c r="U946" s="7">
        <v>41.6572633744856</v>
      </c>
      <c r="V946" s="10" t="str">
        <f t="shared" si="1"/>
        <v>2016-07</v>
      </c>
    </row>
    <row r="947">
      <c r="A947" s="7">
        <v>946.0</v>
      </c>
      <c r="B947" s="4" t="s">
        <v>2959</v>
      </c>
      <c r="C947" s="8">
        <v>42555.0</v>
      </c>
      <c r="D947" s="8">
        <v>42557.0</v>
      </c>
      <c r="E947" s="4" t="s">
        <v>43</v>
      </c>
      <c r="F947" s="4" t="s">
        <v>2960</v>
      </c>
      <c r="G947" s="4" t="s">
        <v>2961</v>
      </c>
      <c r="H947" s="4" t="s">
        <v>46</v>
      </c>
      <c r="I947" s="4" t="s">
        <v>30</v>
      </c>
      <c r="J947" s="4" t="s">
        <v>362</v>
      </c>
      <c r="K947" s="4" t="s">
        <v>48</v>
      </c>
      <c r="L947" s="7">
        <v>94109.0</v>
      </c>
      <c r="M947" s="4" t="s">
        <v>49</v>
      </c>
      <c r="N947" s="4" t="s">
        <v>1129</v>
      </c>
      <c r="O947" s="4" t="s">
        <v>35</v>
      </c>
      <c r="P947" s="4" t="s">
        <v>121</v>
      </c>
      <c r="Q947" s="4" t="s">
        <v>1130</v>
      </c>
      <c r="R947" s="9">
        <v>25.4</v>
      </c>
      <c r="S947" s="7">
        <v>5.0</v>
      </c>
      <c r="T947" s="7">
        <v>0.0</v>
      </c>
      <c r="U947" s="7">
        <v>8.636</v>
      </c>
      <c r="V947" s="10" t="str">
        <f t="shared" si="1"/>
        <v>2016-07</v>
      </c>
    </row>
    <row r="948">
      <c r="A948" s="7">
        <v>947.0</v>
      </c>
      <c r="B948" s="4" t="s">
        <v>2959</v>
      </c>
      <c r="C948" s="8">
        <v>42555.0</v>
      </c>
      <c r="D948" s="8">
        <v>42557.0</v>
      </c>
      <c r="E948" s="4" t="s">
        <v>43</v>
      </c>
      <c r="F948" s="4" t="s">
        <v>2960</v>
      </c>
      <c r="G948" s="4" t="s">
        <v>2961</v>
      </c>
      <c r="H948" s="4" t="s">
        <v>46</v>
      </c>
      <c r="I948" s="4" t="s">
        <v>30</v>
      </c>
      <c r="J948" s="4" t="s">
        <v>362</v>
      </c>
      <c r="K948" s="4" t="s">
        <v>48</v>
      </c>
      <c r="L948" s="7">
        <v>94109.0</v>
      </c>
      <c r="M948" s="4" t="s">
        <v>49</v>
      </c>
      <c r="N948" s="4" t="s">
        <v>2962</v>
      </c>
      <c r="O948" s="4" t="s">
        <v>51</v>
      </c>
      <c r="P948" s="4" t="s">
        <v>205</v>
      </c>
      <c r="Q948" s="4" t="s">
        <v>2963</v>
      </c>
      <c r="R948" s="9">
        <v>43.96</v>
      </c>
      <c r="S948" s="7">
        <v>2.0</v>
      </c>
      <c r="T948" s="7">
        <v>0.0</v>
      </c>
      <c r="U948" s="7">
        <v>20.6612</v>
      </c>
      <c r="V948" s="10" t="str">
        <f t="shared" si="1"/>
        <v>2016-07</v>
      </c>
    </row>
    <row r="949">
      <c r="A949" s="7">
        <v>948.0</v>
      </c>
      <c r="B949" s="4" t="s">
        <v>2959</v>
      </c>
      <c r="C949" s="8">
        <v>42555.0</v>
      </c>
      <c r="D949" s="8">
        <v>42557.0</v>
      </c>
      <c r="E949" s="4" t="s">
        <v>43</v>
      </c>
      <c r="F949" s="4" t="s">
        <v>2960</v>
      </c>
      <c r="G949" s="4" t="s">
        <v>2961</v>
      </c>
      <c r="H949" s="4" t="s">
        <v>46</v>
      </c>
      <c r="I949" s="4" t="s">
        <v>30</v>
      </c>
      <c r="J949" s="4" t="s">
        <v>362</v>
      </c>
      <c r="K949" s="4" t="s">
        <v>48</v>
      </c>
      <c r="L949" s="7">
        <v>94109.0</v>
      </c>
      <c r="M949" s="4" t="s">
        <v>49</v>
      </c>
      <c r="N949" s="4" t="s">
        <v>2964</v>
      </c>
      <c r="O949" s="4" t="s">
        <v>35</v>
      </c>
      <c r="P949" s="4" t="s">
        <v>36</v>
      </c>
      <c r="Q949" s="4" t="s">
        <v>2965</v>
      </c>
      <c r="R949" s="9">
        <v>1279.165</v>
      </c>
      <c r="S949" s="7">
        <v>5.0</v>
      </c>
      <c r="T949" s="7">
        <v>0.15</v>
      </c>
      <c r="U949" s="7">
        <v>225.735</v>
      </c>
      <c r="V949" s="10" t="str">
        <f t="shared" si="1"/>
        <v>2016-07</v>
      </c>
    </row>
    <row r="950">
      <c r="A950" s="7">
        <v>949.0</v>
      </c>
      <c r="B950" s="4" t="s">
        <v>2959</v>
      </c>
      <c r="C950" s="8">
        <v>42555.0</v>
      </c>
      <c r="D950" s="8">
        <v>42557.0</v>
      </c>
      <c r="E950" s="4" t="s">
        <v>43</v>
      </c>
      <c r="F950" s="4" t="s">
        <v>2960</v>
      </c>
      <c r="G950" s="4" t="s">
        <v>2961</v>
      </c>
      <c r="H950" s="4" t="s">
        <v>46</v>
      </c>
      <c r="I950" s="4" t="s">
        <v>30</v>
      </c>
      <c r="J950" s="4" t="s">
        <v>362</v>
      </c>
      <c r="K950" s="4" t="s">
        <v>48</v>
      </c>
      <c r="L950" s="7">
        <v>94109.0</v>
      </c>
      <c r="M950" s="4" t="s">
        <v>49</v>
      </c>
      <c r="N950" s="4" t="s">
        <v>2966</v>
      </c>
      <c r="O950" s="4" t="s">
        <v>51</v>
      </c>
      <c r="P950" s="4" t="s">
        <v>52</v>
      </c>
      <c r="Q950" s="4" t="s">
        <v>2967</v>
      </c>
      <c r="R950" s="9">
        <v>27.92</v>
      </c>
      <c r="S950" s="7">
        <v>4.0</v>
      </c>
      <c r="T950" s="7">
        <v>0.0</v>
      </c>
      <c r="U950" s="7">
        <v>0.5584</v>
      </c>
      <c r="V950" s="10" t="str">
        <f t="shared" si="1"/>
        <v>2016-07</v>
      </c>
    </row>
    <row r="951">
      <c r="A951" s="7">
        <v>950.0</v>
      </c>
      <c r="B951" s="4" t="s">
        <v>2968</v>
      </c>
      <c r="C951" s="8">
        <v>42555.0</v>
      </c>
      <c r="D951" s="8">
        <v>42555.0</v>
      </c>
      <c r="E951" s="4" t="s">
        <v>212</v>
      </c>
      <c r="F951" s="4" t="s">
        <v>888</v>
      </c>
      <c r="G951" s="4" t="s">
        <v>889</v>
      </c>
      <c r="H951" s="4" t="s">
        <v>112</v>
      </c>
      <c r="I951" s="4" t="s">
        <v>30</v>
      </c>
      <c r="J951" s="4" t="s">
        <v>163</v>
      </c>
      <c r="K951" s="4" t="s">
        <v>164</v>
      </c>
      <c r="L951" s="7">
        <v>98103.0</v>
      </c>
      <c r="M951" s="4" t="s">
        <v>49</v>
      </c>
      <c r="N951" s="4" t="s">
        <v>1129</v>
      </c>
      <c r="O951" s="4" t="s">
        <v>35</v>
      </c>
      <c r="P951" s="4" t="s">
        <v>121</v>
      </c>
      <c r="Q951" s="4" t="s">
        <v>1130</v>
      </c>
      <c r="R951" s="9">
        <v>25.4</v>
      </c>
      <c r="S951" s="7">
        <v>5.0</v>
      </c>
      <c r="T951" s="7">
        <v>0.0</v>
      </c>
      <c r="U951" s="7">
        <v>8.636</v>
      </c>
      <c r="V951" s="10" t="str">
        <f t="shared" si="1"/>
        <v>2016-07</v>
      </c>
    </row>
    <row r="952">
      <c r="A952" s="7">
        <v>951.0</v>
      </c>
      <c r="B952" s="4" t="s">
        <v>2968</v>
      </c>
      <c r="C952" s="8">
        <v>42555.0</v>
      </c>
      <c r="D952" s="8">
        <v>42555.0</v>
      </c>
      <c r="E952" s="4" t="s">
        <v>212</v>
      </c>
      <c r="F952" s="4" t="s">
        <v>888</v>
      </c>
      <c r="G952" s="4" t="s">
        <v>889</v>
      </c>
      <c r="H952" s="4" t="s">
        <v>112</v>
      </c>
      <c r="I952" s="4" t="s">
        <v>30</v>
      </c>
      <c r="J952" s="4" t="s">
        <v>163</v>
      </c>
      <c r="K952" s="4" t="s">
        <v>164</v>
      </c>
      <c r="L952" s="7">
        <v>98103.0</v>
      </c>
      <c r="M952" s="4" t="s">
        <v>49</v>
      </c>
      <c r="N952" s="4" t="s">
        <v>1934</v>
      </c>
      <c r="O952" s="4" t="s">
        <v>39</v>
      </c>
      <c r="P952" s="4" t="s">
        <v>40</v>
      </c>
      <c r="Q952" s="4" t="s">
        <v>1935</v>
      </c>
      <c r="R952" s="9">
        <v>177.48</v>
      </c>
      <c r="S952" s="7">
        <v>3.0</v>
      </c>
      <c r="T952" s="7">
        <v>0.2</v>
      </c>
      <c r="U952" s="7">
        <v>19.9665</v>
      </c>
      <c r="V952" s="10" t="str">
        <f t="shared" si="1"/>
        <v>2016-07</v>
      </c>
    </row>
    <row r="953">
      <c r="A953" s="7">
        <v>952.0</v>
      </c>
      <c r="B953" s="4" t="s">
        <v>2968</v>
      </c>
      <c r="C953" s="8">
        <v>42555.0</v>
      </c>
      <c r="D953" s="8">
        <v>42555.0</v>
      </c>
      <c r="E953" s="4" t="s">
        <v>212</v>
      </c>
      <c r="F953" s="4" t="s">
        <v>888</v>
      </c>
      <c r="G953" s="4" t="s">
        <v>889</v>
      </c>
      <c r="H953" s="4" t="s">
        <v>112</v>
      </c>
      <c r="I953" s="4" t="s">
        <v>30</v>
      </c>
      <c r="J953" s="4" t="s">
        <v>163</v>
      </c>
      <c r="K953" s="4" t="s">
        <v>164</v>
      </c>
      <c r="L953" s="7">
        <v>98103.0</v>
      </c>
      <c r="M953" s="4" t="s">
        <v>49</v>
      </c>
      <c r="N953" s="4" t="s">
        <v>2969</v>
      </c>
      <c r="O953" s="4" t="s">
        <v>39</v>
      </c>
      <c r="P953" s="4" t="s">
        <v>40</v>
      </c>
      <c r="Q953" s="4" t="s">
        <v>2970</v>
      </c>
      <c r="R953" s="9">
        <v>71.976</v>
      </c>
      <c r="S953" s="7">
        <v>3.0</v>
      </c>
      <c r="T953" s="7">
        <v>0.2</v>
      </c>
      <c r="U953" s="7">
        <v>8.997</v>
      </c>
      <c r="V953" s="10" t="str">
        <f t="shared" si="1"/>
        <v>2016-07</v>
      </c>
    </row>
    <row r="954">
      <c r="A954" s="7">
        <v>953.0</v>
      </c>
      <c r="B954" s="4" t="s">
        <v>2971</v>
      </c>
      <c r="C954" s="8">
        <v>42558.0</v>
      </c>
      <c r="D954" s="8">
        <v>42563.0</v>
      </c>
      <c r="E954" s="4" t="s">
        <v>26</v>
      </c>
      <c r="F954" s="4" t="s">
        <v>2972</v>
      </c>
      <c r="G954" s="4" t="s">
        <v>2973</v>
      </c>
      <c r="H954" s="4" t="s">
        <v>29</v>
      </c>
      <c r="I954" s="4" t="s">
        <v>30</v>
      </c>
      <c r="J954" s="4" t="s">
        <v>2974</v>
      </c>
      <c r="K954" s="4" t="s">
        <v>102</v>
      </c>
      <c r="L954" s="7">
        <v>33012.0</v>
      </c>
      <c r="M954" s="4" t="s">
        <v>83</v>
      </c>
      <c r="N954" s="4" t="s">
        <v>2975</v>
      </c>
      <c r="O954" s="4" t="s">
        <v>51</v>
      </c>
      <c r="P954" s="4" t="s">
        <v>635</v>
      </c>
      <c r="Q954" s="4" t="s">
        <v>2976</v>
      </c>
      <c r="R954" s="9">
        <v>35.6372822745244</v>
      </c>
      <c r="S954" s="7">
        <v>7.0</v>
      </c>
      <c r="T954" s="7">
        <v>0.2</v>
      </c>
      <c r="U954" s="7">
        <v>4.009194255884</v>
      </c>
      <c r="V954" s="10" t="str">
        <f t="shared" si="1"/>
        <v>2016-07</v>
      </c>
    </row>
    <row r="955">
      <c r="A955" s="7">
        <v>954.0</v>
      </c>
      <c r="B955" s="4" t="s">
        <v>2977</v>
      </c>
      <c r="C955" s="8">
        <v>42558.0</v>
      </c>
      <c r="D955" s="8">
        <v>42562.0</v>
      </c>
      <c r="E955" s="4" t="s">
        <v>26</v>
      </c>
      <c r="F955" s="4" t="s">
        <v>1440</v>
      </c>
      <c r="G955" s="4" t="s">
        <v>1441</v>
      </c>
      <c r="H955" s="4" t="s">
        <v>46</v>
      </c>
      <c r="I955" s="4" t="s">
        <v>30</v>
      </c>
      <c r="J955" s="4" t="s">
        <v>2978</v>
      </c>
      <c r="K955" s="4" t="s">
        <v>48</v>
      </c>
      <c r="L955" s="7">
        <v>95123.0</v>
      </c>
      <c r="M955" s="4" t="s">
        <v>49</v>
      </c>
      <c r="N955" s="4" t="s">
        <v>2979</v>
      </c>
      <c r="O955" s="4" t="s">
        <v>35</v>
      </c>
      <c r="P955" s="4" t="s">
        <v>121</v>
      </c>
      <c r="Q955" s="4" t="s">
        <v>2980</v>
      </c>
      <c r="R955" s="9">
        <v>215.65</v>
      </c>
      <c r="S955" s="7">
        <v>5.0</v>
      </c>
      <c r="T955" s="7">
        <v>0.0</v>
      </c>
      <c r="U955" s="7">
        <v>73.321</v>
      </c>
      <c r="V955" s="10" t="str">
        <f t="shared" si="1"/>
        <v>2016-07</v>
      </c>
    </row>
    <row r="956">
      <c r="A956" s="7">
        <v>955.0</v>
      </c>
      <c r="B956" s="4" t="s">
        <v>2981</v>
      </c>
      <c r="C956" s="8">
        <v>42558.0</v>
      </c>
      <c r="D956" s="8">
        <v>42562.0</v>
      </c>
      <c r="E956" s="4" t="s">
        <v>98</v>
      </c>
      <c r="F956" s="4" t="s">
        <v>2982</v>
      </c>
      <c r="G956" s="4" t="s">
        <v>2983</v>
      </c>
      <c r="H956" s="4" t="s">
        <v>29</v>
      </c>
      <c r="I956" s="4" t="s">
        <v>30</v>
      </c>
      <c r="J956" s="4" t="s">
        <v>1721</v>
      </c>
      <c r="K956" s="4" t="s">
        <v>385</v>
      </c>
      <c r="L956" s="7">
        <v>60505.0</v>
      </c>
      <c r="M956" s="4" t="s">
        <v>59</v>
      </c>
      <c r="N956" s="4" t="s">
        <v>1816</v>
      </c>
      <c r="O956" s="4" t="s">
        <v>35</v>
      </c>
      <c r="P956" s="4" t="s">
        <v>121</v>
      </c>
      <c r="Q956" s="4" t="s">
        <v>1817</v>
      </c>
      <c r="R956" s="9">
        <v>64.9522567901234</v>
      </c>
      <c r="S956" s="7">
        <v>8.0</v>
      </c>
      <c r="T956" s="7">
        <v>0.6</v>
      </c>
      <c r="U956" s="7">
        <v>-29.2285155555556</v>
      </c>
      <c r="V956" s="10" t="str">
        <f t="shared" si="1"/>
        <v>2016-07</v>
      </c>
    </row>
    <row r="957">
      <c r="A957" s="7">
        <v>956.0</v>
      </c>
      <c r="B957" s="4" t="s">
        <v>2981</v>
      </c>
      <c r="C957" s="8">
        <v>42558.0</v>
      </c>
      <c r="D957" s="8">
        <v>42562.0</v>
      </c>
      <c r="E957" s="4" t="s">
        <v>98</v>
      </c>
      <c r="F957" s="4" t="s">
        <v>2982</v>
      </c>
      <c r="G957" s="4" t="s">
        <v>2983</v>
      </c>
      <c r="H957" s="4" t="s">
        <v>29</v>
      </c>
      <c r="I957" s="4" t="s">
        <v>30</v>
      </c>
      <c r="J957" s="4" t="s">
        <v>1721</v>
      </c>
      <c r="K957" s="4" t="s">
        <v>385</v>
      </c>
      <c r="L957" s="7">
        <v>60505.0</v>
      </c>
      <c r="M957" s="4" t="s">
        <v>59</v>
      </c>
      <c r="N957" s="4" t="s">
        <v>2142</v>
      </c>
      <c r="O957" s="4" t="s">
        <v>51</v>
      </c>
      <c r="P957" s="4" t="s">
        <v>272</v>
      </c>
      <c r="Q957" s="4" t="s">
        <v>2143</v>
      </c>
      <c r="R957" s="9">
        <v>2.83562798353909</v>
      </c>
      <c r="S957" s="7">
        <v>1.0</v>
      </c>
      <c r="T957" s="7">
        <v>0.2</v>
      </c>
      <c r="U957" s="7">
        <v>0.886133744855967</v>
      </c>
      <c r="V957" s="10" t="str">
        <f t="shared" si="1"/>
        <v>2016-07</v>
      </c>
    </row>
    <row r="958">
      <c r="A958" s="7">
        <v>957.0</v>
      </c>
      <c r="B958" s="4" t="s">
        <v>2981</v>
      </c>
      <c r="C958" s="8">
        <v>42558.0</v>
      </c>
      <c r="D958" s="8">
        <v>42562.0</v>
      </c>
      <c r="E958" s="4" t="s">
        <v>98</v>
      </c>
      <c r="F958" s="4" t="s">
        <v>2982</v>
      </c>
      <c r="G958" s="4" t="s">
        <v>2983</v>
      </c>
      <c r="H958" s="4" t="s">
        <v>29</v>
      </c>
      <c r="I958" s="4" t="s">
        <v>30</v>
      </c>
      <c r="J958" s="4" t="s">
        <v>1721</v>
      </c>
      <c r="K958" s="4" t="s">
        <v>385</v>
      </c>
      <c r="L958" s="7">
        <v>60505.0</v>
      </c>
      <c r="M958" s="4" t="s">
        <v>59</v>
      </c>
      <c r="N958" s="4" t="s">
        <v>2984</v>
      </c>
      <c r="O958" s="4" t="s">
        <v>51</v>
      </c>
      <c r="P958" s="4" t="s">
        <v>124</v>
      </c>
      <c r="Q958" s="4" t="s">
        <v>2985</v>
      </c>
      <c r="R958" s="9">
        <v>25.5206518518519</v>
      </c>
      <c r="S958" s="7">
        <v>9.0</v>
      </c>
      <c r="T958" s="7">
        <v>0.2</v>
      </c>
      <c r="U958" s="7">
        <v>8.29421185185185</v>
      </c>
      <c r="V958" s="10" t="str">
        <f t="shared" si="1"/>
        <v>2016-07</v>
      </c>
    </row>
    <row r="959">
      <c r="A959" s="7">
        <v>958.0</v>
      </c>
      <c r="B959" s="4" t="s">
        <v>2981</v>
      </c>
      <c r="C959" s="8">
        <v>42558.0</v>
      </c>
      <c r="D959" s="8">
        <v>42562.0</v>
      </c>
      <c r="E959" s="4" t="s">
        <v>98</v>
      </c>
      <c r="F959" s="4" t="s">
        <v>2982</v>
      </c>
      <c r="G959" s="4" t="s">
        <v>2983</v>
      </c>
      <c r="H959" s="4" t="s">
        <v>29</v>
      </c>
      <c r="I959" s="4" t="s">
        <v>30</v>
      </c>
      <c r="J959" s="4" t="s">
        <v>1721</v>
      </c>
      <c r="K959" s="4" t="s">
        <v>385</v>
      </c>
      <c r="L959" s="7">
        <v>60505.0</v>
      </c>
      <c r="M959" s="4" t="s">
        <v>59</v>
      </c>
      <c r="N959" s="4" t="s">
        <v>265</v>
      </c>
      <c r="O959" s="4" t="s">
        <v>35</v>
      </c>
      <c r="P959" s="4" t="s">
        <v>263</v>
      </c>
      <c r="Q959" s="4" t="s">
        <v>266</v>
      </c>
      <c r="R959" s="9">
        <v>272.974442798354</v>
      </c>
      <c r="S959" s="7">
        <v>2.0</v>
      </c>
      <c r="T959" s="7">
        <v>0.3</v>
      </c>
      <c r="U959" s="7">
        <v>-15.5985395884774</v>
      </c>
      <c r="V959" s="10" t="str">
        <f t="shared" si="1"/>
        <v>2016-07</v>
      </c>
    </row>
    <row r="960">
      <c r="A960" s="7">
        <v>959.0</v>
      </c>
      <c r="B960" s="4" t="s">
        <v>2986</v>
      </c>
      <c r="C960" s="8">
        <v>42558.0</v>
      </c>
      <c r="D960" s="8">
        <v>42560.0</v>
      </c>
      <c r="E960" s="4" t="s">
        <v>98</v>
      </c>
      <c r="F960" s="4" t="s">
        <v>2245</v>
      </c>
      <c r="G960" s="4" t="s">
        <v>2246</v>
      </c>
      <c r="H960" s="4" t="s">
        <v>46</v>
      </c>
      <c r="I960" s="4" t="s">
        <v>30</v>
      </c>
      <c r="J960" s="4" t="s">
        <v>47</v>
      </c>
      <c r="K960" s="4" t="s">
        <v>48</v>
      </c>
      <c r="L960" s="7">
        <v>90045.0</v>
      </c>
      <c r="M960" s="4" t="s">
        <v>49</v>
      </c>
      <c r="N960" s="4" t="s">
        <v>2987</v>
      </c>
      <c r="O960" s="4" t="s">
        <v>35</v>
      </c>
      <c r="P960" s="4" t="s">
        <v>263</v>
      </c>
      <c r="Q960" s="4" t="s">
        <v>2988</v>
      </c>
      <c r="R960" s="9">
        <v>287.968</v>
      </c>
      <c r="S960" s="7">
        <v>4.0</v>
      </c>
      <c r="T960" s="7">
        <v>0.2</v>
      </c>
      <c r="U960" s="7">
        <v>-3.5996</v>
      </c>
      <c r="V960" s="10" t="str">
        <f t="shared" si="1"/>
        <v>2016-07</v>
      </c>
    </row>
    <row r="961">
      <c r="A961" s="7">
        <v>960.0</v>
      </c>
      <c r="B961" s="4" t="s">
        <v>2986</v>
      </c>
      <c r="C961" s="8">
        <v>42558.0</v>
      </c>
      <c r="D961" s="8">
        <v>42560.0</v>
      </c>
      <c r="E961" s="4" t="s">
        <v>98</v>
      </c>
      <c r="F961" s="4" t="s">
        <v>2245</v>
      </c>
      <c r="G961" s="4" t="s">
        <v>2246</v>
      </c>
      <c r="H961" s="4" t="s">
        <v>46</v>
      </c>
      <c r="I961" s="4" t="s">
        <v>30</v>
      </c>
      <c r="J961" s="4" t="s">
        <v>47</v>
      </c>
      <c r="K961" s="4" t="s">
        <v>48</v>
      </c>
      <c r="L961" s="7">
        <v>90045.0</v>
      </c>
      <c r="M961" s="4" t="s">
        <v>49</v>
      </c>
      <c r="N961" s="4" t="s">
        <v>2989</v>
      </c>
      <c r="O961" s="4" t="s">
        <v>39</v>
      </c>
      <c r="P961" s="4" t="s">
        <v>85</v>
      </c>
      <c r="Q961" s="4" t="s">
        <v>2990</v>
      </c>
      <c r="R961" s="9">
        <v>2799.96</v>
      </c>
      <c r="S961" s="7">
        <v>5.0</v>
      </c>
      <c r="T961" s="7">
        <v>0.2</v>
      </c>
      <c r="U961" s="7">
        <v>944.9865</v>
      </c>
      <c r="V961" s="10" t="str">
        <f t="shared" si="1"/>
        <v>2016-07</v>
      </c>
    </row>
    <row r="962">
      <c r="A962" s="7">
        <v>961.0</v>
      </c>
      <c r="B962" s="4" t="s">
        <v>2986</v>
      </c>
      <c r="C962" s="8">
        <v>42558.0</v>
      </c>
      <c r="D962" s="8">
        <v>42560.0</v>
      </c>
      <c r="E962" s="4" t="s">
        <v>98</v>
      </c>
      <c r="F962" s="4" t="s">
        <v>2245</v>
      </c>
      <c r="G962" s="4" t="s">
        <v>2246</v>
      </c>
      <c r="H962" s="4" t="s">
        <v>46</v>
      </c>
      <c r="I962" s="4" t="s">
        <v>30</v>
      </c>
      <c r="J962" s="4" t="s">
        <v>47</v>
      </c>
      <c r="K962" s="4" t="s">
        <v>48</v>
      </c>
      <c r="L962" s="7">
        <v>90045.0</v>
      </c>
      <c r="M962" s="4" t="s">
        <v>49</v>
      </c>
      <c r="N962" s="4" t="s">
        <v>1755</v>
      </c>
      <c r="O962" s="4" t="s">
        <v>51</v>
      </c>
      <c r="P962" s="4" t="s">
        <v>124</v>
      </c>
      <c r="Q962" s="4" t="s">
        <v>1756</v>
      </c>
      <c r="R962" s="9">
        <v>48.94</v>
      </c>
      <c r="S962" s="7">
        <v>1.0</v>
      </c>
      <c r="T962" s="7">
        <v>0.0</v>
      </c>
      <c r="U962" s="7">
        <v>24.47</v>
      </c>
      <c r="V962" s="10" t="str">
        <f t="shared" si="1"/>
        <v>2016-07</v>
      </c>
    </row>
    <row r="963">
      <c r="A963" s="7">
        <v>962.0</v>
      </c>
      <c r="B963" s="4" t="s">
        <v>2991</v>
      </c>
      <c r="C963" s="8">
        <v>42558.0</v>
      </c>
      <c r="D963" s="8">
        <v>42564.0</v>
      </c>
      <c r="E963" s="4" t="s">
        <v>26</v>
      </c>
      <c r="F963" s="4" t="s">
        <v>2992</v>
      </c>
      <c r="G963" s="4" t="s">
        <v>2993</v>
      </c>
      <c r="H963" s="4" t="s">
        <v>112</v>
      </c>
      <c r="I963" s="4" t="s">
        <v>30</v>
      </c>
      <c r="J963" s="4" t="s">
        <v>90</v>
      </c>
      <c r="K963" s="4" t="s">
        <v>91</v>
      </c>
      <c r="L963" s="7">
        <v>19120.0</v>
      </c>
      <c r="M963" s="4" t="s">
        <v>33</v>
      </c>
      <c r="N963" s="4" t="s">
        <v>2994</v>
      </c>
      <c r="O963" s="4" t="s">
        <v>51</v>
      </c>
      <c r="P963" s="4" t="s">
        <v>297</v>
      </c>
      <c r="Q963" s="4" t="s">
        <v>2995</v>
      </c>
      <c r="R963" s="9">
        <v>10.8598518518519</v>
      </c>
      <c r="S963" s="7">
        <v>2.0</v>
      </c>
      <c r="T963" s="7">
        <v>0.2</v>
      </c>
      <c r="U963" s="7">
        <v>3.52945185185185</v>
      </c>
      <c r="V963" s="10" t="str">
        <f t="shared" si="1"/>
        <v>2016-07</v>
      </c>
    </row>
    <row r="964">
      <c r="A964" s="7">
        <v>963.0</v>
      </c>
      <c r="B964" s="4" t="s">
        <v>2991</v>
      </c>
      <c r="C964" s="8">
        <v>42558.0</v>
      </c>
      <c r="D964" s="8">
        <v>42564.0</v>
      </c>
      <c r="E964" s="4" t="s">
        <v>26</v>
      </c>
      <c r="F964" s="4" t="s">
        <v>2992</v>
      </c>
      <c r="G964" s="4" t="s">
        <v>2993</v>
      </c>
      <c r="H964" s="4" t="s">
        <v>112</v>
      </c>
      <c r="I964" s="4" t="s">
        <v>30</v>
      </c>
      <c r="J964" s="4" t="s">
        <v>90</v>
      </c>
      <c r="K964" s="4" t="s">
        <v>91</v>
      </c>
      <c r="L964" s="7">
        <v>19120.0</v>
      </c>
      <c r="M964" s="4" t="s">
        <v>33</v>
      </c>
      <c r="N964" s="4" t="s">
        <v>2996</v>
      </c>
      <c r="O964" s="4" t="s">
        <v>39</v>
      </c>
      <c r="P964" s="4" t="s">
        <v>40</v>
      </c>
      <c r="Q964" s="4" t="s">
        <v>2997</v>
      </c>
      <c r="R964" s="9">
        <v>64.6355111111111</v>
      </c>
      <c r="S964" s="7">
        <v>1.0</v>
      </c>
      <c r="T964" s="7">
        <v>0.4</v>
      </c>
      <c r="U964" s="7">
        <v>-14.0043607407407</v>
      </c>
      <c r="V964" s="10" t="str">
        <f t="shared" si="1"/>
        <v>2016-07</v>
      </c>
    </row>
    <row r="965">
      <c r="A965" s="7">
        <v>964.0</v>
      </c>
      <c r="B965" s="4" t="s">
        <v>2991</v>
      </c>
      <c r="C965" s="8">
        <v>42558.0</v>
      </c>
      <c r="D965" s="8">
        <v>42564.0</v>
      </c>
      <c r="E965" s="4" t="s">
        <v>26</v>
      </c>
      <c r="F965" s="4" t="s">
        <v>2992</v>
      </c>
      <c r="G965" s="4" t="s">
        <v>2993</v>
      </c>
      <c r="H965" s="4" t="s">
        <v>112</v>
      </c>
      <c r="I965" s="4" t="s">
        <v>30</v>
      </c>
      <c r="J965" s="4" t="s">
        <v>90</v>
      </c>
      <c r="K965" s="4" t="s">
        <v>91</v>
      </c>
      <c r="L965" s="7">
        <v>19120.0</v>
      </c>
      <c r="M965" s="4" t="s">
        <v>33</v>
      </c>
      <c r="N965" s="4" t="s">
        <v>2628</v>
      </c>
      <c r="O965" s="4" t="s">
        <v>51</v>
      </c>
      <c r="P965" s="4" t="s">
        <v>76</v>
      </c>
      <c r="Q965" s="4" t="s">
        <v>2629</v>
      </c>
      <c r="R965" s="9">
        <v>6.15714814814815</v>
      </c>
      <c r="S965" s="7">
        <v>5.0</v>
      </c>
      <c r="T965" s="7">
        <v>0.7</v>
      </c>
      <c r="U965" s="7">
        <v>-5.13095679012346</v>
      </c>
      <c r="V965" s="10" t="str">
        <f t="shared" si="1"/>
        <v>2016-07</v>
      </c>
    </row>
    <row r="966">
      <c r="A966" s="7">
        <v>965.0</v>
      </c>
      <c r="B966" s="4" t="s">
        <v>2991</v>
      </c>
      <c r="C966" s="8">
        <v>42558.0</v>
      </c>
      <c r="D966" s="8">
        <v>42564.0</v>
      </c>
      <c r="E966" s="4" t="s">
        <v>26</v>
      </c>
      <c r="F966" s="4" t="s">
        <v>2992</v>
      </c>
      <c r="G966" s="4" t="s">
        <v>2993</v>
      </c>
      <c r="H966" s="4" t="s">
        <v>112</v>
      </c>
      <c r="I966" s="4" t="s">
        <v>30</v>
      </c>
      <c r="J966" s="4" t="s">
        <v>90</v>
      </c>
      <c r="K966" s="4" t="s">
        <v>91</v>
      </c>
      <c r="L966" s="7">
        <v>19120.0</v>
      </c>
      <c r="M966" s="4" t="s">
        <v>33</v>
      </c>
      <c r="N966" s="4" t="s">
        <v>2998</v>
      </c>
      <c r="O966" s="4" t="s">
        <v>51</v>
      </c>
      <c r="P966" s="4" t="s">
        <v>76</v>
      </c>
      <c r="Q966" s="4" t="s">
        <v>2999</v>
      </c>
      <c r="R966" s="9">
        <v>10.1487901234568</v>
      </c>
      <c r="S966" s="7">
        <v>5.0</v>
      </c>
      <c r="T966" s="7">
        <v>0.7</v>
      </c>
      <c r="U966" s="7">
        <v>-8.45732510288066</v>
      </c>
      <c r="V966" s="10" t="str">
        <f t="shared" si="1"/>
        <v>2016-07</v>
      </c>
    </row>
    <row r="967">
      <c r="A967" s="7">
        <v>966.0</v>
      </c>
      <c r="B967" s="4" t="s">
        <v>3000</v>
      </c>
      <c r="C967" s="8">
        <v>42558.0</v>
      </c>
      <c r="D967" s="8">
        <v>42564.0</v>
      </c>
      <c r="E967" s="4" t="s">
        <v>26</v>
      </c>
      <c r="F967" s="4" t="s">
        <v>1749</v>
      </c>
      <c r="G967" s="4" t="s">
        <v>1750</v>
      </c>
      <c r="H967" s="4" t="s">
        <v>46</v>
      </c>
      <c r="I967" s="4" t="s">
        <v>30</v>
      </c>
      <c r="J967" s="4" t="s">
        <v>3001</v>
      </c>
      <c r="K967" s="4" t="s">
        <v>2919</v>
      </c>
      <c r="L967" s="7">
        <v>84057.0</v>
      </c>
      <c r="M967" s="4" t="s">
        <v>49</v>
      </c>
      <c r="N967" s="4" t="s">
        <v>1777</v>
      </c>
      <c r="O967" s="4" t="s">
        <v>51</v>
      </c>
      <c r="P967" s="4" t="s">
        <v>124</v>
      </c>
      <c r="Q967" s="4" t="s">
        <v>1778</v>
      </c>
      <c r="R967" s="9">
        <v>12.96</v>
      </c>
      <c r="S967" s="7">
        <v>2.0</v>
      </c>
      <c r="T967" s="7">
        <v>0.0</v>
      </c>
      <c r="U967" s="7">
        <v>6.2208</v>
      </c>
      <c r="V967" s="10" t="str">
        <f t="shared" si="1"/>
        <v>2016-07</v>
      </c>
    </row>
    <row r="968">
      <c r="A968" s="7">
        <v>967.0</v>
      </c>
      <c r="B968" s="4" t="s">
        <v>3000</v>
      </c>
      <c r="C968" s="8">
        <v>42558.0</v>
      </c>
      <c r="D968" s="8">
        <v>42564.0</v>
      </c>
      <c r="E968" s="4" t="s">
        <v>26</v>
      </c>
      <c r="F968" s="4" t="s">
        <v>1749</v>
      </c>
      <c r="G968" s="4" t="s">
        <v>1750</v>
      </c>
      <c r="H968" s="4" t="s">
        <v>46</v>
      </c>
      <c r="I968" s="4" t="s">
        <v>30</v>
      </c>
      <c r="J968" s="4" t="s">
        <v>3001</v>
      </c>
      <c r="K968" s="4" t="s">
        <v>2919</v>
      </c>
      <c r="L968" s="7">
        <v>84057.0</v>
      </c>
      <c r="M968" s="4" t="s">
        <v>49</v>
      </c>
      <c r="N968" s="4" t="s">
        <v>2089</v>
      </c>
      <c r="O968" s="4" t="s">
        <v>51</v>
      </c>
      <c r="P968" s="4" t="s">
        <v>93</v>
      </c>
      <c r="Q968" s="4" t="s">
        <v>2090</v>
      </c>
      <c r="R968" s="9">
        <v>45.98</v>
      </c>
      <c r="S968" s="7">
        <v>2.0</v>
      </c>
      <c r="T968" s="7">
        <v>0.0</v>
      </c>
      <c r="U968" s="7">
        <v>12.8744</v>
      </c>
      <c r="V968" s="10" t="str">
        <f t="shared" si="1"/>
        <v>2016-07</v>
      </c>
    </row>
    <row r="969">
      <c r="A969" s="7">
        <v>968.0</v>
      </c>
      <c r="B969" s="4" t="s">
        <v>3002</v>
      </c>
      <c r="C969" s="8">
        <v>42559.0</v>
      </c>
      <c r="D969" s="8">
        <v>42561.0</v>
      </c>
      <c r="E969" s="4" t="s">
        <v>98</v>
      </c>
      <c r="F969" s="4" t="s">
        <v>2497</v>
      </c>
      <c r="G969" s="4" t="s">
        <v>2498</v>
      </c>
      <c r="H969" s="4" t="s">
        <v>29</v>
      </c>
      <c r="I969" s="4" t="s">
        <v>30</v>
      </c>
      <c r="J969" s="4" t="s">
        <v>428</v>
      </c>
      <c r="K969" s="4" t="s">
        <v>58</v>
      </c>
      <c r="L969" s="7">
        <v>76017.0</v>
      </c>
      <c r="M969" s="4" t="s">
        <v>59</v>
      </c>
      <c r="N969" s="4" t="s">
        <v>3003</v>
      </c>
      <c r="O969" s="4" t="s">
        <v>39</v>
      </c>
      <c r="P969" s="4" t="s">
        <v>40</v>
      </c>
      <c r="Q969" s="4" t="s">
        <v>3004</v>
      </c>
      <c r="R969" s="9">
        <v>930.812</v>
      </c>
      <c r="S969" s="7">
        <v>9.0</v>
      </c>
      <c r="T969" s="7">
        <v>0.2</v>
      </c>
      <c r="U969" s="7">
        <v>116.3515</v>
      </c>
      <c r="V969" s="10" t="str">
        <f t="shared" si="1"/>
        <v>2016-07</v>
      </c>
    </row>
    <row r="970">
      <c r="A970" s="7">
        <v>969.0</v>
      </c>
      <c r="B970" s="4" t="s">
        <v>3002</v>
      </c>
      <c r="C970" s="8">
        <v>42559.0</v>
      </c>
      <c r="D970" s="8">
        <v>42561.0</v>
      </c>
      <c r="E970" s="4" t="s">
        <v>98</v>
      </c>
      <c r="F970" s="4" t="s">
        <v>2497</v>
      </c>
      <c r="G970" s="4" t="s">
        <v>2498</v>
      </c>
      <c r="H970" s="4" t="s">
        <v>29</v>
      </c>
      <c r="I970" s="4" t="s">
        <v>30</v>
      </c>
      <c r="J970" s="4" t="s">
        <v>428</v>
      </c>
      <c r="K970" s="4" t="s">
        <v>58</v>
      </c>
      <c r="L970" s="7">
        <v>76017.0</v>
      </c>
      <c r="M970" s="4" t="s">
        <v>59</v>
      </c>
      <c r="N970" s="4" t="s">
        <v>357</v>
      </c>
      <c r="O970" s="4" t="s">
        <v>51</v>
      </c>
      <c r="P970" s="4" t="s">
        <v>93</v>
      </c>
      <c r="Q970" s="4" t="s">
        <v>358</v>
      </c>
      <c r="R970" s="9">
        <v>51.3194666666667</v>
      </c>
      <c r="S970" s="7">
        <v>3.0</v>
      </c>
      <c r="T970" s="7">
        <v>0.2</v>
      </c>
      <c r="U970" s="7">
        <v>3.84896</v>
      </c>
      <c r="V970" s="10" t="str">
        <f t="shared" si="1"/>
        <v>2016-07</v>
      </c>
    </row>
    <row r="971">
      <c r="A971" s="7">
        <v>970.0</v>
      </c>
      <c r="B971" s="4" t="s">
        <v>3005</v>
      </c>
      <c r="C971" s="8">
        <v>42559.0</v>
      </c>
      <c r="D971" s="8">
        <v>42563.0</v>
      </c>
      <c r="E971" s="4" t="s">
        <v>26</v>
      </c>
      <c r="F971" s="4" t="s">
        <v>3006</v>
      </c>
      <c r="G971" s="4" t="s">
        <v>3007</v>
      </c>
      <c r="H971" s="4" t="s">
        <v>46</v>
      </c>
      <c r="I971" s="4" t="s">
        <v>30</v>
      </c>
      <c r="J971" s="4" t="s">
        <v>3008</v>
      </c>
      <c r="K971" s="4" t="s">
        <v>741</v>
      </c>
      <c r="L971" s="7">
        <v>80020.0</v>
      </c>
      <c r="M971" s="4" t="s">
        <v>49</v>
      </c>
      <c r="N971" s="4" t="s">
        <v>2658</v>
      </c>
      <c r="O971" s="4" t="s">
        <v>51</v>
      </c>
      <c r="P971" s="4" t="s">
        <v>76</v>
      </c>
      <c r="Q971" s="4" t="s">
        <v>2659</v>
      </c>
      <c r="R971" s="9">
        <v>19.968</v>
      </c>
      <c r="S971" s="7">
        <v>2.0</v>
      </c>
      <c r="T971" s="7">
        <v>0.7</v>
      </c>
      <c r="U971" s="7">
        <v>-13.312</v>
      </c>
      <c r="V971" s="10" t="str">
        <f t="shared" si="1"/>
        <v>2016-07</v>
      </c>
    </row>
    <row r="972">
      <c r="A972" s="7">
        <v>971.0</v>
      </c>
      <c r="B972" s="4" t="s">
        <v>3005</v>
      </c>
      <c r="C972" s="8">
        <v>42559.0</v>
      </c>
      <c r="D972" s="8">
        <v>42563.0</v>
      </c>
      <c r="E972" s="4" t="s">
        <v>26</v>
      </c>
      <c r="F972" s="4" t="s">
        <v>3006</v>
      </c>
      <c r="G972" s="4" t="s">
        <v>3007</v>
      </c>
      <c r="H972" s="4" t="s">
        <v>46</v>
      </c>
      <c r="I972" s="4" t="s">
        <v>30</v>
      </c>
      <c r="J972" s="4" t="s">
        <v>3008</v>
      </c>
      <c r="K972" s="4" t="s">
        <v>741</v>
      </c>
      <c r="L972" s="7">
        <v>80020.0</v>
      </c>
      <c r="M972" s="4" t="s">
        <v>49</v>
      </c>
      <c r="N972" s="4" t="s">
        <v>1904</v>
      </c>
      <c r="O972" s="4" t="s">
        <v>51</v>
      </c>
      <c r="P972" s="4" t="s">
        <v>52</v>
      </c>
      <c r="Q972" s="4" t="s">
        <v>1905</v>
      </c>
      <c r="R972" s="9">
        <v>33.488</v>
      </c>
      <c r="S972" s="7">
        <v>7.0</v>
      </c>
      <c r="T972" s="7">
        <v>0.2</v>
      </c>
      <c r="U972" s="7">
        <v>-1.2558</v>
      </c>
      <c r="V972" s="10" t="str">
        <f t="shared" si="1"/>
        <v>2016-07</v>
      </c>
    </row>
    <row r="973">
      <c r="A973" s="7">
        <v>972.0</v>
      </c>
      <c r="B973" s="4" t="s">
        <v>3005</v>
      </c>
      <c r="C973" s="8">
        <v>42559.0</v>
      </c>
      <c r="D973" s="8">
        <v>42563.0</v>
      </c>
      <c r="E973" s="4" t="s">
        <v>26</v>
      </c>
      <c r="F973" s="4" t="s">
        <v>3006</v>
      </c>
      <c r="G973" s="4" t="s">
        <v>3007</v>
      </c>
      <c r="H973" s="4" t="s">
        <v>46</v>
      </c>
      <c r="I973" s="4" t="s">
        <v>30</v>
      </c>
      <c r="J973" s="4" t="s">
        <v>3008</v>
      </c>
      <c r="K973" s="4" t="s">
        <v>741</v>
      </c>
      <c r="L973" s="7">
        <v>80020.0</v>
      </c>
      <c r="M973" s="4" t="s">
        <v>49</v>
      </c>
      <c r="N973" s="4" t="s">
        <v>238</v>
      </c>
      <c r="O973" s="4" t="s">
        <v>51</v>
      </c>
      <c r="P973" s="4" t="s">
        <v>76</v>
      </c>
      <c r="Q973" s="4" t="s">
        <v>239</v>
      </c>
      <c r="R973" s="9">
        <v>8.736</v>
      </c>
      <c r="S973" s="7">
        <v>4.0</v>
      </c>
      <c r="T973" s="7">
        <v>0.7</v>
      </c>
      <c r="U973" s="7">
        <v>-6.1152</v>
      </c>
      <c r="V973" s="10" t="str">
        <f t="shared" si="1"/>
        <v>2016-07</v>
      </c>
    </row>
    <row r="974">
      <c r="A974" s="7">
        <v>973.0</v>
      </c>
      <c r="B974" s="4" t="s">
        <v>3005</v>
      </c>
      <c r="C974" s="8">
        <v>42559.0</v>
      </c>
      <c r="D974" s="8">
        <v>42563.0</v>
      </c>
      <c r="E974" s="4" t="s">
        <v>26</v>
      </c>
      <c r="F974" s="4" t="s">
        <v>3006</v>
      </c>
      <c r="G974" s="4" t="s">
        <v>3007</v>
      </c>
      <c r="H974" s="4" t="s">
        <v>46</v>
      </c>
      <c r="I974" s="4" t="s">
        <v>30</v>
      </c>
      <c r="J974" s="4" t="s">
        <v>3008</v>
      </c>
      <c r="K974" s="4" t="s">
        <v>741</v>
      </c>
      <c r="L974" s="7">
        <v>80020.0</v>
      </c>
      <c r="M974" s="4" t="s">
        <v>49</v>
      </c>
      <c r="N974" s="4" t="s">
        <v>1012</v>
      </c>
      <c r="O974" s="4" t="s">
        <v>35</v>
      </c>
      <c r="P974" s="4" t="s">
        <v>263</v>
      </c>
      <c r="Q974" s="4" t="s">
        <v>1013</v>
      </c>
      <c r="R974" s="9">
        <v>662.88</v>
      </c>
      <c r="S974" s="7">
        <v>3.0</v>
      </c>
      <c r="T974" s="7">
        <v>0.2</v>
      </c>
      <c r="U974" s="7">
        <v>74.574</v>
      </c>
      <c r="V974" s="10" t="str">
        <f t="shared" si="1"/>
        <v>2016-07</v>
      </c>
    </row>
    <row r="975">
      <c r="A975" s="7">
        <v>974.0</v>
      </c>
      <c r="B975" s="4" t="s">
        <v>3009</v>
      </c>
      <c r="C975" s="8">
        <v>42559.0</v>
      </c>
      <c r="D975" s="8">
        <v>42565.0</v>
      </c>
      <c r="E975" s="4" t="s">
        <v>26</v>
      </c>
      <c r="F975" s="4" t="s">
        <v>770</v>
      </c>
      <c r="G975" s="4" t="s">
        <v>771</v>
      </c>
      <c r="H975" s="4" t="s">
        <v>46</v>
      </c>
      <c r="I975" s="4" t="s">
        <v>30</v>
      </c>
      <c r="J975" s="4" t="s">
        <v>163</v>
      </c>
      <c r="K975" s="4" t="s">
        <v>164</v>
      </c>
      <c r="L975" s="7">
        <v>98105.0</v>
      </c>
      <c r="M975" s="4" t="s">
        <v>49</v>
      </c>
      <c r="N975" s="4" t="s">
        <v>3010</v>
      </c>
      <c r="O975" s="4" t="s">
        <v>39</v>
      </c>
      <c r="P975" s="4" t="s">
        <v>40</v>
      </c>
      <c r="Q975" s="4" t="s">
        <v>3011</v>
      </c>
      <c r="R975" s="9">
        <v>107.984</v>
      </c>
      <c r="S975" s="7">
        <v>1.0</v>
      </c>
      <c r="T975" s="7">
        <v>0.2</v>
      </c>
      <c r="U975" s="7">
        <v>9.4486</v>
      </c>
      <c r="V975" s="10" t="str">
        <f t="shared" si="1"/>
        <v>2016-07</v>
      </c>
    </row>
    <row r="976">
      <c r="A976" s="7">
        <v>975.0</v>
      </c>
      <c r="B976" s="4" t="s">
        <v>3009</v>
      </c>
      <c r="C976" s="8">
        <v>42559.0</v>
      </c>
      <c r="D976" s="8">
        <v>42565.0</v>
      </c>
      <c r="E976" s="4" t="s">
        <v>26</v>
      </c>
      <c r="F976" s="4" t="s">
        <v>770</v>
      </c>
      <c r="G976" s="4" t="s">
        <v>771</v>
      </c>
      <c r="H976" s="4" t="s">
        <v>46</v>
      </c>
      <c r="I976" s="4" t="s">
        <v>30</v>
      </c>
      <c r="J976" s="4" t="s">
        <v>163</v>
      </c>
      <c r="K976" s="4" t="s">
        <v>164</v>
      </c>
      <c r="L976" s="7">
        <v>98105.0</v>
      </c>
      <c r="M976" s="4" t="s">
        <v>49</v>
      </c>
      <c r="N976" s="4" t="s">
        <v>3012</v>
      </c>
      <c r="O976" s="4" t="s">
        <v>51</v>
      </c>
      <c r="P976" s="4" t="s">
        <v>76</v>
      </c>
      <c r="Q976" s="4" t="s">
        <v>3013</v>
      </c>
      <c r="R976" s="9">
        <v>19.296</v>
      </c>
      <c r="S976" s="7">
        <v>3.0</v>
      </c>
      <c r="T976" s="7">
        <v>0.2</v>
      </c>
      <c r="U976" s="7">
        <v>6.03</v>
      </c>
      <c r="V976" s="10" t="str">
        <f t="shared" si="1"/>
        <v>2016-07</v>
      </c>
    </row>
    <row r="977">
      <c r="A977" s="7">
        <v>976.0</v>
      </c>
      <c r="B977" s="4" t="s">
        <v>3014</v>
      </c>
      <c r="C977" s="8">
        <v>42559.0</v>
      </c>
      <c r="D977" s="8">
        <v>42559.0</v>
      </c>
      <c r="E977" s="4" t="s">
        <v>212</v>
      </c>
      <c r="F977" s="4" t="s">
        <v>1335</v>
      </c>
      <c r="G977" s="4" t="s">
        <v>1336</v>
      </c>
      <c r="H977" s="4" t="s">
        <v>46</v>
      </c>
      <c r="I977" s="4" t="s">
        <v>30</v>
      </c>
      <c r="J977" s="4" t="s">
        <v>101</v>
      </c>
      <c r="K977" s="4" t="s">
        <v>102</v>
      </c>
      <c r="L977" s="7">
        <v>32216.0</v>
      </c>
      <c r="M977" s="4" t="s">
        <v>83</v>
      </c>
      <c r="N977" s="4" t="s">
        <v>3015</v>
      </c>
      <c r="O977" s="4" t="s">
        <v>39</v>
      </c>
      <c r="P977" s="4" t="s">
        <v>40</v>
      </c>
      <c r="Q977" s="4" t="s">
        <v>3016</v>
      </c>
      <c r="R977" s="9">
        <v>639.105282939508</v>
      </c>
      <c r="S977" s="7">
        <v>5.0</v>
      </c>
      <c r="T977" s="7">
        <v>0.2</v>
      </c>
      <c r="U977" s="7">
        <v>39.9440801837193</v>
      </c>
      <c r="V977" s="10" t="str">
        <f t="shared" si="1"/>
        <v>2016-07</v>
      </c>
    </row>
    <row r="978">
      <c r="A978" s="7">
        <v>977.0</v>
      </c>
      <c r="B978" s="4" t="s">
        <v>3014</v>
      </c>
      <c r="C978" s="8">
        <v>42559.0</v>
      </c>
      <c r="D978" s="8">
        <v>42559.0</v>
      </c>
      <c r="E978" s="4" t="s">
        <v>212</v>
      </c>
      <c r="F978" s="4" t="s">
        <v>1335</v>
      </c>
      <c r="G978" s="4" t="s">
        <v>1336</v>
      </c>
      <c r="H978" s="4" t="s">
        <v>46</v>
      </c>
      <c r="I978" s="4" t="s">
        <v>30</v>
      </c>
      <c r="J978" s="4" t="s">
        <v>101</v>
      </c>
      <c r="K978" s="4" t="s">
        <v>102</v>
      </c>
      <c r="L978" s="7">
        <v>32216.0</v>
      </c>
      <c r="M978" s="4" t="s">
        <v>83</v>
      </c>
      <c r="N978" s="4" t="s">
        <v>3017</v>
      </c>
      <c r="O978" s="4" t="s">
        <v>51</v>
      </c>
      <c r="P978" s="4" t="s">
        <v>124</v>
      </c>
      <c r="Q978" s="4" t="s">
        <v>3018</v>
      </c>
      <c r="R978" s="9">
        <v>12.4578160890125</v>
      </c>
      <c r="S978" s="7">
        <v>2.0</v>
      </c>
      <c r="T978" s="7">
        <v>0.2</v>
      </c>
      <c r="U978" s="7">
        <v>3.89306752781639</v>
      </c>
      <c r="V978" s="10" t="str">
        <f t="shared" si="1"/>
        <v>2016-07</v>
      </c>
    </row>
    <row r="979">
      <c r="A979" s="7">
        <v>978.0</v>
      </c>
      <c r="B979" s="4" t="s">
        <v>3019</v>
      </c>
      <c r="C979" s="8">
        <v>42559.0</v>
      </c>
      <c r="D979" s="8">
        <v>42563.0</v>
      </c>
      <c r="E979" s="4" t="s">
        <v>26</v>
      </c>
      <c r="F979" s="4" t="s">
        <v>1635</v>
      </c>
      <c r="G979" s="4" t="s">
        <v>1636</v>
      </c>
      <c r="H979" s="4" t="s">
        <v>29</v>
      </c>
      <c r="I979" s="4" t="s">
        <v>30</v>
      </c>
      <c r="J979" s="4" t="s">
        <v>2824</v>
      </c>
      <c r="K979" s="4" t="s">
        <v>2200</v>
      </c>
      <c r="L979" s="7">
        <v>2908.0</v>
      </c>
      <c r="M979" s="4" t="s">
        <v>33</v>
      </c>
      <c r="N979" s="4" t="s">
        <v>3020</v>
      </c>
      <c r="O979" s="4" t="s">
        <v>51</v>
      </c>
      <c r="P979" s="4" t="s">
        <v>124</v>
      </c>
      <c r="Q979" s="4" t="s">
        <v>3021</v>
      </c>
      <c r="R979" s="9">
        <v>13.968</v>
      </c>
      <c r="S979" s="7">
        <v>2.0</v>
      </c>
      <c r="T979" s="7">
        <v>0.0</v>
      </c>
      <c r="U979" s="7">
        <v>6.70464</v>
      </c>
      <c r="V979" s="10" t="str">
        <f t="shared" si="1"/>
        <v>2016-07</v>
      </c>
    </row>
    <row r="980">
      <c r="A980" s="7">
        <v>979.0</v>
      </c>
      <c r="B980" s="4" t="s">
        <v>3022</v>
      </c>
      <c r="C980" s="8">
        <v>42560.0</v>
      </c>
      <c r="D980" s="8">
        <v>42564.0</v>
      </c>
      <c r="E980" s="4" t="s">
        <v>26</v>
      </c>
      <c r="F980" s="4" t="s">
        <v>346</v>
      </c>
      <c r="G980" s="4" t="s">
        <v>347</v>
      </c>
      <c r="H980" s="4" t="s">
        <v>29</v>
      </c>
      <c r="I980" s="4" t="s">
        <v>30</v>
      </c>
      <c r="J980" s="4" t="s">
        <v>222</v>
      </c>
      <c r="K980" s="4" t="s">
        <v>223</v>
      </c>
      <c r="L980" s="7">
        <v>10035.0</v>
      </c>
      <c r="M980" s="4" t="s">
        <v>33</v>
      </c>
      <c r="N980" s="4" t="s">
        <v>3023</v>
      </c>
      <c r="O980" s="4" t="s">
        <v>35</v>
      </c>
      <c r="P980" s="4" t="s">
        <v>263</v>
      </c>
      <c r="Q980" s="4" t="s">
        <v>3024</v>
      </c>
      <c r="R980" s="9">
        <v>439.907703703704</v>
      </c>
      <c r="S980" s="7">
        <v>2.0</v>
      </c>
      <c r="T980" s="7">
        <v>0.1</v>
      </c>
      <c r="U980" s="7">
        <v>78.2058139917696</v>
      </c>
      <c r="V980" s="10" t="str">
        <f t="shared" si="1"/>
        <v>2016-07</v>
      </c>
    </row>
    <row r="981">
      <c r="A981" s="7">
        <v>980.0</v>
      </c>
      <c r="B981" s="4" t="s">
        <v>3022</v>
      </c>
      <c r="C981" s="8">
        <v>42560.0</v>
      </c>
      <c r="D981" s="8">
        <v>42564.0</v>
      </c>
      <c r="E981" s="4" t="s">
        <v>26</v>
      </c>
      <c r="F981" s="4" t="s">
        <v>346</v>
      </c>
      <c r="G981" s="4" t="s">
        <v>347</v>
      </c>
      <c r="H981" s="4" t="s">
        <v>29</v>
      </c>
      <c r="I981" s="4" t="s">
        <v>30</v>
      </c>
      <c r="J981" s="4" t="s">
        <v>222</v>
      </c>
      <c r="K981" s="4" t="s">
        <v>223</v>
      </c>
      <c r="L981" s="7">
        <v>10035.0</v>
      </c>
      <c r="M981" s="4" t="s">
        <v>33</v>
      </c>
      <c r="N981" s="4" t="s">
        <v>519</v>
      </c>
      <c r="O981" s="4" t="s">
        <v>35</v>
      </c>
      <c r="P981" s="4" t="s">
        <v>121</v>
      </c>
      <c r="Q981" s="4" t="s">
        <v>520</v>
      </c>
      <c r="R981" s="9">
        <v>178.203127572016</v>
      </c>
      <c r="S981" s="7">
        <v>4.0</v>
      </c>
      <c r="T981" s="7">
        <v>0.0</v>
      </c>
      <c r="U981" s="7">
        <v>16.0382814814815</v>
      </c>
      <c r="V981" s="10" t="str">
        <f t="shared" si="1"/>
        <v>2016-07</v>
      </c>
    </row>
    <row r="982">
      <c r="A982" s="7">
        <v>981.0</v>
      </c>
      <c r="B982" s="4" t="s">
        <v>3025</v>
      </c>
      <c r="C982" s="8">
        <v>42561.0</v>
      </c>
      <c r="D982" s="8">
        <v>42567.0</v>
      </c>
      <c r="E982" s="4" t="s">
        <v>26</v>
      </c>
      <c r="F982" s="4" t="s">
        <v>3026</v>
      </c>
      <c r="G982" s="4" t="s">
        <v>3027</v>
      </c>
      <c r="H982" s="4" t="s">
        <v>46</v>
      </c>
      <c r="I982" s="4" t="s">
        <v>30</v>
      </c>
      <c r="J982" s="4" t="s">
        <v>3028</v>
      </c>
      <c r="K982" s="4" t="s">
        <v>469</v>
      </c>
      <c r="L982" s="7">
        <v>85204.0</v>
      </c>
      <c r="M982" s="4" t="s">
        <v>49</v>
      </c>
      <c r="N982" s="4" t="s">
        <v>3029</v>
      </c>
      <c r="O982" s="4" t="s">
        <v>51</v>
      </c>
      <c r="P982" s="4" t="s">
        <v>52</v>
      </c>
      <c r="Q982" s="4" t="s">
        <v>3030</v>
      </c>
      <c r="R982" s="9">
        <v>16.768</v>
      </c>
      <c r="S982" s="7">
        <v>2.0</v>
      </c>
      <c r="T982" s="7">
        <v>0.2</v>
      </c>
      <c r="U982" s="7">
        <v>1.4672</v>
      </c>
      <c r="V982" s="10" t="str">
        <f t="shared" si="1"/>
        <v>2016-07</v>
      </c>
    </row>
    <row r="983">
      <c r="A983" s="7">
        <v>982.0</v>
      </c>
      <c r="B983" s="4" t="s">
        <v>3031</v>
      </c>
      <c r="C983" s="8">
        <v>42561.0</v>
      </c>
      <c r="D983" s="8">
        <v>42565.0</v>
      </c>
      <c r="E983" s="4" t="s">
        <v>26</v>
      </c>
      <c r="F983" s="4" t="s">
        <v>2062</v>
      </c>
      <c r="G983" s="4" t="s">
        <v>2063</v>
      </c>
      <c r="H983" s="4" t="s">
        <v>46</v>
      </c>
      <c r="I983" s="4" t="s">
        <v>30</v>
      </c>
      <c r="J983" s="4" t="s">
        <v>408</v>
      </c>
      <c r="K983" s="4" t="s">
        <v>58</v>
      </c>
      <c r="L983" s="7">
        <v>75081.0</v>
      </c>
      <c r="M983" s="4" t="s">
        <v>59</v>
      </c>
      <c r="N983" s="4" t="s">
        <v>2267</v>
      </c>
      <c r="O983" s="4" t="s">
        <v>51</v>
      </c>
      <c r="P983" s="4" t="s">
        <v>52</v>
      </c>
      <c r="Q983" s="4" t="s">
        <v>2268</v>
      </c>
      <c r="R983" s="9">
        <v>364.610222222222</v>
      </c>
      <c r="S983" s="7">
        <v>3.0</v>
      </c>
      <c r="T983" s="7">
        <v>0.2</v>
      </c>
      <c r="U983" s="7">
        <v>-36.4610222222222</v>
      </c>
      <c r="V983" s="10" t="str">
        <f t="shared" si="1"/>
        <v>2016-07</v>
      </c>
    </row>
    <row r="984">
      <c r="A984" s="7">
        <v>983.0</v>
      </c>
      <c r="B984" s="4" t="s">
        <v>3031</v>
      </c>
      <c r="C984" s="8">
        <v>42561.0</v>
      </c>
      <c r="D984" s="8">
        <v>42565.0</v>
      </c>
      <c r="E984" s="4" t="s">
        <v>26</v>
      </c>
      <c r="F984" s="4" t="s">
        <v>2062</v>
      </c>
      <c r="G984" s="4" t="s">
        <v>2063</v>
      </c>
      <c r="H984" s="4" t="s">
        <v>46</v>
      </c>
      <c r="I984" s="4" t="s">
        <v>30</v>
      </c>
      <c r="J984" s="4" t="s">
        <v>408</v>
      </c>
      <c r="K984" s="4" t="s">
        <v>58</v>
      </c>
      <c r="L984" s="7">
        <v>75081.0</v>
      </c>
      <c r="M984" s="4" t="s">
        <v>59</v>
      </c>
      <c r="N984" s="4" t="s">
        <v>3032</v>
      </c>
      <c r="O984" s="4" t="s">
        <v>51</v>
      </c>
      <c r="P984" s="4" t="s">
        <v>93</v>
      </c>
      <c r="Q984" s="4" t="s">
        <v>3033</v>
      </c>
      <c r="R984" s="9">
        <v>166.363390946502</v>
      </c>
      <c r="S984" s="7">
        <v>4.0</v>
      </c>
      <c r="T984" s="7">
        <v>0.2</v>
      </c>
      <c r="U984" s="7">
        <v>18.7158814814815</v>
      </c>
      <c r="V984" s="10" t="str">
        <f t="shared" si="1"/>
        <v>2016-07</v>
      </c>
    </row>
    <row r="985">
      <c r="A985" s="7">
        <v>984.0</v>
      </c>
      <c r="B985" s="4" t="s">
        <v>3034</v>
      </c>
      <c r="C985" s="8">
        <v>42561.0</v>
      </c>
      <c r="D985" s="8">
        <v>42562.0</v>
      </c>
      <c r="E985" s="4" t="s">
        <v>212</v>
      </c>
      <c r="F985" s="4" t="s">
        <v>2930</v>
      </c>
      <c r="G985" s="4" t="s">
        <v>2931</v>
      </c>
      <c r="H985" s="4" t="s">
        <v>112</v>
      </c>
      <c r="I985" s="4" t="s">
        <v>30</v>
      </c>
      <c r="J985" s="4" t="s">
        <v>2085</v>
      </c>
      <c r="K985" s="4" t="s">
        <v>469</v>
      </c>
      <c r="L985" s="7">
        <v>85364.0</v>
      </c>
      <c r="M985" s="4" t="s">
        <v>49</v>
      </c>
      <c r="N985" s="4" t="s">
        <v>2364</v>
      </c>
      <c r="O985" s="4" t="s">
        <v>51</v>
      </c>
      <c r="P985" s="4" t="s">
        <v>76</v>
      </c>
      <c r="Q985" s="4" t="s">
        <v>2365</v>
      </c>
      <c r="R985" s="9">
        <v>44.856</v>
      </c>
      <c r="S985" s="7">
        <v>6.0</v>
      </c>
      <c r="T985" s="7">
        <v>0.7</v>
      </c>
      <c r="U985" s="7">
        <v>-35.8848</v>
      </c>
      <c r="V985" s="10" t="str">
        <f t="shared" si="1"/>
        <v>2016-07</v>
      </c>
    </row>
    <row r="986">
      <c r="A986" s="7">
        <v>985.0</v>
      </c>
      <c r="B986" s="4" t="s">
        <v>3035</v>
      </c>
      <c r="C986" s="8">
        <v>42561.0</v>
      </c>
      <c r="D986" s="8">
        <v>42561.0</v>
      </c>
      <c r="E986" s="4" t="s">
        <v>212</v>
      </c>
      <c r="F986" s="4" t="s">
        <v>596</v>
      </c>
      <c r="G986" s="4" t="s">
        <v>597</v>
      </c>
      <c r="H986" s="4" t="s">
        <v>29</v>
      </c>
      <c r="I986" s="4" t="s">
        <v>30</v>
      </c>
      <c r="J986" s="4" t="s">
        <v>90</v>
      </c>
      <c r="K986" s="4" t="s">
        <v>91</v>
      </c>
      <c r="L986" s="7">
        <v>19143.0</v>
      </c>
      <c r="M986" s="4" t="s">
        <v>33</v>
      </c>
      <c r="N986" s="4" t="s">
        <v>3036</v>
      </c>
      <c r="O986" s="4" t="s">
        <v>39</v>
      </c>
      <c r="P986" s="4" t="s">
        <v>446</v>
      </c>
      <c r="Q986" s="4" t="s">
        <v>3037</v>
      </c>
      <c r="R986" s="9">
        <v>368.871774074074</v>
      </c>
      <c r="S986" s="7">
        <v>3.0</v>
      </c>
      <c r="T986" s="7">
        <v>0.7</v>
      </c>
      <c r="U986" s="7">
        <v>-344.280322469136</v>
      </c>
      <c r="V986" s="10" t="str">
        <f t="shared" si="1"/>
        <v>2016-07</v>
      </c>
    </row>
    <row r="987">
      <c r="A987" s="7">
        <v>986.0</v>
      </c>
      <c r="B987" s="4" t="s">
        <v>3038</v>
      </c>
      <c r="C987" s="8">
        <v>42563.0</v>
      </c>
      <c r="D987" s="8">
        <v>42570.0</v>
      </c>
      <c r="E987" s="4" t="s">
        <v>26</v>
      </c>
      <c r="F987" s="4" t="s">
        <v>3039</v>
      </c>
      <c r="G987" s="4" t="s">
        <v>3040</v>
      </c>
      <c r="H987" s="4" t="s">
        <v>29</v>
      </c>
      <c r="I987" s="4" t="s">
        <v>30</v>
      </c>
      <c r="J987" s="4" t="s">
        <v>47</v>
      </c>
      <c r="K987" s="4" t="s">
        <v>48</v>
      </c>
      <c r="L987" s="7">
        <v>90008.0</v>
      </c>
      <c r="M987" s="4" t="s">
        <v>49</v>
      </c>
      <c r="N987" s="4" t="s">
        <v>3041</v>
      </c>
      <c r="O987" s="4" t="s">
        <v>39</v>
      </c>
      <c r="P987" s="4" t="s">
        <v>40</v>
      </c>
      <c r="Q987" s="4" t="s">
        <v>3042</v>
      </c>
      <c r="R987" s="9">
        <v>95.76</v>
      </c>
      <c r="S987" s="7">
        <v>6.0</v>
      </c>
      <c r="T987" s="7">
        <v>0.2</v>
      </c>
      <c r="U987" s="7">
        <v>7.182</v>
      </c>
      <c r="V987" s="10" t="str">
        <f t="shared" si="1"/>
        <v>2016-07</v>
      </c>
    </row>
    <row r="988">
      <c r="A988" s="7">
        <v>987.0</v>
      </c>
      <c r="B988" s="4" t="s">
        <v>3043</v>
      </c>
      <c r="C988" s="8">
        <v>42565.0</v>
      </c>
      <c r="D988" s="8">
        <v>42568.0</v>
      </c>
      <c r="E988" s="4" t="s">
        <v>43</v>
      </c>
      <c r="F988" s="4" t="s">
        <v>1389</v>
      </c>
      <c r="G988" s="4" t="s">
        <v>1390</v>
      </c>
      <c r="H988" s="4" t="s">
        <v>29</v>
      </c>
      <c r="I988" s="4" t="s">
        <v>30</v>
      </c>
      <c r="J988" s="4" t="s">
        <v>3044</v>
      </c>
      <c r="K988" s="4" t="s">
        <v>469</v>
      </c>
      <c r="L988" s="7">
        <v>85705.0</v>
      </c>
      <c r="M988" s="4" t="s">
        <v>49</v>
      </c>
      <c r="N988" s="4" t="s">
        <v>3045</v>
      </c>
      <c r="O988" s="4" t="s">
        <v>39</v>
      </c>
      <c r="P988" s="4" t="s">
        <v>40</v>
      </c>
      <c r="Q988" s="4" t="s">
        <v>3046</v>
      </c>
      <c r="R988" s="9">
        <v>380.864</v>
      </c>
      <c r="S988" s="7">
        <v>8.0</v>
      </c>
      <c r="T988" s="7">
        <v>0.2</v>
      </c>
      <c r="U988" s="7">
        <v>38.0864</v>
      </c>
      <c r="V988" s="10" t="str">
        <f t="shared" si="1"/>
        <v>2016-07</v>
      </c>
    </row>
    <row r="989">
      <c r="A989" s="7">
        <v>988.0</v>
      </c>
      <c r="B989" s="4" t="s">
        <v>3047</v>
      </c>
      <c r="C989" s="8">
        <v>42565.0</v>
      </c>
      <c r="D989" s="8">
        <v>42567.0</v>
      </c>
      <c r="E989" s="4" t="s">
        <v>43</v>
      </c>
      <c r="F989" s="4" t="s">
        <v>3048</v>
      </c>
      <c r="G989" s="4" t="s">
        <v>3049</v>
      </c>
      <c r="H989" s="4" t="s">
        <v>46</v>
      </c>
      <c r="I989" s="4" t="s">
        <v>30</v>
      </c>
      <c r="J989" s="4" t="s">
        <v>90</v>
      </c>
      <c r="K989" s="4" t="s">
        <v>91</v>
      </c>
      <c r="L989" s="7">
        <v>19134.0</v>
      </c>
      <c r="M989" s="4" t="s">
        <v>33</v>
      </c>
      <c r="N989" s="4" t="s">
        <v>3050</v>
      </c>
      <c r="O989" s="4" t="s">
        <v>51</v>
      </c>
      <c r="P989" s="4" t="s">
        <v>635</v>
      </c>
      <c r="Q989" s="4" t="s">
        <v>3051</v>
      </c>
      <c r="R989" s="9">
        <v>12.5654320987654</v>
      </c>
      <c r="S989" s="7">
        <v>2.0</v>
      </c>
      <c r="T989" s="7">
        <v>0.2</v>
      </c>
      <c r="U989" s="7">
        <v>1.09947530864198</v>
      </c>
      <c r="V989" s="10" t="str">
        <f t="shared" si="1"/>
        <v>2016-07</v>
      </c>
    </row>
    <row r="990">
      <c r="A990" s="7">
        <v>989.0</v>
      </c>
      <c r="B990" s="4" t="s">
        <v>3052</v>
      </c>
      <c r="C990" s="8">
        <v>42565.0</v>
      </c>
      <c r="D990" s="8">
        <v>42569.0</v>
      </c>
      <c r="E990" s="4" t="s">
        <v>98</v>
      </c>
      <c r="F990" s="4" t="s">
        <v>3053</v>
      </c>
      <c r="G990" s="4" t="s">
        <v>3054</v>
      </c>
      <c r="H990" s="4" t="s">
        <v>29</v>
      </c>
      <c r="I990" s="4" t="s">
        <v>30</v>
      </c>
      <c r="J990" s="4" t="s">
        <v>222</v>
      </c>
      <c r="K990" s="4" t="s">
        <v>223</v>
      </c>
      <c r="L990" s="7">
        <v>10009.0</v>
      </c>
      <c r="M990" s="4" t="s">
        <v>33</v>
      </c>
      <c r="N990" s="4" t="s">
        <v>898</v>
      </c>
      <c r="O990" s="4" t="s">
        <v>51</v>
      </c>
      <c r="P990" s="4" t="s">
        <v>52</v>
      </c>
      <c r="Q990" s="4" t="s">
        <v>899</v>
      </c>
      <c r="R990" s="9">
        <v>12.1095679012346</v>
      </c>
      <c r="S990" s="7">
        <v>1.0</v>
      </c>
      <c r="T990" s="7">
        <v>0.0</v>
      </c>
      <c r="U990" s="7">
        <v>3.63287037037037</v>
      </c>
      <c r="V990" s="10" t="str">
        <f t="shared" si="1"/>
        <v>2016-07</v>
      </c>
    </row>
    <row r="991">
      <c r="A991" s="7">
        <v>990.0</v>
      </c>
      <c r="B991" s="4" t="s">
        <v>3052</v>
      </c>
      <c r="C991" s="8">
        <v>42565.0</v>
      </c>
      <c r="D991" s="8">
        <v>42569.0</v>
      </c>
      <c r="E991" s="4" t="s">
        <v>98</v>
      </c>
      <c r="F991" s="4" t="s">
        <v>3053</v>
      </c>
      <c r="G991" s="4" t="s">
        <v>3054</v>
      </c>
      <c r="H991" s="4" t="s">
        <v>29</v>
      </c>
      <c r="I991" s="4" t="s">
        <v>30</v>
      </c>
      <c r="J991" s="4" t="s">
        <v>222</v>
      </c>
      <c r="K991" s="4" t="s">
        <v>223</v>
      </c>
      <c r="L991" s="7">
        <v>10009.0</v>
      </c>
      <c r="M991" s="4" t="s">
        <v>33</v>
      </c>
      <c r="N991" s="4" t="s">
        <v>3055</v>
      </c>
      <c r="O991" s="4" t="s">
        <v>51</v>
      </c>
      <c r="P991" s="4" t="s">
        <v>76</v>
      </c>
      <c r="Q991" s="4" t="s">
        <v>3056</v>
      </c>
      <c r="R991" s="9">
        <v>9.87777777777778</v>
      </c>
      <c r="S991" s="7">
        <v>3.0</v>
      </c>
      <c r="T991" s="7">
        <v>0.2</v>
      </c>
      <c r="U991" s="7">
        <v>3.45722222222222</v>
      </c>
      <c r="V991" s="10" t="str">
        <f t="shared" si="1"/>
        <v>2016-07</v>
      </c>
    </row>
    <row r="992">
      <c r="A992" s="7">
        <v>991.0</v>
      </c>
      <c r="B992" s="4" t="s">
        <v>3052</v>
      </c>
      <c r="C992" s="8">
        <v>42565.0</v>
      </c>
      <c r="D992" s="8">
        <v>42569.0</v>
      </c>
      <c r="E992" s="4" t="s">
        <v>98</v>
      </c>
      <c r="F992" s="4" t="s">
        <v>3053</v>
      </c>
      <c r="G992" s="4" t="s">
        <v>3054</v>
      </c>
      <c r="H992" s="4" t="s">
        <v>29</v>
      </c>
      <c r="I992" s="4" t="s">
        <v>30</v>
      </c>
      <c r="J992" s="4" t="s">
        <v>222</v>
      </c>
      <c r="K992" s="4" t="s">
        <v>223</v>
      </c>
      <c r="L992" s="7">
        <v>10009.0</v>
      </c>
      <c r="M992" s="4" t="s">
        <v>33</v>
      </c>
      <c r="N992" s="4" t="s">
        <v>1565</v>
      </c>
      <c r="O992" s="4" t="s">
        <v>51</v>
      </c>
      <c r="P992" s="4" t="s">
        <v>272</v>
      </c>
      <c r="Q992" s="4" t="s">
        <v>1566</v>
      </c>
      <c r="R992" s="9">
        <v>15.1990740740741</v>
      </c>
      <c r="S992" s="7">
        <v>7.0</v>
      </c>
      <c r="T992" s="7">
        <v>0.0</v>
      </c>
      <c r="U992" s="7">
        <v>7.4475462962963</v>
      </c>
      <c r="V992" s="10" t="str">
        <f t="shared" si="1"/>
        <v>2016-07</v>
      </c>
    </row>
    <row r="993">
      <c r="A993" s="7">
        <v>992.0</v>
      </c>
      <c r="B993" s="4" t="s">
        <v>3052</v>
      </c>
      <c r="C993" s="8">
        <v>42565.0</v>
      </c>
      <c r="D993" s="8">
        <v>42569.0</v>
      </c>
      <c r="E993" s="4" t="s">
        <v>98</v>
      </c>
      <c r="F993" s="4" t="s">
        <v>3053</v>
      </c>
      <c r="G993" s="4" t="s">
        <v>3054</v>
      </c>
      <c r="H993" s="4" t="s">
        <v>29</v>
      </c>
      <c r="I993" s="4" t="s">
        <v>30</v>
      </c>
      <c r="J993" s="4" t="s">
        <v>222</v>
      </c>
      <c r="K993" s="4" t="s">
        <v>223</v>
      </c>
      <c r="L993" s="7">
        <v>10009.0</v>
      </c>
      <c r="M993" s="4" t="s">
        <v>33</v>
      </c>
      <c r="N993" s="4" t="s">
        <v>3057</v>
      </c>
      <c r="O993" s="4" t="s">
        <v>51</v>
      </c>
      <c r="P993" s="4" t="s">
        <v>93</v>
      </c>
      <c r="Q993" s="4" t="s">
        <v>3058</v>
      </c>
      <c r="R993" s="9">
        <v>45.2191358024691</v>
      </c>
      <c r="S993" s="7">
        <v>7.0</v>
      </c>
      <c r="T993" s="7">
        <v>0.0</v>
      </c>
      <c r="U993" s="7">
        <v>11.3047839506173</v>
      </c>
      <c r="V993" s="10" t="str">
        <f t="shared" si="1"/>
        <v>2016-07</v>
      </c>
    </row>
    <row r="994">
      <c r="A994" s="7">
        <v>993.0</v>
      </c>
      <c r="B994" s="4" t="s">
        <v>3052</v>
      </c>
      <c r="C994" s="8">
        <v>42565.0</v>
      </c>
      <c r="D994" s="8">
        <v>42569.0</v>
      </c>
      <c r="E994" s="4" t="s">
        <v>98</v>
      </c>
      <c r="F994" s="4" t="s">
        <v>3053</v>
      </c>
      <c r="G994" s="4" t="s">
        <v>3054</v>
      </c>
      <c r="H994" s="4" t="s">
        <v>29</v>
      </c>
      <c r="I994" s="4" t="s">
        <v>30</v>
      </c>
      <c r="J994" s="4" t="s">
        <v>222</v>
      </c>
      <c r="K994" s="4" t="s">
        <v>223</v>
      </c>
      <c r="L994" s="7">
        <v>10009.0</v>
      </c>
      <c r="M994" s="4" t="s">
        <v>33</v>
      </c>
      <c r="N994" s="4" t="s">
        <v>3059</v>
      </c>
      <c r="O994" s="4" t="s">
        <v>51</v>
      </c>
      <c r="P994" s="4" t="s">
        <v>76</v>
      </c>
      <c r="Q994" s="4" t="s">
        <v>3060</v>
      </c>
      <c r="R994" s="9">
        <v>9.22962962962963</v>
      </c>
      <c r="S994" s="7">
        <v>2.0</v>
      </c>
      <c r="T994" s="7">
        <v>0.2</v>
      </c>
      <c r="U994" s="7">
        <v>3.115</v>
      </c>
      <c r="V994" s="10" t="str">
        <f t="shared" si="1"/>
        <v>2016-07</v>
      </c>
    </row>
    <row r="995">
      <c r="A995" s="7">
        <v>994.0</v>
      </c>
      <c r="B995" s="4" t="s">
        <v>3052</v>
      </c>
      <c r="C995" s="8">
        <v>42565.0</v>
      </c>
      <c r="D995" s="8">
        <v>42569.0</v>
      </c>
      <c r="E995" s="4" t="s">
        <v>98</v>
      </c>
      <c r="F995" s="4" t="s">
        <v>3053</v>
      </c>
      <c r="G995" s="4" t="s">
        <v>3054</v>
      </c>
      <c r="H995" s="4" t="s">
        <v>29</v>
      </c>
      <c r="I995" s="4" t="s">
        <v>30</v>
      </c>
      <c r="J995" s="4" t="s">
        <v>222</v>
      </c>
      <c r="K995" s="4" t="s">
        <v>223</v>
      </c>
      <c r="L995" s="7">
        <v>10009.0</v>
      </c>
      <c r="M995" s="4" t="s">
        <v>33</v>
      </c>
      <c r="N995" s="4" t="s">
        <v>2905</v>
      </c>
      <c r="O995" s="4" t="s">
        <v>35</v>
      </c>
      <c r="P995" s="4" t="s">
        <v>36</v>
      </c>
      <c r="Q995" s="4" t="s">
        <v>2906</v>
      </c>
      <c r="R995" s="9">
        <v>625.60987654321</v>
      </c>
      <c r="S995" s="7">
        <v>4.0</v>
      </c>
      <c r="T995" s="7">
        <v>0.2</v>
      </c>
      <c r="U995" s="7">
        <v>23.4603703703704</v>
      </c>
      <c r="V995" s="10" t="str">
        <f t="shared" si="1"/>
        <v>2016-07</v>
      </c>
    </row>
    <row r="996">
      <c r="A996" s="7">
        <v>995.0</v>
      </c>
      <c r="B996" s="4" t="s">
        <v>3061</v>
      </c>
      <c r="C996" s="8">
        <v>42565.0</v>
      </c>
      <c r="D996" s="8">
        <v>42567.0</v>
      </c>
      <c r="E996" s="4" t="s">
        <v>98</v>
      </c>
      <c r="F996" s="4" t="s">
        <v>1587</v>
      </c>
      <c r="G996" s="4" t="s">
        <v>1588</v>
      </c>
      <c r="H996" s="4" t="s">
        <v>46</v>
      </c>
      <c r="I996" s="4" t="s">
        <v>30</v>
      </c>
      <c r="J996" s="4" t="s">
        <v>455</v>
      </c>
      <c r="K996" s="4" t="s">
        <v>58</v>
      </c>
      <c r="L996" s="7">
        <v>77036.0</v>
      </c>
      <c r="M996" s="4" t="s">
        <v>59</v>
      </c>
      <c r="N996" s="4" t="s">
        <v>3062</v>
      </c>
      <c r="O996" s="4" t="s">
        <v>39</v>
      </c>
      <c r="P996" s="4" t="s">
        <v>40</v>
      </c>
      <c r="Q996" s="4" t="s">
        <v>3063</v>
      </c>
      <c r="R996" s="9">
        <v>453.643209876543</v>
      </c>
      <c r="S996" s="7">
        <v>7.0</v>
      </c>
      <c r="T996" s="7">
        <v>0.2</v>
      </c>
      <c r="U996" s="7">
        <v>56.7054012345679</v>
      </c>
      <c r="V996" s="10" t="str">
        <f t="shared" si="1"/>
        <v>2016-07</v>
      </c>
    </row>
    <row r="997">
      <c r="A997" s="7">
        <v>996.0</v>
      </c>
      <c r="B997" s="4" t="s">
        <v>3064</v>
      </c>
      <c r="C997" s="8">
        <v>42565.0</v>
      </c>
      <c r="D997" s="8">
        <v>42569.0</v>
      </c>
      <c r="E997" s="4" t="s">
        <v>26</v>
      </c>
      <c r="F997" s="4" t="s">
        <v>1186</v>
      </c>
      <c r="G997" s="4" t="s">
        <v>1187</v>
      </c>
      <c r="H997" s="4" t="s">
        <v>29</v>
      </c>
      <c r="I997" s="4" t="s">
        <v>30</v>
      </c>
      <c r="J997" s="4" t="s">
        <v>222</v>
      </c>
      <c r="K997" s="4" t="s">
        <v>223</v>
      </c>
      <c r="L997" s="7">
        <v>10009.0</v>
      </c>
      <c r="M997" s="4" t="s">
        <v>33</v>
      </c>
      <c r="N997" s="4" t="s">
        <v>3065</v>
      </c>
      <c r="O997" s="4" t="s">
        <v>51</v>
      </c>
      <c r="P997" s="4" t="s">
        <v>76</v>
      </c>
      <c r="Q997" s="4" t="s">
        <v>3066</v>
      </c>
      <c r="R997" s="9">
        <v>15.2962962962963</v>
      </c>
      <c r="S997" s="7">
        <v>2.0</v>
      </c>
      <c r="T997" s="7">
        <v>0.2</v>
      </c>
      <c r="U997" s="7">
        <v>5.54490740740741</v>
      </c>
      <c r="V997" s="10" t="str">
        <f t="shared" si="1"/>
        <v>2016-07</v>
      </c>
    </row>
    <row r="998">
      <c r="A998" s="7">
        <v>997.0</v>
      </c>
      <c r="B998" s="4" t="s">
        <v>3067</v>
      </c>
      <c r="C998" s="8">
        <v>42565.0</v>
      </c>
      <c r="D998" s="8">
        <v>42565.0</v>
      </c>
      <c r="E998" s="4" t="s">
        <v>212</v>
      </c>
      <c r="F998" s="4" t="s">
        <v>3068</v>
      </c>
      <c r="G998" s="4" t="s">
        <v>3069</v>
      </c>
      <c r="H998" s="4" t="s">
        <v>46</v>
      </c>
      <c r="I998" s="4" t="s">
        <v>30</v>
      </c>
      <c r="J998" s="4" t="s">
        <v>2943</v>
      </c>
      <c r="K998" s="4" t="s">
        <v>2241</v>
      </c>
      <c r="L998" s="7">
        <v>35810.0</v>
      </c>
      <c r="M998" s="4" t="s">
        <v>83</v>
      </c>
      <c r="N998" s="4" t="s">
        <v>3070</v>
      </c>
      <c r="O998" s="4" t="s">
        <v>39</v>
      </c>
      <c r="P998" s="4" t="s">
        <v>61</v>
      </c>
      <c r="Q998" s="4" t="s">
        <v>3071</v>
      </c>
      <c r="R998" s="9">
        <v>22.490436282555</v>
      </c>
      <c r="S998" s="7">
        <v>2.0</v>
      </c>
      <c r="T998" s="7">
        <v>0.0</v>
      </c>
      <c r="U998" s="7">
        <v>5.62260907063875</v>
      </c>
      <c r="V998" s="10" t="str">
        <f t="shared" si="1"/>
        <v>2016-07</v>
      </c>
    </row>
    <row r="999">
      <c r="A999" s="7">
        <v>998.0</v>
      </c>
      <c r="B999" s="4" t="s">
        <v>3072</v>
      </c>
      <c r="C999" s="8">
        <v>42565.0</v>
      </c>
      <c r="D999" s="8">
        <v>42569.0</v>
      </c>
      <c r="E999" s="4" t="s">
        <v>98</v>
      </c>
      <c r="F999" s="4" t="s">
        <v>3073</v>
      </c>
      <c r="G999" s="4" t="s">
        <v>3074</v>
      </c>
      <c r="H999" s="4" t="s">
        <v>46</v>
      </c>
      <c r="I999" s="4" t="s">
        <v>30</v>
      </c>
      <c r="J999" s="4" t="s">
        <v>1288</v>
      </c>
      <c r="K999" s="4" t="s">
        <v>223</v>
      </c>
      <c r="L999" s="7">
        <v>13021.0</v>
      </c>
      <c r="M999" s="4" t="s">
        <v>33</v>
      </c>
      <c r="N999" s="4" t="s">
        <v>2142</v>
      </c>
      <c r="O999" s="4" t="s">
        <v>51</v>
      </c>
      <c r="P999" s="4" t="s">
        <v>272</v>
      </c>
      <c r="Q999" s="4" t="s">
        <v>2143</v>
      </c>
      <c r="R999" s="9">
        <v>31.9861111111111</v>
      </c>
      <c r="S999" s="7">
        <v>9.0</v>
      </c>
      <c r="T999" s="7">
        <v>0.0</v>
      </c>
      <c r="U999" s="7">
        <v>14.39375</v>
      </c>
      <c r="V999" s="10" t="str">
        <f t="shared" si="1"/>
        <v>2016-07</v>
      </c>
    </row>
    <row r="1000">
      <c r="A1000" s="7">
        <v>999.0</v>
      </c>
      <c r="B1000" s="4" t="s">
        <v>3075</v>
      </c>
      <c r="C1000" s="8">
        <v>42565.0</v>
      </c>
      <c r="D1000" s="8">
        <v>42569.0</v>
      </c>
      <c r="E1000" s="4" t="s">
        <v>98</v>
      </c>
      <c r="F1000" s="4" t="s">
        <v>559</v>
      </c>
      <c r="G1000" s="4" t="s">
        <v>560</v>
      </c>
      <c r="H1000" s="4" t="s">
        <v>46</v>
      </c>
      <c r="I1000" s="4" t="s">
        <v>30</v>
      </c>
      <c r="J1000" s="4" t="s">
        <v>1849</v>
      </c>
      <c r="K1000" s="4" t="s">
        <v>58</v>
      </c>
      <c r="L1000" s="7">
        <v>75061.0</v>
      </c>
      <c r="M1000" s="4" t="s">
        <v>59</v>
      </c>
      <c r="N1000" s="4" t="s">
        <v>1834</v>
      </c>
      <c r="O1000" s="4" t="s">
        <v>51</v>
      </c>
      <c r="P1000" s="4" t="s">
        <v>124</v>
      </c>
      <c r="Q1000" s="4" t="s">
        <v>1835</v>
      </c>
      <c r="R1000" s="9">
        <v>237.481481481481</v>
      </c>
      <c r="S1000" s="7">
        <v>5.0</v>
      </c>
      <c r="T1000" s="7">
        <v>0.2</v>
      </c>
      <c r="U1000" s="7">
        <v>86.087037037037</v>
      </c>
      <c r="V1000" s="10" t="str">
        <f t="shared" si="1"/>
        <v>2016-07</v>
      </c>
    </row>
    <row r="1001">
      <c r="A1001" s="7">
        <v>1000.0</v>
      </c>
      <c r="B1001" s="4" t="s">
        <v>3076</v>
      </c>
      <c r="C1001" s="8">
        <v>42565.0</v>
      </c>
      <c r="D1001" s="8">
        <v>42570.0</v>
      </c>
      <c r="E1001" s="4" t="s">
        <v>26</v>
      </c>
      <c r="F1001" s="4" t="s">
        <v>3077</v>
      </c>
      <c r="G1001" s="4" t="s">
        <v>3078</v>
      </c>
      <c r="H1001" s="4" t="s">
        <v>46</v>
      </c>
      <c r="I1001" s="4" t="s">
        <v>30</v>
      </c>
      <c r="J1001" s="4" t="s">
        <v>188</v>
      </c>
      <c r="K1001" s="4" t="s">
        <v>255</v>
      </c>
      <c r="L1001" s="7">
        <v>31907.0</v>
      </c>
      <c r="M1001" s="4" t="s">
        <v>83</v>
      </c>
      <c r="N1001" s="4" t="s">
        <v>3079</v>
      </c>
      <c r="O1001" s="4" t="s">
        <v>51</v>
      </c>
      <c r="P1001" s="4" t="s">
        <v>76</v>
      </c>
      <c r="Q1001" s="4" t="s">
        <v>3080</v>
      </c>
      <c r="R1001" s="9">
        <v>28.0800839926159</v>
      </c>
      <c r="S1001" s="7">
        <v>5.0</v>
      </c>
      <c r="T1001" s="7">
        <v>0.0</v>
      </c>
      <c r="U1001" s="7">
        <v>13.1976394765295</v>
      </c>
      <c r="V1001" s="10" t="str">
        <f t="shared" si="1"/>
        <v>2016-07</v>
      </c>
    </row>
    <row r="1002">
      <c r="A1002" s="7">
        <v>1001.0</v>
      </c>
      <c r="B1002" s="4" t="s">
        <v>3076</v>
      </c>
      <c r="C1002" s="8">
        <v>42565.0</v>
      </c>
      <c r="D1002" s="8">
        <v>42570.0</v>
      </c>
      <c r="E1002" s="4" t="s">
        <v>26</v>
      </c>
      <c r="F1002" s="4" t="s">
        <v>3077</v>
      </c>
      <c r="G1002" s="4" t="s">
        <v>3078</v>
      </c>
      <c r="H1002" s="4" t="s">
        <v>46</v>
      </c>
      <c r="I1002" s="4" t="s">
        <v>30</v>
      </c>
      <c r="J1002" s="4" t="s">
        <v>188</v>
      </c>
      <c r="K1002" s="4" t="s">
        <v>255</v>
      </c>
      <c r="L1002" s="7">
        <v>31907.0</v>
      </c>
      <c r="M1002" s="4" t="s">
        <v>83</v>
      </c>
      <c r="N1002" s="4" t="s">
        <v>1258</v>
      </c>
      <c r="O1002" s="4" t="s">
        <v>35</v>
      </c>
      <c r="P1002" s="4" t="s">
        <v>121</v>
      </c>
      <c r="Q1002" s="4" t="s">
        <v>1259</v>
      </c>
      <c r="R1002" s="9">
        <v>40.3912470165556</v>
      </c>
      <c r="S1002" s="7">
        <v>1.0</v>
      </c>
      <c r="T1002" s="7">
        <v>0.0</v>
      </c>
      <c r="U1002" s="7">
        <v>12.1173741049667</v>
      </c>
      <c r="V1002" s="10" t="str">
        <f t="shared" si="1"/>
        <v>2016-07</v>
      </c>
    </row>
    <row r="1003">
      <c r="A1003" s="7">
        <v>1002.0</v>
      </c>
      <c r="B1003" s="4" t="s">
        <v>3081</v>
      </c>
      <c r="C1003" s="8">
        <v>42565.0</v>
      </c>
      <c r="D1003" s="8">
        <v>42569.0</v>
      </c>
      <c r="E1003" s="4" t="s">
        <v>26</v>
      </c>
      <c r="F1003" s="4" t="s">
        <v>1286</v>
      </c>
      <c r="G1003" s="4" t="s">
        <v>1287</v>
      </c>
      <c r="H1003" s="4" t="s">
        <v>46</v>
      </c>
      <c r="I1003" s="4" t="s">
        <v>30</v>
      </c>
      <c r="J1003" s="4" t="s">
        <v>362</v>
      </c>
      <c r="K1003" s="4" t="s">
        <v>48</v>
      </c>
      <c r="L1003" s="7">
        <v>94122.0</v>
      </c>
      <c r="M1003" s="4" t="s">
        <v>49</v>
      </c>
      <c r="N1003" s="4" t="s">
        <v>305</v>
      </c>
      <c r="O1003" s="4" t="s">
        <v>39</v>
      </c>
      <c r="P1003" s="4" t="s">
        <v>40</v>
      </c>
      <c r="Q1003" s="4" t="s">
        <v>306</v>
      </c>
      <c r="R1003" s="9">
        <v>110.376</v>
      </c>
      <c r="S1003" s="7">
        <v>3.0</v>
      </c>
      <c r="T1003" s="7">
        <v>0.2</v>
      </c>
      <c r="U1003" s="7">
        <v>12.4173</v>
      </c>
      <c r="V1003" s="10" t="str">
        <f t="shared" si="1"/>
        <v>2016-07</v>
      </c>
    </row>
    <row r="1004">
      <c r="A1004" s="7">
        <v>1003.0</v>
      </c>
      <c r="B1004" s="4" t="s">
        <v>3081</v>
      </c>
      <c r="C1004" s="8">
        <v>42565.0</v>
      </c>
      <c r="D1004" s="8">
        <v>42569.0</v>
      </c>
      <c r="E1004" s="4" t="s">
        <v>26</v>
      </c>
      <c r="F1004" s="4" t="s">
        <v>1286</v>
      </c>
      <c r="G1004" s="4" t="s">
        <v>1287</v>
      </c>
      <c r="H1004" s="4" t="s">
        <v>46</v>
      </c>
      <c r="I1004" s="4" t="s">
        <v>30</v>
      </c>
      <c r="J1004" s="4" t="s">
        <v>362</v>
      </c>
      <c r="K1004" s="4" t="s">
        <v>48</v>
      </c>
      <c r="L1004" s="7">
        <v>94122.0</v>
      </c>
      <c r="M1004" s="4" t="s">
        <v>49</v>
      </c>
      <c r="N1004" s="4" t="s">
        <v>3082</v>
      </c>
      <c r="O1004" s="4" t="s">
        <v>51</v>
      </c>
      <c r="P1004" s="4" t="s">
        <v>283</v>
      </c>
      <c r="Q1004" s="4" t="s">
        <v>3083</v>
      </c>
      <c r="R1004" s="9">
        <v>151.62</v>
      </c>
      <c r="S1004" s="7">
        <v>7.0</v>
      </c>
      <c r="T1004" s="7">
        <v>0.0</v>
      </c>
      <c r="U1004" s="7">
        <v>50.0346</v>
      </c>
      <c r="V1004" s="10" t="str">
        <f t="shared" si="1"/>
        <v>2016-07</v>
      </c>
    </row>
    <row r="1005">
      <c r="A1005" s="7">
        <v>1004.0</v>
      </c>
      <c r="B1005" s="4" t="s">
        <v>3081</v>
      </c>
      <c r="C1005" s="8">
        <v>42565.0</v>
      </c>
      <c r="D1005" s="8">
        <v>42569.0</v>
      </c>
      <c r="E1005" s="4" t="s">
        <v>26</v>
      </c>
      <c r="F1005" s="4" t="s">
        <v>1286</v>
      </c>
      <c r="G1005" s="4" t="s">
        <v>1287</v>
      </c>
      <c r="H1005" s="4" t="s">
        <v>46</v>
      </c>
      <c r="I1005" s="4" t="s">
        <v>30</v>
      </c>
      <c r="J1005" s="4" t="s">
        <v>362</v>
      </c>
      <c r="K1005" s="4" t="s">
        <v>48</v>
      </c>
      <c r="L1005" s="7">
        <v>94122.0</v>
      </c>
      <c r="M1005" s="4" t="s">
        <v>49</v>
      </c>
      <c r="N1005" s="4" t="s">
        <v>3084</v>
      </c>
      <c r="O1005" s="4" t="s">
        <v>35</v>
      </c>
      <c r="P1005" s="4" t="s">
        <v>121</v>
      </c>
      <c r="Q1005" s="4" t="s">
        <v>3085</v>
      </c>
      <c r="R1005" s="9">
        <v>30.8</v>
      </c>
      <c r="S1005" s="7">
        <v>4.0</v>
      </c>
      <c r="T1005" s="7">
        <v>0.0</v>
      </c>
      <c r="U1005" s="7">
        <v>10.164</v>
      </c>
      <c r="V1005" s="10" t="str">
        <f t="shared" si="1"/>
        <v>2016-07</v>
      </c>
    </row>
    <row r="1006">
      <c r="A1006" s="7">
        <v>1005.0</v>
      </c>
      <c r="B1006" s="4" t="s">
        <v>3086</v>
      </c>
      <c r="C1006" s="8">
        <v>42566.0</v>
      </c>
      <c r="D1006" s="8">
        <v>42572.0</v>
      </c>
      <c r="E1006" s="4" t="s">
        <v>26</v>
      </c>
      <c r="F1006" s="4" t="s">
        <v>924</v>
      </c>
      <c r="G1006" s="4" t="s">
        <v>925</v>
      </c>
      <c r="H1006" s="4" t="s">
        <v>112</v>
      </c>
      <c r="I1006" s="4" t="s">
        <v>30</v>
      </c>
      <c r="J1006" s="4" t="s">
        <v>3087</v>
      </c>
      <c r="K1006" s="4" t="s">
        <v>2919</v>
      </c>
      <c r="L1006" s="7">
        <v>84604.0</v>
      </c>
      <c r="M1006" s="4" t="s">
        <v>49</v>
      </c>
      <c r="N1006" s="4" t="s">
        <v>3088</v>
      </c>
      <c r="O1006" s="4" t="s">
        <v>51</v>
      </c>
      <c r="P1006" s="4" t="s">
        <v>635</v>
      </c>
      <c r="Q1006" s="4" t="s">
        <v>3089</v>
      </c>
      <c r="R1006" s="9">
        <v>44.4</v>
      </c>
      <c r="S1006" s="7">
        <v>5.0</v>
      </c>
      <c r="T1006" s="7">
        <v>0.0</v>
      </c>
      <c r="U1006" s="7">
        <v>12.432</v>
      </c>
      <c r="V1006" s="10" t="str">
        <f t="shared" si="1"/>
        <v>2016-07</v>
      </c>
    </row>
    <row r="1007">
      <c r="A1007" s="7">
        <v>1006.0</v>
      </c>
      <c r="B1007" s="4" t="s">
        <v>3090</v>
      </c>
      <c r="C1007" s="8">
        <v>42566.0</v>
      </c>
      <c r="D1007" s="8">
        <v>42571.0</v>
      </c>
      <c r="E1007" s="4" t="s">
        <v>26</v>
      </c>
      <c r="F1007" s="4" t="s">
        <v>3091</v>
      </c>
      <c r="G1007" s="4" t="s">
        <v>3092</v>
      </c>
      <c r="H1007" s="4" t="s">
        <v>29</v>
      </c>
      <c r="I1007" s="4" t="s">
        <v>30</v>
      </c>
      <c r="J1007" s="4" t="s">
        <v>3093</v>
      </c>
      <c r="K1007" s="4" t="s">
        <v>1138</v>
      </c>
      <c r="L1007" s="7">
        <v>97206.0</v>
      </c>
      <c r="M1007" s="4" t="s">
        <v>49</v>
      </c>
      <c r="N1007" s="4" t="s">
        <v>1529</v>
      </c>
      <c r="O1007" s="4" t="s">
        <v>35</v>
      </c>
      <c r="P1007" s="4" t="s">
        <v>263</v>
      </c>
      <c r="Q1007" s="4" t="s">
        <v>1530</v>
      </c>
      <c r="R1007" s="9">
        <v>230.28</v>
      </c>
      <c r="S1007" s="7">
        <v>3.0</v>
      </c>
      <c r="T1007" s="7">
        <v>0.2</v>
      </c>
      <c r="U1007" s="7">
        <v>23.028</v>
      </c>
      <c r="V1007" s="10" t="str">
        <f t="shared" si="1"/>
        <v>2016-07</v>
      </c>
    </row>
    <row r="1008">
      <c r="A1008" s="7">
        <v>1007.0</v>
      </c>
      <c r="B1008" s="4" t="s">
        <v>3090</v>
      </c>
      <c r="C1008" s="8">
        <v>42566.0</v>
      </c>
      <c r="D1008" s="8">
        <v>42571.0</v>
      </c>
      <c r="E1008" s="4" t="s">
        <v>26</v>
      </c>
      <c r="F1008" s="4" t="s">
        <v>3091</v>
      </c>
      <c r="G1008" s="4" t="s">
        <v>3092</v>
      </c>
      <c r="H1008" s="4" t="s">
        <v>29</v>
      </c>
      <c r="I1008" s="4" t="s">
        <v>30</v>
      </c>
      <c r="J1008" s="4" t="s">
        <v>3093</v>
      </c>
      <c r="K1008" s="4" t="s">
        <v>1138</v>
      </c>
      <c r="L1008" s="7">
        <v>97206.0</v>
      </c>
      <c r="M1008" s="4" t="s">
        <v>49</v>
      </c>
      <c r="N1008" s="4" t="s">
        <v>1893</v>
      </c>
      <c r="O1008" s="4" t="s">
        <v>51</v>
      </c>
      <c r="P1008" s="4" t="s">
        <v>124</v>
      </c>
      <c r="Q1008" s="4" t="s">
        <v>1894</v>
      </c>
      <c r="R1008" s="9">
        <v>105.52</v>
      </c>
      <c r="S1008" s="7">
        <v>5.0</v>
      </c>
      <c r="T1008" s="7">
        <v>0.2</v>
      </c>
      <c r="U1008" s="7">
        <v>34.294</v>
      </c>
      <c r="V1008" s="10" t="str">
        <f t="shared" si="1"/>
        <v>2016-07</v>
      </c>
    </row>
    <row r="1009">
      <c r="A1009" s="7">
        <v>1008.0</v>
      </c>
      <c r="B1009" s="4" t="s">
        <v>3094</v>
      </c>
      <c r="C1009" s="8">
        <v>42567.0</v>
      </c>
      <c r="D1009" s="8">
        <v>42573.0</v>
      </c>
      <c r="E1009" s="4" t="s">
        <v>26</v>
      </c>
      <c r="F1009" s="4" t="s">
        <v>3095</v>
      </c>
      <c r="G1009" s="4" t="s">
        <v>3096</v>
      </c>
      <c r="H1009" s="4" t="s">
        <v>29</v>
      </c>
      <c r="I1009" s="4" t="s">
        <v>30</v>
      </c>
      <c r="J1009" s="4" t="s">
        <v>3097</v>
      </c>
      <c r="K1009" s="4" t="s">
        <v>58</v>
      </c>
      <c r="L1009" s="7">
        <v>75051.0</v>
      </c>
      <c r="M1009" s="4" t="s">
        <v>59</v>
      </c>
      <c r="N1009" s="4" t="s">
        <v>3098</v>
      </c>
      <c r="O1009" s="4" t="s">
        <v>51</v>
      </c>
      <c r="P1009" s="4" t="s">
        <v>52</v>
      </c>
      <c r="Q1009" s="4" t="s">
        <v>3099</v>
      </c>
      <c r="R1009" s="9">
        <v>40.2417481481481</v>
      </c>
      <c r="S1009" s="7">
        <v>3.0</v>
      </c>
      <c r="T1009" s="7">
        <v>0.2</v>
      </c>
      <c r="U1009" s="7">
        <v>4.02417481481481</v>
      </c>
      <c r="V1009" s="10" t="str">
        <f t="shared" si="1"/>
        <v>2016-07</v>
      </c>
    </row>
    <row r="1010">
      <c r="A1010" s="7">
        <v>1009.0</v>
      </c>
      <c r="B1010" s="4" t="s">
        <v>3094</v>
      </c>
      <c r="C1010" s="8">
        <v>42567.0</v>
      </c>
      <c r="D1010" s="8">
        <v>42573.0</v>
      </c>
      <c r="E1010" s="4" t="s">
        <v>26</v>
      </c>
      <c r="F1010" s="4" t="s">
        <v>3095</v>
      </c>
      <c r="G1010" s="4" t="s">
        <v>3096</v>
      </c>
      <c r="H1010" s="4" t="s">
        <v>29</v>
      </c>
      <c r="I1010" s="4" t="s">
        <v>30</v>
      </c>
      <c r="J1010" s="4" t="s">
        <v>3097</v>
      </c>
      <c r="K1010" s="4" t="s">
        <v>58</v>
      </c>
      <c r="L1010" s="7">
        <v>75051.0</v>
      </c>
      <c r="M1010" s="4" t="s">
        <v>59</v>
      </c>
      <c r="N1010" s="4" t="s">
        <v>2927</v>
      </c>
      <c r="O1010" s="4" t="s">
        <v>51</v>
      </c>
      <c r="P1010" s="4" t="s">
        <v>124</v>
      </c>
      <c r="Q1010" s="4" t="s">
        <v>2928</v>
      </c>
      <c r="R1010" s="9">
        <v>21.6386962962963</v>
      </c>
      <c r="S1010" s="7">
        <v>3.0</v>
      </c>
      <c r="T1010" s="7">
        <v>0.2</v>
      </c>
      <c r="U1010" s="7">
        <v>6.76209259259259</v>
      </c>
      <c r="V1010" s="10" t="str">
        <f t="shared" si="1"/>
        <v>2016-07</v>
      </c>
    </row>
    <row r="1011">
      <c r="A1011" s="7">
        <v>1010.0</v>
      </c>
      <c r="B1011" s="4" t="s">
        <v>3100</v>
      </c>
      <c r="C1011" s="8">
        <v>42567.0</v>
      </c>
      <c r="D1011" s="8">
        <v>42572.0</v>
      </c>
      <c r="E1011" s="4" t="s">
        <v>26</v>
      </c>
      <c r="F1011" s="4" t="s">
        <v>2480</v>
      </c>
      <c r="G1011" s="4" t="s">
        <v>2481</v>
      </c>
      <c r="H1011" s="4" t="s">
        <v>46</v>
      </c>
      <c r="I1011" s="4" t="s">
        <v>30</v>
      </c>
      <c r="J1011" s="4" t="s">
        <v>90</v>
      </c>
      <c r="K1011" s="4" t="s">
        <v>91</v>
      </c>
      <c r="L1011" s="7">
        <v>19120.0</v>
      </c>
      <c r="M1011" s="4" t="s">
        <v>33</v>
      </c>
      <c r="N1011" s="4" t="s">
        <v>3101</v>
      </c>
      <c r="O1011" s="4" t="s">
        <v>39</v>
      </c>
      <c r="P1011" s="4" t="s">
        <v>40</v>
      </c>
      <c r="Q1011" s="4" t="s">
        <v>3102</v>
      </c>
      <c r="R1011" s="9">
        <v>155.654614814815</v>
      </c>
      <c r="S1011" s="7">
        <v>3.0</v>
      </c>
      <c r="T1011" s="7">
        <v>0.4</v>
      </c>
      <c r="U1011" s="7">
        <v>-31.130922962963</v>
      </c>
      <c r="V1011" s="10" t="str">
        <f t="shared" si="1"/>
        <v>2016-07</v>
      </c>
    </row>
    <row r="1012">
      <c r="A1012" s="7">
        <v>1011.0</v>
      </c>
      <c r="B1012" s="4" t="s">
        <v>3100</v>
      </c>
      <c r="C1012" s="8">
        <v>42567.0</v>
      </c>
      <c r="D1012" s="8">
        <v>42572.0</v>
      </c>
      <c r="E1012" s="4" t="s">
        <v>26</v>
      </c>
      <c r="F1012" s="4" t="s">
        <v>2480</v>
      </c>
      <c r="G1012" s="4" t="s">
        <v>2481</v>
      </c>
      <c r="H1012" s="4" t="s">
        <v>46</v>
      </c>
      <c r="I1012" s="4" t="s">
        <v>30</v>
      </c>
      <c r="J1012" s="4" t="s">
        <v>90</v>
      </c>
      <c r="K1012" s="4" t="s">
        <v>91</v>
      </c>
      <c r="L1012" s="7">
        <v>19120.0</v>
      </c>
      <c r="M1012" s="4" t="s">
        <v>33</v>
      </c>
      <c r="N1012" s="4" t="s">
        <v>3103</v>
      </c>
      <c r="O1012" s="4" t="s">
        <v>39</v>
      </c>
      <c r="P1012" s="4" t="s">
        <v>40</v>
      </c>
      <c r="Q1012" s="4" t="s">
        <v>3104</v>
      </c>
      <c r="R1012" s="9">
        <v>534.455041975309</v>
      </c>
      <c r="S1012" s="7">
        <v>4.0</v>
      </c>
      <c r="T1012" s="7">
        <v>0.4</v>
      </c>
      <c r="U1012" s="7">
        <v>-124.706176460905</v>
      </c>
      <c r="V1012" s="10" t="str">
        <f t="shared" si="1"/>
        <v>2016-07</v>
      </c>
    </row>
    <row r="1013">
      <c r="A1013" s="7">
        <v>1012.0</v>
      </c>
      <c r="B1013" s="4" t="s">
        <v>3100</v>
      </c>
      <c r="C1013" s="8">
        <v>42567.0</v>
      </c>
      <c r="D1013" s="8">
        <v>42572.0</v>
      </c>
      <c r="E1013" s="4" t="s">
        <v>26</v>
      </c>
      <c r="F1013" s="4" t="s">
        <v>2480</v>
      </c>
      <c r="G1013" s="4" t="s">
        <v>2481</v>
      </c>
      <c r="H1013" s="4" t="s">
        <v>46</v>
      </c>
      <c r="I1013" s="4" t="s">
        <v>30</v>
      </c>
      <c r="J1013" s="4" t="s">
        <v>90</v>
      </c>
      <c r="K1013" s="4" t="s">
        <v>91</v>
      </c>
      <c r="L1013" s="7">
        <v>19120.0</v>
      </c>
      <c r="M1013" s="4" t="s">
        <v>33</v>
      </c>
      <c r="N1013" s="4" t="s">
        <v>1311</v>
      </c>
      <c r="O1013" s="4" t="s">
        <v>51</v>
      </c>
      <c r="P1013" s="4" t="s">
        <v>635</v>
      </c>
      <c r="Q1013" s="4" t="s">
        <v>1312</v>
      </c>
      <c r="R1013" s="9">
        <v>6.31344855967078</v>
      </c>
      <c r="S1013" s="7">
        <v>2.0</v>
      </c>
      <c r="T1013" s="7">
        <v>0.2</v>
      </c>
      <c r="U1013" s="7">
        <v>0.789181069958848</v>
      </c>
      <c r="V1013" s="10" t="str">
        <f t="shared" si="1"/>
        <v>2016-07</v>
      </c>
    </row>
    <row r="1014">
      <c r="A1014" s="7">
        <v>1013.0</v>
      </c>
      <c r="B1014" s="4" t="s">
        <v>3105</v>
      </c>
      <c r="C1014" s="8">
        <v>42567.0</v>
      </c>
      <c r="D1014" s="8">
        <v>42569.0</v>
      </c>
      <c r="E1014" s="4" t="s">
        <v>98</v>
      </c>
      <c r="F1014" s="4" t="s">
        <v>3091</v>
      </c>
      <c r="G1014" s="4" t="s">
        <v>3092</v>
      </c>
      <c r="H1014" s="4" t="s">
        <v>29</v>
      </c>
      <c r="I1014" s="4" t="s">
        <v>30</v>
      </c>
      <c r="J1014" s="4" t="s">
        <v>455</v>
      </c>
      <c r="K1014" s="4" t="s">
        <v>58</v>
      </c>
      <c r="L1014" s="7">
        <v>77036.0</v>
      </c>
      <c r="M1014" s="4" t="s">
        <v>59</v>
      </c>
      <c r="N1014" s="4" t="s">
        <v>1967</v>
      </c>
      <c r="O1014" s="4" t="s">
        <v>35</v>
      </c>
      <c r="P1014" s="4" t="s">
        <v>121</v>
      </c>
      <c r="Q1014" s="4" t="s">
        <v>1968</v>
      </c>
      <c r="R1014" s="9">
        <v>10.3263802469136</v>
      </c>
      <c r="S1014" s="7">
        <v>3.0</v>
      </c>
      <c r="T1014" s="7">
        <v>0.6</v>
      </c>
      <c r="U1014" s="7">
        <v>-4.13055209876543</v>
      </c>
      <c r="V1014" s="10" t="str">
        <f t="shared" si="1"/>
        <v>2016-07</v>
      </c>
    </row>
    <row r="1015">
      <c r="A1015" s="7">
        <v>1014.0</v>
      </c>
      <c r="B1015" s="4" t="s">
        <v>3106</v>
      </c>
      <c r="C1015" s="8">
        <v>42567.0</v>
      </c>
      <c r="D1015" s="8">
        <v>42571.0</v>
      </c>
      <c r="E1015" s="4" t="s">
        <v>98</v>
      </c>
      <c r="F1015" s="4" t="s">
        <v>346</v>
      </c>
      <c r="G1015" s="4" t="s">
        <v>347</v>
      </c>
      <c r="H1015" s="4" t="s">
        <v>29</v>
      </c>
      <c r="I1015" s="4" t="s">
        <v>30</v>
      </c>
      <c r="J1015" s="4" t="s">
        <v>1095</v>
      </c>
      <c r="K1015" s="4" t="s">
        <v>2898</v>
      </c>
      <c r="L1015" s="7">
        <v>29203.0</v>
      </c>
      <c r="M1015" s="4" t="s">
        <v>83</v>
      </c>
      <c r="N1015" s="4" t="s">
        <v>1524</v>
      </c>
      <c r="O1015" s="4" t="s">
        <v>51</v>
      </c>
      <c r="P1015" s="4" t="s">
        <v>205</v>
      </c>
      <c r="Q1015" s="4" t="s">
        <v>1525</v>
      </c>
      <c r="R1015" s="9">
        <v>7.8899069214138</v>
      </c>
      <c r="S1015" s="7">
        <v>5.0</v>
      </c>
      <c r="T1015" s="7">
        <v>0.0</v>
      </c>
      <c r="U1015" s="7">
        <v>3.70825625306448</v>
      </c>
      <c r="V1015" s="10" t="str">
        <f t="shared" si="1"/>
        <v>2016-07</v>
      </c>
    </row>
    <row r="1016">
      <c r="A1016" s="7">
        <v>1015.0</v>
      </c>
      <c r="B1016" s="4" t="s">
        <v>3106</v>
      </c>
      <c r="C1016" s="8">
        <v>42567.0</v>
      </c>
      <c r="D1016" s="8">
        <v>42571.0</v>
      </c>
      <c r="E1016" s="4" t="s">
        <v>98</v>
      </c>
      <c r="F1016" s="4" t="s">
        <v>346</v>
      </c>
      <c r="G1016" s="4" t="s">
        <v>347</v>
      </c>
      <c r="H1016" s="4" t="s">
        <v>29</v>
      </c>
      <c r="I1016" s="4" t="s">
        <v>30</v>
      </c>
      <c r="J1016" s="4" t="s">
        <v>1095</v>
      </c>
      <c r="K1016" s="4" t="s">
        <v>2898</v>
      </c>
      <c r="L1016" s="7">
        <v>29203.0</v>
      </c>
      <c r="M1016" s="4" t="s">
        <v>83</v>
      </c>
      <c r="N1016" s="4" t="s">
        <v>3107</v>
      </c>
      <c r="O1016" s="4" t="s">
        <v>51</v>
      </c>
      <c r="P1016" s="4" t="s">
        <v>93</v>
      </c>
      <c r="Q1016" s="4" t="s">
        <v>3108</v>
      </c>
      <c r="R1016" s="9">
        <v>17.3870905984943</v>
      </c>
      <c r="S1016" s="7">
        <v>3.0</v>
      </c>
      <c r="T1016" s="7">
        <v>0.0</v>
      </c>
      <c r="U1016" s="7">
        <v>4.34677264962356</v>
      </c>
      <c r="V1016" s="10" t="str">
        <f t="shared" si="1"/>
        <v>2016-07</v>
      </c>
    </row>
    <row r="1017">
      <c r="A1017" s="7">
        <v>1016.0</v>
      </c>
      <c r="B1017" s="4" t="s">
        <v>3106</v>
      </c>
      <c r="C1017" s="8">
        <v>42567.0</v>
      </c>
      <c r="D1017" s="8">
        <v>42571.0</v>
      </c>
      <c r="E1017" s="4" t="s">
        <v>98</v>
      </c>
      <c r="F1017" s="4" t="s">
        <v>346</v>
      </c>
      <c r="G1017" s="4" t="s">
        <v>347</v>
      </c>
      <c r="H1017" s="4" t="s">
        <v>29</v>
      </c>
      <c r="I1017" s="4" t="s">
        <v>30</v>
      </c>
      <c r="J1017" s="4" t="s">
        <v>1095</v>
      </c>
      <c r="K1017" s="4" t="s">
        <v>2898</v>
      </c>
      <c r="L1017" s="7">
        <v>29203.0</v>
      </c>
      <c r="M1017" s="4" t="s">
        <v>83</v>
      </c>
      <c r="N1017" s="4" t="s">
        <v>2176</v>
      </c>
      <c r="O1017" s="4" t="s">
        <v>51</v>
      </c>
      <c r="P1017" s="4" t="s">
        <v>76</v>
      </c>
      <c r="Q1017" s="4" t="s">
        <v>2177</v>
      </c>
      <c r="R1017" s="9">
        <v>18.8015361772942</v>
      </c>
      <c r="S1017" s="7">
        <v>5.0</v>
      </c>
      <c r="T1017" s="7">
        <v>0.0</v>
      </c>
      <c r="U1017" s="7">
        <v>8.64870664155534</v>
      </c>
      <c r="V1017" s="10" t="str">
        <f t="shared" si="1"/>
        <v>2016-07</v>
      </c>
    </row>
    <row r="1018">
      <c r="A1018" s="7">
        <v>1017.0</v>
      </c>
      <c r="B1018" s="4" t="s">
        <v>3106</v>
      </c>
      <c r="C1018" s="8">
        <v>42567.0</v>
      </c>
      <c r="D1018" s="8">
        <v>42571.0</v>
      </c>
      <c r="E1018" s="4" t="s">
        <v>98</v>
      </c>
      <c r="F1018" s="4" t="s">
        <v>346</v>
      </c>
      <c r="G1018" s="4" t="s">
        <v>347</v>
      </c>
      <c r="H1018" s="4" t="s">
        <v>29</v>
      </c>
      <c r="I1018" s="4" t="s">
        <v>30</v>
      </c>
      <c r="J1018" s="4" t="s">
        <v>1095</v>
      </c>
      <c r="K1018" s="4" t="s">
        <v>2898</v>
      </c>
      <c r="L1018" s="7">
        <v>29203.0</v>
      </c>
      <c r="M1018" s="4" t="s">
        <v>83</v>
      </c>
      <c r="N1018" s="4" t="s">
        <v>3109</v>
      </c>
      <c r="O1018" s="4" t="s">
        <v>39</v>
      </c>
      <c r="P1018" s="4" t="s">
        <v>61</v>
      </c>
      <c r="Q1018" s="4" t="s">
        <v>3110</v>
      </c>
      <c r="R1018" s="9">
        <v>58.9675552045149</v>
      </c>
      <c r="S1018" s="7">
        <v>2.0</v>
      </c>
      <c r="T1018" s="7">
        <v>0.0</v>
      </c>
      <c r="U1018" s="7">
        <v>14.1522132490836</v>
      </c>
      <c r="V1018" s="10" t="str">
        <f t="shared" si="1"/>
        <v>2016-07</v>
      </c>
    </row>
    <row r="1019">
      <c r="A1019" s="7">
        <v>1018.0</v>
      </c>
      <c r="B1019" s="4" t="s">
        <v>3106</v>
      </c>
      <c r="C1019" s="8">
        <v>42567.0</v>
      </c>
      <c r="D1019" s="8">
        <v>42571.0</v>
      </c>
      <c r="E1019" s="4" t="s">
        <v>98</v>
      </c>
      <c r="F1019" s="4" t="s">
        <v>346</v>
      </c>
      <c r="G1019" s="4" t="s">
        <v>347</v>
      </c>
      <c r="H1019" s="4" t="s">
        <v>29</v>
      </c>
      <c r="I1019" s="4" t="s">
        <v>30</v>
      </c>
      <c r="J1019" s="4" t="s">
        <v>1095</v>
      </c>
      <c r="K1019" s="4" t="s">
        <v>2898</v>
      </c>
      <c r="L1019" s="7">
        <v>29203.0</v>
      </c>
      <c r="M1019" s="4" t="s">
        <v>83</v>
      </c>
      <c r="N1019" s="4" t="s">
        <v>1761</v>
      </c>
      <c r="O1019" s="4" t="s">
        <v>51</v>
      </c>
      <c r="P1019" s="4" t="s">
        <v>76</v>
      </c>
      <c r="Q1019" s="4" t="s">
        <v>1762</v>
      </c>
      <c r="R1019" s="9">
        <v>5.0156962566487</v>
      </c>
      <c r="S1019" s="7">
        <v>2.0</v>
      </c>
      <c r="T1019" s="7">
        <v>0.0</v>
      </c>
      <c r="U1019" s="7">
        <v>2.45769116575786</v>
      </c>
      <c r="V1019" s="10" t="str">
        <f t="shared" si="1"/>
        <v>2016-07</v>
      </c>
    </row>
    <row r="1020">
      <c r="A1020" s="7">
        <v>1019.0</v>
      </c>
      <c r="B1020" s="4" t="s">
        <v>3106</v>
      </c>
      <c r="C1020" s="8">
        <v>42567.0</v>
      </c>
      <c r="D1020" s="8">
        <v>42571.0</v>
      </c>
      <c r="E1020" s="4" t="s">
        <v>98</v>
      </c>
      <c r="F1020" s="4" t="s">
        <v>346</v>
      </c>
      <c r="G1020" s="4" t="s">
        <v>347</v>
      </c>
      <c r="H1020" s="4" t="s">
        <v>29</v>
      </c>
      <c r="I1020" s="4" t="s">
        <v>30</v>
      </c>
      <c r="J1020" s="4" t="s">
        <v>1095</v>
      </c>
      <c r="K1020" s="4" t="s">
        <v>2898</v>
      </c>
      <c r="L1020" s="7">
        <v>29203.0</v>
      </c>
      <c r="M1020" s="4" t="s">
        <v>83</v>
      </c>
      <c r="N1020" s="4" t="s">
        <v>3111</v>
      </c>
      <c r="O1020" s="4" t="s">
        <v>51</v>
      </c>
      <c r="P1020" s="4" t="s">
        <v>124</v>
      </c>
      <c r="Q1020" s="4" t="s">
        <v>3112</v>
      </c>
      <c r="R1020" s="9">
        <v>46.245329760379</v>
      </c>
      <c r="S1020" s="7">
        <v>9.0</v>
      </c>
      <c r="T1020" s="7">
        <v>0.0</v>
      </c>
      <c r="U1020" s="7">
        <v>22.1977582849819</v>
      </c>
      <c r="V1020" s="10" t="str">
        <f t="shared" si="1"/>
        <v>2016-07</v>
      </c>
    </row>
    <row r="1021">
      <c r="A1021" s="7">
        <v>1020.0</v>
      </c>
      <c r="B1021" s="4" t="s">
        <v>3113</v>
      </c>
      <c r="C1021" s="8">
        <v>42568.0</v>
      </c>
      <c r="D1021" s="8">
        <v>42573.0</v>
      </c>
      <c r="E1021" s="4" t="s">
        <v>26</v>
      </c>
      <c r="F1021" s="4" t="s">
        <v>3114</v>
      </c>
      <c r="G1021" s="4" t="s">
        <v>3115</v>
      </c>
      <c r="H1021" s="4" t="s">
        <v>29</v>
      </c>
      <c r="I1021" s="4" t="s">
        <v>30</v>
      </c>
      <c r="J1021" s="4" t="s">
        <v>47</v>
      </c>
      <c r="K1021" s="4" t="s">
        <v>48</v>
      </c>
      <c r="L1021" s="7">
        <v>90049.0</v>
      </c>
      <c r="M1021" s="4" t="s">
        <v>49</v>
      </c>
      <c r="N1021" s="4" t="s">
        <v>2470</v>
      </c>
      <c r="O1021" s="4" t="s">
        <v>51</v>
      </c>
      <c r="P1021" s="4" t="s">
        <v>52</v>
      </c>
      <c r="Q1021" s="4" t="s">
        <v>2471</v>
      </c>
      <c r="R1021" s="9">
        <v>77.88</v>
      </c>
      <c r="S1021" s="7">
        <v>2.0</v>
      </c>
      <c r="T1021" s="7">
        <v>0.0</v>
      </c>
      <c r="U1021" s="7">
        <v>3.894</v>
      </c>
      <c r="V1021" s="10" t="str">
        <f t="shared" si="1"/>
        <v>2016-07</v>
      </c>
    </row>
    <row r="1022">
      <c r="A1022" s="7">
        <v>1021.0</v>
      </c>
      <c r="B1022" s="4" t="s">
        <v>3116</v>
      </c>
      <c r="C1022" s="8">
        <v>42568.0</v>
      </c>
      <c r="D1022" s="8">
        <v>42572.0</v>
      </c>
      <c r="E1022" s="4" t="s">
        <v>26</v>
      </c>
      <c r="F1022" s="4" t="s">
        <v>3117</v>
      </c>
      <c r="G1022" s="4" t="s">
        <v>3118</v>
      </c>
      <c r="H1022" s="4" t="s">
        <v>29</v>
      </c>
      <c r="I1022" s="4" t="s">
        <v>30</v>
      </c>
      <c r="J1022" s="4" t="s">
        <v>3119</v>
      </c>
      <c r="K1022" s="4" t="s">
        <v>203</v>
      </c>
      <c r="L1022" s="7">
        <v>8861.0</v>
      </c>
      <c r="M1022" s="4" t="s">
        <v>33</v>
      </c>
      <c r="N1022" s="4" t="s">
        <v>1684</v>
      </c>
      <c r="O1022" s="4" t="s">
        <v>51</v>
      </c>
      <c r="P1022" s="4" t="s">
        <v>283</v>
      </c>
      <c r="Q1022" s="4" t="s">
        <v>1685</v>
      </c>
      <c r="R1022" s="9">
        <v>175.892148148148</v>
      </c>
      <c r="S1022" s="7">
        <v>2.0</v>
      </c>
      <c r="T1022" s="7">
        <v>0.0</v>
      </c>
      <c r="U1022" s="7">
        <v>49.2498014814815</v>
      </c>
      <c r="V1022" s="10" t="str">
        <f t="shared" si="1"/>
        <v>2016-07</v>
      </c>
    </row>
    <row r="1023">
      <c r="A1023" s="7">
        <v>1022.0</v>
      </c>
      <c r="B1023" s="4" t="s">
        <v>3116</v>
      </c>
      <c r="C1023" s="8">
        <v>42568.0</v>
      </c>
      <c r="D1023" s="8">
        <v>42572.0</v>
      </c>
      <c r="E1023" s="4" t="s">
        <v>26</v>
      </c>
      <c r="F1023" s="4" t="s">
        <v>3117</v>
      </c>
      <c r="G1023" s="4" t="s">
        <v>3118</v>
      </c>
      <c r="H1023" s="4" t="s">
        <v>29</v>
      </c>
      <c r="I1023" s="4" t="s">
        <v>30</v>
      </c>
      <c r="J1023" s="4" t="s">
        <v>3119</v>
      </c>
      <c r="K1023" s="4" t="s">
        <v>203</v>
      </c>
      <c r="L1023" s="7">
        <v>8861.0</v>
      </c>
      <c r="M1023" s="4" t="s">
        <v>33</v>
      </c>
      <c r="N1023" s="4" t="s">
        <v>2517</v>
      </c>
      <c r="O1023" s="4" t="s">
        <v>39</v>
      </c>
      <c r="P1023" s="4" t="s">
        <v>40</v>
      </c>
      <c r="Q1023" s="4" t="s">
        <v>2518</v>
      </c>
      <c r="R1023" s="9">
        <v>645.644444444445</v>
      </c>
      <c r="S1023" s="7">
        <v>3.0</v>
      </c>
      <c r="T1023" s="7">
        <v>0.0</v>
      </c>
      <c r="U1023" s="7">
        <v>303.452888888889</v>
      </c>
      <c r="V1023" s="10" t="str">
        <f t="shared" si="1"/>
        <v>2016-07</v>
      </c>
    </row>
    <row r="1024">
      <c r="A1024" s="7">
        <v>1023.0</v>
      </c>
      <c r="B1024" s="4" t="s">
        <v>3116</v>
      </c>
      <c r="C1024" s="8">
        <v>42568.0</v>
      </c>
      <c r="D1024" s="8">
        <v>42572.0</v>
      </c>
      <c r="E1024" s="4" t="s">
        <v>26</v>
      </c>
      <c r="F1024" s="4" t="s">
        <v>3117</v>
      </c>
      <c r="G1024" s="4" t="s">
        <v>3118</v>
      </c>
      <c r="H1024" s="4" t="s">
        <v>29</v>
      </c>
      <c r="I1024" s="4" t="s">
        <v>30</v>
      </c>
      <c r="J1024" s="4" t="s">
        <v>3119</v>
      </c>
      <c r="K1024" s="4" t="s">
        <v>203</v>
      </c>
      <c r="L1024" s="7">
        <v>8861.0</v>
      </c>
      <c r="M1024" s="4" t="s">
        <v>33</v>
      </c>
      <c r="N1024" s="4" t="s">
        <v>3120</v>
      </c>
      <c r="O1024" s="4" t="s">
        <v>51</v>
      </c>
      <c r="P1024" s="4" t="s">
        <v>124</v>
      </c>
      <c r="Q1024" s="4" t="s">
        <v>3121</v>
      </c>
      <c r="R1024" s="9">
        <v>60.0005925925926</v>
      </c>
      <c r="S1024" s="7">
        <v>1.0</v>
      </c>
      <c r="T1024" s="7">
        <v>0.0</v>
      </c>
      <c r="U1024" s="7">
        <v>28.8002844444444</v>
      </c>
      <c r="V1024" s="10" t="str">
        <f t="shared" si="1"/>
        <v>2016-07</v>
      </c>
    </row>
    <row r="1025">
      <c r="A1025" s="7">
        <v>1024.0</v>
      </c>
      <c r="B1025" s="4" t="s">
        <v>3122</v>
      </c>
      <c r="C1025" s="8">
        <v>42568.0</v>
      </c>
      <c r="D1025" s="8">
        <v>42573.0</v>
      </c>
      <c r="E1025" s="4" t="s">
        <v>26</v>
      </c>
      <c r="F1025" s="4" t="s">
        <v>3123</v>
      </c>
      <c r="G1025" s="4" t="s">
        <v>3124</v>
      </c>
      <c r="H1025" s="4" t="s">
        <v>46</v>
      </c>
      <c r="I1025" s="4" t="s">
        <v>30</v>
      </c>
      <c r="J1025" s="4" t="s">
        <v>178</v>
      </c>
      <c r="K1025" s="4" t="s">
        <v>1155</v>
      </c>
      <c r="L1025" s="7">
        <v>65807.0</v>
      </c>
      <c r="M1025" s="4" t="s">
        <v>59</v>
      </c>
      <c r="N1025" s="4" t="s">
        <v>3125</v>
      </c>
      <c r="O1025" s="4" t="s">
        <v>51</v>
      </c>
      <c r="P1025" s="4" t="s">
        <v>124</v>
      </c>
      <c r="Q1025" s="4" t="s">
        <v>3126</v>
      </c>
      <c r="R1025" s="9">
        <v>23.7168888888889</v>
      </c>
      <c r="S1025" s="7">
        <v>3.0</v>
      </c>
      <c r="T1025" s="7">
        <v>0.0</v>
      </c>
      <c r="U1025" s="7">
        <v>10.9097688888889</v>
      </c>
      <c r="V1025" s="10" t="str">
        <f t="shared" si="1"/>
        <v>2016-07</v>
      </c>
    </row>
    <row r="1026">
      <c r="A1026" s="7">
        <v>1025.0</v>
      </c>
      <c r="B1026" s="4" t="s">
        <v>3122</v>
      </c>
      <c r="C1026" s="8">
        <v>42568.0</v>
      </c>
      <c r="D1026" s="8">
        <v>42573.0</v>
      </c>
      <c r="E1026" s="4" t="s">
        <v>26</v>
      </c>
      <c r="F1026" s="4" t="s">
        <v>3123</v>
      </c>
      <c r="G1026" s="4" t="s">
        <v>3124</v>
      </c>
      <c r="H1026" s="4" t="s">
        <v>46</v>
      </c>
      <c r="I1026" s="4" t="s">
        <v>30</v>
      </c>
      <c r="J1026" s="4" t="s">
        <v>178</v>
      </c>
      <c r="K1026" s="4" t="s">
        <v>1155</v>
      </c>
      <c r="L1026" s="7">
        <v>65807.0</v>
      </c>
      <c r="M1026" s="4" t="s">
        <v>59</v>
      </c>
      <c r="N1026" s="4" t="s">
        <v>485</v>
      </c>
      <c r="O1026" s="4" t="s">
        <v>51</v>
      </c>
      <c r="P1026" s="4" t="s">
        <v>52</v>
      </c>
      <c r="Q1026" s="4" t="s">
        <v>486</v>
      </c>
      <c r="R1026" s="9">
        <v>262.735111111111</v>
      </c>
      <c r="S1026" s="7">
        <v>3.0</v>
      </c>
      <c r="T1026" s="7">
        <v>0.0</v>
      </c>
      <c r="U1026" s="7">
        <v>5.25470222222222</v>
      </c>
      <c r="V1026" s="10" t="str">
        <f t="shared" si="1"/>
        <v>2016-07</v>
      </c>
    </row>
    <row r="1027">
      <c r="A1027" s="7">
        <v>1026.0</v>
      </c>
      <c r="B1027" s="4" t="s">
        <v>3122</v>
      </c>
      <c r="C1027" s="8">
        <v>42568.0</v>
      </c>
      <c r="D1027" s="8">
        <v>42573.0</v>
      </c>
      <c r="E1027" s="4" t="s">
        <v>26</v>
      </c>
      <c r="F1027" s="4" t="s">
        <v>3123</v>
      </c>
      <c r="G1027" s="4" t="s">
        <v>3124</v>
      </c>
      <c r="H1027" s="4" t="s">
        <v>46</v>
      </c>
      <c r="I1027" s="4" t="s">
        <v>30</v>
      </c>
      <c r="J1027" s="4" t="s">
        <v>178</v>
      </c>
      <c r="K1027" s="4" t="s">
        <v>1155</v>
      </c>
      <c r="L1027" s="7">
        <v>65807.0</v>
      </c>
      <c r="M1027" s="4" t="s">
        <v>59</v>
      </c>
      <c r="N1027" s="4" t="s">
        <v>758</v>
      </c>
      <c r="O1027" s="4" t="s">
        <v>51</v>
      </c>
      <c r="P1027" s="4" t="s">
        <v>124</v>
      </c>
      <c r="Q1027" s="4" t="s">
        <v>759</v>
      </c>
      <c r="R1027" s="9">
        <v>8.26251851851852</v>
      </c>
      <c r="S1027" s="7">
        <v>1.0</v>
      </c>
      <c r="T1027" s="7">
        <v>0.0</v>
      </c>
      <c r="U1027" s="7">
        <v>4.04863407407407</v>
      </c>
      <c r="V1027" s="10" t="str">
        <f t="shared" si="1"/>
        <v>2016-07</v>
      </c>
    </row>
    <row r="1028">
      <c r="A1028" s="7">
        <v>1027.0</v>
      </c>
      <c r="B1028" s="4" t="s">
        <v>3122</v>
      </c>
      <c r="C1028" s="8">
        <v>42568.0</v>
      </c>
      <c r="D1028" s="8">
        <v>42573.0</v>
      </c>
      <c r="E1028" s="4" t="s">
        <v>26</v>
      </c>
      <c r="F1028" s="4" t="s">
        <v>3123</v>
      </c>
      <c r="G1028" s="4" t="s">
        <v>3124</v>
      </c>
      <c r="H1028" s="4" t="s">
        <v>46</v>
      </c>
      <c r="I1028" s="4" t="s">
        <v>30</v>
      </c>
      <c r="J1028" s="4" t="s">
        <v>178</v>
      </c>
      <c r="K1028" s="4" t="s">
        <v>1155</v>
      </c>
      <c r="L1028" s="7">
        <v>65807.0</v>
      </c>
      <c r="M1028" s="4" t="s">
        <v>59</v>
      </c>
      <c r="N1028" s="4" t="s">
        <v>868</v>
      </c>
      <c r="O1028" s="4" t="s">
        <v>51</v>
      </c>
      <c r="P1028" s="4" t="s">
        <v>124</v>
      </c>
      <c r="Q1028" s="4" t="s">
        <v>869</v>
      </c>
      <c r="R1028" s="9">
        <v>56.064</v>
      </c>
      <c r="S1028" s="7">
        <v>8.0</v>
      </c>
      <c r="T1028" s="7">
        <v>0.0</v>
      </c>
      <c r="U1028" s="7">
        <v>27.47136</v>
      </c>
      <c r="V1028" s="10" t="str">
        <f t="shared" si="1"/>
        <v>2016-07</v>
      </c>
    </row>
    <row r="1029">
      <c r="A1029" s="7">
        <v>1028.0</v>
      </c>
      <c r="B1029" s="4" t="s">
        <v>3122</v>
      </c>
      <c r="C1029" s="8">
        <v>42568.0</v>
      </c>
      <c r="D1029" s="8">
        <v>42573.0</v>
      </c>
      <c r="E1029" s="4" t="s">
        <v>26</v>
      </c>
      <c r="F1029" s="4" t="s">
        <v>3123</v>
      </c>
      <c r="G1029" s="4" t="s">
        <v>3124</v>
      </c>
      <c r="H1029" s="4" t="s">
        <v>46</v>
      </c>
      <c r="I1029" s="4" t="s">
        <v>30</v>
      </c>
      <c r="J1029" s="4" t="s">
        <v>178</v>
      </c>
      <c r="K1029" s="4" t="s">
        <v>1155</v>
      </c>
      <c r="L1029" s="7">
        <v>65807.0</v>
      </c>
      <c r="M1029" s="4" t="s">
        <v>59</v>
      </c>
      <c r="N1029" s="4" t="s">
        <v>3127</v>
      </c>
      <c r="O1029" s="4" t="s">
        <v>51</v>
      </c>
      <c r="P1029" s="4" t="s">
        <v>52</v>
      </c>
      <c r="Q1029" s="4" t="s">
        <v>3128</v>
      </c>
      <c r="R1029" s="9">
        <v>286.776444444444</v>
      </c>
      <c r="S1029" s="7">
        <v>1.0</v>
      </c>
      <c r="T1029" s="7">
        <v>0.0</v>
      </c>
      <c r="U1029" s="7">
        <v>51.61976</v>
      </c>
      <c r="V1029" s="10" t="str">
        <f t="shared" si="1"/>
        <v>2016-07</v>
      </c>
    </row>
    <row r="1030">
      <c r="A1030" s="7">
        <v>1029.0</v>
      </c>
      <c r="B1030" s="4" t="s">
        <v>3129</v>
      </c>
      <c r="C1030" s="8">
        <v>42568.0</v>
      </c>
      <c r="D1030" s="8">
        <v>42573.0</v>
      </c>
      <c r="E1030" s="4" t="s">
        <v>98</v>
      </c>
      <c r="F1030" s="4" t="s">
        <v>3130</v>
      </c>
      <c r="G1030" s="4" t="s">
        <v>3131</v>
      </c>
      <c r="H1030" s="4" t="s">
        <v>46</v>
      </c>
      <c r="I1030" s="4" t="s">
        <v>30</v>
      </c>
      <c r="J1030" s="4" t="s">
        <v>163</v>
      </c>
      <c r="K1030" s="4" t="s">
        <v>164</v>
      </c>
      <c r="L1030" s="7">
        <v>98105.0</v>
      </c>
      <c r="M1030" s="4" t="s">
        <v>49</v>
      </c>
      <c r="N1030" s="4" t="s">
        <v>3132</v>
      </c>
      <c r="O1030" s="4" t="s">
        <v>35</v>
      </c>
      <c r="P1030" s="4" t="s">
        <v>121</v>
      </c>
      <c r="Q1030" s="4" t="s">
        <v>3133</v>
      </c>
      <c r="R1030" s="9">
        <v>12.42</v>
      </c>
      <c r="S1030" s="7">
        <v>3.0</v>
      </c>
      <c r="T1030" s="7">
        <v>0.0</v>
      </c>
      <c r="U1030" s="7">
        <v>4.4712</v>
      </c>
      <c r="V1030" s="10" t="str">
        <f t="shared" si="1"/>
        <v>2016-07</v>
      </c>
    </row>
    <row r="1031">
      <c r="A1031" s="7">
        <v>1030.0</v>
      </c>
      <c r="B1031" s="4" t="s">
        <v>3129</v>
      </c>
      <c r="C1031" s="8">
        <v>42568.0</v>
      </c>
      <c r="D1031" s="8">
        <v>42573.0</v>
      </c>
      <c r="E1031" s="4" t="s">
        <v>98</v>
      </c>
      <c r="F1031" s="4" t="s">
        <v>3130</v>
      </c>
      <c r="G1031" s="4" t="s">
        <v>3131</v>
      </c>
      <c r="H1031" s="4" t="s">
        <v>46</v>
      </c>
      <c r="I1031" s="4" t="s">
        <v>30</v>
      </c>
      <c r="J1031" s="4" t="s">
        <v>163</v>
      </c>
      <c r="K1031" s="4" t="s">
        <v>164</v>
      </c>
      <c r="L1031" s="7">
        <v>98105.0</v>
      </c>
      <c r="M1031" s="4" t="s">
        <v>49</v>
      </c>
      <c r="N1031" s="4" t="s">
        <v>3134</v>
      </c>
      <c r="O1031" s="4" t="s">
        <v>39</v>
      </c>
      <c r="P1031" s="4" t="s">
        <v>61</v>
      </c>
      <c r="Q1031" s="4" t="s">
        <v>3135</v>
      </c>
      <c r="R1031" s="9">
        <v>428.4</v>
      </c>
      <c r="S1031" s="7">
        <v>3.0</v>
      </c>
      <c r="T1031" s="7">
        <v>0.0</v>
      </c>
      <c r="U1031" s="7">
        <v>89.964</v>
      </c>
      <c r="V1031" s="10" t="str">
        <f t="shared" si="1"/>
        <v>2016-07</v>
      </c>
    </row>
    <row r="1032">
      <c r="A1032" s="7">
        <v>1031.0</v>
      </c>
      <c r="B1032" s="4" t="s">
        <v>3129</v>
      </c>
      <c r="C1032" s="8">
        <v>42568.0</v>
      </c>
      <c r="D1032" s="8">
        <v>42573.0</v>
      </c>
      <c r="E1032" s="4" t="s">
        <v>98</v>
      </c>
      <c r="F1032" s="4" t="s">
        <v>3130</v>
      </c>
      <c r="G1032" s="4" t="s">
        <v>3131</v>
      </c>
      <c r="H1032" s="4" t="s">
        <v>46</v>
      </c>
      <c r="I1032" s="4" t="s">
        <v>30</v>
      </c>
      <c r="J1032" s="4" t="s">
        <v>163</v>
      </c>
      <c r="K1032" s="4" t="s">
        <v>164</v>
      </c>
      <c r="L1032" s="7">
        <v>98105.0</v>
      </c>
      <c r="M1032" s="4" t="s">
        <v>49</v>
      </c>
      <c r="N1032" s="4" t="s">
        <v>3136</v>
      </c>
      <c r="O1032" s="4" t="s">
        <v>35</v>
      </c>
      <c r="P1032" s="4" t="s">
        <v>121</v>
      </c>
      <c r="Q1032" s="4" t="s">
        <v>3137</v>
      </c>
      <c r="R1032" s="9">
        <v>24.75</v>
      </c>
      <c r="S1032" s="7">
        <v>5.0</v>
      </c>
      <c r="T1032" s="7">
        <v>0.0</v>
      </c>
      <c r="U1032" s="7">
        <v>10.89</v>
      </c>
      <c r="V1032" s="10" t="str">
        <f t="shared" si="1"/>
        <v>2016-07</v>
      </c>
    </row>
    <row r="1033">
      <c r="A1033" s="7">
        <v>1032.0</v>
      </c>
      <c r="B1033" s="4" t="s">
        <v>3129</v>
      </c>
      <c r="C1033" s="8">
        <v>42568.0</v>
      </c>
      <c r="D1033" s="8">
        <v>42573.0</v>
      </c>
      <c r="E1033" s="4" t="s">
        <v>98</v>
      </c>
      <c r="F1033" s="4" t="s">
        <v>3130</v>
      </c>
      <c r="G1033" s="4" t="s">
        <v>3131</v>
      </c>
      <c r="H1033" s="4" t="s">
        <v>46</v>
      </c>
      <c r="I1033" s="4" t="s">
        <v>30</v>
      </c>
      <c r="J1033" s="4" t="s">
        <v>163</v>
      </c>
      <c r="K1033" s="4" t="s">
        <v>164</v>
      </c>
      <c r="L1033" s="7">
        <v>98105.0</v>
      </c>
      <c r="M1033" s="4" t="s">
        <v>49</v>
      </c>
      <c r="N1033" s="4" t="s">
        <v>3138</v>
      </c>
      <c r="O1033" s="4" t="s">
        <v>51</v>
      </c>
      <c r="P1033" s="4" t="s">
        <v>297</v>
      </c>
      <c r="Q1033" s="4" t="s">
        <v>3139</v>
      </c>
      <c r="R1033" s="9">
        <v>87.71</v>
      </c>
      <c r="S1033" s="7">
        <v>7.0</v>
      </c>
      <c r="T1033" s="7">
        <v>0.0</v>
      </c>
      <c r="U1033" s="7">
        <v>41.2237</v>
      </c>
      <c r="V1033" s="10" t="str">
        <f t="shared" si="1"/>
        <v>2016-07</v>
      </c>
    </row>
    <row r="1034">
      <c r="A1034" s="7">
        <v>1033.0</v>
      </c>
      <c r="B1034" s="4" t="s">
        <v>3129</v>
      </c>
      <c r="C1034" s="8">
        <v>42568.0</v>
      </c>
      <c r="D1034" s="8">
        <v>42573.0</v>
      </c>
      <c r="E1034" s="4" t="s">
        <v>98</v>
      </c>
      <c r="F1034" s="4" t="s">
        <v>3130</v>
      </c>
      <c r="G1034" s="4" t="s">
        <v>3131</v>
      </c>
      <c r="H1034" s="4" t="s">
        <v>46</v>
      </c>
      <c r="I1034" s="4" t="s">
        <v>30</v>
      </c>
      <c r="J1034" s="4" t="s">
        <v>163</v>
      </c>
      <c r="K1034" s="4" t="s">
        <v>164</v>
      </c>
      <c r="L1034" s="7">
        <v>98105.0</v>
      </c>
      <c r="M1034" s="4" t="s">
        <v>49</v>
      </c>
      <c r="N1034" s="4" t="s">
        <v>2145</v>
      </c>
      <c r="O1034" s="4" t="s">
        <v>51</v>
      </c>
      <c r="P1034" s="4" t="s">
        <v>52</v>
      </c>
      <c r="Q1034" s="4" t="s">
        <v>2146</v>
      </c>
      <c r="R1034" s="9">
        <v>69.52</v>
      </c>
      <c r="S1034" s="7">
        <v>2.0</v>
      </c>
      <c r="T1034" s="7">
        <v>0.0</v>
      </c>
      <c r="U1034" s="7">
        <v>17.38</v>
      </c>
      <c r="V1034" s="10" t="str">
        <f t="shared" si="1"/>
        <v>2016-07</v>
      </c>
    </row>
    <row r="1035">
      <c r="A1035" s="7">
        <v>1034.0</v>
      </c>
      <c r="B1035" s="4" t="s">
        <v>3129</v>
      </c>
      <c r="C1035" s="8">
        <v>42568.0</v>
      </c>
      <c r="D1035" s="8">
        <v>42573.0</v>
      </c>
      <c r="E1035" s="4" t="s">
        <v>98</v>
      </c>
      <c r="F1035" s="4" t="s">
        <v>3130</v>
      </c>
      <c r="G1035" s="4" t="s">
        <v>3131</v>
      </c>
      <c r="H1035" s="4" t="s">
        <v>46</v>
      </c>
      <c r="I1035" s="4" t="s">
        <v>30</v>
      </c>
      <c r="J1035" s="4" t="s">
        <v>163</v>
      </c>
      <c r="K1035" s="4" t="s">
        <v>164</v>
      </c>
      <c r="L1035" s="7">
        <v>98105.0</v>
      </c>
      <c r="M1035" s="4" t="s">
        <v>49</v>
      </c>
      <c r="N1035" s="4" t="s">
        <v>183</v>
      </c>
      <c r="O1035" s="4" t="s">
        <v>39</v>
      </c>
      <c r="P1035" s="4" t="s">
        <v>40</v>
      </c>
      <c r="Q1035" s="4" t="s">
        <v>184</v>
      </c>
      <c r="R1035" s="9">
        <v>20.784</v>
      </c>
      <c r="S1035" s="7">
        <v>2.0</v>
      </c>
      <c r="T1035" s="7">
        <v>0.2</v>
      </c>
      <c r="U1035" s="7">
        <v>-4.6764</v>
      </c>
      <c r="V1035" s="10" t="str">
        <f t="shared" si="1"/>
        <v>2016-07</v>
      </c>
    </row>
    <row r="1036">
      <c r="A1036" s="7">
        <v>1035.0</v>
      </c>
      <c r="B1036" s="4" t="s">
        <v>3129</v>
      </c>
      <c r="C1036" s="8">
        <v>42568.0</v>
      </c>
      <c r="D1036" s="8">
        <v>42573.0</v>
      </c>
      <c r="E1036" s="4" t="s">
        <v>98</v>
      </c>
      <c r="F1036" s="4" t="s">
        <v>3130</v>
      </c>
      <c r="G1036" s="4" t="s">
        <v>3131</v>
      </c>
      <c r="H1036" s="4" t="s">
        <v>46</v>
      </c>
      <c r="I1036" s="4" t="s">
        <v>30</v>
      </c>
      <c r="J1036" s="4" t="s">
        <v>163</v>
      </c>
      <c r="K1036" s="4" t="s">
        <v>164</v>
      </c>
      <c r="L1036" s="7">
        <v>98105.0</v>
      </c>
      <c r="M1036" s="4" t="s">
        <v>49</v>
      </c>
      <c r="N1036" s="4" t="s">
        <v>3140</v>
      </c>
      <c r="O1036" s="4" t="s">
        <v>51</v>
      </c>
      <c r="P1036" s="4" t="s">
        <v>76</v>
      </c>
      <c r="Q1036" s="4" t="s">
        <v>3141</v>
      </c>
      <c r="R1036" s="9">
        <v>12.816</v>
      </c>
      <c r="S1036" s="7">
        <v>3.0</v>
      </c>
      <c r="T1036" s="7">
        <v>0.2</v>
      </c>
      <c r="U1036" s="7">
        <v>4.1652</v>
      </c>
      <c r="V1036" s="10" t="str">
        <f t="shared" si="1"/>
        <v>2016-07</v>
      </c>
    </row>
    <row r="1037">
      <c r="A1037" s="7">
        <v>1036.0</v>
      </c>
      <c r="B1037" s="4" t="s">
        <v>3142</v>
      </c>
      <c r="C1037" s="8">
        <v>42568.0</v>
      </c>
      <c r="D1037" s="8">
        <v>42573.0</v>
      </c>
      <c r="E1037" s="4" t="s">
        <v>26</v>
      </c>
      <c r="F1037" s="4" t="s">
        <v>2414</v>
      </c>
      <c r="G1037" s="4" t="s">
        <v>2415</v>
      </c>
      <c r="H1037" s="4" t="s">
        <v>46</v>
      </c>
      <c r="I1037" s="4" t="s">
        <v>30</v>
      </c>
      <c r="J1037" s="4" t="s">
        <v>222</v>
      </c>
      <c r="K1037" s="4" t="s">
        <v>223</v>
      </c>
      <c r="L1037" s="7">
        <v>10024.0</v>
      </c>
      <c r="M1037" s="4" t="s">
        <v>33</v>
      </c>
      <c r="N1037" s="4" t="s">
        <v>3143</v>
      </c>
      <c r="O1037" s="4" t="s">
        <v>51</v>
      </c>
      <c r="P1037" s="4" t="s">
        <v>283</v>
      </c>
      <c r="Q1037" s="4" t="s">
        <v>3144</v>
      </c>
      <c r="R1037" s="9">
        <v>49.7048888888889</v>
      </c>
      <c r="S1037" s="7">
        <v>2.0</v>
      </c>
      <c r="T1037" s="7">
        <v>0.0</v>
      </c>
      <c r="U1037" s="7">
        <v>14.9114666666667</v>
      </c>
      <c r="V1037" s="10" t="str">
        <f t="shared" si="1"/>
        <v>2016-07</v>
      </c>
    </row>
    <row r="1038">
      <c r="A1038" s="7">
        <v>1037.0</v>
      </c>
      <c r="B1038" s="4" t="s">
        <v>3145</v>
      </c>
      <c r="C1038" s="8">
        <v>42569.0</v>
      </c>
      <c r="D1038" s="8">
        <v>42575.0</v>
      </c>
      <c r="E1038" s="4" t="s">
        <v>26</v>
      </c>
      <c r="F1038" s="4" t="s">
        <v>3146</v>
      </c>
      <c r="G1038" s="4" t="s">
        <v>3147</v>
      </c>
      <c r="H1038" s="4" t="s">
        <v>29</v>
      </c>
      <c r="I1038" s="4" t="s">
        <v>30</v>
      </c>
      <c r="J1038" s="4" t="s">
        <v>740</v>
      </c>
      <c r="K1038" s="4" t="s">
        <v>741</v>
      </c>
      <c r="L1038" s="7">
        <v>80219.0</v>
      </c>
      <c r="M1038" s="4" t="s">
        <v>49</v>
      </c>
      <c r="N1038" s="4" t="s">
        <v>3023</v>
      </c>
      <c r="O1038" s="4" t="s">
        <v>35</v>
      </c>
      <c r="P1038" s="4" t="s">
        <v>263</v>
      </c>
      <c r="Q1038" s="4" t="s">
        <v>3024</v>
      </c>
      <c r="R1038" s="9">
        <v>544.008</v>
      </c>
      <c r="S1038" s="7">
        <v>3.0</v>
      </c>
      <c r="T1038" s="7">
        <v>0.2</v>
      </c>
      <c r="U1038" s="7">
        <v>40.8006</v>
      </c>
      <c r="V1038" s="10" t="str">
        <f t="shared" si="1"/>
        <v>2016-07</v>
      </c>
    </row>
    <row r="1039">
      <c r="A1039" s="7">
        <v>1038.0</v>
      </c>
      <c r="B1039" s="4" t="s">
        <v>3145</v>
      </c>
      <c r="C1039" s="8">
        <v>42569.0</v>
      </c>
      <c r="D1039" s="8">
        <v>42575.0</v>
      </c>
      <c r="E1039" s="4" t="s">
        <v>26</v>
      </c>
      <c r="F1039" s="4" t="s">
        <v>3146</v>
      </c>
      <c r="G1039" s="4" t="s">
        <v>3147</v>
      </c>
      <c r="H1039" s="4" t="s">
        <v>29</v>
      </c>
      <c r="I1039" s="4" t="s">
        <v>30</v>
      </c>
      <c r="J1039" s="4" t="s">
        <v>740</v>
      </c>
      <c r="K1039" s="4" t="s">
        <v>741</v>
      </c>
      <c r="L1039" s="7">
        <v>80219.0</v>
      </c>
      <c r="M1039" s="4" t="s">
        <v>49</v>
      </c>
      <c r="N1039" s="4" t="s">
        <v>1691</v>
      </c>
      <c r="O1039" s="4" t="s">
        <v>51</v>
      </c>
      <c r="P1039" s="4" t="s">
        <v>76</v>
      </c>
      <c r="Q1039" s="4" t="s">
        <v>1692</v>
      </c>
      <c r="R1039" s="9">
        <v>1.872</v>
      </c>
      <c r="S1039" s="7">
        <v>3.0</v>
      </c>
      <c r="T1039" s="7">
        <v>0.7</v>
      </c>
      <c r="U1039" s="7">
        <v>-1.4352</v>
      </c>
      <c r="V1039" s="10" t="str">
        <f t="shared" si="1"/>
        <v>2016-07</v>
      </c>
    </row>
    <row r="1040">
      <c r="A1040" s="7">
        <v>1039.0</v>
      </c>
      <c r="B1040" s="4" t="s">
        <v>3145</v>
      </c>
      <c r="C1040" s="8">
        <v>42569.0</v>
      </c>
      <c r="D1040" s="8">
        <v>42575.0</v>
      </c>
      <c r="E1040" s="4" t="s">
        <v>26</v>
      </c>
      <c r="F1040" s="4" t="s">
        <v>3146</v>
      </c>
      <c r="G1040" s="4" t="s">
        <v>3147</v>
      </c>
      <c r="H1040" s="4" t="s">
        <v>29</v>
      </c>
      <c r="I1040" s="4" t="s">
        <v>30</v>
      </c>
      <c r="J1040" s="4" t="s">
        <v>740</v>
      </c>
      <c r="K1040" s="4" t="s">
        <v>741</v>
      </c>
      <c r="L1040" s="7">
        <v>80219.0</v>
      </c>
      <c r="M1040" s="4" t="s">
        <v>49</v>
      </c>
      <c r="N1040" s="4" t="s">
        <v>3148</v>
      </c>
      <c r="O1040" s="4" t="s">
        <v>35</v>
      </c>
      <c r="P1040" s="4" t="s">
        <v>263</v>
      </c>
      <c r="Q1040" s="4" t="s">
        <v>3149</v>
      </c>
      <c r="R1040" s="9">
        <v>854.352</v>
      </c>
      <c r="S1040" s="7">
        <v>3.0</v>
      </c>
      <c r="T1040" s="7">
        <v>0.2</v>
      </c>
      <c r="U1040" s="7">
        <v>10.6794</v>
      </c>
      <c r="V1040" s="10" t="str">
        <f t="shared" si="1"/>
        <v>2016-07</v>
      </c>
    </row>
    <row r="1041">
      <c r="A1041" s="7">
        <v>1040.0</v>
      </c>
      <c r="B1041" s="4" t="s">
        <v>3145</v>
      </c>
      <c r="C1041" s="8">
        <v>42569.0</v>
      </c>
      <c r="D1041" s="8">
        <v>42575.0</v>
      </c>
      <c r="E1041" s="4" t="s">
        <v>26</v>
      </c>
      <c r="F1041" s="4" t="s">
        <v>3146</v>
      </c>
      <c r="G1041" s="4" t="s">
        <v>3147</v>
      </c>
      <c r="H1041" s="4" t="s">
        <v>29</v>
      </c>
      <c r="I1041" s="4" t="s">
        <v>30</v>
      </c>
      <c r="J1041" s="4" t="s">
        <v>740</v>
      </c>
      <c r="K1041" s="4" t="s">
        <v>741</v>
      </c>
      <c r="L1041" s="7">
        <v>80219.0</v>
      </c>
      <c r="M1041" s="4" t="s">
        <v>49</v>
      </c>
      <c r="N1041" s="4" t="s">
        <v>3150</v>
      </c>
      <c r="O1041" s="4" t="s">
        <v>51</v>
      </c>
      <c r="P1041" s="4" t="s">
        <v>52</v>
      </c>
      <c r="Q1041" s="4" t="s">
        <v>3151</v>
      </c>
      <c r="R1041" s="9">
        <v>593.568</v>
      </c>
      <c r="S1041" s="7">
        <v>2.0</v>
      </c>
      <c r="T1041" s="7">
        <v>0.2</v>
      </c>
      <c r="U1041" s="7">
        <v>0.0</v>
      </c>
      <c r="V1041" s="10" t="str">
        <f t="shared" si="1"/>
        <v>2016-07</v>
      </c>
    </row>
    <row r="1042">
      <c r="A1042" s="7">
        <v>1041.0</v>
      </c>
      <c r="B1042" s="4" t="s">
        <v>3145</v>
      </c>
      <c r="C1042" s="8">
        <v>42569.0</v>
      </c>
      <c r="D1042" s="8">
        <v>42575.0</v>
      </c>
      <c r="E1042" s="4" t="s">
        <v>26</v>
      </c>
      <c r="F1042" s="4" t="s">
        <v>3146</v>
      </c>
      <c r="G1042" s="4" t="s">
        <v>3147</v>
      </c>
      <c r="H1042" s="4" t="s">
        <v>29</v>
      </c>
      <c r="I1042" s="4" t="s">
        <v>30</v>
      </c>
      <c r="J1042" s="4" t="s">
        <v>740</v>
      </c>
      <c r="K1042" s="4" t="s">
        <v>741</v>
      </c>
      <c r="L1042" s="7">
        <v>80219.0</v>
      </c>
      <c r="M1042" s="4" t="s">
        <v>49</v>
      </c>
      <c r="N1042" s="4" t="s">
        <v>2267</v>
      </c>
      <c r="O1042" s="4" t="s">
        <v>51</v>
      </c>
      <c r="P1042" s="4" t="s">
        <v>52</v>
      </c>
      <c r="Q1042" s="4" t="s">
        <v>2268</v>
      </c>
      <c r="R1042" s="9">
        <v>338.04</v>
      </c>
      <c r="S1042" s="7">
        <v>3.0</v>
      </c>
      <c r="T1042" s="7">
        <v>0.2</v>
      </c>
      <c r="U1042" s="7">
        <v>-33.804</v>
      </c>
      <c r="V1042" s="10" t="str">
        <f t="shared" si="1"/>
        <v>2016-07</v>
      </c>
    </row>
    <row r="1043">
      <c r="A1043" s="7">
        <v>1042.0</v>
      </c>
      <c r="B1043" s="4" t="s">
        <v>3152</v>
      </c>
      <c r="C1043" s="8">
        <v>42569.0</v>
      </c>
      <c r="D1043" s="8">
        <v>42574.0</v>
      </c>
      <c r="E1043" s="4" t="s">
        <v>26</v>
      </c>
      <c r="F1043" s="4" t="s">
        <v>2867</v>
      </c>
      <c r="G1043" s="4" t="s">
        <v>2868</v>
      </c>
      <c r="H1043" s="4" t="s">
        <v>29</v>
      </c>
      <c r="I1043" s="4" t="s">
        <v>30</v>
      </c>
      <c r="J1043" s="4" t="s">
        <v>3153</v>
      </c>
      <c r="K1043" s="4" t="s">
        <v>462</v>
      </c>
      <c r="L1043" s="7">
        <v>42104.0</v>
      </c>
      <c r="M1043" s="4" t="s">
        <v>83</v>
      </c>
      <c r="N1043" s="4" t="s">
        <v>3154</v>
      </c>
      <c r="O1043" s="4" t="s">
        <v>35</v>
      </c>
      <c r="P1043" s="4" t="s">
        <v>263</v>
      </c>
      <c r="Q1043" s="4" t="s">
        <v>3155</v>
      </c>
      <c r="R1043" s="9">
        <v>107.957480603462</v>
      </c>
      <c r="S1043" s="7">
        <v>1.0</v>
      </c>
      <c r="T1043" s="7">
        <v>0.0</v>
      </c>
      <c r="U1043" s="7">
        <v>30.2280945689695</v>
      </c>
      <c r="V1043" s="10" t="str">
        <f t="shared" si="1"/>
        <v>2016-07</v>
      </c>
    </row>
    <row r="1044">
      <c r="A1044" s="7">
        <v>1043.0</v>
      </c>
      <c r="B1044" s="4" t="s">
        <v>3156</v>
      </c>
      <c r="C1044" s="8">
        <v>42569.0</v>
      </c>
      <c r="D1044" s="8">
        <v>42574.0</v>
      </c>
      <c r="E1044" s="4" t="s">
        <v>26</v>
      </c>
      <c r="F1044" s="4" t="s">
        <v>3157</v>
      </c>
      <c r="G1044" s="4" t="s">
        <v>3158</v>
      </c>
      <c r="H1044" s="4" t="s">
        <v>29</v>
      </c>
      <c r="I1044" s="4" t="s">
        <v>30</v>
      </c>
      <c r="J1044" s="4" t="s">
        <v>857</v>
      </c>
      <c r="K1044" s="4" t="s">
        <v>469</v>
      </c>
      <c r="L1044" s="7">
        <v>85301.0</v>
      </c>
      <c r="M1044" s="4" t="s">
        <v>49</v>
      </c>
      <c r="N1044" s="4" t="s">
        <v>781</v>
      </c>
      <c r="O1044" s="4" t="s">
        <v>51</v>
      </c>
      <c r="P1044" s="4" t="s">
        <v>635</v>
      </c>
      <c r="Q1044" s="4" t="s">
        <v>782</v>
      </c>
      <c r="R1044" s="9">
        <v>33.8</v>
      </c>
      <c r="S1044" s="7">
        <v>5.0</v>
      </c>
      <c r="T1044" s="7">
        <v>0.2</v>
      </c>
      <c r="U1044" s="7">
        <v>4.225</v>
      </c>
      <c r="V1044" s="10" t="str">
        <f t="shared" si="1"/>
        <v>2016-07</v>
      </c>
    </row>
    <row r="1045">
      <c r="A1045" s="7">
        <v>1044.0</v>
      </c>
      <c r="B1045" s="4" t="s">
        <v>3159</v>
      </c>
      <c r="C1045" s="8">
        <v>42569.0</v>
      </c>
      <c r="D1045" s="8">
        <v>42574.0</v>
      </c>
      <c r="E1045" s="4" t="s">
        <v>98</v>
      </c>
      <c r="F1045" s="4" t="s">
        <v>1125</v>
      </c>
      <c r="G1045" s="4" t="s">
        <v>1126</v>
      </c>
      <c r="H1045" s="4" t="s">
        <v>46</v>
      </c>
      <c r="I1045" s="4" t="s">
        <v>30</v>
      </c>
      <c r="J1045" s="4" t="s">
        <v>408</v>
      </c>
      <c r="K1045" s="4" t="s">
        <v>58</v>
      </c>
      <c r="L1045" s="7">
        <v>75217.0</v>
      </c>
      <c r="M1045" s="4" t="s">
        <v>59</v>
      </c>
      <c r="N1045" s="4" t="s">
        <v>3160</v>
      </c>
      <c r="O1045" s="4" t="s">
        <v>39</v>
      </c>
      <c r="P1045" s="4" t="s">
        <v>61</v>
      </c>
      <c r="Q1045" s="4" t="s">
        <v>3161</v>
      </c>
      <c r="R1045" s="9">
        <v>16.8515654320988</v>
      </c>
      <c r="S1045" s="7">
        <v>3.0</v>
      </c>
      <c r="T1045" s="7">
        <v>0.2</v>
      </c>
      <c r="U1045" s="7">
        <v>3.58095765432099</v>
      </c>
      <c r="V1045" s="10" t="str">
        <f t="shared" si="1"/>
        <v>2016-07</v>
      </c>
    </row>
    <row r="1046">
      <c r="A1046" s="7">
        <v>1045.0</v>
      </c>
      <c r="B1046" s="4" t="s">
        <v>3162</v>
      </c>
      <c r="C1046" s="8">
        <v>42569.0</v>
      </c>
      <c r="D1046" s="8">
        <v>42573.0</v>
      </c>
      <c r="E1046" s="4" t="s">
        <v>26</v>
      </c>
      <c r="F1046" s="4" t="s">
        <v>3163</v>
      </c>
      <c r="G1046" s="4" t="s">
        <v>3164</v>
      </c>
      <c r="H1046" s="4" t="s">
        <v>46</v>
      </c>
      <c r="I1046" s="4" t="s">
        <v>30</v>
      </c>
      <c r="J1046" s="4" t="s">
        <v>1701</v>
      </c>
      <c r="K1046" s="4" t="s">
        <v>469</v>
      </c>
      <c r="L1046" s="7">
        <v>85023.0</v>
      </c>
      <c r="M1046" s="4" t="s">
        <v>49</v>
      </c>
      <c r="N1046" s="4" t="s">
        <v>3165</v>
      </c>
      <c r="O1046" s="4" t="s">
        <v>39</v>
      </c>
      <c r="P1046" s="4" t="s">
        <v>40</v>
      </c>
      <c r="Q1046" s="4" t="s">
        <v>3166</v>
      </c>
      <c r="R1046" s="9">
        <v>55.992</v>
      </c>
      <c r="S1046" s="7">
        <v>1.0</v>
      </c>
      <c r="T1046" s="7">
        <v>0.2</v>
      </c>
      <c r="U1046" s="7">
        <v>3.4995</v>
      </c>
      <c r="V1046" s="10" t="str">
        <f t="shared" si="1"/>
        <v>2016-07</v>
      </c>
    </row>
    <row r="1047">
      <c r="A1047" s="7">
        <v>1046.0</v>
      </c>
      <c r="B1047" s="4" t="s">
        <v>3167</v>
      </c>
      <c r="C1047" s="8">
        <v>42569.0</v>
      </c>
      <c r="D1047" s="8">
        <v>42573.0</v>
      </c>
      <c r="E1047" s="4" t="s">
        <v>26</v>
      </c>
      <c r="F1047" s="4" t="s">
        <v>3168</v>
      </c>
      <c r="G1047" s="4" t="s">
        <v>3169</v>
      </c>
      <c r="H1047" s="4" t="s">
        <v>112</v>
      </c>
      <c r="I1047" s="4" t="s">
        <v>30</v>
      </c>
      <c r="J1047" s="4" t="s">
        <v>90</v>
      </c>
      <c r="K1047" s="4" t="s">
        <v>91</v>
      </c>
      <c r="L1047" s="7">
        <v>19140.0</v>
      </c>
      <c r="M1047" s="4" t="s">
        <v>33</v>
      </c>
      <c r="N1047" s="4" t="s">
        <v>2642</v>
      </c>
      <c r="O1047" s="4" t="s">
        <v>51</v>
      </c>
      <c r="P1047" s="4" t="s">
        <v>93</v>
      </c>
      <c r="Q1047" s="4" t="s">
        <v>2643</v>
      </c>
      <c r="R1047" s="9">
        <v>12.1864427983539</v>
      </c>
      <c r="S1047" s="7">
        <v>8.0</v>
      </c>
      <c r="T1047" s="7">
        <v>0.2</v>
      </c>
      <c r="U1047" s="7">
        <v>1.37097481481481</v>
      </c>
      <c r="V1047" s="10" t="str">
        <f t="shared" si="1"/>
        <v>2016-07</v>
      </c>
    </row>
    <row r="1048">
      <c r="A1048" s="7">
        <v>1047.0</v>
      </c>
      <c r="B1048" s="4" t="s">
        <v>3167</v>
      </c>
      <c r="C1048" s="8">
        <v>42569.0</v>
      </c>
      <c r="D1048" s="8">
        <v>42573.0</v>
      </c>
      <c r="E1048" s="4" t="s">
        <v>26</v>
      </c>
      <c r="F1048" s="4" t="s">
        <v>3168</v>
      </c>
      <c r="G1048" s="4" t="s">
        <v>3169</v>
      </c>
      <c r="H1048" s="4" t="s">
        <v>112</v>
      </c>
      <c r="I1048" s="4" t="s">
        <v>30</v>
      </c>
      <c r="J1048" s="4" t="s">
        <v>90</v>
      </c>
      <c r="K1048" s="4" t="s">
        <v>91</v>
      </c>
      <c r="L1048" s="7">
        <v>19140.0</v>
      </c>
      <c r="M1048" s="4" t="s">
        <v>33</v>
      </c>
      <c r="N1048" s="4" t="s">
        <v>3170</v>
      </c>
      <c r="O1048" s="4" t="s">
        <v>51</v>
      </c>
      <c r="P1048" s="4" t="s">
        <v>52</v>
      </c>
      <c r="Q1048" s="4" t="s">
        <v>3171</v>
      </c>
      <c r="R1048" s="9">
        <v>307.344164609054</v>
      </c>
      <c r="S1048" s="7">
        <v>10.0</v>
      </c>
      <c r="T1048" s="7">
        <v>0.2</v>
      </c>
      <c r="U1048" s="7">
        <v>26.8926144032922</v>
      </c>
      <c r="V1048" s="10" t="str">
        <f t="shared" si="1"/>
        <v>2016-07</v>
      </c>
    </row>
    <row r="1049">
      <c r="A1049" s="7">
        <v>1048.0</v>
      </c>
      <c r="B1049" s="4" t="s">
        <v>3167</v>
      </c>
      <c r="C1049" s="8">
        <v>42569.0</v>
      </c>
      <c r="D1049" s="8">
        <v>42573.0</v>
      </c>
      <c r="E1049" s="4" t="s">
        <v>26</v>
      </c>
      <c r="F1049" s="4" t="s">
        <v>3168</v>
      </c>
      <c r="G1049" s="4" t="s">
        <v>3169</v>
      </c>
      <c r="H1049" s="4" t="s">
        <v>112</v>
      </c>
      <c r="I1049" s="4" t="s">
        <v>30</v>
      </c>
      <c r="J1049" s="4" t="s">
        <v>90</v>
      </c>
      <c r="K1049" s="4" t="s">
        <v>91</v>
      </c>
      <c r="L1049" s="7">
        <v>19140.0</v>
      </c>
      <c r="M1049" s="4" t="s">
        <v>33</v>
      </c>
      <c r="N1049" s="4" t="s">
        <v>2116</v>
      </c>
      <c r="O1049" s="4" t="s">
        <v>51</v>
      </c>
      <c r="P1049" s="4" t="s">
        <v>124</v>
      </c>
      <c r="Q1049" s="4" t="s">
        <v>2117</v>
      </c>
      <c r="R1049" s="9">
        <v>20.0106930041152</v>
      </c>
      <c r="S1049" s="7">
        <v>4.0</v>
      </c>
      <c r="T1049" s="7">
        <v>0.2</v>
      </c>
      <c r="U1049" s="7">
        <v>7.25387621399177</v>
      </c>
      <c r="V1049" s="10" t="str">
        <f t="shared" si="1"/>
        <v>2016-07</v>
      </c>
    </row>
    <row r="1050">
      <c r="A1050" s="7">
        <v>1049.0</v>
      </c>
      <c r="B1050" s="4" t="s">
        <v>3172</v>
      </c>
      <c r="C1050" s="8">
        <v>42570.0</v>
      </c>
      <c r="D1050" s="8">
        <v>42576.0</v>
      </c>
      <c r="E1050" s="4" t="s">
        <v>26</v>
      </c>
      <c r="F1050" s="4" t="s">
        <v>3173</v>
      </c>
      <c r="G1050" s="4" t="s">
        <v>3174</v>
      </c>
      <c r="H1050" s="4" t="s">
        <v>46</v>
      </c>
      <c r="I1050" s="4" t="s">
        <v>30</v>
      </c>
      <c r="J1050" s="4" t="s">
        <v>3175</v>
      </c>
      <c r="K1050" s="4" t="s">
        <v>334</v>
      </c>
      <c r="L1050" s="7">
        <v>39401.0</v>
      </c>
      <c r="M1050" s="4" t="s">
        <v>83</v>
      </c>
      <c r="N1050" s="4" t="s">
        <v>3176</v>
      </c>
      <c r="O1050" s="4" t="s">
        <v>35</v>
      </c>
      <c r="P1050" s="4" t="s">
        <v>121</v>
      </c>
      <c r="Q1050" s="4" t="s">
        <v>3177</v>
      </c>
      <c r="R1050" s="9">
        <v>142.234502073836</v>
      </c>
      <c r="S1050" s="7">
        <v>6.0</v>
      </c>
      <c r="T1050" s="7">
        <v>0.0</v>
      </c>
      <c r="U1050" s="7">
        <v>58.3161458502726</v>
      </c>
      <c r="V1050" s="10" t="str">
        <f t="shared" si="1"/>
        <v>2016-07</v>
      </c>
    </row>
    <row r="1051">
      <c r="A1051" s="7">
        <v>1050.0</v>
      </c>
      <c r="B1051" s="4" t="s">
        <v>3172</v>
      </c>
      <c r="C1051" s="8">
        <v>42570.0</v>
      </c>
      <c r="D1051" s="8">
        <v>42576.0</v>
      </c>
      <c r="E1051" s="4" t="s">
        <v>26</v>
      </c>
      <c r="F1051" s="4" t="s">
        <v>3173</v>
      </c>
      <c r="G1051" s="4" t="s">
        <v>3174</v>
      </c>
      <c r="H1051" s="4" t="s">
        <v>46</v>
      </c>
      <c r="I1051" s="4" t="s">
        <v>30</v>
      </c>
      <c r="J1051" s="4" t="s">
        <v>3175</v>
      </c>
      <c r="K1051" s="4" t="s">
        <v>334</v>
      </c>
      <c r="L1051" s="7">
        <v>39401.0</v>
      </c>
      <c r="M1051" s="4" t="s">
        <v>83</v>
      </c>
      <c r="N1051" s="4" t="s">
        <v>2764</v>
      </c>
      <c r="O1051" s="4" t="s">
        <v>51</v>
      </c>
      <c r="P1051" s="4" t="s">
        <v>76</v>
      </c>
      <c r="Q1051" s="4" t="s">
        <v>2765</v>
      </c>
      <c r="R1051" s="9">
        <v>60.0209807001713</v>
      </c>
      <c r="S1051" s="7">
        <v>2.0</v>
      </c>
      <c r="T1051" s="7">
        <v>0.0</v>
      </c>
      <c r="U1051" s="7">
        <v>27.6096511220788</v>
      </c>
      <c r="V1051" s="10" t="str">
        <f t="shared" si="1"/>
        <v>2016-07</v>
      </c>
    </row>
    <row r="1052">
      <c r="A1052" s="7">
        <v>1051.0</v>
      </c>
      <c r="B1052" s="4" t="s">
        <v>3172</v>
      </c>
      <c r="C1052" s="8">
        <v>42570.0</v>
      </c>
      <c r="D1052" s="8">
        <v>42576.0</v>
      </c>
      <c r="E1052" s="4" t="s">
        <v>26</v>
      </c>
      <c r="F1052" s="4" t="s">
        <v>3173</v>
      </c>
      <c r="G1052" s="4" t="s">
        <v>3174</v>
      </c>
      <c r="H1052" s="4" t="s">
        <v>46</v>
      </c>
      <c r="I1052" s="4" t="s">
        <v>30</v>
      </c>
      <c r="J1052" s="4" t="s">
        <v>3175</v>
      </c>
      <c r="K1052" s="4" t="s">
        <v>334</v>
      </c>
      <c r="L1052" s="7">
        <v>39401.0</v>
      </c>
      <c r="M1052" s="4" t="s">
        <v>83</v>
      </c>
      <c r="N1052" s="4" t="s">
        <v>1240</v>
      </c>
      <c r="O1052" s="4" t="s">
        <v>51</v>
      </c>
      <c r="P1052" s="4" t="s">
        <v>52</v>
      </c>
      <c r="Q1052" s="4" t="s">
        <v>1241</v>
      </c>
      <c r="R1052" s="9">
        <v>68.0884993515322</v>
      </c>
      <c r="S1052" s="7">
        <v>4.0</v>
      </c>
      <c r="T1052" s="7">
        <v>0.0</v>
      </c>
      <c r="U1052" s="7">
        <v>0.680884993515321</v>
      </c>
      <c r="V1052" s="10" t="str">
        <f t="shared" si="1"/>
        <v>2016-07</v>
      </c>
    </row>
    <row r="1053">
      <c r="A1053" s="7">
        <v>1052.0</v>
      </c>
      <c r="B1053" s="4" t="s">
        <v>3172</v>
      </c>
      <c r="C1053" s="8">
        <v>42570.0</v>
      </c>
      <c r="D1053" s="8">
        <v>42576.0</v>
      </c>
      <c r="E1053" s="4" t="s">
        <v>26</v>
      </c>
      <c r="F1053" s="4" t="s">
        <v>3173</v>
      </c>
      <c r="G1053" s="4" t="s">
        <v>3174</v>
      </c>
      <c r="H1053" s="4" t="s">
        <v>46</v>
      </c>
      <c r="I1053" s="4" t="s">
        <v>30</v>
      </c>
      <c r="J1053" s="4" t="s">
        <v>3175</v>
      </c>
      <c r="K1053" s="4" t="s">
        <v>334</v>
      </c>
      <c r="L1053" s="7">
        <v>39401.0</v>
      </c>
      <c r="M1053" s="4" t="s">
        <v>83</v>
      </c>
      <c r="N1053" s="4" t="s">
        <v>233</v>
      </c>
      <c r="O1053" s="4" t="s">
        <v>51</v>
      </c>
      <c r="P1053" s="4" t="s">
        <v>124</v>
      </c>
      <c r="Q1053" s="4" t="s">
        <v>234</v>
      </c>
      <c r="R1053" s="9">
        <v>189.004192313839</v>
      </c>
      <c r="S1053" s="7">
        <v>6.0</v>
      </c>
      <c r="T1053" s="7">
        <v>0.0</v>
      </c>
      <c r="U1053" s="7">
        <v>92.612054233781</v>
      </c>
      <c r="V1053" s="10" t="str">
        <f t="shared" si="1"/>
        <v>2016-07</v>
      </c>
    </row>
    <row r="1054">
      <c r="A1054" s="7">
        <v>1053.0</v>
      </c>
      <c r="B1054" s="4" t="s">
        <v>3172</v>
      </c>
      <c r="C1054" s="8">
        <v>42570.0</v>
      </c>
      <c r="D1054" s="8">
        <v>42576.0</v>
      </c>
      <c r="E1054" s="4" t="s">
        <v>26</v>
      </c>
      <c r="F1054" s="4" t="s">
        <v>3173</v>
      </c>
      <c r="G1054" s="4" t="s">
        <v>3174</v>
      </c>
      <c r="H1054" s="4" t="s">
        <v>46</v>
      </c>
      <c r="I1054" s="4" t="s">
        <v>30</v>
      </c>
      <c r="J1054" s="4" t="s">
        <v>3175</v>
      </c>
      <c r="K1054" s="4" t="s">
        <v>334</v>
      </c>
      <c r="L1054" s="7">
        <v>39401.0</v>
      </c>
      <c r="M1054" s="4" t="s">
        <v>83</v>
      </c>
      <c r="N1054" s="4" t="s">
        <v>3178</v>
      </c>
      <c r="O1054" s="4" t="s">
        <v>51</v>
      </c>
      <c r="P1054" s="4" t="s">
        <v>76</v>
      </c>
      <c r="Q1054" s="4" t="s">
        <v>3179</v>
      </c>
      <c r="R1054" s="9">
        <v>6.58892539498326</v>
      </c>
      <c r="S1054" s="7">
        <v>1.0</v>
      </c>
      <c r="T1054" s="7">
        <v>0.0</v>
      </c>
      <c r="U1054" s="7">
        <v>3.09679493564213</v>
      </c>
      <c r="V1054" s="10" t="str">
        <f t="shared" si="1"/>
        <v>2016-07</v>
      </c>
    </row>
    <row r="1055">
      <c r="A1055" s="7">
        <v>1054.0</v>
      </c>
      <c r="B1055" s="4" t="s">
        <v>3172</v>
      </c>
      <c r="C1055" s="8">
        <v>42570.0</v>
      </c>
      <c r="D1055" s="8">
        <v>42576.0</v>
      </c>
      <c r="E1055" s="4" t="s">
        <v>26</v>
      </c>
      <c r="F1055" s="4" t="s">
        <v>3173</v>
      </c>
      <c r="G1055" s="4" t="s">
        <v>3174</v>
      </c>
      <c r="H1055" s="4" t="s">
        <v>46</v>
      </c>
      <c r="I1055" s="4" t="s">
        <v>30</v>
      </c>
      <c r="J1055" s="4" t="s">
        <v>3175</v>
      </c>
      <c r="K1055" s="4" t="s">
        <v>334</v>
      </c>
      <c r="L1055" s="7">
        <v>39401.0</v>
      </c>
      <c r="M1055" s="4" t="s">
        <v>83</v>
      </c>
      <c r="N1055" s="4" t="s">
        <v>3180</v>
      </c>
      <c r="O1055" s="4" t="s">
        <v>35</v>
      </c>
      <c r="P1055" s="4" t="s">
        <v>36</v>
      </c>
      <c r="Q1055" s="4" t="s">
        <v>3181</v>
      </c>
      <c r="R1055" s="9">
        <v>390.866034822755</v>
      </c>
      <c r="S1055" s="7">
        <v>5.0</v>
      </c>
      <c r="T1055" s="7">
        <v>0.0</v>
      </c>
      <c r="U1055" s="7">
        <v>97.7165087056888</v>
      </c>
      <c r="V1055" s="10" t="str">
        <f t="shared" si="1"/>
        <v>2016-07</v>
      </c>
    </row>
    <row r="1056">
      <c r="A1056" s="7">
        <v>1055.0</v>
      </c>
      <c r="B1056" s="4" t="s">
        <v>3182</v>
      </c>
      <c r="C1056" s="8">
        <v>42570.0</v>
      </c>
      <c r="D1056" s="8">
        <v>42572.0</v>
      </c>
      <c r="E1056" s="4" t="s">
        <v>43</v>
      </c>
      <c r="F1056" s="4" t="s">
        <v>3183</v>
      </c>
      <c r="G1056" s="4" t="s">
        <v>3184</v>
      </c>
      <c r="H1056" s="4" t="s">
        <v>112</v>
      </c>
      <c r="I1056" s="4" t="s">
        <v>30</v>
      </c>
      <c r="J1056" s="4" t="s">
        <v>362</v>
      </c>
      <c r="K1056" s="4" t="s">
        <v>48</v>
      </c>
      <c r="L1056" s="7">
        <v>94110.0</v>
      </c>
      <c r="M1056" s="4" t="s">
        <v>49</v>
      </c>
      <c r="N1056" s="4" t="s">
        <v>3185</v>
      </c>
      <c r="O1056" s="4" t="s">
        <v>39</v>
      </c>
      <c r="P1056" s="4" t="s">
        <v>40</v>
      </c>
      <c r="Q1056" s="4" t="s">
        <v>3186</v>
      </c>
      <c r="R1056" s="9">
        <v>35.984</v>
      </c>
      <c r="S1056" s="7">
        <v>2.0</v>
      </c>
      <c r="T1056" s="7">
        <v>0.2</v>
      </c>
      <c r="U1056" s="7">
        <v>4.498</v>
      </c>
      <c r="V1056" s="10" t="str">
        <f t="shared" si="1"/>
        <v>2016-07</v>
      </c>
    </row>
    <row r="1057">
      <c r="A1057" s="7">
        <v>1056.0</v>
      </c>
      <c r="B1057" s="4" t="s">
        <v>3182</v>
      </c>
      <c r="C1057" s="8">
        <v>42570.0</v>
      </c>
      <c r="D1057" s="8">
        <v>42572.0</v>
      </c>
      <c r="E1057" s="4" t="s">
        <v>43</v>
      </c>
      <c r="F1057" s="4" t="s">
        <v>3183</v>
      </c>
      <c r="G1057" s="4" t="s">
        <v>3184</v>
      </c>
      <c r="H1057" s="4" t="s">
        <v>112</v>
      </c>
      <c r="I1057" s="4" t="s">
        <v>30</v>
      </c>
      <c r="J1057" s="4" t="s">
        <v>362</v>
      </c>
      <c r="K1057" s="4" t="s">
        <v>48</v>
      </c>
      <c r="L1057" s="7">
        <v>94110.0</v>
      </c>
      <c r="M1057" s="4" t="s">
        <v>49</v>
      </c>
      <c r="N1057" s="4" t="s">
        <v>2571</v>
      </c>
      <c r="O1057" s="4" t="s">
        <v>39</v>
      </c>
      <c r="P1057" s="4" t="s">
        <v>61</v>
      </c>
      <c r="Q1057" s="4" t="s">
        <v>2572</v>
      </c>
      <c r="R1057" s="9">
        <v>389.97</v>
      </c>
      <c r="S1057" s="7">
        <v>3.0</v>
      </c>
      <c r="T1057" s="7">
        <v>0.0</v>
      </c>
      <c r="U1057" s="7">
        <v>132.5898</v>
      </c>
      <c r="V1057" s="10" t="str">
        <f t="shared" si="1"/>
        <v>2016-07</v>
      </c>
    </row>
    <row r="1058">
      <c r="A1058" s="7">
        <v>1057.0</v>
      </c>
      <c r="B1058" s="4" t="s">
        <v>3187</v>
      </c>
      <c r="C1058" s="8">
        <v>42571.0</v>
      </c>
      <c r="D1058" s="8">
        <v>42574.0</v>
      </c>
      <c r="E1058" s="4" t="s">
        <v>98</v>
      </c>
      <c r="F1058" s="4" t="s">
        <v>3188</v>
      </c>
      <c r="G1058" s="4" t="s">
        <v>3189</v>
      </c>
      <c r="H1058" s="4" t="s">
        <v>46</v>
      </c>
      <c r="I1058" s="4" t="s">
        <v>30</v>
      </c>
      <c r="J1058" s="4" t="s">
        <v>631</v>
      </c>
      <c r="K1058" s="4" t="s">
        <v>223</v>
      </c>
      <c r="L1058" s="7">
        <v>11561.0</v>
      </c>
      <c r="M1058" s="4" t="s">
        <v>33</v>
      </c>
      <c r="N1058" s="4" t="s">
        <v>3190</v>
      </c>
      <c r="O1058" s="4" t="s">
        <v>39</v>
      </c>
      <c r="P1058" s="4" t="s">
        <v>40</v>
      </c>
      <c r="Q1058" s="4" t="s">
        <v>3191</v>
      </c>
      <c r="R1058" s="9">
        <v>97.3903086419753</v>
      </c>
      <c r="S1058" s="7">
        <v>5.0</v>
      </c>
      <c r="T1058" s="7">
        <v>0.0</v>
      </c>
      <c r="U1058" s="7">
        <v>46.7473481481482</v>
      </c>
      <c r="V1058" s="10" t="str">
        <f t="shared" si="1"/>
        <v>2016-07</v>
      </c>
    </row>
    <row r="1059">
      <c r="A1059" s="7">
        <v>1058.0</v>
      </c>
      <c r="B1059" s="4" t="s">
        <v>3192</v>
      </c>
      <c r="C1059" s="8">
        <v>42572.0</v>
      </c>
      <c r="D1059" s="8">
        <v>42574.0</v>
      </c>
      <c r="E1059" s="4" t="s">
        <v>98</v>
      </c>
      <c r="F1059" s="4" t="s">
        <v>1132</v>
      </c>
      <c r="G1059" s="4" t="s">
        <v>1133</v>
      </c>
      <c r="H1059" s="4" t="s">
        <v>29</v>
      </c>
      <c r="I1059" s="4" t="s">
        <v>30</v>
      </c>
      <c r="J1059" s="4" t="s">
        <v>90</v>
      </c>
      <c r="K1059" s="4" t="s">
        <v>91</v>
      </c>
      <c r="L1059" s="7">
        <v>19134.0</v>
      </c>
      <c r="M1059" s="4" t="s">
        <v>33</v>
      </c>
      <c r="N1059" s="4" t="s">
        <v>2102</v>
      </c>
      <c r="O1059" s="4" t="s">
        <v>51</v>
      </c>
      <c r="P1059" s="4" t="s">
        <v>76</v>
      </c>
      <c r="Q1059" s="4" t="s">
        <v>2103</v>
      </c>
      <c r="R1059" s="9">
        <v>2.10235061728395</v>
      </c>
      <c r="S1059" s="7">
        <v>1.0</v>
      </c>
      <c r="T1059" s="7">
        <v>0.7</v>
      </c>
      <c r="U1059" s="7">
        <v>-1.4015670781893</v>
      </c>
      <c r="V1059" s="10" t="str">
        <f t="shared" si="1"/>
        <v>2016-07</v>
      </c>
    </row>
    <row r="1060">
      <c r="A1060" s="7">
        <v>1059.0</v>
      </c>
      <c r="B1060" s="4" t="s">
        <v>3193</v>
      </c>
      <c r="C1060" s="8">
        <v>42572.0</v>
      </c>
      <c r="D1060" s="8">
        <v>42572.0</v>
      </c>
      <c r="E1060" s="4" t="s">
        <v>212</v>
      </c>
      <c r="F1060" s="4" t="s">
        <v>755</v>
      </c>
      <c r="G1060" s="4" t="s">
        <v>756</v>
      </c>
      <c r="H1060" s="4" t="s">
        <v>29</v>
      </c>
      <c r="I1060" s="4" t="s">
        <v>30</v>
      </c>
      <c r="J1060" s="4" t="s">
        <v>701</v>
      </c>
      <c r="K1060" s="4" t="s">
        <v>157</v>
      </c>
      <c r="L1060" s="7">
        <v>43055.0</v>
      </c>
      <c r="M1060" s="4" t="s">
        <v>33</v>
      </c>
      <c r="N1060" s="4" t="s">
        <v>3194</v>
      </c>
      <c r="O1060" s="4" t="s">
        <v>51</v>
      </c>
      <c r="P1060" s="4" t="s">
        <v>93</v>
      </c>
      <c r="Q1060" s="4" t="s">
        <v>3195</v>
      </c>
      <c r="R1060" s="9">
        <v>20.2068279835391</v>
      </c>
      <c r="S1060" s="7">
        <v>2.0</v>
      </c>
      <c r="T1060" s="7">
        <v>0.2</v>
      </c>
      <c r="U1060" s="7">
        <v>1.51551209876543</v>
      </c>
      <c r="V1060" s="10" t="str">
        <f t="shared" si="1"/>
        <v>2016-07</v>
      </c>
    </row>
    <row r="1061">
      <c r="A1061" s="7">
        <v>1060.0</v>
      </c>
      <c r="B1061" s="4" t="s">
        <v>3193</v>
      </c>
      <c r="C1061" s="8">
        <v>42572.0</v>
      </c>
      <c r="D1061" s="8">
        <v>42572.0</v>
      </c>
      <c r="E1061" s="4" t="s">
        <v>212</v>
      </c>
      <c r="F1061" s="4" t="s">
        <v>755</v>
      </c>
      <c r="G1061" s="4" t="s">
        <v>756</v>
      </c>
      <c r="H1061" s="4" t="s">
        <v>29</v>
      </c>
      <c r="I1061" s="4" t="s">
        <v>30</v>
      </c>
      <c r="J1061" s="4" t="s">
        <v>701</v>
      </c>
      <c r="K1061" s="4" t="s">
        <v>157</v>
      </c>
      <c r="L1061" s="7">
        <v>43055.0</v>
      </c>
      <c r="M1061" s="4" t="s">
        <v>33</v>
      </c>
      <c r="N1061" s="4" t="s">
        <v>3196</v>
      </c>
      <c r="O1061" s="4" t="s">
        <v>51</v>
      </c>
      <c r="P1061" s="4" t="s">
        <v>76</v>
      </c>
      <c r="Q1061" s="4" t="s">
        <v>3197</v>
      </c>
      <c r="R1061" s="9">
        <v>12.0097185185185</v>
      </c>
      <c r="S1061" s="7">
        <v>7.0</v>
      </c>
      <c r="T1061" s="7">
        <v>0.7</v>
      </c>
      <c r="U1061" s="7">
        <v>-8.80712691358025</v>
      </c>
      <c r="V1061" s="10" t="str">
        <f t="shared" si="1"/>
        <v>2016-07</v>
      </c>
    </row>
    <row r="1062">
      <c r="A1062" s="7">
        <v>1061.0</v>
      </c>
      <c r="B1062" s="4" t="s">
        <v>3193</v>
      </c>
      <c r="C1062" s="8">
        <v>42572.0</v>
      </c>
      <c r="D1062" s="8">
        <v>42572.0</v>
      </c>
      <c r="E1062" s="4" t="s">
        <v>212</v>
      </c>
      <c r="F1062" s="4" t="s">
        <v>755</v>
      </c>
      <c r="G1062" s="4" t="s">
        <v>756</v>
      </c>
      <c r="H1062" s="4" t="s">
        <v>29</v>
      </c>
      <c r="I1062" s="4" t="s">
        <v>30</v>
      </c>
      <c r="J1062" s="4" t="s">
        <v>701</v>
      </c>
      <c r="K1062" s="4" t="s">
        <v>157</v>
      </c>
      <c r="L1062" s="7">
        <v>43055.0</v>
      </c>
      <c r="M1062" s="4" t="s">
        <v>33</v>
      </c>
      <c r="N1062" s="4" t="s">
        <v>3198</v>
      </c>
      <c r="O1062" s="4" t="s">
        <v>51</v>
      </c>
      <c r="P1062" s="4" t="s">
        <v>52</v>
      </c>
      <c r="Q1062" s="4" t="s">
        <v>3199</v>
      </c>
      <c r="R1062" s="9">
        <v>72.2316115226337</v>
      </c>
      <c r="S1062" s="7">
        <v>1.0</v>
      </c>
      <c r="T1062" s="7">
        <v>0.2</v>
      </c>
      <c r="U1062" s="7">
        <v>4.51447572016461</v>
      </c>
      <c r="V1062" s="10" t="str">
        <f t="shared" si="1"/>
        <v>2016-07</v>
      </c>
    </row>
    <row r="1063">
      <c r="A1063" s="7">
        <v>1062.0</v>
      </c>
      <c r="B1063" s="4" t="s">
        <v>3193</v>
      </c>
      <c r="C1063" s="8">
        <v>42572.0</v>
      </c>
      <c r="D1063" s="8">
        <v>42572.0</v>
      </c>
      <c r="E1063" s="4" t="s">
        <v>212</v>
      </c>
      <c r="F1063" s="4" t="s">
        <v>755</v>
      </c>
      <c r="G1063" s="4" t="s">
        <v>756</v>
      </c>
      <c r="H1063" s="4" t="s">
        <v>29</v>
      </c>
      <c r="I1063" s="4" t="s">
        <v>30</v>
      </c>
      <c r="J1063" s="4" t="s">
        <v>701</v>
      </c>
      <c r="K1063" s="4" t="s">
        <v>157</v>
      </c>
      <c r="L1063" s="7">
        <v>43055.0</v>
      </c>
      <c r="M1063" s="4" t="s">
        <v>33</v>
      </c>
      <c r="N1063" s="4" t="s">
        <v>510</v>
      </c>
      <c r="O1063" s="4" t="s">
        <v>51</v>
      </c>
      <c r="P1063" s="4" t="s">
        <v>52</v>
      </c>
      <c r="Q1063" s="4" t="s">
        <v>511</v>
      </c>
      <c r="R1063" s="9">
        <v>107.758195884774</v>
      </c>
      <c r="S1063" s="7">
        <v>2.0</v>
      </c>
      <c r="T1063" s="7">
        <v>0.2</v>
      </c>
      <c r="U1063" s="7">
        <v>9.4288421399177</v>
      </c>
      <c r="V1063" s="10" t="str">
        <f t="shared" si="1"/>
        <v>2016-07</v>
      </c>
    </row>
    <row r="1064">
      <c r="A1064" s="7">
        <v>1063.0</v>
      </c>
      <c r="B1064" s="4" t="s">
        <v>3200</v>
      </c>
      <c r="C1064" s="8">
        <v>42572.0</v>
      </c>
      <c r="D1064" s="8">
        <v>42577.0</v>
      </c>
      <c r="E1064" s="4" t="s">
        <v>26</v>
      </c>
      <c r="F1064" s="4" t="s">
        <v>1504</v>
      </c>
      <c r="G1064" s="4" t="s">
        <v>1505</v>
      </c>
      <c r="H1064" s="4" t="s">
        <v>46</v>
      </c>
      <c r="I1064" s="4" t="s">
        <v>30</v>
      </c>
      <c r="J1064" s="4" t="s">
        <v>194</v>
      </c>
      <c r="K1064" s="4" t="s">
        <v>82</v>
      </c>
      <c r="L1064" s="7">
        <v>28027.0</v>
      </c>
      <c r="M1064" s="4" t="s">
        <v>83</v>
      </c>
      <c r="N1064" s="4" t="s">
        <v>3201</v>
      </c>
      <c r="O1064" s="4" t="s">
        <v>51</v>
      </c>
      <c r="P1064" s="4" t="s">
        <v>297</v>
      </c>
      <c r="Q1064" s="4" t="s">
        <v>3202</v>
      </c>
      <c r="R1064" s="9">
        <v>4.84857431904705</v>
      </c>
      <c r="S1064" s="7">
        <v>3.0</v>
      </c>
      <c r="T1064" s="7">
        <v>0.2</v>
      </c>
      <c r="U1064" s="7">
        <v>1.57578665369029</v>
      </c>
      <c r="V1064" s="10" t="str">
        <f t="shared" si="1"/>
        <v>2016-07</v>
      </c>
    </row>
    <row r="1065">
      <c r="A1065" s="7">
        <v>1064.0</v>
      </c>
      <c r="B1065" s="4" t="s">
        <v>3200</v>
      </c>
      <c r="C1065" s="8">
        <v>42572.0</v>
      </c>
      <c r="D1065" s="8">
        <v>42577.0</v>
      </c>
      <c r="E1065" s="4" t="s">
        <v>26</v>
      </c>
      <c r="F1065" s="4" t="s">
        <v>1504</v>
      </c>
      <c r="G1065" s="4" t="s">
        <v>1505</v>
      </c>
      <c r="H1065" s="4" t="s">
        <v>46</v>
      </c>
      <c r="I1065" s="4" t="s">
        <v>30</v>
      </c>
      <c r="J1065" s="4" t="s">
        <v>194</v>
      </c>
      <c r="K1065" s="4" t="s">
        <v>82</v>
      </c>
      <c r="L1065" s="7">
        <v>28027.0</v>
      </c>
      <c r="M1065" s="4" t="s">
        <v>83</v>
      </c>
      <c r="N1065" s="4" t="s">
        <v>3203</v>
      </c>
      <c r="O1065" s="4" t="s">
        <v>35</v>
      </c>
      <c r="P1065" s="4" t="s">
        <v>263</v>
      </c>
      <c r="Q1065" s="4" t="s">
        <v>3204</v>
      </c>
      <c r="R1065" s="9">
        <v>279.555458825642</v>
      </c>
      <c r="S1065" s="7">
        <v>5.0</v>
      </c>
      <c r="T1065" s="7">
        <v>0.2</v>
      </c>
      <c r="U1065" s="7">
        <v>0.0</v>
      </c>
      <c r="V1065" s="10" t="str">
        <f t="shared" si="1"/>
        <v>2016-07</v>
      </c>
    </row>
    <row r="1066">
      <c r="A1066" s="7">
        <v>1065.0</v>
      </c>
      <c r="B1066" s="4" t="s">
        <v>3205</v>
      </c>
      <c r="C1066" s="8">
        <v>42572.0</v>
      </c>
      <c r="D1066" s="8">
        <v>42577.0</v>
      </c>
      <c r="E1066" s="4" t="s">
        <v>26</v>
      </c>
      <c r="F1066" s="4" t="s">
        <v>1208</v>
      </c>
      <c r="G1066" s="4" t="s">
        <v>1209</v>
      </c>
      <c r="H1066" s="4" t="s">
        <v>29</v>
      </c>
      <c r="I1066" s="4" t="s">
        <v>30</v>
      </c>
      <c r="J1066" s="4" t="s">
        <v>2842</v>
      </c>
      <c r="K1066" s="4" t="s">
        <v>48</v>
      </c>
      <c r="L1066" s="7">
        <v>95661.0</v>
      </c>
      <c r="M1066" s="4" t="s">
        <v>49</v>
      </c>
      <c r="N1066" s="4" t="s">
        <v>495</v>
      </c>
      <c r="O1066" s="4" t="s">
        <v>51</v>
      </c>
      <c r="P1066" s="4" t="s">
        <v>205</v>
      </c>
      <c r="Q1066" s="4" t="s">
        <v>496</v>
      </c>
      <c r="R1066" s="9">
        <v>419.9</v>
      </c>
      <c r="S1066" s="7">
        <v>5.0</v>
      </c>
      <c r="T1066" s="7">
        <v>0.0</v>
      </c>
      <c r="U1066" s="7">
        <v>197.353</v>
      </c>
      <c r="V1066" s="10" t="str">
        <f t="shared" si="1"/>
        <v>2016-07</v>
      </c>
    </row>
    <row r="1067">
      <c r="A1067" s="7">
        <v>1066.0</v>
      </c>
      <c r="B1067" s="4" t="s">
        <v>3205</v>
      </c>
      <c r="C1067" s="8">
        <v>42572.0</v>
      </c>
      <c r="D1067" s="8">
        <v>42577.0</v>
      </c>
      <c r="E1067" s="4" t="s">
        <v>26</v>
      </c>
      <c r="F1067" s="4" t="s">
        <v>1208</v>
      </c>
      <c r="G1067" s="4" t="s">
        <v>1209</v>
      </c>
      <c r="H1067" s="4" t="s">
        <v>29</v>
      </c>
      <c r="I1067" s="4" t="s">
        <v>30</v>
      </c>
      <c r="J1067" s="4" t="s">
        <v>2842</v>
      </c>
      <c r="K1067" s="4" t="s">
        <v>48</v>
      </c>
      <c r="L1067" s="7">
        <v>95661.0</v>
      </c>
      <c r="M1067" s="4" t="s">
        <v>49</v>
      </c>
      <c r="N1067" s="4" t="s">
        <v>3206</v>
      </c>
      <c r="O1067" s="4" t="s">
        <v>51</v>
      </c>
      <c r="P1067" s="4" t="s">
        <v>297</v>
      </c>
      <c r="Q1067" s="4" t="s">
        <v>3207</v>
      </c>
      <c r="R1067" s="9">
        <v>3.15</v>
      </c>
      <c r="S1067" s="7">
        <v>1.0</v>
      </c>
      <c r="T1067" s="7">
        <v>0.0</v>
      </c>
      <c r="U1067" s="7">
        <v>1.512</v>
      </c>
      <c r="V1067" s="10" t="str">
        <f t="shared" si="1"/>
        <v>2016-07</v>
      </c>
    </row>
    <row r="1068">
      <c r="A1068" s="7">
        <v>1067.0</v>
      </c>
      <c r="B1068" s="4" t="s">
        <v>3208</v>
      </c>
      <c r="C1068" s="8">
        <v>42573.0</v>
      </c>
      <c r="D1068" s="8">
        <v>42575.0</v>
      </c>
      <c r="E1068" s="4" t="s">
        <v>98</v>
      </c>
      <c r="F1068" s="4" t="s">
        <v>253</v>
      </c>
      <c r="G1068" s="4" t="s">
        <v>254</v>
      </c>
      <c r="H1068" s="4" t="s">
        <v>29</v>
      </c>
      <c r="I1068" s="4" t="s">
        <v>30</v>
      </c>
      <c r="J1068" s="4" t="s">
        <v>362</v>
      </c>
      <c r="K1068" s="4" t="s">
        <v>48</v>
      </c>
      <c r="L1068" s="7">
        <v>94110.0</v>
      </c>
      <c r="M1068" s="4" t="s">
        <v>49</v>
      </c>
      <c r="N1068" s="4" t="s">
        <v>3206</v>
      </c>
      <c r="O1068" s="4" t="s">
        <v>51</v>
      </c>
      <c r="P1068" s="4" t="s">
        <v>297</v>
      </c>
      <c r="Q1068" s="4" t="s">
        <v>3207</v>
      </c>
      <c r="R1068" s="9">
        <v>6.3</v>
      </c>
      <c r="S1068" s="7">
        <v>2.0</v>
      </c>
      <c r="T1068" s="7">
        <v>0.0</v>
      </c>
      <c r="U1068" s="7">
        <v>3.024</v>
      </c>
      <c r="V1068" s="10" t="str">
        <f t="shared" si="1"/>
        <v>2016-07</v>
      </c>
    </row>
    <row r="1069">
      <c r="A1069" s="7">
        <v>1068.0</v>
      </c>
      <c r="B1069" s="4" t="s">
        <v>3209</v>
      </c>
      <c r="C1069" s="8">
        <v>42573.0</v>
      </c>
      <c r="D1069" s="8">
        <v>42578.0</v>
      </c>
      <c r="E1069" s="4" t="s">
        <v>26</v>
      </c>
      <c r="F1069" s="4" t="s">
        <v>907</v>
      </c>
      <c r="G1069" s="4" t="s">
        <v>908</v>
      </c>
      <c r="H1069" s="4" t="s">
        <v>46</v>
      </c>
      <c r="I1069" s="4" t="s">
        <v>30</v>
      </c>
      <c r="J1069" s="4" t="s">
        <v>3210</v>
      </c>
      <c r="K1069" s="4" t="s">
        <v>91</v>
      </c>
      <c r="L1069" s="7">
        <v>18103.0</v>
      </c>
      <c r="M1069" s="4" t="s">
        <v>33</v>
      </c>
      <c r="N1069" s="4" t="s">
        <v>3211</v>
      </c>
      <c r="O1069" s="4" t="s">
        <v>51</v>
      </c>
      <c r="P1069" s="4" t="s">
        <v>93</v>
      </c>
      <c r="Q1069" s="4" t="s">
        <v>3212</v>
      </c>
      <c r="R1069" s="9">
        <v>4.50752263374486</v>
      </c>
      <c r="S1069" s="7">
        <v>2.0</v>
      </c>
      <c r="T1069" s="7">
        <v>0.2</v>
      </c>
      <c r="U1069" s="7">
        <v>0.394408230452675</v>
      </c>
      <c r="V1069" s="10" t="str">
        <f t="shared" si="1"/>
        <v>2016-07</v>
      </c>
    </row>
    <row r="1070">
      <c r="A1070" s="7">
        <v>1069.0</v>
      </c>
      <c r="B1070" s="4" t="s">
        <v>3209</v>
      </c>
      <c r="C1070" s="8">
        <v>42573.0</v>
      </c>
      <c r="D1070" s="8">
        <v>42578.0</v>
      </c>
      <c r="E1070" s="4" t="s">
        <v>26</v>
      </c>
      <c r="F1070" s="4" t="s">
        <v>907</v>
      </c>
      <c r="G1070" s="4" t="s">
        <v>908</v>
      </c>
      <c r="H1070" s="4" t="s">
        <v>46</v>
      </c>
      <c r="I1070" s="4" t="s">
        <v>30</v>
      </c>
      <c r="J1070" s="4" t="s">
        <v>3210</v>
      </c>
      <c r="K1070" s="4" t="s">
        <v>91</v>
      </c>
      <c r="L1070" s="7">
        <v>18103.0</v>
      </c>
      <c r="M1070" s="4" t="s">
        <v>33</v>
      </c>
      <c r="N1070" s="4" t="s">
        <v>3213</v>
      </c>
      <c r="O1070" s="4" t="s">
        <v>35</v>
      </c>
      <c r="P1070" s="4" t="s">
        <v>121</v>
      </c>
      <c r="Q1070" s="4" t="s">
        <v>3214</v>
      </c>
      <c r="R1070" s="9">
        <v>12.6210633744856</v>
      </c>
      <c r="S1070" s="7">
        <v>2.0</v>
      </c>
      <c r="T1070" s="7">
        <v>0.2</v>
      </c>
      <c r="U1070" s="7">
        <v>3.62855572016461</v>
      </c>
      <c r="V1070" s="10" t="str">
        <f t="shared" si="1"/>
        <v>2016-07</v>
      </c>
    </row>
    <row r="1071">
      <c r="A1071" s="7">
        <v>1070.0</v>
      </c>
      <c r="B1071" s="4" t="s">
        <v>3215</v>
      </c>
      <c r="C1071" s="8">
        <v>42573.0</v>
      </c>
      <c r="D1071" s="8">
        <v>42577.0</v>
      </c>
      <c r="E1071" s="4" t="s">
        <v>26</v>
      </c>
      <c r="F1071" s="4" t="s">
        <v>3130</v>
      </c>
      <c r="G1071" s="4" t="s">
        <v>3131</v>
      </c>
      <c r="H1071" s="4" t="s">
        <v>46</v>
      </c>
      <c r="I1071" s="4" t="s">
        <v>30</v>
      </c>
      <c r="J1071" s="4" t="s">
        <v>3216</v>
      </c>
      <c r="K1071" s="4" t="s">
        <v>884</v>
      </c>
      <c r="L1071" s="7">
        <v>48185.0</v>
      </c>
      <c r="M1071" s="4" t="s">
        <v>59</v>
      </c>
      <c r="N1071" s="4" t="s">
        <v>3217</v>
      </c>
      <c r="O1071" s="4" t="s">
        <v>39</v>
      </c>
      <c r="P1071" s="4" t="s">
        <v>61</v>
      </c>
      <c r="Q1071" s="4" t="s">
        <v>3218</v>
      </c>
      <c r="R1071" s="9">
        <v>119.13512345679</v>
      </c>
      <c r="S1071" s="7">
        <v>1.0</v>
      </c>
      <c r="T1071" s="7">
        <v>0.0</v>
      </c>
      <c r="U1071" s="7">
        <v>39.3145907407407</v>
      </c>
      <c r="V1071" s="10" t="str">
        <f t="shared" si="1"/>
        <v>2016-07</v>
      </c>
    </row>
    <row r="1072">
      <c r="A1072" s="7">
        <v>1071.0</v>
      </c>
      <c r="B1072" s="4" t="s">
        <v>3215</v>
      </c>
      <c r="C1072" s="8">
        <v>42573.0</v>
      </c>
      <c r="D1072" s="8">
        <v>42577.0</v>
      </c>
      <c r="E1072" s="4" t="s">
        <v>26</v>
      </c>
      <c r="F1072" s="4" t="s">
        <v>3130</v>
      </c>
      <c r="G1072" s="4" t="s">
        <v>3131</v>
      </c>
      <c r="H1072" s="4" t="s">
        <v>46</v>
      </c>
      <c r="I1072" s="4" t="s">
        <v>30</v>
      </c>
      <c r="J1072" s="4" t="s">
        <v>3216</v>
      </c>
      <c r="K1072" s="4" t="s">
        <v>884</v>
      </c>
      <c r="L1072" s="7">
        <v>48185.0</v>
      </c>
      <c r="M1072" s="4" t="s">
        <v>59</v>
      </c>
      <c r="N1072" s="4" t="s">
        <v>1483</v>
      </c>
      <c r="O1072" s="4" t="s">
        <v>51</v>
      </c>
      <c r="P1072" s="4" t="s">
        <v>52</v>
      </c>
      <c r="Q1072" s="4" t="s">
        <v>1484</v>
      </c>
      <c r="R1072" s="9">
        <v>1046.5362345679</v>
      </c>
      <c r="S1072" s="7">
        <v>5.0</v>
      </c>
      <c r="T1072" s="7">
        <v>0.0</v>
      </c>
      <c r="U1072" s="7">
        <v>146.515072839506</v>
      </c>
      <c r="V1072" s="10" t="str">
        <f t="shared" si="1"/>
        <v>2016-07</v>
      </c>
    </row>
    <row r="1073">
      <c r="A1073" s="7">
        <v>1072.0</v>
      </c>
      <c r="B1073" s="4" t="s">
        <v>3215</v>
      </c>
      <c r="C1073" s="8">
        <v>42573.0</v>
      </c>
      <c r="D1073" s="8">
        <v>42577.0</v>
      </c>
      <c r="E1073" s="4" t="s">
        <v>26</v>
      </c>
      <c r="F1073" s="4" t="s">
        <v>3130</v>
      </c>
      <c r="G1073" s="4" t="s">
        <v>3131</v>
      </c>
      <c r="H1073" s="4" t="s">
        <v>46</v>
      </c>
      <c r="I1073" s="4" t="s">
        <v>30</v>
      </c>
      <c r="J1073" s="4" t="s">
        <v>3216</v>
      </c>
      <c r="K1073" s="4" t="s">
        <v>884</v>
      </c>
      <c r="L1073" s="7">
        <v>48185.0</v>
      </c>
      <c r="M1073" s="4" t="s">
        <v>59</v>
      </c>
      <c r="N1073" s="4" t="s">
        <v>3219</v>
      </c>
      <c r="O1073" s="4" t="s">
        <v>51</v>
      </c>
      <c r="P1073" s="4" t="s">
        <v>93</v>
      </c>
      <c r="Q1073" s="4" t="s">
        <v>3220</v>
      </c>
      <c r="R1073" s="9">
        <v>31.639341563786</v>
      </c>
      <c r="S1073" s="7">
        <v>5.0</v>
      </c>
      <c r="T1073" s="7">
        <v>0.0</v>
      </c>
      <c r="U1073" s="7">
        <v>11.390162962963</v>
      </c>
      <c r="V1073" s="10" t="str">
        <f t="shared" si="1"/>
        <v>2016-07</v>
      </c>
    </row>
    <row r="1074">
      <c r="A1074" s="7">
        <v>1073.0</v>
      </c>
      <c r="B1074" s="4" t="s">
        <v>3215</v>
      </c>
      <c r="C1074" s="8">
        <v>42573.0</v>
      </c>
      <c r="D1074" s="8">
        <v>42577.0</v>
      </c>
      <c r="E1074" s="4" t="s">
        <v>26</v>
      </c>
      <c r="F1074" s="4" t="s">
        <v>3130</v>
      </c>
      <c r="G1074" s="4" t="s">
        <v>3131</v>
      </c>
      <c r="H1074" s="4" t="s">
        <v>46</v>
      </c>
      <c r="I1074" s="4" t="s">
        <v>30</v>
      </c>
      <c r="J1074" s="4" t="s">
        <v>3216</v>
      </c>
      <c r="K1074" s="4" t="s">
        <v>884</v>
      </c>
      <c r="L1074" s="7">
        <v>48185.0</v>
      </c>
      <c r="M1074" s="4" t="s">
        <v>59</v>
      </c>
      <c r="N1074" s="4" t="s">
        <v>3221</v>
      </c>
      <c r="O1074" s="4" t="s">
        <v>51</v>
      </c>
      <c r="P1074" s="4" t="s">
        <v>124</v>
      </c>
      <c r="Q1074" s="4" t="s">
        <v>3222</v>
      </c>
      <c r="R1074" s="9">
        <v>35.1066666666667</v>
      </c>
      <c r="S1074" s="7">
        <v>5.0</v>
      </c>
      <c r="T1074" s="7">
        <v>0.0</v>
      </c>
      <c r="U1074" s="7">
        <v>16.8512</v>
      </c>
      <c r="V1074" s="10" t="str">
        <f t="shared" si="1"/>
        <v>2016-07</v>
      </c>
    </row>
    <row r="1075">
      <c r="A1075" s="7">
        <v>1074.0</v>
      </c>
      <c r="B1075" s="4" t="s">
        <v>3223</v>
      </c>
      <c r="C1075" s="8">
        <v>42573.0</v>
      </c>
      <c r="D1075" s="8">
        <v>42580.0</v>
      </c>
      <c r="E1075" s="4" t="s">
        <v>26</v>
      </c>
      <c r="F1075" s="4" t="s">
        <v>3224</v>
      </c>
      <c r="G1075" s="4" t="s">
        <v>3225</v>
      </c>
      <c r="H1075" s="4" t="s">
        <v>112</v>
      </c>
      <c r="I1075" s="4" t="s">
        <v>30</v>
      </c>
      <c r="J1075" s="4" t="s">
        <v>2193</v>
      </c>
      <c r="K1075" s="4" t="s">
        <v>1181</v>
      </c>
      <c r="L1075" s="7">
        <v>89431.0</v>
      </c>
      <c r="M1075" s="4" t="s">
        <v>49</v>
      </c>
      <c r="N1075" s="4" t="s">
        <v>3226</v>
      </c>
      <c r="O1075" s="4" t="s">
        <v>51</v>
      </c>
      <c r="P1075" s="4" t="s">
        <v>635</v>
      </c>
      <c r="Q1075" s="4" t="s">
        <v>3227</v>
      </c>
      <c r="R1075" s="9">
        <v>86.2</v>
      </c>
      <c r="S1075" s="7">
        <v>5.0</v>
      </c>
      <c r="T1075" s="7">
        <v>0.0</v>
      </c>
      <c r="U1075" s="7">
        <v>24.998</v>
      </c>
      <c r="V1075" s="10" t="str">
        <f t="shared" si="1"/>
        <v>2016-07</v>
      </c>
    </row>
    <row r="1076">
      <c r="A1076" s="7">
        <v>1075.0</v>
      </c>
      <c r="B1076" s="4" t="s">
        <v>3228</v>
      </c>
      <c r="C1076" s="8">
        <v>42573.0</v>
      </c>
      <c r="D1076" s="8">
        <v>42577.0</v>
      </c>
      <c r="E1076" s="4" t="s">
        <v>26</v>
      </c>
      <c r="F1076" s="4" t="s">
        <v>154</v>
      </c>
      <c r="G1076" s="4" t="s">
        <v>155</v>
      </c>
      <c r="H1076" s="4" t="s">
        <v>29</v>
      </c>
      <c r="I1076" s="4" t="s">
        <v>30</v>
      </c>
      <c r="J1076" s="4" t="s">
        <v>1095</v>
      </c>
      <c r="K1076" s="4" t="s">
        <v>32</v>
      </c>
      <c r="L1076" s="7">
        <v>21044.0</v>
      </c>
      <c r="M1076" s="4" t="s">
        <v>33</v>
      </c>
      <c r="N1076" s="4" t="s">
        <v>1301</v>
      </c>
      <c r="O1076" s="4" t="s">
        <v>51</v>
      </c>
      <c r="P1076" s="4" t="s">
        <v>283</v>
      </c>
      <c r="Q1076" s="4" t="s">
        <v>1302</v>
      </c>
      <c r="R1076" s="9">
        <v>40.8277530864198</v>
      </c>
      <c r="S1076" s="7">
        <v>2.0</v>
      </c>
      <c r="T1076" s="7">
        <v>0.0</v>
      </c>
      <c r="U1076" s="7">
        <v>11.4317708641975</v>
      </c>
      <c r="V1076" s="10" t="str">
        <f t="shared" si="1"/>
        <v>2016-07</v>
      </c>
    </row>
    <row r="1077">
      <c r="A1077" s="7">
        <v>1076.0</v>
      </c>
      <c r="B1077" s="4" t="s">
        <v>3228</v>
      </c>
      <c r="C1077" s="8">
        <v>42573.0</v>
      </c>
      <c r="D1077" s="8">
        <v>42577.0</v>
      </c>
      <c r="E1077" s="4" t="s">
        <v>26</v>
      </c>
      <c r="F1077" s="4" t="s">
        <v>154</v>
      </c>
      <c r="G1077" s="4" t="s">
        <v>155</v>
      </c>
      <c r="H1077" s="4" t="s">
        <v>29</v>
      </c>
      <c r="I1077" s="4" t="s">
        <v>30</v>
      </c>
      <c r="J1077" s="4" t="s">
        <v>1095</v>
      </c>
      <c r="K1077" s="4" t="s">
        <v>32</v>
      </c>
      <c r="L1077" s="7">
        <v>21044.0</v>
      </c>
      <c r="M1077" s="4" t="s">
        <v>33</v>
      </c>
      <c r="N1077" s="4" t="s">
        <v>3229</v>
      </c>
      <c r="O1077" s="4" t="s">
        <v>51</v>
      </c>
      <c r="P1077" s="4" t="s">
        <v>124</v>
      </c>
      <c r="Q1077" s="4" t="s">
        <v>3230</v>
      </c>
      <c r="R1077" s="9">
        <v>56.1706666666667</v>
      </c>
      <c r="S1077" s="7">
        <v>8.0</v>
      </c>
      <c r="T1077" s="7">
        <v>0.0</v>
      </c>
      <c r="U1077" s="7">
        <v>26.96192</v>
      </c>
      <c r="V1077" s="10" t="str">
        <f t="shared" si="1"/>
        <v>2016-07</v>
      </c>
    </row>
    <row r="1078">
      <c r="A1078" s="7">
        <v>1077.0</v>
      </c>
      <c r="B1078" s="4" t="s">
        <v>3228</v>
      </c>
      <c r="C1078" s="8">
        <v>42573.0</v>
      </c>
      <c r="D1078" s="8">
        <v>42577.0</v>
      </c>
      <c r="E1078" s="4" t="s">
        <v>26</v>
      </c>
      <c r="F1078" s="4" t="s">
        <v>154</v>
      </c>
      <c r="G1078" s="4" t="s">
        <v>155</v>
      </c>
      <c r="H1078" s="4" t="s">
        <v>29</v>
      </c>
      <c r="I1078" s="4" t="s">
        <v>30</v>
      </c>
      <c r="J1078" s="4" t="s">
        <v>1095</v>
      </c>
      <c r="K1078" s="4" t="s">
        <v>32</v>
      </c>
      <c r="L1078" s="7">
        <v>21044.0</v>
      </c>
      <c r="M1078" s="4" t="s">
        <v>33</v>
      </c>
      <c r="N1078" s="4" t="s">
        <v>3231</v>
      </c>
      <c r="O1078" s="4" t="s">
        <v>35</v>
      </c>
      <c r="P1078" s="4" t="s">
        <v>121</v>
      </c>
      <c r="Q1078" s="4" t="s">
        <v>3232</v>
      </c>
      <c r="R1078" s="9">
        <v>29.7106419753086</v>
      </c>
      <c r="S1078" s="7">
        <v>3.0</v>
      </c>
      <c r="T1078" s="7">
        <v>0.0</v>
      </c>
      <c r="U1078" s="7">
        <v>10.1016182716049</v>
      </c>
      <c r="V1078" s="10" t="str">
        <f t="shared" si="1"/>
        <v>2016-07</v>
      </c>
    </row>
    <row r="1079">
      <c r="A1079" s="7">
        <v>1078.0</v>
      </c>
      <c r="B1079" s="4" t="s">
        <v>3228</v>
      </c>
      <c r="C1079" s="8">
        <v>42573.0</v>
      </c>
      <c r="D1079" s="8">
        <v>42577.0</v>
      </c>
      <c r="E1079" s="4" t="s">
        <v>26</v>
      </c>
      <c r="F1079" s="4" t="s">
        <v>154</v>
      </c>
      <c r="G1079" s="4" t="s">
        <v>155</v>
      </c>
      <c r="H1079" s="4" t="s">
        <v>29</v>
      </c>
      <c r="I1079" s="4" t="s">
        <v>30</v>
      </c>
      <c r="J1079" s="4" t="s">
        <v>1095</v>
      </c>
      <c r="K1079" s="4" t="s">
        <v>32</v>
      </c>
      <c r="L1079" s="7">
        <v>21044.0</v>
      </c>
      <c r="M1079" s="4" t="s">
        <v>33</v>
      </c>
      <c r="N1079" s="4" t="s">
        <v>3233</v>
      </c>
      <c r="O1079" s="4" t="s">
        <v>51</v>
      </c>
      <c r="P1079" s="4" t="s">
        <v>76</v>
      </c>
      <c r="Q1079" s="4" t="s">
        <v>3234</v>
      </c>
      <c r="R1079" s="9">
        <v>5.85111111111111</v>
      </c>
      <c r="S1079" s="7">
        <v>3.0</v>
      </c>
      <c r="T1079" s="7">
        <v>0.0</v>
      </c>
      <c r="U1079" s="7">
        <v>2.80853333333333</v>
      </c>
      <c r="V1079" s="10" t="str">
        <f t="shared" si="1"/>
        <v>2016-07</v>
      </c>
    </row>
    <row r="1080">
      <c r="A1080" s="7">
        <v>1079.0</v>
      </c>
      <c r="B1080" s="4" t="s">
        <v>3235</v>
      </c>
      <c r="C1080" s="8">
        <v>42574.0</v>
      </c>
      <c r="D1080" s="8">
        <v>42578.0</v>
      </c>
      <c r="E1080" s="4" t="s">
        <v>26</v>
      </c>
      <c r="F1080" s="4" t="s">
        <v>477</v>
      </c>
      <c r="G1080" s="4" t="s">
        <v>478</v>
      </c>
      <c r="H1080" s="4" t="s">
        <v>29</v>
      </c>
      <c r="I1080" s="4" t="s">
        <v>30</v>
      </c>
      <c r="J1080" s="4" t="s">
        <v>670</v>
      </c>
      <c r="K1080" s="4" t="s">
        <v>102</v>
      </c>
      <c r="L1080" s="7">
        <v>33614.0</v>
      </c>
      <c r="M1080" s="4" t="s">
        <v>83</v>
      </c>
      <c r="N1080" s="4" t="s">
        <v>1304</v>
      </c>
      <c r="O1080" s="4" t="s">
        <v>51</v>
      </c>
      <c r="P1080" s="4" t="s">
        <v>93</v>
      </c>
      <c r="Q1080" s="4" t="s">
        <v>1305</v>
      </c>
      <c r="R1080" s="9">
        <v>27.3757601534748</v>
      </c>
      <c r="S1080" s="7">
        <v>2.0</v>
      </c>
      <c r="T1080" s="7">
        <v>0.2</v>
      </c>
      <c r="U1080" s="7">
        <v>2.05318201151061</v>
      </c>
      <c r="V1080" s="10" t="str">
        <f t="shared" si="1"/>
        <v>2016-07</v>
      </c>
    </row>
    <row r="1081">
      <c r="A1081" s="7">
        <v>1080.0</v>
      </c>
      <c r="B1081" s="4" t="s">
        <v>3235</v>
      </c>
      <c r="C1081" s="8">
        <v>42574.0</v>
      </c>
      <c r="D1081" s="8">
        <v>42578.0</v>
      </c>
      <c r="E1081" s="4" t="s">
        <v>26</v>
      </c>
      <c r="F1081" s="4" t="s">
        <v>477</v>
      </c>
      <c r="G1081" s="4" t="s">
        <v>478</v>
      </c>
      <c r="H1081" s="4" t="s">
        <v>29</v>
      </c>
      <c r="I1081" s="4" t="s">
        <v>30</v>
      </c>
      <c r="J1081" s="4" t="s">
        <v>670</v>
      </c>
      <c r="K1081" s="4" t="s">
        <v>102</v>
      </c>
      <c r="L1081" s="7">
        <v>33614.0</v>
      </c>
      <c r="M1081" s="4" t="s">
        <v>83</v>
      </c>
      <c r="N1081" s="4" t="s">
        <v>3236</v>
      </c>
      <c r="O1081" s="4" t="s">
        <v>51</v>
      </c>
      <c r="P1081" s="4" t="s">
        <v>283</v>
      </c>
      <c r="Q1081" s="4" t="s">
        <v>3237</v>
      </c>
      <c r="R1081" s="9">
        <v>18.1623858867843</v>
      </c>
      <c r="S1081" s="7">
        <v>2.0</v>
      </c>
      <c r="T1081" s="7">
        <v>0.2</v>
      </c>
      <c r="U1081" s="7">
        <v>4.99465611886569</v>
      </c>
      <c r="V1081" s="10" t="str">
        <f t="shared" si="1"/>
        <v>2016-07</v>
      </c>
    </row>
    <row r="1082">
      <c r="A1082" s="7">
        <v>1081.0</v>
      </c>
      <c r="B1082" s="4" t="s">
        <v>3235</v>
      </c>
      <c r="C1082" s="8">
        <v>42574.0</v>
      </c>
      <c r="D1082" s="8">
        <v>42578.0</v>
      </c>
      <c r="E1082" s="4" t="s">
        <v>26</v>
      </c>
      <c r="F1082" s="4" t="s">
        <v>477</v>
      </c>
      <c r="G1082" s="4" t="s">
        <v>478</v>
      </c>
      <c r="H1082" s="4" t="s">
        <v>29</v>
      </c>
      <c r="I1082" s="4" t="s">
        <v>30</v>
      </c>
      <c r="J1082" s="4" t="s">
        <v>670</v>
      </c>
      <c r="K1082" s="4" t="s">
        <v>102</v>
      </c>
      <c r="L1082" s="7">
        <v>33614.0</v>
      </c>
      <c r="M1082" s="4" t="s">
        <v>83</v>
      </c>
      <c r="N1082" s="4" t="s">
        <v>3238</v>
      </c>
      <c r="O1082" s="4" t="s">
        <v>39</v>
      </c>
      <c r="P1082" s="4" t="s">
        <v>446</v>
      </c>
      <c r="Q1082" s="4" t="s">
        <v>3239</v>
      </c>
      <c r="R1082" s="9">
        <v>205.201738967117</v>
      </c>
      <c r="S1082" s="7">
        <v>1.0</v>
      </c>
      <c r="T1082" s="7">
        <v>0.5</v>
      </c>
      <c r="U1082" s="7">
        <v>-86.1847303661893</v>
      </c>
      <c r="V1082" s="10" t="str">
        <f t="shared" si="1"/>
        <v>2016-07</v>
      </c>
    </row>
    <row r="1083">
      <c r="A1083" s="7">
        <v>1082.0</v>
      </c>
      <c r="B1083" s="4" t="s">
        <v>3240</v>
      </c>
      <c r="C1083" s="8">
        <v>42574.0</v>
      </c>
      <c r="D1083" s="8">
        <v>42578.0</v>
      </c>
      <c r="E1083" s="4" t="s">
        <v>26</v>
      </c>
      <c r="F1083" s="4" t="s">
        <v>3241</v>
      </c>
      <c r="G1083" s="4" t="s">
        <v>3242</v>
      </c>
      <c r="H1083" s="4" t="s">
        <v>112</v>
      </c>
      <c r="I1083" s="4" t="s">
        <v>30</v>
      </c>
      <c r="J1083" s="4" t="s">
        <v>391</v>
      </c>
      <c r="K1083" s="4" t="s">
        <v>385</v>
      </c>
      <c r="L1083" s="7">
        <v>61107.0</v>
      </c>
      <c r="M1083" s="4" t="s">
        <v>59</v>
      </c>
      <c r="N1083" s="4" t="s">
        <v>3243</v>
      </c>
      <c r="O1083" s="4" t="s">
        <v>51</v>
      </c>
      <c r="P1083" s="4" t="s">
        <v>76</v>
      </c>
      <c r="Q1083" s="4" t="s">
        <v>3244</v>
      </c>
      <c r="R1083" s="9">
        <v>12.3743802469136</v>
      </c>
      <c r="S1083" s="7">
        <v>4.0</v>
      </c>
      <c r="T1083" s="7">
        <v>0.8</v>
      </c>
      <c r="U1083" s="7">
        <v>-20.4177274074074</v>
      </c>
      <c r="V1083" s="10" t="str">
        <f t="shared" si="1"/>
        <v>2016-07</v>
      </c>
    </row>
    <row r="1084">
      <c r="A1084" s="7">
        <v>1083.0</v>
      </c>
      <c r="B1084" s="4" t="s">
        <v>3245</v>
      </c>
      <c r="C1084" s="8">
        <v>42574.0</v>
      </c>
      <c r="D1084" s="8">
        <v>42579.0</v>
      </c>
      <c r="E1084" s="4" t="s">
        <v>26</v>
      </c>
      <c r="F1084" s="4" t="s">
        <v>2480</v>
      </c>
      <c r="G1084" s="4" t="s">
        <v>2481</v>
      </c>
      <c r="H1084" s="4" t="s">
        <v>46</v>
      </c>
      <c r="I1084" s="4" t="s">
        <v>30</v>
      </c>
      <c r="J1084" s="4" t="s">
        <v>3246</v>
      </c>
      <c r="K1084" s="4" t="s">
        <v>58</v>
      </c>
      <c r="L1084" s="7">
        <v>78501.0</v>
      </c>
      <c r="M1084" s="4" t="s">
        <v>59</v>
      </c>
      <c r="N1084" s="4" t="s">
        <v>3247</v>
      </c>
      <c r="O1084" s="4" t="s">
        <v>51</v>
      </c>
      <c r="P1084" s="4" t="s">
        <v>93</v>
      </c>
      <c r="Q1084" s="4" t="s">
        <v>3248</v>
      </c>
      <c r="R1084" s="9">
        <v>4.82141234567901</v>
      </c>
      <c r="S1084" s="7">
        <v>2.0</v>
      </c>
      <c r="T1084" s="7">
        <v>0.2</v>
      </c>
      <c r="U1084" s="7">
        <v>0.361605925925926</v>
      </c>
      <c r="V1084" s="10" t="str">
        <f t="shared" si="1"/>
        <v>2016-07</v>
      </c>
    </row>
    <row r="1085">
      <c r="A1085" s="7">
        <v>1084.0</v>
      </c>
      <c r="B1085" s="4" t="s">
        <v>3245</v>
      </c>
      <c r="C1085" s="8">
        <v>42574.0</v>
      </c>
      <c r="D1085" s="8">
        <v>42579.0</v>
      </c>
      <c r="E1085" s="4" t="s">
        <v>26</v>
      </c>
      <c r="F1085" s="4" t="s">
        <v>2480</v>
      </c>
      <c r="G1085" s="4" t="s">
        <v>2481</v>
      </c>
      <c r="H1085" s="4" t="s">
        <v>46</v>
      </c>
      <c r="I1085" s="4" t="s">
        <v>30</v>
      </c>
      <c r="J1085" s="4" t="s">
        <v>3246</v>
      </c>
      <c r="K1085" s="4" t="s">
        <v>58</v>
      </c>
      <c r="L1085" s="7">
        <v>78501.0</v>
      </c>
      <c r="M1085" s="4" t="s">
        <v>59</v>
      </c>
      <c r="N1085" s="4" t="s">
        <v>3249</v>
      </c>
      <c r="O1085" s="4" t="s">
        <v>51</v>
      </c>
      <c r="P1085" s="4" t="s">
        <v>124</v>
      </c>
      <c r="Q1085" s="4" t="s">
        <v>3250</v>
      </c>
      <c r="R1085" s="9">
        <v>5.6192</v>
      </c>
      <c r="S1085" s="7">
        <v>1.0</v>
      </c>
      <c r="T1085" s="7">
        <v>0.2</v>
      </c>
      <c r="U1085" s="7">
        <v>1.96672</v>
      </c>
      <c r="V1085" s="10" t="str">
        <f t="shared" si="1"/>
        <v>2016-07</v>
      </c>
    </row>
    <row r="1086">
      <c r="A1086" s="7">
        <v>1085.0</v>
      </c>
      <c r="B1086" s="4" t="s">
        <v>3245</v>
      </c>
      <c r="C1086" s="8">
        <v>42574.0</v>
      </c>
      <c r="D1086" s="8">
        <v>42579.0</v>
      </c>
      <c r="E1086" s="4" t="s">
        <v>26</v>
      </c>
      <c r="F1086" s="4" t="s">
        <v>2480</v>
      </c>
      <c r="G1086" s="4" t="s">
        <v>2481</v>
      </c>
      <c r="H1086" s="4" t="s">
        <v>46</v>
      </c>
      <c r="I1086" s="4" t="s">
        <v>30</v>
      </c>
      <c r="J1086" s="4" t="s">
        <v>3246</v>
      </c>
      <c r="K1086" s="4" t="s">
        <v>58</v>
      </c>
      <c r="L1086" s="7">
        <v>78501.0</v>
      </c>
      <c r="M1086" s="4" t="s">
        <v>59</v>
      </c>
      <c r="N1086" s="4" t="s">
        <v>1291</v>
      </c>
      <c r="O1086" s="4" t="s">
        <v>51</v>
      </c>
      <c r="P1086" s="4" t="s">
        <v>93</v>
      </c>
      <c r="Q1086" s="4" t="s">
        <v>1292</v>
      </c>
      <c r="R1086" s="9">
        <v>190.688592592593</v>
      </c>
      <c r="S1086" s="7">
        <v>5.0</v>
      </c>
      <c r="T1086" s="7">
        <v>0.2</v>
      </c>
      <c r="U1086" s="7">
        <v>16.6852518518519</v>
      </c>
      <c r="V1086" s="10" t="str">
        <f t="shared" si="1"/>
        <v>2016-07</v>
      </c>
    </row>
    <row r="1087">
      <c r="A1087" s="7">
        <v>1086.0</v>
      </c>
      <c r="B1087" s="4" t="s">
        <v>3245</v>
      </c>
      <c r="C1087" s="8">
        <v>42574.0</v>
      </c>
      <c r="D1087" s="8">
        <v>42579.0</v>
      </c>
      <c r="E1087" s="4" t="s">
        <v>26</v>
      </c>
      <c r="F1087" s="4" t="s">
        <v>2480</v>
      </c>
      <c r="G1087" s="4" t="s">
        <v>2481</v>
      </c>
      <c r="H1087" s="4" t="s">
        <v>46</v>
      </c>
      <c r="I1087" s="4" t="s">
        <v>30</v>
      </c>
      <c r="J1087" s="4" t="s">
        <v>3246</v>
      </c>
      <c r="K1087" s="4" t="s">
        <v>58</v>
      </c>
      <c r="L1087" s="7">
        <v>78501.0</v>
      </c>
      <c r="M1087" s="4" t="s">
        <v>59</v>
      </c>
      <c r="N1087" s="4" t="s">
        <v>75</v>
      </c>
      <c r="O1087" s="4" t="s">
        <v>51</v>
      </c>
      <c r="P1087" s="4" t="s">
        <v>76</v>
      </c>
      <c r="Q1087" s="4" t="s">
        <v>77</v>
      </c>
      <c r="R1087" s="9">
        <v>5.15093333333333</v>
      </c>
      <c r="S1087" s="7">
        <v>4.0</v>
      </c>
      <c r="T1087" s="7">
        <v>0.8</v>
      </c>
      <c r="U1087" s="7">
        <v>-9.01413333333333</v>
      </c>
      <c r="V1087" s="10" t="str">
        <f t="shared" si="1"/>
        <v>2016-07</v>
      </c>
    </row>
    <row r="1088">
      <c r="A1088" s="7">
        <v>1087.0</v>
      </c>
      <c r="B1088" s="4" t="s">
        <v>3245</v>
      </c>
      <c r="C1088" s="8">
        <v>42574.0</v>
      </c>
      <c r="D1088" s="8">
        <v>42579.0</v>
      </c>
      <c r="E1088" s="4" t="s">
        <v>26</v>
      </c>
      <c r="F1088" s="4" t="s">
        <v>2480</v>
      </c>
      <c r="G1088" s="4" t="s">
        <v>2481</v>
      </c>
      <c r="H1088" s="4" t="s">
        <v>46</v>
      </c>
      <c r="I1088" s="4" t="s">
        <v>30</v>
      </c>
      <c r="J1088" s="4" t="s">
        <v>3246</v>
      </c>
      <c r="K1088" s="4" t="s">
        <v>58</v>
      </c>
      <c r="L1088" s="7">
        <v>78501.0</v>
      </c>
      <c r="M1088" s="4" t="s">
        <v>59</v>
      </c>
      <c r="N1088" s="4" t="s">
        <v>3251</v>
      </c>
      <c r="O1088" s="4" t="s">
        <v>51</v>
      </c>
      <c r="P1088" s="4" t="s">
        <v>635</v>
      </c>
      <c r="Q1088" s="4" t="s">
        <v>3252</v>
      </c>
      <c r="R1088" s="9">
        <v>14.464237037037</v>
      </c>
      <c r="S1088" s="7">
        <v>2.0</v>
      </c>
      <c r="T1088" s="7">
        <v>0.2</v>
      </c>
      <c r="U1088" s="7">
        <v>1.08481777777778</v>
      </c>
      <c r="V1088" s="10" t="str">
        <f t="shared" si="1"/>
        <v>2016-07</v>
      </c>
    </row>
    <row r="1089">
      <c r="A1089" s="7">
        <v>1088.0</v>
      </c>
      <c r="B1089" s="4" t="s">
        <v>3253</v>
      </c>
      <c r="C1089" s="8">
        <v>42574.0</v>
      </c>
      <c r="D1089" s="8">
        <v>42577.0</v>
      </c>
      <c r="E1089" s="4" t="s">
        <v>43</v>
      </c>
      <c r="F1089" s="4" t="s">
        <v>3254</v>
      </c>
      <c r="G1089" s="4" t="s">
        <v>3255</v>
      </c>
      <c r="H1089" s="4" t="s">
        <v>46</v>
      </c>
      <c r="I1089" s="4" t="s">
        <v>30</v>
      </c>
      <c r="J1089" s="4" t="s">
        <v>455</v>
      </c>
      <c r="K1089" s="4" t="s">
        <v>58</v>
      </c>
      <c r="L1089" s="7">
        <v>77041.0</v>
      </c>
      <c r="M1089" s="4" t="s">
        <v>59</v>
      </c>
      <c r="N1089" s="4" t="s">
        <v>3256</v>
      </c>
      <c r="O1089" s="4" t="s">
        <v>39</v>
      </c>
      <c r="P1089" s="4" t="s">
        <v>40</v>
      </c>
      <c r="Q1089" s="4" t="s">
        <v>3257</v>
      </c>
      <c r="R1089" s="9">
        <v>124.801738271605</v>
      </c>
      <c r="S1089" s="7">
        <v>8.0</v>
      </c>
      <c r="T1089" s="7">
        <v>0.2</v>
      </c>
      <c r="U1089" s="7">
        <v>12.4801738271605</v>
      </c>
      <c r="V1089" s="10" t="str">
        <f t="shared" si="1"/>
        <v>2016-07</v>
      </c>
    </row>
    <row r="1090">
      <c r="A1090" s="7">
        <v>1089.0</v>
      </c>
      <c r="B1090" s="4" t="s">
        <v>3258</v>
      </c>
      <c r="C1090" s="8">
        <v>42575.0</v>
      </c>
      <c r="D1090" s="8">
        <v>42577.0</v>
      </c>
      <c r="E1090" s="4" t="s">
        <v>98</v>
      </c>
      <c r="F1090" s="4" t="s">
        <v>3259</v>
      </c>
      <c r="G1090" s="4" t="s">
        <v>3260</v>
      </c>
      <c r="H1090" s="4" t="s">
        <v>29</v>
      </c>
      <c r="I1090" s="4" t="s">
        <v>30</v>
      </c>
      <c r="J1090" s="4" t="s">
        <v>222</v>
      </c>
      <c r="K1090" s="4" t="s">
        <v>223</v>
      </c>
      <c r="L1090" s="7">
        <v>10035.0</v>
      </c>
      <c r="M1090" s="4" t="s">
        <v>33</v>
      </c>
      <c r="N1090" s="4" t="s">
        <v>3261</v>
      </c>
      <c r="O1090" s="4" t="s">
        <v>35</v>
      </c>
      <c r="P1090" s="4" t="s">
        <v>263</v>
      </c>
      <c r="Q1090" s="4" t="s">
        <v>3262</v>
      </c>
      <c r="R1090" s="9">
        <v>275.172074074074</v>
      </c>
      <c r="S1090" s="7">
        <v>2.0</v>
      </c>
      <c r="T1090" s="7">
        <v>0.1</v>
      </c>
      <c r="U1090" s="7">
        <v>33.6321423868313</v>
      </c>
      <c r="V1090" s="10" t="str">
        <f t="shared" si="1"/>
        <v>2016-07</v>
      </c>
    </row>
    <row r="1091">
      <c r="A1091" s="7">
        <v>1090.0</v>
      </c>
      <c r="B1091" s="4" t="s">
        <v>3263</v>
      </c>
      <c r="C1091" s="8">
        <v>42575.0</v>
      </c>
      <c r="D1091" s="8">
        <v>42576.0</v>
      </c>
      <c r="E1091" s="4" t="s">
        <v>43</v>
      </c>
      <c r="F1091" s="4" t="s">
        <v>3264</v>
      </c>
      <c r="G1091" s="4" t="s">
        <v>3265</v>
      </c>
      <c r="H1091" s="4" t="s">
        <v>46</v>
      </c>
      <c r="I1091" s="4" t="s">
        <v>30</v>
      </c>
      <c r="J1091" s="4" t="s">
        <v>2167</v>
      </c>
      <c r="K1091" s="4" t="s">
        <v>956</v>
      </c>
      <c r="L1091" s="7">
        <v>70506.0</v>
      </c>
      <c r="M1091" s="4" t="s">
        <v>83</v>
      </c>
      <c r="N1091" s="4" t="s">
        <v>1658</v>
      </c>
      <c r="O1091" s="4" t="s">
        <v>51</v>
      </c>
      <c r="P1091" s="4" t="s">
        <v>93</v>
      </c>
      <c r="Q1091" s="4" t="s">
        <v>1659</v>
      </c>
      <c r="R1091" s="9">
        <v>56.2374174331515</v>
      </c>
      <c r="S1091" s="7">
        <v>5.0</v>
      </c>
      <c r="T1091" s="7">
        <v>0.0</v>
      </c>
      <c r="U1091" s="7">
        <v>16.3088510556139</v>
      </c>
      <c r="V1091" s="10" t="str">
        <f t="shared" si="1"/>
        <v>2016-07</v>
      </c>
    </row>
    <row r="1092">
      <c r="A1092" s="7">
        <v>1091.0</v>
      </c>
      <c r="B1092" s="4" t="s">
        <v>3266</v>
      </c>
      <c r="C1092" s="8">
        <v>42576.0</v>
      </c>
      <c r="D1092" s="8">
        <v>42582.0</v>
      </c>
      <c r="E1092" s="4" t="s">
        <v>26</v>
      </c>
      <c r="F1092" s="4" t="s">
        <v>2119</v>
      </c>
      <c r="G1092" s="4" t="s">
        <v>2120</v>
      </c>
      <c r="H1092" s="4" t="s">
        <v>46</v>
      </c>
      <c r="I1092" s="4" t="s">
        <v>30</v>
      </c>
      <c r="J1092" s="4" t="s">
        <v>3267</v>
      </c>
      <c r="K1092" s="4" t="s">
        <v>48</v>
      </c>
      <c r="L1092" s="7">
        <v>92627.0</v>
      </c>
      <c r="M1092" s="4" t="s">
        <v>49</v>
      </c>
      <c r="N1092" s="4" t="s">
        <v>1141</v>
      </c>
      <c r="O1092" s="4" t="s">
        <v>51</v>
      </c>
      <c r="P1092" s="4" t="s">
        <v>76</v>
      </c>
      <c r="Q1092" s="4" t="s">
        <v>1142</v>
      </c>
      <c r="R1092" s="9">
        <v>119.616</v>
      </c>
      <c r="S1092" s="7">
        <v>8.0</v>
      </c>
      <c r="T1092" s="7">
        <v>0.2</v>
      </c>
      <c r="U1092" s="7">
        <v>40.3704</v>
      </c>
      <c r="V1092" s="10" t="str">
        <f t="shared" si="1"/>
        <v>2016-07</v>
      </c>
    </row>
    <row r="1093">
      <c r="A1093" s="7">
        <v>1092.0</v>
      </c>
      <c r="B1093" s="4" t="s">
        <v>3266</v>
      </c>
      <c r="C1093" s="8">
        <v>42576.0</v>
      </c>
      <c r="D1093" s="8">
        <v>42582.0</v>
      </c>
      <c r="E1093" s="4" t="s">
        <v>26</v>
      </c>
      <c r="F1093" s="4" t="s">
        <v>2119</v>
      </c>
      <c r="G1093" s="4" t="s">
        <v>2120</v>
      </c>
      <c r="H1093" s="4" t="s">
        <v>46</v>
      </c>
      <c r="I1093" s="4" t="s">
        <v>30</v>
      </c>
      <c r="J1093" s="4" t="s">
        <v>3267</v>
      </c>
      <c r="K1093" s="4" t="s">
        <v>48</v>
      </c>
      <c r="L1093" s="7">
        <v>92627.0</v>
      </c>
      <c r="M1093" s="4" t="s">
        <v>49</v>
      </c>
      <c r="N1093" s="4" t="s">
        <v>998</v>
      </c>
      <c r="O1093" s="4" t="s">
        <v>35</v>
      </c>
      <c r="P1093" s="4" t="s">
        <v>121</v>
      </c>
      <c r="Q1093" s="4" t="s">
        <v>999</v>
      </c>
      <c r="R1093" s="9">
        <v>255.76</v>
      </c>
      <c r="S1093" s="7">
        <v>4.0</v>
      </c>
      <c r="T1093" s="7">
        <v>0.0</v>
      </c>
      <c r="U1093" s="7">
        <v>81.8432</v>
      </c>
      <c r="V1093" s="10" t="str">
        <f t="shared" si="1"/>
        <v>2016-07</v>
      </c>
    </row>
    <row r="1094">
      <c r="A1094" s="7">
        <v>1093.0</v>
      </c>
      <c r="B1094" s="4" t="s">
        <v>3266</v>
      </c>
      <c r="C1094" s="8">
        <v>42576.0</v>
      </c>
      <c r="D1094" s="8">
        <v>42582.0</v>
      </c>
      <c r="E1094" s="4" t="s">
        <v>26</v>
      </c>
      <c r="F1094" s="4" t="s">
        <v>2119</v>
      </c>
      <c r="G1094" s="4" t="s">
        <v>2120</v>
      </c>
      <c r="H1094" s="4" t="s">
        <v>46</v>
      </c>
      <c r="I1094" s="4" t="s">
        <v>30</v>
      </c>
      <c r="J1094" s="4" t="s">
        <v>3267</v>
      </c>
      <c r="K1094" s="4" t="s">
        <v>48</v>
      </c>
      <c r="L1094" s="7">
        <v>92627.0</v>
      </c>
      <c r="M1094" s="4" t="s">
        <v>49</v>
      </c>
      <c r="N1094" s="4" t="s">
        <v>3268</v>
      </c>
      <c r="O1094" s="4" t="s">
        <v>35</v>
      </c>
      <c r="P1094" s="4" t="s">
        <v>263</v>
      </c>
      <c r="Q1094" s="4" t="s">
        <v>3269</v>
      </c>
      <c r="R1094" s="9">
        <v>241.568</v>
      </c>
      <c r="S1094" s="7">
        <v>2.0</v>
      </c>
      <c r="T1094" s="7">
        <v>0.2</v>
      </c>
      <c r="U1094" s="7">
        <v>18.1176</v>
      </c>
      <c r="V1094" s="10" t="str">
        <f t="shared" si="1"/>
        <v>2016-07</v>
      </c>
    </row>
    <row r="1095">
      <c r="A1095" s="7">
        <v>1094.0</v>
      </c>
      <c r="B1095" s="4" t="s">
        <v>3266</v>
      </c>
      <c r="C1095" s="8">
        <v>42576.0</v>
      </c>
      <c r="D1095" s="8">
        <v>42582.0</v>
      </c>
      <c r="E1095" s="4" t="s">
        <v>26</v>
      </c>
      <c r="F1095" s="4" t="s">
        <v>2119</v>
      </c>
      <c r="G1095" s="4" t="s">
        <v>2120</v>
      </c>
      <c r="H1095" s="4" t="s">
        <v>46</v>
      </c>
      <c r="I1095" s="4" t="s">
        <v>30</v>
      </c>
      <c r="J1095" s="4" t="s">
        <v>3267</v>
      </c>
      <c r="K1095" s="4" t="s">
        <v>48</v>
      </c>
      <c r="L1095" s="7">
        <v>92627.0</v>
      </c>
      <c r="M1095" s="4" t="s">
        <v>49</v>
      </c>
      <c r="N1095" s="4" t="s">
        <v>3084</v>
      </c>
      <c r="O1095" s="4" t="s">
        <v>35</v>
      </c>
      <c r="P1095" s="4" t="s">
        <v>121</v>
      </c>
      <c r="Q1095" s="4" t="s">
        <v>3085</v>
      </c>
      <c r="R1095" s="9">
        <v>69.3</v>
      </c>
      <c r="S1095" s="7">
        <v>9.0</v>
      </c>
      <c r="T1095" s="7">
        <v>0.0</v>
      </c>
      <c r="U1095" s="7">
        <v>22.869</v>
      </c>
      <c r="V1095" s="10" t="str">
        <f t="shared" si="1"/>
        <v>2016-07</v>
      </c>
    </row>
    <row r="1096">
      <c r="A1096" s="7">
        <v>1095.0</v>
      </c>
      <c r="B1096" s="4" t="s">
        <v>3270</v>
      </c>
      <c r="C1096" s="8">
        <v>42576.0</v>
      </c>
      <c r="D1096" s="8">
        <v>42578.0</v>
      </c>
      <c r="E1096" s="4" t="s">
        <v>43</v>
      </c>
      <c r="F1096" s="4" t="s">
        <v>315</v>
      </c>
      <c r="G1096" s="4" t="s">
        <v>316</v>
      </c>
      <c r="H1096" s="4" t="s">
        <v>46</v>
      </c>
      <c r="I1096" s="4" t="s">
        <v>30</v>
      </c>
      <c r="J1096" s="4" t="s">
        <v>188</v>
      </c>
      <c r="K1096" s="4" t="s">
        <v>157</v>
      </c>
      <c r="L1096" s="7">
        <v>43229.0</v>
      </c>
      <c r="M1096" s="4" t="s">
        <v>33</v>
      </c>
      <c r="N1096" s="4" t="s">
        <v>3271</v>
      </c>
      <c r="O1096" s="4" t="s">
        <v>39</v>
      </c>
      <c r="P1096" s="4" t="s">
        <v>85</v>
      </c>
      <c r="Q1096" s="4" t="s">
        <v>3272</v>
      </c>
      <c r="R1096" s="9">
        <v>1562.04803950617</v>
      </c>
      <c r="S1096" s="7">
        <v>4.0</v>
      </c>
      <c r="T1096" s="7">
        <v>0.4</v>
      </c>
      <c r="U1096" s="7">
        <v>208.273071934156</v>
      </c>
      <c r="V1096" s="10" t="str">
        <f t="shared" si="1"/>
        <v>2016-07</v>
      </c>
    </row>
    <row r="1097">
      <c r="A1097" s="7">
        <v>1096.0</v>
      </c>
      <c r="B1097" s="4" t="s">
        <v>3273</v>
      </c>
      <c r="C1097" s="8">
        <v>42576.0</v>
      </c>
      <c r="D1097" s="8">
        <v>42578.0</v>
      </c>
      <c r="E1097" s="4" t="s">
        <v>98</v>
      </c>
      <c r="F1097" s="4" t="s">
        <v>3274</v>
      </c>
      <c r="G1097" s="4" t="s">
        <v>3275</v>
      </c>
      <c r="H1097" s="4" t="s">
        <v>46</v>
      </c>
      <c r="I1097" s="4" t="s">
        <v>30</v>
      </c>
      <c r="J1097" s="4" t="s">
        <v>47</v>
      </c>
      <c r="K1097" s="4" t="s">
        <v>48</v>
      </c>
      <c r="L1097" s="7">
        <v>90032.0</v>
      </c>
      <c r="M1097" s="4" t="s">
        <v>49</v>
      </c>
      <c r="N1097" s="4" t="s">
        <v>2848</v>
      </c>
      <c r="O1097" s="4" t="s">
        <v>51</v>
      </c>
      <c r="P1097" s="4" t="s">
        <v>272</v>
      </c>
      <c r="Q1097" s="4" t="s">
        <v>2849</v>
      </c>
      <c r="R1097" s="9">
        <v>21.48</v>
      </c>
      <c r="S1097" s="7">
        <v>6.0</v>
      </c>
      <c r="T1097" s="7">
        <v>0.0</v>
      </c>
      <c r="U1097" s="7">
        <v>10.74</v>
      </c>
      <c r="V1097" s="10" t="str">
        <f t="shared" si="1"/>
        <v>2016-07</v>
      </c>
    </row>
    <row r="1098">
      <c r="A1098" s="7">
        <v>1097.0</v>
      </c>
      <c r="B1098" s="4" t="s">
        <v>3276</v>
      </c>
      <c r="C1098" s="8">
        <v>42576.0</v>
      </c>
      <c r="D1098" s="8">
        <v>42580.0</v>
      </c>
      <c r="E1098" s="4" t="s">
        <v>26</v>
      </c>
      <c r="F1098" s="4" t="s">
        <v>719</v>
      </c>
      <c r="G1098" s="4" t="s">
        <v>720</v>
      </c>
      <c r="H1098" s="4" t="s">
        <v>29</v>
      </c>
      <c r="I1098" s="4" t="s">
        <v>30</v>
      </c>
      <c r="J1098" s="4" t="s">
        <v>156</v>
      </c>
      <c r="K1098" s="4" t="s">
        <v>157</v>
      </c>
      <c r="L1098" s="7">
        <v>43615.0</v>
      </c>
      <c r="M1098" s="4" t="s">
        <v>33</v>
      </c>
      <c r="N1098" s="4" t="s">
        <v>3277</v>
      </c>
      <c r="O1098" s="4" t="s">
        <v>51</v>
      </c>
      <c r="P1098" s="4" t="s">
        <v>283</v>
      </c>
      <c r="Q1098" s="4" t="s">
        <v>3278</v>
      </c>
      <c r="R1098" s="9">
        <v>264.554600823045</v>
      </c>
      <c r="S1098" s="7">
        <v>5.0</v>
      </c>
      <c r="T1098" s="7">
        <v>0.2</v>
      </c>
      <c r="U1098" s="7">
        <v>29.7623925925926</v>
      </c>
      <c r="V1098" s="10" t="str">
        <f t="shared" si="1"/>
        <v>2016-07</v>
      </c>
    </row>
    <row r="1099">
      <c r="A1099" s="7">
        <v>1098.0</v>
      </c>
      <c r="B1099" s="4" t="s">
        <v>3279</v>
      </c>
      <c r="C1099" s="8">
        <v>42576.0</v>
      </c>
      <c r="D1099" s="8">
        <v>42580.0</v>
      </c>
      <c r="E1099" s="4" t="s">
        <v>26</v>
      </c>
      <c r="F1099" s="4" t="s">
        <v>3280</v>
      </c>
      <c r="G1099" s="4" t="s">
        <v>3281</v>
      </c>
      <c r="H1099" s="4" t="s">
        <v>29</v>
      </c>
      <c r="I1099" s="4" t="s">
        <v>30</v>
      </c>
      <c r="J1099" s="4" t="s">
        <v>455</v>
      </c>
      <c r="K1099" s="4" t="s">
        <v>58</v>
      </c>
      <c r="L1099" s="7">
        <v>77070.0</v>
      </c>
      <c r="M1099" s="4" t="s">
        <v>59</v>
      </c>
      <c r="N1099" s="4" t="s">
        <v>1794</v>
      </c>
      <c r="O1099" s="4" t="s">
        <v>51</v>
      </c>
      <c r="P1099" s="4" t="s">
        <v>297</v>
      </c>
      <c r="Q1099" s="4" t="s">
        <v>1795</v>
      </c>
      <c r="R1099" s="9">
        <v>17.0439637860082</v>
      </c>
      <c r="S1099" s="7">
        <v>4.0</v>
      </c>
      <c r="T1099" s="7">
        <v>0.2</v>
      </c>
      <c r="U1099" s="7">
        <v>6.17843687242798</v>
      </c>
      <c r="V1099" s="10" t="str">
        <f t="shared" si="1"/>
        <v>2016-07</v>
      </c>
    </row>
    <row r="1100">
      <c r="A1100" s="7">
        <v>1099.0</v>
      </c>
      <c r="B1100" s="4" t="s">
        <v>3282</v>
      </c>
      <c r="C1100" s="8">
        <v>42576.0</v>
      </c>
      <c r="D1100" s="8">
        <v>42580.0</v>
      </c>
      <c r="E1100" s="4" t="s">
        <v>26</v>
      </c>
      <c r="F1100" s="4" t="s">
        <v>3283</v>
      </c>
      <c r="G1100" s="4" t="s">
        <v>3284</v>
      </c>
      <c r="H1100" s="4" t="s">
        <v>46</v>
      </c>
      <c r="I1100" s="4" t="s">
        <v>30</v>
      </c>
      <c r="J1100" s="4" t="s">
        <v>585</v>
      </c>
      <c r="K1100" s="4" t="s">
        <v>334</v>
      </c>
      <c r="L1100" s="7">
        <v>39212.0</v>
      </c>
      <c r="M1100" s="4" t="s">
        <v>83</v>
      </c>
      <c r="N1100" s="4" t="s">
        <v>1850</v>
      </c>
      <c r="O1100" s="4" t="s">
        <v>51</v>
      </c>
      <c r="P1100" s="4" t="s">
        <v>52</v>
      </c>
      <c r="Q1100" s="4" t="s">
        <v>1851</v>
      </c>
      <c r="R1100" s="9">
        <v>6.07853839348984</v>
      </c>
      <c r="S1100" s="7">
        <v>1.0</v>
      </c>
      <c r="T1100" s="7">
        <v>0.0</v>
      </c>
      <c r="U1100" s="7">
        <v>0.243141535739593</v>
      </c>
      <c r="V1100" s="10" t="str">
        <f t="shared" si="1"/>
        <v>2016-07</v>
      </c>
    </row>
    <row r="1101">
      <c r="A1101" s="7">
        <v>1100.0</v>
      </c>
      <c r="B1101" s="4" t="s">
        <v>3282</v>
      </c>
      <c r="C1101" s="8">
        <v>42576.0</v>
      </c>
      <c r="D1101" s="8">
        <v>42580.0</v>
      </c>
      <c r="E1101" s="4" t="s">
        <v>26</v>
      </c>
      <c r="F1101" s="4" t="s">
        <v>3283</v>
      </c>
      <c r="G1101" s="4" t="s">
        <v>3284</v>
      </c>
      <c r="H1101" s="4" t="s">
        <v>46</v>
      </c>
      <c r="I1101" s="4" t="s">
        <v>30</v>
      </c>
      <c r="J1101" s="4" t="s">
        <v>585</v>
      </c>
      <c r="K1101" s="4" t="s">
        <v>334</v>
      </c>
      <c r="L1101" s="7">
        <v>39212.0</v>
      </c>
      <c r="M1101" s="4" t="s">
        <v>83</v>
      </c>
      <c r="N1101" s="4" t="s">
        <v>3285</v>
      </c>
      <c r="O1101" s="4" t="s">
        <v>51</v>
      </c>
      <c r="P1101" s="4" t="s">
        <v>124</v>
      </c>
      <c r="Q1101" s="4" t="s">
        <v>3286</v>
      </c>
      <c r="R1101" s="9">
        <v>50.5648084555389</v>
      </c>
      <c r="S1101" s="7">
        <v>5.0</v>
      </c>
      <c r="T1101" s="7">
        <v>0.0</v>
      </c>
      <c r="U1101" s="7">
        <v>24.7767561432141</v>
      </c>
      <c r="V1101" s="10" t="str">
        <f t="shared" si="1"/>
        <v>2016-07</v>
      </c>
    </row>
    <row r="1102">
      <c r="A1102" s="7">
        <v>1101.0</v>
      </c>
      <c r="B1102" s="4" t="s">
        <v>3282</v>
      </c>
      <c r="C1102" s="8">
        <v>42576.0</v>
      </c>
      <c r="D1102" s="8">
        <v>42580.0</v>
      </c>
      <c r="E1102" s="4" t="s">
        <v>26</v>
      </c>
      <c r="F1102" s="4" t="s">
        <v>3283</v>
      </c>
      <c r="G1102" s="4" t="s">
        <v>3284</v>
      </c>
      <c r="H1102" s="4" t="s">
        <v>46</v>
      </c>
      <c r="I1102" s="4" t="s">
        <v>30</v>
      </c>
      <c r="J1102" s="4" t="s">
        <v>585</v>
      </c>
      <c r="K1102" s="4" t="s">
        <v>334</v>
      </c>
      <c r="L1102" s="7">
        <v>39212.0</v>
      </c>
      <c r="M1102" s="4" t="s">
        <v>83</v>
      </c>
      <c r="N1102" s="4" t="s">
        <v>772</v>
      </c>
      <c r="O1102" s="4" t="s">
        <v>35</v>
      </c>
      <c r="P1102" s="4" t="s">
        <v>73</v>
      </c>
      <c r="Q1102" s="4" t="s">
        <v>773</v>
      </c>
      <c r="R1102" s="9">
        <v>1875.98034246962</v>
      </c>
      <c r="S1102" s="7">
        <v>8.0</v>
      </c>
      <c r="T1102" s="7">
        <v>0.0</v>
      </c>
      <c r="U1102" s="7">
        <v>300.156854795139</v>
      </c>
      <c r="V1102" s="10" t="str">
        <f t="shared" si="1"/>
        <v>2016-07</v>
      </c>
    </row>
    <row r="1103">
      <c r="A1103" s="7">
        <v>1102.0</v>
      </c>
      <c r="B1103" s="4" t="s">
        <v>3287</v>
      </c>
      <c r="C1103" s="8">
        <v>42576.0</v>
      </c>
      <c r="D1103" s="8">
        <v>42577.0</v>
      </c>
      <c r="E1103" s="4" t="s">
        <v>43</v>
      </c>
      <c r="F1103" s="4" t="s">
        <v>3288</v>
      </c>
      <c r="G1103" s="4" t="s">
        <v>3289</v>
      </c>
      <c r="H1103" s="4" t="s">
        <v>112</v>
      </c>
      <c r="I1103" s="4" t="s">
        <v>30</v>
      </c>
      <c r="J1103" s="4" t="s">
        <v>428</v>
      </c>
      <c r="K1103" s="4" t="s">
        <v>429</v>
      </c>
      <c r="L1103" s="7">
        <v>22204.0</v>
      </c>
      <c r="M1103" s="4" t="s">
        <v>83</v>
      </c>
      <c r="N1103" s="4" t="s">
        <v>3290</v>
      </c>
      <c r="O1103" s="4" t="s">
        <v>51</v>
      </c>
      <c r="P1103" s="4" t="s">
        <v>76</v>
      </c>
      <c r="Q1103" s="4" t="s">
        <v>3291</v>
      </c>
      <c r="R1103" s="9">
        <v>8.022750276594</v>
      </c>
      <c r="S1103" s="7">
        <v>1.0</v>
      </c>
      <c r="T1103" s="7">
        <v>0.0</v>
      </c>
      <c r="U1103" s="7">
        <v>3.69046512723324</v>
      </c>
      <c r="V1103" s="10" t="str">
        <f t="shared" si="1"/>
        <v>2016-07</v>
      </c>
    </row>
    <row r="1104">
      <c r="A1104" s="7">
        <v>1103.0</v>
      </c>
      <c r="B1104" s="4" t="s">
        <v>3292</v>
      </c>
      <c r="C1104" s="8">
        <v>42576.0</v>
      </c>
      <c r="D1104" s="8">
        <v>42580.0</v>
      </c>
      <c r="E1104" s="4" t="s">
        <v>26</v>
      </c>
      <c r="F1104" s="4" t="s">
        <v>231</v>
      </c>
      <c r="G1104" s="4" t="s">
        <v>232</v>
      </c>
      <c r="H1104" s="4" t="s">
        <v>112</v>
      </c>
      <c r="I1104" s="4" t="s">
        <v>30</v>
      </c>
      <c r="J1104" s="4" t="s">
        <v>455</v>
      </c>
      <c r="K1104" s="4" t="s">
        <v>58</v>
      </c>
      <c r="L1104" s="7">
        <v>77041.0</v>
      </c>
      <c r="M1104" s="4" t="s">
        <v>59</v>
      </c>
      <c r="N1104" s="4" t="s">
        <v>204</v>
      </c>
      <c r="O1104" s="4" t="s">
        <v>51</v>
      </c>
      <c r="P1104" s="4" t="s">
        <v>205</v>
      </c>
      <c r="Q1104" s="4" t="s">
        <v>206</v>
      </c>
      <c r="R1104" s="9">
        <v>22.710821399177</v>
      </c>
      <c r="S1104" s="7">
        <v>1.0</v>
      </c>
      <c r="T1104" s="7">
        <v>0.2</v>
      </c>
      <c r="U1104" s="7">
        <v>7.66490222222222</v>
      </c>
      <c r="V1104" s="10" t="str">
        <f t="shared" si="1"/>
        <v>2016-07</v>
      </c>
    </row>
    <row r="1105">
      <c r="A1105" s="7">
        <v>1104.0</v>
      </c>
      <c r="B1105" s="4" t="s">
        <v>3293</v>
      </c>
      <c r="C1105" s="8">
        <v>42576.0</v>
      </c>
      <c r="D1105" s="8">
        <v>42576.0</v>
      </c>
      <c r="E1105" s="4" t="s">
        <v>212</v>
      </c>
      <c r="F1105" s="4" t="s">
        <v>1353</v>
      </c>
      <c r="G1105" s="4" t="s">
        <v>1354</v>
      </c>
      <c r="H1105" s="4" t="s">
        <v>112</v>
      </c>
      <c r="I1105" s="4" t="s">
        <v>30</v>
      </c>
      <c r="J1105" s="4" t="s">
        <v>362</v>
      </c>
      <c r="K1105" s="4" t="s">
        <v>48</v>
      </c>
      <c r="L1105" s="7">
        <v>94122.0</v>
      </c>
      <c r="M1105" s="4" t="s">
        <v>49</v>
      </c>
      <c r="N1105" s="4" t="s">
        <v>3294</v>
      </c>
      <c r="O1105" s="4" t="s">
        <v>51</v>
      </c>
      <c r="P1105" s="4" t="s">
        <v>93</v>
      </c>
      <c r="Q1105" s="4" t="s">
        <v>3295</v>
      </c>
      <c r="R1105" s="9">
        <v>37.17</v>
      </c>
      <c r="S1105" s="7">
        <v>9.0</v>
      </c>
      <c r="T1105" s="7">
        <v>0.0</v>
      </c>
      <c r="U1105" s="7">
        <v>11.151</v>
      </c>
      <c r="V1105" s="10" t="str">
        <f t="shared" si="1"/>
        <v>2016-07</v>
      </c>
    </row>
    <row r="1106">
      <c r="A1106" s="7">
        <v>1105.0</v>
      </c>
      <c r="B1106" s="4" t="s">
        <v>3296</v>
      </c>
      <c r="C1106" s="8">
        <v>42576.0</v>
      </c>
      <c r="D1106" s="8">
        <v>42579.0</v>
      </c>
      <c r="E1106" s="4" t="s">
        <v>98</v>
      </c>
      <c r="F1106" s="4" t="s">
        <v>2210</v>
      </c>
      <c r="G1106" s="4" t="s">
        <v>2211</v>
      </c>
      <c r="H1106" s="4" t="s">
        <v>29</v>
      </c>
      <c r="I1106" s="4" t="s">
        <v>30</v>
      </c>
      <c r="J1106" s="4" t="s">
        <v>681</v>
      </c>
      <c r="K1106" s="4" t="s">
        <v>130</v>
      </c>
      <c r="L1106" s="7">
        <v>53209.0</v>
      </c>
      <c r="M1106" s="4" t="s">
        <v>59</v>
      </c>
      <c r="N1106" s="4" t="s">
        <v>644</v>
      </c>
      <c r="O1106" s="4" t="s">
        <v>51</v>
      </c>
      <c r="P1106" s="4" t="s">
        <v>124</v>
      </c>
      <c r="Q1106" s="4" t="s">
        <v>645</v>
      </c>
      <c r="R1106" s="9">
        <v>22.3680329218107</v>
      </c>
      <c r="S1106" s="7">
        <v>2.0</v>
      </c>
      <c r="T1106" s="7">
        <v>0.0</v>
      </c>
      <c r="U1106" s="7">
        <v>10.512975473251</v>
      </c>
      <c r="V1106" s="10" t="str">
        <f t="shared" si="1"/>
        <v>2016-07</v>
      </c>
    </row>
    <row r="1107">
      <c r="A1107" s="7">
        <v>1106.0</v>
      </c>
      <c r="B1107" s="4" t="s">
        <v>3296</v>
      </c>
      <c r="C1107" s="8">
        <v>42576.0</v>
      </c>
      <c r="D1107" s="8">
        <v>42579.0</v>
      </c>
      <c r="E1107" s="4" t="s">
        <v>98</v>
      </c>
      <c r="F1107" s="4" t="s">
        <v>2210</v>
      </c>
      <c r="G1107" s="4" t="s">
        <v>2211</v>
      </c>
      <c r="H1107" s="4" t="s">
        <v>29</v>
      </c>
      <c r="I1107" s="4" t="s">
        <v>30</v>
      </c>
      <c r="J1107" s="4" t="s">
        <v>681</v>
      </c>
      <c r="K1107" s="4" t="s">
        <v>130</v>
      </c>
      <c r="L1107" s="7">
        <v>53209.0</v>
      </c>
      <c r="M1107" s="4" t="s">
        <v>59</v>
      </c>
      <c r="N1107" s="4" t="s">
        <v>3297</v>
      </c>
      <c r="O1107" s="4" t="s">
        <v>39</v>
      </c>
      <c r="P1107" s="4" t="s">
        <v>61</v>
      </c>
      <c r="Q1107" s="4" t="s">
        <v>3298</v>
      </c>
      <c r="R1107" s="9">
        <v>134.783127572016</v>
      </c>
      <c r="S1107" s="7">
        <v>7.0</v>
      </c>
      <c r="T1107" s="7">
        <v>0.0</v>
      </c>
      <c r="U1107" s="7">
        <v>52.5654197530864</v>
      </c>
      <c r="V1107" s="10" t="str">
        <f t="shared" si="1"/>
        <v>2016-07</v>
      </c>
    </row>
    <row r="1108">
      <c r="A1108" s="7">
        <v>1107.0</v>
      </c>
      <c r="B1108" s="4" t="s">
        <v>3296</v>
      </c>
      <c r="C1108" s="8">
        <v>42576.0</v>
      </c>
      <c r="D1108" s="8">
        <v>42579.0</v>
      </c>
      <c r="E1108" s="4" t="s">
        <v>98</v>
      </c>
      <c r="F1108" s="4" t="s">
        <v>2210</v>
      </c>
      <c r="G1108" s="4" t="s">
        <v>2211</v>
      </c>
      <c r="H1108" s="4" t="s">
        <v>29</v>
      </c>
      <c r="I1108" s="4" t="s">
        <v>30</v>
      </c>
      <c r="J1108" s="4" t="s">
        <v>681</v>
      </c>
      <c r="K1108" s="4" t="s">
        <v>130</v>
      </c>
      <c r="L1108" s="7">
        <v>53209.0</v>
      </c>
      <c r="M1108" s="4" t="s">
        <v>59</v>
      </c>
      <c r="N1108" s="4" t="s">
        <v>3045</v>
      </c>
      <c r="O1108" s="4" t="s">
        <v>39</v>
      </c>
      <c r="P1108" s="4" t="s">
        <v>40</v>
      </c>
      <c r="Q1108" s="4" t="s">
        <v>3046</v>
      </c>
      <c r="R1108" s="9">
        <v>322.774403292181</v>
      </c>
      <c r="S1108" s="7">
        <v>5.0</v>
      </c>
      <c r="T1108" s="7">
        <v>0.0</v>
      </c>
      <c r="U1108" s="7">
        <v>90.3768329218107</v>
      </c>
      <c r="V1108" s="10" t="str">
        <f t="shared" si="1"/>
        <v>2016-07</v>
      </c>
    </row>
    <row r="1109">
      <c r="A1109" s="7">
        <v>1108.0</v>
      </c>
      <c r="B1109" s="4" t="s">
        <v>3296</v>
      </c>
      <c r="C1109" s="8">
        <v>42576.0</v>
      </c>
      <c r="D1109" s="8">
        <v>42579.0</v>
      </c>
      <c r="E1109" s="4" t="s">
        <v>98</v>
      </c>
      <c r="F1109" s="4" t="s">
        <v>2210</v>
      </c>
      <c r="G1109" s="4" t="s">
        <v>2211</v>
      </c>
      <c r="H1109" s="4" t="s">
        <v>29</v>
      </c>
      <c r="I1109" s="4" t="s">
        <v>30</v>
      </c>
      <c r="J1109" s="4" t="s">
        <v>681</v>
      </c>
      <c r="K1109" s="4" t="s">
        <v>130</v>
      </c>
      <c r="L1109" s="7">
        <v>53209.0</v>
      </c>
      <c r="M1109" s="4" t="s">
        <v>59</v>
      </c>
      <c r="N1109" s="4" t="s">
        <v>3299</v>
      </c>
      <c r="O1109" s="4" t="s">
        <v>35</v>
      </c>
      <c r="P1109" s="4" t="s">
        <v>263</v>
      </c>
      <c r="Q1109" s="4" t="s">
        <v>3300</v>
      </c>
      <c r="R1109" s="9">
        <v>437.771259259259</v>
      </c>
      <c r="S1109" s="7">
        <v>4.0</v>
      </c>
      <c r="T1109" s="7">
        <v>0.0</v>
      </c>
      <c r="U1109" s="7">
        <v>105.065102222222</v>
      </c>
      <c r="V1109" s="10" t="str">
        <f t="shared" si="1"/>
        <v>2016-07</v>
      </c>
    </row>
    <row r="1110">
      <c r="A1110" s="7">
        <v>1109.0</v>
      </c>
      <c r="B1110" s="4" t="s">
        <v>3296</v>
      </c>
      <c r="C1110" s="8">
        <v>42576.0</v>
      </c>
      <c r="D1110" s="8">
        <v>42579.0</v>
      </c>
      <c r="E1110" s="4" t="s">
        <v>98</v>
      </c>
      <c r="F1110" s="4" t="s">
        <v>2210</v>
      </c>
      <c r="G1110" s="4" t="s">
        <v>2211</v>
      </c>
      <c r="H1110" s="4" t="s">
        <v>29</v>
      </c>
      <c r="I1110" s="4" t="s">
        <v>30</v>
      </c>
      <c r="J1110" s="4" t="s">
        <v>681</v>
      </c>
      <c r="K1110" s="4" t="s">
        <v>130</v>
      </c>
      <c r="L1110" s="7">
        <v>53209.0</v>
      </c>
      <c r="M1110" s="4" t="s">
        <v>59</v>
      </c>
      <c r="N1110" s="4" t="s">
        <v>3301</v>
      </c>
      <c r="O1110" s="4" t="s">
        <v>35</v>
      </c>
      <c r="P1110" s="4" t="s">
        <v>121</v>
      </c>
      <c r="Q1110" s="4" t="s">
        <v>3302</v>
      </c>
      <c r="R1110" s="9">
        <v>103.270452674897</v>
      </c>
      <c r="S1110" s="7">
        <v>5.0</v>
      </c>
      <c r="T1110" s="7">
        <v>0.0</v>
      </c>
      <c r="U1110" s="7">
        <v>29.9484312757202</v>
      </c>
      <c r="V1110" s="10" t="str">
        <f t="shared" si="1"/>
        <v>2016-07</v>
      </c>
    </row>
    <row r="1111">
      <c r="A1111" s="7">
        <v>1110.0</v>
      </c>
      <c r="B1111" s="4" t="s">
        <v>3303</v>
      </c>
      <c r="C1111" s="8">
        <v>42579.0</v>
      </c>
      <c r="D1111" s="8">
        <v>42585.0</v>
      </c>
      <c r="E1111" s="4" t="s">
        <v>26</v>
      </c>
      <c r="F1111" s="4" t="s">
        <v>3304</v>
      </c>
      <c r="G1111" s="4" t="s">
        <v>3305</v>
      </c>
      <c r="H1111" s="4" t="s">
        <v>112</v>
      </c>
      <c r="I1111" s="4" t="s">
        <v>30</v>
      </c>
      <c r="J1111" s="4" t="s">
        <v>3306</v>
      </c>
      <c r="K1111" s="4" t="s">
        <v>884</v>
      </c>
      <c r="L1111" s="7">
        <v>49423.0</v>
      </c>
      <c r="M1111" s="4" t="s">
        <v>59</v>
      </c>
      <c r="N1111" s="4" t="s">
        <v>3307</v>
      </c>
      <c r="O1111" s="4" t="s">
        <v>51</v>
      </c>
      <c r="P1111" s="4" t="s">
        <v>272</v>
      </c>
      <c r="Q1111" s="4" t="s">
        <v>722</v>
      </c>
      <c r="R1111" s="9">
        <v>22.1980082304527</v>
      </c>
      <c r="S1111" s="7">
        <v>7.0</v>
      </c>
      <c r="T1111" s="7">
        <v>0.0</v>
      </c>
      <c r="U1111" s="7">
        <v>9.9891037037037</v>
      </c>
      <c r="V1111" s="10" t="str">
        <f t="shared" si="1"/>
        <v>2016-07</v>
      </c>
    </row>
    <row r="1112">
      <c r="A1112" s="7">
        <v>1111.0</v>
      </c>
      <c r="B1112" s="4" t="s">
        <v>3303</v>
      </c>
      <c r="C1112" s="8">
        <v>42579.0</v>
      </c>
      <c r="D1112" s="8">
        <v>42585.0</v>
      </c>
      <c r="E1112" s="4" t="s">
        <v>26</v>
      </c>
      <c r="F1112" s="4" t="s">
        <v>3304</v>
      </c>
      <c r="G1112" s="4" t="s">
        <v>3305</v>
      </c>
      <c r="H1112" s="4" t="s">
        <v>112</v>
      </c>
      <c r="I1112" s="4" t="s">
        <v>30</v>
      </c>
      <c r="J1112" s="4" t="s">
        <v>3306</v>
      </c>
      <c r="K1112" s="4" t="s">
        <v>884</v>
      </c>
      <c r="L1112" s="7">
        <v>49423.0</v>
      </c>
      <c r="M1112" s="4" t="s">
        <v>59</v>
      </c>
      <c r="N1112" s="4" t="s">
        <v>3308</v>
      </c>
      <c r="O1112" s="4" t="s">
        <v>51</v>
      </c>
      <c r="P1112" s="4" t="s">
        <v>124</v>
      </c>
      <c r="Q1112" s="4" t="s">
        <v>3309</v>
      </c>
      <c r="R1112" s="9">
        <v>119.374024691358</v>
      </c>
      <c r="S1112" s="7">
        <v>2.0</v>
      </c>
      <c r="T1112" s="7">
        <v>0.0</v>
      </c>
      <c r="U1112" s="7">
        <v>58.4932720987654</v>
      </c>
      <c r="V1112" s="10" t="str">
        <f t="shared" si="1"/>
        <v>2016-07</v>
      </c>
    </row>
    <row r="1113">
      <c r="A1113" s="7">
        <v>1112.0</v>
      </c>
      <c r="B1113" s="4" t="s">
        <v>3310</v>
      </c>
      <c r="C1113" s="8">
        <v>42579.0</v>
      </c>
      <c r="D1113" s="8">
        <v>42585.0</v>
      </c>
      <c r="E1113" s="4" t="s">
        <v>26</v>
      </c>
      <c r="F1113" s="4" t="s">
        <v>3311</v>
      </c>
      <c r="G1113" s="4" t="s">
        <v>3312</v>
      </c>
      <c r="H1113" s="4" t="s">
        <v>46</v>
      </c>
      <c r="I1113" s="4" t="s">
        <v>30</v>
      </c>
      <c r="J1113" s="4" t="s">
        <v>47</v>
      </c>
      <c r="K1113" s="4" t="s">
        <v>48</v>
      </c>
      <c r="L1113" s="7">
        <v>90032.0</v>
      </c>
      <c r="M1113" s="4" t="s">
        <v>49</v>
      </c>
      <c r="N1113" s="4" t="s">
        <v>3313</v>
      </c>
      <c r="O1113" s="4" t="s">
        <v>51</v>
      </c>
      <c r="P1113" s="4" t="s">
        <v>297</v>
      </c>
      <c r="Q1113" s="4" t="s">
        <v>3314</v>
      </c>
      <c r="R1113" s="9">
        <v>18.9</v>
      </c>
      <c r="S1113" s="7">
        <v>3.0</v>
      </c>
      <c r="T1113" s="7">
        <v>0.0</v>
      </c>
      <c r="U1113" s="7">
        <v>8.694</v>
      </c>
      <c r="V1113" s="10" t="str">
        <f t="shared" si="1"/>
        <v>2016-07</v>
      </c>
    </row>
    <row r="1114">
      <c r="A1114" s="7">
        <v>1113.0</v>
      </c>
      <c r="B1114" s="4" t="s">
        <v>3315</v>
      </c>
      <c r="C1114" s="8">
        <v>42579.0</v>
      </c>
      <c r="D1114" s="8">
        <v>42580.0</v>
      </c>
      <c r="E1114" s="4" t="s">
        <v>43</v>
      </c>
      <c r="F1114" s="4" t="s">
        <v>2551</v>
      </c>
      <c r="G1114" s="4" t="s">
        <v>2552</v>
      </c>
      <c r="H1114" s="4" t="s">
        <v>46</v>
      </c>
      <c r="I1114" s="4" t="s">
        <v>30</v>
      </c>
      <c r="J1114" s="4" t="s">
        <v>3316</v>
      </c>
      <c r="K1114" s="4" t="s">
        <v>91</v>
      </c>
      <c r="L1114" s="7">
        <v>18018.0</v>
      </c>
      <c r="M1114" s="4" t="s">
        <v>33</v>
      </c>
      <c r="N1114" s="4" t="s">
        <v>1041</v>
      </c>
      <c r="O1114" s="4" t="s">
        <v>35</v>
      </c>
      <c r="P1114" s="4" t="s">
        <v>36</v>
      </c>
      <c r="Q1114" s="4" t="s">
        <v>1042</v>
      </c>
      <c r="R1114" s="9">
        <v>192.712160493827</v>
      </c>
      <c r="S1114" s="7">
        <v>5.0</v>
      </c>
      <c r="T1114" s="7">
        <v>0.5</v>
      </c>
      <c r="U1114" s="7">
        <v>-84.793350617284</v>
      </c>
      <c r="V1114" s="10" t="str">
        <f t="shared" si="1"/>
        <v>2016-07</v>
      </c>
    </row>
    <row r="1115">
      <c r="A1115" s="7">
        <v>1114.0</v>
      </c>
      <c r="B1115" s="4" t="s">
        <v>3315</v>
      </c>
      <c r="C1115" s="8">
        <v>42579.0</v>
      </c>
      <c r="D1115" s="8">
        <v>42580.0</v>
      </c>
      <c r="E1115" s="4" t="s">
        <v>43</v>
      </c>
      <c r="F1115" s="4" t="s">
        <v>2551</v>
      </c>
      <c r="G1115" s="4" t="s">
        <v>2552</v>
      </c>
      <c r="H1115" s="4" t="s">
        <v>46</v>
      </c>
      <c r="I1115" s="4" t="s">
        <v>30</v>
      </c>
      <c r="J1115" s="4" t="s">
        <v>3316</v>
      </c>
      <c r="K1115" s="4" t="s">
        <v>91</v>
      </c>
      <c r="L1115" s="7">
        <v>18018.0</v>
      </c>
      <c r="M1115" s="4" t="s">
        <v>33</v>
      </c>
      <c r="N1115" s="4" t="s">
        <v>3317</v>
      </c>
      <c r="O1115" s="4" t="s">
        <v>51</v>
      </c>
      <c r="P1115" s="4" t="s">
        <v>76</v>
      </c>
      <c r="Q1115" s="4" t="s">
        <v>3318</v>
      </c>
      <c r="R1115" s="9">
        <v>1487.57497777778</v>
      </c>
      <c r="S1115" s="7">
        <v>6.0</v>
      </c>
      <c r="T1115" s="7">
        <v>0.7</v>
      </c>
      <c r="U1115" s="7">
        <v>-991.716651851852</v>
      </c>
      <c r="V1115" s="10" t="str">
        <f t="shared" si="1"/>
        <v>2016-07</v>
      </c>
    </row>
    <row r="1116">
      <c r="A1116" s="7">
        <v>1115.0</v>
      </c>
      <c r="B1116" s="4" t="s">
        <v>3315</v>
      </c>
      <c r="C1116" s="8">
        <v>42579.0</v>
      </c>
      <c r="D1116" s="8">
        <v>42580.0</v>
      </c>
      <c r="E1116" s="4" t="s">
        <v>43</v>
      </c>
      <c r="F1116" s="4" t="s">
        <v>2551</v>
      </c>
      <c r="G1116" s="4" t="s">
        <v>2552</v>
      </c>
      <c r="H1116" s="4" t="s">
        <v>46</v>
      </c>
      <c r="I1116" s="4" t="s">
        <v>30</v>
      </c>
      <c r="J1116" s="4" t="s">
        <v>3316</v>
      </c>
      <c r="K1116" s="4" t="s">
        <v>91</v>
      </c>
      <c r="L1116" s="7">
        <v>18018.0</v>
      </c>
      <c r="M1116" s="4" t="s">
        <v>33</v>
      </c>
      <c r="N1116" s="4" t="s">
        <v>3319</v>
      </c>
      <c r="O1116" s="4" t="s">
        <v>51</v>
      </c>
      <c r="P1116" s="4" t="s">
        <v>283</v>
      </c>
      <c r="Q1116" s="4" t="s">
        <v>3320</v>
      </c>
      <c r="R1116" s="9">
        <v>10.2953580246914</v>
      </c>
      <c r="S1116" s="7">
        <v>3.0</v>
      </c>
      <c r="T1116" s="7">
        <v>0.2</v>
      </c>
      <c r="U1116" s="7">
        <v>0.772151851851852</v>
      </c>
      <c r="V1116" s="10" t="str">
        <f t="shared" si="1"/>
        <v>2016-07</v>
      </c>
    </row>
    <row r="1117">
      <c r="A1117" s="7">
        <v>1116.0</v>
      </c>
      <c r="B1117" s="4" t="s">
        <v>3321</v>
      </c>
      <c r="C1117" s="8">
        <v>42579.0</v>
      </c>
      <c r="D1117" s="8">
        <v>42583.0</v>
      </c>
      <c r="E1117" s="4" t="s">
        <v>26</v>
      </c>
      <c r="F1117" s="4" t="s">
        <v>1902</v>
      </c>
      <c r="G1117" s="4" t="s">
        <v>1903</v>
      </c>
      <c r="H1117" s="4" t="s">
        <v>112</v>
      </c>
      <c r="I1117" s="4" t="s">
        <v>30</v>
      </c>
      <c r="J1117" s="4" t="s">
        <v>2612</v>
      </c>
      <c r="K1117" s="4" t="s">
        <v>58</v>
      </c>
      <c r="L1117" s="7">
        <v>77506.0</v>
      </c>
      <c r="M1117" s="4" t="s">
        <v>59</v>
      </c>
      <c r="N1117" s="4" t="s">
        <v>1159</v>
      </c>
      <c r="O1117" s="4" t="s">
        <v>35</v>
      </c>
      <c r="P1117" s="4" t="s">
        <v>121</v>
      </c>
      <c r="Q1117" s="4" t="s">
        <v>1160</v>
      </c>
      <c r="R1117" s="9">
        <v>26.8244032921811</v>
      </c>
      <c r="S1117" s="7">
        <v>5.0</v>
      </c>
      <c r="T1117" s="7">
        <v>0.6</v>
      </c>
      <c r="U1117" s="7">
        <v>-10.7297613168724</v>
      </c>
      <c r="V1117" s="10" t="str">
        <f t="shared" si="1"/>
        <v>2016-07</v>
      </c>
    </row>
    <row r="1118">
      <c r="A1118" s="7">
        <v>1117.0</v>
      </c>
      <c r="B1118" s="4" t="s">
        <v>3321</v>
      </c>
      <c r="C1118" s="8">
        <v>42579.0</v>
      </c>
      <c r="D1118" s="8">
        <v>42583.0</v>
      </c>
      <c r="E1118" s="4" t="s">
        <v>26</v>
      </c>
      <c r="F1118" s="4" t="s">
        <v>1902</v>
      </c>
      <c r="G1118" s="4" t="s">
        <v>1903</v>
      </c>
      <c r="H1118" s="4" t="s">
        <v>112</v>
      </c>
      <c r="I1118" s="4" t="s">
        <v>30</v>
      </c>
      <c r="J1118" s="4" t="s">
        <v>2612</v>
      </c>
      <c r="K1118" s="4" t="s">
        <v>58</v>
      </c>
      <c r="L1118" s="7">
        <v>77506.0</v>
      </c>
      <c r="M1118" s="4" t="s">
        <v>59</v>
      </c>
      <c r="N1118" s="4" t="s">
        <v>3322</v>
      </c>
      <c r="O1118" s="4" t="s">
        <v>35</v>
      </c>
      <c r="P1118" s="4" t="s">
        <v>121</v>
      </c>
      <c r="Q1118" s="4" t="s">
        <v>3323</v>
      </c>
      <c r="R1118" s="9">
        <v>328.756411522634</v>
      </c>
      <c r="S1118" s="7">
        <v>5.0</v>
      </c>
      <c r="T1118" s="7">
        <v>0.6</v>
      </c>
      <c r="U1118" s="7">
        <v>-410.945514403292</v>
      </c>
      <c r="V1118" s="10" t="str">
        <f t="shared" si="1"/>
        <v>2016-07</v>
      </c>
    </row>
    <row r="1119">
      <c r="A1119" s="7">
        <v>1118.0</v>
      </c>
      <c r="B1119" s="4" t="s">
        <v>3324</v>
      </c>
      <c r="C1119" s="8">
        <v>42580.0</v>
      </c>
      <c r="D1119" s="8">
        <v>42584.0</v>
      </c>
      <c r="E1119" s="4" t="s">
        <v>26</v>
      </c>
      <c r="F1119" s="4" t="s">
        <v>127</v>
      </c>
      <c r="G1119" s="4" t="s">
        <v>128</v>
      </c>
      <c r="H1119" s="4" t="s">
        <v>29</v>
      </c>
      <c r="I1119" s="4" t="s">
        <v>30</v>
      </c>
      <c r="J1119" s="4" t="s">
        <v>90</v>
      </c>
      <c r="K1119" s="4" t="s">
        <v>91</v>
      </c>
      <c r="L1119" s="7">
        <v>19140.0</v>
      </c>
      <c r="M1119" s="4" t="s">
        <v>33</v>
      </c>
      <c r="N1119" s="4" t="s">
        <v>2810</v>
      </c>
      <c r="O1119" s="4" t="s">
        <v>51</v>
      </c>
      <c r="P1119" s="4" t="s">
        <v>52</v>
      </c>
      <c r="Q1119" s="4" t="s">
        <v>2811</v>
      </c>
      <c r="R1119" s="9">
        <v>92.111012345679</v>
      </c>
      <c r="S1119" s="7">
        <v>2.0</v>
      </c>
      <c r="T1119" s="7">
        <v>0.2</v>
      </c>
      <c r="U1119" s="7">
        <v>-18.4222024691358</v>
      </c>
      <c r="V1119" s="10" t="str">
        <f t="shared" si="1"/>
        <v>2016-07</v>
      </c>
    </row>
    <row r="1120">
      <c r="A1120" s="7">
        <v>1119.0</v>
      </c>
      <c r="B1120" s="4" t="s">
        <v>3325</v>
      </c>
      <c r="C1120" s="8">
        <v>42580.0</v>
      </c>
      <c r="D1120" s="8">
        <v>42582.0</v>
      </c>
      <c r="E1120" s="4" t="s">
        <v>43</v>
      </c>
      <c r="F1120" s="4" t="s">
        <v>3326</v>
      </c>
      <c r="G1120" s="4" t="s">
        <v>3327</v>
      </c>
      <c r="H1120" s="4" t="s">
        <v>46</v>
      </c>
      <c r="I1120" s="4" t="s">
        <v>30</v>
      </c>
      <c r="J1120" s="4" t="s">
        <v>3328</v>
      </c>
      <c r="K1120" s="4" t="s">
        <v>102</v>
      </c>
      <c r="L1120" s="7">
        <v>32503.0</v>
      </c>
      <c r="M1120" s="4" t="s">
        <v>83</v>
      </c>
      <c r="N1120" s="4" t="s">
        <v>3329</v>
      </c>
      <c r="O1120" s="4" t="s">
        <v>51</v>
      </c>
      <c r="P1120" s="4" t="s">
        <v>76</v>
      </c>
      <c r="Q1120" s="4" t="s">
        <v>3330</v>
      </c>
      <c r="R1120" s="9">
        <v>1.70424184752977</v>
      </c>
      <c r="S1120" s="7">
        <v>3.0</v>
      </c>
      <c r="T1120" s="7">
        <v>0.7</v>
      </c>
      <c r="U1120" s="7">
        <v>-1.13616123168651</v>
      </c>
      <c r="V1120" s="10" t="str">
        <f t="shared" si="1"/>
        <v>2016-07</v>
      </c>
    </row>
    <row r="1121">
      <c r="A1121" s="7">
        <v>1120.0</v>
      </c>
      <c r="B1121" s="4" t="s">
        <v>3331</v>
      </c>
      <c r="C1121" s="8">
        <v>42580.0</v>
      </c>
      <c r="D1121" s="8">
        <v>42585.0</v>
      </c>
      <c r="E1121" s="4" t="s">
        <v>26</v>
      </c>
      <c r="F1121" s="4" t="s">
        <v>3332</v>
      </c>
      <c r="G1121" s="4" t="s">
        <v>3333</v>
      </c>
      <c r="H1121" s="4" t="s">
        <v>46</v>
      </c>
      <c r="I1121" s="4" t="s">
        <v>30</v>
      </c>
      <c r="J1121" s="4" t="s">
        <v>81</v>
      </c>
      <c r="K1121" s="4" t="s">
        <v>82</v>
      </c>
      <c r="L1121" s="7">
        <v>28205.0</v>
      </c>
      <c r="M1121" s="4" t="s">
        <v>83</v>
      </c>
      <c r="N1121" s="4" t="s">
        <v>3334</v>
      </c>
      <c r="O1121" s="4" t="s">
        <v>51</v>
      </c>
      <c r="P1121" s="4" t="s">
        <v>52</v>
      </c>
      <c r="Q1121" s="4" t="s">
        <v>3335</v>
      </c>
      <c r="R1121" s="9">
        <v>540.802459308984</v>
      </c>
      <c r="S1121" s="7">
        <v>5.0</v>
      </c>
      <c r="T1121" s="7">
        <v>0.2</v>
      </c>
      <c r="U1121" s="7">
        <v>20.2800922240869</v>
      </c>
      <c r="V1121" s="10" t="str">
        <f t="shared" si="1"/>
        <v>2016-07</v>
      </c>
    </row>
    <row r="1122">
      <c r="A1122" s="7">
        <v>1121.0</v>
      </c>
      <c r="B1122" s="4" t="s">
        <v>3331</v>
      </c>
      <c r="C1122" s="8">
        <v>42580.0</v>
      </c>
      <c r="D1122" s="8">
        <v>42585.0</v>
      </c>
      <c r="E1122" s="4" t="s">
        <v>26</v>
      </c>
      <c r="F1122" s="4" t="s">
        <v>3332</v>
      </c>
      <c r="G1122" s="4" t="s">
        <v>3333</v>
      </c>
      <c r="H1122" s="4" t="s">
        <v>46</v>
      </c>
      <c r="I1122" s="4" t="s">
        <v>30</v>
      </c>
      <c r="J1122" s="4" t="s">
        <v>81</v>
      </c>
      <c r="K1122" s="4" t="s">
        <v>82</v>
      </c>
      <c r="L1122" s="7">
        <v>28205.0</v>
      </c>
      <c r="M1122" s="4" t="s">
        <v>83</v>
      </c>
      <c r="N1122" s="4" t="s">
        <v>3336</v>
      </c>
      <c r="O1122" s="4" t="s">
        <v>51</v>
      </c>
      <c r="P1122" s="4" t="s">
        <v>76</v>
      </c>
      <c r="Q1122" s="4" t="s">
        <v>3337</v>
      </c>
      <c r="R1122" s="9">
        <v>20.9342402950246</v>
      </c>
      <c r="S1122" s="7">
        <v>3.0</v>
      </c>
      <c r="T1122" s="7">
        <v>0.7</v>
      </c>
      <c r="U1122" s="7">
        <v>-15.3517762163514</v>
      </c>
      <c r="V1122" s="10" t="str">
        <f t="shared" si="1"/>
        <v>2016-07</v>
      </c>
    </row>
    <row r="1123">
      <c r="A1123" s="7">
        <v>1122.0</v>
      </c>
      <c r="B1123" s="4" t="s">
        <v>3338</v>
      </c>
      <c r="C1123" s="8">
        <v>42581.0</v>
      </c>
      <c r="D1123" s="8">
        <v>42586.0</v>
      </c>
      <c r="E1123" s="4" t="s">
        <v>26</v>
      </c>
      <c r="F1123" s="4" t="s">
        <v>3339</v>
      </c>
      <c r="G1123" s="4" t="s">
        <v>3340</v>
      </c>
      <c r="H1123" s="4" t="s">
        <v>112</v>
      </c>
      <c r="I1123" s="4" t="s">
        <v>30</v>
      </c>
      <c r="J1123" s="4" t="s">
        <v>455</v>
      </c>
      <c r="K1123" s="4" t="s">
        <v>58</v>
      </c>
      <c r="L1123" s="7">
        <v>77070.0</v>
      </c>
      <c r="M1123" s="4" t="s">
        <v>59</v>
      </c>
      <c r="N1123" s="4" t="s">
        <v>1022</v>
      </c>
      <c r="O1123" s="4" t="s">
        <v>51</v>
      </c>
      <c r="P1123" s="4" t="s">
        <v>76</v>
      </c>
      <c r="Q1123" s="4" t="s">
        <v>1023</v>
      </c>
      <c r="R1123" s="9">
        <v>10.0684049382716</v>
      </c>
      <c r="S1123" s="7">
        <v>3.0</v>
      </c>
      <c r="T1123" s="7">
        <v>0.8</v>
      </c>
      <c r="U1123" s="7">
        <v>-15.1026074074074</v>
      </c>
      <c r="V1123" s="10" t="str">
        <f t="shared" si="1"/>
        <v>2016-07</v>
      </c>
    </row>
    <row r="1124">
      <c r="A1124" s="7">
        <v>1123.0</v>
      </c>
      <c r="B1124" s="4" t="s">
        <v>3341</v>
      </c>
      <c r="C1124" s="8">
        <v>42581.0</v>
      </c>
      <c r="D1124" s="8">
        <v>42586.0</v>
      </c>
      <c r="E1124" s="4" t="s">
        <v>26</v>
      </c>
      <c r="F1124" s="4" t="s">
        <v>2938</v>
      </c>
      <c r="G1124" s="4" t="s">
        <v>2939</v>
      </c>
      <c r="H1124" s="4" t="s">
        <v>46</v>
      </c>
      <c r="I1124" s="4" t="s">
        <v>30</v>
      </c>
      <c r="J1124" s="4" t="s">
        <v>384</v>
      </c>
      <c r="K1124" s="4" t="s">
        <v>385</v>
      </c>
      <c r="L1124" s="7">
        <v>60623.0</v>
      </c>
      <c r="M1124" s="4" t="s">
        <v>59</v>
      </c>
      <c r="N1124" s="4" t="s">
        <v>3342</v>
      </c>
      <c r="O1124" s="4" t="s">
        <v>51</v>
      </c>
      <c r="P1124" s="4" t="s">
        <v>297</v>
      </c>
      <c r="Q1124" s="4" t="s">
        <v>3343</v>
      </c>
      <c r="R1124" s="9">
        <v>10.0510156378601</v>
      </c>
      <c r="S1124" s="7">
        <v>4.0</v>
      </c>
      <c r="T1124" s="7">
        <v>0.2</v>
      </c>
      <c r="U1124" s="7">
        <v>3.39221777777778</v>
      </c>
      <c r="V1124" s="10" t="str">
        <f t="shared" si="1"/>
        <v>2016-07</v>
      </c>
    </row>
    <row r="1125">
      <c r="A1125" s="7">
        <v>1124.0</v>
      </c>
      <c r="B1125" s="4" t="s">
        <v>3341</v>
      </c>
      <c r="C1125" s="8">
        <v>42581.0</v>
      </c>
      <c r="D1125" s="8">
        <v>42586.0</v>
      </c>
      <c r="E1125" s="4" t="s">
        <v>26</v>
      </c>
      <c r="F1125" s="4" t="s">
        <v>2938</v>
      </c>
      <c r="G1125" s="4" t="s">
        <v>2939</v>
      </c>
      <c r="H1125" s="4" t="s">
        <v>46</v>
      </c>
      <c r="I1125" s="4" t="s">
        <v>30</v>
      </c>
      <c r="J1125" s="4" t="s">
        <v>384</v>
      </c>
      <c r="K1125" s="4" t="s">
        <v>385</v>
      </c>
      <c r="L1125" s="7">
        <v>60623.0</v>
      </c>
      <c r="M1125" s="4" t="s">
        <v>59</v>
      </c>
      <c r="N1125" s="4" t="s">
        <v>1637</v>
      </c>
      <c r="O1125" s="4" t="s">
        <v>51</v>
      </c>
      <c r="P1125" s="4" t="s">
        <v>52</v>
      </c>
      <c r="Q1125" s="4" t="s">
        <v>1638</v>
      </c>
      <c r="R1125" s="9">
        <v>1126.63538436214</v>
      </c>
      <c r="S1125" s="7">
        <v>2.0</v>
      </c>
      <c r="T1125" s="7">
        <v>0.2</v>
      </c>
      <c r="U1125" s="7">
        <v>56.331769218107</v>
      </c>
      <c r="V1125" s="10" t="str">
        <f t="shared" si="1"/>
        <v>2016-07</v>
      </c>
    </row>
    <row r="1126">
      <c r="A1126" s="7">
        <v>1125.0</v>
      </c>
      <c r="B1126" s="4" t="s">
        <v>3344</v>
      </c>
      <c r="C1126" s="8">
        <v>42581.0</v>
      </c>
      <c r="D1126" s="8">
        <v>42584.0</v>
      </c>
      <c r="E1126" s="4" t="s">
        <v>43</v>
      </c>
      <c r="F1126" s="4" t="s">
        <v>821</v>
      </c>
      <c r="G1126" s="4" t="s">
        <v>822</v>
      </c>
      <c r="H1126" s="4" t="s">
        <v>29</v>
      </c>
      <c r="I1126" s="4" t="s">
        <v>30</v>
      </c>
      <c r="J1126" s="4" t="s">
        <v>362</v>
      </c>
      <c r="K1126" s="4" t="s">
        <v>48</v>
      </c>
      <c r="L1126" s="7">
        <v>94122.0</v>
      </c>
      <c r="M1126" s="4" t="s">
        <v>49</v>
      </c>
      <c r="N1126" s="4" t="s">
        <v>3345</v>
      </c>
      <c r="O1126" s="4" t="s">
        <v>51</v>
      </c>
      <c r="P1126" s="4" t="s">
        <v>283</v>
      </c>
      <c r="Q1126" s="4" t="s">
        <v>3346</v>
      </c>
      <c r="R1126" s="9">
        <v>715.64</v>
      </c>
      <c r="S1126" s="7">
        <v>2.0</v>
      </c>
      <c r="T1126" s="7">
        <v>0.0</v>
      </c>
      <c r="U1126" s="7">
        <v>178.91</v>
      </c>
      <c r="V1126" s="10" t="str">
        <f t="shared" si="1"/>
        <v>2016-07</v>
      </c>
    </row>
    <row r="1127">
      <c r="A1127" s="7">
        <v>1126.0</v>
      </c>
      <c r="B1127" s="4" t="s">
        <v>3347</v>
      </c>
      <c r="C1127" s="8">
        <v>42582.0</v>
      </c>
      <c r="D1127" s="8">
        <v>42588.0</v>
      </c>
      <c r="E1127" s="4" t="s">
        <v>26</v>
      </c>
      <c r="F1127" s="4" t="s">
        <v>2233</v>
      </c>
      <c r="G1127" s="4" t="s">
        <v>2234</v>
      </c>
      <c r="H1127" s="4" t="s">
        <v>46</v>
      </c>
      <c r="I1127" s="4" t="s">
        <v>30</v>
      </c>
      <c r="J1127" s="4" t="s">
        <v>1461</v>
      </c>
      <c r="K1127" s="4" t="s">
        <v>884</v>
      </c>
      <c r="L1127" s="7">
        <v>48205.0</v>
      </c>
      <c r="M1127" s="4" t="s">
        <v>59</v>
      </c>
      <c r="N1127" s="4" t="s">
        <v>3348</v>
      </c>
      <c r="O1127" s="4" t="s">
        <v>51</v>
      </c>
      <c r="P1127" s="4" t="s">
        <v>283</v>
      </c>
      <c r="Q1127" s="4" t="s">
        <v>3349</v>
      </c>
      <c r="R1127" s="9">
        <v>307.841925925926</v>
      </c>
      <c r="S1127" s="7">
        <v>4.0</v>
      </c>
      <c r="T1127" s="7">
        <v>0.1</v>
      </c>
      <c r="U1127" s="7">
        <v>78.6707144032922</v>
      </c>
      <c r="V1127" s="10" t="str">
        <f t="shared" si="1"/>
        <v>2016-07</v>
      </c>
    </row>
    <row r="1128">
      <c r="A1128" s="7">
        <v>1127.0</v>
      </c>
      <c r="B1128" s="4" t="s">
        <v>3347</v>
      </c>
      <c r="C1128" s="8">
        <v>42582.0</v>
      </c>
      <c r="D1128" s="8">
        <v>42588.0</v>
      </c>
      <c r="E1128" s="4" t="s">
        <v>26</v>
      </c>
      <c r="F1128" s="4" t="s">
        <v>2233</v>
      </c>
      <c r="G1128" s="4" t="s">
        <v>2234</v>
      </c>
      <c r="H1128" s="4" t="s">
        <v>46</v>
      </c>
      <c r="I1128" s="4" t="s">
        <v>30</v>
      </c>
      <c r="J1128" s="4" t="s">
        <v>1461</v>
      </c>
      <c r="K1128" s="4" t="s">
        <v>884</v>
      </c>
      <c r="L1128" s="7">
        <v>48205.0</v>
      </c>
      <c r="M1128" s="4" t="s">
        <v>59</v>
      </c>
      <c r="N1128" s="4" t="s">
        <v>3350</v>
      </c>
      <c r="O1128" s="4" t="s">
        <v>39</v>
      </c>
      <c r="P1128" s="4" t="s">
        <v>40</v>
      </c>
      <c r="Q1128" s="4" t="s">
        <v>3351</v>
      </c>
      <c r="R1128" s="9">
        <v>691.442930041152</v>
      </c>
      <c r="S1128" s="7">
        <v>4.0</v>
      </c>
      <c r="T1128" s="7">
        <v>0.0</v>
      </c>
      <c r="U1128" s="7">
        <v>179.7751618107</v>
      </c>
      <c r="V1128" s="10" t="str">
        <f t="shared" si="1"/>
        <v>2016-07</v>
      </c>
    </row>
    <row r="1129">
      <c r="A1129" s="7">
        <v>1128.0</v>
      </c>
      <c r="B1129" s="4" t="s">
        <v>3347</v>
      </c>
      <c r="C1129" s="8">
        <v>42582.0</v>
      </c>
      <c r="D1129" s="8">
        <v>42588.0</v>
      </c>
      <c r="E1129" s="4" t="s">
        <v>26</v>
      </c>
      <c r="F1129" s="4" t="s">
        <v>2233</v>
      </c>
      <c r="G1129" s="4" t="s">
        <v>2234</v>
      </c>
      <c r="H1129" s="4" t="s">
        <v>46</v>
      </c>
      <c r="I1129" s="4" t="s">
        <v>30</v>
      </c>
      <c r="J1129" s="4" t="s">
        <v>1461</v>
      </c>
      <c r="K1129" s="4" t="s">
        <v>884</v>
      </c>
      <c r="L1129" s="7">
        <v>48205.0</v>
      </c>
      <c r="M1129" s="4" t="s">
        <v>59</v>
      </c>
      <c r="N1129" s="4" t="s">
        <v>3352</v>
      </c>
      <c r="O1129" s="4" t="s">
        <v>39</v>
      </c>
      <c r="P1129" s="4" t="s">
        <v>40</v>
      </c>
      <c r="Q1129" s="4" t="s">
        <v>3353</v>
      </c>
      <c r="R1129" s="9">
        <v>129.371020576132</v>
      </c>
      <c r="S1129" s="7">
        <v>1.0</v>
      </c>
      <c r="T1129" s="7">
        <v>0.0</v>
      </c>
      <c r="U1129" s="7">
        <v>36.2238857613169</v>
      </c>
      <c r="V1129" s="10" t="str">
        <f t="shared" si="1"/>
        <v>2016-07</v>
      </c>
    </row>
    <row r="1130">
      <c r="A1130" s="7">
        <v>1129.0</v>
      </c>
      <c r="B1130" s="4" t="s">
        <v>3347</v>
      </c>
      <c r="C1130" s="8">
        <v>42582.0</v>
      </c>
      <c r="D1130" s="8">
        <v>42588.0</v>
      </c>
      <c r="E1130" s="4" t="s">
        <v>26</v>
      </c>
      <c r="F1130" s="4" t="s">
        <v>2233</v>
      </c>
      <c r="G1130" s="4" t="s">
        <v>2234</v>
      </c>
      <c r="H1130" s="4" t="s">
        <v>46</v>
      </c>
      <c r="I1130" s="4" t="s">
        <v>30</v>
      </c>
      <c r="J1130" s="4" t="s">
        <v>1461</v>
      </c>
      <c r="K1130" s="4" t="s">
        <v>884</v>
      </c>
      <c r="L1130" s="7">
        <v>48205.0</v>
      </c>
      <c r="M1130" s="4" t="s">
        <v>59</v>
      </c>
      <c r="N1130" s="4" t="s">
        <v>3354</v>
      </c>
      <c r="O1130" s="4" t="s">
        <v>35</v>
      </c>
      <c r="P1130" s="4" t="s">
        <v>121</v>
      </c>
      <c r="Q1130" s="4" t="s">
        <v>3355</v>
      </c>
      <c r="R1130" s="9">
        <v>296.752049382716</v>
      </c>
      <c r="S1130" s="7">
        <v>3.0</v>
      </c>
      <c r="T1130" s="7">
        <v>0.0</v>
      </c>
      <c r="U1130" s="7">
        <v>32.6427254320988</v>
      </c>
      <c r="V1130" s="10" t="str">
        <f t="shared" si="1"/>
        <v>2016-07</v>
      </c>
    </row>
    <row r="1131">
      <c r="A1131" s="7">
        <v>1130.0</v>
      </c>
      <c r="B1131" s="4" t="s">
        <v>3356</v>
      </c>
      <c r="C1131" s="8">
        <v>42582.0</v>
      </c>
      <c r="D1131" s="8">
        <v>42587.0</v>
      </c>
      <c r="E1131" s="4" t="s">
        <v>26</v>
      </c>
      <c r="F1131" s="4" t="s">
        <v>2169</v>
      </c>
      <c r="G1131" s="4" t="s">
        <v>2170</v>
      </c>
      <c r="H1131" s="4" t="s">
        <v>29</v>
      </c>
      <c r="I1131" s="4" t="s">
        <v>30</v>
      </c>
      <c r="J1131" s="4" t="s">
        <v>362</v>
      </c>
      <c r="K1131" s="4" t="s">
        <v>48</v>
      </c>
      <c r="L1131" s="7">
        <v>94122.0</v>
      </c>
      <c r="M1131" s="4" t="s">
        <v>49</v>
      </c>
      <c r="N1131" s="4" t="s">
        <v>3357</v>
      </c>
      <c r="O1131" s="4" t="s">
        <v>35</v>
      </c>
      <c r="P1131" s="4" t="s">
        <v>73</v>
      </c>
      <c r="Q1131" s="4" t="s">
        <v>3358</v>
      </c>
      <c r="R1131" s="9">
        <v>863.128</v>
      </c>
      <c r="S1131" s="7">
        <v>7.0</v>
      </c>
      <c r="T1131" s="7">
        <v>0.2</v>
      </c>
      <c r="U1131" s="7">
        <v>-32.3673</v>
      </c>
      <c r="V1131" s="10" t="str">
        <f t="shared" si="1"/>
        <v>2016-07</v>
      </c>
    </row>
    <row r="1132">
      <c r="A1132" s="7">
        <v>1131.0</v>
      </c>
      <c r="B1132" s="4" t="s">
        <v>3359</v>
      </c>
      <c r="C1132" s="8">
        <v>42583.0</v>
      </c>
      <c r="D1132" s="8">
        <v>42587.0</v>
      </c>
      <c r="E1132" s="4" t="s">
        <v>98</v>
      </c>
      <c r="F1132" s="4" t="s">
        <v>3360</v>
      </c>
      <c r="G1132" s="4" t="s">
        <v>3361</v>
      </c>
      <c r="H1132" s="4" t="s">
        <v>29</v>
      </c>
      <c r="I1132" s="4" t="s">
        <v>30</v>
      </c>
      <c r="J1132" s="4" t="s">
        <v>119</v>
      </c>
      <c r="K1132" s="4" t="s">
        <v>58</v>
      </c>
      <c r="L1132" s="7">
        <v>79109.0</v>
      </c>
      <c r="M1132" s="4" t="s">
        <v>59</v>
      </c>
      <c r="N1132" s="4" t="s">
        <v>3362</v>
      </c>
      <c r="O1132" s="4" t="s">
        <v>51</v>
      </c>
      <c r="P1132" s="4" t="s">
        <v>124</v>
      </c>
      <c r="Q1132" s="4" t="s">
        <v>404</v>
      </c>
      <c r="R1132" s="9">
        <v>21.3702320987654</v>
      </c>
      <c r="S1132" s="7">
        <v>2.0</v>
      </c>
      <c r="T1132" s="7">
        <v>0.2</v>
      </c>
      <c r="U1132" s="7">
        <v>7.21245333333333</v>
      </c>
      <c r="V1132" s="10" t="str">
        <f t="shared" si="1"/>
        <v>2016-08</v>
      </c>
    </row>
    <row r="1133">
      <c r="A1133" s="7">
        <v>1132.0</v>
      </c>
      <c r="B1133" s="4" t="s">
        <v>3363</v>
      </c>
      <c r="C1133" s="8">
        <v>42583.0</v>
      </c>
      <c r="D1133" s="8">
        <v>42583.0</v>
      </c>
      <c r="E1133" s="4" t="s">
        <v>212</v>
      </c>
      <c r="F1133" s="4" t="s">
        <v>3364</v>
      </c>
      <c r="G1133" s="4" t="s">
        <v>3365</v>
      </c>
      <c r="H1133" s="4" t="s">
        <v>29</v>
      </c>
      <c r="I1133" s="4" t="s">
        <v>30</v>
      </c>
      <c r="J1133" s="4" t="s">
        <v>1031</v>
      </c>
      <c r="K1133" s="4" t="s">
        <v>48</v>
      </c>
      <c r="L1133" s="7">
        <v>92503.0</v>
      </c>
      <c r="M1133" s="4" t="s">
        <v>49</v>
      </c>
      <c r="N1133" s="4" t="s">
        <v>921</v>
      </c>
      <c r="O1133" s="4" t="s">
        <v>39</v>
      </c>
      <c r="P1133" s="4" t="s">
        <v>40</v>
      </c>
      <c r="Q1133" s="4" t="s">
        <v>922</v>
      </c>
      <c r="R1133" s="9">
        <v>1039.728</v>
      </c>
      <c r="S1133" s="7">
        <v>2.0</v>
      </c>
      <c r="T1133" s="7">
        <v>0.2</v>
      </c>
      <c r="U1133" s="7">
        <v>90.9762</v>
      </c>
      <c r="V1133" s="10" t="str">
        <f t="shared" si="1"/>
        <v>2016-08</v>
      </c>
    </row>
    <row r="1134">
      <c r="A1134" s="7">
        <v>1133.0</v>
      </c>
      <c r="B1134" s="4" t="s">
        <v>3363</v>
      </c>
      <c r="C1134" s="8">
        <v>42583.0</v>
      </c>
      <c r="D1134" s="8">
        <v>42583.0</v>
      </c>
      <c r="E1134" s="4" t="s">
        <v>212</v>
      </c>
      <c r="F1134" s="4" t="s">
        <v>3364</v>
      </c>
      <c r="G1134" s="4" t="s">
        <v>3365</v>
      </c>
      <c r="H1134" s="4" t="s">
        <v>29</v>
      </c>
      <c r="I1134" s="4" t="s">
        <v>30</v>
      </c>
      <c r="J1134" s="4" t="s">
        <v>1031</v>
      </c>
      <c r="K1134" s="4" t="s">
        <v>48</v>
      </c>
      <c r="L1134" s="7">
        <v>92503.0</v>
      </c>
      <c r="M1134" s="4" t="s">
        <v>49</v>
      </c>
      <c r="N1134" s="4" t="s">
        <v>3143</v>
      </c>
      <c r="O1134" s="4" t="s">
        <v>51</v>
      </c>
      <c r="P1134" s="4" t="s">
        <v>283</v>
      </c>
      <c r="Q1134" s="4" t="s">
        <v>3144</v>
      </c>
      <c r="R1134" s="9">
        <v>45.96</v>
      </c>
      <c r="S1134" s="7">
        <v>2.0</v>
      </c>
      <c r="T1134" s="7">
        <v>0.0</v>
      </c>
      <c r="U1134" s="7">
        <v>13.788</v>
      </c>
      <c r="V1134" s="10" t="str">
        <f t="shared" si="1"/>
        <v>2016-08</v>
      </c>
    </row>
    <row r="1135">
      <c r="A1135" s="7">
        <v>1134.0</v>
      </c>
      <c r="B1135" s="4" t="s">
        <v>3366</v>
      </c>
      <c r="C1135" s="8">
        <v>42583.0</v>
      </c>
      <c r="D1135" s="8">
        <v>42585.0</v>
      </c>
      <c r="E1135" s="4" t="s">
        <v>98</v>
      </c>
      <c r="F1135" s="4" t="s">
        <v>3311</v>
      </c>
      <c r="G1135" s="4" t="s">
        <v>3312</v>
      </c>
      <c r="H1135" s="4" t="s">
        <v>46</v>
      </c>
      <c r="I1135" s="4" t="s">
        <v>30</v>
      </c>
      <c r="J1135" s="4" t="s">
        <v>90</v>
      </c>
      <c r="K1135" s="4" t="s">
        <v>91</v>
      </c>
      <c r="L1135" s="7">
        <v>19140.0</v>
      </c>
      <c r="M1135" s="4" t="s">
        <v>33</v>
      </c>
      <c r="N1135" s="4" t="s">
        <v>998</v>
      </c>
      <c r="O1135" s="4" t="s">
        <v>35</v>
      </c>
      <c r="P1135" s="4" t="s">
        <v>121</v>
      </c>
      <c r="Q1135" s="4" t="s">
        <v>3367</v>
      </c>
      <c r="R1135" s="9">
        <v>21.0047802469136</v>
      </c>
      <c r="S1135" s="7">
        <v>2.0</v>
      </c>
      <c r="T1135" s="7">
        <v>0.2</v>
      </c>
      <c r="U1135" s="7">
        <v>3.41327679012346</v>
      </c>
      <c r="V1135" s="10" t="str">
        <f t="shared" si="1"/>
        <v>2016-08</v>
      </c>
    </row>
    <row r="1136">
      <c r="A1136" s="7">
        <v>1135.0</v>
      </c>
      <c r="B1136" s="4" t="s">
        <v>3368</v>
      </c>
      <c r="C1136" s="8">
        <v>42584.0</v>
      </c>
      <c r="D1136" s="8">
        <v>42586.0</v>
      </c>
      <c r="E1136" s="4" t="s">
        <v>98</v>
      </c>
      <c r="F1136" s="4" t="s">
        <v>2982</v>
      </c>
      <c r="G1136" s="4" t="s">
        <v>2983</v>
      </c>
      <c r="H1136" s="4" t="s">
        <v>29</v>
      </c>
      <c r="I1136" s="4" t="s">
        <v>30</v>
      </c>
      <c r="J1136" s="4" t="s">
        <v>47</v>
      </c>
      <c r="K1136" s="4" t="s">
        <v>48</v>
      </c>
      <c r="L1136" s="7">
        <v>90032.0</v>
      </c>
      <c r="M1136" s="4" t="s">
        <v>49</v>
      </c>
      <c r="N1136" s="4" t="s">
        <v>3369</v>
      </c>
      <c r="O1136" s="4" t="s">
        <v>35</v>
      </c>
      <c r="P1136" s="4" t="s">
        <v>73</v>
      </c>
      <c r="Q1136" s="4" t="s">
        <v>3370</v>
      </c>
      <c r="R1136" s="9">
        <v>136.464</v>
      </c>
      <c r="S1136" s="7">
        <v>2.0</v>
      </c>
      <c r="T1136" s="7">
        <v>0.2</v>
      </c>
      <c r="U1136" s="7">
        <v>15.3522</v>
      </c>
      <c r="V1136" s="10" t="str">
        <f t="shared" si="1"/>
        <v>2016-08</v>
      </c>
    </row>
    <row r="1137">
      <c r="A1137" s="7">
        <v>1136.0</v>
      </c>
      <c r="B1137" s="4" t="s">
        <v>3368</v>
      </c>
      <c r="C1137" s="8">
        <v>42584.0</v>
      </c>
      <c r="D1137" s="8">
        <v>42586.0</v>
      </c>
      <c r="E1137" s="4" t="s">
        <v>98</v>
      </c>
      <c r="F1137" s="4" t="s">
        <v>2982</v>
      </c>
      <c r="G1137" s="4" t="s">
        <v>2983</v>
      </c>
      <c r="H1137" s="4" t="s">
        <v>29</v>
      </c>
      <c r="I1137" s="4" t="s">
        <v>30</v>
      </c>
      <c r="J1137" s="4" t="s">
        <v>47</v>
      </c>
      <c r="K1137" s="4" t="s">
        <v>48</v>
      </c>
      <c r="L1137" s="7">
        <v>90032.0</v>
      </c>
      <c r="M1137" s="4" t="s">
        <v>49</v>
      </c>
      <c r="N1137" s="4" t="s">
        <v>2227</v>
      </c>
      <c r="O1137" s="4" t="s">
        <v>39</v>
      </c>
      <c r="P1137" s="4" t="s">
        <v>40</v>
      </c>
      <c r="Q1137" s="4" t="s">
        <v>2228</v>
      </c>
      <c r="R1137" s="9">
        <v>333.576</v>
      </c>
      <c r="S1137" s="7">
        <v>3.0</v>
      </c>
      <c r="T1137" s="7">
        <v>0.2</v>
      </c>
      <c r="U1137" s="7">
        <v>33.3576</v>
      </c>
      <c r="V1137" s="10" t="str">
        <f t="shared" si="1"/>
        <v>2016-08</v>
      </c>
    </row>
    <row r="1138">
      <c r="A1138" s="7">
        <v>1137.0</v>
      </c>
      <c r="B1138" s="4" t="s">
        <v>3368</v>
      </c>
      <c r="C1138" s="8">
        <v>42584.0</v>
      </c>
      <c r="D1138" s="8">
        <v>42586.0</v>
      </c>
      <c r="E1138" s="4" t="s">
        <v>98</v>
      </c>
      <c r="F1138" s="4" t="s">
        <v>2982</v>
      </c>
      <c r="G1138" s="4" t="s">
        <v>2983</v>
      </c>
      <c r="H1138" s="4" t="s">
        <v>29</v>
      </c>
      <c r="I1138" s="4" t="s">
        <v>30</v>
      </c>
      <c r="J1138" s="4" t="s">
        <v>47</v>
      </c>
      <c r="K1138" s="4" t="s">
        <v>48</v>
      </c>
      <c r="L1138" s="7">
        <v>90032.0</v>
      </c>
      <c r="M1138" s="4" t="s">
        <v>49</v>
      </c>
      <c r="N1138" s="4" t="s">
        <v>335</v>
      </c>
      <c r="O1138" s="4" t="s">
        <v>51</v>
      </c>
      <c r="P1138" s="4" t="s">
        <v>76</v>
      </c>
      <c r="Q1138" s="4" t="s">
        <v>336</v>
      </c>
      <c r="R1138" s="9">
        <v>12.544</v>
      </c>
      <c r="S1138" s="7">
        <v>2.0</v>
      </c>
      <c r="T1138" s="7">
        <v>0.2</v>
      </c>
      <c r="U1138" s="7">
        <v>4.704</v>
      </c>
      <c r="V1138" s="10" t="str">
        <f t="shared" si="1"/>
        <v>2016-08</v>
      </c>
    </row>
    <row r="1139">
      <c r="A1139" s="7">
        <v>1138.0</v>
      </c>
      <c r="B1139" s="4" t="s">
        <v>3371</v>
      </c>
      <c r="C1139" s="8">
        <v>42585.0</v>
      </c>
      <c r="D1139" s="8">
        <v>42587.0</v>
      </c>
      <c r="E1139" s="4" t="s">
        <v>98</v>
      </c>
      <c r="F1139" s="4" t="s">
        <v>3372</v>
      </c>
      <c r="G1139" s="4" t="s">
        <v>3373</v>
      </c>
      <c r="H1139" s="4" t="s">
        <v>46</v>
      </c>
      <c r="I1139" s="4" t="s">
        <v>30</v>
      </c>
      <c r="J1139" s="4" t="s">
        <v>555</v>
      </c>
      <c r="K1139" s="4" t="s">
        <v>71</v>
      </c>
      <c r="L1139" s="7">
        <v>74133.0</v>
      </c>
      <c r="M1139" s="4" t="s">
        <v>59</v>
      </c>
      <c r="N1139" s="4" t="s">
        <v>3374</v>
      </c>
      <c r="O1139" s="4" t="s">
        <v>51</v>
      </c>
      <c r="P1139" s="4" t="s">
        <v>205</v>
      </c>
      <c r="Q1139" s="4" t="s">
        <v>3375</v>
      </c>
      <c r="R1139" s="9">
        <v>88.7544444444445</v>
      </c>
      <c r="S1139" s="7">
        <v>3.0</v>
      </c>
      <c r="T1139" s="7">
        <v>0.0</v>
      </c>
      <c r="U1139" s="7">
        <v>41.7145888888889</v>
      </c>
      <c r="V1139" s="10" t="str">
        <f t="shared" si="1"/>
        <v>2016-08</v>
      </c>
    </row>
    <row r="1140">
      <c r="A1140" s="7">
        <v>1139.0</v>
      </c>
      <c r="B1140" s="4" t="s">
        <v>3371</v>
      </c>
      <c r="C1140" s="8">
        <v>42585.0</v>
      </c>
      <c r="D1140" s="8">
        <v>42587.0</v>
      </c>
      <c r="E1140" s="4" t="s">
        <v>98</v>
      </c>
      <c r="F1140" s="4" t="s">
        <v>3372</v>
      </c>
      <c r="G1140" s="4" t="s">
        <v>3373</v>
      </c>
      <c r="H1140" s="4" t="s">
        <v>46</v>
      </c>
      <c r="I1140" s="4" t="s">
        <v>30</v>
      </c>
      <c r="J1140" s="4" t="s">
        <v>555</v>
      </c>
      <c r="K1140" s="4" t="s">
        <v>71</v>
      </c>
      <c r="L1140" s="7">
        <v>74133.0</v>
      </c>
      <c r="M1140" s="4" t="s">
        <v>59</v>
      </c>
      <c r="N1140" s="4" t="s">
        <v>3376</v>
      </c>
      <c r="O1140" s="4" t="s">
        <v>39</v>
      </c>
      <c r="P1140" s="4" t="s">
        <v>61</v>
      </c>
      <c r="Q1140" s="4" t="s">
        <v>3377</v>
      </c>
      <c r="R1140" s="9">
        <v>182.08049382716</v>
      </c>
      <c r="S1140" s="7">
        <v>12.0</v>
      </c>
      <c r="T1140" s="7">
        <v>0.0</v>
      </c>
      <c r="U1140" s="7">
        <v>25.4912691358025</v>
      </c>
      <c r="V1140" s="10" t="str">
        <f t="shared" si="1"/>
        <v>2016-08</v>
      </c>
    </row>
    <row r="1141">
      <c r="A1141" s="7">
        <v>1140.0</v>
      </c>
      <c r="B1141" s="4" t="s">
        <v>3378</v>
      </c>
      <c r="C1141" s="8">
        <v>42586.0</v>
      </c>
      <c r="D1141" s="8">
        <v>42590.0</v>
      </c>
      <c r="E1141" s="4" t="s">
        <v>26</v>
      </c>
      <c r="F1141" s="4" t="s">
        <v>3379</v>
      </c>
      <c r="G1141" s="4" t="s">
        <v>3380</v>
      </c>
      <c r="H1141" s="4" t="s">
        <v>112</v>
      </c>
      <c r="I1141" s="4" t="s">
        <v>30</v>
      </c>
      <c r="J1141" s="4" t="s">
        <v>3381</v>
      </c>
      <c r="K1141" s="4" t="s">
        <v>429</v>
      </c>
      <c r="L1141" s="7">
        <v>23434.0</v>
      </c>
      <c r="M1141" s="4" t="s">
        <v>83</v>
      </c>
      <c r="N1141" s="4" t="s">
        <v>3382</v>
      </c>
      <c r="O1141" s="4" t="s">
        <v>51</v>
      </c>
      <c r="P1141" s="4" t="s">
        <v>635</v>
      </c>
      <c r="Q1141" s="4" t="s">
        <v>3383</v>
      </c>
      <c r="R1141" s="9">
        <v>27.1868000173339</v>
      </c>
      <c r="S1141" s="7">
        <v>2.0</v>
      </c>
      <c r="T1141" s="7">
        <v>0.0</v>
      </c>
      <c r="U1141" s="7">
        <v>8.15604000520017</v>
      </c>
      <c r="V1141" s="10" t="str">
        <f t="shared" si="1"/>
        <v>2016-08</v>
      </c>
    </row>
    <row r="1142">
      <c r="A1142" s="7">
        <v>1141.0</v>
      </c>
      <c r="B1142" s="4" t="s">
        <v>3378</v>
      </c>
      <c r="C1142" s="8">
        <v>42586.0</v>
      </c>
      <c r="D1142" s="8">
        <v>42590.0</v>
      </c>
      <c r="E1142" s="4" t="s">
        <v>26</v>
      </c>
      <c r="F1142" s="4" t="s">
        <v>3379</v>
      </c>
      <c r="G1142" s="4" t="s">
        <v>3380</v>
      </c>
      <c r="H1142" s="4" t="s">
        <v>112</v>
      </c>
      <c r="I1142" s="4" t="s">
        <v>30</v>
      </c>
      <c r="J1142" s="4" t="s">
        <v>3381</v>
      </c>
      <c r="K1142" s="4" t="s">
        <v>429</v>
      </c>
      <c r="L1142" s="7">
        <v>23434.0</v>
      </c>
      <c r="M1142" s="4" t="s">
        <v>83</v>
      </c>
      <c r="N1142" s="4" t="s">
        <v>299</v>
      </c>
      <c r="O1142" s="4" t="s">
        <v>51</v>
      </c>
      <c r="P1142" s="4" t="s">
        <v>297</v>
      </c>
      <c r="Q1142" s="4" t="s">
        <v>300</v>
      </c>
      <c r="R1142" s="9">
        <v>3.19848531915871</v>
      </c>
      <c r="S1142" s="7">
        <v>1.0</v>
      </c>
      <c r="T1142" s="7">
        <v>0.0</v>
      </c>
      <c r="U1142" s="7">
        <v>1.47130324681301</v>
      </c>
      <c r="V1142" s="10" t="str">
        <f t="shared" si="1"/>
        <v>2016-08</v>
      </c>
    </row>
    <row r="1143">
      <c r="A1143" s="7">
        <v>1142.0</v>
      </c>
      <c r="B1143" s="4" t="s">
        <v>3378</v>
      </c>
      <c r="C1143" s="8">
        <v>42586.0</v>
      </c>
      <c r="D1143" s="8">
        <v>42590.0</v>
      </c>
      <c r="E1143" s="4" t="s">
        <v>26</v>
      </c>
      <c r="F1143" s="4" t="s">
        <v>3379</v>
      </c>
      <c r="G1143" s="4" t="s">
        <v>3380</v>
      </c>
      <c r="H1143" s="4" t="s">
        <v>112</v>
      </c>
      <c r="I1143" s="4" t="s">
        <v>30</v>
      </c>
      <c r="J1143" s="4" t="s">
        <v>3381</v>
      </c>
      <c r="K1143" s="4" t="s">
        <v>429</v>
      </c>
      <c r="L1143" s="7">
        <v>23434.0</v>
      </c>
      <c r="M1143" s="4" t="s">
        <v>83</v>
      </c>
      <c r="N1143" s="4" t="s">
        <v>3384</v>
      </c>
      <c r="O1143" s="4" t="s">
        <v>35</v>
      </c>
      <c r="P1143" s="4" t="s">
        <v>121</v>
      </c>
      <c r="Q1143" s="4" t="s">
        <v>3385</v>
      </c>
      <c r="R1143" s="9">
        <v>84.6091296345554</v>
      </c>
      <c r="S1143" s="7">
        <v>9.0</v>
      </c>
      <c r="T1143" s="7">
        <v>0.0</v>
      </c>
      <c r="U1143" s="7">
        <v>35.5358344465133</v>
      </c>
      <c r="V1143" s="10" t="str">
        <f t="shared" si="1"/>
        <v>2016-08</v>
      </c>
    </row>
    <row r="1144">
      <c r="A1144" s="7">
        <v>1143.0</v>
      </c>
      <c r="B1144" s="4" t="s">
        <v>3378</v>
      </c>
      <c r="C1144" s="8">
        <v>42586.0</v>
      </c>
      <c r="D1144" s="8">
        <v>42590.0</v>
      </c>
      <c r="E1144" s="4" t="s">
        <v>26</v>
      </c>
      <c r="F1144" s="4" t="s">
        <v>3379</v>
      </c>
      <c r="G1144" s="4" t="s">
        <v>3380</v>
      </c>
      <c r="H1144" s="4" t="s">
        <v>112</v>
      </c>
      <c r="I1144" s="4" t="s">
        <v>30</v>
      </c>
      <c r="J1144" s="4" t="s">
        <v>3381</v>
      </c>
      <c r="K1144" s="4" t="s">
        <v>429</v>
      </c>
      <c r="L1144" s="7">
        <v>23434.0</v>
      </c>
      <c r="M1144" s="4" t="s">
        <v>83</v>
      </c>
      <c r="N1144" s="4" t="s">
        <v>3386</v>
      </c>
      <c r="O1144" s="4" t="s">
        <v>51</v>
      </c>
      <c r="P1144" s="4" t="s">
        <v>297</v>
      </c>
      <c r="Q1144" s="4" t="s">
        <v>3387</v>
      </c>
      <c r="R1144" s="9">
        <v>7.47807708596106</v>
      </c>
      <c r="S1144" s="7">
        <v>2.0</v>
      </c>
      <c r="T1144" s="7">
        <v>0.0</v>
      </c>
      <c r="U1144" s="7">
        <v>3.66425777212092</v>
      </c>
      <c r="V1144" s="10" t="str">
        <f t="shared" si="1"/>
        <v>2016-08</v>
      </c>
    </row>
    <row r="1145">
      <c r="A1145" s="7">
        <v>1144.0</v>
      </c>
      <c r="B1145" s="4" t="s">
        <v>3388</v>
      </c>
      <c r="C1145" s="8">
        <v>42586.0</v>
      </c>
      <c r="D1145" s="8">
        <v>42587.0</v>
      </c>
      <c r="E1145" s="4" t="s">
        <v>43</v>
      </c>
      <c r="F1145" s="4" t="s">
        <v>3389</v>
      </c>
      <c r="G1145" s="4" t="s">
        <v>3390</v>
      </c>
      <c r="H1145" s="4" t="s">
        <v>46</v>
      </c>
      <c r="I1145" s="4" t="s">
        <v>30</v>
      </c>
      <c r="J1145" s="4" t="s">
        <v>3391</v>
      </c>
      <c r="K1145" s="4" t="s">
        <v>385</v>
      </c>
      <c r="L1145" s="7">
        <v>61604.0</v>
      </c>
      <c r="M1145" s="4" t="s">
        <v>59</v>
      </c>
      <c r="N1145" s="4" t="s">
        <v>2708</v>
      </c>
      <c r="O1145" s="4" t="s">
        <v>51</v>
      </c>
      <c r="P1145" s="4" t="s">
        <v>76</v>
      </c>
      <c r="Q1145" s="4" t="s">
        <v>2709</v>
      </c>
      <c r="R1145" s="9">
        <v>4.33377777777778</v>
      </c>
      <c r="S1145" s="7">
        <v>5.0</v>
      </c>
      <c r="T1145" s="7">
        <v>0.8</v>
      </c>
      <c r="U1145" s="7">
        <v>-7.15073333333333</v>
      </c>
      <c r="V1145" s="10" t="str">
        <f t="shared" si="1"/>
        <v>2016-08</v>
      </c>
    </row>
    <row r="1146">
      <c r="A1146" s="7">
        <v>1145.0</v>
      </c>
      <c r="B1146" s="4" t="s">
        <v>3392</v>
      </c>
      <c r="C1146" s="8">
        <v>42586.0</v>
      </c>
      <c r="D1146" s="8">
        <v>42588.0</v>
      </c>
      <c r="E1146" s="4" t="s">
        <v>98</v>
      </c>
      <c r="F1146" s="4" t="s">
        <v>2191</v>
      </c>
      <c r="G1146" s="4" t="s">
        <v>2192</v>
      </c>
      <c r="H1146" s="4" t="s">
        <v>29</v>
      </c>
      <c r="I1146" s="4" t="s">
        <v>30</v>
      </c>
      <c r="J1146" s="4" t="s">
        <v>3393</v>
      </c>
      <c r="K1146" s="4" t="s">
        <v>48</v>
      </c>
      <c r="L1146" s="7">
        <v>95823.0</v>
      </c>
      <c r="M1146" s="4" t="s">
        <v>49</v>
      </c>
      <c r="N1146" s="4" t="s">
        <v>3394</v>
      </c>
      <c r="O1146" s="4" t="s">
        <v>39</v>
      </c>
      <c r="P1146" s="4" t="s">
        <v>40</v>
      </c>
      <c r="Q1146" s="4" t="s">
        <v>3395</v>
      </c>
      <c r="R1146" s="9">
        <v>302.384</v>
      </c>
      <c r="S1146" s="7">
        <v>2.0</v>
      </c>
      <c r="T1146" s="7">
        <v>0.2</v>
      </c>
      <c r="U1146" s="7">
        <v>30.2384</v>
      </c>
      <c r="V1146" s="10" t="str">
        <f t="shared" si="1"/>
        <v>2016-08</v>
      </c>
    </row>
    <row r="1147">
      <c r="A1147" s="7">
        <v>1146.0</v>
      </c>
      <c r="B1147" s="4" t="s">
        <v>3392</v>
      </c>
      <c r="C1147" s="8">
        <v>42586.0</v>
      </c>
      <c r="D1147" s="8">
        <v>42588.0</v>
      </c>
      <c r="E1147" s="4" t="s">
        <v>98</v>
      </c>
      <c r="F1147" s="4" t="s">
        <v>2191</v>
      </c>
      <c r="G1147" s="4" t="s">
        <v>2192</v>
      </c>
      <c r="H1147" s="4" t="s">
        <v>29</v>
      </c>
      <c r="I1147" s="4" t="s">
        <v>30</v>
      </c>
      <c r="J1147" s="4" t="s">
        <v>3393</v>
      </c>
      <c r="K1147" s="4" t="s">
        <v>48</v>
      </c>
      <c r="L1147" s="7">
        <v>95823.0</v>
      </c>
      <c r="M1147" s="4" t="s">
        <v>49</v>
      </c>
      <c r="N1147" s="4" t="s">
        <v>938</v>
      </c>
      <c r="O1147" s="4" t="s">
        <v>51</v>
      </c>
      <c r="P1147" s="4" t="s">
        <v>76</v>
      </c>
      <c r="Q1147" s="4" t="s">
        <v>939</v>
      </c>
      <c r="R1147" s="9">
        <v>20.952</v>
      </c>
      <c r="S1147" s="7">
        <v>3.0</v>
      </c>
      <c r="T1147" s="7">
        <v>0.2</v>
      </c>
      <c r="U1147" s="7">
        <v>7.0713</v>
      </c>
      <c r="V1147" s="10" t="str">
        <f t="shared" si="1"/>
        <v>2016-08</v>
      </c>
    </row>
    <row r="1148">
      <c r="A1148" s="7">
        <v>1147.0</v>
      </c>
      <c r="B1148" s="4" t="s">
        <v>3392</v>
      </c>
      <c r="C1148" s="8">
        <v>42586.0</v>
      </c>
      <c r="D1148" s="8">
        <v>42588.0</v>
      </c>
      <c r="E1148" s="4" t="s">
        <v>98</v>
      </c>
      <c r="F1148" s="4" t="s">
        <v>2191</v>
      </c>
      <c r="G1148" s="4" t="s">
        <v>2192</v>
      </c>
      <c r="H1148" s="4" t="s">
        <v>29</v>
      </c>
      <c r="I1148" s="4" t="s">
        <v>30</v>
      </c>
      <c r="J1148" s="4" t="s">
        <v>3393</v>
      </c>
      <c r="K1148" s="4" t="s">
        <v>48</v>
      </c>
      <c r="L1148" s="7">
        <v>95823.0</v>
      </c>
      <c r="M1148" s="4" t="s">
        <v>49</v>
      </c>
      <c r="N1148" s="4" t="s">
        <v>2205</v>
      </c>
      <c r="O1148" s="4" t="s">
        <v>51</v>
      </c>
      <c r="P1148" s="4" t="s">
        <v>76</v>
      </c>
      <c r="Q1148" s="4" t="s">
        <v>2206</v>
      </c>
      <c r="R1148" s="9">
        <v>11.784</v>
      </c>
      <c r="S1148" s="7">
        <v>3.0</v>
      </c>
      <c r="T1148" s="7">
        <v>0.2</v>
      </c>
      <c r="U1148" s="7">
        <v>3.9771</v>
      </c>
      <c r="V1148" s="10" t="str">
        <f t="shared" si="1"/>
        <v>2016-08</v>
      </c>
    </row>
    <row r="1149">
      <c r="A1149" s="7">
        <v>1148.0</v>
      </c>
      <c r="B1149" s="4" t="s">
        <v>3396</v>
      </c>
      <c r="C1149" s="8">
        <v>42587.0</v>
      </c>
      <c r="D1149" s="8">
        <v>42593.0</v>
      </c>
      <c r="E1149" s="4" t="s">
        <v>26</v>
      </c>
      <c r="F1149" s="4" t="s">
        <v>154</v>
      </c>
      <c r="G1149" s="4" t="s">
        <v>155</v>
      </c>
      <c r="H1149" s="4" t="s">
        <v>29</v>
      </c>
      <c r="I1149" s="4" t="s">
        <v>30</v>
      </c>
      <c r="J1149" s="4" t="s">
        <v>2943</v>
      </c>
      <c r="K1149" s="4" t="s">
        <v>2241</v>
      </c>
      <c r="L1149" s="7">
        <v>35810.0</v>
      </c>
      <c r="M1149" s="4" t="s">
        <v>83</v>
      </c>
      <c r="N1149" s="4" t="s">
        <v>3397</v>
      </c>
      <c r="O1149" s="4" t="s">
        <v>51</v>
      </c>
      <c r="P1149" s="4" t="s">
        <v>93</v>
      </c>
      <c r="Q1149" s="4" t="s">
        <v>3398</v>
      </c>
      <c r="R1149" s="9">
        <v>149.869937403664</v>
      </c>
      <c r="S1149" s="7">
        <v>7.0</v>
      </c>
      <c r="T1149" s="7">
        <v>0.0</v>
      </c>
      <c r="U1149" s="7">
        <v>44.9609812210991</v>
      </c>
      <c r="V1149" s="10" t="str">
        <f t="shared" si="1"/>
        <v>2016-08</v>
      </c>
    </row>
    <row r="1150">
      <c r="A1150" s="7">
        <v>1149.0</v>
      </c>
      <c r="B1150" s="4" t="s">
        <v>3399</v>
      </c>
      <c r="C1150" s="8">
        <v>42588.0</v>
      </c>
      <c r="D1150" s="8">
        <v>42589.0</v>
      </c>
      <c r="E1150" s="4" t="s">
        <v>43</v>
      </c>
      <c r="F1150" s="4" t="s">
        <v>2169</v>
      </c>
      <c r="G1150" s="4" t="s">
        <v>2170</v>
      </c>
      <c r="H1150" s="4" t="s">
        <v>29</v>
      </c>
      <c r="I1150" s="4" t="s">
        <v>30</v>
      </c>
      <c r="J1150" s="4" t="s">
        <v>222</v>
      </c>
      <c r="K1150" s="4" t="s">
        <v>223</v>
      </c>
      <c r="L1150" s="7">
        <v>10024.0</v>
      </c>
      <c r="M1150" s="4" t="s">
        <v>33</v>
      </c>
      <c r="N1150" s="4" t="s">
        <v>3400</v>
      </c>
      <c r="O1150" s="4" t="s">
        <v>51</v>
      </c>
      <c r="P1150" s="4" t="s">
        <v>124</v>
      </c>
      <c r="Q1150" s="4" t="s">
        <v>404</v>
      </c>
      <c r="R1150" s="9">
        <v>77.2387818930041</v>
      </c>
      <c r="S1150" s="7">
        <v>2.0</v>
      </c>
      <c r="T1150" s="7">
        <v>0.0</v>
      </c>
      <c r="U1150" s="7">
        <v>36.3022274897119</v>
      </c>
      <c r="V1150" s="10" t="str">
        <f t="shared" si="1"/>
        <v>2016-08</v>
      </c>
    </row>
    <row r="1151">
      <c r="A1151" s="7">
        <v>1150.0</v>
      </c>
      <c r="B1151" s="4" t="s">
        <v>3401</v>
      </c>
      <c r="C1151" s="8">
        <v>42588.0</v>
      </c>
      <c r="D1151" s="8">
        <v>42595.0</v>
      </c>
      <c r="E1151" s="4" t="s">
        <v>26</v>
      </c>
      <c r="F1151" s="4" t="s">
        <v>3402</v>
      </c>
      <c r="G1151" s="4" t="s">
        <v>3403</v>
      </c>
      <c r="H1151" s="4" t="s">
        <v>46</v>
      </c>
      <c r="I1151" s="4" t="s">
        <v>30</v>
      </c>
      <c r="J1151" s="4" t="s">
        <v>47</v>
      </c>
      <c r="K1151" s="4" t="s">
        <v>48</v>
      </c>
      <c r="L1151" s="7">
        <v>90032.0</v>
      </c>
      <c r="M1151" s="4" t="s">
        <v>49</v>
      </c>
      <c r="N1151" s="4" t="s">
        <v>3404</v>
      </c>
      <c r="O1151" s="4" t="s">
        <v>39</v>
      </c>
      <c r="P1151" s="4" t="s">
        <v>40</v>
      </c>
      <c r="Q1151" s="4" t="s">
        <v>3405</v>
      </c>
      <c r="R1151" s="9">
        <v>211.168</v>
      </c>
      <c r="S1151" s="7">
        <v>4.0</v>
      </c>
      <c r="T1151" s="7">
        <v>0.2</v>
      </c>
      <c r="U1151" s="7">
        <v>18.4772</v>
      </c>
      <c r="V1151" s="10" t="str">
        <f t="shared" si="1"/>
        <v>2016-08</v>
      </c>
    </row>
    <row r="1152">
      <c r="A1152" s="7">
        <v>1151.0</v>
      </c>
      <c r="B1152" s="4" t="s">
        <v>3406</v>
      </c>
      <c r="C1152" s="8">
        <v>42588.0</v>
      </c>
      <c r="D1152" s="8">
        <v>42593.0</v>
      </c>
      <c r="E1152" s="4" t="s">
        <v>26</v>
      </c>
      <c r="F1152" s="4" t="s">
        <v>3407</v>
      </c>
      <c r="G1152" s="4" t="s">
        <v>3408</v>
      </c>
      <c r="H1152" s="4" t="s">
        <v>46</v>
      </c>
      <c r="I1152" s="4" t="s">
        <v>30</v>
      </c>
      <c r="J1152" s="4" t="s">
        <v>222</v>
      </c>
      <c r="K1152" s="4" t="s">
        <v>223</v>
      </c>
      <c r="L1152" s="7">
        <v>10024.0</v>
      </c>
      <c r="M1152" s="4" t="s">
        <v>33</v>
      </c>
      <c r="N1152" s="4" t="s">
        <v>1406</v>
      </c>
      <c r="O1152" s="4" t="s">
        <v>51</v>
      </c>
      <c r="P1152" s="4" t="s">
        <v>93</v>
      </c>
      <c r="Q1152" s="4" t="s">
        <v>1407</v>
      </c>
      <c r="R1152" s="9">
        <v>41.7795555555556</v>
      </c>
      <c r="S1152" s="7">
        <v>9.0</v>
      </c>
      <c r="T1152" s="7">
        <v>0.0</v>
      </c>
      <c r="U1152" s="7">
        <v>17.1296177777778</v>
      </c>
      <c r="V1152" s="10" t="str">
        <f t="shared" si="1"/>
        <v>2016-08</v>
      </c>
    </row>
    <row r="1153">
      <c r="A1153" s="7">
        <v>1152.0</v>
      </c>
      <c r="B1153" s="4" t="s">
        <v>3409</v>
      </c>
      <c r="C1153" s="8">
        <v>42589.0</v>
      </c>
      <c r="D1153" s="8">
        <v>42593.0</v>
      </c>
      <c r="E1153" s="4" t="s">
        <v>26</v>
      </c>
      <c r="F1153" s="4" t="s">
        <v>3410</v>
      </c>
      <c r="G1153" s="4" t="s">
        <v>3411</v>
      </c>
      <c r="H1153" s="4" t="s">
        <v>29</v>
      </c>
      <c r="I1153" s="4" t="s">
        <v>30</v>
      </c>
      <c r="J1153" s="4" t="s">
        <v>3412</v>
      </c>
      <c r="K1153" s="4" t="s">
        <v>164</v>
      </c>
      <c r="L1153" s="7">
        <v>98026.0</v>
      </c>
      <c r="M1153" s="4" t="s">
        <v>49</v>
      </c>
      <c r="N1153" s="4" t="s">
        <v>3413</v>
      </c>
      <c r="O1153" s="4" t="s">
        <v>39</v>
      </c>
      <c r="P1153" s="4" t="s">
        <v>61</v>
      </c>
      <c r="Q1153" s="4" t="s">
        <v>3414</v>
      </c>
      <c r="R1153" s="9">
        <v>179.97</v>
      </c>
      <c r="S1153" s="7">
        <v>3.0</v>
      </c>
      <c r="T1153" s="7">
        <v>0.0</v>
      </c>
      <c r="U1153" s="7">
        <v>86.3856</v>
      </c>
      <c r="V1153" s="10" t="str">
        <f t="shared" si="1"/>
        <v>2016-08</v>
      </c>
    </row>
    <row r="1154">
      <c r="A1154" s="7">
        <v>1153.0</v>
      </c>
      <c r="B1154" s="4" t="s">
        <v>3415</v>
      </c>
      <c r="C1154" s="8">
        <v>42590.0</v>
      </c>
      <c r="D1154" s="8">
        <v>42592.0</v>
      </c>
      <c r="E1154" s="4" t="s">
        <v>98</v>
      </c>
      <c r="F1154" s="4" t="s">
        <v>619</v>
      </c>
      <c r="G1154" s="4" t="s">
        <v>620</v>
      </c>
      <c r="H1154" s="4" t="s">
        <v>46</v>
      </c>
      <c r="I1154" s="4" t="s">
        <v>30</v>
      </c>
      <c r="J1154" s="4" t="s">
        <v>408</v>
      </c>
      <c r="K1154" s="4" t="s">
        <v>58</v>
      </c>
      <c r="L1154" s="7">
        <v>75081.0</v>
      </c>
      <c r="M1154" s="4" t="s">
        <v>59</v>
      </c>
      <c r="N1154" s="4" t="s">
        <v>3416</v>
      </c>
      <c r="O1154" s="4" t="s">
        <v>51</v>
      </c>
      <c r="P1154" s="4" t="s">
        <v>272</v>
      </c>
      <c r="Q1154" s="4" t="s">
        <v>3417</v>
      </c>
      <c r="R1154" s="9">
        <v>12.1790946502058</v>
      </c>
      <c r="S1154" s="7">
        <v>4.0</v>
      </c>
      <c r="T1154" s="7">
        <v>0.2</v>
      </c>
      <c r="U1154" s="7">
        <v>3.95820576131687</v>
      </c>
      <c r="V1154" s="10" t="str">
        <f t="shared" si="1"/>
        <v>2016-08</v>
      </c>
    </row>
    <row r="1155">
      <c r="A1155" s="7">
        <v>1154.0</v>
      </c>
      <c r="B1155" s="4" t="s">
        <v>3415</v>
      </c>
      <c r="C1155" s="8">
        <v>42590.0</v>
      </c>
      <c r="D1155" s="8">
        <v>42592.0</v>
      </c>
      <c r="E1155" s="4" t="s">
        <v>98</v>
      </c>
      <c r="F1155" s="4" t="s">
        <v>619</v>
      </c>
      <c r="G1155" s="4" t="s">
        <v>620</v>
      </c>
      <c r="H1155" s="4" t="s">
        <v>46</v>
      </c>
      <c r="I1155" s="4" t="s">
        <v>30</v>
      </c>
      <c r="J1155" s="4" t="s">
        <v>408</v>
      </c>
      <c r="K1155" s="4" t="s">
        <v>58</v>
      </c>
      <c r="L1155" s="7">
        <v>75081.0</v>
      </c>
      <c r="M1155" s="4" t="s">
        <v>59</v>
      </c>
      <c r="N1155" s="4" t="s">
        <v>1194</v>
      </c>
      <c r="O1155" s="4" t="s">
        <v>51</v>
      </c>
      <c r="P1155" s="4" t="s">
        <v>124</v>
      </c>
      <c r="Q1155" s="4" t="s">
        <v>1195</v>
      </c>
      <c r="R1155" s="9">
        <v>58.8365432098766</v>
      </c>
      <c r="S1155" s="7">
        <v>3.0</v>
      </c>
      <c r="T1155" s="7">
        <v>0.2</v>
      </c>
      <c r="U1155" s="7">
        <v>19.1218765432099</v>
      </c>
      <c r="V1155" s="10" t="str">
        <f t="shared" si="1"/>
        <v>2016-08</v>
      </c>
    </row>
    <row r="1156">
      <c r="A1156" s="7">
        <v>1155.0</v>
      </c>
      <c r="B1156" s="4" t="s">
        <v>3418</v>
      </c>
      <c r="C1156" s="8">
        <v>42590.0</v>
      </c>
      <c r="D1156" s="8">
        <v>42595.0</v>
      </c>
      <c r="E1156" s="4" t="s">
        <v>26</v>
      </c>
      <c r="F1156" s="4" t="s">
        <v>3419</v>
      </c>
      <c r="G1156" s="4" t="s">
        <v>3420</v>
      </c>
      <c r="H1156" s="4" t="s">
        <v>112</v>
      </c>
      <c r="I1156" s="4" t="s">
        <v>30</v>
      </c>
      <c r="J1156" s="4" t="s">
        <v>585</v>
      </c>
      <c r="K1156" s="4" t="s">
        <v>334</v>
      </c>
      <c r="L1156" s="7">
        <v>39212.0</v>
      </c>
      <c r="M1156" s="4" t="s">
        <v>83</v>
      </c>
      <c r="N1156" s="4" t="s">
        <v>3421</v>
      </c>
      <c r="O1156" s="4" t="s">
        <v>51</v>
      </c>
      <c r="P1156" s="4" t="s">
        <v>272</v>
      </c>
      <c r="Q1156" s="4" t="s">
        <v>3422</v>
      </c>
      <c r="R1156" s="9">
        <v>17.8751012827558</v>
      </c>
      <c r="S1156" s="7">
        <v>3.0</v>
      </c>
      <c r="T1156" s="7">
        <v>0.0</v>
      </c>
      <c r="U1156" s="7">
        <v>0.178751012827558</v>
      </c>
      <c r="V1156" s="10" t="str">
        <f t="shared" si="1"/>
        <v>2016-08</v>
      </c>
    </row>
    <row r="1157">
      <c r="A1157" s="7">
        <v>1156.0</v>
      </c>
      <c r="B1157" s="4" t="s">
        <v>3423</v>
      </c>
      <c r="C1157" s="8">
        <v>42590.0</v>
      </c>
      <c r="D1157" s="8">
        <v>42597.0</v>
      </c>
      <c r="E1157" s="4" t="s">
        <v>26</v>
      </c>
      <c r="F1157" s="4" t="s">
        <v>1764</v>
      </c>
      <c r="G1157" s="4" t="s">
        <v>1765</v>
      </c>
      <c r="H1157" s="4" t="s">
        <v>112</v>
      </c>
      <c r="I1157" s="4" t="s">
        <v>30</v>
      </c>
      <c r="J1157" s="4" t="s">
        <v>47</v>
      </c>
      <c r="K1157" s="4" t="s">
        <v>48</v>
      </c>
      <c r="L1157" s="7">
        <v>90036.0</v>
      </c>
      <c r="M1157" s="4" t="s">
        <v>49</v>
      </c>
      <c r="N1157" s="4" t="s">
        <v>3424</v>
      </c>
      <c r="O1157" s="4" t="s">
        <v>35</v>
      </c>
      <c r="P1157" s="4" t="s">
        <v>73</v>
      </c>
      <c r="Q1157" s="4" t="s">
        <v>3425</v>
      </c>
      <c r="R1157" s="9">
        <v>513.024</v>
      </c>
      <c r="S1157" s="7">
        <v>2.0</v>
      </c>
      <c r="T1157" s="7">
        <v>0.2</v>
      </c>
      <c r="U1157" s="7">
        <v>12.8256</v>
      </c>
      <c r="V1157" s="10" t="str">
        <f t="shared" si="1"/>
        <v>2016-08</v>
      </c>
    </row>
    <row r="1158">
      <c r="A1158" s="7">
        <v>1157.0</v>
      </c>
      <c r="B1158" s="4" t="s">
        <v>3423</v>
      </c>
      <c r="C1158" s="8">
        <v>42590.0</v>
      </c>
      <c r="D1158" s="8">
        <v>42597.0</v>
      </c>
      <c r="E1158" s="4" t="s">
        <v>26</v>
      </c>
      <c r="F1158" s="4" t="s">
        <v>1764</v>
      </c>
      <c r="G1158" s="4" t="s">
        <v>1765</v>
      </c>
      <c r="H1158" s="4" t="s">
        <v>112</v>
      </c>
      <c r="I1158" s="4" t="s">
        <v>30</v>
      </c>
      <c r="J1158" s="4" t="s">
        <v>47</v>
      </c>
      <c r="K1158" s="4" t="s">
        <v>48</v>
      </c>
      <c r="L1158" s="7">
        <v>90036.0</v>
      </c>
      <c r="M1158" s="4" t="s">
        <v>49</v>
      </c>
      <c r="N1158" s="4" t="s">
        <v>1684</v>
      </c>
      <c r="O1158" s="4" t="s">
        <v>51</v>
      </c>
      <c r="P1158" s="4" t="s">
        <v>283</v>
      </c>
      <c r="Q1158" s="4" t="s">
        <v>1685</v>
      </c>
      <c r="R1158" s="9">
        <v>487.92</v>
      </c>
      <c r="S1158" s="7">
        <v>6.0</v>
      </c>
      <c r="T1158" s="7">
        <v>0.0</v>
      </c>
      <c r="U1158" s="7">
        <v>136.6176</v>
      </c>
      <c r="V1158" s="10" t="str">
        <f t="shared" si="1"/>
        <v>2016-08</v>
      </c>
    </row>
    <row r="1159">
      <c r="A1159" s="7">
        <v>1158.0</v>
      </c>
      <c r="B1159" s="4" t="s">
        <v>3423</v>
      </c>
      <c r="C1159" s="8">
        <v>42590.0</v>
      </c>
      <c r="D1159" s="8">
        <v>42597.0</v>
      </c>
      <c r="E1159" s="4" t="s">
        <v>26</v>
      </c>
      <c r="F1159" s="4" t="s">
        <v>1764</v>
      </c>
      <c r="G1159" s="4" t="s">
        <v>1765</v>
      </c>
      <c r="H1159" s="4" t="s">
        <v>112</v>
      </c>
      <c r="I1159" s="4" t="s">
        <v>30</v>
      </c>
      <c r="J1159" s="4" t="s">
        <v>47</v>
      </c>
      <c r="K1159" s="4" t="s">
        <v>48</v>
      </c>
      <c r="L1159" s="7">
        <v>90036.0</v>
      </c>
      <c r="M1159" s="4" t="s">
        <v>49</v>
      </c>
      <c r="N1159" s="4" t="s">
        <v>3055</v>
      </c>
      <c r="O1159" s="4" t="s">
        <v>51</v>
      </c>
      <c r="P1159" s="4" t="s">
        <v>76</v>
      </c>
      <c r="Q1159" s="4" t="s">
        <v>3056</v>
      </c>
      <c r="R1159" s="9">
        <v>15.24</v>
      </c>
      <c r="S1159" s="7">
        <v>5.0</v>
      </c>
      <c r="T1159" s="7">
        <v>0.2</v>
      </c>
      <c r="U1159" s="7">
        <v>5.334</v>
      </c>
      <c r="V1159" s="10" t="str">
        <f t="shared" si="1"/>
        <v>2016-08</v>
      </c>
    </row>
    <row r="1160">
      <c r="A1160" s="7">
        <v>1159.0</v>
      </c>
      <c r="B1160" s="4" t="s">
        <v>3426</v>
      </c>
      <c r="C1160" s="8">
        <v>42590.0</v>
      </c>
      <c r="D1160" s="8">
        <v>42596.0</v>
      </c>
      <c r="E1160" s="4" t="s">
        <v>26</v>
      </c>
      <c r="F1160" s="4" t="s">
        <v>3427</v>
      </c>
      <c r="G1160" s="4" t="s">
        <v>3428</v>
      </c>
      <c r="H1160" s="4" t="s">
        <v>46</v>
      </c>
      <c r="I1160" s="4" t="s">
        <v>30</v>
      </c>
      <c r="J1160" s="4" t="s">
        <v>2758</v>
      </c>
      <c r="K1160" s="4" t="s">
        <v>71</v>
      </c>
      <c r="L1160" s="7">
        <v>73120.0</v>
      </c>
      <c r="M1160" s="4" t="s">
        <v>59</v>
      </c>
      <c r="N1160" s="4" t="s">
        <v>3429</v>
      </c>
      <c r="O1160" s="4" t="s">
        <v>51</v>
      </c>
      <c r="P1160" s="4" t="s">
        <v>124</v>
      </c>
      <c r="Q1160" s="4" t="s">
        <v>3430</v>
      </c>
      <c r="R1160" s="9">
        <v>11.5160493827161</v>
      </c>
      <c r="S1160" s="7">
        <v>2.0</v>
      </c>
      <c r="T1160" s="7">
        <v>0.0</v>
      </c>
      <c r="U1160" s="7">
        <v>5.18222222222222</v>
      </c>
      <c r="V1160" s="10" t="str">
        <f t="shared" si="1"/>
        <v>2016-08</v>
      </c>
    </row>
    <row r="1161">
      <c r="A1161" s="7">
        <v>1160.0</v>
      </c>
      <c r="B1161" s="4" t="s">
        <v>3431</v>
      </c>
      <c r="C1161" s="8">
        <v>42591.0</v>
      </c>
      <c r="D1161" s="8">
        <v>42594.0</v>
      </c>
      <c r="E1161" s="4" t="s">
        <v>43</v>
      </c>
      <c r="F1161" s="4" t="s">
        <v>3432</v>
      </c>
      <c r="G1161" s="4" t="s">
        <v>3433</v>
      </c>
      <c r="H1161" s="4" t="s">
        <v>46</v>
      </c>
      <c r="I1161" s="4" t="s">
        <v>30</v>
      </c>
      <c r="J1161" s="4" t="s">
        <v>277</v>
      </c>
      <c r="K1161" s="4" t="s">
        <v>82</v>
      </c>
      <c r="L1161" s="7">
        <v>28314.0</v>
      </c>
      <c r="M1161" s="4" t="s">
        <v>83</v>
      </c>
      <c r="N1161" s="4" t="s">
        <v>3434</v>
      </c>
      <c r="O1161" s="4" t="s">
        <v>51</v>
      </c>
      <c r="P1161" s="4" t="s">
        <v>124</v>
      </c>
      <c r="Q1161" s="4" t="s">
        <v>3435</v>
      </c>
      <c r="R1161" s="9">
        <v>23.6921827548418</v>
      </c>
      <c r="S1161" s="7">
        <v>9.0</v>
      </c>
      <c r="T1161" s="7">
        <v>0.2</v>
      </c>
      <c r="U1161" s="7">
        <v>7.40380711088807</v>
      </c>
      <c r="V1161" s="10" t="str">
        <f t="shared" si="1"/>
        <v>2016-08</v>
      </c>
    </row>
    <row r="1162">
      <c r="A1162" s="7">
        <v>1161.0</v>
      </c>
      <c r="B1162" s="4" t="s">
        <v>3431</v>
      </c>
      <c r="C1162" s="8">
        <v>42591.0</v>
      </c>
      <c r="D1162" s="8">
        <v>42594.0</v>
      </c>
      <c r="E1162" s="4" t="s">
        <v>43</v>
      </c>
      <c r="F1162" s="4" t="s">
        <v>3432</v>
      </c>
      <c r="G1162" s="4" t="s">
        <v>3433</v>
      </c>
      <c r="H1162" s="4" t="s">
        <v>46</v>
      </c>
      <c r="I1162" s="4" t="s">
        <v>30</v>
      </c>
      <c r="J1162" s="4" t="s">
        <v>277</v>
      </c>
      <c r="K1162" s="4" t="s">
        <v>82</v>
      </c>
      <c r="L1162" s="7">
        <v>28314.0</v>
      </c>
      <c r="M1162" s="4" t="s">
        <v>83</v>
      </c>
      <c r="N1162" s="4" t="s">
        <v>3436</v>
      </c>
      <c r="O1162" s="4" t="s">
        <v>39</v>
      </c>
      <c r="P1162" s="4" t="s">
        <v>40</v>
      </c>
      <c r="Q1162" s="4" t="s">
        <v>3437</v>
      </c>
      <c r="R1162" s="9">
        <v>34.1840430914259</v>
      </c>
      <c r="S1162" s="7">
        <v>2.0</v>
      </c>
      <c r="T1162" s="7">
        <v>0.2</v>
      </c>
      <c r="U1162" s="7">
        <v>3.41840430914259</v>
      </c>
      <c r="V1162" s="10" t="str">
        <f t="shared" si="1"/>
        <v>2016-08</v>
      </c>
    </row>
    <row r="1163">
      <c r="A1163" s="7">
        <v>1162.0</v>
      </c>
      <c r="B1163" s="4" t="s">
        <v>3431</v>
      </c>
      <c r="C1163" s="8">
        <v>42591.0</v>
      </c>
      <c r="D1163" s="8">
        <v>42594.0</v>
      </c>
      <c r="E1163" s="4" t="s">
        <v>43</v>
      </c>
      <c r="F1163" s="4" t="s">
        <v>3432</v>
      </c>
      <c r="G1163" s="4" t="s">
        <v>3433</v>
      </c>
      <c r="H1163" s="4" t="s">
        <v>46</v>
      </c>
      <c r="I1163" s="4" t="s">
        <v>30</v>
      </c>
      <c r="J1163" s="4" t="s">
        <v>277</v>
      </c>
      <c r="K1163" s="4" t="s">
        <v>82</v>
      </c>
      <c r="L1163" s="7">
        <v>28314.0</v>
      </c>
      <c r="M1163" s="4" t="s">
        <v>83</v>
      </c>
      <c r="N1163" s="4" t="s">
        <v>3438</v>
      </c>
      <c r="O1163" s="4" t="s">
        <v>51</v>
      </c>
      <c r="P1163" s="4" t="s">
        <v>283</v>
      </c>
      <c r="Q1163" s="4" t="s">
        <v>3439</v>
      </c>
      <c r="R1163" s="9">
        <v>434.818898617928</v>
      </c>
      <c r="S1163" s="7">
        <v>4.0</v>
      </c>
      <c r="T1163" s="7">
        <v>0.2</v>
      </c>
      <c r="U1163" s="7">
        <v>48.9171260945169</v>
      </c>
      <c r="V1163" s="10" t="str">
        <f t="shared" si="1"/>
        <v>2016-08</v>
      </c>
    </row>
    <row r="1164">
      <c r="A1164" s="7">
        <v>1163.0</v>
      </c>
      <c r="B1164" s="4" t="s">
        <v>3440</v>
      </c>
      <c r="C1164" s="8">
        <v>42591.0</v>
      </c>
      <c r="D1164" s="8">
        <v>42596.0</v>
      </c>
      <c r="E1164" s="4" t="s">
        <v>26</v>
      </c>
      <c r="F1164" s="4" t="s">
        <v>3441</v>
      </c>
      <c r="G1164" s="4" t="s">
        <v>3442</v>
      </c>
      <c r="H1164" s="4" t="s">
        <v>112</v>
      </c>
      <c r="I1164" s="4" t="s">
        <v>30</v>
      </c>
      <c r="J1164" s="4" t="s">
        <v>3443</v>
      </c>
      <c r="K1164" s="4" t="s">
        <v>518</v>
      </c>
      <c r="L1164" s="7">
        <v>37075.0</v>
      </c>
      <c r="M1164" s="4" t="s">
        <v>83</v>
      </c>
      <c r="N1164" s="4" t="s">
        <v>1813</v>
      </c>
      <c r="O1164" s="4" t="s">
        <v>51</v>
      </c>
      <c r="P1164" s="4" t="s">
        <v>76</v>
      </c>
      <c r="Q1164" s="4" t="s">
        <v>1814</v>
      </c>
      <c r="R1164" s="9">
        <v>3.33693758812311</v>
      </c>
      <c r="S1164" s="7">
        <v>3.0</v>
      </c>
      <c r="T1164" s="7">
        <v>0.7</v>
      </c>
      <c r="U1164" s="7">
        <v>-2.33585631168617</v>
      </c>
      <c r="V1164" s="10" t="str">
        <f t="shared" si="1"/>
        <v>2016-08</v>
      </c>
    </row>
    <row r="1165">
      <c r="A1165" s="7">
        <v>1164.0</v>
      </c>
      <c r="B1165" s="4" t="s">
        <v>3440</v>
      </c>
      <c r="C1165" s="8">
        <v>42591.0</v>
      </c>
      <c r="D1165" s="8">
        <v>42596.0</v>
      </c>
      <c r="E1165" s="4" t="s">
        <v>26</v>
      </c>
      <c r="F1165" s="4" t="s">
        <v>3441</v>
      </c>
      <c r="G1165" s="4" t="s">
        <v>3442</v>
      </c>
      <c r="H1165" s="4" t="s">
        <v>112</v>
      </c>
      <c r="I1165" s="4" t="s">
        <v>30</v>
      </c>
      <c r="J1165" s="4" t="s">
        <v>3443</v>
      </c>
      <c r="K1165" s="4" t="s">
        <v>518</v>
      </c>
      <c r="L1165" s="7">
        <v>37075.0</v>
      </c>
      <c r="M1165" s="4" t="s">
        <v>83</v>
      </c>
      <c r="N1165" s="4" t="s">
        <v>1164</v>
      </c>
      <c r="O1165" s="4" t="s">
        <v>51</v>
      </c>
      <c r="P1165" s="4" t="s">
        <v>76</v>
      </c>
      <c r="Q1165" s="4" t="s">
        <v>1165</v>
      </c>
      <c r="R1165" s="9">
        <v>9.17426624280659</v>
      </c>
      <c r="S1165" s="7">
        <v>5.0</v>
      </c>
      <c r="T1165" s="7">
        <v>0.7</v>
      </c>
      <c r="U1165" s="7">
        <v>-6.11617749520439</v>
      </c>
      <c r="V1165" s="10" t="str">
        <f t="shared" si="1"/>
        <v>2016-08</v>
      </c>
    </row>
    <row r="1166">
      <c r="A1166" s="7">
        <v>1165.0</v>
      </c>
      <c r="B1166" s="4" t="s">
        <v>3444</v>
      </c>
      <c r="C1166" s="8">
        <v>42593.0</v>
      </c>
      <c r="D1166" s="8">
        <v>42598.0</v>
      </c>
      <c r="E1166" s="4" t="s">
        <v>26</v>
      </c>
      <c r="F1166" s="4" t="s">
        <v>3445</v>
      </c>
      <c r="G1166" s="4" t="s">
        <v>3446</v>
      </c>
      <c r="H1166" s="4" t="s">
        <v>112</v>
      </c>
      <c r="I1166" s="4" t="s">
        <v>30</v>
      </c>
      <c r="J1166" s="4" t="s">
        <v>555</v>
      </c>
      <c r="K1166" s="4" t="s">
        <v>71</v>
      </c>
      <c r="L1166" s="7">
        <v>74133.0</v>
      </c>
      <c r="M1166" s="4" t="s">
        <v>59</v>
      </c>
      <c r="N1166" s="4" t="s">
        <v>2741</v>
      </c>
      <c r="O1166" s="4" t="s">
        <v>51</v>
      </c>
      <c r="P1166" s="4" t="s">
        <v>124</v>
      </c>
      <c r="Q1166" s="4" t="s">
        <v>2742</v>
      </c>
      <c r="R1166" s="9">
        <v>35.3733333333333</v>
      </c>
      <c r="S1166" s="7">
        <v>5.0</v>
      </c>
      <c r="T1166" s="7">
        <v>0.0</v>
      </c>
      <c r="U1166" s="7">
        <v>16.9792</v>
      </c>
      <c r="V1166" s="10" t="str">
        <f t="shared" si="1"/>
        <v>2016-08</v>
      </c>
    </row>
    <row r="1167">
      <c r="A1167" s="7">
        <v>1166.0</v>
      </c>
      <c r="B1167" s="4" t="s">
        <v>3444</v>
      </c>
      <c r="C1167" s="8">
        <v>42593.0</v>
      </c>
      <c r="D1167" s="8">
        <v>42598.0</v>
      </c>
      <c r="E1167" s="4" t="s">
        <v>26</v>
      </c>
      <c r="F1167" s="4" t="s">
        <v>3445</v>
      </c>
      <c r="G1167" s="4" t="s">
        <v>3446</v>
      </c>
      <c r="H1167" s="4" t="s">
        <v>112</v>
      </c>
      <c r="I1167" s="4" t="s">
        <v>30</v>
      </c>
      <c r="J1167" s="4" t="s">
        <v>555</v>
      </c>
      <c r="K1167" s="4" t="s">
        <v>71</v>
      </c>
      <c r="L1167" s="7">
        <v>74133.0</v>
      </c>
      <c r="M1167" s="4" t="s">
        <v>59</v>
      </c>
      <c r="N1167" s="4" t="s">
        <v>1313</v>
      </c>
      <c r="O1167" s="4" t="s">
        <v>51</v>
      </c>
      <c r="P1167" s="4" t="s">
        <v>76</v>
      </c>
      <c r="Q1167" s="4" t="s">
        <v>1314</v>
      </c>
      <c r="R1167" s="9">
        <v>45.7014732510288</v>
      </c>
      <c r="S1167" s="7">
        <v>7.0</v>
      </c>
      <c r="T1167" s="7">
        <v>0.0</v>
      </c>
      <c r="U1167" s="7">
        <v>21.0226776954733</v>
      </c>
      <c r="V1167" s="10" t="str">
        <f t="shared" si="1"/>
        <v>2016-08</v>
      </c>
    </row>
    <row r="1168">
      <c r="A1168" s="7">
        <v>1167.0</v>
      </c>
      <c r="B1168" s="4" t="s">
        <v>3444</v>
      </c>
      <c r="C1168" s="8">
        <v>42593.0</v>
      </c>
      <c r="D1168" s="8">
        <v>42598.0</v>
      </c>
      <c r="E1168" s="4" t="s">
        <v>26</v>
      </c>
      <c r="F1168" s="4" t="s">
        <v>3445</v>
      </c>
      <c r="G1168" s="4" t="s">
        <v>3446</v>
      </c>
      <c r="H1168" s="4" t="s">
        <v>112</v>
      </c>
      <c r="I1168" s="4" t="s">
        <v>30</v>
      </c>
      <c r="J1168" s="4" t="s">
        <v>555</v>
      </c>
      <c r="K1168" s="4" t="s">
        <v>71</v>
      </c>
      <c r="L1168" s="7">
        <v>74133.0</v>
      </c>
      <c r="M1168" s="4" t="s">
        <v>59</v>
      </c>
      <c r="N1168" s="4" t="s">
        <v>2764</v>
      </c>
      <c r="O1168" s="4" t="s">
        <v>51</v>
      </c>
      <c r="P1168" s="4" t="s">
        <v>76</v>
      </c>
      <c r="Q1168" s="4" t="s">
        <v>2765</v>
      </c>
      <c r="R1168" s="9">
        <v>84.677646090535</v>
      </c>
      <c r="S1168" s="7">
        <v>2.0</v>
      </c>
      <c r="T1168" s="7">
        <v>0.0</v>
      </c>
      <c r="U1168" s="7">
        <v>38.9517172016461</v>
      </c>
      <c r="V1168" s="10" t="str">
        <f t="shared" si="1"/>
        <v>2016-08</v>
      </c>
    </row>
    <row r="1169">
      <c r="A1169" s="7">
        <v>1168.0</v>
      </c>
      <c r="B1169" s="4" t="s">
        <v>3447</v>
      </c>
      <c r="C1169" s="8">
        <v>42594.0</v>
      </c>
      <c r="D1169" s="8">
        <v>42594.0</v>
      </c>
      <c r="E1169" s="4" t="s">
        <v>212</v>
      </c>
      <c r="F1169" s="4" t="s">
        <v>724</v>
      </c>
      <c r="G1169" s="4" t="s">
        <v>725</v>
      </c>
      <c r="H1169" s="4" t="s">
        <v>46</v>
      </c>
      <c r="I1169" s="4" t="s">
        <v>30</v>
      </c>
      <c r="J1169" s="4" t="s">
        <v>3448</v>
      </c>
      <c r="K1169" s="4" t="s">
        <v>3449</v>
      </c>
      <c r="L1169" s="7">
        <v>50315.0</v>
      </c>
      <c r="M1169" s="4" t="s">
        <v>59</v>
      </c>
      <c r="N1169" s="4" t="s">
        <v>2251</v>
      </c>
      <c r="O1169" s="4" t="s">
        <v>51</v>
      </c>
      <c r="P1169" s="4" t="s">
        <v>124</v>
      </c>
      <c r="Q1169" s="4" t="s">
        <v>2252</v>
      </c>
      <c r="R1169" s="9">
        <v>7.07733333333333</v>
      </c>
      <c r="S1169" s="7">
        <v>1.0</v>
      </c>
      <c r="T1169" s="7">
        <v>0.0</v>
      </c>
      <c r="U1169" s="7">
        <v>3.39712</v>
      </c>
      <c r="V1169" s="10" t="str">
        <f t="shared" si="1"/>
        <v>2016-08</v>
      </c>
    </row>
    <row r="1170">
      <c r="A1170" s="7">
        <v>1169.0</v>
      </c>
      <c r="B1170" s="4" t="s">
        <v>3450</v>
      </c>
      <c r="C1170" s="8">
        <v>42594.0</v>
      </c>
      <c r="D1170" s="8">
        <v>42597.0</v>
      </c>
      <c r="E1170" s="4" t="s">
        <v>98</v>
      </c>
      <c r="F1170" s="4" t="s">
        <v>1831</v>
      </c>
      <c r="G1170" s="4" t="s">
        <v>1832</v>
      </c>
      <c r="H1170" s="4" t="s">
        <v>46</v>
      </c>
      <c r="I1170" s="4" t="s">
        <v>30</v>
      </c>
      <c r="J1170" s="4" t="s">
        <v>2756</v>
      </c>
      <c r="K1170" s="4" t="s">
        <v>58</v>
      </c>
      <c r="L1170" s="7">
        <v>75007.0</v>
      </c>
      <c r="M1170" s="4" t="s">
        <v>59</v>
      </c>
      <c r="N1170" s="4" t="s">
        <v>3451</v>
      </c>
      <c r="O1170" s="4" t="s">
        <v>39</v>
      </c>
      <c r="P1170" s="4" t="s">
        <v>61</v>
      </c>
      <c r="Q1170" s="4" t="s">
        <v>3452</v>
      </c>
      <c r="R1170" s="9">
        <v>1528.99233580247</v>
      </c>
      <c r="S1170" s="7">
        <v>7.0</v>
      </c>
      <c r="T1170" s="7">
        <v>0.2</v>
      </c>
      <c r="U1170" s="7">
        <v>57.3372125925926</v>
      </c>
      <c r="V1170" s="10" t="str">
        <f t="shared" si="1"/>
        <v>2016-08</v>
      </c>
    </row>
    <row r="1171">
      <c r="A1171" s="7">
        <v>1170.0</v>
      </c>
      <c r="B1171" s="4" t="s">
        <v>3453</v>
      </c>
      <c r="C1171" s="8">
        <v>42594.0</v>
      </c>
      <c r="D1171" s="8">
        <v>42598.0</v>
      </c>
      <c r="E1171" s="4" t="s">
        <v>26</v>
      </c>
      <c r="F1171" s="4" t="s">
        <v>1353</v>
      </c>
      <c r="G1171" s="4" t="s">
        <v>1354</v>
      </c>
      <c r="H1171" s="4" t="s">
        <v>112</v>
      </c>
      <c r="I1171" s="4" t="s">
        <v>30</v>
      </c>
      <c r="J1171" s="4" t="s">
        <v>222</v>
      </c>
      <c r="K1171" s="4" t="s">
        <v>223</v>
      </c>
      <c r="L1171" s="7">
        <v>10011.0</v>
      </c>
      <c r="M1171" s="4" t="s">
        <v>33</v>
      </c>
      <c r="N1171" s="4" t="s">
        <v>1511</v>
      </c>
      <c r="O1171" s="4" t="s">
        <v>35</v>
      </c>
      <c r="P1171" s="4" t="s">
        <v>263</v>
      </c>
      <c r="Q1171" s="4" t="s">
        <v>1512</v>
      </c>
      <c r="R1171" s="9">
        <v>159.200681481482</v>
      </c>
      <c r="S1171" s="7">
        <v>2.0</v>
      </c>
      <c r="T1171" s="7">
        <v>0.1</v>
      </c>
      <c r="U1171" s="7">
        <v>-8.84448230452675</v>
      </c>
      <c r="V1171" s="10" t="str">
        <f t="shared" si="1"/>
        <v>2016-08</v>
      </c>
    </row>
    <row r="1172">
      <c r="A1172" s="7">
        <v>1171.0</v>
      </c>
      <c r="B1172" s="4" t="s">
        <v>3454</v>
      </c>
      <c r="C1172" s="8">
        <v>42594.0</v>
      </c>
      <c r="D1172" s="8">
        <v>42598.0</v>
      </c>
      <c r="E1172" s="4" t="s">
        <v>26</v>
      </c>
      <c r="F1172" s="4" t="s">
        <v>1642</v>
      </c>
      <c r="G1172" s="4" t="s">
        <v>1643</v>
      </c>
      <c r="H1172" s="4" t="s">
        <v>29</v>
      </c>
      <c r="I1172" s="4" t="s">
        <v>30</v>
      </c>
      <c r="J1172" s="4" t="s">
        <v>3455</v>
      </c>
      <c r="K1172" s="4" t="s">
        <v>102</v>
      </c>
      <c r="L1172" s="7">
        <v>33801.0</v>
      </c>
      <c r="M1172" s="4" t="s">
        <v>83</v>
      </c>
      <c r="N1172" s="4" t="s">
        <v>3456</v>
      </c>
      <c r="O1172" s="4" t="s">
        <v>35</v>
      </c>
      <c r="P1172" s="4" t="s">
        <v>73</v>
      </c>
      <c r="Q1172" s="4" t="s">
        <v>3457</v>
      </c>
      <c r="R1172" s="9">
        <v>433.382047549514</v>
      </c>
      <c r="S1172" s="7">
        <v>7.0</v>
      </c>
      <c r="T1172" s="7">
        <v>0.45</v>
      </c>
      <c r="U1172" s="7">
        <v>-196.991839795233</v>
      </c>
      <c r="V1172" s="10" t="str">
        <f t="shared" si="1"/>
        <v>2016-08</v>
      </c>
    </row>
    <row r="1173">
      <c r="A1173" s="7">
        <v>1172.0</v>
      </c>
      <c r="B1173" s="4" t="s">
        <v>3458</v>
      </c>
      <c r="C1173" s="8">
        <v>42594.0</v>
      </c>
      <c r="D1173" s="8">
        <v>42599.0</v>
      </c>
      <c r="E1173" s="4" t="s">
        <v>98</v>
      </c>
      <c r="F1173" s="4" t="s">
        <v>3459</v>
      </c>
      <c r="G1173" s="4" t="s">
        <v>3460</v>
      </c>
      <c r="H1173" s="4" t="s">
        <v>46</v>
      </c>
      <c r="I1173" s="4" t="s">
        <v>30</v>
      </c>
      <c r="J1173" s="4" t="s">
        <v>222</v>
      </c>
      <c r="K1173" s="4" t="s">
        <v>223</v>
      </c>
      <c r="L1173" s="7">
        <v>10024.0</v>
      </c>
      <c r="M1173" s="4" t="s">
        <v>33</v>
      </c>
      <c r="N1173" s="4" t="s">
        <v>350</v>
      </c>
      <c r="O1173" s="4" t="s">
        <v>35</v>
      </c>
      <c r="P1173" s="4" t="s">
        <v>73</v>
      </c>
      <c r="Q1173" s="4" t="s">
        <v>351</v>
      </c>
      <c r="R1173" s="9">
        <v>228.427486419753</v>
      </c>
      <c r="S1173" s="7">
        <v>2.0</v>
      </c>
      <c r="T1173" s="7">
        <v>0.4</v>
      </c>
      <c r="U1173" s="7">
        <v>-72.3353706995885</v>
      </c>
      <c r="V1173" s="10" t="str">
        <f t="shared" si="1"/>
        <v>2016-08</v>
      </c>
    </row>
    <row r="1174">
      <c r="A1174" s="7">
        <v>1173.0</v>
      </c>
      <c r="B1174" s="4" t="s">
        <v>3458</v>
      </c>
      <c r="C1174" s="8">
        <v>42594.0</v>
      </c>
      <c r="D1174" s="8">
        <v>42599.0</v>
      </c>
      <c r="E1174" s="4" t="s">
        <v>98</v>
      </c>
      <c r="F1174" s="4" t="s">
        <v>3459</v>
      </c>
      <c r="G1174" s="4" t="s">
        <v>3460</v>
      </c>
      <c r="H1174" s="4" t="s">
        <v>46</v>
      </c>
      <c r="I1174" s="4" t="s">
        <v>30</v>
      </c>
      <c r="J1174" s="4" t="s">
        <v>222</v>
      </c>
      <c r="K1174" s="4" t="s">
        <v>223</v>
      </c>
      <c r="L1174" s="7">
        <v>10024.0</v>
      </c>
      <c r="M1174" s="4" t="s">
        <v>33</v>
      </c>
      <c r="N1174" s="4" t="s">
        <v>3127</v>
      </c>
      <c r="O1174" s="4" t="s">
        <v>51</v>
      </c>
      <c r="P1174" s="4" t="s">
        <v>52</v>
      </c>
      <c r="Q1174" s="4" t="s">
        <v>3128</v>
      </c>
      <c r="R1174" s="9">
        <v>1737.68192592593</v>
      </c>
      <c r="S1174" s="7">
        <v>6.0</v>
      </c>
      <c r="T1174" s="7">
        <v>0.0</v>
      </c>
      <c r="U1174" s="7">
        <v>312.782746666667</v>
      </c>
      <c r="V1174" s="10" t="str">
        <f t="shared" si="1"/>
        <v>2016-08</v>
      </c>
    </row>
    <row r="1175">
      <c r="A1175" s="7">
        <v>1174.0</v>
      </c>
      <c r="B1175" s="4" t="s">
        <v>3461</v>
      </c>
      <c r="C1175" s="8">
        <v>42594.0</v>
      </c>
      <c r="D1175" s="8">
        <v>42596.0</v>
      </c>
      <c r="E1175" s="4" t="s">
        <v>98</v>
      </c>
      <c r="F1175" s="4" t="s">
        <v>3462</v>
      </c>
      <c r="G1175" s="4" t="s">
        <v>3463</v>
      </c>
      <c r="H1175" s="4" t="s">
        <v>112</v>
      </c>
      <c r="I1175" s="4" t="s">
        <v>30</v>
      </c>
      <c r="J1175" s="4" t="s">
        <v>90</v>
      </c>
      <c r="K1175" s="4" t="s">
        <v>91</v>
      </c>
      <c r="L1175" s="7">
        <v>19134.0</v>
      </c>
      <c r="M1175" s="4" t="s">
        <v>33</v>
      </c>
      <c r="N1175" s="4" t="s">
        <v>3194</v>
      </c>
      <c r="O1175" s="4" t="s">
        <v>51</v>
      </c>
      <c r="P1175" s="4" t="s">
        <v>93</v>
      </c>
      <c r="Q1175" s="4" t="s">
        <v>3195</v>
      </c>
      <c r="R1175" s="9">
        <v>40.7514600823045</v>
      </c>
      <c r="S1175" s="7">
        <v>4.0</v>
      </c>
      <c r="T1175" s="7">
        <v>0.2</v>
      </c>
      <c r="U1175" s="7">
        <v>3.05635950617284</v>
      </c>
      <c r="V1175" s="10" t="str">
        <f t="shared" si="1"/>
        <v>2016-08</v>
      </c>
    </row>
    <row r="1176">
      <c r="A1176" s="7">
        <v>1175.0</v>
      </c>
      <c r="B1176" s="4" t="s">
        <v>3464</v>
      </c>
      <c r="C1176" s="8">
        <v>42595.0</v>
      </c>
      <c r="D1176" s="8">
        <v>42599.0</v>
      </c>
      <c r="E1176" s="4" t="s">
        <v>98</v>
      </c>
      <c r="F1176" s="4" t="s">
        <v>3465</v>
      </c>
      <c r="G1176" s="4" t="s">
        <v>3466</v>
      </c>
      <c r="H1176" s="4" t="s">
        <v>46</v>
      </c>
      <c r="I1176" s="4" t="s">
        <v>30</v>
      </c>
      <c r="J1176" s="4" t="s">
        <v>101</v>
      </c>
      <c r="K1176" s="4" t="s">
        <v>82</v>
      </c>
      <c r="L1176" s="7">
        <v>28540.0</v>
      </c>
      <c r="M1176" s="4" t="s">
        <v>83</v>
      </c>
      <c r="N1176" s="4" t="s">
        <v>2439</v>
      </c>
      <c r="O1176" s="4" t="s">
        <v>51</v>
      </c>
      <c r="P1176" s="4" t="s">
        <v>76</v>
      </c>
      <c r="Q1176" s="4" t="s">
        <v>2440</v>
      </c>
      <c r="R1176" s="9">
        <v>8.6123027347498</v>
      </c>
      <c r="S1176" s="7">
        <v>8.0</v>
      </c>
      <c r="T1176" s="7">
        <v>0.7</v>
      </c>
      <c r="U1176" s="7">
        <v>-6.31568867214985</v>
      </c>
      <c r="V1176" s="10" t="str">
        <f t="shared" si="1"/>
        <v>2016-08</v>
      </c>
    </row>
    <row r="1177">
      <c r="A1177" s="7">
        <v>1176.0</v>
      </c>
      <c r="B1177" s="4" t="s">
        <v>3464</v>
      </c>
      <c r="C1177" s="8">
        <v>42595.0</v>
      </c>
      <c r="D1177" s="8">
        <v>42599.0</v>
      </c>
      <c r="E1177" s="4" t="s">
        <v>98</v>
      </c>
      <c r="F1177" s="4" t="s">
        <v>3465</v>
      </c>
      <c r="G1177" s="4" t="s">
        <v>3466</v>
      </c>
      <c r="H1177" s="4" t="s">
        <v>46</v>
      </c>
      <c r="I1177" s="4" t="s">
        <v>30</v>
      </c>
      <c r="J1177" s="4" t="s">
        <v>101</v>
      </c>
      <c r="K1177" s="4" t="s">
        <v>82</v>
      </c>
      <c r="L1177" s="7">
        <v>28540.0</v>
      </c>
      <c r="M1177" s="4" t="s">
        <v>83</v>
      </c>
      <c r="N1177" s="4" t="s">
        <v>3467</v>
      </c>
      <c r="O1177" s="4" t="s">
        <v>51</v>
      </c>
      <c r="P1177" s="4" t="s">
        <v>124</v>
      </c>
      <c r="Q1177" s="4" t="s">
        <v>404</v>
      </c>
      <c r="R1177" s="9">
        <v>7.91440090309735</v>
      </c>
      <c r="S1177" s="7">
        <v>3.0</v>
      </c>
      <c r="T1177" s="7">
        <v>0.2</v>
      </c>
      <c r="U1177" s="7">
        <v>2.47325028221792</v>
      </c>
      <c r="V1177" s="10" t="str">
        <f t="shared" si="1"/>
        <v>2016-08</v>
      </c>
    </row>
    <row r="1178">
      <c r="A1178" s="7">
        <v>1177.0</v>
      </c>
      <c r="B1178" s="4" t="s">
        <v>3468</v>
      </c>
      <c r="C1178" s="8">
        <v>42595.0</v>
      </c>
      <c r="D1178" s="8">
        <v>42600.0</v>
      </c>
      <c r="E1178" s="4" t="s">
        <v>98</v>
      </c>
      <c r="F1178" s="4" t="s">
        <v>779</v>
      </c>
      <c r="G1178" s="4" t="s">
        <v>780</v>
      </c>
      <c r="H1178" s="4" t="s">
        <v>29</v>
      </c>
      <c r="I1178" s="4" t="s">
        <v>30</v>
      </c>
      <c r="J1178" s="4" t="s">
        <v>3469</v>
      </c>
      <c r="K1178" s="4" t="s">
        <v>130</v>
      </c>
      <c r="L1178" s="7">
        <v>53214.0</v>
      </c>
      <c r="M1178" s="4" t="s">
        <v>59</v>
      </c>
      <c r="N1178" s="4" t="s">
        <v>3470</v>
      </c>
      <c r="O1178" s="4" t="s">
        <v>35</v>
      </c>
      <c r="P1178" s="4" t="s">
        <v>36</v>
      </c>
      <c r="Q1178" s="4" t="s">
        <v>3471</v>
      </c>
      <c r="R1178" s="9">
        <v>264.363703703704</v>
      </c>
      <c r="S1178" s="7">
        <v>2.0</v>
      </c>
      <c r="T1178" s="7">
        <v>0.0</v>
      </c>
      <c r="U1178" s="7">
        <v>26.4363703703704</v>
      </c>
      <c r="V1178" s="10" t="str">
        <f t="shared" si="1"/>
        <v>2016-08</v>
      </c>
    </row>
    <row r="1179">
      <c r="A1179" s="7">
        <v>1178.0</v>
      </c>
      <c r="B1179" s="4" t="s">
        <v>3468</v>
      </c>
      <c r="C1179" s="8">
        <v>42595.0</v>
      </c>
      <c r="D1179" s="8">
        <v>42600.0</v>
      </c>
      <c r="E1179" s="4" t="s">
        <v>98</v>
      </c>
      <c r="F1179" s="4" t="s">
        <v>779</v>
      </c>
      <c r="G1179" s="4" t="s">
        <v>780</v>
      </c>
      <c r="H1179" s="4" t="s">
        <v>29</v>
      </c>
      <c r="I1179" s="4" t="s">
        <v>30</v>
      </c>
      <c r="J1179" s="4" t="s">
        <v>3469</v>
      </c>
      <c r="K1179" s="4" t="s">
        <v>130</v>
      </c>
      <c r="L1179" s="7">
        <v>53214.0</v>
      </c>
      <c r="M1179" s="4" t="s">
        <v>59</v>
      </c>
      <c r="N1179" s="4" t="s">
        <v>1066</v>
      </c>
      <c r="O1179" s="4" t="s">
        <v>51</v>
      </c>
      <c r="P1179" s="4" t="s">
        <v>76</v>
      </c>
      <c r="Q1179" s="4" t="s">
        <v>1067</v>
      </c>
      <c r="R1179" s="9">
        <v>9.30888888888889</v>
      </c>
      <c r="S1179" s="7">
        <v>3.0</v>
      </c>
      <c r="T1179" s="7">
        <v>0.0</v>
      </c>
      <c r="U1179" s="7">
        <v>4.56135555555556</v>
      </c>
      <c r="V1179" s="10" t="str">
        <f t="shared" si="1"/>
        <v>2016-08</v>
      </c>
    </row>
    <row r="1180">
      <c r="A1180" s="7">
        <v>1179.0</v>
      </c>
      <c r="B1180" s="4" t="s">
        <v>3472</v>
      </c>
      <c r="C1180" s="8">
        <v>42595.0</v>
      </c>
      <c r="D1180" s="8">
        <v>42595.0</v>
      </c>
      <c r="E1180" s="4" t="s">
        <v>212</v>
      </c>
      <c r="F1180" s="4" t="s">
        <v>3473</v>
      </c>
      <c r="G1180" s="4" t="s">
        <v>3474</v>
      </c>
      <c r="H1180" s="4" t="s">
        <v>46</v>
      </c>
      <c r="I1180" s="4" t="s">
        <v>30</v>
      </c>
      <c r="J1180" s="4" t="s">
        <v>3475</v>
      </c>
      <c r="K1180" s="4" t="s">
        <v>956</v>
      </c>
      <c r="L1180" s="7">
        <v>70065.0</v>
      </c>
      <c r="M1180" s="4" t="s">
        <v>83</v>
      </c>
      <c r="N1180" s="4" t="s">
        <v>2059</v>
      </c>
      <c r="O1180" s="4" t="s">
        <v>51</v>
      </c>
      <c r="P1180" s="4" t="s">
        <v>283</v>
      </c>
      <c r="Q1180" s="4" t="s">
        <v>2060</v>
      </c>
      <c r="R1180" s="9">
        <v>13.2230735845659</v>
      </c>
      <c r="S1180" s="7">
        <v>2.0</v>
      </c>
      <c r="T1180" s="7">
        <v>0.0</v>
      </c>
      <c r="U1180" s="7">
        <v>3.5702298678328</v>
      </c>
      <c r="V1180" s="10" t="str">
        <f t="shared" si="1"/>
        <v>2016-08</v>
      </c>
    </row>
    <row r="1181">
      <c r="A1181" s="7">
        <v>1180.0</v>
      </c>
      <c r="B1181" s="4" t="s">
        <v>3472</v>
      </c>
      <c r="C1181" s="8">
        <v>42595.0</v>
      </c>
      <c r="D1181" s="8">
        <v>42595.0</v>
      </c>
      <c r="E1181" s="4" t="s">
        <v>212</v>
      </c>
      <c r="F1181" s="4" t="s">
        <v>3473</v>
      </c>
      <c r="G1181" s="4" t="s">
        <v>3474</v>
      </c>
      <c r="H1181" s="4" t="s">
        <v>46</v>
      </c>
      <c r="I1181" s="4" t="s">
        <v>30</v>
      </c>
      <c r="J1181" s="4" t="s">
        <v>3475</v>
      </c>
      <c r="K1181" s="4" t="s">
        <v>956</v>
      </c>
      <c r="L1181" s="7">
        <v>70065.0</v>
      </c>
      <c r="M1181" s="4" t="s">
        <v>83</v>
      </c>
      <c r="N1181" s="4" t="s">
        <v>3476</v>
      </c>
      <c r="O1181" s="4" t="s">
        <v>39</v>
      </c>
      <c r="P1181" s="4" t="s">
        <v>61</v>
      </c>
      <c r="Q1181" s="4" t="s">
        <v>3477</v>
      </c>
      <c r="R1181" s="9">
        <v>54.9015356248139</v>
      </c>
      <c r="S1181" s="7">
        <v>2.0</v>
      </c>
      <c r="T1181" s="7">
        <v>0.0</v>
      </c>
      <c r="U1181" s="7">
        <v>11.5293224812109</v>
      </c>
      <c r="V1181" s="10" t="str">
        <f t="shared" si="1"/>
        <v>2016-08</v>
      </c>
    </row>
    <row r="1182">
      <c r="A1182" s="7">
        <v>1181.0</v>
      </c>
      <c r="B1182" s="4" t="s">
        <v>3478</v>
      </c>
      <c r="C1182" s="8">
        <v>42595.0</v>
      </c>
      <c r="D1182" s="8">
        <v>42598.0</v>
      </c>
      <c r="E1182" s="4" t="s">
        <v>43</v>
      </c>
      <c r="F1182" s="4" t="s">
        <v>1627</v>
      </c>
      <c r="G1182" s="4" t="s">
        <v>1628</v>
      </c>
      <c r="H1182" s="4" t="s">
        <v>46</v>
      </c>
      <c r="I1182" s="4" t="s">
        <v>30</v>
      </c>
      <c r="J1182" s="4" t="s">
        <v>178</v>
      </c>
      <c r="K1182" s="4" t="s">
        <v>429</v>
      </c>
      <c r="L1182" s="7">
        <v>22153.0</v>
      </c>
      <c r="M1182" s="4" t="s">
        <v>83</v>
      </c>
      <c r="N1182" s="4" t="s">
        <v>655</v>
      </c>
      <c r="O1182" s="4" t="s">
        <v>51</v>
      </c>
      <c r="P1182" s="4" t="s">
        <v>76</v>
      </c>
      <c r="Q1182" s="4" t="s">
        <v>656</v>
      </c>
      <c r="R1182" s="9">
        <v>16.9526099690489</v>
      </c>
      <c r="S1182" s="7">
        <v>4.0</v>
      </c>
      <c r="T1182" s="7">
        <v>0.0</v>
      </c>
      <c r="U1182" s="7">
        <v>8.13725278514345</v>
      </c>
      <c r="V1182" s="10" t="str">
        <f t="shared" si="1"/>
        <v>2016-08</v>
      </c>
    </row>
    <row r="1183">
      <c r="A1183" s="7">
        <v>1182.0</v>
      </c>
      <c r="B1183" s="4" t="s">
        <v>3478</v>
      </c>
      <c r="C1183" s="8">
        <v>42595.0</v>
      </c>
      <c r="D1183" s="8">
        <v>42598.0</v>
      </c>
      <c r="E1183" s="4" t="s">
        <v>43</v>
      </c>
      <c r="F1183" s="4" t="s">
        <v>1627</v>
      </c>
      <c r="G1183" s="4" t="s">
        <v>1628</v>
      </c>
      <c r="H1183" s="4" t="s">
        <v>46</v>
      </c>
      <c r="I1183" s="4" t="s">
        <v>30</v>
      </c>
      <c r="J1183" s="4" t="s">
        <v>178</v>
      </c>
      <c r="K1183" s="4" t="s">
        <v>429</v>
      </c>
      <c r="L1183" s="7">
        <v>22153.0</v>
      </c>
      <c r="M1183" s="4" t="s">
        <v>83</v>
      </c>
      <c r="N1183" s="4" t="s">
        <v>1959</v>
      </c>
      <c r="O1183" s="4" t="s">
        <v>51</v>
      </c>
      <c r="P1183" s="4" t="s">
        <v>297</v>
      </c>
      <c r="Q1183" s="4" t="s">
        <v>1960</v>
      </c>
      <c r="R1183" s="9">
        <v>79.0535110066621</v>
      </c>
      <c r="S1183" s="7">
        <v>7.0</v>
      </c>
      <c r="T1183" s="7">
        <v>0.0</v>
      </c>
      <c r="U1183" s="7">
        <v>39.526755503331</v>
      </c>
      <c r="V1183" s="10" t="str">
        <f t="shared" si="1"/>
        <v>2016-08</v>
      </c>
    </row>
    <row r="1184">
      <c r="A1184" s="7">
        <v>1183.0</v>
      </c>
      <c r="B1184" s="4" t="s">
        <v>3479</v>
      </c>
      <c r="C1184" s="8">
        <v>42595.0</v>
      </c>
      <c r="D1184" s="8">
        <v>42601.0</v>
      </c>
      <c r="E1184" s="4" t="s">
        <v>26</v>
      </c>
      <c r="F1184" s="4" t="s">
        <v>3480</v>
      </c>
      <c r="G1184" s="4" t="s">
        <v>3481</v>
      </c>
      <c r="H1184" s="4" t="s">
        <v>46</v>
      </c>
      <c r="I1184" s="4" t="s">
        <v>30</v>
      </c>
      <c r="J1184" s="4" t="s">
        <v>1849</v>
      </c>
      <c r="K1184" s="4" t="s">
        <v>58</v>
      </c>
      <c r="L1184" s="7">
        <v>75061.0</v>
      </c>
      <c r="M1184" s="4" t="s">
        <v>59</v>
      </c>
      <c r="N1184" s="4" t="s">
        <v>1708</v>
      </c>
      <c r="O1184" s="4" t="s">
        <v>51</v>
      </c>
      <c r="P1184" s="4" t="s">
        <v>635</v>
      </c>
      <c r="Q1184" s="4" t="s">
        <v>1709</v>
      </c>
      <c r="R1184" s="9">
        <v>202.540444444444</v>
      </c>
      <c r="S1184" s="7">
        <v>2.0</v>
      </c>
      <c r="T1184" s="7">
        <v>0.2</v>
      </c>
      <c r="U1184" s="7">
        <v>-37.9763333333333</v>
      </c>
      <c r="V1184" s="10" t="str">
        <f t="shared" si="1"/>
        <v>2016-08</v>
      </c>
    </row>
    <row r="1185">
      <c r="A1185" s="7">
        <v>1184.0</v>
      </c>
      <c r="B1185" s="4" t="s">
        <v>3479</v>
      </c>
      <c r="C1185" s="8">
        <v>42595.0</v>
      </c>
      <c r="D1185" s="8">
        <v>42601.0</v>
      </c>
      <c r="E1185" s="4" t="s">
        <v>26</v>
      </c>
      <c r="F1185" s="4" t="s">
        <v>3480</v>
      </c>
      <c r="G1185" s="4" t="s">
        <v>3481</v>
      </c>
      <c r="H1185" s="4" t="s">
        <v>46</v>
      </c>
      <c r="I1185" s="4" t="s">
        <v>30</v>
      </c>
      <c r="J1185" s="4" t="s">
        <v>1849</v>
      </c>
      <c r="K1185" s="4" t="s">
        <v>58</v>
      </c>
      <c r="L1185" s="7">
        <v>75061.0</v>
      </c>
      <c r="M1185" s="4" t="s">
        <v>59</v>
      </c>
      <c r="N1185" s="4" t="s">
        <v>3482</v>
      </c>
      <c r="O1185" s="4" t="s">
        <v>51</v>
      </c>
      <c r="P1185" s="4" t="s">
        <v>283</v>
      </c>
      <c r="Q1185" s="4" t="s">
        <v>3483</v>
      </c>
      <c r="R1185" s="9">
        <v>64.3799259259259</v>
      </c>
      <c r="S1185" s="7">
        <v>1.0</v>
      </c>
      <c r="T1185" s="7">
        <v>0.8</v>
      </c>
      <c r="U1185" s="7">
        <v>-167.387807407407</v>
      </c>
      <c r="V1185" s="10" t="str">
        <f t="shared" si="1"/>
        <v>2016-08</v>
      </c>
    </row>
    <row r="1186">
      <c r="A1186" s="7">
        <v>1185.0</v>
      </c>
      <c r="B1186" s="4" t="s">
        <v>3484</v>
      </c>
      <c r="C1186" s="8">
        <v>42596.0</v>
      </c>
      <c r="D1186" s="8">
        <v>42600.0</v>
      </c>
      <c r="E1186" s="4" t="s">
        <v>26</v>
      </c>
      <c r="F1186" s="4" t="s">
        <v>1541</v>
      </c>
      <c r="G1186" s="4" t="s">
        <v>1542</v>
      </c>
      <c r="H1186" s="4" t="s">
        <v>46</v>
      </c>
      <c r="I1186" s="4" t="s">
        <v>30</v>
      </c>
      <c r="J1186" s="4" t="s">
        <v>47</v>
      </c>
      <c r="K1186" s="4" t="s">
        <v>48</v>
      </c>
      <c r="L1186" s="7">
        <v>90045.0</v>
      </c>
      <c r="M1186" s="4" t="s">
        <v>49</v>
      </c>
      <c r="N1186" s="4" t="s">
        <v>3485</v>
      </c>
      <c r="O1186" s="4" t="s">
        <v>51</v>
      </c>
      <c r="P1186" s="4" t="s">
        <v>124</v>
      </c>
      <c r="Q1186" s="4" t="s">
        <v>3486</v>
      </c>
      <c r="R1186" s="9">
        <v>15.54</v>
      </c>
      <c r="S1186" s="7">
        <v>3.0</v>
      </c>
      <c r="T1186" s="7">
        <v>0.0</v>
      </c>
      <c r="U1186" s="7">
        <v>7.6146</v>
      </c>
      <c r="V1186" s="10" t="str">
        <f t="shared" si="1"/>
        <v>2016-08</v>
      </c>
    </row>
    <row r="1187">
      <c r="A1187" s="7">
        <v>1186.0</v>
      </c>
      <c r="B1187" s="4" t="s">
        <v>3484</v>
      </c>
      <c r="C1187" s="8">
        <v>42596.0</v>
      </c>
      <c r="D1187" s="8">
        <v>42600.0</v>
      </c>
      <c r="E1187" s="4" t="s">
        <v>26</v>
      </c>
      <c r="F1187" s="4" t="s">
        <v>1541</v>
      </c>
      <c r="G1187" s="4" t="s">
        <v>1542</v>
      </c>
      <c r="H1187" s="4" t="s">
        <v>46</v>
      </c>
      <c r="I1187" s="4" t="s">
        <v>30</v>
      </c>
      <c r="J1187" s="4" t="s">
        <v>47</v>
      </c>
      <c r="K1187" s="4" t="s">
        <v>48</v>
      </c>
      <c r="L1187" s="7">
        <v>90045.0</v>
      </c>
      <c r="M1187" s="4" t="s">
        <v>49</v>
      </c>
      <c r="N1187" s="4" t="s">
        <v>3487</v>
      </c>
      <c r="O1187" s="4" t="s">
        <v>39</v>
      </c>
      <c r="P1187" s="4" t="s">
        <v>446</v>
      </c>
      <c r="Q1187" s="4" t="s">
        <v>3488</v>
      </c>
      <c r="R1187" s="9">
        <v>105.552</v>
      </c>
      <c r="S1187" s="7">
        <v>6.0</v>
      </c>
      <c r="T1187" s="7">
        <v>0.2</v>
      </c>
      <c r="U1187" s="7">
        <v>35.6238</v>
      </c>
      <c r="V1187" s="10" t="str">
        <f t="shared" si="1"/>
        <v>2016-08</v>
      </c>
    </row>
    <row r="1188">
      <c r="A1188" s="7">
        <v>1187.0</v>
      </c>
      <c r="B1188" s="4" t="s">
        <v>3489</v>
      </c>
      <c r="C1188" s="8">
        <v>42596.0</v>
      </c>
      <c r="D1188" s="8">
        <v>42598.0</v>
      </c>
      <c r="E1188" s="4" t="s">
        <v>43</v>
      </c>
      <c r="F1188" s="4" t="s">
        <v>3490</v>
      </c>
      <c r="G1188" s="4" t="s">
        <v>3491</v>
      </c>
      <c r="H1188" s="4" t="s">
        <v>46</v>
      </c>
      <c r="I1188" s="4" t="s">
        <v>30</v>
      </c>
      <c r="J1188" s="4" t="s">
        <v>643</v>
      </c>
      <c r="K1188" s="4" t="s">
        <v>518</v>
      </c>
      <c r="L1188" s="7">
        <v>37211.0</v>
      </c>
      <c r="M1188" s="4" t="s">
        <v>83</v>
      </c>
      <c r="N1188" s="4" t="s">
        <v>2949</v>
      </c>
      <c r="O1188" s="4" t="s">
        <v>51</v>
      </c>
      <c r="P1188" s="4" t="s">
        <v>124</v>
      </c>
      <c r="Q1188" s="4" t="s">
        <v>2950</v>
      </c>
      <c r="R1188" s="9">
        <v>11.9039554920579</v>
      </c>
      <c r="S1188" s="7">
        <v>3.0</v>
      </c>
      <c r="T1188" s="7">
        <v>0.2</v>
      </c>
      <c r="U1188" s="7">
        <v>4.16638442222028</v>
      </c>
      <c r="V1188" s="10" t="str">
        <f t="shared" si="1"/>
        <v>2016-08</v>
      </c>
    </row>
    <row r="1189">
      <c r="A1189" s="7">
        <v>1188.0</v>
      </c>
      <c r="B1189" s="4" t="s">
        <v>3492</v>
      </c>
      <c r="C1189" s="8">
        <v>42596.0</v>
      </c>
      <c r="D1189" s="8">
        <v>42600.0</v>
      </c>
      <c r="E1189" s="4" t="s">
        <v>26</v>
      </c>
      <c r="F1189" s="4" t="s">
        <v>882</v>
      </c>
      <c r="G1189" s="4" t="s">
        <v>883</v>
      </c>
      <c r="H1189" s="4" t="s">
        <v>29</v>
      </c>
      <c r="I1189" s="4" t="s">
        <v>30</v>
      </c>
      <c r="J1189" s="4" t="s">
        <v>3493</v>
      </c>
      <c r="K1189" s="4" t="s">
        <v>157</v>
      </c>
      <c r="L1189" s="7">
        <v>44312.0</v>
      </c>
      <c r="M1189" s="4" t="s">
        <v>33</v>
      </c>
      <c r="N1189" s="4" t="s">
        <v>3494</v>
      </c>
      <c r="O1189" s="4" t="s">
        <v>39</v>
      </c>
      <c r="P1189" s="4" t="s">
        <v>40</v>
      </c>
      <c r="Q1189" s="4" t="s">
        <v>3495</v>
      </c>
      <c r="R1189" s="9">
        <v>284.067397530864</v>
      </c>
      <c r="S1189" s="7">
        <v>2.0</v>
      </c>
      <c r="T1189" s="7">
        <v>0.4</v>
      </c>
      <c r="U1189" s="7">
        <v>-61.5479361316873</v>
      </c>
      <c r="V1189" s="10" t="str">
        <f t="shared" si="1"/>
        <v>2016-08</v>
      </c>
    </row>
    <row r="1190">
      <c r="A1190" s="7">
        <v>1189.0</v>
      </c>
      <c r="B1190" s="4" t="s">
        <v>3492</v>
      </c>
      <c r="C1190" s="8">
        <v>42596.0</v>
      </c>
      <c r="D1190" s="8">
        <v>42600.0</v>
      </c>
      <c r="E1190" s="4" t="s">
        <v>26</v>
      </c>
      <c r="F1190" s="4" t="s">
        <v>882</v>
      </c>
      <c r="G1190" s="4" t="s">
        <v>883</v>
      </c>
      <c r="H1190" s="4" t="s">
        <v>29</v>
      </c>
      <c r="I1190" s="4" t="s">
        <v>30</v>
      </c>
      <c r="J1190" s="4" t="s">
        <v>3493</v>
      </c>
      <c r="K1190" s="4" t="s">
        <v>157</v>
      </c>
      <c r="L1190" s="7">
        <v>44312.0</v>
      </c>
      <c r="M1190" s="4" t="s">
        <v>33</v>
      </c>
      <c r="N1190" s="4" t="s">
        <v>852</v>
      </c>
      <c r="O1190" s="4" t="s">
        <v>39</v>
      </c>
      <c r="P1190" s="4" t="s">
        <v>40</v>
      </c>
      <c r="Q1190" s="4" t="s">
        <v>3496</v>
      </c>
      <c r="R1190" s="9">
        <v>270.177501234568</v>
      </c>
      <c r="S1190" s="7">
        <v>2.0</v>
      </c>
      <c r="T1190" s="7">
        <v>0.4</v>
      </c>
      <c r="U1190" s="7">
        <v>-54.0355002469136</v>
      </c>
      <c r="V1190" s="10" t="str">
        <f t="shared" si="1"/>
        <v>2016-08</v>
      </c>
    </row>
    <row r="1191">
      <c r="A1191" s="7">
        <v>1190.0</v>
      </c>
      <c r="B1191" s="4" t="s">
        <v>3492</v>
      </c>
      <c r="C1191" s="8">
        <v>42596.0</v>
      </c>
      <c r="D1191" s="8">
        <v>42600.0</v>
      </c>
      <c r="E1191" s="4" t="s">
        <v>26</v>
      </c>
      <c r="F1191" s="4" t="s">
        <v>882</v>
      </c>
      <c r="G1191" s="4" t="s">
        <v>883</v>
      </c>
      <c r="H1191" s="4" t="s">
        <v>29</v>
      </c>
      <c r="I1191" s="4" t="s">
        <v>30</v>
      </c>
      <c r="J1191" s="4" t="s">
        <v>3493</v>
      </c>
      <c r="K1191" s="4" t="s">
        <v>157</v>
      </c>
      <c r="L1191" s="7">
        <v>44312.0</v>
      </c>
      <c r="M1191" s="4" t="s">
        <v>33</v>
      </c>
      <c r="N1191" s="4" t="s">
        <v>149</v>
      </c>
      <c r="O1191" s="4" t="s">
        <v>39</v>
      </c>
      <c r="P1191" s="4" t="s">
        <v>61</v>
      </c>
      <c r="Q1191" s="4" t="s">
        <v>150</v>
      </c>
      <c r="R1191" s="9">
        <v>305.997432098765</v>
      </c>
      <c r="S1191" s="7">
        <v>5.0</v>
      </c>
      <c r="T1191" s="7">
        <v>0.2</v>
      </c>
      <c r="U1191" s="7">
        <v>53.549550617284</v>
      </c>
      <c r="V1191" s="10" t="str">
        <f t="shared" si="1"/>
        <v>2016-08</v>
      </c>
    </row>
    <row r="1192">
      <c r="A1192" s="7">
        <v>1191.0</v>
      </c>
      <c r="B1192" s="4" t="s">
        <v>3497</v>
      </c>
      <c r="C1192" s="8">
        <v>42597.0</v>
      </c>
      <c r="D1192" s="8">
        <v>42603.0</v>
      </c>
      <c r="E1192" s="4" t="s">
        <v>26</v>
      </c>
      <c r="F1192" s="4" t="s">
        <v>3498</v>
      </c>
      <c r="G1192" s="4" t="s">
        <v>3499</v>
      </c>
      <c r="H1192" s="4" t="s">
        <v>46</v>
      </c>
      <c r="I1192" s="4" t="s">
        <v>30</v>
      </c>
      <c r="J1192" s="4" t="s">
        <v>1721</v>
      </c>
      <c r="K1192" s="4" t="s">
        <v>741</v>
      </c>
      <c r="L1192" s="7">
        <v>80013.0</v>
      </c>
      <c r="M1192" s="4" t="s">
        <v>49</v>
      </c>
      <c r="N1192" s="4" t="s">
        <v>2639</v>
      </c>
      <c r="O1192" s="4" t="s">
        <v>51</v>
      </c>
      <c r="P1192" s="4" t="s">
        <v>76</v>
      </c>
      <c r="Q1192" s="4" t="s">
        <v>2640</v>
      </c>
      <c r="R1192" s="9">
        <v>18.882</v>
      </c>
      <c r="S1192" s="7">
        <v>3.0</v>
      </c>
      <c r="T1192" s="7">
        <v>0.7</v>
      </c>
      <c r="U1192" s="7">
        <v>-13.8468</v>
      </c>
      <c r="V1192" s="10" t="str">
        <f t="shared" si="1"/>
        <v>2016-08</v>
      </c>
    </row>
    <row r="1193">
      <c r="A1193" s="7">
        <v>1192.0</v>
      </c>
      <c r="B1193" s="4" t="s">
        <v>3497</v>
      </c>
      <c r="C1193" s="8">
        <v>42597.0</v>
      </c>
      <c r="D1193" s="8">
        <v>42603.0</v>
      </c>
      <c r="E1193" s="4" t="s">
        <v>26</v>
      </c>
      <c r="F1193" s="4" t="s">
        <v>3498</v>
      </c>
      <c r="G1193" s="4" t="s">
        <v>3499</v>
      </c>
      <c r="H1193" s="4" t="s">
        <v>46</v>
      </c>
      <c r="I1193" s="4" t="s">
        <v>30</v>
      </c>
      <c r="J1193" s="4" t="s">
        <v>1721</v>
      </c>
      <c r="K1193" s="4" t="s">
        <v>741</v>
      </c>
      <c r="L1193" s="7">
        <v>80013.0</v>
      </c>
      <c r="M1193" s="4" t="s">
        <v>49</v>
      </c>
      <c r="N1193" s="4" t="s">
        <v>3500</v>
      </c>
      <c r="O1193" s="4" t="s">
        <v>51</v>
      </c>
      <c r="P1193" s="4" t="s">
        <v>283</v>
      </c>
      <c r="Q1193" s="4" t="s">
        <v>3501</v>
      </c>
      <c r="R1193" s="9">
        <v>122.328</v>
      </c>
      <c r="S1193" s="7">
        <v>3.0</v>
      </c>
      <c r="T1193" s="7">
        <v>0.2</v>
      </c>
      <c r="U1193" s="7">
        <v>12.2328</v>
      </c>
      <c r="V1193" s="10" t="str">
        <f t="shared" si="1"/>
        <v>2016-08</v>
      </c>
    </row>
    <row r="1194">
      <c r="A1194" s="7">
        <v>1193.0</v>
      </c>
      <c r="B1194" s="4" t="s">
        <v>3502</v>
      </c>
      <c r="C1194" s="8">
        <v>42597.0</v>
      </c>
      <c r="D1194" s="8">
        <v>42602.0</v>
      </c>
      <c r="E1194" s="4" t="s">
        <v>98</v>
      </c>
      <c r="F1194" s="4" t="s">
        <v>3503</v>
      </c>
      <c r="G1194" s="4" t="s">
        <v>3504</v>
      </c>
      <c r="H1194" s="4" t="s">
        <v>29</v>
      </c>
      <c r="I1194" s="4" t="s">
        <v>30</v>
      </c>
      <c r="J1194" s="4" t="s">
        <v>113</v>
      </c>
      <c r="K1194" s="4" t="s">
        <v>48</v>
      </c>
      <c r="L1194" s="7">
        <v>94601.0</v>
      </c>
      <c r="M1194" s="4" t="s">
        <v>49</v>
      </c>
      <c r="N1194" s="4" t="s">
        <v>3505</v>
      </c>
      <c r="O1194" s="4" t="s">
        <v>39</v>
      </c>
      <c r="P1194" s="4" t="s">
        <v>40</v>
      </c>
      <c r="Q1194" s="4" t="s">
        <v>3506</v>
      </c>
      <c r="R1194" s="9">
        <v>71.976</v>
      </c>
      <c r="S1194" s="7">
        <v>3.0</v>
      </c>
      <c r="T1194" s="7">
        <v>0.2</v>
      </c>
      <c r="U1194" s="7">
        <v>7.1976</v>
      </c>
      <c r="V1194" s="10" t="str">
        <f t="shared" si="1"/>
        <v>2016-08</v>
      </c>
    </row>
    <row r="1195">
      <c r="A1195" s="7">
        <v>1194.0</v>
      </c>
      <c r="B1195" s="4" t="s">
        <v>3502</v>
      </c>
      <c r="C1195" s="8">
        <v>42597.0</v>
      </c>
      <c r="D1195" s="8">
        <v>42602.0</v>
      </c>
      <c r="E1195" s="4" t="s">
        <v>98</v>
      </c>
      <c r="F1195" s="4" t="s">
        <v>3503</v>
      </c>
      <c r="G1195" s="4" t="s">
        <v>3504</v>
      </c>
      <c r="H1195" s="4" t="s">
        <v>29</v>
      </c>
      <c r="I1195" s="4" t="s">
        <v>30</v>
      </c>
      <c r="J1195" s="4" t="s">
        <v>113</v>
      </c>
      <c r="K1195" s="4" t="s">
        <v>48</v>
      </c>
      <c r="L1195" s="7">
        <v>94601.0</v>
      </c>
      <c r="M1195" s="4" t="s">
        <v>49</v>
      </c>
      <c r="N1195" s="4" t="s">
        <v>2507</v>
      </c>
      <c r="O1195" s="4" t="s">
        <v>51</v>
      </c>
      <c r="P1195" s="4" t="s">
        <v>297</v>
      </c>
      <c r="Q1195" s="4" t="s">
        <v>2508</v>
      </c>
      <c r="R1195" s="9">
        <v>3.15</v>
      </c>
      <c r="S1195" s="7">
        <v>1.0</v>
      </c>
      <c r="T1195" s="7">
        <v>0.0</v>
      </c>
      <c r="U1195" s="7">
        <v>1.512</v>
      </c>
      <c r="V1195" s="10" t="str">
        <f t="shared" si="1"/>
        <v>2016-08</v>
      </c>
    </row>
    <row r="1196">
      <c r="A1196" s="7">
        <v>1195.0</v>
      </c>
      <c r="B1196" s="4" t="s">
        <v>3507</v>
      </c>
      <c r="C1196" s="8">
        <v>42597.0</v>
      </c>
      <c r="D1196" s="8">
        <v>42602.0</v>
      </c>
      <c r="E1196" s="4" t="s">
        <v>26</v>
      </c>
      <c r="F1196" s="4" t="s">
        <v>3508</v>
      </c>
      <c r="G1196" s="4" t="s">
        <v>3509</v>
      </c>
      <c r="H1196" s="4" t="s">
        <v>46</v>
      </c>
      <c r="I1196" s="4" t="s">
        <v>30</v>
      </c>
      <c r="J1196" s="4" t="s">
        <v>1931</v>
      </c>
      <c r="K1196" s="4" t="s">
        <v>102</v>
      </c>
      <c r="L1196" s="7">
        <v>32303.0</v>
      </c>
      <c r="M1196" s="4" t="s">
        <v>83</v>
      </c>
      <c r="N1196" s="4" t="s">
        <v>3510</v>
      </c>
      <c r="O1196" s="4" t="s">
        <v>39</v>
      </c>
      <c r="P1196" s="4" t="s">
        <v>40</v>
      </c>
      <c r="Q1196" s="4" t="s">
        <v>3511</v>
      </c>
      <c r="R1196" s="9">
        <v>535.711829174884</v>
      </c>
      <c r="S1196" s="7">
        <v>7.0</v>
      </c>
      <c r="T1196" s="7">
        <v>0.2</v>
      </c>
      <c r="U1196" s="7">
        <v>53.5711829174884</v>
      </c>
      <c r="V1196" s="10" t="str">
        <f t="shared" si="1"/>
        <v>2016-08</v>
      </c>
    </row>
    <row r="1197">
      <c r="A1197" s="7">
        <v>1196.0</v>
      </c>
      <c r="B1197" s="4" t="s">
        <v>3512</v>
      </c>
      <c r="C1197" s="8">
        <v>42597.0</v>
      </c>
      <c r="D1197" s="8">
        <v>42599.0</v>
      </c>
      <c r="E1197" s="4" t="s">
        <v>98</v>
      </c>
      <c r="F1197" s="4" t="s">
        <v>2245</v>
      </c>
      <c r="G1197" s="4" t="s">
        <v>2246</v>
      </c>
      <c r="H1197" s="4" t="s">
        <v>46</v>
      </c>
      <c r="I1197" s="4" t="s">
        <v>30</v>
      </c>
      <c r="J1197" s="4" t="s">
        <v>277</v>
      </c>
      <c r="K1197" s="4" t="s">
        <v>82</v>
      </c>
      <c r="L1197" s="7">
        <v>28314.0</v>
      </c>
      <c r="M1197" s="4" t="s">
        <v>83</v>
      </c>
      <c r="N1197" s="4" t="s">
        <v>3154</v>
      </c>
      <c r="O1197" s="4" t="s">
        <v>35</v>
      </c>
      <c r="P1197" s="4" t="s">
        <v>263</v>
      </c>
      <c r="Q1197" s="4" t="s">
        <v>3155</v>
      </c>
      <c r="R1197" s="9">
        <v>173.376278247201</v>
      </c>
      <c r="S1197" s="7">
        <v>2.0</v>
      </c>
      <c r="T1197" s="7">
        <v>0.2</v>
      </c>
      <c r="U1197" s="7">
        <v>17.3376278247201</v>
      </c>
      <c r="V1197" s="10" t="str">
        <f t="shared" si="1"/>
        <v>2016-08</v>
      </c>
    </row>
    <row r="1198">
      <c r="A1198" s="7">
        <v>1197.0</v>
      </c>
      <c r="B1198" s="4" t="s">
        <v>3513</v>
      </c>
      <c r="C1198" s="8">
        <v>42597.0</v>
      </c>
      <c r="D1198" s="8">
        <v>42604.0</v>
      </c>
      <c r="E1198" s="4" t="s">
        <v>26</v>
      </c>
      <c r="F1198" s="4" t="s">
        <v>1557</v>
      </c>
      <c r="G1198" s="4" t="s">
        <v>1558</v>
      </c>
      <c r="H1198" s="4" t="s">
        <v>46</v>
      </c>
      <c r="I1198" s="4" t="s">
        <v>30</v>
      </c>
      <c r="J1198" s="4" t="s">
        <v>47</v>
      </c>
      <c r="K1198" s="4" t="s">
        <v>48</v>
      </c>
      <c r="L1198" s="7">
        <v>90004.0</v>
      </c>
      <c r="M1198" s="4" t="s">
        <v>49</v>
      </c>
      <c r="N1198" s="4" t="s">
        <v>3514</v>
      </c>
      <c r="O1198" s="4" t="s">
        <v>35</v>
      </c>
      <c r="P1198" s="4" t="s">
        <v>121</v>
      </c>
      <c r="Q1198" s="4" t="s">
        <v>3515</v>
      </c>
      <c r="R1198" s="9">
        <v>312.03</v>
      </c>
      <c r="S1198" s="7">
        <v>3.0</v>
      </c>
      <c r="T1198" s="7">
        <v>0.0</v>
      </c>
      <c r="U1198" s="7">
        <v>43.6842</v>
      </c>
      <c r="V1198" s="10" t="str">
        <f t="shared" si="1"/>
        <v>2016-08</v>
      </c>
    </row>
    <row r="1199">
      <c r="A1199" s="7">
        <v>1198.0</v>
      </c>
      <c r="B1199" s="4" t="s">
        <v>3513</v>
      </c>
      <c r="C1199" s="8">
        <v>42597.0</v>
      </c>
      <c r="D1199" s="8">
        <v>42604.0</v>
      </c>
      <c r="E1199" s="4" t="s">
        <v>26</v>
      </c>
      <c r="F1199" s="4" t="s">
        <v>1557</v>
      </c>
      <c r="G1199" s="4" t="s">
        <v>1558</v>
      </c>
      <c r="H1199" s="4" t="s">
        <v>46</v>
      </c>
      <c r="I1199" s="4" t="s">
        <v>30</v>
      </c>
      <c r="J1199" s="4" t="s">
        <v>47</v>
      </c>
      <c r="K1199" s="4" t="s">
        <v>48</v>
      </c>
      <c r="L1199" s="7">
        <v>90004.0</v>
      </c>
      <c r="M1199" s="4" t="s">
        <v>49</v>
      </c>
      <c r="N1199" s="4" t="s">
        <v>1904</v>
      </c>
      <c r="O1199" s="4" t="s">
        <v>51</v>
      </c>
      <c r="P1199" s="4" t="s">
        <v>52</v>
      </c>
      <c r="Q1199" s="4" t="s">
        <v>1905</v>
      </c>
      <c r="R1199" s="9">
        <v>17.94</v>
      </c>
      <c r="S1199" s="7">
        <v>3.0</v>
      </c>
      <c r="T1199" s="7">
        <v>0.0</v>
      </c>
      <c r="U1199" s="7">
        <v>3.0498</v>
      </c>
      <c r="V1199" s="10" t="str">
        <f t="shared" si="1"/>
        <v>2016-08</v>
      </c>
    </row>
    <row r="1200">
      <c r="A1200" s="7">
        <v>1199.0</v>
      </c>
      <c r="B1200" s="4" t="s">
        <v>3513</v>
      </c>
      <c r="C1200" s="8">
        <v>42597.0</v>
      </c>
      <c r="D1200" s="8">
        <v>42604.0</v>
      </c>
      <c r="E1200" s="4" t="s">
        <v>26</v>
      </c>
      <c r="F1200" s="4" t="s">
        <v>1557</v>
      </c>
      <c r="G1200" s="4" t="s">
        <v>1558</v>
      </c>
      <c r="H1200" s="4" t="s">
        <v>46</v>
      </c>
      <c r="I1200" s="4" t="s">
        <v>30</v>
      </c>
      <c r="J1200" s="4" t="s">
        <v>47</v>
      </c>
      <c r="K1200" s="4" t="s">
        <v>48</v>
      </c>
      <c r="L1200" s="7">
        <v>90004.0</v>
      </c>
      <c r="M1200" s="4" t="s">
        <v>49</v>
      </c>
      <c r="N1200" s="4" t="s">
        <v>1784</v>
      </c>
      <c r="O1200" s="4" t="s">
        <v>39</v>
      </c>
      <c r="P1200" s="4" t="s">
        <v>40</v>
      </c>
      <c r="Q1200" s="4" t="s">
        <v>1785</v>
      </c>
      <c r="R1200" s="9">
        <v>165.6</v>
      </c>
      <c r="S1200" s="7">
        <v>3.0</v>
      </c>
      <c r="T1200" s="7">
        <v>0.2</v>
      </c>
      <c r="U1200" s="7">
        <v>10.35</v>
      </c>
      <c r="V1200" s="10" t="str">
        <f t="shared" si="1"/>
        <v>2016-08</v>
      </c>
    </row>
    <row r="1201">
      <c r="A1201" s="7">
        <v>1200.0</v>
      </c>
      <c r="B1201" s="4" t="s">
        <v>3513</v>
      </c>
      <c r="C1201" s="8">
        <v>42597.0</v>
      </c>
      <c r="D1201" s="8">
        <v>42604.0</v>
      </c>
      <c r="E1201" s="4" t="s">
        <v>26</v>
      </c>
      <c r="F1201" s="4" t="s">
        <v>1557</v>
      </c>
      <c r="G1201" s="4" t="s">
        <v>1558</v>
      </c>
      <c r="H1201" s="4" t="s">
        <v>46</v>
      </c>
      <c r="I1201" s="4" t="s">
        <v>30</v>
      </c>
      <c r="J1201" s="4" t="s">
        <v>47</v>
      </c>
      <c r="K1201" s="4" t="s">
        <v>48</v>
      </c>
      <c r="L1201" s="7">
        <v>90004.0</v>
      </c>
      <c r="M1201" s="4" t="s">
        <v>49</v>
      </c>
      <c r="N1201" s="4" t="s">
        <v>3516</v>
      </c>
      <c r="O1201" s="4" t="s">
        <v>51</v>
      </c>
      <c r="P1201" s="4" t="s">
        <v>124</v>
      </c>
      <c r="Q1201" s="4" t="s">
        <v>3517</v>
      </c>
      <c r="R1201" s="9">
        <v>37.52</v>
      </c>
      <c r="S1201" s="7">
        <v>4.0</v>
      </c>
      <c r="T1201" s="7">
        <v>0.0</v>
      </c>
      <c r="U1201" s="7">
        <v>18.0096</v>
      </c>
      <c r="V1201" s="10" t="str">
        <f t="shared" si="1"/>
        <v>2016-08</v>
      </c>
    </row>
    <row r="1202">
      <c r="A1202" s="7">
        <v>1201.0</v>
      </c>
      <c r="B1202" s="4" t="s">
        <v>3518</v>
      </c>
      <c r="C1202" s="8">
        <v>42598.0</v>
      </c>
      <c r="D1202" s="8">
        <v>42602.0</v>
      </c>
      <c r="E1202" s="4" t="s">
        <v>26</v>
      </c>
      <c r="F1202" s="4" t="s">
        <v>1592</v>
      </c>
      <c r="G1202" s="4" t="s">
        <v>1593</v>
      </c>
      <c r="H1202" s="4" t="s">
        <v>46</v>
      </c>
      <c r="I1202" s="4" t="s">
        <v>30</v>
      </c>
      <c r="J1202" s="4" t="s">
        <v>362</v>
      </c>
      <c r="K1202" s="4" t="s">
        <v>48</v>
      </c>
      <c r="L1202" s="7">
        <v>94110.0</v>
      </c>
      <c r="M1202" s="4" t="s">
        <v>49</v>
      </c>
      <c r="N1202" s="4" t="s">
        <v>3519</v>
      </c>
      <c r="O1202" s="4" t="s">
        <v>51</v>
      </c>
      <c r="P1202" s="4" t="s">
        <v>205</v>
      </c>
      <c r="Q1202" s="4" t="s">
        <v>3520</v>
      </c>
      <c r="R1202" s="9">
        <v>10.86</v>
      </c>
      <c r="S1202" s="7">
        <v>3.0</v>
      </c>
      <c r="T1202" s="7">
        <v>0.0</v>
      </c>
      <c r="U1202" s="7">
        <v>5.1042</v>
      </c>
      <c r="V1202" s="10" t="str">
        <f t="shared" si="1"/>
        <v>2016-08</v>
      </c>
    </row>
    <row r="1203">
      <c r="A1203" s="7">
        <v>1202.0</v>
      </c>
      <c r="B1203" s="4" t="s">
        <v>3521</v>
      </c>
      <c r="C1203" s="8">
        <v>42598.0</v>
      </c>
      <c r="D1203" s="8">
        <v>42601.0</v>
      </c>
      <c r="E1203" s="4" t="s">
        <v>43</v>
      </c>
      <c r="F1203" s="4" t="s">
        <v>3522</v>
      </c>
      <c r="G1203" s="4" t="s">
        <v>3523</v>
      </c>
      <c r="H1203" s="4" t="s">
        <v>29</v>
      </c>
      <c r="I1203" s="4" t="s">
        <v>30</v>
      </c>
      <c r="J1203" s="4" t="s">
        <v>47</v>
      </c>
      <c r="K1203" s="4" t="s">
        <v>48</v>
      </c>
      <c r="L1203" s="7">
        <v>90045.0</v>
      </c>
      <c r="M1203" s="4" t="s">
        <v>49</v>
      </c>
      <c r="N1203" s="4" t="s">
        <v>3524</v>
      </c>
      <c r="O1203" s="4" t="s">
        <v>35</v>
      </c>
      <c r="P1203" s="4" t="s">
        <v>73</v>
      </c>
      <c r="Q1203" s="4" t="s">
        <v>3525</v>
      </c>
      <c r="R1203" s="9">
        <v>161.28</v>
      </c>
      <c r="S1203" s="7">
        <v>2.0</v>
      </c>
      <c r="T1203" s="7">
        <v>0.2</v>
      </c>
      <c r="U1203" s="7">
        <v>12.096</v>
      </c>
      <c r="V1203" s="10" t="str">
        <f t="shared" si="1"/>
        <v>2016-08</v>
      </c>
    </row>
    <row r="1204">
      <c r="A1204" s="7">
        <v>1203.0</v>
      </c>
      <c r="B1204" s="4" t="s">
        <v>3526</v>
      </c>
      <c r="C1204" s="8">
        <v>42598.0</v>
      </c>
      <c r="D1204" s="8">
        <v>42604.0</v>
      </c>
      <c r="E1204" s="4" t="s">
        <v>26</v>
      </c>
      <c r="F1204" s="4" t="s">
        <v>3527</v>
      </c>
      <c r="G1204" s="4" t="s">
        <v>3528</v>
      </c>
      <c r="H1204" s="4" t="s">
        <v>46</v>
      </c>
      <c r="I1204" s="4" t="s">
        <v>30</v>
      </c>
      <c r="J1204" s="4" t="s">
        <v>3529</v>
      </c>
      <c r="K1204" s="4" t="s">
        <v>48</v>
      </c>
      <c r="L1204" s="7">
        <v>95616.0</v>
      </c>
      <c r="M1204" s="4" t="s">
        <v>49</v>
      </c>
      <c r="N1204" s="4" t="s">
        <v>1417</v>
      </c>
      <c r="O1204" s="4" t="s">
        <v>51</v>
      </c>
      <c r="P1204" s="4" t="s">
        <v>124</v>
      </c>
      <c r="Q1204" s="4" t="s">
        <v>1418</v>
      </c>
      <c r="R1204" s="9">
        <v>32.4</v>
      </c>
      <c r="S1204" s="7">
        <v>5.0</v>
      </c>
      <c r="T1204" s="7">
        <v>0.0</v>
      </c>
      <c r="U1204" s="7">
        <v>15.552</v>
      </c>
      <c r="V1204" s="10" t="str">
        <f t="shared" si="1"/>
        <v>2016-08</v>
      </c>
    </row>
    <row r="1205">
      <c r="A1205" s="7">
        <v>1204.0</v>
      </c>
      <c r="B1205" s="4" t="s">
        <v>3530</v>
      </c>
      <c r="C1205" s="8">
        <v>42599.0</v>
      </c>
      <c r="D1205" s="8">
        <v>42603.0</v>
      </c>
      <c r="E1205" s="4" t="s">
        <v>26</v>
      </c>
      <c r="F1205" s="4" t="s">
        <v>117</v>
      </c>
      <c r="G1205" s="4" t="s">
        <v>118</v>
      </c>
      <c r="H1205" s="4" t="s">
        <v>46</v>
      </c>
      <c r="I1205" s="4" t="s">
        <v>30</v>
      </c>
      <c r="J1205" s="4" t="s">
        <v>163</v>
      </c>
      <c r="K1205" s="4" t="s">
        <v>164</v>
      </c>
      <c r="L1205" s="7">
        <v>98105.0</v>
      </c>
      <c r="M1205" s="4" t="s">
        <v>49</v>
      </c>
      <c r="N1205" s="4" t="s">
        <v>1456</v>
      </c>
      <c r="O1205" s="4" t="s">
        <v>51</v>
      </c>
      <c r="P1205" s="4" t="s">
        <v>76</v>
      </c>
      <c r="Q1205" s="4" t="s">
        <v>1457</v>
      </c>
      <c r="R1205" s="9">
        <v>15.712</v>
      </c>
      <c r="S1205" s="7">
        <v>4.0</v>
      </c>
      <c r="T1205" s="7">
        <v>0.2</v>
      </c>
      <c r="U1205" s="7">
        <v>5.6956</v>
      </c>
      <c r="V1205" s="10" t="str">
        <f t="shared" si="1"/>
        <v>2016-08</v>
      </c>
    </row>
    <row r="1206">
      <c r="A1206" s="7">
        <v>1205.0</v>
      </c>
      <c r="B1206" s="4" t="s">
        <v>3531</v>
      </c>
      <c r="C1206" s="8">
        <v>42600.0</v>
      </c>
      <c r="D1206" s="8">
        <v>42605.0</v>
      </c>
      <c r="E1206" s="4" t="s">
        <v>98</v>
      </c>
      <c r="F1206" s="4" t="s">
        <v>3532</v>
      </c>
      <c r="G1206" s="4" t="s">
        <v>3533</v>
      </c>
      <c r="H1206" s="4" t="s">
        <v>29</v>
      </c>
      <c r="I1206" s="4" t="s">
        <v>30</v>
      </c>
      <c r="J1206" s="4" t="s">
        <v>222</v>
      </c>
      <c r="K1206" s="4" t="s">
        <v>223</v>
      </c>
      <c r="L1206" s="7">
        <v>10024.0</v>
      </c>
      <c r="M1206" s="4" t="s">
        <v>33</v>
      </c>
      <c r="N1206" s="4" t="s">
        <v>3534</v>
      </c>
      <c r="O1206" s="4" t="s">
        <v>51</v>
      </c>
      <c r="P1206" s="4" t="s">
        <v>283</v>
      </c>
      <c r="Q1206" s="4" t="s">
        <v>3535</v>
      </c>
      <c r="R1206" s="9">
        <v>388.951111111111</v>
      </c>
      <c r="S1206" s="7">
        <v>9.0</v>
      </c>
      <c r="T1206" s="7">
        <v>0.0</v>
      </c>
      <c r="U1206" s="7">
        <v>108.906311111111</v>
      </c>
      <c r="V1206" s="10" t="str">
        <f t="shared" si="1"/>
        <v>2016-08</v>
      </c>
    </row>
    <row r="1207">
      <c r="A1207" s="7">
        <v>1206.0</v>
      </c>
      <c r="B1207" s="4" t="s">
        <v>3536</v>
      </c>
      <c r="C1207" s="8">
        <v>42600.0</v>
      </c>
      <c r="D1207" s="8">
        <v>42606.0</v>
      </c>
      <c r="E1207" s="4" t="s">
        <v>26</v>
      </c>
      <c r="F1207" s="4" t="s">
        <v>3537</v>
      </c>
      <c r="G1207" s="4" t="s">
        <v>3538</v>
      </c>
      <c r="H1207" s="4" t="s">
        <v>29</v>
      </c>
      <c r="I1207" s="4" t="s">
        <v>30</v>
      </c>
      <c r="J1207" s="4" t="s">
        <v>222</v>
      </c>
      <c r="K1207" s="4" t="s">
        <v>223</v>
      </c>
      <c r="L1207" s="7">
        <v>10035.0</v>
      </c>
      <c r="M1207" s="4" t="s">
        <v>33</v>
      </c>
      <c r="N1207" s="4" t="s">
        <v>3539</v>
      </c>
      <c r="O1207" s="4" t="s">
        <v>39</v>
      </c>
      <c r="P1207" s="4" t="s">
        <v>40</v>
      </c>
      <c r="Q1207" s="4" t="s">
        <v>3540</v>
      </c>
      <c r="R1207" s="9">
        <v>43.7750617283951</v>
      </c>
      <c r="S1207" s="7">
        <v>1.0</v>
      </c>
      <c r="T1207" s="7">
        <v>0.0</v>
      </c>
      <c r="U1207" s="7">
        <v>12.6947679012346</v>
      </c>
      <c r="V1207" s="10" t="str">
        <f t="shared" si="1"/>
        <v>2016-08</v>
      </c>
    </row>
    <row r="1208">
      <c r="A1208" s="7">
        <v>1207.0</v>
      </c>
      <c r="B1208" s="4" t="s">
        <v>3541</v>
      </c>
      <c r="C1208" s="8">
        <v>42600.0</v>
      </c>
      <c r="D1208" s="8">
        <v>42602.0</v>
      </c>
      <c r="E1208" s="4" t="s">
        <v>43</v>
      </c>
      <c r="F1208" s="4" t="s">
        <v>3542</v>
      </c>
      <c r="G1208" s="4" t="s">
        <v>3543</v>
      </c>
      <c r="H1208" s="4" t="s">
        <v>46</v>
      </c>
      <c r="I1208" s="4" t="s">
        <v>30</v>
      </c>
      <c r="J1208" s="4" t="s">
        <v>3544</v>
      </c>
      <c r="K1208" s="4" t="s">
        <v>58</v>
      </c>
      <c r="L1208" s="7">
        <v>78539.0</v>
      </c>
      <c r="M1208" s="4" t="s">
        <v>59</v>
      </c>
      <c r="N1208" s="4" t="s">
        <v>2559</v>
      </c>
      <c r="O1208" s="4" t="s">
        <v>51</v>
      </c>
      <c r="P1208" s="4" t="s">
        <v>76</v>
      </c>
      <c r="Q1208" s="4" t="s">
        <v>2560</v>
      </c>
      <c r="R1208" s="9">
        <v>2.2637366255144</v>
      </c>
      <c r="S1208" s="7">
        <v>1.0</v>
      </c>
      <c r="T1208" s="7">
        <v>0.8</v>
      </c>
      <c r="U1208" s="7">
        <v>-3.73516543209877</v>
      </c>
      <c r="V1208" s="10" t="str">
        <f t="shared" si="1"/>
        <v>2016-08</v>
      </c>
    </row>
    <row r="1209">
      <c r="A1209" s="7">
        <v>1208.0</v>
      </c>
      <c r="B1209" s="4" t="s">
        <v>3541</v>
      </c>
      <c r="C1209" s="8">
        <v>42600.0</v>
      </c>
      <c r="D1209" s="8">
        <v>42602.0</v>
      </c>
      <c r="E1209" s="4" t="s">
        <v>43</v>
      </c>
      <c r="F1209" s="4" t="s">
        <v>3542</v>
      </c>
      <c r="G1209" s="4" t="s">
        <v>3543</v>
      </c>
      <c r="H1209" s="4" t="s">
        <v>46</v>
      </c>
      <c r="I1209" s="4" t="s">
        <v>30</v>
      </c>
      <c r="J1209" s="4" t="s">
        <v>3544</v>
      </c>
      <c r="K1209" s="4" t="s">
        <v>58</v>
      </c>
      <c r="L1209" s="7">
        <v>78539.0</v>
      </c>
      <c r="M1209" s="4" t="s">
        <v>59</v>
      </c>
      <c r="N1209" s="4" t="s">
        <v>3285</v>
      </c>
      <c r="O1209" s="4" t="s">
        <v>51</v>
      </c>
      <c r="P1209" s="4" t="s">
        <v>124</v>
      </c>
      <c r="Q1209" s="4" t="s">
        <v>3286</v>
      </c>
      <c r="R1209" s="9">
        <v>91.7754732510288</v>
      </c>
      <c r="S1209" s="7">
        <v>8.0</v>
      </c>
      <c r="T1209" s="7">
        <v>0.2</v>
      </c>
      <c r="U1209" s="7">
        <v>33.2686090534979</v>
      </c>
      <c r="V1209" s="10" t="str">
        <f t="shared" si="1"/>
        <v>2016-08</v>
      </c>
    </row>
    <row r="1210">
      <c r="A1210" s="7">
        <v>1209.0</v>
      </c>
      <c r="B1210" s="4" t="s">
        <v>3545</v>
      </c>
      <c r="C1210" s="8">
        <v>42600.0</v>
      </c>
      <c r="D1210" s="8">
        <v>42602.0</v>
      </c>
      <c r="E1210" s="4" t="s">
        <v>98</v>
      </c>
      <c r="F1210" s="4" t="s">
        <v>3546</v>
      </c>
      <c r="G1210" s="4" t="s">
        <v>3547</v>
      </c>
      <c r="H1210" s="4" t="s">
        <v>112</v>
      </c>
      <c r="I1210" s="4" t="s">
        <v>30</v>
      </c>
      <c r="J1210" s="4" t="s">
        <v>455</v>
      </c>
      <c r="K1210" s="4" t="s">
        <v>58</v>
      </c>
      <c r="L1210" s="7">
        <v>77070.0</v>
      </c>
      <c r="M1210" s="4" t="s">
        <v>59</v>
      </c>
      <c r="N1210" s="4" t="s">
        <v>1967</v>
      </c>
      <c r="O1210" s="4" t="s">
        <v>35</v>
      </c>
      <c r="P1210" s="4" t="s">
        <v>121</v>
      </c>
      <c r="Q1210" s="4" t="s">
        <v>1968</v>
      </c>
      <c r="R1210" s="9">
        <v>10.4560987654321</v>
      </c>
      <c r="S1210" s="7">
        <v>3.0</v>
      </c>
      <c r="T1210" s="7">
        <v>0.6</v>
      </c>
      <c r="U1210" s="7">
        <v>-4.18243950617284</v>
      </c>
      <c r="V1210" s="10" t="str">
        <f t="shared" si="1"/>
        <v>2016-08</v>
      </c>
    </row>
    <row r="1211">
      <c r="A1211" s="7">
        <v>1210.0</v>
      </c>
      <c r="B1211" s="4" t="s">
        <v>3545</v>
      </c>
      <c r="C1211" s="8">
        <v>42600.0</v>
      </c>
      <c r="D1211" s="8">
        <v>42602.0</v>
      </c>
      <c r="E1211" s="4" t="s">
        <v>98</v>
      </c>
      <c r="F1211" s="4" t="s">
        <v>3546</v>
      </c>
      <c r="G1211" s="4" t="s">
        <v>3547</v>
      </c>
      <c r="H1211" s="4" t="s">
        <v>112</v>
      </c>
      <c r="I1211" s="4" t="s">
        <v>30</v>
      </c>
      <c r="J1211" s="4" t="s">
        <v>455</v>
      </c>
      <c r="K1211" s="4" t="s">
        <v>58</v>
      </c>
      <c r="L1211" s="7">
        <v>77070.0</v>
      </c>
      <c r="M1211" s="4" t="s">
        <v>59</v>
      </c>
      <c r="N1211" s="4" t="s">
        <v>2051</v>
      </c>
      <c r="O1211" s="4" t="s">
        <v>35</v>
      </c>
      <c r="P1211" s="4" t="s">
        <v>121</v>
      </c>
      <c r="Q1211" s="4" t="s">
        <v>2052</v>
      </c>
      <c r="R1211" s="9">
        <v>5.84981069958848</v>
      </c>
      <c r="S1211" s="7">
        <v>4.0</v>
      </c>
      <c r="T1211" s="7">
        <v>0.6</v>
      </c>
      <c r="U1211" s="7">
        <v>-2.33992427983539</v>
      </c>
      <c r="V1211" s="10" t="str">
        <f t="shared" si="1"/>
        <v>2016-08</v>
      </c>
    </row>
    <row r="1212">
      <c r="A1212" s="7">
        <v>1211.0</v>
      </c>
      <c r="B1212" s="4" t="s">
        <v>3548</v>
      </c>
      <c r="C1212" s="8">
        <v>42601.0</v>
      </c>
      <c r="D1212" s="8">
        <v>42602.0</v>
      </c>
      <c r="E1212" s="4" t="s">
        <v>43</v>
      </c>
      <c r="F1212" s="4" t="s">
        <v>3549</v>
      </c>
      <c r="G1212" s="4" t="s">
        <v>3550</v>
      </c>
      <c r="H1212" s="4" t="s">
        <v>46</v>
      </c>
      <c r="I1212" s="4" t="s">
        <v>30</v>
      </c>
      <c r="J1212" s="4" t="s">
        <v>222</v>
      </c>
      <c r="K1212" s="4" t="s">
        <v>223</v>
      </c>
      <c r="L1212" s="7">
        <v>10009.0</v>
      </c>
      <c r="M1212" s="4" t="s">
        <v>33</v>
      </c>
      <c r="N1212" s="4" t="s">
        <v>3551</v>
      </c>
      <c r="O1212" s="4" t="s">
        <v>51</v>
      </c>
      <c r="P1212" s="4" t="s">
        <v>76</v>
      </c>
      <c r="Q1212" s="4" t="s">
        <v>3552</v>
      </c>
      <c r="R1212" s="9">
        <v>160.632414814815</v>
      </c>
      <c r="S1212" s="7">
        <v>6.0</v>
      </c>
      <c r="T1212" s="7">
        <v>0.2</v>
      </c>
      <c r="U1212" s="7">
        <v>60.2371555555556</v>
      </c>
      <c r="V1212" s="10" t="str">
        <f t="shared" si="1"/>
        <v>2016-08</v>
      </c>
    </row>
    <row r="1213">
      <c r="A1213" s="7">
        <v>1212.0</v>
      </c>
      <c r="B1213" s="4" t="s">
        <v>3548</v>
      </c>
      <c r="C1213" s="8">
        <v>42601.0</v>
      </c>
      <c r="D1213" s="8">
        <v>42602.0</v>
      </c>
      <c r="E1213" s="4" t="s">
        <v>43</v>
      </c>
      <c r="F1213" s="4" t="s">
        <v>3549</v>
      </c>
      <c r="G1213" s="4" t="s">
        <v>3550</v>
      </c>
      <c r="H1213" s="4" t="s">
        <v>46</v>
      </c>
      <c r="I1213" s="4" t="s">
        <v>30</v>
      </c>
      <c r="J1213" s="4" t="s">
        <v>222</v>
      </c>
      <c r="K1213" s="4" t="s">
        <v>223</v>
      </c>
      <c r="L1213" s="7">
        <v>10009.0</v>
      </c>
      <c r="M1213" s="4" t="s">
        <v>33</v>
      </c>
      <c r="N1213" s="4" t="s">
        <v>1018</v>
      </c>
      <c r="O1213" s="4" t="s">
        <v>51</v>
      </c>
      <c r="P1213" s="4" t="s">
        <v>76</v>
      </c>
      <c r="Q1213" s="4" t="s">
        <v>1019</v>
      </c>
      <c r="R1213" s="9">
        <v>303.095565432099</v>
      </c>
      <c r="S1213" s="7">
        <v>2.0</v>
      </c>
      <c r="T1213" s="7">
        <v>0.2</v>
      </c>
      <c r="U1213" s="7">
        <v>98.5060587654321</v>
      </c>
      <c r="V1213" s="10" t="str">
        <f t="shared" si="1"/>
        <v>2016-08</v>
      </c>
    </row>
    <row r="1214">
      <c r="A1214" s="7">
        <v>1213.0</v>
      </c>
      <c r="B1214" s="4" t="s">
        <v>3548</v>
      </c>
      <c r="C1214" s="8">
        <v>42601.0</v>
      </c>
      <c r="D1214" s="8">
        <v>42602.0</v>
      </c>
      <c r="E1214" s="4" t="s">
        <v>43</v>
      </c>
      <c r="F1214" s="4" t="s">
        <v>3549</v>
      </c>
      <c r="G1214" s="4" t="s">
        <v>3550</v>
      </c>
      <c r="H1214" s="4" t="s">
        <v>46</v>
      </c>
      <c r="I1214" s="4" t="s">
        <v>30</v>
      </c>
      <c r="J1214" s="4" t="s">
        <v>222</v>
      </c>
      <c r="K1214" s="4" t="s">
        <v>223</v>
      </c>
      <c r="L1214" s="7">
        <v>10009.0</v>
      </c>
      <c r="M1214" s="4" t="s">
        <v>33</v>
      </c>
      <c r="N1214" s="4" t="s">
        <v>2212</v>
      </c>
      <c r="O1214" s="4" t="s">
        <v>51</v>
      </c>
      <c r="P1214" s="4" t="s">
        <v>76</v>
      </c>
      <c r="Q1214" s="4" t="s">
        <v>2213</v>
      </c>
      <c r="R1214" s="9">
        <v>27.726962962963</v>
      </c>
      <c r="S1214" s="7">
        <v>5.0</v>
      </c>
      <c r="T1214" s="7">
        <v>0.2</v>
      </c>
      <c r="U1214" s="7">
        <v>10.0510240740741</v>
      </c>
      <c r="V1214" s="10" t="str">
        <f t="shared" si="1"/>
        <v>2016-08</v>
      </c>
    </row>
    <row r="1215">
      <c r="A1215" s="7">
        <v>1214.0</v>
      </c>
      <c r="B1215" s="4" t="s">
        <v>3553</v>
      </c>
      <c r="C1215" s="8">
        <v>42602.0</v>
      </c>
      <c r="D1215" s="8">
        <v>42605.0</v>
      </c>
      <c r="E1215" s="4" t="s">
        <v>43</v>
      </c>
      <c r="F1215" s="4" t="s">
        <v>110</v>
      </c>
      <c r="G1215" s="4" t="s">
        <v>111</v>
      </c>
      <c r="H1215" s="4" t="s">
        <v>112</v>
      </c>
      <c r="I1215" s="4" t="s">
        <v>30</v>
      </c>
      <c r="J1215" s="4" t="s">
        <v>1461</v>
      </c>
      <c r="K1215" s="4" t="s">
        <v>884</v>
      </c>
      <c r="L1215" s="7">
        <v>48205.0</v>
      </c>
      <c r="M1215" s="4" t="s">
        <v>59</v>
      </c>
      <c r="N1215" s="4" t="s">
        <v>1632</v>
      </c>
      <c r="O1215" s="4" t="s">
        <v>39</v>
      </c>
      <c r="P1215" s="4" t="s">
        <v>40</v>
      </c>
      <c r="Q1215" s="4" t="s">
        <v>1633</v>
      </c>
      <c r="R1215" s="9">
        <v>16.1910946502058</v>
      </c>
      <c r="S1215" s="7">
        <v>2.0</v>
      </c>
      <c r="T1215" s="7">
        <v>0.0</v>
      </c>
      <c r="U1215" s="7">
        <v>4.37159555555556</v>
      </c>
      <c r="V1215" s="10" t="str">
        <f t="shared" si="1"/>
        <v>2016-08</v>
      </c>
    </row>
    <row r="1216">
      <c r="A1216" s="7">
        <v>1215.0</v>
      </c>
      <c r="B1216" s="4" t="s">
        <v>3554</v>
      </c>
      <c r="C1216" s="8">
        <v>42603.0</v>
      </c>
      <c r="D1216" s="8">
        <v>42609.0</v>
      </c>
      <c r="E1216" s="4" t="s">
        <v>26</v>
      </c>
      <c r="F1216" s="4" t="s">
        <v>2921</v>
      </c>
      <c r="G1216" s="4" t="s">
        <v>2922</v>
      </c>
      <c r="H1216" s="4" t="s">
        <v>112</v>
      </c>
      <c r="I1216" s="4" t="s">
        <v>30</v>
      </c>
      <c r="J1216" s="4" t="s">
        <v>3555</v>
      </c>
      <c r="K1216" s="4" t="s">
        <v>82</v>
      </c>
      <c r="L1216" s="7">
        <v>27834.0</v>
      </c>
      <c r="M1216" s="4" t="s">
        <v>83</v>
      </c>
      <c r="N1216" s="4" t="s">
        <v>3556</v>
      </c>
      <c r="O1216" s="4" t="s">
        <v>51</v>
      </c>
      <c r="P1216" s="4" t="s">
        <v>297</v>
      </c>
      <c r="Q1216" s="4" t="s">
        <v>3557</v>
      </c>
      <c r="R1216" s="9">
        <v>7.05653967440334</v>
      </c>
      <c r="S1216" s="7">
        <v>4.0</v>
      </c>
      <c r="T1216" s="7">
        <v>0.2</v>
      </c>
      <c r="U1216" s="7">
        <v>2.55799563197121</v>
      </c>
      <c r="V1216" s="10" t="str">
        <f t="shared" si="1"/>
        <v>2016-08</v>
      </c>
    </row>
    <row r="1217">
      <c r="A1217" s="7">
        <v>1216.0</v>
      </c>
      <c r="B1217" s="4" t="s">
        <v>3554</v>
      </c>
      <c r="C1217" s="8">
        <v>42603.0</v>
      </c>
      <c r="D1217" s="8">
        <v>42609.0</v>
      </c>
      <c r="E1217" s="4" t="s">
        <v>26</v>
      </c>
      <c r="F1217" s="4" t="s">
        <v>2921</v>
      </c>
      <c r="G1217" s="4" t="s">
        <v>2922</v>
      </c>
      <c r="H1217" s="4" t="s">
        <v>112</v>
      </c>
      <c r="I1217" s="4" t="s">
        <v>30</v>
      </c>
      <c r="J1217" s="4" t="s">
        <v>3555</v>
      </c>
      <c r="K1217" s="4" t="s">
        <v>82</v>
      </c>
      <c r="L1217" s="7">
        <v>27834.0</v>
      </c>
      <c r="M1217" s="4" t="s">
        <v>83</v>
      </c>
      <c r="N1217" s="4" t="s">
        <v>3382</v>
      </c>
      <c r="O1217" s="4" t="s">
        <v>51</v>
      </c>
      <c r="P1217" s="4" t="s">
        <v>635</v>
      </c>
      <c r="Q1217" s="4" t="s">
        <v>3383</v>
      </c>
      <c r="R1217" s="9">
        <v>21.4127986406845</v>
      </c>
      <c r="S1217" s="7">
        <v>2.0</v>
      </c>
      <c r="T1217" s="7">
        <v>0.2</v>
      </c>
      <c r="U1217" s="7">
        <v>2.67659983008556</v>
      </c>
      <c r="V1217" s="10" t="str">
        <f t="shared" si="1"/>
        <v>2016-08</v>
      </c>
    </row>
    <row r="1218">
      <c r="A1218" s="7">
        <v>1217.0</v>
      </c>
      <c r="B1218" s="4" t="s">
        <v>3558</v>
      </c>
      <c r="C1218" s="8">
        <v>42603.0</v>
      </c>
      <c r="D1218" s="8">
        <v>42605.0</v>
      </c>
      <c r="E1218" s="4" t="s">
        <v>98</v>
      </c>
      <c r="F1218" s="4" t="s">
        <v>888</v>
      </c>
      <c r="G1218" s="4" t="s">
        <v>889</v>
      </c>
      <c r="H1218" s="4" t="s">
        <v>112</v>
      </c>
      <c r="I1218" s="4" t="s">
        <v>30</v>
      </c>
      <c r="J1218" s="4" t="s">
        <v>90</v>
      </c>
      <c r="K1218" s="4" t="s">
        <v>91</v>
      </c>
      <c r="L1218" s="7">
        <v>19143.0</v>
      </c>
      <c r="M1218" s="4" t="s">
        <v>33</v>
      </c>
      <c r="N1218" s="4" t="s">
        <v>3559</v>
      </c>
      <c r="O1218" s="4" t="s">
        <v>35</v>
      </c>
      <c r="P1218" s="4" t="s">
        <v>73</v>
      </c>
      <c r="Q1218" s="4" t="s">
        <v>3560</v>
      </c>
      <c r="R1218" s="9">
        <v>893.466088888889</v>
      </c>
      <c r="S1218" s="7">
        <v>9.0</v>
      </c>
      <c r="T1218" s="7">
        <v>0.4</v>
      </c>
      <c r="U1218" s="7">
        <v>-372.277537037037</v>
      </c>
      <c r="V1218" s="10" t="str">
        <f t="shared" si="1"/>
        <v>2016-08</v>
      </c>
    </row>
    <row r="1219">
      <c r="A1219" s="7">
        <v>1218.0</v>
      </c>
      <c r="B1219" s="4" t="s">
        <v>3561</v>
      </c>
      <c r="C1219" s="8">
        <v>42603.0</v>
      </c>
      <c r="D1219" s="8">
        <v>42610.0</v>
      </c>
      <c r="E1219" s="4" t="s">
        <v>26</v>
      </c>
      <c r="F1219" s="4" t="s">
        <v>2497</v>
      </c>
      <c r="G1219" s="4" t="s">
        <v>2498</v>
      </c>
      <c r="H1219" s="4" t="s">
        <v>29</v>
      </c>
      <c r="I1219" s="4" t="s">
        <v>30</v>
      </c>
      <c r="J1219" s="4" t="s">
        <v>47</v>
      </c>
      <c r="K1219" s="4" t="s">
        <v>48</v>
      </c>
      <c r="L1219" s="7">
        <v>90004.0</v>
      </c>
      <c r="M1219" s="4" t="s">
        <v>49</v>
      </c>
      <c r="N1219" s="4" t="s">
        <v>1164</v>
      </c>
      <c r="O1219" s="4" t="s">
        <v>51</v>
      </c>
      <c r="P1219" s="4" t="s">
        <v>76</v>
      </c>
      <c r="Q1219" s="4" t="s">
        <v>1165</v>
      </c>
      <c r="R1219" s="9">
        <v>12.672</v>
      </c>
      <c r="S1219" s="7">
        <v>2.0</v>
      </c>
      <c r="T1219" s="7">
        <v>0.2</v>
      </c>
      <c r="U1219" s="7">
        <v>4.752</v>
      </c>
      <c r="V1219" s="10" t="str">
        <f t="shared" si="1"/>
        <v>2016-08</v>
      </c>
    </row>
    <row r="1220">
      <c r="A1220" s="7">
        <v>1219.0</v>
      </c>
      <c r="B1220" s="4" t="s">
        <v>3561</v>
      </c>
      <c r="C1220" s="8">
        <v>42603.0</v>
      </c>
      <c r="D1220" s="8">
        <v>42610.0</v>
      </c>
      <c r="E1220" s="4" t="s">
        <v>26</v>
      </c>
      <c r="F1220" s="4" t="s">
        <v>2497</v>
      </c>
      <c r="G1220" s="4" t="s">
        <v>2498</v>
      </c>
      <c r="H1220" s="4" t="s">
        <v>29</v>
      </c>
      <c r="I1220" s="4" t="s">
        <v>30</v>
      </c>
      <c r="J1220" s="4" t="s">
        <v>47</v>
      </c>
      <c r="K1220" s="4" t="s">
        <v>48</v>
      </c>
      <c r="L1220" s="7">
        <v>90004.0</v>
      </c>
      <c r="M1220" s="4" t="s">
        <v>49</v>
      </c>
      <c r="N1220" s="4" t="s">
        <v>2188</v>
      </c>
      <c r="O1220" s="4" t="s">
        <v>39</v>
      </c>
      <c r="P1220" s="4" t="s">
        <v>40</v>
      </c>
      <c r="Q1220" s="4" t="s">
        <v>2189</v>
      </c>
      <c r="R1220" s="9">
        <v>91.96</v>
      </c>
      <c r="S1220" s="7">
        <v>5.0</v>
      </c>
      <c r="T1220" s="7">
        <v>0.2</v>
      </c>
      <c r="U1220" s="7">
        <v>-20.691</v>
      </c>
      <c r="V1220" s="10" t="str">
        <f t="shared" si="1"/>
        <v>2016-08</v>
      </c>
    </row>
    <row r="1221">
      <c r="A1221" s="7">
        <v>1220.0</v>
      </c>
      <c r="B1221" s="4" t="s">
        <v>3561</v>
      </c>
      <c r="C1221" s="8">
        <v>42603.0</v>
      </c>
      <c r="D1221" s="8">
        <v>42610.0</v>
      </c>
      <c r="E1221" s="4" t="s">
        <v>26</v>
      </c>
      <c r="F1221" s="4" t="s">
        <v>2497</v>
      </c>
      <c r="G1221" s="4" t="s">
        <v>2498</v>
      </c>
      <c r="H1221" s="4" t="s">
        <v>29</v>
      </c>
      <c r="I1221" s="4" t="s">
        <v>30</v>
      </c>
      <c r="J1221" s="4" t="s">
        <v>47</v>
      </c>
      <c r="K1221" s="4" t="s">
        <v>48</v>
      </c>
      <c r="L1221" s="7">
        <v>90004.0</v>
      </c>
      <c r="M1221" s="4" t="s">
        <v>49</v>
      </c>
      <c r="N1221" s="4" t="s">
        <v>209</v>
      </c>
      <c r="O1221" s="4" t="s">
        <v>39</v>
      </c>
      <c r="P1221" s="4" t="s">
        <v>61</v>
      </c>
      <c r="Q1221" s="4" t="s">
        <v>210</v>
      </c>
      <c r="R1221" s="9">
        <v>254.97</v>
      </c>
      <c r="S1221" s="7">
        <v>3.0</v>
      </c>
      <c r="T1221" s="7">
        <v>0.0</v>
      </c>
      <c r="U1221" s="7">
        <v>91.7892</v>
      </c>
      <c r="V1221" s="10" t="str">
        <f t="shared" si="1"/>
        <v>2016-08</v>
      </c>
    </row>
    <row r="1222">
      <c r="A1222" s="7">
        <v>1221.0</v>
      </c>
      <c r="B1222" s="4" t="s">
        <v>3561</v>
      </c>
      <c r="C1222" s="8">
        <v>42603.0</v>
      </c>
      <c r="D1222" s="8">
        <v>42610.0</v>
      </c>
      <c r="E1222" s="4" t="s">
        <v>26</v>
      </c>
      <c r="F1222" s="4" t="s">
        <v>2497</v>
      </c>
      <c r="G1222" s="4" t="s">
        <v>2498</v>
      </c>
      <c r="H1222" s="4" t="s">
        <v>29</v>
      </c>
      <c r="I1222" s="4" t="s">
        <v>30</v>
      </c>
      <c r="J1222" s="4" t="s">
        <v>47</v>
      </c>
      <c r="K1222" s="4" t="s">
        <v>48</v>
      </c>
      <c r="L1222" s="7">
        <v>90004.0</v>
      </c>
      <c r="M1222" s="4" t="s">
        <v>49</v>
      </c>
      <c r="N1222" s="4" t="s">
        <v>3562</v>
      </c>
      <c r="O1222" s="4" t="s">
        <v>39</v>
      </c>
      <c r="P1222" s="4" t="s">
        <v>40</v>
      </c>
      <c r="Q1222" s="4" t="s">
        <v>3563</v>
      </c>
      <c r="R1222" s="9">
        <v>31.984</v>
      </c>
      <c r="S1222" s="7">
        <v>2.0</v>
      </c>
      <c r="T1222" s="7">
        <v>0.2</v>
      </c>
      <c r="U1222" s="7">
        <v>-7.996</v>
      </c>
      <c r="V1222" s="10" t="str">
        <f t="shared" si="1"/>
        <v>2016-08</v>
      </c>
    </row>
    <row r="1223">
      <c r="A1223" s="7">
        <v>1222.0</v>
      </c>
      <c r="B1223" s="4" t="s">
        <v>3561</v>
      </c>
      <c r="C1223" s="8">
        <v>42603.0</v>
      </c>
      <c r="D1223" s="8">
        <v>42610.0</v>
      </c>
      <c r="E1223" s="4" t="s">
        <v>26</v>
      </c>
      <c r="F1223" s="4" t="s">
        <v>2497</v>
      </c>
      <c r="G1223" s="4" t="s">
        <v>2498</v>
      </c>
      <c r="H1223" s="4" t="s">
        <v>29</v>
      </c>
      <c r="I1223" s="4" t="s">
        <v>30</v>
      </c>
      <c r="J1223" s="4" t="s">
        <v>47</v>
      </c>
      <c r="K1223" s="4" t="s">
        <v>48</v>
      </c>
      <c r="L1223" s="7">
        <v>90004.0</v>
      </c>
      <c r="M1223" s="4" t="s">
        <v>49</v>
      </c>
      <c r="N1223" s="4" t="s">
        <v>3564</v>
      </c>
      <c r="O1223" s="4" t="s">
        <v>35</v>
      </c>
      <c r="P1223" s="4" t="s">
        <v>73</v>
      </c>
      <c r="Q1223" s="4" t="s">
        <v>3565</v>
      </c>
      <c r="R1223" s="9">
        <v>2887.056</v>
      </c>
      <c r="S1223" s="7">
        <v>9.0</v>
      </c>
      <c r="T1223" s="7">
        <v>0.2</v>
      </c>
      <c r="U1223" s="7">
        <v>180.441</v>
      </c>
      <c r="V1223" s="10" t="str">
        <f t="shared" si="1"/>
        <v>2016-08</v>
      </c>
    </row>
    <row r="1224">
      <c r="A1224" s="7">
        <v>1223.0</v>
      </c>
      <c r="B1224" s="4" t="s">
        <v>3561</v>
      </c>
      <c r="C1224" s="8">
        <v>42603.0</v>
      </c>
      <c r="D1224" s="8">
        <v>42610.0</v>
      </c>
      <c r="E1224" s="4" t="s">
        <v>26</v>
      </c>
      <c r="F1224" s="4" t="s">
        <v>2497</v>
      </c>
      <c r="G1224" s="4" t="s">
        <v>2498</v>
      </c>
      <c r="H1224" s="4" t="s">
        <v>29</v>
      </c>
      <c r="I1224" s="4" t="s">
        <v>30</v>
      </c>
      <c r="J1224" s="4" t="s">
        <v>47</v>
      </c>
      <c r="K1224" s="4" t="s">
        <v>48</v>
      </c>
      <c r="L1224" s="7">
        <v>90004.0</v>
      </c>
      <c r="M1224" s="4" t="s">
        <v>49</v>
      </c>
      <c r="N1224" s="4" t="s">
        <v>3566</v>
      </c>
      <c r="O1224" s="4" t="s">
        <v>51</v>
      </c>
      <c r="P1224" s="4" t="s">
        <v>124</v>
      </c>
      <c r="Q1224" s="4" t="s">
        <v>3567</v>
      </c>
      <c r="R1224" s="9">
        <v>12.96</v>
      </c>
      <c r="S1224" s="7">
        <v>2.0</v>
      </c>
      <c r="T1224" s="7">
        <v>0.0</v>
      </c>
      <c r="U1224" s="7">
        <v>6.2208</v>
      </c>
      <c r="V1224" s="10" t="str">
        <f t="shared" si="1"/>
        <v>2016-08</v>
      </c>
    </row>
    <row r="1225">
      <c r="A1225" s="7">
        <v>1224.0</v>
      </c>
      <c r="B1225" s="4" t="s">
        <v>3561</v>
      </c>
      <c r="C1225" s="8">
        <v>42603.0</v>
      </c>
      <c r="D1225" s="8">
        <v>42610.0</v>
      </c>
      <c r="E1225" s="4" t="s">
        <v>26</v>
      </c>
      <c r="F1225" s="4" t="s">
        <v>2497</v>
      </c>
      <c r="G1225" s="4" t="s">
        <v>2498</v>
      </c>
      <c r="H1225" s="4" t="s">
        <v>29</v>
      </c>
      <c r="I1225" s="4" t="s">
        <v>30</v>
      </c>
      <c r="J1225" s="4" t="s">
        <v>47</v>
      </c>
      <c r="K1225" s="4" t="s">
        <v>48</v>
      </c>
      <c r="L1225" s="7">
        <v>90004.0</v>
      </c>
      <c r="M1225" s="4" t="s">
        <v>49</v>
      </c>
      <c r="N1225" s="4" t="s">
        <v>3568</v>
      </c>
      <c r="O1225" s="4" t="s">
        <v>51</v>
      </c>
      <c r="P1225" s="4" t="s">
        <v>124</v>
      </c>
      <c r="Q1225" s="4" t="s">
        <v>3569</v>
      </c>
      <c r="R1225" s="9">
        <v>47.52</v>
      </c>
      <c r="S1225" s="7">
        <v>9.0</v>
      </c>
      <c r="T1225" s="7">
        <v>0.0</v>
      </c>
      <c r="U1225" s="7">
        <v>21.384</v>
      </c>
      <c r="V1225" s="10" t="str">
        <f t="shared" si="1"/>
        <v>2016-08</v>
      </c>
    </row>
    <row r="1226">
      <c r="A1226" s="7">
        <v>1225.0</v>
      </c>
      <c r="B1226" s="4" t="s">
        <v>3570</v>
      </c>
      <c r="C1226" s="8">
        <v>42603.0</v>
      </c>
      <c r="D1226" s="8">
        <v>42606.0</v>
      </c>
      <c r="E1226" s="4" t="s">
        <v>98</v>
      </c>
      <c r="F1226" s="4" t="s">
        <v>3571</v>
      </c>
      <c r="G1226" s="4" t="s">
        <v>3572</v>
      </c>
      <c r="H1226" s="4" t="s">
        <v>29</v>
      </c>
      <c r="I1226" s="4" t="s">
        <v>30</v>
      </c>
      <c r="J1226" s="4" t="s">
        <v>163</v>
      </c>
      <c r="K1226" s="4" t="s">
        <v>164</v>
      </c>
      <c r="L1226" s="7">
        <v>98115.0</v>
      </c>
      <c r="M1226" s="4" t="s">
        <v>49</v>
      </c>
      <c r="N1226" s="4" t="s">
        <v>671</v>
      </c>
      <c r="O1226" s="4" t="s">
        <v>51</v>
      </c>
      <c r="P1226" s="4" t="s">
        <v>76</v>
      </c>
      <c r="Q1226" s="4" t="s">
        <v>672</v>
      </c>
      <c r="R1226" s="9">
        <v>33.44</v>
      </c>
      <c r="S1226" s="7">
        <v>10.0</v>
      </c>
      <c r="T1226" s="7">
        <v>0.2</v>
      </c>
      <c r="U1226" s="7">
        <v>11.704</v>
      </c>
      <c r="V1226" s="10" t="str">
        <f t="shared" si="1"/>
        <v>2016-08</v>
      </c>
    </row>
    <row r="1227">
      <c r="A1227" s="7">
        <v>1226.0</v>
      </c>
      <c r="B1227" s="4" t="s">
        <v>3573</v>
      </c>
      <c r="C1227" s="8">
        <v>42603.0</v>
      </c>
      <c r="D1227" s="8">
        <v>42607.0</v>
      </c>
      <c r="E1227" s="4" t="s">
        <v>26</v>
      </c>
      <c r="F1227" s="4" t="s">
        <v>3574</v>
      </c>
      <c r="G1227" s="4" t="s">
        <v>3575</v>
      </c>
      <c r="H1227" s="4" t="s">
        <v>46</v>
      </c>
      <c r="I1227" s="4" t="s">
        <v>30</v>
      </c>
      <c r="J1227" s="4" t="s">
        <v>222</v>
      </c>
      <c r="K1227" s="4" t="s">
        <v>223</v>
      </c>
      <c r="L1227" s="7">
        <v>10035.0</v>
      </c>
      <c r="M1227" s="4" t="s">
        <v>33</v>
      </c>
      <c r="N1227" s="4" t="s">
        <v>3203</v>
      </c>
      <c r="O1227" s="4" t="s">
        <v>35</v>
      </c>
      <c r="P1227" s="4" t="s">
        <v>263</v>
      </c>
      <c r="Q1227" s="4" t="s">
        <v>3204</v>
      </c>
      <c r="R1227" s="9">
        <v>628.132659259259</v>
      </c>
      <c r="S1227" s="7">
        <v>7.0</v>
      </c>
      <c r="T1227" s="7">
        <v>0.1</v>
      </c>
      <c r="U1227" s="7">
        <v>69.7925176954733</v>
      </c>
      <c r="V1227" s="10" t="str">
        <f t="shared" si="1"/>
        <v>2016-08</v>
      </c>
    </row>
    <row r="1228">
      <c r="A1228" s="7">
        <v>1227.0</v>
      </c>
      <c r="B1228" s="4" t="s">
        <v>3576</v>
      </c>
      <c r="C1228" s="8">
        <v>42604.0</v>
      </c>
      <c r="D1228" s="8">
        <v>42610.0</v>
      </c>
      <c r="E1228" s="4" t="s">
        <v>26</v>
      </c>
      <c r="F1228" s="4" t="s">
        <v>2602</v>
      </c>
      <c r="G1228" s="4" t="s">
        <v>2603</v>
      </c>
      <c r="H1228" s="4" t="s">
        <v>46</v>
      </c>
      <c r="I1228" s="4" t="s">
        <v>30</v>
      </c>
      <c r="J1228" s="4" t="s">
        <v>188</v>
      </c>
      <c r="K1228" s="4" t="s">
        <v>157</v>
      </c>
      <c r="L1228" s="7">
        <v>43229.0</v>
      </c>
      <c r="M1228" s="4" t="s">
        <v>33</v>
      </c>
      <c r="N1228" s="4" t="s">
        <v>3577</v>
      </c>
      <c r="O1228" s="4" t="s">
        <v>51</v>
      </c>
      <c r="P1228" s="4" t="s">
        <v>283</v>
      </c>
      <c r="Q1228" s="4" t="s">
        <v>3578</v>
      </c>
      <c r="R1228" s="9">
        <v>124.486637037037</v>
      </c>
      <c r="S1228" s="7">
        <v>2.0</v>
      </c>
      <c r="T1228" s="7">
        <v>0.2</v>
      </c>
      <c r="U1228" s="7">
        <v>9.33649777777778</v>
      </c>
      <c r="V1228" s="10" t="str">
        <f t="shared" si="1"/>
        <v>2016-08</v>
      </c>
    </row>
    <row r="1229">
      <c r="A1229" s="7">
        <v>1228.0</v>
      </c>
      <c r="B1229" s="4" t="s">
        <v>3576</v>
      </c>
      <c r="C1229" s="8">
        <v>42604.0</v>
      </c>
      <c r="D1229" s="8">
        <v>42610.0</v>
      </c>
      <c r="E1229" s="4" t="s">
        <v>26</v>
      </c>
      <c r="F1229" s="4" t="s">
        <v>2602</v>
      </c>
      <c r="G1229" s="4" t="s">
        <v>2603</v>
      </c>
      <c r="H1229" s="4" t="s">
        <v>46</v>
      </c>
      <c r="I1229" s="4" t="s">
        <v>30</v>
      </c>
      <c r="J1229" s="4" t="s">
        <v>188</v>
      </c>
      <c r="K1229" s="4" t="s">
        <v>157</v>
      </c>
      <c r="L1229" s="7">
        <v>43229.0</v>
      </c>
      <c r="M1229" s="4" t="s">
        <v>33</v>
      </c>
      <c r="N1229" s="4" t="s">
        <v>3579</v>
      </c>
      <c r="O1229" s="4" t="s">
        <v>51</v>
      </c>
      <c r="P1229" s="4" t="s">
        <v>76</v>
      </c>
      <c r="Q1229" s="4" t="s">
        <v>3580</v>
      </c>
      <c r="R1229" s="9">
        <v>3.63751111111111</v>
      </c>
      <c r="S1229" s="7">
        <v>2.0</v>
      </c>
      <c r="T1229" s="7">
        <v>0.7</v>
      </c>
      <c r="U1229" s="7">
        <v>-2.91000888888889</v>
      </c>
      <c r="V1229" s="10" t="str">
        <f t="shared" si="1"/>
        <v>2016-08</v>
      </c>
    </row>
    <row r="1230">
      <c r="A1230" s="7">
        <v>1229.0</v>
      </c>
      <c r="B1230" s="4" t="s">
        <v>3576</v>
      </c>
      <c r="C1230" s="8">
        <v>42604.0</v>
      </c>
      <c r="D1230" s="8">
        <v>42610.0</v>
      </c>
      <c r="E1230" s="4" t="s">
        <v>26</v>
      </c>
      <c r="F1230" s="4" t="s">
        <v>2602</v>
      </c>
      <c r="G1230" s="4" t="s">
        <v>2603</v>
      </c>
      <c r="H1230" s="4" t="s">
        <v>46</v>
      </c>
      <c r="I1230" s="4" t="s">
        <v>30</v>
      </c>
      <c r="J1230" s="4" t="s">
        <v>188</v>
      </c>
      <c r="K1230" s="4" t="s">
        <v>157</v>
      </c>
      <c r="L1230" s="7">
        <v>43229.0</v>
      </c>
      <c r="M1230" s="4" t="s">
        <v>33</v>
      </c>
      <c r="N1230" s="4" t="s">
        <v>3581</v>
      </c>
      <c r="O1230" s="4" t="s">
        <v>51</v>
      </c>
      <c r="P1230" s="4" t="s">
        <v>205</v>
      </c>
      <c r="Q1230" s="4" t="s">
        <v>3582</v>
      </c>
      <c r="R1230" s="9">
        <v>147.219437037037</v>
      </c>
      <c r="S1230" s="7">
        <v>2.0</v>
      </c>
      <c r="T1230" s="7">
        <v>0.2</v>
      </c>
      <c r="U1230" s="7">
        <v>49.68656</v>
      </c>
      <c r="V1230" s="10" t="str">
        <f t="shared" si="1"/>
        <v>2016-08</v>
      </c>
    </row>
    <row r="1231">
      <c r="A1231" s="7">
        <v>1230.0</v>
      </c>
      <c r="B1231" s="4" t="s">
        <v>3583</v>
      </c>
      <c r="C1231" s="8">
        <v>42604.0</v>
      </c>
      <c r="D1231" s="8">
        <v>42608.0</v>
      </c>
      <c r="E1231" s="4" t="s">
        <v>26</v>
      </c>
      <c r="F1231" s="4" t="s">
        <v>3584</v>
      </c>
      <c r="G1231" s="4" t="s">
        <v>3585</v>
      </c>
      <c r="H1231" s="4" t="s">
        <v>46</v>
      </c>
      <c r="I1231" s="4" t="s">
        <v>30</v>
      </c>
      <c r="J1231" s="4" t="s">
        <v>455</v>
      </c>
      <c r="K1231" s="4" t="s">
        <v>58</v>
      </c>
      <c r="L1231" s="7">
        <v>77041.0</v>
      </c>
      <c r="M1231" s="4" t="s">
        <v>59</v>
      </c>
      <c r="N1231" s="4" t="s">
        <v>348</v>
      </c>
      <c r="O1231" s="4" t="s">
        <v>51</v>
      </c>
      <c r="P1231" s="4" t="s">
        <v>76</v>
      </c>
      <c r="Q1231" s="4" t="s">
        <v>349</v>
      </c>
      <c r="R1231" s="9">
        <v>4.72722962962963</v>
      </c>
      <c r="S1231" s="7">
        <v>2.0</v>
      </c>
      <c r="T1231" s="7">
        <v>0.8</v>
      </c>
      <c r="U1231" s="7">
        <v>-7.56356740740741</v>
      </c>
      <c r="V1231" s="10" t="str">
        <f t="shared" si="1"/>
        <v>2016-08</v>
      </c>
    </row>
    <row r="1232">
      <c r="A1232" s="7">
        <v>1231.0</v>
      </c>
      <c r="B1232" s="4" t="s">
        <v>3586</v>
      </c>
      <c r="C1232" s="8">
        <v>42604.0</v>
      </c>
      <c r="D1232" s="8">
        <v>42609.0</v>
      </c>
      <c r="E1232" s="4" t="s">
        <v>26</v>
      </c>
      <c r="F1232" s="4" t="s">
        <v>3587</v>
      </c>
      <c r="G1232" s="4" t="s">
        <v>3588</v>
      </c>
      <c r="H1232" s="4" t="s">
        <v>46</v>
      </c>
      <c r="I1232" s="4" t="s">
        <v>30</v>
      </c>
      <c r="J1232" s="4" t="s">
        <v>1188</v>
      </c>
      <c r="K1232" s="4" t="s">
        <v>1138</v>
      </c>
      <c r="L1232" s="7">
        <v>97030.0</v>
      </c>
      <c r="M1232" s="4" t="s">
        <v>49</v>
      </c>
      <c r="N1232" s="4" t="s">
        <v>3589</v>
      </c>
      <c r="O1232" s="4" t="s">
        <v>51</v>
      </c>
      <c r="P1232" s="4" t="s">
        <v>76</v>
      </c>
      <c r="Q1232" s="4" t="s">
        <v>3590</v>
      </c>
      <c r="R1232" s="9">
        <v>26.352</v>
      </c>
      <c r="S1232" s="7">
        <v>8.0</v>
      </c>
      <c r="T1232" s="7">
        <v>0.7</v>
      </c>
      <c r="U1232" s="7">
        <v>-18.4464</v>
      </c>
      <c r="V1232" s="10" t="str">
        <f t="shared" si="1"/>
        <v>2016-08</v>
      </c>
    </row>
    <row r="1233">
      <c r="A1233" s="7">
        <v>1232.0</v>
      </c>
      <c r="B1233" s="4" t="s">
        <v>3591</v>
      </c>
      <c r="C1233" s="8">
        <v>42604.0</v>
      </c>
      <c r="D1233" s="8">
        <v>42608.0</v>
      </c>
      <c r="E1233" s="4" t="s">
        <v>26</v>
      </c>
      <c r="F1233" s="4" t="s">
        <v>3592</v>
      </c>
      <c r="G1233" s="4" t="s">
        <v>3593</v>
      </c>
      <c r="H1233" s="4" t="s">
        <v>29</v>
      </c>
      <c r="I1233" s="4" t="s">
        <v>30</v>
      </c>
      <c r="J1233" s="4" t="s">
        <v>163</v>
      </c>
      <c r="K1233" s="4" t="s">
        <v>164</v>
      </c>
      <c r="L1233" s="7">
        <v>98105.0</v>
      </c>
      <c r="M1233" s="4" t="s">
        <v>49</v>
      </c>
      <c r="N1233" s="4" t="s">
        <v>2741</v>
      </c>
      <c r="O1233" s="4" t="s">
        <v>51</v>
      </c>
      <c r="P1233" s="4" t="s">
        <v>124</v>
      </c>
      <c r="Q1233" s="4" t="s">
        <v>2742</v>
      </c>
      <c r="R1233" s="9">
        <v>19.44</v>
      </c>
      <c r="S1233" s="7">
        <v>3.0</v>
      </c>
      <c r="T1233" s="7">
        <v>0.0</v>
      </c>
      <c r="U1233" s="7">
        <v>9.3312</v>
      </c>
      <c r="V1233" s="10" t="str">
        <f t="shared" si="1"/>
        <v>2016-08</v>
      </c>
    </row>
    <row r="1234">
      <c r="A1234" s="7">
        <v>1233.0</v>
      </c>
      <c r="B1234" s="4" t="s">
        <v>3594</v>
      </c>
      <c r="C1234" s="8">
        <v>42604.0</v>
      </c>
      <c r="D1234" s="8">
        <v>42605.0</v>
      </c>
      <c r="E1234" s="4" t="s">
        <v>43</v>
      </c>
      <c r="F1234" s="4" t="s">
        <v>3595</v>
      </c>
      <c r="G1234" s="4" t="s">
        <v>3596</v>
      </c>
      <c r="H1234" s="4" t="s">
        <v>112</v>
      </c>
      <c r="I1234" s="4" t="s">
        <v>30</v>
      </c>
      <c r="J1234" s="4" t="s">
        <v>3597</v>
      </c>
      <c r="K1234" s="4" t="s">
        <v>741</v>
      </c>
      <c r="L1234" s="7">
        <v>80525.0</v>
      </c>
      <c r="M1234" s="4" t="s">
        <v>49</v>
      </c>
      <c r="N1234" s="4" t="s">
        <v>3598</v>
      </c>
      <c r="O1234" s="4" t="s">
        <v>35</v>
      </c>
      <c r="P1234" s="4" t="s">
        <v>121</v>
      </c>
      <c r="Q1234" s="4" t="s">
        <v>3599</v>
      </c>
      <c r="R1234" s="9">
        <v>98.328</v>
      </c>
      <c r="S1234" s="7">
        <v>3.0</v>
      </c>
      <c r="T1234" s="7">
        <v>0.2</v>
      </c>
      <c r="U1234" s="7">
        <v>9.8328</v>
      </c>
      <c r="V1234" s="10" t="str">
        <f t="shared" si="1"/>
        <v>2016-08</v>
      </c>
    </row>
    <row r="1235">
      <c r="A1235" s="7">
        <v>1234.0</v>
      </c>
      <c r="B1235" s="4" t="s">
        <v>3600</v>
      </c>
      <c r="C1235" s="8">
        <v>42604.0</v>
      </c>
      <c r="D1235" s="8">
        <v>42611.0</v>
      </c>
      <c r="E1235" s="4" t="s">
        <v>26</v>
      </c>
      <c r="F1235" s="4" t="s">
        <v>3601</v>
      </c>
      <c r="G1235" s="4" t="s">
        <v>3602</v>
      </c>
      <c r="H1235" s="4" t="s">
        <v>29</v>
      </c>
      <c r="I1235" s="4" t="s">
        <v>30</v>
      </c>
      <c r="J1235" s="4" t="s">
        <v>47</v>
      </c>
      <c r="K1235" s="4" t="s">
        <v>48</v>
      </c>
      <c r="L1235" s="7">
        <v>90049.0</v>
      </c>
      <c r="M1235" s="4" t="s">
        <v>49</v>
      </c>
      <c r="N1235" s="4" t="s">
        <v>2644</v>
      </c>
      <c r="O1235" s="4" t="s">
        <v>51</v>
      </c>
      <c r="P1235" s="4" t="s">
        <v>93</v>
      </c>
      <c r="Q1235" s="4" t="s">
        <v>2645</v>
      </c>
      <c r="R1235" s="9">
        <v>5.76</v>
      </c>
      <c r="S1235" s="7">
        <v>2.0</v>
      </c>
      <c r="T1235" s="7">
        <v>0.0</v>
      </c>
      <c r="U1235" s="7">
        <v>1.6704</v>
      </c>
      <c r="V1235" s="10" t="str">
        <f t="shared" si="1"/>
        <v>2016-08</v>
      </c>
    </row>
    <row r="1236">
      <c r="A1236" s="7">
        <v>1235.0</v>
      </c>
      <c r="B1236" s="4" t="s">
        <v>3603</v>
      </c>
      <c r="C1236" s="8">
        <v>42605.0</v>
      </c>
      <c r="D1236" s="8">
        <v>42612.0</v>
      </c>
      <c r="E1236" s="4" t="s">
        <v>26</v>
      </c>
      <c r="F1236" s="4" t="s">
        <v>3604</v>
      </c>
      <c r="G1236" s="4" t="s">
        <v>3605</v>
      </c>
      <c r="H1236" s="4" t="s">
        <v>112</v>
      </c>
      <c r="I1236" s="4" t="s">
        <v>30</v>
      </c>
      <c r="J1236" s="4" t="s">
        <v>3606</v>
      </c>
      <c r="K1236" s="4" t="s">
        <v>58</v>
      </c>
      <c r="L1236" s="7">
        <v>78577.0</v>
      </c>
      <c r="M1236" s="4" t="s">
        <v>59</v>
      </c>
      <c r="N1236" s="4" t="s">
        <v>3607</v>
      </c>
      <c r="O1236" s="4" t="s">
        <v>51</v>
      </c>
      <c r="P1236" s="4" t="s">
        <v>52</v>
      </c>
      <c r="Q1236" s="4" t="s">
        <v>3608</v>
      </c>
      <c r="R1236" s="9">
        <v>797.631209876543</v>
      </c>
      <c r="S1236" s="7">
        <v>8.0</v>
      </c>
      <c r="T1236" s="7">
        <v>0.2</v>
      </c>
      <c r="U1236" s="7">
        <v>-189.437412345679</v>
      </c>
      <c r="V1236" s="10" t="str">
        <f t="shared" si="1"/>
        <v>2016-08</v>
      </c>
    </row>
    <row r="1237">
      <c r="A1237" s="7">
        <v>1236.0</v>
      </c>
      <c r="B1237" s="4" t="s">
        <v>3603</v>
      </c>
      <c r="C1237" s="8">
        <v>42605.0</v>
      </c>
      <c r="D1237" s="8">
        <v>42612.0</v>
      </c>
      <c r="E1237" s="4" t="s">
        <v>26</v>
      </c>
      <c r="F1237" s="4" t="s">
        <v>3604</v>
      </c>
      <c r="G1237" s="4" t="s">
        <v>3605</v>
      </c>
      <c r="H1237" s="4" t="s">
        <v>112</v>
      </c>
      <c r="I1237" s="4" t="s">
        <v>30</v>
      </c>
      <c r="J1237" s="4" t="s">
        <v>3606</v>
      </c>
      <c r="K1237" s="4" t="s">
        <v>58</v>
      </c>
      <c r="L1237" s="7">
        <v>78577.0</v>
      </c>
      <c r="M1237" s="4" t="s">
        <v>59</v>
      </c>
      <c r="N1237" s="4" t="s">
        <v>1816</v>
      </c>
      <c r="O1237" s="4" t="s">
        <v>35</v>
      </c>
      <c r="P1237" s="4" t="s">
        <v>121</v>
      </c>
      <c r="Q1237" s="4" t="s">
        <v>1817</v>
      </c>
      <c r="R1237" s="9">
        <v>24.7943703703704</v>
      </c>
      <c r="S1237" s="7">
        <v>3.0</v>
      </c>
      <c r="T1237" s="7">
        <v>0.6</v>
      </c>
      <c r="U1237" s="7">
        <v>-11.1574666666667</v>
      </c>
      <c r="V1237" s="10" t="str">
        <f t="shared" si="1"/>
        <v>2016-08</v>
      </c>
    </row>
    <row r="1238">
      <c r="A1238" s="7">
        <v>1237.0</v>
      </c>
      <c r="B1238" s="4" t="s">
        <v>3603</v>
      </c>
      <c r="C1238" s="8">
        <v>42605.0</v>
      </c>
      <c r="D1238" s="8">
        <v>42612.0</v>
      </c>
      <c r="E1238" s="4" t="s">
        <v>26</v>
      </c>
      <c r="F1238" s="4" t="s">
        <v>3604</v>
      </c>
      <c r="G1238" s="4" t="s">
        <v>3605</v>
      </c>
      <c r="H1238" s="4" t="s">
        <v>112</v>
      </c>
      <c r="I1238" s="4" t="s">
        <v>30</v>
      </c>
      <c r="J1238" s="4" t="s">
        <v>3606</v>
      </c>
      <c r="K1238" s="4" t="s">
        <v>58</v>
      </c>
      <c r="L1238" s="7">
        <v>78577.0</v>
      </c>
      <c r="M1238" s="4" t="s">
        <v>59</v>
      </c>
      <c r="N1238" s="4" t="s">
        <v>3609</v>
      </c>
      <c r="O1238" s="4" t="s">
        <v>39</v>
      </c>
      <c r="P1238" s="4" t="s">
        <v>61</v>
      </c>
      <c r="Q1238" s="4" t="s">
        <v>3610</v>
      </c>
      <c r="R1238" s="9">
        <v>730.84609053498</v>
      </c>
      <c r="S1238" s="7">
        <v>7.0</v>
      </c>
      <c r="T1238" s="7">
        <v>0.2</v>
      </c>
      <c r="U1238" s="7">
        <v>-36.542304526749</v>
      </c>
      <c r="V1238" s="10" t="str">
        <f t="shared" si="1"/>
        <v>2016-08</v>
      </c>
    </row>
    <row r="1239">
      <c r="A1239" s="7">
        <v>1238.0</v>
      </c>
      <c r="B1239" s="4" t="s">
        <v>3611</v>
      </c>
      <c r="C1239" s="8">
        <v>42605.0</v>
      </c>
      <c r="D1239" s="8">
        <v>42612.0</v>
      </c>
      <c r="E1239" s="4" t="s">
        <v>26</v>
      </c>
      <c r="F1239" s="4" t="s">
        <v>3612</v>
      </c>
      <c r="G1239" s="4" t="s">
        <v>3613</v>
      </c>
      <c r="H1239" s="4" t="s">
        <v>46</v>
      </c>
      <c r="I1239" s="4" t="s">
        <v>30</v>
      </c>
      <c r="J1239" s="4" t="s">
        <v>163</v>
      </c>
      <c r="K1239" s="4" t="s">
        <v>164</v>
      </c>
      <c r="L1239" s="7">
        <v>98105.0</v>
      </c>
      <c r="M1239" s="4" t="s">
        <v>49</v>
      </c>
      <c r="N1239" s="4" t="s">
        <v>2342</v>
      </c>
      <c r="O1239" s="4" t="s">
        <v>39</v>
      </c>
      <c r="P1239" s="4" t="s">
        <v>446</v>
      </c>
      <c r="Q1239" s="4" t="s">
        <v>2343</v>
      </c>
      <c r="R1239" s="9">
        <v>837.6</v>
      </c>
      <c r="S1239" s="7">
        <v>3.0</v>
      </c>
      <c r="T1239" s="7">
        <v>0.2</v>
      </c>
      <c r="U1239" s="7">
        <v>62.82</v>
      </c>
      <c r="V1239" s="10" t="str">
        <f t="shared" si="1"/>
        <v>2016-08</v>
      </c>
    </row>
    <row r="1240">
      <c r="A1240" s="7">
        <v>1239.0</v>
      </c>
      <c r="B1240" s="4" t="s">
        <v>3611</v>
      </c>
      <c r="C1240" s="8">
        <v>42605.0</v>
      </c>
      <c r="D1240" s="8">
        <v>42612.0</v>
      </c>
      <c r="E1240" s="4" t="s">
        <v>26</v>
      </c>
      <c r="F1240" s="4" t="s">
        <v>3612</v>
      </c>
      <c r="G1240" s="4" t="s">
        <v>3613</v>
      </c>
      <c r="H1240" s="4" t="s">
        <v>46</v>
      </c>
      <c r="I1240" s="4" t="s">
        <v>30</v>
      </c>
      <c r="J1240" s="4" t="s">
        <v>163</v>
      </c>
      <c r="K1240" s="4" t="s">
        <v>164</v>
      </c>
      <c r="L1240" s="7">
        <v>98105.0</v>
      </c>
      <c r="M1240" s="4" t="s">
        <v>49</v>
      </c>
      <c r="N1240" s="4" t="s">
        <v>3374</v>
      </c>
      <c r="O1240" s="4" t="s">
        <v>51</v>
      </c>
      <c r="P1240" s="4" t="s">
        <v>205</v>
      </c>
      <c r="Q1240" s="4" t="s">
        <v>3375</v>
      </c>
      <c r="R1240" s="9">
        <v>135.9</v>
      </c>
      <c r="S1240" s="7">
        <v>5.0</v>
      </c>
      <c r="T1240" s="7">
        <v>0.0</v>
      </c>
      <c r="U1240" s="7">
        <v>63.873</v>
      </c>
      <c r="V1240" s="10" t="str">
        <f t="shared" si="1"/>
        <v>2016-08</v>
      </c>
    </row>
    <row r="1241">
      <c r="A1241" s="7">
        <v>1240.0</v>
      </c>
      <c r="B1241" s="4" t="s">
        <v>3611</v>
      </c>
      <c r="C1241" s="8">
        <v>42605.0</v>
      </c>
      <c r="D1241" s="8">
        <v>42612.0</v>
      </c>
      <c r="E1241" s="4" t="s">
        <v>26</v>
      </c>
      <c r="F1241" s="4" t="s">
        <v>3612</v>
      </c>
      <c r="G1241" s="4" t="s">
        <v>3613</v>
      </c>
      <c r="H1241" s="4" t="s">
        <v>46</v>
      </c>
      <c r="I1241" s="4" t="s">
        <v>30</v>
      </c>
      <c r="J1241" s="4" t="s">
        <v>163</v>
      </c>
      <c r="K1241" s="4" t="s">
        <v>164</v>
      </c>
      <c r="L1241" s="7">
        <v>98105.0</v>
      </c>
      <c r="M1241" s="4" t="s">
        <v>49</v>
      </c>
      <c r="N1241" s="4" t="s">
        <v>2604</v>
      </c>
      <c r="O1241" s="4" t="s">
        <v>51</v>
      </c>
      <c r="P1241" s="4" t="s">
        <v>124</v>
      </c>
      <c r="Q1241" s="4" t="s">
        <v>2605</v>
      </c>
      <c r="R1241" s="9">
        <v>34.68</v>
      </c>
      <c r="S1241" s="7">
        <v>6.0</v>
      </c>
      <c r="T1241" s="7">
        <v>0.0</v>
      </c>
      <c r="U1241" s="7">
        <v>16.9932</v>
      </c>
      <c r="V1241" s="10" t="str">
        <f t="shared" si="1"/>
        <v>2016-08</v>
      </c>
    </row>
    <row r="1242">
      <c r="A1242" s="7">
        <v>1241.0</v>
      </c>
      <c r="B1242" s="4" t="s">
        <v>3611</v>
      </c>
      <c r="C1242" s="8">
        <v>42605.0</v>
      </c>
      <c r="D1242" s="8">
        <v>42612.0</v>
      </c>
      <c r="E1242" s="4" t="s">
        <v>26</v>
      </c>
      <c r="F1242" s="4" t="s">
        <v>3612</v>
      </c>
      <c r="G1242" s="4" t="s">
        <v>3613</v>
      </c>
      <c r="H1242" s="4" t="s">
        <v>46</v>
      </c>
      <c r="I1242" s="4" t="s">
        <v>30</v>
      </c>
      <c r="J1242" s="4" t="s">
        <v>163</v>
      </c>
      <c r="K1242" s="4" t="s">
        <v>164</v>
      </c>
      <c r="L1242" s="7">
        <v>98105.0</v>
      </c>
      <c r="M1242" s="4" t="s">
        <v>49</v>
      </c>
      <c r="N1242" s="4" t="s">
        <v>2272</v>
      </c>
      <c r="O1242" s="4" t="s">
        <v>35</v>
      </c>
      <c r="P1242" s="4" t="s">
        <v>263</v>
      </c>
      <c r="Q1242" s="4" t="s">
        <v>2273</v>
      </c>
      <c r="R1242" s="9">
        <v>532.704</v>
      </c>
      <c r="S1242" s="7">
        <v>6.0</v>
      </c>
      <c r="T1242" s="7">
        <v>0.2</v>
      </c>
      <c r="U1242" s="7">
        <v>-39.9528</v>
      </c>
      <c r="V1242" s="10" t="str">
        <f t="shared" si="1"/>
        <v>2016-08</v>
      </c>
    </row>
    <row r="1243">
      <c r="A1243" s="7">
        <v>1242.0</v>
      </c>
      <c r="B1243" s="4" t="s">
        <v>3611</v>
      </c>
      <c r="C1243" s="8">
        <v>42605.0</v>
      </c>
      <c r="D1243" s="8">
        <v>42612.0</v>
      </c>
      <c r="E1243" s="4" t="s">
        <v>26</v>
      </c>
      <c r="F1243" s="4" t="s">
        <v>3612</v>
      </c>
      <c r="G1243" s="4" t="s">
        <v>3613</v>
      </c>
      <c r="H1243" s="4" t="s">
        <v>46</v>
      </c>
      <c r="I1243" s="4" t="s">
        <v>30</v>
      </c>
      <c r="J1243" s="4" t="s">
        <v>163</v>
      </c>
      <c r="K1243" s="4" t="s">
        <v>164</v>
      </c>
      <c r="L1243" s="7">
        <v>98105.0</v>
      </c>
      <c r="M1243" s="4" t="s">
        <v>49</v>
      </c>
      <c r="N1243" s="4" t="s">
        <v>3614</v>
      </c>
      <c r="O1243" s="4" t="s">
        <v>51</v>
      </c>
      <c r="P1243" s="4" t="s">
        <v>283</v>
      </c>
      <c r="Q1243" s="4" t="s">
        <v>3615</v>
      </c>
      <c r="R1243" s="9">
        <v>43.1</v>
      </c>
      <c r="S1243" s="7">
        <v>5.0</v>
      </c>
      <c r="T1243" s="7">
        <v>0.0</v>
      </c>
      <c r="U1243" s="7">
        <v>11.206</v>
      </c>
      <c r="V1243" s="10" t="str">
        <f t="shared" si="1"/>
        <v>2016-08</v>
      </c>
    </row>
    <row r="1244">
      <c r="A1244" s="7">
        <v>1243.0</v>
      </c>
      <c r="B1244" s="4" t="s">
        <v>3611</v>
      </c>
      <c r="C1244" s="8">
        <v>42605.0</v>
      </c>
      <c r="D1244" s="8">
        <v>42612.0</v>
      </c>
      <c r="E1244" s="4" t="s">
        <v>26</v>
      </c>
      <c r="F1244" s="4" t="s">
        <v>3612</v>
      </c>
      <c r="G1244" s="4" t="s">
        <v>3613</v>
      </c>
      <c r="H1244" s="4" t="s">
        <v>46</v>
      </c>
      <c r="I1244" s="4" t="s">
        <v>30</v>
      </c>
      <c r="J1244" s="4" t="s">
        <v>163</v>
      </c>
      <c r="K1244" s="4" t="s">
        <v>164</v>
      </c>
      <c r="L1244" s="7">
        <v>98105.0</v>
      </c>
      <c r="M1244" s="4" t="s">
        <v>49</v>
      </c>
      <c r="N1244" s="4" t="s">
        <v>3616</v>
      </c>
      <c r="O1244" s="4" t="s">
        <v>51</v>
      </c>
      <c r="P1244" s="4" t="s">
        <v>635</v>
      </c>
      <c r="Q1244" s="4" t="s">
        <v>3617</v>
      </c>
      <c r="R1244" s="9">
        <v>15.88</v>
      </c>
      <c r="S1244" s="7">
        <v>4.0</v>
      </c>
      <c r="T1244" s="7">
        <v>0.0</v>
      </c>
      <c r="U1244" s="7">
        <v>0.1588</v>
      </c>
      <c r="V1244" s="10" t="str">
        <f t="shared" si="1"/>
        <v>2016-08</v>
      </c>
    </row>
    <row r="1245">
      <c r="A1245" s="7">
        <v>1244.0</v>
      </c>
      <c r="B1245" s="4" t="s">
        <v>3618</v>
      </c>
      <c r="C1245" s="8">
        <v>42605.0</v>
      </c>
      <c r="D1245" s="8">
        <v>42609.0</v>
      </c>
      <c r="E1245" s="4" t="s">
        <v>26</v>
      </c>
      <c r="F1245" s="4" t="s">
        <v>3157</v>
      </c>
      <c r="G1245" s="4" t="s">
        <v>3158</v>
      </c>
      <c r="H1245" s="4" t="s">
        <v>29</v>
      </c>
      <c r="I1245" s="4" t="s">
        <v>30</v>
      </c>
      <c r="J1245" s="4" t="s">
        <v>222</v>
      </c>
      <c r="K1245" s="4" t="s">
        <v>223</v>
      </c>
      <c r="L1245" s="7">
        <v>10035.0</v>
      </c>
      <c r="M1245" s="4" t="s">
        <v>33</v>
      </c>
      <c r="N1245" s="4" t="s">
        <v>1406</v>
      </c>
      <c r="O1245" s="4" t="s">
        <v>51</v>
      </c>
      <c r="P1245" s="4" t="s">
        <v>93</v>
      </c>
      <c r="Q1245" s="4" t="s">
        <v>1407</v>
      </c>
      <c r="R1245" s="9">
        <v>23.3598765432099</v>
      </c>
      <c r="S1245" s="7">
        <v>5.0</v>
      </c>
      <c r="T1245" s="7">
        <v>0.0</v>
      </c>
      <c r="U1245" s="7">
        <v>9.57754938271605</v>
      </c>
      <c r="V1245" s="10" t="str">
        <f t="shared" si="1"/>
        <v>2016-08</v>
      </c>
    </row>
    <row r="1246">
      <c r="A1246" s="7">
        <v>1245.0</v>
      </c>
      <c r="B1246" s="4" t="s">
        <v>3618</v>
      </c>
      <c r="C1246" s="8">
        <v>42605.0</v>
      </c>
      <c r="D1246" s="8">
        <v>42609.0</v>
      </c>
      <c r="E1246" s="4" t="s">
        <v>26</v>
      </c>
      <c r="F1246" s="4" t="s">
        <v>3157</v>
      </c>
      <c r="G1246" s="4" t="s">
        <v>3158</v>
      </c>
      <c r="H1246" s="4" t="s">
        <v>29</v>
      </c>
      <c r="I1246" s="4" t="s">
        <v>30</v>
      </c>
      <c r="J1246" s="4" t="s">
        <v>222</v>
      </c>
      <c r="K1246" s="4" t="s">
        <v>223</v>
      </c>
      <c r="L1246" s="7">
        <v>10035.0</v>
      </c>
      <c r="M1246" s="4" t="s">
        <v>33</v>
      </c>
      <c r="N1246" s="4" t="s">
        <v>2584</v>
      </c>
      <c r="O1246" s="4" t="s">
        <v>51</v>
      </c>
      <c r="P1246" s="4" t="s">
        <v>283</v>
      </c>
      <c r="Q1246" s="4" t="s">
        <v>2585</v>
      </c>
      <c r="R1246" s="9">
        <v>1141.45349794239</v>
      </c>
      <c r="S1246" s="7">
        <v>5.0</v>
      </c>
      <c r="T1246" s="7">
        <v>0.0</v>
      </c>
      <c r="U1246" s="7">
        <v>308.192444444445</v>
      </c>
      <c r="V1246" s="10" t="str">
        <f t="shared" si="1"/>
        <v>2016-08</v>
      </c>
    </row>
    <row r="1247">
      <c r="A1247" s="7">
        <v>1246.0</v>
      </c>
      <c r="B1247" s="4" t="s">
        <v>3618</v>
      </c>
      <c r="C1247" s="8">
        <v>42605.0</v>
      </c>
      <c r="D1247" s="8">
        <v>42609.0</v>
      </c>
      <c r="E1247" s="4" t="s">
        <v>26</v>
      </c>
      <c r="F1247" s="4" t="s">
        <v>3157</v>
      </c>
      <c r="G1247" s="4" t="s">
        <v>3158</v>
      </c>
      <c r="H1247" s="4" t="s">
        <v>29</v>
      </c>
      <c r="I1247" s="4" t="s">
        <v>30</v>
      </c>
      <c r="J1247" s="4" t="s">
        <v>222</v>
      </c>
      <c r="K1247" s="4" t="s">
        <v>223</v>
      </c>
      <c r="L1247" s="7">
        <v>10035.0</v>
      </c>
      <c r="M1247" s="4" t="s">
        <v>33</v>
      </c>
      <c r="N1247" s="4" t="s">
        <v>3619</v>
      </c>
      <c r="O1247" s="4" t="s">
        <v>51</v>
      </c>
      <c r="P1247" s="4" t="s">
        <v>93</v>
      </c>
      <c r="Q1247" s="4" t="s">
        <v>3620</v>
      </c>
      <c r="R1247" s="9">
        <v>32.1774074074074</v>
      </c>
      <c r="S1247" s="7">
        <v>6.0</v>
      </c>
      <c r="T1247" s="7">
        <v>0.0</v>
      </c>
      <c r="U1247" s="7">
        <v>8.6879</v>
      </c>
      <c r="V1247" s="10" t="str">
        <f t="shared" si="1"/>
        <v>2016-08</v>
      </c>
    </row>
    <row r="1248">
      <c r="A1248" s="7">
        <v>1247.0</v>
      </c>
      <c r="B1248" s="4" t="s">
        <v>3621</v>
      </c>
      <c r="C1248" s="8">
        <v>42605.0</v>
      </c>
      <c r="D1248" s="8">
        <v>42611.0</v>
      </c>
      <c r="E1248" s="4" t="s">
        <v>26</v>
      </c>
      <c r="F1248" s="4" t="s">
        <v>3546</v>
      </c>
      <c r="G1248" s="4" t="s">
        <v>3547</v>
      </c>
      <c r="H1248" s="4" t="s">
        <v>112</v>
      </c>
      <c r="I1248" s="4" t="s">
        <v>30</v>
      </c>
      <c r="J1248" s="4" t="s">
        <v>3622</v>
      </c>
      <c r="K1248" s="4" t="s">
        <v>130</v>
      </c>
      <c r="L1248" s="7">
        <v>53081.0</v>
      </c>
      <c r="M1248" s="4" t="s">
        <v>59</v>
      </c>
      <c r="N1248" s="4" t="s">
        <v>2994</v>
      </c>
      <c r="O1248" s="4" t="s">
        <v>51</v>
      </c>
      <c r="P1248" s="4" t="s">
        <v>297</v>
      </c>
      <c r="Q1248" s="4" t="s">
        <v>2995</v>
      </c>
      <c r="R1248" s="9">
        <v>27.637037037037</v>
      </c>
      <c r="S1248" s="7">
        <v>4.0</v>
      </c>
      <c r="T1248" s="7">
        <v>0.0</v>
      </c>
      <c r="U1248" s="7">
        <v>12.713037037037</v>
      </c>
      <c r="V1248" s="10" t="str">
        <f t="shared" si="1"/>
        <v>2016-08</v>
      </c>
    </row>
    <row r="1249">
      <c r="A1249" s="7">
        <v>1248.0</v>
      </c>
      <c r="B1249" s="4" t="s">
        <v>3621</v>
      </c>
      <c r="C1249" s="8">
        <v>42605.0</v>
      </c>
      <c r="D1249" s="8">
        <v>42611.0</v>
      </c>
      <c r="E1249" s="4" t="s">
        <v>26</v>
      </c>
      <c r="F1249" s="4" t="s">
        <v>3546</v>
      </c>
      <c r="G1249" s="4" t="s">
        <v>3547</v>
      </c>
      <c r="H1249" s="4" t="s">
        <v>112</v>
      </c>
      <c r="I1249" s="4" t="s">
        <v>30</v>
      </c>
      <c r="J1249" s="4" t="s">
        <v>3622</v>
      </c>
      <c r="K1249" s="4" t="s">
        <v>130</v>
      </c>
      <c r="L1249" s="7">
        <v>53081.0</v>
      </c>
      <c r="M1249" s="4" t="s">
        <v>59</v>
      </c>
      <c r="N1249" s="4" t="s">
        <v>3623</v>
      </c>
      <c r="O1249" s="4" t="s">
        <v>51</v>
      </c>
      <c r="P1249" s="4" t="s">
        <v>297</v>
      </c>
      <c r="Q1249" s="4" t="s">
        <v>3624</v>
      </c>
      <c r="R1249" s="9">
        <v>41.2252469135803</v>
      </c>
      <c r="S1249" s="7">
        <v>3.0</v>
      </c>
      <c r="T1249" s="7">
        <v>0.0</v>
      </c>
      <c r="U1249" s="7">
        <v>19.3758660493827</v>
      </c>
      <c r="V1249" s="10" t="str">
        <f t="shared" si="1"/>
        <v>2016-08</v>
      </c>
    </row>
    <row r="1250">
      <c r="A1250" s="7">
        <v>1249.0</v>
      </c>
      <c r="B1250" s="4" t="s">
        <v>3621</v>
      </c>
      <c r="C1250" s="8">
        <v>42605.0</v>
      </c>
      <c r="D1250" s="8">
        <v>42611.0</v>
      </c>
      <c r="E1250" s="4" t="s">
        <v>26</v>
      </c>
      <c r="F1250" s="4" t="s">
        <v>3546</v>
      </c>
      <c r="G1250" s="4" t="s">
        <v>3547</v>
      </c>
      <c r="H1250" s="4" t="s">
        <v>112</v>
      </c>
      <c r="I1250" s="4" t="s">
        <v>30</v>
      </c>
      <c r="J1250" s="4" t="s">
        <v>3622</v>
      </c>
      <c r="K1250" s="4" t="s">
        <v>130</v>
      </c>
      <c r="L1250" s="7">
        <v>53081.0</v>
      </c>
      <c r="M1250" s="4" t="s">
        <v>59</v>
      </c>
      <c r="N1250" s="4" t="s">
        <v>1722</v>
      </c>
      <c r="O1250" s="4" t="s">
        <v>51</v>
      </c>
      <c r="P1250" s="4" t="s">
        <v>52</v>
      </c>
      <c r="Q1250" s="4" t="s">
        <v>1723</v>
      </c>
      <c r="R1250" s="9">
        <v>16.4177160493827</v>
      </c>
      <c r="S1250" s="7">
        <v>1.0</v>
      </c>
      <c r="T1250" s="7">
        <v>0.0</v>
      </c>
      <c r="U1250" s="7">
        <v>4.59696049382716</v>
      </c>
      <c r="V1250" s="10" t="str">
        <f t="shared" si="1"/>
        <v>2016-08</v>
      </c>
    </row>
    <row r="1251">
      <c r="A1251" s="7">
        <v>1250.0</v>
      </c>
      <c r="B1251" s="4" t="s">
        <v>3621</v>
      </c>
      <c r="C1251" s="8">
        <v>42605.0</v>
      </c>
      <c r="D1251" s="8">
        <v>42611.0</v>
      </c>
      <c r="E1251" s="4" t="s">
        <v>26</v>
      </c>
      <c r="F1251" s="4" t="s">
        <v>3546</v>
      </c>
      <c r="G1251" s="4" t="s">
        <v>3547</v>
      </c>
      <c r="H1251" s="4" t="s">
        <v>112</v>
      </c>
      <c r="I1251" s="4" t="s">
        <v>30</v>
      </c>
      <c r="J1251" s="4" t="s">
        <v>3622</v>
      </c>
      <c r="K1251" s="4" t="s">
        <v>130</v>
      </c>
      <c r="L1251" s="7">
        <v>53081.0</v>
      </c>
      <c r="M1251" s="4" t="s">
        <v>59</v>
      </c>
      <c r="N1251" s="4" t="s">
        <v>3625</v>
      </c>
      <c r="O1251" s="4" t="s">
        <v>39</v>
      </c>
      <c r="P1251" s="4" t="s">
        <v>61</v>
      </c>
      <c r="Q1251" s="4" t="s">
        <v>3626</v>
      </c>
      <c r="R1251" s="9">
        <v>2.17148148148148</v>
      </c>
      <c r="S1251" s="7">
        <v>2.0</v>
      </c>
      <c r="T1251" s="7">
        <v>0.0</v>
      </c>
      <c r="U1251" s="7">
        <v>0.977166666666667</v>
      </c>
      <c r="V1251" s="10" t="str">
        <f t="shared" si="1"/>
        <v>2016-08</v>
      </c>
    </row>
    <row r="1252">
      <c r="A1252" s="7">
        <v>1251.0</v>
      </c>
      <c r="B1252" s="4" t="s">
        <v>3627</v>
      </c>
      <c r="C1252" s="8">
        <v>42608.0</v>
      </c>
      <c r="D1252" s="8">
        <v>42609.0</v>
      </c>
      <c r="E1252" s="4" t="s">
        <v>43</v>
      </c>
      <c r="F1252" s="4" t="s">
        <v>2874</v>
      </c>
      <c r="G1252" s="4" t="s">
        <v>2875</v>
      </c>
      <c r="H1252" s="4" t="s">
        <v>46</v>
      </c>
      <c r="I1252" s="4" t="s">
        <v>30</v>
      </c>
      <c r="J1252" s="4" t="s">
        <v>2978</v>
      </c>
      <c r="K1252" s="4" t="s">
        <v>48</v>
      </c>
      <c r="L1252" s="7">
        <v>95123.0</v>
      </c>
      <c r="M1252" s="4" t="s">
        <v>49</v>
      </c>
      <c r="N1252" s="4" t="s">
        <v>3628</v>
      </c>
      <c r="O1252" s="4" t="s">
        <v>51</v>
      </c>
      <c r="P1252" s="4" t="s">
        <v>272</v>
      </c>
      <c r="Q1252" s="4" t="s">
        <v>3629</v>
      </c>
      <c r="R1252" s="9">
        <v>10.23</v>
      </c>
      <c r="S1252" s="7">
        <v>3.0</v>
      </c>
      <c r="T1252" s="7">
        <v>0.0</v>
      </c>
      <c r="U1252" s="7">
        <v>4.9104</v>
      </c>
      <c r="V1252" s="10" t="str">
        <f t="shared" si="1"/>
        <v>2016-08</v>
      </c>
    </row>
    <row r="1253">
      <c r="A1253" s="7">
        <v>1252.0</v>
      </c>
      <c r="B1253" s="4" t="s">
        <v>3627</v>
      </c>
      <c r="C1253" s="8">
        <v>42608.0</v>
      </c>
      <c r="D1253" s="8">
        <v>42609.0</v>
      </c>
      <c r="E1253" s="4" t="s">
        <v>43</v>
      </c>
      <c r="F1253" s="4" t="s">
        <v>2874</v>
      </c>
      <c r="G1253" s="4" t="s">
        <v>2875</v>
      </c>
      <c r="H1253" s="4" t="s">
        <v>46</v>
      </c>
      <c r="I1253" s="4" t="s">
        <v>30</v>
      </c>
      <c r="J1253" s="4" t="s">
        <v>2978</v>
      </c>
      <c r="K1253" s="4" t="s">
        <v>48</v>
      </c>
      <c r="L1253" s="7">
        <v>95123.0</v>
      </c>
      <c r="M1253" s="4" t="s">
        <v>49</v>
      </c>
      <c r="N1253" s="4" t="s">
        <v>3630</v>
      </c>
      <c r="O1253" s="4" t="s">
        <v>51</v>
      </c>
      <c r="P1253" s="4" t="s">
        <v>124</v>
      </c>
      <c r="Q1253" s="4" t="s">
        <v>3631</v>
      </c>
      <c r="R1253" s="9">
        <v>154.9</v>
      </c>
      <c r="S1253" s="7">
        <v>5.0</v>
      </c>
      <c r="T1253" s="7">
        <v>0.0</v>
      </c>
      <c r="U1253" s="7">
        <v>69.705</v>
      </c>
      <c r="V1253" s="10" t="str">
        <f t="shared" si="1"/>
        <v>2016-08</v>
      </c>
    </row>
    <row r="1254">
      <c r="A1254" s="7">
        <v>1253.0</v>
      </c>
      <c r="B1254" s="4" t="s">
        <v>3632</v>
      </c>
      <c r="C1254" s="8">
        <v>42608.0</v>
      </c>
      <c r="D1254" s="8">
        <v>42610.0</v>
      </c>
      <c r="E1254" s="4" t="s">
        <v>43</v>
      </c>
      <c r="F1254" s="4" t="s">
        <v>2191</v>
      </c>
      <c r="G1254" s="4" t="s">
        <v>2192</v>
      </c>
      <c r="H1254" s="4" t="s">
        <v>29</v>
      </c>
      <c r="I1254" s="4" t="s">
        <v>30</v>
      </c>
      <c r="J1254" s="4" t="s">
        <v>2612</v>
      </c>
      <c r="K1254" s="4" t="s">
        <v>58</v>
      </c>
      <c r="L1254" s="7">
        <v>77506.0</v>
      </c>
      <c r="M1254" s="4" t="s">
        <v>59</v>
      </c>
      <c r="N1254" s="4" t="s">
        <v>3633</v>
      </c>
      <c r="O1254" s="4" t="s">
        <v>39</v>
      </c>
      <c r="P1254" s="4" t="s">
        <v>61</v>
      </c>
      <c r="Q1254" s="4" t="s">
        <v>3634</v>
      </c>
      <c r="R1254" s="9">
        <v>175.653214814815</v>
      </c>
      <c r="S1254" s="7">
        <v>2.0</v>
      </c>
      <c r="T1254" s="7">
        <v>0.2</v>
      </c>
      <c r="U1254" s="7">
        <v>48.3046340740741</v>
      </c>
      <c r="V1254" s="10" t="str">
        <f t="shared" si="1"/>
        <v>2016-08</v>
      </c>
    </row>
    <row r="1255">
      <c r="A1255" s="7">
        <v>1254.0</v>
      </c>
      <c r="B1255" s="4" t="s">
        <v>3632</v>
      </c>
      <c r="C1255" s="8">
        <v>42608.0</v>
      </c>
      <c r="D1255" s="8">
        <v>42610.0</v>
      </c>
      <c r="E1255" s="4" t="s">
        <v>43</v>
      </c>
      <c r="F1255" s="4" t="s">
        <v>2191</v>
      </c>
      <c r="G1255" s="4" t="s">
        <v>2192</v>
      </c>
      <c r="H1255" s="4" t="s">
        <v>29</v>
      </c>
      <c r="I1255" s="4" t="s">
        <v>30</v>
      </c>
      <c r="J1255" s="4" t="s">
        <v>2612</v>
      </c>
      <c r="K1255" s="4" t="s">
        <v>58</v>
      </c>
      <c r="L1255" s="7">
        <v>77506.0</v>
      </c>
      <c r="M1255" s="4" t="s">
        <v>59</v>
      </c>
      <c r="N1255" s="4" t="s">
        <v>2935</v>
      </c>
      <c r="O1255" s="4" t="s">
        <v>35</v>
      </c>
      <c r="P1255" s="4" t="s">
        <v>263</v>
      </c>
      <c r="Q1255" s="4" t="s">
        <v>2936</v>
      </c>
      <c r="R1255" s="9">
        <v>1125.0791308642</v>
      </c>
      <c r="S1255" s="7">
        <v>6.0</v>
      </c>
      <c r="T1255" s="7">
        <v>0.3</v>
      </c>
      <c r="U1255" s="7">
        <v>-32.1451180246914</v>
      </c>
      <c r="V1255" s="10" t="str">
        <f t="shared" si="1"/>
        <v>2016-08</v>
      </c>
    </row>
    <row r="1256">
      <c r="A1256" s="7">
        <v>1255.0</v>
      </c>
      <c r="B1256" s="4" t="s">
        <v>3635</v>
      </c>
      <c r="C1256" s="8">
        <v>42608.0</v>
      </c>
      <c r="D1256" s="8">
        <v>42611.0</v>
      </c>
      <c r="E1256" s="4" t="s">
        <v>98</v>
      </c>
      <c r="F1256" s="4" t="s">
        <v>3427</v>
      </c>
      <c r="G1256" s="4" t="s">
        <v>3428</v>
      </c>
      <c r="H1256" s="4" t="s">
        <v>46</v>
      </c>
      <c r="I1256" s="4" t="s">
        <v>30</v>
      </c>
      <c r="J1256" s="4" t="s">
        <v>163</v>
      </c>
      <c r="K1256" s="4" t="s">
        <v>164</v>
      </c>
      <c r="L1256" s="7">
        <v>98103.0</v>
      </c>
      <c r="M1256" s="4" t="s">
        <v>49</v>
      </c>
      <c r="N1256" s="4" t="s">
        <v>1417</v>
      </c>
      <c r="O1256" s="4" t="s">
        <v>51</v>
      </c>
      <c r="P1256" s="4" t="s">
        <v>124</v>
      </c>
      <c r="Q1256" s="4" t="s">
        <v>1418</v>
      </c>
      <c r="R1256" s="9">
        <v>6.48</v>
      </c>
      <c r="S1256" s="7">
        <v>1.0</v>
      </c>
      <c r="T1256" s="7">
        <v>0.0</v>
      </c>
      <c r="U1256" s="7">
        <v>3.1104</v>
      </c>
      <c r="V1256" s="10" t="str">
        <f t="shared" si="1"/>
        <v>2016-08</v>
      </c>
    </row>
    <row r="1257">
      <c r="A1257" s="7">
        <v>1256.0</v>
      </c>
      <c r="B1257" s="4" t="s">
        <v>3636</v>
      </c>
      <c r="C1257" s="8">
        <v>42608.0</v>
      </c>
      <c r="D1257" s="8">
        <v>42611.0</v>
      </c>
      <c r="E1257" s="4" t="s">
        <v>43</v>
      </c>
      <c r="F1257" s="4" t="s">
        <v>3637</v>
      </c>
      <c r="G1257" s="4" t="s">
        <v>3638</v>
      </c>
      <c r="H1257" s="4" t="s">
        <v>29</v>
      </c>
      <c r="I1257" s="4" t="s">
        <v>30</v>
      </c>
      <c r="J1257" s="4" t="s">
        <v>261</v>
      </c>
      <c r="K1257" s="4" t="s">
        <v>48</v>
      </c>
      <c r="L1257" s="7">
        <v>92037.0</v>
      </c>
      <c r="M1257" s="4" t="s">
        <v>49</v>
      </c>
      <c r="N1257" s="4" t="s">
        <v>2366</v>
      </c>
      <c r="O1257" s="4" t="s">
        <v>35</v>
      </c>
      <c r="P1257" s="4" t="s">
        <v>263</v>
      </c>
      <c r="Q1257" s="4" t="s">
        <v>2367</v>
      </c>
      <c r="R1257" s="9">
        <v>1603.136</v>
      </c>
      <c r="S1257" s="7">
        <v>4.0</v>
      </c>
      <c r="T1257" s="7">
        <v>0.2</v>
      </c>
      <c r="U1257" s="7">
        <v>100.196</v>
      </c>
      <c r="V1257" s="10" t="str">
        <f t="shared" si="1"/>
        <v>2016-08</v>
      </c>
    </row>
    <row r="1258">
      <c r="A1258" s="7">
        <v>1257.0</v>
      </c>
      <c r="B1258" s="4" t="s">
        <v>3639</v>
      </c>
      <c r="C1258" s="8">
        <v>42608.0</v>
      </c>
      <c r="D1258" s="8">
        <v>42615.0</v>
      </c>
      <c r="E1258" s="4" t="s">
        <v>26</v>
      </c>
      <c r="F1258" s="4" t="s">
        <v>1192</v>
      </c>
      <c r="G1258" s="4" t="s">
        <v>1193</v>
      </c>
      <c r="H1258" s="4" t="s">
        <v>29</v>
      </c>
      <c r="I1258" s="4" t="s">
        <v>30</v>
      </c>
      <c r="J1258" s="4" t="s">
        <v>90</v>
      </c>
      <c r="K1258" s="4" t="s">
        <v>91</v>
      </c>
      <c r="L1258" s="7">
        <v>19140.0</v>
      </c>
      <c r="M1258" s="4" t="s">
        <v>33</v>
      </c>
      <c r="N1258" s="4" t="s">
        <v>3640</v>
      </c>
      <c r="O1258" s="4" t="s">
        <v>51</v>
      </c>
      <c r="P1258" s="4" t="s">
        <v>93</v>
      </c>
      <c r="Q1258" s="4" t="s">
        <v>3641</v>
      </c>
      <c r="R1258" s="9">
        <v>6.00794074074074</v>
      </c>
      <c r="S1258" s="7">
        <v>3.0</v>
      </c>
      <c r="T1258" s="7">
        <v>0.2</v>
      </c>
      <c r="U1258" s="7">
        <v>1.80238222222222</v>
      </c>
      <c r="V1258" s="10" t="str">
        <f t="shared" si="1"/>
        <v>2016-08</v>
      </c>
    </row>
    <row r="1259">
      <c r="A1259" s="7">
        <v>1258.0</v>
      </c>
      <c r="B1259" s="4" t="s">
        <v>3639</v>
      </c>
      <c r="C1259" s="8">
        <v>42608.0</v>
      </c>
      <c r="D1259" s="8">
        <v>42615.0</v>
      </c>
      <c r="E1259" s="4" t="s">
        <v>26</v>
      </c>
      <c r="F1259" s="4" t="s">
        <v>1192</v>
      </c>
      <c r="G1259" s="4" t="s">
        <v>1193</v>
      </c>
      <c r="H1259" s="4" t="s">
        <v>29</v>
      </c>
      <c r="I1259" s="4" t="s">
        <v>30</v>
      </c>
      <c r="J1259" s="4" t="s">
        <v>90</v>
      </c>
      <c r="K1259" s="4" t="s">
        <v>91</v>
      </c>
      <c r="L1259" s="7">
        <v>19140.0</v>
      </c>
      <c r="M1259" s="4" t="s">
        <v>33</v>
      </c>
      <c r="N1259" s="4" t="s">
        <v>1358</v>
      </c>
      <c r="O1259" s="4" t="s">
        <v>39</v>
      </c>
      <c r="P1259" s="4" t="s">
        <v>61</v>
      </c>
      <c r="Q1259" s="4" t="s">
        <v>1359</v>
      </c>
      <c r="R1259" s="9">
        <v>52.6836674897119</v>
      </c>
      <c r="S1259" s="7">
        <v>2.0</v>
      </c>
      <c r="T1259" s="7">
        <v>0.2</v>
      </c>
      <c r="U1259" s="7">
        <v>14.4880085596708</v>
      </c>
      <c r="V1259" s="10" t="str">
        <f t="shared" si="1"/>
        <v>2016-08</v>
      </c>
    </row>
    <row r="1260">
      <c r="A1260" s="7">
        <v>1259.0</v>
      </c>
      <c r="B1260" s="4" t="s">
        <v>3642</v>
      </c>
      <c r="C1260" s="8">
        <v>42608.0</v>
      </c>
      <c r="D1260" s="8">
        <v>42610.0</v>
      </c>
      <c r="E1260" s="4" t="s">
        <v>98</v>
      </c>
      <c r="F1260" s="4" t="s">
        <v>3643</v>
      </c>
      <c r="G1260" s="4" t="s">
        <v>3644</v>
      </c>
      <c r="H1260" s="4" t="s">
        <v>29</v>
      </c>
      <c r="I1260" s="4" t="s">
        <v>30</v>
      </c>
      <c r="J1260" s="4" t="s">
        <v>47</v>
      </c>
      <c r="K1260" s="4" t="s">
        <v>48</v>
      </c>
      <c r="L1260" s="7">
        <v>90045.0</v>
      </c>
      <c r="M1260" s="4" t="s">
        <v>49</v>
      </c>
      <c r="N1260" s="4" t="s">
        <v>3645</v>
      </c>
      <c r="O1260" s="4" t="s">
        <v>51</v>
      </c>
      <c r="P1260" s="4" t="s">
        <v>93</v>
      </c>
      <c r="Q1260" s="4" t="s">
        <v>3646</v>
      </c>
      <c r="R1260" s="9">
        <v>8.26</v>
      </c>
      <c r="S1260" s="7">
        <v>2.0</v>
      </c>
      <c r="T1260" s="7">
        <v>0.0</v>
      </c>
      <c r="U1260" s="7">
        <v>3.7996</v>
      </c>
      <c r="V1260" s="10" t="str">
        <f t="shared" si="1"/>
        <v>2016-08</v>
      </c>
    </row>
    <row r="1261">
      <c r="A1261" s="7">
        <v>1260.0</v>
      </c>
      <c r="B1261" s="4" t="s">
        <v>3647</v>
      </c>
      <c r="C1261" s="8">
        <v>42608.0</v>
      </c>
      <c r="D1261" s="8">
        <v>42613.0</v>
      </c>
      <c r="E1261" s="4" t="s">
        <v>26</v>
      </c>
      <c r="F1261" s="4" t="s">
        <v>1186</v>
      </c>
      <c r="G1261" s="4" t="s">
        <v>1187</v>
      </c>
      <c r="H1261" s="4" t="s">
        <v>29</v>
      </c>
      <c r="I1261" s="4" t="s">
        <v>30</v>
      </c>
      <c r="J1261" s="4" t="s">
        <v>222</v>
      </c>
      <c r="K1261" s="4" t="s">
        <v>223</v>
      </c>
      <c r="L1261" s="7">
        <v>10035.0</v>
      </c>
      <c r="M1261" s="4" t="s">
        <v>33</v>
      </c>
      <c r="N1261" s="4" t="s">
        <v>3648</v>
      </c>
      <c r="O1261" s="4" t="s">
        <v>39</v>
      </c>
      <c r="P1261" s="4" t="s">
        <v>40</v>
      </c>
      <c r="Q1261" s="4" t="s">
        <v>3649</v>
      </c>
      <c r="R1261" s="9">
        <v>36.2320987654321</v>
      </c>
      <c r="S1261" s="7">
        <v>6.0</v>
      </c>
      <c r="T1261" s="7">
        <v>0.0</v>
      </c>
      <c r="U1261" s="7">
        <v>9.05802469135803</v>
      </c>
      <c r="V1261" s="10" t="str">
        <f t="shared" si="1"/>
        <v>2016-08</v>
      </c>
    </row>
    <row r="1262">
      <c r="A1262" s="7">
        <v>1261.0</v>
      </c>
      <c r="B1262" s="4" t="s">
        <v>3647</v>
      </c>
      <c r="C1262" s="8">
        <v>42608.0</v>
      </c>
      <c r="D1262" s="8">
        <v>42613.0</v>
      </c>
      <c r="E1262" s="4" t="s">
        <v>26</v>
      </c>
      <c r="F1262" s="4" t="s">
        <v>1186</v>
      </c>
      <c r="G1262" s="4" t="s">
        <v>1187</v>
      </c>
      <c r="H1262" s="4" t="s">
        <v>29</v>
      </c>
      <c r="I1262" s="4" t="s">
        <v>30</v>
      </c>
      <c r="J1262" s="4" t="s">
        <v>222</v>
      </c>
      <c r="K1262" s="4" t="s">
        <v>223</v>
      </c>
      <c r="L1262" s="7">
        <v>10035.0</v>
      </c>
      <c r="M1262" s="4" t="s">
        <v>33</v>
      </c>
      <c r="N1262" s="4" t="s">
        <v>914</v>
      </c>
      <c r="O1262" s="4" t="s">
        <v>39</v>
      </c>
      <c r="P1262" s="4" t="s">
        <v>61</v>
      </c>
      <c r="Q1262" s="4" t="s">
        <v>915</v>
      </c>
      <c r="R1262" s="9">
        <v>274.430699588477</v>
      </c>
      <c r="S1262" s="7">
        <v>5.0</v>
      </c>
      <c r="T1262" s="7">
        <v>0.0</v>
      </c>
      <c r="U1262" s="7">
        <v>96.0507448559671</v>
      </c>
      <c r="V1262" s="10" t="str">
        <f t="shared" si="1"/>
        <v>2016-08</v>
      </c>
    </row>
    <row r="1263">
      <c r="A1263" s="7">
        <v>1262.0</v>
      </c>
      <c r="B1263" s="4" t="s">
        <v>3650</v>
      </c>
      <c r="C1263" s="8">
        <v>42608.0</v>
      </c>
      <c r="D1263" s="8">
        <v>42612.0</v>
      </c>
      <c r="E1263" s="4" t="s">
        <v>26</v>
      </c>
      <c r="F1263" s="4" t="s">
        <v>3651</v>
      </c>
      <c r="G1263" s="4" t="s">
        <v>3652</v>
      </c>
      <c r="H1263" s="4" t="s">
        <v>112</v>
      </c>
      <c r="I1263" s="4" t="s">
        <v>30</v>
      </c>
      <c r="J1263" s="4" t="s">
        <v>129</v>
      </c>
      <c r="K1263" s="4" t="s">
        <v>130</v>
      </c>
      <c r="L1263" s="7">
        <v>53132.0</v>
      </c>
      <c r="M1263" s="4" t="s">
        <v>59</v>
      </c>
      <c r="N1263" s="4" t="s">
        <v>3653</v>
      </c>
      <c r="O1263" s="4" t="s">
        <v>39</v>
      </c>
      <c r="P1263" s="4" t="s">
        <v>61</v>
      </c>
      <c r="Q1263" s="4" t="s">
        <v>3654</v>
      </c>
      <c r="R1263" s="9">
        <v>52.6682962962963</v>
      </c>
      <c r="S1263" s="7">
        <v>3.0</v>
      </c>
      <c r="T1263" s="7">
        <v>0.0</v>
      </c>
      <c r="U1263" s="7">
        <v>16.3271718518519</v>
      </c>
      <c r="V1263" s="10" t="str">
        <f t="shared" si="1"/>
        <v>2016-08</v>
      </c>
    </row>
    <row r="1264">
      <c r="A1264" s="7">
        <v>1263.0</v>
      </c>
      <c r="B1264" s="4" t="s">
        <v>3655</v>
      </c>
      <c r="C1264" s="8">
        <v>42608.0</v>
      </c>
      <c r="D1264" s="8">
        <v>42615.0</v>
      </c>
      <c r="E1264" s="4" t="s">
        <v>26</v>
      </c>
      <c r="F1264" s="4" t="s">
        <v>3123</v>
      </c>
      <c r="G1264" s="4" t="s">
        <v>3124</v>
      </c>
      <c r="H1264" s="4" t="s">
        <v>46</v>
      </c>
      <c r="I1264" s="4" t="s">
        <v>30</v>
      </c>
      <c r="J1264" s="4" t="s">
        <v>1461</v>
      </c>
      <c r="K1264" s="4" t="s">
        <v>884</v>
      </c>
      <c r="L1264" s="7">
        <v>48234.0</v>
      </c>
      <c r="M1264" s="4" t="s">
        <v>59</v>
      </c>
      <c r="N1264" s="4" t="s">
        <v>3656</v>
      </c>
      <c r="O1264" s="4" t="s">
        <v>51</v>
      </c>
      <c r="P1264" s="4" t="s">
        <v>124</v>
      </c>
      <c r="Q1264" s="4" t="s">
        <v>3657</v>
      </c>
      <c r="R1264" s="9">
        <v>12.6922139917695</v>
      </c>
      <c r="S1264" s="7">
        <v>2.0</v>
      </c>
      <c r="T1264" s="7">
        <v>0.0</v>
      </c>
      <c r="U1264" s="7">
        <v>6.21918485596708</v>
      </c>
      <c r="V1264" s="10" t="str">
        <f t="shared" si="1"/>
        <v>2016-08</v>
      </c>
    </row>
    <row r="1265">
      <c r="A1265" s="7">
        <v>1264.0</v>
      </c>
      <c r="B1265" s="4" t="s">
        <v>3655</v>
      </c>
      <c r="C1265" s="8">
        <v>42608.0</v>
      </c>
      <c r="D1265" s="8">
        <v>42615.0</v>
      </c>
      <c r="E1265" s="4" t="s">
        <v>26</v>
      </c>
      <c r="F1265" s="4" t="s">
        <v>3123</v>
      </c>
      <c r="G1265" s="4" t="s">
        <v>3124</v>
      </c>
      <c r="H1265" s="4" t="s">
        <v>46</v>
      </c>
      <c r="I1265" s="4" t="s">
        <v>30</v>
      </c>
      <c r="J1265" s="4" t="s">
        <v>1461</v>
      </c>
      <c r="K1265" s="4" t="s">
        <v>884</v>
      </c>
      <c r="L1265" s="7">
        <v>48234.0</v>
      </c>
      <c r="M1265" s="4" t="s">
        <v>59</v>
      </c>
      <c r="N1265" s="4" t="s">
        <v>3658</v>
      </c>
      <c r="O1265" s="4" t="s">
        <v>39</v>
      </c>
      <c r="P1265" s="4" t="s">
        <v>40</v>
      </c>
      <c r="Q1265" s="4" t="s">
        <v>3659</v>
      </c>
      <c r="R1265" s="9">
        <v>230.534962962963</v>
      </c>
      <c r="S1265" s="7">
        <v>3.0</v>
      </c>
      <c r="T1265" s="7">
        <v>0.0</v>
      </c>
      <c r="U1265" s="7">
        <v>64.5497896296296</v>
      </c>
      <c r="V1265" s="10" t="str">
        <f t="shared" si="1"/>
        <v>2016-08</v>
      </c>
    </row>
    <row r="1266">
      <c r="A1266" s="7">
        <v>1265.0</v>
      </c>
      <c r="B1266" s="4" t="s">
        <v>3655</v>
      </c>
      <c r="C1266" s="8">
        <v>42608.0</v>
      </c>
      <c r="D1266" s="8">
        <v>42615.0</v>
      </c>
      <c r="E1266" s="4" t="s">
        <v>26</v>
      </c>
      <c r="F1266" s="4" t="s">
        <v>3123</v>
      </c>
      <c r="G1266" s="4" t="s">
        <v>3124</v>
      </c>
      <c r="H1266" s="4" t="s">
        <v>46</v>
      </c>
      <c r="I1266" s="4" t="s">
        <v>30</v>
      </c>
      <c r="J1266" s="4" t="s">
        <v>1461</v>
      </c>
      <c r="K1266" s="4" t="s">
        <v>884</v>
      </c>
      <c r="L1266" s="7">
        <v>48234.0</v>
      </c>
      <c r="M1266" s="4" t="s">
        <v>59</v>
      </c>
      <c r="N1266" s="4" t="s">
        <v>3660</v>
      </c>
      <c r="O1266" s="4" t="s">
        <v>35</v>
      </c>
      <c r="P1266" s="4" t="s">
        <v>73</v>
      </c>
      <c r="Q1266" s="4" t="s">
        <v>3661</v>
      </c>
      <c r="R1266" s="9">
        <v>491.702518518519</v>
      </c>
      <c r="S1266" s="7">
        <v>4.0</v>
      </c>
      <c r="T1266" s="7">
        <v>0.0</v>
      </c>
      <c r="U1266" s="7">
        <v>108.174554074074</v>
      </c>
      <c r="V1266" s="10" t="str">
        <f t="shared" si="1"/>
        <v>2016-08</v>
      </c>
    </row>
    <row r="1267">
      <c r="A1267" s="7">
        <v>1266.0</v>
      </c>
      <c r="B1267" s="4" t="s">
        <v>3655</v>
      </c>
      <c r="C1267" s="8">
        <v>42608.0</v>
      </c>
      <c r="D1267" s="8">
        <v>42615.0</v>
      </c>
      <c r="E1267" s="4" t="s">
        <v>26</v>
      </c>
      <c r="F1267" s="4" t="s">
        <v>3123</v>
      </c>
      <c r="G1267" s="4" t="s">
        <v>3124</v>
      </c>
      <c r="H1267" s="4" t="s">
        <v>46</v>
      </c>
      <c r="I1267" s="4" t="s">
        <v>30</v>
      </c>
      <c r="J1267" s="4" t="s">
        <v>1461</v>
      </c>
      <c r="K1267" s="4" t="s">
        <v>884</v>
      </c>
      <c r="L1267" s="7">
        <v>48234.0</v>
      </c>
      <c r="M1267" s="4" t="s">
        <v>59</v>
      </c>
      <c r="N1267" s="4" t="s">
        <v>3662</v>
      </c>
      <c r="O1267" s="4" t="s">
        <v>39</v>
      </c>
      <c r="P1267" s="4" t="s">
        <v>61</v>
      </c>
      <c r="Q1267" s="4" t="s">
        <v>3663</v>
      </c>
      <c r="R1267" s="9">
        <v>526.979407407407</v>
      </c>
      <c r="S1267" s="7">
        <v>3.0</v>
      </c>
      <c r="T1267" s="7">
        <v>0.0</v>
      </c>
      <c r="U1267" s="7">
        <v>179.172998518519</v>
      </c>
      <c r="V1267" s="10" t="str">
        <f t="shared" si="1"/>
        <v>2016-08</v>
      </c>
    </row>
    <row r="1268">
      <c r="A1268" s="7">
        <v>1267.0</v>
      </c>
      <c r="B1268" s="4" t="s">
        <v>3655</v>
      </c>
      <c r="C1268" s="8">
        <v>42608.0</v>
      </c>
      <c r="D1268" s="8">
        <v>42615.0</v>
      </c>
      <c r="E1268" s="4" t="s">
        <v>26</v>
      </c>
      <c r="F1268" s="4" t="s">
        <v>3123</v>
      </c>
      <c r="G1268" s="4" t="s">
        <v>3124</v>
      </c>
      <c r="H1268" s="4" t="s">
        <v>46</v>
      </c>
      <c r="I1268" s="4" t="s">
        <v>30</v>
      </c>
      <c r="J1268" s="4" t="s">
        <v>1461</v>
      </c>
      <c r="K1268" s="4" t="s">
        <v>884</v>
      </c>
      <c r="L1268" s="7">
        <v>48234.0</v>
      </c>
      <c r="M1268" s="4" t="s">
        <v>59</v>
      </c>
      <c r="N1268" s="4" t="s">
        <v>3664</v>
      </c>
      <c r="O1268" s="4" t="s">
        <v>51</v>
      </c>
      <c r="P1268" s="4" t="s">
        <v>93</v>
      </c>
      <c r="Q1268" s="4" t="s">
        <v>3665</v>
      </c>
      <c r="R1268" s="9">
        <v>9.48622222222222</v>
      </c>
      <c r="S1268" s="7">
        <v>3.0</v>
      </c>
      <c r="T1268" s="7">
        <v>0.0</v>
      </c>
      <c r="U1268" s="7">
        <v>2.75100444444444</v>
      </c>
      <c r="V1268" s="10" t="str">
        <f t="shared" si="1"/>
        <v>2016-08</v>
      </c>
    </row>
    <row r="1269">
      <c r="A1269" s="7">
        <v>1268.0</v>
      </c>
      <c r="B1269" s="4" t="s">
        <v>3666</v>
      </c>
      <c r="C1269" s="8">
        <v>42608.0</v>
      </c>
      <c r="D1269" s="8">
        <v>42612.0</v>
      </c>
      <c r="E1269" s="4" t="s">
        <v>26</v>
      </c>
      <c r="F1269" s="4" t="s">
        <v>3667</v>
      </c>
      <c r="G1269" s="4" t="s">
        <v>3668</v>
      </c>
      <c r="H1269" s="4" t="s">
        <v>46</v>
      </c>
      <c r="I1269" s="4" t="s">
        <v>30</v>
      </c>
      <c r="J1269" s="4" t="s">
        <v>2223</v>
      </c>
      <c r="K1269" s="4" t="s">
        <v>255</v>
      </c>
      <c r="L1269" s="7">
        <v>30605.0</v>
      </c>
      <c r="M1269" s="4" t="s">
        <v>83</v>
      </c>
      <c r="N1269" s="4" t="s">
        <v>3669</v>
      </c>
      <c r="O1269" s="4" t="s">
        <v>35</v>
      </c>
      <c r="P1269" s="4" t="s">
        <v>121</v>
      </c>
      <c r="Q1269" s="4" t="s">
        <v>3670</v>
      </c>
      <c r="R1269" s="9">
        <v>140.78603722844</v>
      </c>
      <c r="S1269" s="7">
        <v>3.0</v>
      </c>
      <c r="T1269" s="7">
        <v>0.0</v>
      </c>
      <c r="U1269" s="7">
        <v>30.9729281902567</v>
      </c>
      <c r="V1269" s="10" t="str">
        <f t="shared" si="1"/>
        <v>2016-08</v>
      </c>
    </row>
    <row r="1270">
      <c r="A1270" s="7">
        <v>1269.0</v>
      </c>
      <c r="B1270" s="4" t="s">
        <v>3671</v>
      </c>
      <c r="C1270" s="8">
        <v>42608.0</v>
      </c>
      <c r="D1270" s="8">
        <v>42613.0</v>
      </c>
      <c r="E1270" s="4" t="s">
        <v>26</v>
      </c>
      <c r="F1270" s="4" t="s">
        <v>1819</v>
      </c>
      <c r="G1270" s="4" t="s">
        <v>1820</v>
      </c>
      <c r="H1270" s="4" t="s">
        <v>29</v>
      </c>
      <c r="I1270" s="4" t="s">
        <v>30</v>
      </c>
      <c r="J1270" s="4" t="s">
        <v>222</v>
      </c>
      <c r="K1270" s="4" t="s">
        <v>223</v>
      </c>
      <c r="L1270" s="7">
        <v>10024.0</v>
      </c>
      <c r="M1270" s="4" t="s">
        <v>33</v>
      </c>
      <c r="N1270" s="4" t="s">
        <v>3672</v>
      </c>
      <c r="O1270" s="4" t="s">
        <v>51</v>
      </c>
      <c r="P1270" s="4" t="s">
        <v>76</v>
      </c>
      <c r="Q1270" s="4" t="s">
        <v>3673</v>
      </c>
      <c r="R1270" s="9">
        <v>161.054972839506</v>
      </c>
      <c r="S1270" s="7">
        <v>8.0</v>
      </c>
      <c r="T1270" s="7">
        <v>0.2</v>
      </c>
      <c r="U1270" s="7">
        <v>50.3296790123457</v>
      </c>
      <c r="V1270" s="10" t="str">
        <f t="shared" si="1"/>
        <v>2016-08</v>
      </c>
    </row>
    <row r="1271">
      <c r="A1271" s="7">
        <v>1270.0</v>
      </c>
      <c r="B1271" s="4" t="s">
        <v>3674</v>
      </c>
      <c r="C1271" s="8">
        <v>42608.0</v>
      </c>
      <c r="D1271" s="8">
        <v>42610.0</v>
      </c>
      <c r="E1271" s="4" t="s">
        <v>43</v>
      </c>
      <c r="F1271" s="4" t="s">
        <v>3675</v>
      </c>
      <c r="G1271" s="4" t="s">
        <v>3676</v>
      </c>
      <c r="H1271" s="4" t="s">
        <v>29</v>
      </c>
      <c r="I1271" s="4" t="s">
        <v>30</v>
      </c>
      <c r="J1271" s="4" t="s">
        <v>805</v>
      </c>
      <c r="K1271" s="4" t="s">
        <v>102</v>
      </c>
      <c r="L1271" s="7">
        <v>33142.0</v>
      </c>
      <c r="M1271" s="4" t="s">
        <v>83</v>
      </c>
      <c r="N1271" s="4" t="s">
        <v>3677</v>
      </c>
      <c r="O1271" s="4" t="s">
        <v>51</v>
      </c>
      <c r="P1271" s="4" t="s">
        <v>124</v>
      </c>
      <c r="Q1271" s="4" t="s">
        <v>3678</v>
      </c>
      <c r="R1271" s="9">
        <v>23.7263775266312</v>
      </c>
      <c r="S1271" s="7">
        <v>1.0</v>
      </c>
      <c r="T1271" s="7">
        <v>0.2</v>
      </c>
      <c r="U1271" s="7">
        <v>8.60081185340382</v>
      </c>
      <c r="V1271" s="10" t="str">
        <f t="shared" si="1"/>
        <v>2016-08</v>
      </c>
    </row>
    <row r="1272">
      <c r="A1272" s="7">
        <v>1271.0</v>
      </c>
      <c r="B1272" s="4" t="s">
        <v>3679</v>
      </c>
      <c r="C1272" s="8">
        <v>42609.0</v>
      </c>
      <c r="D1272" s="8">
        <v>42614.0</v>
      </c>
      <c r="E1272" s="4" t="s">
        <v>26</v>
      </c>
      <c r="F1272" s="4" t="s">
        <v>3680</v>
      </c>
      <c r="G1272" s="4" t="s">
        <v>3681</v>
      </c>
      <c r="H1272" s="4" t="s">
        <v>46</v>
      </c>
      <c r="I1272" s="4" t="s">
        <v>30</v>
      </c>
      <c r="J1272" s="4" t="s">
        <v>408</v>
      </c>
      <c r="K1272" s="4" t="s">
        <v>58</v>
      </c>
      <c r="L1272" s="7">
        <v>75220.0</v>
      </c>
      <c r="M1272" s="4" t="s">
        <v>59</v>
      </c>
      <c r="N1272" s="4" t="s">
        <v>3682</v>
      </c>
      <c r="O1272" s="4" t="s">
        <v>51</v>
      </c>
      <c r="P1272" s="4" t="s">
        <v>635</v>
      </c>
      <c r="Q1272" s="4" t="s">
        <v>3683</v>
      </c>
      <c r="R1272" s="9">
        <v>56.5871934156379</v>
      </c>
      <c r="S1272" s="7">
        <v>5.0</v>
      </c>
      <c r="T1272" s="7">
        <v>0.2</v>
      </c>
      <c r="U1272" s="7">
        <v>-12.024778600823</v>
      </c>
      <c r="V1272" s="10" t="str">
        <f t="shared" si="1"/>
        <v>2016-08</v>
      </c>
    </row>
    <row r="1273">
      <c r="A1273" s="7">
        <v>1272.0</v>
      </c>
      <c r="B1273" s="4" t="s">
        <v>3679</v>
      </c>
      <c r="C1273" s="8">
        <v>42609.0</v>
      </c>
      <c r="D1273" s="8">
        <v>42614.0</v>
      </c>
      <c r="E1273" s="4" t="s">
        <v>26</v>
      </c>
      <c r="F1273" s="4" t="s">
        <v>3680</v>
      </c>
      <c r="G1273" s="4" t="s">
        <v>3681</v>
      </c>
      <c r="H1273" s="4" t="s">
        <v>46</v>
      </c>
      <c r="I1273" s="4" t="s">
        <v>30</v>
      </c>
      <c r="J1273" s="4" t="s">
        <v>408</v>
      </c>
      <c r="K1273" s="4" t="s">
        <v>58</v>
      </c>
      <c r="L1273" s="7">
        <v>75220.0</v>
      </c>
      <c r="M1273" s="4" t="s">
        <v>59</v>
      </c>
      <c r="N1273" s="4" t="s">
        <v>3684</v>
      </c>
      <c r="O1273" s="4" t="s">
        <v>51</v>
      </c>
      <c r="P1273" s="4" t="s">
        <v>124</v>
      </c>
      <c r="Q1273" s="4" t="s">
        <v>3685</v>
      </c>
      <c r="R1273" s="9">
        <v>3.87499259259259</v>
      </c>
      <c r="S1273" s="7">
        <v>1.0</v>
      </c>
      <c r="T1273" s="7">
        <v>0.2</v>
      </c>
      <c r="U1273" s="7">
        <v>1.25937259259259</v>
      </c>
      <c r="V1273" s="10" t="str">
        <f t="shared" si="1"/>
        <v>2016-08</v>
      </c>
    </row>
    <row r="1274">
      <c r="A1274" s="7">
        <v>1273.0</v>
      </c>
      <c r="B1274" s="4" t="s">
        <v>3679</v>
      </c>
      <c r="C1274" s="8">
        <v>42609.0</v>
      </c>
      <c r="D1274" s="8">
        <v>42614.0</v>
      </c>
      <c r="E1274" s="4" t="s">
        <v>26</v>
      </c>
      <c r="F1274" s="4" t="s">
        <v>3680</v>
      </c>
      <c r="G1274" s="4" t="s">
        <v>3681</v>
      </c>
      <c r="H1274" s="4" t="s">
        <v>46</v>
      </c>
      <c r="I1274" s="4" t="s">
        <v>30</v>
      </c>
      <c r="J1274" s="4" t="s">
        <v>408</v>
      </c>
      <c r="K1274" s="4" t="s">
        <v>58</v>
      </c>
      <c r="L1274" s="7">
        <v>75220.0</v>
      </c>
      <c r="M1274" s="4" t="s">
        <v>59</v>
      </c>
      <c r="N1274" s="4" t="s">
        <v>2116</v>
      </c>
      <c r="O1274" s="4" t="s">
        <v>51</v>
      </c>
      <c r="P1274" s="4" t="s">
        <v>124</v>
      </c>
      <c r="Q1274" s="4" t="s">
        <v>2117</v>
      </c>
      <c r="R1274" s="9">
        <v>5.07878847736625</v>
      </c>
      <c r="S1274" s="7">
        <v>1.0</v>
      </c>
      <c r="T1274" s="7">
        <v>0.2</v>
      </c>
      <c r="U1274" s="7">
        <v>1.84106082304527</v>
      </c>
      <c r="V1274" s="10" t="str">
        <f t="shared" si="1"/>
        <v>2016-08</v>
      </c>
    </row>
    <row r="1275">
      <c r="A1275" s="7">
        <v>1274.0</v>
      </c>
      <c r="B1275" s="4" t="s">
        <v>3679</v>
      </c>
      <c r="C1275" s="8">
        <v>42609.0</v>
      </c>
      <c r="D1275" s="8">
        <v>42614.0</v>
      </c>
      <c r="E1275" s="4" t="s">
        <v>26</v>
      </c>
      <c r="F1275" s="4" t="s">
        <v>3680</v>
      </c>
      <c r="G1275" s="4" t="s">
        <v>3681</v>
      </c>
      <c r="H1275" s="4" t="s">
        <v>46</v>
      </c>
      <c r="I1275" s="4" t="s">
        <v>30</v>
      </c>
      <c r="J1275" s="4" t="s">
        <v>408</v>
      </c>
      <c r="K1275" s="4" t="s">
        <v>58</v>
      </c>
      <c r="L1275" s="7">
        <v>75220.0</v>
      </c>
      <c r="M1275" s="4" t="s">
        <v>59</v>
      </c>
      <c r="N1275" s="4" t="s">
        <v>3226</v>
      </c>
      <c r="O1275" s="4" t="s">
        <v>51</v>
      </c>
      <c r="P1275" s="4" t="s">
        <v>635</v>
      </c>
      <c r="Q1275" s="4" t="s">
        <v>3227</v>
      </c>
      <c r="R1275" s="9">
        <v>60.5939884773663</v>
      </c>
      <c r="S1275" s="7">
        <v>4.0</v>
      </c>
      <c r="T1275" s="7">
        <v>0.2</v>
      </c>
      <c r="U1275" s="7">
        <v>6.8168237037037</v>
      </c>
      <c r="V1275" s="10" t="str">
        <f t="shared" si="1"/>
        <v>2016-08</v>
      </c>
    </row>
    <row r="1276">
      <c r="A1276" s="7">
        <v>1275.0</v>
      </c>
      <c r="B1276" s="4" t="s">
        <v>3686</v>
      </c>
      <c r="C1276" s="8">
        <v>42609.0</v>
      </c>
      <c r="D1276" s="8">
        <v>42614.0</v>
      </c>
      <c r="E1276" s="4" t="s">
        <v>98</v>
      </c>
      <c r="F1276" s="4" t="s">
        <v>2678</v>
      </c>
      <c r="G1276" s="4" t="s">
        <v>2679</v>
      </c>
      <c r="H1276" s="4" t="s">
        <v>46</v>
      </c>
      <c r="I1276" s="4" t="s">
        <v>30</v>
      </c>
      <c r="J1276" s="4" t="s">
        <v>3687</v>
      </c>
      <c r="K1276" s="4" t="s">
        <v>897</v>
      </c>
      <c r="L1276" s="7">
        <v>2169.0</v>
      </c>
      <c r="M1276" s="4" t="s">
        <v>33</v>
      </c>
      <c r="N1276" s="4" t="s">
        <v>3688</v>
      </c>
      <c r="O1276" s="4" t="s">
        <v>51</v>
      </c>
      <c r="P1276" s="4" t="s">
        <v>124</v>
      </c>
      <c r="Q1276" s="4" t="s">
        <v>3689</v>
      </c>
      <c r="R1276" s="9">
        <v>135.064580246914</v>
      </c>
      <c r="S1276" s="7">
        <v>3.0</v>
      </c>
      <c r="T1276" s="7">
        <v>0.0</v>
      </c>
      <c r="U1276" s="7">
        <v>66.1816443209876</v>
      </c>
      <c r="V1276" s="10" t="str">
        <f t="shared" si="1"/>
        <v>2016-08</v>
      </c>
    </row>
    <row r="1277">
      <c r="A1277" s="7">
        <v>1276.0</v>
      </c>
      <c r="B1277" s="4" t="s">
        <v>3686</v>
      </c>
      <c r="C1277" s="8">
        <v>42609.0</v>
      </c>
      <c r="D1277" s="8">
        <v>42614.0</v>
      </c>
      <c r="E1277" s="4" t="s">
        <v>98</v>
      </c>
      <c r="F1277" s="4" t="s">
        <v>2678</v>
      </c>
      <c r="G1277" s="4" t="s">
        <v>2679</v>
      </c>
      <c r="H1277" s="4" t="s">
        <v>46</v>
      </c>
      <c r="I1277" s="4" t="s">
        <v>30</v>
      </c>
      <c r="J1277" s="4" t="s">
        <v>3687</v>
      </c>
      <c r="K1277" s="4" t="s">
        <v>897</v>
      </c>
      <c r="L1277" s="7">
        <v>2169.0</v>
      </c>
      <c r="M1277" s="4" t="s">
        <v>33</v>
      </c>
      <c r="N1277" s="4" t="s">
        <v>3690</v>
      </c>
      <c r="O1277" s="4" t="s">
        <v>35</v>
      </c>
      <c r="P1277" s="4" t="s">
        <v>73</v>
      </c>
      <c r="Q1277" s="4" t="s">
        <v>3691</v>
      </c>
      <c r="R1277" s="9">
        <v>268.673841563786</v>
      </c>
      <c r="S1277" s="7">
        <v>1.0</v>
      </c>
      <c r="T1277" s="7">
        <v>0.3</v>
      </c>
      <c r="U1277" s="7">
        <v>23.0291864197531</v>
      </c>
      <c r="V1277" s="10" t="str">
        <f t="shared" si="1"/>
        <v>2016-08</v>
      </c>
    </row>
    <row r="1278">
      <c r="A1278" s="7">
        <v>1277.0</v>
      </c>
      <c r="B1278" s="4" t="s">
        <v>3686</v>
      </c>
      <c r="C1278" s="8">
        <v>42609.0</v>
      </c>
      <c r="D1278" s="8">
        <v>42614.0</v>
      </c>
      <c r="E1278" s="4" t="s">
        <v>98</v>
      </c>
      <c r="F1278" s="4" t="s">
        <v>2678</v>
      </c>
      <c r="G1278" s="4" t="s">
        <v>2679</v>
      </c>
      <c r="H1278" s="4" t="s">
        <v>46</v>
      </c>
      <c r="I1278" s="4" t="s">
        <v>30</v>
      </c>
      <c r="J1278" s="4" t="s">
        <v>3687</v>
      </c>
      <c r="K1278" s="4" t="s">
        <v>897</v>
      </c>
      <c r="L1278" s="7">
        <v>2169.0</v>
      </c>
      <c r="M1278" s="4" t="s">
        <v>33</v>
      </c>
      <c r="N1278" s="4" t="s">
        <v>2449</v>
      </c>
      <c r="O1278" s="4" t="s">
        <v>39</v>
      </c>
      <c r="P1278" s="4" t="s">
        <v>40</v>
      </c>
      <c r="Q1278" s="4" t="s">
        <v>2450</v>
      </c>
      <c r="R1278" s="9">
        <v>65.8682839506173</v>
      </c>
      <c r="S1278" s="7">
        <v>3.0</v>
      </c>
      <c r="T1278" s="7">
        <v>0.0</v>
      </c>
      <c r="U1278" s="7">
        <v>31.6167762962963</v>
      </c>
      <c r="V1278" s="10" t="str">
        <f t="shared" si="1"/>
        <v>2016-08</v>
      </c>
    </row>
    <row r="1279">
      <c r="A1279" s="7">
        <v>1278.0</v>
      </c>
      <c r="B1279" s="4" t="s">
        <v>3686</v>
      </c>
      <c r="C1279" s="8">
        <v>42609.0</v>
      </c>
      <c r="D1279" s="8">
        <v>42614.0</v>
      </c>
      <c r="E1279" s="4" t="s">
        <v>98</v>
      </c>
      <c r="F1279" s="4" t="s">
        <v>2678</v>
      </c>
      <c r="G1279" s="4" t="s">
        <v>2679</v>
      </c>
      <c r="H1279" s="4" t="s">
        <v>46</v>
      </c>
      <c r="I1279" s="4" t="s">
        <v>30</v>
      </c>
      <c r="J1279" s="4" t="s">
        <v>3687</v>
      </c>
      <c r="K1279" s="4" t="s">
        <v>897</v>
      </c>
      <c r="L1279" s="7">
        <v>2169.0</v>
      </c>
      <c r="M1279" s="4" t="s">
        <v>33</v>
      </c>
      <c r="N1279" s="4" t="s">
        <v>1746</v>
      </c>
      <c r="O1279" s="4" t="s">
        <v>51</v>
      </c>
      <c r="P1279" s="4" t="s">
        <v>124</v>
      </c>
      <c r="Q1279" s="4" t="s">
        <v>1747</v>
      </c>
      <c r="R1279" s="9">
        <v>89.5597777777778</v>
      </c>
      <c r="S1279" s="7">
        <v>9.0</v>
      </c>
      <c r="T1279" s="7">
        <v>0.0</v>
      </c>
      <c r="U1279" s="7">
        <v>40.3019</v>
      </c>
      <c r="V1279" s="10" t="str">
        <f t="shared" si="1"/>
        <v>2016-08</v>
      </c>
    </row>
    <row r="1280">
      <c r="A1280" s="7">
        <v>1279.0</v>
      </c>
      <c r="B1280" s="4" t="s">
        <v>3686</v>
      </c>
      <c r="C1280" s="8">
        <v>42609.0</v>
      </c>
      <c r="D1280" s="8">
        <v>42614.0</v>
      </c>
      <c r="E1280" s="4" t="s">
        <v>98</v>
      </c>
      <c r="F1280" s="4" t="s">
        <v>2678</v>
      </c>
      <c r="G1280" s="4" t="s">
        <v>2679</v>
      </c>
      <c r="H1280" s="4" t="s">
        <v>46</v>
      </c>
      <c r="I1280" s="4" t="s">
        <v>30</v>
      </c>
      <c r="J1280" s="4" t="s">
        <v>3687</v>
      </c>
      <c r="K1280" s="4" t="s">
        <v>897</v>
      </c>
      <c r="L1280" s="7">
        <v>2169.0</v>
      </c>
      <c r="M1280" s="4" t="s">
        <v>33</v>
      </c>
      <c r="N1280" s="4" t="s">
        <v>3307</v>
      </c>
      <c r="O1280" s="4" t="s">
        <v>51</v>
      </c>
      <c r="P1280" s="4" t="s">
        <v>272</v>
      </c>
      <c r="Q1280" s="4" t="s">
        <v>722</v>
      </c>
      <c r="R1280" s="9">
        <v>12.8287736625514</v>
      </c>
      <c r="S1280" s="7">
        <v>4.0</v>
      </c>
      <c r="T1280" s="7">
        <v>0.0</v>
      </c>
      <c r="U1280" s="7">
        <v>5.77294814814815</v>
      </c>
      <c r="V1280" s="10" t="str">
        <f t="shared" si="1"/>
        <v>2016-08</v>
      </c>
    </row>
    <row r="1281">
      <c r="A1281" s="7">
        <v>1280.0</v>
      </c>
      <c r="B1281" s="4" t="s">
        <v>3686</v>
      </c>
      <c r="C1281" s="8">
        <v>42609.0</v>
      </c>
      <c r="D1281" s="8">
        <v>42614.0</v>
      </c>
      <c r="E1281" s="4" t="s">
        <v>98</v>
      </c>
      <c r="F1281" s="4" t="s">
        <v>2678</v>
      </c>
      <c r="G1281" s="4" t="s">
        <v>2679</v>
      </c>
      <c r="H1281" s="4" t="s">
        <v>46</v>
      </c>
      <c r="I1281" s="4" t="s">
        <v>30</v>
      </c>
      <c r="J1281" s="4" t="s">
        <v>3687</v>
      </c>
      <c r="K1281" s="4" t="s">
        <v>897</v>
      </c>
      <c r="L1281" s="7">
        <v>2169.0</v>
      </c>
      <c r="M1281" s="4" t="s">
        <v>33</v>
      </c>
      <c r="N1281" s="4" t="s">
        <v>651</v>
      </c>
      <c r="O1281" s="4" t="s">
        <v>51</v>
      </c>
      <c r="P1281" s="4" t="s">
        <v>76</v>
      </c>
      <c r="Q1281" s="4" t="s">
        <v>652</v>
      </c>
      <c r="R1281" s="9">
        <v>31.8522633744856</v>
      </c>
      <c r="S1281" s="7">
        <v>5.0</v>
      </c>
      <c r="T1281" s="7">
        <v>0.0</v>
      </c>
      <c r="U1281" s="7">
        <v>15.2890864197531</v>
      </c>
      <c r="V1281" s="10" t="str">
        <f t="shared" si="1"/>
        <v>2016-08</v>
      </c>
    </row>
    <row r="1282">
      <c r="A1282" s="7">
        <v>1281.0</v>
      </c>
      <c r="B1282" s="4" t="s">
        <v>3692</v>
      </c>
      <c r="C1282" s="8">
        <v>42609.0</v>
      </c>
      <c r="D1282" s="8">
        <v>42611.0</v>
      </c>
      <c r="E1282" s="4" t="s">
        <v>98</v>
      </c>
      <c r="F1282" s="4" t="s">
        <v>338</v>
      </c>
      <c r="G1282" s="4" t="s">
        <v>339</v>
      </c>
      <c r="H1282" s="4" t="s">
        <v>29</v>
      </c>
      <c r="I1282" s="4" t="s">
        <v>30</v>
      </c>
      <c r="J1282" s="4" t="s">
        <v>455</v>
      </c>
      <c r="K1282" s="4" t="s">
        <v>58</v>
      </c>
      <c r="L1282" s="7">
        <v>77041.0</v>
      </c>
      <c r="M1282" s="4" t="s">
        <v>59</v>
      </c>
      <c r="N1282" s="4" t="s">
        <v>3693</v>
      </c>
      <c r="O1282" s="4" t="s">
        <v>51</v>
      </c>
      <c r="P1282" s="4" t="s">
        <v>52</v>
      </c>
      <c r="Q1282" s="4" t="s">
        <v>3694</v>
      </c>
      <c r="R1282" s="9">
        <v>15.5526913580247</v>
      </c>
      <c r="S1282" s="7">
        <v>1.0</v>
      </c>
      <c r="T1282" s="7">
        <v>0.2</v>
      </c>
      <c r="U1282" s="7">
        <v>1.16645185185185</v>
      </c>
      <c r="V1282" s="10" t="str">
        <f t="shared" si="1"/>
        <v>2016-08</v>
      </c>
    </row>
    <row r="1283">
      <c r="A1283" s="7">
        <v>1282.0</v>
      </c>
      <c r="B1283" s="4" t="s">
        <v>3692</v>
      </c>
      <c r="C1283" s="8">
        <v>42609.0</v>
      </c>
      <c r="D1283" s="8">
        <v>42611.0</v>
      </c>
      <c r="E1283" s="4" t="s">
        <v>98</v>
      </c>
      <c r="F1283" s="4" t="s">
        <v>338</v>
      </c>
      <c r="G1283" s="4" t="s">
        <v>339</v>
      </c>
      <c r="H1283" s="4" t="s">
        <v>29</v>
      </c>
      <c r="I1283" s="4" t="s">
        <v>30</v>
      </c>
      <c r="J1283" s="4" t="s">
        <v>455</v>
      </c>
      <c r="K1283" s="4" t="s">
        <v>58</v>
      </c>
      <c r="L1283" s="7">
        <v>77041.0</v>
      </c>
      <c r="M1283" s="4" t="s">
        <v>59</v>
      </c>
      <c r="N1283" s="4" t="s">
        <v>3695</v>
      </c>
      <c r="O1283" s="4" t="s">
        <v>51</v>
      </c>
      <c r="P1283" s="4" t="s">
        <v>124</v>
      </c>
      <c r="Q1283" s="4" t="s">
        <v>3696</v>
      </c>
      <c r="R1283" s="9">
        <v>87.7804444444444</v>
      </c>
      <c r="S1283" s="7">
        <v>5.0</v>
      </c>
      <c r="T1283" s="7">
        <v>0.2</v>
      </c>
      <c r="U1283" s="7">
        <v>30.7231555555556</v>
      </c>
      <c r="V1283" s="10" t="str">
        <f t="shared" si="1"/>
        <v>2016-08</v>
      </c>
    </row>
    <row r="1284">
      <c r="A1284" s="7">
        <v>1283.0</v>
      </c>
      <c r="B1284" s="4" t="s">
        <v>3697</v>
      </c>
      <c r="C1284" s="8">
        <v>42609.0</v>
      </c>
      <c r="D1284" s="8">
        <v>42615.0</v>
      </c>
      <c r="E1284" s="4" t="s">
        <v>26</v>
      </c>
      <c r="F1284" s="4" t="s">
        <v>3698</v>
      </c>
      <c r="G1284" s="4" t="s">
        <v>3699</v>
      </c>
      <c r="H1284" s="4" t="s">
        <v>29</v>
      </c>
      <c r="I1284" s="4" t="s">
        <v>30</v>
      </c>
      <c r="J1284" s="4" t="s">
        <v>3700</v>
      </c>
      <c r="K1284" s="4" t="s">
        <v>102</v>
      </c>
      <c r="L1284" s="7">
        <v>33021.0</v>
      </c>
      <c r="M1284" s="4" t="s">
        <v>83</v>
      </c>
      <c r="N1284" s="4" t="s">
        <v>3701</v>
      </c>
      <c r="O1284" s="4" t="s">
        <v>51</v>
      </c>
      <c r="P1284" s="4" t="s">
        <v>297</v>
      </c>
      <c r="Q1284" s="4" t="s">
        <v>3702</v>
      </c>
      <c r="R1284" s="9">
        <v>6.94561578250789</v>
      </c>
      <c r="S1284" s="7">
        <v>4.0</v>
      </c>
      <c r="T1284" s="7">
        <v>0.2</v>
      </c>
      <c r="U1284" s="7">
        <v>2.51778572115911</v>
      </c>
      <c r="V1284" s="10" t="str">
        <f t="shared" si="1"/>
        <v>2016-08</v>
      </c>
    </row>
    <row r="1285">
      <c r="A1285" s="7">
        <v>1284.0</v>
      </c>
      <c r="B1285" s="4" t="s">
        <v>3703</v>
      </c>
      <c r="C1285" s="8">
        <v>42610.0</v>
      </c>
      <c r="D1285" s="8">
        <v>42615.0</v>
      </c>
      <c r="E1285" s="4" t="s">
        <v>26</v>
      </c>
      <c r="F1285" s="4" t="s">
        <v>3704</v>
      </c>
      <c r="G1285" s="4" t="s">
        <v>3705</v>
      </c>
      <c r="H1285" s="4" t="s">
        <v>46</v>
      </c>
      <c r="I1285" s="4" t="s">
        <v>30</v>
      </c>
      <c r="J1285" s="4" t="s">
        <v>3706</v>
      </c>
      <c r="K1285" s="4" t="s">
        <v>741</v>
      </c>
      <c r="L1285" s="7">
        <v>80112.0</v>
      </c>
      <c r="M1285" s="4" t="s">
        <v>49</v>
      </c>
      <c r="N1285" s="4" t="s">
        <v>3707</v>
      </c>
      <c r="O1285" s="4" t="s">
        <v>51</v>
      </c>
      <c r="P1285" s="4" t="s">
        <v>124</v>
      </c>
      <c r="Q1285" s="4" t="s">
        <v>3708</v>
      </c>
      <c r="R1285" s="9">
        <v>15.48</v>
      </c>
      <c r="S1285" s="7">
        <v>3.0</v>
      </c>
      <c r="T1285" s="7">
        <v>0.2</v>
      </c>
      <c r="U1285" s="7">
        <v>5.6115</v>
      </c>
      <c r="V1285" s="10" t="str">
        <f t="shared" si="1"/>
        <v>2016-08</v>
      </c>
    </row>
    <row r="1286">
      <c r="A1286" s="7">
        <v>1285.0</v>
      </c>
      <c r="B1286" s="4" t="s">
        <v>3703</v>
      </c>
      <c r="C1286" s="8">
        <v>42610.0</v>
      </c>
      <c r="D1286" s="8">
        <v>42615.0</v>
      </c>
      <c r="E1286" s="4" t="s">
        <v>26</v>
      </c>
      <c r="F1286" s="4" t="s">
        <v>3704</v>
      </c>
      <c r="G1286" s="4" t="s">
        <v>3705</v>
      </c>
      <c r="H1286" s="4" t="s">
        <v>46</v>
      </c>
      <c r="I1286" s="4" t="s">
        <v>30</v>
      </c>
      <c r="J1286" s="4" t="s">
        <v>3706</v>
      </c>
      <c r="K1286" s="4" t="s">
        <v>741</v>
      </c>
      <c r="L1286" s="7">
        <v>80112.0</v>
      </c>
      <c r="M1286" s="4" t="s">
        <v>49</v>
      </c>
      <c r="N1286" s="4" t="s">
        <v>65</v>
      </c>
      <c r="O1286" s="4" t="s">
        <v>39</v>
      </c>
      <c r="P1286" s="4" t="s">
        <v>40</v>
      </c>
      <c r="Q1286" s="4" t="s">
        <v>66</v>
      </c>
      <c r="R1286" s="9">
        <v>108.576</v>
      </c>
      <c r="S1286" s="7">
        <v>3.0</v>
      </c>
      <c r="T1286" s="7">
        <v>0.2</v>
      </c>
      <c r="U1286" s="7">
        <v>8.1432</v>
      </c>
      <c r="V1286" s="10" t="str">
        <f t="shared" si="1"/>
        <v>2016-08</v>
      </c>
    </row>
    <row r="1287">
      <c r="A1287" s="7">
        <v>1286.0</v>
      </c>
      <c r="B1287" s="4" t="s">
        <v>3709</v>
      </c>
      <c r="C1287" s="8">
        <v>42610.0</v>
      </c>
      <c r="D1287" s="8">
        <v>42613.0</v>
      </c>
      <c r="E1287" s="4" t="s">
        <v>43</v>
      </c>
      <c r="F1287" s="4" t="s">
        <v>3710</v>
      </c>
      <c r="G1287" s="4" t="s">
        <v>3711</v>
      </c>
      <c r="H1287" s="4" t="s">
        <v>46</v>
      </c>
      <c r="I1287" s="4" t="s">
        <v>30</v>
      </c>
      <c r="J1287" s="4" t="s">
        <v>408</v>
      </c>
      <c r="K1287" s="4" t="s">
        <v>58</v>
      </c>
      <c r="L1287" s="7">
        <v>75081.0</v>
      </c>
      <c r="M1287" s="4" t="s">
        <v>59</v>
      </c>
      <c r="N1287" s="4" t="s">
        <v>1660</v>
      </c>
      <c r="O1287" s="4" t="s">
        <v>51</v>
      </c>
      <c r="P1287" s="4" t="s">
        <v>76</v>
      </c>
      <c r="Q1287" s="4" t="s">
        <v>1661</v>
      </c>
      <c r="R1287" s="9">
        <v>14.4377777777778</v>
      </c>
      <c r="S1287" s="7">
        <v>9.0</v>
      </c>
      <c r="T1287" s="7">
        <v>0.8</v>
      </c>
      <c r="U1287" s="7">
        <v>-23.8223333333333</v>
      </c>
      <c r="V1287" s="10" t="str">
        <f t="shared" si="1"/>
        <v>2016-08</v>
      </c>
    </row>
    <row r="1288">
      <c r="A1288" s="7">
        <v>1287.0</v>
      </c>
      <c r="B1288" s="4" t="s">
        <v>3709</v>
      </c>
      <c r="C1288" s="8">
        <v>42610.0</v>
      </c>
      <c r="D1288" s="8">
        <v>42613.0</v>
      </c>
      <c r="E1288" s="4" t="s">
        <v>43</v>
      </c>
      <c r="F1288" s="4" t="s">
        <v>3710</v>
      </c>
      <c r="G1288" s="4" t="s">
        <v>3711</v>
      </c>
      <c r="H1288" s="4" t="s">
        <v>46</v>
      </c>
      <c r="I1288" s="4" t="s">
        <v>30</v>
      </c>
      <c r="J1288" s="4" t="s">
        <v>408</v>
      </c>
      <c r="K1288" s="4" t="s">
        <v>58</v>
      </c>
      <c r="L1288" s="7">
        <v>75081.0</v>
      </c>
      <c r="M1288" s="4" t="s">
        <v>59</v>
      </c>
      <c r="N1288" s="4" t="s">
        <v>1544</v>
      </c>
      <c r="O1288" s="4" t="s">
        <v>51</v>
      </c>
      <c r="P1288" s="4" t="s">
        <v>76</v>
      </c>
      <c r="Q1288" s="4" t="s">
        <v>1545</v>
      </c>
      <c r="R1288" s="9">
        <v>11.014024691358</v>
      </c>
      <c r="S1288" s="7">
        <v>4.0</v>
      </c>
      <c r="T1288" s="7">
        <v>0.8</v>
      </c>
      <c r="U1288" s="7">
        <v>-18.1731407407407</v>
      </c>
      <c r="V1288" s="10" t="str">
        <f t="shared" si="1"/>
        <v>2016-08</v>
      </c>
    </row>
    <row r="1289">
      <c r="A1289" s="7">
        <v>1288.0</v>
      </c>
      <c r="B1289" s="4" t="s">
        <v>3709</v>
      </c>
      <c r="C1289" s="8">
        <v>42610.0</v>
      </c>
      <c r="D1289" s="8">
        <v>42613.0</v>
      </c>
      <c r="E1289" s="4" t="s">
        <v>43</v>
      </c>
      <c r="F1289" s="4" t="s">
        <v>3710</v>
      </c>
      <c r="G1289" s="4" t="s">
        <v>3711</v>
      </c>
      <c r="H1289" s="4" t="s">
        <v>46</v>
      </c>
      <c r="I1289" s="4" t="s">
        <v>30</v>
      </c>
      <c r="J1289" s="4" t="s">
        <v>408</v>
      </c>
      <c r="K1289" s="4" t="s">
        <v>58</v>
      </c>
      <c r="L1289" s="7">
        <v>75081.0</v>
      </c>
      <c r="M1289" s="4" t="s">
        <v>59</v>
      </c>
      <c r="N1289" s="4" t="s">
        <v>3712</v>
      </c>
      <c r="O1289" s="4" t="s">
        <v>35</v>
      </c>
      <c r="P1289" s="4" t="s">
        <v>36</v>
      </c>
      <c r="Q1289" s="4" t="s">
        <v>3713</v>
      </c>
      <c r="R1289" s="9">
        <v>171.817027160494</v>
      </c>
      <c r="S1289" s="7">
        <v>2.0</v>
      </c>
      <c r="T1289" s="7">
        <v>0.32</v>
      </c>
      <c r="U1289" s="7">
        <v>-58.1145827160494</v>
      </c>
      <c r="V1289" s="10" t="str">
        <f t="shared" si="1"/>
        <v>2016-08</v>
      </c>
    </row>
    <row r="1290">
      <c r="A1290" s="7">
        <v>1289.0</v>
      </c>
      <c r="B1290" s="4" t="s">
        <v>3714</v>
      </c>
      <c r="C1290" s="8">
        <v>42610.0</v>
      </c>
      <c r="D1290" s="8">
        <v>42612.0</v>
      </c>
      <c r="E1290" s="4" t="s">
        <v>43</v>
      </c>
      <c r="F1290" s="4" t="s">
        <v>1454</v>
      </c>
      <c r="G1290" s="4" t="s">
        <v>1455</v>
      </c>
      <c r="H1290" s="4" t="s">
        <v>29</v>
      </c>
      <c r="I1290" s="4" t="s">
        <v>30</v>
      </c>
      <c r="J1290" s="4" t="s">
        <v>2064</v>
      </c>
      <c r="K1290" s="4" t="s">
        <v>157</v>
      </c>
      <c r="L1290" s="7">
        <v>45231.0</v>
      </c>
      <c r="M1290" s="4" t="s">
        <v>33</v>
      </c>
      <c r="N1290" s="4" t="s">
        <v>3715</v>
      </c>
      <c r="O1290" s="4" t="s">
        <v>51</v>
      </c>
      <c r="P1290" s="4" t="s">
        <v>76</v>
      </c>
      <c r="Q1290" s="4" t="s">
        <v>3716</v>
      </c>
      <c r="R1290" s="9">
        <v>20.2524444444444</v>
      </c>
      <c r="S1290" s="7">
        <v>8.0</v>
      </c>
      <c r="T1290" s="7">
        <v>0.7</v>
      </c>
      <c r="U1290" s="7">
        <v>-13.5016296296296</v>
      </c>
      <c r="V1290" s="10" t="str">
        <f t="shared" si="1"/>
        <v>2016-08</v>
      </c>
    </row>
    <row r="1291">
      <c r="A1291" s="7">
        <v>1290.0</v>
      </c>
      <c r="B1291" s="4" t="s">
        <v>3717</v>
      </c>
      <c r="C1291" s="8">
        <v>42611.0</v>
      </c>
      <c r="D1291" s="8">
        <v>42615.0</v>
      </c>
      <c r="E1291" s="4" t="s">
        <v>26</v>
      </c>
      <c r="F1291" s="4" t="s">
        <v>888</v>
      </c>
      <c r="G1291" s="4" t="s">
        <v>889</v>
      </c>
      <c r="H1291" s="4" t="s">
        <v>112</v>
      </c>
      <c r="I1291" s="4" t="s">
        <v>30</v>
      </c>
      <c r="J1291" s="4" t="s">
        <v>384</v>
      </c>
      <c r="K1291" s="4" t="s">
        <v>385</v>
      </c>
      <c r="L1291" s="7">
        <v>60610.0</v>
      </c>
      <c r="M1291" s="4" t="s">
        <v>59</v>
      </c>
      <c r="N1291" s="4" t="s">
        <v>3718</v>
      </c>
      <c r="O1291" s="4" t="s">
        <v>51</v>
      </c>
      <c r="P1291" s="4" t="s">
        <v>124</v>
      </c>
      <c r="Q1291" s="4" t="s">
        <v>3719</v>
      </c>
      <c r="R1291" s="9">
        <v>71.0332115226337</v>
      </c>
      <c r="S1291" s="7">
        <v>7.0</v>
      </c>
      <c r="T1291" s="7">
        <v>0.2</v>
      </c>
      <c r="U1291" s="7">
        <v>24.8616240329218</v>
      </c>
      <c r="V1291" s="10" t="str">
        <f t="shared" si="1"/>
        <v>2016-08</v>
      </c>
    </row>
    <row r="1292">
      <c r="A1292" s="7">
        <v>1291.0</v>
      </c>
      <c r="B1292" s="4" t="s">
        <v>3717</v>
      </c>
      <c r="C1292" s="8">
        <v>42611.0</v>
      </c>
      <c r="D1292" s="8">
        <v>42615.0</v>
      </c>
      <c r="E1292" s="4" t="s">
        <v>26</v>
      </c>
      <c r="F1292" s="4" t="s">
        <v>888</v>
      </c>
      <c r="G1292" s="4" t="s">
        <v>889</v>
      </c>
      <c r="H1292" s="4" t="s">
        <v>112</v>
      </c>
      <c r="I1292" s="4" t="s">
        <v>30</v>
      </c>
      <c r="J1292" s="4" t="s">
        <v>384</v>
      </c>
      <c r="K1292" s="4" t="s">
        <v>385</v>
      </c>
      <c r="L1292" s="7">
        <v>60610.0</v>
      </c>
      <c r="M1292" s="4" t="s">
        <v>59</v>
      </c>
      <c r="N1292" s="4" t="s">
        <v>1965</v>
      </c>
      <c r="O1292" s="4" t="s">
        <v>39</v>
      </c>
      <c r="P1292" s="4" t="s">
        <v>61</v>
      </c>
      <c r="Q1292" s="4" t="s">
        <v>1966</v>
      </c>
      <c r="R1292" s="9">
        <v>105.494607407407</v>
      </c>
      <c r="S1292" s="7">
        <v>3.0</v>
      </c>
      <c r="T1292" s="7">
        <v>0.2</v>
      </c>
      <c r="U1292" s="7">
        <v>-11.8681433333333</v>
      </c>
      <c r="V1292" s="10" t="str">
        <f t="shared" si="1"/>
        <v>2016-08</v>
      </c>
    </row>
    <row r="1293">
      <c r="A1293" s="7">
        <v>1292.0</v>
      </c>
      <c r="B1293" s="4" t="s">
        <v>3717</v>
      </c>
      <c r="C1293" s="8">
        <v>42611.0</v>
      </c>
      <c r="D1293" s="8">
        <v>42615.0</v>
      </c>
      <c r="E1293" s="4" t="s">
        <v>26</v>
      </c>
      <c r="F1293" s="4" t="s">
        <v>888</v>
      </c>
      <c r="G1293" s="4" t="s">
        <v>889</v>
      </c>
      <c r="H1293" s="4" t="s">
        <v>112</v>
      </c>
      <c r="I1293" s="4" t="s">
        <v>30</v>
      </c>
      <c r="J1293" s="4" t="s">
        <v>384</v>
      </c>
      <c r="K1293" s="4" t="s">
        <v>385</v>
      </c>
      <c r="L1293" s="7">
        <v>60610.0</v>
      </c>
      <c r="M1293" s="4" t="s">
        <v>59</v>
      </c>
      <c r="N1293" s="4" t="s">
        <v>2427</v>
      </c>
      <c r="O1293" s="4" t="s">
        <v>51</v>
      </c>
      <c r="P1293" s="4" t="s">
        <v>76</v>
      </c>
      <c r="Q1293" s="4" t="s">
        <v>2428</v>
      </c>
      <c r="R1293" s="9">
        <v>1.96532839506173</v>
      </c>
      <c r="S1293" s="7">
        <v>3.0</v>
      </c>
      <c r="T1293" s="7">
        <v>0.8</v>
      </c>
      <c r="U1293" s="7">
        <v>-3.34105827160494</v>
      </c>
      <c r="V1293" s="10" t="str">
        <f t="shared" si="1"/>
        <v>2016-08</v>
      </c>
    </row>
    <row r="1294">
      <c r="A1294" s="7">
        <v>1293.0</v>
      </c>
      <c r="B1294" s="4" t="s">
        <v>3720</v>
      </c>
      <c r="C1294" s="8">
        <v>42611.0</v>
      </c>
      <c r="D1294" s="8">
        <v>42616.0</v>
      </c>
      <c r="E1294" s="4" t="s">
        <v>26</v>
      </c>
      <c r="F1294" s="4" t="s">
        <v>995</v>
      </c>
      <c r="G1294" s="4" t="s">
        <v>996</v>
      </c>
      <c r="H1294" s="4" t="s">
        <v>112</v>
      </c>
      <c r="I1294" s="4" t="s">
        <v>30</v>
      </c>
      <c r="J1294" s="4" t="s">
        <v>194</v>
      </c>
      <c r="K1294" s="4" t="s">
        <v>245</v>
      </c>
      <c r="L1294" s="7">
        <v>3301.0</v>
      </c>
      <c r="M1294" s="4" t="s">
        <v>33</v>
      </c>
      <c r="N1294" s="4" t="s">
        <v>2133</v>
      </c>
      <c r="O1294" s="4" t="s">
        <v>51</v>
      </c>
      <c r="P1294" s="4" t="s">
        <v>635</v>
      </c>
      <c r="Q1294" s="4" t="s">
        <v>2134</v>
      </c>
      <c r="R1294" s="9">
        <v>30.700012345679</v>
      </c>
      <c r="S1294" s="7">
        <v>3.0</v>
      </c>
      <c r="T1294" s="7">
        <v>0.0</v>
      </c>
      <c r="U1294" s="7">
        <v>8.90300358024691</v>
      </c>
      <c r="V1294" s="10" t="str">
        <f t="shared" si="1"/>
        <v>2016-08</v>
      </c>
    </row>
    <row r="1295">
      <c r="A1295" s="7">
        <v>1294.0</v>
      </c>
      <c r="B1295" s="4" t="s">
        <v>3721</v>
      </c>
      <c r="C1295" s="8">
        <v>42611.0</v>
      </c>
      <c r="D1295" s="8">
        <v>42617.0</v>
      </c>
      <c r="E1295" s="4" t="s">
        <v>26</v>
      </c>
      <c r="F1295" s="4" t="s">
        <v>3722</v>
      </c>
      <c r="G1295" s="4" t="s">
        <v>3723</v>
      </c>
      <c r="H1295" s="4" t="s">
        <v>112</v>
      </c>
      <c r="I1295" s="4" t="s">
        <v>30</v>
      </c>
      <c r="J1295" s="4" t="s">
        <v>222</v>
      </c>
      <c r="K1295" s="4" t="s">
        <v>223</v>
      </c>
      <c r="L1295" s="7">
        <v>10024.0</v>
      </c>
      <c r="M1295" s="4" t="s">
        <v>33</v>
      </c>
      <c r="N1295" s="4" t="s">
        <v>3648</v>
      </c>
      <c r="O1295" s="4" t="s">
        <v>39</v>
      </c>
      <c r="P1295" s="4" t="s">
        <v>40</v>
      </c>
      <c r="Q1295" s="4" t="s">
        <v>3649</v>
      </c>
      <c r="R1295" s="9">
        <v>24.1818930041152</v>
      </c>
      <c r="S1295" s="7">
        <v>4.0</v>
      </c>
      <c r="T1295" s="7">
        <v>0.0</v>
      </c>
      <c r="U1295" s="7">
        <v>6.04547325102881</v>
      </c>
      <c r="V1295" s="10" t="str">
        <f t="shared" si="1"/>
        <v>2016-08</v>
      </c>
    </row>
    <row r="1296">
      <c r="A1296" s="7">
        <v>1295.0</v>
      </c>
      <c r="B1296" s="4" t="s">
        <v>3724</v>
      </c>
      <c r="C1296" s="8">
        <v>42611.0</v>
      </c>
      <c r="D1296" s="8">
        <v>42616.0</v>
      </c>
      <c r="E1296" s="4" t="s">
        <v>26</v>
      </c>
      <c r="F1296" s="4" t="s">
        <v>1970</v>
      </c>
      <c r="G1296" s="4" t="s">
        <v>1971</v>
      </c>
      <c r="H1296" s="4" t="s">
        <v>29</v>
      </c>
      <c r="I1296" s="4" t="s">
        <v>30</v>
      </c>
      <c r="J1296" s="4" t="s">
        <v>90</v>
      </c>
      <c r="K1296" s="4" t="s">
        <v>91</v>
      </c>
      <c r="L1296" s="7">
        <v>19120.0</v>
      </c>
      <c r="M1296" s="4" t="s">
        <v>33</v>
      </c>
      <c r="N1296" s="4" t="s">
        <v>3524</v>
      </c>
      <c r="O1296" s="4" t="s">
        <v>35</v>
      </c>
      <c r="P1296" s="4" t="s">
        <v>73</v>
      </c>
      <c r="Q1296" s="4" t="s">
        <v>3525</v>
      </c>
      <c r="R1296" s="9">
        <v>265.912888888889</v>
      </c>
      <c r="S1296" s="7">
        <v>4.0</v>
      </c>
      <c r="T1296" s="7">
        <v>0.4</v>
      </c>
      <c r="U1296" s="7">
        <v>-62.0463407407407</v>
      </c>
      <c r="V1296" s="10" t="str">
        <f t="shared" si="1"/>
        <v>2016-08</v>
      </c>
    </row>
    <row r="1297">
      <c r="A1297" s="7">
        <v>1296.0</v>
      </c>
      <c r="B1297" s="4" t="s">
        <v>3724</v>
      </c>
      <c r="C1297" s="8">
        <v>42611.0</v>
      </c>
      <c r="D1297" s="8">
        <v>42616.0</v>
      </c>
      <c r="E1297" s="4" t="s">
        <v>26</v>
      </c>
      <c r="F1297" s="4" t="s">
        <v>1970</v>
      </c>
      <c r="G1297" s="4" t="s">
        <v>1971</v>
      </c>
      <c r="H1297" s="4" t="s">
        <v>29</v>
      </c>
      <c r="I1297" s="4" t="s">
        <v>30</v>
      </c>
      <c r="J1297" s="4" t="s">
        <v>90</v>
      </c>
      <c r="K1297" s="4" t="s">
        <v>91</v>
      </c>
      <c r="L1297" s="7">
        <v>19120.0</v>
      </c>
      <c r="M1297" s="4" t="s">
        <v>33</v>
      </c>
      <c r="N1297" s="4" t="s">
        <v>3725</v>
      </c>
      <c r="O1297" s="4" t="s">
        <v>35</v>
      </c>
      <c r="P1297" s="4" t="s">
        <v>36</v>
      </c>
      <c r="Q1297" s="4" t="s">
        <v>3726</v>
      </c>
      <c r="R1297" s="9">
        <v>180.133119341564</v>
      </c>
      <c r="S1297" s="7">
        <v>4.0</v>
      </c>
      <c r="T1297" s="7">
        <v>0.5</v>
      </c>
      <c r="U1297" s="7">
        <v>-90.0665596707819</v>
      </c>
      <c r="V1297" s="10" t="str">
        <f t="shared" si="1"/>
        <v>2016-08</v>
      </c>
    </row>
    <row r="1298">
      <c r="A1298" s="7">
        <v>1297.0</v>
      </c>
      <c r="B1298" s="4" t="s">
        <v>3724</v>
      </c>
      <c r="C1298" s="8">
        <v>42611.0</v>
      </c>
      <c r="D1298" s="8">
        <v>42616.0</v>
      </c>
      <c r="E1298" s="4" t="s">
        <v>26</v>
      </c>
      <c r="F1298" s="4" t="s">
        <v>1970</v>
      </c>
      <c r="G1298" s="4" t="s">
        <v>1971</v>
      </c>
      <c r="H1298" s="4" t="s">
        <v>29</v>
      </c>
      <c r="I1298" s="4" t="s">
        <v>30</v>
      </c>
      <c r="J1298" s="4" t="s">
        <v>90</v>
      </c>
      <c r="K1298" s="4" t="s">
        <v>91</v>
      </c>
      <c r="L1298" s="7">
        <v>19120.0</v>
      </c>
      <c r="M1298" s="4" t="s">
        <v>33</v>
      </c>
      <c r="N1298" s="4" t="s">
        <v>3727</v>
      </c>
      <c r="O1298" s="4" t="s">
        <v>51</v>
      </c>
      <c r="P1298" s="4" t="s">
        <v>76</v>
      </c>
      <c r="Q1298" s="4" t="s">
        <v>3728</v>
      </c>
      <c r="R1298" s="9">
        <v>3.83173086419753</v>
      </c>
      <c r="S1298" s="7">
        <v>2.0</v>
      </c>
      <c r="T1298" s="7">
        <v>0.7</v>
      </c>
      <c r="U1298" s="7">
        <v>-3.06538469135803</v>
      </c>
      <c r="V1298" s="10" t="str">
        <f t="shared" si="1"/>
        <v>2016-08</v>
      </c>
    </row>
    <row r="1299">
      <c r="A1299" s="7">
        <v>1298.0</v>
      </c>
      <c r="B1299" s="4" t="s">
        <v>3724</v>
      </c>
      <c r="C1299" s="8">
        <v>42611.0</v>
      </c>
      <c r="D1299" s="8">
        <v>42616.0</v>
      </c>
      <c r="E1299" s="4" t="s">
        <v>26</v>
      </c>
      <c r="F1299" s="4" t="s">
        <v>1970</v>
      </c>
      <c r="G1299" s="4" t="s">
        <v>1971</v>
      </c>
      <c r="H1299" s="4" t="s">
        <v>29</v>
      </c>
      <c r="I1299" s="4" t="s">
        <v>30</v>
      </c>
      <c r="J1299" s="4" t="s">
        <v>90</v>
      </c>
      <c r="K1299" s="4" t="s">
        <v>91</v>
      </c>
      <c r="L1299" s="7">
        <v>19120.0</v>
      </c>
      <c r="M1299" s="4" t="s">
        <v>33</v>
      </c>
      <c r="N1299" s="4" t="s">
        <v>489</v>
      </c>
      <c r="O1299" s="4" t="s">
        <v>51</v>
      </c>
      <c r="P1299" s="4" t="s">
        <v>272</v>
      </c>
      <c r="Q1299" s="4" t="s">
        <v>490</v>
      </c>
      <c r="R1299" s="9">
        <v>11.6336888888889</v>
      </c>
      <c r="S1299" s="7">
        <v>7.0</v>
      </c>
      <c r="T1299" s="7">
        <v>0.2</v>
      </c>
      <c r="U1299" s="7">
        <v>-2.61758</v>
      </c>
      <c r="V1299" s="10" t="str">
        <f t="shared" si="1"/>
        <v>2016-08</v>
      </c>
    </row>
    <row r="1300">
      <c r="A1300" s="7">
        <v>1299.0</v>
      </c>
      <c r="B1300" s="4" t="s">
        <v>3729</v>
      </c>
      <c r="C1300" s="8">
        <v>42612.0</v>
      </c>
      <c r="D1300" s="8">
        <v>42614.0</v>
      </c>
      <c r="E1300" s="4" t="s">
        <v>43</v>
      </c>
      <c r="F1300" s="4" t="s">
        <v>3730</v>
      </c>
      <c r="G1300" s="4" t="s">
        <v>3731</v>
      </c>
      <c r="H1300" s="4" t="s">
        <v>46</v>
      </c>
      <c r="I1300" s="4" t="s">
        <v>30</v>
      </c>
      <c r="J1300" s="4" t="s">
        <v>90</v>
      </c>
      <c r="K1300" s="4" t="s">
        <v>91</v>
      </c>
      <c r="L1300" s="7">
        <v>19143.0</v>
      </c>
      <c r="M1300" s="4" t="s">
        <v>33</v>
      </c>
      <c r="N1300" s="4" t="s">
        <v>499</v>
      </c>
      <c r="O1300" s="4" t="s">
        <v>39</v>
      </c>
      <c r="P1300" s="4" t="s">
        <v>40</v>
      </c>
      <c r="Q1300" s="4" t="s">
        <v>500</v>
      </c>
      <c r="R1300" s="9">
        <v>319.868088888889</v>
      </c>
      <c r="S1300" s="7">
        <v>3.0</v>
      </c>
      <c r="T1300" s="7">
        <v>0.4</v>
      </c>
      <c r="U1300" s="7">
        <v>-74.6358874074074</v>
      </c>
      <c r="V1300" s="10" t="str">
        <f t="shared" si="1"/>
        <v>2016-08</v>
      </c>
    </row>
    <row r="1301">
      <c r="A1301" s="7">
        <v>1300.0</v>
      </c>
      <c r="B1301" s="4" t="s">
        <v>3729</v>
      </c>
      <c r="C1301" s="8">
        <v>42612.0</v>
      </c>
      <c r="D1301" s="8">
        <v>42614.0</v>
      </c>
      <c r="E1301" s="4" t="s">
        <v>43</v>
      </c>
      <c r="F1301" s="4" t="s">
        <v>3730</v>
      </c>
      <c r="G1301" s="4" t="s">
        <v>3731</v>
      </c>
      <c r="H1301" s="4" t="s">
        <v>46</v>
      </c>
      <c r="I1301" s="4" t="s">
        <v>30</v>
      </c>
      <c r="J1301" s="4" t="s">
        <v>90</v>
      </c>
      <c r="K1301" s="4" t="s">
        <v>91</v>
      </c>
      <c r="L1301" s="7">
        <v>19143.0</v>
      </c>
      <c r="M1301" s="4" t="s">
        <v>33</v>
      </c>
      <c r="N1301" s="4" t="s">
        <v>368</v>
      </c>
      <c r="O1301" s="4" t="s">
        <v>51</v>
      </c>
      <c r="P1301" s="4" t="s">
        <v>52</v>
      </c>
      <c r="Q1301" s="4" t="s">
        <v>369</v>
      </c>
      <c r="R1301" s="9">
        <v>59.6240855967078</v>
      </c>
      <c r="S1301" s="7">
        <v>2.0</v>
      </c>
      <c r="T1301" s="7">
        <v>0.2</v>
      </c>
      <c r="U1301" s="7">
        <v>3.72650534979424</v>
      </c>
      <c r="V1301" s="10" t="str">
        <f t="shared" si="1"/>
        <v>2016-08</v>
      </c>
    </row>
    <row r="1302">
      <c r="A1302" s="7">
        <v>1301.0</v>
      </c>
      <c r="B1302" s="4" t="s">
        <v>3729</v>
      </c>
      <c r="C1302" s="8">
        <v>42612.0</v>
      </c>
      <c r="D1302" s="8">
        <v>42614.0</v>
      </c>
      <c r="E1302" s="4" t="s">
        <v>43</v>
      </c>
      <c r="F1302" s="4" t="s">
        <v>3730</v>
      </c>
      <c r="G1302" s="4" t="s">
        <v>3731</v>
      </c>
      <c r="H1302" s="4" t="s">
        <v>46</v>
      </c>
      <c r="I1302" s="4" t="s">
        <v>30</v>
      </c>
      <c r="J1302" s="4" t="s">
        <v>90</v>
      </c>
      <c r="K1302" s="4" t="s">
        <v>91</v>
      </c>
      <c r="L1302" s="7">
        <v>19143.0</v>
      </c>
      <c r="M1302" s="4" t="s">
        <v>33</v>
      </c>
      <c r="N1302" s="4" t="s">
        <v>3732</v>
      </c>
      <c r="O1302" s="4" t="s">
        <v>35</v>
      </c>
      <c r="P1302" s="4" t="s">
        <v>263</v>
      </c>
      <c r="Q1302" s="4" t="s">
        <v>3733</v>
      </c>
      <c r="R1302" s="9">
        <v>865.094637037037</v>
      </c>
      <c r="S1302" s="7">
        <v>4.0</v>
      </c>
      <c r="T1302" s="7">
        <v>0.3</v>
      </c>
      <c r="U1302" s="7">
        <v>-284.245380740741</v>
      </c>
      <c r="V1302" s="10" t="str">
        <f t="shared" si="1"/>
        <v>2016-08</v>
      </c>
    </row>
    <row r="1303">
      <c r="A1303" s="7">
        <v>1302.0</v>
      </c>
      <c r="B1303" s="4" t="s">
        <v>3729</v>
      </c>
      <c r="C1303" s="8">
        <v>42612.0</v>
      </c>
      <c r="D1303" s="8">
        <v>42614.0</v>
      </c>
      <c r="E1303" s="4" t="s">
        <v>43</v>
      </c>
      <c r="F1303" s="4" t="s">
        <v>3730</v>
      </c>
      <c r="G1303" s="4" t="s">
        <v>3731</v>
      </c>
      <c r="H1303" s="4" t="s">
        <v>46</v>
      </c>
      <c r="I1303" s="4" t="s">
        <v>30</v>
      </c>
      <c r="J1303" s="4" t="s">
        <v>90</v>
      </c>
      <c r="K1303" s="4" t="s">
        <v>91</v>
      </c>
      <c r="L1303" s="7">
        <v>19143.0</v>
      </c>
      <c r="M1303" s="4" t="s">
        <v>33</v>
      </c>
      <c r="N1303" s="4" t="s">
        <v>3138</v>
      </c>
      <c r="O1303" s="4" t="s">
        <v>51</v>
      </c>
      <c r="P1303" s="4" t="s">
        <v>297</v>
      </c>
      <c r="Q1303" s="4" t="s">
        <v>3139</v>
      </c>
      <c r="R1303" s="9">
        <v>110.222748971193</v>
      </c>
      <c r="S1303" s="7">
        <v>10.0</v>
      </c>
      <c r="T1303" s="7">
        <v>0.2</v>
      </c>
      <c r="U1303" s="7">
        <v>37.2001777777778</v>
      </c>
      <c r="V1303" s="10" t="str">
        <f t="shared" si="1"/>
        <v>2016-08</v>
      </c>
    </row>
    <row r="1304">
      <c r="A1304" s="7">
        <v>1303.0</v>
      </c>
      <c r="B1304" s="4" t="s">
        <v>3729</v>
      </c>
      <c r="C1304" s="8">
        <v>42612.0</v>
      </c>
      <c r="D1304" s="8">
        <v>42614.0</v>
      </c>
      <c r="E1304" s="4" t="s">
        <v>43</v>
      </c>
      <c r="F1304" s="4" t="s">
        <v>3730</v>
      </c>
      <c r="G1304" s="4" t="s">
        <v>3731</v>
      </c>
      <c r="H1304" s="4" t="s">
        <v>46</v>
      </c>
      <c r="I1304" s="4" t="s">
        <v>30</v>
      </c>
      <c r="J1304" s="4" t="s">
        <v>90</v>
      </c>
      <c r="K1304" s="4" t="s">
        <v>91</v>
      </c>
      <c r="L1304" s="7">
        <v>19143.0</v>
      </c>
      <c r="M1304" s="4" t="s">
        <v>33</v>
      </c>
      <c r="N1304" s="4" t="s">
        <v>2881</v>
      </c>
      <c r="O1304" s="4" t="s">
        <v>51</v>
      </c>
      <c r="P1304" s="4" t="s">
        <v>76</v>
      </c>
      <c r="Q1304" s="4" t="s">
        <v>2882</v>
      </c>
      <c r="R1304" s="9">
        <v>41.5248592592593</v>
      </c>
      <c r="S1304" s="7">
        <v>6.0</v>
      </c>
      <c r="T1304" s="7">
        <v>0.7</v>
      </c>
      <c r="U1304" s="7">
        <v>-30.4515634567901</v>
      </c>
      <c r="V1304" s="10" t="str">
        <f t="shared" si="1"/>
        <v>2016-08</v>
      </c>
    </row>
    <row r="1305">
      <c r="A1305" s="7">
        <v>1304.0</v>
      </c>
      <c r="B1305" s="4" t="s">
        <v>3734</v>
      </c>
      <c r="C1305" s="8">
        <v>42612.0</v>
      </c>
      <c r="D1305" s="8">
        <v>42619.0</v>
      </c>
      <c r="E1305" s="4" t="s">
        <v>26</v>
      </c>
      <c r="F1305" s="4" t="s">
        <v>3735</v>
      </c>
      <c r="G1305" s="4" t="s">
        <v>3736</v>
      </c>
      <c r="H1305" s="4" t="s">
        <v>46</v>
      </c>
      <c r="I1305" s="4" t="s">
        <v>30</v>
      </c>
      <c r="J1305" s="4" t="s">
        <v>47</v>
      </c>
      <c r="K1305" s="4" t="s">
        <v>48</v>
      </c>
      <c r="L1305" s="7">
        <v>90008.0</v>
      </c>
      <c r="M1305" s="4" t="s">
        <v>49</v>
      </c>
      <c r="N1305" s="4" t="s">
        <v>783</v>
      </c>
      <c r="O1305" s="4" t="s">
        <v>35</v>
      </c>
      <c r="P1305" s="4" t="s">
        <v>121</v>
      </c>
      <c r="Q1305" s="4" t="s">
        <v>784</v>
      </c>
      <c r="R1305" s="9">
        <v>47.04</v>
      </c>
      <c r="S1305" s="7">
        <v>4.0</v>
      </c>
      <c r="T1305" s="7">
        <v>0.0</v>
      </c>
      <c r="U1305" s="7">
        <v>15.9936</v>
      </c>
      <c r="V1305" s="10" t="str">
        <f t="shared" si="1"/>
        <v>2016-08</v>
      </c>
    </row>
    <row r="1306">
      <c r="A1306" s="7">
        <v>1305.0</v>
      </c>
      <c r="B1306" s="4" t="s">
        <v>3734</v>
      </c>
      <c r="C1306" s="8">
        <v>42612.0</v>
      </c>
      <c r="D1306" s="8">
        <v>42619.0</v>
      </c>
      <c r="E1306" s="4" t="s">
        <v>26</v>
      </c>
      <c r="F1306" s="4" t="s">
        <v>3735</v>
      </c>
      <c r="G1306" s="4" t="s">
        <v>3736</v>
      </c>
      <c r="H1306" s="4" t="s">
        <v>46</v>
      </c>
      <c r="I1306" s="4" t="s">
        <v>30</v>
      </c>
      <c r="J1306" s="4" t="s">
        <v>47</v>
      </c>
      <c r="K1306" s="4" t="s">
        <v>48</v>
      </c>
      <c r="L1306" s="7">
        <v>90008.0</v>
      </c>
      <c r="M1306" s="4" t="s">
        <v>49</v>
      </c>
      <c r="N1306" s="4" t="s">
        <v>3737</v>
      </c>
      <c r="O1306" s="4" t="s">
        <v>39</v>
      </c>
      <c r="P1306" s="4" t="s">
        <v>40</v>
      </c>
      <c r="Q1306" s="4" t="s">
        <v>3738</v>
      </c>
      <c r="R1306" s="9">
        <v>339.96</v>
      </c>
      <c r="S1306" s="7">
        <v>5.0</v>
      </c>
      <c r="T1306" s="7">
        <v>0.2</v>
      </c>
      <c r="U1306" s="7">
        <v>42.495</v>
      </c>
      <c r="V1306" s="10" t="str">
        <f t="shared" si="1"/>
        <v>2016-08</v>
      </c>
    </row>
    <row r="1307">
      <c r="A1307" s="7">
        <v>1306.0</v>
      </c>
      <c r="B1307" s="4" t="s">
        <v>3739</v>
      </c>
      <c r="C1307" s="8">
        <v>42613.0</v>
      </c>
      <c r="D1307" s="8">
        <v>42619.0</v>
      </c>
      <c r="E1307" s="4" t="s">
        <v>26</v>
      </c>
      <c r="F1307" s="4" t="s">
        <v>3048</v>
      </c>
      <c r="G1307" s="4" t="s">
        <v>3049</v>
      </c>
      <c r="H1307" s="4" t="s">
        <v>46</v>
      </c>
      <c r="I1307" s="4" t="s">
        <v>30</v>
      </c>
      <c r="J1307" s="4" t="s">
        <v>3740</v>
      </c>
      <c r="K1307" s="4" t="s">
        <v>58</v>
      </c>
      <c r="L1307" s="7">
        <v>76706.0</v>
      </c>
      <c r="M1307" s="4" t="s">
        <v>59</v>
      </c>
      <c r="N1307" s="4" t="s">
        <v>1842</v>
      </c>
      <c r="O1307" s="4" t="s">
        <v>51</v>
      </c>
      <c r="P1307" s="4" t="s">
        <v>52</v>
      </c>
      <c r="Q1307" s="4" t="s">
        <v>1843</v>
      </c>
      <c r="R1307" s="9">
        <v>26.3648</v>
      </c>
      <c r="S1307" s="7">
        <v>2.0</v>
      </c>
      <c r="T1307" s="7">
        <v>0.2</v>
      </c>
      <c r="U1307" s="7">
        <v>2.63648</v>
      </c>
      <c r="V1307" s="10" t="str">
        <f t="shared" si="1"/>
        <v>2016-08</v>
      </c>
    </row>
    <row r="1308">
      <c r="A1308" s="7">
        <v>1307.0</v>
      </c>
      <c r="B1308" s="4" t="s">
        <v>3741</v>
      </c>
      <c r="C1308" s="8">
        <v>42614.0</v>
      </c>
      <c r="D1308" s="8">
        <v>42616.0</v>
      </c>
      <c r="E1308" s="4" t="s">
        <v>43</v>
      </c>
      <c r="F1308" s="4" t="s">
        <v>995</v>
      </c>
      <c r="G1308" s="4" t="s">
        <v>996</v>
      </c>
      <c r="H1308" s="4" t="s">
        <v>112</v>
      </c>
      <c r="I1308" s="4" t="s">
        <v>30</v>
      </c>
      <c r="J1308" s="4" t="s">
        <v>222</v>
      </c>
      <c r="K1308" s="4" t="s">
        <v>223</v>
      </c>
      <c r="L1308" s="7">
        <v>10009.0</v>
      </c>
      <c r="M1308" s="4" t="s">
        <v>33</v>
      </c>
      <c r="N1308" s="4" t="s">
        <v>3742</v>
      </c>
      <c r="O1308" s="4" t="s">
        <v>39</v>
      </c>
      <c r="P1308" s="4" t="s">
        <v>61</v>
      </c>
      <c r="Q1308" s="4" t="s">
        <v>3743</v>
      </c>
      <c r="R1308" s="9">
        <v>7.47179423868313</v>
      </c>
      <c r="S1308" s="7">
        <v>1.0</v>
      </c>
      <c r="T1308" s="7">
        <v>0.0</v>
      </c>
      <c r="U1308" s="7">
        <v>2.54041004115226</v>
      </c>
      <c r="V1308" s="10" t="str">
        <f t="shared" si="1"/>
        <v>2016-09</v>
      </c>
    </row>
    <row r="1309">
      <c r="A1309" s="7">
        <v>1308.0</v>
      </c>
      <c r="B1309" s="4" t="s">
        <v>3741</v>
      </c>
      <c r="C1309" s="8">
        <v>42614.0</v>
      </c>
      <c r="D1309" s="8">
        <v>42616.0</v>
      </c>
      <c r="E1309" s="4" t="s">
        <v>43</v>
      </c>
      <c r="F1309" s="4" t="s">
        <v>995</v>
      </c>
      <c r="G1309" s="4" t="s">
        <v>996</v>
      </c>
      <c r="H1309" s="4" t="s">
        <v>112</v>
      </c>
      <c r="I1309" s="4" t="s">
        <v>30</v>
      </c>
      <c r="J1309" s="4" t="s">
        <v>222</v>
      </c>
      <c r="K1309" s="4" t="s">
        <v>223</v>
      </c>
      <c r="L1309" s="7">
        <v>10009.0</v>
      </c>
      <c r="M1309" s="4" t="s">
        <v>33</v>
      </c>
      <c r="N1309" s="4" t="s">
        <v>1799</v>
      </c>
      <c r="O1309" s="4" t="s">
        <v>51</v>
      </c>
      <c r="P1309" s="4" t="s">
        <v>124</v>
      </c>
      <c r="Q1309" s="4" t="s">
        <v>1800</v>
      </c>
      <c r="R1309" s="9">
        <v>27.0261069958848</v>
      </c>
      <c r="S1309" s="7">
        <v>2.0</v>
      </c>
      <c r="T1309" s="7">
        <v>0.0</v>
      </c>
      <c r="U1309" s="7">
        <v>12.7022702880658</v>
      </c>
      <c r="V1309" s="10" t="str">
        <f t="shared" si="1"/>
        <v>2016-09</v>
      </c>
    </row>
    <row r="1310">
      <c r="A1310" s="7">
        <v>1309.0</v>
      </c>
      <c r="B1310" s="4" t="s">
        <v>3741</v>
      </c>
      <c r="C1310" s="8">
        <v>42614.0</v>
      </c>
      <c r="D1310" s="8">
        <v>42616.0</v>
      </c>
      <c r="E1310" s="4" t="s">
        <v>43</v>
      </c>
      <c r="F1310" s="4" t="s">
        <v>995</v>
      </c>
      <c r="G1310" s="4" t="s">
        <v>996</v>
      </c>
      <c r="H1310" s="4" t="s">
        <v>112</v>
      </c>
      <c r="I1310" s="4" t="s">
        <v>30</v>
      </c>
      <c r="J1310" s="4" t="s">
        <v>222</v>
      </c>
      <c r="K1310" s="4" t="s">
        <v>223</v>
      </c>
      <c r="L1310" s="7">
        <v>10009.0</v>
      </c>
      <c r="M1310" s="4" t="s">
        <v>33</v>
      </c>
      <c r="N1310" s="4" t="s">
        <v>3055</v>
      </c>
      <c r="O1310" s="4" t="s">
        <v>51</v>
      </c>
      <c r="P1310" s="4" t="s">
        <v>76</v>
      </c>
      <c r="Q1310" s="4" t="s">
        <v>3056</v>
      </c>
      <c r="R1310" s="9">
        <v>3.35405432098765</v>
      </c>
      <c r="S1310" s="7">
        <v>1.0</v>
      </c>
      <c r="T1310" s="7">
        <v>0.2</v>
      </c>
      <c r="U1310" s="7">
        <v>1.17391901234568</v>
      </c>
      <c r="V1310" s="10" t="str">
        <f t="shared" si="1"/>
        <v>2016-09</v>
      </c>
    </row>
    <row r="1311">
      <c r="A1311" s="7">
        <v>1310.0</v>
      </c>
      <c r="B1311" s="4" t="s">
        <v>3741</v>
      </c>
      <c r="C1311" s="8">
        <v>42614.0</v>
      </c>
      <c r="D1311" s="8">
        <v>42616.0</v>
      </c>
      <c r="E1311" s="4" t="s">
        <v>43</v>
      </c>
      <c r="F1311" s="4" t="s">
        <v>995</v>
      </c>
      <c r="G1311" s="4" t="s">
        <v>996</v>
      </c>
      <c r="H1311" s="4" t="s">
        <v>112</v>
      </c>
      <c r="I1311" s="4" t="s">
        <v>30</v>
      </c>
      <c r="J1311" s="4" t="s">
        <v>222</v>
      </c>
      <c r="K1311" s="4" t="s">
        <v>223</v>
      </c>
      <c r="L1311" s="7">
        <v>10009.0</v>
      </c>
      <c r="M1311" s="4" t="s">
        <v>33</v>
      </c>
      <c r="N1311" s="4" t="s">
        <v>1799</v>
      </c>
      <c r="O1311" s="4" t="s">
        <v>51</v>
      </c>
      <c r="P1311" s="4" t="s">
        <v>124</v>
      </c>
      <c r="Q1311" s="4" t="s">
        <v>1800</v>
      </c>
      <c r="R1311" s="9">
        <v>54.0522139917695</v>
      </c>
      <c r="S1311" s="7">
        <v>4.0</v>
      </c>
      <c r="T1311" s="7">
        <v>0.0</v>
      </c>
      <c r="U1311" s="7">
        <v>25.4045405761317</v>
      </c>
      <c r="V1311" s="10" t="str">
        <f t="shared" si="1"/>
        <v>2016-09</v>
      </c>
    </row>
    <row r="1312">
      <c r="A1312" s="7">
        <v>1311.0</v>
      </c>
      <c r="B1312" s="4" t="s">
        <v>3741</v>
      </c>
      <c r="C1312" s="8">
        <v>42614.0</v>
      </c>
      <c r="D1312" s="8">
        <v>42616.0</v>
      </c>
      <c r="E1312" s="4" t="s">
        <v>43</v>
      </c>
      <c r="F1312" s="4" t="s">
        <v>995</v>
      </c>
      <c r="G1312" s="4" t="s">
        <v>996</v>
      </c>
      <c r="H1312" s="4" t="s">
        <v>112</v>
      </c>
      <c r="I1312" s="4" t="s">
        <v>30</v>
      </c>
      <c r="J1312" s="4" t="s">
        <v>222</v>
      </c>
      <c r="K1312" s="4" t="s">
        <v>223</v>
      </c>
      <c r="L1312" s="7">
        <v>10009.0</v>
      </c>
      <c r="M1312" s="4" t="s">
        <v>33</v>
      </c>
      <c r="N1312" s="4" t="s">
        <v>1424</v>
      </c>
      <c r="O1312" s="4" t="s">
        <v>51</v>
      </c>
      <c r="P1312" s="4" t="s">
        <v>76</v>
      </c>
      <c r="Q1312" s="4" t="s">
        <v>1425</v>
      </c>
      <c r="R1312" s="9">
        <v>4792.47705020576</v>
      </c>
      <c r="S1312" s="7">
        <v>4.0</v>
      </c>
      <c r="T1312" s="7">
        <v>0.2</v>
      </c>
      <c r="U1312" s="7">
        <v>1557.55504131687</v>
      </c>
      <c r="V1312" s="10" t="str">
        <f t="shared" si="1"/>
        <v>2016-09</v>
      </c>
    </row>
    <row r="1313">
      <c r="A1313" s="7">
        <v>1312.0</v>
      </c>
      <c r="B1313" s="4" t="s">
        <v>3744</v>
      </c>
      <c r="C1313" s="8">
        <v>42614.0</v>
      </c>
      <c r="D1313" s="8">
        <v>42617.0</v>
      </c>
      <c r="E1313" s="4" t="s">
        <v>43</v>
      </c>
      <c r="F1313" s="4" t="s">
        <v>2017</v>
      </c>
      <c r="G1313" s="4" t="s">
        <v>2018</v>
      </c>
      <c r="H1313" s="4" t="s">
        <v>29</v>
      </c>
      <c r="I1313" s="4" t="s">
        <v>30</v>
      </c>
      <c r="J1313" s="4" t="s">
        <v>362</v>
      </c>
      <c r="K1313" s="4" t="s">
        <v>48</v>
      </c>
      <c r="L1313" s="7">
        <v>94110.0</v>
      </c>
      <c r="M1313" s="4" t="s">
        <v>49</v>
      </c>
      <c r="N1313" s="4" t="s">
        <v>3745</v>
      </c>
      <c r="O1313" s="4" t="s">
        <v>51</v>
      </c>
      <c r="P1313" s="4" t="s">
        <v>205</v>
      </c>
      <c r="Q1313" s="4" t="s">
        <v>3746</v>
      </c>
      <c r="R1313" s="9">
        <v>21.88</v>
      </c>
      <c r="S1313" s="7">
        <v>2.0</v>
      </c>
      <c r="T1313" s="7">
        <v>0.0</v>
      </c>
      <c r="U1313" s="7">
        <v>10.94</v>
      </c>
      <c r="V1313" s="10" t="str">
        <f t="shared" si="1"/>
        <v>2016-09</v>
      </c>
    </row>
    <row r="1314">
      <c r="A1314" s="7">
        <v>1313.0</v>
      </c>
      <c r="B1314" s="4" t="s">
        <v>3747</v>
      </c>
      <c r="C1314" s="8">
        <v>42614.0</v>
      </c>
      <c r="D1314" s="8">
        <v>42618.0</v>
      </c>
      <c r="E1314" s="4" t="s">
        <v>26</v>
      </c>
      <c r="F1314" s="4" t="s">
        <v>962</v>
      </c>
      <c r="G1314" s="4" t="s">
        <v>963</v>
      </c>
      <c r="H1314" s="4" t="s">
        <v>29</v>
      </c>
      <c r="I1314" s="4" t="s">
        <v>30</v>
      </c>
      <c r="J1314" s="4" t="s">
        <v>90</v>
      </c>
      <c r="K1314" s="4" t="s">
        <v>91</v>
      </c>
      <c r="L1314" s="7">
        <v>19140.0</v>
      </c>
      <c r="M1314" s="4" t="s">
        <v>33</v>
      </c>
      <c r="N1314" s="4" t="s">
        <v>2280</v>
      </c>
      <c r="O1314" s="4" t="s">
        <v>51</v>
      </c>
      <c r="P1314" s="4" t="s">
        <v>124</v>
      </c>
      <c r="Q1314" s="4" t="s">
        <v>2281</v>
      </c>
      <c r="R1314" s="9">
        <v>33.5405432098765</v>
      </c>
      <c r="S1314" s="7">
        <v>6.0</v>
      </c>
      <c r="T1314" s="7">
        <v>0.2</v>
      </c>
      <c r="U1314" s="7">
        <v>10.9006765432099</v>
      </c>
      <c r="V1314" s="10" t="str">
        <f t="shared" si="1"/>
        <v>2016-09</v>
      </c>
    </row>
    <row r="1315">
      <c r="A1315" s="7">
        <v>1314.0</v>
      </c>
      <c r="B1315" s="4" t="s">
        <v>3747</v>
      </c>
      <c r="C1315" s="8">
        <v>42614.0</v>
      </c>
      <c r="D1315" s="8">
        <v>42618.0</v>
      </c>
      <c r="E1315" s="4" t="s">
        <v>26</v>
      </c>
      <c r="F1315" s="4" t="s">
        <v>962</v>
      </c>
      <c r="G1315" s="4" t="s">
        <v>963</v>
      </c>
      <c r="H1315" s="4" t="s">
        <v>29</v>
      </c>
      <c r="I1315" s="4" t="s">
        <v>30</v>
      </c>
      <c r="J1315" s="4" t="s">
        <v>90</v>
      </c>
      <c r="K1315" s="4" t="s">
        <v>91</v>
      </c>
      <c r="L1315" s="7">
        <v>19140.0</v>
      </c>
      <c r="M1315" s="4" t="s">
        <v>33</v>
      </c>
      <c r="N1315" s="4" t="s">
        <v>2416</v>
      </c>
      <c r="O1315" s="4" t="s">
        <v>39</v>
      </c>
      <c r="P1315" s="4" t="s">
        <v>40</v>
      </c>
      <c r="Q1315" s="4" t="s">
        <v>2417</v>
      </c>
      <c r="R1315" s="9">
        <v>26.3966716049383</v>
      </c>
      <c r="S1315" s="7">
        <v>2.0</v>
      </c>
      <c r="T1315" s="7">
        <v>0.4</v>
      </c>
      <c r="U1315" s="7">
        <v>-5.27933432098765</v>
      </c>
      <c r="V1315" s="10" t="str">
        <f t="shared" si="1"/>
        <v>2016-09</v>
      </c>
    </row>
    <row r="1316">
      <c r="A1316" s="7">
        <v>1315.0</v>
      </c>
      <c r="B1316" s="4" t="s">
        <v>3747</v>
      </c>
      <c r="C1316" s="8">
        <v>42614.0</v>
      </c>
      <c r="D1316" s="8">
        <v>42618.0</v>
      </c>
      <c r="E1316" s="4" t="s">
        <v>26</v>
      </c>
      <c r="F1316" s="4" t="s">
        <v>962</v>
      </c>
      <c r="G1316" s="4" t="s">
        <v>963</v>
      </c>
      <c r="H1316" s="4" t="s">
        <v>29</v>
      </c>
      <c r="I1316" s="4" t="s">
        <v>30</v>
      </c>
      <c r="J1316" s="4" t="s">
        <v>90</v>
      </c>
      <c r="K1316" s="4" t="s">
        <v>91</v>
      </c>
      <c r="L1316" s="7">
        <v>19140.0</v>
      </c>
      <c r="M1316" s="4" t="s">
        <v>33</v>
      </c>
      <c r="N1316" s="4" t="s">
        <v>3748</v>
      </c>
      <c r="O1316" s="4" t="s">
        <v>51</v>
      </c>
      <c r="P1316" s="4" t="s">
        <v>272</v>
      </c>
      <c r="Q1316" s="4" t="s">
        <v>722</v>
      </c>
      <c r="R1316" s="9">
        <v>18.3636674897119</v>
      </c>
      <c r="S1316" s="7">
        <v>7.0</v>
      </c>
      <c r="T1316" s="7">
        <v>0.2</v>
      </c>
      <c r="U1316" s="7">
        <v>5.96819193415638</v>
      </c>
      <c r="V1316" s="10" t="str">
        <f t="shared" si="1"/>
        <v>2016-09</v>
      </c>
    </row>
    <row r="1317">
      <c r="A1317" s="7">
        <v>1316.0</v>
      </c>
      <c r="B1317" s="4" t="s">
        <v>3749</v>
      </c>
      <c r="C1317" s="8">
        <v>42614.0</v>
      </c>
      <c r="D1317" s="8">
        <v>42620.0</v>
      </c>
      <c r="E1317" s="4" t="s">
        <v>26</v>
      </c>
      <c r="F1317" s="4" t="s">
        <v>589</v>
      </c>
      <c r="G1317" s="4" t="s">
        <v>590</v>
      </c>
      <c r="H1317" s="4" t="s">
        <v>46</v>
      </c>
      <c r="I1317" s="4" t="s">
        <v>30</v>
      </c>
      <c r="J1317" s="4" t="s">
        <v>222</v>
      </c>
      <c r="K1317" s="4" t="s">
        <v>223</v>
      </c>
      <c r="L1317" s="7">
        <v>10011.0</v>
      </c>
      <c r="M1317" s="4" t="s">
        <v>33</v>
      </c>
      <c r="N1317" s="4" t="s">
        <v>3750</v>
      </c>
      <c r="O1317" s="4" t="s">
        <v>39</v>
      </c>
      <c r="P1317" s="4" t="s">
        <v>61</v>
      </c>
      <c r="Q1317" s="4" t="s">
        <v>3751</v>
      </c>
      <c r="R1317" s="9">
        <v>515.982962962963</v>
      </c>
      <c r="S1317" s="7">
        <v>6.0</v>
      </c>
      <c r="T1317" s="7">
        <v>0.0</v>
      </c>
      <c r="U1317" s="7">
        <v>227.032503703704</v>
      </c>
      <c r="V1317" s="10" t="str">
        <f t="shared" si="1"/>
        <v>2016-09</v>
      </c>
    </row>
    <row r="1318">
      <c r="A1318" s="7">
        <v>1317.0</v>
      </c>
      <c r="B1318" s="4" t="s">
        <v>3749</v>
      </c>
      <c r="C1318" s="8">
        <v>42614.0</v>
      </c>
      <c r="D1318" s="8">
        <v>42620.0</v>
      </c>
      <c r="E1318" s="4" t="s">
        <v>26</v>
      </c>
      <c r="F1318" s="4" t="s">
        <v>589</v>
      </c>
      <c r="G1318" s="4" t="s">
        <v>590</v>
      </c>
      <c r="H1318" s="4" t="s">
        <v>46</v>
      </c>
      <c r="I1318" s="4" t="s">
        <v>30</v>
      </c>
      <c r="J1318" s="4" t="s">
        <v>222</v>
      </c>
      <c r="K1318" s="4" t="s">
        <v>223</v>
      </c>
      <c r="L1318" s="7">
        <v>10011.0</v>
      </c>
      <c r="M1318" s="4" t="s">
        <v>33</v>
      </c>
      <c r="N1318" s="4" t="s">
        <v>689</v>
      </c>
      <c r="O1318" s="4" t="s">
        <v>39</v>
      </c>
      <c r="P1318" s="4" t="s">
        <v>61</v>
      </c>
      <c r="Q1318" s="4" t="s">
        <v>690</v>
      </c>
      <c r="R1318" s="9">
        <v>79.7578271604938</v>
      </c>
      <c r="S1318" s="7">
        <v>2.0</v>
      </c>
      <c r="T1318" s="7">
        <v>0.0</v>
      </c>
      <c r="U1318" s="7">
        <v>33.4982874074074</v>
      </c>
      <c r="V1318" s="10" t="str">
        <f t="shared" si="1"/>
        <v>2016-09</v>
      </c>
    </row>
    <row r="1319">
      <c r="A1319" s="7">
        <v>1318.0</v>
      </c>
      <c r="B1319" s="4" t="s">
        <v>3749</v>
      </c>
      <c r="C1319" s="8">
        <v>42614.0</v>
      </c>
      <c r="D1319" s="8">
        <v>42620.0</v>
      </c>
      <c r="E1319" s="4" t="s">
        <v>26</v>
      </c>
      <c r="F1319" s="4" t="s">
        <v>589</v>
      </c>
      <c r="G1319" s="4" t="s">
        <v>590</v>
      </c>
      <c r="H1319" s="4" t="s">
        <v>46</v>
      </c>
      <c r="I1319" s="4" t="s">
        <v>30</v>
      </c>
      <c r="J1319" s="4" t="s">
        <v>222</v>
      </c>
      <c r="K1319" s="4" t="s">
        <v>223</v>
      </c>
      <c r="L1319" s="7">
        <v>10011.0</v>
      </c>
      <c r="M1319" s="4" t="s">
        <v>33</v>
      </c>
      <c r="N1319" s="4" t="s">
        <v>1311</v>
      </c>
      <c r="O1319" s="4" t="s">
        <v>51</v>
      </c>
      <c r="P1319" s="4" t="s">
        <v>635</v>
      </c>
      <c r="Q1319" s="4" t="s">
        <v>1312</v>
      </c>
      <c r="R1319" s="9">
        <v>12.0495061728395</v>
      </c>
      <c r="S1319" s="7">
        <v>3.0</v>
      </c>
      <c r="T1319" s="7">
        <v>0.0</v>
      </c>
      <c r="U1319" s="7">
        <v>3.61485185185185</v>
      </c>
      <c r="V1319" s="10" t="str">
        <f t="shared" si="1"/>
        <v>2016-09</v>
      </c>
    </row>
    <row r="1320">
      <c r="A1320" s="7">
        <v>1319.0</v>
      </c>
      <c r="B1320" s="4" t="s">
        <v>3749</v>
      </c>
      <c r="C1320" s="8">
        <v>42614.0</v>
      </c>
      <c r="D1320" s="8">
        <v>42620.0</v>
      </c>
      <c r="E1320" s="4" t="s">
        <v>26</v>
      </c>
      <c r="F1320" s="4" t="s">
        <v>589</v>
      </c>
      <c r="G1320" s="4" t="s">
        <v>590</v>
      </c>
      <c r="H1320" s="4" t="s">
        <v>46</v>
      </c>
      <c r="I1320" s="4" t="s">
        <v>30</v>
      </c>
      <c r="J1320" s="4" t="s">
        <v>222</v>
      </c>
      <c r="K1320" s="4" t="s">
        <v>223</v>
      </c>
      <c r="L1320" s="7">
        <v>10011.0</v>
      </c>
      <c r="M1320" s="4" t="s">
        <v>33</v>
      </c>
      <c r="N1320" s="4" t="s">
        <v>998</v>
      </c>
      <c r="O1320" s="4" t="s">
        <v>35</v>
      </c>
      <c r="P1320" s="4" t="s">
        <v>121</v>
      </c>
      <c r="Q1320" s="4" t="s">
        <v>999</v>
      </c>
      <c r="R1320" s="9">
        <v>211.080938271605</v>
      </c>
      <c r="S1320" s="7">
        <v>3.0</v>
      </c>
      <c r="T1320" s="7">
        <v>0.0</v>
      </c>
      <c r="U1320" s="7">
        <v>67.5459002469136</v>
      </c>
      <c r="V1320" s="10" t="str">
        <f t="shared" si="1"/>
        <v>2016-09</v>
      </c>
    </row>
    <row r="1321">
      <c r="A1321" s="7">
        <v>1320.0</v>
      </c>
      <c r="B1321" s="4" t="s">
        <v>3752</v>
      </c>
      <c r="C1321" s="8">
        <v>42614.0</v>
      </c>
      <c r="D1321" s="8">
        <v>42618.0</v>
      </c>
      <c r="E1321" s="4" t="s">
        <v>26</v>
      </c>
      <c r="F1321" s="4" t="s">
        <v>3753</v>
      </c>
      <c r="G1321" s="4" t="s">
        <v>3754</v>
      </c>
      <c r="H1321" s="4" t="s">
        <v>46</v>
      </c>
      <c r="I1321" s="4" t="s">
        <v>30</v>
      </c>
      <c r="J1321" s="4" t="s">
        <v>1461</v>
      </c>
      <c r="K1321" s="4" t="s">
        <v>884</v>
      </c>
      <c r="L1321" s="7">
        <v>48227.0</v>
      </c>
      <c r="M1321" s="4" t="s">
        <v>59</v>
      </c>
      <c r="N1321" s="4" t="s">
        <v>2176</v>
      </c>
      <c r="O1321" s="4" t="s">
        <v>51</v>
      </c>
      <c r="P1321" s="4" t="s">
        <v>76</v>
      </c>
      <c r="Q1321" s="4" t="s">
        <v>2177</v>
      </c>
      <c r="R1321" s="9">
        <v>26.5199176954733</v>
      </c>
      <c r="S1321" s="7">
        <v>5.0</v>
      </c>
      <c r="T1321" s="7">
        <v>0.0</v>
      </c>
      <c r="U1321" s="7">
        <v>12.1991621399177</v>
      </c>
      <c r="V1321" s="10" t="str">
        <f t="shared" si="1"/>
        <v>2016-09</v>
      </c>
    </row>
    <row r="1322">
      <c r="A1322" s="7">
        <v>1321.0</v>
      </c>
      <c r="B1322" s="4" t="s">
        <v>3752</v>
      </c>
      <c r="C1322" s="8">
        <v>42614.0</v>
      </c>
      <c r="D1322" s="8">
        <v>42618.0</v>
      </c>
      <c r="E1322" s="4" t="s">
        <v>26</v>
      </c>
      <c r="F1322" s="4" t="s">
        <v>3753</v>
      </c>
      <c r="G1322" s="4" t="s">
        <v>3754</v>
      </c>
      <c r="H1322" s="4" t="s">
        <v>46</v>
      </c>
      <c r="I1322" s="4" t="s">
        <v>30</v>
      </c>
      <c r="J1322" s="4" t="s">
        <v>1461</v>
      </c>
      <c r="K1322" s="4" t="s">
        <v>884</v>
      </c>
      <c r="L1322" s="7">
        <v>48227.0</v>
      </c>
      <c r="M1322" s="4" t="s">
        <v>59</v>
      </c>
      <c r="N1322" s="4" t="s">
        <v>847</v>
      </c>
      <c r="O1322" s="4" t="s">
        <v>39</v>
      </c>
      <c r="P1322" s="4" t="s">
        <v>40</v>
      </c>
      <c r="Q1322" s="4" t="s">
        <v>848</v>
      </c>
      <c r="R1322" s="9">
        <v>9.66161316872428</v>
      </c>
      <c r="S1322" s="7">
        <v>1.0</v>
      </c>
      <c r="T1322" s="7">
        <v>0.0</v>
      </c>
      <c r="U1322" s="7">
        <v>2.51201942386831</v>
      </c>
      <c r="V1322" s="10" t="str">
        <f t="shared" si="1"/>
        <v>2016-09</v>
      </c>
    </row>
    <row r="1323">
      <c r="A1323" s="7">
        <v>1322.0</v>
      </c>
      <c r="B1323" s="4" t="s">
        <v>3752</v>
      </c>
      <c r="C1323" s="8">
        <v>42614.0</v>
      </c>
      <c r="D1323" s="8">
        <v>42618.0</v>
      </c>
      <c r="E1323" s="4" t="s">
        <v>26</v>
      </c>
      <c r="F1323" s="4" t="s">
        <v>3753</v>
      </c>
      <c r="G1323" s="4" t="s">
        <v>3754</v>
      </c>
      <c r="H1323" s="4" t="s">
        <v>46</v>
      </c>
      <c r="I1323" s="4" t="s">
        <v>30</v>
      </c>
      <c r="J1323" s="4" t="s">
        <v>1461</v>
      </c>
      <c r="K1323" s="4" t="s">
        <v>884</v>
      </c>
      <c r="L1323" s="7">
        <v>48227.0</v>
      </c>
      <c r="M1323" s="4" t="s">
        <v>59</v>
      </c>
      <c r="N1323" s="4" t="s">
        <v>3755</v>
      </c>
      <c r="O1323" s="4" t="s">
        <v>51</v>
      </c>
      <c r="P1323" s="4" t="s">
        <v>283</v>
      </c>
      <c r="Q1323" s="4" t="s">
        <v>3756</v>
      </c>
      <c r="R1323" s="9">
        <v>414.569037037037</v>
      </c>
      <c r="S1323" s="7">
        <v>4.0</v>
      </c>
      <c r="T1323" s="7">
        <v>0.1</v>
      </c>
      <c r="U1323" s="7">
        <v>78.3074847736626</v>
      </c>
      <c r="V1323" s="10" t="str">
        <f t="shared" si="1"/>
        <v>2016-09</v>
      </c>
    </row>
    <row r="1324">
      <c r="A1324" s="7">
        <v>1323.0</v>
      </c>
      <c r="B1324" s="4" t="s">
        <v>3752</v>
      </c>
      <c r="C1324" s="8">
        <v>42614.0</v>
      </c>
      <c r="D1324" s="8">
        <v>42618.0</v>
      </c>
      <c r="E1324" s="4" t="s">
        <v>26</v>
      </c>
      <c r="F1324" s="4" t="s">
        <v>3753</v>
      </c>
      <c r="G1324" s="4" t="s">
        <v>3754</v>
      </c>
      <c r="H1324" s="4" t="s">
        <v>46</v>
      </c>
      <c r="I1324" s="4" t="s">
        <v>30</v>
      </c>
      <c r="J1324" s="4" t="s">
        <v>1461</v>
      </c>
      <c r="K1324" s="4" t="s">
        <v>884</v>
      </c>
      <c r="L1324" s="7">
        <v>48227.0</v>
      </c>
      <c r="M1324" s="4" t="s">
        <v>59</v>
      </c>
      <c r="N1324" s="4" t="s">
        <v>1260</v>
      </c>
      <c r="O1324" s="4" t="s">
        <v>51</v>
      </c>
      <c r="P1324" s="4" t="s">
        <v>76</v>
      </c>
      <c r="Q1324" s="4" t="s">
        <v>1261</v>
      </c>
      <c r="R1324" s="9">
        <v>32.4841481481481</v>
      </c>
      <c r="S1324" s="7">
        <v>4.0</v>
      </c>
      <c r="T1324" s="7">
        <v>0.0</v>
      </c>
      <c r="U1324" s="7">
        <v>15.9172325925926</v>
      </c>
      <c r="V1324" s="10" t="str">
        <f t="shared" si="1"/>
        <v>2016-09</v>
      </c>
    </row>
    <row r="1325">
      <c r="A1325" s="7">
        <v>1324.0</v>
      </c>
      <c r="B1325" s="4" t="s">
        <v>3752</v>
      </c>
      <c r="C1325" s="8">
        <v>42614.0</v>
      </c>
      <c r="D1325" s="8">
        <v>42618.0</v>
      </c>
      <c r="E1325" s="4" t="s">
        <v>26</v>
      </c>
      <c r="F1325" s="4" t="s">
        <v>3753</v>
      </c>
      <c r="G1325" s="4" t="s">
        <v>3754</v>
      </c>
      <c r="H1325" s="4" t="s">
        <v>46</v>
      </c>
      <c r="I1325" s="4" t="s">
        <v>30</v>
      </c>
      <c r="J1325" s="4" t="s">
        <v>1461</v>
      </c>
      <c r="K1325" s="4" t="s">
        <v>884</v>
      </c>
      <c r="L1325" s="7">
        <v>48227.0</v>
      </c>
      <c r="M1325" s="4" t="s">
        <v>59</v>
      </c>
      <c r="N1325" s="4" t="s">
        <v>3057</v>
      </c>
      <c r="O1325" s="4" t="s">
        <v>51</v>
      </c>
      <c r="P1325" s="4" t="s">
        <v>93</v>
      </c>
      <c r="Q1325" s="4" t="s">
        <v>3058</v>
      </c>
      <c r="R1325" s="9">
        <v>13.1609218106996</v>
      </c>
      <c r="S1325" s="7">
        <v>2.0</v>
      </c>
      <c r="T1325" s="7">
        <v>0.0</v>
      </c>
      <c r="U1325" s="7">
        <v>3.2902304526749</v>
      </c>
      <c r="V1325" s="10" t="str">
        <f t="shared" si="1"/>
        <v>2016-09</v>
      </c>
    </row>
    <row r="1326">
      <c r="A1326" s="7">
        <v>1325.0</v>
      </c>
      <c r="B1326" s="4" t="s">
        <v>3752</v>
      </c>
      <c r="C1326" s="8">
        <v>42614.0</v>
      </c>
      <c r="D1326" s="8">
        <v>42618.0</v>
      </c>
      <c r="E1326" s="4" t="s">
        <v>26</v>
      </c>
      <c r="F1326" s="4" t="s">
        <v>3753</v>
      </c>
      <c r="G1326" s="4" t="s">
        <v>3754</v>
      </c>
      <c r="H1326" s="4" t="s">
        <v>46</v>
      </c>
      <c r="I1326" s="4" t="s">
        <v>30</v>
      </c>
      <c r="J1326" s="4" t="s">
        <v>1461</v>
      </c>
      <c r="K1326" s="4" t="s">
        <v>884</v>
      </c>
      <c r="L1326" s="7">
        <v>48227.0</v>
      </c>
      <c r="M1326" s="4" t="s">
        <v>59</v>
      </c>
      <c r="N1326" s="4" t="s">
        <v>3196</v>
      </c>
      <c r="O1326" s="4" t="s">
        <v>51</v>
      </c>
      <c r="P1326" s="4" t="s">
        <v>76</v>
      </c>
      <c r="Q1326" s="4" t="s">
        <v>3197</v>
      </c>
      <c r="R1326" s="9">
        <v>29.0508641975309</v>
      </c>
      <c r="S1326" s="7">
        <v>5.0</v>
      </c>
      <c r="T1326" s="7">
        <v>0.0</v>
      </c>
      <c r="U1326" s="7">
        <v>13.9444148148148</v>
      </c>
      <c r="V1326" s="10" t="str">
        <f t="shared" si="1"/>
        <v>2016-09</v>
      </c>
    </row>
    <row r="1327">
      <c r="A1327" s="7">
        <v>1326.0</v>
      </c>
      <c r="B1327" s="4" t="s">
        <v>3757</v>
      </c>
      <c r="C1327" s="8">
        <v>42614.0</v>
      </c>
      <c r="D1327" s="8">
        <v>42616.0</v>
      </c>
      <c r="E1327" s="4" t="s">
        <v>98</v>
      </c>
      <c r="F1327" s="4" t="s">
        <v>3758</v>
      </c>
      <c r="G1327" s="4" t="s">
        <v>3759</v>
      </c>
      <c r="H1327" s="4" t="s">
        <v>112</v>
      </c>
      <c r="I1327" s="4" t="s">
        <v>30</v>
      </c>
      <c r="J1327" s="4" t="s">
        <v>3760</v>
      </c>
      <c r="K1327" s="4" t="s">
        <v>48</v>
      </c>
      <c r="L1327" s="7">
        <v>92646.0</v>
      </c>
      <c r="M1327" s="4" t="s">
        <v>49</v>
      </c>
      <c r="N1327" s="4" t="s">
        <v>1501</v>
      </c>
      <c r="O1327" s="4" t="s">
        <v>51</v>
      </c>
      <c r="P1327" s="4" t="s">
        <v>205</v>
      </c>
      <c r="Q1327" s="4" t="s">
        <v>1502</v>
      </c>
      <c r="R1327" s="9">
        <v>12.78</v>
      </c>
      <c r="S1327" s="7">
        <v>1.0</v>
      </c>
      <c r="T1327" s="7">
        <v>0.0</v>
      </c>
      <c r="U1327" s="7">
        <v>5.751</v>
      </c>
      <c r="V1327" s="10" t="str">
        <f t="shared" si="1"/>
        <v>2016-09</v>
      </c>
    </row>
    <row r="1328">
      <c r="A1328" s="7">
        <v>1327.0</v>
      </c>
      <c r="B1328" s="4" t="s">
        <v>3761</v>
      </c>
      <c r="C1328" s="8">
        <v>42615.0</v>
      </c>
      <c r="D1328" s="8">
        <v>42619.0</v>
      </c>
      <c r="E1328" s="4" t="s">
        <v>26</v>
      </c>
      <c r="F1328" s="4" t="s">
        <v>729</v>
      </c>
      <c r="G1328" s="4" t="s">
        <v>730</v>
      </c>
      <c r="H1328" s="4" t="s">
        <v>46</v>
      </c>
      <c r="I1328" s="4" t="s">
        <v>30</v>
      </c>
      <c r="J1328" s="4" t="s">
        <v>222</v>
      </c>
      <c r="K1328" s="4" t="s">
        <v>223</v>
      </c>
      <c r="L1328" s="7">
        <v>10024.0</v>
      </c>
      <c r="M1328" s="4" t="s">
        <v>33</v>
      </c>
      <c r="N1328" s="4" t="s">
        <v>586</v>
      </c>
      <c r="O1328" s="4" t="s">
        <v>51</v>
      </c>
      <c r="P1328" s="4" t="s">
        <v>93</v>
      </c>
      <c r="Q1328" s="4" t="s">
        <v>587</v>
      </c>
      <c r="R1328" s="9">
        <v>83.0901234567901</v>
      </c>
      <c r="S1328" s="7">
        <v>2.0</v>
      </c>
      <c r="T1328" s="7">
        <v>0.0</v>
      </c>
      <c r="U1328" s="7">
        <v>21.6034320987654</v>
      </c>
      <c r="V1328" s="10" t="str">
        <f t="shared" si="1"/>
        <v>2016-09</v>
      </c>
    </row>
    <row r="1329">
      <c r="A1329" s="7">
        <v>1328.0</v>
      </c>
      <c r="B1329" s="4" t="s">
        <v>3761</v>
      </c>
      <c r="C1329" s="8">
        <v>42615.0</v>
      </c>
      <c r="D1329" s="8">
        <v>42619.0</v>
      </c>
      <c r="E1329" s="4" t="s">
        <v>26</v>
      </c>
      <c r="F1329" s="4" t="s">
        <v>729</v>
      </c>
      <c r="G1329" s="4" t="s">
        <v>730</v>
      </c>
      <c r="H1329" s="4" t="s">
        <v>46</v>
      </c>
      <c r="I1329" s="4" t="s">
        <v>30</v>
      </c>
      <c r="J1329" s="4" t="s">
        <v>222</v>
      </c>
      <c r="K1329" s="4" t="s">
        <v>223</v>
      </c>
      <c r="L1329" s="7">
        <v>10024.0</v>
      </c>
      <c r="M1329" s="4" t="s">
        <v>33</v>
      </c>
      <c r="N1329" s="4" t="s">
        <v>3762</v>
      </c>
      <c r="O1329" s="4" t="s">
        <v>35</v>
      </c>
      <c r="P1329" s="4" t="s">
        <v>121</v>
      </c>
      <c r="Q1329" s="4" t="s">
        <v>3763</v>
      </c>
      <c r="R1329" s="9">
        <v>44.0109053497942</v>
      </c>
      <c r="S1329" s="7">
        <v>2.0</v>
      </c>
      <c r="T1329" s="7">
        <v>0.0</v>
      </c>
      <c r="U1329" s="7">
        <v>11.0027263374486</v>
      </c>
      <c r="V1329" s="10" t="str">
        <f t="shared" si="1"/>
        <v>2016-09</v>
      </c>
    </row>
    <row r="1330">
      <c r="A1330" s="7">
        <v>1329.0</v>
      </c>
      <c r="B1330" s="4" t="s">
        <v>3764</v>
      </c>
      <c r="C1330" s="8">
        <v>42615.0</v>
      </c>
      <c r="D1330" s="8">
        <v>42615.0</v>
      </c>
      <c r="E1330" s="4" t="s">
        <v>212</v>
      </c>
      <c r="F1330" s="4" t="s">
        <v>1991</v>
      </c>
      <c r="G1330" s="4" t="s">
        <v>1992</v>
      </c>
      <c r="H1330" s="4" t="s">
        <v>46</v>
      </c>
      <c r="I1330" s="4" t="s">
        <v>30</v>
      </c>
      <c r="J1330" s="4" t="s">
        <v>3765</v>
      </c>
      <c r="K1330" s="4" t="s">
        <v>130</v>
      </c>
      <c r="L1330" s="7">
        <v>53711.0</v>
      </c>
      <c r="M1330" s="4" t="s">
        <v>59</v>
      </c>
      <c r="N1330" s="4" t="s">
        <v>3766</v>
      </c>
      <c r="O1330" s="4" t="s">
        <v>51</v>
      </c>
      <c r="P1330" s="4" t="s">
        <v>272</v>
      </c>
      <c r="Q1330" s="4" t="s">
        <v>3767</v>
      </c>
      <c r="R1330" s="9">
        <v>1.99248971193416</v>
      </c>
      <c r="S1330" s="7">
        <v>1.0</v>
      </c>
      <c r="T1330" s="7">
        <v>0.0</v>
      </c>
      <c r="U1330" s="7">
        <v>0.717296296296296</v>
      </c>
      <c r="V1330" s="10" t="str">
        <f t="shared" si="1"/>
        <v>2016-09</v>
      </c>
    </row>
    <row r="1331">
      <c r="A1331" s="7">
        <v>1330.0</v>
      </c>
      <c r="B1331" s="4" t="s">
        <v>3764</v>
      </c>
      <c r="C1331" s="8">
        <v>42615.0</v>
      </c>
      <c r="D1331" s="8">
        <v>42615.0</v>
      </c>
      <c r="E1331" s="4" t="s">
        <v>212</v>
      </c>
      <c r="F1331" s="4" t="s">
        <v>1991</v>
      </c>
      <c r="G1331" s="4" t="s">
        <v>1992</v>
      </c>
      <c r="H1331" s="4" t="s">
        <v>46</v>
      </c>
      <c r="I1331" s="4" t="s">
        <v>30</v>
      </c>
      <c r="J1331" s="4" t="s">
        <v>3765</v>
      </c>
      <c r="K1331" s="4" t="s">
        <v>130</v>
      </c>
      <c r="L1331" s="7">
        <v>53711.0</v>
      </c>
      <c r="M1331" s="4" t="s">
        <v>59</v>
      </c>
      <c r="N1331" s="4" t="s">
        <v>3768</v>
      </c>
      <c r="O1331" s="4" t="s">
        <v>51</v>
      </c>
      <c r="P1331" s="4" t="s">
        <v>76</v>
      </c>
      <c r="Q1331" s="4" t="s">
        <v>3769</v>
      </c>
      <c r="R1331" s="9">
        <v>9.09279835390946</v>
      </c>
      <c r="S1331" s="7">
        <v>2.0</v>
      </c>
      <c r="T1331" s="7">
        <v>0.0</v>
      </c>
      <c r="U1331" s="7">
        <v>4.27361522633745</v>
      </c>
      <c r="V1331" s="10" t="str">
        <f t="shared" si="1"/>
        <v>2016-09</v>
      </c>
    </row>
    <row r="1332">
      <c r="A1332" s="7">
        <v>1331.0</v>
      </c>
      <c r="B1332" s="4" t="s">
        <v>3770</v>
      </c>
      <c r="C1332" s="8">
        <v>42615.0</v>
      </c>
      <c r="D1332" s="8">
        <v>42617.0</v>
      </c>
      <c r="E1332" s="4" t="s">
        <v>43</v>
      </c>
      <c r="F1332" s="4" t="s">
        <v>3771</v>
      </c>
      <c r="G1332" s="4" t="s">
        <v>3772</v>
      </c>
      <c r="H1332" s="4" t="s">
        <v>112</v>
      </c>
      <c r="I1332" s="4" t="s">
        <v>30</v>
      </c>
      <c r="J1332" s="4" t="s">
        <v>362</v>
      </c>
      <c r="K1332" s="4" t="s">
        <v>48</v>
      </c>
      <c r="L1332" s="7">
        <v>94122.0</v>
      </c>
      <c r="M1332" s="4" t="s">
        <v>49</v>
      </c>
      <c r="N1332" s="4" t="s">
        <v>1356</v>
      </c>
      <c r="O1332" s="4" t="s">
        <v>51</v>
      </c>
      <c r="P1332" s="4" t="s">
        <v>52</v>
      </c>
      <c r="Q1332" s="4" t="s">
        <v>1357</v>
      </c>
      <c r="R1332" s="9">
        <v>46.53</v>
      </c>
      <c r="S1332" s="7">
        <v>3.0</v>
      </c>
      <c r="T1332" s="7">
        <v>0.0</v>
      </c>
      <c r="U1332" s="7">
        <v>12.0978</v>
      </c>
      <c r="V1332" s="10" t="str">
        <f t="shared" si="1"/>
        <v>2016-09</v>
      </c>
    </row>
    <row r="1333">
      <c r="A1333" s="7">
        <v>1332.0</v>
      </c>
      <c r="B1333" s="4" t="s">
        <v>3773</v>
      </c>
      <c r="C1333" s="8">
        <v>42615.0</v>
      </c>
      <c r="D1333" s="8">
        <v>42621.0</v>
      </c>
      <c r="E1333" s="4" t="s">
        <v>26</v>
      </c>
      <c r="F1333" s="4" t="s">
        <v>2350</v>
      </c>
      <c r="G1333" s="4" t="s">
        <v>2351</v>
      </c>
      <c r="H1333" s="4" t="s">
        <v>46</v>
      </c>
      <c r="I1333" s="4" t="s">
        <v>30</v>
      </c>
      <c r="J1333" s="4" t="s">
        <v>384</v>
      </c>
      <c r="K1333" s="4" t="s">
        <v>385</v>
      </c>
      <c r="L1333" s="7">
        <v>60623.0</v>
      </c>
      <c r="M1333" s="4" t="s">
        <v>59</v>
      </c>
      <c r="N1333" s="4" t="s">
        <v>2581</v>
      </c>
      <c r="O1333" s="4" t="s">
        <v>51</v>
      </c>
      <c r="P1333" s="4" t="s">
        <v>297</v>
      </c>
      <c r="Q1333" s="4" t="s">
        <v>2582</v>
      </c>
      <c r="R1333" s="9">
        <v>32.1880658436214</v>
      </c>
      <c r="S1333" s="7">
        <v>5.0</v>
      </c>
      <c r="T1333" s="7">
        <v>0.2</v>
      </c>
      <c r="U1333" s="7">
        <v>10.8634722222222</v>
      </c>
      <c r="V1333" s="10" t="str">
        <f t="shared" si="1"/>
        <v>2016-09</v>
      </c>
    </row>
    <row r="1334">
      <c r="A1334" s="7">
        <v>1333.0</v>
      </c>
      <c r="B1334" s="4" t="s">
        <v>3773</v>
      </c>
      <c r="C1334" s="8">
        <v>42615.0</v>
      </c>
      <c r="D1334" s="8">
        <v>42621.0</v>
      </c>
      <c r="E1334" s="4" t="s">
        <v>26</v>
      </c>
      <c r="F1334" s="4" t="s">
        <v>2350</v>
      </c>
      <c r="G1334" s="4" t="s">
        <v>2351</v>
      </c>
      <c r="H1334" s="4" t="s">
        <v>46</v>
      </c>
      <c r="I1334" s="4" t="s">
        <v>30</v>
      </c>
      <c r="J1334" s="4" t="s">
        <v>384</v>
      </c>
      <c r="K1334" s="4" t="s">
        <v>385</v>
      </c>
      <c r="L1334" s="7">
        <v>60623.0</v>
      </c>
      <c r="M1334" s="4" t="s">
        <v>59</v>
      </c>
      <c r="N1334" s="4" t="s">
        <v>1240</v>
      </c>
      <c r="O1334" s="4" t="s">
        <v>51</v>
      </c>
      <c r="P1334" s="4" t="s">
        <v>52</v>
      </c>
      <c r="Q1334" s="4" t="s">
        <v>1241</v>
      </c>
      <c r="R1334" s="9">
        <v>38.7137448559671</v>
      </c>
      <c r="S1334" s="7">
        <v>2.0</v>
      </c>
      <c r="T1334" s="7">
        <v>0.2</v>
      </c>
      <c r="U1334" s="7">
        <v>-9.19451440329218</v>
      </c>
      <c r="V1334" s="10" t="str">
        <f t="shared" si="1"/>
        <v>2016-09</v>
      </c>
    </row>
    <row r="1335">
      <c r="A1335" s="7">
        <v>1334.0</v>
      </c>
      <c r="B1335" s="4" t="s">
        <v>3773</v>
      </c>
      <c r="C1335" s="8">
        <v>42615.0</v>
      </c>
      <c r="D1335" s="8">
        <v>42621.0</v>
      </c>
      <c r="E1335" s="4" t="s">
        <v>26</v>
      </c>
      <c r="F1335" s="4" t="s">
        <v>2350</v>
      </c>
      <c r="G1335" s="4" t="s">
        <v>2351</v>
      </c>
      <c r="H1335" s="4" t="s">
        <v>46</v>
      </c>
      <c r="I1335" s="4" t="s">
        <v>30</v>
      </c>
      <c r="J1335" s="4" t="s">
        <v>384</v>
      </c>
      <c r="K1335" s="4" t="s">
        <v>385</v>
      </c>
      <c r="L1335" s="7">
        <v>60623.0</v>
      </c>
      <c r="M1335" s="4" t="s">
        <v>59</v>
      </c>
      <c r="N1335" s="4" t="s">
        <v>3774</v>
      </c>
      <c r="O1335" s="4" t="s">
        <v>39</v>
      </c>
      <c r="P1335" s="4" t="s">
        <v>446</v>
      </c>
      <c r="Q1335" s="4" t="s">
        <v>3775</v>
      </c>
      <c r="R1335" s="9">
        <v>1500.31172839506</v>
      </c>
      <c r="S1335" s="7">
        <v>3.0</v>
      </c>
      <c r="T1335" s="7">
        <v>0.3</v>
      </c>
      <c r="U1335" s="7">
        <v>-21.433024691358</v>
      </c>
      <c r="V1335" s="10" t="str">
        <f t="shared" si="1"/>
        <v>2016-09</v>
      </c>
    </row>
    <row r="1336">
      <c r="A1336" s="7">
        <v>1335.0</v>
      </c>
      <c r="B1336" s="4" t="s">
        <v>3776</v>
      </c>
      <c r="C1336" s="8">
        <v>42615.0</v>
      </c>
      <c r="D1336" s="8">
        <v>42617.0</v>
      </c>
      <c r="E1336" s="4" t="s">
        <v>43</v>
      </c>
      <c r="F1336" s="4" t="s">
        <v>3777</v>
      </c>
      <c r="G1336" s="4" t="s">
        <v>3778</v>
      </c>
      <c r="H1336" s="4" t="s">
        <v>112</v>
      </c>
      <c r="I1336" s="4" t="s">
        <v>30</v>
      </c>
      <c r="J1336" s="4" t="s">
        <v>384</v>
      </c>
      <c r="K1336" s="4" t="s">
        <v>385</v>
      </c>
      <c r="L1336" s="7">
        <v>60653.0</v>
      </c>
      <c r="M1336" s="4" t="s">
        <v>59</v>
      </c>
      <c r="N1336" s="4" t="s">
        <v>3779</v>
      </c>
      <c r="O1336" s="4" t="s">
        <v>35</v>
      </c>
      <c r="P1336" s="4" t="s">
        <v>121</v>
      </c>
      <c r="Q1336" s="4" t="s">
        <v>3780</v>
      </c>
      <c r="R1336" s="9">
        <v>92.7685596707819</v>
      </c>
      <c r="S1336" s="7">
        <v>2.0</v>
      </c>
      <c r="T1336" s="7">
        <v>0.6</v>
      </c>
      <c r="U1336" s="7">
        <v>-83.4917037037037</v>
      </c>
      <c r="V1336" s="10" t="str">
        <f t="shared" si="1"/>
        <v>2016-09</v>
      </c>
    </row>
    <row r="1337">
      <c r="A1337" s="7">
        <v>1336.0</v>
      </c>
      <c r="B1337" s="4" t="s">
        <v>3781</v>
      </c>
      <c r="C1337" s="8">
        <v>42615.0</v>
      </c>
      <c r="D1337" s="8">
        <v>42619.0</v>
      </c>
      <c r="E1337" s="4" t="s">
        <v>26</v>
      </c>
      <c r="F1337" s="4" t="s">
        <v>3006</v>
      </c>
      <c r="G1337" s="4" t="s">
        <v>3007</v>
      </c>
      <c r="H1337" s="4" t="s">
        <v>46</v>
      </c>
      <c r="I1337" s="4" t="s">
        <v>30</v>
      </c>
      <c r="J1337" s="4" t="s">
        <v>81</v>
      </c>
      <c r="K1337" s="4" t="s">
        <v>82</v>
      </c>
      <c r="L1337" s="7">
        <v>28205.0</v>
      </c>
      <c r="M1337" s="4" t="s">
        <v>83</v>
      </c>
      <c r="N1337" s="4" t="s">
        <v>363</v>
      </c>
      <c r="O1337" s="4" t="s">
        <v>51</v>
      </c>
      <c r="P1337" s="4" t="s">
        <v>76</v>
      </c>
      <c r="Q1337" s="4" t="s">
        <v>364</v>
      </c>
      <c r="R1337" s="9">
        <v>17.3102361136245</v>
      </c>
      <c r="S1337" s="7">
        <v>7.0</v>
      </c>
      <c r="T1337" s="7">
        <v>0.7</v>
      </c>
      <c r="U1337" s="7">
        <v>-13.2711810204454</v>
      </c>
      <c r="V1337" s="10" t="str">
        <f t="shared" si="1"/>
        <v>2016-09</v>
      </c>
    </row>
    <row r="1338">
      <c r="A1338" s="7">
        <v>1337.0</v>
      </c>
      <c r="B1338" s="4" t="s">
        <v>3781</v>
      </c>
      <c r="C1338" s="8">
        <v>42615.0</v>
      </c>
      <c r="D1338" s="8">
        <v>42619.0</v>
      </c>
      <c r="E1338" s="4" t="s">
        <v>26</v>
      </c>
      <c r="F1338" s="4" t="s">
        <v>3006</v>
      </c>
      <c r="G1338" s="4" t="s">
        <v>3007</v>
      </c>
      <c r="H1338" s="4" t="s">
        <v>46</v>
      </c>
      <c r="I1338" s="4" t="s">
        <v>30</v>
      </c>
      <c r="J1338" s="4" t="s">
        <v>81</v>
      </c>
      <c r="K1338" s="4" t="s">
        <v>82</v>
      </c>
      <c r="L1338" s="7">
        <v>28205.0</v>
      </c>
      <c r="M1338" s="4" t="s">
        <v>83</v>
      </c>
      <c r="N1338" s="4" t="s">
        <v>3782</v>
      </c>
      <c r="O1338" s="4" t="s">
        <v>51</v>
      </c>
      <c r="P1338" s="4" t="s">
        <v>283</v>
      </c>
      <c r="Q1338" s="4" t="s">
        <v>3783</v>
      </c>
      <c r="R1338" s="9">
        <v>236.616094558013</v>
      </c>
      <c r="S1338" s="7">
        <v>9.0</v>
      </c>
      <c r="T1338" s="7">
        <v>0.2</v>
      </c>
      <c r="U1338" s="7">
        <v>26.6193106377764</v>
      </c>
      <c r="V1338" s="10" t="str">
        <f t="shared" si="1"/>
        <v>2016-09</v>
      </c>
    </row>
    <row r="1339">
      <c r="A1339" s="7">
        <v>1338.0</v>
      </c>
      <c r="B1339" s="4" t="s">
        <v>3781</v>
      </c>
      <c r="C1339" s="8">
        <v>42615.0</v>
      </c>
      <c r="D1339" s="8">
        <v>42619.0</v>
      </c>
      <c r="E1339" s="4" t="s">
        <v>26</v>
      </c>
      <c r="F1339" s="4" t="s">
        <v>3006</v>
      </c>
      <c r="G1339" s="4" t="s">
        <v>3007</v>
      </c>
      <c r="H1339" s="4" t="s">
        <v>46</v>
      </c>
      <c r="I1339" s="4" t="s">
        <v>30</v>
      </c>
      <c r="J1339" s="4" t="s">
        <v>81</v>
      </c>
      <c r="K1339" s="4" t="s">
        <v>82</v>
      </c>
      <c r="L1339" s="7">
        <v>28205.0</v>
      </c>
      <c r="M1339" s="4" t="s">
        <v>83</v>
      </c>
      <c r="N1339" s="4" t="s">
        <v>3784</v>
      </c>
      <c r="O1339" s="4" t="s">
        <v>51</v>
      </c>
      <c r="P1339" s="4" t="s">
        <v>93</v>
      </c>
      <c r="Q1339" s="4" t="s">
        <v>3785</v>
      </c>
      <c r="R1339" s="9">
        <v>14.8575061738431</v>
      </c>
      <c r="S1339" s="7">
        <v>4.0</v>
      </c>
      <c r="T1339" s="7">
        <v>0.2</v>
      </c>
      <c r="U1339" s="7">
        <v>2.60006358042254</v>
      </c>
      <c r="V1339" s="10" t="str">
        <f t="shared" si="1"/>
        <v>2016-09</v>
      </c>
    </row>
    <row r="1340">
      <c r="A1340" s="7">
        <v>1339.0</v>
      </c>
      <c r="B1340" s="4" t="s">
        <v>3781</v>
      </c>
      <c r="C1340" s="8">
        <v>42615.0</v>
      </c>
      <c r="D1340" s="8">
        <v>42619.0</v>
      </c>
      <c r="E1340" s="4" t="s">
        <v>26</v>
      </c>
      <c r="F1340" s="4" t="s">
        <v>3006</v>
      </c>
      <c r="G1340" s="4" t="s">
        <v>3007</v>
      </c>
      <c r="H1340" s="4" t="s">
        <v>46</v>
      </c>
      <c r="I1340" s="4" t="s">
        <v>30</v>
      </c>
      <c r="J1340" s="4" t="s">
        <v>81</v>
      </c>
      <c r="K1340" s="4" t="s">
        <v>82</v>
      </c>
      <c r="L1340" s="7">
        <v>28205.0</v>
      </c>
      <c r="M1340" s="4" t="s">
        <v>83</v>
      </c>
      <c r="N1340" s="4" t="s">
        <v>3786</v>
      </c>
      <c r="O1340" s="4" t="s">
        <v>35</v>
      </c>
      <c r="P1340" s="4" t="s">
        <v>73</v>
      </c>
      <c r="Q1340" s="4" t="s">
        <v>3787</v>
      </c>
      <c r="R1340" s="9">
        <v>356.179012067826</v>
      </c>
      <c r="S1340" s="7">
        <v>3.0</v>
      </c>
      <c r="T1340" s="7">
        <v>0.4</v>
      </c>
      <c r="U1340" s="7">
        <v>-112.790020488145</v>
      </c>
      <c r="V1340" s="10" t="str">
        <f t="shared" si="1"/>
        <v>2016-09</v>
      </c>
    </row>
    <row r="1341">
      <c r="A1341" s="7">
        <v>1340.0</v>
      </c>
      <c r="B1341" s="4" t="s">
        <v>3781</v>
      </c>
      <c r="C1341" s="8">
        <v>42615.0</v>
      </c>
      <c r="D1341" s="8">
        <v>42619.0</v>
      </c>
      <c r="E1341" s="4" t="s">
        <v>26</v>
      </c>
      <c r="F1341" s="4" t="s">
        <v>3006</v>
      </c>
      <c r="G1341" s="4" t="s">
        <v>3007</v>
      </c>
      <c r="H1341" s="4" t="s">
        <v>46</v>
      </c>
      <c r="I1341" s="4" t="s">
        <v>30</v>
      </c>
      <c r="J1341" s="4" t="s">
        <v>81</v>
      </c>
      <c r="K1341" s="4" t="s">
        <v>82</v>
      </c>
      <c r="L1341" s="7">
        <v>28205.0</v>
      </c>
      <c r="M1341" s="4" t="s">
        <v>83</v>
      </c>
      <c r="N1341" s="4" t="s">
        <v>250</v>
      </c>
      <c r="O1341" s="4" t="s">
        <v>39</v>
      </c>
      <c r="P1341" s="4" t="s">
        <v>61</v>
      </c>
      <c r="Q1341" s="4" t="s">
        <v>3788</v>
      </c>
      <c r="R1341" s="9">
        <v>771.500805134502</v>
      </c>
      <c r="S1341" s="7">
        <v>3.0</v>
      </c>
      <c r="T1341" s="7">
        <v>0.2</v>
      </c>
      <c r="U1341" s="7">
        <v>231.45024154035</v>
      </c>
      <c r="V1341" s="10" t="str">
        <f t="shared" si="1"/>
        <v>2016-09</v>
      </c>
    </row>
    <row r="1342">
      <c r="A1342" s="7">
        <v>1341.0</v>
      </c>
      <c r="B1342" s="4" t="s">
        <v>3781</v>
      </c>
      <c r="C1342" s="8">
        <v>42615.0</v>
      </c>
      <c r="D1342" s="8">
        <v>42619.0</v>
      </c>
      <c r="E1342" s="4" t="s">
        <v>26</v>
      </c>
      <c r="F1342" s="4" t="s">
        <v>3006</v>
      </c>
      <c r="G1342" s="4" t="s">
        <v>3007</v>
      </c>
      <c r="H1342" s="4" t="s">
        <v>46</v>
      </c>
      <c r="I1342" s="4" t="s">
        <v>30</v>
      </c>
      <c r="J1342" s="4" t="s">
        <v>81</v>
      </c>
      <c r="K1342" s="4" t="s">
        <v>82</v>
      </c>
      <c r="L1342" s="7">
        <v>28205.0</v>
      </c>
      <c r="M1342" s="4" t="s">
        <v>83</v>
      </c>
      <c r="N1342" s="4" t="s">
        <v>3789</v>
      </c>
      <c r="O1342" s="4" t="s">
        <v>51</v>
      </c>
      <c r="P1342" s="4" t="s">
        <v>76</v>
      </c>
      <c r="Q1342" s="4" t="s">
        <v>3790</v>
      </c>
      <c r="R1342" s="9">
        <v>13.0000934283825</v>
      </c>
      <c r="S1342" s="7">
        <v>5.0</v>
      </c>
      <c r="T1342" s="7">
        <v>0.7</v>
      </c>
      <c r="U1342" s="7">
        <v>-9.53340184748048</v>
      </c>
      <c r="V1342" s="10" t="str">
        <f t="shared" si="1"/>
        <v>2016-09</v>
      </c>
    </row>
    <row r="1343">
      <c r="A1343" s="7">
        <v>1342.0</v>
      </c>
      <c r="B1343" s="4" t="s">
        <v>3791</v>
      </c>
      <c r="C1343" s="8">
        <v>42615.0</v>
      </c>
      <c r="D1343" s="8">
        <v>42621.0</v>
      </c>
      <c r="E1343" s="4" t="s">
        <v>26</v>
      </c>
      <c r="F1343" s="4" t="s">
        <v>3792</v>
      </c>
      <c r="G1343" s="4" t="s">
        <v>3793</v>
      </c>
      <c r="H1343" s="4" t="s">
        <v>46</v>
      </c>
      <c r="I1343" s="4" t="s">
        <v>30</v>
      </c>
      <c r="J1343" s="4" t="s">
        <v>3448</v>
      </c>
      <c r="K1343" s="4" t="s">
        <v>164</v>
      </c>
      <c r="L1343" s="7">
        <v>98198.0</v>
      </c>
      <c r="M1343" s="4" t="s">
        <v>49</v>
      </c>
      <c r="N1343" s="4" t="s">
        <v>1378</v>
      </c>
      <c r="O1343" s="4" t="s">
        <v>39</v>
      </c>
      <c r="P1343" s="4" t="s">
        <v>85</v>
      </c>
      <c r="Q1343" s="4" t="s">
        <v>1379</v>
      </c>
      <c r="R1343" s="9">
        <v>999.98</v>
      </c>
      <c r="S1343" s="7">
        <v>2.0</v>
      </c>
      <c r="T1343" s="7">
        <v>0.0</v>
      </c>
      <c r="U1343" s="7">
        <v>449.991</v>
      </c>
      <c r="V1343" s="10" t="str">
        <f t="shared" si="1"/>
        <v>2016-09</v>
      </c>
    </row>
    <row r="1344">
      <c r="A1344" s="7">
        <v>1343.0</v>
      </c>
      <c r="B1344" s="4" t="s">
        <v>3794</v>
      </c>
      <c r="C1344" s="8">
        <v>42615.0</v>
      </c>
      <c r="D1344" s="8">
        <v>42620.0</v>
      </c>
      <c r="E1344" s="4" t="s">
        <v>98</v>
      </c>
      <c r="F1344" s="4" t="s">
        <v>566</v>
      </c>
      <c r="G1344" s="4" t="s">
        <v>567</v>
      </c>
      <c r="H1344" s="4" t="s">
        <v>112</v>
      </c>
      <c r="I1344" s="4" t="s">
        <v>30</v>
      </c>
      <c r="J1344" s="4" t="s">
        <v>455</v>
      </c>
      <c r="K1344" s="4" t="s">
        <v>58</v>
      </c>
      <c r="L1344" s="7">
        <v>77070.0</v>
      </c>
      <c r="M1344" s="4" t="s">
        <v>59</v>
      </c>
      <c r="N1344" s="4" t="s">
        <v>3795</v>
      </c>
      <c r="O1344" s="4" t="s">
        <v>51</v>
      </c>
      <c r="P1344" s="4" t="s">
        <v>76</v>
      </c>
      <c r="Q1344" s="4" t="s">
        <v>3796</v>
      </c>
      <c r="R1344" s="9">
        <v>9.47588477366255</v>
      </c>
      <c r="S1344" s="7">
        <v>8.0</v>
      </c>
      <c r="T1344" s="7">
        <v>0.8</v>
      </c>
      <c r="U1344" s="7">
        <v>-14.687621399177</v>
      </c>
      <c r="V1344" s="10" t="str">
        <f t="shared" si="1"/>
        <v>2016-09</v>
      </c>
    </row>
    <row r="1345">
      <c r="A1345" s="7">
        <v>1344.0</v>
      </c>
      <c r="B1345" s="4" t="s">
        <v>3794</v>
      </c>
      <c r="C1345" s="8">
        <v>42615.0</v>
      </c>
      <c r="D1345" s="8">
        <v>42620.0</v>
      </c>
      <c r="E1345" s="4" t="s">
        <v>98</v>
      </c>
      <c r="F1345" s="4" t="s">
        <v>566</v>
      </c>
      <c r="G1345" s="4" t="s">
        <v>567</v>
      </c>
      <c r="H1345" s="4" t="s">
        <v>112</v>
      </c>
      <c r="I1345" s="4" t="s">
        <v>30</v>
      </c>
      <c r="J1345" s="4" t="s">
        <v>455</v>
      </c>
      <c r="K1345" s="4" t="s">
        <v>58</v>
      </c>
      <c r="L1345" s="7">
        <v>77070.0</v>
      </c>
      <c r="M1345" s="4" t="s">
        <v>59</v>
      </c>
      <c r="N1345" s="4" t="s">
        <v>103</v>
      </c>
      <c r="O1345" s="4" t="s">
        <v>39</v>
      </c>
      <c r="P1345" s="4" t="s">
        <v>61</v>
      </c>
      <c r="Q1345" s="4" t="s">
        <v>104</v>
      </c>
      <c r="R1345" s="9">
        <v>175.647325102881</v>
      </c>
      <c r="S1345" s="7">
        <v>5.0</v>
      </c>
      <c r="T1345" s="7">
        <v>0.2</v>
      </c>
      <c r="U1345" s="7">
        <v>37.3250565843621</v>
      </c>
      <c r="V1345" s="10" t="str">
        <f t="shared" si="1"/>
        <v>2016-09</v>
      </c>
    </row>
    <row r="1346">
      <c r="A1346" s="7">
        <v>1345.0</v>
      </c>
      <c r="B1346" s="4" t="s">
        <v>3797</v>
      </c>
      <c r="C1346" s="8">
        <v>42615.0</v>
      </c>
      <c r="D1346" s="8">
        <v>42618.0</v>
      </c>
      <c r="E1346" s="4" t="s">
        <v>98</v>
      </c>
      <c r="F1346" s="4" t="s">
        <v>3798</v>
      </c>
      <c r="G1346" s="4" t="s">
        <v>3799</v>
      </c>
      <c r="H1346" s="4" t="s">
        <v>46</v>
      </c>
      <c r="I1346" s="4" t="s">
        <v>30</v>
      </c>
      <c r="J1346" s="4" t="s">
        <v>3448</v>
      </c>
      <c r="K1346" s="4" t="s">
        <v>164</v>
      </c>
      <c r="L1346" s="7">
        <v>98198.0</v>
      </c>
      <c r="M1346" s="4" t="s">
        <v>49</v>
      </c>
      <c r="N1346" s="4" t="s">
        <v>2987</v>
      </c>
      <c r="O1346" s="4" t="s">
        <v>35</v>
      </c>
      <c r="P1346" s="4" t="s">
        <v>263</v>
      </c>
      <c r="Q1346" s="4" t="s">
        <v>2988</v>
      </c>
      <c r="R1346" s="9">
        <v>215.976</v>
      </c>
      <c r="S1346" s="7">
        <v>3.0</v>
      </c>
      <c r="T1346" s="7">
        <v>0.2</v>
      </c>
      <c r="U1346" s="7">
        <v>-2.6997</v>
      </c>
      <c r="V1346" s="10" t="str">
        <f t="shared" si="1"/>
        <v>2016-09</v>
      </c>
    </row>
    <row r="1347">
      <c r="A1347" s="7">
        <v>1346.0</v>
      </c>
      <c r="B1347" s="4" t="s">
        <v>3797</v>
      </c>
      <c r="C1347" s="8">
        <v>42615.0</v>
      </c>
      <c r="D1347" s="8">
        <v>42618.0</v>
      </c>
      <c r="E1347" s="4" t="s">
        <v>98</v>
      </c>
      <c r="F1347" s="4" t="s">
        <v>3798</v>
      </c>
      <c r="G1347" s="4" t="s">
        <v>3799</v>
      </c>
      <c r="H1347" s="4" t="s">
        <v>46</v>
      </c>
      <c r="I1347" s="4" t="s">
        <v>30</v>
      </c>
      <c r="J1347" s="4" t="s">
        <v>3448</v>
      </c>
      <c r="K1347" s="4" t="s">
        <v>164</v>
      </c>
      <c r="L1347" s="7">
        <v>98198.0</v>
      </c>
      <c r="M1347" s="4" t="s">
        <v>49</v>
      </c>
      <c r="N1347" s="4" t="s">
        <v>2962</v>
      </c>
      <c r="O1347" s="4" t="s">
        <v>51</v>
      </c>
      <c r="P1347" s="4" t="s">
        <v>205</v>
      </c>
      <c r="Q1347" s="4" t="s">
        <v>2963</v>
      </c>
      <c r="R1347" s="9">
        <v>65.94</v>
      </c>
      <c r="S1347" s="7">
        <v>3.0</v>
      </c>
      <c r="T1347" s="7">
        <v>0.0</v>
      </c>
      <c r="U1347" s="7">
        <v>30.9918</v>
      </c>
      <c r="V1347" s="10" t="str">
        <f t="shared" si="1"/>
        <v>2016-09</v>
      </c>
    </row>
    <row r="1348">
      <c r="A1348" s="7">
        <v>1347.0</v>
      </c>
      <c r="B1348" s="4" t="s">
        <v>3800</v>
      </c>
      <c r="C1348" s="8">
        <v>42615.0</v>
      </c>
      <c r="D1348" s="8">
        <v>42619.0</v>
      </c>
      <c r="E1348" s="4" t="s">
        <v>26</v>
      </c>
      <c r="F1348" s="4" t="s">
        <v>44</v>
      </c>
      <c r="G1348" s="4" t="s">
        <v>45</v>
      </c>
      <c r="H1348" s="4" t="s">
        <v>46</v>
      </c>
      <c r="I1348" s="4" t="s">
        <v>30</v>
      </c>
      <c r="J1348" s="4" t="s">
        <v>47</v>
      </c>
      <c r="K1348" s="4" t="s">
        <v>48</v>
      </c>
      <c r="L1348" s="7">
        <v>90036.0</v>
      </c>
      <c r="M1348" s="4" t="s">
        <v>49</v>
      </c>
      <c r="N1348" s="4" t="s">
        <v>1725</v>
      </c>
      <c r="O1348" s="4" t="s">
        <v>35</v>
      </c>
      <c r="P1348" s="4" t="s">
        <v>121</v>
      </c>
      <c r="Q1348" s="4" t="s">
        <v>1726</v>
      </c>
      <c r="R1348" s="9">
        <v>94.68</v>
      </c>
      <c r="S1348" s="7">
        <v>9.0</v>
      </c>
      <c r="T1348" s="7">
        <v>0.0</v>
      </c>
      <c r="U1348" s="7">
        <v>31.2444</v>
      </c>
      <c r="V1348" s="10" t="str">
        <f t="shared" si="1"/>
        <v>2016-09</v>
      </c>
    </row>
    <row r="1349">
      <c r="A1349" s="7">
        <v>1348.0</v>
      </c>
      <c r="B1349" s="4" t="s">
        <v>3800</v>
      </c>
      <c r="C1349" s="8">
        <v>42615.0</v>
      </c>
      <c r="D1349" s="8">
        <v>42619.0</v>
      </c>
      <c r="E1349" s="4" t="s">
        <v>26</v>
      </c>
      <c r="F1349" s="4" t="s">
        <v>44</v>
      </c>
      <c r="G1349" s="4" t="s">
        <v>45</v>
      </c>
      <c r="H1349" s="4" t="s">
        <v>46</v>
      </c>
      <c r="I1349" s="4" t="s">
        <v>30</v>
      </c>
      <c r="J1349" s="4" t="s">
        <v>47</v>
      </c>
      <c r="K1349" s="4" t="s">
        <v>48</v>
      </c>
      <c r="L1349" s="7">
        <v>90036.0</v>
      </c>
      <c r="M1349" s="4" t="s">
        <v>49</v>
      </c>
      <c r="N1349" s="4" t="s">
        <v>1850</v>
      </c>
      <c r="O1349" s="4" t="s">
        <v>51</v>
      </c>
      <c r="P1349" s="4" t="s">
        <v>52</v>
      </c>
      <c r="Q1349" s="4" t="s">
        <v>1851</v>
      </c>
      <c r="R1349" s="9">
        <v>23.67</v>
      </c>
      <c r="S1349" s="7">
        <v>3.0</v>
      </c>
      <c r="T1349" s="7">
        <v>0.0</v>
      </c>
      <c r="U1349" s="7">
        <v>0.9468</v>
      </c>
      <c r="V1349" s="10" t="str">
        <f t="shared" si="1"/>
        <v>2016-09</v>
      </c>
    </row>
    <row r="1350">
      <c r="A1350" s="7">
        <v>1349.0</v>
      </c>
      <c r="B1350" s="4" t="s">
        <v>3800</v>
      </c>
      <c r="C1350" s="8">
        <v>42615.0</v>
      </c>
      <c r="D1350" s="8">
        <v>42619.0</v>
      </c>
      <c r="E1350" s="4" t="s">
        <v>26</v>
      </c>
      <c r="F1350" s="4" t="s">
        <v>44</v>
      </c>
      <c r="G1350" s="4" t="s">
        <v>45</v>
      </c>
      <c r="H1350" s="4" t="s">
        <v>46</v>
      </c>
      <c r="I1350" s="4" t="s">
        <v>30</v>
      </c>
      <c r="J1350" s="4" t="s">
        <v>47</v>
      </c>
      <c r="K1350" s="4" t="s">
        <v>48</v>
      </c>
      <c r="L1350" s="7">
        <v>90036.0</v>
      </c>
      <c r="M1350" s="4" t="s">
        <v>49</v>
      </c>
      <c r="N1350" s="4" t="s">
        <v>852</v>
      </c>
      <c r="O1350" s="4" t="s">
        <v>39</v>
      </c>
      <c r="P1350" s="4" t="s">
        <v>40</v>
      </c>
      <c r="Q1350" s="4" t="s">
        <v>853</v>
      </c>
      <c r="R1350" s="9">
        <v>1091.168</v>
      </c>
      <c r="S1350" s="7">
        <v>4.0</v>
      </c>
      <c r="T1350" s="7">
        <v>0.2</v>
      </c>
      <c r="U1350" s="7">
        <v>68.198</v>
      </c>
      <c r="V1350" s="10" t="str">
        <f t="shared" si="1"/>
        <v>2016-09</v>
      </c>
    </row>
    <row r="1351">
      <c r="A1351" s="7">
        <v>1350.0</v>
      </c>
      <c r="B1351" s="4" t="s">
        <v>3800</v>
      </c>
      <c r="C1351" s="8">
        <v>42615.0</v>
      </c>
      <c r="D1351" s="8">
        <v>42619.0</v>
      </c>
      <c r="E1351" s="4" t="s">
        <v>26</v>
      </c>
      <c r="F1351" s="4" t="s">
        <v>44</v>
      </c>
      <c r="G1351" s="4" t="s">
        <v>45</v>
      </c>
      <c r="H1351" s="4" t="s">
        <v>46</v>
      </c>
      <c r="I1351" s="4" t="s">
        <v>30</v>
      </c>
      <c r="J1351" s="4" t="s">
        <v>47</v>
      </c>
      <c r="K1351" s="4" t="s">
        <v>48</v>
      </c>
      <c r="L1351" s="7">
        <v>90036.0</v>
      </c>
      <c r="M1351" s="4" t="s">
        <v>49</v>
      </c>
      <c r="N1351" s="4" t="s">
        <v>3801</v>
      </c>
      <c r="O1351" s="4" t="s">
        <v>51</v>
      </c>
      <c r="P1351" s="4" t="s">
        <v>93</v>
      </c>
      <c r="Q1351" s="4" t="s">
        <v>3802</v>
      </c>
      <c r="R1351" s="9">
        <v>18.69</v>
      </c>
      <c r="S1351" s="7">
        <v>7.0</v>
      </c>
      <c r="T1351" s="7">
        <v>0.0</v>
      </c>
      <c r="U1351" s="7">
        <v>5.2332</v>
      </c>
      <c r="V1351" s="10" t="str">
        <f t="shared" si="1"/>
        <v>2016-09</v>
      </c>
    </row>
    <row r="1352">
      <c r="A1352" s="7">
        <v>1351.0</v>
      </c>
      <c r="B1352" s="4" t="s">
        <v>3800</v>
      </c>
      <c r="C1352" s="8">
        <v>42615.0</v>
      </c>
      <c r="D1352" s="8">
        <v>42619.0</v>
      </c>
      <c r="E1352" s="4" t="s">
        <v>26</v>
      </c>
      <c r="F1352" s="4" t="s">
        <v>44</v>
      </c>
      <c r="G1352" s="4" t="s">
        <v>45</v>
      </c>
      <c r="H1352" s="4" t="s">
        <v>46</v>
      </c>
      <c r="I1352" s="4" t="s">
        <v>30</v>
      </c>
      <c r="J1352" s="4" t="s">
        <v>47</v>
      </c>
      <c r="K1352" s="4" t="s">
        <v>48</v>
      </c>
      <c r="L1352" s="7">
        <v>90036.0</v>
      </c>
      <c r="M1352" s="4" t="s">
        <v>49</v>
      </c>
      <c r="N1352" s="4" t="s">
        <v>3803</v>
      </c>
      <c r="O1352" s="4" t="s">
        <v>35</v>
      </c>
      <c r="P1352" s="4" t="s">
        <v>73</v>
      </c>
      <c r="Q1352" s="4" t="s">
        <v>3804</v>
      </c>
      <c r="R1352" s="9">
        <v>568.728</v>
      </c>
      <c r="S1352" s="7">
        <v>3.0</v>
      </c>
      <c r="T1352" s="7">
        <v>0.2</v>
      </c>
      <c r="U1352" s="7">
        <v>28.4364</v>
      </c>
      <c r="V1352" s="10" t="str">
        <f t="shared" si="1"/>
        <v>2016-09</v>
      </c>
    </row>
    <row r="1353">
      <c r="A1353" s="7">
        <v>1352.0</v>
      </c>
      <c r="B1353" s="4" t="s">
        <v>3800</v>
      </c>
      <c r="C1353" s="8">
        <v>42615.0</v>
      </c>
      <c r="D1353" s="8">
        <v>42619.0</v>
      </c>
      <c r="E1353" s="4" t="s">
        <v>26</v>
      </c>
      <c r="F1353" s="4" t="s">
        <v>44</v>
      </c>
      <c r="G1353" s="4" t="s">
        <v>45</v>
      </c>
      <c r="H1353" s="4" t="s">
        <v>46</v>
      </c>
      <c r="I1353" s="4" t="s">
        <v>30</v>
      </c>
      <c r="J1353" s="4" t="s">
        <v>47</v>
      </c>
      <c r="K1353" s="4" t="s">
        <v>48</v>
      </c>
      <c r="L1353" s="7">
        <v>90036.0</v>
      </c>
      <c r="M1353" s="4" t="s">
        <v>49</v>
      </c>
      <c r="N1353" s="4" t="s">
        <v>2762</v>
      </c>
      <c r="O1353" s="4" t="s">
        <v>51</v>
      </c>
      <c r="P1353" s="4" t="s">
        <v>76</v>
      </c>
      <c r="Q1353" s="4" t="s">
        <v>2763</v>
      </c>
      <c r="R1353" s="9">
        <v>7.312</v>
      </c>
      <c r="S1353" s="7">
        <v>1.0</v>
      </c>
      <c r="T1353" s="7">
        <v>0.2</v>
      </c>
      <c r="U1353" s="7">
        <v>2.5592</v>
      </c>
      <c r="V1353" s="10" t="str">
        <f t="shared" si="1"/>
        <v>2016-09</v>
      </c>
    </row>
    <row r="1354">
      <c r="A1354" s="7">
        <v>1353.0</v>
      </c>
      <c r="B1354" s="4" t="s">
        <v>3805</v>
      </c>
      <c r="C1354" s="8">
        <v>42616.0</v>
      </c>
      <c r="D1354" s="8">
        <v>42618.0</v>
      </c>
      <c r="E1354" s="4" t="s">
        <v>43</v>
      </c>
      <c r="F1354" s="4" t="s">
        <v>3806</v>
      </c>
      <c r="G1354" s="4" t="s">
        <v>3807</v>
      </c>
      <c r="H1354" s="4" t="s">
        <v>112</v>
      </c>
      <c r="I1354" s="4" t="s">
        <v>30</v>
      </c>
      <c r="J1354" s="4" t="s">
        <v>90</v>
      </c>
      <c r="K1354" s="4" t="s">
        <v>91</v>
      </c>
      <c r="L1354" s="7">
        <v>19143.0</v>
      </c>
      <c r="M1354" s="4" t="s">
        <v>33</v>
      </c>
      <c r="N1354" s="4" t="s">
        <v>3317</v>
      </c>
      <c r="O1354" s="4" t="s">
        <v>51</v>
      </c>
      <c r="P1354" s="4" t="s">
        <v>76</v>
      </c>
      <c r="Q1354" s="4" t="s">
        <v>3318</v>
      </c>
      <c r="R1354" s="9">
        <v>1257.02622222222</v>
      </c>
      <c r="S1354" s="7">
        <v>5.0</v>
      </c>
      <c r="T1354" s="7">
        <v>0.7</v>
      </c>
      <c r="U1354" s="7">
        <v>-838.017481481482</v>
      </c>
      <c r="V1354" s="10" t="str">
        <f t="shared" si="1"/>
        <v>2016-09</v>
      </c>
    </row>
    <row r="1355">
      <c r="A1355" s="7">
        <v>1354.0</v>
      </c>
      <c r="B1355" s="4" t="s">
        <v>3805</v>
      </c>
      <c r="C1355" s="8">
        <v>42616.0</v>
      </c>
      <c r="D1355" s="8">
        <v>42618.0</v>
      </c>
      <c r="E1355" s="4" t="s">
        <v>43</v>
      </c>
      <c r="F1355" s="4" t="s">
        <v>3806</v>
      </c>
      <c r="G1355" s="4" t="s">
        <v>3807</v>
      </c>
      <c r="H1355" s="4" t="s">
        <v>112</v>
      </c>
      <c r="I1355" s="4" t="s">
        <v>30</v>
      </c>
      <c r="J1355" s="4" t="s">
        <v>90</v>
      </c>
      <c r="K1355" s="4" t="s">
        <v>91</v>
      </c>
      <c r="L1355" s="7">
        <v>19143.0</v>
      </c>
      <c r="M1355" s="4" t="s">
        <v>33</v>
      </c>
      <c r="N1355" s="4" t="s">
        <v>3808</v>
      </c>
      <c r="O1355" s="4" t="s">
        <v>39</v>
      </c>
      <c r="P1355" s="4" t="s">
        <v>40</v>
      </c>
      <c r="Q1355" s="4" t="s">
        <v>3809</v>
      </c>
      <c r="R1355" s="9">
        <v>309.206844444444</v>
      </c>
      <c r="S1355" s="7">
        <v>3.0</v>
      </c>
      <c r="T1355" s="7">
        <v>0.4</v>
      </c>
      <c r="U1355" s="7">
        <v>-51.5344740740741</v>
      </c>
      <c r="V1355" s="10" t="str">
        <f t="shared" si="1"/>
        <v>2016-09</v>
      </c>
    </row>
    <row r="1356">
      <c r="A1356" s="7">
        <v>1355.0</v>
      </c>
      <c r="B1356" s="4" t="s">
        <v>3810</v>
      </c>
      <c r="C1356" s="8">
        <v>42616.0</v>
      </c>
      <c r="D1356" s="8">
        <v>42622.0</v>
      </c>
      <c r="E1356" s="4" t="s">
        <v>26</v>
      </c>
      <c r="F1356" s="4" t="s">
        <v>1568</v>
      </c>
      <c r="G1356" s="4" t="s">
        <v>1569</v>
      </c>
      <c r="H1356" s="4" t="s">
        <v>112</v>
      </c>
      <c r="I1356" s="4" t="s">
        <v>30</v>
      </c>
      <c r="J1356" s="4" t="s">
        <v>1721</v>
      </c>
      <c r="K1356" s="4" t="s">
        <v>385</v>
      </c>
      <c r="L1356" s="7">
        <v>60505.0</v>
      </c>
      <c r="M1356" s="4" t="s">
        <v>59</v>
      </c>
      <c r="N1356" s="4" t="s">
        <v>3811</v>
      </c>
      <c r="O1356" s="4" t="s">
        <v>35</v>
      </c>
      <c r="P1356" s="4" t="s">
        <v>121</v>
      </c>
      <c r="Q1356" s="4" t="s">
        <v>3812</v>
      </c>
      <c r="R1356" s="9">
        <v>92.4508444444444</v>
      </c>
      <c r="S1356" s="7">
        <v>3.0</v>
      </c>
      <c r="T1356" s="7">
        <v>0.6</v>
      </c>
      <c r="U1356" s="7">
        <v>-99.3846577777778</v>
      </c>
      <c r="V1356" s="10" t="str">
        <f t="shared" si="1"/>
        <v>2016-09</v>
      </c>
    </row>
    <row r="1357">
      <c r="A1357" s="7">
        <v>1356.0</v>
      </c>
      <c r="B1357" s="4" t="s">
        <v>3813</v>
      </c>
      <c r="C1357" s="8">
        <v>42616.0</v>
      </c>
      <c r="D1357" s="8">
        <v>42622.0</v>
      </c>
      <c r="E1357" s="4" t="s">
        <v>26</v>
      </c>
      <c r="F1357" s="4" t="s">
        <v>1274</v>
      </c>
      <c r="G1357" s="4" t="s">
        <v>1275</v>
      </c>
      <c r="H1357" s="4" t="s">
        <v>46</v>
      </c>
      <c r="I1357" s="4" t="s">
        <v>30</v>
      </c>
      <c r="J1357" s="4" t="s">
        <v>384</v>
      </c>
      <c r="K1357" s="4" t="s">
        <v>385</v>
      </c>
      <c r="L1357" s="7">
        <v>60610.0</v>
      </c>
      <c r="M1357" s="4" t="s">
        <v>59</v>
      </c>
      <c r="N1357" s="4" t="s">
        <v>139</v>
      </c>
      <c r="O1357" s="4" t="s">
        <v>51</v>
      </c>
      <c r="P1357" s="4" t="s">
        <v>76</v>
      </c>
      <c r="Q1357" s="4" t="s">
        <v>140</v>
      </c>
      <c r="R1357" s="9">
        <v>9.69967407407407</v>
      </c>
      <c r="S1357" s="7">
        <v>3.0</v>
      </c>
      <c r="T1357" s="7">
        <v>0.8</v>
      </c>
      <c r="U1357" s="7">
        <v>-16.4894459259259</v>
      </c>
      <c r="V1357" s="10" t="str">
        <f t="shared" si="1"/>
        <v>2016-09</v>
      </c>
    </row>
    <row r="1358">
      <c r="A1358" s="7">
        <v>1357.0</v>
      </c>
      <c r="B1358" s="4" t="s">
        <v>3814</v>
      </c>
      <c r="C1358" s="8">
        <v>42616.0</v>
      </c>
      <c r="D1358" s="8">
        <v>42618.0</v>
      </c>
      <c r="E1358" s="4" t="s">
        <v>43</v>
      </c>
      <c r="F1358" s="4" t="s">
        <v>1473</v>
      </c>
      <c r="G1358" s="4" t="s">
        <v>1474</v>
      </c>
      <c r="H1358" s="4" t="s">
        <v>29</v>
      </c>
      <c r="I1358" s="4" t="s">
        <v>30</v>
      </c>
      <c r="J1358" s="4" t="s">
        <v>2112</v>
      </c>
      <c r="K1358" s="4" t="s">
        <v>216</v>
      </c>
      <c r="L1358" s="7">
        <v>6457.0</v>
      </c>
      <c r="M1358" s="4" t="s">
        <v>33</v>
      </c>
      <c r="N1358" s="4" t="s">
        <v>1408</v>
      </c>
      <c r="O1358" s="4" t="s">
        <v>51</v>
      </c>
      <c r="P1358" s="4" t="s">
        <v>124</v>
      </c>
      <c r="Q1358" s="4" t="s">
        <v>1409</v>
      </c>
      <c r="R1358" s="9">
        <v>53.0354567901235</v>
      </c>
      <c r="S1358" s="7">
        <v>7.0</v>
      </c>
      <c r="T1358" s="7">
        <v>0.0</v>
      </c>
      <c r="U1358" s="7">
        <v>24.3963101234568</v>
      </c>
      <c r="V1358" s="10" t="str">
        <f t="shared" si="1"/>
        <v>2016-09</v>
      </c>
    </row>
    <row r="1359">
      <c r="A1359" s="7">
        <v>1358.0</v>
      </c>
      <c r="B1359" s="4" t="s">
        <v>3815</v>
      </c>
      <c r="C1359" s="8">
        <v>42616.0</v>
      </c>
      <c r="D1359" s="8">
        <v>42623.0</v>
      </c>
      <c r="E1359" s="4" t="s">
        <v>26</v>
      </c>
      <c r="F1359" s="4" t="s">
        <v>2675</v>
      </c>
      <c r="G1359" s="4" t="s">
        <v>2676</v>
      </c>
      <c r="H1359" s="4" t="s">
        <v>46</v>
      </c>
      <c r="I1359" s="4" t="s">
        <v>30</v>
      </c>
      <c r="J1359" s="4" t="s">
        <v>3816</v>
      </c>
      <c r="K1359" s="4" t="s">
        <v>130</v>
      </c>
      <c r="L1359" s="7">
        <v>53186.0</v>
      </c>
      <c r="M1359" s="4" t="s">
        <v>59</v>
      </c>
      <c r="N1359" s="4" t="s">
        <v>3817</v>
      </c>
      <c r="O1359" s="4" t="s">
        <v>51</v>
      </c>
      <c r="P1359" s="4" t="s">
        <v>52</v>
      </c>
      <c r="Q1359" s="4" t="s">
        <v>3818</v>
      </c>
      <c r="R1359" s="9">
        <v>60.0172839506173</v>
      </c>
      <c r="S1359" s="7">
        <v>5.0</v>
      </c>
      <c r="T1359" s="7">
        <v>0.0</v>
      </c>
      <c r="U1359" s="7">
        <v>15.6044938271605</v>
      </c>
      <c r="V1359" s="10" t="str">
        <f t="shared" si="1"/>
        <v>2016-09</v>
      </c>
    </row>
    <row r="1360">
      <c r="A1360" s="7">
        <v>1359.0</v>
      </c>
      <c r="B1360" s="4" t="s">
        <v>3819</v>
      </c>
      <c r="C1360" s="8">
        <v>42616.0</v>
      </c>
      <c r="D1360" s="8">
        <v>42619.0</v>
      </c>
      <c r="E1360" s="4" t="s">
        <v>43</v>
      </c>
      <c r="F1360" s="4" t="s">
        <v>3503</v>
      </c>
      <c r="G1360" s="4" t="s">
        <v>3504</v>
      </c>
      <c r="H1360" s="4" t="s">
        <v>29</v>
      </c>
      <c r="I1360" s="4" t="s">
        <v>30</v>
      </c>
      <c r="J1360" s="4" t="s">
        <v>955</v>
      </c>
      <c r="K1360" s="4" t="s">
        <v>956</v>
      </c>
      <c r="L1360" s="7">
        <v>71203.0</v>
      </c>
      <c r="M1360" s="4" t="s">
        <v>83</v>
      </c>
      <c r="N1360" s="4" t="s">
        <v>363</v>
      </c>
      <c r="O1360" s="4" t="s">
        <v>51</v>
      </c>
      <c r="P1360" s="4" t="s">
        <v>76</v>
      </c>
      <c r="Q1360" s="4" t="s">
        <v>364</v>
      </c>
      <c r="R1360" s="9">
        <v>65.8864296657808</v>
      </c>
      <c r="S1360" s="7">
        <v>8.0</v>
      </c>
      <c r="T1360" s="7">
        <v>0.0</v>
      </c>
      <c r="U1360" s="7">
        <v>30.966621942917</v>
      </c>
      <c r="V1360" s="10" t="str">
        <f t="shared" si="1"/>
        <v>2016-09</v>
      </c>
    </row>
    <row r="1361">
      <c r="A1361" s="7">
        <v>1360.0</v>
      </c>
      <c r="B1361" s="4" t="s">
        <v>3820</v>
      </c>
      <c r="C1361" s="8">
        <v>42616.0</v>
      </c>
      <c r="D1361" s="8">
        <v>42621.0</v>
      </c>
      <c r="E1361" s="4" t="s">
        <v>98</v>
      </c>
      <c r="F1361" s="4" t="s">
        <v>1465</v>
      </c>
      <c r="G1361" s="4" t="s">
        <v>1466</v>
      </c>
      <c r="H1361" s="4" t="s">
        <v>46</v>
      </c>
      <c r="I1361" s="4" t="s">
        <v>30</v>
      </c>
      <c r="J1361" s="4" t="s">
        <v>1543</v>
      </c>
      <c r="K1361" s="4" t="s">
        <v>32</v>
      </c>
      <c r="L1361" s="7">
        <v>21215.0</v>
      </c>
      <c r="M1361" s="4" t="s">
        <v>33</v>
      </c>
      <c r="N1361" s="4" t="s">
        <v>3712</v>
      </c>
      <c r="O1361" s="4" t="s">
        <v>35</v>
      </c>
      <c r="P1361" s="4" t="s">
        <v>36</v>
      </c>
      <c r="Q1361" s="4" t="s">
        <v>3713</v>
      </c>
      <c r="R1361" s="9">
        <v>379.859851851852</v>
      </c>
      <c r="S1361" s="7">
        <v>3.0</v>
      </c>
      <c r="T1361" s="7">
        <v>0.0</v>
      </c>
      <c r="U1361" s="7">
        <v>34.1873866666667</v>
      </c>
      <c r="V1361" s="10" t="str">
        <f t="shared" si="1"/>
        <v>2016-09</v>
      </c>
    </row>
    <row r="1362">
      <c r="A1362" s="7">
        <v>1361.0</v>
      </c>
      <c r="B1362" s="4" t="s">
        <v>3820</v>
      </c>
      <c r="C1362" s="8">
        <v>42616.0</v>
      </c>
      <c r="D1362" s="8">
        <v>42621.0</v>
      </c>
      <c r="E1362" s="4" t="s">
        <v>98</v>
      </c>
      <c r="F1362" s="4" t="s">
        <v>1465</v>
      </c>
      <c r="G1362" s="4" t="s">
        <v>1466</v>
      </c>
      <c r="H1362" s="4" t="s">
        <v>46</v>
      </c>
      <c r="I1362" s="4" t="s">
        <v>30</v>
      </c>
      <c r="J1362" s="4" t="s">
        <v>1543</v>
      </c>
      <c r="K1362" s="4" t="s">
        <v>32</v>
      </c>
      <c r="L1362" s="7">
        <v>21215.0</v>
      </c>
      <c r="M1362" s="4" t="s">
        <v>33</v>
      </c>
      <c r="N1362" s="4" t="s">
        <v>2832</v>
      </c>
      <c r="O1362" s="4" t="s">
        <v>35</v>
      </c>
      <c r="P1362" s="4" t="s">
        <v>121</v>
      </c>
      <c r="Q1362" s="4" t="s">
        <v>2833</v>
      </c>
      <c r="R1362" s="9">
        <v>16.2542222222222</v>
      </c>
      <c r="S1362" s="7">
        <v>2.0</v>
      </c>
      <c r="T1362" s="7">
        <v>0.0</v>
      </c>
      <c r="U1362" s="7">
        <v>4.71372444444445</v>
      </c>
      <c r="V1362" s="10" t="str">
        <f t="shared" si="1"/>
        <v>2016-09</v>
      </c>
    </row>
    <row r="1363">
      <c r="A1363" s="7">
        <v>1362.0</v>
      </c>
      <c r="B1363" s="4" t="s">
        <v>3820</v>
      </c>
      <c r="C1363" s="8">
        <v>42616.0</v>
      </c>
      <c r="D1363" s="8">
        <v>42621.0</v>
      </c>
      <c r="E1363" s="4" t="s">
        <v>98</v>
      </c>
      <c r="F1363" s="4" t="s">
        <v>1465</v>
      </c>
      <c r="G1363" s="4" t="s">
        <v>1466</v>
      </c>
      <c r="H1363" s="4" t="s">
        <v>46</v>
      </c>
      <c r="I1363" s="4" t="s">
        <v>30</v>
      </c>
      <c r="J1363" s="4" t="s">
        <v>1543</v>
      </c>
      <c r="K1363" s="4" t="s">
        <v>32</v>
      </c>
      <c r="L1363" s="7">
        <v>21215.0</v>
      </c>
      <c r="M1363" s="4" t="s">
        <v>33</v>
      </c>
      <c r="N1363" s="4" t="s">
        <v>3821</v>
      </c>
      <c r="O1363" s="4" t="s">
        <v>51</v>
      </c>
      <c r="P1363" s="4" t="s">
        <v>76</v>
      </c>
      <c r="Q1363" s="4" t="s">
        <v>3822</v>
      </c>
      <c r="R1363" s="9">
        <v>14.0517530864198</v>
      </c>
      <c r="S1363" s="7">
        <v>2.0</v>
      </c>
      <c r="T1363" s="7">
        <v>0.0</v>
      </c>
      <c r="U1363" s="7">
        <v>6.46380641975309</v>
      </c>
      <c r="V1363" s="10" t="str">
        <f t="shared" si="1"/>
        <v>2016-09</v>
      </c>
    </row>
    <row r="1364">
      <c r="A1364" s="7">
        <v>1363.0</v>
      </c>
      <c r="B1364" s="4" t="s">
        <v>3820</v>
      </c>
      <c r="C1364" s="8">
        <v>42616.0</v>
      </c>
      <c r="D1364" s="8">
        <v>42621.0</v>
      </c>
      <c r="E1364" s="4" t="s">
        <v>98</v>
      </c>
      <c r="F1364" s="4" t="s">
        <v>1465</v>
      </c>
      <c r="G1364" s="4" t="s">
        <v>1466</v>
      </c>
      <c r="H1364" s="4" t="s">
        <v>46</v>
      </c>
      <c r="I1364" s="4" t="s">
        <v>30</v>
      </c>
      <c r="J1364" s="4" t="s">
        <v>1543</v>
      </c>
      <c r="K1364" s="4" t="s">
        <v>32</v>
      </c>
      <c r="L1364" s="7">
        <v>21215.0</v>
      </c>
      <c r="M1364" s="4" t="s">
        <v>33</v>
      </c>
      <c r="N1364" s="4" t="s">
        <v>2569</v>
      </c>
      <c r="O1364" s="4" t="s">
        <v>51</v>
      </c>
      <c r="P1364" s="4" t="s">
        <v>297</v>
      </c>
      <c r="Q1364" s="4" t="s">
        <v>2570</v>
      </c>
      <c r="R1364" s="9">
        <v>64.4001975308642</v>
      </c>
      <c r="S1364" s="7">
        <v>8.0</v>
      </c>
      <c r="T1364" s="7">
        <v>0.0</v>
      </c>
      <c r="U1364" s="7">
        <v>30.2680928395062</v>
      </c>
      <c r="V1364" s="10" t="str">
        <f t="shared" si="1"/>
        <v>2016-09</v>
      </c>
    </row>
    <row r="1365">
      <c r="A1365" s="7">
        <v>1364.0</v>
      </c>
      <c r="B1365" s="4" t="s">
        <v>3823</v>
      </c>
      <c r="C1365" s="8">
        <v>42616.0</v>
      </c>
      <c r="D1365" s="8">
        <v>42620.0</v>
      </c>
      <c r="E1365" s="4" t="s">
        <v>26</v>
      </c>
      <c r="F1365" s="4" t="s">
        <v>1805</v>
      </c>
      <c r="G1365" s="4" t="s">
        <v>1806</v>
      </c>
      <c r="H1365" s="4" t="s">
        <v>46</v>
      </c>
      <c r="I1365" s="4" t="s">
        <v>30</v>
      </c>
      <c r="J1365" s="4" t="s">
        <v>384</v>
      </c>
      <c r="K1365" s="4" t="s">
        <v>385</v>
      </c>
      <c r="L1365" s="7">
        <v>60610.0</v>
      </c>
      <c r="M1365" s="4" t="s">
        <v>59</v>
      </c>
      <c r="N1365" s="4" t="s">
        <v>3824</v>
      </c>
      <c r="O1365" s="4" t="s">
        <v>35</v>
      </c>
      <c r="P1365" s="4" t="s">
        <v>36</v>
      </c>
      <c r="Q1365" s="4" t="s">
        <v>3825</v>
      </c>
      <c r="R1365" s="9">
        <v>218.863762962963</v>
      </c>
      <c r="S1365" s="7">
        <v>4.0</v>
      </c>
      <c r="T1365" s="7">
        <v>0.3</v>
      </c>
      <c r="U1365" s="7">
        <v>0.0</v>
      </c>
      <c r="V1365" s="10" t="str">
        <f t="shared" si="1"/>
        <v>2016-09</v>
      </c>
    </row>
    <row r="1366">
      <c r="A1366" s="7">
        <v>1365.0</v>
      </c>
      <c r="B1366" s="4" t="s">
        <v>3826</v>
      </c>
      <c r="C1366" s="8">
        <v>42616.0</v>
      </c>
      <c r="D1366" s="8">
        <v>42621.0</v>
      </c>
      <c r="E1366" s="4" t="s">
        <v>26</v>
      </c>
      <c r="F1366" s="4" t="s">
        <v>3827</v>
      </c>
      <c r="G1366" s="4" t="s">
        <v>3828</v>
      </c>
      <c r="H1366" s="4" t="s">
        <v>29</v>
      </c>
      <c r="I1366" s="4" t="s">
        <v>30</v>
      </c>
      <c r="J1366" s="4" t="s">
        <v>2064</v>
      </c>
      <c r="K1366" s="4" t="s">
        <v>157</v>
      </c>
      <c r="L1366" s="7">
        <v>45231.0</v>
      </c>
      <c r="M1366" s="4" t="s">
        <v>33</v>
      </c>
      <c r="N1366" s="4" t="s">
        <v>3707</v>
      </c>
      <c r="O1366" s="4" t="s">
        <v>51</v>
      </c>
      <c r="P1366" s="4" t="s">
        <v>124</v>
      </c>
      <c r="Q1366" s="4" t="s">
        <v>3708</v>
      </c>
      <c r="R1366" s="9">
        <v>34.0942222222222</v>
      </c>
      <c r="S1366" s="7">
        <v>6.0</v>
      </c>
      <c r="T1366" s="7">
        <v>0.2</v>
      </c>
      <c r="U1366" s="7">
        <v>12.3591555555556</v>
      </c>
      <c r="V1366" s="10" t="str">
        <f t="shared" si="1"/>
        <v>2016-09</v>
      </c>
    </row>
    <row r="1367">
      <c r="A1367" s="7">
        <v>1366.0</v>
      </c>
      <c r="B1367" s="4" t="s">
        <v>3829</v>
      </c>
      <c r="C1367" s="8">
        <v>42617.0</v>
      </c>
      <c r="D1367" s="8">
        <v>42622.0</v>
      </c>
      <c r="E1367" s="4" t="s">
        <v>26</v>
      </c>
      <c r="F1367" s="4" t="s">
        <v>3254</v>
      </c>
      <c r="G1367" s="4" t="s">
        <v>3255</v>
      </c>
      <c r="H1367" s="4" t="s">
        <v>46</v>
      </c>
      <c r="I1367" s="4" t="s">
        <v>30</v>
      </c>
      <c r="J1367" s="4" t="s">
        <v>455</v>
      </c>
      <c r="K1367" s="4" t="s">
        <v>58</v>
      </c>
      <c r="L1367" s="7">
        <v>77041.0</v>
      </c>
      <c r="M1367" s="4" t="s">
        <v>59</v>
      </c>
      <c r="N1367" s="4" t="s">
        <v>3830</v>
      </c>
      <c r="O1367" s="4" t="s">
        <v>51</v>
      </c>
      <c r="P1367" s="4" t="s">
        <v>93</v>
      </c>
      <c r="Q1367" s="4" t="s">
        <v>3831</v>
      </c>
      <c r="R1367" s="9">
        <v>4.30963950617284</v>
      </c>
      <c r="S1367" s="7">
        <v>1.0</v>
      </c>
      <c r="T1367" s="7">
        <v>0.2</v>
      </c>
      <c r="U1367" s="7">
        <v>1.13128037037037</v>
      </c>
      <c r="V1367" s="10" t="str">
        <f t="shared" si="1"/>
        <v>2016-09</v>
      </c>
    </row>
    <row r="1368">
      <c r="A1368" s="7">
        <v>1367.0</v>
      </c>
      <c r="B1368" s="4" t="s">
        <v>3829</v>
      </c>
      <c r="C1368" s="8">
        <v>42617.0</v>
      </c>
      <c r="D1368" s="8">
        <v>42622.0</v>
      </c>
      <c r="E1368" s="4" t="s">
        <v>26</v>
      </c>
      <c r="F1368" s="4" t="s">
        <v>3254</v>
      </c>
      <c r="G1368" s="4" t="s">
        <v>3255</v>
      </c>
      <c r="H1368" s="4" t="s">
        <v>46</v>
      </c>
      <c r="I1368" s="4" t="s">
        <v>30</v>
      </c>
      <c r="J1368" s="4" t="s">
        <v>455</v>
      </c>
      <c r="K1368" s="4" t="s">
        <v>58</v>
      </c>
      <c r="L1368" s="7">
        <v>77041.0</v>
      </c>
      <c r="M1368" s="4" t="s">
        <v>59</v>
      </c>
      <c r="N1368" s="4" t="s">
        <v>1043</v>
      </c>
      <c r="O1368" s="4" t="s">
        <v>51</v>
      </c>
      <c r="P1368" s="4" t="s">
        <v>93</v>
      </c>
      <c r="Q1368" s="4" t="s">
        <v>1044</v>
      </c>
      <c r="R1368" s="9">
        <v>68.7162765432099</v>
      </c>
      <c r="S1368" s="7">
        <v>3.0</v>
      </c>
      <c r="T1368" s="7">
        <v>0.2</v>
      </c>
      <c r="U1368" s="7">
        <v>7.73058111111111</v>
      </c>
      <c r="V1368" s="10" t="str">
        <f t="shared" si="1"/>
        <v>2016-09</v>
      </c>
    </row>
    <row r="1369">
      <c r="A1369" s="7">
        <v>1368.0</v>
      </c>
      <c r="B1369" s="4" t="s">
        <v>3832</v>
      </c>
      <c r="C1369" s="8">
        <v>42617.0</v>
      </c>
      <c r="D1369" s="8">
        <v>42621.0</v>
      </c>
      <c r="E1369" s="4" t="s">
        <v>26</v>
      </c>
      <c r="F1369" s="4" t="s">
        <v>3833</v>
      </c>
      <c r="G1369" s="4" t="s">
        <v>3834</v>
      </c>
      <c r="H1369" s="4" t="s">
        <v>46</v>
      </c>
      <c r="I1369" s="4" t="s">
        <v>30</v>
      </c>
      <c r="J1369" s="4" t="s">
        <v>222</v>
      </c>
      <c r="K1369" s="4" t="s">
        <v>223</v>
      </c>
      <c r="L1369" s="7">
        <v>10011.0</v>
      </c>
      <c r="M1369" s="4" t="s">
        <v>33</v>
      </c>
      <c r="N1369" s="4" t="s">
        <v>1639</v>
      </c>
      <c r="O1369" s="4" t="s">
        <v>35</v>
      </c>
      <c r="P1369" s="4" t="s">
        <v>121</v>
      </c>
      <c r="Q1369" s="4" t="s">
        <v>1640</v>
      </c>
      <c r="R1369" s="9">
        <v>70.4392510288066</v>
      </c>
      <c r="S1369" s="7">
        <v>1.0</v>
      </c>
      <c r="T1369" s="7">
        <v>0.0</v>
      </c>
      <c r="U1369" s="7">
        <v>27.4713079012346</v>
      </c>
      <c r="V1369" s="10" t="str">
        <f t="shared" si="1"/>
        <v>2016-09</v>
      </c>
    </row>
    <row r="1370">
      <c r="A1370" s="7">
        <v>1369.0</v>
      </c>
      <c r="B1370" s="4" t="s">
        <v>3832</v>
      </c>
      <c r="C1370" s="8">
        <v>42617.0</v>
      </c>
      <c r="D1370" s="8">
        <v>42621.0</v>
      </c>
      <c r="E1370" s="4" t="s">
        <v>26</v>
      </c>
      <c r="F1370" s="4" t="s">
        <v>3833</v>
      </c>
      <c r="G1370" s="4" t="s">
        <v>3834</v>
      </c>
      <c r="H1370" s="4" t="s">
        <v>46</v>
      </c>
      <c r="I1370" s="4" t="s">
        <v>30</v>
      </c>
      <c r="J1370" s="4" t="s">
        <v>222</v>
      </c>
      <c r="K1370" s="4" t="s">
        <v>223</v>
      </c>
      <c r="L1370" s="7">
        <v>10011.0</v>
      </c>
      <c r="M1370" s="4" t="s">
        <v>33</v>
      </c>
      <c r="N1370" s="4" t="s">
        <v>133</v>
      </c>
      <c r="O1370" s="4" t="s">
        <v>51</v>
      </c>
      <c r="P1370" s="4" t="s">
        <v>76</v>
      </c>
      <c r="Q1370" s="4" t="s">
        <v>134</v>
      </c>
      <c r="R1370" s="9">
        <v>66.7597530864198</v>
      </c>
      <c r="S1370" s="7">
        <v>5.0</v>
      </c>
      <c r="T1370" s="7">
        <v>0.2</v>
      </c>
      <c r="U1370" s="7">
        <v>22.5314166666667</v>
      </c>
      <c r="V1370" s="10" t="str">
        <f t="shared" si="1"/>
        <v>2016-09</v>
      </c>
    </row>
    <row r="1371">
      <c r="A1371" s="7">
        <v>1370.0</v>
      </c>
      <c r="B1371" s="4" t="s">
        <v>3832</v>
      </c>
      <c r="C1371" s="8">
        <v>42617.0</v>
      </c>
      <c r="D1371" s="8">
        <v>42621.0</v>
      </c>
      <c r="E1371" s="4" t="s">
        <v>26</v>
      </c>
      <c r="F1371" s="4" t="s">
        <v>3833</v>
      </c>
      <c r="G1371" s="4" t="s">
        <v>3834</v>
      </c>
      <c r="H1371" s="4" t="s">
        <v>46</v>
      </c>
      <c r="I1371" s="4" t="s">
        <v>30</v>
      </c>
      <c r="J1371" s="4" t="s">
        <v>222</v>
      </c>
      <c r="K1371" s="4" t="s">
        <v>223</v>
      </c>
      <c r="L1371" s="7">
        <v>10011.0</v>
      </c>
      <c r="M1371" s="4" t="s">
        <v>33</v>
      </c>
      <c r="N1371" s="4" t="s">
        <v>3835</v>
      </c>
      <c r="O1371" s="4" t="s">
        <v>51</v>
      </c>
      <c r="P1371" s="4" t="s">
        <v>635</v>
      </c>
      <c r="Q1371" s="4" t="s">
        <v>3836</v>
      </c>
      <c r="R1371" s="9">
        <v>25.0293991769547</v>
      </c>
      <c r="S1371" s="7">
        <v>4.0</v>
      </c>
      <c r="T1371" s="7">
        <v>0.0</v>
      </c>
      <c r="U1371" s="7">
        <v>7.25852576131687</v>
      </c>
      <c r="V1371" s="10" t="str">
        <f t="shared" si="1"/>
        <v>2016-09</v>
      </c>
    </row>
    <row r="1372">
      <c r="A1372" s="7">
        <v>1371.0</v>
      </c>
      <c r="B1372" s="4" t="s">
        <v>3837</v>
      </c>
      <c r="C1372" s="8">
        <v>42617.0</v>
      </c>
      <c r="D1372" s="8">
        <v>42620.0</v>
      </c>
      <c r="E1372" s="4" t="s">
        <v>98</v>
      </c>
      <c r="F1372" s="4" t="s">
        <v>3838</v>
      </c>
      <c r="G1372" s="4" t="s">
        <v>3839</v>
      </c>
      <c r="H1372" s="4" t="s">
        <v>46</v>
      </c>
      <c r="I1372" s="4" t="s">
        <v>30</v>
      </c>
      <c r="J1372" s="4" t="s">
        <v>3840</v>
      </c>
      <c r="K1372" s="4" t="s">
        <v>518</v>
      </c>
      <c r="L1372" s="7">
        <v>37918.0</v>
      </c>
      <c r="M1372" s="4" t="s">
        <v>83</v>
      </c>
      <c r="N1372" s="4" t="s">
        <v>3841</v>
      </c>
      <c r="O1372" s="4" t="s">
        <v>51</v>
      </c>
      <c r="P1372" s="4" t="s">
        <v>124</v>
      </c>
      <c r="Q1372" s="4" t="s">
        <v>3842</v>
      </c>
      <c r="R1372" s="9">
        <v>9.16737652450101</v>
      </c>
      <c r="S1372" s="7">
        <v>3.0</v>
      </c>
      <c r="T1372" s="7">
        <v>0.2</v>
      </c>
      <c r="U1372" s="7">
        <v>3.09398957701909</v>
      </c>
      <c r="V1372" s="10" t="str">
        <f t="shared" si="1"/>
        <v>2016-09</v>
      </c>
    </row>
    <row r="1373">
      <c r="A1373" s="7">
        <v>1372.0</v>
      </c>
      <c r="B1373" s="4" t="s">
        <v>3837</v>
      </c>
      <c r="C1373" s="8">
        <v>42617.0</v>
      </c>
      <c r="D1373" s="8">
        <v>42620.0</v>
      </c>
      <c r="E1373" s="4" t="s">
        <v>98</v>
      </c>
      <c r="F1373" s="4" t="s">
        <v>3838</v>
      </c>
      <c r="G1373" s="4" t="s">
        <v>3839</v>
      </c>
      <c r="H1373" s="4" t="s">
        <v>46</v>
      </c>
      <c r="I1373" s="4" t="s">
        <v>30</v>
      </c>
      <c r="J1373" s="4" t="s">
        <v>3840</v>
      </c>
      <c r="K1373" s="4" t="s">
        <v>518</v>
      </c>
      <c r="L1373" s="7">
        <v>37918.0</v>
      </c>
      <c r="M1373" s="4" t="s">
        <v>83</v>
      </c>
      <c r="N1373" s="4" t="s">
        <v>682</v>
      </c>
      <c r="O1373" s="4" t="s">
        <v>51</v>
      </c>
      <c r="P1373" s="4" t="s">
        <v>283</v>
      </c>
      <c r="Q1373" s="4" t="s">
        <v>683</v>
      </c>
      <c r="R1373" s="9">
        <v>66.0013750135521</v>
      </c>
      <c r="S1373" s="7">
        <v>2.0</v>
      </c>
      <c r="T1373" s="7">
        <v>0.2</v>
      </c>
      <c r="U1373" s="7">
        <v>6.6001375013552</v>
      </c>
      <c r="V1373" s="10" t="str">
        <f t="shared" si="1"/>
        <v>2016-09</v>
      </c>
    </row>
    <row r="1374">
      <c r="A1374" s="7">
        <v>1373.0</v>
      </c>
      <c r="B1374" s="4" t="s">
        <v>3837</v>
      </c>
      <c r="C1374" s="8">
        <v>42617.0</v>
      </c>
      <c r="D1374" s="8">
        <v>42620.0</v>
      </c>
      <c r="E1374" s="4" t="s">
        <v>98</v>
      </c>
      <c r="F1374" s="4" t="s">
        <v>3838</v>
      </c>
      <c r="G1374" s="4" t="s">
        <v>3839</v>
      </c>
      <c r="H1374" s="4" t="s">
        <v>46</v>
      </c>
      <c r="I1374" s="4" t="s">
        <v>30</v>
      </c>
      <c r="J1374" s="4" t="s">
        <v>3840</v>
      </c>
      <c r="K1374" s="4" t="s">
        <v>518</v>
      </c>
      <c r="L1374" s="7">
        <v>37918.0</v>
      </c>
      <c r="M1374" s="4" t="s">
        <v>83</v>
      </c>
      <c r="N1374" s="4" t="s">
        <v>3843</v>
      </c>
      <c r="O1374" s="4" t="s">
        <v>51</v>
      </c>
      <c r="P1374" s="4" t="s">
        <v>93</v>
      </c>
      <c r="Q1374" s="4" t="s">
        <v>3844</v>
      </c>
      <c r="R1374" s="9">
        <v>24.1330969687738</v>
      </c>
      <c r="S1374" s="7">
        <v>2.0</v>
      </c>
      <c r="T1374" s="7">
        <v>0.2</v>
      </c>
      <c r="U1374" s="7">
        <v>6.33493795430312</v>
      </c>
      <c r="V1374" s="10" t="str">
        <f t="shared" si="1"/>
        <v>2016-09</v>
      </c>
    </row>
    <row r="1375">
      <c r="A1375" s="7">
        <v>1374.0</v>
      </c>
      <c r="B1375" s="4" t="s">
        <v>3845</v>
      </c>
      <c r="C1375" s="8">
        <v>42617.0</v>
      </c>
      <c r="D1375" s="8">
        <v>42621.0</v>
      </c>
      <c r="E1375" s="4" t="s">
        <v>26</v>
      </c>
      <c r="F1375" s="4" t="s">
        <v>2960</v>
      </c>
      <c r="G1375" s="4" t="s">
        <v>2961</v>
      </c>
      <c r="H1375" s="4" t="s">
        <v>46</v>
      </c>
      <c r="I1375" s="4" t="s">
        <v>30</v>
      </c>
      <c r="J1375" s="4" t="s">
        <v>3846</v>
      </c>
      <c r="K1375" s="4" t="s">
        <v>462</v>
      </c>
      <c r="L1375" s="7">
        <v>40324.0</v>
      </c>
      <c r="M1375" s="4" t="s">
        <v>83</v>
      </c>
      <c r="N1375" s="4" t="s">
        <v>866</v>
      </c>
      <c r="O1375" s="4" t="s">
        <v>35</v>
      </c>
      <c r="P1375" s="4" t="s">
        <v>121</v>
      </c>
      <c r="Q1375" s="4" t="s">
        <v>867</v>
      </c>
      <c r="R1375" s="9">
        <v>32.3922239842195</v>
      </c>
      <c r="S1375" s="7">
        <v>3.0</v>
      </c>
      <c r="T1375" s="7">
        <v>0.0</v>
      </c>
      <c r="U1375" s="7">
        <v>12.6329673538456</v>
      </c>
      <c r="V1375" s="10" t="str">
        <f t="shared" si="1"/>
        <v>2016-09</v>
      </c>
    </row>
    <row r="1376">
      <c r="A1376" s="7">
        <v>1375.0</v>
      </c>
      <c r="B1376" s="4" t="s">
        <v>3845</v>
      </c>
      <c r="C1376" s="8">
        <v>42617.0</v>
      </c>
      <c r="D1376" s="8">
        <v>42621.0</v>
      </c>
      <c r="E1376" s="4" t="s">
        <v>26</v>
      </c>
      <c r="F1376" s="4" t="s">
        <v>2960</v>
      </c>
      <c r="G1376" s="4" t="s">
        <v>2961</v>
      </c>
      <c r="H1376" s="4" t="s">
        <v>46</v>
      </c>
      <c r="I1376" s="4" t="s">
        <v>30</v>
      </c>
      <c r="J1376" s="4" t="s">
        <v>3846</v>
      </c>
      <c r="K1376" s="4" t="s">
        <v>462</v>
      </c>
      <c r="L1376" s="7">
        <v>40324.0</v>
      </c>
      <c r="M1376" s="4" t="s">
        <v>83</v>
      </c>
      <c r="N1376" s="4" t="s">
        <v>1706</v>
      </c>
      <c r="O1376" s="4" t="s">
        <v>51</v>
      </c>
      <c r="P1376" s="4" t="s">
        <v>76</v>
      </c>
      <c r="Q1376" s="4" t="s">
        <v>1707</v>
      </c>
      <c r="R1376" s="9">
        <v>85.7395145181926</v>
      </c>
      <c r="S1376" s="7">
        <v>6.0</v>
      </c>
      <c r="T1376" s="7">
        <v>0.0</v>
      </c>
      <c r="U1376" s="7">
        <v>41.1549669687325</v>
      </c>
      <c r="V1376" s="10" t="str">
        <f t="shared" si="1"/>
        <v>2016-09</v>
      </c>
    </row>
    <row r="1377">
      <c r="A1377" s="7">
        <v>1376.0</v>
      </c>
      <c r="B1377" s="4" t="s">
        <v>3845</v>
      </c>
      <c r="C1377" s="8">
        <v>42617.0</v>
      </c>
      <c r="D1377" s="8">
        <v>42621.0</v>
      </c>
      <c r="E1377" s="4" t="s">
        <v>26</v>
      </c>
      <c r="F1377" s="4" t="s">
        <v>2960</v>
      </c>
      <c r="G1377" s="4" t="s">
        <v>2961</v>
      </c>
      <c r="H1377" s="4" t="s">
        <v>46</v>
      </c>
      <c r="I1377" s="4" t="s">
        <v>30</v>
      </c>
      <c r="J1377" s="4" t="s">
        <v>3846</v>
      </c>
      <c r="K1377" s="4" t="s">
        <v>462</v>
      </c>
      <c r="L1377" s="7">
        <v>40324.0</v>
      </c>
      <c r="M1377" s="4" t="s">
        <v>83</v>
      </c>
      <c r="N1377" s="4" t="s">
        <v>1415</v>
      </c>
      <c r="O1377" s="4" t="s">
        <v>51</v>
      </c>
      <c r="P1377" s="4" t="s">
        <v>52</v>
      </c>
      <c r="Q1377" s="4" t="s">
        <v>1416</v>
      </c>
      <c r="R1377" s="9">
        <v>98.5866556832017</v>
      </c>
      <c r="S1377" s="7">
        <v>4.0</v>
      </c>
      <c r="T1377" s="7">
        <v>0.0</v>
      </c>
      <c r="U1377" s="7">
        <v>3.94346622732807</v>
      </c>
      <c r="V1377" s="10" t="str">
        <f t="shared" si="1"/>
        <v>2016-09</v>
      </c>
    </row>
    <row r="1378">
      <c r="A1378" s="7">
        <v>1377.0</v>
      </c>
      <c r="B1378" s="4" t="s">
        <v>3845</v>
      </c>
      <c r="C1378" s="8">
        <v>42617.0</v>
      </c>
      <c r="D1378" s="8">
        <v>42621.0</v>
      </c>
      <c r="E1378" s="4" t="s">
        <v>26</v>
      </c>
      <c r="F1378" s="4" t="s">
        <v>2960</v>
      </c>
      <c r="G1378" s="4" t="s">
        <v>2961</v>
      </c>
      <c r="H1378" s="4" t="s">
        <v>46</v>
      </c>
      <c r="I1378" s="4" t="s">
        <v>30</v>
      </c>
      <c r="J1378" s="4" t="s">
        <v>3846</v>
      </c>
      <c r="K1378" s="4" t="s">
        <v>462</v>
      </c>
      <c r="L1378" s="7">
        <v>40324.0</v>
      </c>
      <c r="M1378" s="4" t="s">
        <v>83</v>
      </c>
      <c r="N1378" s="4" t="s">
        <v>2620</v>
      </c>
      <c r="O1378" s="4" t="s">
        <v>51</v>
      </c>
      <c r="P1378" s="4" t="s">
        <v>93</v>
      </c>
      <c r="Q1378" s="4" t="s">
        <v>2621</v>
      </c>
      <c r="R1378" s="9">
        <v>3.97886518450807</v>
      </c>
      <c r="S1378" s="7">
        <v>3.0</v>
      </c>
      <c r="T1378" s="7">
        <v>0.0</v>
      </c>
      <c r="U1378" s="7">
        <v>1.90985528856387</v>
      </c>
      <c r="V1378" s="10" t="str">
        <f t="shared" si="1"/>
        <v>2016-09</v>
      </c>
    </row>
    <row r="1379">
      <c r="A1379" s="7">
        <v>1378.0</v>
      </c>
      <c r="B1379" s="4" t="s">
        <v>3847</v>
      </c>
      <c r="C1379" s="8">
        <v>42617.0</v>
      </c>
      <c r="D1379" s="8">
        <v>42622.0</v>
      </c>
      <c r="E1379" s="4" t="s">
        <v>26</v>
      </c>
      <c r="F1379" s="4" t="s">
        <v>2126</v>
      </c>
      <c r="G1379" s="4" t="s">
        <v>2127</v>
      </c>
      <c r="H1379" s="4" t="s">
        <v>29</v>
      </c>
      <c r="I1379" s="4" t="s">
        <v>30</v>
      </c>
      <c r="J1379" s="4" t="s">
        <v>3848</v>
      </c>
      <c r="K1379" s="4" t="s">
        <v>937</v>
      </c>
      <c r="L1379" s="7">
        <v>55125.0</v>
      </c>
      <c r="M1379" s="4" t="s">
        <v>59</v>
      </c>
      <c r="N1379" s="4" t="s">
        <v>2020</v>
      </c>
      <c r="O1379" s="4" t="s">
        <v>51</v>
      </c>
      <c r="P1379" s="4" t="s">
        <v>52</v>
      </c>
      <c r="Q1379" s="4" t="s">
        <v>2021</v>
      </c>
      <c r="R1379" s="9">
        <v>589.832333333333</v>
      </c>
      <c r="S1379" s="7">
        <v>3.0</v>
      </c>
      <c r="T1379" s="7">
        <v>0.0</v>
      </c>
      <c r="U1379" s="7">
        <v>176.9497</v>
      </c>
      <c r="V1379" s="10" t="str">
        <f t="shared" si="1"/>
        <v>2016-09</v>
      </c>
    </row>
    <row r="1380">
      <c r="A1380" s="7">
        <v>1379.0</v>
      </c>
      <c r="B1380" s="4" t="s">
        <v>3849</v>
      </c>
      <c r="C1380" s="8">
        <v>42617.0</v>
      </c>
      <c r="D1380" s="8">
        <v>42621.0</v>
      </c>
      <c r="E1380" s="4" t="s">
        <v>26</v>
      </c>
      <c r="F1380" s="4" t="s">
        <v>941</v>
      </c>
      <c r="G1380" s="4" t="s">
        <v>942</v>
      </c>
      <c r="H1380" s="4" t="s">
        <v>46</v>
      </c>
      <c r="I1380" s="4" t="s">
        <v>30</v>
      </c>
      <c r="J1380" s="4" t="s">
        <v>178</v>
      </c>
      <c r="K1380" s="4" t="s">
        <v>1155</v>
      </c>
      <c r="L1380" s="7">
        <v>65807.0</v>
      </c>
      <c r="M1380" s="4" t="s">
        <v>59</v>
      </c>
      <c r="N1380" s="4" t="s">
        <v>3850</v>
      </c>
      <c r="O1380" s="4" t="s">
        <v>51</v>
      </c>
      <c r="P1380" s="4" t="s">
        <v>205</v>
      </c>
      <c r="Q1380" s="4" t="s">
        <v>416</v>
      </c>
      <c r="R1380" s="9">
        <v>18.2432592592593</v>
      </c>
      <c r="S1380" s="7">
        <v>2.0</v>
      </c>
      <c r="T1380" s="7">
        <v>0.0</v>
      </c>
      <c r="U1380" s="7">
        <v>8.57433185185185</v>
      </c>
      <c r="V1380" s="10" t="str">
        <f t="shared" si="1"/>
        <v>2016-09</v>
      </c>
    </row>
    <row r="1381">
      <c r="A1381" s="7">
        <v>1380.0</v>
      </c>
      <c r="B1381" s="4" t="s">
        <v>3849</v>
      </c>
      <c r="C1381" s="8">
        <v>42617.0</v>
      </c>
      <c r="D1381" s="8">
        <v>42621.0</v>
      </c>
      <c r="E1381" s="4" t="s">
        <v>26</v>
      </c>
      <c r="F1381" s="4" t="s">
        <v>941</v>
      </c>
      <c r="G1381" s="4" t="s">
        <v>942</v>
      </c>
      <c r="H1381" s="4" t="s">
        <v>46</v>
      </c>
      <c r="I1381" s="4" t="s">
        <v>30</v>
      </c>
      <c r="J1381" s="4" t="s">
        <v>178</v>
      </c>
      <c r="K1381" s="4" t="s">
        <v>1155</v>
      </c>
      <c r="L1381" s="7">
        <v>65807.0</v>
      </c>
      <c r="M1381" s="4" t="s">
        <v>59</v>
      </c>
      <c r="N1381" s="4" t="s">
        <v>2411</v>
      </c>
      <c r="O1381" s="4" t="s">
        <v>39</v>
      </c>
      <c r="P1381" s="4" t="s">
        <v>61</v>
      </c>
      <c r="Q1381" s="4" t="s">
        <v>2412</v>
      </c>
      <c r="R1381" s="9">
        <v>308.405823045268</v>
      </c>
      <c r="S1381" s="7">
        <v>5.0</v>
      </c>
      <c r="T1381" s="7">
        <v>0.0</v>
      </c>
      <c r="U1381" s="7">
        <v>74.0173975308642</v>
      </c>
      <c r="V1381" s="10" t="str">
        <f t="shared" si="1"/>
        <v>2016-09</v>
      </c>
    </row>
    <row r="1382">
      <c r="A1382" s="7">
        <v>1381.0</v>
      </c>
      <c r="B1382" s="4" t="s">
        <v>3851</v>
      </c>
      <c r="C1382" s="8">
        <v>42617.0</v>
      </c>
      <c r="D1382" s="8">
        <v>42622.0</v>
      </c>
      <c r="E1382" s="4" t="s">
        <v>26</v>
      </c>
      <c r="F1382" s="4" t="s">
        <v>3527</v>
      </c>
      <c r="G1382" s="4" t="s">
        <v>3528</v>
      </c>
      <c r="H1382" s="4" t="s">
        <v>46</v>
      </c>
      <c r="I1382" s="4" t="s">
        <v>30</v>
      </c>
      <c r="J1382" s="4" t="s">
        <v>3852</v>
      </c>
      <c r="K1382" s="4" t="s">
        <v>1448</v>
      </c>
      <c r="L1382" s="7">
        <v>72401.0</v>
      </c>
      <c r="M1382" s="4" t="s">
        <v>83</v>
      </c>
      <c r="N1382" s="4" t="s">
        <v>3853</v>
      </c>
      <c r="O1382" s="4" t="s">
        <v>51</v>
      </c>
      <c r="P1382" s="4" t="s">
        <v>124</v>
      </c>
      <c r="Q1382" s="4" t="s">
        <v>3854</v>
      </c>
      <c r="R1382" s="9">
        <v>180.696883564902</v>
      </c>
      <c r="S1382" s="7">
        <v>5.0</v>
      </c>
      <c r="T1382" s="7">
        <v>0.0</v>
      </c>
      <c r="U1382" s="7">
        <v>86.7345041111528</v>
      </c>
      <c r="V1382" s="10" t="str">
        <f t="shared" si="1"/>
        <v>2016-09</v>
      </c>
    </row>
    <row r="1383">
      <c r="A1383" s="7">
        <v>1382.0</v>
      </c>
      <c r="B1383" s="4" t="s">
        <v>3855</v>
      </c>
      <c r="C1383" s="8">
        <v>42617.0</v>
      </c>
      <c r="D1383" s="8">
        <v>42617.0</v>
      </c>
      <c r="E1383" s="4" t="s">
        <v>212</v>
      </c>
      <c r="F1383" s="4" t="s">
        <v>3856</v>
      </c>
      <c r="G1383" s="4" t="s">
        <v>3857</v>
      </c>
      <c r="H1383" s="4" t="s">
        <v>46</v>
      </c>
      <c r="I1383" s="4" t="s">
        <v>30</v>
      </c>
      <c r="J1383" s="4" t="s">
        <v>362</v>
      </c>
      <c r="K1383" s="4" t="s">
        <v>48</v>
      </c>
      <c r="L1383" s="7">
        <v>94122.0</v>
      </c>
      <c r="M1383" s="4" t="s">
        <v>49</v>
      </c>
      <c r="N1383" s="4" t="s">
        <v>3858</v>
      </c>
      <c r="O1383" s="4" t="s">
        <v>35</v>
      </c>
      <c r="P1383" s="4" t="s">
        <v>121</v>
      </c>
      <c r="Q1383" s="4" t="s">
        <v>3859</v>
      </c>
      <c r="R1383" s="9">
        <v>24.27</v>
      </c>
      <c r="S1383" s="7">
        <v>3.0</v>
      </c>
      <c r="T1383" s="7">
        <v>0.0</v>
      </c>
      <c r="U1383" s="7">
        <v>8.7372</v>
      </c>
      <c r="V1383" s="10" t="str">
        <f t="shared" si="1"/>
        <v>2016-09</v>
      </c>
    </row>
    <row r="1384">
      <c r="A1384" s="7">
        <v>1383.0</v>
      </c>
      <c r="B1384" s="4" t="s">
        <v>3855</v>
      </c>
      <c r="C1384" s="8">
        <v>42617.0</v>
      </c>
      <c r="D1384" s="8">
        <v>42617.0</v>
      </c>
      <c r="E1384" s="4" t="s">
        <v>212</v>
      </c>
      <c r="F1384" s="4" t="s">
        <v>3856</v>
      </c>
      <c r="G1384" s="4" t="s">
        <v>3857</v>
      </c>
      <c r="H1384" s="4" t="s">
        <v>46</v>
      </c>
      <c r="I1384" s="4" t="s">
        <v>30</v>
      </c>
      <c r="J1384" s="4" t="s">
        <v>362</v>
      </c>
      <c r="K1384" s="4" t="s">
        <v>48</v>
      </c>
      <c r="L1384" s="7">
        <v>94122.0</v>
      </c>
      <c r="M1384" s="4" t="s">
        <v>49</v>
      </c>
      <c r="N1384" s="4" t="s">
        <v>2989</v>
      </c>
      <c r="O1384" s="4" t="s">
        <v>39</v>
      </c>
      <c r="P1384" s="4" t="s">
        <v>85</v>
      </c>
      <c r="Q1384" s="4" t="s">
        <v>2990</v>
      </c>
      <c r="R1384" s="9">
        <v>2799.96</v>
      </c>
      <c r="S1384" s="7">
        <v>5.0</v>
      </c>
      <c r="T1384" s="7">
        <v>0.2</v>
      </c>
      <c r="U1384" s="7">
        <v>944.9865</v>
      </c>
      <c r="V1384" s="10" t="str">
        <f t="shared" si="1"/>
        <v>2016-09</v>
      </c>
    </row>
    <row r="1385">
      <c r="A1385" s="7">
        <v>1384.0</v>
      </c>
      <c r="B1385" s="4" t="s">
        <v>3860</v>
      </c>
      <c r="C1385" s="8">
        <v>42618.0</v>
      </c>
      <c r="D1385" s="8">
        <v>42620.0</v>
      </c>
      <c r="E1385" s="4" t="s">
        <v>98</v>
      </c>
      <c r="F1385" s="4" t="s">
        <v>346</v>
      </c>
      <c r="G1385" s="4" t="s">
        <v>347</v>
      </c>
      <c r="H1385" s="4" t="s">
        <v>29</v>
      </c>
      <c r="I1385" s="4" t="s">
        <v>30</v>
      </c>
      <c r="J1385" s="4" t="s">
        <v>90</v>
      </c>
      <c r="K1385" s="4" t="s">
        <v>91</v>
      </c>
      <c r="L1385" s="7">
        <v>19140.0</v>
      </c>
      <c r="M1385" s="4" t="s">
        <v>33</v>
      </c>
      <c r="N1385" s="4" t="s">
        <v>1258</v>
      </c>
      <c r="O1385" s="4" t="s">
        <v>35</v>
      </c>
      <c r="P1385" s="4" t="s">
        <v>121</v>
      </c>
      <c r="Q1385" s="4" t="s">
        <v>1259</v>
      </c>
      <c r="R1385" s="9">
        <v>91.2503703703704</v>
      </c>
      <c r="S1385" s="7">
        <v>2.0</v>
      </c>
      <c r="T1385" s="7">
        <v>0.2</v>
      </c>
      <c r="U1385" s="7">
        <v>11.4062962962963</v>
      </c>
      <c r="V1385" s="10" t="str">
        <f t="shared" si="1"/>
        <v>2016-09</v>
      </c>
    </row>
    <row r="1386">
      <c r="A1386" s="7">
        <v>1385.0</v>
      </c>
      <c r="B1386" s="4" t="s">
        <v>3861</v>
      </c>
      <c r="C1386" s="8">
        <v>42618.0</v>
      </c>
      <c r="D1386" s="8">
        <v>42620.0</v>
      </c>
      <c r="E1386" s="4" t="s">
        <v>98</v>
      </c>
      <c r="F1386" s="4" t="s">
        <v>1592</v>
      </c>
      <c r="G1386" s="4" t="s">
        <v>1593</v>
      </c>
      <c r="H1386" s="4" t="s">
        <v>46</v>
      </c>
      <c r="I1386" s="4" t="s">
        <v>30</v>
      </c>
      <c r="J1386" s="4" t="s">
        <v>1461</v>
      </c>
      <c r="K1386" s="4" t="s">
        <v>884</v>
      </c>
      <c r="L1386" s="7">
        <v>48227.0</v>
      </c>
      <c r="M1386" s="4" t="s">
        <v>59</v>
      </c>
      <c r="N1386" s="4" t="s">
        <v>3862</v>
      </c>
      <c r="O1386" s="4" t="s">
        <v>35</v>
      </c>
      <c r="P1386" s="4" t="s">
        <v>121</v>
      </c>
      <c r="Q1386" s="4" t="s">
        <v>3863</v>
      </c>
      <c r="R1386" s="9">
        <v>13.4671440329218</v>
      </c>
      <c r="S1386" s="7">
        <v>1.0</v>
      </c>
      <c r="T1386" s="7">
        <v>0.0</v>
      </c>
      <c r="U1386" s="7">
        <v>4.04014320987654</v>
      </c>
      <c r="V1386" s="10" t="str">
        <f t="shared" si="1"/>
        <v>2016-09</v>
      </c>
    </row>
    <row r="1387">
      <c r="A1387" s="7">
        <v>1386.0</v>
      </c>
      <c r="B1387" s="4" t="s">
        <v>3861</v>
      </c>
      <c r="C1387" s="8">
        <v>42618.0</v>
      </c>
      <c r="D1387" s="8">
        <v>42620.0</v>
      </c>
      <c r="E1387" s="4" t="s">
        <v>98</v>
      </c>
      <c r="F1387" s="4" t="s">
        <v>1592</v>
      </c>
      <c r="G1387" s="4" t="s">
        <v>1593</v>
      </c>
      <c r="H1387" s="4" t="s">
        <v>46</v>
      </c>
      <c r="I1387" s="4" t="s">
        <v>30</v>
      </c>
      <c r="J1387" s="4" t="s">
        <v>1461</v>
      </c>
      <c r="K1387" s="4" t="s">
        <v>884</v>
      </c>
      <c r="L1387" s="7">
        <v>48227.0</v>
      </c>
      <c r="M1387" s="4" t="s">
        <v>59</v>
      </c>
      <c r="N1387" s="4" t="s">
        <v>1517</v>
      </c>
      <c r="O1387" s="4" t="s">
        <v>51</v>
      </c>
      <c r="P1387" s="4" t="s">
        <v>52</v>
      </c>
      <c r="Q1387" s="4" t="s">
        <v>1518</v>
      </c>
      <c r="R1387" s="9">
        <v>214.835111111111</v>
      </c>
      <c r="S1387" s="7">
        <v>3.0</v>
      </c>
      <c r="T1387" s="7">
        <v>0.0</v>
      </c>
      <c r="U1387" s="7">
        <v>25.7802133333333</v>
      </c>
      <c r="V1387" s="10" t="str">
        <f t="shared" si="1"/>
        <v>2016-09</v>
      </c>
    </row>
    <row r="1388">
      <c r="A1388" s="7">
        <v>1387.0</v>
      </c>
      <c r="B1388" s="4" t="s">
        <v>3861</v>
      </c>
      <c r="C1388" s="8">
        <v>42618.0</v>
      </c>
      <c r="D1388" s="8">
        <v>42620.0</v>
      </c>
      <c r="E1388" s="4" t="s">
        <v>98</v>
      </c>
      <c r="F1388" s="4" t="s">
        <v>1592</v>
      </c>
      <c r="G1388" s="4" t="s">
        <v>1593</v>
      </c>
      <c r="H1388" s="4" t="s">
        <v>46</v>
      </c>
      <c r="I1388" s="4" t="s">
        <v>30</v>
      </c>
      <c r="J1388" s="4" t="s">
        <v>1461</v>
      </c>
      <c r="K1388" s="4" t="s">
        <v>884</v>
      </c>
      <c r="L1388" s="7">
        <v>48227.0</v>
      </c>
      <c r="M1388" s="4" t="s">
        <v>59</v>
      </c>
      <c r="N1388" s="4" t="s">
        <v>3864</v>
      </c>
      <c r="O1388" s="4" t="s">
        <v>51</v>
      </c>
      <c r="P1388" s="4" t="s">
        <v>52</v>
      </c>
      <c r="Q1388" s="4" t="s">
        <v>3865</v>
      </c>
      <c r="R1388" s="9">
        <v>78.190987654321</v>
      </c>
      <c r="S1388" s="7">
        <v>3.0</v>
      </c>
      <c r="T1388" s="7">
        <v>0.0</v>
      </c>
      <c r="U1388" s="7">
        <v>22.6753864197531</v>
      </c>
      <c r="V1388" s="10" t="str">
        <f t="shared" si="1"/>
        <v>2016-09</v>
      </c>
    </row>
    <row r="1389">
      <c r="A1389" s="7">
        <v>1388.0</v>
      </c>
      <c r="B1389" s="4" t="s">
        <v>3861</v>
      </c>
      <c r="C1389" s="8">
        <v>42618.0</v>
      </c>
      <c r="D1389" s="8">
        <v>42620.0</v>
      </c>
      <c r="E1389" s="4" t="s">
        <v>98</v>
      </c>
      <c r="F1389" s="4" t="s">
        <v>1592</v>
      </c>
      <c r="G1389" s="4" t="s">
        <v>1593</v>
      </c>
      <c r="H1389" s="4" t="s">
        <v>46</v>
      </c>
      <c r="I1389" s="4" t="s">
        <v>30</v>
      </c>
      <c r="J1389" s="4" t="s">
        <v>1461</v>
      </c>
      <c r="K1389" s="4" t="s">
        <v>884</v>
      </c>
      <c r="L1389" s="7">
        <v>48227.0</v>
      </c>
      <c r="M1389" s="4" t="s">
        <v>59</v>
      </c>
      <c r="N1389" s="4" t="s">
        <v>3866</v>
      </c>
      <c r="O1389" s="4" t="s">
        <v>51</v>
      </c>
      <c r="P1389" s="4" t="s">
        <v>124</v>
      </c>
      <c r="Q1389" s="4" t="s">
        <v>3867</v>
      </c>
      <c r="R1389" s="9">
        <v>100.683983539095</v>
      </c>
      <c r="S1389" s="7">
        <v>4.0</v>
      </c>
      <c r="T1389" s="7">
        <v>0.0</v>
      </c>
      <c r="U1389" s="7">
        <v>46.3146324279835</v>
      </c>
      <c r="V1389" s="10" t="str">
        <f t="shared" si="1"/>
        <v>2016-09</v>
      </c>
    </row>
    <row r="1390">
      <c r="A1390" s="7">
        <v>1389.0</v>
      </c>
      <c r="B1390" s="4" t="s">
        <v>3861</v>
      </c>
      <c r="C1390" s="8">
        <v>42618.0</v>
      </c>
      <c r="D1390" s="8">
        <v>42620.0</v>
      </c>
      <c r="E1390" s="4" t="s">
        <v>98</v>
      </c>
      <c r="F1390" s="4" t="s">
        <v>1592</v>
      </c>
      <c r="G1390" s="4" t="s">
        <v>1593</v>
      </c>
      <c r="H1390" s="4" t="s">
        <v>46</v>
      </c>
      <c r="I1390" s="4" t="s">
        <v>30</v>
      </c>
      <c r="J1390" s="4" t="s">
        <v>1461</v>
      </c>
      <c r="K1390" s="4" t="s">
        <v>884</v>
      </c>
      <c r="L1390" s="7">
        <v>48227.0</v>
      </c>
      <c r="M1390" s="4" t="s">
        <v>59</v>
      </c>
      <c r="N1390" s="4" t="s">
        <v>3868</v>
      </c>
      <c r="O1390" s="4" t="s">
        <v>35</v>
      </c>
      <c r="P1390" s="4" t="s">
        <v>263</v>
      </c>
      <c r="Q1390" s="4" t="s">
        <v>3869</v>
      </c>
      <c r="R1390" s="9">
        <v>267.73387654321</v>
      </c>
      <c r="S1390" s="7">
        <v>3.0</v>
      </c>
      <c r="T1390" s="7">
        <v>0.0</v>
      </c>
      <c r="U1390" s="7">
        <v>32.1280651851852</v>
      </c>
      <c r="V1390" s="10" t="str">
        <f t="shared" si="1"/>
        <v>2016-09</v>
      </c>
    </row>
    <row r="1391">
      <c r="A1391" s="7">
        <v>1390.0</v>
      </c>
      <c r="B1391" s="4" t="s">
        <v>3861</v>
      </c>
      <c r="C1391" s="8">
        <v>42618.0</v>
      </c>
      <c r="D1391" s="8">
        <v>42620.0</v>
      </c>
      <c r="E1391" s="4" t="s">
        <v>98</v>
      </c>
      <c r="F1391" s="4" t="s">
        <v>1592</v>
      </c>
      <c r="G1391" s="4" t="s">
        <v>1593</v>
      </c>
      <c r="H1391" s="4" t="s">
        <v>46</v>
      </c>
      <c r="I1391" s="4" t="s">
        <v>30</v>
      </c>
      <c r="J1391" s="4" t="s">
        <v>1461</v>
      </c>
      <c r="K1391" s="4" t="s">
        <v>884</v>
      </c>
      <c r="L1391" s="7">
        <v>48227.0</v>
      </c>
      <c r="M1391" s="4" t="s">
        <v>59</v>
      </c>
      <c r="N1391" s="4" t="s">
        <v>3870</v>
      </c>
      <c r="O1391" s="4" t="s">
        <v>51</v>
      </c>
      <c r="P1391" s="4" t="s">
        <v>297</v>
      </c>
      <c r="Q1391" s="4" t="s">
        <v>3871</v>
      </c>
      <c r="R1391" s="9">
        <v>24.3003703703704</v>
      </c>
      <c r="S1391" s="7">
        <v>7.0</v>
      </c>
      <c r="T1391" s="7">
        <v>0.0</v>
      </c>
      <c r="U1391" s="7">
        <v>11.6641777777778</v>
      </c>
      <c r="V1391" s="10" t="str">
        <f t="shared" si="1"/>
        <v>2016-09</v>
      </c>
    </row>
    <row r="1392">
      <c r="A1392" s="7">
        <v>1391.0</v>
      </c>
      <c r="B1392" s="4" t="s">
        <v>3872</v>
      </c>
      <c r="C1392" s="8">
        <v>42618.0</v>
      </c>
      <c r="D1392" s="8">
        <v>42619.0</v>
      </c>
      <c r="E1392" s="4" t="s">
        <v>43</v>
      </c>
      <c r="F1392" s="4" t="s">
        <v>3490</v>
      </c>
      <c r="G1392" s="4" t="s">
        <v>3491</v>
      </c>
      <c r="H1392" s="4" t="s">
        <v>46</v>
      </c>
      <c r="I1392" s="4" t="s">
        <v>30</v>
      </c>
      <c r="J1392" s="4" t="s">
        <v>3873</v>
      </c>
      <c r="K1392" s="4" t="s">
        <v>3449</v>
      </c>
      <c r="L1392" s="7">
        <v>52402.0</v>
      </c>
      <c r="M1392" s="4" t="s">
        <v>59</v>
      </c>
      <c r="N1392" s="4" t="s">
        <v>3874</v>
      </c>
      <c r="O1392" s="4" t="s">
        <v>39</v>
      </c>
      <c r="P1392" s="4" t="s">
        <v>40</v>
      </c>
      <c r="Q1392" s="4" t="s">
        <v>3875</v>
      </c>
      <c r="R1392" s="9">
        <v>306.812839506173</v>
      </c>
      <c r="S1392" s="7">
        <v>3.0</v>
      </c>
      <c r="T1392" s="7">
        <v>0.0</v>
      </c>
      <c r="U1392" s="7">
        <v>88.9757234567901</v>
      </c>
      <c r="V1392" s="10" t="str">
        <f t="shared" si="1"/>
        <v>2016-09</v>
      </c>
    </row>
    <row r="1393">
      <c r="A1393" s="7">
        <v>1392.0</v>
      </c>
      <c r="B1393" s="4" t="s">
        <v>3876</v>
      </c>
      <c r="C1393" s="8">
        <v>42618.0</v>
      </c>
      <c r="D1393" s="8">
        <v>42623.0</v>
      </c>
      <c r="E1393" s="4" t="s">
        <v>26</v>
      </c>
      <c r="F1393" s="4" t="s">
        <v>1937</v>
      </c>
      <c r="G1393" s="4" t="s">
        <v>1938</v>
      </c>
      <c r="H1393" s="4" t="s">
        <v>112</v>
      </c>
      <c r="I1393" s="4" t="s">
        <v>30</v>
      </c>
      <c r="J1393" s="4" t="s">
        <v>3877</v>
      </c>
      <c r="K1393" s="4" t="s">
        <v>2635</v>
      </c>
      <c r="L1393" s="7">
        <v>66062.0</v>
      </c>
      <c r="M1393" s="4" t="s">
        <v>59</v>
      </c>
      <c r="N1393" s="4" t="s">
        <v>1677</v>
      </c>
      <c r="O1393" s="4" t="s">
        <v>51</v>
      </c>
      <c r="P1393" s="4" t="s">
        <v>93</v>
      </c>
      <c r="Q1393" s="4" t="s">
        <v>1678</v>
      </c>
      <c r="R1393" s="9">
        <v>118.956098765432</v>
      </c>
      <c r="S1393" s="7">
        <v>3.0</v>
      </c>
      <c r="T1393" s="7">
        <v>0.0</v>
      </c>
      <c r="U1393" s="7">
        <v>29.739024691358</v>
      </c>
      <c r="V1393" s="10" t="str">
        <f t="shared" si="1"/>
        <v>2016-09</v>
      </c>
    </row>
    <row r="1394">
      <c r="A1394" s="7">
        <v>1393.0</v>
      </c>
      <c r="B1394" s="4" t="s">
        <v>3878</v>
      </c>
      <c r="C1394" s="8">
        <v>42618.0</v>
      </c>
      <c r="D1394" s="8">
        <v>42624.0</v>
      </c>
      <c r="E1394" s="4" t="s">
        <v>26</v>
      </c>
      <c r="F1394" s="4" t="s">
        <v>2663</v>
      </c>
      <c r="G1394" s="4" t="s">
        <v>2664</v>
      </c>
      <c r="H1394" s="4" t="s">
        <v>29</v>
      </c>
      <c r="I1394" s="4" t="s">
        <v>30</v>
      </c>
      <c r="J1394" s="4" t="s">
        <v>2019</v>
      </c>
      <c r="K1394" s="4" t="s">
        <v>58</v>
      </c>
      <c r="L1394" s="7">
        <v>78745.0</v>
      </c>
      <c r="M1394" s="4" t="s">
        <v>59</v>
      </c>
      <c r="N1394" s="4" t="s">
        <v>900</v>
      </c>
      <c r="O1394" s="4" t="s">
        <v>35</v>
      </c>
      <c r="P1394" s="4" t="s">
        <v>263</v>
      </c>
      <c r="Q1394" s="4" t="s">
        <v>901</v>
      </c>
      <c r="R1394" s="9">
        <v>383.297841975309</v>
      </c>
      <c r="S1394" s="7">
        <v>7.0</v>
      </c>
      <c r="T1394" s="7">
        <v>0.3</v>
      </c>
      <c r="U1394" s="7">
        <v>-27.3784172839506</v>
      </c>
      <c r="V1394" s="10" t="str">
        <f t="shared" si="1"/>
        <v>2016-09</v>
      </c>
    </row>
    <row r="1395">
      <c r="A1395" s="7">
        <v>1394.0</v>
      </c>
      <c r="B1395" s="4" t="s">
        <v>3879</v>
      </c>
      <c r="C1395" s="8">
        <v>42618.0</v>
      </c>
      <c r="D1395" s="8">
        <v>42623.0</v>
      </c>
      <c r="E1395" s="4" t="s">
        <v>26</v>
      </c>
      <c r="F1395" s="4" t="s">
        <v>3880</v>
      </c>
      <c r="G1395" s="4" t="s">
        <v>3881</v>
      </c>
      <c r="H1395" s="4" t="s">
        <v>29</v>
      </c>
      <c r="I1395" s="4" t="s">
        <v>30</v>
      </c>
      <c r="J1395" s="4" t="s">
        <v>261</v>
      </c>
      <c r="K1395" s="4" t="s">
        <v>48</v>
      </c>
      <c r="L1395" s="7">
        <v>92105.0</v>
      </c>
      <c r="M1395" s="4" t="s">
        <v>49</v>
      </c>
      <c r="N1395" s="4" t="s">
        <v>3070</v>
      </c>
      <c r="O1395" s="4" t="s">
        <v>39</v>
      </c>
      <c r="P1395" s="4" t="s">
        <v>61</v>
      </c>
      <c r="Q1395" s="4" t="s">
        <v>3071</v>
      </c>
      <c r="R1395" s="9">
        <v>116.0</v>
      </c>
      <c r="S1395" s="7">
        <v>8.0</v>
      </c>
      <c r="T1395" s="7">
        <v>0.0</v>
      </c>
      <c r="U1395" s="7">
        <v>29.0</v>
      </c>
      <c r="V1395" s="10" t="str">
        <f t="shared" si="1"/>
        <v>2016-09</v>
      </c>
    </row>
    <row r="1396">
      <c r="A1396" s="7">
        <v>1395.0</v>
      </c>
      <c r="B1396" s="4" t="s">
        <v>3882</v>
      </c>
      <c r="C1396" s="8">
        <v>42618.0</v>
      </c>
      <c r="D1396" s="8">
        <v>42622.0</v>
      </c>
      <c r="E1396" s="4" t="s">
        <v>26</v>
      </c>
      <c r="F1396" s="4" t="s">
        <v>3883</v>
      </c>
      <c r="G1396" s="4" t="s">
        <v>3884</v>
      </c>
      <c r="H1396" s="4" t="s">
        <v>46</v>
      </c>
      <c r="I1396" s="4" t="s">
        <v>30</v>
      </c>
      <c r="J1396" s="4" t="s">
        <v>90</v>
      </c>
      <c r="K1396" s="4" t="s">
        <v>91</v>
      </c>
      <c r="L1396" s="7">
        <v>19120.0</v>
      </c>
      <c r="M1396" s="4" t="s">
        <v>33</v>
      </c>
      <c r="N1396" s="4" t="s">
        <v>3885</v>
      </c>
      <c r="O1396" s="4" t="s">
        <v>51</v>
      </c>
      <c r="P1396" s="4" t="s">
        <v>76</v>
      </c>
      <c r="Q1396" s="4" t="s">
        <v>3886</v>
      </c>
      <c r="R1396" s="9">
        <v>10.5301604938272</v>
      </c>
      <c r="S1396" s="7">
        <v>5.0</v>
      </c>
      <c r="T1396" s="7">
        <v>0.7</v>
      </c>
      <c r="U1396" s="7">
        <v>-8.07312304526749</v>
      </c>
      <c r="V1396" s="10" t="str">
        <f t="shared" si="1"/>
        <v>2016-09</v>
      </c>
    </row>
    <row r="1397">
      <c r="A1397" s="7">
        <v>1396.0</v>
      </c>
      <c r="B1397" s="4" t="s">
        <v>3887</v>
      </c>
      <c r="C1397" s="8">
        <v>42618.0</v>
      </c>
      <c r="D1397" s="8">
        <v>42620.0</v>
      </c>
      <c r="E1397" s="4" t="s">
        <v>98</v>
      </c>
      <c r="F1397" s="4" t="s">
        <v>1909</v>
      </c>
      <c r="G1397" s="4" t="s">
        <v>1910</v>
      </c>
      <c r="H1397" s="4" t="s">
        <v>46</v>
      </c>
      <c r="I1397" s="4" t="s">
        <v>30</v>
      </c>
      <c r="J1397" s="4" t="s">
        <v>3888</v>
      </c>
      <c r="K1397" s="4" t="s">
        <v>518</v>
      </c>
      <c r="L1397" s="7">
        <v>37604.0</v>
      </c>
      <c r="M1397" s="4" t="s">
        <v>83</v>
      </c>
      <c r="N1397" s="4" t="s">
        <v>960</v>
      </c>
      <c r="O1397" s="4" t="s">
        <v>51</v>
      </c>
      <c r="P1397" s="4" t="s">
        <v>205</v>
      </c>
      <c r="Q1397" s="4" t="s">
        <v>416</v>
      </c>
      <c r="R1397" s="9">
        <v>17.6847114997314</v>
      </c>
      <c r="S1397" s="7">
        <v>3.0</v>
      </c>
      <c r="T1397" s="7">
        <v>0.2</v>
      </c>
      <c r="U1397" s="7">
        <v>5.7475312374127</v>
      </c>
      <c r="V1397" s="10" t="str">
        <f t="shared" si="1"/>
        <v>2016-09</v>
      </c>
    </row>
    <row r="1398">
      <c r="A1398" s="7">
        <v>1397.0</v>
      </c>
      <c r="B1398" s="4" t="s">
        <v>3887</v>
      </c>
      <c r="C1398" s="8">
        <v>42618.0</v>
      </c>
      <c r="D1398" s="8">
        <v>42620.0</v>
      </c>
      <c r="E1398" s="4" t="s">
        <v>98</v>
      </c>
      <c r="F1398" s="4" t="s">
        <v>1909</v>
      </c>
      <c r="G1398" s="4" t="s">
        <v>1910</v>
      </c>
      <c r="H1398" s="4" t="s">
        <v>46</v>
      </c>
      <c r="I1398" s="4" t="s">
        <v>30</v>
      </c>
      <c r="J1398" s="4" t="s">
        <v>3888</v>
      </c>
      <c r="K1398" s="4" t="s">
        <v>518</v>
      </c>
      <c r="L1398" s="7">
        <v>37604.0</v>
      </c>
      <c r="M1398" s="4" t="s">
        <v>83</v>
      </c>
      <c r="N1398" s="4" t="s">
        <v>3889</v>
      </c>
      <c r="O1398" s="4" t="s">
        <v>51</v>
      </c>
      <c r="P1398" s="4" t="s">
        <v>76</v>
      </c>
      <c r="Q1398" s="4" t="s">
        <v>3890</v>
      </c>
      <c r="R1398" s="9">
        <v>64.7809931455719</v>
      </c>
      <c r="S1398" s="7">
        <v>7.0</v>
      </c>
      <c r="T1398" s="7">
        <v>0.7</v>
      </c>
      <c r="U1398" s="7">
        <v>-47.5060616400861</v>
      </c>
      <c r="V1398" s="10" t="str">
        <f t="shared" si="1"/>
        <v>2016-09</v>
      </c>
    </row>
    <row r="1399">
      <c r="A1399" s="7">
        <v>1398.0</v>
      </c>
      <c r="B1399" s="4" t="s">
        <v>3887</v>
      </c>
      <c r="C1399" s="8">
        <v>42618.0</v>
      </c>
      <c r="D1399" s="8">
        <v>42620.0</v>
      </c>
      <c r="E1399" s="4" t="s">
        <v>98</v>
      </c>
      <c r="F1399" s="4" t="s">
        <v>1909</v>
      </c>
      <c r="G1399" s="4" t="s">
        <v>1910</v>
      </c>
      <c r="H1399" s="4" t="s">
        <v>46</v>
      </c>
      <c r="I1399" s="4" t="s">
        <v>30</v>
      </c>
      <c r="J1399" s="4" t="s">
        <v>3888</v>
      </c>
      <c r="K1399" s="4" t="s">
        <v>518</v>
      </c>
      <c r="L1399" s="7">
        <v>37604.0</v>
      </c>
      <c r="M1399" s="4" t="s">
        <v>83</v>
      </c>
      <c r="N1399" s="4" t="s">
        <v>3891</v>
      </c>
      <c r="O1399" s="4" t="s">
        <v>39</v>
      </c>
      <c r="P1399" s="4" t="s">
        <v>40</v>
      </c>
      <c r="Q1399" s="4" t="s">
        <v>3892</v>
      </c>
      <c r="R1399" s="9">
        <v>83.0751958236874</v>
      </c>
      <c r="S1399" s="7">
        <v>2.0</v>
      </c>
      <c r="T1399" s="7">
        <v>0.2</v>
      </c>
      <c r="U1399" s="7">
        <v>5.19219973898046</v>
      </c>
      <c r="V1399" s="10" t="str">
        <f t="shared" si="1"/>
        <v>2016-09</v>
      </c>
    </row>
    <row r="1400">
      <c r="A1400" s="7">
        <v>1399.0</v>
      </c>
      <c r="B1400" s="4" t="s">
        <v>3887</v>
      </c>
      <c r="C1400" s="8">
        <v>42618.0</v>
      </c>
      <c r="D1400" s="8">
        <v>42620.0</v>
      </c>
      <c r="E1400" s="4" t="s">
        <v>98</v>
      </c>
      <c r="F1400" s="4" t="s">
        <v>1909</v>
      </c>
      <c r="G1400" s="4" t="s">
        <v>1910</v>
      </c>
      <c r="H1400" s="4" t="s">
        <v>46</v>
      </c>
      <c r="I1400" s="4" t="s">
        <v>30</v>
      </c>
      <c r="J1400" s="4" t="s">
        <v>3888</v>
      </c>
      <c r="K1400" s="4" t="s">
        <v>518</v>
      </c>
      <c r="L1400" s="7">
        <v>37604.0</v>
      </c>
      <c r="M1400" s="4" t="s">
        <v>83</v>
      </c>
      <c r="N1400" s="4" t="s">
        <v>3893</v>
      </c>
      <c r="O1400" s="4" t="s">
        <v>51</v>
      </c>
      <c r="P1400" s="4" t="s">
        <v>124</v>
      </c>
      <c r="Q1400" s="4" t="s">
        <v>3894</v>
      </c>
      <c r="R1400" s="9">
        <v>7.74465901686544</v>
      </c>
      <c r="S1400" s="7">
        <v>3.0</v>
      </c>
      <c r="T1400" s="7">
        <v>0.2</v>
      </c>
      <c r="U1400" s="7">
        <v>2.42020594277045</v>
      </c>
      <c r="V1400" s="10" t="str">
        <f t="shared" si="1"/>
        <v>2016-09</v>
      </c>
    </row>
    <row r="1401">
      <c r="A1401" s="7">
        <v>1400.0</v>
      </c>
      <c r="B1401" s="4" t="s">
        <v>3895</v>
      </c>
      <c r="C1401" s="8">
        <v>42618.0</v>
      </c>
      <c r="D1401" s="8">
        <v>42623.0</v>
      </c>
      <c r="E1401" s="4" t="s">
        <v>26</v>
      </c>
      <c r="F1401" s="4" t="s">
        <v>3441</v>
      </c>
      <c r="G1401" s="4" t="s">
        <v>3442</v>
      </c>
      <c r="H1401" s="4" t="s">
        <v>112</v>
      </c>
      <c r="I1401" s="4" t="s">
        <v>30</v>
      </c>
      <c r="J1401" s="4" t="s">
        <v>455</v>
      </c>
      <c r="K1401" s="4" t="s">
        <v>58</v>
      </c>
      <c r="L1401" s="7">
        <v>77070.0</v>
      </c>
      <c r="M1401" s="4" t="s">
        <v>59</v>
      </c>
      <c r="N1401" s="4" t="s">
        <v>3755</v>
      </c>
      <c r="O1401" s="4" t="s">
        <v>51</v>
      </c>
      <c r="P1401" s="4" t="s">
        <v>283</v>
      </c>
      <c r="Q1401" s="4" t="s">
        <v>3756</v>
      </c>
      <c r="R1401" s="9">
        <v>69.1981975308642</v>
      </c>
      <c r="S1401" s="7">
        <v>3.0</v>
      </c>
      <c r="T1401" s="7">
        <v>0.8</v>
      </c>
      <c r="U1401" s="7">
        <v>-183.37522345679</v>
      </c>
      <c r="V1401" s="10" t="str">
        <f t="shared" si="1"/>
        <v>2016-09</v>
      </c>
    </row>
    <row r="1402">
      <c r="A1402" s="7">
        <v>1401.0</v>
      </c>
      <c r="B1402" s="4" t="s">
        <v>3895</v>
      </c>
      <c r="C1402" s="8">
        <v>42618.0</v>
      </c>
      <c r="D1402" s="8">
        <v>42623.0</v>
      </c>
      <c r="E1402" s="4" t="s">
        <v>26</v>
      </c>
      <c r="F1402" s="4" t="s">
        <v>3441</v>
      </c>
      <c r="G1402" s="4" t="s">
        <v>3442</v>
      </c>
      <c r="H1402" s="4" t="s">
        <v>112</v>
      </c>
      <c r="I1402" s="4" t="s">
        <v>30</v>
      </c>
      <c r="J1402" s="4" t="s">
        <v>455</v>
      </c>
      <c r="K1402" s="4" t="s">
        <v>58</v>
      </c>
      <c r="L1402" s="7">
        <v>77070.0</v>
      </c>
      <c r="M1402" s="4" t="s">
        <v>59</v>
      </c>
      <c r="N1402" s="4" t="s">
        <v>3896</v>
      </c>
      <c r="O1402" s="4" t="s">
        <v>51</v>
      </c>
      <c r="P1402" s="4" t="s">
        <v>272</v>
      </c>
      <c r="Q1402" s="4" t="s">
        <v>3897</v>
      </c>
      <c r="R1402" s="9">
        <v>31.3425185185185</v>
      </c>
      <c r="S1402" s="7">
        <v>9.0</v>
      </c>
      <c r="T1402" s="7">
        <v>0.2</v>
      </c>
      <c r="U1402" s="7">
        <v>4.70137777777778</v>
      </c>
      <c r="V1402" s="10" t="str">
        <f t="shared" si="1"/>
        <v>2016-09</v>
      </c>
    </row>
    <row r="1403">
      <c r="A1403" s="7">
        <v>1402.0</v>
      </c>
      <c r="B1403" s="4" t="s">
        <v>3898</v>
      </c>
      <c r="C1403" s="8">
        <v>42618.0</v>
      </c>
      <c r="D1403" s="8">
        <v>42619.0</v>
      </c>
      <c r="E1403" s="4" t="s">
        <v>43</v>
      </c>
      <c r="F1403" s="4" t="s">
        <v>3899</v>
      </c>
      <c r="G1403" s="4" t="s">
        <v>3900</v>
      </c>
      <c r="H1403" s="4" t="s">
        <v>46</v>
      </c>
      <c r="I1403" s="4" t="s">
        <v>30</v>
      </c>
      <c r="J1403" s="4" t="s">
        <v>3901</v>
      </c>
      <c r="K1403" s="4" t="s">
        <v>48</v>
      </c>
      <c r="L1403" s="7">
        <v>90278.0</v>
      </c>
      <c r="M1403" s="4" t="s">
        <v>49</v>
      </c>
      <c r="N1403" s="4" t="s">
        <v>3902</v>
      </c>
      <c r="O1403" s="4" t="s">
        <v>51</v>
      </c>
      <c r="P1403" s="4" t="s">
        <v>124</v>
      </c>
      <c r="Q1403" s="4" t="s">
        <v>3903</v>
      </c>
      <c r="R1403" s="9">
        <v>96.08</v>
      </c>
      <c r="S1403" s="7">
        <v>2.0</v>
      </c>
      <c r="T1403" s="7">
        <v>0.0</v>
      </c>
      <c r="U1403" s="7">
        <v>46.1184</v>
      </c>
      <c r="V1403" s="10" t="str">
        <f t="shared" si="1"/>
        <v>2016-09</v>
      </c>
    </row>
    <row r="1404">
      <c r="A1404" s="7">
        <v>1403.0</v>
      </c>
      <c r="B1404" s="4" t="s">
        <v>3898</v>
      </c>
      <c r="C1404" s="8">
        <v>42618.0</v>
      </c>
      <c r="D1404" s="8">
        <v>42619.0</v>
      </c>
      <c r="E1404" s="4" t="s">
        <v>43</v>
      </c>
      <c r="F1404" s="4" t="s">
        <v>3899</v>
      </c>
      <c r="G1404" s="4" t="s">
        <v>3900</v>
      </c>
      <c r="H1404" s="4" t="s">
        <v>46</v>
      </c>
      <c r="I1404" s="4" t="s">
        <v>30</v>
      </c>
      <c r="J1404" s="4" t="s">
        <v>3901</v>
      </c>
      <c r="K1404" s="4" t="s">
        <v>48</v>
      </c>
      <c r="L1404" s="7">
        <v>90278.0</v>
      </c>
      <c r="M1404" s="4" t="s">
        <v>49</v>
      </c>
      <c r="N1404" s="4" t="s">
        <v>1660</v>
      </c>
      <c r="O1404" s="4" t="s">
        <v>51</v>
      </c>
      <c r="P1404" s="4" t="s">
        <v>76</v>
      </c>
      <c r="Q1404" s="4" t="s">
        <v>1661</v>
      </c>
      <c r="R1404" s="9">
        <v>11.68</v>
      </c>
      <c r="S1404" s="7">
        <v>2.0</v>
      </c>
      <c r="T1404" s="7">
        <v>0.2</v>
      </c>
      <c r="U1404" s="7">
        <v>3.942</v>
      </c>
      <c r="V1404" s="10" t="str">
        <f t="shared" si="1"/>
        <v>2016-09</v>
      </c>
    </row>
    <row r="1405">
      <c r="A1405" s="7">
        <v>1404.0</v>
      </c>
      <c r="B1405" s="4" t="s">
        <v>3898</v>
      </c>
      <c r="C1405" s="8">
        <v>42618.0</v>
      </c>
      <c r="D1405" s="8">
        <v>42619.0</v>
      </c>
      <c r="E1405" s="4" t="s">
        <v>43</v>
      </c>
      <c r="F1405" s="4" t="s">
        <v>3899</v>
      </c>
      <c r="G1405" s="4" t="s">
        <v>3900</v>
      </c>
      <c r="H1405" s="4" t="s">
        <v>46</v>
      </c>
      <c r="I1405" s="4" t="s">
        <v>30</v>
      </c>
      <c r="J1405" s="4" t="s">
        <v>3901</v>
      </c>
      <c r="K1405" s="4" t="s">
        <v>48</v>
      </c>
      <c r="L1405" s="7">
        <v>90278.0</v>
      </c>
      <c r="M1405" s="4" t="s">
        <v>49</v>
      </c>
      <c r="N1405" s="4" t="s">
        <v>593</v>
      </c>
      <c r="O1405" s="4" t="s">
        <v>51</v>
      </c>
      <c r="P1405" s="4" t="s">
        <v>272</v>
      </c>
      <c r="Q1405" s="4" t="s">
        <v>594</v>
      </c>
      <c r="R1405" s="9">
        <v>4.36</v>
      </c>
      <c r="S1405" s="7">
        <v>2.0</v>
      </c>
      <c r="T1405" s="7">
        <v>0.0</v>
      </c>
      <c r="U1405" s="7">
        <v>1.7876</v>
      </c>
      <c r="V1405" s="10" t="str">
        <f t="shared" si="1"/>
        <v>2016-09</v>
      </c>
    </row>
    <row r="1406">
      <c r="A1406" s="7">
        <v>1405.0</v>
      </c>
      <c r="B1406" s="4" t="s">
        <v>3904</v>
      </c>
      <c r="C1406" s="8">
        <v>42618.0</v>
      </c>
      <c r="D1406" s="8">
        <v>42620.0</v>
      </c>
      <c r="E1406" s="4" t="s">
        <v>98</v>
      </c>
      <c r="F1406" s="4" t="s">
        <v>3905</v>
      </c>
      <c r="G1406" s="4" t="s">
        <v>3906</v>
      </c>
      <c r="H1406" s="4" t="s">
        <v>29</v>
      </c>
      <c r="I1406" s="4" t="s">
        <v>30</v>
      </c>
      <c r="J1406" s="4" t="s">
        <v>455</v>
      </c>
      <c r="K1406" s="4" t="s">
        <v>58</v>
      </c>
      <c r="L1406" s="7">
        <v>77070.0</v>
      </c>
      <c r="M1406" s="4" t="s">
        <v>59</v>
      </c>
      <c r="N1406" s="4" t="s">
        <v>2741</v>
      </c>
      <c r="O1406" s="4" t="s">
        <v>51</v>
      </c>
      <c r="P1406" s="4" t="s">
        <v>124</v>
      </c>
      <c r="Q1406" s="4" t="s">
        <v>2742</v>
      </c>
      <c r="R1406" s="9">
        <v>28.5653333333333</v>
      </c>
      <c r="S1406" s="7">
        <v>5.0</v>
      </c>
      <c r="T1406" s="7">
        <v>0.2</v>
      </c>
      <c r="U1406" s="7">
        <v>9.99786666666666</v>
      </c>
      <c r="V1406" s="10" t="str">
        <f t="shared" si="1"/>
        <v>2016-09</v>
      </c>
    </row>
    <row r="1407">
      <c r="A1407" s="7">
        <v>1406.0</v>
      </c>
      <c r="B1407" s="4" t="s">
        <v>3904</v>
      </c>
      <c r="C1407" s="8">
        <v>42618.0</v>
      </c>
      <c r="D1407" s="8">
        <v>42620.0</v>
      </c>
      <c r="E1407" s="4" t="s">
        <v>98</v>
      </c>
      <c r="F1407" s="4" t="s">
        <v>3905</v>
      </c>
      <c r="G1407" s="4" t="s">
        <v>3906</v>
      </c>
      <c r="H1407" s="4" t="s">
        <v>29</v>
      </c>
      <c r="I1407" s="4" t="s">
        <v>30</v>
      </c>
      <c r="J1407" s="4" t="s">
        <v>455</v>
      </c>
      <c r="K1407" s="4" t="s">
        <v>58</v>
      </c>
      <c r="L1407" s="7">
        <v>77070.0</v>
      </c>
      <c r="M1407" s="4" t="s">
        <v>59</v>
      </c>
      <c r="N1407" s="4" t="s">
        <v>3907</v>
      </c>
      <c r="O1407" s="4" t="s">
        <v>51</v>
      </c>
      <c r="P1407" s="4" t="s">
        <v>272</v>
      </c>
      <c r="Q1407" s="4" t="s">
        <v>722</v>
      </c>
      <c r="R1407" s="9">
        <v>17.4213267489712</v>
      </c>
      <c r="S1407" s="7">
        <v>8.0</v>
      </c>
      <c r="T1407" s="7">
        <v>0.2</v>
      </c>
      <c r="U1407" s="7">
        <v>5.87969777777778</v>
      </c>
      <c r="V1407" s="10" t="str">
        <f t="shared" si="1"/>
        <v>2016-09</v>
      </c>
    </row>
    <row r="1408">
      <c r="A1408" s="7">
        <v>1407.0</v>
      </c>
      <c r="B1408" s="4" t="s">
        <v>3904</v>
      </c>
      <c r="C1408" s="8">
        <v>42618.0</v>
      </c>
      <c r="D1408" s="8">
        <v>42620.0</v>
      </c>
      <c r="E1408" s="4" t="s">
        <v>98</v>
      </c>
      <c r="F1408" s="4" t="s">
        <v>3905</v>
      </c>
      <c r="G1408" s="4" t="s">
        <v>3906</v>
      </c>
      <c r="H1408" s="4" t="s">
        <v>29</v>
      </c>
      <c r="I1408" s="4" t="s">
        <v>30</v>
      </c>
      <c r="J1408" s="4" t="s">
        <v>455</v>
      </c>
      <c r="K1408" s="4" t="s">
        <v>58</v>
      </c>
      <c r="L1408" s="7">
        <v>77070.0</v>
      </c>
      <c r="M1408" s="4" t="s">
        <v>59</v>
      </c>
      <c r="N1408" s="4" t="s">
        <v>3908</v>
      </c>
      <c r="O1408" s="4" t="s">
        <v>51</v>
      </c>
      <c r="P1408" s="4" t="s">
        <v>124</v>
      </c>
      <c r="Q1408" s="4" t="s">
        <v>3909</v>
      </c>
      <c r="R1408" s="9">
        <v>11.4261333333333</v>
      </c>
      <c r="S1408" s="7">
        <v>2.0</v>
      </c>
      <c r="T1408" s="7">
        <v>0.2</v>
      </c>
      <c r="U1408" s="7">
        <v>4.14197333333333</v>
      </c>
      <c r="V1408" s="10" t="str">
        <f t="shared" si="1"/>
        <v>2016-09</v>
      </c>
    </row>
    <row r="1409">
      <c r="A1409" s="7">
        <v>1408.0</v>
      </c>
      <c r="B1409" s="4" t="s">
        <v>3910</v>
      </c>
      <c r="C1409" s="8">
        <v>42618.0</v>
      </c>
      <c r="D1409" s="8">
        <v>42624.0</v>
      </c>
      <c r="E1409" s="4" t="s">
        <v>26</v>
      </c>
      <c r="F1409" s="4" t="s">
        <v>1221</v>
      </c>
      <c r="G1409" s="4" t="s">
        <v>1222</v>
      </c>
      <c r="H1409" s="4" t="s">
        <v>46</v>
      </c>
      <c r="I1409" s="4" t="s">
        <v>30</v>
      </c>
      <c r="J1409" s="4" t="s">
        <v>222</v>
      </c>
      <c r="K1409" s="4" t="s">
        <v>223</v>
      </c>
      <c r="L1409" s="7">
        <v>10011.0</v>
      </c>
      <c r="M1409" s="4" t="s">
        <v>33</v>
      </c>
      <c r="N1409" s="4" t="s">
        <v>3911</v>
      </c>
      <c r="O1409" s="4" t="s">
        <v>51</v>
      </c>
      <c r="P1409" s="4" t="s">
        <v>124</v>
      </c>
      <c r="Q1409" s="4" t="s">
        <v>3912</v>
      </c>
      <c r="R1409" s="9">
        <v>211.771390946502</v>
      </c>
      <c r="S1409" s="7">
        <v>4.0</v>
      </c>
      <c r="T1409" s="7">
        <v>0.0</v>
      </c>
      <c r="U1409" s="7">
        <v>101.650267654321</v>
      </c>
      <c r="V1409" s="10" t="str">
        <f t="shared" si="1"/>
        <v>2016-09</v>
      </c>
    </row>
    <row r="1410">
      <c r="A1410" s="7">
        <v>1409.0</v>
      </c>
      <c r="B1410" s="4" t="s">
        <v>3913</v>
      </c>
      <c r="C1410" s="8">
        <v>42618.0</v>
      </c>
      <c r="D1410" s="8">
        <v>42624.0</v>
      </c>
      <c r="E1410" s="4" t="s">
        <v>26</v>
      </c>
      <c r="F1410" s="4" t="s">
        <v>3914</v>
      </c>
      <c r="G1410" s="4" t="s">
        <v>3915</v>
      </c>
      <c r="H1410" s="4" t="s">
        <v>46</v>
      </c>
      <c r="I1410" s="4" t="s">
        <v>30</v>
      </c>
      <c r="J1410" s="4" t="s">
        <v>57</v>
      </c>
      <c r="K1410" s="4" t="s">
        <v>58</v>
      </c>
      <c r="L1410" s="7">
        <v>78207.0</v>
      </c>
      <c r="M1410" s="4" t="s">
        <v>59</v>
      </c>
      <c r="N1410" s="4" t="s">
        <v>2470</v>
      </c>
      <c r="O1410" s="4" t="s">
        <v>51</v>
      </c>
      <c r="P1410" s="4" t="s">
        <v>52</v>
      </c>
      <c r="Q1410" s="4" t="s">
        <v>2471</v>
      </c>
      <c r="R1410" s="9">
        <v>102.993896296296</v>
      </c>
      <c r="S1410" s="7">
        <v>3.0</v>
      </c>
      <c r="T1410" s="7">
        <v>0.2</v>
      </c>
      <c r="U1410" s="7">
        <v>-19.3113555555556</v>
      </c>
      <c r="V1410" s="10" t="str">
        <f t="shared" si="1"/>
        <v>2016-09</v>
      </c>
    </row>
    <row r="1411">
      <c r="A1411" s="7">
        <v>1410.0</v>
      </c>
      <c r="B1411" s="4" t="s">
        <v>3916</v>
      </c>
      <c r="C1411" s="8">
        <v>42618.0</v>
      </c>
      <c r="D1411" s="8">
        <v>42623.0</v>
      </c>
      <c r="E1411" s="4" t="s">
        <v>26</v>
      </c>
      <c r="F1411" s="4" t="s">
        <v>1728</v>
      </c>
      <c r="G1411" s="4" t="s">
        <v>1729</v>
      </c>
      <c r="H1411" s="4" t="s">
        <v>46</v>
      </c>
      <c r="I1411" s="4" t="s">
        <v>30</v>
      </c>
      <c r="J1411" s="4" t="s">
        <v>1629</v>
      </c>
      <c r="K1411" s="4" t="s">
        <v>429</v>
      </c>
      <c r="L1411" s="7">
        <v>23320.0</v>
      </c>
      <c r="M1411" s="4" t="s">
        <v>83</v>
      </c>
      <c r="N1411" s="4" t="s">
        <v>3917</v>
      </c>
      <c r="O1411" s="4" t="s">
        <v>51</v>
      </c>
      <c r="P1411" s="4" t="s">
        <v>297</v>
      </c>
      <c r="Q1411" s="4" t="s">
        <v>3918</v>
      </c>
      <c r="R1411" s="9">
        <v>19.1761170830976</v>
      </c>
      <c r="S1411" s="7">
        <v>2.0</v>
      </c>
      <c r="T1411" s="7">
        <v>0.0</v>
      </c>
      <c r="U1411" s="7">
        <v>9.0127750290559</v>
      </c>
      <c r="V1411" s="10" t="str">
        <f t="shared" si="1"/>
        <v>2016-09</v>
      </c>
    </row>
    <row r="1412">
      <c r="A1412" s="7">
        <v>1411.0</v>
      </c>
      <c r="B1412" s="4" t="s">
        <v>3916</v>
      </c>
      <c r="C1412" s="8">
        <v>42618.0</v>
      </c>
      <c r="D1412" s="8">
        <v>42623.0</v>
      </c>
      <c r="E1412" s="4" t="s">
        <v>26</v>
      </c>
      <c r="F1412" s="4" t="s">
        <v>1728</v>
      </c>
      <c r="G1412" s="4" t="s">
        <v>1729</v>
      </c>
      <c r="H1412" s="4" t="s">
        <v>46</v>
      </c>
      <c r="I1412" s="4" t="s">
        <v>30</v>
      </c>
      <c r="J1412" s="4" t="s">
        <v>1629</v>
      </c>
      <c r="K1412" s="4" t="s">
        <v>429</v>
      </c>
      <c r="L1412" s="7">
        <v>23320.0</v>
      </c>
      <c r="M1412" s="4" t="s">
        <v>83</v>
      </c>
      <c r="N1412" s="4" t="s">
        <v>3919</v>
      </c>
      <c r="O1412" s="4" t="s">
        <v>35</v>
      </c>
      <c r="P1412" s="4" t="s">
        <v>73</v>
      </c>
      <c r="Q1412" s="4" t="s">
        <v>3920</v>
      </c>
      <c r="R1412" s="9">
        <v>1241.60324839705</v>
      </c>
      <c r="S1412" s="7">
        <v>3.0</v>
      </c>
      <c r="T1412" s="7">
        <v>0.0</v>
      </c>
      <c r="U1412" s="7">
        <v>235.904617195439</v>
      </c>
      <c r="V1412" s="10" t="str">
        <f t="shared" si="1"/>
        <v>2016-09</v>
      </c>
    </row>
    <row r="1413">
      <c r="A1413" s="7">
        <v>1412.0</v>
      </c>
      <c r="B1413" s="4" t="s">
        <v>3921</v>
      </c>
      <c r="C1413" s="8">
        <v>42618.0</v>
      </c>
      <c r="D1413" s="8">
        <v>42623.0</v>
      </c>
      <c r="E1413" s="4" t="s">
        <v>98</v>
      </c>
      <c r="F1413" s="4" t="s">
        <v>2921</v>
      </c>
      <c r="G1413" s="4" t="s">
        <v>2922</v>
      </c>
      <c r="H1413" s="4" t="s">
        <v>112</v>
      </c>
      <c r="I1413" s="4" t="s">
        <v>30</v>
      </c>
      <c r="J1413" s="4" t="s">
        <v>384</v>
      </c>
      <c r="K1413" s="4" t="s">
        <v>385</v>
      </c>
      <c r="L1413" s="7">
        <v>60653.0</v>
      </c>
      <c r="M1413" s="4" t="s">
        <v>59</v>
      </c>
      <c r="N1413" s="4" t="s">
        <v>2116</v>
      </c>
      <c r="O1413" s="4" t="s">
        <v>51</v>
      </c>
      <c r="P1413" s="4" t="s">
        <v>124</v>
      </c>
      <c r="Q1413" s="4" t="s">
        <v>2117</v>
      </c>
      <c r="R1413" s="9">
        <v>10.1918288065844</v>
      </c>
      <c r="S1413" s="7">
        <v>2.0</v>
      </c>
      <c r="T1413" s="7">
        <v>0.2</v>
      </c>
      <c r="U1413" s="7">
        <v>3.69453794238683</v>
      </c>
      <c r="V1413" s="10" t="str">
        <f t="shared" si="1"/>
        <v>2016-09</v>
      </c>
    </row>
    <row r="1414">
      <c r="A1414" s="7">
        <v>1413.0</v>
      </c>
      <c r="B1414" s="4" t="s">
        <v>3922</v>
      </c>
      <c r="C1414" s="8">
        <v>42618.0</v>
      </c>
      <c r="D1414" s="8">
        <v>42624.0</v>
      </c>
      <c r="E1414" s="4" t="s">
        <v>26</v>
      </c>
      <c r="F1414" s="4" t="s">
        <v>3923</v>
      </c>
      <c r="G1414" s="4" t="s">
        <v>3924</v>
      </c>
      <c r="H1414" s="4" t="s">
        <v>46</v>
      </c>
      <c r="I1414" s="4" t="s">
        <v>30</v>
      </c>
      <c r="J1414" s="4" t="s">
        <v>531</v>
      </c>
      <c r="K1414" s="4" t="s">
        <v>157</v>
      </c>
      <c r="L1414" s="7">
        <v>43130.0</v>
      </c>
      <c r="M1414" s="4" t="s">
        <v>33</v>
      </c>
      <c r="N1414" s="4" t="s">
        <v>2159</v>
      </c>
      <c r="O1414" s="4" t="s">
        <v>51</v>
      </c>
      <c r="P1414" s="4" t="s">
        <v>76</v>
      </c>
      <c r="Q1414" s="4" t="s">
        <v>2160</v>
      </c>
      <c r="R1414" s="9">
        <v>9.86561975308642</v>
      </c>
      <c r="S1414" s="7">
        <v>2.0</v>
      </c>
      <c r="T1414" s="7">
        <v>0.7</v>
      </c>
      <c r="U1414" s="7">
        <v>-8.22134979423868</v>
      </c>
      <c r="V1414" s="10" t="str">
        <f t="shared" si="1"/>
        <v>2016-09</v>
      </c>
    </row>
    <row r="1415">
      <c r="A1415" s="7">
        <v>1414.0</v>
      </c>
      <c r="B1415" s="4" t="s">
        <v>3922</v>
      </c>
      <c r="C1415" s="8">
        <v>42618.0</v>
      </c>
      <c r="D1415" s="8">
        <v>42624.0</v>
      </c>
      <c r="E1415" s="4" t="s">
        <v>26</v>
      </c>
      <c r="F1415" s="4" t="s">
        <v>3923</v>
      </c>
      <c r="G1415" s="4" t="s">
        <v>3924</v>
      </c>
      <c r="H1415" s="4" t="s">
        <v>46</v>
      </c>
      <c r="I1415" s="4" t="s">
        <v>30</v>
      </c>
      <c r="J1415" s="4" t="s">
        <v>531</v>
      </c>
      <c r="K1415" s="4" t="s">
        <v>157</v>
      </c>
      <c r="L1415" s="7">
        <v>43130.0</v>
      </c>
      <c r="M1415" s="4" t="s">
        <v>33</v>
      </c>
      <c r="N1415" s="4" t="s">
        <v>875</v>
      </c>
      <c r="O1415" s="4" t="s">
        <v>51</v>
      </c>
      <c r="P1415" s="4" t="s">
        <v>76</v>
      </c>
      <c r="Q1415" s="4" t="s">
        <v>876</v>
      </c>
      <c r="R1415" s="9">
        <v>9.75982222222222</v>
      </c>
      <c r="S1415" s="7">
        <v>6.0</v>
      </c>
      <c r="T1415" s="7">
        <v>0.7</v>
      </c>
      <c r="U1415" s="7">
        <v>-7.15720296296296</v>
      </c>
      <c r="V1415" s="10" t="str">
        <f t="shared" si="1"/>
        <v>2016-09</v>
      </c>
    </row>
    <row r="1416">
      <c r="A1416" s="7">
        <v>1415.0</v>
      </c>
      <c r="B1416" s="4" t="s">
        <v>3922</v>
      </c>
      <c r="C1416" s="8">
        <v>42618.0</v>
      </c>
      <c r="D1416" s="8">
        <v>42624.0</v>
      </c>
      <c r="E1416" s="4" t="s">
        <v>26</v>
      </c>
      <c r="F1416" s="4" t="s">
        <v>3923</v>
      </c>
      <c r="G1416" s="4" t="s">
        <v>3924</v>
      </c>
      <c r="H1416" s="4" t="s">
        <v>46</v>
      </c>
      <c r="I1416" s="4" t="s">
        <v>30</v>
      </c>
      <c r="J1416" s="4" t="s">
        <v>531</v>
      </c>
      <c r="K1416" s="4" t="s">
        <v>157</v>
      </c>
      <c r="L1416" s="7">
        <v>43130.0</v>
      </c>
      <c r="M1416" s="4" t="s">
        <v>33</v>
      </c>
      <c r="N1416" s="4" t="s">
        <v>3925</v>
      </c>
      <c r="O1416" s="4" t="s">
        <v>35</v>
      </c>
      <c r="P1416" s="4" t="s">
        <v>263</v>
      </c>
      <c r="Q1416" s="4" t="s">
        <v>3926</v>
      </c>
      <c r="R1416" s="9">
        <v>93.9460032921811</v>
      </c>
      <c r="S1416" s="7">
        <v>2.0</v>
      </c>
      <c r="T1416" s="7">
        <v>0.3</v>
      </c>
      <c r="U1416" s="7">
        <v>-1.34208576131687</v>
      </c>
      <c r="V1416" s="10" t="str">
        <f t="shared" si="1"/>
        <v>2016-09</v>
      </c>
    </row>
    <row r="1417">
      <c r="A1417" s="7">
        <v>1416.0</v>
      </c>
      <c r="B1417" s="4" t="s">
        <v>3927</v>
      </c>
      <c r="C1417" s="8">
        <v>42618.0</v>
      </c>
      <c r="D1417" s="8">
        <v>42620.0</v>
      </c>
      <c r="E1417" s="4" t="s">
        <v>43</v>
      </c>
      <c r="F1417" s="4" t="s">
        <v>3698</v>
      </c>
      <c r="G1417" s="4" t="s">
        <v>3699</v>
      </c>
      <c r="H1417" s="4" t="s">
        <v>29</v>
      </c>
      <c r="I1417" s="4" t="s">
        <v>30</v>
      </c>
      <c r="J1417" s="4" t="s">
        <v>455</v>
      </c>
      <c r="K1417" s="4" t="s">
        <v>58</v>
      </c>
      <c r="L1417" s="7">
        <v>77036.0</v>
      </c>
      <c r="M1417" s="4" t="s">
        <v>59</v>
      </c>
      <c r="N1417" s="4" t="s">
        <v>3928</v>
      </c>
      <c r="O1417" s="4" t="s">
        <v>35</v>
      </c>
      <c r="P1417" s="4" t="s">
        <v>121</v>
      </c>
      <c r="Q1417" s="4" t="s">
        <v>3929</v>
      </c>
      <c r="R1417" s="9">
        <v>23.3680296296296</v>
      </c>
      <c r="S1417" s="7">
        <v>3.0</v>
      </c>
      <c r="T1417" s="7">
        <v>0.6</v>
      </c>
      <c r="U1417" s="7">
        <v>-12.8524162962963</v>
      </c>
      <c r="V1417" s="10" t="str">
        <f t="shared" si="1"/>
        <v>2016-09</v>
      </c>
    </row>
    <row r="1418">
      <c r="A1418" s="7">
        <v>1417.0</v>
      </c>
      <c r="B1418" s="4" t="s">
        <v>3930</v>
      </c>
      <c r="C1418" s="8">
        <v>42618.0</v>
      </c>
      <c r="D1418" s="8">
        <v>42622.0</v>
      </c>
      <c r="E1418" s="4" t="s">
        <v>26</v>
      </c>
      <c r="F1418" s="4" t="s">
        <v>1214</v>
      </c>
      <c r="G1418" s="4" t="s">
        <v>1215</v>
      </c>
      <c r="H1418" s="4" t="s">
        <v>46</v>
      </c>
      <c r="I1418" s="4" t="s">
        <v>30</v>
      </c>
      <c r="J1418" s="4" t="s">
        <v>90</v>
      </c>
      <c r="K1418" s="4" t="s">
        <v>91</v>
      </c>
      <c r="L1418" s="7">
        <v>19134.0</v>
      </c>
      <c r="M1418" s="4" t="s">
        <v>33</v>
      </c>
      <c r="N1418" s="4" t="s">
        <v>3858</v>
      </c>
      <c r="O1418" s="4" t="s">
        <v>35</v>
      </c>
      <c r="P1418" s="4" t="s">
        <v>121</v>
      </c>
      <c r="Q1418" s="4" t="s">
        <v>3859</v>
      </c>
      <c r="R1418" s="9">
        <v>64.1926518518519</v>
      </c>
      <c r="S1418" s="7">
        <v>9.0</v>
      </c>
      <c r="T1418" s="7">
        <v>0.2</v>
      </c>
      <c r="U1418" s="7">
        <v>12.8385303703704</v>
      </c>
      <c r="V1418" s="10" t="str">
        <f t="shared" si="1"/>
        <v>2016-09</v>
      </c>
    </row>
    <row r="1419">
      <c r="A1419" s="7">
        <v>1418.0</v>
      </c>
      <c r="B1419" s="4" t="s">
        <v>3930</v>
      </c>
      <c r="C1419" s="8">
        <v>42618.0</v>
      </c>
      <c r="D1419" s="8">
        <v>42622.0</v>
      </c>
      <c r="E1419" s="4" t="s">
        <v>26</v>
      </c>
      <c r="F1419" s="4" t="s">
        <v>1214</v>
      </c>
      <c r="G1419" s="4" t="s">
        <v>1215</v>
      </c>
      <c r="H1419" s="4" t="s">
        <v>46</v>
      </c>
      <c r="I1419" s="4" t="s">
        <v>30</v>
      </c>
      <c r="J1419" s="4" t="s">
        <v>90</v>
      </c>
      <c r="K1419" s="4" t="s">
        <v>91</v>
      </c>
      <c r="L1419" s="7">
        <v>19134.0</v>
      </c>
      <c r="M1419" s="4" t="s">
        <v>33</v>
      </c>
      <c r="N1419" s="4" t="s">
        <v>2814</v>
      </c>
      <c r="O1419" s="4" t="s">
        <v>35</v>
      </c>
      <c r="P1419" s="4" t="s">
        <v>263</v>
      </c>
      <c r="Q1419" s="4" t="s">
        <v>3931</v>
      </c>
      <c r="R1419" s="9">
        <v>78.5171967078189</v>
      </c>
      <c r="S1419" s="7">
        <v>2.0</v>
      </c>
      <c r="T1419" s="7">
        <v>0.3</v>
      </c>
      <c r="U1419" s="7">
        <v>-21.3118105349794</v>
      </c>
      <c r="V1419" s="10" t="str">
        <f t="shared" si="1"/>
        <v>2016-09</v>
      </c>
    </row>
    <row r="1420">
      <c r="A1420" s="7">
        <v>1419.0</v>
      </c>
      <c r="B1420" s="4" t="s">
        <v>3930</v>
      </c>
      <c r="C1420" s="8">
        <v>42618.0</v>
      </c>
      <c r="D1420" s="8">
        <v>42622.0</v>
      </c>
      <c r="E1420" s="4" t="s">
        <v>26</v>
      </c>
      <c r="F1420" s="4" t="s">
        <v>1214</v>
      </c>
      <c r="G1420" s="4" t="s">
        <v>1215</v>
      </c>
      <c r="H1420" s="4" t="s">
        <v>46</v>
      </c>
      <c r="I1420" s="4" t="s">
        <v>30</v>
      </c>
      <c r="J1420" s="4" t="s">
        <v>90</v>
      </c>
      <c r="K1420" s="4" t="s">
        <v>91</v>
      </c>
      <c r="L1420" s="7">
        <v>19134.0</v>
      </c>
      <c r="M1420" s="4" t="s">
        <v>33</v>
      </c>
      <c r="N1420" s="4" t="s">
        <v>3932</v>
      </c>
      <c r="O1420" s="4" t="s">
        <v>51</v>
      </c>
      <c r="P1420" s="4" t="s">
        <v>93</v>
      </c>
      <c r="Q1420" s="4" t="s">
        <v>3933</v>
      </c>
      <c r="R1420" s="9">
        <v>8.6753975308642</v>
      </c>
      <c r="S1420" s="7">
        <v>3.0</v>
      </c>
      <c r="T1420" s="7">
        <v>0.2</v>
      </c>
      <c r="U1420" s="7">
        <v>0.650654814814815</v>
      </c>
      <c r="V1420" s="10" t="str">
        <f t="shared" si="1"/>
        <v>2016-09</v>
      </c>
    </row>
    <row r="1421">
      <c r="A1421" s="7">
        <v>1420.0</v>
      </c>
      <c r="B1421" s="4" t="s">
        <v>3930</v>
      </c>
      <c r="C1421" s="8">
        <v>42618.0</v>
      </c>
      <c r="D1421" s="8">
        <v>42622.0</v>
      </c>
      <c r="E1421" s="4" t="s">
        <v>26</v>
      </c>
      <c r="F1421" s="4" t="s">
        <v>1214</v>
      </c>
      <c r="G1421" s="4" t="s">
        <v>1215</v>
      </c>
      <c r="H1421" s="4" t="s">
        <v>46</v>
      </c>
      <c r="I1421" s="4" t="s">
        <v>30</v>
      </c>
      <c r="J1421" s="4" t="s">
        <v>90</v>
      </c>
      <c r="K1421" s="4" t="s">
        <v>91</v>
      </c>
      <c r="L1421" s="7">
        <v>19134.0</v>
      </c>
      <c r="M1421" s="4" t="s">
        <v>33</v>
      </c>
      <c r="N1421" s="4" t="s">
        <v>1068</v>
      </c>
      <c r="O1421" s="4" t="s">
        <v>35</v>
      </c>
      <c r="P1421" s="4" t="s">
        <v>263</v>
      </c>
      <c r="Q1421" s="4" t="s">
        <v>1069</v>
      </c>
      <c r="R1421" s="9">
        <v>977.823760493827</v>
      </c>
      <c r="S1421" s="7">
        <v>3.0</v>
      </c>
      <c r="T1421" s="7">
        <v>0.3</v>
      </c>
      <c r="U1421" s="7">
        <v>-69.8445543209877</v>
      </c>
      <c r="V1421" s="10" t="str">
        <f t="shared" si="1"/>
        <v>2016-09</v>
      </c>
    </row>
    <row r="1422">
      <c r="A1422" s="7">
        <v>1421.0</v>
      </c>
      <c r="B1422" s="4" t="s">
        <v>3934</v>
      </c>
      <c r="C1422" s="8">
        <v>42618.0</v>
      </c>
      <c r="D1422" s="8">
        <v>42620.0</v>
      </c>
      <c r="E1422" s="4" t="s">
        <v>43</v>
      </c>
      <c r="F1422" s="4" t="s">
        <v>3935</v>
      </c>
      <c r="G1422" s="4" t="s">
        <v>3936</v>
      </c>
      <c r="H1422" s="4" t="s">
        <v>29</v>
      </c>
      <c r="I1422" s="4" t="s">
        <v>30</v>
      </c>
      <c r="J1422" s="4" t="s">
        <v>222</v>
      </c>
      <c r="K1422" s="4" t="s">
        <v>223</v>
      </c>
      <c r="L1422" s="7">
        <v>10011.0</v>
      </c>
      <c r="M1422" s="4" t="s">
        <v>33</v>
      </c>
      <c r="N1422" s="4" t="s">
        <v>2076</v>
      </c>
      <c r="O1422" s="4" t="s">
        <v>39</v>
      </c>
      <c r="P1422" s="4" t="s">
        <v>40</v>
      </c>
      <c r="Q1422" s="4" t="s">
        <v>2077</v>
      </c>
      <c r="R1422" s="9">
        <v>48.0497119341564</v>
      </c>
      <c r="S1422" s="7">
        <v>4.0</v>
      </c>
      <c r="T1422" s="7">
        <v>0.0</v>
      </c>
      <c r="U1422" s="7">
        <v>13.4539193415638</v>
      </c>
      <c r="V1422" s="10" t="str">
        <f t="shared" si="1"/>
        <v>2016-09</v>
      </c>
    </row>
    <row r="1423">
      <c r="A1423" s="7">
        <v>1422.0</v>
      </c>
      <c r="B1423" s="4" t="s">
        <v>3937</v>
      </c>
      <c r="C1423" s="8">
        <v>42619.0</v>
      </c>
      <c r="D1423" s="8">
        <v>42624.0</v>
      </c>
      <c r="E1423" s="4" t="s">
        <v>26</v>
      </c>
      <c r="F1423" s="4" t="s">
        <v>3938</v>
      </c>
      <c r="G1423" s="4" t="s">
        <v>3939</v>
      </c>
      <c r="H1423" s="4" t="s">
        <v>29</v>
      </c>
      <c r="I1423" s="4" t="s">
        <v>30</v>
      </c>
      <c r="J1423" s="4" t="s">
        <v>3940</v>
      </c>
      <c r="K1423" s="4" t="s">
        <v>937</v>
      </c>
      <c r="L1423" s="7">
        <v>55106.0</v>
      </c>
      <c r="M1423" s="4" t="s">
        <v>59</v>
      </c>
      <c r="N1423" s="4" t="s">
        <v>3941</v>
      </c>
      <c r="O1423" s="4" t="s">
        <v>51</v>
      </c>
      <c r="P1423" s="4" t="s">
        <v>283</v>
      </c>
      <c r="Q1423" s="4" t="s">
        <v>3942</v>
      </c>
      <c r="R1423" s="9">
        <v>85.8602962962963</v>
      </c>
      <c r="S1423" s="7">
        <v>6.0</v>
      </c>
      <c r="T1423" s="7">
        <v>0.0</v>
      </c>
      <c r="U1423" s="7">
        <v>24.8994859259259</v>
      </c>
      <c r="V1423" s="10" t="str">
        <f t="shared" si="1"/>
        <v>2016-09</v>
      </c>
    </row>
    <row r="1424">
      <c r="A1424" s="7">
        <v>1423.0</v>
      </c>
      <c r="B1424" s="4" t="s">
        <v>3943</v>
      </c>
      <c r="C1424" s="8">
        <v>42619.0</v>
      </c>
      <c r="D1424" s="8">
        <v>42622.0</v>
      </c>
      <c r="E1424" s="4" t="s">
        <v>98</v>
      </c>
      <c r="F1424" s="4" t="s">
        <v>3944</v>
      </c>
      <c r="G1424" s="4" t="s">
        <v>3945</v>
      </c>
      <c r="H1424" s="4" t="s">
        <v>46</v>
      </c>
      <c r="I1424" s="4" t="s">
        <v>30</v>
      </c>
      <c r="J1424" s="4" t="s">
        <v>222</v>
      </c>
      <c r="K1424" s="4" t="s">
        <v>223</v>
      </c>
      <c r="L1424" s="7">
        <v>10035.0</v>
      </c>
      <c r="M1424" s="4" t="s">
        <v>33</v>
      </c>
      <c r="N1424" s="4" t="s">
        <v>550</v>
      </c>
      <c r="O1424" s="4" t="s">
        <v>39</v>
      </c>
      <c r="P1424" s="4" t="s">
        <v>61</v>
      </c>
      <c r="Q1424" s="4" t="s">
        <v>551</v>
      </c>
      <c r="R1424" s="9">
        <v>35.1246666666667</v>
      </c>
      <c r="S1424" s="7">
        <v>2.0</v>
      </c>
      <c r="T1424" s="7">
        <v>0.0</v>
      </c>
      <c r="U1424" s="7">
        <v>12.2936333333333</v>
      </c>
      <c r="V1424" s="10" t="str">
        <f t="shared" si="1"/>
        <v>2016-09</v>
      </c>
    </row>
    <row r="1425">
      <c r="A1425" s="7">
        <v>1424.0</v>
      </c>
      <c r="B1425" s="4" t="s">
        <v>3943</v>
      </c>
      <c r="C1425" s="8">
        <v>42619.0</v>
      </c>
      <c r="D1425" s="8">
        <v>42622.0</v>
      </c>
      <c r="E1425" s="4" t="s">
        <v>98</v>
      </c>
      <c r="F1425" s="4" t="s">
        <v>3944</v>
      </c>
      <c r="G1425" s="4" t="s">
        <v>3945</v>
      </c>
      <c r="H1425" s="4" t="s">
        <v>46</v>
      </c>
      <c r="I1425" s="4" t="s">
        <v>30</v>
      </c>
      <c r="J1425" s="4" t="s">
        <v>222</v>
      </c>
      <c r="K1425" s="4" t="s">
        <v>223</v>
      </c>
      <c r="L1425" s="7">
        <v>10035.0</v>
      </c>
      <c r="M1425" s="4" t="s">
        <v>33</v>
      </c>
      <c r="N1425" s="4" t="s">
        <v>2964</v>
      </c>
      <c r="O1425" s="4" t="s">
        <v>35</v>
      </c>
      <c r="P1425" s="4" t="s">
        <v>36</v>
      </c>
      <c r="Q1425" s="4" t="s">
        <v>2965</v>
      </c>
      <c r="R1425" s="9">
        <v>796.370785185185</v>
      </c>
      <c r="S1425" s="7">
        <v>3.0</v>
      </c>
      <c r="T1425" s="7">
        <v>0.2</v>
      </c>
      <c r="U1425" s="7">
        <v>99.5463481481482</v>
      </c>
      <c r="V1425" s="10" t="str">
        <f t="shared" si="1"/>
        <v>2016-09</v>
      </c>
    </row>
    <row r="1426">
      <c r="A1426" s="7">
        <v>1425.0</v>
      </c>
      <c r="B1426" s="4" t="s">
        <v>3946</v>
      </c>
      <c r="C1426" s="8">
        <v>42619.0</v>
      </c>
      <c r="D1426" s="8">
        <v>42624.0</v>
      </c>
      <c r="E1426" s="4" t="s">
        <v>26</v>
      </c>
      <c r="F1426" s="4" t="s">
        <v>3947</v>
      </c>
      <c r="G1426" s="4" t="s">
        <v>3948</v>
      </c>
      <c r="H1426" s="4" t="s">
        <v>46</v>
      </c>
      <c r="I1426" s="4" t="s">
        <v>30</v>
      </c>
      <c r="J1426" s="4" t="s">
        <v>3949</v>
      </c>
      <c r="K1426" s="4" t="s">
        <v>82</v>
      </c>
      <c r="L1426" s="7">
        <v>27360.0</v>
      </c>
      <c r="M1426" s="4" t="s">
        <v>83</v>
      </c>
      <c r="N1426" s="4" t="s">
        <v>1096</v>
      </c>
      <c r="O1426" s="4" t="s">
        <v>51</v>
      </c>
      <c r="P1426" s="4" t="s">
        <v>205</v>
      </c>
      <c r="Q1426" s="4" t="s">
        <v>1097</v>
      </c>
      <c r="R1426" s="9">
        <v>72.1218575657879</v>
      </c>
      <c r="S1426" s="7">
        <v>3.0</v>
      </c>
      <c r="T1426" s="7">
        <v>0.2</v>
      </c>
      <c r="U1426" s="7">
        <v>22.5380804893087</v>
      </c>
      <c r="V1426" s="10" t="str">
        <f t="shared" si="1"/>
        <v>2016-09</v>
      </c>
    </row>
    <row r="1427">
      <c r="A1427" s="7">
        <v>1426.0</v>
      </c>
      <c r="B1427" s="4" t="s">
        <v>3946</v>
      </c>
      <c r="C1427" s="8">
        <v>42619.0</v>
      </c>
      <c r="D1427" s="8">
        <v>42624.0</v>
      </c>
      <c r="E1427" s="4" t="s">
        <v>26</v>
      </c>
      <c r="F1427" s="4" t="s">
        <v>3947</v>
      </c>
      <c r="G1427" s="4" t="s">
        <v>3948</v>
      </c>
      <c r="H1427" s="4" t="s">
        <v>46</v>
      </c>
      <c r="I1427" s="4" t="s">
        <v>30</v>
      </c>
      <c r="J1427" s="4" t="s">
        <v>3949</v>
      </c>
      <c r="K1427" s="4" t="s">
        <v>82</v>
      </c>
      <c r="L1427" s="7">
        <v>27360.0</v>
      </c>
      <c r="M1427" s="4" t="s">
        <v>83</v>
      </c>
      <c r="N1427" s="4" t="s">
        <v>3059</v>
      </c>
      <c r="O1427" s="4" t="s">
        <v>51</v>
      </c>
      <c r="P1427" s="4" t="s">
        <v>76</v>
      </c>
      <c r="Q1427" s="4" t="s">
        <v>3060</v>
      </c>
      <c r="R1427" s="9">
        <v>2.4082180552847</v>
      </c>
      <c r="S1427" s="7">
        <v>2.0</v>
      </c>
      <c r="T1427" s="7">
        <v>0.7</v>
      </c>
      <c r="U1427" s="7">
        <v>-1.8463005090516</v>
      </c>
      <c r="V1427" s="10" t="str">
        <f t="shared" si="1"/>
        <v>2016-09</v>
      </c>
    </row>
    <row r="1428">
      <c r="A1428" s="7">
        <v>1427.0</v>
      </c>
      <c r="B1428" s="4" t="s">
        <v>3950</v>
      </c>
      <c r="C1428" s="8">
        <v>42619.0</v>
      </c>
      <c r="D1428" s="8">
        <v>42621.0</v>
      </c>
      <c r="E1428" s="4" t="s">
        <v>43</v>
      </c>
      <c r="F1428" s="4" t="s">
        <v>3735</v>
      </c>
      <c r="G1428" s="4" t="s">
        <v>3736</v>
      </c>
      <c r="H1428" s="4" t="s">
        <v>46</v>
      </c>
      <c r="I1428" s="4" t="s">
        <v>30</v>
      </c>
      <c r="J1428" s="4" t="s">
        <v>455</v>
      </c>
      <c r="K1428" s="4" t="s">
        <v>58</v>
      </c>
      <c r="L1428" s="7">
        <v>77070.0</v>
      </c>
      <c r="M1428" s="4" t="s">
        <v>59</v>
      </c>
      <c r="N1428" s="4" t="s">
        <v>3951</v>
      </c>
      <c r="O1428" s="4" t="s">
        <v>51</v>
      </c>
      <c r="P1428" s="4" t="s">
        <v>52</v>
      </c>
      <c r="Q1428" s="4" t="s">
        <v>3952</v>
      </c>
      <c r="R1428" s="9">
        <v>11.8890271604938</v>
      </c>
      <c r="S1428" s="7">
        <v>1.0</v>
      </c>
      <c r="T1428" s="7">
        <v>0.2</v>
      </c>
      <c r="U1428" s="7">
        <v>0.891677037037037</v>
      </c>
      <c r="V1428" s="10" t="str">
        <f t="shared" si="1"/>
        <v>2016-09</v>
      </c>
    </row>
    <row r="1429">
      <c r="A1429" s="7">
        <v>1428.0</v>
      </c>
      <c r="B1429" s="4" t="s">
        <v>3953</v>
      </c>
      <c r="C1429" s="8">
        <v>42619.0</v>
      </c>
      <c r="D1429" s="8">
        <v>42625.0</v>
      </c>
      <c r="E1429" s="4" t="s">
        <v>26</v>
      </c>
      <c r="F1429" s="4" t="s">
        <v>1376</v>
      </c>
      <c r="G1429" s="4" t="s">
        <v>1377</v>
      </c>
      <c r="H1429" s="4" t="s">
        <v>29</v>
      </c>
      <c r="I1429" s="4" t="s">
        <v>30</v>
      </c>
      <c r="J1429" s="4" t="s">
        <v>408</v>
      </c>
      <c r="K1429" s="4" t="s">
        <v>58</v>
      </c>
      <c r="L1429" s="7">
        <v>75217.0</v>
      </c>
      <c r="M1429" s="4" t="s">
        <v>59</v>
      </c>
      <c r="N1429" s="4" t="s">
        <v>3285</v>
      </c>
      <c r="O1429" s="4" t="s">
        <v>51</v>
      </c>
      <c r="P1429" s="4" t="s">
        <v>124</v>
      </c>
      <c r="Q1429" s="4" t="s">
        <v>3286</v>
      </c>
      <c r="R1429" s="9">
        <v>46.2155061728395</v>
      </c>
      <c r="S1429" s="7">
        <v>4.0</v>
      </c>
      <c r="T1429" s="7">
        <v>0.2</v>
      </c>
      <c r="U1429" s="7">
        <v>16.7531209876543</v>
      </c>
      <c r="V1429" s="10" t="str">
        <f t="shared" si="1"/>
        <v>2016-09</v>
      </c>
    </row>
    <row r="1430">
      <c r="A1430" s="7">
        <v>1429.0</v>
      </c>
      <c r="B1430" s="4" t="s">
        <v>3953</v>
      </c>
      <c r="C1430" s="8">
        <v>42619.0</v>
      </c>
      <c r="D1430" s="8">
        <v>42625.0</v>
      </c>
      <c r="E1430" s="4" t="s">
        <v>26</v>
      </c>
      <c r="F1430" s="4" t="s">
        <v>1376</v>
      </c>
      <c r="G1430" s="4" t="s">
        <v>1377</v>
      </c>
      <c r="H1430" s="4" t="s">
        <v>29</v>
      </c>
      <c r="I1430" s="4" t="s">
        <v>30</v>
      </c>
      <c r="J1430" s="4" t="s">
        <v>408</v>
      </c>
      <c r="K1430" s="4" t="s">
        <v>58</v>
      </c>
      <c r="L1430" s="7">
        <v>75217.0</v>
      </c>
      <c r="M1430" s="4" t="s">
        <v>59</v>
      </c>
      <c r="N1430" s="4" t="s">
        <v>3954</v>
      </c>
      <c r="O1430" s="4" t="s">
        <v>39</v>
      </c>
      <c r="P1430" s="4" t="s">
        <v>40</v>
      </c>
      <c r="Q1430" s="4" t="s">
        <v>3955</v>
      </c>
      <c r="R1430" s="9">
        <v>363.356187654321</v>
      </c>
      <c r="S1430" s="7">
        <v>2.0</v>
      </c>
      <c r="T1430" s="7">
        <v>0.2</v>
      </c>
      <c r="U1430" s="7">
        <v>40.8775711111111</v>
      </c>
      <c r="V1430" s="10" t="str">
        <f t="shared" si="1"/>
        <v>2016-09</v>
      </c>
    </row>
    <row r="1431">
      <c r="A1431" s="7">
        <v>1430.0</v>
      </c>
      <c r="B1431" s="4" t="s">
        <v>3956</v>
      </c>
      <c r="C1431" s="8">
        <v>42621.0</v>
      </c>
      <c r="D1431" s="8">
        <v>42623.0</v>
      </c>
      <c r="E1431" s="4" t="s">
        <v>98</v>
      </c>
      <c r="F1431" s="4" t="s">
        <v>192</v>
      </c>
      <c r="G1431" s="4" t="s">
        <v>193</v>
      </c>
      <c r="H1431" s="4" t="s">
        <v>46</v>
      </c>
      <c r="I1431" s="4" t="s">
        <v>30</v>
      </c>
      <c r="J1431" s="4" t="s">
        <v>455</v>
      </c>
      <c r="K1431" s="4" t="s">
        <v>58</v>
      </c>
      <c r="L1431" s="7">
        <v>77036.0</v>
      </c>
      <c r="M1431" s="4" t="s">
        <v>59</v>
      </c>
      <c r="N1431" s="4" t="s">
        <v>1842</v>
      </c>
      <c r="O1431" s="4" t="s">
        <v>51</v>
      </c>
      <c r="P1431" s="4" t="s">
        <v>52</v>
      </c>
      <c r="Q1431" s="4" t="s">
        <v>1843</v>
      </c>
      <c r="R1431" s="9">
        <v>39.6655604938272</v>
      </c>
      <c r="S1431" s="7">
        <v>3.0</v>
      </c>
      <c r="T1431" s="7">
        <v>0.2</v>
      </c>
      <c r="U1431" s="7">
        <v>3.96655604938272</v>
      </c>
      <c r="V1431" s="10" t="str">
        <f t="shared" si="1"/>
        <v>2016-09</v>
      </c>
    </row>
    <row r="1432">
      <c r="A1432" s="7">
        <v>1431.0</v>
      </c>
      <c r="B1432" s="4" t="s">
        <v>3956</v>
      </c>
      <c r="C1432" s="8">
        <v>42621.0</v>
      </c>
      <c r="D1432" s="8">
        <v>42623.0</v>
      </c>
      <c r="E1432" s="4" t="s">
        <v>98</v>
      </c>
      <c r="F1432" s="4" t="s">
        <v>192</v>
      </c>
      <c r="G1432" s="4" t="s">
        <v>193</v>
      </c>
      <c r="H1432" s="4" t="s">
        <v>46</v>
      </c>
      <c r="I1432" s="4" t="s">
        <v>30</v>
      </c>
      <c r="J1432" s="4" t="s">
        <v>455</v>
      </c>
      <c r="K1432" s="4" t="s">
        <v>58</v>
      </c>
      <c r="L1432" s="7">
        <v>77036.0</v>
      </c>
      <c r="M1432" s="4" t="s">
        <v>59</v>
      </c>
      <c r="N1432" s="4" t="s">
        <v>3957</v>
      </c>
      <c r="O1432" s="4" t="s">
        <v>35</v>
      </c>
      <c r="P1432" s="4" t="s">
        <v>36</v>
      </c>
      <c r="Q1432" s="4" t="s">
        <v>3958</v>
      </c>
      <c r="R1432" s="9">
        <v>2643.78110024691</v>
      </c>
      <c r="S1432" s="7">
        <v>4.0</v>
      </c>
      <c r="T1432" s="7">
        <v>0.32</v>
      </c>
      <c r="U1432" s="7">
        <v>-349.912204444444</v>
      </c>
      <c r="V1432" s="10" t="str">
        <f t="shared" si="1"/>
        <v>2016-09</v>
      </c>
    </row>
    <row r="1433">
      <c r="A1433" s="7">
        <v>1432.0</v>
      </c>
      <c r="B1433" s="4" t="s">
        <v>3956</v>
      </c>
      <c r="C1433" s="8">
        <v>42621.0</v>
      </c>
      <c r="D1433" s="8">
        <v>42623.0</v>
      </c>
      <c r="E1433" s="4" t="s">
        <v>98</v>
      </c>
      <c r="F1433" s="4" t="s">
        <v>192</v>
      </c>
      <c r="G1433" s="4" t="s">
        <v>193</v>
      </c>
      <c r="H1433" s="4" t="s">
        <v>46</v>
      </c>
      <c r="I1433" s="4" t="s">
        <v>30</v>
      </c>
      <c r="J1433" s="4" t="s">
        <v>455</v>
      </c>
      <c r="K1433" s="4" t="s">
        <v>58</v>
      </c>
      <c r="L1433" s="7">
        <v>77036.0</v>
      </c>
      <c r="M1433" s="4" t="s">
        <v>59</v>
      </c>
      <c r="N1433" s="4" t="s">
        <v>3959</v>
      </c>
      <c r="O1433" s="4" t="s">
        <v>51</v>
      </c>
      <c r="P1433" s="4" t="s">
        <v>52</v>
      </c>
      <c r="Q1433" s="4" t="s">
        <v>3960</v>
      </c>
      <c r="R1433" s="9">
        <v>144.68132345679</v>
      </c>
      <c r="S1433" s="7">
        <v>4.0</v>
      </c>
      <c r="T1433" s="7">
        <v>0.2</v>
      </c>
      <c r="U1433" s="7">
        <v>-36.1703308641975</v>
      </c>
      <c r="V1433" s="10" t="str">
        <f t="shared" si="1"/>
        <v>2016-09</v>
      </c>
    </row>
    <row r="1434">
      <c r="A1434" s="7">
        <v>1433.0</v>
      </c>
      <c r="B1434" s="4" t="s">
        <v>3956</v>
      </c>
      <c r="C1434" s="8">
        <v>42621.0</v>
      </c>
      <c r="D1434" s="8">
        <v>42623.0</v>
      </c>
      <c r="E1434" s="4" t="s">
        <v>98</v>
      </c>
      <c r="F1434" s="4" t="s">
        <v>192</v>
      </c>
      <c r="G1434" s="4" t="s">
        <v>193</v>
      </c>
      <c r="H1434" s="4" t="s">
        <v>46</v>
      </c>
      <c r="I1434" s="4" t="s">
        <v>30</v>
      </c>
      <c r="J1434" s="4" t="s">
        <v>455</v>
      </c>
      <c r="K1434" s="4" t="s">
        <v>58</v>
      </c>
      <c r="L1434" s="7">
        <v>77036.0</v>
      </c>
      <c r="M1434" s="4" t="s">
        <v>59</v>
      </c>
      <c r="N1434" s="4" t="s">
        <v>3476</v>
      </c>
      <c r="O1434" s="4" t="s">
        <v>39</v>
      </c>
      <c r="P1434" s="4" t="s">
        <v>61</v>
      </c>
      <c r="Q1434" s="4" t="s">
        <v>3477</v>
      </c>
      <c r="R1434" s="9">
        <v>63.5319769547325</v>
      </c>
      <c r="S1434" s="7">
        <v>2.0</v>
      </c>
      <c r="T1434" s="7">
        <v>0.2</v>
      </c>
      <c r="U1434" s="7">
        <v>0.794149711934156</v>
      </c>
      <c r="V1434" s="10" t="str">
        <f t="shared" si="1"/>
        <v>2016-09</v>
      </c>
    </row>
    <row r="1435">
      <c r="A1435" s="7">
        <v>1434.0</v>
      </c>
      <c r="B1435" s="4" t="s">
        <v>3961</v>
      </c>
      <c r="C1435" s="8">
        <v>42621.0</v>
      </c>
      <c r="D1435" s="8">
        <v>42623.0</v>
      </c>
      <c r="E1435" s="4" t="s">
        <v>98</v>
      </c>
      <c r="F1435" s="4" t="s">
        <v>1371</v>
      </c>
      <c r="G1435" s="4" t="s">
        <v>1372</v>
      </c>
      <c r="H1435" s="4" t="s">
        <v>112</v>
      </c>
      <c r="I1435" s="4" t="s">
        <v>30</v>
      </c>
      <c r="J1435" s="4" t="s">
        <v>531</v>
      </c>
      <c r="K1435" s="4" t="s">
        <v>48</v>
      </c>
      <c r="L1435" s="7">
        <v>93534.0</v>
      </c>
      <c r="M1435" s="4" t="s">
        <v>49</v>
      </c>
      <c r="N1435" s="4" t="s">
        <v>228</v>
      </c>
      <c r="O1435" s="4" t="s">
        <v>51</v>
      </c>
      <c r="P1435" s="4" t="s">
        <v>76</v>
      </c>
      <c r="Q1435" s="4" t="s">
        <v>229</v>
      </c>
      <c r="R1435" s="9">
        <v>33.024</v>
      </c>
      <c r="S1435" s="7">
        <v>2.0</v>
      </c>
      <c r="T1435" s="7">
        <v>0.2</v>
      </c>
      <c r="U1435" s="7">
        <v>11.5584</v>
      </c>
      <c r="V1435" s="10" t="str">
        <f t="shared" si="1"/>
        <v>2016-09</v>
      </c>
    </row>
    <row r="1436">
      <c r="A1436" s="7">
        <v>1435.0</v>
      </c>
      <c r="B1436" s="4" t="s">
        <v>3961</v>
      </c>
      <c r="C1436" s="8">
        <v>42621.0</v>
      </c>
      <c r="D1436" s="8">
        <v>42623.0</v>
      </c>
      <c r="E1436" s="4" t="s">
        <v>98</v>
      </c>
      <c r="F1436" s="4" t="s">
        <v>1371</v>
      </c>
      <c r="G1436" s="4" t="s">
        <v>1372</v>
      </c>
      <c r="H1436" s="4" t="s">
        <v>112</v>
      </c>
      <c r="I1436" s="4" t="s">
        <v>30</v>
      </c>
      <c r="J1436" s="4" t="s">
        <v>531</v>
      </c>
      <c r="K1436" s="4" t="s">
        <v>48</v>
      </c>
      <c r="L1436" s="7">
        <v>93534.0</v>
      </c>
      <c r="M1436" s="4" t="s">
        <v>49</v>
      </c>
      <c r="N1436" s="4" t="s">
        <v>2639</v>
      </c>
      <c r="O1436" s="4" t="s">
        <v>51</v>
      </c>
      <c r="P1436" s="4" t="s">
        <v>76</v>
      </c>
      <c r="Q1436" s="4" t="s">
        <v>2640</v>
      </c>
      <c r="R1436" s="9">
        <v>67.136</v>
      </c>
      <c r="S1436" s="7">
        <v>4.0</v>
      </c>
      <c r="T1436" s="7">
        <v>0.2</v>
      </c>
      <c r="U1436" s="7">
        <v>23.4976</v>
      </c>
      <c r="V1436" s="10" t="str">
        <f t="shared" si="1"/>
        <v>2016-09</v>
      </c>
    </row>
    <row r="1437">
      <c r="A1437" s="7">
        <v>1436.0</v>
      </c>
      <c r="B1437" s="4" t="s">
        <v>3962</v>
      </c>
      <c r="C1437" s="8">
        <v>42621.0</v>
      </c>
      <c r="D1437" s="8">
        <v>42627.0</v>
      </c>
      <c r="E1437" s="4" t="s">
        <v>26</v>
      </c>
      <c r="F1437" s="4" t="s">
        <v>2238</v>
      </c>
      <c r="G1437" s="4" t="s">
        <v>2239</v>
      </c>
      <c r="H1437" s="4" t="s">
        <v>112</v>
      </c>
      <c r="I1437" s="4" t="s">
        <v>30</v>
      </c>
      <c r="J1437" s="4" t="s">
        <v>1084</v>
      </c>
      <c r="K1437" s="4" t="s">
        <v>897</v>
      </c>
      <c r="L1437" s="7">
        <v>2148.0</v>
      </c>
      <c r="M1437" s="4" t="s">
        <v>33</v>
      </c>
      <c r="N1437" s="4" t="s">
        <v>3963</v>
      </c>
      <c r="O1437" s="4" t="s">
        <v>35</v>
      </c>
      <c r="P1437" s="4" t="s">
        <v>36</v>
      </c>
      <c r="Q1437" s="4" t="s">
        <v>3964</v>
      </c>
      <c r="R1437" s="9">
        <v>191.906641975309</v>
      </c>
      <c r="S1437" s="7">
        <v>3.0</v>
      </c>
      <c r="T1437" s="7">
        <v>0.0</v>
      </c>
      <c r="U1437" s="7">
        <v>15.3525313580247</v>
      </c>
      <c r="V1437" s="10" t="str">
        <f t="shared" si="1"/>
        <v>2016-09</v>
      </c>
    </row>
    <row r="1438">
      <c r="A1438" s="7">
        <v>1437.0</v>
      </c>
      <c r="B1438" s="4" t="s">
        <v>3962</v>
      </c>
      <c r="C1438" s="8">
        <v>42621.0</v>
      </c>
      <c r="D1438" s="8">
        <v>42627.0</v>
      </c>
      <c r="E1438" s="4" t="s">
        <v>26</v>
      </c>
      <c r="F1438" s="4" t="s">
        <v>2238</v>
      </c>
      <c r="G1438" s="4" t="s">
        <v>2239</v>
      </c>
      <c r="H1438" s="4" t="s">
        <v>112</v>
      </c>
      <c r="I1438" s="4" t="s">
        <v>30</v>
      </c>
      <c r="J1438" s="4" t="s">
        <v>1084</v>
      </c>
      <c r="K1438" s="4" t="s">
        <v>897</v>
      </c>
      <c r="L1438" s="7">
        <v>2148.0</v>
      </c>
      <c r="M1438" s="4" t="s">
        <v>33</v>
      </c>
      <c r="N1438" s="4" t="s">
        <v>2772</v>
      </c>
      <c r="O1438" s="4" t="s">
        <v>51</v>
      </c>
      <c r="P1438" s="4" t="s">
        <v>297</v>
      </c>
      <c r="Q1438" s="4" t="s">
        <v>2773</v>
      </c>
      <c r="R1438" s="9">
        <v>16.2845925925926</v>
      </c>
      <c r="S1438" s="7">
        <v>4.0</v>
      </c>
      <c r="T1438" s="7">
        <v>0.0</v>
      </c>
      <c r="U1438" s="7">
        <v>7.65375851851852</v>
      </c>
      <c r="V1438" s="10" t="str">
        <f t="shared" si="1"/>
        <v>2016-09</v>
      </c>
    </row>
    <row r="1439">
      <c r="A1439" s="7">
        <v>1438.0</v>
      </c>
      <c r="B1439" s="4" t="s">
        <v>3965</v>
      </c>
      <c r="C1439" s="8">
        <v>42621.0</v>
      </c>
      <c r="D1439" s="8">
        <v>42627.0</v>
      </c>
      <c r="E1439" s="4" t="s">
        <v>26</v>
      </c>
      <c r="F1439" s="4" t="s">
        <v>443</v>
      </c>
      <c r="G1439" s="4" t="s">
        <v>444</v>
      </c>
      <c r="H1439" s="4" t="s">
        <v>46</v>
      </c>
      <c r="I1439" s="4" t="s">
        <v>30</v>
      </c>
      <c r="J1439" s="4" t="s">
        <v>3966</v>
      </c>
      <c r="K1439" s="4" t="s">
        <v>385</v>
      </c>
      <c r="L1439" s="7">
        <v>60090.0</v>
      </c>
      <c r="M1439" s="4" t="s">
        <v>59</v>
      </c>
      <c r="N1439" s="4" t="s">
        <v>3928</v>
      </c>
      <c r="O1439" s="4" t="s">
        <v>35</v>
      </c>
      <c r="P1439" s="4" t="s">
        <v>121</v>
      </c>
      <c r="Q1439" s="4" t="s">
        <v>3929</v>
      </c>
      <c r="R1439" s="9">
        <v>15.5961382716049</v>
      </c>
      <c r="S1439" s="7">
        <v>2.0</v>
      </c>
      <c r="T1439" s="7">
        <v>0.6</v>
      </c>
      <c r="U1439" s="7">
        <v>-8.57787604938272</v>
      </c>
      <c r="V1439" s="10" t="str">
        <f t="shared" si="1"/>
        <v>2016-09</v>
      </c>
    </row>
    <row r="1440">
      <c r="A1440" s="7">
        <v>1439.0</v>
      </c>
      <c r="B1440" s="4" t="s">
        <v>3965</v>
      </c>
      <c r="C1440" s="8">
        <v>42621.0</v>
      </c>
      <c r="D1440" s="8">
        <v>42627.0</v>
      </c>
      <c r="E1440" s="4" t="s">
        <v>26</v>
      </c>
      <c r="F1440" s="4" t="s">
        <v>443</v>
      </c>
      <c r="G1440" s="4" t="s">
        <v>444</v>
      </c>
      <c r="H1440" s="4" t="s">
        <v>46</v>
      </c>
      <c r="I1440" s="4" t="s">
        <v>30</v>
      </c>
      <c r="J1440" s="4" t="s">
        <v>3966</v>
      </c>
      <c r="K1440" s="4" t="s">
        <v>385</v>
      </c>
      <c r="L1440" s="7">
        <v>60090.0</v>
      </c>
      <c r="M1440" s="4" t="s">
        <v>59</v>
      </c>
      <c r="N1440" s="4" t="s">
        <v>3564</v>
      </c>
      <c r="O1440" s="4" t="s">
        <v>35</v>
      </c>
      <c r="P1440" s="4" t="s">
        <v>73</v>
      </c>
      <c r="Q1440" s="4" t="s">
        <v>3565</v>
      </c>
      <c r="R1440" s="9">
        <v>663.597148148148</v>
      </c>
      <c r="S1440" s="7">
        <v>3.0</v>
      </c>
      <c r="T1440" s="7">
        <v>0.5</v>
      </c>
      <c r="U1440" s="7">
        <v>-331.798574074074</v>
      </c>
      <c r="V1440" s="10" t="str">
        <f t="shared" si="1"/>
        <v>2016-09</v>
      </c>
    </row>
    <row r="1441">
      <c r="A1441" s="7">
        <v>1440.0</v>
      </c>
      <c r="B1441" s="4" t="s">
        <v>3967</v>
      </c>
      <c r="C1441" s="8">
        <v>42621.0</v>
      </c>
      <c r="D1441" s="8">
        <v>42623.0</v>
      </c>
      <c r="E1441" s="4" t="s">
        <v>43</v>
      </c>
      <c r="F1441" s="4" t="s">
        <v>3968</v>
      </c>
      <c r="G1441" s="4" t="s">
        <v>3969</v>
      </c>
      <c r="H1441" s="4" t="s">
        <v>112</v>
      </c>
      <c r="I1441" s="4" t="s">
        <v>30</v>
      </c>
      <c r="J1441" s="4" t="s">
        <v>222</v>
      </c>
      <c r="K1441" s="4" t="s">
        <v>223</v>
      </c>
      <c r="L1441" s="7">
        <v>10011.0</v>
      </c>
      <c r="M1441" s="4" t="s">
        <v>33</v>
      </c>
      <c r="N1441" s="4" t="s">
        <v>3970</v>
      </c>
      <c r="O1441" s="4" t="s">
        <v>51</v>
      </c>
      <c r="P1441" s="4" t="s">
        <v>283</v>
      </c>
      <c r="Q1441" s="4" t="s">
        <v>3971</v>
      </c>
      <c r="R1441" s="9">
        <v>228.911061728395</v>
      </c>
      <c r="S1441" s="7">
        <v>1.0</v>
      </c>
      <c r="T1441" s="7">
        <v>0.0</v>
      </c>
      <c r="U1441" s="7">
        <v>68.6733185185185</v>
      </c>
      <c r="V1441" s="10" t="str">
        <f t="shared" si="1"/>
        <v>2016-09</v>
      </c>
    </row>
    <row r="1442">
      <c r="A1442" s="7">
        <v>1441.0</v>
      </c>
      <c r="B1442" s="4" t="s">
        <v>3972</v>
      </c>
      <c r="C1442" s="8">
        <v>42621.0</v>
      </c>
      <c r="D1442" s="8">
        <v>42625.0</v>
      </c>
      <c r="E1442" s="4" t="s">
        <v>26</v>
      </c>
      <c r="F1442" s="4" t="s">
        <v>161</v>
      </c>
      <c r="G1442" s="4" t="s">
        <v>162</v>
      </c>
      <c r="H1442" s="4" t="s">
        <v>29</v>
      </c>
      <c r="I1442" s="4" t="s">
        <v>30</v>
      </c>
      <c r="J1442" s="4" t="s">
        <v>408</v>
      </c>
      <c r="K1442" s="4" t="s">
        <v>58</v>
      </c>
      <c r="L1442" s="7">
        <v>75081.0</v>
      </c>
      <c r="M1442" s="4" t="s">
        <v>59</v>
      </c>
      <c r="N1442" s="4" t="s">
        <v>1291</v>
      </c>
      <c r="O1442" s="4" t="s">
        <v>51</v>
      </c>
      <c r="P1442" s="4" t="s">
        <v>93</v>
      </c>
      <c r="Q1442" s="4" t="s">
        <v>1292</v>
      </c>
      <c r="R1442" s="9">
        <v>77.6364641975309</v>
      </c>
      <c r="S1442" s="7">
        <v>2.0</v>
      </c>
      <c r="T1442" s="7">
        <v>0.2</v>
      </c>
      <c r="U1442" s="7">
        <v>6.79319061728395</v>
      </c>
      <c r="V1442" s="10" t="str">
        <f t="shared" si="1"/>
        <v>2016-09</v>
      </c>
    </row>
    <row r="1443">
      <c r="A1443" s="7">
        <v>1442.0</v>
      </c>
      <c r="B1443" s="4" t="s">
        <v>3972</v>
      </c>
      <c r="C1443" s="8">
        <v>42621.0</v>
      </c>
      <c r="D1443" s="8">
        <v>42625.0</v>
      </c>
      <c r="E1443" s="4" t="s">
        <v>26</v>
      </c>
      <c r="F1443" s="4" t="s">
        <v>161</v>
      </c>
      <c r="G1443" s="4" t="s">
        <v>162</v>
      </c>
      <c r="H1443" s="4" t="s">
        <v>29</v>
      </c>
      <c r="I1443" s="4" t="s">
        <v>30</v>
      </c>
      <c r="J1443" s="4" t="s">
        <v>408</v>
      </c>
      <c r="K1443" s="4" t="s">
        <v>58</v>
      </c>
      <c r="L1443" s="7">
        <v>75081.0</v>
      </c>
      <c r="M1443" s="4" t="s">
        <v>59</v>
      </c>
      <c r="N1443" s="4" t="s">
        <v>3973</v>
      </c>
      <c r="O1443" s="4" t="s">
        <v>39</v>
      </c>
      <c r="P1443" s="4" t="s">
        <v>40</v>
      </c>
      <c r="Q1443" s="4" t="s">
        <v>3974</v>
      </c>
      <c r="R1443" s="9">
        <v>66.1533991769547</v>
      </c>
      <c r="S1443" s="7">
        <v>5.0</v>
      </c>
      <c r="T1443" s="7">
        <v>0.2</v>
      </c>
      <c r="U1443" s="7">
        <v>23.9806072016461</v>
      </c>
      <c r="V1443" s="10" t="str">
        <f t="shared" si="1"/>
        <v>2016-09</v>
      </c>
    </row>
    <row r="1444">
      <c r="A1444" s="7">
        <v>1443.0</v>
      </c>
      <c r="B1444" s="4" t="s">
        <v>3975</v>
      </c>
      <c r="C1444" s="8">
        <v>42621.0</v>
      </c>
      <c r="D1444" s="8">
        <v>42625.0</v>
      </c>
      <c r="E1444" s="4" t="s">
        <v>26</v>
      </c>
      <c r="F1444" s="4" t="s">
        <v>1541</v>
      </c>
      <c r="G1444" s="4" t="s">
        <v>1542</v>
      </c>
      <c r="H1444" s="4" t="s">
        <v>46</v>
      </c>
      <c r="I1444" s="4" t="s">
        <v>30</v>
      </c>
      <c r="J1444" s="4" t="s">
        <v>955</v>
      </c>
      <c r="K1444" s="4" t="s">
        <v>82</v>
      </c>
      <c r="L1444" s="7">
        <v>28110.0</v>
      </c>
      <c r="M1444" s="4" t="s">
        <v>83</v>
      </c>
      <c r="N1444" s="4" t="s">
        <v>1594</v>
      </c>
      <c r="O1444" s="4" t="s">
        <v>39</v>
      </c>
      <c r="P1444" s="4" t="s">
        <v>61</v>
      </c>
      <c r="Q1444" s="4" t="s">
        <v>1595</v>
      </c>
      <c r="R1444" s="9">
        <v>26.5163529740535</v>
      </c>
      <c r="S1444" s="7">
        <v>4.0</v>
      </c>
      <c r="T1444" s="7">
        <v>0.2</v>
      </c>
      <c r="U1444" s="7">
        <v>6.2976338313377</v>
      </c>
      <c r="V1444" s="10" t="str">
        <f t="shared" si="1"/>
        <v>2016-09</v>
      </c>
    </row>
    <row r="1445">
      <c r="A1445" s="7">
        <v>1444.0</v>
      </c>
      <c r="B1445" s="4" t="s">
        <v>3975</v>
      </c>
      <c r="C1445" s="8">
        <v>42621.0</v>
      </c>
      <c r="D1445" s="8">
        <v>42625.0</v>
      </c>
      <c r="E1445" s="4" t="s">
        <v>26</v>
      </c>
      <c r="F1445" s="4" t="s">
        <v>1541</v>
      </c>
      <c r="G1445" s="4" t="s">
        <v>1542</v>
      </c>
      <c r="H1445" s="4" t="s">
        <v>46</v>
      </c>
      <c r="I1445" s="4" t="s">
        <v>30</v>
      </c>
      <c r="J1445" s="4" t="s">
        <v>955</v>
      </c>
      <c r="K1445" s="4" t="s">
        <v>82</v>
      </c>
      <c r="L1445" s="7">
        <v>28110.0</v>
      </c>
      <c r="M1445" s="4" t="s">
        <v>83</v>
      </c>
      <c r="N1445" s="4" t="s">
        <v>3976</v>
      </c>
      <c r="O1445" s="4" t="s">
        <v>51</v>
      </c>
      <c r="P1445" s="4" t="s">
        <v>124</v>
      </c>
      <c r="Q1445" s="4" t="s">
        <v>3977</v>
      </c>
      <c r="R1445" s="9">
        <v>49.2177759400016</v>
      </c>
      <c r="S1445" s="7">
        <v>3.0</v>
      </c>
      <c r="T1445" s="7">
        <v>0.2</v>
      </c>
      <c r="U1445" s="7">
        <v>17.8414437782506</v>
      </c>
      <c r="V1445" s="10" t="str">
        <f t="shared" si="1"/>
        <v>2016-09</v>
      </c>
    </row>
    <row r="1446">
      <c r="A1446" s="7">
        <v>1445.0</v>
      </c>
      <c r="B1446" s="4" t="s">
        <v>3978</v>
      </c>
      <c r="C1446" s="8">
        <v>42621.0</v>
      </c>
      <c r="D1446" s="8">
        <v>42621.0</v>
      </c>
      <c r="E1446" s="4" t="s">
        <v>212</v>
      </c>
      <c r="F1446" s="4" t="s">
        <v>3188</v>
      </c>
      <c r="G1446" s="4" t="s">
        <v>3189</v>
      </c>
      <c r="H1446" s="4" t="s">
        <v>46</v>
      </c>
      <c r="I1446" s="4" t="s">
        <v>30</v>
      </c>
      <c r="J1446" s="4" t="s">
        <v>2290</v>
      </c>
      <c r="K1446" s="4" t="s">
        <v>48</v>
      </c>
      <c r="L1446" s="7">
        <v>92704.0</v>
      </c>
      <c r="M1446" s="4" t="s">
        <v>49</v>
      </c>
      <c r="N1446" s="4" t="s">
        <v>3979</v>
      </c>
      <c r="O1446" s="4" t="s">
        <v>35</v>
      </c>
      <c r="P1446" s="4" t="s">
        <v>73</v>
      </c>
      <c r="Q1446" s="4" t="s">
        <v>3980</v>
      </c>
      <c r="R1446" s="9">
        <v>146.04</v>
      </c>
      <c r="S1446" s="7">
        <v>1.0</v>
      </c>
      <c r="T1446" s="7">
        <v>0.2</v>
      </c>
      <c r="U1446" s="7">
        <v>-12.7785</v>
      </c>
      <c r="V1446" s="10" t="str">
        <f t="shared" si="1"/>
        <v>2016-09</v>
      </c>
    </row>
    <row r="1447">
      <c r="A1447" s="7">
        <v>1446.0</v>
      </c>
      <c r="B1447" s="4" t="s">
        <v>3981</v>
      </c>
      <c r="C1447" s="8">
        <v>42621.0</v>
      </c>
      <c r="D1447" s="8">
        <v>42626.0</v>
      </c>
      <c r="E1447" s="4" t="s">
        <v>26</v>
      </c>
      <c r="F1447" s="4" t="s">
        <v>3490</v>
      </c>
      <c r="G1447" s="4" t="s">
        <v>3491</v>
      </c>
      <c r="H1447" s="4" t="s">
        <v>46</v>
      </c>
      <c r="I1447" s="4" t="s">
        <v>30</v>
      </c>
      <c r="J1447" s="4" t="s">
        <v>163</v>
      </c>
      <c r="K1447" s="4" t="s">
        <v>164</v>
      </c>
      <c r="L1447" s="7">
        <v>98103.0</v>
      </c>
      <c r="M1447" s="4" t="s">
        <v>49</v>
      </c>
      <c r="N1447" s="4" t="s">
        <v>2979</v>
      </c>
      <c r="O1447" s="4" t="s">
        <v>35</v>
      </c>
      <c r="P1447" s="4" t="s">
        <v>121</v>
      </c>
      <c r="Q1447" s="4" t="s">
        <v>2980</v>
      </c>
      <c r="R1447" s="9">
        <v>43.13</v>
      </c>
      <c r="S1447" s="7">
        <v>1.0</v>
      </c>
      <c r="T1447" s="7">
        <v>0.0</v>
      </c>
      <c r="U1447" s="7">
        <v>14.6642</v>
      </c>
      <c r="V1447" s="10" t="str">
        <f t="shared" si="1"/>
        <v>2016-09</v>
      </c>
    </row>
    <row r="1448">
      <c r="A1448" s="7">
        <v>1447.0</v>
      </c>
      <c r="B1448" s="4" t="s">
        <v>3981</v>
      </c>
      <c r="C1448" s="8">
        <v>42621.0</v>
      </c>
      <c r="D1448" s="8">
        <v>42626.0</v>
      </c>
      <c r="E1448" s="4" t="s">
        <v>26</v>
      </c>
      <c r="F1448" s="4" t="s">
        <v>3490</v>
      </c>
      <c r="G1448" s="4" t="s">
        <v>3491</v>
      </c>
      <c r="H1448" s="4" t="s">
        <v>46</v>
      </c>
      <c r="I1448" s="4" t="s">
        <v>30</v>
      </c>
      <c r="J1448" s="4" t="s">
        <v>163</v>
      </c>
      <c r="K1448" s="4" t="s">
        <v>164</v>
      </c>
      <c r="L1448" s="7">
        <v>98103.0</v>
      </c>
      <c r="M1448" s="4" t="s">
        <v>49</v>
      </c>
      <c r="N1448" s="4" t="s">
        <v>3684</v>
      </c>
      <c r="O1448" s="4" t="s">
        <v>51</v>
      </c>
      <c r="P1448" s="4" t="s">
        <v>124</v>
      </c>
      <c r="Q1448" s="4" t="s">
        <v>3685</v>
      </c>
      <c r="R1448" s="9">
        <v>30.87</v>
      </c>
      <c r="S1448" s="7">
        <v>7.0</v>
      </c>
      <c r="T1448" s="7">
        <v>0.0</v>
      </c>
      <c r="U1448" s="7">
        <v>14.2002</v>
      </c>
      <c r="V1448" s="10" t="str">
        <f t="shared" si="1"/>
        <v>2016-09</v>
      </c>
    </row>
    <row r="1449">
      <c r="A1449" s="7">
        <v>1448.0</v>
      </c>
      <c r="B1449" s="4" t="s">
        <v>3982</v>
      </c>
      <c r="C1449" s="8">
        <v>42621.0</v>
      </c>
      <c r="D1449" s="8">
        <v>42628.0</v>
      </c>
      <c r="E1449" s="4" t="s">
        <v>26</v>
      </c>
      <c r="F1449" s="4" t="s">
        <v>2520</v>
      </c>
      <c r="G1449" s="4" t="s">
        <v>2521</v>
      </c>
      <c r="H1449" s="4" t="s">
        <v>46</v>
      </c>
      <c r="I1449" s="4" t="s">
        <v>30</v>
      </c>
      <c r="J1449" s="4" t="s">
        <v>3983</v>
      </c>
      <c r="K1449" s="4" t="s">
        <v>48</v>
      </c>
      <c r="L1449" s="7">
        <v>93277.0</v>
      </c>
      <c r="M1449" s="4" t="s">
        <v>49</v>
      </c>
      <c r="N1449" s="4" t="s">
        <v>3107</v>
      </c>
      <c r="O1449" s="4" t="s">
        <v>51</v>
      </c>
      <c r="P1449" s="4" t="s">
        <v>93</v>
      </c>
      <c r="Q1449" s="4" t="s">
        <v>3108</v>
      </c>
      <c r="R1449" s="9">
        <v>14.88</v>
      </c>
      <c r="S1449" s="7">
        <v>2.0</v>
      </c>
      <c r="T1449" s="7">
        <v>0.0</v>
      </c>
      <c r="U1449" s="7">
        <v>3.72</v>
      </c>
      <c r="V1449" s="10" t="str">
        <f t="shared" si="1"/>
        <v>2016-09</v>
      </c>
    </row>
    <row r="1450">
      <c r="A1450" s="7">
        <v>1449.0</v>
      </c>
      <c r="B1450" s="4" t="s">
        <v>3982</v>
      </c>
      <c r="C1450" s="8">
        <v>42621.0</v>
      </c>
      <c r="D1450" s="8">
        <v>42628.0</v>
      </c>
      <c r="E1450" s="4" t="s">
        <v>26</v>
      </c>
      <c r="F1450" s="4" t="s">
        <v>2520</v>
      </c>
      <c r="G1450" s="4" t="s">
        <v>2521</v>
      </c>
      <c r="H1450" s="4" t="s">
        <v>46</v>
      </c>
      <c r="I1450" s="4" t="s">
        <v>30</v>
      </c>
      <c r="J1450" s="4" t="s">
        <v>3983</v>
      </c>
      <c r="K1450" s="4" t="s">
        <v>48</v>
      </c>
      <c r="L1450" s="7">
        <v>93277.0</v>
      </c>
      <c r="M1450" s="4" t="s">
        <v>49</v>
      </c>
      <c r="N1450" s="4" t="s">
        <v>2725</v>
      </c>
      <c r="O1450" s="4" t="s">
        <v>51</v>
      </c>
      <c r="P1450" s="4" t="s">
        <v>124</v>
      </c>
      <c r="Q1450" s="4" t="s">
        <v>2726</v>
      </c>
      <c r="R1450" s="9">
        <v>34.24</v>
      </c>
      <c r="S1450" s="7">
        <v>8.0</v>
      </c>
      <c r="T1450" s="7">
        <v>0.0</v>
      </c>
      <c r="U1450" s="7">
        <v>15.408</v>
      </c>
      <c r="V1450" s="10" t="str">
        <f t="shared" si="1"/>
        <v>2016-09</v>
      </c>
    </row>
    <row r="1451">
      <c r="A1451" s="7">
        <v>1450.0</v>
      </c>
      <c r="B1451" s="4" t="s">
        <v>3982</v>
      </c>
      <c r="C1451" s="8">
        <v>42621.0</v>
      </c>
      <c r="D1451" s="8">
        <v>42628.0</v>
      </c>
      <c r="E1451" s="4" t="s">
        <v>26</v>
      </c>
      <c r="F1451" s="4" t="s">
        <v>2520</v>
      </c>
      <c r="G1451" s="4" t="s">
        <v>2521</v>
      </c>
      <c r="H1451" s="4" t="s">
        <v>46</v>
      </c>
      <c r="I1451" s="4" t="s">
        <v>30</v>
      </c>
      <c r="J1451" s="4" t="s">
        <v>3983</v>
      </c>
      <c r="K1451" s="4" t="s">
        <v>48</v>
      </c>
      <c r="L1451" s="7">
        <v>93277.0</v>
      </c>
      <c r="M1451" s="4" t="s">
        <v>49</v>
      </c>
      <c r="N1451" s="4" t="s">
        <v>933</v>
      </c>
      <c r="O1451" s="4" t="s">
        <v>51</v>
      </c>
      <c r="P1451" s="4" t="s">
        <v>52</v>
      </c>
      <c r="Q1451" s="4" t="s">
        <v>934</v>
      </c>
      <c r="R1451" s="9">
        <v>261.74</v>
      </c>
      <c r="S1451" s="7">
        <v>2.0</v>
      </c>
      <c r="T1451" s="7">
        <v>0.0</v>
      </c>
      <c r="U1451" s="7">
        <v>65.435</v>
      </c>
      <c r="V1451" s="10" t="str">
        <f t="shared" si="1"/>
        <v>2016-09</v>
      </c>
    </row>
    <row r="1452">
      <c r="A1452" s="7">
        <v>1451.0</v>
      </c>
      <c r="B1452" s="4" t="s">
        <v>3984</v>
      </c>
      <c r="C1452" s="8">
        <v>42622.0</v>
      </c>
      <c r="D1452" s="8">
        <v>42624.0</v>
      </c>
      <c r="E1452" s="4" t="s">
        <v>43</v>
      </c>
      <c r="F1452" s="4" t="s">
        <v>3985</v>
      </c>
      <c r="G1452" s="4" t="s">
        <v>3986</v>
      </c>
      <c r="H1452" s="4" t="s">
        <v>46</v>
      </c>
      <c r="I1452" s="4" t="s">
        <v>30</v>
      </c>
      <c r="J1452" s="4" t="s">
        <v>222</v>
      </c>
      <c r="K1452" s="4" t="s">
        <v>223</v>
      </c>
      <c r="L1452" s="7">
        <v>10024.0</v>
      </c>
      <c r="M1452" s="4" t="s">
        <v>33</v>
      </c>
      <c r="N1452" s="4" t="s">
        <v>1032</v>
      </c>
      <c r="O1452" s="4" t="s">
        <v>51</v>
      </c>
      <c r="P1452" s="4" t="s">
        <v>76</v>
      </c>
      <c r="Q1452" s="4" t="s">
        <v>1033</v>
      </c>
      <c r="R1452" s="9">
        <v>16.140562962963</v>
      </c>
      <c r="S1452" s="7">
        <v>2.0</v>
      </c>
      <c r="T1452" s="7">
        <v>0.2</v>
      </c>
      <c r="U1452" s="7">
        <v>6.05271111111111</v>
      </c>
      <c r="V1452" s="10" t="str">
        <f t="shared" si="1"/>
        <v>2016-09</v>
      </c>
    </row>
    <row r="1453">
      <c r="A1453" s="7">
        <v>1452.0</v>
      </c>
      <c r="B1453" s="4" t="s">
        <v>3987</v>
      </c>
      <c r="C1453" s="8">
        <v>42622.0</v>
      </c>
      <c r="D1453" s="8">
        <v>42626.0</v>
      </c>
      <c r="E1453" s="4" t="s">
        <v>98</v>
      </c>
      <c r="F1453" s="4" t="s">
        <v>2414</v>
      </c>
      <c r="G1453" s="4" t="s">
        <v>2415</v>
      </c>
      <c r="H1453" s="4" t="s">
        <v>46</v>
      </c>
      <c r="I1453" s="4" t="s">
        <v>30</v>
      </c>
      <c r="J1453" s="4" t="s">
        <v>3988</v>
      </c>
      <c r="K1453" s="4" t="s">
        <v>48</v>
      </c>
      <c r="L1453" s="7">
        <v>95207.0</v>
      </c>
      <c r="M1453" s="4" t="s">
        <v>49</v>
      </c>
      <c r="N1453" s="4" t="s">
        <v>3989</v>
      </c>
      <c r="O1453" s="4" t="s">
        <v>51</v>
      </c>
      <c r="P1453" s="4" t="s">
        <v>76</v>
      </c>
      <c r="Q1453" s="4" t="s">
        <v>3990</v>
      </c>
      <c r="R1453" s="9">
        <v>55.36</v>
      </c>
      <c r="S1453" s="7">
        <v>4.0</v>
      </c>
      <c r="T1453" s="7">
        <v>0.2</v>
      </c>
      <c r="U1453" s="7">
        <v>18.684</v>
      </c>
      <c r="V1453" s="10" t="str">
        <f t="shared" si="1"/>
        <v>2016-09</v>
      </c>
    </row>
    <row r="1454">
      <c r="A1454" s="7">
        <v>1453.0</v>
      </c>
      <c r="B1454" s="4" t="s">
        <v>3991</v>
      </c>
      <c r="C1454" s="8">
        <v>42622.0</v>
      </c>
      <c r="D1454" s="8">
        <v>42627.0</v>
      </c>
      <c r="E1454" s="4" t="s">
        <v>98</v>
      </c>
      <c r="F1454" s="4" t="s">
        <v>1323</v>
      </c>
      <c r="G1454" s="4" t="s">
        <v>1324</v>
      </c>
      <c r="H1454" s="4" t="s">
        <v>112</v>
      </c>
      <c r="I1454" s="4" t="s">
        <v>30</v>
      </c>
      <c r="J1454" s="4" t="s">
        <v>408</v>
      </c>
      <c r="K1454" s="4" t="s">
        <v>58</v>
      </c>
      <c r="L1454" s="7">
        <v>75220.0</v>
      </c>
      <c r="M1454" s="4" t="s">
        <v>59</v>
      </c>
      <c r="N1454" s="4" t="s">
        <v>3992</v>
      </c>
      <c r="O1454" s="4" t="s">
        <v>35</v>
      </c>
      <c r="P1454" s="4" t="s">
        <v>121</v>
      </c>
      <c r="Q1454" s="4" t="s">
        <v>3993</v>
      </c>
      <c r="R1454" s="9">
        <v>16.5643851851852</v>
      </c>
      <c r="S1454" s="7">
        <v>4.0</v>
      </c>
      <c r="T1454" s="7">
        <v>0.6</v>
      </c>
      <c r="U1454" s="7">
        <v>-13.2515081481481</v>
      </c>
      <c r="V1454" s="10" t="str">
        <f t="shared" si="1"/>
        <v>2016-09</v>
      </c>
    </row>
    <row r="1455">
      <c r="A1455" s="7">
        <v>1454.0</v>
      </c>
      <c r="B1455" s="4" t="s">
        <v>3994</v>
      </c>
      <c r="C1455" s="8">
        <v>42623.0</v>
      </c>
      <c r="D1455" s="8">
        <v>42627.0</v>
      </c>
      <c r="E1455" s="4" t="s">
        <v>98</v>
      </c>
      <c r="F1455" s="4" t="s">
        <v>3995</v>
      </c>
      <c r="G1455" s="4" t="s">
        <v>3996</v>
      </c>
      <c r="H1455" s="4" t="s">
        <v>112</v>
      </c>
      <c r="I1455" s="4" t="s">
        <v>30</v>
      </c>
      <c r="J1455" s="4" t="s">
        <v>222</v>
      </c>
      <c r="K1455" s="4" t="s">
        <v>223</v>
      </c>
      <c r="L1455" s="7">
        <v>10011.0</v>
      </c>
      <c r="M1455" s="4" t="s">
        <v>33</v>
      </c>
      <c r="N1455" s="4" t="s">
        <v>3997</v>
      </c>
      <c r="O1455" s="4" t="s">
        <v>51</v>
      </c>
      <c r="P1455" s="4" t="s">
        <v>52</v>
      </c>
      <c r="Q1455" s="4" t="s">
        <v>3998</v>
      </c>
      <c r="R1455" s="9">
        <v>65.6727736625514</v>
      </c>
      <c r="S1455" s="7">
        <v>2.0</v>
      </c>
      <c r="T1455" s="7">
        <v>0.0</v>
      </c>
      <c r="U1455" s="7">
        <v>9.85091604938272</v>
      </c>
      <c r="V1455" s="10" t="str">
        <f t="shared" si="1"/>
        <v>2016-09</v>
      </c>
    </row>
    <row r="1456">
      <c r="A1456" s="7">
        <v>1455.0</v>
      </c>
      <c r="B1456" s="4" t="s">
        <v>3994</v>
      </c>
      <c r="C1456" s="8">
        <v>42623.0</v>
      </c>
      <c r="D1456" s="8">
        <v>42627.0</v>
      </c>
      <c r="E1456" s="4" t="s">
        <v>98</v>
      </c>
      <c r="F1456" s="4" t="s">
        <v>3995</v>
      </c>
      <c r="G1456" s="4" t="s">
        <v>3996</v>
      </c>
      <c r="H1456" s="4" t="s">
        <v>112</v>
      </c>
      <c r="I1456" s="4" t="s">
        <v>30</v>
      </c>
      <c r="J1456" s="4" t="s">
        <v>222</v>
      </c>
      <c r="K1456" s="4" t="s">
        <v>223</v>
      </c>
      <c r="L1456" s="7">
        <v>10011.0</v>
      </c>
      <c r="M1456" s="4" t="s">
        <v>33</v>
      </c>
      <c r="N1456" s="4" t="s">
        <v>2323</v>
      </c>
      <c r="O1456" s="4" t="s">
        <v>51</v>
      </c>
      <c r="P1456" s="4" t="s">
        <v>124</v>
      </c>
      <c r="Q1456" s="4" t="s">
        <v>2324</v>
      </c>
      <c r="R1456" s="9">
        <v>7.38653086419753</v>
      </c>
      <c r="S1456" s="7">
        <v>1.0</v>
      </c>
      <c r="T1456" s="7">
        <v>0.0</v>
      </c>
      <c r="U1456" s="7">
        <v>3.39780419753086</v>
      </c>
      <c r="V1456" s="10" t="str">
        <f t="shared" si="1"/>
        <v>2016-09</v>
      </c>
    </row>
    <row r="1457">
      <c r="A1457" s="7">
        <v>1456.0</v>
      </c>
      <c r="B1457" s="4" t="s">
        <v>3999</v>
      </c>
      <c r="C1457" s="8">
        <v>42623.0</v>
      </c>
      <c r="D1457" s="8">
        <v>42625.0</v>
      </c>
      <c r="E1457" s="4" t="s">
        <v>98</v>
      </c>
      <c r="F1457" s="4" t="s">
        <v>2744</v>
      </c>
      <c r="G1457" s="4" t="s">
        <v>2745</v>
      </c>
      <c r="H1457" s="4" t="s">
        <v>112</v>
      </c>
      <c r="I1457" s="4" t="s">
        <v>30</v>
      </c>
      <c r="J1457" s="4" t="s">
        <v>4000</v>
      </c>
      <c r="K1457" s="4" t="s">
        <v>518</v>
      </c>
      <c r="L1457" s="7">
        <v>37620.0</v>
      </c>
      <c r="M1457" s="4" t="s">
        <v>83</v>
      </c>
      <c r="N1457" s="4" t="s">
        <v>3397</v>
      </c>
      <c r="O1457" s="4" t="s">
        <v>51</v>
      </c>
      <c r="P1457" s="4" t="s">
        <v>93</v>
      </c>
      <c r="Q1457" s="4" t="s">
        <v>3398</v>
      </c>
      <c r="R1457" s="9">
        <v>51.3492622931492</v>
      </c>
      <c r="S1457" s="7">
        <v>3.0</v>
      </c>
      <c r="T1457" s="7">
        <v>0.2</v>
      </c>
      <c r="U1457" s="7">
        <v>6.41865778664366</v>
      </c>
      <c r="V1457" s="10" t="str">
        <f t="shared" si="1"/>
        <v>2016-09</v>
      </c>
    </row>
    <row r="1458">
      <c r="A1458" s="7">
        <v>1457.0</v>
      </c>
      <c r="B1458" s="4" t="s">
        <v>4001</v>
      </c>
      <c r="C1458" s="8">
        <v>42623.0</v>
      </c>
      <c r="D1458" s="8">
        <v>42627.0</v>
      </c>
      <c r="E1458" s="4" t="s">
        <v>98</v>
      </c>
      <c r="F1458" s="4" t="s">
        <v>4002</v>
      </c>
      <c r="G1458" s="4" t="s">
        <v>4003</v>
      </c>
      <c r="H1458" s="4" t="s">
        <v>46</v>
      </c>
      <c r="I1458" s="4" t="s">
        <v>30</v>
      </c>
      <c r="J1458" s="4" t="s">
        <v>455</v>
      </c>
      <c r="K1458" s="4" t="s">
        <v>58</v>
      </c>
      <c r="L1458" s="7">
        <v>77095.0</v>
      </c>
      <c r="M1458" s="4" t="s">
        <v>59</v>
      </c>
      <c r="N1458" s="4" t="s">
        <v>1497</v>
      </c>
      <c r="O1458" s="4" t="s">
        <v>35</v>
      </c>
      <c r="P1458" s="4" t="s">
        <v>73</v>
      </c>
      <c r="Q1458" s="4" t="s">
        <v>1498</v>
      </c>
      <c r="R1458" s="9">
        <v>332.261395061728</v>
      </c>
      <c r="S1458" s="7">
        <v>5.0</v>
      </c>
      <c r="T1458" s="7">
        <v>0.3</v>
      </c>
      <c r="U1458" s="7">
        <v>-37.9727308641975</v>
      </c>
      <c r="V1458" s="10" t="str">
        <f t="shared" si="1"/>
        <v>2016-09</v>
      </c>
    </row>
    <row r="1459">
      <c r="A1459" s="7">
        <v>1458.0</v>
      </c>
      <c r="B1459" s="4" t="s">
        <v>4001</v>
      </c>
      <c r="C1459" s="8">
        <v>42623.0</v>
      </c>
      <c r="D1459" s="8">
        <v>42627.0</v>
      </c>
      <c r="E1459" s="4" t="s">
        <v>98</v>
      </c>
      <c r="F1459" s="4" t="s">
        <v>4002</v>
      </c>
      <c r="G1459" s="4" t="s">
        <v>4003</v>
      </c>
      <c r="H1459" s="4" t="s">
        <v>46</v>
      </c>
      <c r="I1459" s="4" t="s">
        <v>30</v>
      </c>
      <c r="J1459" s="4" t="s">
        <v>455</v>
      </c>
      <c r="K1459" s="4" t="s">
        <v>58</v>
      </c>
      <c r="L1459" s="7">
        <v>77095.0</v>
      </c>
      <c r="M1459" s="4" t="s">
        <v>59</v>
      </c>
      <c r="N1459" s="4" t="s">
        <v>793</v>
      </c>
      <c r="O1459" s="4" t="s">
        <v>39</v>
      </c>
      <c r="P1459" s="4" t="s">
        <v>40</v>
      </c>
      <c r="Q1459" s="4" t="s">
        <v>794</v>
      </c>
      <c r="R1459" s="9">
        <v>794.918798353909</v>
      </c>
      <c r="S1459" s="7">
        <v>5.0</v>
      </c>
      <c r="T1459" s="7">
        <v>0.2</v>
      </c>
      <c r="U1459" s="7">
        <v>59.6189098765432</v>
      </c>
      <c r="V1459" s="10" t="str">
        <f t="shared" si="1"/>
        <v>2016-09</v>
      </c>
    </row>
    <row r="1460">
      <c r="A1460" s="7">
        <v>1459.0</v>
      </c>
      <c r="B1460" s="4" t="s">
        <v>4004</v>
      </c>
      <c r="C1460" s="8">
        <v>42623.0</v>
      </c>
      <c r="D1460" s="8">
        <v>42628.0</v>
      </c>
      <c r="E1460" s="4" t="s">
        <v>26</v>
      </c>
      <c r="F1460" s="4" t="s">
        <v>2972</v>
      </c>
      <c r="G1460" s="4" t="s">
        <v>2973</v>
      </c>
      <c r="H1460" s="4" t="s">
        <v>29</v>
      </c>
      <c r="I1460" s="4" t="s">
        <v>30</v>
      </c>
      <c r="J1460" s="4" t="s">
        <v>2101</v>
      </c>
      <c r="K1460" s="4" t="s">
        <v>102</v>
      </c>
      <c r="L1460" s="7">
        <v>33311.0</v>
      </c>
      <c r="M1460" s="4" t="s">
        <v>83</v>
      </c>
      <c r="N1460" s="4" t="s">
        <v>3874</v>
      </c>
      <c r="O1460" s="4" t="s">
        <v>39</v>
      </c>
      <c r="P1460" s="4" t="s">
        <v>40</v>
      </c>
      <c r="Q1460" s="4" t="s">
        <v>3875</v>
      </c>
      <c r="R1460" s="9">
        <v>393.749537177367</v>
      </c>
      <c r="S1460" s="7">
        <v>7.0</v>
      </c>
      <c r="T1460" s="7">
        <v>0.2</v>
      </c>
      <c r="U1460" s="7">
        <v>44.2968229324538</v>
      </c>
      <c r="V1460" s="10" t="str">
        <f t="shared" si="1"/>
        <v>2016-09</v>
      </c>
    </row>
    <row r="1461">
      <c r="A1461" s="7">
        <v>1460.0</v>
      </c>
      <c r="B1461" s="4" t="s">
        <v>4005</v>
      </c>
      <c r="C1461" s="8">
        <v>42623.0</v>
      </c>
      <c r="D1461" s="8">
        <v>42627.0</v>
      </c>
      <c r="E1461" s="4" t="s">
        <v>26</v>
      </c>
      <c r="F1461" s="4" t="s">
        <v>912</v>
      </c>
      <c r="G1461" s="4" t="s">
        <v>913</v>
      </c>
      <c r="H1461" s="4" t="s">
        <v>46</v>
      </c>
      <c r="I1461" s="4" t="s">
        <v>30</v>
      </c>
      <c r="J1461" s="4" t="s">
        <v>3412</v>
      </c>
      <c r="K1461" s="4" t="s">
        <v>164</v>
      </c>
      <c r="L1461" s="7">
        <v>98026.0</v>
      </c>
      <c r="M1461" s="4" t="s">
        <v>49</v>
      </c>
      <c r="N1461" s="4" t="s">
        <v>2554</v>
      </c>
      <c r="O1461" s="4" t="s">
        <v>51</v>
      </c>
      <c r="P1461" s="4" t="s">
        <v>297</v>
      </c>
      <c r="Q1461" s="4" t="s">
        <v>2555</v>
      </c>
      <c r="R1461" s="9">
        <v>7.38</v>
      </c>
      <c r="S1461" s="7">
        <v>2.0</v>
      </c>
      <c r="T1461" s="7">
        <v>0.0</v>
      </c>
      <c r="U1461" s="7">
        <v>3.4686</v>
      </c>
      <c r="V1461" s="10" t="str">
        <f t="shared" si="1"/>
        <v>2016-09</v>
      </c>
    </row>
    <row r="1462">
      <c r="A1462" s="7">
        <v>1461.0</v>
      </c>
      <c r="B1462" s="4" t="s">
        <v>4005</v>
      </c>
      <c r="C1462" s="8">
        <v>42623.0</v>
      </c>
      <c r="D1462" s="8">
        <v>42627.0</v>
      </c>
      <c r="E1462" s="4" t="s">
        <v>26</v>
      </c>
      <c r="F1462" s="4" t="s">
        <v>912</v>
      </c>
      <c r="G1462" s="4" t="s">
        <v>913</v>
      </c>
      <c r="H1462" s="4" t="s">
        <v>46</v>
      </c>
      <c r="I1462" s="4" t="s">
        <v>30</v>
      </c>
      <c r="J1462" s="4" t="s">
        <v>3412</v>
      </c>
      <c r="K1462" s="4" t="s">
        <v>164</v>
      </c>
      <c r="L1462" s="7">
        <v>98026.0</v>
      </c>
      <c r="M1462" s="4" t="s">
        <v>49</v>
      </c>
      <c r="N1462" s="4" t="s">
        <v>75</v>
      </c>
      <c r="O1462" s="4" t="s">
        <v>51</v>
      </c>
      <c r="P1462" s="4" t="s">
        <v>76</v>
      </c>
      <c r="Q1462" s="4" t="s">
        <v>77</v>
      </c>
      <c r="R1462" s="9">
        <v>14.256</v>
      </c>
      <c r="S1462" s="7">
        <v>3.0</v>
      </c>
      <c r="T1462" s="7">
        <v>0.2</v>
      </c>
      <c r="U1462" s="7">
        <v>4.455</v>
      </c>
      <c r="V1462" s="10" t="str">
        <f t="shared" si="1"/>
        <v>2016-09</v>
      </c>
    </row>
    <row r="1463">
      <c r="A1463" s="7">
        <v>1462.0</v>
      </c>
      <c r="B1463" s="4" t="s">
        <v>4005</v>
      </c>
      <c r="C1463" s="8">
        <v>42623.0</v>
      </c>
      <c r="D1463" s="8">
        <v>42627.0</v>
      </c>
      <c r="E1463" s="4" t="s">
        <v>26</v>
      </c>
      <c r="F1463" s="4" t="s">
        <v>912</v>
      </c>
      <c r="G1463" s="4" t="s">
        <v>913</v>
      </c>
      <c r="H1463" s="4" t="s">
        <v>46</v>
      </c>
      <c r="I1463" s="4" t="s">
        <v>30</v>
      </c>
      <c r="J1463" s="4" t="s">
        <v>3412</v>
      </c>
      <c r="K1463" s="4" t="s">
        <v>164</v>
      </c>
      <c r="L1463" s="7">
        <v>98026.0</v>
      </c>
      <c r="M1463" s="4" t="s">
        <v>49</v>
      </c>
      <c r="N1463" s="4" t="s">
        <v>1499</v>
      </c>
      <c r="O1463" s="4" t="s">
        <v>51</v>
      </c>
      <c r="P1463" s="4" t="s">
        <v>124</v>
      </c>
      <c r="Q1463" s="4" t="s">
        <v>1500</v>
      </c>
      <c r="R1463" s="9">
        <v>81.98</v>
      </c>
      <c r="S1463" s="7">
        <v>2.0</v>
      </c>
      <c r="T1463" s="7">
        <v>0.0</v>
      </c>
      <c r="U1463" s="7">
        <v>40.1702</v>
      </c>
      <c r="V1463" s="10" t="str">
        <f t="shared" si="1"/>
        <v>2016-09</v>
      </c>
    </row>
    <row r="1464">
      <c r="A1464" s="7">
        <v>1463.0</v>
      </c>
      <c r="B1464" s="4" t="s">
        <v>4005</v>
      </c>
      <c r="C1464" s="8">
        <v>42623.0</v>
      </c>
      <c r="D1464" s="8">
        <v>42627.0</v>
      </c>
      <c r="E1464" s="4" t="s">
        <v>26</v>
      </c>
      <c r="F1464" s="4" t="s">
        <v>912</v>
      </c>
      <c r="G1464" s="4" t="s">
        <v>913</v>
      </c>
      <c r="H1464" s="4" t="s">
        <v>46</v>
      </c>
      <c r="I1464" s="4" t="s">
        <v>30</v>
      </c>
      <c r="J1464" s="4" t="s">
        <v>3412</v>
      </c>
      <c r="K1464" s="4" t="s">
        <v>164</v>
      </c>
      <c r="L1464" s="7">
        <v>98026.0</v>
      </c>
      <c r="M1464" s="4" t="s">
        <v>49</v>
      </c>
      <c r="N1464" s="4" t="s">
        <v>1506</v>
      </c>
      <c r="O1464" s="4" t="s">
        <v>51</v>
      </c>
      <c r="P1464" s="4" t="s">
        <v>76</v>
      </c>
      <c r="Q1464" s="4" t="s">
        <v>1507</v>
      </c>
      <c r="R1464" s="9">
        <v>39.624</v>
      </c>
      <c r="S1464" s="7">
        <v>3.0</v>
      </c>
      <c r="T1464" s="7">
        <v>0.2</v>
      </c>
      <c r="U1464" s="7">
        <v>13.8684</v>
      </c>
      <c r="V1464" s="10" t="str">
        <f t="shared" si="1"/>
        <v>2016-09</v>
      </c>
    </row>
    <row r="1465">
      <c r="A1465" s="7">
        <v>1464.0</v>
      </c>
      <c r="B1465" s="4" t="s">
        <v>4006</v>
      </c>
      <c r="C1465" s="8">
        <v>42623.0</v>
      </c>
      <c r="D1465" s="8">
        <v>42625.0</v>
      </c>
      <c r="E1465" s="4" t="s">
        <v>98</v>
      </c>
      <c r="F1465" s="4" t="s">
        <v>4007</v>
      </c>
      <c r="G1465" s="4" t="s">
        <v>4008</v>
      </c>
      <c r="H1465" s="4" t="s">
        <v>46</v>
      </c>
      <c r="I1465" s="4" t="s">
        <v>30</v>
      </c>
      <c r="J1465" s="4" t="s">
        <v>47</v>
      </c>
      <c r="K1465" s="4" t="s">
        <v>48</v>
      </c>
      <c r="L1465" s="7">
        <v>90049.0</v>
      </c>
      <c r="M1465" s="4" t="s">
        <v>49</v>
      </c>
      <c r="N1465" s="4" t="s">
        <v>1018</v>
      </c>
      <c r="O1465" s="4" t="s">
        <v>51</v>
      </c>
      <c r="P1465" s="4" t="s">
        <v>76</v>
      </c>
      <c r="Q1465" s="4" t="s">
        <v>1019</v>
      </c>
      <c r="R1465" s="9">
        <v>276.784</v>
      </c>
      <c r="S1465" s="7">
        <v>2.0</v>
      </c>
      <c r="T1465" s="7">
        <v>0.2</v>
      </c>
      <c r="U1465" s="7">
        <v>89.9548</v>
      </c>
      <c r="V1465" s="10" t="str">
        <f t="shared" si="1"/>
        <v>2016-09</v>
      </c>
    </row>
    <row r="1466">
      <c r="A1466" s="7">
        <v>1465.0</v>
      </c>
      <c r="B1466" s="4" t="s">
        <v>4009</v>
      </c>
      <c r="C1466" s="8">
        <v>42624.0</v>
      </c>
      <c r="D1466" s="8">
        <v>42630.0</v>
      </c>
      <c r="E1466" s="4" t="s">
        <v>26</v>
      </c>
      <c r="F1466" s="4" t="s">
        <v>4010</v>
      </c>
      <c r="G1466" s="4" t="s">
        <v>4011</v>
      </c>
      <c r="H1466" s="4" t="s">
        <v>46</v>
      </c>
      <c r="I1466" s="4" t="s">
        <v>30</v>
      </c>
      <c r="J1466" s="4" t="s">
        <v>261</v>
      </c>
      <c r="K1466" s="4" t="s">
        <v>48</v>
      </c>
      <c r="L1466" s="7">
        <v>92037.0</v>
      </c>
      <c r="M1466" s="4" t="s">
        <v>49</v>
      </c>
      <c r="N1466" s="4" t="s">
        <v>4012</v>
      </c>
      <c r="O1466" s="4" t="s">
        <v>51</v>
      </c>
      <c r="P1466" s="4" t="s">
        <v>124</v>
      </c>
      <c r="Q1466" s="4" t="s">
        <v>4013</v>
      </c>
      <c r="R1466" s="9">
        <v>7.61</v>
      </c>
      <c r="S1466" s="7">
        <v>1.0</v>
      </c>
      <c r="T1466" s="7">
        <v>0.0</v>
      </c>
      <c r="U1466" s="7">
        <v>3.5767</v>
      </c>
      <c r="V1466" s="10" t="str">
        <f t="shared" si="1"/>
        <v>2016-09</v>
      </c>
    </row>
    <row r="1467">
      <c r="A1467" s="7">
        <v>1466.0</v>
      </c>
      <c r="B1467" s="4" t="s">
        <v>4009</v>
      </c>
      <c r="C1467" s="8">
        <v>42624.0</v>
      </c>
      <c r="D1467" s="8">
        <v>42630.0</v>
      </c>
      <c r="E1467" s="4" t="s">
        <v>26</v>
      </c>
      <c r="F1467" s="4" t="s">
        <v>4010</v>
      </c>
      <c r="G1467" s="4" t="s">
        <v>4011</v>
      </c>
      <c r="H1467" s="4" t="s">
        <v>46</v>
      </c>
      <c r="I1467" s="4" t="s">
        <v>30</v>
      </c>
      <c r="J1467" s="4" t="s">
        <v>261</v>
      </c>
      <c r="K1467" s="4" t="s">
        <v>48</v>
      </c>
      <c r="L1467" s="7">
        <v>92037.0</v>
      </c>
      <c r="M1467" s="4" t="s">
        <v>49</v>
      </c>
      <c r="N1467" s="4" t="s">
        <v>1205</v>
      </c>
      <c r="O1467" s="4" t="s">
        <v>39</v>
      </c>
      <c r="P1467" s="4" t="s">
        <v>61</v>
      </c>
      <c r="Q1467" s="4" t="s">
        <v>1206</v>
      </c>
      <c r="R1467" s="9">
        <v>3347.37</v>
      </c>
      <c r="S1467" s="7">
        <v>13.0</v>
      </c>
      <c r="T1467" s="7">
        <v>0.0</v>
      </c>
      <c r="U1467" s="7">
        <v>636.0003</v>
      </c>
      <c r="V1467" s="10" t="str">
        <f t="shared" si="1"/>
        <v>2016-09</v>
      </c>
    </row>
    <row r="1468">
      <c r="A1468" s="7">
        <v>1467.0</v>
      </c>
      <c r="B1468" s="4" t="s">
        <v>4014</v>
      </c>
      <c r="C1468" s="8">
        <v>42624.0</v>
      </c>
      <c r="D1468" s="8">
        <v>42626.0</v>
      </c>
      <c r="E1468" s="4" t="s">
        <v>98</v>
      </c>
      <c r="F1468" s="4" t="s">
        <v>4015</v>
      </c>
      <c r="G1468" s="4" t="s">
        <v>4016</v>
      </c>
      <c r="H1468" s="4" t="s">
        <v>29</v>
      </c>
      <c r="I1468" s="4" t="s">
        <v>30</v>
      </c>
      <c r="J1468" s="4" t="s">
        <v>90</v>
      </c>
      <c r="K1468" s="4" t="s">
        <v>91</v>
      </c>
      <c r="L1468" s="7">
        <v>19143.0</v>
      </c>
      <c r="M1468" s="4" t="s">
        <v>33</v>
      </c>
      <c r="N1468" s="4" t="s">
        <v>4017</v>
      </c>
      <c r="O1468" s="4" t="s">
        <v>51</v>
      </c>
      <c r="P1468" s="4" t="s">
        <v>124</v>
      </c>
      <c r="Q1468" s="4" t="s">
        <v>4018</v>
      </c>
      <c r="R1468" s="9">
        <v>9.33104197530864</v>
      </c>
      <c r="S1468" s="7">
        <v>2.0</v>
      </c>
      <c r="T1468" s="7">
        <v>0.2</v>
      </c>
      <c r="U1468" s="7">
        <v>2.91595061728395</v>
      </c>
      <c r="V1468" s="10" t="str">
        <f t="shared" si="1"/>
        <v>2016-09</v>
      </c>
    </row>
    <row r="1469">
      <c r="A1469" s="7">
        <v>1468.0</v>
      </c>
      <c r="B1469" s="4" t="s">
        <v>4014</v>
      </c>
      <c r="C1469" s="8">
        <v>42624.0</v>
      </c>
      <c r="D1469" s="8">
        <v>42626.0</v>
      </c>
      <c r="E1469" s="4" t="s">
        <v>98</v>
      </c>
      <c r="F1469" s="4" t="s">
        <v>4015</v>
      </c>
      <c r="G1469" s="4" t="s">
        <v>4016</v>
      </c>
      <c r="H1469" s="4" t="s">
        <v>29</v>
      </c>
      <c r="I1469" s="4" t="s">
        <v>30</v>
      </c>
      <c r="J1469" s="4" t="s">
        <v>90</v>
      </c>
      <c r="K1469" s="4" t="s">
        <v>91</v>
      </c>
      <c r="L1469" s="7">
        <v>19143.0</v>
      </c>
      <c r="M1469" s="4" t="s">
        <v>33</v>
      </c>
      <c r="N1469" s="4" t="s">
        <v>4019</v>
      </c>
      <c r="O1469" s="4" t="s">
        <v>39</v>
      </c>
      <c r="P1469" s="4" t="s">
        <v>40</v>
      </c>
      <c r="Q1469" s="4" t="s">
        <v>4020</v>
      </c>
      <c r="R1469" s="9">
        <v>805.140355555556</v>
      </c>
      <c r="S1469" s="7">
        <v>9.0</v>
      </c>
      <c r="T1469" s="7">
        <v>0.4</v>
      </c>
      <c r="U1469" s="7">
        <v>-174.447077037037</v>
      </c>
      <c r="V1469" s="10" t="str">
        <f t="shared" si="1"/>
        <v>2016-09</v>
      </c>
    </row>
    <row r="1470">
      <c r="A1470" s="7">
        <v>1469.0</v>
      </c>
      <c r="B1470" s="4" t="s">
        <v>4021</v>
      </c>
      <c r="C1470" s="8">
        <v>42624.0</v>
      </c>
      <c r="D1470" s="8">
        <v>42630.0</v>
      </c>
      <c r="E1470" s="4" t="s">
        <v>26</v>
      </c>
      <c r="F1470" s="4" t="s">
        <v>2930</v>
      </c>
      <c r="G1470" s="4" t="s">
        <v>2931</v>
      </c>
      <c r="H1470" s="4" t="s">
        <v>112</v>
      </c>
      <c r="I1470" s="4" t="s">
        <v>30</v>
      </c>
      <c r="J1470" s="4" t="s">
        <v>156</v>
      </c>
      <c r="K1470" s="4" t="s">
        <v>157</v>
      </c>
      <c r="L1470" s="7">
        <v>43615.0</v>
      </c>
      <c r="M1470" s="4" t="s">
        <v>33</v>
      </c>
      <c r="N1470" s="4" t="s">
        <v>2364</v>
      </c>
      <c r="O1470" s="4" t="s">
        <v>51</v>
      </c>
      <c r="P1470" s="4" t="s">
        <v>76</v>
      </c>
      <c r="Q1470" s="4" t="s">
        <v>2365</v>
      </c>
      <c r="R1470" s="9">
        <v>24.7723259259259</v>
      </c>
      <c r="S1470" s="7">
        <v>3.0</v>
      </c>
      <c r="T1470" s="7">
        <v>0.7</v>
      </c>
      <c r="U1470" s="7">
        <v>-19.8178607407407</v>
      </c>
      <c r="V1470" s="10" t="str">
        <f t="shared" si="1"/>
        <v>2016-09</v>
      </c>
    </row>
    <row r="1471">
      <c r="A1471" s="7">
        <v>1470.0</v>
      </c>
      <c r="B1471" s="4" t="s">
        <v>4021</v>
      </c>
      <c r="C1471" s="8">
        <v>42624.0</v>
      </c>
      <c r="D1471" s="8">
        <v>42630.0</v>
      </c>
      <c r="E1471" s="4" t="s">
        <v>26</v>
      </c>
      <c r="F1471" s="4" t="s">
        <v>2930</v>
      </c>
      <c r="G1471" s="4" t="s">
        <v>2931</v>
      </c>
      <c r="H1471" s="4" t="s">
        <v>112</v>
      </c>
      <c r="I1471" s="4" t="s">
        <v>30</v>
      </c>
      <c r="J1471" s="4" t="s">
        <v>156</v>
      </c>
      <c r="K1471" s="4" t="s">
        <v>157</v>
      </c>
      <c r="L1471" s="7">
        <v>43615.0</v>
      </c>
      <c r="M1471" s="4" t="s">
        <v>33</v>
      </c>
      <c r="N1471" s="4" t="s">
        <v>2626</v>
      </c>
      <c r="O1471" s="4" t="s">
        <v>51</v>
      </c>
      <c r="P1471" s="4" t="s">
        <v>52</v>
      </c>
      <c r="Q1471" s="4" t="s">
        <v>2627</v>
      </c>
      <c r="R1471" s="9">
        <v>41.4418436213992</v>
      </c>
      <c r="S1471" s="7">
        <v>5.0</v>
      </c>
      <c r="T1471" s="7">
        <v>0.2</v>
      </c>
      <c r="U1471" s="7">
        <v>4.14418436213992</v>
      </c>
      <c r="V1471" s="10" t="str">
        <f t="shared" si="1"/>
        <v>2016-09</v>
      </c>
    </row>
    <row r="1472">
      <c r="A1472" s="7">
        <v>1471.0</v>
      </c>
      <c r="B1472" s="4" t="s">
        <v>4022</v>
      </c>
      <c r="C1472" s="8">
        <v>42624.0</v>
      </c>
      <c r="D1472" s="8">
        <v>42629.0</v>
      </c>
      <c r="E1472" s="4" t="s">
        <v>26</v>
      </c>
      <c r="F1472" s="4" t="s">
        <v>619</v>
      </c>
      <c r="G1472" s="4" t="s">
        <v>620</v>
      </c>
      <c r="H1472" s="4" t="s">
        <v>46</v>
      </c>
      <c r="I1472" s="4" t="s">
        <v>30</v>
      </c>
      <c r="J1472" s="4" t="s">
        <v>2254</v>
      </c>
      <c r="K1472" s="4" t="s">
        <v>429</v>
      </c>
      <c r="L1472" s="7">
        <v>23602.0</v>
      </c>
      <c r="M1472" s="4" t="s">
        <v>83</v>
      </c>
      <c r="N1472" s="4" t="s">
        <v>4023</v>
      </c>
      <c r="O1472" s="4" t="s">
        <v>39</v>
      </c>
      <c r="P1472" s="4" t="s">
        <v>85</v>
      </c>
      <c r="Q1472" s="4" t="s">
        <v>4024</v>
      </c>
      <c r="R1472" s="9">
        <v>1216.15661448413</v>
      </c>
      <c r="S1472" s="7">
        <v>8.0</v>
      </c>
      <c r="T1472" s="7">
        <v>0.0</v>
      </c>
      <c r="U1472" s="7">
        <v>571.593608807541</v>
      </c>
      <c r="V1472" s="10" t="str">
        <f t="shared" si="1"/>
        <v>2016-09</v>
      </c>
    </row>
    <row r="1473">
      <c r="A1473" s="7">
        <v>1472.0</v>
      </c>
      <c r="B1473" s="4" t="s">
        <v>4022</v>
      </c>
      <c r="C1473" s="8">
        <v>42624.0</v>
      </c>
      <c r="D1473" s="8">
        <v>42629.0</v>
      </c>
      <c r="E1473" s="4" t="s">
        <v>26</v>
      </c>
      <c r="F1473" s="4" t="s">
        <v>619</v>
      </c>
      <c r="G1473" s="4" t="s">
        <v>620</v>
      </c>
      <c r="H1473" s="4" t="s">
        <v>46</v>
      </c>
      <c r="I1473" s="4" t="s">
        <v>30</v>
      </c>
      <c r="J1473" s="4" t="s">
        <v>2254</v>
      </c>
      <c r="K1473" s="4" t="s">
        <v>429</v>
      </c>
      <c r="L1473" s="7">
        <v>23602.0</v>
      </c>
      <c r="M1473" s="4" t="s">
        <v>83</v>
      </c>
      <c r="N1473" s="4" t="s">
        <v>1429</v>
      </c>
      <c r="O1473" s="4" t="s">
        <v>51</v>
      </c>
      <c r="P1473" s="4" t="s">
        <v>205</v>
      </c>
      <c r="Q1473" s="4" t="s">
        <v>1430</v>
      </c>
      <c r="R1473" s="9">
        <v>8.3663450179417</v>
      </c>
      <c r="S1473" s="7">
        <v>1.0</v>
      </c>
      <c r="T1473" s="7">
        <v>0.0</v>
      </c>
      <c r="U1473" s="7">
        <v>4.09950905879143</v>
      </c>
      <c r="V1473" s="10" t="str">
        <f t="shared" si="1"/>
        <v>2016-09</v>
      </c>
    </row>
    <row r="1474">
      <c r="A1474" s="7">
        <v>1473.0</v>
      </c>
      <c r="B1474" s="4" t="s">
        <v>4025</v>
      </c>
      <c r="C1474" s="8">
        <v>42624.0</v>
      </c>
      <c r="D1474" s="8">
        <v>42630.0</v>
      </c>
      <c r="E1474" s="4" t="s">
        <v>26</v>
      </c>
      <c r="F1474" s="4" t="s">
        <v>4026</v>
      </c>
      <c r="G1474" s="4" t="s">
        <v>4027</v>
      </c>
      <c r="H1474" s="4" t="s">
        <v>46</v>
      </c>
      <c r="I1474" s="4" t="s">
        <v>30</v>
      </c>
      <c r="J1474" s="4" t="s">
        <v>2978</v>
      </c>
      <c r="K1474" s="4" t="s">
        <v>48</v>
      </c>
      <c r="L1474" s="7">
        <v>95123.0</v>
      </c>
      <c r="M1474" s="4" t="s">
        <v>49</v>
      </c>
      <c r="N1474" s="4" t="s">
        <v>4028</v>
      </c>
      <c r="O1474" s="4" t="s">
        <v>51</v>
      </c>
      <c r="P1474" s="4" t="s">
        <v>52</v>
      </c>
      <c r="Q1474" s="4" t="s">
        <v>4029</v>
      </c>
      <c r="R1474" s="9">
        <v>332.94</v>
      </c>
      <c r="S1474" s="7">
        <v>3.0</v>
      </c>
      <c r="T1474" s="7">
        <v>0.0</v>
      </c>
      <c r="U1474" s="7">
        <v>6.6588</v>
      </c>
      <c r="V1474" s="10" t="str">
        <f t="shared" si="1"/>
        <v>2016-09</v>
      </c>
    </row>
    <row r="1475">
      <c r="A1475" s="7">
        <v>1474.0</v>
      </c>
      <c r="B1475" s="4" t="s">
        <v>4025</v>
      </c>
      <c r="C1475" s="8">
        <v>42624.0</v>
      </c>
      <c r="D1475" s="8">
        <v>42630.0</v>
      </c>
      <c r="E1475" s="4" t="s">
        <v>26</v>
      </c>
      <c r="F1475" s="4" t="s">
        <v>4026</v>
      </c>
      <c r="G1475" s="4" t="s">
        <v>4027</v>
      </c>
      <c r="H1475" s="4" t="s">
        <v>46</v>
      </c>
      <c r="I1475" s="4" t="s">
        <v>30</v>
      </c>
      <c r="J1475" s="4" t="s">
        <v>2978</v>
      </c>
      <c r="K1475" s="4" t="s">
        <v>48</v>
      </c>
      <c r="L1475" s="7">
        <v>95123.0</v>
      </c>
      <c r="M1475" s="4" t="s">
        <v>49</v>
      </c>
      <c r="N1475" s="4" t="s">
        <v>2364</v>
      </c>
      <c r="O1475" s="4" t="s">
        <v>51</v>
      </c>
      <c r="P1475" s="4" t="s">
        <v>76</v>
      </c>
      <c r="Q1475" s="4" t="s">
        <v>2365</v>
      </c>
      <c r="R1475" s="9">
        <v>39.872</v>
      </c>
      <c r="S1475" s="7">
        <v>2.0</v>
      </c>
      <c r="T1475" s="7">
        <v>0.2</v>
      </c>
      <c r="U1475" s="7">
        <v>12.9584</v>
      </c>
      <c r="V1475" s="10" t="str">
        <f t="shared" si="1"/>
        <v>2016-09</v>
      </c>
    </row>
    <row r="1476">
      <c r="A1476" s="7">
        <v>1475.0</v>
      </c>
      <c r="B1476" s="4" t="s">
        <v>4030</v>
      </c>
      <c r="C1476" s="8">
        <v>42624.0</v>
      </c>
      <c r="D1476" s="8">
        <v>42627.0</v>
      </c>
      <c r="E1476" s="4" t="s">
        <v>43</v>
      </c>
      <c r="F1476" s="4" t="s">
        <v>1986</v>
      </c>
      <c r="G1476" s="4" t="s">
        <v>1987</v>
      </c>
      <c r="H1476" s="4" t="s">
        <v>46</v>
      </c>
      <c r="I1476" s="4" t="s">
        <v>30</v>
      </c>
      <c r="J1476" s="4" t="s">
        <v>2634</v>
      </c>
      <c r="K1476" s="4" t="s">
        <v>2635</v>
      </c>
      <c r="L1476" s="7">
        <v>67212.0</v>
      </c>
      <c r="M1476" s="4" t="s">
        <v>59</v>
      </c>
      <c r="N1476" s="4" t="s">
        <v>767</v>
      </c>
      <c r="O1476" s="4" t="s">
        <v>39</v>
      </c>
      <c r="P1476" s="4" t="s">
        <v>40</v>
      </c>
      <c r="Q1476" s="4" t="s">
        <v>768</v>
      </c>
      <c r="R1476" s="9">
        <v>248.242386831276</v>
      </c>
      <c r="S1476" s="7">
        <v>5.0</v>
      </c>
      <c r="T1476" s="7">
        <v>0.0</v>
      </c>
      <c r="U1476" s="7">
        <v>69.5078683127572</v>
      </c>
      <c r="V1476" s="10" t="str">
        <f t="shared" si="1"/>
        <v>2016-09</v>
      </c>
    </row>
    <row r="1477">
      <c r="A1477" s="7">
        <v>1476.0</v>
      </c>
      <c r="B1477" s="4" t="s">
        <v>4031</v>
      </c>
      <c r="C1477" s="8">
        <v>42624.0</v>
      </c>
      <c r="D1477" s="8">
        <v>42629.0</v>
      </c>
      <c r="E1477" s="4" t="s">
        <v>26</v>
      </c>
      <c r="F1477" s="4" t="s">
        <v>1847</v>
      </c>
      <c r="G1477" s="4" t="s">
        <v>1848</v>
      </c>
      <c r="H1477" s="4" t="s">
        <v>46</v>
      </c>
      <c r="I1477" s="4" t="s">
        <v>30</v>
      </c>
      <c r="J1477" s="4" t="s">
        <v>384</v>
      </c>
      <c r="K1477" s="4" t="s">
        <v>385</v>
      </c>
      <c r="L1477" s="7">
        <v>60653.0</v>
      </c>
      <c r="M1477" s="4" t="s">
        <v>59</v>
      </c>
      <c r="N1477" s="4" t="s">
        <v>4032</v>
      </c>
      <c r="O1477" s="4" t="s">
        <v>51</v>
      </c>
      <c r="P1477" s="4" t="s">
        <v>297</v>
      </c>
      <c r="Q1477" s="4" t="s">
        <v>4033</v>
      </c>
      <c r="R1477" s="9">
        <v>6.62716049382716</v>
      </c>
      <c r="S1477" s="7">
        <v>2.0</v>
      </c>
      <c r="T1477" s="7">
        <v>0.2</v>
      </c>
      <c r="U1477" s="7">
        <v>2.31950617283951</v>
      </c>
      <c r="V1477" s="10" t="str">
        <f t="shared" si="1"/>
        <v>2016-09</v>
      </c>
    </row>
    <row r="1478">
      <c r="A1478" s="7">
        <v>1477.0</v>
      </c>
      <c r="B1478" s="4" t="s">
        <v>4031</v>
      </c>
      <c r="C1478" s="8">
        <v>42624.0</v>
      </c>
      <c r="D1478" s="8">
        <v>42629.0</v>
      </c>
      <c r="E1478" s="4" t="s">
        <v>26</v>
      </c>
      <c r="F1478" s="4" t="s">
        <v>1847</v>
      </c>
      <c r="G1478" s="4" t="s">
        <v>1848</v>
      </c>
      <c r="H1478" s="4" t="s">
        <v>46</v>
      </c>
      <c r="I1478" s="4" t="s">
        <v>30</v>
      </c>
      <c r="J1478" s="4" t="s">
        <v>384</v>
      </c>
      <c r="K1478" s="4" t="s">
        <v>385</v>
      </c>
      <c r="L1478" s="7">
        <v>60653.0</v>
      </c>
      <c r="M1478" s="4" t="s">
        <v>59</v>
      </c>
      <c r="N1478" s="4" t="s">
        <v>990</v>
      </c>
      <c r="O1478" s="4" t="s">
        <v>51</v>
      </c>
      <c r="P1478" s="4" t="s">
        <v>76</v>
      </c>
      <c r="Q1478" s="4" t="s">
        <v>991</v>
      </c>
      <c r="R1478" s="9">
        <v>2.10743703703704</v>
      </c>
      <c r="S1478" s="7">
        <v>3.0</v>
      </c>
      <c r="T1478" s="7">
        <v>0.8</v>
      </c>
      <c r="U1478" s="7">
        <v>-3.58264296296296</v>
      </c>
      <c r="V1478" s="10" t="str">
        <f t="shared" si="1"/>
        <v>2016-09</v>
      </c>
    </row>
    <row r="1479">
      <c r="A1479" s="7">
        <v>1478.0</v>
      </c>
      <c r="B1479" s="4" t="s">
        <v>4034</v>
      </c>
      <c r="C1479" s="8">
        <v>42624.0</v>
      </c>
      <c r="D1479" s="8">
        <v>42626.0</v>
      </c>
      <c r="E1479" s="4" t="s">
        <v>43</v>
      </c>
      <c r="F1479" s="4" t="s">
        <v>2191</v>
      </c>
      <c r="G1479" s="4" t="s">
        <v>2192</v>
      </c>
      <c r="H1479" s="4" t="s">
        <v>29</v>
      </c>
      <c r="I1479" s="4" t="s">
        <v>30</v>
      </c>
      <c r="J1479" s="4" t="s">
        <v>1701</v>
      </c>
      <c r="K1479" s="4" t="s">
        <v>469</v>
      </c>
      <c r="L1479" s="7">
        <v>85023.0</v>
      </c>
      <c r="M1479" s="4" t="s">
        <v>49</v>
      </c>
      <c r="N1479" s="4" t="s">
        <v>4035</v>
      </c>
      <c r="O1479" s="4" t="s">
        <v>51</v>
      </c>
      <c r="P1479" s="4" t="s">
        <v>93</v>
      </c>
      <c r="Q1479" s="4" t="s">
        <v>4036</v>
      </c>
      <c r="R1479" s="9">
        <v>2.912</v>
      </c>
      <c r="S1479" s="7">
        <v>2.0</v>
      </c>
      <c r="T1479" s="7">
        <v>0.2</v>
      </c>
      <c r="U1479" s="7">
        <v>0.91</v>
      </c>
      <c r="V1479" s="10" t="str">
        <f t="shared" si="1"/>
        <v>2016-09</v>
      </c>
    </row>
    <row r="1480">
      <c r="A1480" s="7">
        <v>1479.0</v>
      </c>
      <c r="B1480" s="4" t="s">
        <v>4034</v>
      </c>
      <c r="C1480" s="8">
        <v>42624.0</v>
      </c>
      <c r="D1480" s="8">
        <v>42626.0</v>
      </c>
      <c r="E1480" s="4" t="s">
        <v>43</v>
      </c>
      <c r="F1480" s="4" t="s">
        <v>2191</v>
      </c>
      <c r="G1480" s="4" t="s">
        <v>2192</v>
      </c>
      <c r="H1480" s="4" t="s">
        <v>29</v>
      </c>
      <c r="I1480" s="4" t="s">
        <v>30</v>
      </c>
      <c r="J1480" s="4" t="s">
        <v>1701</v>
      </c>
      <c r="K1480" s="4" t="s">
        <v>469</v>
      </c>
      <c r="L1480" s="7">
        <v>85023.0</v>
      </c>
      <c r="M1480" s="4" t="s">
        <v>49</v>
      </c>
      <c r="N1480" s="4" t="s">
        <v>4037</v>
      </c>
      <c r="O1480" s="4" t="s">
        <v>51</v>
      </c>
      <c r="P1480" s="4" t="s">
        <v>124</v>
      </c>
      <c r="Q1480" s="4" t="s">
        <v>4038</v>
      </c>
      <c r="R1480" s="9">
        <v>20.736</v>
      </c>
      <c r="S1480" s="7">
        <v>4.0</v>
      </c>
      <c r="T1480" s="7">
        <v>0.2</v>
      </c>
      <c r="U1480" s="7">
        <v>7.2576</v>
      </c>
      <c r="V1480" s="10" t="str">
        <f t="shared" si="1"/>
        <v>2016-09</v>
      </c>
    </row>
    <row r="1481">
      <c r="A1481" s="7">
        <v>1480.0</v>
      </c>
      <c r="B1481" s="4" t="s">
        <v>4034</v>
      </c>
      <c r="C1481" s="8">
        <v>42624.0</v>
      </c>
      <c r="D1481" s="8">
        <v>42626.0</v>
      </c>
      <c r="E1481" s="4" t="s">
        <v>43</v>
      </c>
      <c r="F1481" s="4" t="s">
        <v>2191</v>
      </c>
      <c r="G1481" s="4" t="s">
        <v>2192</v>
      </c>
      <c r="H1481" s="4" t="s">
        <v>29</v>
      </c>
      <c r="I1481" s="4" t="s">
        <v>30</v>
      </c>
      <c r="J1481" s="4" t="s">
        <v>1701</v>
      </c>
      <c r="K1481" s="4" t="s">
        <v>469</v>
      </c>
      <c r="L1481" s="7">
        <v>85023.0</v>
      </c>
      <c r="M1481" s="4" t="s">
        <v>49</v>
      </c>
      <c r="N1481" s="4" t="s">
        <v>2335</v>
      </c>
      <c r="O1481" s="4" t="s">
        <v>51</v>
      </c>
      <c r="P1481" s="4" t="s">
        <v>124</v>
      </c>
      <c r="Q1481" s="4" t="s">
        <v>2336</v>
      </c>
      <c r="R1481" s="9">
        <v>9.568</v>
      </c>
      <c r="S1481" s="7">
        <v>2.0</v>
      </c>
      <c r="T1481" s="7">
        <v>0.2</v>
      </c>
      <c r="U1481" s="7">
        <v>2.99</v>
      </c>
      <c r="V1481" s="10" t="str">
        <f t="shared" si="1"/>
        <v>2016-09</v>
      </c>
    </row>
    <row r="1482">
      <c r="A1482" s="7">
        <v>1481.0</v>
      </c>
      <c r="B1482" s="4" t="s">
        <v>4039</v>
      </c>
      <c r="C1482" s="8">
        <v>42624.0</v>
      </c>
      <c r="D1482" s="8">
        <v>42630.0</v>
      </c>
      <c r="E1482" s="4" t="s">
        <v>26</v>
      </c>
      <c r="F1482" s="4" t="s">
        <v>4040</v>
      </c>
      <c r="G1482" s="4" t="s">
        <v>4041</v>
      </c>
      <c r="H1482" s="4" t="s">
        <v>46</v>
      </c>
      <c r="I1482" s="4" t="s">
        <v>30</v>
      </c>
      <c r="J1482" s="4" t="s">
        <v>455</v>
      </c>
      <c r="K1482" s="4" t="s">
        <v>58</v>
      </c>
      <c r="L1482" s="7">
        <v>77041.0</v>
      </c>
      <c r="M1482" s="4" t="s">
        <v>59</v>
      </c>
      <c r="N1482" s="4" t="s">
        <v>823</v>
      </c>
      <c r="O1482" s="4" t="s">
        <v>51</v>
      </c>
      <c r="P1482" s="4" t="s">
        <v>205</v>
      </c>
      <c r="Q1482" s="4" t="s">
        <v>824</v>
      </c>
      <c r="R1482" s="9">
        <v>109.975519341564</v>
      </c>
      <c r="S1482" s="7">
        <v>2.0</v>
      </c>
      <c r="T1482" s="7">
        <v>0.2</v>
      </c>
      <c r="U1482" s="7">
        <v>37.1167377777778</v>
      </c>
      <c r="V1482" s="10" t="str">
        <f t="shared" si="1"/>
        <v>2016-09</v>
      </c>
    </row>
    <row r="1483">
      <c r="A1483" s="7">
        <v>1482.0</v>
      </c>
      <c r="B1483" s="4" t="s">
        <v>4042</v>
      </c>
      <c r="C1483" s="8">
        <v>42625.0</v>
      </c>
      <c r="D1483" s="8">
        <v>42627.0</v>
      </c>
      <c r="E1483" s="4" t="s">
        <v>98</v>
      </c>
      <c r="F1483" s="4" t="s">
        <v>88</v>
      </c>
      <c r="G1483" s="4" t="s">
        <v>89</v>
      </c>
      <c r="H1483" s="4" t="s">
        <v>29</v>
      </c>
      <c r="I1483" s="4" t="s">
        <v>30</v>
      </c>
      <c r="J1483" s="4" t="s">
        <v>4043</v>
      </c>
      <c r="K1483" s="4" t="s">
        <v>741</v>
      </c>
      <c r="L1483" s="7">
        <v>80004.0</v>
      </c>
      <c r="M1483" s="4" t="s">
        <v>49</v>
      </c>
      <c r="N1483" s="4" t="s">
        <v>4044</v>
      </c>
      <c r="O1483" s="4" t="s">
        <v>35</v>
      </c>
      <c r="P1483" s="4" t="s">
        <v>121</v>
      </c>
      <c r="Q1483" s="4" t="s">
        <v>4045</v>
      </c>
      <c r="R1483" s="9">
        <v>15.136</v>
      </c>
      <c r="S1483" s="7">
        <v>4.0</v>
      </c>
      <c r="T1483" s="7">
        <v>0.2</v>
      </c>
      <c r="U1483" s="7">
        <v>3.5948</v>
      </c>
      <c r="V1483" s="10" t="str">
        <f t="shared" si="1"/>
        <v>2016-09</v>
      </c>
    </row>
    <row r="1484">
      <c r="A1484" s="7">
        <v>1483.0</v>
      </c>
      <c r="B1484" s="4" t="s">
        <v>4042</v>
      </c>
      <c r="C1484" s="8">
        <v>42625.0</v>
      </c>
      <c r="D1484" s="8">
        <v>42627.0</v>
      </c>
      <c r="E1484" s="4" t="s">
        <v>98</v>
      </c>
      <c r="F1484" s="4" t="s">
        <v>88</v>
      </c>
      <c r="G1484" s="4" t="s">
        <v>89</v>
      </c>
      <c r="H1484" s="4" t="s">
        <v>29</v>
      </c>
      <c r="I1484" s="4" t="s">
        <v>30</v>
      </c>
      <c r="J1484" s="4" t="s">
        <v>4043</v>
      </c>
      <c r="K1484" s="4" t="s">
        <v>741</v>
      </c>
      <c r="L1484" s="7">
        <v>80004.0</v>
      </c>
      <c r="M1484" s="4" t="s">
        <v>49</v>
      </c>
      <c r="N1484" s="4" t="s">
        <v>1532</v>
      </c>
      <c r="O1484" s="4" t="s">
        <v>35</v>
      </c>
      <c r="P1484" s="4" t="s">
        <v>263</v>
      </c>
      <c r="Q1484" s="4" t="s">
        <v>1533</v>
      </c>
      <c r="R1484" s="9">
        <v>466.768</v>
      </c>
      <c r="S1484" s="7">
        <v>2.0</v>
      </c>
      <c r="T1484" s="7">
        <v>0.2</v>
      </c>
      <c r="U1484" s="7">
        <v>52.5114</v>
      </c>
      <c r="V1484" s="10" t="str">
        <f t="shared" si="1"/>
        <v>2016-09</v>
      </c>
    </row>
    <row r="1485">
      <c r="A1485" s="7">
        <v>1484.0</v>
      </c>
      <c r="B1485" s="4" t="s">
        <v>4042</v>
      </c>
      <c r="C1485" s="8">
        <v>42625.0</v>
      </c>
      <c r="D1485" s="8">
        <v>42627.0</v>
      </c>
      <c r="E1485" s="4" t="s">
        <v>98</v>
      </c>
      <c r="F1485" s="4" t="s">
        <v>88</v>
      </c>
      <c r="G1485" s="4" t="s">
        <v>89</v>
      </c>
      <c r="H1485" s="4" t="s">
        <v>29</v>
      </c>
      <c r="I1485" s="4" t="s">
        <v>30</v>
      </c>
      <c r="J1485" s="4" t="s">
        <v>4043</v>
      </c>
      <c r="K1485" s="4" t="s">
        <v>741</v>
      </c>
      <c r="L1485" s="7">
        <v>80004.0</v>
      </c>
      <c r="M1485" s="4" t="s">
        <v>49</v>
      </c>
      <c r="N1485" s="4" t="s">
        <v>3301</v>
      </c>
      <c r="O1485" s="4" t="s">
        <v>35</v>
      </c>
      <c r="P1485" s="4" t="s">
        <v>121</v>
      </c>
      <c r="Q1485" s="4" t="s">
        <v>3302</v>
      </c>
      <c r="R1485" s="9">
        <v>15.232</v>
      </c>
      <c r="S1485" s="7">
        <v>1.0</v>
      </c>
      <c r="T1485" s="7">
        <v>0.2</v>
      </c>
      <c r="U1485" s="7">
        <v>1.7136</v>
      </c>
      <c r="V1485" s="10" t="str">
        <f t="shared" si="1"/>
        <v>2016-09</v>
      </c>
    </row>
    <row r="1486">
      <c r="A1486" s="7">
        <v>1485.0</v>
      </c>
      <c r="B1486" s="4" t="s">
        <v>4042</v>
      </c>
      <c r="C1486" s="8">
        <v>42625.0</v>
      </c>
      <c r="D1486" s="8">
        <v>42627.0</v>
      </c>
      <c r="E1486" s="4" t="s">
        <v>98</v>
      </c>
      <c r="F1486" s="4" t="s">
        <v>88</v>
      </c>
      <c r="G1486" s="4" t="s">
        <v>89</v>
      </c>
      <c r="H1486" s="4" t="s">
        <v>29</v>
      </c>
      <c r="I1486" s="4" t="s">
        <v>30</v>
      </c>
      <c r="J1486" s="4" t="s">
        <v>4043</v>
      </c>
      <c r="K1486" s="4" t="s">
        <v>741</v>
      </c>
      <c r="L1486" s="7">
        <v>80004.0</v>
      </c>
      <c r="M1486" s="4" t="s">
        <v>49</v>
      </c>
      <c r="N1486" s="4" t="s">
        <v>4046</v>
      </c>
      <c r="O1486" s="4" t="s">
        <v>51</v>
      </c>
      <c r="P1486" s="4" t="s">
        <v>297</v>
      </c>
      <c r="Q1486" s="4" t="s">
        <v>4047</v>
      </c>
      <c r="R1486" s="9">
        <v>6.264</v>
      </c>
      <c r="S1486" s="7">
        <v>3.0</v>
      </c>
      <c r="T1486" s="7">
        <v>0.2</v>
      </c>
      <c r="U1486" s="7">
        <v>2.0358</v>
      </c>
      <c r="V1486" s="10" t="str">
        <f t="shared" si="1"/>
        <v>2016-09</v>
      </c>
    </row>
    <row r="1487">
      <c r="A1487" s="7">
        <v>1486.0</v>
      </c>
      <c r="B1487" s="4" t="s">
        <v>4048</v>
      </c>
      <c r="C1487" s="8">
        <v>42625.0</v>
      </c>
      <c r="D1487" s="8">
        <v>42629.0</v>
      </c>
      <c r="E1487" s="4" t="s">
        <v>26</v>
      </c>
      <c r="F1487" s="4" t="s">
        <v>1384</v>
      </c>
      <c r="G1487" s="4" t="s">
        <v>1385</v>
      </c>
      <c r="H1487" s="4" t="s">
        <v>46</v>
      </c>
      <c r="I1487" s="4" t="s">
        <v>30</v>
      </c>
      <c r="J1487" s="4" t="s">
        <v>163</v>
      </c>
      <c r="K1487" s="4" t="s">
        <v>164</v>
      </c>
      <c r="L1487" s="7">
        <v>98103.0</v>
      </c>
      <c r="M1487" s="4" t="s">
        <v>49</v>
      </c>
      <c r="N1487" s="4" t="s">
        <v>3416</v>
      </c>
      <c r="O1487" s="4" t="s">
        <v>51</v>
      </c>
      <c r="P1487" s="4" t="s">
        <v>272</v>
      </c>
      <c r="Q1487" s="4" t="s">
        <v>3417</v>
      </c>
      <c r="R1487" s="9">
        <v>10.47</v>
      </c>
      <c r="S1487" s="7">
        <v>3.0</v>
      </c>
      <c r="T1487" s="7">
        <v>0.0</v>
      </c>
      <c r="U1487" s="7">
        <v>4.8162</v>
      </c>
      <c r="V1487" s="10" t="str">
        <f t="shared" si="1"/>
        <v>2016-09</v>
      </c>
    </row>
    <row r="1488">
      <c r="A1488" s="7">
        <v>1487.0</v>
      </c>
      <c r="B1488" s="4" t="s">
        <v>4048</v>
      </c>
      <c r="C1488" s="8">
        <v>42625.0</v>
      </c>
      <c r="D1488" s="8">
        <v>42629.0</v>
      </c>
      <c r="E1488" s="4" t="s">
        <v>26</v>
      </c>
      <c r="F1488" s="4" t="s">
        <v>1384</v>
      </c>
      <c r="G1488" s="4" t="s">
        <v>1385</v>
      </c>
      <c r="H1488" s="4" t="s">
        <v>46</v>
      </c>
      <c r="I1488" s="4" t="s">
        <v>30</v>
      </c>
      <c r="J1488" s="4" t="s">
        <v>163</v>
      </c>
      <c r="K1488" s="4" t="s">
        <v>164</v>
      </c>
      <c r="L1488" s="7">
        <v>98103.0</v>
      </c>
      <c r="M1488" s="4" t="s">
        <v>49</v>
      </c>
      <c r="N1488" s="4" t="s">
        <v>2554</v>
      </c>
      <c r="O1488" s="4" t="s">
        <v>51</v>
      </c>
      <c r="P1488" s="4" t="s">
        <v>297</v>
      </c>
      <c r="Q1488" s="4" t="s">
        <v>2555</v>
      </c>
      <c r="R1488" s="9">
        <v>11.07</v>
      </c>
      <c r="S1488" s="7">
        <v>3.0</v>
      </c>
      <c r="T1488" s="7">
        <v>0.0</v>
      </c>
      <c r="U1488" s="7">
        <v>5.2029</v>
      </c>
      <c r="V1488" s="10" t="str">
        <f t="shared" si="1"/>
        <v>2016-09</v>
      </c>
    </row>
    <row r="1489">
      <c r="A1489" s="7">
        <v>1488.0</v>
      </c>
      <c r="B1489" s="4" t="s">
        <v>4048</v>
      </c>
      <c r="C1489" s="8">
        <v>42625.0</v>
      </c>
      <c r="D1489" s="8">
        <v>42629.0</v>
      </c>
      <c r="E1489" s="4" t="s">
        <v>26</v>
      </c>
      <c r="F1489" s="4" t="s">
        <v>1384</v>
      </c>
      <c r="G1489" s="4" t="s">
        <v>1385</v>
      </c>
      <c r="H1489" s="4" t="s">
        <v>46</v>
      </c>
      <c r="I1489" s="4" t="s">
        <v>30</v>
      </c>
      <c r="J1489" s="4" t="s">
        <v>163</v>
      </c>
      <c r="K1489" s="4" t="s">
        <v>164</v>
      </c>
      <c r="L1489" s="7">
        <v>98103.0</v>
      </c>
      <c r="M1489" s="4" t="s">
        <v>49</v>
      </c>
      <c r="N1489" s="4" t="s">
        <v>2102</v>
      </c>
      <c r="O1489" s="4" t="s">
        <v>51</v>
      </c>
      <c r="P1489" s="4" t="s">
        <v>76</v>
      </c>
      <c r="Q1489" s="4" t="s">
        <v>2103</v>
      </c>
      <c r="R1489" s="9">
        <v>20.704</v>
      </c>
      <c r="S1489" s="7">
        <v>4.0</v>
      </c>
      <c r="T1489" s="7">
        <v>0.2</v>
      </c>
      <c r="U1489" s="7">
        <v>7.764</v>
      </c>
      <c r="V1489" s="10" t="str">
        <f t="shared" si="1"/>
        <v>2016-09</v>
      </c>
    </row>
    <row r="1490">
      <c r="A1490" s="7">
        <v>1489.0</v>
      </c>
      <c r="B1490" s="4" t="s">
        <v>4049</v>
      </c>
      <c r="C1490" s="8">
        <v>42625.0</v>
      </c>
      <c r="D1490" s="8">
        <v>42630.0</v>
      </c>
      <c r="E1490" s="4" t="s">
        <v>26</v>
      </c>
      <c r="F1490" s="4" t="s">
        <v>99</v>
      </c>
      <c r="G1490" s="4" t="s">
        <v>100</v>
      </c>
      <c r="H1490" s="4" t="s">
        <v>29</v>
      </c>
      <c r="I1490" s="4" t="s">
        <v>30</v>
      </c>
      <c r="J1490" s="4" t="s">
        <v>178</v>
      </c>
      <c r="K1490" s="4" t="s">
        <v>429</v>
      </c>
      <c r="L1490" s="7">
        <v>22153.0</v>
      </c>
      <c r="M1490" s="4" t="s">
        <v>83</v>
      </c>
      <c r="N1490" s="4" t="s">
        <v>2759</v>
      </c>
      <c r="O1490" s="4" t="s">
        <v>39</v>
      </c>
      <c r="P1490" s="4" t="s">
        <v>61</v>
      </c>
      <c r="Q1490" s="4" t="s">
        <v>2760</v>
      </c>
      <c r="R1490" s="9">
        <v>15.7779907426575</v>
      </c>
      <c r="S1490" s="7">
        <v>3.0</v>
      </c>
      <c r="T1490" s="7">
        <v>0.0</v>
      </c>
      <c r="U1490" s="7">
        <v>1.2622392594126</v>
      </c>
      <c r="V1490" s="10" t="str">
        <f t="shared" si="1"/>
        <v>2016-09</v>
      </c>
    </row>
    <row r="1491">
      <c r="A1491" s="7">
        <v>1490.0</v>
      </c>
      <c r="B1491" s="4" t="s">
        <v>4049</v>
      </c>
      <c r="C1491" s="8">
        <v>42625.0</v>
      </c>
      <c r="D1491" s="8">
        <v>42630.0</v>
      </c>
      <c r="E1491" s="4" t="s">
        <v>26</v>
      </c>
      <c r="F1491" s="4" t="s">
        <v>99</v>
      </c>
      <c r="G1491" s="4" t="s">
        <v>100</v>
      </c>
      <c r="H1491" s="4" t="s">
        <v>29</v>
      </c>
      <c r="I1491" s="4" t="s">
        <v>30</v>
      </c>
      <c r="J1491" s="4" t="s">
        <v>178</v>
      </c>
      <c r="K1491" s="4" t="s">
        <v>429</v>
      </c>
      <c r="L1491" s="7">
        <v>22153.0</v>
      </c>
      <c r="M1491" s="4" t="s">
        <v>83</v>
      </c>
      <c r="N1491" s="4" t="s">
        <v>4050</v>
      </c>
      <c r="O1491" s="4" t="s">
        <v>51</v>
      </c>
      <c r="P1491" s="4" t="s">
        <v>272</v>
      </c>
      <c r="Q1491" s="4" t="s">
        <v>722</v>
      </c>
      <c r="R1491" s="9">
        <v>8.52446318400141</v>
      </c>
      <c r="S1491" s="7">
        <v>3.0</v>
      </c>
      <c r="T1491" s="7">
        <v>0.0</v>
      </c>
      <c r="U1491" s="7">
        <v>3.92125306464065</v>
      </c>
      <c r="V1491" s="10" t="str">
        <f t="shared" si="1"/>
        <v>2016-09</v>
      </c>
    </row>
    <row r="1492">
      <c r="A1492" s="7">
        <v>1491.0</v>
      </c>
      <c r="B1492" s="4" t="s">
        <v>4049</v>
      </c>
      <c r="C1492" s="8">
        <v>42625.0</v>
      </c>
      <c r="D1492" s="8">
        <v>42630.0</v>
      </c>
      <c r="E1492" s="4" t="s">
        <v>26</v>
      </c>
      <c r="F1492" s="4" t="s">
        <v>99</v>
      </c>
      <c r="G1492" s="4" t="s">
        <v>100</v>
      </c>
      <c r="H1492" s="4" t="s">
        <v>29</v>
      </c>
      <c r="I1492" s="4" t="s">
        <v>30</v>
      </c>
      <c r="J1492" s="4" t="s">
        <v>178</v>
      </c>
      <c r="K1492" s="4" t="s">
        <v>429</v>
      </c>
      <c r="L1492" s="7">
        <v>22153.0</v>
      </c>
      <c r="M1492" s="4" t="s">
        <v>83</v>
      </c>
      <c r="N1492" s="4" t="s">
        <v>2694</v>
      </c>
      <c r="O1492" s="4" t="s">
        <v>51</v>
      </c>
      <c r="P1492" s="4" t="s">
        <v>52</v>
      </c>
      <c r="Q1492" s="4" t="s">
        <v>2695</v>
      </c>
      <c r="R1492" s="9">
        <v>51.441095421307</v>
      </c>
      <c r="S1492" s="7">
        <v>5.0</v>
      </c>
      <c r="T1492" s="7">
        <v>0.0</v>
      </c>
      <c r="U1492" s="7">
        <v>0.51441095421307</v>
      </c>
      <c r="V1492" s="10" t="str">
        <f t="shared" si="1"/>
        <v>2016-09</v>
      </c>
    </row>
    <row r="1493">
      <c r="A1493" s="7">
        <v>1492.0</v>
      </c>
      <c r="B1493" s="4" t="s">
        <v>4049</v>
      </c>
      <c r="C1493" s="8">
        <v>42625.0</v>
      </c>
      <c r="D1493" s="8">
        <v>42630.0</v>
      </c>
      <c r="E1493" s="4" t="s">
        <v>26</v>
      </c>
      <c r="F1493" s="4" t="s">
        <v>99</v>
      </c>
      <c r="G1493" s="4" t="s">
        <v>100</v>
      </c>
      <c r="H1493" s="4" t="s">
        <v>29</v>
      </c>
      <c r="I1493" s="4" t="s">
        <v>30</v>
      </c>
      <c r="J1493" s="4" t="s">
        <v>178</v>
      </c>
      <c r="K1493" s="4" t="s">
        <v>429</v>
      </c>
      <c r="L1493" s="7">
        <v>22153.0</v>
      </c>
      <c r="M1493" s="4" t="s">
        <v>83</v>
      </c>
      <c r="N1493" s="4" t="s">
        <v>4051</v>
      </c>
      <c r="O1493" s="4" t="s">
        <v>35</v>
      </c>
      <c r="P1493" s="4" t="s">
        <v>263</v>
      </c>
      <c r="Q1493" s="4" t="s">
        <v>4052</v>
      </c>
      <c r="R1493" s="9">
        <v>806.944036077897</v>
      </c>
      <c r="S1493" s="7">
        <v>4.0</v>
      </c>
      <c r="T1493" s="7">
        <v>0.0</v>
      </c>
      <c r="U1493" s="7">
        <v>234.01377046259</v>
      </c>
      <c r="V1493" s="10" t="str">
        <f t="shared" si="1"/>
        <v>2016-09</v>
      </c>
    </row>
    <row r="1494">
      <c r="A1494" s="7">
        <v>1493.0</v>
      </c>
      <c r="B1494" s="4" t="s">
        <v>4053</v>
      </c>
      <c r="C1494" s="8">
        <v>42625.0</v>
      </c>
      <c r="D1494" s="8">
        <v>42631.0</v>
      </c>
      <c r="E1494" s="4" t="s">
        <v>26</v>
      </c>
      <c r="F1494" s="4" t="s">
        <v>2972</v>
      </c>
      <c r="G1494" s="4" t="s">
        <v>2973</v>
      </c>
      <c r="H1494" s="4" t="s">
        <v>29</v>
      </c>
      <c r="I1494" s="4" t="s">
        <v>30</v>
      </c>
      <c r="J1494" s="4" t="s">
        <v>2842</v>
      </c>
      <c r="K1494" s="4" t="s">
        <v>884</v>
      </c>
      <c r="L1494" s="7">
        <v>48066.0</v>
      </c>
      <c r="M1494" s="4" t="s">
        <v>59</v>
      </c>
      <c r="N1494" s="4" t="s">
        <v>2340</v>
      </c>
      <c r="O1494" s="4" t="s">
        <v>51</v>
      </c>
      <c r="P1494" s="4" t="s">
        <v>124</v>
      </c>
      <c r="Q1494" s="4" t="s">
        <v>2341</v>
      </c>
      <c r="R1494" s="9">
        <v>75.7103703703704</v>
      </c>
      <c r="S1494" s="7">
        <v>3.0</v>
      </c>
      <c r="T1494" s="7">
        <v>0.0</v>
      </c>
      <c r="U1494" s="7">
        <v>34.8267703703704</v>
      </c>
      <c r="V1494" s="10" t="str">
        <f t="shared" si="1"/>
        <v>2016-09</v>
      </c>
    </row>
    <row r="1495">
      <c r="A1495" s="7">
        <v>1494.0</v>
      </c>
      <c r="B1495" s="4" t="s">
        <v>4054</v>
      </c>
      <c r="C1495" s="8">
        <v>42625.0</v>
      </c>
      <c r="D1495" s="8">
        <v>42626.0</v>
      </c>
      <c r="E1495" s="4" t="s">
        <v>212</v>
      </c>
      <c r="F1495" s="4" t="s">
        <v>2596</v>
      </c>
      <c r="G1495" s="4" t="s">
        <v>2597</v>
      </c>
      <c r="H1495" s="4" t="s">
        <v>112</v>
      </c>
      <c r="I1495" s="4" t="s">
        <v>30</v>
      </c>
      <c r="J1495" s="4" t="s">
        <v>1892</v>
      </c>
      <c r="K1495" s="4" t="s">
        <v>741</v>
      </c>
      <c r="L1495" s="7">
        <v>80027.0</v>
      </c>
      <c r="M1495" s="4" t="s">
        <v>49</v>
      </c>
      <c r="N1495" s="4" t="s">
        <v>4055</v>
      </c>
      <c r="O1495" s="4" t="s">
        <v>39</v>
      </c>
      <c r="P1495" s="4" t="s">
        <v>40</v>
      </c>
      <c r="Q1495" s="4" t="s">
        <v>4056</v>
      </c>
      <c r="R1495" s="9">
        <v>146.952</v>
      </c>
      <c r="S1495" s="7">
        <v>3.0</v>
      </c>
      <c r="T1495" s="7">
        <v>0.2</v>
      </c>
      <c r="U1495" s="7">
        <v>9.1845</v>
      </c>
      <c r="V1495" s="10" t="str">
        <f t="shared" si="1"/>
        <v>2016-09</v>
      </c>
    </row>
    <row r="1496">
      <c r="A1496" s="7">
        <v>1495.0</v>
      </c>
      <c r="B1496" s="4" t="s">
        <v>4054</v>
      </c>
      <c r="C1496" s="8">
        <v>42625.0</v>
      </c>
      <c r="D1496" s="8">
        <v>42626.0</v>
      </c>
      <c r="E1496" s="4" t="s">
        <v>212</v>
      </c>
      <c r="F1496" s="4" t="s">
        <v>2596</v>
      </c>
      <c r="G1496" s="4" t="s">
        <v>2597</v>
      </c>
      <c r="H1496" s="4" t="s">
        <v>112</v>
      </c>
      <c r="I1496" s="4" t="s">
        <v>30</v>
      </c>
      <c r="J1496" s="4" t="s">
        <v>1892</v>
      </c>
      <c r="K1496" s="4" t="s">
        <v>741</v>
      </c>
      <c r="L1496" s="7">
        <v>80027.0</v>
      </c>
      <c r="M1496" s="4" t="s">
        <v>49</v>
      </c>
      <c r="N1496" s="4" t="s">
        <v>1802</v>
      </c>
      <c r="O1496" s="4" t="s">
        <v>35</v>
      </c>
      <c r="P1496" s="4" t="s">
        <v>263</v>
      </c>
      <c r="Q1496" s="4" t="s">
        <v>1803</v>
      </c>
      <c r="R1496" s="9">
        <v>83.136</v>
      </c>
      <c r="S1496" s="7">
        <v>4.0</v>
      </c>
      <c r="T1496" s="7">
        <v>0.2</v>
      </c>
      <c r="U1496" s="7">
        <v>5.196</v>
      </c>
      <c r="V1496" s="10" t="str">
        <f t="shared" si="1"/>
        <v>2016-09</v>
      </c>
    </row>
    <row r="1497">
      <c r="A1497" s="7">
        <v>1496.0</v>
      </c>
      <c r="B1497" s="4" t="s">
        <v>4057</v>
      </c>
      <c r="C1497" s="8">
        <v>42625.0</v>
      </c>
      <c r="D1497" s="8">
        <v>42629.0</v>
      </c>
      <c r="E1497" s="4" t="s">
        <v>26</v>
      </c>
      <c r="F1497" s="4" t="s">
        <v>3117</v>
      </c>
      <c r="G1497" s="4" t="s">
        <v>3118</v>
      </c>
      <c r="H1497" s="4" t="s">
        <v>29</v>
      </c>
      <c r="I1497" s="4" t="s">
        <v>30</v>
      </c>
      <c r="J1497" s="4" t="s">
        <v>4058</v>
      </c>
      <c r="K1497" s="4" t="s">
        <v>223</v>
      </c>
      <c r="L1497" s="7">
        <v>13501.0</v>
      </c>
      <c r="M1497" s="4" t="s">
        <v>33</v>
      </c>
      <c r="N1497" s="4" t="s">
        <v>4059</v>
      </c>
      <c r="O1497" s="4" t="s">
        <v>35</v>
      </c>
      <c r="P1497" s="4" t="s">
        <v>121</v>
      </c>
      <c r="Q1497" s="4" t="s">
        <v>4060</v>
      </c>
      <c r="R1497" s="9">
        <v>44.7279012345679</v>
      </c>
      <c r="S1497" s="7">
        <v>2.0</v>
      </c>
      <c r="T1497" s="7">
        <v>0.0</v>
      </c>
      <c r="U1497" s="7">
        <v>16.1020444444444</v>
      </c>
      <c r="V1497" s="10" t="str">
        <f t="shared" si="1"/>
        <v>2016-09</v>
      </c>
    </row>
    <row r="1498">
      <c r="A1498" s="7">
        <v>1497.0</v>
      </c>
      <c r="B1498" s="4" t="s">
        <v>4061</v>
      </c>
      <c r="C1498" s="8">
        <v>42626.0</v>
      </c>
      <c r="D1498" s="8">
        <v>42631.0</v>
      </c>
      <c r="E1498" s="4" t="s">
        <v>26</v>
      </c>
      <c r="F1498" s="4" t="s">
        <v>4062</v>
      </c>
      <c r="G1498" s="4" t="s">
        <v>4063</v>
      </c>
      <c r="H1498" s="4" t="s">
        <v>46</v>
      </c>
      <c r="I1498" s="4" t="s">
        <v>30</v>
      </c>
      <c r="J1498" s="4" t="s">
        <v>1604</v>
      </c>
      <c r="K1498" s="4" t="s">
        <v>1605</v>
      </c>
      <c r="L1498" s="7">
        <v>68104.0</v>
      </c>
      <c r="M1498" s="4" t="s">
        <v>59</v>
      </c>
      <c r="N1498" s="4" t="s">
        <v>2694</v>
      </c>
      <c r="O1498" s="4" t="s">
        <v>51</v>
      </c>
      <c r="P1498" s="4" t="s">
        <v>52</v>
      </c>
      <c r="Q1498" s="4" t="s">
        <v>2695</v>
      </c>
      <c r="R1498" s="9">
        <v>45.031950617284</v>
      </c>
      <c r="S1498" s="7">
        <v>3.0</v>
      </c>
      <c r="T1498" s="7">
        <v>0.0</v>
      </c>
      <c r="U1498" s="7">
        <v>0.45031950617284</v>
      </c>
      <c r="V1498" s="10" t="str">
        <f t="shared" si="1"/>
        <v>2016-09</v>
      </c>
    </row>
    <row r="1499">
      <c r="A1499" s="7">
        <v>1498.0</v>
      </c>
      <c r="B1499" s="4" t="s">
        <v>4061</v>
      </c>
      <c r="C1499" s="8">
        <v>42626.0</v>
      </c>
      <c r="D1499" s="8">
        <v>42631.0</v>
      </c>
      <c r="E1499" s="4" t="s">
        <v>26</v>
      </c>
      <c r="F1499" s="4" t="s">
        <v>4062</v>
      </c>
      <c r="G1499" s="4" t="s">
        <v>4063</v>
      </c>
      <c r="H1499" s="4" t="s">
        <v>46</v>
      </c>
      <c r="I1499" s="4" t="s">
        <v>30</v>
      </c>
      <c r="J1499" s="4" t="s">
        <v>1604</v>
      </c>
      <c r="K1499" s="4" t="s">
        <v>1605</v>
      </c>
      <c r="L1499" s="7">
        <v>68104.0</v>
      </c>
      <c r="M1499" s="4" t="s">
        <v>59</v>
      </c>
      <c r="N1499" s="4" t="s">
        <v>3556</v>
      </c>
      <c r="O1499" s="4" t="s">
        <v>51</v>
      </c>
      <c r="P1499" s="4" t="s">
        <v>297</v>
      </c>
      <c r="Q1499" s="4" t="s">
        <v>3557</v>
      </c>
      <c r="R1499" s="9">
        <v>15.917037037037</v>
      </c>
      <c r="S1499" s="7">
        <v>5.0</v>
      </c>
      <c r="T1499" s="7">
        <v>0.0</v>
      </c>
      <c r="U1499" s="7">
        <v>7.79934814814815</v>
      </c>
      <c r="V1499" s="10" t="str">
        <f t="shared" si="1"/>
        <v>2016-09</v>
      </c>
    </row>
    <row r="1500">
      <c r="A1500" s="7">
        <v>1499.0</v>
      </c>
      <c r="B1500" s="4" t="s">
        <v>4061</v>
      </c>
      <c r="C1500" s="8">
        <v>42626.0</v>
      </c>
      <c r="D1500" s="8">
        <v>42631.0</v>
      </c>
      <c r="E1500" s="4" t="s">
        <v>26</v>
      </c>
      <c r="F1500" s="4" t="s">
        <v>4062</v>
      </c>
      <c r="G1500" s="4" t="s">
        <v>4063</v>
      </c>
      <c r="H1500" s="4" t="s">
        <v>46</v>
      </c>
      <c r="I1500" s="4" t="s">
        <v>30</v>
      </c>
      <c r="J1500" s="4" t="s">
        <v>1604</v>
      </c>
      <c r="K1500" s="4" t="s">
        <v>1605</v>
      </c>
      <c r="L1500" s="7">
        <v>68104.0</v>
      </c>
      <c r="M1500" s="4" t="s">
        <v>59</v>
      </c>
      <c r="N1500" s="4" t="s">
        <v>4064</v>
      </c>
      <c r="O1500" s="4" t="s">
        <v>39</v>
      </c>
      <c r="P1500" s="4" t="s">
        <v>40</v>
      </c>
      <c r="Q1500" s="4" t="s">
        <v>4065</v>
      </c>
      <c r="R1500" s="9">
        <v>165.747201646091</v>
      </c>
      <c r="S1500" s="7">
        <v>5.0</v>
      </c>
      <c r="T1500" s="7">
        <v>0.0</v>
      </c>
      <c r="U1500" s="7">
        <v>46.4092164609054</v>
      </c>
      <c r="V1500" s="10" t="str">
        <f t="shared" si="1"/>
        <v>2016-09</v>
      </c>
    </row>
    <row r="1501">
      <c r="A1501" s="7">
        <v>1500.0</v>
      </c>
      <c r="B1501" s="4" t="s">
        <v>4061</v>
      </c>
      <c r="C1501" s="8">
        <v>42626.0</v>
      </c>
      <c r="D1501" s="8">
        <v>42631.0</v>
      </c>
      <c r="E1501" s="4" t="s">
        <v>26</v>
      </c>
      <c r="F1501" s="4" t="s">
        <v>4062</v>
      </c>
      <c r="G1501" s="4" t="s">
        <v>4063</v>
      </c>
      <c r="H1501" s="4" t="s">
        <v>46</v>
      </c>
      <c r="I1501" s="4" t="s">
        <v>30</v>
      </c>
      <c r="J1501" s="4" t="s">
        <v>1604</v>
      </c>
      <c r="K1501" s="4" t="s">
        <v>1605</v>
      </c>
      <c r="L1501" s="7">
        <v>68104.0</v>
      </c>
      <c r="M1501" s="4" t="s">
        <v>59</v>
      </c>
      <c r="N1501" s="4" t="s">
        <v>781</v>
      </c>
      <c r="O1501" s="4" t="s">
        <v>51</v>
      </c>
      <c r="P1501" s="4" t="s">
        <v>635</v>
      </c>
      <c r="Q1501" s="4" t="s">
        <v>782</v>
      </c>
      <c r="R1501" s="9">
        <v>18.6804115226337</v>
      </c>
      <c r="S1501" s="7">
        <v>2.0</v>
      </c>
      <c r="T1501" s="7">
        <v>0.0</v>
      </c>
      <c r="U1501" s="7">
        <v>5.60412345679012</v>
      </c>
      <c r="V1501" s="10" t="str">
        <f t="shared" si="1"/>
        <v>2016-09</v>
      </c>
    </row>
    <row r="1502">
      <c r="A1502" s="7">
        <v>1501.0</v>
      </c>
      <c r="B1502" s="4" t="s">
        <v>4061</v>
      </c>
      <c r="C1502" s="8">
        <v>42626.0</v>
      </c>
      <c r="D1502" s="8">
        <v>42631.0</v>
      </c>
      <c r="E1502" s="4" t="s">
        <v>26</v>
      </c>
      <c r="F1502" s="4" t="s">
        <v>4062</v>
      </c>
      <c r="G1502" s="4" t="s">
        <v>4063</v>
      </c>
      <c r="H1502" s="4" t="s">
        <v>46</v>
      </c>
      <c r="I1502" s="4" t="s">
        <v>30</v>
      </c>
      <c r="J1502" s="4" t="s">
        <v>1604</v>
      </c>
      <c r="K1502" s="4" t="s">
        <v>1605</v>
      </c>
      <c r="L1502" s="7">
        <v>68104.0</v>
      </c>
      <c r="M1502" s="4" t="s">
        <v>59</v>
      </c>
      <c r="N1502" s="4" t="s">
        <v>4066</v>
      </c>
      <c r="O1502" s="4" t="s">
        <v>51</v>
      </c>
      <c r="P1502" s="4" t="s">
        <v>124</v>
      </c>
      <c r="Q1502" s="4" t="s">
        <v>4067</v>
      </c>
      <c r="R1502" s="9">
        <v>19.4652098765432</v>
      </c>
      <c r="S1502" s="7">
        <v>3.0</v>
      </c>
      <c r="T1502" s="7">
        <v>0.0</v>
      </c>
      <c r="U1502" s="7">
        <v>9.34330074074074</v>
      </c>
      <c r="V1502" s="10" t="str">
        <f t="shared" si="1"/>
        <v>2016-09</v>
      </c>
    </row>
    <row r="1503">
      <c r="A1503" s="7">
        <v>1502.0</v>
      </c>
      <c r="B1503" s="4" t="s">
        <v>4061</v>
      </c>
      <c r="C1503" s="8">
        <v>42626.0</v>
      </c>
      <c r="D1503" s="8">
        <v>42631.0</v>
      </c>
      <c r="E1503" s="4" t="s">
        <v>26</v>
      </c>
      <c r="F1503" s="4" t="s">
        <v>4062</v>
      </c>
      <c r="G1503" s="4" t="s">
        <v>4063</v>
      </c>
      <c r="H1503" s="4" t="s">
        <v>46</v>
      </c>
      <c r="I1503" s="4" t="s">
        <v>30</v>
      </c>
      <c r="J1503" s="4" t="s">
        <v>1604</v>
      </c>
      <c r="K1503" s="4" t="s">
        <v>1605</v>
      </c>
      <c r="L1503" s="7">
        <v>68104.0</v>
      </c>
      <c r="M1503" s="4" t="s">
        <v>59</v>
      </c>
      <c r="N1503" s="4" t="s">
        <v>2727</v>
      </c>
      <c r="O1503" s="4" t="s">
        <v>51</v>
      </c>
      <c r="P1503" s="4" t="s">
        <v>283</v>
      </c>
      <c r="Q1503" s="4" t="s">
        <v>2728</v>
      </c>
      <c r="R1503" s="9">
        <v>417.822222222222</v>
      </c>
      <c r="S1503" s="7">
        <v>2.0</v>
      </c>
      <c r="T1503" s="7">
        <v>0.0</v>
      </c>
      <c r="U1503" s="7">
        <v>150.416</v>
      </c>
      <c r="V1503" s="10" t="str">
        <f t="shared" si="1"/>
        <v>2016-09</v>
      </c>
    </row>
    <row r="1504">
      <c r="A1504" s="7">
        <v>1503.0</v>
      </c>
      <c r="B1504" s="4" t="s">
        <v>4061</v>
      </c>
      <c r="C1504" s="8">
        <v>42626.0</v>
      </c>
      <c r="D1504" s="8">
        <v>42631.0</v>
      </c>
      <c r="E1504" s="4" t="s">
        <v>26</v>
      </c>
      <c r="F1504" s="4" t="s">
        <v>4062</v>
      </c>
      <c r="G1504" s="4" t="s">
        <v>4063</v>
      </c>
      <c r="H1504" s="4" t="s">
        <v>46</v>
      </c>
      <c r="I1504" s="4" t="s">
        <v>30</v>
      </c>
      <c r="J1504" s="4" t="s">
        <v>1604</v>
      </c>
      <c r="K1504" s="4" t="s">
        <v>1605</v>
      </c>
      <c r="L1504" s="7">
        <v>68104.0</v>
      </c>
      <c r="M1504" s="4" t="s">
        <v>59</v>
      </c>
      <c r="N1504" s="4" t="s">
        <v>1225</v>
      </c>
      <c r="O1504" s="4" t="s">
        <v>51</v>
      </c>
      <c r="P1504" s="4" t="s">
        <v>124</v>
      </c>
      <c r="Q1504" s="4" t="s">
        <v>1226</v>
      </c>
      <c r="R1504" s="9">
        <v>19.4983703703704</v>
      </c>
      <c r="S1504" s="7">
        <v>3.0</v>
      </c>
      <c r="T1504" s="7">
        <v>0.0</v>
      </c>
      <c r="U1504" s="7">
        <v>9.55420148148148</v>
      </c>
      <c r="V1504" s="10" t="str">
        <f t="shared" si="1"/>
        <v>2016-09</v>
      </c>
    </row>
    <row r="1505">
      <c r="A1505" s="7">
        <v>1504.0</v>
      </c>
      <c r="B1505" s="4" t="s">
        <v>4061</v>
      </c>
      <c r="C1505" s="8">
        <v>42626.0</v>
      </c>
      <c r="D1505" s="8">
        <v>42631.0</v>
      </c>
      <c r="E1505" s="4" t="s">
        <v>26</v>
      </c>
      <c r="F1505" s="4" t="s">
        <v>4062</v>
      </c>
      <c r="G1505" s="4" t="s">
        <v>4063</v>
      </c>
      <c r="H1505" s="4" t="s">
        <v>46</v>
      </c>
      <c r="I1505" s="4" t="s">
        <v>30</v>
      </c>
      <c r="J1505" s="4" t="s">
        <v>1604</v>
      </c>
      <c r="K1505" s="4" t="s">
        <v>1605</v>
      </c>
      <c r="L1505" s="7">
        <v>68104.0</v>
      </c>
      <c r="M1505" s="4" t="s">
        <v>59</v>
      </c>
      <c r="N1505" s="4" t="s">
        <v>510</v>
      </c>
      <c r="O1505" s="4" t="s">
        <v>51</v>
      </c>
      <c r="P1505" s="4" t="s">
        <v>52</v>
      </c>
      <c r="Q1505" s="4" t="s">
        <v>511</v>
      </c>
      <c r="R1505" s="9">
        <v>412.383901234568</v>
      </c>
      <c r="S1505" s="7">
        <v>6.0</v>
      </c>
      <c r="T1505" s="7">
        <v>0.0</v>
      </c>
      <c r="U1505" s="7">
        <v>111.343653333333</v>
      </c>
      <c r="V1505" s="10" t="str">
        <f t="shared" si="1"/>
        <v>2016-09</v>
      </c>
    </row>
    <row r="1506">
      <c r="A1506" s="7">
        <v>1505.0</v>
      </c>
      <c r="B1506" s="4" t="s">
        <v>4061</v>
      </c>
      <c r="C1506" s="8">
        <v>42626.0</v>
      </c>
      <c r="D1506" s="8">
        <v>42631.0</v>
      </c>
      <c r="E1506" s="4" t="s">
        <v>26</v>
      </c>
      <c r="F1506" s="4" t="s">
        <v>4062</v>
      </c>
      <c r="G1506" s="4" t="s">
        <v>4063</v>
      </c>
      <c r="H1506" s="4" t="s">
        <v>46</v>
      </c>
      <c r="I1506" s="4" t="s">
        <v>30</v>
      </c>
      <c r="J1506" s="4" t="s">
        <v>1604</v>
      </c>
      <c r="K1506" s="4" t="s">
        <v>1605</v>
      </c>
      <c r="L1506" s="7">
        <v>68104.0</v>
      </c>
      <c r="M1506" s="4" t="s">
        <v>59</v>
      </c>
      <c r="N1506" s="4" t="s">
        <v>4068</v>
      </c>
      <c r="O1506" s="4" t="s">
        <v>35</v>
      </c>
      <c r="P1506" s="4" t="s">
        <v>121</v>
      </c>
      <c r="Q1506" s="4" t="s">
        <v>4069</v>
      </c>
      <c r="R1506" s="9">
        <v>1477.23367901235</v>
      </c>
      <c r="S1506" s="7">
        <v>14.0</v>
      </c>
      <c r="T1506" s="7">
        <v>0.0</v>
      </c>
      <c r="U1506" s="7">
        <v>428.39776691358</v>
      </c>
      <c r="V1506" s="10" t="str">
        <f t="shared" si="1"/>
        <v>2016-09</v>
      </c>
    </row>
    <row r="1507">
      <c r="A1507" s="7">
        <v>1506.0</v>
      </c>
      <c r="B1507" s="4" t="s">
        <v>4061</v>
      </c>
      <c r="C1507" s="8">
        <v>42626.0</v>
      </c>
      <c r="D1507" s="8">
        <v>42631.0</v>
      </c>
      <c r="E1507" s="4" t="s">
        <v>26</v>
      </c>
      <c r="F1507" s="4" t="s">
        <v>4062</v>
      </c>
      <c r="G1507" s="4" t="s">
        <v>4063</v>
      </c>
      <c r="H1507" s="4" t="s">
        <v>46</v>
      </c>
      <c r="I1507" s="4" t="s">
        <v>30</v>
      </c>
      <c r="J1507" s="4" t="s">
        <v>1604</v>
      </c>
      <c r="K1507" s="4" t="s">
        <v>1605</v>
      </c>
      <c r="L1507" s="7">
        <v>68104.0</v>
      </c>
      <c r="M1507" s="4" t="s">
        <v>59</v>
      </c>
      <c r="N1507" s="4" t="s">
        <v>556</v>
      </c>
      <c r="O1507" s="4" t="s">
        <v>39</v>
      </c>
      <c r="P1507" s="4" t="s">
        <v>40</v>
      </c>
      <c r="Q1507" s="4" t="s">
        <v>557</v>
      </c>
      <c r="R1507" s="9">
        <v>33.1273333333333</v>
      </c>
      <c r="S1507" s="7">
        <v>3.0</v>
      </c>
      <c r="T1507" s="7">
        <v>0.0</v>
      </c>
      <c r="U1507" s="7">
        <v>0.331273333333333</v>
      </c>
      <c r="V1507" s="10" t="str">
        <f t="shared" si="1"/>
        <v>2016-09</v>
      </c>
    </row>
    <row r="1508">
      <c r="A1508" s="7">
        <v>1507.0</v>
      </c>
      <c r="B1508" s="4" t="s">
        <v>4070</v>
      </c>
      <c r="C1508" s="8">
        <v>42627.0</v>
      </c>
      <c r="D1508" s="8">
        <v>42631.0</v>
      </c>
      <c r="E1508" s="4" t="s">
        <v>26</v>
      </c>
      <c r="F1508" s="4" t="s">
        <v>3995</v>
      </c>
      <c r="G1508" s="4" t="s">
        <v>3996</v>
      </c>
      <c r="H1508" s="4" t="s">
        <v>112</v>
      </c>
      <c r="I1508" s="4" t="s">
        <v>30</v>
      </c>
      <c r="J1508" s="4" t="s">
        <v>1095</v>
      </c>
      <c r="K1508" s="4" t="s">
        <v>2898</v>
      </c>
      <c r="L1508" s="7">
        <v>29203.0</v>
      </c>
      <c r="M1508" s="4" t="s">
        <v>83</v>
      </c>
      <c r="N1508" s="4" t="s">
        <v>2251</v>
      </c>
      <c r="O1508" s="4" t="s">
        <v>51</v>
      </c>
      <c r="P1508" s="4" t="s">
        <v>124</v>
      </c>
      <c r="Q1508" s="4" t="s">
        <v>2252</v>
      </c>
      <c r="R1508" s="9">
        <v>19.662279931215</v>
      </c>
      <c r="S1508" s="7">
        <v>4.0</v>
      </c>
      <c r="T1508" s="7">
        <v>0.0</v>
      </c>
      <c r="U1508" s="7">
        <v>9.43789436698318</v>
      </c>
      <c r="V1508" s="10" t="str">
        <f t="shared" si="1"/>
        <v>2016-09</v>
      </c>
    </row>
    <row r="1509">
      <c r="A1509" s="7">
        <v>1508.0</v>
      </c>
      <c r="B1509" s="4" t="s">
        <v>4071</v>
      </c>
      <c r="C1509" s="8">
        <v>42627.0</v>
      </c>
      <c r="D1509" s="8">
        <v>42631.0</v>
      </c>
      <c r="E1509" s="4" t="s">
        <v>26</v>
      </c>
      <c r="F1509" s="4" t="s">
        <v>1975</v>
      </c>
      <c r="G1509" s="4" t="s">
        <v>1976</v>
      </c>
      <c r="H1509" s="4" t="s">
        <v>46</v>
      </c>
      <c r="I1509" s="4" t="s">
        <v>30</v>
      </c>
      <c r="J1509" s="4" t="s">
        <v>631</v>
      </c>
      <c r="K1509" s="4" t="s">
        <v>223</v>
      </c>
      <c r="L1509" s="7">
        <v>11561.0</v>
      </c>
      <c r="M1509" s="4" t="s">
        <v>33</v>
      </c>
      <c r="N1509" s="4" t="s">
        <v>4072</v>
      </c>
      <c r="O1509" s="4" t="s">
        <v>39</v>
      </c>
      <c r="P1509" s="4" t="s">
        <v>40</v>
      </c>
      <c r="Q1509" s="4" t="s">
        <v>4073</v>
      </c>
      <c r="R1509" s="9">
        <v>484.157592592593</v>
      </c>
      <c r="S1509" s="7">
        <v>3.0</v>
      </c>
      <c r="T1509" s="7">
        <v>0.0</v>
      </c>
      <c r="U1509" s="7">
        <v>145.247277777778</v>
      </c>
      <c r="V1509" s="10" t="str">
        <f t="shared" si="1"/>
        <v>2016-09</v>
      </c>
    </row>
    <row r="1510">
      <c r="A1510" s="7">
        <v>1509.0</v>
      </c>
      <c r="B1510" s="4" t="s">
        <v>4071</v>
      </c>
      <c r="C1510" s="8">
        <v>42627.0</v>
      </c>
      <c r="D1510" s="8">
        <v>42631.0</v>
      </c>
      <c r="E1510" s="4" t="s">
        <v>26</v>
      </c>
      <c r="F1510" s="4" t="s">
        <v>1975</v>
      </c>
      <c r="G1510" s="4" t="s">
        <v>1976</v>
      </c>
      <c r="H1510" s="4" t="s">
        <v>46</v>
      </c>
      <c r="I1510" s="4" t="s">
        <v>30</v>
      </c>
      <c r="J1510" s="4" t="s">
        <v>631</v>
      </c>
      <c r="K1510" s="4" t="s">
        <v>223</v>
      </c>
      <c r="L1510" s="7">
        <v>11561.0</v>
      </c>
      <c r="M1510" s="4" t="s">
        <v>33</v>
      </c>
      <c r="N1510" s="4" t="s">
        <v>4074</v>
      </c>
      <c r="O1510" s="4" t="s">
        <v>51</v>
      </c>
      <c r="P1510" s="4" t="s">
        <v>76</v>
      </c>
      <c r="Q1510" s="4" t="s">
        <v>4075</v>
      </c>
      <c r="R1510" s="9">
        <v>744.805438683128</v>
      </c>
      <c r="S1510" s="7">
        <v>2.0</v>
      </c>
      <c r="T1510" s="7">
        <v>0.2</v>
      </c>
      <c r="U1510" s="7">
        <v>279.302039506173</v>
      </c>
      <c r="V1510" s="10" t="str">
        <f t="shared" si="1"/>
        <v>2016-09</v>
      </c>
    </row>
    <row r="1511">
      <c r="A1511" s="7">
        <v>1510.0</v>
      </c>
      <c r="B1511" s="4" t="s">
        <v>4076</v>
      </c>
      <c r="C1511" s="8">
        <v>42628.0</v>
      </c>
      <c r="D1511" s="8">
        <v>42632.0</v>
      </c>
      <c r="E1511" s="4" t="s">
        <v>26</v>
      </c>
      <c r="F1511" s="4" t="s">
        <v>1214</v>
      </c>
      <c r="G1511" s="4" t="s">
        <v>1215</v>
      </c>
      <c r="H1511" s="4" t="s">
        <v>46</v>
      </c>
      <c r="I1511" s="4" t="s">
        <v>30</v>
      </c>
      <c r="J1511" s="4" t="s">
        <v>90</v>
      </c>
      <c r="K1511" s="4" t="s">
        <v>91</v>
      </c>
      <c r="L1511" s="7">
        <v>19140.0</v>
      </c>
      <c r="M1511" s="4" t="s">
        <v>33</v>
      </c>
      <c r="N1511" s="4" t="s">
        <v>4077</v>
      </c>
      <c r="O1511" s="4" t="s">
        <v>51</v>
      </c>
      <c r="P1511" s="4" t="s">
        <v>124</v>
      </c>
      <c r="Q1511" s="4" t="s">
        <v>4078</v>
      </c>
      <c r="R1511" s="9">
        <v>5.91138765432099</v>
      </c>
      <c r="S1511" s="7">
        <v>1.0</v>
      </c>
      <c r="T1511" s="7">
        <v>0.2</v>
      </c>
      <c r="U1511" s="7">
        <v>2.06898567901235</v>
      </c>
      <c r="V1511" s="10" t="str">
        <f t="shared" si="1"/>
        <v>2016-09</v>
      </c>
    </row>
    <row r="1512">
      <c r="A1512" s="7">
        <v>1511.0</v>
      </c>
      <c r="B1512" s="4" t="s">
        <v>4079</v>
      </c>
      <c r="C1512" s="8">
        <v>42628.0</v>
      </c>
      <c r="D1512" s="8">
        <v>42633.0</v>
      </c>
      <c r="E1512" s="4" t="s">
        <v>26</v>
      </c>
      <c r="F1512" s="4" t="s">
        <v>2846</v>
      </c>
      <c r="G1512" s="4" t="s">
        <v>2847</v>
      </c>
      <c r="H1512" s="4" t="s">
        <v>29</v>
      </c>
      <c r="I1512" s="4" t="s">
        <v>30</v>
      </c>
      <c r="J1512" s="4" t="s">
        <v>222</v>
      </c>
      <c r="K1512" s="4" t="s">
        <v>223</v>
      </c>
      <c r="L1512" s="7">
        <v>10011.0</v>
      </c>
      <c r="M1512" s="4" t="s">
        <v>33</v>
      </c>
      <c r="N1512" s="4" t="s">
        <v>4080</v>
      </c>
      <c r="O1512" s="4" t="s">
        <v>51</v>
      </c>
      <c r="P1512" s="4" t="s">
        <v>76</v>
      </c>
      <c r="Q1512" s="4" t="s">
        <v>4081</v>
      </c>
      <c r="R1512" s="9">
        <v>930.919664197531</v>
      </c>
      <c r="S1512" s="7">
        <v>2.0</v>
      </c>
      <c r="T1512" s="7">
        <v>0.2</v>
      </c>
      <c r="U1512" s="7">
        <v>325.821882469136</v>
      </c>
      <c r="V1512" s="10" t="str">
        <f t="shared" si="1"/>
        <v>2016-09</v>
      </c>
    </row>
    <row r="1513">
      <c r="A1513" s="7">
        <v>1512.0</v>
      </c>
      <c r="B1513" s="4" t="s">
        <v>4082</v>
      </c>
      <c r="C1513" s="8">
        <v>42628.0</v>
      </c>
      <c r="D1513" s="8">
        <v>42633.0</v>
      </c>
      <c r="E1513" s="4" t="s">
        <v>26</v>
      </c>
      <c r="F1513" s="4" t="s">
        <v>1805</v>
      </c>
      <c r="G1513" s="4" t="s">
        <v>1806</v>
      </c>
      <c r="H1513" s="4" t="s">
        <v>46</v>
      </c>
      <c r="I1513" s="4" t="s">
        <v>30</v>
      </c>
      <c r="J1513" s="4" t="s">
        <v>163</v>
      </c>
      <c r="K1513" s="4" t="s">
        <v>164</v>
      </c>
      <c r="L1513" s="7">
        <v>98105.0</v>
      </c>
      <c r="M1513" s="4" t="s">
        <v>49</v>
      </c>
      <c r="N1513" s="4" t="s">
        <v>1519</v>
      </c>
      <c r="O1513" s="4" t="s">
        <v>51</v>
      </c>
      <c r="P1513" s="4" t="s">
        <v>124</v>
      </c>
      <c r="Q1513" s="4" t="s">
        <v>1520</v>
      </c>
      <c r="R1513" s="9">
        <v>21.4</v>
      </c>
      <c r="S1513" s="7">
        <v>5.0</v>
      </c>
      <c r="T1513" s="7">
        <v>0.0</v>
      </c>
      <c r="U1513" s="7">
        <v>10.058</v>
      </c>
      <c r="V1513" s="10" t="str">
        <f t="shared" si="1"/>
        <v>2016-09</v>
      </c>
    </row>
    <row r="1514">
      <c r="A1514" s="7">
        <v>1513.0</v>
      </c>
      <c r="B1514" s="4" t="s">
        <v>4082</v>
      </c>
      <c r="C1514" s="8">
        <v>42628.0</v>
      </c>
      <c r="D1514" s="8">
        <v>42633.0</v>
      </c>
      <c r="E1514" s="4" t="s">
        <v>26</v>
      </c>
      <c r="F1514" s="4" t="s">
        <v>1805</v>
      </c>
      <c r="G1514" s="4" t="s">
        <v>1806</v>
      </c>
      <c r="H1514" s="4" t="s">
        <v>46</v>
      </c>
      <c r="I1514" s="4" t="s">
        <v>30</v>
      </c>
      <c r="J1514" s="4" t="s">
        <v>163</v>
      </c>
      <c r="K1514" s="4" t="s">
        <v>164</v>
      </c>
      <c r="L1514" s="7">
        <v>98105.0</v>
      </c>
      <c r="M1514" s="4" t="s">
        <v>49</v>
      </c>
      <c r="N1514" s="4" t="s">
        <v>4083</v>
      </c>
      <c r="O1514" s="4" t="s">
        <v>51</v>
      </c>
      <c r="P1514" s="4" t="s">
        <v>76</v>
      </c>
      <c r="Q1514" s="4" t="s">
        <v>4084</v>
      </c>
      <c r="R1514" s="9">
        <v>48.664</v>
      </c>
      <c r="S1514" s="7">
        <v>7.0</v>
      </c>
      <c r="T1514" s="7">
        <v>0.2</v>
      </c>
      <c r="U1514" s="7">
        <v>15.8158</v>
      </c>
      <c r="V1514" s="10" t="str">
        <f t="shared" si="1"/>
        <v>2016-09</v>
      </c>
    </row>
    <row r="1515">
      <c r="A1515" s="7">
        <v>1514.0</v>
      </c>
      <c r="B1515" s="4" t="s">
        <v>4085</v>
      </c>
      <c r="C1515" s="8">
        <v>42628.0</v>
      </c>
      <c r="D1515" s="8">
        <v>42633.0</v>
      </c>
      <c r="E1515" s="4" t="s">
        <v>26</v>
      </c>
      <c r="F1515" s="4" t="s">
        <v>4086</v>
      </c>
      <c r="G1515" s="4" t="s">
        <v>4087</v>
      </c>
      <c r="H1515" s="4" t="s">
        <v>29</v>
      </c>
      <c r="I1515" s="4" t="s">
        <v>30</v>
      </c>
      <c r="J1515" s="4" t="s">
        <v>4088</v>
      </c>
      <c r="K1515" s="4" t="s">
        <v>1224</v>
      </c>
      <c r="L1515" s="7">
        <v>83301.0</v>
      </c>
      <c r="M1515" s="4" t="s">
        <v>49</v>
      </c>
      <c r="N1515" s="4" t="s">
        <v>4089</v>
      </c>
      <c r="O1515" s="4" t="s">
        <v>51</v>
      </c>
      <c r="P1515" s="4" t="s">
        <v>76</v>
      </c>
      <c r="Q1515" s="4" t="s">
        <v>4090</v>
      </c>
      <c r="R1515" s="9">
        <v>20.416</v>
      </c>
      <c r="S1515" s="7">
        <v>4.0</v>
      </c>
      <c r="T1515" s="7">
        <v>0.2</v>
      </c>
      <c r="U1515" s="7">
        <v>6.6352</v>
      </c>
      <c r="V1515" s="10" t="str">
        <f t="shared" si="1"/>
        <v>2016-09</v>
      </c>
    </row>
    <row r="1516">
      <c r="A1516" s="7">
        <v>1515.0</v>
      </c>
      <c r="B1516" s="4" t="s">
        <v>4085</v>
      </c>
      <c r="C1516" s="8">
        <v>42628.0</v>
      </c>
      <c r="D1516" s="8">
        <v>42633.0</v>
      </c>
      <c r="E1516" s="4" t="s">
        <v>26</v>
      </c>
      <c r="F1516" s="4" t="s">
        <v>4086</v>
      </c>
      <c r="G1516" s="4" t="s">
        <v>4087</v>
      </c>
      <c r="H1516" s="4" t="s">
        <v>29</v>
      </c>
      <c r="I1516" s="4" t="s">
        <v>30</v>
      </c>
      <c r="J1516" s="4" t="s">
        <v>4088</v>
      </c>
      <c r="K1516" s="4" t="s">
        <v>1224</v>
      </c>
      <c r="L1516" s="7">
        <v>83301.0</v>
      </c>
      <c r="M1516" s="4" t="s">
        <v>49</v>
      </c>
      <c r="N1516" s="4" t="s">
        <v>2576</v>
      </c>
      <c r="O1516" s="4" t="s">
        <v>35</v>
      </c>
      <c r="P1516" s="4" t="s">
        <v>73</v>
      </c>
      <c r="Q1516" s="4" t="s">
        <v>2577</v>
      </c>
      <c r="R1516" s="9">
        <v>1128.39</v>
      </c>
      <c r="S1516" s="7">
        <v>3.0</v>
      </c>
      <c r="T1516" s="7">
        <v>0.0</v>
      </c>
      <c r="U1516" s="7">
        <v>259.5297</v>
      </c>
      <c r="V1516" s="10" t="str">
        <f t="shared" si="1"/>
        <v>2016-09</v>
      </c>
    </row>
    <row r="1517">
      <c r="A1517" s="7">
        <v>1516.0</v>
      </c>
      <c r="B1517" s="4" t="s">
        <v>4091</v>
      </c>
      <c r="C1517" s="8">
        <v>42628.0</v>
      </c>
      <c r="D1517" s="8">
        <v>42633.0</v>
      </c>
      <c r="E1517" s="4" t="s">
        <v>26</v>
      </c>
      <c r="F1517" s="4" t="s">
        <v>4092</v>
      </c>
      <c r="G1517" s="4" t="s">
        <v>4093</v>
      </c>
      <c r="H1517" s="4" t="s">
        <v>46</v>
      </c>
      <c r="I1517" s="4" t="s">
        <v>30</v>
      </c>
      <c r="J1517" s="4" t="s">
        <v>163</v>
      </c>
      <c r="K1517" s="4" t="s">
        <v>164</v>
      </c>
      <c r="L1517" s="7">
        <v>98105.0</v>
      </c>
      <c r="M1517" s="4" t="s">
        <v>49</v>
      </c>
      <c r="N1517" s="4" t="s">
        <v>4094</v>
      </c>
      <c r="O1517" s="4" t="s">
        <v>51</v>
      </c>
      <c r="P1517" s="4" t="s">
        <v>93</v>
      </c>
      <c r="Q1517" s="4" t="s">
        <v>4095</v>
      </c>
      <c r="R1517" s="9">
        <v>35.4</v>
      </c>
      <c r="S1517" s="7">
        <v>5.0</v>
      </c>
      <c r="T1517" s="7">
        <v>0.0</v>
      </c>
      <c r="U1517" s="7">
        <v>13.452</v>
      </c>
      <c r="V1517" s="10" t="str">
        <f t="shared" si="1"/>
        <v>2016-09</v>
      </c>
    </row>
    <row r="1518">
      <c r="A1518" s="7">
        <v>1517.0</v>
      </c>
      <c r="B1518" s="4" t="s">
        <v>4096</v>
      </c>
      <c r="C1518" s="8">
        <v>42629.0</v>
      </c>
      <c r="D1518" s="8">
        <v>42635.0</v>
      </c>
      <c r="E1518" s="4" t="s">
        <v>26</v>
      </c>
      <c r="F1518" s="4" t="s">
        <v>1353</v>
      </c>
      <c r="G1518" s="4" t="s">
        <v>1354</v>
      </c>
      <c r="H1518" s="4" t="s">
        <v>112</v>
      </c>
      <c r="I1518" s="4" t="s">
        <v>30</v>
      </c>
      <c r="J1518" s="4" t="s">
        <v>4097</v>
      </c>
      <c r="K1518" s="4" t="s">
        <v>48</v>
      </c>
      <c r="L1518" s="7">
        <v>92677.0</v>
      </c>
      <c r="M1518" s="4" t="s">
        <v>49</v>
      </c>
      <c r="N1518" s="4" t="s">
        <v>3841</v>
      </c>
      <c r="O1518" s="4" t="s">
        <v>51</v>
      </c>
      <c r="P1518" s="4" t="s">
        <v>124</v>
      </c>
      <c r="Q1518" s="4" t="s">
        <v>4098</v>
      </c>
      <c r="R1518" s="9">
        <v>12.96</v>
      </c>
      <c r="S1518" s="7">
        <v>2.0</v>
      </c>
      <c r="T1518" s="7">
        <v>0.0</v>
      </c>
      <c r="U1518" s="7">
        <v>6.3504</v>
      </c>
      <c r="V1518" s="10" t="str">
        <f t="shared" si="1"/>
        <v>2016-09</v>
      </c>
    </row>
    <row r="1519">
      <c r="A1519" s="7">
        <v>1518.0</v>
      </c>
      <c r="B1519" s="4" t="s">
        <v>4099</v>
      </c>
      <c r="C1519" s="8">
        <v>42629.0</v>
      </c>
      <c r="D1519" s="8">
        <v>42635.0</v>
      </c>
      <c r="E1519" s="4" t="s">
        <v>26</v>
      </c>
      <c r="F1519" s="4" t="s">
        <v>4100</v>
      </c>
      <c r="G1519" s="4" t="s">
        <v>4101</v>
      </c>
      <c r="H1519" s="4" t="s">
        <v>29</v>
      </c>
      <c r="I1519" s="4" t="s">
        <v>30</v>
      </c>
      <c r="J1519" s="4" t="s">
        <v>2978</v>
      </c>
      <c r="K1519" s="4" t="s">
        <v>48</v>
      </c>
      <c r="L1519" s="7">
        <v>95123.0</v>
      </c>
      <c r="M1519" s="4" t="s">
        <v>49</v>
      </c>
      <c r="N1519" s="4" t="s">
        <v>4102</v>
      </c>
      <c r="O1519" s="4" t="s">
        <v>35</v>
      </c>
      <c r="P1519" s="4" t="s">
        <v>36</v>
      </c>
      <c r="Q1519" s="4" t="s">
        <v>4103</v>
      </c>
      <c r="R1519" s="9">
        <v>273.666</v>
      </c>
      <c r="S1519" s="7">
        <v>2.0</v>
      </c>
      <c r="T1519" s="7">
        <v>0.15</v>
      </c>
      <c r="U1519" s="7">
        <v>-12.8784</v>
      </c>
      <c r="V1519" s="10" t="str">
        <f t="shared" si="1"/>
        <v>2016-09</v>
      </c>
    </row>
    <row r="1520">
      <c r="A1520" s="7">
        <v>1519.0</v>
      </c>
      <c r="B1520" s="4" t="s">
        <v>4099</v>
      </c>
      <c r="C1520" s="8">
        <v>42629.0</v>
      </c>
      <c r="D1520" s="8">
        <v>42635.0</v>
      </c>
      <c r="E1520" s="4" t="s">
        <v>26</v>
      </c>
      <c r="F1520" s="4" t="s">
        <v>4100</v>
      </c>
      <c r="G1520" s="4" t="s">
        <v>4101</v>
      </c>
      <c r="H1520" s="4" t="s">
        <v>29</v>
      </c>
      <c r="I1520" s="4" t="s">
        <v>30</v>
      </c>
      <c r="J1520" s="4" t="s">
        <v>2978</v>
      </c>
      <c r="K1520" s="4" t="s">
        <v>48</v>
      </c>
      <c r="L1520" s="7">
        <v>95123.0</v>
      </c>
      <c r="M1520" s="4" t="s">
        <v>49</v>
      </c>
      <c r="N1520" s="4" t="s">
        <v>4104</v>
      </c>
      <c r="O1520" s="4" t="s">
        <v>51</v>
      </c>
      <c r="P1520" s="4" t="s">
        <v>283</v>
      </c>
      <c r="Q1520" s="4" t="s">
        <v>4105</v>
      </c>
      <c r="R1520" s="9">
        <v>17.48</v>
      </c>
      <c r="S1520" s="7">
        <v>4.0</v>
      </c>
      <c r="T1520" s="7">
        <v>0.0</v>
      </c>
      <c r="U1520" s="7">
        <v>4.5448</v>
      </c>
      <c r="V1520" s="10" t="str">
        <f t="shared" si="1"/>
        <v>2016-09</v>
      </c>
    </row>
    <row r="1521">
      <c r="A1521" s="7">
        <v>1520.0</v>
      </c>
      <c r="B1521" s="4" t="s">
        <v>4106</v>
      </c>
      <c r="C1521" s="8">
        <v>42629.0</v>
      </c>
      <c r="D1521" s="8">
        <v>42631.0</v>
      </c>
      <c r="E1521" s="4" t="s">
        <v>43</v>
      </c>
      <c r="F1521" s="4" t="s">
        <v>4107</v>
      </c>
      <c r="G1521" s="4" t="s">
        <v>4108</v>
      </c>
      <c r="H1521" s="4" t="s">
        <v>112</v>
      </c>
      <c r="I1521" s="4" t="s">
        <v>30</v>
      </c>
      <c r="J1521" s="4" t="s">
        <v>188</v>
      </c>
      <c r="K1521" s="4" t="s">
        <v>255</v>
      </c>
      <c r="L1521" s="7">
        <v>31907.0</v>
      </c>
      <c r="M1521" s="4" t="s">
        <v>83</v>
      </c>
      <c r="N1521" s="4" t="s">
        <v>2814</v>
      </c>
      <c r="O1521" s="4" t="s">
        <v>35</v>
      </c>
      <c r="P1521" s="4" t="s">
        <v>263</v>
      </c>
      <c r="Q1521" s="4" t="s">
        <v>2815</v>
      </c>
      <c r="R1521" s="9">
        <v>92.6409273145662</v>
      </c>
      <c r="S1521" s="7">
        <v>2.0</v>
      </c>
      <c r="T1521" s="7">
        <v>0.0</v>
      </c>
      <c r="U1521" s="7">
        <v>23.1602318286416</v>
      </c>
      <c r="V1521" s="10" t="str">
        <f t="shared" si="1"/>
        <v>2016-09</v>
      </c>
    </row>
    <row r="1522">
      <c r="A1522" s="7">
        <v>1521.0</v>
      </c>
      <c r="B1522" s="4" t="s">
        <v>4109</v>
      </c>
      <c r="C1522" s="8">
        <v>42630.0</v>
      </c>
      <c r="D1522" s="8">
        <v>42635.0</v>
      </c>
      <c r="E1522" s="4" t="s">
        <v>26</v>
      </c>
      <c r="F1522" s="4" t="s">
        <v>2654</v>
      </c>
      <c r="G1522" s="4" t="s">
        <v>2655</v>
      </c>
      <c r="H1522" s="4" t="s">
        <v>29</v>
      </c>
      <c r="I1522" s="4" t="s">
        <v>30</v>
      </c>
      <c r="J1522" s="4" t="s">
        <v>47</v>
      </c>
      <c r="K1522" s="4" t="s">
        <v>48</v>
      </c>
      <c r="L1522" s="7">
        <v>90036.0</v>
      </c>
      <c r="M1522" s="4" t="s">
        <v>49</v>
      </c>
      <c r="N1522" s="4" t="s">
        <v>4110</v>
      </c>
      <c r="O1522" s="4" t="s">
        <v>51</v>
      </c>
      <c r="P1522" s="4" t="s">
        <v>93</v>
      </c>
      <c r="Q1522" s="4" t="s">
        <v>4111</v>
      </c>
      <c r="R1522" s="9">
        <v>20.1</v>
      </c>
      <c r="S1522" s="7">
        <v>3.0</v>
      </c>
      <c r="T1522" s="7">
        <v>0.0</v>
      </c>
      <c r="U1522" s="7">
        <v>6.633</v>
      </c>
      <c r="V1522" s="10" t="str">
        <f t="shared" si="1"/>
        <v>2016-09</v>
      </c>
    </row>
    <row r="1523">
      <c r="A1523" s="7">
        <v>1522.0</v>
      </c>
      <c r="B1523" s="4" t="s">
        <v>4109</v>
      </c>
      <c r="C1523" s="8">
        <v>42630.0</v>
      </c>
      <c r="D1523" s="8">
        <v>42635.0</v>
      </c>
      <c r="E1523" s="4" t="s">
        <v>26</v>
      </c>
      <c r="F1523" s="4" t="s">
        <v>2654</v>
      </c>
      <c r="G1523" s="4" t="s">
        <v>2655</v>
      </c>
      <c r="H1523" s="4" t="s">
        <v>29</v>
      </c>
      <c r="I1523" s="4" t="s">
        <v>30</v>
      </c>
      <c r="J1523" s="4" t="s">
        <v>47</v>
      </c>
      <c r="K1523" s="4" t="s">
        <v>48</v>
      </c>
      <c r="L1523" s="7">
        <v>90036.0</v>
      </c>
      <c r="M1523" s="4" t="s">
        <v>49</v>
      </c>
      <c r="N1523" s="4" t="s">
        <v>305</v>
      </c>
      <c r="O1523" s="4" t="s">
        <v>39</v>
      </c>
      <c r="P1523" s="4" t="s">
        <v>40</v>
      </c>
      <c r="Q1523" s="4" t="s">
        <v>306</v>
      </c>
      <c r="R1523" s="9">
        <v>73.584</v>
      </c>
      <c r="S1523" s="7">
        <v>2.0</v>
      </c>
      <c r="T1523" s="7">
        <v>0.2</v>
      </c>
      <c r="U1523" s="7">
        <v>8.2782</v>
      </c>
      <c r="V1523" s="10" t="str">
        <f t="shared" si="1"/>
        <v>2016-09</v>
      </c>
    </row>
    <row r="1524">
      <c r="A1524" s="7">
        <v>1523.0</v>
      </c>
      <c r="B1524" s="4" t="s">
        <v>4109</v>
      </c>
      <c r="C1524" s="8">
        <v>42630.0</v>
      </c>
      <c r="D1524" s="8">
        <v>42635.0</v>
      </c>
      <c r="E1524" s="4" t="s">
        <v>26</v>
      </c>
      <c r="F1524" s="4" t="s">
        <v>2654</v>
      </c>
      <c r="G1524" s="4" t="s">
        <v>2655</v>
      </c>
      <c r="H1524" s="4" t="s">
        <v>29</v>
      </c>
      <c r="I1524" s="4" t="s">
        <v>30</v>
      </c>
      <c r="J1524" s="4" t="s">
        <v>47</v>
      </c>
      <c r="K1524" s="4" t="s">
        <v>48</v>
      </c>
      <c r="L1524" s="7">
        <v>90036.0</v>
      </c>
      <c r="M1524" s="4" t="s">
        <v>49</v>
      </c>
      <c r="N1524" s="4" t="s">
        <v>4112</v>
      </c>
      <c r="O1524" s="4" t="s">
        <v>51</v>
      </c>
      <c r="P1524" s="4" t="s">
        <v>124</v>
      </c>
      <c r="Q1524" s="4" t="s">
        <v>4113</v>
      </c>
      <c r="R1524" s="9">
        <v>6.48</v>
      </c>
      <c r="S1524" s="7">
        <v>1.0</v>
      </c>
      <c r="T1524" s="7">
        <v>0.0</v>
      </c>
      <c r="U1524" s="7">
        <v>3.1104</v>
      </c>
      <c r="V1524" s="10" t="str">
        <f t="shared" si="1"/>
        <v>2016-09</v>
      </c>
    </row>
    <row r="1525">
      <c r="A1525" s="7">
        <v>1524.0</v>
      </c>
      <c r="B1525" s="4" t="s">
        <v>4114</v>
      </c>
      <c r="C1525" s="8">
        <v>42630.0</v>
      </c>
      <c r="D1525" s="8">
        <v>42636.0</v>
      </c>
      <c r="E1525" s="4" t="s">
        <v>26</v>
      </c>
      <c r="F1525" s="4" t="s">
        <v>4115</v>
      </c>
      <c r="G1525" s="4" t="s">
        <v>4116</v>
      </c>
      <c r="H1525" s="4" t="s">
        <v>46</v>
      </c>
      <c r="I1525" s="4" t="s">
        <v>30</v>
      </c>
      <c r="J1525" s="4" t="s">
        <v>188</v>
      </c>
      <c r="K1525" s="4" t="s">
        <v>255</v>
      </c>
      <c r="L1525" s="7">
        <v>31907.0</v>
      </c>
      <c r="M1525" s="4" t="s">
        <v>83</v>
      </c>
      <c r="N1525" s="4" t="s">
        <v>4117</v>
      </c>
      <c r="O1525" s="4" t="s">
        <v>39</v>
      </c>
      <c r="P1525" s="4" t="s">
        <v>446</v>
      </c>
      <c r="Q1525" s="4" t="s">
        <v>4118</v>
      </c>
      <c r="R1525" s="9">
        <v>298.620008941954</v>
      </c>
      <c r="S1525" s="7">
        <v>4.0</v>
      </c>
      <c r="T1525" s="7">
        <v>0.0</v>
      </c>
      <c r="U1525" s="7">
        <v>143.337604292138</v>
      </c>
      <c r="V1525" s="10" t="str">
        <f t="shared" si="1"/>
        <v>2016-09</v>
      </c>
    </row>
    <row r="1526">
      <c r="A1526" s="7">
        <v>1525.0</v>
      </c>
      <c r="B1526" s="4" t="s">
        <v>4119</v>
      </c>
      <c r="C1526" s="8">
        <v>42630.0</v>
      </c>
      <c r="D1526" s="8">
        <v>42635.0</v>
      </c>
      <c r="E1526" s="4" t="s">
        <v>26</v>
      </c>
      <c r="F1526" s="4" t="s">
        <v>146</v>
      </c>
      <c r="G1526" s="4" t="s">
        <v>147</v>
      </c>
      <c r="H1526" s="4" t="s">
        <v>29</v>
      </c>
      <c r="I1526" s="4" t="s">
        <v>30</v>
      </c>
      <c r="J1526" s="4" t="s">
        <v>4120</v>
      </c>
      <c r="K1526" s="4" t="s">
        <v>4121</v>
      </c>
      <c r="L1526" s="7">
        <v>4401.0</v>
      </c>
      <c r="M1526" s="4" t="s">
        <v>33</v>
      </c>
      <c r="N1526" s="4" t="s">
        <v>4072</v>
      </c>
      <c r="O1526" s="4" t="s">
        <v>39</v>
      </c>
      <c r="P1526" s="4" t="s">
        <v>40</v>
      </c>
      <c r="Q1526" s="4" t="s">
        <v>4073</v>
      </c>
      <c r="R1526" s="9">
        <v>484.698148148148</v>
      </c>
      <c r="S1526" s="7">
        <v>3.0</v>
      </c>
      <c r="T1526" s="7">
        <v>0.0</v>
      </c>
      <c r="U1526" s="7">
        <v>145.409444444444</v>
      </c>
      <c r="V1526" s="10" t="str">
        <f t="shared" si="1"/>
        <v>2016-09</v>
      </c>
    </row>
    <row r="1527">
      <c r="A1527" s="7">
        <v>1526.0</v>
      </c>
      <c r="B1527" s="4" t="s">
        <v>4119</v>
      </c>
      <c r="C1527" s="8">
        <v>42630.0</v>
      </c>
      <c r="D1527" s="8">
        <v>42635.0</v>
      </c>
      <c r="E1527" s="4" t="s">
        <v>26</v>
      </c>
      <c r="F1527" s="4" t="s">
        <v>146</v>
      </c>
      <c r="G1527" s="4" t="s">
        <v>147</v>
      </c>
      <c r="H1527" s="4" t="s">
        <v>29</v>
      </c>
      <c r="I1527" s="4" t="s">
        <v>30</v>
      </c>
      <c r="J1527" s="4" t="s">
        <v>4120</v>
      </c>
      <c r="K1527" s="4" t="s">
        <v>4121</v>
      </c>
      <c r="L1527" s="7">
        <v>4401.0</v>
      </c>
      <c r="M1527" s="4" t="s">
        <v>33</v>
      </c>
      <c r="N1527" s="4" t="s">
        <v>4122</v>
      </c>
      <c r="O1527" s="4" t="s">
        <v>35</v>
      </c>
      <c r="P1527" s="4" t="s">
        <v>121</v>
      </c>
      <c r="Q1527" s="4" t="s">
        <v>4123</v>
      </c>
      <c r="R1527" s="9">
        <v>121.193909465021</v>
      </c>
      <c r="S1527" s="7">
        <v>2.0</v>
      </c>
      <c r="T1527" s="7">
        <v>0.0</v>
      </c>
      <c r="U1527" s="7">
        <v>37.5701119341564</v>
      </c>
      <c r="V1527" s="10" t="str">
        <f t="shared" si="1"/>
        <v>2016-09</v>
      </c>
    </row>
    <row r="1528">
      <c r="A1528" s="7">
        <v>1527.0</v>
      </c>
      <c r="B1528" s="4" t="s">
        <v>4124</v>
      </c>
      <c r="C1528" s="8">
        <v>42630.0</v>
      </c>
      <c r="D1528" s="8">
        <v>42634.0</v>
      </c>
      <c r="E1528" s="4" t="s">
        <v>26</v>
      </c>
      <c r="F1528" s="4" t="s">
        <v>873</v>
      </c>
      <c r="G1528" s="4" t="s">
        <v>874</v>
      </c>
      <c r="H1528" s="4" t="s">
        <v>112</v>
      </c>
      <c r="I1528" s="4" t="s">
        <v>30</v>
      </c>
      <c r="J1528" s="4" t="s">
        <v>163</v>
      </c>
      <c r="K1528" s="4" t="s">
        <v>164</v>
      </c>
      <c r="L1528" s="7">
        <v>98103.0</v>
      </c>
      <c r="M1528" s="4" t="s">
        <v>49</v>
      </c>
      <c r="N1528" s="4" t="s">
        <v>4125</v>
      </c>
      <c r="O1528" s="4" t="s">
        <v>35</v>
      </c>
      <c r="P1528" s="4" t="s">
        <v>263</v>
      </c>
      <c r="Q1528" s="4" t="s">
        <v>4126</v>
      </c>
      <c r="R1528" s="9">
        <v>113.888</v>
      </c>
      <c r="S1528" s="7">
        <v>2.0</v>
      </c>
      <c r="T1528" s="7">
        <v>0.2</v>
      </c>
      <c r="U1528" s="7">
        <v>9.9652</v>
      </c>
      <c r="V1528" s="10" t="str">
        <f t="shared" si="1"/>
        <v>2016-09</v>
      </c>
    </row>
    <row r="1529">
      <c r="A1529" s="7">
        <v>1528.0</v>
      </c>
      <c r="B1529" s="4" t="s">
        <v>4124</v>
      </c>
      <c r="C1529" s="8">
        <v>42630.0</v>
      </c>
      <c r="D1529" s="8">
        <v>42634.0</v>
      </c>
      <c r="E1529" s="4" t="s">
        <v>26</v>
      </c>
      <c r="F1529" s="4" t="s">
        <v>873</v>
      </c>
      <c r="G1529" s="4" t="s">
        <v>874</v>
      </c>
      <c r="H1529" s="4" t="s">
        <v>112</v>
      </c>
      <c r="I1529" s="4" t="s">
        <v>30</v>
      </c>
      <c r="J1529" s="4" t="s">
        <v>163</v>
      </c>
      <c r="K1529" s="4" t="s">
        <v>164</v>
      </c>
      <c r="L1529" s="7">
        <v>98103.0</v>
      </c>
      <c r="M1529" s="4" t="s">
        <v>49</v>
      </c>
      <c r="N1529" s="4" t="s">
        <v>4127</v>
      </c>
      <c r="O1529" s="4" t="s">
        <v>39</v>
      </c>
      <c r="P1529" s="4" t="s">
        <v>40</v>
      </c>
      <c r="Q1529" s="4" t="s">
        <v>4128</v>
      </c>
      <c r="R1529" s="9">
        <v>105.584</v>
      </c>
      <c r="S1529" s="7">
        <v>2.0</v>
      </c>
      <c r="T1529" s="7">
        <v>0.2</v>
      </c>
      <c r="U1529" s="7">
        <v>7.9188</v>
      </c>
      <c r="V1529" s="10" t="str">
        <f t="shared" si="1"/>
        <v>2016-09</v>
      </c>
    </row>
    <row r="1530">
      <c r="A1530" s="7">
        <v>1529.0</v>
      </c>
      <c r="B1530" s="4" t="s">
        <v>4129</v>
      </c>
      <c r="C1530" s="8">
        <v>42630.0</v>
      </c>
      <c r="D1530" s="8">
        <v>42635.0</v>
      </c>
      <c r="E1530" s="4" t="s">
        <v>26</v>
      </c>
      <c r="F1530" s="4" t="s">
        <v>2138</v>
      </c>
      <c r="G1530" s="4" t="s">
        <v>2139</v>
      </c>
      <c r="H1530" s="4" t="s">
        <v>46</v>
      </c>
      <c r="I1530" s="4" t="s">
        <v>30</v>
      </c>
      <c r="J1530" s="4" t="s">
        <v>222</v>
      </c>
      <c r="K1530" s="4" t="s">
        <v>223</v>
      </c>
      <c r="L1530" s="7">
        <v>10035.0</v>
      </c>
      <c r="M1530" s="4" t="s">
        <v>33</v>
      </c>
      <c r="N1530" s="4" t="s">
        <v>95</v>
      </c>
      <c r="O1530" s="4" t="s">
        <v>51</v>
      </c>
      <c r="P1530" s="4" t="s">
        <v>76</v>
      </c>
      <c r="Q1530" s="4" t="s">
        <v>96</v>
      </c>
      <c r="R1530" s="9">
        <v>257.265843621399</v>
      </c>
      <c r="S1530" s="7">
        <v>5.0</v>
      </c>
      <c r="T1530" s="7">
        <v>0.2</v>
      </c>
      <c r="U1530" s="7">
        <v>86.8272222222222</v>
      </c>
      <c r="V1530" s="10" t="str">
        <f t="shared" si="1"/>
        <v>2016-09</v>
      </c>
    </row>
    <row r="1531">
      <c r="A1531" s="7">
        <v>1530.0</v>
      </c>
      <c r="B1531" s="4" t="s">
        <v>4130</v>
      </c>
      <c r="C1531" s="8">
        <v>42630.0</v>
      </c>
      <c r="D1531" s="8">
        <v>42636.0</v>
      </c>
      <c r="E1531" s="4" t="s">
        <v>26</v>
      </c>
      <c r="F1531" s="4" t="s">
        <v>4131</v>
      </c>
      <c r="G1531" s="4" t="s">
        <v>4132</v>
      </c>
      <c r="H1531" s="4" t="s">
        <v>29</v>
      </c>
      <c r="I1531" s="4" t="s">
        <v>30</v>
      </c>
      <c r="J1531" s="4" t="s">
        <v>188</v>
      </c>
      <c r="K1531" s="4" t="s">
        <v>766</v>
      </c>
      <c r="L1531" s="7">
        <v>47201.0</v>
      </c>
      <c r="M1531" s="4" t="s">
        <v>59</v>
      </c>
      <c r="N1531" s="4" t="s">
        <v>4133</v>
      </c>
      <c r="O1531" s="4" t="s">
        <v>51</v>
      </c>
      <c r="P1531" s="4" t="s">
        <v>93</v>
      </c>
      <c r="Q1531" s="4" t="s">
        <v>4134</v>
      </c>
      <c r="R1531" s="9">
        <v>36.9736625514403</v>
      </c>
      <c r="S1531" s="7">
        <v>5.0</v>
      </c>
      <c r="T1531" s="7">
        <v>0.0</v>
      </c>
      <c r="U1531" s="7">
        <v>13.6802551440329</v>
      </c>
      <c r="V1531" s="10" t="str">
        <f t="shared" si="1"/>
        <v>2016-09</v>
      </c>
    </row>
    <row r="1532">
      <c r="A1532" s="7">
        <v>1531.0</v>
      </c>
      <c r="B1532" s="4" t="s">
        <v>4135</v>
      </c>
      <c r="C1532" s="8">
        <v>42630.0</v>
      </c>
      <c r="D1532" s="8">
        <v>42635.0</v>
      </c>
      <c r="E1532" s="4" t="s">
        <v>26</v>
      </c>
      <c r="F1532" s="4" t="s">
        <v>4136</v>
      </c>
      <c r="G1532" s="4" t="s">
        <v>4137</v>
      </c>
      <c r="H1532" s="4" t="s">
        <v>46</v>
      </c>
      <c r="I1532" s="4" t="s">
        <v>30</v>
      </c>
      <c r="J1532" s="4" t="s">
        <v>4138</v>
      </c>
      <c r="K1532" s="4" t="s">
        <v>897</v>
      </c>
      <c r="L1532" s="7">
        <v>1752.0</v>
      </c>
      <c r="M1532" s="4" t="s">
        <v>33</v>
      </c>
      <c r="N1532" s="4" t="s">
        <v>1434</v>
      </c>
      <c r="O1532" s="4" t="s">
        <v>35</v>
      </c>
      <c r="P1532" s="4" t="s">
        <v>121</v>
      </c>
      <c r="Q1532" s="4" t="s">
        <v>1435</v>
      </c>
      <c r="R1532" s="9">
        <v>16.4056790123457</v>
      </c>
      <c r="S1532" s="7">
        <v>3.0</v>
      </c>
      <c r="T1532" s="7">
        <v>0.0</v>
      </c>
      <c r="U1532" s="7">
        <v>6.89038518518519</v>
      </c>
      <c r="V1532" s="10" t="str">
        <f t="shared" si="1"/>
        <v>2016-09</v>
      </c>
    </row>
    <row r="1533">
      <c r="A1533" s="7">
        <v>1532.0</v>
      </c>
      <c r="B1533" s="4" t="s">
        <v>4135</v>
      </c>
      <c r="C1533" s="8">
        <v>42630.0</v>
      </c>
      <c r="D1533" s="8">
        <v>42635.0</v>
      </c>
      <c r="E1533" s="4" t="s">
        <v>26</v>
      </c>
      <c r="F1533" s="4" t="s">
        <v>4136</v>
      </c>
      <c r="G1533" s="4" t="s">
        <v>4137</v>
      </c>
      <c r="H1533" s="4" t="s">
        <v>46</v>
      </c>
      <c r="I1533" s="4" t="s">
        <v>30</v>
      </c>
      <c r="J1533" s="4" t="s">
        <v>4138</v>
      </c>
      <c r="K1533" s="4" t="s">
        <v>897</v>
      </c>
      <c r="L1533" s="7">
        <v>1752.0</v>
      </c>
      <c r="M1533" s="4" t="s">
        <v>33</v>
      </c>
      <c r="N1533" s="4" t="s">
        <v>998</v>
      </c>
      <c r="O1533" s="4" t="s">
        <v>35</v>
      </c>
      <c r="P1533" s="4" t="s">
        <v>121</v>
      </c>
      <c r="Q1533" s="4" t="s">
        <v>999</v>
      </c>
      <c r="R1533" s="9">
        <v>212.343950617284</v>
      </c>
      <c r="S1533" s="7">
        <v>3.0</v>
      </c>
      <c r="T1533" s="7">
        <v>0.0</v>
      </c>
      <c r="U1533" s="7">
        <v>67.9500641975309</v>
      </c>
      <c r="V1533" s="10" t="str">
        <f t="shared" si="1"/>
        <v>2016-09</v>
      </c>
    </row>
    <row r="1534">
      <c r="A1534" s="7">
        <v>1533.0</v>
      </c>
      <c r="B1534" s="4" t="s">
        <v>4139</v>
      </c>
      <c r="C1534" s="8">
        <v>42630.0</v>
      </c>
      <c r="D1534" s="8">
        <v>42633.0</v>
      </c>
      <c r="E1534" s="4" t="s">
        <v>98</v>
      </c>
      <c r="F1534" s="4" t="s">
        <v>3985</v>
      </c>
      <c r="G1534" s="4" t="s">
        <v>3986</v>
      </c>
      <c r="H1534" s="4" t="s">
        <v>46</v>
      </c>
      <c r="I1534" s="4" t="s">
        <v>30</v>
      </c>
      <c r="J1534" s="4" t="s">
        <v>178</v>
      </c>
      <c r="K1534" s="4" t="s">
        <v>157</v>
      </c>
      <c r="L1534" s="7">
        <v>45503.0</v>
      </c>
      <c r="M1534" s="4" t="s">
        <v>33</v>
      </c>
      <c r="N1534" s="4" t="s">
        <v>4140</v>
      </c>
      <c r="O1534" s="4" t="s">
        <v>51</v>
      </c>
      <c r="P1534" s="4" t="s">
        <v>52</v>
      </c>
      <c r="Q1534" s="4" t="s">
        <v>4141</v>
      </c>
      <c r="R1534" s="9">
        <v>327.00658436214</v>
      </c>
      <c r="S1534" s="7">
        <v>5.0</v>
      </c>
      <c r="T1534" s="7">
        <v>0.2</v>
      </c>
      <c r="U1534" s="7">
        <v>-69.4888991769547</v>
      </c>
      <c r="V1534" s="10" t="str">
        <f t="shared" si="1"/>
        <v>2016-09</v>
      </c>
    </row>
    <row r="1535">
      <c r="A1535" s="7">
        <v>1534.0</v>
      </c>
      <c r="B1535" s="4" t="s">
        <v>4142</v>
      </c>
      <c r="C1535" s="8">
        <v>42630.0</v>
      </c>
      <c r="D1535" s="8">
        <v>42636.0</v>
      </c>
      <c r="E1535" s="4" t="s">
        <v>26</v>
      </c>
      <c r="F1535" s="4" t="s">
        <v>243</v>
      </c>
      <c r="G1535" s="4" t="s">
        <v>244</v>
      </c>
      <c r="H1535" s="4" t="s">
        <v>112</v>
      </c>
      <c r="I1535" s="4" t="s">
        <v>30</v>
      </c>
      <c r="J1535" s="4" t="s">
        <v>4143</v>
      </c>
      <c r="K1535" s="4" t="s">
        <v>164</v>
      </c>
      <c r="L1535" s="7">
        <v>98052.0</v>
      </c>
      <c r="M1535" s="4" t="s">
        <v>49</v>
      </c>
      <c r="N1535" s="4" t="s">
        <v>2123</v>
      </c>
      <c r="O1535" s="4" t="s">
        <v>51</v>
      </c>
      <c r="P1535" s="4" t="s">
        <v>297</v>
      </c>
      <c r="Q1535" s="4" t="s">
        <v>2124</v>
      </c>
      <c r="R1535" s="9">
        <v>12.32</v>
      </c>
      <c r="S1535" s="7">
        <v>4.0</v>
      </c>
      <c r="T1535" s="7">
        <v>0.0</v>
      </c>
      <c r="U1535" s="7">
        <v>5.9136</v>
      </c>
      <c r="V1535" s="10" t="str">
        <f t="shared" si="1"/>
        <v>2016-09</v>
      </c>
    </row>
    <row r="1536">
      <c r="A1536" s="7">
        <v>1535.0</v>
      </c>
      <c r="B1536" s="4" t="s">
        <v>4144</v>
      </c>
      <c r="C1536" s="8">
        <v>42631.0</v>
      </c>
      <c r="D1536" s="8">
        <v>42636.0</v>
      </c>
      <c r="E1536" s="4" t="s">
        <v>26</v>
      </c>
      <c r="F1536" s="4" t="s">
        <v>4145</v>
      </c>
      <c r="G1536" s="4" t="s">
        <v>4146</v>
      </c>
      <c r="H1536" s="4" t="s">
        <v>46</v>
      </c>
      <c r="I1536" s="4" t="s">
        <v>30</v>
      </c>
      <c r="J1536" s="4" t="s">
        <v>222</v>
      </c>
      <c r="K1536" s="4" t="s">
        <v>223</v>
      </c>
      <c r="L1536" s="7">
        <v>10009.0</v>
      </c>
      <c r="M1536" s="4" t="s">
        <v>33</v>
      </c>
      <c r="N1536" s="4" t="s">
        <v>3989</v>
      </c>
      <c r="O1536" s="4" t="s">
        <v>51</v>
      </c>
      <c r="P1536" s="4" t="s">
        <v>76</v>
      </c>
      <c r="Q1536" s="4" t="s">
        <v>4147</v>
      </c>
      <c r="R1536" s="9">
        <v>5.11179259259259</v>
      </c>
      <c r="S1536" s="7">
        <v>1.0</v>
      </c>
      <c r="T1536" s="7">
        <v>0.2</v>
      </c>
      <c r="U1536" s="7">
        <v>1.91692222222222</v>
      </c>
      <c r="V1536" s="10" t="str">
        <f t="shared" si="1"/>
        <v>2016-09</v>
      </c>
    </row>
    <row r="1537">
      <c r="A1537" s="7">
        <v>1536.0</v>
      </c>
      <c r="B1537" s="4" t="s">
        <v>4148</v>
      </c>
      <c r="C1537" s="8">
        <v>42631.0</v>
      </c>
      <c r="D1537" s="8">
        <v>42635.0</v>
      </c>
      <c r="E1537" s="4" t="s">
        <v>26</v>
      </c>
      <c r="F1537" s="4" t="s">
        <v>1790</v>
      </c>
      <c r="G1537" s="4" t="s">
        <v>1791</v>
      </c>
      <c r="H1537" s="4" t="s">
        <v>29</v>
      </c>
      <c r="I1537" s="4" t="s">
        <v>30</v>
      </c>
      <c r="J1537" s="4" t="s">
        <v>101</v>
      </c>
      <c r="K1537" s="4" t="s">
        <v>102</v>
      </c>
      <c r="L1537" s="7">
        <v>32216.0</v>
      </c>
      <c r="M1537" s="4" t="s">
        <v>83</v>
      </c>
      <c r="N1537" s="4" t="s">
        <v>350</v>
      </c>
      <c r="O1537" s="4" t="s">
        <v>35</v>
      </c>
      <c r="P1537" s="4" t="s">
        <v>73</v>
      </c>
      <c r="Q1537" s="4" t="s">
        <v>351</v>
      </c>
      <c r="R1537" s="9">
        <v>286.168155184894</v>
      </c>
      <c r="S1537" s="7">
        <v>4.0</v>
      </c>
      <c r="T1537" s="7">
        <v>0.45</v>
      </c>
      <c r="U1537" s="7">
        <v>-124.873376807954</v>
      </c>
      <c r="V1537" s="10" t="str">
        <f t="shared" si="1"/>
        <v>2016-09</v>
      </c>
    </row>
    <row r="1538">
      <c r="A1538" s="7">
        <v>1537.0</v>
      </c>
      <c r="B1538" s="4" t="s">
        <v>4149</v>
      </c>
      <c r="C1538" s="8">
        <v>42631.0</v>
      </c>
      <c r="D1538" s="8">
        <v>42636.0</v>
      </c>
      <c r="E1538" s="4" t="s">
        <v>26</v>
      </c>
      <c r="F1538" s="4" t="s">
        <v>4150</v>
      </c>
      <c r="G1538" s="4" t="s">
        <v>4151</v>
      </c>
      <c r="H1538" s="4" t="s">
        <v>46</v>
      </c>
      <c r="I1538" s="4" t="s">
        <v>30</v>
      </c>
      <c r="J1538" s="4" t="s">
        <v>1288</v>
      </c>
      <c r="K1538" s="4" t="s">
        <v>2241</v>
      </c>
      <c r="L1538" s="7">
        <v>36830.0</v>
      </c>
      <c r="M1538" s="4" t="s">
        <v>83</v>
      </c>
      <c r="N1538" s="4" t="s">
        <v>4152</v>
      </c>
      <c r="O1538" s="4" t="s">
        <v>35</v>
      </c>
      <c r="P1538" s="4" t="s">
        <v>263</v>
      </c>
      <c r="Q1538" s="4" t="s">
        <v>4153</v>
      </c>
      <c r="R1538" s="9">
        <v>265.410401841821</v>
      </c>
      <c r="S1538" s="7">
        <v>1.0</v>
      </c>
      <c r="T1538" s="7">
        <v>0.0</v>
      </c>
      <c r="U1538" s="7">
        <v>63.6984964420371</v>
      </c>
      <c r="V1538" s="10" t="str">
        <f t="shared" si="1"/>
        <v>2016-09</v>
      </c>
    </row>
    <row r="1539">
      <c r="A1539" s="7">
        <v>1538.0</v>
      </c>
      <c r="B1539" s="4" t="s">
        <v>4149</v>
      </c>
      <c r="C1539" s="8">
        <v>42631.0</v>
      </c>
      <c r="D1539" s="8">
        <v>42636.0</v>
      </c>
      <c r="E1539" s="4" t="s">
        <v>26</v>
      </c>
      <c r="F1539" s="4" t="s">
        <v>4150</v>
      </c>
      <c r="G1539" s="4" t="s">
        <v>4151</v>
      </c>
      <c r="H1539" s="4" t="s">
        <v>46</v>
      </c>
      <c r="I1539" s="4" t="s">
        <v>30</v>
      </c>
      <c r="J1539" s="4" t="s">
        <v>1288</v>
      </c>
      <c r="K1539" s="4" t="s">
        <v>2241</v>
      </c>
      <c r="L1539" s="7">
        <v>36830.0</v>
      </c>
      <c r="M1539" s="4" t="s">
        <v>83</v>
      </c>
      <c r="N1539" s="4" t="s">
        <v>1866</v>
      </c>
      <c r="O1539" s="4" t="s">
        <v>51</v>
      </c>
      <c r="P1539" s="4" t="s">
        <v>124</v>
      </c>
      <c r="Q1539" s="4" t="s">
        <v>1867</v>
      </c>
      <c r="R1539" s="9">
        <v>9.85594580563279</v>
      </c>
      <c r="S1539" s="7">
        <v>2.0</v>
      </c>
      <c r="T1539" s="7">
        <v>0.0</v>
      </c>
      <c r="U1539" s="7">
        <v>4.53373507059108</v>
      </c>
      <c r="V1539" s="10" t="str">
        <f t="shared" si="1"/>
        <v>2016-09</v>
      </c>
    </row>
    <row r="1540">
      <c r="A1540" s="7">
        <v>1539.0</v>
      </c>
      <c r="B1540" s="4" t="s">
        <v>4149</v>
      </c>
      <c r="C1540" s="8">
        <v>42631.0</v>
      </c>
      <c r="D1540" s="8">
        <v>42636.0</v>
      </c>
      <c r="E1540" s="4" t="s">
        <v>26</v>
      </c>
      <c r="F1540" s="4" t="s">
        <v>4150</v>
      </c>
      <c r="G1540" s="4" t="s">
        <v>4151</v>
      </c>
      <c r="H1540" s="4" t="s">
        <v>46</v>
      </c>
      <c r="I1540" s="4" t="s">
        <v>30</v>
      </c>
      <c r="J1540" s="4" t="s">
        <v>1288</v>
      </c>
      <c r="K1540" s="4" t="s">
        <v>2241</v>
      </c>
      <c r="L1540" s="7">
        <v>36830.0</v>
      </c>
      <c r="M1540" s="4" t="s">
        <v>83</v>
      </c>
      <c r="N1540" s="4" t="s">
        <v>561</v>
      </c>
      <c r="O1540" s="4" t="s">
        <v>51</v>
      </c>
      <c r="P1540" s="4" t="s">
        <v>52</v>
      </c>
      <c r="Q1540" s="4" t="s">
        <v>562</v>
      </c>
      <c r="R1540" s="9">
        <v>677.484049700186</v>
      </c>
      <c r="S1540" s="7">
        <v>4.0</v>
      </c>
      <c r="T1540" s="7">
        <v>0.0</v>
      </c>
      <c r="U1540" s="7">
        <v>88.0729264610242</v>
      </c>
      <c r="V1540" s="10" t="str">
        <f t="shared" si="1"/>
        <v>2016-09</v>
      </c>
    </row>
    <row r="1541">
      <c r="A1541" s="7">
        <v>1540.0</v>
      </c>
      <c r="B1541" s="4" t="s">
        <v>4154</v>
      </c>
      <c r="C1541" s="8">
        <v>42631.0</v>
      </c>
      <c r="D1541" s="8">
        <v>42633.0</v>
      </c>
      <c r="E1541" s="4" t="s">
        <v>43</v>
      </c>
      <c r="F1541" s="4" t="s">
        <v>2574</v>
      </c>
      <c r="G1541" s="4" t="s">
        <v>2575</v>
      </c>
      <c r="H1541" s="4" t="s">
        <v>46</v>
      </c>
      <c r="I1541" s="4" t="s">
        <v>30</v>
      </c>
      <c r="J1541" s="4" t="s">
        <v>188</v>
      </c>
      <c r="K1541" s="4" t="s">
        <v>157</v>
      </c>
      <c r="L1541" s="7">
        <v>43229.0</v>
      </c>
      <c r="M1541" s="4" t="s">
        <v>33</v>
      </c>
      <c r="N1541" s="4" t="s">
        <v>278</v>
      </c>
      <c r="O1541" s="4" t="s">
        <v>35</v>
      </c>
      <c r="P1541" s="4" t="s">
        <v>121</v>
      </c>
      <c r="Q1541" s="4" t="s">
        <v>279</v>
      </c>
      <c r="R1541" s="9">
        <v>5.92684444444445</v>
      </c>
      <c r="S1541" s="7">
        <v>3.0</v>
      </c>
      <c r="T1541" s="7">
        <v>0.2</v>
      </c>
      <c r="U1541" s="7">
        <v>1.77805333333333</v>
      </c>
      <c r="V1541" s="10" t="str">
        <f t="shared" si="1"/>
        <v>2016-09</v>
      </c>
    </row>
    <row r="1542">
      <c r="A1542" s="7">
        <v>1541.0</v>
      </c>
      <c r="B1542" s="4" t="s">
        <v>4154</v>
      </c>
      <c r="C1542" s="8">
        <v>42631.0</v>
      </c>
      <c r="D1542" s="8">
        <v>42633.0</v>
      </c>
      <c r="E1542" s="4" t="s">
        <v>43</v>
      </c>
      <c r="F1542" s="4" t="s">
        <v>2574</v>
      </c>
      <c r="G1542" s="4" t="s">
        <v>2575</v>
      </c>
      <c r="H1542" s="4" t="s">
        <v>46</v>
      </c>
      <c r="I1542" s="4" t="s">
        <v>30</v>
      </c>
      <c r="J1542" s="4" t="s">
        <v>188</v>
      </c>
      <c r="K1542" s="4" t="s">
        <v>157</v>
      </c>
      <c r="L1542" s="7">
        <v>43229.0</v>
      </c>
      <c r="M1542" s="4" t="s">
        <v>33</v>
      </c>
      <c r="N1542" s="4" t="s">
        <v>900</v>
      </c>
      <c r="O1542" s="4" t="s">
        <v>35</v>
      </c>
      <c r="P1542" s="4" t="s">
        <v>263</v>
      </c>
      <c r="Q1542" s="4" t="s">
        <v>901</v>
      </c>
      <c r="R1542" s="9">
        <v>110.045288888889</v>
      </c>
      <c r="S1542" s="7">
        <v>2.0</v>
      </c>
      <c r="T1542" s="7">
        <v>0.3</v>
      </c>
      <c r="U1542" s="7">
        <v>-7.86037777777778</v>
      </c>
      <c r="V1542" s="10" t="str">
        <f t="shared" si="1"/>
        <v>2016-09</v>
      </c>
    </row>
    <row r="1543">
      <c r="A1543" s="7">
        <v>1542.0</v>
      </c>
      <c r="B1543" s="4" t="s">
        <v>4154</v>
      </c>
      <c r="C1543" s="8">
        <v>42631.0</v>
      </c>
      <c r="D1543" s="8">
        <v>42633.0</v>
      </c>
      <c r="E1543" s="4" t="s">
        <v>43</v>
      </c>
      <c r="F1543" s="4" t="s">
        <v>2574</v>
      </c>
      <c r="G1543" s="4" t="s">
        <v>2575</v>
      </c>
      <c r="H1543" s="4" t="s">
        <v>46</v>
      </c>
      <c r="I1543" s="4" t="s">
        <v>30</v>
      </c>
      <c r="J1543" s="4" t="s">
        <v>188</v>
      </c>
      <c r="K1543" s="4" t="s">
        <v>157</v>
      </c>
      <c r="L1543" s="7">
        <v>43229.0</v>
      </c>
      <c r="M1543" s="4" t="s">
        <v>33</v>
      </c>
      <c r="N1543" s="4" t="s">
        <v>4155</v>
      </c>
      <c r="O1543" s="4" t="s">
        <v>51</v>
      </c>
      <c r="P1543" s="4" t="s">
        <v>93</v>
      </c>
      <c r="Q1543" s="4" t="s">
        <v>4156</v>
      </c>
      <c r="R1543" s="9">
        <v>2.95899259259259</v>
      </c>
      <c r="S1543" s="7">
        <v>1.0</v>
      </c>
      <c r="T1543" s="7">
        <v>0.2</v>
      </c>
      <c r="U1543" s="7">
        <v>0.406861481481482</v>
      </c>
      <c r="V1543" s="10" t="str">
        <f t="shared" si="1"/>
        <v>2016-09</v>
      </c>
    </row>
    <row r="1544">
      <c r="A1544" s="7">
        <v>1543.0</v>
      </c>
      <c r="B1544" s="4" t="s">
        <v>4157</v>
      </c>
      <c r="C1544" s="8">
        <v>42631.0</v>
      </c>
      <c r="D1544" s="8">
        <v>42638.0</v>
      </c>
      <c r="E1544" s="4" t="s">
        <v>26</v>
      </c>
      <c r="F1544" s="4" t="s">
        <v>4158</v>
      </c>
      <c r="G1544" s="4" t="s">
        <v>4159</v>
      </c>
      <c r="H1544" s="4" t="s">
        <v>46</v>
      </c>
      <c r="I1544" s="4" t="s">
        <v>30</v>
      </c>
      <c r="J1544" s="4" t="s">
        <v>4160</v>
      </c>
      <c r="K1544" s="4" t="s">
        <v>223</v>
      </c>
      <c r="L1544" s="7">
        <v>10801.0</v>
      </c>
      <c r="M1544" s="4" t="s">
        <v>33</v>
      </c>
      <c r="N1544" s="4" t="s">
        <v>4161</v>
      </c>
      <c r="O1544" s="4" t="s">
        <v>35</v>
      </c>
      <c r="P1544" s="4" t="s">
        <v>263</v>
      </c>
      <c r="Q1544" s="4" t="s">
        <v>4162</v>
      </c>
      <c r="R1544" s="9">
        <v>699.640066666667</v>
      </c>
      <c r="S1544" s="7">
        <v>2.0</v>
      </c>
      <c r="T1544" s="7">
        <v>0.1</v>
      </c>
      <c r="U1544" s="7">
        <v>155.47557037037</v>
      </c>
      <c r="V1544" s="10" t="str">
        <f t="shared" si="1"/>
        <v>2016-09</v>
      </c>
    </row>
    <row r="1545">
      <c r="A1545" s="7">
        <v>1544.0</v>
      </c>
      <c r="B1545" s="4" t="s">
        <v>4157</v>
      </c>
      <c r="C1545" s="8">
        <v>42631.0</v>
      </c>
      <c r="D1545" s="8">
        <v>42638.0</v>
      </c>
      <c r="E1545" s="4" t="s">
        <v>26</v>
      </c>
      <c r="F1545" s="4" t="s">
        <v>4158</v>
      </c>
      <c r="G1545" s="4" t="s">
        <v>4159</v>
      </c>
      <c r="H1545" s="4" t="s">
        <v>46</v>
      </c>
      <c r="I1545" s="4" t="s">
        <v>30</v>
      </c>
      <c r="J1545" s="4" t="s">
        <v>4160</v>
      </c>
      <c r="K1545" s="4" t="s">
        <v>223</v>
      </c>
      <c r="L1545" s="7">
        <v>10801.0</v>
      </c>
      <c r="M1545" s="4" t="s">
        <v>33</v>
      </c>
      <c r="N1545" s="4" t="s">
        <v>716</v>
      </c>
      <c r="O1545" s="4" t="s">
        <v>35</v>
      </c>
      <c r="P1545" s="4" t="s">
        <v>121</v>
      </c>
      <c r="Q1545" s="4" t="s">
        <v>717</v>
      </c>
      <c r="R1545" s="9">
        <v>67.2417777777778</v>
      </c>
      <c r="S1545" s="7">
        <v>3.0</v>
      </c>
      <c r="T1545" s="7">
        <v>0.0</v>
      </c>
      <c r="U1545" s="7">
        <v>28.9139644444445</v>
      </c>
      <c r="V1545" s="10" t="str">
        <f t="shared" si="1"/>
        <v>2016-09</v>
      </c>
    </row>
    <row r="1546">
      <c r="A1546" s="7">
        <v>1545.0</v>
      </c>
      <c r="B1546" s="4" t="s">
        <v>4163</v>
      </c>
      <c r="C1546" s="8">
        <v>42631.0</v>
      </c>
      <c r="D1546" s="8">
        <v>42635.0</v>
      </c>
      <c r="E1546" s="4" t="s">
        <v>26</v>
      </c>
      <c r="F1546" s="4" t="s">
        <v>3730</v>
      </c>
      <c r="G1546" s="4" t="s">
        <v>3731</v>
      </c>
      <c r="H1546" s="4" t="s">
        <v>46</v>
      </c>
      <c r="I1546" s="4" t="s">
        <v>30</v>
      </c>
      <c r="J1546" s="4" t="s">
        <v>101</v>
      </c>
      <c r="K1546" s="4" t="s">
        <v>102</v>
      </c>
      <c r="L1546" s="7">
        <v>32216.0</v>
      </c>
      <c r="M1546" s="4" t="s">
        <v>83</v>
      </c>
      <c r="N1546" s="4" t="s">
        <v>4164</v>
      </c>
      <c r="O1546" s="4" t="s">
        <v>51</v>
      </c>
      <c r="P1546" s="4" t="s">
        <v>297</v>
      </c>
      <c r="Q1546" s="4" t="s">
        <v>4165</v>
      </c>
      <c r="R1546" s="9">
        <v>2.2667324343821</v>
      </c>
      <c r="S1546" s="7">
        <v>1.0</v>
      </c>
      <c r="T1546" s="7">
        <v>0.2</v>
      </c>
      <c r="U1546" s="7">
        <v>0.793356352033736</v>
      </c>
      <c r="V1546" s="10" t="str">
        <f t="shared" si="1"/>
        <v>2016-09</v>
      </c>
    </row>
    <row r="1547">
      <c r="A1547" s="7">
        <v>1546.0</v>
      </c>
      <c r="B1547" s="4" t="s">
        <v>4166</v>
      </c>
      <c r="C1547" s="8">
        <v>42631.0</v>
      </c>
      <c r="D1547" s="8">
        <v>42635.0</v>
      </c>
      <c r="E1547" s="4" t="s">
        <v>26</v>
      </c>
      <c r="F1547" s="4" t="s">
        <v>4167</v>
      </c>
      <c r="G1547" s="4" t="s">
        <v>4168</v>
      </c>
      <c r="H1547" s="4" t="s">
        <v>29</v>
      </c>
      <c r="I1547" s="4" t="s">
        <v>30</v>
      </c>
      <c r="J1547" s="4" t="s">
        <v>261</v>
      </c>
      <c r="K1547" s="4" t="s">
        <v>48</v>
      </c>
      <c r="L1547" s="7">
        <v>92105.0</v>
      </c>
      <c r="M1547" s="4" t="s">
        <v>49</v>
      </c>
      <c r="N1547" s="4" t="s">
        <v>2366</v>
      </c>
      <c r="O1547" s="4" t="s">
        <v>35</v>
      </c>
      <c r="P1547" s="4" t="s">
        <v>263</v>
      </c>
      <c r="Q1547" s="4" t="s">
        <v>2367</v>
      </c>
      <c r="R1547" s="9">
        <v>801.568</v>
      </c>
      <c r="S1547" s="7">
        <v>2.0</v>
      </c>
      <c r="T1547" s="7">
        <v>0.2</v>
      </c>
      <c r="U1547" s="7">
        <v>50.098</v>
      </c>
      <c r="V1547" s="10" t="str">
        <f t="shared" si="1"/>
        <v>2016-09</v>
      </c>
    </row>
    <row r="1548">
      <c r="A1548" s="7">
        <v>1547.0</v>
      </c>
      <c r="B1548" s="4" t="s">
        <v>4166</v>
      </c>
      <c r="C1548" s="8">
        <v>42631.0</v>
      </c>
      <c r="D1548" s="8">
        <v>42635.0</v>
      </c>
      <c r="E1548" s="4" t="s">
        <v>26</v>
      </c>
      <c r="F1548" s="4" t="s">
        <v>4167</v>
      </c>
      <c r="G1548" s="4" t="s">
        <v>4168</v>
      </c>
      <c r="H1548" s="4" t="s">
        <v>29</v>
      </c>
      <c r="I1548" s="4" t="s">
        <v>30</v>
      </c>
      <c r="J1548" s="4" t="s">
        <v>261</v>
      </c>
      <c r="K1548" s="4" t="s">
        <v>48</v>
      </c>
      <c r="L1548" s="7">
        <v>92105.0</v>
      </c>
      <c r="M1548" s="4" t="s">
        <v>49</v>
      </c>
      <c r="N1548" s="4" t="s">
        <v>1499</v>
      </c>
      <c r="O1548" s="4" t="s">
        <v>51</v>
      </c>
      <c r="P1548" s="4" t="s">
        <v>124</v>
      </c>
      <c r="Q1548" s="4" t="s">
        <v>1500</v>
      </c>
      <c r="R1548" s="9">
        <v>368.91</v>
      </c>
      <c r="S1548" s="7">
        <v>9.0</v>
      </c>
      <c r="T1548" s="7">
        <v>0.0</v>
      </c>
      <c r="U1548" s="7">
        <v>180.7659</v>
      </c>
      <c r="V1548" s="10" t="str">
        <f t="shared" si="1"/>
        <v>2016-09</v>
      </c>
    </row>
    <row r="1549">
      <c r="A1549" s="7">
        <v>1548.0</v>
      </c>
      <c r="B1549" s="4" t="s">
        <v>4166</v>
      </c>
      <c r="C1549" s="8">
        <v>42631.0</v>
      </c>
      <c r="D1549" s="8">
        <v>42635.0</v>
      </c>
      <c r="E1549" s="4" t="s">
        <v>26</v>
      </c>
      <c r="F1549" s="4" t="s">
        <v>4167</v>
      </c>
      <c r="G1549" s="4" t="s">
        <v>4168</v>
      </c>
      <c r="H1549" s="4" t="s">
        <v>29</v>
      </c>
      <c r="I1549" s="4" t="s">
        <v>30</v>
      </c>
      <c r="J1549" s="4" t="s">
        <v>261</v>
      </c>
      <c r="K1549" s="4" t="s">
        <v>48</v>
      </c>
      <c r="L1549" s="7">
        <v>92105.0</v>
      </c>
      <c r="M1549" s="4" t="s">
        <v>49</v>
      </c>
      <c r="N1549" s="4" t="s">
        <v>1048</v>
      </c>
      <c r="O1549" s="4" t="s">
        <v>35</v>
      </c>
      <c r="P1549" s="4" t="s">
        <v>263</v>
      </c>
      <c r="Q1549" s="4" t="s">
        <v>1049</v>
      </c>
      <c r="R1549" s="9">
        <v>885.528</v>
      </c>
      <c r="S1549" s="7">
        <v>9.0</v>
      </c>
      <c r="T1549" s="7">
        <v>0.2</v>
      </c>
      <c r="U1549" s="7">
        <v>-99.6219</v>
      </c>
      <c r="V1549" s="10" t="str">
        <f t="shared" si="1"/>
        <v>2016-09</v>
      </c>
    </row>
    <row r="1550">
      <c r="A1550" s="7">
        <v>1549.0</v>
      </c>
      <c r="B1550" s="4" t="s">
        <v>4169</v>
      </c>
      <c r="C1550" s="8">
        <v>42631.0</v>
      </c>
      <c r="D1550" s="8">
        <v>42635.0</v>
      </c>
      <c r="E1550" s="4" t="s">
        <v>26</v>
      </c>
      <c r="F1550" s="4" t="s">
        <v>1557</v>
      </c>
      <c r="G1550" s="4" t="s">
        <v>1558</v>
      </c>
      <c r="H1550" s="4" t="s">
        <v>46</v>
      </c>
      <c r="I1550" s="4" t="s">
        <v>30</v>
      </c>
      <c r="J1550" s="4" t="s">
        <v>4170</v>
      </c>
      <c r="K1550" s="4" t="s">
        <v>48</v>
      </c>
      <c r="L1550" s="7">
        <v>95695.0</v>
      </c>
      <c r="M1550" s="4" t="s">
        <v>49</v>
      </c>
      <c r="N1550" s="4" t="s">
        <v>2876</v>
      </c>
      <c r="O1550" s="4" t="s">
        <v>39</v>
      </c>
      <c r="P1550" s="4" t="s">
        <v>40</v>
      </c>
      <c r="Q1550" s="4" t="s">
        <v>2877</v>
      </c>
      <c r="R1550" s="9">
        <v>239.984</v>
      </c>
      <c r="S1550" s="7">
        <v>2.0</v>
      </c>
      <c r="T1550" s="7">
        <v>0.2</v>
      </c>
      <c r="U1550" s="7">
        <v>23.9984</v>
      </c>
      <c r="V1550" s="10" t="str">
        <f t="shared" si="1"/>
        <v>2016-09</v>
      </c>
    </row>
    <row r="1551">
      <c r="A1551" s="7">
        <v>1550.0</v>
      </c>
      <c r="B1551" s="4" t="s">
        <v>4171</v>
      </c>
      <c r="C1551" s="8">
        <v>42632.0</v>
      </c>
      <c r="D1551" s="8">
        <v>42632.0</v>
      </c>
      <c r="E1551" s="4" t="s">
        <v>212</v>
      </c>
      <c r="F1551" s="4" t="s">
        <v>1427</v>
      </c>
      <c r="G1551" s="4" t="s">
        <v>1428</v>
      </c>
      <c r="H1551" s="4" t="s">
        <v>112</v>
      </c>
      <c r="I1551" s="4" t="s">
        <v>30</v>
      </c>
      <c r="J1551" s="4" t="s">
        <v>1721</v>
      </c>
      <c r="K1551" s="4" t="s">
        <v>385</v>
      </c>
      <c r="L1551" s="7">
        <v>60505.0</v>
      </c>
      <c r="M1551" s="4" t="s">
        <v>59</v>
      </c>
      <c r="N1551" s="4" t="s">
        <v>2366</v>
      </c>
      <c r="O1551" s="4" t="s">
        <v>35</v>
      </c>
      <c r="P1551" s="4" t="s">
        <v>263</v>
      </c>
      <c r="Q1551" s="4" t="s">
        <v>2367</v>
      </c>
      <c r="R1551" s="9">
        <v>776.993178600823</v>
      </c>
      <c r="S1551" s="7">
        <v>2.0</v>
      </c>
      <c r="T1551" s="7">
        <v>0.3</v>
      </c>
      <c r="U1551" s="7">
        <v>-55.4995127572016</v>
      </c>
      <c r="V1551" s="10" t="str">
        <f t="shared" si="1"/>
        <v>2016-09</v>
      </c>
    </row>
    <row r="1552">
      <c r="A1552" s="7">
        <v>1551.0</v>
      </c>
      <c r="B1552" s="4" t="s">
        <v>4171</v>
      </c>
      <c r="C1552" s="8">
        <v>42632.0</v>
      </c>
      <c r="D1552" s="8">
        <v>42632.0</v>
      </c>
      <c r="E1552" s="4" t="s">
        <v>212</v>
      </c>
      <c r="F1552" s="4" t="s">
        <v>1427</v>
      </c>
      <c r="G1552" s="4" t="s">
        <v>1428</v>
      </c>
      <c r="H1552" s="4" t="s">
        <v>112</v>
      </c>
      <c r="I1552" s="4" t="s">
        <v>30</v>
      </c>
      <c r="J1552" s="4" t="s">
        <v>1721</v>
      </c>
      <c r="K1552" s="4" t="s">
        <v>385</v>
      </c>
      <c r="L1552" s="7">
        <v>60505.0</v>
      </c>
      <c r="M1552" s="4" t="s">
        <v>59</v>
      </c>
      <c r="N1552" s="4" t="s">
        <v>3989</v>
      </c>
      <c r="O1552" s="4" t="s">
        <v>51</v>
      </c>
      <c r="P1552" s="4" t="s">
        <v>76</v>
      </c>
      <c r="Q1552" s="4" t="s">
        <v>4147</v>
      </c>
      <c r="R1552" s="9">
        <v>2.55684609053498</v>
      </c>
      <c r="S1552" s="7">
        <v>2.0</v>
      </c>
      <c r="T1552" s="7">
        <v>0.8</v>
      </c>
      <c r="U1552" s="7">
        <v>-3.83526913580247</v>
      </c>
      <c r="V1552" s="10" t="str">
        <f t="shared" si="1"/>
        <v>2016-09</v>
      </c>
    </row>
    <row r="1553">
      <c r="A1553" s="7">
        <v>1552.0</v>
      </c>
      <c r="B1553" s="4" t="s">
        <v>4172</v>
      </c>
      <c r="C1553" s="8">
        <v>42632.0</v>
      </c>
      <c r="D1553" s="8">
        <v>42634.0</v>
      </c>
      <c r="E1553" s="4" t="s">
        <v>43</v>
      </c>
      <c r="F1553" s="4" t="s">
        <v>924</v>
      </c>
      <c r="G1553" s="4" t="s">
        <v>925</v>
      </c>
      <c r="H1553" s="4" t="s">
        <v>112</v>
      </c>
      <c r="I1553" s="4" t="s">
        <v>30</v>
      </c>
      <c r="J1553" s="4" t="s">
        <v>2824</v>
      </c>
      <c r="K1553" s="4" t="s">
        <v>2200</v>
      </c>
      <c r="L1553" s="7">
        <v>2908.0</v>
      </c>
      <c r="M1553" s="4" t="s">
        <v>33</v>
      </c>
      <c r="N1553" s="4" t="s">
        <v>2020</v>
      </c>
      <c r="O1553" s="4" t="s">
        <v>51</v>
      </c>
      <c r="P1553" s="4" t="s">
        <v>52</v>
      </c>
      <c r="Q1553" s="4" t="s">
        <v>2021</v>
      </c>
      <c r="R1553" s="9">
        <v>1779.412</v>
      </c>
      <c r="S1553" s="7">
        <v>9.0</v>
      </c>
      <c r="T1553" s="7">
        <v>0.0</v>
      </c>
      <c r="U1553" s="7">
        <v>533.8236</v>
      </c>
      <c r="V1553" s="10" t="str">
        <f t="shared" si="1"/>
        <v>2016-09</v>
      </c>
    </row>
    <row r="1554">
      <c r="A1554" s="7">
        <v>1553.0</v>
      </c>
      <c r="B1554" s="4" t="s">
        <v>4172</v>
      </c>
      <c r="C1554" s="8">
        <v>42632.0</v>
      </c>
      <c r="D1554" s="8">
        <v>42634.0</v>
      </c>
      <c r="E1554" s="4" t="s">
        <v>43</v>
      </c>
      <c r="F1554" s="4" t="s">
        <v>924</v>
      </c>
      <c r="G1554" s="4" t="s">
        <v>925</v>
      </c>
      <c r="H1554" s="4" t="s">
        <v>112</v>
      </c>
      <c r="I1554" s="4" t="s">
        <v>30</v>
      </c>
      <c r="J1554" s="4" t="s">
        <v>2824</v>
      </c>
      <c r="K1554" s="4" t="s">
        <v>2200</v>
      </c>
      <c r="L1554" s="7">
        <v>2908.0</v>
      </c>
      <c r="M1554" s="4" t="s">
        <v>33</v>
      </c>
      <c r="N1554" s="4" t="s">
        <v>1662</v>
      </c>
      <c r="O1554" s="4" t="s">
        <v>51</v>
      </c>
      <c r="P1554" s="4" t="s">
        <v>124</v>
      </c>
      <c r="Q1554" s="4" t="s">
        <v>1663</v>
      </c>
      <c r="R1554" s="9">
        <v>18.8772345679012</v>
      </c>
      <c r="S1554" s="7">
        <v>3.0</v>
      </c>
      <c r="T1554" s="7">
        <v>0.0</v>
      </c>
      <c r="U1554" s="7">
        <v>8.49475555555556</v>
      </c>
      <c r="V1554" s="10" t="str">
        <f t="shared" si="1"/>
        <v>2016-09</v>
      </c>
    </row>
    <row r="1555">
      <c r="A1555" s="7">
        <v>1554.0</v>
      </c>
      <c r="B1555" s="4" t="s">
        <v>4172</v>
      </c>
      <c r="C1555" s="8">
        <v>42632.0</v>
      </c>
      <c r="D1555" s="8">
        <v>42634.0</v>
      </c>
      <c r="E1555" s="4" t="s">
        <v>43</v>
      </c>
      <c r="F1555" s="4" t="s">
        <v>924</v>
      </c>
      <c r="G1555" s="4" t="s">
        <v>925</v>
      </c>
      <c r="H1555" s="4" t="s">
        <v>112</v>
      </c>
      <c r="I1555" s="4" t="s">
        <v>30</v>
      </c>
      <c r="J1555" s="4" t="s">
        <v>2824</v>
      </c>
      <c r="K1555" s="4" t="s">
        <v>2200</v>
      </c>
      <c r="L1555" s="7">
        <v>2908.0</v>
      </c>
      <c r="M1555" s="4" t="s">
        <v>33</v>
      </c>
      <c r="N1555" s="4" t="s">
        <v>1506</v>
      </c>
      <c r="O1555" s="4" t="s">
        <v>51</v>
      </c>
      <c r="P1555" s="4" t="s">
        <v>76</v>
      </c>
      <c r="Q1555" s="4" t="s">
        <v>1507</v>
      </c>
      <c r="R1555" s="9">
        <v>54.8702716049383</v>
      </c>
      <c r="S1555" s="7">
        <v>3.0</v>
      </c>
      <c r="T1555" s="7">
        <v>0.0</v>
      </c>
      <c r="U1555" s="7">
        <v>26.3377303703704</v>
      </c>
      <c r="V1555" s="10" t="str">
        <f t="shared" si="1"/>
        <v>2016-09</v>
      </c>
    </row>
    <row r="1556">
      <c r="A1556" s="7">
        <v>1555.0</v>
      </c>
      <c r="B1556" s="4" t="s">
        <v>4172</v>
      </c>
      <c r="C1556" s="8">
        <v>42632.0</v>
      </c>
      <c r="D1556" s="8">
        <v>42634.0</v>
      </c>
      <c r="E1556" s="4" t="s">
        <v>43</v>
      </c>
      <c r="F1556" s="4" t="s">
        <v>924</v>
      </c>
      <c r="G1556" s="4" t="s">
        <v>925</v>
      </c>
      <c r="H1556" s="4" t="s">
        <v>112</v>
      </c>
      <c r="I1556" s="4" t="s">
        <v>30</v>
      </c>
      <c r="J1556" s="4" t="s">
        <v>2824</v>
      </c>
      <c r="K1556" s="4" t="s">
        <v>2200</v>
      </c>
      <c r="L1556" s="7">
        <v>2908.0</v>
      </c>
      <c r="M1556" s="4" t="s">
        <v>33</v>
      </c>
      <c r="N1556" s="4" t="s">
        <v>4173</v>
      </c>
      <c r="O1556" s="4" t="s">
        <v>35</v>
      </c>
      <c r="P1556" s="4" t="s">
        <v>263</v>
      </c>
      <c r="Q1556" s="4" t="s">
        <v>4174</v>
      </c>
      <c r="R1556" s="9">
        <v>966.372609053498</v>
      </c>
      <c r="S1556" s="7">
        <v>4.0</v>
      </c>
      <c r="T1556" s="7">
        <v>0.0</v>
      </c>
      <c r="U1556" s="7">
        <v>270.584330534979</v>
      </c>
      <c r="V1556" s="10" t="str">
        <f t="shared" si="1"/>
        <v>2016-09</v>
      </c>
    </row>
    <row r="1557">
      <c r="A1557" s="7">
        <v>1556.0</v>
      </c>
      <c r="B1557" s="4" t="s">
        <v>4175</v>
      </c>
      <c r="C1557" s="8">
        <v>42632.0</v>
      </c>
      <c r="D1557" s="8">
        <v>42636.0</v>
      </c>
      <c r="E1557" s="4" t="s">
        <v>26</v>
      </c>
      <c r="F1557" s="4" t="s">
        <v>973</v>
      </c>
      <c r="G1557" s="4" t="s">
        <v>974</v>
      </c>
      <c r="H1557" s="4" t="s">
        <v>46</v>
      </c>
      <c r="I1557" s="4" t="s">
        <v>30</v>
      </c>
      <c r="J1557" s="4" t="s">
        <v>3988</v>
      </c>
      <c r="K1557" s="4" t="s">
        <v>48</v>
      </c>
      <c r="L1557" s="7">
        <v>95207.0</v>
      </c>
      <c r="M1557" s="4" t="s">
        <v>49</v>
      </c>
      <c r="N1557" s="4" t="s">
        <v>3866</v>
      </c>
      <c r="O1557" s="4" t="s">
        <v>51</v>
      </c>
      <c r="P1557" s="4" t="s">
        <v>124</v>
      </c>
      <c r="Q1557" s="4" t="s">
        <v>3867</v>
      </c>
      <c r="R1557" s="9">
        <v>159.88</v>
      </c>
      <c r="S1557" s="7">
        <v>7.0</v>
      </c>
      <c r="T1557" s="7">
        <v>0.0</v>
      </c>
      <c r="U1557" s="7">
        <v>73.5448</v>
      </c>
      <c r="V1557" s="10" t="str">
        <f t="shared" si="1"/>
        <v>2016-09</v>
      </c>
    </row>
    <row r="1558">
      <c r="A1558" s="7">
        <v>1557.0</v>
      </c>
      <c r="B1558" s="4" t="s">
        <v>4176</v>
      </c>
      <c r="C1558" s="8">
        <v>42632.0</v>
      </c>
      <c r="D1558" s="8">
        <v>42636.0</v>
      </c>
      <c r="E1558" s="4" t="s">
        <v>98</v>
      </c>
      <c r="F1558" s="4" t="s">
        <v>4177</v>
      </c>
      <c r="G1558" s="4" t="s">
        <v>4178</v>
      </c>
      <c r="H1558" s="4" t="s">
        <v>112</v>
      </c>
      <c r="I1558" s="4" t="s">
        <v>30</v>
      </c>
      <c r="J1558" s="4" t="s">
        <v>4179</v>
      </c>
      <c r="K1558" s="4" t="s">
        <v>203</v>
      </c>
      <c r="L1558" s="7">
        <v>7050.0</v>
      </c>
      <c r="M1558" s="4" t="s">
        <v>33</v>
      </c>
      <c r="N1558" s="4" t="s">
        <v>4180</v>
      </c>
      <c r="O1558" s="4" t="s">
        <v>51</v>
      </c>
      <c r="P1558" s="4" t="s">
        <v>76</v>
      </c>
      <c r="Q1558" s="4" t="s">
        <v>4181</v>
      </c>
      <c r="R1558" s="9">
        <v>28.1829135802469</v>
      </c>
      <c r="S1558" s="7">
        <v>6.0</v>
      </c>
      <c r="T1558" s="7">
        <v>0.0</v>
      </c>
      <c r="U1558" s="7">
        <v>14.0914567901235</v>
      </c>
      <c r="V1558" s="10" t="str">
        <f t="shared" si="1"/>
        <v>2016-09</v>
      </c>
    </row>
    <row r="1559">
      <c r="A1559" s="7">
        <v>1558.0</v>
      </c>
      <c r="B1559" s="4" t="s">
        <v>4176</v>
      </c>
      <c r="C1559" s="8">
        <v>42632.0</v>
      </c>
      <c r="D1559" s="8">
        <v>42636.0</v>
      </c>
      <c r="E1559" s="4" t="s">
        <v>98</v>
      </c>
      <c r="F1559" s="4" t="s">
        <v>4177</v>
      </c>
      <c r="G1559" s="4" t="s">
        <v>4178</v>
      </c>
      <c r="H1559" s="4" t="s">
        <v>112</v>
      </c>
      <c r="I1559" s="4" t="s">
        <v>30</v>
      </c>
      <c r="J1559" s="4" t="s">
        <v>4179</v>
      </c>
      <c r="K1559" s="4" t="s">
        <v>203</v>
      </c>
      <c r="L1559" s="7">
        <v>7050.0</v>
      </c>
      <c r="M1559" s="4" t="s">
        <v>33</v>
      </c>
      <c r="N1559" s="4" t="s">
        <v>2133</v>
      </c>
      <c r="O1559" s="4" t="s">
        <v>51</v>
      </c>
      <c r="P1559" s="4" t="s">
        <v>635</v>
      </c>
      <c r="Q1559" s="4" t="s">
        <v>2134</v>
      </c>
      <c r="R1559" s="9">
        <v>30.9413827160494</v>
      </c>
      <c r="S1559" s="7">
        <v>3.0</v>
      </c>
      <c r="T1559" s="7">
        <v>0.0</v>
      </c>
      <c r="U1559" s="7">
        <v>8.97300098765432</v>
      </c>
      <c r="V1559" s="10" t="str">
        <f t="shared" si="1"/>
        <v>2016-09</v>
      </c>
    </row>
    <row r="1560">
      <c r="A1560" s="7">
        <v>1559.0</v>
      </c>
      <c r="B1560" s="4" t="s">
        <v>4182</v>
      </c>
      <c r="C1560" s="8">
        <v>42632.0</v>
      </c>
      <c r="D1560" s="8">
        <v>42636.0</v>
      </c>
      <c r="E1560" s="4" t="s">
        <v>26</v>
      </c>
      <c r="F1560" s="4" t="s">
        <v>3048</v>
      </c>
      <c r="G1560" s="4" t="s">
        <v>3049</v>
      </c>
      <c r="H1560" s="4" t="s">
        <v>46</v>
      </c>
      <c r="I1560" s="4" t="s">
        <v>30</v>
      </c>
      <c r="J1560" s="4" t="s">
        <v>188</v>
      </c>
      <c r="K1560" s="4" t="s">
        <v>255</v>
      </c>
      <c r="L1560" s="7">
        <v>31907.0</v>
      </c>
      <c r="M1560" s="4" t="s">
        <v>83</v>
      </c>
      <c r="N1560" s="4" t="s">
        <v>4183</v>
      </c>
      <c r="O1560" s="4" t="s">
        <v>51</v>
      </c>
      <c r="P1560" s="4" t="s">
        <v>635</v>
      </c>
      <c r="Q1560" s="4" t="s">
        <v>4184</v>
      </c>
      <c r="R1560" s="9">
        <v>3.79292204657093</v>
      </c>
      <c r="S1560" s="7">
        <v>2.0</v>
      </c>
      <c r="T1560" s="7">
        <v>0.0</v>
      </c>
      <c r="U1560" s="7">
        <v>0.113787661397128</v>
      </c>
      <c r="V1560" s="10" t="str">
        <f t="shared" si="1"/>
        <v>2016-09</v>
      </c>
    </row>
    <row r="1561">
      <c r="A1561" s="7">
        <v>1560.0</v>
      </c>
      <c r="B1561" s="4" t="s">
        <v>4182</v>
      </c>
      <c r="C1561" s="8">
        <v>42632.0</v>
      </c>
      <c r="D1561" s="8">
        <v>42636.0</v>
      </c>
      <c r="E1561" s="4" t="s">
        <v>26</v>
      </c>
      <c r="F1561" s="4" t="s">
        <v>3048</v>
      </c>
      <c r="G1561" s="4" t="s">
        <v>3049</v>
      </c>
      <c r="H1561" s="4" t="s">
        <v>46</v>
      </c>
      <c r="I1561" s="4" t="s">
        <v>30</v>
      </c>
      <c r="J1561" s="4" t="s">
        <v>188</v>
      </c>
      <c r="K1561" s="4" t="s">
        <v>255</v>
      </c>
      <c r="L1561" s="7">
        <v>31907.0</v>
      </c>
      <c r="M1561" s="4" t="s">
        <v>83</v>
      </c>
      <c r="N1561" s="4" t="s">
        <v>324</v>
      </c>
      <c r="O1561" s="4" t="s">
        <v>39</v>
      </c>
      <c r="P1561" s="4" t="s">
        <v>61</v>
      </c>
      <c r="Q1561" s="4" t="s">
        <v>325</v>
      </c>
      <c r="R1561" s="9">
        <v>187.271916402407</v>
      </c>
      <c r="S1561" s="7">
        <v>5.0</v>
      </c>
      <c r="T1561" s="7">
        <v>0.0</v>
      </c>
      <c r="U1561" s="7">
        <v>80.5269240530349</v>
      </c>
      <c r="V1561" s="10" t="str">
        <f t="shared" si="1"/>
        <v>2016-09</v>
      </c>
    </row>
    <row r="1562">
      <c r="A1562" s="7">
        <v>1561.0</v>
      </c>
      <c r="B1562" s="4" t="s">
        <v>4185</v>
      </c>
      <c r="C1562" s="8">
        <v>42632.0</v>
      </c>
      <c r="D1562" s="8">
        <v>42635.0</v>
      </c>
      <c r="E1562" s="4" t="s">
        <v>43</v>
      </c>
      <c r="F1562" s="4" t="s">
        <v>2238</v>
      </c>
      <c r="G1562" s="4" t="s">
        <v>2239</v>
      </c>
      <c r="H1562" s="4" t="s">
        <v>112</v>
      </c>
      <c r="I1562" s="4" t="s">
        <v>30</v>
      </c>
      <c r="J1562" s="4" t="s">
        <v>90</v>
      </c>
      <c r="K1562" s="4" t="s">
        <v>91</v>
      </c>
      <c r="L1562" s="7">
        <v>19140.0</v>
      </c>
      <c r="M1562" s="4" t="s">
        <v>33</v>
      </c>
      <c r="N1562" s="4" t="s">
        <v>4186</v>
      </c>
      <c r="O1562" s="4" t="s">
        <v>35</v>
      </c>
      <c r="P1562" s="4" t="s">
        <v>121</v>
      </c>
      <c r="Q1562" s="4" t="s">
        <v>4187</v>
      </c>
      <c r="R1562" s="9">
        <v>28.3956148148148</v>
      </c>
      <c r="S1562" s="7">
        <v>3.0</v>
      </c>
      <c r="T1562" s="7">
        <v>0.2</v>
      </c>
      <c r="U1562" s="7">
        <v>4.25934222222222</v>
      </c>
      <c r="V1562" s="10" t="str">
        <f t="shared" si="1"/>
        <v>2016-09</v>
      </c>
    </row>
    <row r="1563">
      <c r="A1563" s="7">
        <v>1562.0</v>
      </c>
      <c r="B1563" s="4" t="s">
        <v>4188</v>
      </c>
      <c r="C1563" s="8">
        <v>42632.0</v>
      </c>
      <c r="D1563" s="8">
        <v>42637.0</v>
      </c>
      <c r="E1563" s="4" t="s">
        <v>98</v>
      </c>
      <c r="F1563" s="4" t="s">
        <v>243</v>
      </c>
      <c r="G1563" s="4" t="s">
        <v>244</v>
      </c>
      <c r="H1563" s="4" t="s">
        <v>112</v>
      </c>
      <c r="I1563" s="4" t="s">
        <v>30</v>
      </c>
      <c r="J1563" s="4" t="s">
        <v>362</v>
      </c>
      <c r="K1563" s="4" t="s">
        <v>48</v>
      </c>
      <c r="L1563" s="7">
        <v>94109.0</v>
      </c>
      <c r="M1563" s="4" t="s">
        <v>49</v>
      </c>
      <c r="N1563" s="4" t="s">
        <v>1771</v>
      </c>
      <c r="O1563" s="4" t="s">
        <v>51</v>
      </c>
      <c r="P1563" s="4" t="s">
        <v>76</v>
      </c>
      <c r="Q1563" s="4" t="s">
        <v>1772</v>
      </c>
      <c r="R1563" s="9">
        <v>11.952</v>
      </c>
      <c r="S1563" s="7">
        <v>3.0</v>
      </c>
      <c r="T1563" s="7">
        <v>0.2</v>
      </c>
      <c r="U1563" s="7">
        <v>4.1832</v>
      </c>
      <c r="V1563" s="10" t="str">
        <f t="shared" si="1"/>
        <v>2016-09</v>
      </c>
    </row>
    <row r="1564">
      <c r="A1564" s="7">
        <v>1563.0</v>
      </c>
      <c r="B1564" s="4" t="s">
        <v>4188</v>
      </c>
      <c r="C1564" s="8">
        <v>42632.0</v>
      </c>
      <c r="D1564" s="8">
        <v>42637.0</v>
      </c>
      <c r="E1564" s="4" t="s">
        <v>98</v>
      </c>
      <c r="F1564" s="4" t="s">
        <v>243</v>
      </c>
      <c r="G1564" s="4" t="s">
        <v>244</v>
      </c>
      <c r="H1564" s="4" t="s">
        <v>112</v>
      </c>
      <c r="I1564" s="4" t="s">
        <v>30</v>
      </c>
      <c r="J1564" s="4" t="s">
        <v>362</v>
      </c>
      <c r="K1564" s="4" t="s">
        <v>48</v>
      </c>
      <c r="L1564" s="7">
        <v>94109.0</v>
      </c>
      <c r="M1564" s="4" t="s">
        <v>49</v>
      </c>
      <c r="N1564" s="4" t="s">
        <v>4189</v>
      </c>
      <c r="O1564" s="4" t="s">
        <v>51</v>
      </c>
      <c r="P1564" s="4" t="s">
        <v>635</v>
      </c>
      <c r="Q1564" s="4" t="s">
        <v>4190</v>
      </c>
      <c r="R1564" s="9">
        <v>6.24</v>
      </c>
      <c r="S1564" s="7">
        <v>3.0</v>
      </c>
      <c r="T1564" s="7">
        <v>0.0</v>
      </c>
      <c r="U1564" s="7">
        <v>1.872</v>
      </c>
      <c r="V1564" s="10" t="str">
        <f t="shared" si="1"/>
        <v>2016-09</v>
      </c>
    </row>
    <row r="1565">
      <c r="A1565" s="7">
        <v>1564.0</v>
      </c>
      <c r="B1565" s="4" t="s">
        <v>4191</v>
      </c>
      <c r="C1565" s="8">
        <v>42632.0</v>
      </c>
      <c r="D1565" s="8">
        <v>42635.0</v>
      </c>
      <c r="E1565" s="4" t="s">
        <v>43</v>
      </c>
      <c r="F1565" s="4" t="s">
        <v>958</v>
      </c>
      <c r="G1565" s="4" t="s">
        <v>959</v>
      </c>
      <c r="H1565" s="4" t="s">
        <v>46</v>
      </c>
      <c r="I1565" s="4" t="s">
        <v>30</v>
      </c>
      <c r="J1565" s="4" t="s">
        <v>2824</v>
      </c>
      <c r="K1565" s="4" t="s">
        <v>2200</v>
      </c>
      <c r="L1565" s="7">
        <v>2908.0</v>
      </c>
      <c r="M1565" s="4" t="s">
        <v>33</v>
      </c>
      <c r="N1565" s="4" t="s">
        <v>2145</v>
      </c>
      <c r="O1565" s="4" t="s">
        <v>51</v>
      </c>
      <c r="P1565" s="4" t="s">
        <v>52</v>
      </c>
      <c r="Q1565" s="4" t="s">
        <v>2146</v>
      </c>
      <c r="R1565" s="9">
        <v>77.0155720164609</v>
      </c>
      <c r="S1565" s="7">
        <v>2.0</v>
      </c>
      <c r="T1565" s="7">
        <v>0.0</v>
      </c>
      <c r="U1565" s="7">
        <v>19.2538930041152</v>
      </c>
      <c r="V1565" s="10" t="str">
        <f t="shared" si="1"/>
        <v>2016-09</v>
      </c>
    </row>
    <row r="1566">
      <c r="A1566" s="7">
        <v>1565.0</v>
      </c>
      <c r="B1566" s="4" t="s">
        <v>4192</v>
      </c>
      <c r="C1566" s="8">
        <v>42632.0</v>
      </c>
      <c r="D1566" s="8">
        <v>42636.0</v>
      </c>
      <c r="E1566" s="4" t="s">
        <v>26</v>
      </c>
      <c r="F1566" s="4" t="s">
        <v>4193</v>
      </c>
      <c r="G1566" s="4" t="s">
        <v>4194</v>
      </c>
      <c r="H1566" s="4" t="s">
        <v>29</v>
      </c>
      <c r="I1566" s="4" t="s">
        <v>30</v>
      </c>
      <c r="J1566" s="4" t="s">
        <v>362</v>
      </c>
      <c r="K1566" s="4" t="s">
        <v>48</v>
      </c>
      <c r="L1566" s="7">
        <v>94122.0</v>
      </c>
      <c r="M1566" s="4" t="s">
        <v>49</v>
      </c>
      <c r="N1566" s="4" t="s">
        <v>655</v>
      </c>
      <c r="O1566" s="4" t="s">
        <v>51</v>
      </c>
      <c r="P1566" s="4" t="s">
        <v>76</v>
      </c>
      <c r="Q1566" s="4" t="s">
        <v>656</v>
      </c>
      <c r="R1566" s="9">
        <v>8.928</v>
      </c>
      <c r="S1566" s="7">
        <v>2.0</v>
      </c>
      <c r="T1566" s="7">
        <v>0.2</v>
      </c>
      <c r="U1566" s="7">
        <v>3.1248</v>
      </c>
      <c r="V1566" s="10" t="str">
        <f t="shared" si="1"/>
        <v>2016-09</v>
      </c>
    </row>
    <row r="1567">
      <c r="A1567" s="7">
        <v>1566.0</v>
      </c>
      <c r="B1567" s="4" t="s">
        <v>4195</v>
      </c>
      <c r="C1567" s="8">
        <v>42633.0</v>
      </c>
      <c r="D1567" s="8">
        <v>42637.0</v>
      </c>
      <c r="E1567" s="4" t="s">
        <v>26</v>
      </c>
      <c r="F1567" s="4" t="s">
        <v>4196</v>
      </c>
      <c r="G1567" s="4" t="s">
        <v>4197</v>
      </c>
      <c r="H1567" s="4" t="s">
        <v>29</v>
      </c>
      <c r="I1567" s="4" t="s">
        <v>30</v>
      </c>
      <c r="J1567" s="4" t="s">
        <v>362</v>
      </c>
      <c r="K1567" s="4" t="s">
        <v>48</v>
      </c>
      <c r="L1567" s="7">
        <v>94122.0</v>
      </c>
      <c r="M1567" s="4" t="s">
        <v>49</v>
      </c>
      <c r="N1567" s="4" t="s">
        <v>3125</v>
      </c>
      <c r="O1567" s="4" t="s">
        <v>51</v>
      </c>
      <c r="P1567" s="4" t="s">
        <v>124</v>
      </c>
      <c r="Q1567" s="4" t="s">
        <v>3126</v>
      </c>
      <c r="R1567" s="9">
        <v>65.79</v>
      </c>
      <c r="S1567" s="7">
        <v>9.0</v>
      </c>
      <c r="T1567" s="7">
        <v>0.0</v>
      </c>
      <c r="U1567" s="7">
        <v>30.2634</v>
      </c>
      <c r="V1567" s="10" t="str">
        <f t="shared" si="1"/>
        <v>2016-09</v>
      </c>
    </row>
    <row r="1568">
      <c r="A1568" s="7">
        <v>1567.0</v>
      </c>
      <c r="B1568" s="4" t="s">
        <v>4195</v>
      </c>
      <c r="C1568" s="8">
        <v>42633.0</v>
      </c>
      <c r="D1568" s="8">
        <v>42637.0</v>
      </c>
      <c r="E1568" s="4" t="s">
        <v>26</v>
      </c>
      <c r="F1568" s="4" t="s">
        <v>4196</v>
      </c>
      <c r="G1568" s="4" t="s">
        <v>4197</v>
      </c>
      <c r="H1568" s="4" t="s">
        <v>29</v>
      </c>
      <c r="I1568" s="4" t="s">
        <v>30</v>
      </c>
      <c r="J1568" s="4" t="s">
        <v>362</v>
      </c>
      <c r="K1568" s="4" t="s">
        <v>48</v>
      </c>
      <c r="L1568" s="7">
        <v>94122.0</v>
      </c>
      <c r="M1568" s="4" t="s">
        <v>49</v>
      </c>
      <c r="N1568" s="4" t="s">
        <v>4198</v>
      </c>
      <c r="O1568" s="4" t="s">
        <v>51</v>
      </c>
      <c r="P1568" s="4" t="s">
        <v>76</v>
      </c>
      <c r="Q1568" s="4" t="s">
        <v>4199</v>
      </c>
      <c r="R1568" s="9">
        <v>271.984</v>
      </c>
      <c r="S1568" s="7">
        <v>2.0</v>
      </c>
      <c r="T1568" s="7">
        <v>0.2</v>
      </c>
      <c r="U1568" s="7">
        <v>88.3948</v>
      </c>
      <c r="V1568" s="10" t="str">
        <f t="shared" si="1"/>
        <v>2016-09</v>
      </c>
    </row>
    <row r="1569">
      <c r="A1569" s="7">
        <v>1568.0</v>
      </c>
      <c r="B1569" s="4" t="s">
        <v>4195</v>
      </c>
      <c r="C1569" s="8">
        <v>42633.0</v>
      </c>
      <c r="D1569" s="8">
        <v>42637.0</v>
      </c>
      <c r="E1569" s="4" t="s">
        <v>26</v>
      </c>
      <c r="F1569" s="4" t="s">
        <v>4196</v>
      </c>
      <c r="G1569" s="4" t="s">
        <v>4197</v>
      </c>
      <c r="H1569" s="4" t="s">
        <v>29</v>
      </c>
      <c r="I1569" s="4" t="s">
        <v>30</v>
      </c>
      <c r="J1569" s="4" t="s">
        <v>362</v>
      </c>
      <c r="K1569" s="4" t="s">
        <v>48</v>
      </c>
      <c r="L1569" s="7">
        <v>94122.0</v>
      </c>
      <c r="M1569" s="4" t="s">
        <v>49</v>
      </c>
      <c r="N1569" s="4" t="s">
        <v>2401</v>
      </c>
      <c r="O1569" s="4" t="s">
        <v>51</v>
      </c>
      <c r="P1569" s="4" t="s">
        <v>93</v>
      </c>
      <c r="Q1569" s="4" t="s">
        <v>2402</v>
      </c>
      <c r="R1569" s="9">
        <v>11.76</v>
      </c>
      <c r="S1569" s="7">
        <v>4.0</v>
      </c>
      <c r="T1569" s="7">
        <v>0.0</v>
      </c>
      <c r="U1569" s="7">
        <v>3.1752</v>
      </c>
      <c r="V1569" s="10" t="str">
        <f t="shared" si="1"/>
        <v>2016-09</v>
      </c>
    </row>
    <row r="1570">
      <c r="A1570" s="7">
        <v>1569.0</v>
      </c>
      <c r="B1570" s="4" t="s">
        <v>4195</v>
      </c>
      <c r="C1570" s="8">
        <v>42633.0</v>
      </c>
      <c r="D1570" s="8">
        <v>42637.0</v>
      </c>
      <c r="E1570" s="4" t="s">
        <v>26</v>
      </c>
      <c r="F1570" s="4" t="s">
        <v>4196</v>
      </c>
      <c r="G1570" s="4" t="s">
        <v>4197</v>
      </c>
      <c r="H1570" s="4" t="s">
        <v>29</v>
      </c>
      <c r="I1570" s="4" t="s">
        <v>30</v>
      </c>
      <c r="J1570" s="4" t="s">
        <v>362</v>
      </c>
      <c r="K1570" s="4" t="s">
        <v>48</v>
      </c>
      <c r="L1570" s="7">
        <v>94122.0</v>
      </c>
      <c r="M1570" s="4" t="s">
        <v>49</v>
      </c>
      <c r="N1570" s="4" t="s">
        <v>3677</v>
      </c>
      <c r="O1570" s="4" t="s">
        <v>51</v>
      </c>
      <c r="P1570" s="4" t="s">
        <v>124</v>
      </c>
      <c r="Q1570" s="4" t="s">
        <v>3678</v>
      </c>
      <c r="R1570" s="9">
        <v>77.52</v>
      </c>
      <c r="S1570" s="7">
        <v>2.0</v>
      </c>
      <c r="T1570" s="7">
        <v>0.0</v>
      </c>
      <c r="U1570" s="7">
        <v>37.9848</v>
      </c>
      <c r="V1570" s="10" t="str">
        <f t="shared" si="1"/>
        <v>2016-09</v>
      </c>
    </row>
    <row r="1571">
      <c r="A1571" s="7">
        <v>1570.0</v>
      </c>
      <c r="B1571" s="4" t="s">
        <v>4195</v>
      </c>
      <c r="C1571" s="8">
        <v>42633.0</v>
      </c>
      <c r="D1571" s="8">
        <v>42637.0</v>
      </c>
      <c r="E1571" s="4" t="s">
        <v>26</v>
      </c>
      <c r="F1571" s="4" t="s">
        <v>4196</v>
      </c>
      <c r="G1571" s="4" t="s">
        <v>4197</v>
      </c>
      <c r="H1571" s="4" t="s">
        <v>29</v>
      </c>
      <c r="I1571" s="4" t="s">
        <v>30</v>
      </c>
      <c r="J1571" s="4" t="s">
        <v>362</v>
      </c>
      <c r="K1571" s="4" t="s">
        <v>48</v>
      </c>
      <c r="L1571" s="7">
        <v>94122.0</v>
      </c>
      <c r="M1571" s="4" t="s">
        <v>49</v>
      </c>
      <c r="N1571" s="4" t="s">
        <v>4200</v>
      </c>
      <c r="O1571" s="4" t="s">
        <v>51</v>
      </c>
      <c r="P1571" s="4" t="s">
        <v>76</v>
      </c>
      <c r="Q1571" s="4" t="s">
        <v>4201</v>
      </c>
      <c r="R1571" s="9">
        <v>48.64</v>
      </c>
      <c r="S1571" s="7">
        <v>2.0</v>
      </c>
      <c r="T1571" s="7">
        <v>0.2</v>
      </c>
      <c r="U1571" s="7">
        <v>15.808</v>
      </c>
      <c r="V1571" s="10" t="str">
        <f t="shared" si="1"/>
        <v>2016-09</v>
      </c>
    </row>
    <row r="1572">
      <c r="A1572" s="7">
        <v>1571.0</v>
      </c>
      <c r="B1572" s="4" t="s">
        <v>4202</v>
      </c>
      <c r="C1572" s="8">
        <v>42633.0</v>
      </c>
      <c r="D1572" s="8">
        <v>42638.0</v>
      </c>
      <c r="E1572" s="4" t="s">
        <v>26</v>
      </c>
      <c r="F1572" s="4" t="s">
        <v>1473</v>
      </c>
      <c r="G1572" s="4" t="s">
        <v>1474</v>
      </c>
      <c r="H1572" s="4" t="s">
        <v>29</v>
      </c>
      <c r="I1572" s="4" t="s">
        <v>30</v>
      </c>
      <c r="J1572" s="4" t="s">
        <v>1845</v>
      </c>
      <c r="K1572" s="4" t="s">
        <v>82</v>
      </c>
      <c r="L1572" s="7">
        <v>27405.0</v>
      </c>
      <c r="M1572" s="4" t="s">
        <v>83</v>
      </c>
      <c r="N1572" s="4" t="s">
        <v>4203</v>
      </c>
      <c r="O1572" s="4" t="s">
        <v>35</v>
      </c>
      <c r="P1572" s="4" t="s">
        <v>121</v>
      </c>
      <c r="Q1572" s="4" t="s">
        <v>4204</v>
      </c>
      <c r="R1572" s="9">
        <v>12.8726352008718</v>
      </c>
      <c r="S1572" s="7">
        <v>2.0</v>
      </c>
      <c r="T1572" s="7">
        <v>0.2</v>
      </c>
      <c r="U1572" s="7">
        <v>0.804539700054488</v>
      </c>
      <c r="V1572" s="10" t="str">
        <f t="shared" si="1"/>
        <v>2016-09</v>
      </c>
    </row>
    <row r="1573">
      <c r="A1573" s="7">
        <v>1572.0</v>
      </c>
      <c r="B1573" s="4" t="s">
        <v>4202</v>
      </c>
      <c r="C1573" s="8">
        <v>42633.0</v>
      </c>
      <c r="D1573" s="8">
        <v>42638.0</v>
      </c>
      <c r="E1573" s="4" t="s">
        <v>26</v>
      </c>
      <c r="F1573" s="4" t="s">
        <v>1473</v>
      </c>
      <c r="G1573" s="4" t="s">
        <v>1474</v>
      </c>
      <c r="H1573" s="4" t="s">
        <v>29</v>
      </c>
      <c r="I1573" s="4" t="s">
        <v>30</v>
      </c>
      <c r="J1573" s="4" t="s">
        <v>1845</v>
      </c>
      <c r="K1573" s="4" t="s">
        <v>82</v>
      </c>
      <c r="L1573" s="7">
        <v>27405.0</v>
      </c>
      <c r="M1573" s="4" t="s">
        <v>83</v>
      </c>
      <c r="N1573" s="4" t="s">
        <v>1048</v>
      </c>
      <c r="O1573" s="4" t="s">
        <v>35</v>
      </c>
      <c r="P1573" s="4" t="s">
        <v>263</v>
      </c>
      <c r="Q1573" s="4" t="s">
        <v>1049</v>
      </c>
      <c r="R1573" s="9">
        <v>74.2894164366021</v>
      </c>
      <c r="S1573" s="7">
        <v>1.0</v>
      </c>
      <c r="T1573" s="7">
        <v>0.2</v>
      </c>
      <c r="U1573" s="7">
        <v>-8.35755934911774</v>
      </c>
      <c r="V1573" s="10" t="str">
        <f t="shared" si="1"/>
        <v>2016-09</v>
      </c>
    </row>
    <row r="1574">
      <c r="A1574" s="7">
        <v>1573.0</v>
      </c>
      <c r="B1574" s="4" t="s">
        <v>4205</v>
      </c>
      <c r="C1574" s="8">
        <v>42633.0</v>
      </c>
      <c r="D1574" s="8">
        <v>42637.0</v>
      </c>
      <c r="E1574" s="4" t="s">
        <v>26</v>
      </c>
      <c r="F1574" s="4" t="s">
        <v>4206</v>
      </c>
      <c r="G1574" s="4" t="s">
        <v>4207</v>
      </c>
      <c r="H1574" s="4" t="s">
        <v>46</v>
      </c>
      <c r="I1574" s="4" t="s">
        <v>30</v>
      </c>
      <c r="J1574" s="4" t="s">
        <v>222</v>
      </c>
      <c r="K1574" s="4" t="s">
        <v>223</v>
      </c>
      <c r="L1574" s="7">
        <v>10035.0</v>
      </c>
      <c r="M1574" s="4" t="s">
        <v>33</v>
      </c>
      <c r="N1574" s="4" t="s">
        <v>3348</v>
      </c>
      <c r="O1574" s="4" t="s">
        <v>51</v>
      </c>
      <c r="P1574" s="4" t="s">
        <v>283</v>
      </c>
      <c r="Q1574" s="4" t="s">
        <v>3349</v>
      </c>
      <c r="R1574" s="9">
        <v>435.811625514403</v>
      </c>
      <c r="S1574" s="7">
        <v>5.0</v>
      </c>
      <c r="T1574" s="7">
        <v>0.0</v>
      </c>
      <c r="U1574" s="7">
        <v>143.817836419753</v>
      </c>
      <c r="V1574" s="10" t="str">
        <f t="shared" si="1"/>
        <v>2016-09</v>
      </c>
    </row>
    <row r="1575">
      <c r="A1575" s="7">
        <v>1574.0</v>
      </c>
      <c r="B1575" s="4" t="s">
        <v>4208</v>
      </c>
      <c r="C1575" s="8">
        <v>42633.0</v>
      </c>
      <c r="D1575" s="8">
        <v>42637.0</v>
      </c>
      <c r="E1575" s="4" t="s">
        <v>26</v>
      </c>
      <c r="F1575" s="4" t="s">
        <v>2458</v>
      </c>
      <c r="G1575" s="4" t="s">
        <v>2459</v>
      </c>
      <c r="H1575" s="4" t="s">
        <v>46</v>
      </c>
      <c r="I1575" s="4" t="s">
        <v>30</v>
      </c>
      <c r="J1575" s="4" t="s">
        <v>4209</v>
      </c>
      <c r="K1575" s="4" t="s">
        <v>884</v>
      </c>
      <c r="L1575" s="7">
        <v>49505.0</v>
      </c>
      <c r="M1575" s="4" t="s">
        <v>59</v>
      </c>
      <c r="N1575" s="4" t="s">
        <v>4210</v>
      </c>
      <c r="O1575" s="4" t="s">
        <v>51</v>
      </c>
      <c r="P1575" s="4" t="s">
        <v>76</v>
      </c>
      <c r="Q1575" s="4" t="s">
        <v>4211</v>
      </c>
      <c r="R1575" s="9">
        <v>92.7588888888889</v>
      </c>
      <c r="S1575" s="7">
        <v>5.0</v>
      </c>
      <c r="T1575" s="7">
        <v>0.0</v>
      </c>
      <c r="U1575" s="7">
        <v>45.4518555555556</v>
      </c>
      <c r="V1575" s="10" t="str">
        <f t="shared" si="1"/>
        <v>2016-09</v>
      </c>
    </row>
    <row r="1576">
      <c r="A1576" s="7">
        <v>1575.0</v>
      </c>
      <c r="B1576" s="4" t="s">
        <v>4212</v>
      </c>
      <c r="C1576" s="8">
        <v>42633.0</v>
      </c>
      <c r="D1576" s="8">
        <v>42637.0</v>
      </c>
      <c r="E1576" s="4" t="s">
        <v>26</v>
      </c>
      <c r="F1576" s="4" t="s">
        <v>4213</v>
      </c>
      <c r="G1576" s="4" t="s">
        <v>4214</v>
      </c>
      <c r="H1576" s="4" t="s">
        <v>112</v>
      </c>
      <c r="I1576" s="4" t="s">
        <v>30</v>
      </c>
      <c r="J1576" s="4" t="s">
        <v>163</v>
      </c>
      <c r="K1576" s="4" t="s">
        <v>164</v>
      </c>
      <c r="L1576" s="7">
        <v>98105.0</v>
      </c>
      <c r="M1576" s="4" t="s">
        <v>49</v>
      </c>
      <c r="N1576" s="4" t="s">
        <v>3725</v>
      </c>
      <c r="O1576" s="4" t="s">
        <v>35</v>
      </c>
      <c r="P1576" s="4" t="s">
        <v>36</v>
      </c>
      <c r="Q1576" s="4" t="s">
        <v>3726</v>
      </c>
      <c r="R1576" s="9">
        <v>163.88</v>
      </c>
      <c r="S1576" s="7">
        <v>2.0</v>
      </c>
      <c r="T1576" s="7">
        <v>0.0</v>
      </c>
      <c r="U1576" s="7">
        <v>40.97</v>
      </c>
      <c r="V1576" s="10" t="str">
        <f t="shared" si="1"/>
        <v>2016-09</v>
      </c>
    </row>
    <row r="1577">
      <c r="A1577" s="7">
        <v>1576.0</v>
      </c>
      <c r="B1577" s="4" t="s">
        <v>4215</v>
      </c>
      <c r="C1577" s="8">
        <v>42635.0</v>
      </c>
      <c r="D1577" s="8">
        <v>42642.0</v>
      </c>
      <c r="E1577" s="4" t="s">
        <v>26</v>
      </c>
      <c r="F1577" s="4" t="s">
        <v>2210</v>
      </c>
      <c r="G1577" s="4" t="s">
        <v>2211</v>
      </c>
      <c r="H1577" s="4" t="s">
        <v>29</v>
      </c>
      <c r="I1577" s="4" t="s">
        <v>30</v>
      </c>
      <c r="J1577" s="4" t="s">
        <v>484</v>
      </c>
      <c r="K1577" s="4" t="s">
        <v>518</v>
      </c>
      <c r="L1577" s="7">
        <v>37167.0</v>
      </c>
      <c r="M1577" s="4" t="s">
        <v>83</v>
      </c>
      <c r="N1577" s="4" t="s">
        <v>800</v>
      </c>
      <c r="O1577" s="4" t="s">
        <v>51</v>
      </c>
      <c r="P1577" s="4" t="s">
        <v>93</v>
      </c>
      <c r="Q1577" s="4" t="s">
        <v>801</v>
      </c>
      <c r="R1577" s="9">
        <v>30.3806979515611</v>
      </c>
      <c r="S1577" s="7">
        <v>3.0</v>
      </c>
      <c r="T1577" s="7">
        <v>0.2</v>
      </c>
      <c r="U1577" s="7">
        <v>3.41782851955062</v>
      </c>
      <c r="V1577" s="10" t="str">
        <f t="shared" si="1"/>
        <v>2016-09</v>
      </c>
    </row>
    <row r="1578">
      <c r="A1578" s="7">
        <v>1577.0</v>
      </c>
      <c r="B1578" s="4" t="s">
        <v>4215</v>
      </c>
      <c r="C1578" s="8">
        <v>42635.0</v>
      </c>
      <c r="D1578" s="8">
        <v>42642.0</v>
      </c>
      <c r="E1578" s="4" t="s">
        <v>26</v>
      </c>
      <c r="F1578" s="4" t="s">
        <v>2210</v>
      </c>
      <c r="G1578" s="4" t="s">
        <v>2211</v>
      </c>
      <c r="H1578" s="4" t="s">
        <v>29</v>
      </c>
      <c r="I1578" s="4" t="s">
        <v>30</v>
      </c>
      <c r="J1578" s="4" t="s">
        <v>484</v>
      </c>
      <c r="K1578" s="4" t="s">
        <v>518</v>
      </c>
      <c r="L1578" s="7">
        <v>37167.0</v>
      </c>
      <c r="M1578" s="4" t="s">
        <v>83</v>
      </c>
      <c r="N1578" s="4" t="s">
        <v>4216</v>
      </c>
      <c r="O1578" s="4" t="s">
        <v>39</v>
      </c>
      <c r="P1578" s="4" t="s">
        <v>40</v>
      </c>
      <c r="Q1578" s="4" t="s">
        <v>4217</v>
      </c>
      <c r="R1578" s="9">
        <v>48.5235879609064</v>
      </c>
      <c r="S1578" s="7">
        <v>8.0</v>
      </c>
      <c r="T1578" s="7">
        <v>0.2</v>
      </c>
      <c r="U1578" s="7">
        <v>4.24581394657931</v>
      </c>
      <c r="V1578" s="10" t="str">
        <f t="shared" si="1"/>
        <v>2016-09</v>
      </c>
    </row>
    <row r="1579">
      <c r="A1579" s="7">
        <v>1578.0</v>
      </c>
      <c r="B1579" s="4" t="s">
        <v>4218</v>
      </c>
      <c r="C1579" s="8">
        <v>42635.0</v>
      </c>
      <c r="D1579" s="8">
        <v>42641.0</v>
      </c>
      <c r="E1579" s="4" t="s">
        <v>26</v>
      </c>
      <c r="F1579" s="4" t="s">
        <v>3326</v>
      </c>
      <c r="G1579" s="4" t="s">
        <v>3327</v>
      </c>
      <c r="H1579" s="4" t="s">
        <v>46</v>
      </c>
      <c r="I1579" s="4" t="s">
        <v>30</v>
      </c>
      <c r="J1579" s="4" t="s">
        <v>90</v>
      </c>
      <c r="K1579" s="4" t="s">
        <v>91</v>
      </c>
      <c r="L1579" s="7">
        <v>19140.0</v>
      </c>
      <c r="M1579" s="4" t="s">
        <v>33</v>
      </c>
      <c r="N1579" s="4" t="s">
        <v>4219</v>
      </c>
      <c r="O1579" s="4" t="s">
        <v>51</v>
      </c>
      <c r="P1579" s="4" t="s">
        <v>93</v>
      </c>
      <c r="Q1579" s="4" t="s">
        <v>4220</v>
      </c>
      <c r="R1579" s="9">
        <v>8.73046913580247</v>
      </c>
      <c r="S1579" s="7">
        <v>3.0</v>
      </c>
      <c r="T1579" s="7">
        <v>0.2</v>
      </c>
      <c r="U1579" s="7">
        <v>0.982177777777778</v>
      </c>
      <c r="V1579" s="10" t="str">
        <f t="shared" si="1"/>
        <v>2016-09</v>
      </c>
    </row>
    <row r="1580">
      <c r="A1580" s="7">
        <v>1579.0</v>
      </c>
      <c r="B1580" s="4" t="s">
        <v>4221</v>
      </c>
      <c r="C1580" s="8">
        <v>42635.0</v>
      </c>
      <c r="D1580" s="8">
        <v>42639.0</v>
      </c>
      <c r="E1580" s="4" t="s">
        <v>26</v>
      </c>
      <c r="F1580" s="4" t="s">
        <v>4222</v>
      </c>
      <c r="G1580" s="4" t="s">
        <v>4223</v>
      </c>
      <c r="H1580" s="4" t="s">
        <v>46</v>
      </c>
      <c r="I1580" s="4" t="s">
        <v>30</v>
      </c>
      <c r="J1580" s="4" t="s">
        <v>4224</v>
      </c>
      <c r="K1580" s="4" t="s">
        <v>102</v>
      </c>
      <c r="L1580" s="7">
        <v>33024.0</v>
      </c>
      <c r="M1580" s="4" t="s">
        <v>83</v>
      </c>
      <c r="N1580" s="4" t="s">
        <v>4225</v>
      </c>
      <c r="O1580" s="4" t="s">
        <v>51</v>
      </c>
      <c r="P1580" s="4" t="s">
        <v>76</v>
      </c>
      <c r="Q1580" s="4" t="s">
        <v>4226</v>
      </c>
      <c r="R1580" s="9">
        <v>5.63551540962332</v>
      </c>
      <c r="S1580" s="7">
        <v>9.0</v>
      </c>
      <c r="T1580" s="7">
        <v>0.7</v>
      </c>
      <c r="U1580" s="7">
        <v>-4.50841232769866</v>
      </c>
      <c r="V1580" s="10" t="str">
        <f t="shared" si="1"/>
        <v>2016-09</v>
      </c>
    </row>
    <row r="1581">
      <c r="A1581" s="7">
        <v>1580.0</v>
      </c>
      <c r="B1581" s="4" t="s">
        <v>4221</v>
      </c>
      <c r="C1581" s="8">
        <v>42635.0</v>
      </c>
      <c r="D1581" s="8">
        <v>42639.0</v>
      </c>
      <c r="E1581" s="4" t="s">
        <v>26</v>
      </c>
      <c r="F1581" s="4" t="s">
        <v>4222</v>
      </c>
      <c r="G1581" s="4" t="s">
        <v>4223</v>
      </c>
      <c r="H1581" s="4" t="s">
        <v>46</v>
      </c>
      <c r="I1581" s="4" t="s">
        <v>30</v>
      </c>
      <c r="J1581" s="4" t="s">
        <v>4224</v>
      </c>
      <c r="K1581" s="4" t="s">
        <v>102</v>
      </c>
      <c r="L1581" s="7">
        <v>33024.0</v>
      </c>
      <c r="M1581" s="4" t="s">
        <v>83</v>
      </c>
      <c r="N1581" s="4" t="s">
        <v>4227</v>
      </c>
      <c r="O1581" s="4" t="s">
        <v>51</v>
      </c>
      <c r="P1581" s="4" t="s">
        <v>297</v>
      </c>
      <c r="Q1581" s="4" t="s">
        <v>4228</v>
      </c>
      <c r="R1581" s="9">
        <v>12.3776860742646</v>
      </c>
      <c r="S1581" s="7">
        <v>2.0</v>
      </c>
      <c r="T1581" s="7">
        <v>0.2</v>
      </c>
      <c r="U1581" s="7">
        <v>4.3321901259926</v>
      </c>
      <c r="V1581" s="10" t="str">
        <f t="shared" si="1"/>
        <v>2016-09</v>
      </c>
    </row>
    <row r="1582">
      <c r="A1582" s="7">
        <v>1581.0</v>
      </c>
      <c r="B1582" s="4" t="s">
        <v>4229</v>
      </c>
      <c r="C1582" s="8">
        <v>42635.0</v>
      </c>
      <c r="D1582" s="8">
        <v>42641.0</v>
      </c>
      <c r="E1582" s="4" t="s">
        <v>26</v>
      </c>
      <c r="F1582" s="4" t="s">
        <v>4230</v>
      </c>
      <c r="G1582" s="4" t="s">
        <v>4231</v>
      </c>
      <c r="H1582" s="4" t="s">
        <v>112</v>
      </c>
      <c r="I1582" s="4" t="s">
        <v>30</v>
      </c>
      <c r="J1582" s="4" t="s">
        <v>1892</v>
      </c>
      <c r="K1582" s="4" t="s">
        <v>462</v>
      </c>
      <c r="L1582" s="7">
        <v>40214.0</v>
      </c>
      <c r="M1582" s="4" t="s">
        <v>83</v>
      </c>
      <c r="N1582" s="4" t="s">
        <v>4232</v>
      </c>
      <c r="O1582" s="4" t="s">
        <v>35</v>
      </c>
      <c r="P1582" s="4" t="s">
        <v>121</v>
      </c>
      <c r="Q1582" s="4" t="s">
        <v>4233</v>
      </c>
      <c r="R1582" s="9">
        <v>10.0281057455327</v>
      </c>
      <c r="S1582" s="7">
        <v>2.0</v>
      </c>
      <c r="T1582" s="7">
        <v>0.0</v>
      </c>
      <c r="U1582" s="7">
        <v>4.8134907578557</v>
      </c>
      <c r="V1582" s="10" t="str">
        <f t="shared" si="1"/>
        <v>2016-09</v>
      </c>
    </row>
    <row r="1583">
      <c r="A1583" s="7">
        <v>1582.0</v>
      </c>
      <c r="B1583" s="4" t="s">
        <v>4234</v>
      </c>
      <c r="C1583" s="8">
        <v>42635.0</v>
      </c>
      <c r="D1583" s="8">
        <v>42642.0</v>
      </c>
      <c r="E1583" s="4" t="s">
        <v>26</v>
      </c>
      <c r="F1583" s="4" t="s">
        <v>1152</v>
      </c>
      <c r="G1583" s="4" t="s">
        <v>1153</v>
      </c>
      <c r="H1583" s="4" t="s">
        <v>112</v>
      </c>
      <c r="I1583" s="4" t="s">
        <v>30</v>
      </c>
      <c r="J1583" s="4" t="s">
        <v>90</v>
      </c>
      <c r="K1583" s="4" t="s">
        <v>91</v>
      </c>
      <c r="L1583" s="7">
        <v>19134.0</v>
      </c>
      <c r="M1583" s="4" t="s">
        <v>33</v>
      </c>
      <c r="N1583" s="4" t="s">
        <v>299</v>
      </c>
      <c r="O1583" s="4" t="s">
        <v>51</v>
      </c>
      <c r="P1583" s="4" t="s">
        <v>297</v>
      </c>
      <c r="Q1583" s="4" t="s">
        <v>300</v>
      </c>
      <c r="R1583" s="9">
        <v>18.3215637860082</v>
      </c>
      <c r="S1583" s="7">
        <v>5.0</v>
      </c>
      <c r="T1583" s="7">
        <v>0.2</v>
      </c>
      <c r="U1583" s="7">
        <v>5.95450823045267</v>
      </c>
      <c r="V1583" s="10" t="str">
        <f t="shared" si="1"/>
        <v>2016-09</v>
      </c>
    </row>
    <row r="1584">
      <c r="A1584" s="7">
        <v>1583.0</v>
      </c>
      <c r="B1584" s="4" t="s">
        <v>4235</v>
      </c>
      <c r="C1584" s="8">
        <v>42635.0</v>
      </c>
      <c r="D1584" s="8">
        <v>42638.0</v>
      </c>
      <c r="E1584" s="4" t="s">
        <v>43</v>
      </c>
      <c r="F1584" s="4" t="s">
        <v>3771</v>
      </c>
      <c r="G1584" s="4" t="s">
        <v>3772</v>
      </c>
      <c r="H1584" s="4" t="s">
        <v>112</v>
      </c>
      <c r="I1584" s="4" t="s">
        <v>30</v>
      </c>
      <c r="J1584" s="4" t="s">
        <v>222</v>
      </c>
      <c r="K1584" s="4" t="s">
        <v>223</v>
      </c>
      <c r="L1584" s="7">
        <v>10035.0</v>
      </c>
      <c r="M1584" s="4" t="s">
        <v>33</v>
      </c>
      <c r="N1584" s="4" t="s">
        <v>4236</v>
      </c>
      <c r="O1584" s="4" t="s">
        <v>51</v>
      </c>
      <c r="P1584" s="4" t="s">
        <v>52</v>
      </c>
      <c r="Q1584" s="4" t="s">
        <v>4237</v>
      </c>
      <c r="R1584" s="9">
        <v>142.335925925926</v>
      </c>
      <c r="S1584" s="7">
        <v>6.0</v>
      </c>
      <c r="T1584" s="7">
        <v>0.0</v>
      </c>
      <c r="U1584" s="7">
        <v>41.2774185185185</v>
      </c>
      <c r="V1584" s="10" t="str">
        <f t="shared" si="1"/>
        <v>2016-09</v>
      </c>
    </row>
    <row r="1585">
      <c r="A1585" s="7">
        <v>1584.0</v>
      </c>
      <c r="B1585" s="4" t="s">
        <v>4238</v>
      </c>
      <c r="C1585" s="8">
        <v>42635.0</v>
      </c>
      <c r="D1585" s="8">
        <v>42641.0</v>
      </c>
      <c r="E1585" s="4" t="s">
        <v>26</v>
      </c>
      <c r="F1585" s="4" t="s">
        <v>1103</v>
      </c>
      <c r="G1585" s="4" t="s">
        <v>1104</v>
      </c>
      <c r="H1585" s="4" t="s">
        <v>46</v>
      </c>
      <c r="I1585" s="4" t="s">
        <v>30</v>
      </c>
      <c r="J1585" s="4" t="s">
        <v>4239</v>
      </c>
      <c r="K1585" s="4" t="s">
        <v>766</v>
      </c>
      <c r="L1585" s="7">
        <v>46226.0</v>
      </c>
      <c r="M1585" s="4" t="s">
        <v>59</v>
      </c>
      <c r="N1585" s="4" t="s">
        <v>4240</v>
      </c>
      <c r="O1585" s="4" t="s">
        <v>51</v>
      </c>
      <c r="P1585" s="4" t="s">
        <v>124</v>
      </c>
      <c r="Q1585" s="4" t="s">
        <v>4241</v>
      </c>
      <c r="R1585" s="9">
        <v>39.7928395061728</v>
      </c>
      <c r="S1585" s="7">
        <v>6.0</v>
      </c>
      <c r="T1585" s="7">
        <v>0.0</v>
      </c>
      <c r="U1585" s="7">
        <v>17.9067777777778</v>
      </c>
      <c r="V1585" s="10" t="str">
        <f t="shared" si="1"/>
        <v>2016-09</v>
      </c>
    </row>
    <row r="1586">
      <c r="A1586" s="7">
        <v>1585.0</v>
      </c>
      <c r="B1586" s="4" t="s">
        <v>4242</v>
      </c>
      <c r="C1586" s="8">
        <v>42635.0</v>
      </c>
      <c r="D1586" s="8">
        <v>42640.0</v>
      </c>
      <c r="E1586" s="4" t="s">
        <v>26</v>
      </c>
      <c r="F1586" s="4" t="s">
        <v>433</v>
      </c>
      <c r="G1586" s="4" t="s">
        <v>434</v>
      </c>
      <c r="H1586" s="4" t="s">
        <v>29</v>
      </c>
      <c r="I1586" s="4" t="s">
        <v>30</v>
      </c>
      <c r="J1586" s="4" t="s">
        <v>3008</v>
      </c>
      <c r="K1586" s="4" t="s">
        <v>741</v>
      </c>
      <c r="L1586" s="7">
        <v>80020.0</v>
      </c>
      <c r="M1586" s="4" t="s">
        <v>49</v>
      </c>
      <c r="N1586" s="4" t="s">
        <v>3862</v>
      </c>
      <c r="O1586" s="4" t="s">
        <v>35</v>
      </c>
      <c r="P1586" s="4" t="s">
        <v>121</v>
      </c>
      <c r="Q1586" s="4" t="s">
        <v>3863</v>
      </c>
      <c r="R1586" s="9">
        <v>68.432</v>
      </c>
      <c r="S1586" s="7">
        <v>7.0</v>
      </c>
      <c r="T1586" s="7">
        <v>0.2</v>
      </c>
      <c r="U1586" s="7">
        <v>8.554</v>
      </c>
      <c r="V1586" s="10" t="str">
        <f t="shared" si="1"/>
        <v>2016-09</v>
      </c>
    </row>
    <row r="1587">
      <c r="A1587" s="7">
        <v>1586.0</v>
      </c>
      <c r="B1587" s="4" t="s">
        <v>4243</v>
      </c>
      <c r="C1587" s="8">
        <v>42635.0</v>
      </c>
      <c r="D1587" s="8">
        <v>42639.0</v>
      </c>
      <c r="E1587" s="4" t="s">
        <v>26</v>
      </c>
      <c r="F1587" s="4" t="s">
        <v>2879</v>
      </c>
      <c r="G1587" s="4" t="s">
        <v>2880</v>
      </c>
      <c r="H1587" s="4" t="s">
        <v>29</v>
      </c>
      <c r="I1587" s="4" t="s">
        <v>30</v>
      </c>
      <c r="J1587" s="4" t="s">
        <v>1055</v>
      </c>
      <c r="K1587" s="4" t="s">
        <v>130</v>
      </c>
      <c r="L1587" s="7">
        <v>54302.0</v>
      </c>
      <c r="M1587" s="4" t="s">
        <v>59</v>
      </c>
      <c r="N1587" s="4" t="s">
        <v>158</v>
      </c>
      <c r="O1587" s="4" t="s">
        <v>35</v>
      </c>
      <c r="P1587" s="4" t="s">
        <v>121</v>
      </c>
      <c r="Q1587" s="4" t="s">
        <v>159</v>
      </c>
      <c r="R1587" s="9">
        <v>21.0276543209877</v>
      </c>
      <c r="S1587" s="7">
        <v>2.0</v>
      </c>
      <c r="T1587" s="7">
        <v>0.0</v>
      </c>
      <c r="U1587" s="7">
        <v>8.41106172839506</v>
      </c>
      <c r="V1587" s="10" t="str">
        <f t="shared" si="1"/>
        <v>2016-09</v>
      </c>
    </row>
    <row r="1588">
      <c r="A1588" s="7">
        <v>1587.0</v>
      </c>
      <c r="B1588" s="4" t="s">
        <v>4244</v>
      </c>
      <c r="C1588" s="8">
        <v>42635.0</v>
      </c>
      <c r="D1588" s="8">
        <v>42637.0</v>
      </c>
      <c r="E1588" s="4" t="s">
        <v>98</v>
      </c>
      <c r="F1588" s="4" t="s">
        <v>4245</v>
      </c>
      <c r="G1588" s="4" t="s">
        <v>4246</v>
      </c>
      <c r="H1588" s="4" t="s">
        <v>112</v>
      </c>
      <c r="I1588" s="4" t="s">
        <v>30</v>
      </c>
      <c r="J1588" s="4" t="s">
        <v>4247</v>
      </c>
      <c r="K1588" s="4" t="s">
        <v>157</v>
      </c>
      <c r="L1588" s="7">
        <v>44134.0</v>
      </c>
      <c r="M1588" s="4" t="s">
        <v>33</v>
      </c>
      <c r="N1588" s="4" t="s">
        <v>1096</v>
      </c>
      <c r="O1588" s="4" t="s">
        <v>51</v>
      </c>
      <c r="P1588" s="4" t="s">
        <v>205</v>
      </c>
      <c r="Q1588" s="4" t="s">
        <v>1097</v>
      </c>
      <c r="R1588" s="9">
        <v>70.9439341563786</v>
      </c>
      <c r="S1588" s="7">
        <v>2.0</v>
      </c>
      <c r="T1588" s="7">
        <v>0.2</v>
      </c>
      <c r="U1588" s="7">
        <v>22.1699794238683</v>
      </c>
      <c r="V1588" s="10" t="str">
        <f t="shared" si="1"/>
        <v>2016-09</v>
      </c>
    </row>
    <row r="1589">
      <c r="A1589" s="7">
        <v>1588.0</v>
      </c>
      <c r="B1589" s="4" t="s">
        <v>4248</v>
      </c>
      <c r="C1589" s="8">
        <v>42635.0</v>
      </c>
      <c r="D1589" s="8">
        <v>42641.0</v>
      </c>
      <c r="E1589" s="4" t="s">
        <v>26</v>
      </c>
      <c r="F1589" s="4" t="s">
        <v>4040</v>
      </c>
      <c r="G1589" s="4" t="s">
        <v>4041</v>
      </c>
      <c r="H1589" s="4" t="s">
        <v>46</v>
      </c>
      <c r="I1589" s="4" t="s">
        <v>30</v>
      </c>
      <c r="J1589" s="4" t="s">
        <v>4209</v>
      </c>
      <c r="K1589" s="4" t="s">
        <v>884</v>
      </c>
      <c r="L1589" s="7">
        <v>49505.0</v>
      </c>
      <c r="M1589" s="4" t="s">
        <v>59</v>
      </c>
      <c r="N1589" s="4" t="s">
        <v>3841</v>
      </c>
      <c r="O1589" s="4" t="s">
        <v>51</v>
      </c>
      <c r="P1589" s="4" t="s">
        <v>124</v>
      </c>
      <c r="Q1589" s="4" t="s">
        <v>3842</v>
      </c>
      <c r="R1589" s="9">
        <v>39.4379423868313</v>
      </c>
      <c r="S1589" s="7">
        <v>7.0</v>
      </c>
      <c r="T1589" s="7">
        <v>0.0</v>
      </c>
      <c r="U1589" s="7">
        <v>18.5358329218107</v>
      </c>
      <c r="V1589" s="10" t="str">
        <f t="shared" si="1"/>
        <v>2016-09</v>
      </c>
    </row>
    <row r="1590">
      <c r="A1590" s="7">
        <v>1589.0</v>
      </c>
      <c r="B1590" s="4" t="s">
        <v>4248</v>
      </c>
      <c r="C1590" s="8">
        <v>42635.0</v>
      </c>
      <c r="D1590" s="8">
        <v>42641.0</v>
      </c>
      <c r="E1590" s="4" t="s">
        <v>26</v>
      </c>
      <c r="F1590" s="4" t="s">
        <v>4040</v>
      </c>
      <c r="G1590" s="4" t="s">
        <v>4041</v>
      </c>
      <c r="H1590" s="4" t="s">
        <v>46</v>
      </c>
      <c r="I1590" s="4" t="s">
        <v>30</v>
      </c>
      <c r="J1590" s="4" t="s">
        <v>4209</v>
      </c>
      <c r="K1590" s="4" t="s">
        <v>884</v>
      </c>
      <c r="L1590" s="7">
        <v>49505.0</v>
      </c>
      <c r="M1590" s="4" t="s">
        <v>59</v>
      </c>
      <c r="N1590" s="4" t="s">
        <v>2802</v>
      </c>
      <c r="O1590" s="4" t="s">
        <v>39</v>
      </c>
      <c r="P1590" s="4" t="s">
        <v>40</v>
      </c>
      <c r="Q1590" s="4" t="s">
        <v>2803</v>
      </c>
      <c r="R1590" s="9">
        <v>108.665061728395</v>
      </c>
      <c r="S1590" s="7">
        <v>2.0</v>
      </c>
      <c r="T1590" s="7">
        <v>0.0</v>
      </c>
      <c r="U1590" s="7">
        <v>30.4262172839506</v>
      </c>
      <c r="V1590" s="10" t="str">
        <f t="shared" si="1"/>
        <v>2016-09</v>
      </c>
    </row>
    <row r="1591">
      <c r="A1591" s="7">
        <v>1590.0</v>
      </c>
      <c r="B1591" s="4" t="s">
        <v>4249</v>
      </c>
      <c r="C1591" s="8">
        <v>42636.0</v>
      </c>
      <c r="D1591" s="8">
        <v>42640.0</v>
      </c>
      <c r="E1591" s="4" t="s">
        <v>26</v>
      </c>
      <c r="F1591" s="4" t="s">
        <v>4250</v>
      </c>
      <c r="G1591" s="4" t="s">
        <v>4251</v>
      </c>
      <c r="H1591" s="4" t="s">
        <v>29</v>
      </c>
      <c r="I1591" s="4" t="s">
        <v>30</v>
      </c>
      <c r="J1591" s="4" t="s">
        <v>215</v>
      </c>
      <c r="K1591" s="4" t="s">
        <v>157</v>
      </c>
      <c r="L1591" s="7">
        <v>45014.0</v>
      </c>
      <c r="M1591" s="4" t="s">
        <v>33</v>
      </c>
      <c r="N1591" s="4" t="s">
        <v>2703</v>
      </c>
      <c r="O1591" s="4" t="s">
        <v>35</v>
      </c>
      <c r="P1591" s="4" t="s">
        <v>121</v>
      </c>
      <c r="Q1591" s="4" t="s">
        <v>2704</v>
      </c>
      <c r="R1591" s="9">
        <v>591.016454320988</v>
      </c>
      <c r="S1591" s="7">
        <v>6.0</v>
      </c>
      <c r="T1591" s="7">
        <v>0.2</v>
      </c>
      <c r="U1591" s="7">
        <v>-29.5508227160494</v>
      </c>
      <c r="V1591" s="10" t="str">
        <f t="shared" si="1"/>
        <v>2016-09</v>
      </c>
    </row>
    <row r="1592">
      <c r="A1592" s="7">
        <v>1591.0</v>
      </c>
      <c r="B1592" s="4" t="s">
        <v>4249</v>
      </c>
      <c r="C1592" s="8">
        <v>42636.0</v>
      </c>
      <c r="D1592" s="8">
        <v>42640.0</v>
      </c>
      <c r="E1592" s="4" t="s">
        <v>26</v>
      </c>
      <c r="F1592" s="4" t="s">
        <v>4250</v>
      </c>
      <c r="G1592" s="4" t="s">
        <v>4251</v>
      </c>
      <c r="H1592" s="4" t="s">
        <v>29</v>
      </c>
      <c r="I1592" s="4" t="s">
        <v>30</v>
      </c>
      <c r="J1592" s="4" t="s">
        <v>215</v>
      </c>
      <c r="K1592" s="4" t="s">
        <v>157</v>
      </c>
      <c r="L1592" s="7">
        <v>45014.0</v>
      </c>
      <c r="M1592" s="4" t="s">
        <v>33</v>
      </c>
      <c r="N1592" s="4" t="s">
        <v>341</v>
      </c>
      <c r="O1592" s="4" t="s">
        <v>51</v>
      </c>
      <c r="P1592" s="4" t="s">
        <v>93</v>
      </c>
      <c r="Q1592" s="4" t="s">
        <v>342</v>
      </c>
      <c r="R1592" s="9">
        <v>5.44969218106996</v>
      </c>
      <c r="S1592" s="7">
        <v>2.0</v>
      </c>
      <c r="T1592" s="7">
        <v>0.2</v>
      </c>
      <c r="U1592" s="7">
        <v>0.340605761316872</v>
      </c>
      <c r="V1592" s="10" t="str">
        <f t="shared" si="1"/>
        <v>2016-09</v>
      </c>
    </row>
    <row r="1593">
      <c r="A1593" s="7">
        <v>1592.0</v>
      </c>
      <c r="B1593" s="4" t="s">
        <v>4252</v>
      </c>
      <c r="C1593" s="8">
        <v>42636.0</v>
      </c>
      <c r="D1593" s="8">
        <v>42641.0</v>
      </c>
      <c r="E1593" s="4" t="s">
        <v>98</v>
      </c>
      <c r="F1593" s="4" t="s">
        <v>4253</v>
      </c>
      <c r="G1593" s="4" t="s">
        <v>4254</v>
      </c>
      <c r="H1593" s="4" t="s">
        <v>46</v>
      </c>
      <c r="I1593" s="4" t="s">
        <v>30</v>
      </c>
      <c r="J1593" s="4" t="s">
        <v>188</v>
      </c>
      <c r="K1593" s="4" t="s">
        <v>255</v>
      </c>
      <c r="L1593" s="7">
        <v>31907.0</v>
      </c>
      <c r="M1593" s="4" t="s">
        <v>83</v>
      </c>
      <c r="N1593" s="4" t="s">
        <v>3864</v>
      </c>
      <c r="O1593" s="4" t="s">
        <v>51</v>
      </c>
      <c r="P1593" s="4" t="s">
        <v>52</v>
      </c>
      <c r="Q1593" s="4" t="s">
        <v>3865</v>
      </c>
      <c r="R1593" s="9">
        <v>89.6984355940904</v>
      </c>
      <c r="S1593" s="7">
        <v>5.0</v>
      </c>
      <c r="T1593" s="7">
        <v>0.0</v>
      </c>
      <c r="U1593" s="7">
        <v>26.0125463222862</v>
      </c>
      <c r="V1593" s="10" t="str">
        <f t="shared" si="1"/>
        <v>2016-09</v>
      </c>
    </row>
    <row r="1594">
      <c r="A1594" s="7">
        <v>1593.0</v>
      </c>
      <c r="B1594" s="4" t="s">
        <v>4252</v>
      </c>
      <c r="C1594" s="8">
        <v>42636.0</v>
      </c>
      <c r="D1594" s="8">
        <v>42641.0</v>
      </c>
      <c r="E1594" s="4" t="s">
        <v>98</v>
      </c>
      <c r="F1594" s="4" t="s">
        <v>4253</v>
      </c>
      <c r="G1594" s="4" t="s">
        <v>4254</v>
      </c>
      <c r="H1594" s="4" t="s">
        <v>46</v>
      </c>
      <c r="I1594" s="4" t="s">
        <v>30</v>
      </c>
      <c r="J1594" s="4" t="s">
        <v>188</v>
      </c>
      <c r="K1594" s="4" t="s">
        <v>255</v>
      </c>
      <c r="L1594" s="7">
        <v>31907.0</v>
      </c>
      <c r="M1594" s="4" t="s">
        <v>83</v>
      </c>
      <c r="N1594" s="4" t="s">
        <v>1961</v>
      </c>
      <c r="O1594" s="4" t="s">
        <v>35</v>
      </c>
      <c r="P1594" s="4" t="s">
        <v>263</v>
      </c>
      <c r="Q1594" s="4" t="s">
        <v>1962</v>
      </c>
      <c r="R1594" s="9">
        <v>278.18078776771</v>
      </c>
      <c r="S1594" s="7">
        <v>3.0</v>
      </c>
      <c r="T1594" s="7">
        <v>0.0</v>
      </c>
      <c r="U1594" s="7">
        <v>61.1997733088963</v>
      </c>
      <c r="V1594" s="10" t="str">
        <f t="shared" si="1"/>
        <v>2016-09</v>
      </c>
    </row>
    <row r="1595">
      <c r="A1595" s="7">
        <v>1594.0</v>
      </c>
      <c r="B1595" s="4" t="s">
        <v>4255</v>
      </c>
      <c r="C1595" s="8">
        <v>42636.0</v>
      </c>
      <c r="D1595" s="8">
        <v>42639.0</v>
      </c>
      <c r="E1595" s="4" t="s">
        <v>98</v>
      </c>
      <c r="F1595" s="4" t="s">
        <v>4256</v>
      </c>
      <c r="G1595" s="4" t="s">
        <v>4257</v>
      </c>
      <c r="H1595" s="4" t="s">
        <v>29</v>
      </c>
      <c r="I1595" s="4" t="s">
        <v>30</v>
      </c>
      <c r="J1595" s="4" t="s">
        <v>163</v>
      </c>
      <c r="K1595" s="4" t="s">
        <v>164</v>
      </c>
      <c r="L1595" s="7">
        <v>98115.0</v>
      </c>
      <c r="M1595" s="4" t="s">
        <v>49</v>
      </c>
      <c r="N1595" s="4" t="s">
        <v>4258</v>
      </c>
      <c r="O1595" s="4" t="s">
        <v>51</v>
      </c>
      <c r="P1595" s="4" t="s">
        <v>635</v>
      </c>
      <c r="Q1595" s="4" t="s">
        <v>4259</v>
      </c>
      <c r="R1595" s="9">
        <v>13.68</v>
      </c>
      <c r="S1595" s="7">
        <v>2.0</v>
      </c>
      <c r="T1595" s="7">
        <v>0.0</v>
      </c>
      <c r="U1595" s="7">
        <v>3.6936</v>
      </c>
      <c r="V1595" s="10" t="str">
        <f t="shared" si="1"/>
        <v>2016-09</v>
      </c>
    </row>
    <row r="1596">
      <c r="A1596" s="7">
        <v>1595.0</v>
      </c>
      <c r="B1596" s="4" t="s">
        <v>4260</v>
      </c>
      <c r="C1596" s="8">
        <v>42636.0</v>
      </c>
      <c r="D1596" s="8">
        <v>42639.0</v>
      </c>
      <c r="E1596" s="4" t="s">
        <v>43</v>
      </c>
      <c r="F1596" s="4" t="s">
        <v>2579</v>
      </c>
      <c r="G1596" s="4" t="s">
        <v>2580</v>
      </c>
      <c r="H1596" s="4" t="s">
        <v>29</v>
      </c>
      <c r="I1596" s="4" t="s">
        <v>30</v>
      </c>
      <c r="J1596" s="4" t="s">
        <v>261</v>
      </c>
      <c r="K1596" s="4" t="s">
        <v>48</v>
      </c>
      <c r="L1596" s="7">
        <v>92037.0</v>
      </c>
      <c r="M1596" s="4" t="s">
        <v>49</v>
      </c>
      <c r="N1596" s="4" t="s">
        <v>1524</v>
      </c>
      <c r="O1596" s="4" t="s">
        <v>51</v>
      </c>
      <c r="P1596" s="4" t="s">
        <v>205</v>
      </c>
      <c r="Q1596" s="4" t="s">
        <v>1525</v>
      </c>
      <c r="R1596" s="9">
        <v>4.08</v>
      </c>
      <c r="S1596" s="7">
        <v>2.0</v>
      </c>
      <c r="T1596" s="7">
        <v>0.0</v>
      </c>
      <c r="U1596" s="7">
        <v>1.9176</v>
      </c>
      <c r="V1596" s="10" t="str">
        <f t="shared" si="1"/>
        <v>2016-09</v>
      </c>
    </row>
    <row r="1597">
      <c r="A1597" s="7">
        <v>1596.0</v>
      </c>
      <c r="B1597" s="4" t="s">
        <v>4260</v>
      </c>
      <c r="C1597" s="8">
        <v>42636.0</v>
      </c>
      <c r="D1597" s="8">
        <v>42639.0</v>
      </c>
      <c r="E1597" s="4" t="s">
        <v>43</v>
      </c>
      <c r="F1597" s="4" t="s">
        <v>2579</v>
      </c>
      <c r="G1597" s="4" t="s">
        <v>2580</v>
      </c>
      <c r="H1597" s="4" t="s">
        <v>29</v>
      </c>
      <c r="I1597" s="4" t="s">
        <v>30</v>
      </c>
      <c r="J1597" s="4" t="s">
        <v>261</v>
      </c>
      <c r="K1597" s="4" t="s">
        <v>48</v>
      </c>
      <c r="L1597" s="7">
        <v>92037.0</v>
      </c>
      <c r="M1597" s="4" t="s">
        <v>49</v>
      </c>
      <c r="N1597" s="4" t="s">
        <v>2636</v>
      </c>
      <c r="O1597" s="4" t="s">
        <v>51</v>
      </c>
      <c r="P1597" s="4" t="s">
        <v>297</v>
      </c>
      <c r="Q1597" s="4" t="s">
        <v>2637</v>
      </c>
      <c r="R1597" s="9">
        <v>18.9</v>
      </c>
      <c r="S1597" s="7">
        <v>3.0</v>
      </c>
      <c r="T1597" s="7">
        <v>0.0</v>
      </c>
      <c r="U1597" s="7">
        <v>8.694</v>
      </c>
      <c r="V1597" s="10" t="str">
        <f t="shared" si="1"/>
        <v>2016-09</v>
      </c>
    </row>
    <row r="1598">
      <c r="A1598" s="7">
        <v>1597.0</v>
      </c>
      <c r="B1598" s="4" t="s">
        <v>4261</v>
      </c>
      <c r="C1598" s="8">
        <v>42636.0</v>
      </c>
      <c r="D1598" s="8">
        <v>42641.0</v>
      </c>
      <c r="E1598" s="4" t="s">
        <v>98</v>
      </c>
      <c r="F1598" s="4" t="s">
        <v>1619</v>
      </c>
      <c r="G1598" s="4" t="s">
        <v>1620</v>
      </c>
      <c r="H1598" s="4" t="s">
        <v>112</v>
      </c>
      <c r="I1598" s="4" t="s">
        <v>30</v>
      </c>
      <c r="J1598" s="4" t="s">
        <v>222</v>
      </c>
      <c r="K1598" s="4" t="s">
        <v>223</v>
      </c>
      <c r="L1598" s="7">
        <v>10009.0</v>
      </c>
      <c r="M1598" s="4" t="s">
        <v>33</v>
      </c>
      <c r="N1598" s="4" t="s">
        <v>4262</v>
      </c>
      <c r="O1598" s="4" t="s">
        <v>51</v>
      </c>
      <c r="P1598" s="4" t="s">
        <v>76</v>
      </c>
      <c r="Q1598" s="4" t="s">
        <v>4263</v>
      </c>
      <c r="R1598" s="9">
        <v>11.6804477366255</v>
      </c>
      <c r="S1598" s="7">
        <v>7.0</v>
      </c>
      <c r="T1598" s="7">
        <v>0.2</v>
      </c>
      <c r="U1598" s="7">
        <v>4.08815670781893</v>
      </c>
      <c r="V1598" s="10" t="str">
        <f t="shared" si="1"/>
        <v>2016-09</v>
      </c>
    </row>
    <row r="1599">
      <c r="A1599" s="7">
        <v>1598.0</v>
      </c>
      <c r="B1599" s="4" t="s">
        <v>4264</v>
      </c>
      <c r="C1599" s="8">
        <v>42636.0</v>
      </c>
      <c r="D1599" s="8">
        <v>42639.0</v>
      </c>
      <c r="E1599" s="4" t="s">
        <v>98</v>
      </c>
      <c r="F1599" s="4" t="s">
        <v>2468</v>
      </c>
      <c r="G1599" s="4" t="s">
        <v>2469</v>
      </c>
      <c r="H1599" s="4" t="s">
        <v>112</v>
      </c>
      <c r="I1599" s="4" t="s">
        <v>30</v>
      </c>
      <c r="J1599" s="4" t="s">
        <v>531</v>
      </c>
      <c r="K1599" s="4" t="s">
        <v>157</v>
      </c>
      <c r="L1599" s="7">
        <v>43130.0</v>
      </c>
      <c r="M1599" s="4" t="s">
        <v>33</v>
      </c>
      <c r="N1599" s="4" t="s">
        <v>4265</v>
      </c>
      <c r="O1599" s="4" t="s">
        <v>51</v>
      </c>
      <c r="P1599" s="4" t="s">
        <v>124</v>
      </c>
      <c r="Q1599" s="4" t="s">
        <v>4266</v>
      </c>
      <c r="R1599" s="9">
        <v>13.2603259259259</v>
      </c>
      <c r="S1599" s="7">
        <v>3.0</v>
      </c>
      <c r="T1599" s="7">
        <v>0.2</v>
      </c>
      <c r="U1599" s="7">
        <v>4.47536</v>
      </c>
      <c r="V1599" s="10" t="str">
        <f t="shared" si="1"/>
        <v>2016-09</v>
      </c>
    </row>
    <row r="1600">
      <c r="A1600" s="7">
        <v>1599.0</v>
      </c>
      <c r="B1600" s="4" t="s">
        <v>4264</v>
      </c>
      <c r="C1600" s="8">
        <v>42636.0</v>
      </c>
      <c r="D1600" s="8">
        <v>42639.0</v>
      </c>
      <c r="E1600" s="4" t="s">
        <v>98</v>
      </c>
      <c r="F1600" s="4" t="s">
        <v>2468</v>
      </c>
      <c r="G1600" s="4" t="s">
        <v>2469</v>
      </c>
      <c r="H1600" s="4" t="s">
        <v>112</v>
      </c>
      <c r="I1600" s="4" t="s">
        <v>30</v>
      </c>
      <c r="J1600" s="4" t="s">
        <v>531</v>
      </c>
      <c r="K1600" s="4" t="s">
        <v>157</v>
      </c>
      <c r="L1600" s="7">
        <v>43130.0</v>
      </c>
      <c r="M1600" s="4" t="s">
        <v>33</v>
      </c>
      <c r="N1600" s="4" t="s">
        <v>4267</v>
      </c>
      <c r="O1600" s="4" t="s">
        <v>35</v>
      </c>
      <c r="P1600" s="4" t="s">
        <v>121</v>
      </c>
      <c r="Q1600" s="4" t="s">
        <v>4268</v>
      </c>
      <c r="R1600" s="9">
        <v>31.0650205761317</v>
      </c>
      <c r="S1600" s="7">
        <v>4.0</v>
      </c>
      <c r="T1600" s="7">
        <v>0.2</v>
      </c>
      <c r="U1600" s="7">
        <v>8.54288065843621</v>
      </c>
      <c r="V1600" s="10" t="str">
        <f t="shared" si="1"/>
        <v>2016-09</v>
      </c>
    </row>
    <row r="1601">
      <c r="A1601" s="7">
        <v>1600.0</v>
      </c>
      <c r="B1601" s="4" t="s">
        <v>4264</v>
      </c>
      <c r="C1601" s="8">
        <v>42636.0</v>
      </c>
      <c r="D1601" s="8">
        <v>42639.0</v>
      </c>
      <c r="E1601" s="4" t="s">
        <v>98</v>
      </c>
      <c r="F1601" s="4" t="s">
        <v>2468</v>
      </c>
      <c r="G1601" s="4" t="s">
        <v>2469</v>
      </c>
      <c r="H1601" s="4" t="s">
        <v>112</v>
      </c>
      <c r="I1601" s="4" t="s">
        <v>30</v>
      </c>
      <c r="J1601" s="4" t="s">
        <v>531</v>
      </c>
      <c r="K1601" s="4" t="s">
        <v>157</v>
      </c>
      <c r="L1601" s="7">
        <v>43130.0</v>
      </c>
      <c r="M1601" s="4" t="s">
        <v>33</v>
      </c>
      <c r="N1601" s="4" t="s">
        <v>3727</v>
      </c>
      <c r="O1601" s="4" t="s">
        <v>51</v>
      </c>
      <c r="P1601" s="4" t="s">
        <v>76</v>
      </c>
      <c r="Q1601" s="4" t="s">
        <v>3728</v>
      </c>
      <c r="R1601" s="9">
        <v>13.5365827160494</v>
      </c>
      <c r="S1601" s="7">
        <v>7.0</v>
      </c>
      <c r="T1601" s="7">
        <v>0.7</v>
      </c>
      <c r="U1601" s="7">
        <v>-10.8292661728395</v>
      </c>
      <c r="V1601" s="10" t="str">
        <f t="shared" si="1"/>
        <v>2016-09</v>
      </c>
    </row>
    <row r="1602">
      <c r="A1602" s="7">
        <v>1601.0</v>
      </c>
      <c r="B1602" s="4" t="s">
        <v>4269</v>
      </c>
      <c r="C1602" s="8">
        <v>42636.0</v>
      </c>
      <c r="D1602" s="8">
        <v>42640.0</v>
      </c>
      <c r="E1602" s="4" t="s">
        <v>26</v>
      </c>
      <c r="F1602" s="4" t="s">
        <v>2736</v>
      </c>
      <c r="G1602" s="4" t="s">
        <v>2737</v>
      </c>
      <c r="H1602" s="4" t="s">
        <v>29</v>
      </c>
      <c r="I1602" s="4" t="s">
        <v>30</v>
      </c>
      <c r="J1602" s="4" t="s">
        <v>163</v>
      </c>
      <c r="K1602" s="4" t="s">
        <v>164</v>
      </c>
      <c r="L1602" s="7">
        <v>98115.0</v>
      </c>
      <c r="M1602" s="4" t="s">
        <v>49</v>
      </c>
      <c r="N1602" s="4" t="s">
        <v>3768</v>
      </c>
      <c r="O1602" s="4" t="s">
        <v>51</v>
      </c>
      <c r="P1602" s="4" t="s">
        <v>76</v>
      </c>
      <c r="Q1602" s="4" t="s">
        <v>3769</v>
      </c>
      <c r="R1602" s="9">
        <v>13.216</v>
      </c>
      <c r="S1602" s="7">
        <v>4.0</v>
      </c>
      <c r="T1602" s="7">
        <v>0.2</v>
      </c>
      <c r="U1602" s="7">
        <v>4.4604</v>
      </c>
      <c r="V1602" s="10" t="str">
        <f t="shared" si="1"/>
        <v>2016-09</v>
      </c>
    </row>
    <row r="1603">
      <c r="A1603" s="7">
        <v>1602.0</v>
      </c>
      <c r="B1603" s="4" t="s">
        <v>4269</v>
      </c>
      <c r="C1603" s="8">
        <v>42636.0</v>
      </c>
      <c r="D1603" s="8">
        <v>42640.0</v>
      </c>
      <c r="E1603" s="4" t="s">
        <v>26</v>
      </c>
      <c r="F1603" s="4" t="s">
        <v>2736</v>
      </c>
      <c r="G1603" s="4" t="s">
        <v>2737</v>
      </c>
      <c r="H1603" s="4" t="s">
        <v>29</v>
      </c>
      <c r="I1603" s="4" t="s">
        <v>30</v>
      </c>
      <c r="J1603" s="4" t="s">
        <v>163</v>
      </c>
      <c r="K1603" s="4" t="s">
        <v>164</v>
      </c>
      <c r="L1603" s="7">
        <v>98115.0</v>
      </c>
      <c r="M1603" s="4" t="s">
        <v>49</v>
      </c>
      <c r="N1603" s="4" t="s">
        <v>4270</v>
      </c>
      <c r="O1603" s="4" t="s">
        <v>35</v>
      </c>
      <c r="P1603" s="4" t="s">
        <v>263</v>
      </c>
      <c r="Q1603" s="4" t="s">
        <v>4271</v>
      </c>
      <c r="R1603" s="9">
        <v>184.752</v>
      </c>
      <c r="S1603" s="7">
        <v>3.0</v>
      </c>
      <c r="T1603" s="7">
        <v>0.2</v>
      </c>
      <c r="U1603" s="7">
        <v>-20.7846</v>
      </c>
      <c r="V1603" s="10" t="str">
        <f t="shared" si="1"/>
        <v>2016-09</v>
      </c>
    </row>
    <row r="1604">
      <c r="A1604" s="7">
        <v>1603.0</v>
      </c>
      <c r="B1604" s="4" t="s">
        <v>4272</v>
      </c>
      <c r="C1604" s="8">
        <v>42637.0</v>
      </c>
      <c r="D1604" s="8">
        <v>42644.0</v>
      </c>
      <c r="E1604" s="4" t="s">
        <v>26</v>
      </c>
      <c r="F1604" s="4" t="s">
        <v>1592</v>
      </c>
      <c r="G1604" s="4" t="s">
        <v>1593</v>
      </c>
      <c r="H1604" s="4" t="s">
        <v>46</v>
      </c>
      <c r="I1604" s="4" t="s">
        <v>30</v>
      </c>
      <c r="J1604" s="4" t="s">
        <v>188</v>
      </c>
      <c r="K1604" s="4" t="s">
        <v>157</v>
      </c>
      <c r="L1604" s="7">
        <v>43229.0</v>
      </c>
      <c r="M1604" s="4" t="s">
        <v>33</v>
      </c>
      <c r="N1604" s="4" t="s">
        <v>4273</v>
      </c>
      <c r="O1604" s="4" t="s">
        <v>35</v>
      </c>
      <c r="P1604" s="4" t="s">
        <v>263</v>
      </c>
      <c r="Q1604" s="4" t="s">
        <v>4274</v>
      </c>
      <c r="R1604" s="9">
        <v>172.443738271605</v>
      </c>
      <c r="S1604" s="7">
        <v>2.0</v>
      </c>
      <c r="T1604" s="7">
        <v>0.3</v>
      </c>
      <c r="U1604" s="7">
        <v>-14.7808918518519</v>
      </c>
      <c r="V1604" s="10" t="str">
        <f t="shared" si="1"/>
        <v>2016-09</v>
      </c>
    </row>
    <row r="1605">
      <c r="A1605" s="7">
        <v>1604.0</v>
      </c>
      <c r="B1605" s="4" t="s">
        <v>4275</v>
      </c>
      <c r="C1605" s="8">
        <v>42637.0</v>
      </c>
      <c r="D1605" s="8">
        <v>42639.0</v>
      </c>
      <c r="E1605" s="4" t="s">
        <v>98</v>
      </c>
      <c r="F1605" s="4" t="s">
        <v>146</v>
      </c>
      <c r="G1605" s="4" t="s">
        <v>147</v>
      </c>
      <c r="H1605" s="4" t="s">
        <v>29</v>
      </c>
      <c r="I1605" s="4" t="s">
        <v>30</v>
      </c>
      <c r="J1605" s="4" t="s">
        <v>47</v>
      </c>
      <c r="K1605" s="4" t="s">
        <v>48</v>
      </c>
      <c r="L1605" s="7">
        <v>90004.0</v>
      </c>
      <c r="M1605" s="4" t="s">
        <v>49</v>
      </c>
      <c r="N1605" s="4" t="s">
        <v>4276</v>
      </c>
      <c r="O1605" s="4" t="s">
        <v>51</v>
      </c>
      <c r="P1605" s="4" t="s">
        <v>52</v>
      </c>
      <c r="Q1605" s="4" t="s">
        <v>4277</v>
      </c>
      <c r="R1605" s="9">
        <v>41.96</v>
      </c>
      <c r="S1605" s="7">
        <v>2.0</v>
      </c>
      <c r="T1605" s="7">
        <v>0.0</v>
      </c>
      <c r="U1605" s="7">
        <v>2.9372</v>
      </c>
      <c r="V1605" s="10" t="str">
        <f t="shared" si="1"/>
        <v>2016-09</v>
      </c>
    </row>
    <row r="1606">
      <c r="A1606" s="7">
        <v>1605.0</v>
      </c>
      <c r="B1606" s="4" t="s">
        <v>4275</v>
      </c>
      <c r="C1606" s="8">
        <v>42637.0</v>
      </c>
      <c r="D1606" s="8">
        <v>42639.0</v>
      </c>
      <c r="E1606" s="4" t="s">
        <v>98</v>
      </c>
      <c r="F1606" s="4" t="s">
        <v>146</v>
      </c>
      <c r="G1606" s="4" t="s">
        <v>147</v>
      </c>
      <c r="H1606" s="4" t="s">
        <v>29</v>
      </c>
      <c r="I1606" s="4" t="s">
        <v>30</v>
      </c>
      <c r="J1606" s="4" t="s">
        <v>47</v>
      </c>
      <c r="K1606" s="4" t="s">
        <v>48</v>
      </c>
      <c r="L1606" s="7">
        <v>90004.0</v>
      </c>
      <c r="M1606" s="4" t="s">
        <v>49</v>
      </c>
      <c r="N1606" s="4" t="s">
        <v>4278</v>
      </c>
      <c r="O1606" s="4" t="s">
        <v>51</v>
      </c>
      <c r="P1606" s="4" t="s">
        <v>124</v>
      </c>
      <c r="Q1606" s="4" t="s">
        <v>4279</v>
      </c>
      <c r="R1606" s="9">
        <v>41.7</v>
      </c>
      <c r="S1606" s="7">
        <v>5.0</v>
      </c>
      <c r="T1606" s="7">
        <v>0.0</v>
      </c>
      <c r="U1606" s="7">
        <v>20.85</v>
      </c>
      <c r="V1606" s="10" t="str">
        <f t="shared" si="1"/>
        <v>2016-09</v>
      </c>
    </row>
    <row r="1607">
      <c r="A1607" s="7">
        <v>1606.0</v>
      </c>
      <c r="B1607" s="4" t="s">
        <v>4280</v>
      </c>
      <c r="C1607" s="8">
        <v>42637.0</v>
      </c>
      <c r="D1607" s="8">
        <v>42637.0</v>
      </c>
      <c r="E1607" s="4" t="s">
        <v>212</v>
      </c>
      <c r="F1607" s="4" t="s">
        <v>1454</v>
      </c>
      <c r="G1607" s="4" t="s">
        <v>1455</v>
      </c>
      <c r="H1607" s="4" t="s">
        <v>29</v>
      </c>
      <c r="I1607" s="4" t="s">
        <v>30</v>
      </c>
      <c r="J1607" s="4" t="s">
        <v>362</v>
      </c>
      <c r="K1607" s="4" t="s">
        <v>48</v>
      </c>
      <c r="L1607" s="7">
        <v>94110.0</v>
      </c>
      <c r="M1607" s="4" t="s">
        <v>49</v>
      </c>
      <c r="N1607" s="4" t="s">
        <v>4281</v>
      </c>
      <c r="O1607" s="4" t="s">
        <v>35</v>
      </c>
      <c r="P1607" s="4" t="s">
        <v>121</v>
      </c>
      <c r="Q1607" s="4" t="s">
        <v>4282</v>
      </c>
      <c r="R1607" s="9">
        <v>63.2</v>
      </c>
      <c r="S1607" s="7">
        <v>5.0</v>
      </c>
      <c r="T1607" s="7">
        <v>0.0</v>
      </c>
      <c r="U1607" s="7">
        <v>23.384</v>
      </c>
      <c r="V1607" s="10" t="str">
        <f t="shared" si="1"/>
        <v>2016-09</v>
      </c>
    </row>
    <row r="1608">
      <c r="A1608" s="7">
        <v>1607.0</v>
      </c>
      <c r="B1608" s="4" t="s">
        <v>4283</v>
      </c>
      <c r="C1608" s="8">
        <v>42637.0</v>
      </c>
      <c r="D1608" s="8">
        <v>42644.0</v>
      </c>
      <c r="E1608" s="4" t="s">
        <v>26</v>
      </c>
      <c r="F1608" s="4" t="s">
        <v>1774</v>
      </c>
      <c r="G1608" s="4" t="s">
        <v>1775</v>
      </c>
      <c r="H1608" s="4" t="s">
        <v>112</v>
      </c>
      <c r="I1608" s="4" t="s">
        <v>30</v>
      </c>
      <c r="J1608" s="4" t="s">
        <v>1721</v>
      </c>
      <c r="K1608" s="4" t="s">
        <v>741</v>
      </c>
      <c r="L1608" s="7">
        <v>80013.0</v>
      </c>
      <c r="M1608" s="4" t="s">
        <v>49</v>
      </c>
      <c r="N1608" s="4" t="s">
        <v>4284</v>
      </c>
      <c r="O1608" s="4" t="s">
        <v>35</v>
      </c>
      <c r="P1608" s="4" t="s">
        <v>121</v>
      </c>
      <c r="Q1608" s="4" t="s">
        <v>4285</v>
      </c>
      <c r="R1608" s="9">
        <v>21.44</v>
      </c>
      <c r="S1608" s="7">
        <v>2.0</v>
      </c>
      <c r="T1608" s="7">
        <v>0.2</v>
      </c>
      <c r="U1608" s="7">
        <v>7.504</v>
      </c>
      <c r="V1608" s="10" t="str">
        <f t="shared" si="1"/>
        <v>2016-09</v>
      </c>
    </row>
    <row r="1609">
      <c r="A1609" s="7">
        <v>1608.0</v>
      </c>
      <c r="B1609" s="4" t="s">
        <v>4283</v>
      </c>
      <c r="C1609" s="8">
        <v>42637.0</v>
      </c>
      <c r="D1609" s="8">
        <v>42644.0</v>
      </c>
      <c r="E1609" s="4" t="s">
        <v>26</v>
      </c>
      <c r="F1609" s="4" t="s">
        <v>1774</v>
      </c>
      <c r="G1609" s="4" t="s">
        <v>1775</v>
      </c>
      <c r="H1609" s="4" t="s">
        <v>112</v>
      </c>
      <c r="I1609" s="4" t="s">
        <v>30</v>
      </c>
      <c r="J1609" s="4" t="s">
        <v>1721</v>
      </c>
      <c r="K1609" s="4" t="s">
        <v>741</v>
      </c>
      <c r="L1609" s="7">
        <v>80013.0</v>
      </c>
      <c r="M1609" s="4" t="s">
        <v>49</v>
      </c>
      <c r="N1609" s="4" t="s">
        <v>4286</v>
      </c>
      <c r="O1609" s="4" t="s">
        <v>51</v>
      </c>
      <c r="P1609" s="4" t="s">
        <v>52</v>
      </c>
      <c r="Q1609" s="4" t="s">
        <v>4287</v>
      </c>
      <c r="R1609" s="9">
        <v>511.056</v>
      </c>
      <c r="S1609" s="7">
        <v>9.0</v>
      </c>
      <c r="T1609" s="7">
        <v>0.2</v>
      </c>
      <c r="U1609" s="7">
        <v>-95.823</v>
      </c>
      <c r="V1609" s="10" t="str">
        <f t="shared" si="1"/>
        <v>2016-09</v>
      </c>
    </row>
    <row r="1610">
      <c r="A1610" s="7">
        <v>1609.0</v>
      </c>
      <c r="B1610" s="4" t="s">
        <v>4288</v>
      </c>
      <c r="C1610" s="8">
        <v>42637.0</v>
      </c>
      <c r="D1610" s="8">
        <v>42643.0</v>
      </c>
      <c r="E1610" s="4" t="s">
        <v>26</v>
      </c>
      <c r="F1610" s="4" t="s">
        <v>4289</v>
      </c>
      <c r="G1610" s="4" t="s">
        <v>4290</v>
      </c>
      <c r="H1610" s="4" t="s">
        <v>46</v>
      </c>
      <c r="I1610" s="4" t="s">
        <v>30</v>
      </c>
      <c r="J1610" s="4" t="s">
        <v>70</v>
      </c>
      <c r="K1610" s="4" t="s">
        <v>71</v>
      </c>
      <c r="L1610" s="7">
        <v>74012.0</v>
      </c>
      <c r="M1610" s="4" t="s">
        <v>59</v>
      </c>
      <c r="N1610" s="4" t="s">
        <v>4089</v>
      </c>
      <c r="O1610" s="4" t="s">
        <v>51</v>
      </c>
      <c r="P1610" s="4" t="s">
        <v>76</v>
      </c>
      <c r="Q1610" s="4" t="s">
        <v>4090</v>
      </c>
      <c r="R1610" s="9">
        <v>7.08101234567901</v>
      </c>
      <c r="S1610" s="7">
        <v>1.0</v>
      </c>
      <c r="T1610" s="7">
        <v>0.0</v>
      </c>
      <c r="U1610" s="7">
        <v>3.25726567901235</v>
      </c>
      <c r="V1610" s="10" t="str">
        <f t="shared" si="1"/>
        <v>2016-09</v>
      </c>
    </row>
    <row r="1611">
      <c r="A1611" s="7">
        <v>1610.0</v>
      </c>
      <c r="B1611" s="4" t="s">
        <v>4288</v>
      </c>
      <c r="C1611" s="8">
        <v>42637.0</v>
      </c>
      <c r="D1611" s="8">
        <v>42643.0</v>
      </c>
      <c r="E1611" s="4" t="s">
        <v>26</v>
      </c>
      <c r="F1611" s="4" t="s">
        <v>4289</v>
      </c>
      <c r="G1611" s="4" t="s">
        <v>4290</v>
      </c>
      <c r="H1611" s="4" t="s">
        <v>46</v>
      </c>
      <c r="I1611" s="4" t="s">
        <v>30</v>
      </c>
      <c r="J1611" s="4" t="s">
        <v>70</v>
      </c>
      <c r="K1611" s="4" t="s">
        <v>71</v>
      </c>
      <c r="L1611" s="7">
        <v>74012.0</v>
      </c>
      <c r="M1611" s="4" t="s">
        <v>59</v>
      </c>
      <c r="N1611" s="4" t="s">
        <v>2680</v>
      </c>
      <c r="O1611" s="4" t="s">
        <v>51</v>
      </c>
      <c r="P1611" s="4" t="s">
        <v>124</v>
      </c>
      <c r="Q1611" s="4" t="s">
        <v>2681</v>
      </c>
      <c r="R1611" s="9">
        <v>7.192</v>
      </c>
      <c r="S1611" s="7">
        <v>1.0</v>
      </c>
      <c r="T1611" s="7">
        <v>0.0</v>
      </c>
      <c r="U1611" s="7">
        <v>3.45216</v>
      </c>
      <c r="V1611" s="10" t="str">
        <f t="shared" si="1"/>
        <v>2016-09</v>
      </c>
    </row>
    <row r="1612">
      <c r="A1612" s="7">
        <v>1611.0</v>
      </c>
      <c r="B1612" s="4" t="s">
        <v>4291</v>
      </c>
      <c r="C1612" s="8">
        <v>42637.0</v>
      </c>
      <c r="D1612" s="8">
        <v>42641.0</v>
      </c>
      <c r="E1612" s="4" t="s">
        <v>26</v>
      </c>
      <c r="F1612" s="4" t="s">
        <v>2785</v>
      </c>
      <c r="G1612" s="4" t="s">
        <v>2786</v>
      </c>
      <c r="H1612" s="4" t="s">
        <v>46</v>
      </c>
      <c r="I1612" s="4" t="s">
        <v>30</v>
      </c>
      <c r="J1612" s="4" t="s">
        <v>765</v>
      </c>
      <c r="K1612" s="4" t="s">
        <v>766</v>
      </c>
      <c r="L1612" s="7">
        <v>47401.0</v>
      </c>
      <c r="M1612" s="4" t="s">
        <v>59</v>
      </c>
      <c r="N1612" s="4" t="s">
        <v>854</v>
      </c>
      <c r="O1612" s="4" t="s">
        <v>35</v>
      </c>
      <c r="P1612" s="4" t="s">
        <v>121</v>
      </c>
      <c r="Q1612" s="4" t="s">
        <v>855</v>
      </c>
      <c r="R1612" s="9">
        <v>142.008703703704</v>
      </c>
      <c r="S1612" s="7">
        <v>3.0</v>
      </c>
      <c r="T1612" s="7">
        <v>0.0</v>
      </c>
      <c r="U1612" s="7">
        <v>24.1414796296296</v>
      </c>
      <c r="V1612" s="10" t="str">
        <f t="shared" si="1"/>
        <v>2016-09</v>
      </c>
    </row>
    <row r="1613">
      <c r="A1613" s="7">
        <v>1612.0</v>
      </c>
      <c r="B1613" s="4" t="s">
        <v>4292</v>
      </c>
      <c r="C1613" s="8">
        <v>42637.0</v>
      </c>
      <c r="D1613" s="8">
        <v>42639.0</v>
      </c>
      <c r="E1613" s="4" t="s">
        <v>43</v>
      </c>
      <c r="F1613" s="4" t="s">
        <v>2068</v>
      </c>
      <c r="G1613" s="4" t="s">
        <v>2069</v>
      </c>
      <c r="H1613" s="4" t="s">
        <v>29</v>
      </c>
      <c r="I1613" s="4" t="s">
        <v>30</v>
      </c>
      <c r="J1613" s="4" t="s">
        <v>391</v>
      </c>
      <c r="K1613" s="4" t="s">
        <v>385</v>
      </c>
      <c r="L1613" s="7">
        <v>61107.0</v>
      </c>
      <c r="M1613" s="4" t="s">
        <v>59</v>
      </c>
      <c r="N1613" s="4" t="s">
        <v>1550</v>
      </c>
      <c r="O1613" s="4" t="s">
        <v>51</v>
      </c>
      <c r="P1613" s="4" t="s">
        <v>76</v>
      </c>
      <c r="Q1613" s="4" t="s">
        <v>1551</v>
      </c>
      <c r="R1613" s="9">
        <v>490.97830617284</v>
      </c>
      <c r="S1613" s="7">
        <v>7.0</v>
      </c>
      <c r="T1613" s="7">
        <v>0.8</v>
      </c>
      <c r="U1613" s="7">
        <v>-810.114205185185</v>
      </c>
      <c r="V1613" s="10" t="str">
        <f t="shared" si="1"/>
        <v>2016-09</v>
      </c>
    </row>
    <row r="1614">
      <c r="A1614" s="7">
        <v>1613.0</v>
      </c>
      <c r="B1614" s="4" t="s">
        <v>4293</v>
      </c>
      <c r="C1614" s="8">
        <v>42637.0</v>
      </c>
      <c r="D1614" s="8">
        <v>42641.0</v>
      </c>
      <c r="E1614" s="4" t="s">
        <v>26</v>
      </c>
      <c r="F1614" s="4" t="s">
        <v>1005</v>
      </c>
      <c r="G1614" s="4" t="s">
        <v>1006</v>
      </c>
      <c r="H1614" s="4" t="s">
        <v>29</v>
      </c>
      <c r="I1614" s="4" t="s">
        <v>30</v>
      </c>
      <c r="J1614" s="4" t="s">
        <v>47</v>
      </c>
      <c r="K1614" s="4" t="s">
        <v>48</v>
      </c>
      <c r="L1614" s="7">
        <v>90049.0</v>
      </c>
      <c r="M1614" s="4" t="s">
        <v>49</v>
      </c>
      <c r="N1614" s="4" t="s">
        <v>879</v>
      </c>
      <c r="O1614" s="4" t="s">
        <v>51</v>
      </c>
      <c r="P1614" s="4" t="s">
        <v>205</v>
      </c>
      <c r="Q1614" s="4" t="s">
        <v>880</v>
      </c>
      <c r="R1614" s="9">
        <v>304.9</v>
      </c>
      <c r="S1614" s="7">
        <v>5.0</v>
      </c>
      <c r="T1614" s="7">
        <v>0.0</v>
      </c>
      <c r="U1614" s="7">
        <v>143.303</v>
      </c>
      <c r="V1614" s="10" t="str">
        <f t="shared" si="1"/>
        <v>2016-09</v>
      </c>
    </row>
    <row r="1615">
      <c r="A1615" s="7">
        <v>1614.0</v>
      </c>
      <c r="B1615" s="4" t="s">
        <v>4293</v>
      </c>
      <c r="C1615" s="8">
        <v>42637.0</v>
      </c>
      <c r="D1615" s="8">
        <v>42641.0</v>
      </c>
      <c r="E1615" s="4" t="s">
        <v>26</v>
      </c>
      <c r="F1615" s="4" t="s">
        <v>1005</v>
      </c>
      <c r="G1615" s="4" t="s">
        <v>1006</v>
      </c>
      <c r="H1615" s="4" t="s">
        <v>29</v>
      </c>
      <c r="I1615" s="4" t="s">
        <v>30</v>
      </c>
      <c r="J1615" s="4" t="s">
        <v>47</v>
      </c>
      <c r="K1615" s="4" t="s">
        <v>48</v>
      </c>
      <c r="L1615" s="7">
        <v>90049.0</v>
      </c>
      <c r="M1615" s="4" t="s">
        <v>49</v>
      </c>
      <c r="N1615" s="4" t="s">
        <v>3154</v>
      </c>
      <c r="O1615" s="4" t="s">
        <v>35</v>
      </c>
      <c r="P1615" s="4" t="s">
        <v>263</v>
      </c>
      <c r="Q1615" s="4" t="s">
        <v>3155</v>
      </c>
      <c r="R1615" s="9">
        <v>563.24</v>
      </c>
      <c r="S1615" s="7">
        <v>5.0</v>
      </c>
      <c r="T1615" s="7">
        <v>0.2</v>
      </c>
      <c r="U1615" s="7">
        <v>56.324</v>
      </c>
      <c r="V1615" s="10" t="str">
        <f t="shared" si="1"/>
        <v>2016-09</v>
      </c>
    </row>
    <row r="1616">
      <c r="A1616" s="7">
        <v>1615.0</v>
      </c>
      <c r="B1616" s="4" t="s">
        <v>4294</v>
      </c>
      <c r="C1616" s="8">
        <v>42638.0</v>
      </c>
      <c r="D1616" s="8">
        <v>42643.0</v>
      </c>
      <c r="E1616" s="4" t="s">
        <v>26</v>
      </c>
      <c r="F1616" s="4" t="s">
        <v>438</v>
      </c>
      <c r="G1616" s="4" t="s">
        <v>439</v>
      </c>
      <c r="H1616" s="4" t="s">
        <v>46</v>
      </c>
      <c r="I1616" s="4" t="s">
        <v>30</v>
      </c>
      <c r="J1616" s="4" t="s">
        <v>1701</v>
      </c>
      <c r="K1616" s="4" t="s">
        <v>469</v>
      </c>
      <c r="L1616" s="7">
        <v>85023.0</v>
      </c>
      <c r="M1616" s="4" t="s">
        <v>49</v>
      </c>
      <c r="N1616" s="4" t="s">
        <v>578</v>
      </c>
      <c r="O1616" s="4" t="s">
        <v>35</v>
      </c>
      <c r="P1616" s="4" t="s">
        <v>73</v>
      </c>
      <c r="Q1616" s="4" t="s">
        <v>579</v>
      </c>
      <c r="R1616" s="9">
        <v>393.165</v>
      </c>
      <c r="S1616" s="7">
        <v>3.0</v>
      </c>
      <c r="T1616" s="7">
        <v>0.5</v>
      </c>
      <c r="U1616" s="7">
        <v>-204.4458</v>
      </c>
      <c r="V1616" s="10" t="str">
        <f t="shared" si="1"/>
        <v>2016-09</v>
      </c>
    </row>
    <row r="1617">
      <c r="A1617" s="7">
        <v>1616.0</v>
      </c>
      <c r="B1617" s="4" t="s">
        <v>4295</v>
      </c>
      <c r="C1617" s="8">
        <v>42638.0</v>
      </c>
      <c r="D1617" s="8">
        <v>42644.0</v>
      </c>
      <c r="E1617" s="4" t="s">
        <v>26</v>
      </c>
      <c r="F1617" s="4" t="s">
        <v>4296</v>
      </c>
      <c r="G1617" s="4" t="s">
        <v>4297</v>
      </c>
      <c r="H1617" s="4" t="s">
        <v>29</v>
      </c>
      <c r="I1617" s="4" t="s">
        <v>30</v>
      </c>
      <c r="J1617" s="4" t="s">
        <v>1849</v>
      </c>
      <c r="K1617" s="4" t="s">
        <v>58</v>
      </c>
      <c r="L1617" s="7">
        <v>75061.0</v>
      </c>
      <c r="M1617" s="4" t="s">
        <v>59</v>
      </c>
      <c r="N1617" s="4" t="s">
        <v>1824</v>
      </c>
      <c r="O1617" s="4" t="s">
        <v>51</v>
      </c>
      <c r="P1617" s="4" t="s">
        <v>297</v>
      </c>
      <c r="Q1617" s="4" t="s">
        <v>1825</v>
      </c>
      <c r="R1617" s="9">
        <v>17.693550617284</v>
      </c>
      <c r="S1617" s="7">
        <v>4.0</v>
      </c>
      <c r="T1617" s="7">
        <v>0.2</v>
      </c>
      <c r="U1617" s="7">
        <v>5.75040395061728</v>
      </c>
      <c r="V1617" s="10" t="str">
        <f t="shared" si="1"/>
        <v>2016-09</v>
      </c>
    </row>
    <row r="1618">
      <c r="A1618" s="7">
        <v>1617.0</v>
      </c>
      <c r="B1618" s="4" t="s">
        <v>4298</v>
      </c>
      <c r="C1618" s="8">
        <v>42638.0</v>
      </c>
      <c r="D1618" s="8">
        <v>42642.0</v>
      </c>
      <c r="E1618" s="4" t="s">
        <v>26</v>
      </c>
      <c r="F1618" s="4" t="s">
        <v>4299</v>
      </c>
      <c r="G1618" s="4" t="s">
        <v>4300</v>
      </c>
      <c r="H1618" s="4" t="s">
        <v>29</v>
      </c>
      <c r="I1618" s="4" t="s">
        <v>30</v>
      </c>
      <c r="J1618" s="4" t="s">
        <v>4301</v>
      </c>
      <c r="K1618" s="4" t="s">
        <v>1138</v>
      </c>
      <c r="L1618" s="7">
        <v>97224.0</v>
      </c>
      <c r="M1618" s="4" t="s">
        <v>49</v>
      </c>
      <c r="N1618" s="4" t="s">
        <v>4278</v>
      </c>
      <c r="O1618" s="4" t="s">
        <v>51</v>
      </c>
      <c r="P1618" s="4" t="s">
        <v>124</v>
      </c>
      <c r="Q1618" s="4" t="s">
        <v>4279</v>
      </c>
      <c r="R1618" s="9">
        <v>60.048</v>
      </c>
      <c r="S1618" s="7">
        <v>9.0</v>
      </c>
      <c r="T1618" s="7">
        <v>0.2</v>
      </c>
      <c r="U1618" s="7">
        <v>22.518</v>
      </c>
      <c r="V1618" s="10" t="str">
        <f t="shared" si="1"/>
        <v>2016-09</v>
      </c>
    </row>
    <row r="1619">
      <c r="A1619" s="7">
        <v>1618.0</v>
      </c>
      <c r="B1619" s="4" t="s">
        <v>4298</v>
      </c>
      <c r="C1619" s="8">
        <v>42638.0</v>
      </c>
      <c r="D1619" s="8">
        <v>42642.0</v>
      </c>
      <c r="E1619" s="4" t="s">
        <v>26</v>
      </c>
      <c r="F1619" s="4" t="s">
        <v>4299</v>
      </c>
      <c r="G1619" s="4" t="s">
        <v>4300</v>
      </c>
      <c r="H1619" s="4" t="s">
        <v>29</v>
      </c>
      <c r="I1619" s="4" t="s">
        <v>30</v>
      </c>
      <c r="J1619" s="4" t="s">
        <v>4301</v>
      </c>
      <c r="K1619" s="4" t="s">
        <v>1138</v>
      </c>
      <c r="L1619" s="7">
        <v>97224.0</v>
      </c>
      <c r="M1619" s="4" t="s">
        <v>49</v>
      </c>
      <c r="N1619" s="4" t="s">
        <v>4210</v>
      </c>
      <c r="O1619" s="4" t="s">
        <v>51</v>
      </c>
      <c r="P1619" s="4" t="s">
        <v>76</v>
      </c>
      <c r="Q1619" s="4" t="s">
        <v>4211</v>
      </c>
      <c r="R1619" s="9">
        <v>5.022</v>
      </c>
      <c r="S1619" s="7">
        <v>1.0</v>
      </c>
      <c r="T1619" s="7">
        <v>0.7</v>
      </c>
      <c r="U1619" s="7">
        <v>-3.5154</v>
      </c>
      <c r="V1619" s="10" t="str">
        <f t="shared" si="1"/>
        <v>2016-09</v>
      </c>
    </row>
    <row r="1620">
      <c r="A1620" s="7">
        <v>1619.0</v>
      </c>
      <c r="B1620" s="4" t="s">
        <v>4302</v>
      </c>
      <c r="C1620" s="8">
        <v>42638.0</v>
      </c>
      <c r="D1620" s="8">
        <v>42644.0</v>
      </c>
      <c r="E1620" s="4" t="s">
        <v>26</v>
      </c>
      <c r="F1620" s="4" t="s">
        <v>1996</v>
      </c>
      <c r="G1620" s="4" t="s">
        <v>1997</v>
      </c>
      <c r="H1620" s="4" t="s">
        <v>46</v>
      </c>
      <c r="I1620" s="4" t="s">
        <v>30</v>
      </c>
      <c r="J1620" s="4" t="s">
        <v>362</v>
      </c>
      <c r="K1620" s="4" t="s">
        <v>48</v>
      </c>
      <c r="L1620" s="7">
        <v>94109.0</v>
      </c>
      <c r="M1620" s="4" t="s">
        <v>49</v>
      </c>
      <c r="N1620" s="4" t="s">
        <v>4303</v>
      </c>
      <c r="O1620" s="4" t="s">
        <v>51</v>
      </c>
      <c r="P1620" s="4" t="s">
        <v>93</v>
      </c>
      <c r="Q1620" s="4" t="s">
        <v>4304</v>
      </c>
      <c r="R1620" s="9">
        <v>16.56</v>
      </c>
      <c r="S1620" s="7">
        <v>4.0</v>
      </c>
      <c r="T1620" s="7">
        <v>0.0</v>
      </c>
      <c r="U1620" s="7">
        <v>6.9552</v>
      </c>
      <c r="V1620" s="10" t="str">
        <f t="shared" si="1"/>
        <v>2016-09</v>
      </c>
    </row>
    <row r="1621">
      <c r="A1621" s="7">
        <v>1620.0</v>
      </c>
      <c r="B1621" s="4" t="s">
        <v>4305</v>
      </c>
      <c r="C1621" s="8">
        <v>42638.0</v>
      </c>
      <c r="D1621" s="8">
        <v>42643.0</v>
      </c>
      <c r="E1621" s="4" t="s">
        <v>26</v>
      </c>
      <c r="F1621" s="4" t="s">
        <v>2972</v>
      </c>
      <c r="G1621" s="4" t="s">
        <v>2973</v>
      </c>
      <c r="H1621" s="4" t="s">
        <v>29</v>
      </c>
      <c r="I1621" s="4" t="s">
        <v>30</v>
      </c>
      <c r="J1621" s="4" t="s">
        <v>710</v>
      </c>
      <c r="K1621" s="4" t="s">
        <v>130</v>
      </c>
      <c r="L1621" s="7">
        <v>54601.0</v>
      </c>
      <c r="M1621" s="4" t="s">
        <v>59</v>
      </c>
      <c r="N1621" s="4" t="s">
        <v>1741</v>
      </c>
      <c r="O1621" s="4" t="s">
        <v>39</v>
      </c>
      <c r="P1621" s="4" t="s">
        <v>61</v>
      </c>
      <c r="Q1621" s="4" t="s">
        <v>1742</v>
      </c>
      <c r="R1621" s="9">
        <v>555.088518518519</v>
      </c>
      <c r="S1621" s="7">
        <v>5.0</v>
      </c>
      <c r="T1621" s="7">
        <v>0.0</v>
      </c>
      <c r="U1621" s="7">
        <v>194.280981481481</v>
      </c>
      <c r="V1621" s="10" t="str">
        <f t="shared" si="1"/>
        <v>2016-09</v>
      </c>
    </row>
    <row r="1622">
      <c r="A1622" s="7">
        <v>1621.0</v>
      </c>
      <c r="B1622" s="4" t="s">
        <v>4305</v>
      </c>
      <c r="C1622" s="8">
        <v>42638.0</v>
      </c>
      <c r="D1622" s="8">
        <v>42643.0</v>
      </c>
      <c r="E1622" s="4" t="s">
        <v>26</v>
      </c>
      <c r="F1622" s="4" t="s">
        <v>2972</v>
      </c>
      <c r="G1622" s="4" t="s">
        <v>2973</v>
      </c>
      <c r="H1622" s="4" t="s">
        <v>29</v>
      </c>
      <c r="I1622" s="4" t="s">
        <v>30</v>
      </c>
      <c r="J1622" s="4" t="s">
        <v>710</v>
      </c>
      <c r="K1622" s="4" t="s">
        <v>130</v>
      </c>
      <c r="L1622" s="7">
        <v>54601.0</v>
      </c>
      <c r="M1622" s="4" t="s">
        <v>59</v>
      </c>
      <c r="N1622" s="4" t="s">
        <v>4306</v>
      </c>
      <c r="O1622" s="4" t="s">
        <v>51</v>
      </c>
      <c r="P1622" s="4" t="s">
        <v>93</v>
      </c>
      <c r="Q1622" s="4" t="s">
        <v>4307</v>
      </c>
      <c r="R1622" s="9">
        <v>3.37527572016461</v>
      </c>
      <c r="S1622" s="7">
        <v>1.0</v>
      </c>
      <c r="T1622" s="7">
        <v>0.0</v>
      </c>
      <c r="U1622" s="7">
        <v>1.14759374485597</v>
      </c>
      <c r="V1622" s="10" t="str">
        <f t="shared" si="1"/>
        <v>2016-09</v>
      </c>
    </row>
    <row r="1623">
      <c r="A1623" s="7">
        <v>1622.0</v>
      </c>
      <c r="B1623" s="4" t="s">
        <v>4305</v>
      </c>
      <c r="C1623" s="8">
        <v>42638.0</v>
      </c>
      <c r="D1623" s="8">
        <v>42643.0</v>
      </c>
      <c r="E1623" s="4" t="s">
        <v>26</v>
      </c>
      <c r="F1623" s="4" t="s">
        <v>2972</v>
      </c>
      <c r="G1623" s="4" t="s">
        <v>2973</v>
      </c>
      <c r="H1623" s="4" t="s">
        <v>29</v>
      </c>
      <c r="I1623" s="4" t="s">
        <v>30</v>
      </c>
      <c r="J1623" s="4" t="s">
        <v>710</v>
      </c>
      <c r="K1623" s="4" t="s">
        <v>130</v>
      </c>
      <c r="L1623" s="7">
        <v>54601.0</v>
      </c>
      <c r="M1623" s="4" t="s">
        <v>59</v>
      </c>
      <c r="N1623" s="4" t="s">
        <v>4308</v>
      </c>
      <c r="O1623" s="4" t="s">
        <v>35</v>
      </c>
      <c r="P1623" s="4" t="s">
        <v>263</v>
      </c>
      <c r="Q1623" s="4" t="s">
        <v>4309</v>
      </c>
      <c r="R1623" s="9">
        <v>224.233777777778</v>
      </c>
      <c r="S1623" s="7">
        <v>2.0</v>
      </c>
      <c r="T1623" s="7">
        <v>0.0</v>
      </c>
      <c r="U1623" s="7">
        <v>56.0584444444445</v>
      </c>
      <c r="V1623" s="10" t="str">
        <f t="shared" si="1"/>
        <v>2016-09</v>
      </c>
    </row>
    <row r="1624">
      <c r="A1624" s="7">
        <v>1623.0</v>
      </c>
      <c r="B1624" s="4" t="s">
        <v>4305</v>
      </c>
      <c r="C1624" s="8">
        <v>42638.0</v>
      </c>
      <c r="D1624" s="8">
        <v>42643.0</v>
      </c>
      <c r="E1624" s="4" t="s">
        <v>26</v>
      </c>
      <c r="F1624" s="4" t="s">
        <v>2972</v>
      </c>
      <c r="G1624" s="4" t="s">
        <v>2973</v>
      </c>
      <c r="H1624" s="4" t="s">
        <v>29</v>
      </c>
      <c r="I1624" s="4" t="s">
        <v>30</v>
      </c>
      <c r="J1624" s="4" t="s">
        <v>710</v>
      </c>
      <c r="K1624" s="4" t="s">
        <v>130</v>
      </c>
      <c r="L1624" s="7">
        <v>54601.0</v>
      </c>
      <c r="M1624" s="4" t="s">
        <v>59</v>
      </c>
      <c r="N1624" s="4" t="s">
        <v>2263</v>
      </c>
      <c r="O1624" s="4" t="s">
        <v>35</v>
      </c>
      <c r="P1624" s="4" t="s">
        <v>121</v>
      </c>
      <c r="Q1624" s="4" t="s">
        <v>2264</v>
      </c>
      <c r="R1624" s="9">
        <v>76.2101728395062</v>
      </c>
      <c r="S1624" s="7">
        <v>11.0</v>
      </c>
      <c r="T1624" s="7">
        <v>0.0</v>
      </c>
      <c r="U1624" s="7">
        <v>19.0525432098765</v>
      </c>
      <c r="V1624" s="10" t="str">
        <f t="shared" si="1"/>
        <v>2016-09</v>
      </c>
    </row>
    <row r="1625">
      <c r="A1625" s="7">
        <v>1624.0</v>
      </c>
      <c r="B1625" s="4" t="s">
        <v>4310</v>
      </c>
      <c r="C1625" s="8">
        <v>42638.0</v>
      </c>
      <c r="D1625" s="8">
        <v>42642.0</v>
      </c>
      <c r="E1625" s="4" t="s">
        <v>26</v>
      </c>
      <c r="F1625" s="4" t="s">
        <v>4311</v>
      </c>
      <c r="G1625" s="4" t="s">
        <v>4312</v>
      </c>
      <c r="H1625" s="4" t="s">
        <v>46</v>
      </c>
      <c r="I1625" s="4" t="s">
        <v>30</v>
      </c>
      <c r="J1625" s="4" t="s">
        <v>304</v>
      </c>
      <c r="K1625" s="4" t="s">
        <v>157</v>
      </c>
      <c r="L1625" s="7">
        <v>44105.0</v>
      </c>
      <c r="M1625" s="4" t="s">
        <v>33</v>
      </c>
      <c r="N1625" s="4" t="s">
        <v>3345</v>
      </c>
      <c r="O1625" s="4" t="s">
        <v>51</v>
      </c>
      <c r="P1625" s="4" t="s">
        <v>283</v>
      </c>
      <c r="Q1625" s="4" t="s">
        <v>3346</v>
      </c>
      <c r="R1625" s="9">
        <v>317.826620576132</v>
      </c>
      <c r="S1625" s="7">
        <v>1.0</v>
      </c>
      <c r="T1625" s="7">
        <v>0.2</v>
      </c>
      <c r="U1625" s="7">
        <v>19.8641637860082</v>
      </c>
      <c r="V1625" s="10" t="str">
        <f t="shared" si="1"/>
        <v>2016-09</v>
      </c>
    </row>
    <row r="1626">
      <c r="A1626" s="7">
        <v>1625.0</v>
      </c>
      <c r="B1626" s="4" t="s">
        <v>4310</v>
      </c>
      <c r="C1626" s="8">
        <v>42638.0</v>
      </c>
      <c r="D1626" s="8">
        <v>42642.0</v>
      </c>
      <c r="E1626" s="4" t="s">
        <v>26</v>
      </c>
      <c r="F1626" s="4" t="s">
        <v>4311</v>
      </c>
      <c r="G1626" s="4" t="s">
        <v>4312</v>
      </c>
      <c r="H1626" s="4" t="s">
        <v>46</v>
      </c>
      <c r="I1626" s="4" t="s">
        <v>30</v>
      </c>
      <c r="J1626" s="4" t="s">
        <v>304</v>
      </c>
      <c r="K1626" s="4" t="s">
        <v>157</v>
      </c>
      <c r="L1626" s="7">
        <v>44105.0</v>
      </c>
      <c r="M1626" s="4" t="s">
        <v>33</v>
      </c>
      <c r="N1626" s="4" t="s">
        <v>4313</v>
      </c>
      <c r="O1626" s="4" t="s">
        <v>51</v>
      </c>
      <c r="P1626" s="4" t="s">
        <v>52</v>
      </c>
      <c r="Q1626" s="4" t="s">
        <v>4314</v>
      </c>
      <c r="R1626" s="9">
        <v>26.8956181069959</v>
      </c>
      <c r="S1626" s="7">
        <v>2.0</v>
      </c>
      <c r="T1626" s="7">
        <v>0.2</v>
      </c>
      <c r="U1626" s="7">
        <v>-5.37912362139918</v>
      </c>
      <c r="V1626" s="10" t="str">
        <f t="shared" si="1"/>
        <v>2016-09</v>
      </c>
    </row>
    <row r="1627">
      <c r="A1627" s="7">
        <v>1626.0</v>
      </c>
      <c r="B1627" s="4" t="s">
        <v>4310</v>
      </c>
      <c r="C1627" s="8">
        <v>42638.0</v>
      </c>
      <c r="D1627" s="8">
        <v>42642.0</v>
      </c>
      <c r="E1627" s="4" t="s">
        <v>26</v>
      </c>
      <c r="F1627" s="4" t="s">
        <v>4311</v>
      </c>
      <c r="G1627" s="4" t="s">
        <v>4312</v>
      </c>
      <c r="H1627" s="4" t="s">
        <v>46</v>
      </c>
      <c r="I1627" s="4" t="s">
        <v>30</v>
      </c>
      <c r="J1627" s="4" t="s">
        <v>304</v>
      </c>
      <c r="K1627" s="4" t="s">
        <v>157</v>
      </c>
      <c r="L1627" s="7">
        <v>44105.0</v>
      </c>
      <c r="M1627" s="4" t="s">
        <v>33</v>
      </c>
      <c r="N1627" s="4" t="s">
        <v>1020</v>
      </c>
      <c r="O1627" s="4" t="s">
        <v>51</v>
      </c>
      <c r="P1627" s="4" t="s">
        <v>52</v>
      </c>
      <c r="Q1627" s="4" t="s">
        <v>1021</v>
      </c>
      <c r="R1627" s="9">
        <v>368.100464197531</v>
      </c>
      <c r="S1627" s="7">
        <v>3.0</v>
      </c>
      <c r="T1627" s="7">
        <v>0.2</v>
      </c>
      <c r="U1627" s="7">
        <v>-92.0251160493827</v>
      </c>
      <c r="V1627" s="10" t="str">
        <f t="shared" si="1"/>
        <v>2016-09</v>
      </c>
    </row>
    <row r="1628">
      <c r="A1628" s="7">
        <v>1627.0</v>
      </c>
      <c r="B1628" s="4" t="s">
        <v>4315</v>
      </c>
      <c r="C1628" s="8">
        <v>42638.0</v>
      </c>
      <c r="D1628" s="8">
        <v>42640.0</v>
      </c>
      <c r="E1628" s="4" t="s">
        <v>43</v>
      </c>
      <c r="F1628" s="4" t="s">
        <v>1235</v>
      </c>
      <c r="G1628" s="4" t="s">
        <v>1236</v>
      </c>
      <c r="H1628" s="4" t="s">
        <v>29</v>
      </c>
      <c r="I1628" s="4" t="s">
        <v>30</v>
      </c>
      <c r="J1628" s="4" t="s">
        <v>362</v>
      </c>
      <c r="K1628" s="4" t="s">
        <v>48</v>
      </c>
      <c r="L1628" s="7">
        <v>94110.0</v>
      </c>
      <c r="M1628" s="4" t="s">
        <v>49</v>
      </c>
      <c r="N1628" s="4" t="s">
        <v>4316</v>
      </c>
      <c r="O1628" s="4" t="s">
        <v>35</v>
      </c>
      <c r="P1628" s="4" t="s">
        <v>36</v>
      </c>
      <c r="Q1628" s="4" t="s">
        <v>4317</v>
      </c>
      <c r="R1628" s="9">
        <v>477.666</v>
      </c>
      <c r="S1628" s="7">
        <v>2.0</v>
      </c>
      <c r="T1628" s="7">
        <v>0.15</v>
      </c>
      <c r="U1628" s="7">
        <v>84.294</v>
      </c>
      <c r="V1628" s="10" t="str">
        <f t="shared" si="1"/>
        <v>2016-09</v>
      </c>
    </row>
    <row r="1629">
      <c r="A1629" s="7">
        <v>1628.0</v>
      </c>
      <c r="B1629" s="4" t="s">
        <v>4318</v>
      </c>
      <c r="C1629" s="8">
        <v>42638.0</v>
      </c>
      <c r="D1629" s="8">
        <v>42644.0</v>
      </c>
      <c r="E1629" s="4" t="s">
        <v>26</v>
      </c>
      <c r="F1629" s="4" t="s">
        <v>703</v>
      </c>
      <c r="G1629" s="4" t="s">
        <v>704</v>
      </c>
      <c r="H1629" s="4" t="s">
        <v>46</v>
      </c>
      <c r="I1629" s="4" t="s">
        <v>30</v>
      </c>
      <c r="J1629" s="4" t="s">
        <v>631</v>
      </c>
      <c r="K1629" s="4" t="s">
        <v>48</v>
      </c>
      <c r="L1629" s="7">
        <v>90805.0</v>
      </c>
      <c r="M1629" s="4" t="s">
        <v>49</v>
      </c>
      <c r="N1629" s="4" t="s">
        <v>4319</v>
      </c>
      <c r="O1629" s="4" t="s">
        <v>51</v>
      </c>
      <c r="P1629" s="4" t="s">
        <v>124</v>
      </c>
      <c r="Q1629" s="4" t="s">
        <v>4320</v>
      </c>
      <c r="R1629" s="9">
        <v>10.9</v>
      </c>
      <c r="S1629" s="7">
        <v>5.0</v>
      </c>
      <c r="T1629" s="7">
        <v>0.0</v>
      </c>
      <c r="U1629" s="7">
        <v>5.123</v>
      </c>
      <c r="V1629" s="10" t="str">
        <f t="shared" si="1"/>
        <v>2016-09</v>
      </c>
    </row>
    <row r="1630">
      <c r="A1630" s="7">
        <v>1629.0</v>
      </c>
      <c r="B1630" s="4" t="s">
        <v>4318</v>
      </c>
      <c r="C1630" s="8">
        <v>42638.0</v>
      </c>
      <c r="D1630" s="8">
        <v>42644.0</v>
      </c>
      <c r="E1630" s="4" t="s">
        <v>26</v>
      </c>
      <c r="F1630" s="4" t="s">
        <v>703</v>
      </c>
      <c r="G1630" s="4" t="s">
        <v>704</v>
      </c>
      <c r="H1630" s="4" t="s">
        <v>46</v>
      </c>
      <c r="I1630" s="4" t="s">
        <v>30</v>
      </c>
      <c r="J1630" s="4" t="s">
        <v>631</v>
      </c>
      <c r="K1630" s="4" t="s">
        <v>48</v>
      </c>
      <c r="L1630" s="7">
        <v>90805.0</v>
      </c>
      <c r="M1630" s="4" t="s">
        <v>49</v>
      </c>
      <c r="N1630" s="4" t="s">
        <v>1959</v>
      </c>
      <c r="O1630" s="4" t="s">
        <v>51</v>
      </c>
      <c r="P1630" s="4" t="s">
        <v>297</v>
      </c>
      <c r="Q1630" s="4" t="s">
        <v>1960</v>
      </c>
      <c r="R1630" s="9">
        <v>29.6</v>
      </c>
      <c r="S1630" s="7">
        <v>2.0</v>
      </c>
      <c r="T1630" s="7">
        <v>0.0</v>
      </c>
      <c r="U1630" s="7">
        <v>14.8</v>
      </c>
      <c r="V1630" s="10" t="str">
        <f t="shared" si="1"/>
        <v>2016-09</v>
      </c>
    </row>
    <row r="1631">
      <c r="A1631" s="7">
        <v>1630.0</v>
      </c>
      <c r="B1631" s="4" t="s">
        <v>4318</v>
      </c>
      <c r="C1631" s="8">
        <v>42638.0</v>
      </c>
      <c r="D1631" s="8">
        <v>42644.0</v>
      </c>
      <c r="E1631" s="4" t="s">
        <v>26</v>
      </c>
      <c r="F1631" s="4" t="s">
        <v>703</v>
      </c>
      <c r="G1631" s="4" t="s">
        <v>704</v>
      </c>
      <c r="H1631" s="4" t="s">
        <v>46</v>
      </c>
      <c r="I1631" s="4" t="s">
        <v>30</v>
      </c>
      <c r="J1631" s="4" t="s">
        <v>631</v>
      </c>
      <c r="K1631" s="4" t="s">
        <v>48</v>
      </c>
      <c r="L1631" s="7">
        <v>90805.0</v>
      </c>
      <c r="M1631" s="4" t="s">
        <v>49</v>
      </c>
      <c r="N1631" s="4" t="s">
        <v>4321</v>
      </c>
      <c r="O1631" s="4" t="s">
        <v>51</v>
      </c>
      <c r="P1631" s="4" t="s">
        <v>297</v>
      </c>
      <c r="Q1631" s="4" t="s">
        <v>4322</v>
      </c>
      <c r="R1631" s="9">
        <v>4.98</v>
      </c>
      <c r="S1631" s="7">
        <v>1.0</v>
      </c>
      <c r="T1631" s="7">
        <v>0.0</v>
      </c>
      <c r="U1631" s="7">
        <v>2.2908</v>
      </c>
      <c r="V1631" s="10" t="str">
        <f t="shared" si="1"/>
        <v>2016-09</v>
      </c>
    </row>
    <row r="1632">
      <c r="A1632" s="7">
        <v>1631.0</v>
      </c>
      <c r="B1632" s="4" t="s">
        <v>4318</v>
      </c>
      <c r="C1632" s="8">
        <v>42638.0</v>
      </c>
      <c r="D1632" s="8">
        <v>42644.0</v>
      </c>
      <c r="E1632" s="4" t="s">
        <v>26</v>
      </c>
      <c r="F1632" s="4" t="s">
        <v>703</v>
      </c>
      <c r="G1632" s="4" t="s">
        <v>704</v>
      </c>
      <c r="H1632" s="4" t="s">
        <v>46</v>
      </c>
      <c r="I1632" s="4" t="s">
        <v>30</v>
      </c>
      <c r="J1632" s="4" t="s">
        <v>631</v>
      </c>
      <c r="K1632" s="4" t="s">
        <v>48</v>
      </c>
      <c r="L1632" s="7">
        <v>90805.0</v>
      </c>
      <c r="M1632" s="4" t="s">
        <v>49</v>
      </c>
      <c r="N1632" s="4" t="s">
        <v>4023</v>
      </c>
      <c r="O1632" s="4" t="s">
        <v>39</v>
      </c>
      <c r="P1632" s="4" t="s">
        <v>85</v>
      </c>
      <c r="Q1632" s="4" t="s">
        <v>4024</v>
      </c>
      <c r="R1632" s="9">
        <v>479.976</v>
      </c>
      <c r="S1632" s="7">
        <v>3.0</v>
      </c>
      <c r="T1632" s="7">
        <v>0.2</v>
      </c>
      <c r="U1632" s="7">
        <v>161.9919</v>
      </c>
      <c r="V1632" s="10" t="str">
        <f t="shared" si="1"/>
        <v>2016-09</v>
      </c>
    </row>
    <row r="1633">
      <c r="A1633" s="7">
        <v>1632.0</v>
      </c>
      <c r="B1633" s="4" t="s">
        <v>4318</v>
      </c>
      <c r="C1633" s="8">
        <v>42638.0</v>
      </c>
      <c r="D1633" s="8">
        <v>42644.0</v>
      </c>
      <c r="E1633" s="4" t="s">
        <v>26</v>
      </c>
      <c r="F1633" s="4" t="s">
        <v>703</v>
      </c>
      <c r="G1633" s="4" t="s">
        <v>704</v>
      </c>
      <c r="H1633" s="4" t="s">
        <v>46</v>
      </c>
      <c r="I1633" s="4" t="s">
        <v>30</v>
      </c>
      <c r="J1633" s="4" t="s">
        <v>631</v>
      </c>
      <c r="K1633" s="4" t="s">
        <v>48</v>
      </c>
      <c r="L1633" s="7">
        <v>90805.0</v>
      </c>
      <c r="M1633" s="4" t="s">
        <v>49</v>
      </c>
      <c r="N1633" s="4" t="s">
        <v>4323</v>
      </c>
      <c r="O1633" s="4" t="s">
        <v>39</v>
      </c>
      <c r="P1633" s="4" t="s">
        <v>40</v>
      </c>
      <c r="Q1633" s="4" t="s">
        <v>4324</v>
      </c>
      <c r="R1633" s="9">
        <v>44.736</v>
      </c>
      <c r="S1633" s="7">
        <v>8.0</v>
      </c>
      <c r="T1633" s="7">
        <v>0.2</v>
      </c>
      <c r="U1633" s="7">
        <v>4.4736</v>
      </c>
      <c r="V1633" s="10" t="str">
        <f t="shared" si="1"/>
        <v>2016-09</v>
      </c>
    </row>
    <row r="1634">
      <c r="A1634" s="7">
        <v>1633.0</v>
      </c>
      <c r="B1634" s="4" t="s">
        <v>4318</v>
      </c>
      <c r="C1634" s="8">
        <v>42638.0</v>
      </c>
      <c r="D1634" s="8">
        <v>42644.0</v>
      </c>
      <c r="E1634" s="4" t="s">
        <v>26</v>
      </c>
      <c r="F1634" s="4" t="s">
        <v>703</v>
      </c>
      <c r="G1634" s="4" t="s">
        <v>704</v>
      </c>
      <c r="H1634" s="4" t="s">
        <v>46</v>
      </c>
      <c r="I1634" s="4" t="s">
        <v>30</v>
      </c>
      <c r="J1634" s="4" t="s">
        <v>631</v>
      </c>
      <c r="K1634" s="4" t="s">
        <v>48</v>
      </c>
      <c r="L1634" s="7">
        <v>90805.0</v>
      </c>
      <c r="M1634" s="4" t="s">
        <v>49</v>
      </c>
      <c r="N1634" s="4" t="s">
        <v>2644</v>
      </c>
      <c r="O1634" s="4" t="s">
        <v>51</v>
      </c>
      <c r="P1634" s="4" t="s">
        <v>93</v>
      </c>
      <c r="Q1634" s="4" t="s">
        <v>2645</v>
      </c>
      <c r="R1634" s="9">
        <v>5.76</v>
      </c>
      <c r="S1634" s="7">
        <v>2.0</v>
      </c>
      <c r="T1634" s="7">
        <v>0.0</v>
      </c>
      <c r="U1634" s="7">
        <v>1.6704</v>
      </c>
      <c r="V1634" s="10" t="str">
        <f t="shared" si="1"/>
        <v>2016-09</v>
      </c>
    </row>
    <row r="1635">
      <c r="A1635" s="7">
        <v>1634.0</v>
      </c>
      <c r="B1635" s="4" t="s">
        <v>4318</v>
      </c>
      <c r="C1635" s="8">
        <v>42638.0</v>
      </c>
      <c r="D1635" s="8">
        <v>42644.0</v>
      </c>
      <c r="E1635" s="4" t="s">
        <v>26</v>
      </c>
      <c r="F1635" s="4" t="s">
        <v>703</v>
      </c>
      <c r="G1635" s="4" t="s">
        <v>704</v>
      </c>
      <c r="H1635" s="4" t="s">
        <v>46</v>
      </c>
      <c r="I1635" s="4" t="s">
        <v>30</v>
      </c>
      <c r="J1635" s="4" t="s">
        <v>631</v>
      </c>
      <c r="K1635" s="4" t="s">
        <v>48</v>
      </c>
      <c r="L1635" s="7">
        <v>90805.0</v>
      </c>
      <c r="M1635" s="4" t="s">
        <v>49</v>
      </c>
      <c r="N1635" s="4" t="s">
        <v>1166</v>
      </c>
      <c r="O1635" s="4" t="s">
        <v>35</v>
      </c>
      <c r="P1635" s="4" t="s">
        <v>263</v>
      </c>
      <c r="Q1635" s="4" t="s">
        <v>1167</v>
      </c>
      <c r="R1635" s="9">
        <v>483.136</v>
      </c>
      <c r="S1635" s="7">
        <v>4.0</v>
      </c>
      <c r="T1635" s="7">
        <v>0.2</v>
      </c>
      <c r="U1635" s="7">
        <v>60.392</v>
      </c>
      <c r="V1635" s="10" t="str">
        <f t="shared" si="1"/>
        <v>2016-09</v>
      </c>
    </row>
    <row r="1636">
      <c r="A1636" s="7">
        <v>1635.0</v>
      </c>
      <c r="B1636" s="4" t="s">
        <v>4325</v>
      </c>
      <c r="C1636" s="8">
        <v>42639.0</v>
      </c>
      <c r="D1636" s="8">
        <v>42644.0</v>
      </c>
      <c r="E1636" s="4" t="s">
        <v>26</v>
      </c>
      <c r="F1636" s="4" t="s">
        <v>3542</v>
      </c>
      <c r="G1636" s="4" t="s">
        <v>3543</v>
      </c>
      <c r="H1636" s="4" t="s">
        <v>46</v>
      </c>
      <c r="I1636" s="4" t="s">
        <v>30</v>
      </c>
      <c r="J1636" s="4" t="s">
        <v>2419</v>
      </c>
      <c r="K1636" s="4" t="s">
        <v>385</v>
      </c>
      <c r="L1636" s="7">
        <v>62521.0</v>
      </c>
      <c r="M1636" s="4" t="s">
        <v>59</v>
      </c>
      <c r="N1636" s="4" t="s">
        <v>3148</v>
      </c>
      <c r="O1636" s="4" t="s">
        <v>35</v>
      </c>
      <c r="P1636" s="4" t="s">
        <v>263</v>
      </c>
      <c r="Q1636" s="4" t="s">
        <v>3149</v>
      </c>
      <c r="R1636" s="9">
        <v>830.312362962963</v>
      </c>
      <c r="S1636" s="7">
        <v>3.0</v>
      </c>
      <c r="T1636" s="7">
        <v>0.3</v>
      </c>
      <c r="U1636" s="7">
        <v>-106.754446666667</v>
      </c>
      <c r="V1636" s="10" t="str">
        <f t="shared" si="1"/>
        <v>2016-09</v>
      </c>
    </row>
    <row r="1637">
      <c r="A1637" s="7">
        <v>1636.0</v>
      </c>
      <c r="B1637" s="4" t="s">
        <v>4325</v>
      </c>
      <c r="C1637" s="8">
        <v>42639.0</v>
      </c>
      <c r="D1637" s="8">
        <v>42644.0</v>
      </c>
      <c r="E1637" s="4" t="s">
        <v>26</v>
      </c>
      <c r="F1637" s="4" t="s">
        <v>3542</v>
      </c>
      <c r="G1637" s="4" t="s">
        <v>3543</v>
      </c>
      <c r="H1637" s="4" t="s">
        <v>46</v>
      </c>
      <c r="I1637" s="4" t="s">
        <v>30</v>
      </c>
      <c r="J1637" s="4" t="s">
        <v>2419</v>
      </c>
      <c r="K1637" s="4" t="s">
        <v>385</v>
      </c>
      <c r="L1637" s="7">
        <v>62521.0</v>
      </c>
      <c r="M1637" s="4" t="s">
        <v>59</v>
      </c>
      <c r="N1637" s="4" t="s">
        <v>4326</v>
      </c>
      <c r="O1637" s="4" t="s">
        <v>51</v>
      </c>
      <c r="P1637" s="4" t="s">
        <v>205</v>
      </c>
      <c r="Q1637" s="4" t="s">
        <v>416</v>
      </c>
      <c r="R1637" s="9">
        <v>9.91632592592593</v>
      </c>
      <c r="S1637" s="7">
        <v>2.0</v>
      </c>
      <c r="T1637" s="7">
        <v>0.2</v>
      </c>
      <c r="U1637" s="7">
        <v>3.71862222222222</v>
      </c>
      <c r="V1637" s="10" t="str">
        <f t="shared" si="1"/>
        <v>2016-09</v>
      </c>
    </row>
    <row r="1638">
      <c r="A1638" s="7">
        <v>1637.0</v>
      </c>
      <c r="B1638" s="4" t="s">
        <v>4327</v>
      </c>
      <c r="C1638" s="8">
        <v>42639.0</v>
      </c>
      <c r="D1638" s="8">
        <v>42644.0</v>
      </c>
      <c r="E1638" s="4" t="s">
        <v>26</v>
      </c>
      <c r="F1638" s="4" t="s">
        <v>2210</v>
      </c>
      <c r="G1638" s="4" t="s">
        <v>2211</v>
      </c>
      <c r="H1638" s="4" t="s">
        <v>29</v>
      </c>
      <c r="I1638" s="4" t="s">
        <v>30</v>
      </c>
      <c r="J1638" s="4" t="s">
        <v>1738</v>
      </c>
      <c r="K1638" s="4" t="s">
        <v>48</v>
      </c>
      <c r="L1638" s="7">
        <v>92345.0</v>
      </c>
      <c r="M1638" s="4" t="s">
        <v>49</v>
      </c>
      <c r="N1638" s="4" t="s">
        <v>4328</v>
      </c>
      <c r="O1638" s="4" t="s">
        <v>35</v>
      </c>
      <c r="P1638" s="4" t="s">
        <v>36</v>
      </c>
      <c r="Q1638" s="4" t="s">
        <v>4329</v>
      </c>
      <c r="R1638" s="9">
        <v>424.9575</v>
      </c>
      <c r="S1638" s="7">
        <v>5.0</v>
      </c>
      <c r="T1638" s="7">
        <v>0.15</v>
      </c>
      <c r="U1638" s="7">
        <v>19.998</v>
      </c>
      <c r="V1638" s="10" t="str">
        <f t="shared" si="1"/>
        <v>2016-09</v>
      </c>
    </row>
    <row r="1639">
      <c r="A1639" s="7">
        <v>1638.0</v>
      </c>
      <c r="B1639" s="4" t="s">
        <v>4330</v>
      </c>
      <c r="C1639" s="8">
        <v>42639.0</v>
      </c>
      <c r="D1639" s="8">
        <v>42643.0</v>
      </c>
      <c r="E1639" s="4" t="s">
        <v>26</v>
      </c>
      <c r="F1639" s="4" t="s">
        <v>2087</v>
      </c>
      <c r="G1639" s="4" t="s">
        <v>2088</v>
      </c>
      <c r="H1639" s="4" t="s">
        <v>112</v>
      </c>
      <c r="I1639" s="4" t="s">
        <v>30</v>
      </c>
      <c r="J1639" s="4" t="s">
        <v>4331</v>
      </c>
      <c r="K1639" s="4" t="s">
        <v>164</v>
      </c>
      <c r="L1639" s="7">
        <v>98042.0</v>
      </c>
      <c r="M1639" s="4" t="s">
        <v>49</v>
      </c>
      <c r="N1639" s="4" t="s">
        <v>3534</v>
      </c>
      <c r="O1639" s="4" t="s">
        <v>51</v>
      </c>
      <c r="P1639" s="4" t="s">
        <v>283</v>
      </c>
      <c r="Q1639" s="4" t="s">
        <v>3535</v>
      </c>
      <c r="R1639" s="9">
        <v>236.88</v>
      </c>
      <c r="S1639" s="7">
        <v>6.0</v>
      </c>
      <c r="T1639" s="7">
        <v>0.0</v>
      </c>
      <c r="U1639" s="7">
        <v>66.3264</v>
      </c>
      <c r="V1639" s="10" t="str">
        <f t="shared" si="1"/>
        <v>2016-09</v>
      </c>
    </row>
    <row r="1640">
      <c r="A1640" s="7">
        <v>1639.0</v>
      </c>
      <c r="B1640" s="4" t="s">
        <v>4330</v>
      </c>
      <c r="C1640" s="8">
        <v>42639.0</v>
      </c>
      <c r="D1640" s="8">
        <v>42643.0</v>
      </c>
      <c r="E1640" s="4" t="s">
        <v>26</v>
      </c>
      <c r="F1640" s="4" t="s">
        <v>2087</v>
      </c>
      <c r="G1640" s="4" t="s">
        <v>2088</v>
      </c>
      <c r="H1640" s="4" t="s">
        <v>112</v>
      </c>
      <c r="I1640" s="4" t="s">
        <v>30</v>
      </c>
      <c r="J1640" s="4" t="s">
        <v>4331</v>
      </c>
      <c r="K1640" s="4" t="s">
        <v>164</v>
      </c>
      <c r="L1640" s="7">
        <v>98042.0</v>
      </c>
      <c r="M1640" s="4" t="s">
        <v>49</v>
      </c>
      <c r="N1640" s="4" t="s">
        <v>2147</v>
      </c>
      <c r="O1640" s="4" t="s">
        <v>51</v>
      </c>
      <c r="P1640" s="4" t="s">
        <v>124</v>
      </c>
      <c r="Q1640" s="4" t="s">
        <v>2148</v>
      </c>
      <c r="R1640" s="9">
        <v>29.9</v>
      </c>
      <c r="S1640" s="7">
        <v>5.0</v>
      </c>
      <c r="T1640" s="7">
        <v>0.0</v>
      </c>
      <c r="U1640" s="7">
        <v>14.651</v>
      </c>
      <c r="V1640" s="10" t="str">
        <f t="shared" si="1"/>
        <v>2016-09</v>
      </c>
    </row>
    <row r="1641">
      <c r="A1641" s="7">
        <v>1640.0</v>
      </c>
      <c r="B1641" s="4" t="s">
        <v>4330</v>
      </c>
      <c r="C1641" s="8">
        <v>42639.0</v>
      </c>
      <c r="D1641" s="8">
        <v>42643.0</v>
      </c>
      <c r="E1641" s="4" t="s">
        <v>26</v>
      </c>
      <c r="F1641" s="4" t="s">
        <v>2087</v>
      </c>
      <c r="G1641" s="4" t="s">
        <v>2088</v>
      </c>
      <c r="H1641" s="4" t="s">
        <v>112</v>
      </c>
      <c r="I1641" s="4" t="s">
        <v>30</v>
      </c>
      <c r="J1641" s="4" t="s">
        <v>4331</v>
      </c>
      <c r="K1641" s="4" t="s">
        <v>164</v>
      </c>
      <c r="L1641" s="7">
        <v>98042.0</v>
      </c>
      <c r="M1641" s="4" t="s">
        <v>49</v>
      </c>
      <c r="N1641" s="4" t="s">
        <v>524</v>
      </c>
      <c r="O1641" s="4" t="s">
        <v>39</v>
      </c>
      <c r="P1641" s="4" t="s">
        <v>61</v>
      </c>
      <c r="Q1641" s="4" t="s">
        <v>525</v>
      </c>
      <c r="R1641" s="9">
        <v>100.0</v>
      </c>
      <c r="S1641" s="7">
        <v>4.0</v>
      </c>
      <c r="T1641" s="7">
        <v>0.0</v>
      </c>
      <c r="U1641" s="7">
        <v>21.0</v>
      </c>
      <c r="V1641" s="10" t="str">
        <f t="shared" si="1"/>
        <v>2016-09</v>
      </c>
    </row>
    <row r="1642">
      <c r="A1642" s="7">
        <v>1641.0</v>
      </c>
      <c r="B1642" s="4" t="s">
        <v>4332</v>
      </c>
      <c r="C1642" s="8">
        <v>42639.0</v>
      </c>
      <c r="D1642" s="8">
        <v>42644.0</v>
      </c>
      <c r="E1642" s="4" t="s">
        <v>98</v>
      </c>
      <c r="F1642" s="4" t="s">
        <v>1614</v>
      </c>
      <c r="G1642" s="4" t="s">
        <v>1615</v>
      </c>
      <c r="H1642" s="4" t="s">
        <v>29</v>
      </c>
      <c r="I1642" s="4" t="s">
        <v>30</v>
      </c>
      <c r="J1642" s="4" t="s">
        <v>4333</v>
      </c>
      <c r="K1642" s="4" t="s">
        <v>3449</v>
      </c>
      <c r="L1642" s="7">
        <v>52240.0</v>
      </c>
      <c r="M1642" s="4" t="s">
        <v>59</v>
      </c>
      <c r="N1642" s="4" t="s">
        <v>975</v>
      </c>
      <c r="O1642" s="4" t="s">
        <v>51</v>
      </c>
      <c r="P1642" s="4" t="s">
        <v>124</v>
      </c>
      <c r="Q1642" s="4" t="s">
        <v>976</v>
      </c>
      <c r="R1642" s="9">
        <v>11.0958888888889</v>
      </c>
      <c r="S1642" s="7">
        <v>1.0</v>
      </c>
      <c r="T1642" s="7">
        <v>0.0</v>
      </c>
      <c r="U1642" s="7">
        <v>4.99315</v>
      </c>
      <c r="V1642" s="10" t="str">
        <f t="shared" si="1"/>
        <v>2016-09</v>
      </c>
    </row>
    <row r="1643">
      <c r="A1643" s="7">
        <v>1642.0</v>
      </c>
      <c r="B1643" s="4" t="s">
        <v>4334</v>
      </c>
      <c r="C1643" s="8">
        <v>42639.0</v>
      </c>
      <c r="D1643" s="8">
        <v>42639.0</v>
      </c>
      <c r="E1643" s="4" t="s">
        <v>212</v>
      </c>
      <c r="F1643" s="4" t="s">
        <v>4335</v>
      </c>
      <c r="G1643" s="4" t="s">
        <v>4336</v>
      </c>
      <c r="H1643" s="4" t="s">
        <v>46</v>
      </c>
      <c r="I1643" s="4" t="s">
        <v>30</v>
      </c>
      <c r="J1643" s="4" t="s">
        <v>4337</v>
      </c>
      <c r="K1643" s="4" t="s">
        <v>48</v>
      </c>
      <c r="L1643" s="7">
        <v>92374.0</v>
      </c>
      <c r="M1643" s="4" t="s">
        <v>49</v>
      </c>
      <c r="N1643" s="4" t="s">
        <v>4338</v>
      </c>
      <c r="O1643" s="4" t="s">
        <v>51</v>
      </c>
      <c r="P1643" s="4" t="s">
        <v>52</v>
      </c>
      <c r="Q1643" s="4" t="s">
        <v>4339</v>
      </c>
      <c r="R1643" s="9">
        <v>51.45</v>
      </c>
      <c r="S1643" s="7">
        <v>3.0</v>
      </c>
      <c r="T1643" s="7">
        <v>0.0</v>
      </c>
      <c r="U1643" s="7">
        <v>13.8915</v>
      </c>
      <c r="V1643" s="10" t="str">
        <f t="shared" si="1"/>
        <v>2016-09</v>
      </c>
    </row>
    <row r="1644">
      <c r="A1644" s="7">
        <v>1643.0</v>
      </c>
      <c r="B1644" s="4" t="s">
        <v>4334</v>
      </c>
      <c r="C1644" s="8">
        <v>42639.0</v>
      </c>
      <c r="D1644" s="8">
        <v>42639.0</v>
      </c>
      <c r="E1644" s="4" t="s">
        <v>212</v>
      </c>
      <c r="F1644" s="4" t="s">
        <v>4335</v>
      </c>
      <c r="G1644" s="4" t="s">
        <v>4336</v>
      </c>
      <c r="H1644" s="4" t="s">
        <v>46</v>
      </c>
      <c r="I1644" s="4" t="s">
        <v>30</v>
      </c>
      <c r="J1644" s="4" t="s">
        <v>4337</v>
      </c>
      <c r="K1644" s="4" t="s">
        <v>48</v>
      </c>
      <c r="L1644" s="7">
        <v>92374.0</v>
      </c>
      <c r="M1644" s="4" t="s">
        <v>49</v>
      </c>
      <c r="N1644" s="4" t="s">
        <v>3201</v>
      </c>
      <c r="O1644" s="4" t="s">
        <v>51</v>
      </c>
      <c r="P1644" s="4" t="s">
        <v>297</v>
      </c>
      <c r="Q1644" s="4" t="s">
        <v>3202</v>
      </c>
      <c r="R1644" s="9">
        <v>7.83</v>
      </c>
      <c r="S1644" s="7">
        <v>3.0</v>
      </c>
      <c r="T1644" s="7">
        <v>0.0</v>
      </c>
      <c r="U1644" s="7">
        <v>3.6018</v>
      </c>
      <c r="V1644" s="10" t="str">
        <f t="shared" si="1"/>
        <v>2016-09</v>
      </c>
    </row>
    <row r="1645">
      <c r="A1645" s="7">
        <v>1644.0</v>
      </c>
      <c r="B1645" s="4" t="s">
        <v>4334</v>
      </c>
      <c r="C1645" s="8">
        <v>42639.0</v>
      </c>
      <c r="D1645" s="8">
        <v>42639.0</v>
      </c>
      <c r="E1645" s="4" t="s">
        <v>212</v>
      </c>
      <c r="F1645" s="4" t="s">
        <v>4335</v>
      </c>
      <c r="G1645" s="4" t="s">
        <v>4336</v>
      </c>
      <c r="H1645" s="4" t="s">
        <v>46</v>
      </c>
      <c r="I1645" s="4" t="s">
        <v>30</v>
      </c>
      <c r="J1645" s="4" t="s">
        <v>4337</v>
      </c>
      <c r="K1645" s="4" t="s">
        <v>48</v>
      </c>
      <c r="L1645" s="7">
        <v>92374.0</v>
      </c>
      <c r="M1645" s="4" t="s">
        <v>49</v>
      </c>
      <c r="N1645" s="4" t="s">
        <v>4094</v>
      </c>
      <c r="O1645" s="4" t="s">
        <v>51</v>
      </c>
      <c r="P1645" s="4" t="s">
        <v>93</v>
      </c>
      <c r="Q1645" s="4" t="s">
        <v>4095</v>
      </c>
      <c r="R1645" s="9">
        <v>35.4</v>
      </c>
      <c r="S1645" s="7">
        <v>5.0</v>
      </c>
      <c r="T1645" s="7">
        <v>0.0</v>
      </c>
      <c r="U1645" s="7">
        <v>13.452</v>
      </c>
      <c r="V1645" s="10" t="str">
        <f t="shared" si="1"/>
        <v>2016-09</v>
      </c>
    </row>
    <row r="1646">
      <c r="A1646" s="7">
        <v>1645.0</v>
      </c>
      <c r="B1646" s="4" t="s">
        <v>4334</v>
      </c>
      <c r="C1646" s="8">
        <v>42639.0</v>
      </c>
      <c r="D1646" s="8">
        <v>42639.0</v>
      </c>
      <c r="E1646" s="4" t="s">
        <v>212</v>
      </c>
      <c r="F1646" s="4" t="s">
        <v>4335</v>
      </c>
      <c r="G1646" s="4" t="s">
        <v>4336</v>
      </c>
      <c r="H1646" s="4" t="s">
        <v>46</v>
      </c>
      <c r="I1646" s="4" t="s">
        <v>30</v>
      </c>
      <c r="J1646" s="4" t="s">
        <v>4337</v>
      </c>
      <c r="K1646" s="4" t="s">
        <v>48</v>
      </c>
      <c r="L1646" s="7">
        <v>92374.0</v>
      </c>
      <c r="M1646" s="4" t="s">
        <v>49</v>
      </c>
      <c r="N1646" s="4" t="s">
        <v>2335</v>
      </c>
      <c r="O1646" s="4" t="s">
        <v>51</v>
      </c>
      <c r="P1646" s="4" t="s">
        <v>124</v>
      </c>
      <c r="Q1646" s="4" t="s">
        <v>2336</v>
      </c>
      <c r="R1646" s="9">
        <v>29.9</v>
      </c>
      <c r="S1646" s="7">
        <v>5.0</v>
      </c>
      <c r="T1646" s="7">
        <v>0.0</v>
      </c>
      <c r="U1646" s="7">
        <v>13.455</v>
      </c>
      <c r="V1646" s="10" t="str">
        <f t="shared" si="1"/>
        <v>2016-09</v>
      </c>
    </row>
    <row r="1647">
      <c r="A1647" s="7">
        <v>1646.0</v>
      </c>
      <c r="B1647" s="4" t="s">
        <v>4340</v>
      </c>
      <c r="C1647" s="8">
        <v>42639.0</v>
      </c>
      <c r="D1647" s="8">
        <v>42643.0</v>
      </c>
      <c r="E1647" s="4" t="s">
        <v>26</v>
      </c>
      <c r="F1647" s="4" t="s">
        <v>3410</v>
      </c>
      <c r="G1647" s="4" t="s">
        <v>3411</v>
      </c>
      <c r="H1647" s="4" t="s">
        <v>29</v>
      </c>
      <c r="I1647" s="4" t="s">
        <v>30</v>
      </c>
      <c r="J1647" s="4" t="s">
        <v>362</v>
      </c>
      <c r="K1647" s="4" t="s">
        <v>48</v>
      </c>
      <c r="L1647" s="7">
        <v>94109.0</v>
      </c>
      <c r="M1647" s="4" t="s">
        <v>49</v>
      </c>
      <c r="N1647" s="4" t="s">
        <v>4341</v>
      </c>
      <c r="O1647" s="4" t="s">
        <v>51</v>
      </c>
      <c r="P1647" s="4" t="s">
        <v>124</v>
      </c>
      <c r="Q1647" s="4" t="s">
        <v>4342</v>
      </c>
      <c r="R1647" s="9">
        <v>12.96</v>
      </c>
      <c r="S1647" s="7">
        <v>2.0</v>
      </c>
      <c r="T1647" s="7">
        <v>0.0</v>
      </c>
      <c r="U1647" s="7">
        <v>6.2208</v>
      </c>
      <c r="V1647" s="10" t="str">
        <f t="shared" si="1"/>
        <v>2016-09</v>
      </c>
    </row>
    <row r="1648">
      <c r="A1648" s="7">
        <v>1647.0</v>
      </c>
      <c r="B1648" s="4" t="s">
        <v>4343</v>
      </c>
      <c r="C1648" s="8">
        <v>42639.0</v>
      </c>
      <c r="D1648" s="8">
        <v>42644.0</v>
      </c>
      <c r="E1648" s="4" t="s">
        <v>26</v>
      </c>
      <c r="F1648" s="4" t="s">
        <v>1699</v>
      </c>
      <c r="G1648" s="4" t="s">
        <v>1700</v>
      </c>
      <c r="H1648" s="4" t="s">
        <v>112</v>
      </c>
      <c r="I1648" s="4" t="s">
        <v>30</v>
      </c>
      <c r="J1648" s="4" t="s">
        <v>1931</v>
      </c>
      <c r="K1648" s="4" t="s">
        <v>102</v>
      </c>
      <c r="L1648" s="7">
        <v>32303.0</v>
      </c>
      <c r="M1648" s="4" t="s">
        <v>83</v>
      </c>
      <c r="N1648" s="4" t="s">
        <v>1883</v>
      </c>
      <c r="O1648" s="4" t="s">
        <v>39</v>
      </c>
      <c r="P1648" s="4" t="s">
        <v>61</v>
      </c>
      <c r="Q1648" s="4" t="s">
        <v>1884</v>
      </c>
      <c r="R1648" s="9">
        <v>322.135798811376</v>
      </c>
      <c r="S1648" s="7">
        <v>3.0</v>
      </c>
      <c r="T1648" s="7">
        <v>0.2</v>
      </c>
      <c r="U1648" s="7">
        <v>-56.3737647919908</v>
      </c>
      <c r="V1648" s="10" t="str">
        <f t="shared" si="1"/>
        <v>2016-09</v>
      </c>
    </row>
    <row r="1649">
      <c r="A1649" s="7">
        <v>1648.0</v>
      </c>
      <c r="B1649" s="4" t="s">
        <v>4344</v>
      </c>
      <c r="C1649" s="8">
        <v>42639.0</v>
      </c>
      <c r="D1649" s="8">
        <v>42644.0</v>
      </c>
      <c r="E1649" s="4" t="s">
        <v>26</v>
      </c>
      <c r="F1649" s="4" t="s">
        <v>4345</v>
      </c>
      <c r="G1649" s="4" t="s">
        <v>4346</v>
      </c>
      <c r="H1649" s="4" t="s">
        <v>46</v>
      </c>
      <c r="I1649" s="4" t="s">
        <v>30</v>
      </c>
      <c r="J1649" s="4" t="s">
        <v>455</v>
      </c>
      <c r="K1649" s="4" t="s">
        <v>58</v>
      </c>
      <c r="L1649" s="7">
        <v>77095.0</v>
      </c>
      <c r="M1649" s="4" t="s">
        <v>59</v>
      </c>
      <c r="N1649" s="4" t="s">
        <v>95</v>
      </c>
      <c r="O1649" s="4" t="s">
        <v>51</v>
      </c>
      <c r="P1649" s="4" t="s">
        <v>76</v>
      </c>
      <c r="Q1649" s="4" t="s">
        <v>4347</v>
      </c>
      <c r="R1649" s="9">
        <v>17.3535703703704</v>
      </c>
      <c r="S1649" s="7">
        <v>2.0</v>
      </c>
      <c r="T1649" s="7">
        <v>0.8</v>
      </c>
      <c r="U1649" s="7">
        <v>-27.7657125925926</v>
      </c>
      <c r="V1649" s="10" t="str">
        <f t="shared" si="1"/>
        <v>2016-09</v>
      </c>
    </row>
    <row r="1650">
      <c r="A1650" s="7">
        <v>1649.0</v>
      </c>
      <c r="B1650" s="4" t="s">
        <v>4348</v>
      </c>
      <c r="C1650" s="8">
        <v>42639.0</v>
      </c>
      <c r="D1650" s="8">
        <v>42643.0</v>
      </c>
      <c r="E1650" s="4" t="s">
        <v>26</v>
      </c>
      <c r="F1650" s="4" t="s">
        <v>4349</v>
      </c>
      <c r="G1650" s="4" t="s">
        <v>4350</v>
      </c>
      <c r="H1650" s="4" t="s">
        <v>29</v>
      </c>
      <c r="I1650" s="4" t="s">
        <v>30</v>
      </c>
      <c r="J1650" s="4" t="s">
        <v>455</v>
      </c>
      <c r="K1650" s="4" t="s">
        <v>58</v>
      </c>
      <c r="L1650" s="7">
        <v>77041.0</v>
      </c>
      <c r="M1650" s="4" t="s">
        <v>59</v>
      </c>
      <c r="N1650" s="4" t="s">
        <v>4351</v>
      </c>
      <c r="O1650" s="4" t="s">
        <v>51</v>
      </c>
      <c r="P1650" s="4" t="s">
        <v>283</v>
      </c>
      <c r="Q1650" s="4" t="s">
        <v>4352</v>
      </c>
      <c r="R1650" s="9">
        <v>103.330604115226</v>
      </c>
      <c r="S1650" s="7">
        <v>2.0</v>
      </c>
      <c r="T1650" s="7">
        <v>0.8</v>
      </c>
      <c r="U1650" s="7">
        <v>-278.992631111111</v>
      </c>
      <c r="V1650" s="10" t="str">
        <f t="shared" si="1"/>
        <v>2016-09</v>
      </c>
    </row>
    <row r="1651">
      <c r="A1651" s="7">
        <v>1650.0</v>
      </c>
      <c r="B1651" s="4" t="s">
        <v>4348</v>
      </c>
      <c r="C1651" s="8">
        <v>42639.0</v>
      </c>
      <c r="D1651" s="8">
        <v>42643.0</v>
      </c>
      <c r="E1651" s="4" t="s">
        <v>26</v>
      </c>
      <c r="F1651" s="4" t="s">
        <v>4349</v>
      </c>
      <c r="G1651" s="4" t="s">
        <v>4350</v>
      </c>
      <c r="H1651" s="4" t="s">
        <v>29</v>
      </c>
      <c r="I1651" s="4" t="s">
        <v>30</v>
      </c>
      <c r="J1651" s="4" t="s">
        <v>455</v>
      </c>
      <c r="K1651" s="4" t="s">
        <v>58</v>
      </c>
      <c r="L1651" s="7">
        <v>77041.0</v>
      </c>
      <c r="M1651" s="4" t="s">
        <v>59</v>
      </c>
      <c r="N1651" s="4" t="s">
        <v>4353</v>
      </c>
      <c r="O1651" s="4" t="s">
        <v>35</v>
      </c>
      <c r="P1651" s="4" t="s">
        <v>263</v>
      </c>
      <c r="Q1651" s="4" t="s">
        <v>4354</v>
      </c>
      <c r="R1651" s="9">
        <v>505.329438271605</v>
      </c>
      <c r="S1651" s="7">
        <v>5.0</v>
      </c>
      <c r="T1651" s="7">
        <v>0.3</v>
      </c>
      <c r="U1651" s="7">
        <v>-151.598831481481</v>
      </c>
      <c r="V1651" s="10" t="str">
        <f t="shared" si="1"/>
        <v>2016-09</v>
      </c>
    </row>
    <row r="1652">
      <c r="A1652" s="7">
        <v>1651.0</v>
      </c>
      <c r="B1652" s="4" t="s">
        <v>4355</v>
      </c>
      <c r="C1652" s="8">
        <v>42639.0</v>
      </c>
      <c r="D1652" s="8">
        <v>42640.0</v>
      </c>
      <c r="E1652" s="4" t="s">
        <v>43</v>
      </c>
      <c r="F1652" s="4" t="s">
        <v>3827</v>
      </c>
      <c r="G1652" s="4" t="s">
        <v>3828</v>
      </c>
      <c r="H1652" s="4" t="s">
        <v>29</v>
      </c>
      <c r="I1652" s="4" t="s">
        <v>30</v>
      </c>
      <c r="J1652" s="4" t="s">
        <v>455</v>
      </c>
      <c r="K1652" s="4" t="s">
        <v>58</v>
      </c>
      <c r="L1652" s="7">
        <v>77041.0</v>
      </c>
      <c r="M1652" s="4" t="s">
        <v>59</v>
      </c>
      <c r="N1652" s="4" t="s">
        <v>4356</v>
      </c>
      <c r="O1652" s="4" t="s">
        <v>51</v>
      </c>
      <c r="P1652" s="4" t="s">
        <v>76</v>
      </c>
      <c r="Q1652" s="4" t="s">
        <v>4357</v>
      </c>
      <c r="R1652" s="9">
        <v>7.57052839506173</v>
      </c>
      <c r="S1652" s="7">
        <v>2.0</v>
      </c>
      <c r="T1652" s="7">
        <v>0.8</v>
      </c>
      <c r="U1652" s="7">
        <v>-12.8698982716049</v>
      </c>
      <c r="V1652" s="10" t="str">
        <f t="shared" si="1"/>
        <v>2016-09</v>
      </c>
    </row>
    <row r="1653">
      <c r="A1653" s="7">
        <v>1652.0</v>
      </c>
      <c r="B1653" s="4" t="s">
        <v>4358</v>
      </c>
      <c r="C1653" s="8">
        <v>42640.0</v>
      </c>
      <c r="D1653" s="8">
        <v>42646.0</v>
      </c>
      <c r="E1653" s="4" t="s">
        <v>26</v>
      </c>
      <c r="F1653" s="4" t="s">
        <v>2049</v>
      </c>
      <c r="G1653" s="4" t="s">
        <v>2050</v>
      </c>
      <c r="H1653" s="4" t="s">
        <v>29</v>
      </c>
      <c r="I1653" s="4" t="s">
        <v>30</v>
      </c>
      <c r="J1653" s="4" t="s">
        <v>2943</v>
      </c>
      <c r="K1653" s="4" t="s">
        <v>58</v>
      </c>
      <c r="L1653" s="7">
        <v>77340.0</v>
      </c>
      <c r="M1653" s="4" t="s">
        <v>59</v>
      </c>
      <c r="N1653" s="4" t="s">
        <v>4359</v>
      </c>
      <c r="O1653" s="4" t="s">
        <v>35</v>
      </c>
      <c r="P1653" s="4" t="s">
        <v>36</v>
      </c>
      <c r="Q1653" s="4" t="s">
        <v>4360</v>
      </c>
      <c r="R1653" s="9">
        <v>1062.96088888889</v>
      </c>
      <c r="S1653" s="7">
        <v>7.0</v>
      </c>
      <c r="T1653" s="7">
        <v>0.32</v>
      </c>
      <c r="U1653" s="7">
        <v>-250.108444444444</v>
      </c>
      <c r="V1653" s="10" t="str">
        <f t="shared" si="1"/>
        <v>2016-09</v>
      </c>
    </row>
    <row r="1654">
      <c r="A1654" s="7">
        <v>1653.0</v>
      </c>
      <c r="B1654" s="4" t="s">
        <v>4361</v>
      </c>
      <c r="C1654" s="8">
        <v>42640.0</v>
      </c>
      <c r="D1654" s="8">
        <v>42645.0</v>
      </c>
      <c r="E1654" s="4" t="s">
        <v>26</v>
      </c>
      <c r="F1654" s="4" t="s">
        <v>4362</v>
      </c>
      <c r="G1654" s="4" t="s">
        <v>4363</v>
      </c>
      <c r="H1654" s="4" t="s">
        <v>29</v>
      </c>
      <c r="I1654" s="4" t="s">
        <v>30</v>
      </c>
      <c r="J1654" s="4" t="s">
        <v>531</v>
      </c>
      <c r="K1654" s="4" t="s">
        <v>157</v>
      </c>
      <c r="L1654" s="7">
        <v>43130.0</v>
      </c>
      <c r="M1654" s="4" t="s">
        <v>33</v>
      </c>
      <c r="N1654" s="4" t="s">
        <v>1761</v>
      </c>
      <c r="O1654" s="4" t="s">
        <v>51</v>
      </c>
      <c r="P1654" s="4" t="s">
        <v>76</v>
      </c>
      <c r="Q1654" s="4" t="s">
        <v>1762</v>
      </c>
      <c r="R1654" s="9">
        <v>3.23</v>
      </c>
      <c r="S1654" s="7">
        <v>3.0</v>
      </c>
      <c r="T1654" s="7">
        <v>0.7</v>
      </c>
      <c r="U1654" s="7">
        <v>-2.261</v>
      </c>
      <c r="V1654" s="10" t="str">
        <f t="shared" si="1"/>
        <v>2016-09</v>
      </c>
    </row>
    <row r="1655">
      <c r="A1655" s="7">
        <v>1654.0</v>
      </c>
      <c r="B1655" s="4" t="s">
        <v>4364</v>
      </c>
      <c r="C1655" s="8">
        <v>42640.0</v>
      </c>
      <c r="D1655" s="8">
        <v>42646.0</v>
      </c>
      <c r="E1655" s="4" t="s">
        <v>26</v>
      </c>
      <c r="F1655" s="4" t="s">
        <v>4365</v>
      </c>
      <c r="G1655" s="4" t="s">
        <v>4366</v>
      </c>
      <c r="H1655" s="4" t="s">
        <v>46</v>
      </c>
      <c r="I1655" s="4" t="s">
        <v>30</v>
      </c>
      <c r="J1655" s="4" t="s">
        <v>163</v>
      </c>
      <c r="K1655" s="4" t="s">
        <v>164</v>
      </c>
      <c r="L1655" s="7">
        <v>98103.0</v>
      </c>
      <c r="M1655" s="4" t="s">
        <v>49</v>
      </c>
      <c r="N1655" s="4" t="s">
        <v>4367</v>
      </c>
      <c r="O1655" s="4" t="s">
        <v>39</v>
      </c>
      <c r="P1655" s="4" t="s">
        <v>40</v>
      </c>
      <c r="Q1655" s="4" t="s">
        <v>4368</v>
      </c>
      <c r="R1655" s="9">
        <v>1001.584</v>
      </c>
      <c r="S1655" s="7">
        <v>2.0</v>
      </c>
      <c r="T1655" s="7">
        <v>0.2</v>
      </c>
      <c r="U1655" s="7">
        <v>125.198</v>
      </c>
      <c r="V1655" s="10" t="str">
        <f t="shared" si="1"/>
        <v>2016-09</v>
      </c>
    </row>
    <row r="1656">
      <c r="A1656" s="7">
        <v>1655.0</v>
      </c>
      <c r="B1656" s="4" t="s">
        <v>4369</v>
      </c>
      <c r="C1656" s="8">
        <v>42640.0</v>
      </c>
      <c r="D1656" s="8">
        <v>42642.0</v>
      </c>
      <c r="E1656" s="4" t="s">
        <v>98</v>
      </c>
      <c r="F1656" s="4" t="s">
        <v>3264</v>
      </c>
      <c r="G1656" s="4" t="s">
        <v>3265</v>
      </c>
      <c r="H1656" s="4" t="s">
        <v>46</v>
      </c>
      <c r="I1656" s="4" t="s">
        <v>30</v>
      </c>
      <c r="J1656" s="4" t="s">
        <v>420</v>
      </c>
      <c r="K1656" s="4" t="s">
        <v>255</v>
      </c>
      <c r="L1656" s="7">
        <v>30318.0</v>
      </c>
      <c r="M1656" s="4" t="s">
        <v>83</v>
      </c>
      <c r="N1656" s="4" t="s">
        <v>1899</v>
      </c>
      <c r="O1656" s="4" t="s">
        <v>51</v>
      </c>
      <c r="P1656" s="4" t="s">
        <v>124</v>
      </c>
      <c r="Q1656" s="4" t="s">
        <v>1900</v>
      </c>
      <c r="R1656" s="9">
        <v>13.3610449862097</v>
      </c>
      <c r="S1656" s="7">
        <v>3.0</v>
      </c>
      <c r="T1656" s="7">
        <v>0.0</v>
      </c>
      <c r="U1656" s="7">
        <v>6.54691204324276</v>
      </c>
      <c r="V1656" s="10" t="str">
        <f t="shared" si="1"/>
        <v>2016-09</v>
      </c>
    </row>
    <row r="1657">
      <c r="A1657" s="7">
        <v>1656.0</v>
      </c>
      <c r="B1657" s="4" t="s">
        <v>4369</v>
      </c>
      <c r="C1657" s="8">
        <v>42640.0</v>
      </c>
      <c r="D1657" s="8">
        <v>42642.0</v>
      </c>
      <c r="E1657" s="4" t="s">
        <v>98</v>
      </c>
      <c r="F1657" s="4" t="s">
        <v>3264</v>
      </c>
      <c r="G1657" s="4" t="s">
        <v>3265</v>
      </c>
      <c r="H1657" s="4" t="s">
        <v>46</v>
      </c>
      <c r="I1657" s="4" t="s">
        <v>30</v>
      </c>
      <c r="J1657" s="4" t="s">
        <v>420</v>
      </c>
      <c r="K1657" s="4" t="s">
        <v>255</v>
      </c>
      <c r="L1657" s="7">
        <v>30318.0</v>
      </c>
      <c r="M1657" s="4" t="s">
        <v>83</v>
      </c>
      <c r="N1657" s="4" t="s">
        <v>2455</v>
      </c>
      <c r="O1657" s="4" t="s">
        <v>51</v>
      </c>
      <c r="P1657" s="4" t="s">
        <v>93</v>
      </c>
      <c r="Q1657" s="4" t="s">
        <v>2456</v>
      </c>
      <c r="R1657" s="9">
        <v>10.3516993017234</v>
      </c>
      <c r="S1657" s="7">
        <v>3.0</v>
      </c>
      <c r="T1657" s="7">
        <v>0.0</v>
      </c>
      <c r="U1657" s="7">
        <v>3.41606076956873</v>
      </c>
      <c r="V1657" s="10" t="str">
        <f t="shared" si="1"/>
        <v>2016-09</v>
      </c>
    </row>
    <row r="1658">
      <c r="A1658" s="7">
        <v>1657.0</v>
      </c>
      <c r="B1658" s="4" t="s">
        <v>4370</v>
      </c>
      <c r="C1658" s="8">
        <v>42641.0</v>
      </c>
      <c r="D1658" s="8">
        <v>42644.0</v>
      </c>
      <c r="E1658" s="4" t="s">
        <v>43</v>
      </c>
      <c r="F1658" s="4" t="s">
        <v>1046</v>
      </c>
      <c r="G1658" s="4" t="s">
        <v>1047</v>
      </c>
      <c r="H1658" s="4" t="s">
        <v>29</v>
      </c>
      <c r="I1658" s="4" t="s">
        <v>30</v>
      </c>
      <c r="J1658" s="4" t="s">
        <v>3687</v>
      </c>
      <c r="K1658" s="4" t="s">
        <v>385</v>
      </c>
      <c r="L1658" s="7">
        <v>62301.0</v>
      </c>
      <c r="M1658" s="4" t="s">
        <v>59</v>
      </c>
      <c r="N1658" s="4" t="s">
        <v>2891</v>
      </c>
      <c r="O1658" s="4" t="s">
        <v>51</v>
      </c>
      <c r="P1658" s="4" t="s">
        <v>124</v>
      </c>
      <c r="Q1658" s="4" t="s">
        <v>2892</v>
      </c>
      <c r="R1658" s="9">
        <v>110.19190781893</v>
      </c>
      <c r="S1658" s="7">
        <v>4.0</v>
      </c>
      <c r="T1658" s="7">
        <v>0.2</v>
      </c>
      <c r="U1658" s="7">
        <v>34.4349711934156</v>
      </c>
      <c r="V1658" s="10" t="str">
        <f t="shared" si="1"/>
        <v>2016-09</v>
      </c>
    </row>
    <row r="1659">
      <c r="A1659" s="7">
        <v>1658.0</v>
      </c>
      <c r="B1659" s="4" t="s">
        <v>4371</v>
      </c>
      <c r="C1659" s="8">
        <v>42642.0</v>
      </c>
      <c r="D1659" s="8">
        <v>42645.0</v>
      </c>
      <c r="E1659" s="4" t="s">
        <v>43</v>
      </c>
      <c r="F1659" s="4" t="s">
        <v>3146</v>
      </c>
      <c r="G1659" s="4" t="s">
        <v>3147</v>
      </c>
      <c r="H1659" s="4" t="s">
        <v>29</v>
      </c>
      <c r="I1659" s="4" t="s">
        <v>30</v>
      </c>
      <c r="J1659" s="4" t="s">
        <v>90</v>
      </c>
      <c r="K1659" s="4" t="s">
        <v>91</v>
      </c>
      <c r="L1659" s="7">
        <v>19140.0</v>
      </c>
      <c r="M1659" s="4" t="s">
        <v>33</v>
      </c>
      <c r="N1659" s="4" t="s">
        <v>4372</v>
      </c>
      <c r="O1659" s="4" t="s">
        <v>51</v>
      </c>
      <c r="P1659" s="4" t="s">
        <v>297</v>
      </c>
      <c r="Q1659" s="4" t="s">
        <v>4373</v>
      </c>
      <c r="R1659" s="9">
        <v>17.7197827160494</v>
      </c>
      <c r="S1659" s="7">
        <v>4.0</v>
      </c>
      <c r="T1659" s="7">
        <v>0.2</v>
      </c>
      <c r="U1659" s="7">
        <v>5.75892938271605</v>
      </c>
      <c r="V1659" s="10" t="str">
        <f t="shared" si="1"/>
        <v>2016-09</v>
      </c>
    </row>
    <row r="1660">
      <c r="A1660" s="7">
        <v>1659.0</v>
      </c>
      <c r="B1660" s="4" t="s">
        <v>4374</v>
      </c>
      <c r="C1660" s="8">
        <v>42642.0</v>
      </c>
      <c r="D1660" s="8">
        <v>42643.0</v>
      </c>
      <c r="E1660" s="4" t="s">
        <v>43</v>
      </c>
      <c r="F1660" s="4" t="s">
        <v>2992</v>
      </c>
      <c r="G1660" s="4" t="s">
        <v>2993</v>
      </c>
      <c r="H1660" s="4" t="s">
        <v>112</v>
      </c>
      <c r="I1660" s="4" t="s">
        <v>30</v>
      </c>
      <c r="J1660" s="4" t="s">
        <v>188</v>
      </c>
      <c r="K1660" s="4" t="s">
        <v>766</v>
      </c>
      <c r="L1660" s="7">
        <v>47201.0</v>
      </c>
      <c r="M1660" s="4" t="s">
        <v>59</v>
      </c>
      <c r="N1660" s="4" t="s">
        <v>4375</v>
      </c>
      <c r="O1660" s="4" t="s">
        <v>51</v>
      </c>
      <c r="P1660" s="4" t="s">
        <v>93</v>
      </c>
      <c r="Q1660" s="4" t="s">
        <v>4376</v>
      </c>
      <c r="R1660" s="9">
        <v>45.4558683127572</v>
      </c>
      <c r="S1660" s="7">
        <v>7.0</v>
      </c>
      <c r="T1660" s="7">
        <v>0.0</v>
      </c>
      <c r="U1660" s="7">
        <v>11.8185257613169</v>
      </c>
      <c r="V1660" s="10" t="str">
        <f t="shared" si="1"/>
        <v>2016-09</v>
      </c>
    </row>
    <row r="1661">
      <c r="A1661" s="7">
        <v>1660.0</v>
      </c>
      <c r="B1661" s="4" t="s">
        <v>4377</v>
      </c>
      <c r="C1661" s="8">
        <v>42642.0</v>
      </c>
      <c r="D1661" s="8">
        <v>42644.0</v>
      </c>
      <c r="E1661" s="4" t="s">
        <v>98</v>
      </c>
      <c r="F1661" s="4" t="s">
        <v>894</v>
      </c>
      <c r="G1661" s="4" t="s">
        <v>895</v>
      </c>
      <c r="H1661" s="4" t="s">
        <v>46</v>
      </c>
      <c r="I1661" s="4" t="s">
        <v>30</v>
      </c>
      <c r="J1661" s="4" t="s">
        <v>47</v>
      </c>
      <c r="K1661" s="4" t="s">
        <v>48</v>
      </c>
      <c r="L1661" s="7">
        <v>90008.0</v>
      </c>
      <c r="M1661" s="4" t="s">
        <v>49</v>
      </c>
      <c r="N1661" s="4" t="s">
        <v>4378</v>
      </c>
      <c r="O1661" s="4" t="s">
        <v>51</v>
      </c>
      <c r="P1661" s="4" t="s">
        <v>124</v>
      </c>
      <c r="Q1661" s="4" t="s">
        <v>4379</v>
      </c>
      <c r="R1661" s="9">
        <v>18.97</v>
      </c>
      <c r="S1661" s="7">
        <v>1.0</v>
      </c>
      <c r="T1661" s="7">
        <v>0.0</v>
      </c>
      <c r="U1661" s="7">
        <v>9.1056</v>
      </c>
      <c r="V1661" s="10" t="str">
        <f t="shared" si="1"/>
        <v>2016-09</v>
      </c>
    </row>
    <row r="1662">
      <c r="A1662" s="7">
        <v>1661.0</v>
      </c>
      <c r="B1662" s="4" t="s">
        <v>4380</v>
      </c>
      <c r="C1662" s="8">
        <v>42642.0</v>
      </c>
      <c r="D1662" s="8">
        <v>42646.0</v>
      </c>
      <c r="E1662" s="4" t="s">
        <v>26</v>
      </c>
      <c r="F1662" s="4" t="s">
        <v>2179</v>
      </c>
      <c r="G1662" s="4" t="s">
        <v>2180</v>
      </c>
      <c r="H1662" s="4" t="s">
        <v>46</v>
      </c>
      <c r="I1662" s="4" t="s">
        <v>30</v>
      </c>
      <c r="J1662" s="4" t="s">
        <v>4381</v>
      </c>
      <c r="K1662" s="4" t="s">
        <v>2241</v>
      </c>
      <c r="L1662" s="7">
        <v>36608.0</v>
      </c>
      <c r="M1662" s="4" t="s">
        <v>83</v>
      </c>
      <c r="N1662" s="4" t="s">
        <v>149</v>
      </c>
      <c r="O1662" s="4" t="s">
        <v>39</v>
      </c>
      <c r="P1662" s="4" t="s">
        <v>61</v>
      </c>
      <c r="Q1662" s="4" t="s">
        <v>150</v>
      </c>
      <c r="R1662" s="9">
        <v>157.521549656934</v>
      </c>
      <c r="S1662" s="7">
        <v>3.0</v>
      </c>
      <c r="T1662" s="7">
        <v>0.0</v>
      </c>
      <c r="U1662" s="7">
        <v>53.5573268833575</v>
      </c>
      <c r="V1662" s="10" t="str">
        <f t="shared" si="1"/>
        <v>2016-09</v>
      </c>
    </row>
    <row r="1663">
      <c r="A1663" s="7">
        <v>1662.0</v>
      </c>
      <c r="B1663" s="4" t="s">
        <v>4380</v>
      </c>
      <c r="C1663" s="8">
        <v>42642.0</v>
      </c>
      <c r="D1663" s="8">
        <v>42646.0</v>
      </c>
      <c r="E1663" s="4" t="s">
        <v>26</v>
      </c>
      <c r="F1663" s="4" t="s">
        <v>2179</v>
      </c>
      <c r="G1663" s="4" t="s">
        <v>2180</v>
      </c>
      <c r="H1663" s="4" t="s">
        <v>46</v>
      </c>
      <c r="I1663" s="4" t="s">
        <v>30</v>
      </c>
      <c r="J1663" s="4" t="s">
        <v>4381</v>
      </c>
      <c r="K1663" s="4" t="s">
        <v>2241</v>
      </c>
      <c r="L1663" s="7">
        <v>36608.0</v>
      </c>
      <c r="M1663" s="4" t="s">
        <v>83</v>
      </c>
      <c r="N1663" s="4" t="s">
        <v>2639</v>
      </c>
      <c r="O1663" s="4" t="s">
        <v>51</v>
      </c>
      <c r="P1663" s="4" t="s">
        <v>76</v>
      </c>
      <c r="Q1663" s="4" t="s">
        <v>2640</v>
      </c>
      <c r="R1663" s="9">
        <v>46.8819943604393</v>
      </c>
      <c r="S1663" s="7">
        <v>3.0</v>
      </c>
      <c r="T1663" s="7">
        <v>0.0</v>
      </c>
      <c r="U1663" s="7">
        <v>22.5033572930108</v>
      </c>
      <c r="V1663" s="10" t="str">
        <f t="shared" si="1"/>
        <v>2016-09</v>
      </c>
    </row>
    <row r="1664">
      <c r="A1664" s="7">
        <v>1663.0</v>
      </c>
      <c r="B1664" s="4" t="s">
        <v>4380</v>
      </c>
      <c r="C1664" s="8">
        <v>42642.0</v>
      </c>
      <c r="D1664" s="8">
        <v>42646.0</v>
      </c>
      <c r="E1664" s="4" t="s">
        <v>26</v>
      </c>
      <c r="F1664" s="4" t="s">
        <v>2179</v>
      </c>
      <c r="G1664" s="4" t="s">
        <v>2180</v>
      </c>
      <c r="H1664" s="4" t="s">
        <v>46</v>
      </c>
      <c r="I1664" s="4" t="s">
        <v>30</v>
      </c>
      <c r="J1664" s="4" t="s">
        <v>4381</v>
      </c>
      <c r="K1664" s="4" t="s">
        <v>2241</v>
      </c>
      <c r="L1664" s="7">
        <v>36608.0</v>
      </c>
      <c r="M1664" s="4" t="s">
        <v>83</v>
      </c>
      <c r="N1664" s="4" t="s">
        <v>4382</v>
      </c>
      <c r="O1664" s="4" t="s">
        <v>51</v>
      </c>
      <c r="P1664" s="4" t="s">
        <v>93</v>
      </c>
      <c r="Q1664" s="4" t="s">
        <v>4383</v>
      </c>
      <c r="R1664" s="9">
        <v>19.4908526968811</v>
      </c>
      <c r="S1664" s="7">
        <v>9.0</v>
      </c>
      <c r="T1664" s="7">
        <v>0.0</v>
      </c>
      <c r="U1664" s="7">
        <v>5.84725580906434</v>
      </c>
      <c r="V1664" s="10" t="str">
        <f t="shared" si="1"/>
        <v>2016-09</v>
      </c>
    </row>
    <row r="1665">
      <c r="A1665" s="7">
        <v>1664.0</v>
      </c>
      <c r="B1665" s="4" t="s">
        <v>4384</v>
      </c>
      <c r="C1665" s="8">
        <v>42642.0</v>
      </c>
      <c r="D1665" s="8">
        <v>42646.0</v>
      </c>
      <c r="E1665" s="4" t="s">
        <v>26</v>
      </c>
      <c r="F1665" s="4" t="s">
        <v>4385</v>
      </c>
      <c r="G1665" s="4" t="s">
        <v>4386</v>
      </c>
      <c r="H1665" s="4" t="s">
        <v>46</v>
      </c>
      <c r="I1665" s="4" t="s">
        <v>30</v>
      </c>
      <c r="J1665" s="4" t="s">
        <v>362</v>
      </c>
      <c r="K1665" s="4" t="s">
        <v>48</v>
      </c>
      <c r="L1665" s="7">
        <v>94109.0</v>
      </c>
      <c r="M1665" s="4" t="s">
        <v>49</v>
      </c>
      <c r="N1665" s="4" t="s">
        <v>832</v>
      </c>
      <c r="O1665" s="4" t="s">
        <v>51</v>
      </c>
      <c r="P1665" s="4" t="s">
        <v>76</v>
      </c>
      <c r="Q1665" s="4" t="s">
        <v>833</v>
      </c>
      <c r="R1665" s="9">
        <v>27.24</v>
      </c>
      <c r="S1665" s="7">
        <v>5.0</v>
      </c>
      <c r="T1665" s="7">
        <v>0.2</v>
      </c>
      <c r="U1665" s="7">
        <v>9.534</v>
      </c>
      <c r="V1665" s="10" t="str">
        <f t="shared" si="1"/>
        <v>2016-09</v>
      </c>
    </row>
    <row r="1666">
      <c r="A1666" s="7">
        <v>1665.0</v>
      </c>
      <c r="B1666" s="4" t="s">
        <v>4387</v>
      </c>
      <c r="C1666" s="8">
        <v>42642.0</v>
      </c>
      <c r="D1666" s="8">
        <v>42644.0</v>
      </c>
      <c r="E1666" s="4" t="s">
        <v>98</v>
      </c>
      <c r="F1666" s="4" t="s">
        <v>1171</v>
      </c>
      <c r="G1666" s="4" t="s">
        <v>1172</v>
      </c>
      <c r="H1666" s="4" t="s">
        <v>29</v>
      </c>
      <c r="I1666" s="4" t="s">
        <v>30</v>
      </c>
      <c r="J1666" s="4" t="s">
        <v>2085</v>
      </c>
      <c r="K1666" s="4" t="s">
        <v>469</v>
      </c>
      <c r="L1666" s="7">
        <v>85364.0</v>
      </c>
      <c r="M1666" s="4" t="s">
        <v>49</v>
      </c>
      <c r="N1666" s="4" t="s">
        <v>4388</v>
      </c>
      <c r="O1666" s="4" t="s">
        <v>51</v>
      </c>
      <c r="P1666" s="4" t="s">
        <v>93</v>
      </c>
      <c r="Q1666" s="4" t="s">
        <v>4389</v>
      </c>
      <c r="R1666" s="9">
        <v>10.496</v>
      </c>
      <c r="S1666" s="7">
        <v>4.0</v>
      </c>
      <c r="T1666" s="7">
        <v>0.2</v>
      </c>
      <c r="U1666" s="7">
        <v>1.1808</v>
      </c>
      <c r="V1666" s="10" t="str">
        <f t="shared" si="1"/>
        <v>2016-09</v>
      </c>
    </row>
    <row r="1667">
      <c r="A1667" s="7">
        <v>1666.0</v>
      </c>
      <c r="B1667" s="4" t="s">
        <v>4390</v>
      </c>
      <c r="C1667" s="8">
        <v>42642.0</v>
      </c>
      <c r="D1667" s="8">
        <v>42646.0</v>
      </c>
      <c r="E1667" s="4" t="s">
        <v>26</v>
      </c>
      <c r="F1667" s="4" t="s">
        <v>1389</v>
      </c>
      <c r="G1667" s="4" t="s">
        <v>1390</v>
      </c>
      <c r="H1667" s="4" t="s">
        <v>29</v>
      </c>
      <c r="I1667" s="4" t="s">
        <v>30</v>
      </c>
      <c r="J1667" s="4" t="s">
        <v>178</v>
      </c>
      <c r="K1667" s="4" t="s">
        <v>1138</v>
      </c>
      <c r="L1667" s="7">
        <v>97477.0</v>
      </c>
      <c r="M1667" s="4" t="s">
        <v>49</v>
      </c>
      <c r="N1667" s="4" t="s">
        <v>2347</v>
      </c>
      <c r="O1667" s="4" t="s">
        <v>39</v>
      </c>
      <c r="P1667" s="4" t="s">
        <v>40</v>
      </c>
      <c r="Q1667" s="4" t="s">
        <v>2348</v>
      </c>
      <c r="R1667" s="9">
        <v>859.2</v>
      </c>
      <c r="S1667" s="7">
        <v>3.0</v>
      </c>
      <c r="T1667" s="7">
        <v>0.2</v>
      </c>
      <c r="U1667" s="7">
        <v>75.18</v>
      </c>
      <c r="V1667" s="10" t="str">
        <f t="shared" si="1"/>
        <v>2016-09</v>
      </c>
    </row>
    <row r="1668">
      <c r="A1668" s="7">
        <v>1667.0</v>
      </c>
      <c r="B1668" s="4" t="s">
        <v>4391</v>
      </c>
      <c r="C1668" s="8">
        <v>42642.0</v>
      </c>
      <c r="D1668" s="8">
        <v>42646.0</v>
      </c>
      <c r="E1668" s="4" t="s">
        <v>26</v>
      </c>
      <c r="F1668" s="4" t="s">
        <v>4392</v>
      </c>
      <c r="G1668" s="4" t="s">
        <v>4393</v>
      </c>
      <c r="H1668" s="4" t="s">
        <v>46</v>
      </c>
      <c r="I1668" s="4" t="s">
        <v>30</v>
      </c>
      <c r="J1668" s="4" t="s">
        <v>47</v>
      </c>
      <c r="K1668" s="4" t="s">
        <v>48</v>
      </c>
      <c r="L1668" s="7">
        <v>90008.0</v>
      </c>
      <c r="M1668" s="4" t="s">
        <v>49</v>
      </c>
      <c r="N1668" s="4" t="s">
        <v>689</v>
      </c>
      <c r="O1668" s="4" t="s">
        <v>39</v>
      </c>
      <c r="P1668" s="4" t="s">
        <v>61</v>
      </c>
      <c r="Q1668" s="4" t="s">
        <v>690</v>
      </c>
      <c r="R1668" s="9">
        <v>36.24</v>
      </c>
      <c r="S1668" s="7">
        <v>1.0</v>
      </c>
      <c r="T1668" s="7">
        <v>0.0</v>
      </c>
      <c r="U1668" s="7">
        <v>15.2208</v>
      </c>
      <c r="V1668" s="10" t="str">
        <f t="shared" si="1"/>
        <v>2016-09</v>
      </c>
    </row>
    <row r="1669">
      <c r="A1669" s="7">
        <v>1668.0</v>
      </c>
      <c r="B1669" s="4" t="s">
        <v>4394</v>
      </c>
      <c r="C1669" s="8">
        <v>42643.0</v>
      </c>
      <c r="D1669" s="8">
        <v>42646.0</v>
      </c>
      <c r="E1669" s="4" t="s">
        <v>43</v>
      </c>
      <c r="F1669" s="4" t="s">
        <v>4395</v>
      </c>
      <c r="G1669" s="4" t="s">
        <v>4396</v>
      </c>
      <c r="H1669" s="4" t="s">
        <v>46</v>
      </c>
      <c r="I1669" s="4" t="s">
        <v>30</v>
      </c>
      <c r="J1669" s="4" t="s">
        <v>3687</v>
      </c>
      <c r="K1669" s="4" t="s">
        <v>385</v>
      </c>
      <c r="L1669" s="7">
        <v>62301.0</v>
      </c>
      <c r="M1669" s="4" t="s">
        <v>59</v>
      </c>
      <c r="N1669" s="4" t="s">
        <v>2205</v>
      </c>
      <c r="O1669" s="4" t="s">
        <v>51</v>
      </c>
      <c r="P1669" s="4" t="s">
        <v>76</v>
      </c>
      <c r="Q1669" s="4" t="s">
        <v>2206</v>
      </c>
      <c r="R1669" s="9">
        <v>2.18464691358025</v>
      </c>
      <c r="S1669" s="7">
        <v>2.0</v>
      </c>
      <c r="T1669" s="7">
        <v>0.8</v>
      </c>
      <c r="U1669" s="7">
        <v>-3.60466740740741</v>
      </c>
      <c r="V1669" s="10" t="str">
        <f t="shared" si="1"/>
        <v>2016-09</v>
      </c>
    </row>
    <row r="1670">
      <c r="A1670" s="7">
        <v>1669.0</v>
      </c>
      <c r="B1670" s="4" t="s">
        <v>4397</v>
      </c>
      <c r="C1670" s="8">
        <v>42643.0</v>
      </c>
      <c r="D1670" s="8">
        <v>42647.0</v>
      </c>
      <c r="E1670" s="4" t="s">
        <v>26</v>
      </c>
      <c r="F1670" s="4" t="s">
        <v>2534</v>
      </c>
      <c r="G1670" s="4" t="s">
        <v>2535</v>
      </c>
      <c r="H1670" s="4" t="s">
        <v>46</v>
      </c>
      <c r="I1670" s="4" t="s">
        <v>30</v>
      </c>
      <c r="J1670" s="4" t="s">
        <v>222</v>
      </c>
      <c r="K1670" s="4" t="s">
        <v>223</v>
      </c>
      <c r="L1670" s="7">
        <v>10011.0</v>
      </c>
      <c r="M1670" s="4" t="s">
        <v>33</v>
      </c>
      <c r="N1670" s="4" t="s">
        <v>4398</v>
      </c>
      <c r="O1670" s="4" t="s">
        <v>35</v>
      </c>
      <c r="P1670" s="4" t="s">
        <v>36</v>
      </c>
      <c r="Q1670" s="4" t="s">
        <v>4399</v>
      </c>
      <c r="R1670" s="9">
        <v>582.780148148148</v>
      </c>
      <c r="S1670" s="7">
        <v>5.0</v>
      </c>
      <c r="T1670" s="7">
        <v>0.2</v>
      </c>
      <c r="U1670" s="7">
        <v>-29.1390074074074</v>
      </c>
      <c r="V1670" s="10" t="str">
        <f t="shared" si="1"/>
        <v>2016-09</v>
      </c>
    </row>
    <row r="1671">
      <c r="A1671" s="7">
        <v>1670.0</v>
      </c>
      <c r="B1671" s="4" t="s">
        <v>4400</v>
      </c>
      <c r="C1671" s="8">
        <v>42644.0</v>
      </c>
      <c r="D1671" s="8">
        <v>42645.0</v>
      </c>
      <c r="E1671" s="4" t="s">
        <v>43</v>
      </c>
      <c r="F1671" s="4" t="s">
        <v>859</v>
      </c>
      <c r="G1671" s="4" t="s">
        <v>860</v>
      </c>
      <c r="H1671" s="4" t="s">
        <v>46</v>
      </c>
      <c r="I1671" s="4" t="s">
        <v>30</v>
      </c>
      <c r="J1671" s="4" t="s">
        <v>362</v>
      </c>
      <c r="K1671" s="4" t="s">
        <v>48</v>
      </c>
      <c r="L1671" s="7">
        <v>94122.0</v>
      </c>
      <c r="M1671" s="4" t="s">
        <v>49</v>
      </c>
      <c r="N1671" s="4" t="s">
        <v>2814</v>
      </c>
      <c r="O1671" s="4" t="s">
        <v>35</v>
      </c>
      <c r="P1671" s="4" t="s">
        <v>263</v>
      </c>
      <c r="Q1671" s="4" t="s">
        <v>2815</v>
      </c>
      <c r="R1671" s="9">
        <v>194.848</v>
      </c>
      <c r="S1671" s="7">
        <v>4.0</v>
      </c>
      <c r="T1671" s="7">
        <v>0.2</v>
      </c>
      <c r="U1671" s="7">
        <v>12.178</v>
      </c>
      <c r="V1671" s="10" t="str">
        <f t="shared" si="1"/>
        <v>2016-10</v>
      </c>
    </row>
    <row r="1672">
      <c r="A1672" s="7">
        <v>1671.0</v>
      </c>
      <c r="B1672" s="4" t="s">
        <v>4401</v>
      </c>
      <c r="C1672" s="8">
        <v>42644.0</v>
      </c>
      <c r="D1672" s="8">
        <v>42645.0</v>
      </c>
      <c r="E1672" s="4" t="s">
        <v>43</v>
      </c>
      <c r="F1672" s="4" t="s">
        <v>770</v>
      </c>
      <c r="G1672" s="4" t="s">
        <v>771</v>
      </c>
      <c r="H1672" s="4" t="s">
        <v>46</v>
      </c>
      <c r="I1672" s="4" t="s">
        <v>30</v>
      </c>
      <c r="J1672" s="4" t="s">
        <v>4402</v>
      </c>
      <c r="K1672" s="4" t="s">
        <v>766</v>
      </c>
      <c r="L1672" s="7">
        <v>46350.0</v>
      </c>
      <c r="M1672" s="4" t="s">
        <v>59</v>
      </c>
      <c r="N1672" s="4" t="s">
        <v>497</v>
      </c>
      <c r="O1672" s="4" t="s">
        <v>39</v>
      </c>
      <c r="P1672" s="4" t="s">
        <v>40</v>
      </c>
      <c r="Q1672" s="4" t="s">
        <v>498</v>
      </c>
      <c r="R1672" s="9">
        <v>77.7817283950617</v>
      </c>
      <c r="S1672" s="7">
        <v>2.0</v>
      </c>
      <c r="T1672" s="7">
        <v>0.0</v>
      </c>
      <c r="U1672" s="7">
        <v>21.0010666666667</v>
      </c>
      <c r="V1672" s="10" t="str">
        <f t="shared" si="1"/>
        <v>2016-10</v>
      </c>
    </row>
    <row r="1673">
      <c r="A1673" s="7">
        <v>1672.0</v>
      </c>
      <c r="B1673" s="4" t="s">
        <v>4401</v>
      </c>
      <c r="C1673" s="8">
        <v>42644.0</v>
      </c>
      <c r="D1673" s="8">
        <v>42645.0</v>
      </c>
      <c r="E1673" s="4" t="s">
        <v>43</v>
      </c>
      <c r="F1673" s="4" t="s">
        <v>770</v>
      </c>
      <c r="G1673" s="4" t="s">
        <v>771</v>
      </c>
      <c r="H1673" s="4" t="s">
        <v>46</v>
      </c>
      <c r="I1673" s="4" t="s">
        <v>30</v>
      </c>
      <c r="J1673" s="4" t="s">
        <v>4402</v>
      </c>
      <c r="K1673" s="4" t="s">
        <v>766</v>
      </c>
      <c r="L1673" s="7">
        <v>46350.0</v>
      </c>
      <c r="M1673" s="4" t="s">
        <v>59</v>
      </c>
      <c r="N1673" s="4" t="s">
        <v>1056</v>
      </c>
      <c r="O1673" s="4" t="s">
        <v>35</v>
      </c>
      <c r="P1673" s="4" t="s">
        <v>121</v>
      </c>
      <c r="Q1673" s="4" t="s">
        <v>1057</v>
      </c>
      <c r="R1673" s="9">
        <v>46.5688888888889</v>
      </c>
      <c r="S1673" s="7">
        <v>5.0</v>
      </c>
      <c r="T1673" s="7">
        <v>0.0</v>
      </c>
      <c r="U1673" s="7">
        <v>12.1079111111111</v>
      </c>
      <c r="V1673" s="10" t="str">
        <f t="shared" si="1"/>
        <v>2016-10</v>
      </c>
    </row>
    <row r="1674">
      <c r="A1674" s="7">
        <v>1673.0</v>
      </c>
      <c r="B1674" s="4" t="s">
        <v>4403</v>
      </c>
      <c r="C1674" s="8">
        <v>42644.0</v>
      </c>
      <c r="D1674" s="8">
        <v>42648.0</v>
      </c>
      <c r="E1674" s="4" t="s">
        <v>26</v>
      </c>
      <c r="F1674" s="4" t="s">
        <v>2534</v>
      </c>
      <c r="G1674" s="4" t="s">
        <v>2535</v>
      </c>
      <c r="H1674" s="4" t="s">
        <v>46</v>
      </c>
      <c r="I1674" s="4" t="s">
        <v>30</v>
      </c>
      <c r="J1674" s="4" t="s">
        <v>222</v>
      </c>
      <c r="K1674" s="4" t="s">
        <v>223</v>
      </c>
      <c r="L1674" s="7">
        <v>10024.0</v>
      </c>
      <c r="M1674" s="4" t="s">
        <v>33</v>
      </c>
      <c r="N1674" s="4" t="s">
        <v>3919</v>
      </c>
      <c r="O1674" s="4" t="s">
        <v>35</v>
      </c>
      <c r="P1674" s="4" t="s">
        <v>73</v>
      </c>
      <c r="Q1674" s="4" t="s">
        <v>3920</v>
      </c>
      <c r="R1674" s="9">
        <v>367.864177777778</v>
      </c>
      <c r="S1674" s="7">
        <v>1.0</v>
      </c>
      <c r="T1674" s="7">
        <v>0.4</v>
      </c>
      <c r="U1674" s="7">
        <v>-128.752462222222</v>
      </c>
      <c r="V1674" s="10" t="str">
        <f t="shared" si="1"/>
        <v>2016-10</v>
      </c>
    </row>
    <row r="1675">
      <c r="A1675" s="7">
        <v>1674.0</v>
      </c>
      <c r="B1675" s="4" t="s">
        <v>4404</v>
      </c>
      <c r="C1675" s="8">
        <v>42644.0</v>
      </c>
      <c r="D1675" s="8">
        <v>42644.0</v>
      </c>
      <c r="E1675" s="4" t="s">
        <v>212</v>
      </c>
      <c r="F1675" s="4" t="s">
        <v>3473</v>
      </c>
      <c r="G1675" s="4" t="s">
        <v>3474</v>
      </c>
      <c r="H1675" s="4" t="s">
        <v>46</v>
      </c>
      <c r="I1675" s="4" t="s">
        <v>30</v>
      </c>
      <c r="J1675" s="4" t="s">
        <v>119</v>
      </c>
      <c r="K1675" s="4" t="s">
        <v>58</v>
      </c>
      <c r="L1675" s="7">
        <v>79109.0</v>
      </c>
      <c r="M1675" s="4" t="s">
        <v>59</v>
      </c>
      <c r="N1675" s="4" t="s">
        <v>1205</v>
      </c>
      <c r="O1675" s="4" t="s">
        <v>39</v>
      </c>
      <c r="P1675" s="4" t="s">
        <v>61</v>
      </c>
      <c r="Q1675" s="4" t="s">
        <v>1878</v>
      </c>
      <c r="R1675" s="9">
        <v>88.477550617284</v>
      </c>
      <c r="S1675" s="7">
        <v>3.0</v>
      </c>
      <c r="T1675" s="7">
        <v>0.2</v>
      </c>
      <c r="U1675" s="7">
        <v>23.225357037037</v>
      </c>
      <c r="V1675" s="10" t="str">
        <f t="shared" si="1"/>
        <v>2016-10</v>
      </c>
    </row>
    <row r="1676">
      <c r="A1676" s="7">
        <v>1675.0</v>
      </c>
      <c r="B1676" s="4" t="s">
        <v>4404</v>
      </c>
      <c r="C1676" s="8">
        <v>42644.0</v>
      </c>
      <c r="D1676" s="8">
        <v>42644.0</v>
      </c>
      <c r="E1676" s="4" t="s">
        <v>212</v>
      </c>
      <c r="F1676" s="4" t="s">
        <v>3473</v>
      </c>
      <c r="G1676" s="4" t="s">
        <v>3474</v>
      </c>
      <c r="H1676" s="4" t="s">
        <v>46</v>
      </c>
      <c r="I1676" s="4" t="s">
        <v>30</v>
      </c>
      <c r="J1676" s="4" t="s">
        <v>119</v>
      </c>
      <c r="K1676" s="4" t="s">
        <v>58</v>
      </c>
      <c r="L1676" s="7">
        <v>79109.0</v>
      </c>
      <c r="M1676" s="4" t="s">
        <v>59</v>
      </c>
      <c r="N1676" s="4" t="s">
        <v>3400</v>
      </c>
      <c r="O1676" s="4" t="s">
        <v>51</v>
      </c>
      <c r="P1676" s="4" t="s">
        <v>124</v>
      </c>
      <c r="Q1676" s="4" t="s">
        <v>404</v>
      </c>
      <c r="R1676" s="9">
        <v>31.54889218107</v>
      </c>
      <c r="S1676" s="7">
        <v>1.0</v>
      </c>
      <c r="T1676" s="7">
        <v>0.2</v>
      </c>
      <c r="U1676" s="7">
        <v>10.6477511111111</v>
      </c>
      <c r="V1676" s="10" t="str">
        <f t="shared" si="1"/>
        <v>2016-10</v>
      </c>
    </row>
    <row r="1677">
      <c r="A1677" s="7">
        <v>1676.0</v>
      </c>
      <c r="B1677" s="4" t="s">
        <v>4405</v>
      </c>
      <c r="C1677" s="8">
        <v>42644.0</v>
      </c>
      <c r="D1677" s="8">
        <v>42649.0</v>
      </c>
      <c r="E1677" s="4" t="s">
        <v>98</v>
      </c>
      <c r="F1677" s="4" t="s">
        <v>4406</v>
      </c>
      <c r="G1677" s="4" t="s">
        <v>4407</v>
      </c>
      <c r="H1677" s="4" t="s">
        <v>46</v>
      </c>
      <c r="I1677" s="4" t="s">
        <v>30</v>
      </c>
      <c r="J1677" s="4" t="s">
        <v>2974</v>
      </c>
      <c r="K1677" s="4" t="s">
        <v>102</v>
      </c>
      <c r="L1677" s="7">
        <v>33012.0</v>
      </c>
      <c r="M1677" s="4" t="s">
        <v>83</v>
      </c>
      <c r="N1677" s="4" t="s">
        <v>1320</v>
      </c>
      <c r="O1677" s="4" t="s">
        <v>51</v>
      </c>
      <c r="P1677" s="4" t="s">
        <v>76</v>
      </c>
      <c r="Q1677" s="4" t="s">
        <v>1321</v>
      </c>
      <c r="R1677" s="9">
        <v>4.05187102406074</v>
      </c>
      <c r="S1677" s="7">
        <v>4.0</v>
      </c>
      <c r="T1677" s="7">
        <v>0.7</v>
      </c>
      <c r="U1677" s="7">
        <v>-3.37655918671728</v>
      </c>
      <c r="V1677" s="10" t="str">
        <f t="shared" si="1"/>
        <v>2016-10</v>
      </c>
    </row>
    <row r="1678">
      <c r="A1678" s="7">
        <v>1677.0</v>
      </c>
      <c r="B1678" s="4" t="s">
        <v>4405</v>
      </c>
      <c r="C1678" s="8">
        <v>42644.0</v>
      </c>
      <c r="D1678" s="8">
        <v>42649.0</v>
      </c>
      <c r="E1678" s="4" t="s">
        <v>98</v>
      </c>
      <c r="F1678" s="4" t="s">
        <v>4406</v>
      </c>
      <c r="G1678" s="4" t="s">
        <v>4407</v>
      </c>
      <c r="H1678" s="4" t="s">
        <v>46</v>
      </c>
      <c r="I1678" s="4" t="s">
        <v>30</v>
      </c>
      <c r="J1678" s="4" t="s">
        <v>2974</v>
      </c>
      <c r="K1678" s="4" t="s">
        <v>102</v>
      </c>
      <c r="L1678" s="7">
        <v>33012.0</v>
      </c>
      <c r="M1678" s="4" t="s">
        <v>83</v>
      </c>
      <c r="N1678" s="4" t="s">
        <v>4408</v>
      </c>
      <c r="O1678" s="4" t="s">
        <v>51</v>
      </c>
      <c r="P1678" s="4" t="s">
        <v>93</v>
      </c>
      <c r="Q1678" s="4" t="s">
        <v>4409</v>
      </c>
      <c r="R1678" s="9">
        <v>23.4084997707501</v>
      </c>
      <c r="S1678" s="7">
        <v>8.0</v>
      </c>
      <c r="T1678" s="7">
        <v>0.2</v>
      </c>
      <c r="U1678" s="7">
        <v>3.80388121274689</v>
      </c>
      <c r="V1678" s="10" t="str">
        <f t="shared" si="1"/>
        <v>2016-10</v>
      </c>
    </row>
    <row r="1679">
      <c r="A1679" s="7">
        <v>1678.0</v>
      </c>
      <c r="B1679" s="4" t="s">
        <v>4410</v>
      </c>
      <c r="C1679" s="8">
        <v>42645.0</v>
      </c>
      <c r="D1679" s="8">
        <v>42649.0</v>
      </c>
      <c r="E1679" s="4" t="s">
        <v>26</v>
      </c>
      <c r="F1679" s="4" t="s">
        <v>4411</v>
      </c>
      <c r="G1679" s="4" t="s">
        <v>4412</v>
      </c>
      <c r="H1679" s="4" t="s">
        <v>29</v>
      </c>
      <c r="I1679" s="4" t="s">
        <v>30</v>
      </c>
      <c r="J1679" s="4" t="s">
        <v>222</v>
      </c>
      <c r="K1679" s="4" t="s">
        <v>223</v>
      </c>
      <c r="L1679" s="7">
        <v>10024.0</v>
      </c>
      <c r="M1679" s="4" t="s">
        <v>33</v>
      </c>
      <c r="N1679" s="4" t="s">
        <v>4413</v>
      </c>
      <c r="O1679" s="4" t="s">
        <v>51</v>
      </c>
      <c r="P1679" s="4" t="s">
        <v>283</v>
      </c>
      <c r="Q1679" s="4" t="s">
        <v>4414</v>
      </c>
      <c r="R1679" s="9">
        <v>68.3930864197531</v>
      </c>
      <c r="S1679" s="7">
        <v>3.0</v>
      </c>
      <c r="T1679" s="7">
        <v>0.0</v>
      </c>
      <c r="U1679" s="7">
        <v>18.4661333333333</v>
      </c>
      <c r="V1679" s="10" t="str">
        <f t="shared" si="1"/>
        <v>2016-10</v>
      </c>
    </row>
    <row r="1680">
      <c r="A1680" s="7">
        <v>1679.0</v>
      </c>
      <c r="B1680" s="4" t="s">
        <v>4415</v>
      </c>
      <c r="C1680" s="8">
        <v>42645.0</v>
      </c>
      <c r="D1680" s="8">
        <v>42646.0</v>
      </c>
      <c r="E1680" s="4" t="s">
        <v>43</v>
      </c>
      <c r="F1680" s="4" t="s">
        <v>2520</v>
      </c>
      <c r="G1680" s="4" t="s">
        <v>2521</v>
      </c>
      <c r="H1680" s="4" t="s">
        <v>46</v>
      </c>
      <c r="I1680" s="4" t="s">
        <v>30</v>
      </c>
      <c r="J1680" s="4" t="s">
        <v>1701</v>
      </c>
      <c r="K1680" s="4" t="s">
        <v>469</v>
      </c>
      <c r="L1680" s="7">
        <v>85023.0</v>
      </c>
      <c r="M1680" s="4" t="s">
        <v>49</v>
      </c>
      <c r="N1680" s="4" t="s">
        <v>3336</v>
      </c>
      <c r="O1680" s="4" t="s">
        <v>51</v>
      </c>
      <c r="P1680" s="4" t="s">
        <v>76</v>
      </c>
      <c r="Q1680" s="4" t="s">
        <v>3337</v>
      </c>
      <c r="R1680" s="9">
        <v>54.792</v>
      </c>
      <c r="S1680" s="7">
        <v>6.0</v>
      </c>
      <c r="T1680" s="7">
        <v>0.7</v>
      </c>
      <c r="U1680" s="7">
        <v>-40.1808</v>
      </c>
      <c r="V1680" s="10" t="str">
        <f t="shared" si="1"/>
        <v>2016-10</v>
      </c>
    </row>
    <row r="1681">
      <c r="A1681" s="7">
        <v>1680.0</v>
      </c>
      <c r="B1681" s="4" t="s">
        <v>4416</v>
      </c>
      <c r="C1681" s="8">
        <v>42645.0</v>
      </c>
      <c r="D1681" s="8">
        <v>42652.0</v>
      </c>
      <c r="E1681" s="4" t="s">
        <v>26</v>
      </c>
      <c r="F1681" s="4" t="s">
        <v>4417</v>
      </c>
      <c r="G1681" s="4" t="s">
        <v>4418</v>
      </c>
      <c r="H1681" s="4" t="s">
        <v>29</v>
      </c>
      <c r="I1681" s="4" t="s">
        <v>30</v>
      </c>
      <c r="J1681" s="4" t="s">
        <v>2167</v>
      </c>
      <c r="K1681" s="4" t="s">
        <v>766</v>
      </c>
      <c r="L1681" s="7">
        <v>47905.0</v>
      </c>
      <c r="M1681" s="4" t="s">
        <v>59</v>
      </c>
      <c r="N1681" s="4" t="s">
        <v>825</v>
      </c>
      <c r="O1681" s="4" t="s">
        <v>51</v>
      </c>
      <c r="P1681" s="4" t="s">
        <v>52</v>
      </c>
      <c r="Q1681" s="4" t="s">
        <v>826</v>
      </c>
      <c r="R1681" s="9">
        <v>36.1557201646091</v>
      </c>
      <c r="S1681" s="7">
        <v>2.0</v>
      </c>
      <c r="T1681" s="7">
        <v>0.0</v>
      </c>
      <c r="U1681" s="7">
        <v>5.42335802469136</v>
      </c>
      <c r="V1681" s="10" t="str">
        <f t="shared" si="1"/>
        <v>2016-10</v>
      </c>
    </row>
    <row r="1682">
      <c r="A1682" s="7">
        <v>1681.0</v>
      </c>
      <c r="B1682" s="4" t="s">
        <v>4416</v>
      </c>
      <c r="C1682" s="8">
        <v>42645.0</v>
      </c>
      <c r="D1682" s="8">
        <v>42652.0</v>
      </c>
      <c r="E1682" s="4" t="s">
        <v>26</v>
      </c>
      <c r="F1682" s="4" t="s">
        <v>4417</v>
      </c>
      <c r="G1682" s="4" t="s">
        <v>4418</v>
      </c>
      <c r="H1682" s="4" t="s">
        <v>29</v>
      </c>
      <c r="I1682" s="4" t="s">
        <v>30</v>
      </c>
      <c r="J1682" s="4" t="s">
        <v>2167</v>
      </c>
      <c r="K1682" s="4" t="s">
        <v>766</v>
      </c>
      <c r="L1682" s="7">
        <v>47905.0</v>
      </c>
      <c r="M1682" s="4" t="s">
        <v>59</v>
      </c>
      <c r="N1682" s="4" t="s">
        <v>2247</v>
      </c>
      <c r="O1682" s="4" t="s">
        <v>39</v>
      </c>
      <c r="P1682" s="4" t="s">
        <v>85</v>
      </c>
      <c r="Q1682" s="4" t="s">
        <v>2248</v>
      </c>
      <c r="R1682" s="9">
        <v>19480.3970164609</v>
      </c>
      <c r="S1682" s="7">
        <v>5.0</v>
      </c>
      <c r="T1682" s="7">
        <v>0.0</v>
      </c>
      <c r="U1682" s="7">
        <v>9350.59056790124</v>
      </c>
      <c r="V1682" s="10" t="str">
        <f t="shared" si="1"/>
        <v>2016-10</v>
      </c>
    </row>
    <row r="1683">
      <c r="A1683" s="7">
        <v>1682.0</v>
      </c>
      <c r="B1683" s="4" t="s">
        <v>4416</v>
      </c>
      <c r="C1683" s="8">
        <v>42645.0</v>
      </c>
      <c r="D1683" s="8">
        <v>42652.0</v>
      </c>
      <c r="E1683" s="4" t="s">
        <v>26</v>
      </c>
      <c r="F1683" s="4" t="s">
        <v>4417</v>
      </c>
      <c r="G1683" s="4" t="s">
        <v>4418</v>
      </c>
      <c r="H1683" s="4" t="s">
        <v>29</v>
      </c>
      <c r="I1683" s="4" t="s">
        <v>30</v>
      </c>
      <c r="J1683" s="4" t="s">
        <v>2167</v>
      </c>
      <c r="K1683" s="4" t="s">
        <v>766</v>
      </c>
      <c r="L1683" s="7">
        <v>47905.0</v>
      </c>
      <c r="M1683" s="4" t="s">
        <v>59</v>
      </c>
      <c r="N1683" s="4" t="s">
        <v>1350</v>
      </c>
      <c r="O1683" s="4" t="s">
        <v>51</v>
      </c>
      <c r="P1683" s="4" t="s">
        <v>76</v>
      </c>
      <c r="Q1683" s="4" t="s">
        <v>1351</v>
      </c>
      <c r="R1683" s="9">
        <v>819.269917695473</v>
      </c>
      <c r="S1683" s="7">
        <v>2.0</v>
      </c>
      <c r="T1683" s="7">
        <v>0.0</v>
      </c>
      <c r="U1683" s="7">
        <v>368.671462962963</v>
      </c>
      <c r="V1683" s="10" t="str">
        <f t="shared" si="1"/>
        <v>2016-10</v>
      </c>
    </row>
    <row r="1684">
      <c r="A1684" s="7">
        <v>1683.0</v>
      </c>
      <c r="B1684" s="4" t="s">
        <v>4416</v>
      </c>
      <c r="C1684" s="8">
        <v>42645.0</v>
      </c>
      <c r="D1684" s="8">
        <v>42652.0</v>
      </c>
      <c r="E1684" s="4" t="s">
        <v>26</v>
      </c>
      <c r="F1684" s="4" t="s">
        <v>4417</v>
      </c>
      <c r="G1684" s="4" t="s">
        <v>4418</v>
      </c>
      <c r="H1684" s="4" t="s">
        <v>29</v>
      </c>
      <c r="I1684" s="4" t="s">
        <v>30</v>
      </c>
      <c r="J1684" s="4" t="s">
        <v>2167</v>
      </c>
      <c r="K1684" s="4" t="s">
        <v>766</v>
      </c>
      <c r="L1684" s="7">
        <v>47905.0</v>
      </c>
      <c r="M1684" s="4" t="s">
        <v>59</v>
      </c>
      <c r="N1684" s="4" t="s">
        <v>1456</v>
      </c>
      <c r="O1684" s="4" t="s">
        <v>51</v>
      </c>
      <c r="P1684" s="4" t="s">
        <v>76</v>
      </c>
      <c r="Q1684" s="4" t="s">
        <v>1457</v>
      </c>
      <c r="R1684" s="9">
        <v>38.2596090534979</v>
      </c>
      <c r="S1684" s="7">
        <v>7.0</v>
      </c>
      <c r="T1684" s="7">
        <v>0.0</v>
      </c>
      <c r="U1684" s="7">
        <v>18.747208436214</v>
      </c>
      <c r="V1684" s="10" t="str">
        <f t="shared" si="1"/>
        <v>2016-10</v>
      </c>
    </row>
    <row r="1685">
      <c r="A1685" s="7">
        <v>1684.0</v>
      </c>
      <c r="B1685" s="4" t="s">
        <v>4416</v>
      </c>
      <c r="C1685" s="8">
        <v>42645.0</v>
      </c>
      <c r="D1685" s="8">
        <v>42652.0</v>
      </c>
      <c r="E1685" s="4" t="s">
        <v>26</v>
      </c>
      <c r="F1685" s="4" t="s">
        <v>4417</v>
      </c>
      <c r="G1685" s="4" t="s">
        <v>4418</v>
      </c>
      <c r="H1685" s="4" t="s">
        <v>29</v>
      </c>
      <c r="I1685" s="4" t="s">
        <v>30</v>
      </c>
      <c r="J1685" s="4" t="s">
        <v>2167</v>
      </c>
      <c r="K1685" s="4" t="s">
        <v>766</v>
      </c>
      <c r="L1685" s="7">
        <v>47905.0</v>
      </c>
      <c r="M1685" s="4" t="s">
        <v>59</v>
      </c>
      <c r="N1685" s="4" t="s">
        <v>4419</v>
      </c>
      <c r="O1685" s="4" t="s">
        <v>51</v>
      </c>
      <c r="P1685" s="4" t="s">
        <v>93</v>
      </c>
      <c r="Q1685" s="4" t="s">
        <v>4420</v>
      </c>
      <c r="R1685" s="9">
        <v>37.8032098765432</v>
      </c>
      <c r="S1685" s="7">
        <v>2.0</v>
      </c>
      <c r="T1685" s="7">
        <v>0.0</v>
      </c>
      <c r="U1685" s="7">
        <v>10.5848987654321</v>
      </c>
      <c r="V1685" s="10" t="str">
        <f t="shared" si="1"/>
        <v>2016-10</v>
      </c>
    </row>
    <row r="1686">
      <c r="A1686" s="7">
        <v>1685.0</v>
      </c>
      <c r="B1686" s="4" t="s">
        <v>4421</v>
      </c>
      <c r="C1686" s="8">
        <v>42646.0</v>
      </c>
      <c r="D1686" s="8">
        <v>42649.0</v>
      </c>
      <c r="E1686" s="4" t="s">
        <v>98</v>
      </c>
      <c r="F1686" s="4" t="s">
        <v>2800</v>
      </c>
      <c r="G1686" s="4" t="s">
        <v>2801</v>
      </c>
      <c r="H1686" s="4" t="s">
        <v>46</v>
      </c>
      <c r="I1686" s="4" t="s">
        <v>30</v>
      </c>
      <c r="J1686" s="4" t="s">
        <v>455</v>
      </c>
      <c r="K1686" s="4" t="s">
        <v>58</v>
      </c>
      <c r="L1686" s="7">
        <v>77095.0</v>
      </c>
      <c r="M1686" s="4" t="s">
        <v>59</v>
      </c>
      <c r="N1686" s="4" t="s">
        <v>960</v>
      </c>
      <c r="O1686" s="4" t="s">
        <v>51</v>
      </c>
      <c r="P1686" s="4" t="s">
        <v>205</v>
      </c>
      <c r="Q1686" s="4" t="s">
        <v>416</v>
      </c>
      <c r="R1686" s="9">
        <v>17.4253037037037</v>
      </c>
      <c r="S1686" s="7">
        <v>2.0</v>
      </c>
      <c r="T1686" s="7">
        <v>0.2</v>
      </c>
      <c r="U1686" s="7">
        <v>5.6632237037037</v>
      </c>
      <c r="V1686" s="10" t="str">
        <f t="shared" si="1"/>
        <v>2016-10</v>
      </c>
    </row>
    <row r="1687">
      <c r="A1687" s="7">
        <v>1686.0</v>
      </c>
      <c r="B1687" s="4" t="s">
        <v>4422</v>
      </c>
      <c r="C1687" s="8">
        <v>42646.0</v>
      </c>
      <c r="D1687" s="8">
        <v>42651.0</v>
      </c>
      <c r="E1687" s="4" t="s">
        <v>26</v>
      </c>
      <c r="F1687" s="4" t="s">
        <v>4423</v>
      </c>
      <c r="G1687" s="4" t="s">
        <v>4424</v>
      </c>
      <c r="H1687" s="4" t="s">
        <v>46</v>
      </c>
      <c r="I1687" s="4" t="s">
        <v>30</v>
      </c>
      <c r="J1687" s="4" t="s">
        <v>222</v>
      </c>
      <c r="K1687" s="4" t="s">
        <v>223</v>
      </c>
      <c r="L1687" s="7">
        <v>10035.0</v>
      </c>
      <c r="M1687" s="4" t="s">
        <v>33</v>
      </c>
      <c r="N1687" s="4" t="s">
        <v>4273</v>
      </c>
      <c r="O1687" s="4" t="s">
        <v>35</v>
      </c>
      <c r="P1687" s="4" t="s">
        <v>263</v>
      </c>
      <c r="Q1687" s="4" t="s">
        <v>4274</v>
      </c>
      <c r="R1687" s="9">
        <v>667.359733333333</v>
      </c>
      <c r="S1687" s="7">
        <v>6.0</v>
      </c>
      <c r="T1687" s="7">
        <v>0.1</v>
      </c>
      <c r="U1687" s="7">
        <v>103.811514074074</v>
      </c>
      <c r="V1687" s="10" t="str">
        <f t="shared" si="1"/>
        <v>2016-10</v>
      </c>
    </row>
    <row r="1688">
      <c r="A1688" s="7">
        <v>1687.0</v>
      </c>
      <c r="B1688" s="4" t="s">
        <v>4425</v>
      </c>
      <c r="C1688" s="8">
        <v>42646.0</v>
      </c>
      <c r="D1688" s="8">
        <v>42650.0</v>
      </c>
      <c r="E1688" s="4" t="s">
        <v>26</v>
      </c>
      <c r="F1688" s="4" t="s">
        <v>4426</v>
      </c>
      <c r="G1688" s="4" t="s">
        <v>4427</v>
      </c>
      <c r="H1688" s="4" t="s">
        <v>29</v>
      </c>
      <c r="I1688" s="4" t="s">
        <v>30</v>
      </c>
      <c r="J1688" s="4" t="s">
        <v>3097</v>
      </c>
      <c r="K1688" s="4" t="s">
        <v>58</v>
      </c>
      <c r="L1688" s="7">
        <v>75051.0</v>
      </c>
      <c r="M1688" s="4" t="s">
        <v>59</v>
      </c>
      <c r="N1688" s="4" t="s">
        <v>3301</v>
      </c>
      <c r="O1688" s="4" t="s">
        <v>35</v>
      </c>
      <c r="P1688" s="4" t="s">
        <v>121</v>
      </c>
      <c r="Q1688" s="4" t="s">
        <v>3302</v>
      </c>
      <c r="R1688" s="9">
        <v>42.4051358024691</v>
      </c>
      <c r="S1688" s="7">
        <v>5.0</v>
      </c>
      <c r="T1688" s="7">
        <v>0.6</v>
      </c>
      <c r="U1688" s="7">
        <v>-32.8639802469136</v>
      </c>
      <c r="V1688" s="10" t="str">
        <f t="shared" si="1"/>
        <v>2016-10</v>
      </c>
    </row>
    <row r="1689">
      <c r="A1689" s="7">
        <v>1688.0</v>
      </c>
      <c r="B1689" s="4" t="s">
        <v>4428</v>
      </c>
      <c r="C1689" s="8">
        <v>42646.0</v>
      </c>
      <c r="D1689" s="8">
        <v>42650.0</v>
      </c>
      <c r="E1689" s="4" t="s">
        <v>26</v>
      </c>
      <c r="F1689" s="4" t="s">
        <v>1323</v>
      </c>
      <c r="G1689" s="4" t="s">
        <v>1324</v>
      </c>
      <c r="H1689" s="4" t="s">
        <v>112</v>
      </c>
      <c r="I1689" s="4" t="s">
        <v>30</v>
      </c>
      <c r="J1689" s="4" t="s">
        <v>4429</v>
      </c>
      <c r="K1689" s="4" t="s">
        <v>48</v>
      </c>
      <c r="L1689" s="7">
        <v>92630.0</v>
      </c>
      <c r="M1689" s="4" t="s">
        <v>49</v>
      </c>
      <c r="N1689" s="4" t="s">
        <v>4430</v>
      </c>
      <c r="O1689" s="4" t="s">
        <v>51</v>
      </c>
      <c r="P1689" s="4" t="s">
        <v>297</v>
      </c>
      <c r="Q1689" s="4" t="s">
        <v>4431</v>
      </c>
      <c r="R1689" s="9">
        <v>6.16</v>
      </c>
      <c r="S1689" s="7">
        <v>2.0</v>
      </c>
      <c r="T1689" s="7">
        <v>0.0</v>
      </c>
      <c r="U1689" s="7">
        <v>2.9568</v>
      </c>
      <c r="V1689" s="10" t="str">
        <f t="shared" si="1"/>
        <v>2016-10</v>
      </c>
    </row>
    <row r="1690">
      <c r="A1690" s="7">
        <v>1689.0</v>
      </c>
      <c r="B1690" s="4" t="s">
        <v>4428</v>
      </c>
      <c r="C1690" s="8">
        <v>42646.0</v>
      </c>
      <c r="D1690" s="8">
        <v>42650.0</v>
      </c>
      <c r="E1690" s="4" t="s">
        <v>26</v>
      </c>
      <c r="F1690" s="4" t="s">
        <v>1323</v>
      </c>
      <c r="G1690" s="4" t="s">
        <v>1324</v>
      </c>
      <c r="H1690" s="4" t="s">
        <v>112</v>
      </c>
      <c r="I1690" s="4" t="s">
        <v>30</v>
      </c>
      <c r="J1690" s="4" t="s">
        <v>4429</v>
      </c>
      <c r="K1690" s="4" t="s">
        <v>48</v>
      </c>
      <c r="L1690" s="7">
        <v>92630.0</v>
      </c>
      <c r="M1690" s="4" t="s">
        <v>49</v>
      </c>
      <c r="N1690" s="4" t="s">
        <v>4432</v>
      </c>
      <c r="O1690" s="4" t="s">
        <v>35</v>
      </c>
      <c r="P1690" s="4" t="s">
        <v>263</v>
      </c>
      <c r="Q1690" s="4" t="s">
        <v>4433</v>
      </c>
      <c r="R1690" s="9">
        <v>915.136</v>
      </c>
      <c r="S1690" s="7">
        <v>4.0</v>
      </c>
      <c r="T1690" s="7">
        <v>0.2</v>
      </c>
      <c r="U1690" s="7">
        <v>102.9528</v>
      </c>
      <c r="V1690" s="10" t="str">
        <f t="shared" si="1"/>
        <v>2016-10</v>
      </c>
    </row>
    <row r="1691">
      <c r="A1691" s="7">
        <v>1690.0</v>
      </c>
      <c r="B1691" s="4" t="s">
        <v>4428</v>
      </c>
      <c r="C1691" s="8">
        <v>42646.0</v>
      </c>
      <c r="D1691" s="8">
        <v>42650.0</v>
      </c>
      <c r="E1691" s="4" t="s">
        <v>26</v>
      </c>
      <c r="F1691" s="4" t="s">
        <v>1323</v>
      </c>
      <c r="G1691" s="4" t="s">
        <v>1324</v>
      </c>
      <c r="H1691" s="4" t="s">
        <v>112</v>
      </c>
      <c r="I1691" s="4" t="s">
        <v>30</v>
      </c>
      <c r="J1691" s="4" t="s">
        <v>4429</v>
      </c>
      <c r="K1691" s="4" t="s">
        <v>48</v>
      </c>
      <c r="L1691" s="7">
        <v>92630.0</v>
      </c>
      <c r="M1691" s="4" t="s">
        <v>49</v>
      </c>
      <c r="N1691" s="4" t="s">
        <v>2725</v>
      </c>
      <c r="O1691" s="4" t="s">
        <v>51</v>
      </c>
      <c r="P1691" s="4" t="s">
        <v>124</v>
      </c>
      <c r="Q1691" s="4" t="s">
        <v>2726</v>
      </c>
      <c r="R1691" s="9">
        <v>8.56</v>
      </c>
      <c r="S1691" s="7">
        <v>2.0</v>
      </c>
      <c r="T1691" s="7">
        <v>0.0</v>
      </c>
      <c r="U1691" s="7">
        <v>3.852</v>
      </c>
      <c r="V1691" s="10" t="str">
        <f t="shared" si="1"/>
        <v>2016-10</v>
      </c>
    </row>
    <row r="1692">
      <c r="A1692" s="7">
        <v>1691.0</v>
      </c>
      <c r="B1692" s="4" t="s">
        <v>4428</v>
      </c>
      <c r="C1692" s="8">
        <v>42646.0</v>
      </c>
      <c r="D1692" s="8">
        <v>42650.0</v>
      </c>
      <c r="E1692" s="4" t="s">
        <v>26</v>
      </c>
      <c r="F1692" s="4" t="s">
        <v>1323</v>
      </c>
      <c r="G1692" s="4" t="s">
        <v>1324</v>
      </c>
      <c r="H1692" s="4" t="s">
        <v>112</v>
      </c>
      <c r="I1692" s="4" t="s">
        <v>30</v>
      </c>
      <c r="J1692" s="4" t="s">
        <v>4429</v>
      </c>
      <c r="K1692" s="4" t="s">
        <v>48</v>
      </c>
      <c r="L1692" s="7">
        <v>92630.0</v>
      </c>
      <c r="M1692" s="4" t="s">
        <v>49</v>
      </c>
      <c r="N1692" s="4" t="s">
        <v>4434</v>
      </c>
      <c r="O1692" s="4" t="s">
        <v>51</v>
      </c>
      <c r="P1692" s="4" t="s">
        <v>124</v>
      </c>
      <c r="Q1692" s="4" t="s">
        <v>4435</v>
      </c>
      <c r="R1692" s="9">
        <v>97.82</v>
      </c>
      <c r="S1692" s="7">
        <v>2.0</v>
      </c>
      <c r="T1692" s="7">
        <v>0.0</v>
      </c>
      <c r="U1692" s="7">
        <v>45.9754</v>
      </c>
      <c r="V1692" s="10" t="str">
        <f t="shared" si="1"/>
        <v>2016-10</v>
      </c>
    </row>
    <row r="1693">
      <c r="A1693" s="7">
        <v>1692.0</v>
      </c>
      <c r="B1693" s="4" t="s">
        <v>4436</v>
      </c>
      <c r="C1693" s="8">
        <v>42647.0</v>
      </c>
      <c r="D1693" s="8">
        <v>42647.0</v>
      </c>
      <c r="E1693" s="4" t="s">
        <v>212</v>
      </c>
      <c r="F1693" s="4" t="s">
        <v>3944</v>
      </c>
      <c r="G1693" s="4" t="s">
        <v>3945</v>
      </c>
      <c r="H1693" s="4" t="s">
        <v>46</v>
      </c>
      <c r="I1693" s="4" t="s">
        <v>30</v>
      </c>
      <c r="J1693" s="4" t="s">
        <v>4437</v>
      </c>
      <c r="K1693" s="4" t="s">
        <v>58</v>
      </c>
      <c r="L1693" s="7">
        <v>75056.0</v>
      </c>
      <c r="M1693" s="4" t="s">
        <v>59</v>
      </c>
      <c r="N1693" s="4" t="s">
        <v>4438</v>
      </c>
      <c r="O1693" s="4" t="s">
        <v>51</v>
      </c>
      <c r="P1693" s="4" t="s">
        <v>205</v>
      </c>
      <c r="Q1693" s="4" t="s">
        <v>4439</v>
      </c>
      <c r="R1693" s="9">
        <v>66.5632362139918</v>
      </c>
      <c r="S1693" s="7">
        <v>7.0</v>
      </c>
      <c r="T1693" s="7">
        <v>0.2</v>
      </c>
      <c r="U1693" s="7">
        <v>21.6330517695473</v>
      </c>
      <c r="V1693" s="10" t="str">
        <f t="shared" si="1"/>
        <v>2016-10</v>
      </c>
    </row>
    <row r="1694">
      <c r="A1694" s="7">
        <v>1693.0</v>
      </c>
      <c r="B1694" s="4" t="s">
        <v>4440</v>
      </c>
      <c r="C1694" s="8">
        <v>42647.0</v>
      </c>
      <c r="D1694" s="8">
        <v>42651.0</v>
      </c>
      <c r="E1694" s="4" t="s">
        <v>26</v>
      </c>
      <c r="F1694" s="4" t="s">
        <v>4441</v>
      </c>
      <c r="G1694" s="4" t="s">
        <v>4442</v>
      </c>
      <c r="H1694" s="4" t="s">
        <v>112</v>
      </c>
      <c r="I1694" s="4" t="s">
        <v>30</v>
      </c>
      <c r="J1694" s="4" t="s">
        <v>2824</v>
      </c>
      <c r="K1694" s="4" t="s">
        <v>2200</v>
      </c>
      <c r="L1694" s="7">
        <v>2908.0</v>
      </c>
      <c r="M1694" s="4" t="s">
        <v>33</v>
      </c>
      <c r="N1694" s="4" t="s">
        <v>4200</v>
      </c>
      <c r="O1694" s="4" t="s">
        <v>51</v>
      </c>
      <c r="P1694" s="4" t="s">
        <v>76</v>
      </c>
      <c r="Q1694" s="4" t="s">
        <v>4201</v>
      </c>
      <c r="R1694" s="9">
        <v>33.8653497942387</v>
      </c>
      <c r="S1694" s="7">
        <v>1.0</v>
      </c>
      <c r="T1694" s="7">
        <v>0.0</v>
      </c>
      <c r="U1694" s="7">
        <v>15.5780609053498</v>
      </c>
      <c r="V1694" s="10" t="str">
        <f t="shared" si="1"/>
        <v>2016-10</v>
      </c>
    </row>
    <row r="1695">
      <c r="A1695" s="7">
        <v>1694.0</v>
      </c>
      <c r="B1695" s="4" t="s">
        <v>4440</v>
      </c>
      <c r="C1695" s="8">
        <v>42647.0</v>
      </c>
      <c r="D1695" s="8">
        <v>42651.0</v>
      </c>
      <c r="E1695" s="4" t="s">
        <v>26</v>
      </c>
      <c r="F1695" s="4" t="s">
        <v>4441</v>
      </c>
      <c r="G1695" s="4" t="s">
        <v>4442</v>
      </c>
      <c r="H1695" s="4" t="s">
        <v>112</v>
      </c>
      <c r="I1695" s="4" t="s">
        <v>30</v>
      </c>
      <c r="J1695" s="4" t="s">
        <v>2824</v>
      </c>
      <c r="K1695" s="4" t="s">
        <v>2200</v>
      </c>
      <c r="L1695" s="7">
        <v>2908.0</v>
      </c>
      <c r="M1695" s="4" t="s">
        <v>33</v>
      </c>
      <c r="N1695" s="4" t="s">
        <v>3271</v>
      </c>
      <c r="O1695" s="4" t="s">
        <v>39</v>
      </c>
      <c r="P1695" s="4" t="s">
        <v>85</v>
      </c>
      <c r="Q1695" s="4" t="s">
        <v>3272</v>
      </c>
      <c r="R1695" s="9">
        <v>6015.4552962963</v>
      </c>
      <c r="S1695" s="7">
        <v>9.0</v>
      </c>
      <c r="T1695" s="7">
        <v>0.0</v>
      </c>
      <c r="U1695" s="7">
        <v>2887.41854222222</v>
      </c>
      <c r="V1695" s="10" t="str">
        <f t="shared" si="1"/>
        <v>2016-10</v>
      </c>
    </row>
    <row r="1696">
      <c r="A1696" s="7">
        <v>1695.0</v>
      </c>
      <c r="B1696" s="4" t="s">
        <v>4440</v>
      </c>
      <c r="C1696" s="8">
        <v>42647.0</v>
      </c>
      <c r="D1696" s="8">
        <v>42651.0</v>
      </c>
      <c r="E1696" s="4" t="s">
        <v>26</v>
      </c>
      <c r="F1696" s="4" t="s">
        <v>4441</v>
      </c>
      <c r="G1696" s="4" t="s">
        <v>4442</v>
      </c>
      <c r="H1696" s="4" t="s">
        <v>112</v>
      </c>
      <c r="I1696" s="4" t="s">
        <v>30</v>
      </c>
      <c r="J1696" s="4" t="s">
        <v>2824</v>
      </c>
      <c r="K1696" s="4" t="s">
        <v>2200</v>
      </c>
      <c r="L1696" s="7">
        <v>2908.0</v>
      </c>
      <c r="M1696" s="4" t="s">
        <v>33</v>
      </c>
      <c r="N1696" s="4" t="s">
        <v>4443</v>
      </c>
      <c r="O1696" s="4" t="s">
        <v>51</v>
      </c>
      <c r="P1696" s="4" t="s">
        <v>52</v>
      </c>
      <c r="Q1696" s="4" t="s">
        <v>4444</v>
      </c>
      <c r="R1696" s="9">
        <v>132.676419753086</v>
      </c>
      <c r="S1696" s="7">
        <v>3.0</v>
      </c>
      <c r="T1696" s="7">
        <v>0.0</v>
      </c>
      <c r="U1696" s="7">
        <v>38.4761617283951</v>
      </c>
      <c r="V1696" s="10" t="str">
        <f t="shared" si="1"/>
        <v>2016-10</v>
      </c>
    </row>
    <row r="1697">
      <c r="A1697" s="7">
        <v>1696.0</v>
      </c>
      <c r="B1697" s="4" t="s">
        <v>4445</v>
      </c>
      <c r="C1697" s="8">
        <v>42647.0</v>
      </c>
      <c r="D1697" s="8">
        <v>42652.0</v>
      </c>
      <c r="E1697" s="4" t="s">
        <v>26</v>
      </c>
      <c r="F1697" s="4" t="s">
        <v>4446</v>
      </c>
      <c r="G1697" s="4" t="s">
        <v>4447</v>
      </c>
      <c r="H1697" s="4" t="s">
        <v>46</v>
      </c>
      <c r="I1697" s="4" t="s">
        <v>30</v>
      </c>
      <c r="J1697" s="4" t="s">
        <v>1543</v>
      </c>
      <c r="K1697" s="4" t="s">
        <v>32</v>
      </c>
      <c r="L1697" s="7">
        <v>21215.0</v>
      </c>
      <c r="M1697" s="4" t="s">
        <v>33</v>
      </c>
      <c r="N1697" s="4" t="s">
        <v>1647</v>
      </c>
      <c r="O1697" s="4" t="s">
        <v>35</v>
      </c>
      <c r="P1697" s="4" t="s">
        <v>73</v>
      </c>
      <c r="Q1697" s="4" t="s">
        <v>1648</v>
      </c>
      <c r="R1697" s="9">
        <v>266.658437860082</v>
      </c>
      <c r="S1697" s="7">
        <v>2.0</v>
      </c>
      <c r="T1697" s="7">
        <v>0.3</v>
      </c>
      <c r="U1697" s="7">
        <v>-26.6658437860082</v>
      </c>
      <c r="V1697" s="10" t="str">
        <f t="shared" si="1"/>
        <v>2016-10</v>
      </c>
    </row>
    <row r="1698">
      <c r="A1698" s="7">
        <v>1697.0</v>
      </c>
      <c r="B1698" s="4" t="s">
        <v>4448</v>
      </c>
      <c r="C1698" s="8">
        <v>42647.0</v>
      </c>
      <c r="D1698" s="8">
        <v>42651.0</v>
      </c>
      <c r="E1698" s="4" t="s">
        <v>26</v>
      </c>
      <c r="F1698" s="4" t="s">
        <v>2169</v>
      </c>
      <c r="G1698" s="4" t="s">
        <v>2170</v>
      </c>
      <c r="H1698" s="4" t="s">
        <v>29</v>
      </c>
      <c r="I1698" s="4" t="s">
        <v>30</v>
      </c>
      <c r="J1698" s="4" t="s">
        <v>4449</v>
      </c>
      <c r="K1698" s="4" t="s">
        <v>102</v>
      </c>
      <c r="L1698" s="7">
        <v>33134.0</v>
      </c>
      <c r="M1698" s="4" t="s">
        <v>83</v>
      </c>
      <c r="N1698" s="4" t="s">
        <v>4450</v>
      </c>
      <c r="O1698" s="4" t="s">
        <v>39</v>
      </c>
      <c r="P1698" s="4" t="s">
        <v>40</v>
      </c>
      <c r="Q1698" s="4" t="s">
        <v>4451</v>
      </c>
      <c r="R1698" s="9">
        <v>39.0590466091452</v>
      </c>
      <c r="S1698" s="7">
        <v>3.0</v>
      </c>
      <c r="T1698" s="7">
        <v>0.2</v>
      </c>
      <c r="U1698" s="7">
        <v>14.6471424784294</v>
      </c>
      <c r="V1698" s="10" t="str">
        <f t="shared" si="1"/>
        <v>2016-10</v>
      </c>
    </row>
    <row r="1699">
      <c r="A1699" s="7">
        <v>1698.0</v>
      </c>
      <c r="B1699" s="4" t="s">
        <v>4448</v>
      </c>
      <c r="C1699" s="8">
        <v>42647.0</v>
      </c>
      <c r="D1699" s="8">
        <v>42651.0</v>
      </c>
      <c r="E1699" s="4" t="s">
        <v>26</v>
      </c>
      <c r="F1699" s="4" t="s">
        <v>2169</v>
      </c>
      <c r="G1699" s="4" t="s">
        <v>2170</v>
      </c>
      <c r="H1699" s="4" t="s">
        <v>29</v>
      </c>
      <c r="I1699" s="4" t="s">
        <v>30</v>
      </c>
      <c r="J1699" s="4" t="s">
        <v>4449</v>
      </c>
      <c r="K1699" s="4" t="s">
        <v>102</v>
      </c>
      <c r="L1699" s="7">
        <v>33134.0</v>
      </c>
      <c r="M1699" s="4" t="s">
        <v>83</v>
      </c>
      <c r="N1699" s="4" t="s">
        <v>4452</v>
      </c>
      <c r="O1699" s="4" t="s">
        <v>35</v>
      </c>
      <c r="P1699" s="4" t="s">
        <v>121</v>
      </c>
      <c r="Q1699" s="4" t="s">
        <v>4453</v>
      </c>
      <c r="R1699" s="9">
        <v>8.61979576357157</v>
      </c>
      <c r="S1699" s="7">
        <v>3.0</v>
      </c>
      <c r="T1699" s="7">
        <v>0.2</v>
      </c>
      <c r="U1699" s="7">
        <v>1.9394540468036</v>
      </c>
      <c r="V1699" s="10" t="str">
        <f t="shared" si="1"/>
        <v>2016-10</v>
      </c>
    </row>
    <row r="1700">
      <c r="A1700" s="7">
        <v>1699.0</v>
      </c>
      <c r="B1700" s="4" t="s">
        <v>4454</v>
      </c>
      <c r="C1700" s="8">
        <v>42649.0</v>
      </c>
      <c r="D1700" s="8">
        <v>42649.0</v>
      </c>
      <c r="E1700" s="4" t="s">
        <v>212</v>
      </c>
      <c r="F1700" s="4" t="s">
        <v>4455</v>
      </c>
      <c r="G1700" s="4" t="s">
        <v>4456</v>
      </c>
      <c r="H1700" s="4" t="s">
        <v>46</v>
      </c>
      <c r="I1700" s="4" t="s">
        <v>30</v>
      </c>
      <c r="J1700" s="4" t="s">
        <v>555</v>
      </c>
      <c r="K1700" s="4" t="s">
        <v>71</v>
      </c>
      <c r="L1700" s="7">
        <v>74133.0</v>
      </c>
      <c r="M1700" s="4" t="s">
        <v>59</v>
      </c>
      <c r="N1700" s="4" t="s">
        <v>3989</v>
      </c>
      <c r="O1700" s="4" t="s">
        <v>51</v>
      </c>
      <c r="P1700" s="4" t="s">
        <v>76</v>
      </c>
      <c r="Q1700" s="4" t="s">
        <v>4147</v>
      </c>
      <c r="R1700" s="9">
        <v>32.1624074074074</v>
      </c>
      <c r="S1700" s="7">
        <v>5.0</v>
      </c>
      <c r="T1700" s="7">
        <v>0.0</v>
      </c>
      <c r="U1700" s="7">
        <v>16.0812037037037</v>
      </c>
      <c r="V1700" s="10" t="str">
        <f t="shared" si="1"/>
        <v>2016-10</v>
      </c>
    </row>
    <row r="1701">
      <c r="A1701" s="7">
        <v>1700.0</v>
      </c>
      <c r="B1701" s="4" t="s">
        <v>4457</v>
      </c>
      <c r="C1701" s="8">
        <v>42649.0</v>
      </c>
      <c r="D1701" s="8">
        <v>42650.0</v>
      </c>
      <c r="E1701" s="4" t="s">
        <v>43</v>
      </c>
      <c r="F1701" s="4" t="s">
        <v>3758</v>
      </c>
      <c r="G1701" s="4" t="s">
        <v>3759</v>
      </c>
      <c r="H1701" s="4" t="s">
        <v>112</v>
      </c>
      <c r="I1701" s="4" t="s">
        <v>30</v>
      </c>
      <c r="J1701" s="4" t="s">
        <v>4458</v>
      </c>
      <c r="K1701" s="4" t="s">
        <v>741</v>
      </c>
      <c r="L1701" s="7">
        <v>81001.0</v>
      </c>
      <c r="M1701" s="4" t="s">
        <v>49</v>
      </c>
      <c r="N1701" s="4" t="s">
        <v>4459</v>
      </c>
      <c r="O1701" s="4" t="s">
        <v>39</v>
      </c>
      <c r="P1701" s="4" t="s">
        <v>446</v>
      </c>
      <c r="Q1701" s="4" t="s">
        <v>4460</v>
      </c>
      <c r="R1701" s="9">
        <v>703.71</v>
      </c>
      <c r="S1701" s="7">
        <v>6.0</v>
      </c>
      <c r="T1701" s="7">
        <v>0.7</v>
      </c>
      <c r="U1701" s="7">
        <v>-938.28</v>
      </c>
      <c r="V1701" s="10" t="str">
        <f t="shared" si="1"/>
        <v>2016-10</v>
      </c>
    </row>
    <row r="1702">
      <c r="A1702" s="7">
        <v>1701.0</v>
      </c>
      <c r="B1702" s="4" t="s">
        <v>4457</v>
      </c>
      <c r="C1702" s="8">
        <v>42649.0</v>
      </c>
      <c r="D1702" s="8">
        <v>42650.0</v>
      </c>
      <c r="E1702" s="4" t="s">
        <v>43</v>
      </c>
      <c r="F1702" s="4" t="s">
        <v>3758</v>
      </c>
      <c r="G1702" s="4" t="s">
        <v>3759</v>
      </c>
      <c r="H1702" s="4" t="s">
        <v>112</v>
      </c>
      <c r="I1702" s="4" t="s">
        <v>30</v>
      </c>
      <c r="J1702" s="4" t="s">
        <v>4458</v>
      </c>
      <c r="K1702" s="4" t="s">
        <v>741</v>
      </c>
      <c r="L1702" s="7">
        <v>81001.0</v>
      </c>
      <c r="M1702" s="4" t="s">
        <v>49</v>
      </c>
      <c r="N1702" s="4" t="s">
        <v>2159</v>
      </c>
      <c r="O1702" s="4" t="s">
        <v>51</v>
      </c>
      <c r="P1702" s="4" t="s">
        <v>76</v>
      </c>
      <c r="Q1702" s="4" t="s">
        <v>2160</v>
      </c>
      <c r="R1702" s="9">
        <v>17.904</v>
      </c>
      <c r="S1702" s="7">
        <v>4.0</v>
      </c>
      <c r="T1702" s="7">
        <v>0.7</v>
      </c>
      <c r="U1702" s="7">
        <v>-14.92</v>
      </c>
      <c r="V1702" s="10" t="str">
        <f t="shared" si="1"/>
        <v>2016-10</v>
      </c>
    </row>
    <row r="1703">
      <c r="A1703" s="7">
        <v>1702.0</v>
      </c>
      <c r="B1703" s="4" t="s">
        <v>4457</v>
      </c>
      <c r="C1703" s="8">
        <v>42649.0</v>
      </c>
      <c r="D1703" s="8">
        <v>42650.0</v>
      </c>
      <c r="E1703" s="4" t="s">
        <v>43</v>
      </c>
      <c r="F1703" s="4" t="s">
        <v>3758</v>
      </c>
      <c r="G1703" s="4" t="s">
        <v>3759</v>
      </c>
      <c r="H1703" s="4" t="s">
        <v>112</v>
      </c>
      <c r="I1703" s="4" t="s">
        <v>30</v>
      </c>
      <c r="J1703" s="4" t="s">
        <v>4458</v>
      </c>
      <c r="K1703" s="4" t="s">
        <v>741</v>
      </c>
      <c r="L1703" s="7">
        <v>81001.0</v>
      </c>
      <c r="M1703" s="4" t="s">
        <v>49</v>
      </c>
      <c r="N1703" s="4" t="s">
        <v>4461</v>
      </c>
      <c r="O1703" s="4" t="s">
        <v>51</v>
      </c>
      <c r="P1703" s="4" t="s">
        <v>76</v>
      </c>
      <c r="Q1703" s="4" t="s">
        <v>4462</v>
      </c>
      <c r="R1703" s="9">
        <v>11.976</v>
      </c>
      <c r="S1703" s="7">
        <v>4.0</v>
      </c>
      <c r="T1703" s="7">
        <v>0.7</v>
      </c>
      <c r="U1703" s="7">
        <v>-9.1816</v>
      </c>
      <c r="V1703" s="10" t="str">
        <f t="shared" si="1"/>
        <v>2016-10</v>
      </c>
    </row>
    <row r="1704">
      <c r="A1704" s="7">
        <v>1703.0</v>
      </c>
      <c r="B1704" s="4" t="s">
        <v>4457</v>
      </c>
      <c r="C1704" s="8">
        <v>42649.0</v>
      </c>
      <c r="D1704" s="8">
        <v>42650.0</v>
      </c>
      <c r="E1704" s="4" t="s">
        <v>43</v>
      </c>
      <c r="F1704" s="4" t="s">
        <v>3758</v>
      </c>
      <c r="G1704" s="4" t="s">
        <v>3759</v>
      </c>
      <c r="H1704" s="4" t="s">
        <v>112</v>
      </c>
      <c r="I1704" s="4" t="s">
        <v>30</v>
      </c>
      <c r="J1704" s="4" t="s">
        <v>4458</v>
      </c>
      <c r="K1704" s="4" t="s">
        <v>741</v>
      </c>
      <c r="L1704" s="7">
        <v>81001.0</v>
      </c>
      <c r="M1704" s="4" t="s">
        <v>49</v>
      </c>
      <c r="N1704" s="4" t="s">
        <v>4463</v>
      </c>
      <c r="O1704" s="4" t="s">
        <v>39</v>
      </c>
      <c r="P1704" s="4" t="s">
        <v>61</v>
      </c>
      <c r="Q1704" s="4" t="s">
        <v>4464</v>
      </c>
      <c r="R1704" s="9">
        <v>67.96</v>
      </c>
      <c r="S1704" s="7">
        <v>5.0</v>
      </c>
      <c r="T1704" s="7">
        <v>0.2</v>
      </c>
      <c r="U1704" s="7">
        <v>0.8495</v>
      </c>
      <c r="V1704" s="10" t="str">
        <f t="shared" si="1"/>
        <v>2016-10</v>
      </c>
    </row>
    <row r="1705">
      <c r="A1705" s="7">
        <v>1704.0</v>
      </c>
      <c r="B1705" s="4" t="s">
        <v>4465</v>
      </c>
      <c r="C1705" s="8">
        <v>42650.0</v>
      </c>
      <c r="D1705" s="8">
        <v>42656.0</v>
      </c>
      <c r="E1705" s="4" t="s">
        <v>26</v>
      </c>
      <c r="F1705" s="4" t="s">
        <v>375</v>
      </c>
      <c r="G1705" s="4" t="s">
        <v>376</v>
      </c>
      <c r="H1705" s="4" t="s">
        <v>46</v>
      </c>
      <c r="I1705" s="4" t="s">
        <v>30</v>
      </c>
      <c r="J1705" s="4" t="s">
        <v>47</v>
      </c>
      <c r="K1705" s="4" t="s">
        <v>48</v>
      </c>
      <c r="L1705" s="7">
        <v>90049.0</v>
      </c>
      <c r="M1705" s="4" t="s">
        <v>49</v>
      </c>
      <c r="N1705" s="4" t="s">
        <v>4356</v>
      </c>
      <c r="O1705" s="4" t="s">
        <v>51</v>
      </c>
      <c r="P1705" s="4" t="s">
        <v>76</v>
      </c>
      <c r="Q1705" s="4" t="s">
        <v>4357</v>
      </c>
      <c r="R1705" s="9">
        <v>27.264</v>
      </c>
      <c r="S1705" s="7">
        <v>2.0</v>
      </c>
      <c r="T1705" s="7">
        <v>0.2</v>
      </c>
      <c r="U1705" s="7">
        <v>8.8608</v>
      </c>
      <c r="V1705" s="10" t="str">
        <f t="shared" si="1"/>
        <v>2016-10</v>
      </c>
    </row>
    <row r="1706">
      <c r="A1706" s="7">
        <v>1705.0</v>
      </c>
      <c r="B1706" s="4" t="s">
        <v>4466</v>
      </c>
      <c r="C1706" s="8">
        <v>42650.0</v>
      </c>
      <c r="D1706" s="8">
        <v>42652.0</v>
      </c>
      <c r="E1706" s="4" t="s">
        <v>43</v>
      </c>
      <c r="F1706" s="4" t="s">
        <v>253</v>
      </c>
      <c r="G1706" s="4" t="s">
        <v>254</v>
      </c>
      <c r="H1706" s="4" t="s">
        <v>29</v>
      </c>
      <c r="I1706" s="4" t="s">
        <v>30</v>
      </c>
      <c r="J1706" s="4" t="s">
        <v>4467</v>
      </c>
      <c r="K1706" s="4" t="s">
        <v>164</v>
      </c>
      <c r="L1706" s="7">
        <v>99207.0</v>
      </c>
      <c r="M1706" s="4" t="s">
        <v>49</v>
      </c>
      <c r="N1706" s="4" t="s">
        <v>2342</v>
      </c>
      <c r="O1706" s="4" t="s">
        <v>39</v>
      </c>
      <c r="P1706" s="4" t="s">
        <v>446</v>
      </c>
      <c r="Q1706" s="4" t="s">
        <v>2343</v>
      </c>
      <c r="R1706" s="9">
        <v>837.6</v>
      </c>
      <c r="S1706" s="7">
        <v>3.0</v>
      </c>
      <c r="T1706" s="7">
        <v>0.2</v>
      </c>
      <c r="U1706" s="7">
        <v>62.82</v>
      </c>
      <c r="V1706" s="10" t="str">
        <f t="shared" si="1"/>
        <v>2016-10</v>
      </c>
    </row>
    <row r="1707">
      <c r="A1707" s="7">
        <v>1706.0</v>
      </c>
      <c r="B1707" s="4" t="s">
        <v>4468</v>
      </c>
      <c r="C1707" s="8">
        <v>42650.0</v>
      </c>
      <c r="D1707" s="8">
        <v>42655.0</v>
      </c>
      <c r="E1707" s="4" t="s">
        <v>26</v>
      </c>
      <c r="F1707" s="4" t="s">
        <v>1840</v>
      </c>
      <c r="G1707" s="4" t="s">
        <v>1841</v>
      </c>
      <c r="H1707" s="4" t="s">
        <v>46</v>
      </c>
      <c r="I1707" s="4" t="s">
        <v>30</v>
      </c>
      <c r="J1707" s="4" t="s">
        <v>47</v>
      </c>
      <c r="K1707" s="4" t="s">
        <v>48</v>
      </c>
      <c r="L1707" s="7">
        <v>90032.0</v>
      </c>
      <c r="M1707" s="4" t="s">
        <v>49</v>
      </c>
      <c r="N1707" s="4" t="s">
        <v>4469</v>
      </c>
      <c r="O1707" s="4" t="s">
        <v>51</v>
      </c>
      <c r="P1707" s="4" t="s">
        <v>124</v>
      </c>
      <c r="Q1707" s="4" t="s">
        <v>4470</v>
      </c>
      <c r="R1707" s="9">
        <v>10.56</v>
      </c>
      <c r="S1707" s="7">
        <v>2.0</v>
      </c>
      <c r="T1707" s="7">
        <v>0.0</v>
      </c>
      <c r="U1707" s="7">
        <v>5.0688</v>
      </c>
      <c r="V1707" s="10" t="str">
        <f t="shared" si="1"/>
        <v>2016-10</v>
      </c>
    </row>
    <row r="1708">
      <c r="A1708" s="7">
        <v>1707.0</v>
      </c>
      <c r="B1708" s="4" t="s">
        <v>4471</v>
      </c>
      <c r="C1708" s="8">
        <v>42650.0</v>
      </c>
      <c r="D1708" s="8">
        <v>42653.0</v>
      </c>
      <c r="E1708" s="4" t="s">
        <v>43</v>
      </c>
      <c r="F1708" s="4" t="s">
        <v>2614</v>
      </c>
      <c r="G1708" s="4" t="s">
        <v>2615</v>
      </c>
      <c r="H1708" s="4" t="s">
        <v>112</v>
      </c>
      <c r="I1708" s="4" t="s">
        <v>30</v>
      </c>
      <c r="J1708" s="4" t="s">
        <v>90</v>
      </c>
      <c r="K1708" s="4" t="s">
        <v>91</v>
      </c>
      <c r="L1708" s="7">
        <v>19143.0</v>
      </c>
      <c r="M1708" s="4" t="s">
        <v>33</v>
      </c>
      <c r="N1708" s="4" t="s">
        <v>4472</v>
      </c>
      <c r="O1708" s="4" t="s">
        <v>51</v>
      </c>
      <c r="P1708" s="4" t="s">
        <v>297</v>
      </c>
      <c r="Q1708" s="4" t="s">
        <v>4473</v>
      </c>
      <c r="R1708" s="9">
        <v>5.4958353909465</v>
      </c>
      <c r="S1708" s="7">
        <v>2.0</v>
      </c>
      <c r="T1708" s="7">
        <v>0.2</v>
      </c>
      <c r="U1708" s="7">
        <v>1.92354238683128</v>
      </c>
      <c r="V1708" s="10" t="str">
        <f t="shared" si="1"/>
        <v>2016-10</v>
      </c>
    </row>
    <row r="1709">
      <c r="A1709" s="7">
        <v>1708.0</v>
      </c>
      <c r="B1709" s="4" t="s">
        <v>4474</v>
      </c>
      <c r="C1709" s="8">
        <v>42650.0</v>
      </c>
      <c r="D1709" s="8">
        <v>42654.0</v>
      </c>
      <c r="E1709" s="4" t="s">
        <v>26</v>
      </c>
      <c r="F1709" s="4" t="s">
        <v>4475</v>
      </c>
      <c r="G1709" s="4" t="s">
        <v>4476</v>
      </c>
      <c r="H1709" s="4" t="s">
        <v>46</v>
      </c>
      <c r="I1709" s="4" t="s">
        <v>30</v>
      </c>
      <c r="J1709" s="4" t="s">
        <v>4477</v>
      </c>
      <c r="K1709" s="4" t="s">
        <v>164</v>
      </c>
      <c r="L1709" s="7">
        <v>98270.0</v>
      </c>
      <c r="M1709" s="4" t="s">
        <v>49</v>
      </c>
      <c r="N1709" s="4" t="s">
        <v>3421</v>
      </c>
      <c r="O1709" s="4" t="s">
        <v>51</v>
      </c>
      <c r="P1709" s="4" t="s">
        <v>272</v>
      </c>
      <c r="Q1709" s="4" t="s">
        <v>3422</v>
      </c>
      <c r="R1709" s="9">
        <v>93.36</v>
      </c>
      <c r="S1709" s="7">
        <v>12.0</v>
      </c>
      <c r="T1709" s="7">
        <v>0.0</v>
      </c>
      <c r="U1709" s="7">
        <v>0.9336</v>
      </c>
      <c r="V1709" s="10" t="str">
        <f t="shared" si="1"/>
        <v>2016-10</v>
      </c>
    </row>
    <row r="1710">
      <c r="A1710" s="7">
        <v>1709.0</v>
      </c>
      <c r="B1710" s="4" t="s">
        <v>4478</v>
      </c>
      <c r="C1710" s="8">
        <v>42651.0</v>
      </c>
      <c r="D1710" s="8">
        <v>42657.0</v>
      </c>
      <c r="E1710" s="4" t="s">
        <v>26</v>
      </c>
      <c r="F1710" s="4" t="s">
        <v>4479</v>
      </c>
      <c r="G1710" s="4" t="s">
        <v>4480</v>
      </c>
      <c r="H1710" s="4" t="s">
        <v>29</v>
      </c>
      <c r="I1710" s="4" t="s">
        <v>30</v>
      </c>
      <c r="J1710" s="4" t="s">
        <v>455</v>
      </c>
      <c r="K1710" s="4" t="s">
        <v>58</v>
      </c>
      <c r="L1710" s="7">
        <v>77070.0</v>
      </c>
      <c r="M1710" s="4" t="s">
        <v>59</v>
      </c>
      <c r="N1710" s="4" t="s">
        <v>4481</v>
      </c>
      <c r="O1710" s="4" t="s">
        <v>35</v>
      </c>
      <c r="P1710" s="4" t="s">
        <v>121</v>
      </c>
      <c r="Q1710" s="4" t="s">
        <v>4482</v>
      </c>
      <c r="R1710" s="9">
        <v>57.6918650205761</v>
      </c>
      <c r="S1710" s="7">
        <v>8.0</v>
      </c>
      <c r="T1710" s="7">
        <v>0.6</v>
      </c>
      <c r="U1710" s="7">
        <v>-36.0574156378601</v>
      </c>
      <c r="V1710" s="10" t="str">
        <f t="shared" si="1"/>
        <v>2016-10</v>
      </c>
    </row>
    <row r="1711">
      <c r="A1711" s="7">
        <v>1710.0</v>
      </c>
      <c r="B1711" s="4" t="s">
        <v>4483</v>
      </c>
      <c r="C1711" s="8">
        <v>42651.0</v>
      </c>
      <c r="D1711" s="8">
        <v>42651.0</v>
      </c>
      <c r="E1711" s="4" t="s">
        <v>212</v>
      </c>
      <c r="F1711" s="4" t="s">
        <v>4484</v>
      </c>
      <c r="G1711" s="4" t="s">
        <v>4485</v>
      </c>
      <c r="H1711" s="4" t="s">
        <v>46</v>
      </c>
      <c r="I1711" s="4" t="s">
        <v>30</v>
      </c>
      <c r="J1711" s="4" t="s">
        <v>47</v>
      </c>
      <c r="K1711" s="4" t="s">
        <v>48</v>
      </c>
      <c r="L1711" s="7">
        <v>90036.0</v>
      </c>
      <c r="M1711" s="4" t="s">
        <v>49</v>
      </c>
      <c r="N1711" s="4" t="s">
        <v>2957</v>
      </c>
      <c r="O1711" s="4" t="s">
        <v>51</v>
      </c>
      <c r="P1711" s="4" t="s">
        <v>124</v>
      </c>
      <c r="Q1711" s="4" t="s">
        <v>2958</v>
      </c>
      <c r="R1711" s="9">
        <v>61.96</v>
      </c>
      <c r="S1711" s="7">
        <v>2.0</v>
      </c>
      <c r="T1711" s="7">
        <v>0.0</v>
      </c>
      <c r="U1711" s="7">
        <v>27.882</v>
      </c>
      <c r="V1711" s="10" t="str">
        <f t="shared" si="1"/>
        <v>2016-10</v>
      </c>
    </row>
    <row r="1712">
      <c r="A1712" s="7">
        <v>1711.0</v>
      </c>
      <c r="B1712" s="4" t="s">
        <v>4486</v>
      </c>
      <c r="C1712" s="8">
        <v>42651.0</v>
      </c>
      <c r="D1712" s="8">
        <v>42658.0</v>
      </c>
      <c r="E1712" s="4" t="s">
        <v>26</v>
      </c>
      <c r="F1712" s="4" t="s">
        <v>4487</v>
      </c>
      <c r="G1712" s="4" t="s">
        <v>4488</v>
      </c>
      <c r="H1712" s="4" t="s">
        <v>112</v>
      </c>
      <c r="I1712" s="4" t="s">
        <v>30</v>
      </c>
      <c r="J1712" s="4" t="s">
        <v>57</v>
      </c>
      <c r="K1712" s="4" t="s">
        <v>58</v>
      </c>
      <c r="L1712" s="7">
        <v>78207.0</v>
      </c>
      <c r="M1712" s="4" t="s">
        <v>59</v>
      </c>
      <c r="N1712" s="4" t="s">
        <v>3917</v>
      </c>
      <c r="O1712" s="4" t="s">
        <v>51</v>
      </c>
      <c r="P1712" s="4" t="s">
        <v>297</v>
      </c>
      <c r="Q1712" s="4" t="s">
        <v>3918</v>
      </c>
      <c r="R1712" s="9">
        <v>67.0989234567901</v>
      </c>
      <c r="S1712" s="7">
        <v>6.0</v>
      </c>
      <c r="T1712" s="7">
        <v>0.2</v>
      </c>
      <c r="U1712" s="7">
        <v>22.6458866666667</v>
      </c>
      <c r="V1712" s="10" t="str">
        <f t="shared" si="1"/>
        <v>2016-10</v>
      </c>
    </row>
    <row r="1713">
      <c r="A1713" s="7">
        <v>1712.0</v>
      </c>
      <c r="B1713" s="4" t="s">
        <v>4489</v>
      </c>
      <c r="C1713" s="8">
        <v>42651.0</v>
      </c>
      <c r="D1713" s="8">
        <v>42656.0</v>
      </c>
      <c r="E1713" s="4" t="s">
        <v>26</v>
      </c>
      <c r="F1713" s="4" t="s">
        <v>4490</v>
      </c>
      <c r="G1713" s="4" t="s">
        <v>4491</v>
      </c>
      <c r="H1713" s="4" t="s">
        <v>46</v>
      </c>
      <c r="I1713" s="4" t="s">
        <v>30</v>
      </c>
      <c r="J1713" s="4" t="s">
        <v>81</v>
      </c>
      <c r="K1713" s="4" t="s">
        <v>82</v>
      </c>
      <c r="L1713" s="7">
        <v>28205.0</v>
      </c>
      <c r="M1713" s="4" t="s">
        <v>83</v>
      </c>
      <c r="N1713" s="4" t="s">
        <v>4492</v>
      </c>
      <c r="O1713" s="4" t="s">
        <v>51</v>
      </c>
      <c r="P1713" s="4" t="s">
        <v>52</v>
      </c>
      <c r="Q1713" s="4" t="s">
        <v>4493</v>
      </c>
      <c r="R1713" s="9">
        <v>287.753839804636</v>
      </c>
      <c r="S1713" s="7">
        <v>5.0</v>
      </c>
      <c r="T1713" s="7">
        <v>0.2</v>
      </c>
      <c r="U1713" s="7">
        <v>-50.3569219658113</v>
      </c>
      <c r="V1713" s="10" t="str">
        <f t="shared" si="1"/>
        <v>2016-10</v>
      </c>
    </row>
    <row r="1714">
      <c r="A1714" s="7">
        <v>1713.0</v>
      </c>
      <c r="B1714" s="4" t="s">
        <v>4494</v>
      </c>
      <c r="C1714" s="8">
        <v>42652.0</v>
      </c>
      <c r="D1714" s="8">
        <v>42658.0</v>
      </c>
      <c r="E1714" s="4" t="s">
        <v>26</v>
      </c>
      <c r="F1714" s="4" t="s">
        <v>4495</v>
      </c>
      <c r="G1714" s="4" t="s">
        <v>4496</v>
      </c>
      <c r="H1714" s="4" t="s">
        <v>29</v>
      </c>
      <c r="I1714" s="4" t="s">
        <v>30</v>
      </c>
      <c r="J1714" s="4" t="s">
        <v>1355</v>
      </c>
      <c r="K1714" s="4" t="s">
        <v>157</v>
      </c>
      <c r="L1714" s="7">
        <v>45373.0</v>
      </c>
      <c r="M1714" s="4" t="s">
        <v>33</v>
      </c>
      <c r="N1714" s="4" t="s">
        <v>556</v>
      </c>
      <c r="O1714" s="4" t="s">
        <v>39</v>
      </c>
      <c r="P1714" s="4" t="s">
        <v>40</v>
      </c>
      <c r="Q1714" s="4" t="s">
        <v>557</v>
      </c>
      <c r="R1714" s="9">
        <v>26.7584</v>
      </c>
      <c r="S1714" s="7">
        <v>4.0</v>
      </c>
      <c r="T1714" s="7">
        <v>0.4</v>
      </c>
      <c r="U1714" s="7">
        <v>-17.39296</v>
      </c>
      <c r="V1714" s="10" t="str">
        <f t="shared" si="1"/>
        <v>2016-10</v>
      </c>
    </row>
    <row r="1715">
      <c r="A1715" s="7">
        <v>1714.0</v>
      </c>
      <c r="B1715" s="4" t="s">
        <v>4497</v>
      </c>
      <c r="C1715" s="8">
        <v>42652.0</v>
      </c>
      <c r="D1715" s="8">
        <v>42654.0</v>
      </c>
      <c r="E1715" s="4" t="s">
        <v>98</v>
      </c>
      <c r="F1715" s="4" t="s">
        <v>1053</v>
      </c>
      <c r="G1715" s="4" t="s">
        <v>1054</v>
      </c>
      <c r="H1715" s="4" t="s">
        <v>29</v>
      </c>
      <c r="I1715" s="4" t="s">
        <v>30</v>
      </c>
      <c r="J1715" s="4" t="s">
        <v>90</v>
      </c>
      <c r="K1715" s="4" t="s">
        <v>91</v>
      </c>
      <c r="L1715" s="7">
        <v>19143.0</v>
      </c>
      <c r="M1715" s="4" t="s">
        <v>33</v>
      </c>
      <c r="N1715" s="4" t="s">
        <v>4498</v>
      </c>
      <c r="O1715" s="4" t="s">
        <v>51</v>
      </c>
      <c r="P1715" s="4" t="s">
        <v>124</v>
      </c>
      <c r="Q1715" s="4" t="s">
        <v>4499</v>
      </c>
      <c r="R1715" s="9">
        <v>21.3567209876543</v>
      </c>
      <c r="S1715" s="7">
        <v>4.0</v>
      </c>
      <c r="T1715" s="7">
        <v>0.2</v>
      </c>
      <c r="U1715" s="7">
        <v>6.67397530864198</v>
      </c>
      <c r="V1715" s="10" t="str">
        <f t="shared" si="1"/>
        <v>2016-10</v>
      </c>
    </row>
    <row r="1716">
      <c r="A1716" s="7">
        <v>1715.0</v>
      </c>
      <c r="B1716" s="4" t="s">
        <v>4497</v>
      </c>
      <c r="C1716" s="8">
        <v>42652.0</v>
      </c>
      <c r="D1716" s="8">
        <v>42654.0</v>
      </c>
      <c r="E1716" s="4" t="s">
        <v>98</v>
      </c>
      <c r="F1716" s="4" t="s">
        <v>1053</v>
      </c>
      <c r="G1716" s="4" t="s">
        <v>1054</v>
      </c>
      <c r="H1716" s="4" t="s">
        <v>29</v>
      </c>
      <c r="I1716" s="4" t="s">
        <v>30</v>
      </c>
      <c r="J1716" s="4" t="s">
        <v>90</v>
      </c>
      <c r="K1716" s="4" t="s">
        <v>91</v>
      </c>
      <c r="L1716" s="7">
        <v>19143.0</v>
      </c>
      <c r="M1716" s="4" t="s">
        <v>33</v>
      </c>
      <c r="N1716" s="4" t="s">
        <v>3514</v>
      </c>
      <c r="O1716" s="4" t="s">
        <v>35</v>
      </c>
      <c r="P1716" s="4" t="s">
        <v>121</v>
      </c>
      <c r="Q1716" s="4" t="s">
        <v>3515</v>
      </c>
      <c r="R1716" s="9">
        <v>371.456948148148</v>
      </c>
      <c r="S1716" s="7">
        <v>4.0</v>
      </c>
      <c r="T1716" s="7">
        <v>0.2</v>
      </c>
      <c r="U1716" s="7">
        <v>-27.8592711111111</v>
      </c>
      <c r="V1716" s="10" t="str">
        <f t="shared" si="1"/>
        <v>2016-10</v>
      </c>
    </row>
    <row r="1717">
      <c r="A1717" s="7">
        <v>1716.0</v>
      </c>
      <c r="B1717" s="4" t="s">
        <v>4500</v>
      </c>
      <c r="C1717" s="8">
        <v>42652.0</v>
      </c>
      <c r="D1717" s="8">
        <v>42657.0</v>
      </c>
      <c r="E1717" s="4" t="s">
        <v>26</v>
      </c>
      <c r="F1717" s="4" t="s">
        <v>4501</v>
      </c>
      <c r="G1717" s="4" t="s">
        <v>4502</v>
      </c>
      <c r="H1717" s="4" t="s">
        <v>112</v>
      </c>
      <c r="I1717" s="4" t="s">
        <v>30</v>
      </c>
      <c r="J1717" s="4" t="s">
        <v>1701</v>
      </c>
      <c r="K1717" s="4" t="s">
        <v>469</v>
      </c>
      <c r="L1717" s="7">
        <v>85023.0</v>
      </c>
      <c r="M1717" s="4" t="s">
        <v>49</v>
      </c>
      <c r="N1717" s="4" t="s">
        <v>4503</v>
      </c>
      <c r="O1717" s="4" t="s">
        <v>51</v>
      </c>
      <c r="P1717" s="4" t="s">
        <v>93</v>
      </c>
      <c r="Q1717" s="4" t="s">
        <v>4504</v>
      </c>
      <c r="R1717" s="9">
        <v>1.408</v>
      </c>
      <c r="S1717" s="7">
        <v>1.0</v>
      </c>
      <c r="T1717" s="7">
        <v>0.2</v>
      </c>
      <c r="U1717" s="7">
        <v>0.1584</v>
      </c>
      <c r="V1717" s="10" t="str">
        <f t="shared" si="1"/>
        <v>2016-10</v>
      </c>
    </row>
    <row r="1718">
      <c r="A1718" s="7">
        <v>1717.0</v>
      </c>
      <c r="B1718" s="4" t="s">
        <v>4500</v>
      </c>
      <c r="C1718" s="8">
        <v>42652.0</v>
      </c>
      <c r="D1718" s="8">
        <v>42657.0</v>
      </c>
      <c r="E1718" s="4" t="s">
        <v>26</v>
      </c>
      <c r="F1718" s="4" t="s">
        <v>4501</v>
      </c>
      <c r="G1718" s="4" t="s">
        <v>4502</v>
      </c>
      <c r="H1718" s="4" t="s">
        <v>112</v>
      </c>
      <c r="I1718" s="4" t="s">
        <v>30</v>
      </c>
      <c r="J1718" s="4" t="s">
        <v>1701</v>
      </c>
      <c r="K1718" s="4" t="s">
        <v>469</v>
      </c>
      <c r="L1718" s="7">
        <v>85023.0</v>
      </c>
      <c r="M1718" s="4" t="s">
        <v>49</v>
      </c>
      <c r="N1718" s="4" t="s">
        <v>1972</v>
      </c>
      <c r="O1718" s="4" t="s">
        <v>35</v>
      </c>
      <c r="P1718" s="4" t="s">
        <v>121</v>
      </c>
      <c r="Q1718" s="4" t="s">
        <v>1973</v>
      </c>
      <c r="R1718" s="9">
        <v>169.568</v>
      </c>
      <c r="S1718" s="7">
        <v>2.0</v>
      </c>
      <c r="T1718" s="7">
        <v>0.2</v>
      </c>
      <c r="U1718" s="7">
        <v>0.0</v>
      </c>
      <c r="V1718" s="10" t="str">
        <f t="shared" si="1"/>
        <v>2016-10</v>
      </c>
    </row>
    <row r="1719">
      <c r="A1719" s="7">
        <v>1718.0</v>
      </c>
      <c r="B1719" s="4" t="s">
        <v>4505</v>
      </c>
      <c r="C1719" s="8">
        <v>42653.0</v>
      </c>
      <c r="D1719" s="8">
        <v>42657.0</v>
      </c>
      <c r="E1719" s="4" t="s">
        <v>26</v>
      </c>
      <c r="F1719" s="4" t="s">
        <v>79</v>
      </c>
      <c r="G1719" s="4" t="s">
        <v>80</v>
      </c>
      <c r="H1719" s="4" t="s">
        <v>29</v>
      </c>
      <c r="I1719" s="4" t="s">
        <v>30</v>
      </c>
      <c r="J1719" s="4" t="s">
        <v>1845</v>
      </c>
      <c r="K1719" s="4" t="s">
        <v>82</v>
      </c>
      <c r="L1719" s="7">
        <v>27405.0</v>
      </c>
      <c r="M1719" s="4" t="s">
        <v>83</v>
      </c>
      <c r="N1719" s="4" t="s">
        <v>3682</v>
      </c>
      <c r="O1719" s="4" t="s">
        <v>51</v>
      </c>
      <c r="P1719" s="4" t="s">
        <v>635</v>
      </c>
      <c r="Q1719" s="4" t="s">
        <v>3683</v>
      </c>
      <c r="R1719" s="9">
        <v>15.4776158211672</v>
      </c>
      <c r="S1719" s="7">
        <v>2.0</v>
      </c>
      <c r="T1719" s="7">
        <v>0.2</v>
      </c>
      <c r="U1719" s="7">
        <v>-3.28899336199803</v>
      </c>
      <c r="V1719" s="10" t="str">
        <f t="shared" si="1"/>
        <v>2016-10</v>
      </c>
    </row>
    <row r="1720">
      <c r="A1720" s="7">
        <v>1719.0</v>
      </c>
      <c r="B1720" s="4" t="s">
        <v>4505</v>
      </c>
      <c r="C1720" s="8">
        <v>42653.0</v>
      </c>
      <c r="D1720" s="8">
        <v>42657.0</v>
      </c>
      <c r="E1720" s="4" t="s">
        <v>26</v>
      </c>
      <c r="F1720" s="4" t="s">
        <v>79</v>
      </c>
      <c r="G1720" s="4" t="s">
        <v>80</v>
      </c>
      <c r="H1720" s="4" t="s">
        <v>29</v>
      </c>
      <c r="I1720" s="4" t="s">
        <v>30</v>
      </c>
      <c r="J1720" s="4" t="s">
        <v>1845</v>
      </c>
      <c r="K1720" s="4" t="s">
        <v>82</v>
      </c>
      <c r="L1720" s="7">
        <v>27405.0</v>
      </c>
      <c r="M1720" s="4" t="s">
        <v>83</v>
      </c>
      <c r="N1720" s="4" t="s">
        <v>448</v>
      </c>
      <c r="O1720" s="4" t="s">
        <v>51</v>
      </c>
      <c r="P1720" s="4" t="s">
        <v>76</v>
      </c>
      <c r="Q1720" s="4" t="s">
        <v>449</v>
      </c>
      <c r="R1720" s="9">
        <v>3.04575982668664</v>
      </c>
      <c r="S1720" s="7">
        <v>3.0</v>
      </c>
      <c r="T1720" s="7">
        <v>0.7</v>
      </c>
      <c r="U1720" s="7">
        <v>-2.03050655112443</v>
      </c>
      <c r="V1720" s="10" t="str">
        <f t="shared" si="1"/>
        <v>2016-10</v>
      </c>
    </row>
    <row r="1721">
      <c r="A1721" s="7">
        <v>1720.0</v>
      </c>
      <c r="B1721" s="4" t="s">
        <v>4506</v>
      </c>
      <c r="C1721" s="8">
        <v>42653.0</v>
      </c>
      <c r="D1721" s="8">
        <v>42655.0</v>
      </c>
      <c r="E1721" s="4" t="s">
        <v>43</v>
      </c>
      <c r="F1721" s="4" t="s">
        <v>1132</v>
      </c>
      <c r="G1721" s="4" t="s">
        <v>1133</v>
      </c>
      <c r="H1721" s="4" t="s">
        <v>29</v>
      </c>
      <c r="I1721" s="4" t="s">
        <v>30</v>
      </c>
      <c r="J1721" s="4" t="s">
        <v>740</v>
      </c>
      <c r="K1721" s="4" t="s">
        <v>741</v>
      </c>
      <c r="L1721" s="7">
        <v>80219.0</v>
      </c>
      <c r="M1721" s="4" t="s">
        <v>49</v>
      </c>
      <c r="N1721" s="4" t="s">
        <v>4507</v>
      </c>
      <c r="O1721" s="4" t="s">
        <v>35</v>
      </c>
      <c r="P1721" s="4" t="s">
        <v>36</v>
      </c>
      <c r="Q1721" s="4" t="s">
        <v>4508</v>
      </c>
      <c r="R1721" s="9">
        <v>90.882</v>
      </c>
      <c r="S1721" s="7">
        <v>3.0</v>
      </c>
      <c r="T1721" s="7">
        <v>0.7</v>
      </c>
      <c r="U1721" s="7">
        <v>-190.8522</v>
      </c>
      <c r="V1721" s="10" t="str">
        <f t="shared" si="1"/>
        <v>2016-10</v>
      </c>
    </row>
    <row r="1722">
      <c r="A1722" s="7">
        <v>1721.0</v>
      </c>
      <c r="B1722" s="4" t="s">
        <v>4506</v>
      </c>
      <c r="C1722" s="8">
        <v>42653.0</v>
      </c>
      <c r="D1722" s="8">
        <v>42655.0</v>
      </c>
      <c r="E1722" s="4" t="s">
        <v>43</v>
      </c>
      <c r="F1722" s="4" t="s">
        <v>1132</v>
      </c>
      <c r="G1722" s="4" t="s">
        <v>1133</v>
      </c>
      <c r="H1722" s="4" t="s">
        <v>29</v>
      </c>
      <c r="I1722" s="4" t="s">
        <v>30</v>
      </c>
      <c r="J1722" s="4" t="s">
        <v>740</v>
      </c>
      <c r="K1722" s="4" t="s">
        <v>741</v>
      </c>
      <c r="L1722" s="7">
        <v>80219.0</v>
      </c>
      <c r="M1722" s="4" t="s">
        <v>49</v>
      </c>
      <c r="N1722" s="4" t="s">
        <v>665</v>
      </c>
      <c r="O1722" s="4" t="s">
        <v>39</v>
      </c>
      <c r="P1722" s="4" t="s">
        <v>40</v>
      </c>
      <c r="Q1722" s="4" t="s">
        <v>666</v>
      </c>
      <c r="R1722" s="9">
        <v>15.992</v>
      </c>
      <c r="S1722" s="7">
        <v>1.0</v>
      </c>
      <c r="T1722" s="7">
        <v>0.2</v>
      </c>
      <c r="U1722" s="7">
        <v>-2.9985</v>
      </c>
      <c r="V1722" s="10" t="str">
        <f t="shared" si="1"/>
        <v>2016-10</v>
      </c>
    </row>
    <row r="1723">
      <c r="A1723" s="7">
        <v>1722.0</v>
      </c>
      <c r="B1723" s="4" t="s">
        <v>4506</v>
      </c>
      <c r="C1723" s="8">
        <v>42653.0</v>
      </c>
      <c r="D1723" s="8">
        <v>42655.0</v>
      </c>
      <c r="E1723" s="4" t="s">
        <v>43</v>
      </c>
      <c r="F1723" s="4" t="s">
        <v>1132</v>
      </c>
      <c r="G1723" s="4" t="s">
        <v>1133</v>
      </c>
      <c r="H1723" s="4" t="s">
        <v>29</v>
      </c>
      <c r="I1723" s="4" t="s">
        <v>30</v>
      </c>
      <c r="J1723" s="4" t="s">
        <v>740</v>
      </c>
      <c r="K1723" s="4" t="s">
        <v>741</v>
      </c>
      <c r="L1723" s="7">
        <v>80219.0</v>
      </c>
      <c r="M1723" s="4" t="s">
        <v>49</v>
      </c>
      <c r="N1723" s="4" t="s">
        <v>2705</v>
      </c>
      <c r="O1723" s="4" t="s">
        <v>35</v>
      </c>
      <c r="P1723" s="4" t="s">
        <v>263</v>
      </c>
      <c r="Q1723" s="4" t="s">
        <v>2706</v>
      </c>
      <c r="R1723" s="9">
        <v>120.784</v>
      </c>
      <c r="S1723" s="7">
        <v>1.0</v>
      </c>
      <c r="T1723" s="7">
        <v>0.2</v>
      </c>
      <c r="U1723" s="7">
        <v>13.5882</v>
      </c>
      <c r="V1723" s="10" t="str">
        <f t="shared" si="1"/>
        <v>2016-10</v>
      </c>
    </row>
    <row r="1724">
      <c r="A1724" s="7">
        <v>1723.0</v>
      </c>
      <c r="B1724" s="4" t="s">
        <v>4509</v>
      </c>
      <c r="C1724" s="8">
        <v>42653.0</v>
      </c>
      <c r="D1724" s="8">
        <v>42655.0</v>
      </c>
      <c r="E1724" s="4" t="s">
        <v>43</v>
      </c>
      <c r="F1724" s="4" t="s">
        <v>220</v>
      </c>
      <c r="G1724" s="4" t="s">
        <v>221</v>
      </c>
      <c r="H1724" s="4" t="s">
        <v>46</v>
      </c>
      <c r="I1724" s="4" t="s">
        <v>30</v>
      </c>
      <c r="J1724" s="4" t="s">
        <v>4402</v>
      </c>
      <c r="K1724" s="4" t="s">
        <v>58</v>
      </c>
      <c r="L1724" s="7">
        <v>77571.0</v>
      </c>
      <c r="M1724" s="4" t="s">
        <v>59</v>
      </c>
      <c r="N1724" s="4" t="s">
        <v>4267</v>
      </c>
      <c r="O1724" s="4" t="s">
        <v>35</v>
      </c>
      <c r="P1724" s="4" t="s">
        <v>121</v>
      </c>
      <c r="Q1724" s="4" t="s">
        <v>4268</v>
      </c>
      <c r="R1724" s="9">
        <v>15.6304526748971</v>
      </c>
      <c r="S1724" s="7">
        <v>4.0</v>
      </c>
      <c r="T1724" s="7">
        <v>0.6</v>
      </c>
      <c r="U1724" s="7">
        <v>-7.0337037037037</v>
      </c>
      <c r="V1724" s="10" t="str">
        <f t="shared" si="1"/>
        <v>2016-10</v>
      </c>
    </row>
    <row r="1725">
      <c r="A1725" s="7">
        <v>1724.0</v>
      </c>
      <c r="B1725" s="4" t="s">
        <v>4509</v>
      </c>
      <c r="C1725" s="8">
        <v>42653.0</v>
      </c>
      <c r="D1725" s="8">
        <v>42655.0</v>
      </c>
      <c r="E1725" s="4" t="s">
        <v>43</v>
      </c>
      <c r="F1725" s="4" t="s">
        <v>220</v>
      </c>
      <c r="G1725" s="4" t="s">
        <v>221</v>
      </c>
      <c r="H1725" s="4" t="s">
        <v>46</v>
      </c>
      <c r="I1725" s="4" t="s">
        <v>30</v>
      </c>
      <c r="J1725" s="4" t="s">
        <v>4402</v>
      </c>
      <c r="K1725" s="4" t="s">
        <v>58</v>
      </c>
      <c r="L1725" s="7">
        <v>77571.0</v>
      </c>
      <c r="M1725" s="4" t="s">
        <v>59</v>
      </c>
      <c r="N1725" s="4" t="s">
        <v>3889</v>
      </c>
      <c r="O1725" s="4" t="s">
        <v>51</v>
      </c>
      <c r="P1725" s="4" t="s">
        <v>76</v>
      </c>
      <c r="Q1725" s="4" t="s">
        <v>3890</v>
      </c>
      <c r="R1725" s="9">
        <v>18.3010271604938</v>
      </c>
      <c r="S1725" s="7">
        <v>2.0</v>
      </c>
      <c r="T1725" s="7">
        <v>0.8</v>
      </c>
      <c r="U1725" s="7">
        <v>-29.2816434567901</v>
      </c>
      <c r="V1725" s="10" t="str">
        <f t="shared" si="1"/>
        <v>2016-10</v>
      </c>
    </row>
    <row r="1726">
      <c r="A1726" s="7">
        <v>1725.0</v>
      </c>
      <c r="B1726" s="4" t="s">
        <v>4510</v>
      </c>
      <c r="C1726" s="8">
        <v>42654.0</v>
      </c>
      <c r="D1726" s="8">
        <v>42658.0</v>
      </c>
      <c r="E1726" s="4" t="s">
        <v>26</v>
      </c>
      <c r="F1726" s="4" t="s">
        <v>4511</v>
      </c>
      <c r="G1726" s="4" t="s">
        <v>4512</v>
      </c>
      <c r="H1726" s="4" t="s">
        <v>46</v>
      </c>
      <c r="I1726" s="4" t="s">
        <v>30</v>
      </c>
      <c r="J1726" s="4" t="s">
        <v>384</v>
      </c>
      <c r="K1726" s="4" t="s">
        <v>385</v>
      </c>
      <c r="L1726" s="7">
        <v>60610.0</v>
      </c>
      <c r="M1726" s="4" t="s">
        <v>59</v>
      </c>
      <c r="N1726" s="4" t="s">
        <v>4513</v>
      </c>
      <c r="O1726" s="4" t="s">
        <v>51</v>
      </c>
      <c r="P1726" s="4" t="s">
        <v>93</v>
      </c>
      <c r="Q1726" s="4" t="s">
        <v>4514</v>
      </c>
      <c r="R1726" s="9">
        <v>5.96856625514403</v>
      </c>
      <c r="S1726" s="7">
        <v>2.0</v>
      </c>
      <c r="T1726" s="7">
        <v>0.2</v>
      </c>
      <c r="U1726" s="7">
        <v>0.746070781893004</v>
      </c>
      <c r="V1726" s="10" t="str">
        <f t="shared" si="1"/>
        <v>2016-10</v>
      </c>
    </row>
    <row r="1727">
      <c r="A1727" s="7">
        <v>1726.0</v>
      </c>
      <c r="B1727" s="4" t="s">
        <v>4510</v>
      </c>
      <c r="C1727" s="8">
        <v>42654.0</v>
      </c>
      <c r="D1727" s="8">
        <v>42658.0</v>
      </c>
      <c r="E1727" s="4" t="s">
        <v>26</v>
      </c>
      <c r="F1727" s="4" t="s">
        <v>4511</v>
      </c>
      <c r="G1727" s="4" t="s">
        <v>4512</v>
      </c>
      <c r="H1727" s="4" t="s">
        <v>46</v>
      </c>
      <c r="I1727" s="4" t="s">
        <v>30</v>
      </c>
      <c r="J1727" s="4" t="s">
        <v>384</v>
      </c>
      <c r="K1727" s="4" t="s">
        <v>385</v>
      </c>
      <c r="L1727" s="7">
        <v>60610.0</v>
      </c>
      <c r="M1727" s="4" t="s">
        <v>59</v>
      </c>
      <c r="N1727" s="4" t="s">
        <v>4515</v>
      </c>
      <c r="O1727" s="4" t="s">
        <v>51</v>
      </c>
      <c r="P1727" s="4" t="s">
        <v>93</v>
      </c>
      <c r="Q1727" s="4" t="s">
        <v>4516</v>
      </c>
      <c r="R1727" s="9">
        <v>30.9597037037037</v>
      </c>
      <c r="S1727" s="7">
        <v>3.0</v>
      </c>
      <c r="T1727" s="7">
        <v>0.2</v>
      </c>
      <c r="U1727" s="7">
        <v>3.86996296296296</v>
      </c>
      <c r="V1727" s="10" t="str">
        <f t="shared" si="1"/>
        <v>2016-10</v>
      </c>
    </row>
    <row r="1728">
      <c r="A1728" s="7">
        <v>1727.0</v>
      </c>
      <c r="B1728" s="4" t="s">
        <v>4517</v>
      </c>
      <c r="C1728" s="8">
        <v>42656.0</v>
      </c>
      <c r="D1728" s="8">
        <v>42662.0</v>
      </c>
      <c r="E1728" s="4" t="s">
        <v>26</v>
      </c>
      <c r="F1728" s="4" t="s">
        <v>2700</v>
      </c>
      <c r="G1728" s="4" t="s">
        <v>2701</v>
      </c>
      <c r="H1728" s="4" t="s">
        <v>46</v>
      </c>
      <c r="I1728" s="4" t="s">
        <v>30</v>
      </c>
      <c r="J1728" s="4" t="s">
        <v>2842</v>
      </c>
      <c r="K1728" s="4" t="s">
        <v>48</v>
      </c>
      <c r="L1728" s="7">
        <v>95661.0</v>
      </c>
      <c r="M1728" s="4" t="s">
        <v>49</v>
      </c>
      <c r="N1728" s="4" t="s">
        <v>4518</v>
      </c>
      <c r="O1728" s="4" t="s">
        <v>51</v>
      </c>
      <c r="P1728" s="4" t="s">
        <v>124</v>
      </c>
      <c r="Q1728" s="4" t="s">
        <v>4519</v>
      </c>
      <c r="R1728" s="9">
        <v>20.04</v>
      </c>
      <c r="S1728" s="7">
        <v>3.0</v>
      </c>
      <c r="T1728" s="7">
        <v>0.0</v>
      </c>
      <c r="U1728" s="7">
        <v>9.6192</v>
      </c>
      <c r="V1728" s="10" t="str">
        <f t="shared" si="1"/>
        <v>2016-10</v>
      </c>
    </row>
    <row r="1729">
      <c r="A1729" s="7">
        <v>1728.0</v>
      </c>
      <c r="B1729" s="4" t="s">
        <v>4517</v>
      </c>
      <c r="C1729" s="8">
        <v>42656.0</v>
      </c>
      <c r="D1729" s="8">
        <v>42662.0</v>
      </c>
      <c r="E1729" s="4" t="s">
        <v>26</v>
      </c>
      <c r="F1729" s="4" t="s">
        <v>2700</v>
      </c>
      <c r="G1729" s="4" t="s">
        <v>2701</v>
      </c>
      <c r="H1729" s="4" t="s">
        <v>46</v>
      </c>
      <c r="I1729" s="4" t="s">
        <v>30</v>
      </c>
      <c r="J1729" s="4" t="s">
        <v>2842</v>
      </c>
      <c r="K1729" s="4" t="s">
        <v>48</v>
      </c>
      <c r="L1729" s="7">
        <v>95661.0</v>
      </c>
      <c r="M1729" s="4" t="s">
        <v>49</v>
      </c>
      <c r="N1729" s="4" t="s">
        <v>638</v>
      </c>
      <c r="O1729" s="4" t="s">
        <v>51</v>
      </c>
      <c r="P1729" s="4" t="s">
        <v>124</v>
      </c>
      <c r="Q1729" s="4" t="s">
        <v>639</v>
      </c>
      <c r="R1729" s="9">
        <v>35.44</v>
      </c>
      <c r="S1729" s="7">
        <v>1.0</v>
      </c>
      <c r="T1729" s="7">
        <v>0.0</v>
      </c>
      <c r="U1729" s="7">
        <v>16.6568</v>
      </c>
      <c r="V1729" s="10" t="str">
        <f t="shared" si="1"/>
        <v>2016-10</v>
      </c>
    </row>
    <row r="1730">
      <c r="A1730" s="7">
        <v>1729.0</v>
      </c>
      <c r="B1730" s="4" t="s">
        <v>4517</v>
      </c>
      <c r="C1730" s="8">
        <v>42656.0</v>
      </c>
      <c r="D1730" s="8">
        <v>42662.0</v>
      </c>
      <c r="E1730" s="4" t="s">
        <v>26</v>
      </c>
      <c r="F1730" s="4" t="s">
        <v>2700</v>
      </c>
      <c r="G1730" s="4" t="s">
        <v>2701</v>
      </c>
      <c r="H1730" s="4" t="s">
        <v>46</v>
      </c>
      <c r="I1730" s="4" t="s">
        <v>30</v>
      </c>
      <c r="J1730" s="4" t="s">
        <v>2842</v>
      </c>
      <c r="K1730" s="4" t="s">
        <v>48</v>
      </c>
      <c r="L1730" s="7">
        <v>95661.0</v>
      </c>
      <c r="M1730" s="4" t="s">
        <v>49</v>
      </c>
      <c r="N1730" s="4" t="s">
        <v>4382</v>
      </c>
      <c r="O1730" s="4" t="s">
        <v>51</v>
      </c>
      <c r="P1730" s="4" t="s">
        <v>93</v>
      </c>
      <c r="Q1730" s="4" t="s">
        <v>4383</v>
      </c>
      <c r="R1730" s="9">
        <v>11.52</v>
      </c>
      <c r="S1730" s="7">
        <v>4.0</v>
      </c>
      <c r="T1730" s="7">
        <v>0.0</v>
      </c>
      <c r="U1730" s="7">
        <v>3.456</v>
      </c>
      <c r="V1730" s="10" t="str">
        <f t="shared" si="1"/>
        <v>2016-10</v>
      </c>
    </row>
    <row r="1731">
      <c r="A1731" s="7">
        <v>1730.0</v>
      </c>
      <c r="B1731" s="4" t="s">
        <v>4517</v>
      </c>
      <c r="C1731" s="8">
        <v>42656.0</v>
      </c>
      <c r="D1731" s="8">
        <v>42662.0</v>
      </c>
      <c r="E1731" s="4" t="s">
        <v>26</v>
      </c>
      <c r="F1731" s="4" t="s">
        <v>2700</v>
      </c>
      <c r="G1731" s="4" t="s">
        <v>2701</v>
      </c>
      <c r="H1731" s="4" t="s">
        <v>46</v>
      </c>
      <c r="I1731" s="4" t="s">
        <v>30</v>
      </c>
      <c r="J1731" s="4" t="s">
        <v>2842</v>
      </c>
      <c r="K1731" s="4" t="s">
        <v>48</v>
      </c>
      <c r="L1731" s="7">
        <v>95661.0</v>
      </c>
      <c r="M1731" s="4" t="s">
        <v>49</v>
      </c>
      <c r="N1731" s="4" t="s">
        <v>1565</v>
      </c>
      <c r="O1731" s="4" t="s">
        <v>51</v>
      </c>
      <c r="P1731" s="4" t="s">
        <v>272</v>
      </c>
      <c r="Q1731" s="4" t="s">
        <v>1566</v>
      </c>
      <c r="R1731" s="9">
        <v>4.02</v>
      </c>
      <c r="S1731" s="7">
        <v>2.0</v>
      </c>
      <c r="T1731" s="7">
        <v>0.0</v>
      </c>
      <c r="U1731" s="7">
        <v>1.9698</v>
      </c>
      <c r="V1731" s="10" t="str">
        <f t="shared" si="1"/>
        <v>2016-10</v>
      </c>
    </row>
    <row r="1732">
      <c r="A1732" s="7">
        <v>1731.0</v>
      </c>
      <c r="B1732" s="4" t="s">
        <v>4517</v>
      </c>
      <c r="C1732" s="8">
        <v>42656.0</v>
      </c>
      <c r="D1732" s="8">
        <v>42662.0</v>
      </c>
      <c r="E1732" s="4" t="s">
        <v>26</v>
      </c>
      <c r="F1732" s="4" t="s">
        <v>2700</v>
      </c>
      <c r="G1732" s="4" t="s">
        <v>2701</v>
      </c>
      <c r="H1732" s="4" t="s">
        <v>46</v>
      </c>
      <c r="I1732" s="4" t="s">
        <v>30</v>
      </c>
      <c r="J1732" s="4" t="s">
        <v>2842</v>
      </c>
      <c r="K1732" s="4" t="s">
        <v>48</v>
      </c>
      <c r="L1732" s="7">
        <v>95661.0</v>
      </c>
      <c r="M1732" s="4" t="s">
        <v>49</v>
      </c>
      <c r="N1732" s="4" t="s">
        <v>370</v>
      </c>
      <c r="O1732" s="4" t="s">
        <v>51</v>
      </c>
      <c r="P1732" s="4" t="s">
        <v>76</v>
      </c>
      <c r="Q1732" s="4" t="s">
        <v>371</v>
      </c>
      <c r="R1732" s="9">
        <v>76.176</v>
      </c>
      <c r="S1732" s="7">
        <v>3.0</v>
      </c>
      <c r="T1732" s="7">
        <v>0.2</v>
      </c>
      <c r="U1732" s="7">
        <v>26.6616</v>
      </c>
      <c r="V1732" s="10" t="str">
        <f t="shared" si="1"/>
        <v>2016-10</v>
      </c>
    </row>
    <row r="1733">
      <c r="A1733" s="7">
        <v>1732.0</v>
      </c>
      <c r="B1733" s="4" t="s">
        <v>4517</v>
      </c>
      <c r="C1733" s="8">
        <v>42656.0</v>
      </c>
      <c r="D1733" s="8">
        <v>42662.0</v>
      </c>
      <c r="E1733" s="4" t="s">
        <v>26</v>
      </c>
      <c r="F1733" s="4" t="s">
        <v>2700</v>
      </c>
      <c r="G1733" s="4" t="s">
        <v>2701</v>
      </c>
      <c r="H1733" s="4" t="s">
        <v>46</v>
      </c>
      <c r="I1733" s="4" t="s">
        <v>30</v>
      </c>
      <c r="J1733" s="4" t="s">
        <v>2842</v>
      </c>
      <c r="K1733" s="4" t="s">
        <v>48</v>
      </c>
      <c r="L1733" s="7">
        <v>95661.0</v>
      </c>
      <c r="M1733" s="4" t="s">
        <v>49</v>
      </c>
      <c r="N1733" s="4" t="s">
        <v>1679</v>
      </c>
      <c r="O1733" s="4" t="s">
        <v>51</v>
      </c>
      <c r="P1733" s="4" t="s">
        <v>635</v>
      </c>
      <c r="Q1733" s="4" t="s">
        <v>1680</v>
      </c>
      <c r="R1733" s="9">
        <v>65.88</v>
      </c>
      <c r="S1733" s="7">
        <v>6.0</v>
      </c>
      <c r="T1733" s="7">
        <v>0.0</v>
      </c>
      <c r="U1733" s="7">
        <v>18.4464</v>
      </c>
      <c r="V1733" s="10" t="str">
        <f t="shared" si="1"/>
        <v>2016-10</v>
      </c>
    </row>
    <row r="1734">
      <c r="A1734" s="7">
        <v>1733.0</v>
      </c>
      <c r="B1734" s="4" t="s">
        <v>4517</v>
      </c>
      <c r="C1734" s="8">
        <v>42656.0</v>
      </c>
      <c r="D1734" s="8">
        <v>42662.0</v>
      </c>
      <c r="E1734" s="4" t="s">
        <v>26</v>
      </c>
      <c r="F1734" s="4" t="s">
        <v>2700</v>
      </c>
      <c r="G1734" s="4" t="s">
        <v>2701</v>
      </c>
      <c r="H1734" s="4" t="s">
        <v>46</v>
      </c>
      <c r="I1734" s="4" t="s">
        <v>30</v>
      </c>
      <c r="J1734" s="4" t="s">
        <v>2842</v>
      </c>
      <c r="K1734" s="4" t="s">
        <v>48</v>
      </c>
      <c r="L1734" s="7">
        <v>95661.0</v>
      </c>
      <c r="M1734" s="4" t="s">
        <v>49</v>
      </c>
      <c r="N1734" s="4" t="s">
        <v>4520</v>
      </c>
      <c r="O1734" s="4" t="s">
        <v>35</v>
      </c>
      <c r="P1734" s="4" t="s">
        <v>121</v>
      </c>
      <c r="Q1734" s="4" t="s">
        <v>4521</v>
      </c>
      <c r="R1734" s="9">
        <v>43.12</v>
      </c>
      <c r="S1734" s="7">
        <v>14.0</v>
      </c>
      <c r="T1734" s="7">
        <v>0.0</v>
      </c>
      <c r="U1734" s="7">
        <v>20.6976</v>
      </c>
      <c r="V1734" s="10" t="str">
        <f t="shared" si="1"/>
        <v>2016-10</v>
      </c>
    </row>
    <row r="1735">
      <c r="A1735" s="7">
        <v>1734.0</v>
      </c>
      <c r="B1735" s="4" t="s">
        <v>4522</v>
      </c>
      <c r="C1735" s="8">
        <v>42656.0</v>
      </c>
      <c r="D1735" s="8">
        <v>42660.0</v>
      </c>
      <c r="E1735" s="4" t="s">
        <v>26</v>
      </c>
      <c r="F1735" s="4" t="s">
        <v>4523</v>
      </c>
      <c r="G1735" s="4" t="s">
        <v>4524</v>
      </c>
      <c r="H1735" s="4" t="s">
        <v>29</v>
      </c>
      <c r="I1735" s="4" t="s">
        <v>30</v>
      </c>
      <c r="J1735" s="4" t="s">
        <v>1721</v>
      </c>
      <c r="K1735" s="4" t="s">
        <v>741</v>
      </c>
      <c r="L1735" s="7">
        <v>80013.0</v>
      </c>
      <c r="M1735" s="4" t="s">
        <v>49</v>
      </c>
      <c r="N1735" s="4" t="s">
        <v>4525</v>
      </c>
      <c r="O1735" s="4" t="s">
        <v>35</v>
      </c>
      <c r="P1735" s="4" t="s">
        <v>73</v>
      </c>
      <c r="Q1735" s="4" t="s">
        <v>4526</v>
      </c>
      <c r="R1735" s="9">
        <v>727.45</v>
      </c>
      <c r="S1735" s="7">
        <v>5.0</v>
      </c>
      <c r="T1735" s="7">
        <v>0.5</v>
      </c>
      <c r="U1735" s="7">
        <v>-465.568</v>
      </c>
      <c r="V1735" s="10" t="str">
        <f t="shared" si="1"/>
        <v>2016-10</v>
      </c>
    </row>
    <row r="1736">
      <c r="A1736" s="7">
        <v>1735.0</v>
      </c>
      <c r="B1736" s="4" t="s">
        <v>4522</v>
      </c>
      <c r="C1736" s="8">
        <v>42656.0</v>
      </c>
      <c r="D1736" s="8">
        <v>42660.0</v>
      </c>
      <c r="E1736" s="4" t="s">
        <v>26</v>
      </c>
      <c r="F1736" s="4" t="s">
        <v>4523</v>
      </c>
      <c r="G1736" s="4" t="s">
        <v>4524</v>
      </c>
      <c r="H1736" s="4" t="s">
        <v>29</v>
      </c>
      <c r="I1736" s="4" t="s">
        <v>30</v>
      </c>
      <c r="J1736" s="4" t="s">
        <v>1721</v>
      </c>
      <c r="K1736" s="4" t="s">
        <v>741</v>
      </c>
      <c r="L1736" s="7">
        <v>80013.0</v>
      </c>
      <c r="M1736" s="4" t="s">
        <v>49</v>
      </c>
      <c r="N1736" s="4" t="s">
        <v>1954</v>
      </c>
      <c r="O1736" s="4" t="s">
        <v>35</v>
      </c>
      <c r="P1736" s="4" t="s">
        <v>121</v>
      </c>
      <c r="Q1736" s="4" t="s">
        <v>1955</v>
      </c>
      <c r="R1736" s="9">
        <v>24.96</v>
      </c>
      <c r="S1736" s="7">
        <v>3.0</v>
      </c>
      <c r="T1736" s="7">
        <v>0.2</v>
      </c>
      <c r="U1736" s="7">
        <v>4.368</v>
      </c>
      <c r="V1736" s="10" t="str">
        <f t="shared" si="1"/>
        <v>2016-10</v>
      </c>
    </row>
    <row r="1737">
      <c r="A1737" s="7">
        <v>1736.0</v>
      </c>
      <c r="B1737" s="4" t="s">
        <v>4527</v>
      </c>
      <c r="C1737" s="8">
        <v>42656.0</v>
      </c>
      <c r="D1737" s="8">
        <v>42662.0</v>
      </c>
      <c r="E1737" s="4" t="s">
        <v>26</v>
      </c>
      <c r="F1737" s="4" t="s">
        <v>3432</v>
      </c>
      <c r="G1737" s="4" t="s">
        <v>3433</v>
      </c>
      <c r="H1737" s="4" t="s">
        <v>46</v>
      </c>
      <c r="I1737" s="4" t="s">
        <v>30</v>
      </c>
      <c r="J1737" s="4" t="s">
        <v>4528</v>
      </c>
      <c r="K1737" s="4" t="s">
        <v>58</v>
      </c>
      <c r="L1737" s="7">
        <v>78041.0</v>
      </c>
      <c r="M1737" s="4" t="s">
        <v>59</v>
      </c>
      <c r="N1737" s="4" t="s">
        <v>2566</v>
      </c>
      <c r="O1737" s="4" t="s">
        <v>39</v>
      </c>
      <c r="P1737" s="4" t="s">
        <v>61</v>
      </c>
      <c r="Q1737" s="4" t="s">
        <v>2567</v>
      </c>
      <c r="R1737" s="9">
        <v>214.57070617284</v>
      </c>
      <c r="S1737" s="7">
        <v>3.0</v>
      </c>
      <c r="T1737" s="7">
        <v>0.2</v>
      </c>
      <c r="U1737" s="7">
        <v>26.8213382716049</v>
      </c>
      <c r="V1737" s="10" t="str">
        <f t="shared" si="1"/>
        <v>2016-10</v>
      </c>
    </row>
    <row r="1738">
      <c r="A1738" s="7">
        <v>1737.0</v>
      </c>
      <c r="B1738" s="4" t="s">
        <v>4527</v>
      </c>
      <c r="C1738" s="8">
        <v>42656.0</v>
      </c>
      <c r="D1738" s="8">
        <v>42662.0</v>
      </c>
      <c r="E1738" s="4" t="s">
        <v>26</v>
      </c>
      <c r="F1738" s="4" t="s">
        <v>3432</v>
      </c>
      <c r="G1738" s="4" t="s">
        <v>3433</v>
      </c>
      <c r="H1738" s="4" t="s">
        <v>46</v>
      </c>
      <c r="I1738" s="4" t="s">
        <v>30</v>
      </c>
      <c r="J1738" s="4" t="s">
        <v>4528</v>
      </c>
      <c r="K1738" s="4" t="s">
        <v>58</v>
      </c>
      <c r="L1738" s="7">
        <v>78041.0</v>
      </c>
      <c r="M1738" s="4" t="s">
        <v>59</v>
      </c>
      <c r="N1738" s="4" t="s">
        <v>3485</v>
      </c>
      <c r="O1738" s="4" t="s">
        <v>51</v>
      </c>
      <c r="P1738" s="4" t="s">
        <v>124</v>
      </c>
      <c r="Q1738" s="4" t="s">
        <v>3486</v>
      </c>
      <c r="R1738" s="9">
        <v>9.26346008230453</v>
      </c>
      <c r="S1738" s="7">
        <v>2.0</v>
      </c>
      <c r="T1738" s="7">
        <v>0.2</v>
      </c>
      <c r="U1738" s="7">
        <v>3.35800427983539</v>
      </c>
      <c r="V1738" s="10" t="str">
        <f t="shared" si="1"/>
        <v>2016-10</v>
      </c>
    </row>
    <row r="1739">
      <c r="A1739" s="7">
        <v>1738.0</v>
      </c>
      <c r="B1739" s="4" t="s">
        <v>4527</v>
      </c>
      <c r="C1739" s="8">
        <v>42656.0</v>
      </c>
      <c r="D1739" s="8">
        <v>42662.0</v>
      </c>
      <c r="E1739" s="4" t="s">
        <v>26</v>
      </c>
      <c r="F1739" s="4" t="s">
        <v>3432</v>
      </c>
      <c r="G1739" s="4" t="s">
        <v>3433</v>
      </c>
      <c r="H1739" s="4" t="s">
        <v>46</v>
      </c>
      <c r="I1739" s="4" t="s">
        <v>30</v>
      </c>
      <c r="J1739" s="4" t="s">
        <v>4528</v>
      </c>
      <c r="K1739" s="4" t="s">
        <v>58</v>
      </c>
      <c r="L1739" s="7">
        <v>78041.0</v>
      </c>
      <c r="M1739" s="4" t="s">
        <v>59</v>
      </c>
      <c r="N1739" s="4" t="s">
        <v>3811</v>
      </c>
      <c r="O1739" s="4" t="s">
        <v>35</v>
      </c>
      <c r="P1739" s="4" t="s">
        <v>121</v>
      </c>
      <c r="Q1739" s="4" t="s">
        <v>3812</v>
      </c>
      <c r="R1739" s="9">
        <v>156.387950617284</v>
      </c>
      <c r="S1739" s="7">
        <v>5.0</v>
      </c>
      <c r="T1739" s="7">
        <v>0.6</v>
      </c>
      <c r="U1739" s="7">
        <v>-168.11704691358</v>
      </c>
      <c r="V1739" s="10" t="str">
        <f t="shared" si="1"/>
        <v>2016-10</v>
      </c>
    </row>
    <row r="1740">
      <c r="A1740" s="7">
        <v>1739.0</v>
      </c>
      <c r="B1740" s="4" t="s">
        <v>4527</v>
      </c>
      <c r="C1740" s="8">
        <v>42656.0</v>
      </c>
      <c r="D1740" s="8">
        <v>42662.0</v>
      </c>
      <c r="E1740" s="4" t="s">
        <v>26</v>
      </c>
      <c r="F1740" s="4" t="s">
        <v>3432</v>
      </c>
      <c r="G1740" s="4" t="s">
        <v>3433</v>
      </c>
      <c r="H1740" s="4" t="s">
        <v>46</v>
      </c>
      <c r="I1740" s="4" t="s">
        <v>30</v>
      </c>
      <c r="J1740" s="4" t="s">
        <v>4528</v>
      </c>
      <c r="K1740" s="4" t="s">
        <v>58</v>
      </c>
      <c r="L1740" s="7">
        <v>78041.0</v>
      </c>
      <c r="M1740" s="4" t="s">
        <v>59</v>
      </c>
      <c r="N1740" s="4" t="s">
        <v>4529</v>
      </c>
      <c r="O1740" s="4" t="s">
        <v>51</v>
      </c>
      <c r="P1740" s="4" t="s">
        <v>93</v>
      </c>
      <c r="Q1740" s="4" t="s">
        <v>4530</v>
      </c>
      <c r="R1740" s="9">
        <v>17.7400625514403</v>
      </c>
      <c r="S1740" s="7">
        <v>1.0</v>
      </c>
      <c r="T1740" s="7">
        <v>0.2</v>
      </c>
      <c r="U1740" s="7">
        <v>1.33050469135802</v>
      </c>
      <c r="V1740" s="10" t="str">
        <f t="shared" si="1"/>
        <v>2016-10</v>
      </c>
    </row>
    <row r="1741">
      <c r="A1741" s="7">
        <v>1740.0</v>
      </c>
      <c r="B1741" s="4" t="s">
        <v>4527</v>
      </c>
      <c r="C1741" s="8">
        <v>42656.0</v>
      </c>
      <c r="D1741" s="8">
        <v>42662.0</v>
      </c>
      <c r="E1741" s="4" t="s">
        <v>26</v>
      </c>
      <c r="F1741" s="4" t="s">
        <v>3432</v>
      </c>
      <c r="G1741" s="4" t="s">
        <v>3433</v>
      </c>
      <c r="H1741" s="4" t="s">
        <v>46</v>
      </c>
      <c r="I1741" s="4" t="s">
        <v>30</v>
      </c>
      <c r="J1741" s="4" t="s">
        <v>4528</v>
      </c>
      <c r="K1741" s="4" t="s">
        <v>58</v>
      </c>
      <c r="L1741" s="7">
        <v>78041.0</v>
      </c>
      <c r="M1741" s="4" t="s">
        <v>59</v>
      </c>
      <c r="N1741" s="4" t="s">
        <v>1320</v>
      </c>
      <c r="O1741" s="4" t="s">
        <v>51</v>
      </c>
      <c r="P1741" s="4" t="s">
        <v>76</v>
      </c>
      <c r="Q1741" s="4" t="s">
        <v>1321</v>
      </c>
      <c r="R1741" s="9">
        <v>7.02583374485597</v>
      </c>
      <c r="S1741" s="7">
        <v>7.0</v>
      </c>
      <c r="T1741" s="7">
        <v>0.8</v>
      </c>
      <c r="U1741" s="7">
        <v>-12.2952090534979</v>
      </c>
      <c r="V1741" s="10" t="str">
        <f t="shared" si="1"/>
        <v>2016-10</v>
      </c>
    </row>
    <row r="1742">
      <c r="A1742" s="7">
        <v>1741.0</v>
      </c>
      <c r="B1742" s="4" t="s">
        <v>4531</v>
      </c>
      <c r="C1742" s="8">
        <v>42656.0</v>
      </c>
      <c r="D1742" s="8">
        <v>42663.0</v>
      </c>
      <c r="E1742" s="4" t="s">
        <v>26</v>
      </c>
      <c r="F1742" s="4" t="s">
        <v>4479</v>
      </c>
      <c r="G1742" s="4" t="s">
        <v>4480</v>
      </c>
      <c r="H1742" s="4" t="s">
        <v>29</v>
      </c>
      <c r="I1742" s="4" t="s">
        <v>30</v>
      </c>
      <c r="J1742" s="4" t="s">
        <v>222</v>
      </c>
      <c r="K1742" s="4" t="s">
        <v>223</v>
      </c>
      <c r="L1742" s="7">
        <v>10024.0</v>
      </c>
      <c r="M1742" s="4" t="s">
        <v>33</v>
      </c>
      <c r="N1742" s="4" t="s">
        <v>2260</v>
      </c>
      <c r="O1742" s="4" t="s">
        <v>51</v>
      </c>
      <c r="P1742" s="4" t="s">
        <v>93</v>
      </c>
      <c r="Q1742" s="4" t="s">
        <v>2261</v>
      </c>
      <c r="R1742" s="9">
        <v>38.7840329218107</v>
      </c>
      <c r="S1742" s="7">
        <v>5.0</v>
      </c>
      <c r="T1742" s="7">
        <v>0.0</v>
      </c>
      <c r="U1742" s="7">
        <v>13.9622518518519</v>
      </c>
      <c r="V1742" s="10" t="str">
        <f t="shared" si="1"/>
        <v>2016-10</v>
      </c>
    </row>
    <row r="1743">
      <c r="A1743" s="7">
        <v>1742.0</v>
      </c>
      <c r="B1743" s="4" t="s">
        <v>4531</v>
      </c>
      <c r="C1743" s="8">
        <v>42656.0</v>
      </c>
      <c r="D1743" s="8">
        <v>42663.0</v>
      </c>
      <c r="E1743" s="4" t="s">
        <v>26</v>
      </c>
      <c r="F1743" s="4" t="s">
        <v>4479</v>
      </c>
      <c r="G1743" s="4" t="s">
        <v>4480</v>
      </c>
      <c r="H1743" s="4" t="s">
        <v>29</v>
      </c>
      <c r="I1743" s="4" t="s">
        <v>30</v>
      </c>
      <c r="J1743" s="4" t="s">
        <v>222</v>
      </c>
      <c r="K1743" s="4" t="s">
        <v>223</v>
      </c>
      <c r="L1743" s="7">
        <v>10024.0</v>
      </c>
      <c r="M1743" s="4" t="s">
        <v>33</v>
      </c>
      <c r="N1743" s="4" t="s">
        <v>4532</v>
      </c>
      <c r="O1743" s="4" t="s">
        <v>51</v>
      </c>
      <c r="P1743" s="4" t="s">
        <v>52</v>
      </c>
      <c r="Q1743" s="4" t="s">
        <v>4533</v>
      </c>
      <c r="R1743" s="9">
        <v>111.62424691358</v>
      </c>
      <c r="S1743" s="7">
        <v>3.0</v>
      </c>
      <c r="T1743" s="7">
        <v>0.0</v>
      </c>
      <c r="U1743" s="7">
        <v>26.7898192592593</v>
      </c>
      <c r="V1743" s="10" t="str">
        <f t="shared" si="1"/>
        <v>2016-10</v>
      </c>
    </row>
    <row r="1744">
      <c r="A1744" s="7">
        <v>1743.0</v>
      </c>
      <c r="B1744" s="4" t="s">
        <v>4531</v>
      </c>
      <c r="C1744" s="8">
        <v>42656.0</v>
      </c>
      <c r="D1744" s="8">
        <v>42663.0</v>
      </c>
      <c r="E1744" s="4" t="s">
        <v>26</v>
      </c>
      <c r="F1744" s="4" t="s">
        <v>4479</v>
      </c>
      <c r="G1744" s="4" t="s">
        <v>4480</v>
      </c>
      <c r="H1744" s="4" t="s">
        <v>29</v>
      </c>
      <c r="I1744" s="4" t="s">
        <v>30</v>
      </c>
      <c r="J1744" s="4" t="s">
        <v>222</v>
      </c>
      <c r="K1744" s="4" t="s">
        <v>223</v>
      </c>
      <c r="L1744" s="7">
        <v>10024.0</v>
      </c>
      <c r="M1744" s="4" t="s">
        <v>33</v>
      </c>
      <c r="N1744" s="4" t="s">
        <v>1247</v>
      </c>
      <c r="O1744" s="4" t="s">
        <v>51</v>
      </c>
      <c r="P1744" s="4" t="s">
        <v>124</v>
      </c>
      <c r="Q1744" s="4" t="s">
        <v>1248</v>
      </c>
      <c r="R1744" s="9">
        <v>42.405366255144</v>
      </c>
      <c r="S1744" s="7">
        <v>2.0</v>
      </c>
      <c r="T1744" s="7">
        <v>0.0</v>
      </c>
      <c r="U1744" s="7">
        <v>20.3545758024691</v>
      </c>
      <c r="V1744" s="10" t="str">
        <f t="shared" si="1"/>
        <v>2016-10</v>
      </c>
    </row>
    <row r="1745">
      <c r="A1745" s="7">
        <v>1744.0</v>
      </c>
      <c r="B1745" s="4" t="s">
        <v>4531</v>
      </c>
      <c r="C1745" s="8">
        <v>42656.0</v>
      </c>
      <c r="D1745" s="8">
        <v>42663.0</v>
      </c>
      <c r="E1745" s="4" t="s">
        <v>26</v>
      </c>
      <c r="F1745" s="4" t="s">
        <v>4479</v>
      </c>
      <c r="G1745" s="4" t="s">
        <v>4480</v>
      </c>
      <c r="H1745" s="4" t="s">
        <v>29</v>
      </c>
      <c r="I1745" s="4" t="s">
        <v>30</v>
      </c>
      <c r="J1745" s="4" t="s">
        <v>222</v>
      </c>
      <c r="K1745" s="4" t="s">
        <v>223</v>
      </c>
      <c r="L1745" s="7">
        <v>10024.0</v>
      </c>
      <c r="M1745" s="4" t="s">
        <v>33</v>
      </c>
      <c r="N1745" s="4" t="s">
        <v>2477</v>
      </c>
      <c r="O1745" s="4" t="s">
        <v>51</v>
      </c>
      <c r="P1745" s="4" t="s">
        <v>297</v>
      </c>
      <c r="Q1745" s="4" t="s">
        <v>2478</v>
      </c>
      <c r="R1745" s="9">
        <v>27.8306172839506</v>
      </c>
      <c r="S1745" s="7">
        <v>5.0</v>
      </c>
      <c r="T1745" s="7">
        <v>0.0</v>
      </c>
      <c r="U1745" s="7">
        <v>12.8020839506173</v>
      </c>
      <c r="V1745" s="10" t="str">
        <f t="shared" si="1"/>
        <v>2016-10</v>
      </c>
    </row>
    <row r="1746">
      <c r="A1746" s="7">
        <v>1745.0</v>
      </c>
      <c r="B1746" s="4" t="s">
        <v>4531</v>
      </c>
      <c r="C1746" s="8">
        <v>42656.0</v>
      </c>
      <c r="D1746" s="8">
        <v>42663.0</v>
      </c>
      <c r="E1746" s="4" t="s">
        <v>26</v>
      </c>
      <c r="F1746" s="4" t="s">
        <v>4479</v>
      </c>
      <c r="G1746" s="4" t="s">
        <v>4480</v>
      </c>
      <c r="H1746" s="4" t="s">
        <v>29</v>
      </c>
      <c r="I1746" s="4" t="s">
        <v>30</v>
      </c>
      <c r="J1746" s="4" t="s">
        <v>222</v>
      </c>
      <c r="K1746" s="4" t="s">
        <v>223</v>
      </c>
      <c r="L1746" s="7">
        <v>10024.0</v>
      </c>
      <c r="M1746" s="4" t="s">
        <v>33</v>
      </c>
      <c r="N1746" s="4" t="s">
        <v>4534</v>
      </c>
      <c r="O1746" s="4" t="s">
        <v>35</v>
      </c>
      <c r="P1746" s="4" t="s">
        <v>121</v>
      </c>
      <c r="Q1746" s="4" t="s">
        <v>4535</v>
      </c>
      <c r="R1746" s="9">
        <v>91.9416296296297</v>
      </c>
      <c r="S1746" s="7">
        <v>3.0</v>
      </c>
      <c r="T1746" s="7">
        <v>0.0</v>
      </c>
      <c r="U1746" s="7">
        <v>37.6960681481482</v>
      </c>
      <c r="V1746" s="10" t="str">
        <f t="shared" si="1"/>
        <v>2016-10</v>
      </c>
    </row>
    <row r="1747">
      <c r="A1747" s="7">
        <v>1746.0</v>
      </c>
      <c r="B1747" s="4" t="s">
        <v>4536</v>
      </c>
      <c r="C1747" s="8">
        <v>42657.0</v>
      </c>
      <c r="D1747" s="8">
        <v>42661.0</v>
      </c>
      <c r="E1747" s="4" t="s">
        <v>26</v>
      </c>
      <c r="F1747" s="4" t="s">
        <v>2197</v>
      </c>
      <c r="G1747" s="4" t="s">
        <v>2198</v>
      </c>
      <c r="H1747" s="4" t="s">
        <v>29</v>
      </c>
      <c r="I1747" s="4" t="s">
        <v>30</v>
      </c>
      <c r="J1747" s="4" t="s">
        <v>163</v>
      </c>
      <c r="K1747" s="4" t="s">
        <v>164</v>
      </c>
      <c r="L1747" s="7">
        <v>98115.0</v>
      </c>
      <c r="M1747" s="4" t="s">
        <v>49</v>
      </c>
      <c r="N1747" s="4" t="s">
        <v>4537</v>
      </c>
      <c r="O1747" s="4" t="s">
        <v>39</v>
      </c>
      <c r="P1747" s="4" t="s">
        <v>61</v>
      </c>
      <c r="Q1747" s="4" t="s">
        <v>4538</v>
      </c>
      <c r="R1747" s="9">
        <v>177.0</v>
      </c>
      <c r="S1747" s="7">
        <v>3.0</v>
      </c>
      <c r="T1747" s="7">
        <v>0.0</v>
      </c>
      <c r="U1747" s="7">
        <v>30.09</v>
      </c>
      <c r="V1747" s="10" t="str">
        <f t="shared" si="1"/>
        <v>2016-10</v>
      </c>
    </row>
    <row r="1748">
      <c r="A1748" s="7">
        <v>1747.0</v>
      </c>
      <c r="B1748" s="4" t="s">
        <v>4539</v>
      </c>
      <c r="C1748" s="8">
        <v>42657.0</v>
      </c>
      <c r="D1748" s="8">
        <v>42663.0</v>
      </c>
      <c r="E1748" s="4" t="s">
        <v>26</v>
      </c>
      <c r="F1748" s="4" t="s">
        <v>4540</v>
      </c>
      <c r="G1748" s="4" t="s">
        <v>4541</v>
      </c>
      <c r="H1748" s="4" t="s">
        <v>46</v>
      </c>
      <c r="I1748" s="4" t="s">
        <v>30</v>
      </c>
      <c r="J1748" s="4" t="s">
        <v>101</v>
      </c>
      <c r="K1748" s="4" t="s">
        <v>82</v>
      </c>
      <c r="L1748" s="7">
        <v>28540.0</v>
      </c>
      <c r="M1748" s="4" t="s">
        <v>83</v>
      </c>
      <c r="N1748" s="4" t="s">
        <v>4542</v>
      </c>
      <c r="O1748" s="4" t="s">
        <v>35</v>
      </c>
      <c r="P1748" s="4" t="s">
        <v>263</v>
      </c>
      <c r="Q1748" s="4" t="s">
        <v>4543</v>
      </c>
      <c r="R1748" s="9">
        <v>75.7299302631388</v>
      </c>
      <c r="S1748" s="7">
        <v>1.0</v>
      </c>
      <c r="T1748" s="7">
        <v>0.2</v>
      </c>
      <c r="U1748" s="7">
        <v>7.57299302631388</v>
      </c>
      <c r="V1748" s="10" t="str">
        <f t="shared" si="1"/>
        <v>2016-10</v>
      </c>
    </row>
    <row r="1749">
      <c r="A1749" s="7">
        <v>1748.0</v>
      </c>
      <c r="B1749" s="4" t="s">
        <v>4539</v>
      </c>
      <c r="C1749" s="8">
        <v>42657.0</v>
      </c>
      <c r="D1749" s="8">
        <v>42663.0</v>
      </c>
      <c r="E1749" s="4" t="s">
        <v>26</v>
      </c>
      <c r="F1749" s="4" t="s">
        <v>4540</v>
      </c>
      <c r="G1749" s="4" t="s">
        <v>4541</v>
      </c>
      <c r="H1749" s="4" t="s">
        <v>46</v>
      </c>
      <c r="I1749" s="4" t="s">
        <v>30</v>
      </c>
      <c r="J1749" s="4" t="s">
        <v>101</v>
      </c>
      <c r="K1749" s="4" t="s">
        <v>82</v>
      </c>
      <c r="L1749" s="7">
        <v>28540.0</v>
      </c>
      <c r="M1749" s="4" t="s">
        <v>83</v>
      </c>
      <c r="N1749" s="4" t="s">
        <v>4544</v>
      </c>
      <c r="O1749" s="4" t="s">
        <v>39</v>
      </c>
      <c r="P1749" s="4" t="s">
        <v>61</v>
      </c>
      <c r="Q1749" s="4" t="s">
        <v>4545</v>
      </c>
      <c r="R1749" s="9">
        <v>16.8461702325237</v>
      </c>
      <c r="S1749" s="7">
        <v>1.0</v>
      </c>
      <c r="T1749" s="7">
        <v>0.2</v>
      </c>
      <c r="U1749" s="7">
        <v>4.42211968603748</v>
      </c>
      <c r="V1749" s="10" t="str">
        <f t="shared" si="1"/>
        <v>2016-10</v>
      </c>
    </row>
    <row r="1750">
      <c r="A1750" s="7">
        <v>1749.0</v>
      </c>
      <c r="B1750" s="4" t="s">
        <v>4539</v>
      </c>
      <c r="C1750" s="8">
        <v>42657.0</v>
      </c>
      <c r="D1750" s="8">
        <v>42663.0</v>
      </c>
      <c r="E1750" s="4" t="s">
        <v>26</v>
      </c>
      <c r="F1750" s="4" t="s">
        <v>4540</v>
      </c>
      <c r="G1750" s="4" t="s">
        <v>4541</v>
      </c>
      <c r="H1750" s="4" t="s">
        <v>46</v>
      </c>
      <c r="I1750" s="4" t="s">
        <v>30</v>
      </c>
      <c r="J1750" s="4" t="s">
        <v>101</v>
      </c>
      <c r="K1750" s="4" t="s">
        <v>82</v>
      </c>
      <c r="L1750" s="7">
        <v>28540.0</v>
      </c>
      <c r="M1750" s="4" t="s">
        <v>83</v>
      </c>
      <c r="N1750" s="4" t="s">
        <v>3677</v>
      </c>
      <c r="O1750" s="4" t="s">
        <v>51</v>
      </c>
      <c r="P1750" s="4" t="s">
        <v>124</v>
      </c>
      <c r="Q1750" s="4" t="s">
        <v>3678</v>
      </c>
      <c r="R1750" s="9">
        <v>69.6511174082362</v>
      </c>
      <c r="S1750" s="7">
        <v>3.0</v>
      </c>
      <c r="T1750" s="7">
        <v>0.2</v>
      </c>
      <c r="U1750" s="7">
        <v>25.2485300604856</v>
      </c>
      <c r="V1750" s="10" t="str">
        <f t="shared" si="1"/>
        <v>2016-10</v>
      </c>
    </row>
    <row r="1751">
      <c r="A1751" s="7">
        <v>1750.0</v>
      </c>
      <c r="B1751" s="4" t="s">
        <v>4539</v>
      </c>
      <c r="C1751" s="8">
        <v>42657.0</v>
      </c>
      <c r="D1751" s="8">
        <v>42663.0</v>
      </c>
      <c r="E1751" s="4" t="s">
        <v>26</v>
      </c>
      <c r="F1751" s="4" t="s">
        <v>4540</v>
      </c>
      <c r="G1751" s="4" t="s">
        <v>4541</v>
      </c>
      <c r="H1751" s="4" t="s">
        <v>46</v>
      </c>
      <c r="I1751" s="4" t="s">
        <v>30</v>
      </c>
      <c r="J1751" s="4" t="s">
        <v>101</v>
      </c>
      <c r="K1751" s="4" t="s">
        <v>82</v>
      </c>
      <c r="L1751" s="7">
        <v>28540.0</v>
      </c>
      <c r="M1751" s="4" t="s">
        <v>83</v>
      </c>
      <c r="N1751" s="4" t="s">
        <v>1318</v>
      </c>
      <c r="O1751" s="4" t="s">
        <v>51</v>
      </c>
      <c r="P1751" s="4" t="s">
        <v>635</v>
      </c>
      <c r="Q1751" s="4" t="s">
        <v>1319</v>
      </c>
      <c r="R1751" s="9">
        <v>9.47215494854808</v>
      </c>
      <c r="S1751" s="7">
        <v>2.0</v>
      </c>
      <c r="T1751" s="7">
        <v>0.2</v>
      </c>
      <c r="U1751" s="7">
        <v>1.06561743171166</v>
      </c>
      <c r="V1751" s="10" t="str">
        <f t="shared" si="1"/>
        <v>2016-10</v>
      </c>
    </row>
    <row r="1752">
      <c r="A1752" s="7">
        <v>1751.0</v>
      </c>
      <c r="B1752" s="4" t="s">
        <v>4539</v>
      </c>
      <c r="C1752" s="8">
        <v>42657.0</v>
      </c>
      <c r="D1752" s="8">
        <v>42663.0</v>
      </c>
      <c r="E1752" s="4" t="s">
        <v>26</v>
      </c>
      <c r="F1752" s="4" t="s">
        <v>4540</v>
      </c>
      <c r="G1752" s="4" t="s">
        <v>4541</v>
      </c>
      <c r="H1752" s="4" t="s">
        <v>46</v>
      </c>
      <c r="I1752" s="4" t="s">
        <v>30</v>
      </c>
      <c r="J1752" s="4" t="s">
        <v>101</v>
      </c>
      <c r="K1752" s="4" t="s">
        <v>82</v>
      </c>
      <c r="L1752" s="7">
        <v>28540.0</v>
      </c>
      <c r="M1752" s="4" t="s">
        <v>83</v>
      </c>
      <c r="N1752" s="4" t="s">
        <v>3745</v>
      </c>
      <c r="O1752" s="4" t="s">
        <v>51</v>
      </c>
      <c r="P1752" s="4" t="s">
        <v>205</v>
      </c>
      <c r="Q1752" s="4" t="s">
        <v>3746</v>
      </c>
      <c r="R1752" s="9">
        <v>26.0134377896199</v>
      </c>
      <c r="S1752" s="7">
        <v>4.0</v>
      </c>
      <c r="T1752" s="7">
        <v>0.2</v>
      </c>
      <c r="U1752" s="7">
        <v>9.75503917110748</v>
      </c>
      <c r="V1752" s="10" t="str">
        <f t="shared" si="1"/>
        <v>2016-10</v>
      </c>
    </row>
    <row r="1753">
      <c r="A1753" s="7">
        <v>1752.0</v>
      </c>
      <c r="B1753" s="4" t="s">
        <v>4539</v>
      </c>
      <c r="C1753" s="8">
        <v>42657.0</v>
      </c>
      <c r="D1753" s="8">
        <v>42663.0</v>
      </c>
      <c r="E1753" s="4" t="s">
        <v>26</v>
      </c>
      <c r="F1753" s="4" t="s">
        <v>4540</v>
      </c>
      <c r="G1753" s="4" t="s">
        <v>4541</v>
      </c>
      <c r="H1753" s="4" t="s">
        <v>46</v>
      </c>
      <c r="I1753" s="4" t="s">
        <v>30</v>
      </c>
      <c r="J1753" s="4" t="s">
        <v>101</v>
      </c>
      <c r="K1753" s="4" t="s">
        <v>82</v>
      </c>
      <c r="L1753" s="7">
        <v>28540.0</v>
      </c>
      <c r="M1753" s="4" t="s">
        <v>83</v>
      </c>
      <c r="N1753" s="4" t="s">
        <v>1662</v>
      </c>
      <c r="O1753" s="4" t="s">
        <v>51</v>
      </c>
      <c r="P1753" s="4" t="s">
        <v>124</v>
      </c>
      <c r="Q1753" s="4" t="s">
        <v>4546</v>
      </c>
      <c r="R1753" s="9">
        <v>29.2125949367344</v>
      </c>
      <c r="S1753" s="7">
        <v>1.0</v>
      </c>
      <c r="T1753" s="7">
        <v>0.2</v>
      </c>
      <c r="U1753" s="7">
        <v>10.9547231012754</v>
      </c>
      <c r="V1753" s="10" t="str">
        <f t="shared" si="1"/>
        <v>2016-10</v>
      </c>
    </row>
    <row r="1754">
      <c r="A1754" s="7">
        <v>1753.0</v>
      </c>
      <c r="B1754" s="4" t="s">
        <v>4547</v>
      </c>
      <c r="C1754" s="8">
        <v>42657.0</v>
      </c>
      <c r="D1754" s="8">
        <v>42661.0</v>
      </c>
      <c r="E1754" s="4" t="s">
        <v>26</v>
      </c>
      <c r="F1754" s="4" t="s">
        <v>3601</v>
      </c>
      <c r="G1754" s="4" t="s">
        <v>3602</v>
      </c>
      <c r="H1754" s="4" t="s">
        <v>29</v>
      </c>
      <c r="I1754" s="4" t="s">
        <v>30</v>
      </c>
      <c r="J1754" s="4" t="s">
        <v>222</v>
      </c>
      <c r="K1754" s="4" t="s">
        <v>223</v>
      </c>
      <c r="L1754" s="7">
        <v>10009.0</v>
      </c>
      <c r="M1754" s="4" t="s">
        <v>33</v>
      </c>
      <c r="N1754" s="4" t="s">
        <v>535</v>
      </c>
      <c r="O1754" s="4" t="s">
        <v>39</v>
      </c>
      <c r="P1754" s="4" t="s">
        <v>40</v>
      </c>
      <c r="Q1754" s="4" t="s">
        <v>536</v>
      </c>
      <c r="R1754" s="9">
        <v>1220.89457201646</v>
      </c>
      <c r="S1754" s="7">
        <v>7.0</v>
      </c>
      <c r="T1754" s="7">
        <v>0.0</v>
      </c>
      <c r="U1754" s="7">
        <v>305.223643004115</v>
      </c>
      <c r="V1754" s="10" t="str">
        <f t="shared" si="1"/>
        <v>2016-10</v>
      </c>
    </row>
    <row r="1755">
      <c r="A1755" s="7">
        <v>1754.0</v>
      </c>
      <c r="B1755" s="4" t="s">
        <v>4547</v>
      </c>
      <c r="C1755" s="8">
        <v>42657.0</v>
      </c>
      <c r="D1755" s="8">
        <v>42661.0</v>
      </c>
      <c r="E1755" s="4" t="s">
        <v>26</v>
      </c>
      <c r="F1755" s="4" t="s">
        <v>3601</v>
      </c>
      <c r="G1755" s="4" t="s">
        <v>3602</v>
      </c>
      <c r="H1755" s="4" t="s">
        <v>29</v>
      </c>
      <c r="I1755" s="4" t="s">
        <v>30</v>
      </c>
      <c r="J1755" s="4" t="s">
        <v>222</v>
      </c>
      <c r="K1755" s="4" t="s">
        <v>223</v>
      </c>
      <c r="L1755" s="7">
        <v>10009.0</v>
      </c>
      <c r="M1755" s="4" t="s">
        <v>33</v>
      </c>
      <c r="N1755" s="4" t="s">
        <v>1799</v>
      </c>
      <c r="O1755" s="4" t="s">
        <v>51</v>
      </c>
      <c r="P1755" s="4" t="s">
        <v>124</v>
      </c>
      <c r="Q1755" s="4" t="s">
        <v>2600</v>
      </c>
      <c r="R1755" s="9">
        <v>125.183259259259</v>
      </c>
      <c r="S1755" s="7">
        <v>2.0</v>
      </c>
      <c r="T1755" s="7">
        <v>0.0</v>
      </c>
      <c r="U1755" s="7">
        <v>61.339797037037</v>
      </c>
      <c r="V1755" s="10" t="str">
        <f t="shared" si="1"/>
        <v>2016-10</v>
      </c>
    </row>
    <row r="1756">
      <c r="A1756" s="7">
        <v>1755.0</v>
      </c>
      <c r="B1756" s="4" t="s">
        <v>4548</v>
      </c>
      <c r="C1756" s="8">
        <v>42657.0</v>
      </c>
      <c r="D1756" s="8">
        <v>42662.0</v>
      </c>
      <c r="E1756" s="4" t="s">
        <v>26</v>
      </c>
      <c r="F1756" s="4" t="s">
        <v>529</v>
      </c>
      <c r="G1756" s="4" t="s">
        <v>530</v>
      </c>
      <c r="H1756" s="4" t="s">
        <v>46</v>
      </c>
      <c r="I1756" s="4" t="s">
        <v>30</v>
      </c>
      <c r="J1756" s="4" t="s">
        <v>4549</v>
      </c>
      <c r="K1756" s="4" t="s">
        <v>130</v>
      </c>
      <c r="L1756" s="7">
        <v>54915.0</v>
      </c>
      <c r="M1756" s="4" t="s">
        <v>59</v>
      </c>
      <c r="N1756" s="4" t="s">
        <v>2382</v>
      </c>
      <c r="O1756" s="4" t="s">
        <v>39</v>
      </c>
      <c r="P1756" s="4" t="s">
        <v>61</v>
      </c>
      <c r="Q1756" s="4" t="s">
        <v>2383</v>
      </c>
      <c r="R1756" s="9">
        <v>1844.59701646091</v>
      </c>
      <c r="S1756" s="7">
        <v>5.0</v>
      </c>
      <c r="T1756" s="7">
        <v>0.0</v>
      </c>
      <c r="U1756" s="7">
        <v>608.717015432099</v>
      </c>
      <c r="V1756" s="10" t="str">
        <f t="shared" si="1"/>
        <v>2016-10</v>
      </c>
    </row>
    <row r="1757">
      <c r="A1757" s="7">
        <v>1756.0</v>
      </c>
      <c r="B1757" s="4" t="s">
        <v>4550</v>
      </c>
      <c r="C1757" s="8">
        <v>42658.0</v>
      </c>
      <c r="D1757" s="8">
        <v>42664.0</v>
      </c>
      <c r="E1757" s="4" t="s">
        <v>26</v>
      </c>
      <c r="F1757" s="4" t="s">
        <v>4551</v>
      </c>
      <c r="G1757" s="4" t="s">
        <v>4552</v>
      </c>
      <c r="H1757" s="4" t="s">
        <v>112</v>
      </c>
      <c r="I1757" s="4" t="s">
        <v>30</v>
      </c>
      <c r="J1757" s="4" t="s">
        <v>4553</v>
      </c>
      <c r="K1757" s="4" t="s">
        <v>2919</v>
      </c>
      <c r="L1757" s="7">
        <v>84106.0</v>
      </c>
      <c r="M1757" s="4" t="s">
        <v>49</v>
      </c>
      <c r="N1757" s="4" t="s">
        <v>4554</v>
      </c>
      <c r="O1757" s="4" t="s">
        <v>51</v>
      </c>
      <c r="P1757" s="4" t="s">
        <v>124</v>
      </c>
      <c r="Q1757" s="4" t="s">
        <v>4555</v>
      </c>
      <c r="R1757" s="9">
        <v>45.68</v>
      </c>
      <c r="S1757" s="7">
        <v>2.0</v>
      </c>
      <c r="T1757" s="7">
        <v>0.0</v>
      </c>
      <c r="U1757" s="7">
        <v>21.0128</v>
      </c>
      <c r="V1757" s="10" t="str">
        <f t="shared" si="1"/>
        <v>2016-10</v>
      </c>
    </row>
    <row r="1758">
      <c r="A1758" s="7">
        <v>1757.0</v>
      </c>
      <c r="B1758" s="4" t="s">
        <v>4550</v>
      </c>
      <c r="C1758" s="8">
        <v>42658.0</v>
      </c>
      <c r="D1758" s="8">
        <v>42664.0</v>
      </c>
      <c r="E1758" s="4" t="s">
        <v>26</v>
      </c>
      <c r="F1758" s="4" t="s">
        <v>4551</v>
      </c>
      <c r="G1758" s="4" t="s">
        <v>4552</v>
      </c>
      <c r="H1758" s="4" t="s">
        <v>112</v>
      </c>
      <c r="I1758" s="4" t="s">
        <v>30</v>
      </c>
      <c r="J1758" s="4" t="s">
        <v>4553</v>
      </c>
      <c r="K1758" s="4" t="s">
        <v>2919</v>
      </c>
      <c r="L1758" s="7">
        <v>84106.0</v>
      </c>
      <c r="M1758" s="4" t="s">
        <v>49</v>
      </c>
      <c r="N1758" s="4" t="s">
        <v>4556</v>
      </c>
      <c r="O1758" s="4" t="s">
        <v>51</v>
      </c>
      <c r="P1758" s="4" t="s">
        <v>124</v>
      </c>
      <c r="Q1758" s="4" t="s">
        <v>4557</v>
      </c>
      <c r="R1758" s="9">
        <v>60.12</v>
      </c>
      <c r="S1758" s="7">
        <v>9.0</v>
      </c>
      <c r="T1758" s="7">
        <v>0.0</v>
      </c>
      <c r="U1758" s="7">
        <v>28.8576</v>
      </c>
      <c r="V1758" s="10" t="str">
        <f t="shared" si="1"/>
        <v>2016-10</v>
      </c>
    </row>
    <row r="1759">
      <c r="A1759" s="7">
        <v>1758.0</v>
      </c>
      <c r="B1759" s="4" t="s">
        <v>4550</v>
      </c>
      <c r="C1759" s="8">
        <v>42658.0</v>
      </c>
      <c r="D1759" s="8">
        <v>42664.0</v>
      </c>
      <c r="E1759" s="4" t="s">
        <v>26</v>
      </c>
      <c r="F1759" s="4" t="s">
        <v>4551</v>
      </c>
      <c r="G1759" s="4" t="s">
        <v>4552</v>
      </c>
      <c r="H1759" s="4" t="s">
        <v>112</v>
      </c>
      <c r="I1759" s="4" t="s">
        <v>30</v>
      </c>
      <c r="J1759" s="4" t="s">
        <v>4553</v>
      </c>
      <c r="K1759" s="4" t="s">
        <v>2919</v>
      </c>
      <c r="L1759" s="7">
        <v>84106.0</v>
      </c>
      <c r="M1759" s="4" t="s">
        <v>49</v>
      </c>
      <c r="N1759" s="4" t="s">
        <v>4558</v>
      </c>
      <c r="O1759" s="4" t="s">
        <v>51</v>
      </c>
      <c r="P1759" s="4" t="s">
        <v>76</v>
      </c>
      <c r="Q1759" s="4" t="s">
        <v>4559</v>
      </c>
      <c r="R1759" s="9">
        <v>41.72</v>
      </c>
      <c r="S1759" s="7">
        <v>5.0</v>
      </c>
      <c r="T1759" s="7">
        <v>0.2</v>
      </c>
      <c r="U1759" s="7">
        <v>13.0375</v>
      </c>
      <c r="V1759" s="10" t="str">
        <f t="shared" si="1"/>
        <v>2016-10</v>
      </c>
    </row>
    <row r="1760">
      <c r="A1760" s="7">
        <v>1759.0</v>
      </c>
      <c r="B1760" s="4" t="s">
        <v>4550</v>
      </c>
      <c r="C1760" s="8">
        <v>42658.0</v>
      </c>
      <c r="D1760" s="8">
        <v>42664.0</v>
      </c>
      <c r="E1760" s="4" t="s">
        <v>26</v>
      </c>
      <c r="F1760" s="4" t="s">
        <v>4551</v>
      </c>
      <c r="G1760" s="4" t="s">
        <v>4552</v>
      </c>
      <c r="H1760" s="4" t="s">
        <v>112</v>
      </c>
      <c r="I1760" s="4" t="s">
        <v>30</v>
      </c>
      <c r="J1760" s="4" t="s">
        <v>4553</v>
      </c>
      <c r="K1760" s="4" t="s">
        <v>2919</v>
      </c>
      <c r="L1760" s="7">
        <v>84106.0</v>
      </c>
      <c r="M1760" s="4" t="s">
        <v>49</v>
      </c>
      <c r="N1760" s="4" t="s">
        <v>4560</v>
      </c>
      <c r="O1760" s="4" t="s">
        <v>51</v>
      </c>
      <c r="P1760" s="4" t="s">
        <v>124</v>
      </c>
      <c r="Q1760" s="4" t="s">
        <v>4561</v>
      </c>
      <c r="R1760" s="9">
        <v>71.6</v>
      </c>
      <c r="S1760" s="7">
        <v>8.0</v>
      </c>
      <c r="T1760" s="7">
        <v>0.0</v>
      </c>
      <c r="U1760" s="7">
        <v>32.936</v>
      </c>
      <c r="V1760" s="10" t="str">
        <f t="shared" si="1"/>
        <v>2016-10</v>
      </c>
    </row>
    <row r="1761">
      <c r="A1761" s="7">
        <v>1760.0</v>
      </c>
      <c r="B1761" s="4" t="s">
        <v>4562</v>
      </c>
      <c r="C1761" s="8">
        <v>42658.0</v>
      </c>
      <c r="D1761" s="8">
        <v>42664.0</v>
      </c>
      <c r="E1761" s="4" t="s">
        <v>26</v>
      </c>
      <c r="F1761" s="4" t="s">
        <v>4563</v>
      </c>
      <c r="G1761" s="4" t="s">
        <v>4564</v>
      </c>
      <c r="H1761" s="4" t="s">
        <v>112</v>
      </c>
      <c r="I1761" s="4" t="s">
        <v>30</v>
      </c>
      <c r="J1761" s="4" t="s">
        <v>2758</v>
      </c>
      <c r="K1761" s="4" t="s">
        <v>71</v>
      </c>
      <c r="L1761" s="7">
        <v>73120.0</v>
      </c>
      <c r="M1761" s="4" t="s">
        <v>59</v>
      </c>
      <c r="N1761" s="4" t="s">
        <v>3556</v>
      </c>
      <c r="O1761" s="4" t="s">
        <v>51</v>
      </c>
      <c r="P1761" s="4" t="s">
        <v>297</v>
      </c>
      <c r="Q1761" s="4" t="s">
        <v>3557</v>
      </c>
      <c r="R1761" s="9">
        <v>22.5493333333333</v>
      </c>
      <c r="S1761" s="7">
        <v>7.0</v>
      </c>
      <c r="T1761" s="7">
        <v>0.0</v>
      </c>
      <c r="U1761" s="7">
        <v>11.0491733333333</v>
      </c>
      <c r="V1761" s="10" t="str">
        <f t="shared" si="1"/>
        <v>2016-10</v>
      </c>
    </row>
    <row r="1762">
      <c r="A1762" s="7">
        <v>1761.0</v>
      </c>
      <c r="B1762" s="4" t="s">
        <v>4562</v>
      </c>
      <c r="C1762" s="8">
        <v>42658.0</v>
      </c>
      <c r="D1762" s="8">
        <v>42664.0</v>
      </c>
      <c r="E1762" s="4" t="s">
        <v>26</v>
      </c>
      <c r="F1762" s="4" t="s">
        <v>4563</v>
      </c>
      <c r="G1762" s="4" t="s">
        <v>4564</v>
      </c>
      <c r="H1762" s="4" t="s">
        <v>112</v>
      </c>
      <c r="I1762" s="4" t="s">
        <v>30</v>
      </c>
      <c r="J1762" s="4" t="s">
        <v>2758</v>
      </c>
      <c r="K1762" s="4" t="s">
        <v>71</v>
      </c>
      <c r="L1762" s="7">
        <v>73120.0</v>
      </c>
      <c r="M1762" s="4" t="s">
        <v>59</v>
      </c>
      <c r="N1762" s="4" t="s">
        <v>508</v>
      </c>
      <c r="O1762" s="4" t="s">
        <v>51</v>
      </c>
      <c r="P1762" s="4" t="s">
        <v>297</v>
      </c>
      <c r="Q1762" s="4" t="s">
        <v>509</v>
      </c>
      <c r="R1762" s="9">
        <v>32.9515555555556</v>
      </c>
      <c r="S1762" s="7">
        <v>6.0</v>
      </c>
      <c r="T1762" s="7">
        <v>0.0</v>
      </c>
      <c r="U1762" s="7">
        <v>16.1462622222222</v>
      </c>
      <c r="V1762" s="10" t="str">
        <f t="shared" si="1"/>
        <v>2016-10</v>
      </c>
    </row>
    <row r="1763">
      <c r="A1763" s="7">
        <v>1762.0</v>
      </c>
      <c r="B1763" s="4" t="s">
        <v>4562</v>
      </c>
      <c r="C1763" s="8">
        <v>42658.0</v>
      </c>
      <c r="D1763" s="8">
        <v>42664.0</v>
      </c>
      <c r="E1763" s="4" t="s">
        <v>26</v>
      </c>
      <c r="F1763" s="4" t="s">
        <v>4563</v>
      </c>
      <c r="G1763" s="4" t="s">
        <v>4564</v>
      </c>
      <c r="H1763" s="4" t="s">
        <v>112</v>
      </c>
      <c r="I1763" s="4" t="s">
        <v>30</v>
      </c>
      <c r="J1763" s="4" t="s">
        <v>2758</v>
      </c>
      <c r="K1763" s="4" t="s">
        <v>71</v>
      </c>
      <c r="L1763" s="7">
        <v>73120.0</v>
      </c>
      <c r="M1763" s="4" t="s">
        <v>59</v>
      </c>
      <c r="N1763" s="4" t="s">
        <v>4565</v>
      </c>
      <c r="O1763" s="4" t="s">
        <v>51</v>
      </c>
      <c r="P1763" s="4" t="s">
        <v>283</v>
      </c>
      <c r="Q1763" s="4" t="s">
        <v>4566</v>
      </c>
      <c r="R1763" s="9">
        <v>971.534</v>
      </c>
      <c r="S1763" s="7">
        <v>3.0</v>
      </c>
      <c r="T1763" s="7">
        <v>0.0</v>
      </c>
      <c r="U1763" s="7">
        <v>281.74486</v>
      </c>
      <c r="V1763" s="10" t="str">
        <f t="shared" si="1"/>
        <v>2016-10</v>
      </c>
    </row>
    <row r="1764">
      <c r="A1764" s="7">
        <v>1763.0</v>
      </c>
      <c r="B1764" s="4" t="s">
        <v>4562</v>
      </c>
      <c r="C1764" s="8">
        <v>42658.0</v>
      </c>
      <c r="D1764" s="8">
        <v>42664.0</v>
      </c>
      <c r="E1764" s="4" t="s">
        <v>26</v>
      </c>
      <c r="F1764" s="4" t="s">
        <v>4563</v>
      </c>
      <c r="G1764" s="4" t="s">
        <v>4564</v>
      </c>
      <c r="H1764" s="4" t="s">
        <v>112</v>
      </c>
      <c r="I1764" s="4" t="s">
        <v>30</v>
      </c>
      <c r="J1764" s="4" t="s">
        <v>2758</v>
      </c>
      <c r="K1764" s="4" t="s">
        <v>71</v>
      </c>
      <c r="L1764" s="7">
        <v>73120.0</v>
      </c>
      <c r="M1764" s="4" t="s">
        <v>59</v>
      </c>
      <c r="N1764" s="4" t="s">
        <v>4567</v>
      </c>
      <c r="O1764" s="4" t="s">
        <v>51</v>
      </c>
      <c r="P1764" s="4" t="s">
        <v>124</v>
      </c>
      <c r="Q1764" s="4" t="s">
        <v>4568</v>
      </c>
      <c r="R1764" s="9">
        <v>14.496</v>
      </c>
      <c r="S1764" s="7">
        <v>2.0</v>
      </c>
      <c r="T1764" s="7">
        <v>0.0</v>
      </c>
      <c r="U1764" s="7">
        <v>6.95808</v>
      </c>
      <c r="V1764" s="10" t="str">
        <f t="shared" si="1"/>
        <v>2016-10</v>
      </c>
    </row>
    <row r="1765">
      <c r="A1765" s="7">
        <v>1764.0</v>
      </c>
      <c r="B1765" s="4" t="s">
        <v>4562</v>
      </c>
      <c r="C1765" s="8">
        <v>42658.0</v>
      </c>
      <c r="D1765" s="8">
        <v>42664.0</v>
      </c>
      <c r="E1765" s="4" t="s">
        <v>26</v>
      </c>
      <c r="F1765" s="4" t="s">
        <v>4563</v>
      </c>
      <c r="G1765" s="4" t="s">
        <v>4564</v>
      </c>
      <c r="H1765" s="4" t="s">
        <v>112</v>
      </c>
      <c r="I1765" s="4" t="s">
        <v>30</v>
      </c>
      <c r="J1765" s="4" t="s">
        <v>2758</v>
      </c>
      <c r="K1765" s="4" t="s">
        <v>71</v>
      </c>
      <c r="L1765" s="7">
        <v>73120.0</v>
      </c>
      <c r="M1765" s="4" t="s">
        <v>59</v>
      </c>
      <c r="N1765" s="4" t="s">
        <v>3648</v>
      </c>
      <c r="O1765" s="4" t="s">
        <v>39</v>
      </c>
      <c r="P1765" s="4" t="s">
        <v>40</v>
      </c>
      <c r="Q1765" s="4" t="s">
        <v>3649</v>
      </c>
      <c r="R1765" s="9">
        <v>6.15185185185185</v>
      </c>
      <c r="S1765" s="7">
        <v>1.0</v>
      </c>
      <c r="T1765" s="7">
        <v>0.0</v>
      </c>
      <c r="U1765" s="7">
        <v>1.53796296296296</v>
      </c>
      <c r="V1765" s="10" t="str">
        <f t="shared" si="1"/>
        <v>2016-10</v>
      </c>
    </row>
    <row r="1766">
      <c r="A1766" s="7">
        <v>1765.0</v>
      </c>
      <c r="B1766" s="4" t="s">
        <v>4562</v>
      </c>
      <c r="C1766" s="8">
        <v>42658.0</v>
      </c>
      <c r="D1766" s="8">
        <v>42664.0</v>
      </c>
      <c r="E1766" s="4" t="s">
        <v>26</v>
      </c>
      <c r="F1766" s="4" t="s">
        <v>4563</v>
      </c>
      <c r="G1766" s="4" t="s">
        <v>4564</v>
      </c>
      <c r="H1766" s="4" t="s">
        <v>112</v>
      </c>
      <c r="I1766" s="4" t="s">
        <v>30</v>
      </c>
      <c r="J1766" s="4" t="s">
        <v>2758</v>
      </c>
      <c r="K1766" s="4" t="s">
        <v>71</v>
      </c>
      <c r="L1766" s="7">
        <v>73120.0</v>
      </c>
      <c r="M1766" s="4" t="s">
        <v>59</v>
      </c>
      <c r="N1766" s="4" t="s">
        <v>4200</v>
      </c>
      <c r="O1766" s="4" t="s">
        <v>51</v>
      </c>
      <c r="P1766" s="4" t="s">
        <v>76</v>
      </c>
      <c r="Q1766" s="4" t="s">
        <v>4201</v>
      </c>
      <c r="R1766" s="9">
        <v>136.011851851852</v>
      </c>
      <c r="S1766" s="7">
        <v>4.0</v>
      </c>
      <c r="T1766" s="7">
        <v>0.0</v>
      </c>
      <c r="U1766" s="7">
        <v>62.5654518518519</v>
      </c>
      <c r="V1766" s="10" t="str">
        <f t="shared" si="1"/>
        <v>2016-10</v>
      </c>
    </row>
    <row r="1767">
      <c r="A1767" s="7">
        <v>1766.0</v>
      </c>
      <c r="B1767" s="4" t="s">
        <v>4569</v>
      </c>
      <c r="C1767" s="8">
        <v>42658.0</v>
      </c>
      <c r="D1767" s="8">
        <v>42663.0</v>
      </c>
      <c r="E1767" s="4" t="s">
        <v>26</v>
      </c>
      <c r="F1767" s="4" t="s">
        <v>1490</v>
      </c>
      <c r="G1767" s="4" t="s">
        <v>1491</v>
      </c>
      <c r="H1767" s="4" t="s">
        <v>29</v>
      </c>
      <c r="I1767" s="4" t="s">
        <v>30</v>
      </c>
      <c r="J1767" s="4" t="s">
        <v>178</v>
      </c>
      <c r="K1767" s="4" t="s">
        <v>429</v>
      </c>
      <c r="L1767" s="7">
        <v>22153.0</v>
      </c>
      <c r="M1767" s="4" t="s">
        <v>83</v>
      </c>
      <c r="N1767" s="4" t="s">
        <v>2658</v>
      </c>
      <c r="O1767" s="4" t="s">
        <v>51</v>
      </c>
      <c r="P1767" s="4" t="s">
        <v>76</v>
      </c>
      <c r="Q1767" s="4" t="s">
        <v>2659</v>
      </c>
      <c r="R1767" s="9">
        <v>172.437757191185</v>
      </c>
      <c r="S1767" s="7">
        <v>7.0</v>
      </c>
      <c r="T1767" s="7">
        <v>0.0</v>
      </c>
      <c r="U1767" s="7">
        <v>86.2188785955923</v>
      </c>
      <c r="V1767" s="10" t="str">
        <f t="shared" si="1"/>
        <v>2016-10</v>
      </c>
    </row>
    <row r="1768">
      <c r="A1768" s="7">
        <v>1767.0</v>
      </c>
      <c r="B1768" s="4" t="s">
        <v>4569</v>
      </c>
      <c r="C1768" s="8">
        <v>42658.0</v>
      </c>
      <c r="D1768" s="8">
        <v>42663.0</v>
      </c>
      <c r="E1768" s="4" t="s">
        <v>26</v>
      </c>
      <c r="F1768" s="4" t="s">
        <v>1490</v>
      </c>
      <c r="G1768" s="4" t="s">
        <v>1491</v>
      </c>
      <c r="H1768" s="4" t="s">
        <v>29</v>
      </c>
      <c r="I1768" s="4" t="s">
        <v>30</v>
      </c>
      <c r="J1768" s="4" t="s">
        <v>178</v>
      </c>
      <c r="K1768" s="4" t="s">
        <v>429</v>
      </c>
      <c r="L1768" s="7">
        <v>22153.0</v>
      </c>
      <c r="M1768" s="4" t="s">
        <v>83</v>
      </c>
      <c r="N1768" s="4" t="s">
        <v>1429</v>
      </c>
      <c r="O1768" s="4" t="s">
        <v>51</v>
      </c>
      <c r="P1768" s="4" t="s">
        <v>205</v>
      </c>
      <c r="Q1768" s="4" t="s">
        <v>1430</v>
      </c>
      <c r="R1768" s="9">
        <v>49.5977055285749</v>
      </c>
      <c r="S1768" s="7">
        <v>6.0</v>
      </c>
      <c r="T1768" s="7">
        <v>0.0</v>
      </c>
      <c r="U1768" s="7">
        <v>24.3028757090017</v>
      </c>
      <c r="V1768" s="10" t="str">
        <f t="shared" si="1"/>
        <v>2016-10</v>
      </c>
    </row>
    <row r="1769">
      <c r="A1769" s="7">
        <v>1768.0</v>
      </c>
      <c r="B1769" s="4" t="s">
        <v>4569</v>
      </c>
      <c r="C1769" s="8">
        <v>42658.0</v>
      </c>
      <c r="D1769" s="8">
        <v>42663.0</v>
      </c>
      <c r="E1769" s="4" t="s">
        <v>26</v>
      </c>
      <c r="F1769" s="4" t="s">
        <v>1490</v>
      </c>
      <c r="G1769" s="4" t="s">
        <v>1491</v>
      </c>
      <c r="H1769" s="4" t="s">
        <v>29</v>
      </c>
      <c r="I1769" s="4" t="s">
        <v>30</v>
      </c>
      <c r="J1769" s="4" t="s">
        <v>178</v>
      </c>
      <c r="K1769" s="4" t="s">
        <v>429</v>
      </c>
      <c r="L1769" s="7">
        <v>22153.0</v>
      </c>
      <c r="M1769" s="4" t="s">
        <v>83</v>
      </c>
      <c r="N1769" s="4" t="s">
        <v>4570</v>
      </c>
      <c r="O1769" s="4" t="s">
        <v>51</v>
      </c>
      <c r="P1769" s="4" t="s">
        <v>283</v>
      </c>
      <c r="Q1769" s="4" t="s">
        <v>4571</v>
      </c>
      <c r="R1769" s="9">
        <v>32.3753909171528</v>
      </c>
      <c r="S1769" s="7">
        <v>3.0</v>
      </c>
      <c r="T1769" s="7">
        <v>0.0</v>
      </c>
      <c r="U1769" s="7">
        <v>10.6838790026604</v>
      </c>
      <c r="V1769" s="10" t="str">
        <f t="shared" si="1"/>
        <v>2016-10</v>
      </c>
    </row>
    <row r="1770">
      <c r="A1770" s="7">
        <v>1769.0</v>
      </c>
      <c r="B1770" s="4" t="s">
        <v>4572</v>
      </c>
      <c r="C1770" s="8">
        <v>42659.0</v>
      </c>
      <c r="D1770" s="8">
        <v>42663.0</v>
      </c>
      <c r="E1770" s="4" t="s">
        <v>26</v>
      </c>
      <c r="F1770" s="4" t="s">
        <v>1790</v>
      </c>
      <c r="G1770" s="4" t="s">
        <v>1791</v>
      </c>
      <c r="H1770" s="4" t="s">
        <v>29</v>
      </c>
      <c r="I1770" s="4" t="s">
        <v>30</v>
      </c>
      <c r="J1770" s="4" t="s">
        <v>222</v>
      </c>
      <c r="K1770" s="4" t="s">
        <v>223</v>
      </c>
      <c r="L1770" s="7">
        <v>10011.0</v>
      </c>
      <c r="M1770" s="4" t="s">
        <v>33</v>
      </c>
      <c r="N1770" s="4" t="s">
        <v>3803</v>
      </c>
      <c r="O1770" s="4" t="s">
        <v>35</v>
      </c>
      <c r="P1770" s="4" t="s">
        <v>73</v>
      </c>
      <c r="Q1770" s="4" t="s">
        <v>3804</v>
      </c>
      <c r="R1770" s="9">
        <v>159.091711111111</v>
      </c>
      <c r="S1770" s="7">
        <v>1.0</v>
      </c>
      <c r="T1770" s="7">
        <v>0.4</v>
      </c>
      <c r="U1770" s="7">
        <v>-42.4244562962963</v>
      </c>
      <c r="V1770" s="10" t="str">
        <f t="shared" si="1"/>
        <v>2016-10</v>
      </c>
    </row>
    <row r="1771">
      <c r="A1771" s="7">
        <v>1770.0</v>
      </c>
      <c r="B1771" s="4" t="s">
        <v>4573</v>
      </c>
      <c r="C1771" s="8">
        <v>42660.0</v>
      </c>
      <c r="D1771" s="8">
        <v>42663.0</v>
      </c>
      <c r="E1771" s="4" t="s">
        <v>43</v>
      </c>
      <c r="F1771" s="4" t="s">
        <v>3168</v>
      </c>
      <c r="G1771" s="4" t="s">
        <v>3169</v>
      </c>
      <c r="H1771" s="4" t="s">
        <v>112</v>
      </c>
      <c r="I1771" s="4" t="s">
        <v>30</v>
      </c>
      <c r="J1771" s="4" t="s">
        <v>362</v>
      </c>
      <c r="K1771" s="4" t="s">
        <v>48</v>
      </c>
      <c r="L1771" s="7">
        <v>94122.0</v>
      </c>
      <c r="M1771" s="4" t="s">
        <v>49</v>
      </c>
      <c r="N1771" s="4" t="s">
        <v>4574</v>
      </c>
      <c r="O1771" s="4" t="s">
        <v>51</v>
      </c>
      <c r="P1771" s="4" t="s">
        <v>76</v>
      </c>
      <c r="Q1771" s="4" t="s">
        <v>4575</v>
      </c>
      <c r="R1771" s="9">
        <v>18.16</v>
      </c>
      <c r="S1771" s="7">
        <v>5.0</v>
      </c>
      <c r="T1771" s="7">
        <v>0.2</v>
      </c>
      <c r="U1771" s="7">
        <v>6.583</v>
      </c>
      <c r="V1771" s="10" t="str">
        <f t="shared" si="1"/>
        <v>2016-10</v>
      </c>
    </row>
    <row r="1772">
      <c r="A1772" s="7">
        <v>1771.0</v>
      </c>
      <c r="B1772" s="4" t="s">
        <v>4576</v>
      </c>
      <c r="C1772" s="8">
        <v>42660.0</v>
      </c>
      <c r="D1772" s="8">
        <v>42664.0</v>
      </c>
      <c r="E1772" s="4" t="s">
        <v>26</v>
      </c>
      <c r="F1772" s="4" t="s">
        <v>798</v>
      </c>
      <c r="G1772" s="4" t="s">
        <v>799</v>
      </c>
      <c r="H1772" s="4" t="s">
        <v>112</v>
      </c>
      <c r="I1772" s="4" t="s">
        <v>30</v>
      </c>
      <c r="J1772" s="4" t="s">
        <v>148</v>
      </c>
      <c r="K1772" s="4" t="s">
        <v>48</v>
      </c>
      <c r="L1772" s="7">
        <v>93727.0</v>
      </c>
      <c r="M1772" s="4" t="s">
        <v>49</v>
      </c>
      <c r="N1772" s="4" t="s">
        <v>3824</v>
      </c>
      <c r="O1772" s="4" t="s">
        <v>35</v>
      </c>
      <c r="P1772" s="4" t="s">
        <v>36</v>
      </c>
      <c r="Q1772" s="4" t="s">
        <v>3825</v>
      </c>
      <c r="R1772" s="9">
        <v>120.666</v>
      </c>
      <c r="S1772" s="7">
        <v>2.0</v>
      </c>
      <c r="T1772" s="7">
        <v>0.15</v>
      </c>
      <c r="U1772" s="7">
        <v>21.294</v>
      </c>
      <c r="V1772" s="10" t="str">
        <f t="shared" si="1"/>
        <v>2016-10</v>
      </c>
    </row>
    <row r="1773">
      <c r="A1773" s="7">
        <v>1772.0</v>
      </c>
      <c r="B1773" s="4" t="s">
        <v>4577</v>
      </c>
      <c r="C1773" s="8">
        <v>42660.0</v>
      </c>
      <c r="D1773" s="8">
        <v>42664.0</v>
      </c>
      <c r="E1773" s="4" t="s">
        <v>98</v>
      </c>
      <c r="F1773" s="4" t="s">
        <v>4578</v>
      </c>
      <c r="G1773" s="4" t="s">
        <v>4579</v>
      </c>
      <c r="H1773" s="4" t="s">
        <v>112</v>
      </c>
      <c r="I1773" s="4" t="s">
        <v>30</v>
      </c>
      <c r="J1773" s="4" t="s">
        <v>1095</v>
      </c>
      <c r="K1773" s="4" t="s">
        <v>1155</v>
      </c>
      <c r="L1773" s="7">
        <v>65203.0</v>
      </c>
      <c r="M1773" s="4" t="s">
        <v>59</v>
      </c>
      <c r="N1773" s="4" t="s">
        <v>4580</v>
      </c>
      <c r="O1773" s="4" t="s">
        <v>39</v>
      </c>
      <c r="P1773" s="4" t="s">
        <v>40</v>
      </c>
      <c r="Q1773" s="4" t="s">
        <v>4581</v>
      </c>
      <c r="R1773" s="9">
        <v>503.67012345679</v>
      </c>
      <c r="S1773" s="7">
        <v>3.0</v>
      </c>
      <c r="T1773" s="7">
        <v>0.0</v>
      </c>
      <c r="U1773" s="7">
        <v>246.798360493827</v>
      </c>
      <c r="V1773" s="10" t="str">
        <f t="shared" si="1"/>
        <v>2016-10</v>
      </c>
    </row>
    <row r="1774">
      <c r="A1774" s="7">
        <v>1773.0</v>
      </c>
      <c r="B1774" s="4" t="s">
        <v>4577</v>
      </c>
      <c r="C1774" s="8">
        <v>42660.0</v>
      </c>
      <c r="D1774" s="8">
        <v>42664.0</v>
      </c>
      <c r="E1774" s="4" t="s">
        <v>98</v>
      </c>
      <c r="F1774" s="4" t="s">
        <v>4578</v>
      </c>
      <c r="G1774" s="4" t="s">
        <v>4579</v>
      </c>
      <c r="H1774" s="4" t="s">
        <v>112</v>
      </c>
      <c r="I1774" s="4" t="s">
        <v>30</v>
      </c>
      <c r="J1774" s="4" t="s">
        <v>1095</v>
      </c>
      <c r="K1774" s="4" t="s">
        <v>1155</v>
      </c>
      <c r="L1774" s="7">
        <v>65203.0</v>
      </c>
      <c r="M1774" s="4" t="s">
        <v>59</v>
      </c>
      <c r="N1774" s="4" t="s">
        <v>4582</v>
      </c>
      <c r="O1774" s="4" t="s">
        <v>51</v>
      </c>
      <c r="P1774" s="4" t="s">
        <v>283</v>
      </c>
      <c r="Q1774" s="4" t="s">
        <v>4583</v>
      </c>
      <c r="R1774" s="9">
        <v>2157.63160493827</v>
      </c>
      <c r="S1774" s="7">
        <v>7.0</v>
      </c>
      <c r="T1774" s="7">
        <v>0.0</v>
      </c>
      <c r="U1774" s="7">
        <v>841.476325925926</v>
      </c>
      <c r="V1774" s="10" t="str">
        <f t="shared" si="1"/>
        <v>2016-10</v>
      </c>
    </row>
    <row r="1775">
      <c r="A1775" s="7">
        <v>1774.0</v>
      </c>
      <c r="B1775" s="4" t="s">
        <v>4584</v>
      </c>
      <c r="C1775" s="8">
        <v>42660.0</v>
      </c>
      <c r="D1775" s="8">
        <v>42663.0</v>
      </c>
      <c r="E1775" s="4" t="s">
        <v>43</v>
      </c>
      <c r="F1775" s="4" t="s">
        <v>1857</v>
      </c>
      <c r="G1775" s="4" t="s">
        <v>1858</v>
      </c>
      <c r="H1775" s="4" t="s">
        <v>46</v>
      </c>
      <c r="I1775" s="4" t="s">
        <v>30</v>
      </c>
      <c r="J1775" s="4" t="s">
        <v>3119</v>
      </c>
      <c r="K1775" s="4" t="s">
        <v>203</v>
      </c>
      <c r="L1775" s="7">
        <v>8861.0</v>
      </c>
      <c r="M1775" s="4" t="s">
        <v>33</v>
      </c>
      <c r="N1775" s="4" t="s">
        <v>3470</v>
      </c>
      <c r="O1775" s="4" t="s">
        <v>35</v>
      </c>
      <c r="P1775" s="4" t="s">
        <v>36</v>
      </c>
      <c r="Q1775" s="4" t="s">
        <v>3471</v>
      </c>
      <c r="R1775" s="9">
        <v>135.417942386831</v>
      </c>
      <c r="S1775" s="7">
        <v>1.0</v>
      </c>
      <c r="T1775" s="7">
        <v>0.0</v>
      </c>
      <c r="U1775" s="7">
        <v>13.5417942386831</v>
      </c>
      <c r="V1775" s="10" t="str">
        <f t="shared" si="1"/>
        <v>2016-10</v>
      </c>
    </row>
    <row r="1776">
      <c r="A1776" s="7">
        <v>1775.0</v>
      </c>
      <c r="B1776" s="4" t="s">
        <v>4584</v>
      </c>
      <c r="C1776" s="8">
        <v>42660.0</v>
      </c>
      <c r="D1776" s="8">
        <v>42663.0</v>
      </c>
      <c r="E1776" s="4" t="s">
        <v>43</v>
      </c>
      <c r="F1776" s="4" t="s">
        <v>1857</v>
      </c>
      <c r="G1776" s="4" t="s">
        <v>1858</v>
      </c>
      <c r="H1776" s="4" t="s">
        <v>46</v>
      </c>
      <c r="I1776" s="4" t="s">
        <v>30</v>
      </c>
      <c r="J1776" s="4" t="s">
        <v>3119</v>
      </c>
      <c r="K1776" s="4" t="s">
        <v>203</v>
      </c>
      <c r="L1776" s="7">
        <v>8861.0</v>
      </c>
      <c r="M1776" s="4" t="s">
        <v>33</v>
      </c>
      <c r="N1776" s="4" t="s">
        <v>1550</v>
      </c>
      <c r="O1776" s="4" t="s">
        <v>51</v>
      </c>
      <c r="P1776" s="4" t="s">
        <v>76</v>
      </c>
      <c r="Q1776" s="4" t="s">
        <v>1551</v>
      </c>
      <c r="R1776" s="9">
        <v>353.689547325103</v>
      </c>
      <c r="S1776" s="7">
        <v>1.0</v>
      </c>
      <c r="T1776" s="7">
        <v>0.0</v>
      </c>
      <c r="U1776" s="7">
        <v>166.234087242798</v>
      </c>
      <c r="V1776" s="10" t="str">
        <f t="shared" si="1"/>
        <v>2016-10</v>
      </c>
    </row>
    <row r="1777">
      <c r="A1777" s="7">
        <v>1776.0</v>
      </c>
      <c r="B1777" s="4" t="s">
        <v>4585</v>
      </c>
      <c r="C1777" s="8">
        <v>42661.0</v>
      </c>
      <c r="D1777" s="8">
        <v>42665.0</v>
      </c>
      <c r="E1777" s="4" t="s">
        <v>26</v>
      </c>
      <c r="F1777" s="4" t="s">
        <v>4511</v>
      </c>
      <c r="G1777" s="4" t="s">
        <v>4512</v>
      </c>
      <c r="H1777" s="4" t="s">
        <v>46</v>
      </c>
      <c r="I1777" s="4" t="s">
        <v>30</v>
      </c>
      <c r="J1777" s="4" t="s">
        <v>4586</v>
      </c>
      <c r="K1777" s="4" t="s">
        <v>469</v>
      </c>
      <c r="L1777" s="7">
        <v>85281.0</v>
      </c>
      <c r="M1777" s="4" t="s">
        <v>49</v>
      </c>
      <c r="N1777" s="4" t="s">
        <v>4270</v>
      </c>
      <c r="O1777" s="4" t="s">
        <v>35</v>
      </c>
      <c r="P1777" s="4" t="s">
        <v>263</v>
      </c>
      <c r="Q1777" s="4" t="s">
        <v>4271</v>
      </c>
      <c r="R1777" s="9">
        <v>307.92</v>
      </c>
      <c r="S1777" s="7">
        <v>5.0</v>
      </c>
      <c r="T1777" s="7">
        <v>0.2</v>
      </c>
      <c r="U1777" s="7">
        <v>-34.641</v>
      </c>
      <c r="V1777" s="10" t="str">
        <f t="shared" si="1"/>
        <v>2016-10</v>
      </c>
    </row>
    <row r="1778">
      <c r="A1778" s="7">
        <v>1777.0</v>
      </c>
      <c r="B1778" s="4" t="s">
        <v>4587</v>
      </c>
      <c r="C1778" s="8">
        <v>42663.0</v>
      </c>
      <c r="D1778" s="8">
        <v>42666.0</v>
      </c>
      <c r="E1778" s="4" t="s">
        <v>43</v>
      </c>
      <c r="F1778" s="4" t="s">
        <v>4588</v>
      </c>
      <c r="G1778" s="4" t="s">
        <v>4589</v>
      </c>
      <c r="H1778" s="4" t="s">
        <v>46</v>
      </c>
      <c r="I1778" s="4" t="s">
        <v>30</v>
      </c>
      <c r="J1778" s="4" t="s">
        <v>701</v>
      </c>
      <c r="K1778" s="4" t="s">
        <v>157</v>
      </c>
      <c r="L1778" s="7">
        <v>43055.0</v>
      </c>
      <c r="M1778" s="4" t="s">
        <v>33</v>
      </c>
      <c r="N1778" s="4" t="s">
        <v>4590</v>
      </c>
      <c r="O1778" s="4" t="s">
        <v>51</v>
      </c>
      <c r="P1778" s="4" t="s">
        <v>93</v>
      </c>
      <c r="Q1778" s="4" t="s">
        <v>4591</v>
      </c>
      <c r="R1778" s="9">
        <v>8.01436049382716</v>
      </c>
      <c r="S1778" s="7">
        <v>3.0</v>
      </c>
      <c r="T1778" s="7">
        <v>0.2</v>
      </c>
      <c r="U1778" s="7">
        <v>0.801436049382716</v>
      </c>
      <c r="V1778" s="10" t="str">
        <f t="shared" si="1"/>
        <v>2016-10</v>
      </c>
    </row>
    <row r="1779">
      <c r="A1779" s="7">
        <v>1778.0</v>
      </c>
      <c r="B1779" s="4" t="s">
        <v>4592</v>
      </c>
      <c r="C1779" s="8">
        <v>42663.0</v>
      </c>
      <c r="D1779" s="8">
        <v>42667.0</v>
      </c>
      <c r="E1779" s="4" t="s">
        <v>98</v>
      </c>
      <c r="F1779" s="4" t="s">
        <v>4335</v>
      </c>
      <c r="G1779" s="4" t="s">
        <v>4336</v>
      </c>
      <c r="H1779" s="4" t="s">
        <v>46</v>
      </c>
      <c r="I1779" s="4" t="s">
        <v>30</v>
      </c>
      <c r="J1779" s="4" t="s">
        <v>455</v>
      </c>
      <c r="K1779" s="4" t="s">
        <v>58</v>
      </c>
      <c r="L1779" s="7">
        <v>77095.0</v>
      </c>
      <c r="M1779" s="4" t="s">
        <v>59</v>
      </c>
      <c r="N1779" s="4" t="s">
        <v>4593</v>
      </c>
      <c r="O1779" s="4" t="s">
        <v>51</v>
      </c>
      <c r="P1779" s="4" t="s">
        <v>124</v>
      </c>
      <c r="Q1779" s="4" t="s">
        <v>4594</v>
      </c>
      <c r="R1779" s="9">
        <v>57.1673119341564</v>
      </c>
      <c r="S1779" s="7">
        <v>7.0</v>
      </c>
      <c r="T1779" s="7">
        <v>0.2</v>
      </c>
      <c r="U1779" s="7">
        <v>17.8647849794239</v>
      </c>
      <c r="V1779" s="10" t="str">
        <f t="shared" si="1"/>
        <v>2016-10</v>
      </c>
    </row>
    <row r="1780">
      <c r="A1780" s="7">
        <v>1779.0</v>
      </c>
      <c r="B1780" s="4" t="s">
        <v>4592</v>
      </c>
      <c r="C1780" s="8">
        <v>42663.0</v>
      </c>
      <c r="D1780" s="8">
        <v>42667.0</v>
      </c>
      <c r="E1780" s="4" t="s">
        <v>98</v>
      </c>
      <c r="F1780" s="4" t="s">
        <v>4335</v>
      </c>
      <c r="G1780" s="4" t="s">
        <v>4336</v>
      </c>
      <c r="H1780" s="4" t="s">
        <v>46</v>
      </c>
      <c r="I1780" s="4" t="s">
        <v>30</v>
      </c>
      <c r="J1780" s="4" t="s">
        <v>455</v>
      </c>
      <c r="K1780" s="4" t="s">
        <v>58</v>
      </c>
      <c r="L1780" s="7">
        <v>77095.0</v>
      </c>
      <c r="M1780" s="4" t="s">
        <v>59</v>
      </c>
      <c r="N1780" s="4" t="s">
        <v>1300</v>
      </c>
      <c r="O1780" s="4" t="s">
        <v>51</v>
      </c>
      <c r="P1780" s="4" t="s">
        <v>272</v>
      </c>
      <c r="Q1780" s="4" t="s">
        <v>722</v>
      </c>
      <c r="R1780" s="9">
        <v>28.2923061728395</v>
      </c>
      <c r="S1780" s="7">
        <v>4.0</v>
      </c>
      <c r="T1780" s="7">
        <v>0.2</v>
      </c>
      <c r="U1780" s="7">
        <v>8.84134567901234</v>
      </c>
      <c r="V1780" s="10" t="str">
        <f t="shared" si="1"/>
        <v>2016-10</v>
      </c>
    </row>
    <row r="1781">
      <c r="A1781" s="7">
        <v>1780.0</v>
      </c>
      <c r="B1781" s="4" t="s">
        <v>4592</v>
      </c>
      <c r="C1781" s="8">
        <v>42663.0</v>
      </c>
      <c r="D1781" s="8">
        <v>42667.0</v>
      </c>
      <c r="E1781" s="4" t="s">
        <v>98</v>
      </c>
      <c r="F1781" s="4" t="s">
        <v>4335</v>
      </c>
      <c r="G1781" s="4" t="s">
        <v>4336</v>
      </c>
      <c r="H1781" s="4" t="s">
        <v>46</v>
      </c>
      <c r="I1781" s="4" t="s">
        <v>30</v>
      </c>
      <c r="J1781" s="4" t="s">
        <v>455</v>
      </c>
      <c r="K1781" s="4" t="s">
        <v>58</v>
      </c>
      <c r="L1781" s="7">
        <v>77095.0</v>
      </c>
      <c r="M1781" s="4" t="s">
        <v>59</v>
      </c>
      <c r="N1781" s="4" t="s">
        <v>3868</v>
      </c>
      <c r="O1781" s="4" t="s">
        <v>35</v>
      </c>
      <c r="P1781" s="4" t="s">
        <v>263</v>
      </c>
      <c r="Q1781" s="4" t="s">
        <v>3869</v>
      </c>
      <c r="R1781" s="9">
        <v>63.520978600823</v>
      </c>
      <c r="S1781" s="7">
        <v>1.0</v>
      </c>
      <c r="T1781" s="7">
        <v>0.3</v>
      </c>
      <c r="U1781" s="7">
        <v>-16.3339659259259</v>
      </c>
      <c r="V1781" s="10" t="str">
        <f t="shared" si="1"/>
        <v>2016-10</v>
      </c>
    </row>
    <row r="1782">
      <c r="A1782" s="7">
        <v>1781.0</v>
      </c>
      <c r="B1782" s="4" t="s">
        <v>4595</v>
      </c>
      <c r="C1782" s="8">
        <v>42663.0</v>
      </c>
      <c r="D1782" s="8">
        <v>42669.0</v>
      </c>
      <c r="E1782" s="4" t="s">
        <v>26</v>
      </c>
      <c r="F1782" s="4" t="s">
        <v>3173</v>
      </c>
      <c r="G1782" s="4" t="s">
        <v>3174</v>
      </c>
      <c r="H1782" s="4" t="s">
        <v>46</v>
      </c>
      <c r="I1782" s="4" t="s">
        <v>30</v>
      </c>
      <c r="J1782" s="4" t="s">
        <v>4596</v>
      </c>
      <c r="K1782" s="4" t="s">
        <v>884</v>
      </c>
      <c r="L1782" s="7">
        <v>48183.0</v>
      </c>
      <c r="M1782" s="4" t="s">
        <v>59</v>
      </c>
      <c r="N1782" s="4" t="s">
        <v>4597</v>
      </c>
      <c r="O1782" s="4" t="s">
        <v>39</v>
      </c>
      <c r="P1782" s="4" t="s">
        <v>40</v>
      </c>
      <c r="Q1782" s="4" t="s">
        <v>4598</v>
      </c>
      <c r="R1782" s="9">
        <v>140.856419753086</v>
      </c>
      <c r="S1782" s="7">
        <v>6.0</v>
      </c>
      <c r="T1782" s="7">
        <v>0.0</v>
      </c>
      <c r="U1782" s="7">
        <v>39.4397975308642</v>
      </c>
      <c r="V1782" s="10" t="str">
        <f t="shared" si="1"/>
        <v>2016-10</v>
      </c>
    </row>
    <row r="1783">
      <c r="A1783" s="7">
        <v>1782.0</v>
      </c>
      <c r="B1783" s="4" t="s">
        <v>4595</v>
      </c>
      <c r="C1783" s="8">
        <v>42663.0</v>
      </c>
      <c r="D1783" s="8">
        <v>42669.0</v>
      </c>
      <c r="E1783" s="4" t="s">
        <v>26</v>
      </c>
      <c r="F1783" s="4" t="s">
        <v>3173</v>
      </c>
      <c r="G1783" s="4" t="s">
        <v>3174</v>
      </c>
      <c r="H1783" s="4" t="s">
        <v>46</v>
      </c>
      <c r="I1783" s="4" t="s">
        <v>30</v>
      </c>
      <c r="J1783" s="4" t="s">
        <v>4596</v>
      </c>
      <c r="K1783" s="4" t="s">
        <v>884</v>
      </c>
      <c r="L1783" s="7">
        <v>48183.0</v>
      </c>
      <c r="M1783" s="4" t="s">
        <v>59</v>
      </c>
      <c r="N1783" s="4" t="s">
        <v>750</v>
      </c>
      <c r="O1783" s="4" t="s">
        <v>39</v>
      </c>
      <c r="P1783" s="4" t="s">
        <v>40</v>
      </c>
      <c r="Q1783" s="4" t="s">
        <v>751</v>
      </c>
      <c r="R1783" s="9">
        <v>215.128205761317</v>
      </c>
      <c r="S1783" s="7">
        <v>2.0</v>
      </c>
      <c r="T1783" s="7">
        <v>0.0</v>
      </c>
      <c r="U1783" s="7">
        <v>58.0846155555556</v>
      </c>
      <c r="V1783" s="10" t="str">
        <f t="shared" si="1"/>
        <v>2016-10</v>
      </c>
    </row>
    <row r="1784">
      <c r="A1784" s="7">
        <v>1783.0</v>
      </c>
      <c r="B1784" s="4" t="s">
        <v>4595</v>
      </c>
      <c r="C1784" s="8">
        <v>42663.0</v>
      </c>
      <c r="D1784" s="8">
        <v>42669.0</v>
      </c>
      <c r="E1784" s="4" t="s">
        <v>26</v>
      </c>
      <c r="F1784" s="4" t="s">
        <v>3173</v>
      </c>
      <c r="G1784" s="4" t="s">
        <v>3174</v>
      </c>
      <c r="H1784" s="4" t="s">
        <v>46</v>
      </c>
      <c r="I1784" s="4" t="s">
        <v>30</v>
      </c>
      <c r="J1784" s="4" t="s">
        <v>4596</v>
      </c>
      <c r="K1784" s="4" t="s">
        <v>884</v>
      </c>
      <c r="L1784" s="7">
        <v>48183.0</v>
      </c>
      <c r="M1784" s="4" t="s">
        <v>59</v>
      </c>
      <c r="N1784" s="4" t="s">
        <v>1554</v>
      </c>
      <c r="O1784" s="4" t="s">
        <v>51</v>
      </c>
      <c r="P1784" s="4" t="s">
        <v>52</v>
      </c>
      <c r="Q1784" s="4" t="s">
        <v>1555</v>
      </c>
      <c r="R1784" s="9">
        <v>23.3752181069959</v>
      </c>
      <c r="S1784" s="7">
        <v>7.0</v>
      </c>
      <c r="T1784" s="7">
        <v>0.0</v>
      </c>
      <c r="U1784" s="7">
        <v>1.63626526748971</v>
      </c>
      <c r="V1784" s="10" t="str">
        <f t="shared" si="1"/>
        <v>2016-10</v>
      </c>
    </row>
    <row r="1785">
      <c r="A1785" s="7">
        <v>1784.0</v>
      </c>
      <c r="B1785" s="4" t="s">
        <v>4599</v>
      </c>
      <c r="C1785" s="8">
        <v>42663.0</v>
      </c>
      <c r="D1785" s="8">
        <v>42665.0</v>
      </c>
      <c r="E1785" s="4" t="s">
        <v>43</v>
      </c>
      <c r="F1785" s="4" t="s">
        <v>4600</v>
      </c>
      <c r="G1785" s="4" t="s">
        <v>4601</v>
      </c>
      <c r="H1785" s="4" t="s">
        <v>29</v>
      </c>
      <c r="I1785" s="4" t="s">
        <v>30</v>
      </c>
      <c r="J1785" s="4" t="s">
        <v>47</v>
      </c>
      <c r="K1785" s="4" t="s">
        <v>48</v>
      </c>
      <c r="L1785" s="7">
        <v>90049.0</v>
      </c>
      <c r="M1785" s="4" t="s">
        <v>49</v>
      </c>
      <c r="N1785" s="4" t="s">
        <v>3012</v>
      </c>
      <c r="O1785" s="4" t="s">
        <v>51</v>
      </c>
      <c r="P1785" s="4" t="s">
        <v>76</v>
      </c>
      <c r="Q1785" s="4" t="s">
        <v>3013</v>
      </c>
      <c r="R1785" s="9">
        <v>19.296</v>
      </c>
      <c r="S1785" s="7">
        <v>3.0</v>
      </c>
      <c r="T1785" s="7">
        <v>0.2</v>
      </c>
      <c r="U1785" s="7">
        <v>6.03</v>
      </c>
      <c r="V1785" s="10" t="str">
        <f t="shared" si="1"/>
        <v>2016-10</v>
      </c>
    </row>
    <row r="1786">
      <c r="A1786" s="7">
        <v>1785.0</v>
      </c>
      <c r="B1786" s="4" t="s">
        <v>4602</v>
      </c>
      <c r="C1786" s="8">
        <v>42663.0</v>
      </c>
      <c r="D1786" s="8">
        <v>42669.0</v>
      </c>
      <c r="E1786" s="4" t="s">
        <v>26</v>
      </c>
      <c r="F1786" s="4" t="s">
        <v>668</v>
      </c>
      <c r="G1786" s="4" t="s">
        <v>669</v>
      </c>
      <c r="H1786" s="4" t="s">
        <v>112</v>
      </c>
      <c r="I1786" s="4" t="s">
        <v>30</v>
      </c>
      <c r="J1786" s="4" t="s">
        <v>428</v>
      </c>
      <c r="K1786" s="4" t="s">
        <v>429</v>
      </c>
      <c r="L1786" s="7">
        <v>22204.0</v>
      </c>
      <c r="M1786" s="4" t="s">
        <v>83</v>
      </c>
      <c r="N1786" s="4" t="s">
        <v>3862</v>
      </c>
      <c r="O1786" s="4" t="s">
        <v>35</v>
      </c>
      <c r="P1786" s="4" t="s">
        <v>121</v>
      </c>
      <c r="Q1786" s="4" t="s">
        <v>3863</v>
      </c>
      <c r="R1786" s="9">
        <v>45.8171146619123</v>
      </c>
      <c r="S1786" s="7">
        <v>5.0</v>
      </c>
      <c r="T1786" s="7">
        <v>0.0</v>
      </c>
      <c r="U1786" s="7">
        <v>13.7451343985737</v>
      </c>
      <c r="V1786" s="10" t="str">
        <f t="shared" si="1"/>
        <v>2016-10</v>
      </c>
    </row>
    <row r="1787">
      <c r="A1787" s="7">
        <v>1786.0</v>
      </c>
      <c r="B1787" s="4" t="s">
        <v>4603</v>
      </c>
      <c r="C1787" s="8">
        <v>42663.0</v>
      </c>
      <c r="D1787" s="8">
        <v>42668.0</v>
      </c>
      <c r="E1787" s="4" t="s">
        <v>26</v>
      </c>
      <c r="F1787" s="4" t="s">
        <v>1074</v>
      </c>
      <c r="G1787" s="4" t="s">
        <v>1075</v>
      </c>
      <c r="H1787" s="4" t="s">
        <v>29</v>
      </c>
      <c r="I1787" s="4" t="s">
        <v>30</v>
      </c>
      <c r="J1787" s="4" t="s">
        <v>4604</v>
      </c>
      <c r="K1787" s="4" t="s">
        <v>48</v>
      </c>
      <c r="L1787" s="7">
        <v>92020.0</v>
      </c>
      <c r="M1787" s="4" t="s">
        <v>49</v>
      </c>
      <c r="N1787" s="4" t="s">
        <v>621</v>
      </c>
      <c r="O1787" s="4" t="s">
        <v>35</v>
      </c>
      <c r="P1787" s="4" t="s">
        <v>263</v>
      </c>
      <c r="Q1787" s="4" t="s">
        <v>622</v>
      </c>
      <c r="R1787" s="9">
        <v>387.136</v>
      </c>
      <c r="S1787" s="7">
        <v>4.0</v>
      </c>
      <c r="T1787" s="7">
        <v>0.2</v>
      </c>
      <c r="U1787" s="7">
        <v>4.8392</v>
      </c>
      <c r="V1787" s="10" t="str">
        <f t="shared" si="1"/>
        <v>2016-10</v>
      </c>
    </row>
    <row r="1788">
      <c r="A1788" s="7">
        <v>1787.0</v>
      </c>
      <c r="B1788" s="4" t="s">
        <v>4605</v>
      </c>
      <c r="C1788" s="8">
        <v>42664.0</v>
      </c>
      <c r="D1788" s="8">
        <v>42664.0</v>
      </c>
      <c r="E1788" s="4" t="s">
        <v>212</v>
      </c>
      <c r="F1788" s="4" t="s">
        <v>2068</v>
      </c>
      <c r="G1788" s="4" t="s">
        <v>2069</v>
      </c>
      <c r="H1788" s="4" t="s">
        <v>29</v>
      </c>
      <c r="I1788" s="4" t="s">
        <v>30</v>
      </c>
      <c r="J1788" s="4" t="s">
        <v>4606</v>
      </c>
      <c r="K1788" s="4" t="s">
        <v>216</v>
      </c>
      <c r="L1788" s="7">
        <v>6040.0</v>
      </c>
      <c r="M1788" s="4" t="s">
        <v>33</v>
      </c>
      <c r="N1788" s="4" t="s">
        <v>616</v>
      </c>
      <c r="O1788" s="4" t="s">
        <v>51</v>
      </c>
      <c r="P1788" s="4" t="s">
        <v>76</v>
      </c>
      <c r="Q1788" s="4" t="s">
        <v>617</v>
      </c>
      <c r="R1788" s="9">
        <v>26.0069135802469</v>
      </c>
      <c r="S1788" s="7">
        <v>4.0</v>
      </c>
      <c r="T1788" s="7">
        <v>0.0</v>
      </c>
      <c r="U1788" s="7">
        <v>11.7031111111111</v>
      </c>
      <c r="V1788" s="10" t="str">
        <f t="shared" si="1"/>
        <v>2016-10</v>
      </c>
    </row>
    <row r="1789">
      <c r="A1789" s="7">
        <v>1788.0</v>
      </c>
      <c r="B1789" s="4" t="s">
        <v>4605</v>
      </c>
      <c r="C1789" s="8">
        <v>42664.0</v>
      </c>
      <c r="D1789" s="8">
        <v>42664.0</v>
      </c>
      <c r="E1789" s="4" t="s">
        <v>212</v>
      </c>
      <c r="F1789" s="4" t="s">
        <v>2068</v>
      </c>
      <c r="G1789" s="4" t="s">
        <v>2069</v>
      </c>
      <c r="H1789" s="4" t="s">
        <v>29</v>
      </c>
      <c r="I1789" s="4" t="s">
        <v>30</v>
      </c>
      <c r="J1789" s="4" t="s">
        <v>4606</v>
      </c>
      <c r="K1789" s="4" t="s">
        <v>216</v>
      </c>
      <c r="L1789" s="7">
        <v>6040.0</v>
      </c>
      <c r="M1789" s="4" t="s">
        <v>33</v>
      </c>
      <c r="N1789" s="4" t="s">
        <v>4607</v>
      </c>
      <c r="O1789" s="4" t="s">
        <v>51</v>
      </c>
      <c r="P1789" s="4" t="s">
        <v>635</v>
      </c>
      <c r="Q1789" s="4" t="s">
        <v>1319</v>
      </c>
      <c r="R1789" s="9">
        <v>8.25046913580247</v>
      </c>
      <c r="S1789" s="7">
        <v>2.0</v>
      </c>
      <c r="T1789" s="7">
        <v>0.0</v>
      </c>
      <c r="U1789" s="7">
        <v>0.165009382716049</v>
      </c>
      <c r="V1789" s="10" t="str">
        <f t="shared" si="1"/>
        <v>2016-10</v>
      </c>
    </row>
    <row r="1790">
      <c r="A1790" s="7">
        <v>1789.0</v>
      </c>
      <c r="B1790" s="4" t="s">
        <v>4605</v>
      </c>
      <c r="C1790" s="8">
        <v>42664.0</v>
      </c>
      <c r="D1790" s="8">
        <v>42664.0</v>
      </c>
      <c r="E1790" s="4" t="s">
        <v>212</v>
      </c>
      <c r="F1790" s="4" t="s">
        <v>2068</v>
      </c>
      <c r="G1790" s="4" t="s">
        <v>2069</v>
      </c>
      <c r="H1790" s="4" t="s">
        <v>29</v>
      </c>
      <c r="I1790" s="4" t="s">
        <v>30</v>
      </c>
      <c r="J1790" s="4" t="s">
        <v>4606</v>
      </c>
      <c r="K1790" s="4" t="s">
        <v>216</v>
      </c>
      <c r="L1790" s="7">
        <v>6040.0</v>
      </c>
      <c r="M1790" s="4" t="s">
        <v>33</v>
      </c>
      <c r="N1790" s="4" t="s">
        <v>1722</v>
      </c>
      <c r="O1790" s="4" t="s">
        <v>51</v>
      </c>
      <c r="P1790" s="4" t="s">
        <v>52</v>
      </c>
      <c r="Q1790" s="4" t="s">
        <v>1723</v>
      </c>
      <c r="R1790" s="9">
        <v>117.468296296296</v>
      </c>
      <c r="S1790" s="7">
        <v>7.0</v>
      </c>
      <c r="T1790" s="7">
        <v>0.0</v>
      </c>
      <c r="U1790" s="7">
        <v>32.891122962963</v>
      </c>
      <c r="V1790" s="10" t="str">
        <f t="shared" si="1"/>
        <v>2016-10</v>
      </c>
    </row>
    <row r="1791">
      <c r="A1791" s="7">
        <v>1790.0</v>
      </c>
      <c r="B1791" s="4" t="s">
        <v>4605</v>
      </c>
      <c r="C1791" s="8">
        <v>42664.0</v>
      </c>
      <c r="D1791" s="8">
        <v>42664.0</v>
      </c>
      <c r="E1791" s="4" t="s">
        <v>212</v>
      </c>
      <c r="F1791" s="4" t="s">
        <v>2068</v>
      </c>
      <c r="G1791" s="4" t="s">
        <v>2069</v>
      </c>
      <c r="H1791" s="4" t="s">
        <v>29</v>
      </c>
      <c r="I1791" s="4" t="s">
        <v>30</v>
      </c>
      <c r="J1791" s="4" t="s">
        <v>4606</v>
      </c>
      <c r="K1791" s="4" t="s">
        <v>216</v>
      </c>
      <c r="L1791" s="7">
        <v>6040.0</v>
      </c>
      <c r="M1791" s="4" t="s">
        <v>33</v>
      </c>
      <c r="N1791" s="4" t="s">
        <v>131</v>
      </c>
      <c r="O1791" s="4" t="s">
        <v>35</v>
      </c>
      <c r="P1791" s="4" t="s">
        <v>36</v>
      </c>
      <c r="Q1791" s="4" t="s">
        <v>132</v>
      </c>
      <c r="R1791" s="9">
        <v>1170.22143209877</v>
      </c>
      <c r="S1791" s="7">
        <v>4.0</v>
      </c>
      <c r="T1791" s="7">
        <v>0.0</v>
      </c>
      <c r="U1791" s="7">
        <v>304.257572345679</v>
      </c>
      <c r="V1791" s="10" t="str">
        <f t="shared" si="1"/>
        <v>2016-10</v>
      </c>
    </row>
    <row r="1792">
      <c r="A1792" s="7">
        <v>1791.0</v>
      </c>
      <c r="B1792" s="4" t="s">
        <v>4608</v>
      </c>
      <c r="C1792" s="8">
        <v>42664.0</v>
      </c>
      <c r="D1792" s="8">
        <v>42670.0</v>
      </c>
      <c r="E1792" s="4" t="s">
        <v>26</v>
      </c>
      <c r="F1792" s="4" t="s">
        <v>117</v>
      </c>
      <c r="G1792" s="4" t="s">
        <v>118</v>
      </c>
      <c r="H1792" s="4" t="s">
        <v>46</v>
      </c>
      <c r="I1792" s="4" t="s">
        <v>30</v>
      </c>
      <c r="J1792" s="4" t="s">
        <v>1031</v>
      </c>
      <c r="K1792" s="4" t="s">
        <v>48</v>
      </c>
      <c r="L1792" s="7">
        <v>92503.0</v>
      </c>
      <c r="M1792" s="4" t="s">
        <v>49</v>
      </c>
      <c r="N1792" s="4" t="s">
        <v>758</v>
      </c>
      <c r="O1792" s="4" t="s">
        <v>51</v>
      </c>
      <c r="P1792" s="4" t="s">
        <v>124</v>
      </c>
      <c r="Q1792" s="4" t="s">
        <v>759</v>
      </c>
      <c r="R1792" s="9">
        <v>22.92</v>
      </c>
      <c r="S1792" s="7">
        <v>3.0</v>
      </c>
      <c r="T1792" s="7">
        <v>0.0</v>
      </c>
      <c r="U1792" s="7">
        <v>11.2308</v>
      </c>
      <c r="V1792" s="10" t="str">
        <f t="shared" si="1"/>
        <v>2016-10</v>
      </c>
    </row>
    <row r="1793">
      <c r="A1793" s="7">
        <v>1792.0</v>
      </c>
      <c r="B1793" s="4" t="s">
        <v>4609</v>
      </c>
      <c r="C1793" s="8">
        <v>42664.0</v>
      </c>
      <c r="D1793" s="8">
        <v>42668.0</v>
      </c>
      <c r="E1793" s="4" t="s">
        <v>26</v>
      </c>
      <c r="F1793" s="4" t="s">
        <v>4484</v>
      </c>
      <c r="G1793" s="4" t="s">
        <v>4485</v>
      </c>
      <c r="H1793" s="4" t="s">
        <v>46</v>
      </c>
      <c r="I1793" s="4" t="s">
        <v>30</v>
      </c>
      <c r="J1793" s="4" t="s">
        <v>261</v>
      </c>
      <c r="K1793" s="4" t="s">
        <v>48</v>
      </c>
      <c r="L1793" s="7">
        <v>92037.0</v>
      </c>
      <c r="M1793" s="4" t="s">
        <v>49</v>
      </c>
      <c r="N1793" s="4" t="s">
        <v>503</v>
      </c>
      <c r="O1793" s="4" t="s">
        <v>51</v>
      </c>
      <c r="P1793" s="4" t="s">
        <v>52</v>
      </c>
      <c r="Q1793" s="4" t="s">
        <v>504</v>
      </c>
      <c r="R1793" s="9">
        <v>154.44</v>
      </c>
      <c r="S1793" s="7">
        <v>3.0</v>
      </c>
      <c r="T1793" s="7">
        <v>0.0</v>
      </c>
      <c r="U1793" s="7">
        <v>1.5444</v>
      </c>
      <c r="V1793" s="10" t="str">
        <f t="shared" si="1"/>
        <v>2016-10</v>
      </c>
    </row>
    <row r="1794">
      <c r="A1794" s="7">
        <v>1793.0</v>
      </c>
      <c r="B1794" s="4" t="s">
        <v>4610</v>
      </c>
      <c r="C1794" s="8">
        <v>42664.0</v>
      </c>
      <c r="D1794" s="8">
        <v>42669.0</v>
      </c>
      <c r="E1794" s="4" t="s">
        <v>26</v>
      </c>
      <c r="F1794" s="4" t="s">
        <v>1074</v>
      </c>
      <c r="G1794" s="4" t="s">
        <v>1075</v>
      </c>
      <c r="H1794" s="4" t="s">
        <v>29</v>
      </c>
      <c r="I1794" s="4" t="s">
        <v>30</v>
      </c>
      <c r="J1794" s="4" t="s">
        <v>701</v>
      </c>
      <c r="K1794" s="4" t="s">
        <v>747</v>
      </c>
      <c r="L1794" s="7">
        <v>19711.0</v>
      </c>
      <c r="M1794" s="4" t="s">
        <v>33</v>
      </c>
      <c r="N1794" s="4" t="s">
        <v>4611</v>
      </c>
      <c r="O1794" s="4" t="s">
        <v>51</v>
      </c>
      <c r="P1794" s="4" t="s">
        <v>76</v>
      </c>
      <c r="Q1794" s="4" t="s">
        <v>4612</v>
      </c>
      <c r="R1794" s="9">
        <v>8.87822222222222</v>
      </c>
      <c r="S1794" s="7">
        <v>4.0</v>
      </c>
      <c r="T1794" s="7">
        <v>0.0</v>
      </c>
      <c r="U1794" s="7">
        <v>3.9952</v>
      </c>
      <c r="V1794" s="10" t="str">
        <f t="shared" si="1"/>
        <v>2016-10</v>
      </c>
    </row>
    <row r="1795">
      <c r="A1795" s="7">
        <v>1794.0</v>
      </c>
      <c r="B1795" s="4" t="s">
        <v>4613</v>
      </c>
      <c r="C1795" s="8">
        <v>42664.0</v>
      </c>
      <c r="D1795" s="8">
        <v>42665.0</v>
      </c>
      <c r="E1795" s="4" t="s">
        <v>43</v>
      </c>
      <c r="F1795" s="4" t="s">
        <v>4614</v>
      </c>
      <c r="G1795" s="4" t="s">
        <v>4615</v>
      </c>
      <c r="H1795" s="4" t="s">
        <v>46</v>
      </c>
      <c r="I1795" s="4" t="s">
        <v>30</v>
      </c>
      <c r="J1795" s="4" t="s">
        <v>1543</v>
      </c>
      <c r="K1795" s="4" t="s">
        <v>32</v>
      </c>
      <c r="L1795" s="7">
        <v>21215.0</v>
      </c>
      <c r="M1795" s="4" t="s">
        <v>33</v>
      </c>
      <c r="N1795" s="4" t="s">
        <v>1948</v>
      </c>
      <c r="O1795" s="4" t="s">
        <v>39</v>
      </c>
      <c r="P1795" s="4" t="s">
        <v>61</v>
      </c>
      <c r="Q1795" s="4" t="s">
        <v>1949</v>
      </c>
      <c r="R1795" s="9">
        <v>110.036148148148</v>
      </c>
      <c r="S1795" s="7">
        <v>6.0</v>
      </c>
      <c r="T1795" s="7">
        <v>0.0</v>
      </c>
      <c r="U1795" s="7">
        <v>11.0036148148148</v>
      </c>
      <c r="V1795" s="10" t="str">
        <f t="shared" si="1"/>
        <v>2016-10</v>
      </c>
    </row>
    <row r="1796">
      <c r="A1796" s="7">
        <v>1795.0</v>
      </c>
      <c r="B1796" s="4" t="s">
        <v>4616</v>
      </c>
      <c r="C1796" s="8">
        <v>42664.0</v>
      </c>
      <c r="D1796" s="8">
        <v>42670.0</v>
      </c>
      <c r="E1796" s="4" t="s">
        <v>26</v>
      </c>
      <c r="F1796" s="4" t="s">
        <v>1125</v>
      </c>
      <c r="G1796" s="4" t="s">
        <v>1126</v>
      </c>
      <c r="H1796" s="4" t="s">
        <v>46</v>
      </c>
      <c r="I1796" s="4" t="s">
        <v>30</v>
      </c>
      <c r="J1796" s="4" t="s">
        <v>188</v>
      </c>
      <c r="K1796" s="4" t="s">
        <v>157</v>
      </c>
      <c r="L1796" s="7">
        <v>43229.0</v>
      </c>
      <c r="M1796" s="4" t="s">
        <v>33</v>
      </c>
      <c r="N1796" s="4" t="s">
        <v>2802</v>
      </c>
      <c r="O1796" s="4" t="s">
        <v>39</v>
      </c>
      <c r="P1796" s="4" t="s">
        <v>40</v>
      </c>
      <c r="Q1796" s="4" t="s">
        <v>2803</v>
      </c>
      <c r="R1796" s="9">
        <v>263.602488888889</v>
      </c>
      <c r="S1796" s="7">
        <v>8.0</v>
      </c>
      <c r="T1796" s="7">
        <v>0.4</v>
      </c>
      <c r="U1796" s="7">
        <v>-52.7204977777778</v>
      </c>
      <c r="V1796" s="10" t="str">
        <f t="shared" si="1"/>
        <v>2016-10</v>
      </c>
    </row>
    <row r="1797">
      <c r="A1797" s="7">
        <v>1796.0</v>
      </c>
      <c r="B1797" s="4" t="s">
        <v>4617</v>
      </c>
      <c r="C1797" s="8">
        <v>42664.0</v>
      </c>
      <c r="D1797" s="8">
        <v>42669.0</v>
      </c>
      <c r="E1797" s="4" t="s">
        <v>26</v>
      </c>
      <c r="F1797" s="4" t="s">
        <v>4618</v>
      </c>
      <c r="G1797" s="4" t="s">
        <v>4619</v>
      </c>
      <c r="H1797" s="4" t="s">
        <v>29</v>
      </c>
      <c r="I1797" s="4" t="s">
        <v>30</v>
      </c>
      <c r="J1797" s="4" t="s">
        <v>1391</v>
      </c>
      <c r="K1797" s="4" t="s">
        <v>157</v>
      </c>
      <c r="L1797" s="7">
        <v>44107.0</v>
      </c>
      <c r="M1797" s="4" t="s">
        <v>33</v>
      </c>
      <c r="N1797" s="4" t="s">
        <v>3919</v>
      </c>
      <c r="O1797" s="4" t="s">
        <v>35</v>
      </c>
      <c r="P1797" s="4" t="s">
        <v>73</v>
      </c>
      <c r="Q1797" s="4" t="s">
        <v>3920</v>
      </c>
      <c r="R1797" s="9">
        <v>741.170133333333</v>
      </c>
      <c r="S1797" s="7">
        <v>2.0</v>
      </c>
      <c r="T1797" s="7">
        <v>0.4</v>
      </c>
      <c r="U1797" s="7">
        <v>-259.409546666667</v>
      </c>
      <c r="V1797" s="10" t="str">
        <f t="shared" si="1"/>
        <v>2016-10</v>
      </c>
    </row>
    <row r="1798">
      <c r="A1798" s="7">
        <v>1797.0</v>
      </c>
      <c r="B1798" s="4" t="s">
        <v>4620</v>
      </c>
      <c r="C1798" s="8">
        <v>42664.0</v>
      </c>
      <c r="D1798" s="8">
        <v>42669.0</v>
      </c>
      <c r="E1798" s="4" t="s">
        <v>98</v>
      </c>
      <c r="F1798" s="4" t="s">
        <v>2258</v>
      </c>
      <c r="G1798" s="4" t="s">
        <v>2259</v>
      </c>
      <c r="H1798" s="4" t="s">
        <v>112</v>
      </c>
      <c r="I1798" s="4" t="s">
        <v>30</v>
      </c>
      <c r="J1798" s="4" t="s">
        <v>1180</v>
      </c>
      <c r="K1798" s="4" t="s">
        <v>1181</v>
      </c>
      <c r="L1798" s="7">
        <v>89031.0</v>
      </c>
      <c r="M1798" s="4" t="s">
        <v>49</v>
      </c>
      <c r="N1798" s="4" t="s">
        <v>586</v>
      </c>
      <c r="O1798" s="4" t="s">
        <v>51</v>
      </c>
      <c r="P1798" s="4" t="s">
        <v>93</v>
      </c>
      <c r="Q1798" s="4" t="s">
        <v>587</v>
      </c>
      <c r="R1798" s="9">
        <v>113.22</v>
      </c>
      <c r="S1798" s="7">
        <v>3.0</v>
      </c>
      <c r="T1798" s="7">
        <v>0.0</v>
      </c>
      <c r="U1798" s="7">
        <v>29.4372</v>
      </c>
      <c r="V1798" s="10" t="str">
        <f t="shared" si="1"/>
        <v>2016-10</v>
      </c>
    </row>
    <row r="1799">
      <c r="A1799" s="7">
        <v>1798.0</v>
      </c>
      <c r="B1799" s="4" t="s">
        <v>4620</v>
      </c>
      <c r="C1799" s="8">
        <v>42664.0</v>
      </c>
      <c r="D1799" s="8">
        <v>42669.0</v>
      </c>
      <c r="E1799" s="4" t="s">
        <v>98</v>
      </c>
      <c r="F1799" s="4" t="s">
        <v>2258</v>
      </c>
      <c r="G1799" s="4" t="s">
        <v>2259</v>
      </c>
      <c r="H1799" s="4" t="s">
        <v>112</v>
      </c>
      <c r="I1799" s="4" t="s">
        <v>30</v>
      </c>
      <c r="J1799" s="4" t="s">
        <v>1180</v>
      </c>
      <c r="K1799" s="4" t="s">
        <v>1181</v>
      </c>
      <c r="L1799" s="7">
        <v>89031.0</v>
      </c>
      <c r="M1799" s="4" t="s">
        <v>49</v>
      </c>
      <c r="N1799" s="4" t="s">
        <v>902</v>
      </c>
      <c r="O1799" s="4" t="s">
        <v>51</v>
      </c>
      <c r="P1799" s="4" t="s">
        <v>124</v>
      </c>
      <c r="Q1799" s="4" t="s">
        <v>903</v>
      </c>
      <c r="R1799" s="9">
        <v>35.88</v>
      </c>
      <c r="S1799" s="7">
        <v>6.0</v>
      </c>
      <c r="T1799" s="7">
        <v>0.0</v>
      </c>
      <c r="U1799" s="7">
        <v>17.5812</v>
      </c>
      <c r="V1799" s="10" t="str">
        <f t="shared" si="1"/>
        <v>2016-10</v>
      </c>
    </row>
    <row r="1800">
      <c r="A1800" s="7">
        <v>1799.0</v>
      </c>
      <c r="B1800" s="4" t="s">
        <v>4620</v>
      </c>
      <c r="C1800" s="8">
        <v>42664.0</v>
      </c>
      <c r="D1800" s="8">
        <v>42669.0</v>
      </c>
      <c r="E1800" s="4" t="s">
        <v>98</v>
      </c>
      <c r="F1800" s="4" t="s">
        <v>2258</v>
      </c>
      <c r="G1800" s="4" t="s">
        <v>2259</v>
      </c>
      <c r="H1800" s="4" t="s">
        <v>112</v>
      </c>
      <c r="I1800" s="4" t="s">
        <v>30</v>
      </c>
      <c r="J1800" s="4" t="s">
        <v>1180</v>
      </c>
      <c r="K1800" s="4" t="s">
        <v>1181</v>
      </c>
      <c r="L1800" s="7">
        <v>89031.0</v>
      </c>
      <c r="M1800" s="4" t="s">
        <v>49</v>
      </c>
      <c r="N1800" s="4" t="s">
        <v>4621</v>
      </c>
      <c r="O1800" s="4" t="s">
        <v>51</v>
      </c>
      <c r="P1800" s="4" t="s">
        <v>76</v>
      </c>
      <c r="Q1800" s="4" t="s">
        <v>4622</v>
      </c>
      <c r="R1800" s="9">
        <v>4535.976</v>
      </c>
      <c r="S1800" s="7">
        <v>3.0</v>
      </c>
      <c r="T1800" s="7">
        <v>0.2</v>
      </c>
      <c r="U1800" s="7">
        <v>1644.2913</v>
      </c>
      <c r="V1800" s="10" t="str">
        <f t="shared" si="1"/>
        <v>2016-10</v>
      </c>
    </row>
    <row r="1801">
      <c r="A1801" s="7">
        <v>1800.0</v>
      </c>
      <c r="B1801" s="4" t="s">
        <v>4623</v>
      </c>
      <c r="C1801" s="8">
        <v>42664.0</v>
      </c>
      <c r="D1801" s="8">
        <v>42667.0</v>
      </c>
      <c r="E1801" s="4" t="s">
        <v>98</v>
      </c>
      <c r="F1801" s="4" t="s">
        <v>611</v>
      </c>
      <c r="G1801" s="4" t="s">
        <v>612</v>
      </c>
      <c r="H1801" s="4" t="s">
        <v>46</v>
      </c>
      <c r="I1801" s="4" t="s">
        <v>30</v>
      </c>
      <c r="J1801" s="4" t="s">
        <v>585</v>
      </c>
      <c r="K1801" s="4" t="s">
        <v>518</v>
      </c>
      <c r="L1801" s="7">
        <v>38301.0</v>
      </c>
      <c r="M1801" s="4" t="s">
        <v>83</v>
      </c>
      <c r="N1801" s="4" t="s">
        <v>4624</v>
      </c>
      <c r="O1801" s="4" t="s">
        <v>51</v>
      </c>
      <c r="P1801" s="4" t="s">
        <v>52</v>
      </c>
      <c r="Q1801" s="4" t="s">
        <v>4625</v>
      </c>
      <c r="R1801" s="9">
        <v>82.5734158709256</v>
      </c>
      <c r="S1801" s="7">
        <v>9.0</v>
      </c>
      <c r="T1801" s="7">
        <v>0.2</v>
      </c>
      <c r="U1801" s="7">
        <v>5.16083849193285</v>
      </c>
      <c r="V1801" s="10" t="str">
        <f t="shared" si="1"/>
        <v>2016-10</v>
      </c>
    </row>
    <row r="1802">
      <c r="A1802" s="7">
        <v>1801.0</v>
      </c>
      <c r="B1802" s="4" t="s">
        <v>4626</v>
      </c>
      <c r="C1802" s="8">
        <v>42664.0</v>
      </c>
      <c r="D1802" s="8">
        <v>42668.0</v>
      </c>
      <c r="E1802" s="4" t="s">
        <v>26</v>
      </c>
      <c r="F1802" s="4" t="s">
        <v>619</v>
      </c>
      <c r="G1802" s="4" t="s">
        <v>620</v>
      </c>
      <c r="H1802" s="4" t="s">
        <v>46</v>
      </c>
      <c r="I1802" s="4" t="s">
        <v>30</v>
      </c>
      <c r="J1802" s="4" t="s">
        <v>57</v>
      </c>
      <c r="K1802" s="4" t="s">
        <v>58</v>
      </c>
      <c r="L1802" s="7">
        <v>78207.0</v>
      </c>
      <c r="M1802" s="4" t="s">
        <v>59</v>
      </c>
      <c r="N1802" s="4" t="s">
        <v>4627</v>
      </c>
      <c r="O1802" s="4" t="s">
        <v>39</v>
      </c>
      <c r="P1802" s="4" t="s">
        <v>61</v>
      </c>
      <c r="Q1802" s="4" t="s">
        <v>4628</v>
      </c>
      <c r="R1802" s="9">
        <v>118.91437037037</v>
      </c>
      <c r="S1802" s="7">
        <v>6.0</v>
      </c>
      <c r="T1802" s="7">
        <v>0.2</v>
      </c>
      <c r="U1802" s="7">
        <v>-10.4050074074074</v>
      </c>
      <c r="V1802" s="10" t="str">
        <f t="shared" si="1"/>
        <v>2016-10</v>
      </c>
    </row>
    <row r="1803">
      <c r="A1803" s="7">
        <v>1802.0</v>
      </c>
      <c r="B1803" s="4" t="s">
        <v>4629</v>
      </c>
      <c r="C1803" s="8">
        <v>42664.0</v>
      </c>
      <c r="D1803" s="8">
        <v>42670.0</v>
      </c>
      <c r="E1803" s="4" t="s">
        <v>26</v>
      </c>
      <c r="F1803" s="4" t="s">
        <v>1274</v>
      </c>
      <c r="G1803" s="4" t="s">
        <v>1275</v>
      </c>
      <c r="H1803" s="4" t="s">
        <v>46</v>
      </c>
      <c r="I1803" s="4" t="s">
        <v>30</v>
      </c>
      <c r="J1803" s="4" t="s">
        <v>47</v>
      </c>
      <c r="K1803" s="4" t="s">
        <v>48</v>
      </c>
      <c r="L1803" s="7">
        <v>90045.0</v>
      </c>
      <c r="M1803" s="4" t="s">
        <v>49</v>
      </c>
      <c r="N1803" s="4" t="s">
        <v>3299</v>
      </c>
      <c r="O1803" s="4" t="s">
        <v>35</v>
      </c>
      <c r="P1803" s="4" t="s">
        <v>263</v>
      </c>
      <c r="Q1803" s="4" t="s">
        <v>3300</v>
      </c>
      <c r="R1803" s="9">
        <v>242.136</v>
      </c>
      <c r="S1803" s="7">
        <v>3.0</v>
      </c>
      <c r="T1803" s="7">
        <v>0.2</v>
      </c>
      <c r="U1803" s="7">
        <v>12.1068</v>
      </c>
      <c r="V1803" s="10" t="str">
        <f t="shared" si="1"/>
        <v>2016-10</v>
      </c>
    </row>
    <row r="1804">
      <c r="A1804" s="7">
        <v>1803.0</v>
      </c>
      <c r="B1804" s="4" t="s">
        <v>4629</v>
      </c>
      <c r="C1804" s="8">
        <v>42664.0</v>
      </c>
      <c r="D1804" s="8">
        <v>42670.0</v>
      </c>
      <c r="E1804" s="4" t="s">
        <v>26</v>
      </c>
      <c r="F1804" s="4" t="s">
        <v>1274</v>
      </c>
      <c r="G1804" s="4" t="s">
        <v>1275</v>
      </c>
      <c r="H1804" s="4" t="s">
        <v>46</v>
      </c>
      <c r="I1804" s="4" t="s">
        <v>30</v>
      </c>
      <c r="J1804" s="4" t="s">
        <v>47</v>
      </c>
      <c r="K1804" s="4" t="s">
        <v>48</v>
      </c>
      <c r="L1804" s="7">
        <v>90045.0</v>
      </c>
      <c r="M1804" s="4" t="s">
        <v>49</v>
      </c>
      <c r="N1804" s="4" t="s">
        <v>3645</v>
      </c>
      <c r="O1804" s="4" t="s">
        <v>51</v>
      </c>
      <c r="P1804" s="4" t="s">
        <v>93</v>
      </c>
      <c r="Q1804" s="4" t="s">
        <v>3646</v>
      </c>
      <c r="R1804" s="9">
        <v>12.39</v>
      </c>
      <c r="S1804" s="7">
        <v>3.0</v>
      </c>
      <c r="T1804" s="7">
        <v>0.0</v>
      </c>
      <c r="U1804" s="7">
        <v>5.6994</v>
      </c>
      <c r="V1804" s="10" t="str">
        <f t="shared" si="1"/>
        <v>2016-10</v>
      </c>
    </row>
    <row r="1805">
      <c r="A1805" s="7">
        <v>1804.0</v>
      </c>
      <c r="B1805" s="4" t="s">
        <v>4629</v>
      </c>
      <c r="C1805" s="8">
        <v>42664.0</v>
      </c>
      <c r="D1805" s="8">
        <v>42670.0</v>
      </c>
      <c r="E1805" s="4" t="s">
        <v>26</v>
      </c>
      <c r="F1805" s="4" t="s">
        <v>1274</v>
      </c>
      <c r="G1805" s="4" t="s">
        <v>1275</v>
      </c>
      <c r="H1805" s="4" t="s">
        <v>46</v>
      </c>
      <c r="I1805" s="4" t="s">
        <v>30</v>
      </c>
      <c r="J1805" s="4" t="s">
        <v>47</v>
      </c>
      <c r="K1805" s="4" t="s">
        <v>48</v>
      </c>
      <c r="L1805" s="7">
        <v>90045.0</v>
      </c>
      <c r="M1805" s="4" t="s">
        <v>49</v>
      </c>
      <c r="N1805" s="4" t="s">
        <v>1232</v>
      </c>
      <c r="O1805" s="4" t="s">
        <v>35</v>
      </c>
      <c r="P1805" s="4" t="s">
        <v>121</v>
      </c>
      <c r="Q1805" s="4" t="s">
        <v>1233</v>
      </c>
      <c r="R1805" s="9">
        <v>19.96</v>
      </c>
      <c r="S1805" s="7">
        <v>2.0</v>
      </c>
      <c r="T1805" s="7">
        <v>0.0</v>
      </c>
      <c r="U1805" s="7">
        <v>5.5888</v>
      </c>
      <c r="V1805" s="10" t="str">
        <f t="shared" si="1"/>
        <v>2016-10</v>
      </c>
    </row>
    <row r="1806">
      <c r="A1806" s="7">
        <v>1805.0</v>
      </c>
      <c r="B1806" s="4" t="s">
        <v>4629</v>
      </c>
      <c r="C1806" s="8">
        <v>42664.0</v>
      </c>
      <c r="D1806" s="8">
        <v>42670.0</v>
      </c>
      <c r="E1806" s="4" t="s">
        <v>26</v>
      </c>
      <c r="F1806" s="4" t="s">
        <v>1274</v>
      </c>
      <c r="G1806" s="4" t="s">
        <v>1275</v>
      </c>
      <c r="H1806" s="4" t="s">
        <v>46</v>
      </c>
      <c r="I1806" s="4" t="s">
        <v>30</v>
      </c>
      <c r="J1806" s="4" t="s">
        <v>47</v>
      </c>
      <c r="K1806" s="4" t="s">
        <v>48</v>
      </c>
      <c r="L1806" s="7">
        <v>90045.0</v>
      </c>
      <c r="M1806" s="4" t="s">
        <v>49</v>
      </c>
      <c r="N1806" s="4" t="s">
        <v>3607</v>
      </c>
      <c r="O1806" s="4" t="s">
        <v>51</v>
      </c>
      <c r="P1806" s="4" t="s">
        <v>52</v>
      </c>
      <c r="Q1806" s="4" t="s">
        <v>3608</v>
      </c>
      <c r="R1806" s="9">
        <v>340.92</v>
      </c>
      <c r="S1806" s="7">
        <v>3.0</v>
      </c>
      <c r="T1806" s="7">
        <v>0.0</v>
      </c>
      <c r="U1806" s="7">
        <v>3.4092</v>
      </c>
      <c r="V1806" s="10" t="str">
        <f t="shared" si="1"/>
        <v>2016-10</v>
      </c>
    </row>
    <row r="1807">
      <c r="A1807" s="7">
        <v>1806.0</v>
      </c>
      <c r="B1807" s="4" t="s">
        <v>4630</v>
      </c>
      <c r="C1807" s="8">
        <v>42664.0</v>
      </c>
      <c r="D1807" s="8">
        <v>42669.0</v>
      </c>
      <c r="E1807" s="4" t="s">
        <v>26</v>
      </c>
      <c r="F1807" s="4" t="s">
        <v>2238</v>
      </c>
      <c r="G1807" s="4" t="s">
        <v>2239</v>
      </c>
      <c r="H1807" s="4" t="s">
        <v>112</v>
      </c>
      <c r="I1807" s="4" t="s">
        <v>30</v>
      </c>
      <c r="J1807" s="4" t="s">
        <v>2101</v>
      </c>
      <c r="K1807" s="4" t="s">
        <v>102</v>
      </c>
      <c r="L1807" s="7">
        <v>33311.0</v>
      </c>
      <c r="M1807" s="4" t="s">
        <v>83</v>
      </c>
      <c r="N1807" s="4" t="s">
        <v>4631</v>
      </c>
      <c r="O1807" s="4" t="s">
        <v>35</v>
      </c>
      <c r="P1807" s="4" t="s">
        <v>121</v>
      </c>
      <c r="Q1807" s="4" t="s">
        <v>4632</v>
      </c>
      <c r="R1807" s="9">
        <v>33.5682134473755</v>
      </c>
      <c r="S1807" s="7">
        <v>2.0</v>
      </c>
      <c r="T1807" s="7">
        <v>0.2</v>
      </c>
      <c r="U1807" s="7">
        <v>7.13324535756729</v>
      </c>
      <c r="V1807" s="10" t="str">
        <f t="shared" si="1"/>
        <v>2016-10</v>
      </c>
    </row>
    <row r="1808">
      <c r="A1808" s="7">
        <v>1807.0</v>
      </c>
      <c r="B1808" s="4" t="s">
        <v>4630</v>
      </c>
      <c r="C1808" s="8">
        <v>42664.0</v>
      </c>
      <c r="D1808" s="8">
        <v>42669.0</v>
      </c>
      <c r="E1808" s="4" t="s">
        <v>26</v>
      </c>
      <c r="F1808" s="4" t="s">
        <v>2238</v>
      </c>
      <c r="G1808" s="4" t="s">
        <v>2239</v>
      </c>
      <c r="H1808" s="4" t="s">
        <v>112</v>
      </c>
      <c r="I1808" s="4" t="s">
        <v>30</v>
      </c>
      <c r="J1808" s="4" t="s">
        <v>2101</v>
      </c>
      <c r="K1808" s="4" t="s">
        <v>102</v>
      </c>
      <c r="L1808" s="7">
        <v>33311.0</v>
      </c>
      <c r="M1808" s="4" t="s">
        <v>83</v>
      </c>
      <c r="N1808" s="4" t="s">
        <v>2164</v>
      </c>
      <c r="O1808" s="4" t="s">
        <v>51</v>
      </c>
      <c r="P1808" s="4" t="s">
        <v>76</v>
      </c>
      <c r="Q1808" s="4" t="s">
        <v>2165</v>
      </c>
      <c r="R1808" s="9">
        <v>21.2174318119782</v>
      </c>
      <c r="S1808" s="7">
        <v>8.0</v>
      </c>
      <c r="T1808" s="7">
        <v>0.7</v>
      </c>
      <c r="U1808" s="7">
        <v>-15.5594499954507</v>
      </c>
      <c r="V1808" s="10" t="str">
        <f t="shared" si="1"/>
        <v>2016-10</v>
      </c>
    </row>
    <row r="1809">
      <c r="A1809" s="7">
        <v>1808.0</v>
      </c>
      <c r="B1809" s="4" t="s">
        <v>4633</v>
      </c>
      <c r="C1809" s="8">
        <v>42665.0</v>
      </c>
      <c r="D1809" s="8">
        <v>42667.0</v>
      </c>
      <c r="E1809" s="4" t="s">
        <v>43</v>
      </c>
      <c r="F1809" s="4" t="s">
        <v>4487</v>
      </c>
      <c r="G1809" s="4" t="s">
        <v>4488</v>
      </c>
      <c r="H1809" s="4" t="s">
        <v>112</v>
      </c>
      <c r="I1809" s="4" t="s">
        <v>30</v>
      </c>
      <c r="J1809" s="4" t="s">
        <v>1461</v>
      </c>
      <c r="K1809" s="4" t="s">
        <v>884</v>
      </c>
      <c r="L1809" s="7">
        <v>48227.0</v>
      </c>
      <c r="M1809" s="4" t="s">
        <v>59</v>
      </c>
      <c r="N1809" s="4" t="s">
        <v>1862</v>
      </c>
      <c r="O1809" s="4" t="s">
        <v>35</v>
      </c>
      <c r="P1809" s="4" t="s">
        <v>121</v>
      </c>
      <c r="Q1809" s="4" t="s">
        <v>1863</v>
      </c>
      <c r="R1809" s="9">
        <v>35.2119341563786</v>
      </c>
      <c r="S1809" s="7">
        <v>5.0</v>
      </c>
      <c r="T1809" s="7">
        <v>0.0</v>
      </c>
      <c r="U1809" s="7">
        <v>11.2678189300412</v>
      </c>
      <c r="V1809" s="10" t="str">
        <f t="shared" si="1"/>
        <v>2016-10</v>
      </c>
    </row>
    <row r="1810">
      <c r="A1810" s="7">
        <v>1809.0</v>
      </c>
      <c r="B1810" s="4" t="s">
        <v>4634</v>
      </c>
      <c r="C1810" s="8">
        <v>42665.0</v>
      </c>
      <c r="D1810" s="8">
        <v>42667.0</v>
      </c>
      <c r="E1810" s="4" t="s">
        <v>43</v>
      </c>
      <c r="F1810" s="4" t="s">
        <v>708</v>
      </c>
      <c r="G1810" s="4" t="s">
        <v>709</v>
      </c>
      <c r="H1810" s="4" t="s">
        <v>46</v>
      </c>
      <c r="I1810" s="4" t="s">
        <v>30</v>
      </c>
      <c r="J1810" s="4" t="s">
        <v>461</v>
      </c>
      <c r="K1810" s="4" t="s">
        <v>429</v>
      </c>
      <c r="L1810" s="7">
        <v>23223.0</v>
      </c>
      <c r="M1810" s="4" t="s">
        <v>83</v>
      </c>
      <c r="N1810" s="4" t="s">
        <v>1232</v>
      </c>
      <c r="O1810" s="4" t="s">
        <v>35</v>
      </c>
      <c r="P1810" s="4" t="s">
        <v>121</v>
      </c>
      <c r="Q1810" s="4" t="s">
        <v>1233</v>
      </c>
      <c r="R1810" s="9">
        <v>29.9342598364501</v>
      </c>
      <c r="S1810" s="7">
        <v>4.0</v>
      </c>
      <c r="T1810" s="7">
        <v>0.0</v>
      </c>
      <c r="U1810" s="7">
        <v>8.38159275420603</v>
      </c>
      <c r="V1810" s="10" t="str">
        <f t="shared" si="1"/>
        <v>2016-10</v>
      </c>
    </row>
    <row r="1811">
      <c r="A1811" s="7">
        <v>1810.0</v>
      </c>
      <c r="B1811" s="4" t="s">
        <v>4635</v>
      </c>
      <c r="C1811" s="8">
        <v>42665.0</v>
      </c>
      <c r="D1811" s="8">
        <v>42665.0</v>
      </c>
      <c r="E1811" s="4" t="s">
        <v>212</v>
      </c>
      <c r="F1811" s="4" t="s">
        <v>4636</v>
      </c>
      <c r="G1811" s="4" t="s">
        <v>4637</v>
      </c>
      <c r="H1811" s="4" t="s">
        <v>46</v>
      </c>
      <c r="I1811" s="4" t="s">
        <v>30</v>
      </c>
      <c r="J1811" s="4" t="s">
        <v>163</v>
      </c>
      <c r="K1811" s="4" t="s">
        <v>164</v>
      </c>
      <c r="L1811" s="7">
        <v>98105.0</v>
      </c>
      <c r="M1811" s="4" t="s">
        <v>49</v>
      </c>
      <c r="N1811" s="4" t="s">
        <v>4556</v>
      </c>
      <c r="O1811" s="4" t="s">
        <v>51</v>
      </c>
      <c r="P1811" s="4" t="s">
        <v>124</v>
      </c>
      <c r="Q1811" s="4" t="s">
        <v>4557</v>
      </c>
      <c r="R1811" s="9">
        <v>6.68</v>
      </c>
      <c r="S1811" s="7">
        <v>1.0</v>
      </c>
      <c r="T1811" s="7">
        <v>0.0</v>
      </c>
      <c r="U1811" s="7">
        <v>3.2064</v>
      </c>
      <c r="V1811" s="10" t="str">
        <f t="shared" si="1"/>
        <v>2016-10</v>
      </c>
    </row>
    <row r="1812">
      <c r="A1812" s="7">
        <v>1811.0</v>
      </c>
      <c r="B1812" s="4" t="s">
        <v>4635</v>
      </c>
      <c r="C1812" s="8">
        <v>42665.0</v>
      </c>
      <c r="D1812" s="8">
        <v>42665.0</v>
      </c>
      <c r="E1812" s="4" t="s">
        <v>212</v>
      </c>
      <c r="F1812" s="4" t="s">
        <v>4636</v>
      </c>
      <c r="G1812" s="4" t="s">
        <v>4637</v>
      </c>
      <c r="H1812" s="4" t="s">
        <v>46</v>
      </c>
      <c r="I1812" s="4" t="s">
        <v>30</v>
      </c>
      <c r="J1812" s="4" t="s">
        <v>163</v>
      </c>
      <c r="K1812" s="4" t="s">
        <v>164</v>
      </c>
      <c r="L1812" s="7">
        <v>98105.0</v>
      </c>
      <c r="M1812" s="4" t="s">
        <v>49</v>
      </c>
      <c r="N1812" s="4" t="s">
        <v>885</v>
      </c>
      <c r="O1812" s="4" t="s">
        <v>51</v>
      </c>
      <c r="P1812" s="4" t="s">
        <v>93</v>
      </c>
      <c r="Q1812" s="4" t="s">
        <v>886</v>
      </c>
      <c r="R1812" s="9">
        <v>8.34</v>
      </c>
      <c r="S1812" s="7">
        <v>3.0</v>
      </c>
      <c r="T1812" s="7">
        <v>0.0</v>
      </c>
      <c r="U1812" s="7">
        <v>2.2518</v>
      </c>
      <c r="V1812" s="10" t="str">
        <f t="shared" si="1"/>
        <v>2016-10</v>
      </c>
    </row>
    <row r="1813">
      <c r="A1813" s="7">
        <v>1812.0</v>
      </c>
      <c r="B1813" s="4" t="s">
        <v>4635</v>
      </c>
      <c r="C1813" s="8">
        <v>42665.0</v>
      </c>
      <c r="D1813" s="8">
        <v>42665.0</v>
      </c>
      <c r="E1813" s="4" t="s">
        <v>212</v>
      </c>
      <c r="F1813" s="4" t="s">
        <v>4636</v>
      </c>
      <c r="G1813" s="4" t="s">
        <v>4637</v>
      </c>
      <c r="H1813" s="4" t="s">
        <v>46</v>
      </c>
      <c r="I1813" s="4" t="s">
        <v>30</v>
      </c>
      <c r="J1813" s="4" t="s">
        <v>163</v>
      </c>
      <c r="K1813" s="4" t="s">
        <v>164</v>
      </c>
      <c r="L1813" s="7">
        <v>98105.0</v>
      </c>
      <c r="M1813" s="4" t="s">
        <v>49</v>
      </c>
      <c r="N1813" s="4" t="s">
        <v>4638</v>
      </c>
      <c r="O1813" s="4" t="s">
        <v>35</v>
      </c>
      <c r="P1813" s="4" t="s">
        <v>121</v>
      </c>
      <c r="Q1813" s="4" t="s">
        <v>4639</v>
      </c>
      <c r="R1813" s="9">
        <v>101.94</v>
      </c>
      <c r="S1813" s="7">
        <v>3.0</v>
      </c>
      <c r="T1813" s="7">
        <v>0.0</v>
      </c>
      <c r="U1813" s="7">
        <v>30.582</v>
      </c>
      <c r="V1813" s="10" t="str">
        <f t="shared" si="1"/>
        <v>2016-10</v>
      </c>
    </row>
    <row r="1814">
      <c r="A1814" s="7">
        <v>1813.0</v>
      </c>
      <c r="B1814" s="4" t="s">
        <v>4640</v>
      </c>
      <c r="C1814" s="8">
        <v>42666.0</v>
      </c>
      <c r="D1814" s="8">
        <v>42672.0</v>
      </c>
      <c r="E1814" s="4" t="s">
        <v>26</v>
      </c>
      <c r="F1814" s="4" t="s">
        <v>1340</v>
      </c>
      <c r="G1814" s="4" t="s">
        <v>1341</v>
      </c>
      <c r="H1814" s="4" t="s">
        <v>112</v>
      </c>
      <c r="I1814" s="4" t="s">
        <v>30</v>
      </c>
      <c r="J1814" s="4" t="s">
        <v>222</v>
      </c>
      <c r="K1814" s="4" t="s">
        <v>223</v>
      </c>
      <c r="L1814" s="7">
        <v>10024.0</v>
      </c>
      <c r="M1814" s="4" t="s">
        <v>33</v>
      </c>
      <c r="N1814" s="4" t="s">
        <v>2443</v>
      </c>
      <c r="O1814" s="4" t="s">
        <v>51</v>
      </c>
      <c r="P1814" s="4" t="s">
        <v>124</v>
      </c>
      <c r="Q1814" s="4" t="s">
        <v>2444</v>
      </c>
      <c r="R1814" s="9">
        <v>425.614979423868</v>
      </c>
      <c r="S1814" s="7">
        <v>10.0</v>
      </c>
      <c r="T1814" s="7">
        <v>0.0</v>
      </c>
      <c r="U1814" s="7">
        <v>200.039040329218</v>
      </c>
      <c r="V1814" s="10" t="str">
        <f t="shared" si="1"/>
        <v>2016-10</v>
      </c>
    </row>
    <row r="1815">
      <c r="A1815" s="7">
        <v>1814.0</v>
      </c>
      <c r="B1815" s="4" t="s">
        <v>4641</v>
      </c>
      <c r="C1815" s="8">
        <v>42666.0</v>
      </c>
      <c r="D1815" s="8">
        <v>42672.0</v>
      </c>
      <c r="E1815" s="4" t="s">
        <v>26</v>
      </c>
      <c r="F1815" s="4" t="s">
        <v>1744</v>
      </c>
      <c r="G1815" s="4" t="s">
        <v>1745</v>
      </c>
      <c r="H1815" s="4" t="s">
        <v>29</v>
      </c>
      <c r="I1815" s="4" t="s">
        <v>30</v>
      </c>
      <c r="J1815" s="4" t="s">
        <v>384</v>
      </c>
      <c r="K1815" s="4" t="s">
        <v>385</v>
      </c>
      <c r="L1815" s="7">
        <v>60610.0</v>
      </c>
      <c r="M1815" s="4" t="s">
        <v>59</v>
      </c>
      <c r="N1815" s="4" t="s">
        <v>4642</v>
      </c>
      <c r="O1815" s="4" t="s">
        <v>35</v>
      </c>
      <c r="P1815" s="4" t="s">
        <v>121</v>
      </c>
      <c r="Q1815" s="4" t="s">
        <v>4643</v>
      </c>
      <c r="R1815" s="9">
        <v>18.1239736625514</v>
      </c>
      <c r="S1815" s="7">
        <v>7.0</v>
      </c>
      <c r="T1815" s="7">
        <v>0.6</v>
      </c>
      <c r="U1815" s="7">
        <v>-13.5929802469136</v>
      </c>
      <c r="V1815" s="10" t="str">
        <f t="shared" si="1"/>
        <v>2016-10</v>
      </c>
    </row>
    <row r="1816">
      <c r="A1816" s="7">
        <v>1815.0</v>
      </c>
      <c r="B1816" s="4" t="s">
        <v>4641</v>
      </c>
      <c r="C1816" s="8">
        <v>42666.0</v>
      </c>
      <c r="D1816" s="8">
        <v>42672.0</v>
      </c>
      <c r="E1816" s="4" t="s">
        <v>26</v>
      </c>
      <c r="F1816" s="4" t="s">
        <v>1744</v>
      </c>
      <c r="G1816" s="4" t="s">
        <v>1745</v>
      </c>
      <c r="H1816" s="4" t="s">
        <v>29</v>
      </c>
      <c r="I1816" s="4" t="s">
        <v>30</v>
      </c>
      <c r="J1816" s="4" t="s">
        <v>384</v>
      </c>
      <c r="K1816" s="4" t="s">
        <v>385</v>
      </c>
      <c r="L1816" s="7">
        <v>60610.0</v>
      </c>
      <c r="M1816" s="4" t="s">
        <v>59</v>
      </c>
      <c r="N1816" s="4" t="s">
        <v>4644</v>
      </c>
      <c r="O1816" s="4" t="s">
        <v>51</v>
      </c>
      <c r="P1816" s="4" t="s">
        <v>124</v>
      </c>
      <c r="Q1816" s="4" t="s">
        <v>4645</v>
      </c>
      <c r="R1816" s="9">
        <v>61.493175308642</v>
      </c>
      <c r="S1816" s="7">
        <v>3.0</v>
      </c>
      <c r="T1816" s="7">
        <v>0.2</v>
      </c>
      <c r="U1816" s="7">
        <v>19.9852819753086</v>
      </c>
      <c r="V1816" s="10" t="str">
        <f t="shared" si="1"/>
        <v>2016-10</v>
      </c>
    </row>
    <row r="1817">
      <c r="A1817" s="7">
        <v>1816.0</v>
      </c>
      <c r="B1817" s="4" t="s">
        <v>4646</v>
      </c>
      <c r="C1817" s="8">
        <v>42666.0</v>
      </c>
      <c r="D1817" s="8">
        <v>42671.0</v>
      </c>
      <c r="E1817" s="4" t="s">
        <v>26</v>
      </c>
      <c r="F1817" s="4" t="s">
        <v>2826</v>
      </c>
      <c r="G1817" s="4" t="s">
        <v>2827</v>
      </c>
      <c r="H1817" s="4" t="s">
        <v>112</v>
      </c>
      <c r="I1817" s="4" t="s">
        <v>30</v>
      </c>
      <c r="J1817" s="4" t="s">
        <v>163</v>
      </c>
      <c r="K1817" s="4" t="s">
        <v>164</v>
      </c>
      <c r="L1817" s="7">
        <v>98103.0</v>
      </c>
      <c r="M1817" s="4" t="s">
        <v>49</v>
      </c>
      <c r="N1817" s="4" t="s">
        <v>3628</v>
      </c>
      <c r="O1817" s="4" t="s">
        <v>51</v>
      </c>
      <c r="P1817" s="4" t="s">
        <v>272</v>
      </c>
      <c r="Q1817" s="4" t="s">
        <v>3629</v>
      </c>
      <c r="R1817" s="9">
        <v>17.05</v>
      </c>
      <c r="S1817" s="7">
        <v>5.0</v>
      </c>
      <c r="T1817" s="7">
        <v>0.0</v>
      </c>
      <c r="U1817" s="7">
        <v>8.184</v>
      </c>
      <c r="V1817" s="10" t="str">
        <f t="shared" si="1"/>
        <v>2016-10</v>
      </c>
    </row>
    <row r="1818">
      <c r="A1818" s="7">
        <v>1817.0</v>
      </c>
      <c r="B1818" s="4" t="s">
        <v>4647</v>
      </c>
      <c r="C1818" s="8">
        <v>42667.0</v>
      </c>
      <c r="D1818" s="8">
        <v>42671.0</v>
      </c>
      <c r="E1818" s="4" t="s">
        <v>98</v>
      </c>
      <c r="F1818" s="4" t="s">
        <v>4618</v>
      </c>
      <c r="G1818" s="4" t="s">
        <v>4619</v>
      </c>
      <c r="H1818" s="4" t="s">
        <v>29</v>
      </c>
      <c r="I1818" s="4" t="s">
        <v>30</v>
      </c>
      <c r="J1818" s="4" t="s">
        <v>47</v>
      </c>
      <c r="K1818" s="4" t="s">
        <v>48</v>
      </c>
      <c r="L1818" s="7">
        <v>90032.0</v>
      </c>
      <c r="M1818" s="4" t="s">
        <v>49</v>
      </c>
      <c r="N1818" s="4" t="s">
        <v>524</v>
      </c>
      <c r="O1818" s="4" t="s">
        <v>39</v>
      </c>
      <c r="P1818" s="4" t="s">
        <v>61</v>
      </c>
      <c r="Q1818" s="4" t="s">
        <v>525</v>
      </c>
      <c r="R1818" s="9">
        <v>100.0</v>
      </c>
      <c r="S1818" s="7">
        <v>4.0</v>
      </c>
      <c r="T1818" s="7">
        <v>0.0</v>
      </c>
      <c r="U1818" s="7">
        <v>21.0</v>
      </c>
      <c r="V1818" s="10" t="str">
        <f t="shared" si="1"/>
        <v>2016-10</v>
      </c>
    </row>
    <row r="1819">
      <c r="A1819" s="7">
        <v>1818.0</v>
      </c>
      <c r="B1819" s="4" t="s">
        <v>4647</v>
      </c>
      <c r="C1819" s="8">
        <v>42667.0</v>
      </c>
      <c r="D1819" s="8">
        <v>42671.0</v>
      </c>
      <c r="E1819" s="4" t="s">
        <v>98</v>
      </c>
      <c r="F1819" s="4" t="s">
        <v>4618</v>
      </c>
      <c r="G1819" s="4" t="s">
        <v>4619</v>
      </c>
      <c r="H1819" s="4" t="s">
        <v>29</v>
      </c>
      <c r="I1819" s="4" t="s">
        <v>30</v>
      </c>
      <c r="J1819" s="4" t="s">
        <v>47</v>
      </c>
      <c r="K1819" s="4" t="s">
        <v>48</v>
      </c>
      <c r="L1819" s="7">
        <v>90032.0</v>
      </c>
      <c r="M1819" s="4" t="s">
        <v>49</v>
      </c>
      <c r="N1819" s="4" t="s">
        <v>1883</v>
      </c>
      <c r="O1819" s="4" t="s">
        <v>39</v>
      </c>
      <c r="P1819" s="4" t="s">
        <v>61</v>
      </c>
      <c r="Q1819" s="4" t="s">
        <v>1884</v>
      </c>
      <c r="R1819" s="9">
        <v>359.98</v>
      </c>
      <c r="S1819" s="7">
        <v>2.0</v>
      </c>
      <c r="T1819" s="7">
        <v>0.0</v>
      </c>
      <c r="U1819" s="7">
        <v>21.5988</v>
      </c>
      <c r="V1819" s="10" t="str">
        <f t="shared" si="1"/>
        <v>2016-10</v>
      </c>
    </row>
    <row r="1820">
      <c r="A1820" s="7">
        <v>1819.0</v>
      </c>
      <c r="B1820" s="4" t="s">
        <v>4648</v>
      </c>
      <c r="C1820" s="8">
        <v>42667.0</v>
      </c>
      <c r="D1820" s="8">
        <v>42674.0</v>
      </c>
      <c r="E1820" s="4" t="s">
        <v>26</v>
      </c>
      <c r="F1820" s="4" t="s">
        <v>2744</v>
      </c>
      <c r="G1820" s="4" t="s">
        <v>2745</v>
      </c>
      <c r="H1820" s="4" t="s">
        <v>112</v>
      </c>
      <c r="I1820" s="4" t="s">
        <v>30</v>
      </c>
      <c r="J1820" s="4" t="s">
        <v>4649</v>
      </c>
      <c r="K1820" s="4" t="s">
        <v>518</v>
      </c>
      <c r="L1820" s="7">
        <v>37087.0</v>
      </c>
      <c r="M1820" s="4" t="s">
        <v>83</v>
      </c>
      <c r="N1820" s="4" t="s">
        <v>4650</v>
      </c>
      <c r="O1820" s="4" t="s">
        <v>39</v>
      </c>
      <c r="P1820" s="4" t="s">
        <v>40</v>
      </c>
      <c r="Q1820" s="4" t="s">
        <v>4651</v>
      </c>
      <c r="R1820" s="9">
        <v>177.003174908839</v>
      </c>
      <c r="S1820" s="7">
        <v>3.0</v>
      </c>
      <c r="T1820" s="7">
        <v>0.2</v>
      </c>
      <c r="U1820" s="7">
        <v>13.2752381181629</v>
      </c>
      <c r="V1820" s="10" t="str">
        <f t="shared" si="1"/>
        <v>2016-10</v>
      </c>
    </row>
    <row r="1821">
      <c r="A1821" s="7">
        <v>1820.0</v>
      </c>
      <c r="B1821" s="4" t="s">
        <v>4652</v>
      </c>
      <c r="C1821" s="8">
        <v>42667.0</v>
      </c>
      <c r="D1821" s="8">
        <v>42667.0</v>
      </c>
      <c r="E1821" s="4" t="s">
        <v>212</v>
      </c>
      <c r="F1821" s="4" t="s">
        <v>1991</v>
      </c>
      <c r="G1821" s="4" t="s">
        <v>1992</v>
      </c>
      <c r="H1821" s="4" t="s">
        <v>46</v>
      </c>
      <c r="I1821" s="4" t="s">
        <v>30</v>
      </c>
      <c r="J1821" s="4" t="s">
        <v>362</v>
      </c>
      <c r="K1821" s="4" t="s">
        <v>48</v>
      </c>
      <c r="L1821" s="7">
        <v>94109.0</v>
      </c>
      <c r="M1821" s="4" t="s">
        <v>49</v>
      </c>
      <c r="N1821" s="4" t="s">
        <v>4653</v>
      </c>
      <c r="O1821" s="4" t="s">
        <v>39</v>
      </c>
      <c r="P1821" s="4" t="s">
        <v>61</v>
      </c>
      <c r="Q1821" s="4" t="s">
        <v>4654</v>
      </c>
      <c r="R1821" s="9">
        <v>199.99</v>
      </c>
      <c r="S1821" s="7">
        <v>1.0</v>
      </c>
      <c r="T1821" s="7">
        <v>0.0</v>
      </c>
      <c r="U1821" s="7">
        <v>85.9957</v>
      </c>
      <c r="V1821" s="10" t="str">
        <f t="shared" si="1"/>
        <v>2016-10</v>
      </c>
    </row>
    <row r="1822">
      <c r="A1822" s="7">
        <v>1821.0</v>
      </c>
      <c r="B1822" s="4" t="s">
        <v>4655</v>
      </c>
      <c r="C1822" s="8">
        <v>42667.0</v>
      </c>
      <c r="D1822" s="8">
        <v>42671.0</v>
      </c>
      <c r="E1822" s="4" t="s">
        <v>26</v>
      </c>
      <c r="F1822" s="4" t="s">
        <v>3157</v>
      </c>
      <c r="G1822" s="4" t="s">
        <v>3158</v>
      </c>
      <c r="H1822" s="4" t="s">
        <v>29</v>
      </c>
      <c r="I1822" s="4" t="s">
        <v>30</v>
      </c>
      <c r="J1822" s="4" t="s">
        <v>455</v>
      </c>
      <c r="K1822" s="4" t="s">
        <v>58</v>
      </c>
      <c r="L1822" s="7">
        <v>77041.0</v>
      </c>
      <c r="M1822" s="4" t="s">
        <v>59</v>
      </c>
      <c r="N1822" s="4" t="s">
        <v>4656</v>
      </c>
      <c r="O1822" s="4" t="s">
        <v>51</v>
      </c>
      <c r="P1822" s="4" t="s">
        <v>124</v>
      </c>
      <c r="Q1822" s="4" t="s">
        <v>4657</v>
      </c>
      <c r="R1822" s="9">
        <v>17.4528</v>
      </c>
      <c r="S1822" s="7">
        <v>3.0</v>
      </c>
      <c r="T1822" s="7">
        <v>0.2</v>
      </c>
      <c r="U1822" s="7">
        <v>6.10848</v>
      </c>
      <c r="V1822" s="10" t="str">
        <f t="shared" si="1"/>
        <v>2016-10</v>
      </c>
    </row>
    <row r="1823">
      <c r="A1823" s="7">
        <v>1822.0</v>
      </c>
      <c r="B1823" s="4" t="s">
        <v>4658</v>
      </c>
      <c r="C1823" s="8">
        <v>42667.0</v>
      </c>
      <c r="D1823" s="8">
        <v>42671.0</v>
      </c>
      <c r="E1823" s="4" t="s">
        <v>26</v>
      </c>
      <c r="F1823" s="4" t="s">
        <v>4659</v>
      </c>
      <c r="G1823" s="4" t="s">
        <v>4660</v>
      </c>
      <c r="H1823" s="4" t="s">
        <v>112</v>
      </c>
      <c r="I1823" s="4" t="s">
        <v>30</v>
      </c>
      <c r="J1823" s="4" t="s">
        <v>362</v>
      </c>
      <c r="K1823" s="4" t="s">
        <v>48</v>
      </c>
      <c r="L1823" s="7">
        <v>94110.0</v>
      </c>
      <c r="M1823" s="4" t="s">
        <v>49</v>
      </c>
      <c r="N1823" s="4" t="s">
        <v>4661</v>
      </c>
      <c r="O1823" s="4" t="s">
        <v>39</v>
      </c>
      <c r="P1823" s="4" t="s">
        <v>61</v>
      </c>
      <c r="Q1823" s="4" t="s">
        <v>4662</v>
      </c>
      <c r="R1823" s="9">
        <v>450.0</v>
      </c>
      <c r="S1823" s="7">
        <v>5.0</v>
      </c>
      <c r="T1823" s="7">
        <v>0.0</v>
      </c>
      <c r="U1823" s="7">
        <v>162.0</v>
      </c>
      <c r="V1823" s="10" t="str">
        <f t="shared" si="1"/>
        <v>2016-10</v>
      </c>
    </row>
    <row r="1824">
      <c r="A1824" s="7">
        <v>1823.0</v>
      </c>
      <c r="B1824" s="4" t="s">
        <v>4663</v>
      </c>
      <c r="C1824" s="8">
        <v>42668.0</v>
      </c>
      <c r="D1824" s="8">
        <v>42671.0</v>
      </c>
      <c r="E1824" s="4" t="s">
        <v>43</v>
      </c>
      <c r="F1824" s="4" t="s">
        <v>4664</v>
      </c>
      <c r="G1824" s="4" t="s">
        <v>4665</v>
      </c>
      <c r="H1824" s="4" t="s">
        <v>29</v>
      </c>
      <c r="I1824" s="4" t="s">
        <v>30</v>
      </c>
      <c r="J1824" s="4" t="s">
        <v>805</v>
      </c>
      <c r="K1824" s="4" t="s">
        <v>102</v>
      </c>
      <c r="L1824" s="7">
        <v>33180.0</v>
      </c>
      <c r="M1824" s="4" t="s">
        <v>83</v>
      </c>
      <c r="N1824" s="4" t="s">
        <v>2353</v>
      </c>
      <c r="O1824" s="4" t="s">
        <v>39</v>
      </c>
      <c r="P1824" s="4" t="s">
        <v>40</v>
      </c>
      <c r="Q1824" s="4" t="s">
        <v>2354</v>
      </c>
      <c r="R1824" s="9">
        <v>577.226524224599</v>
      </c>
      <c r="S1824" s="7">
        <v>5.0</v>
      </c>
      <c r="T1824" s="7">
        <v>0.2</v>
      </c>
      <c r="U1824" s="7">
        <v>57.7226524224599</v>
      </c>
      <c r="V1824" s="10" t="str">
        <f t="shared" si="1"/>
        <v>2016-10</v>
      </c>
    </row>
    <row r="1825">
      <c r="A1825" s="7">
        <v>1824.0</v>
      </c>
      <c r="B1825" s="4" t="s">
        <v>4666</v>
      </c>
      <c r="C1825" s="8">
        <v>42670.0</v>
      </c>
      <c r="D1825" s="8">
        <v>42676.0</v>
      </c>
      <c r="E1825" s="4" t="s">
        <v>26</v>
      </c>
      <c r="F1825" s="4" t="s">
        <v>4667</v>
      </c>
      <c r="G1825" s="4" t="s">
        <v>4668</v>
      </c>
      <c r="H1825" s="4" t="s">
        <v>46</v>
      </c>
      <c r="I1825" s="4" t="s">
        <v>30</v>
      </c>
      <c r="J1825" s="4" t="s">
        <v>1355</v>
      </c>
      <c r="K1825" s="4" t="s">
        <v>223</v>
      </c>
      <c r="L1825" s="7">
        <v>12180.0</v>
      </c>
      <c r="M1825" s="4" t="s">
        <v>33</v>
      </c>
      <c r="N1825" s="4" t="s">
        <v>4284</v>
      </c>
      <c r="O1825" s="4" t="s">
        <v>35</v>
      </c>
      <c r="P1825" s="4" t="s">
        <v>121</v>
      </c>
      <c r="Q1825" s="4" t="s">
        <v>4285</v>
      </c>
      <c r="R1825" s="9">
        <v>45.162962962963</v>
      </c>
      <c r="S1825" s="7">
        <v>3.0</v>
      </c>
      <c r="T1825" s="7">
        <v>0.0</v>
      </c>
      <c r="U1825" s="7">
        <v>21.6782222222222</v>
      </c>
      <c r="V1825" s="10" t="str">
        <f t="shared" si="1"/>
        <v>2016-10</v>
      </c>
    </row>
    <row r="1826">
      <c r="A1826" s="7">
        <v>1825.0</v>
      </c>
      <c r="B1826" s="4" t="s">
        <v>4669</v>
      </c>
      <c r="C1826" s="8">
        <v>42670.0</v>
      </c>
      <c r="D1826" s="8">
        <v>42676.0</v>
      </c>
      <c r="E1826" s="4" t="s">
        <v>26</v>
      </c>
      <c r="F1826" s="4" t="s">
        <v>4670</v>
      </c>
      <c r="G1826" s="4" t="s">
        <v>4671</v>
      </c>
      <c r="H1826" s="4" t="s">
        <v>29</v>
      </c>
      <c r="I1826" s="4" t="s">
        <v>30</v>
      </c>
      <c r="J1826" s="4" t="s">
        <v>362</v>
      </c>
      <c r="K1826" s="4" t="s">
        <v>48</v>
      </c>
      <c r="L1826" s="7">
        <v>94122.0</v>
      </c>
      <c r="M1826" s="4" t="s">
        <v>49</v>
      </c>
      <c r="N1826" s="4" t="s">
        <v>2171</v>
      </c>
      <c r="O1826" s="4" t="s">
        <v>51</v>
      </c>
      <c r="P1826" s="4" t="s">
        <v>283</v>
      </c>
      <c r="Q1826" s="4" t="s">
        <v>2060</v>
      </c>
      <c r="R1826" s="9">
        <v>43.92</v>
      </c>
      <c r="S1826" s="7">
        <v>4.0</v>
      </c>
      <c r="T1826" s="7">
        <v>0.0</v>
      </c>
      <c r="U1826" s="7">
        <v>11.8584</v>
      </c>
      <c r="V1826" s="10" t="str">
        <f t="shared" si="1"/>
        <v>2016-10</v>
      </c>
    </row>
    <row r="1827">
      <c r="A1827" s="7">
        <v>1826.0</v>
      </c>
      <c r="B1827" s="4" t="s">
        <v>4669</v>
      </c>
      <c r="C1827" s="8">
        <v>42670.0</v>
      </c>
      <c r="D1827" s="8">
        <v>42676.0</v>
      </c>
      <c r="E1827" s="4" t="s">
        <v>26</v>
      </c>
      <c r="F1827" s="4" t="s">
        <v>4670</v>
      </c>
      <c r="G1827" s="4" t="s">
        <v>4671</v>
      </c>
      <c r="H1827" s="4" t="s">
        <v>29</v>
      </c>
      <c r="I1827" s="4" t="s">
        <v>30</v>
      </c>
      <c r="J1827" s="4" t="s">
        <v>362</v>
      </c>
      <c r="K1827" s="4" t="s">
        <v>48</v>
      </c>
      <c r="L1827" s="7">
        <v>94122.0</v>
      </c>
      <c r="M1827" s="4" t="s">
        <v>49</v>
      </c>
      <c r="N1827" s="4" t="s">
        <v>4558</v>
      </c>
      <c r="O1827" s="4" t="s">
        <v>51</v>
      </c>
      <c r="P1827" s="4" t="s">
        <v>76</v>
      </c>
      <c r="Q1827" s="4" t="s">
        <v>4559</v>
      </c>
      <c r="R1827" s="9">
        <v>25.032</v>
      </c>
      <c r="S1827" s="7">
        <v>3.0</v>
      </c>
      <c r="T1827" s="7">
        <v>0.2</v>
      </c>
      <c r="U1827" s="7">
        <v>7.8225</v>
      </c>
      <c r="V1827" s="10" t="str">
        <f t="shared" si="1"/>
        <v>2016-10</v>
      </c>
    </row>
    <row r="1828">
      <c r="A1828" s="7">
        <v>1827.0</v>
      </c>
      <c r="B1828" s="4" t="s">
        <v>4672</v>
      </c>
      <c r="C1828" s="8">
        <v>42670.0</v>
      </c>
      <c r="D1828" s="8">
        <v>42675.0</v>
      </c>
      <c r="E1828" s="4" t="s">
        <v>98</v>
      </c>
      <c r="F1828" s="4" t="s">
        <v>4673</v>
      </c>
      <c r="G1828" s="4" t="s">
        <v>4674</v>
      </c>
      <c r="H1828" s="4" t="s">
        <v>46</v>
      </c>
      <c r="I1828" s="4" t="s">
        <v>30</v>
      </c>
      <c r="J1828" s="4" t="s">
        <v>4675</v>
      </c>
      <c r="K1828" s="4" t="s">
        <v>429</v>
      </c>
      <c r="L1828" s="7">
        <v>23666.0</v>
      </c>
      <c r="M1828" s="4" t="s">
        <v>83</v>
      </c>
      <c r="N1828" s="4" t="s">
        <v>1329</v>
      </c>
      <c r="O1828" s="4" t="s">
        <v>35</v>
      </c>
      <c r="P1828" s="4" t="s">
        <v>263</v>
      </c>
      <c r="Q1828" s="4" t="s">
        <v>1330</v>
      </c>
      <c r="R1828" s="9">
        <v>217.078974335067</v>
      </c>
      <c r="S1828" s="7">
        <v>1.0</v>
      </c>
      <c r="T1828" s="7">
        <v>0.0</v>
      </c>
      <c r="U1828" s="7">
        <v>56.4405333271175</v>
      </c>
      <c r="V1828" s="10" t="str">
        <f t="shared" si="1"/>
        <v>2016-10</v>
      </c>
    </row>
    <row r="1829">
      <c r="A1829" s="7">
        <v>1828.0</v>
      </c>
      <c r="B1829" s="4" t="s">
        <v>4676</v>
      </c>
      <c r="C1829" s="8">
        <v>42670.0</v>
      </c>
      <c r="D1829" s="8">
        <v>42674.0</v>
      </c>
      <c r="E1829" s="4" t="s">
        <v>26</v>
      </c>
      <c r="F1829" s="4" t="s">
        <v>4677</v>
      </c>
      <c r="G1829" s="4" t="s">
        <v>4678</v>
      </c>
      <c r="H1829" s="4" t="s">
        <v>112</v>
      </c>
      <c r="I1829" s="4" t="s">
        <v>30</v>
      </c>
      <c r="J1829" s="4" t="s">
        <v>362</v>
      </c>
      <c r="K1829" s="4" t="s">
        <v>48</v>
      </c>
      <c r="L1829" s="7">
        <v>94122.0</v>
      </c>
      <c r="M1829" s="4" t="s">
        <v>49</v>
      </c>
      <c r="N1829" s="4" t="s">
        <v>2249</v>
      </c>
      <c r="O1829" s="4" t="s">
        <v>51</v>
      </c>
      <c r="P1829" s="4" t="s">
        <v>76</v>
      </c>
      <c r="Q1829" s="4" t="s">
        <v>2250</v>
      </c>
      <c r="R1829" s="9">
        <v>67.136</v>
      </c>
      <c r="S1829" s="7">
        <v>4.0</v>
      </c>
      <c r="T1829" s="7">
        <v>0.2</v>
      </c>
      <c r="U1829" s="7">
        <v>25.176</v>
      </c>
      <c r="V1829" s="10" t="str">
        <f t="shared" si="1"/>
        <v>2016-10</v>
      </c>
    </row>
    <row r="1830">
      <c r="A1830" s="7">
        <v>1829.0</v>
      </c>
      <c r="B1830" s="4" t="s">
        <v>4679</v>
      </c>
      <c r="C1830" s="8">
        <v>42670.0</v>
      </c>
      <c r="D1830" s="8">
        <v>42674.0</v>
      </c>
      <c r="E1830" s="4" t="s">
        <v>26</v>
      </c>
      <c r="F1830" s="4" t="s">
        <v>4673</v>
      </c>
      <c r="G1830" s="4" t="s">
        <v>4674</v>
      </c>
      <c r="H1830" s="4" t="s">
        <v>46</v>
      </c>
      <c r="I1830" s="4" t="s">
        <v>30</v>
      </c>
      <c r="J1830" s="4" t="s">
        <v>222</v>
      </c>
      <c r="K1830" s="4" t="s">
        <v>223</v>
      </c>
      <c r="L1830" s="7">
        <v>10011.0</v>
      </c>
      <c r="M1830" s="4" t="s">
        <v>33</v>
      </c>
      <c r="N1830" s="4" t="s">
        <v>4680</v>
      </c>
      <c r="O1830" s="4" t="s">
        <v>35</v>
      </c>
      <c r="P1830" s="4" t="s">
        <v>263</v>
      </c>
      <c r="Q1830" s="4" t="s">
        <v>4681</v>
      </c>
      <c r="R1830" s="9">
        <v>480.439555555556</v>
      </c>
      <c r="S1830" s="7">
        <v>14.0</v>
      </c>
      <c r="T1830" s="7">
        <v>0.1</v>
      </c>
      <c r="U1830" s="7">
        <v>90.7496938271605</v>
      </c>
      <c r="V1830" s="10" t="str">
        <f t="shared" si="1"/>
        <v>2016-10</v>
      </c>
    </row>
    <row r="1831">
      <c r="A1831" s="7">
        <v>1830.0</v>
      </c>
      <c r="B1831" s="4" t="s">
        <v>4679</v>
      </c>
      <c r="C1831" s="8">
        <v>42670.0</v>
      </c>
      <c r="D1831" s="8">
        <v>42674.0</v>
      </c>
      <c r="E1831" s="4" t="s">
        <v>26</v>
      </c>
      <c r="F1831" s="4" t="s">
        <v>4673</v>
      </c>
      <c r="G1831" s="4" t="s">
        <v>4674</v>
      </c>
      <c r="H1831" s="4" t="s">
        <v>46</v>
      </c>
      <c r="I1831" s="4" t="s">
        <v>30</v>
      </c>
      <c r="J1831" s="4" t="s">
        <v>222</v>
      </c>
      <c r="K1831" s="4" t="s">
        <v>223</v>
      </c>
      <c r="L1831" s="7">
        <v>10011.0</v>
      </c>
      <c r="M1831" s="4" t="s">
        <v>33</v>
      </c>
      <c r="N1831" s="4" t="s">
        <v>1606</v>
      </c>
      <c r="O1831" s="4" t="s">
        <v>51</v>
      </c>
      <c r="P1831" s="4" t="s">
        <v>272</v>
      </c>
      <c r="Q1831" s="4" t="s">
        <v>1607</v>
      </c>
      <c r="R1831" s="9">
        <v>45.690987654321</v>
      </c>
      <c r="S1831" s="7">
        <v>7.0</v>
      </c>
      <c r="T1831" s="7">
        <v>0.0</v>
      </c>
      <c r="U1831" s="7">
        <v>14.1642061728395</v>
      </c>
      <c r="V1831" s="10" t="str">
        <f t="shared" si="1"/>
        <v>2016-10</v>
      </c>
    </row>
    <row r="1832">
      <c r="A1832" s="7">
        <v>1831.0</v>
      </c>
      <c r="B1832" s="4" t="s">
        <v>4679</v>
      </c>
      <c r="C1832" s="8">
        <v>42670.0</v>
      </c>
      <c r="D1832" s="8">
        <v>42674.0</v>
      </c>
      <c r="E1832" s="4" t="s">
        <v>26</v>
      </c>
      <c r="F1832" s="4" t="s">
        <v>4673</v>
      </c>
      <c r="G1832" s="4" t="s">
        <v>4674</v>
      </c>
      <c r="H1832" s="4" t="s">
        <v>46</v>
      </c>
      <c r="I1832" s="4" t="s">
        <v>30</v>
      </c>
      <c r="J1832" s="4" t="s">
        <v>222</v>
      </c>
      <c r="K1832" s="4" t="s">
        <v>223</v>
      </c>
      <c r="L1832" s="7">
        <v>10011.0</v>
      </c>
      <c r="M1832" s="4" t="s">
        <v>33</v>
      </c>
      <c r="N1832" s="4" t="s">
        <v>1485</v>
      </c>
      <c r="O1832" s="4" t="s">
        <v>51</v>
      </c>
      <c r="P1832" s="4" t="s">
        <v>52</v>
      </c>
      <c r="Q1832" s="4" t="s">
        <v>1486</v>
      </c>
      <c r="R1832" s="9">
        <v>37.6133333333333</v>
      </c>
      <c r="S1832" s="7">
        <v>2.0</v>
      </c>
      <c r="T1832" s="7">
        <v>0.0</v>
      </c>
      <c r="U1832" s="7">
        <v>1.50453333333333</v>
      </c>
      <c r="V1832" s="10" t="str">
        <f t="shared" si="1"/>
        <v>2016-10</v>
      </c>
    </row>
    <row r="1833">
      <c r="A1833" s="7">
        <v>1832.0</v>
      </c>
      <c r="B1833" s="4" t="s">
        <v>4679</v>
      </c>
      <c r="C1833" s="8">
        <v>42670.0</v>
      </c>
      <c r="D1833" s="8">
        <v>42674.0</v>
      </c>
      <c r="E1833" s="4" t="s">
        <v>26</v>
      </c>
      <c r="F1833" s="4" t="s">
        <v>4673</v>
      </c>
      <c r="G1833" s="4" t="s">
        <v>4674</v>
      </c>
      <c r="H1833" s="4" t="s">
        <v>46</v>
      </c>
      <c r="I1833" s="4" t="s">
        <v>30</v>
      </c>
      <c r="J1833" s="4" t="s">
        <v>222</v>
      </c>
      <c r="K1833" s="4" t="s">
        <v>223</v>
      </c>
      <c r="L1833" s="7">
        <v>10011.0</v>
      </c>
      <c r="M1833" s="4" t="s">
        <v>33</v>
      </c>
      <c r="N1833" s="4" t="s">
        <v>4682</v>
      </c>
      <c r="O1833" s="4" t="s">
        <v>51</v>
      </c>
      <c r="P1833" s="4" t="s">
        <v>76</v>
      </c>
      <c r="Q1833" s="4" t="s">
        <v>4683</v>
      </c>
      <c r="R1833" s="9">
        <v>10.928987654321</v>
      </c>
      <c r="S1833" s="7">
        <v>2.0</v>
      </c>
      <c r="T1833" s="7">
        <v>0.2</v>
      </c>
      <c r="U1833" s="7">
        <v>3.68853333333333</v>
      </c>
      <c r="V1833" s="10" t="str">
        <f t="shared" si="1"/>
        <v>2016-10</v>
      </c>
    </row>
    <row r="1834">
      <c r="A1834" s="7">
        <v>1833.0</v>
      </c>
      <c r="B1834" s="4" t="s">
        <v>4684</v>
      </c>
      <c r="C1834" s="8">
        <v>42671.0</v>
      </c>
      <c r="D1834" s="8">
        <v>42675.0</v>
      </c>
      <c r="E1834" s="4" t="s">
        <v>26</v>
      </c>
      <c r="F1834" s="4" t="s">
        <v>4455</v>
      </c>
      <c r="G1834" s="4" t="s">
        <v>4456</v>
      </c>
      <c r="H1834" s="4" t="s">
        <v>46</v>
      </c>
      <c r="I1834" s="4" t="s">
        <v>30</v>
      </c>
      <c r="J1834" s="4" t="s">
        <v>47</v>
      </c>
      <c r="K1834" s="4" t="s">
        <v>48</v>
      </c>
      <c r="L1834" s="7">
        <v>90032.0</v>
      </c>
      <c r="M1834" s="4" t="s">
        <v>49</v>
      </c>
      <c r="N1834" s="4" t="s">
        <v>3098</v>
      </c>
      <c r="O1834" s="4" t="s">
        <v>51</v>
      </c>
      <c r="P1834" s="4" t="s">
        <v>52</v>
      </c>
      <c r="Q1834" s="4" t="s">
        <v>3099</v>
      </c>
      <c r="R1834" s="9">
        <v>93.06</v>
      </c>
      <c r="S1834" s="7">
        <v>6.0</v>
      </c>
      <c r="T1834" s="7">
        <v>0.0</v>
      </c>
      <c r="U1834" s="7">
        <v>26.0568</v>
      </c>
      <c r="V1834" s="10" t="str">
        <f t="shared" si="1"/>
        <v>2016-10</v>
      </c>
    </row>
    <row r="1835">
      <c r="A1835" s="7">
        <v>1834.0</v>
      </c>
      <c r="B1835" s="4" t="s">
        <v>4684</v>
      </c>
      <c r="C1835" s="8">
        <v>42671.0</v>
      </c>
      <c r="D1835" s="8">
        <v>42675.0</v>
      </c>
      <c r="E1835" s="4" t="s">
        <v>26</v>
      </c>
      <c r="F1835" s="4" t="s">
        <v>4455</v>
      </c>
      <c r="G1835" s="4" t="s">
        <v>4456</v>
      </c>
      <c r="H1835" s="4" t="s">
        <v>46</v>
      </c>
      <c r="I1835" s="4" t="s">
        <v>30</v>
      </c>
      <c r="J1835" s="4" t="s">
        <v>47</v>
      </c>
      <c r="K1835" s="4" t="s">
        <v>48</v>
      </c>
      <c r="L1835" s="7">
        <v>90032.0</v>
      </c>
      <c r="M1835" s="4" t="s">
        <v>49</v>
      </c>
      <c r="N1835" s="4" t="s">
        <v>4685</v>
      </c>
      <c r="O1835" s="4" t="s">
        <v>39</v>
      </c>
      <c r="P1835" s="4" t="s">
        <v>40</v>
      </c>
      <c r="Q1835" s="4" t="s">
        <v>4686</v>
      </c>
      <c r="R1835" s="9">
        <v>302.376</v>
      </c>
      <c r="S1835" s="7">
        <v>3.0</v>
      </c>
      <c r="T1835" s="7">
        <v>0.2</v>
      </c>
      <c r="U1835" s="7">
        <v>22.6782</v>
      </c>
      <c r="V1835" s="10" t="str">
        <f t="shared" si="1"/>
        <v>2016-10</v>
      </c>
    </row>
    <row r="1836">
      <c r="A1836" s="7">
        <v>1835.0</v>
      </c>
      <c r="B1836" s="4" t="s">
        <v>4687</v>
      </c>
      <c r="C1836" s="8">
        <v>42671.0</v>
      </c>
      <c r="D1836" s="8">
        <v>42677.0</v>
      </c>
      <c r="E1836" s="4" t="s">
        <v>26</v>
      </c>
      <c r="F1836" s="4" t="s">
        <v>346</v>
      </c>
      <c r="G1836" s="4" t="s">
        <v>347</v>
      </c>
      <c r="H1836" s="4" t="s">
        <v>29</v>
      </c>
      <c r="I1836" s="4" t="s">
        <v>30</v>
      </c>
      <c r="J1836" s="4" t="s">
        <v>607</v>
      </c>
      <c r="K1836" s="4" t="s">
        <v>203</v>
      </c>
      <c r="L1836" s="7">
        <v>7109.0</v>
      </c>
      <c r="M1836" s="4" t="s">
        <v>33</v>
      </c>
      <c r="N1836" s="4" t="s">
        <v>4688</v>
      </c>
      <c r="O1836" s="4" t="s">
        <v>51</v>
      </c>
      <c r="P1836" s="4" t="s">
        <v>124</v>
      </c>
      <c r="Q1836" s="4" t="s">
        <v>4689</v>
      </c>
      <c r="R1836" s="9">
        <v>36.4133333333333</v>
      </c>
      <c r="S1836" s="7">
        <v>5.0</v>
      </c>
      <c r="T1836" s="7">
        <v>0.0</v>
      </c>
      <c r="U1836" s="7">
        <v>17.4784</v>
      </c>
      <c r="V1836" s="10" t="str">
        <f t="shared" si="1"/>
        <v>2016-10</v>
      </c>
    </row>
    <row r="1837">
      <c r="A1837" s="7">
        <v>1836.0</v>
      </c>
      <c r="B1837" s="4" t="s">
        <v>4687</v>
      </c>
      <c r="C1837" s="8">
        <v>42671.0</v>
      </c>
      <c r="D1837" s="8">
        <v>42677.0</v>
      </c>
      <c r="E1837" s="4" t="s">
        <v>26</v>
      </c>
      <c r="F1837" s="4" t="s">
        <v>346</v>
      </c>
      <c r="G1837" s="4" t="s">
        <v>347</v>
      </c>
      <c r="H1837" s="4" t="s">
        <v>29</v>
      </c>
      <c r="I1837" s="4" t="s">
        <v>30</v>
      </c>
      <c r="J1837" s="4" t="s">
        <v>607</v>
      </c>
      <c r="K1837" s="4" t="s">
        <v>203</v>
      </c>
      <c r="L1837" s="7">
        <v>7109.0</v>
      </c>
      <c r="M1837" s="4" t="s">
        <v>33</v>
      </c>
      <c r="N1837" s="4" t="s">
        <v>964</v>
      </c>
      <c r="O1837" s="4" t="s">
        <v>51</v>
      </c>
      <c r="P1837" s="4" t="s">
        <v>52</v>
      </c>
      <c r="Q1837" s="4" t="s">
        <v>965</v>
      </c>
      <c r="R1837" s="9">
        <v>1216.56497119342</v>
      </c>
      <c r="S1837" s="7">
        <v>8.0</v>
      </c>
      <c r="T1837" s="7">
        <v>0.0</v>
      </c>
      <c r="U1837" s="7">
        <v>12.1656497119342</v>
      </c>
      <c r="V1837" s="10" t="str">
        <f t="shared" si="1"/>
        <v>2016-10</v>
      </c>
    </row>
    <row r="1838">
      <c r="A1838" s="7">
        <v>1837.0</v>
      </c>
      <c r="B1838" s="4" t="s">
        <v>4687</v>
      </c>
      <c r="C1838" s="8">
        <v>42671.0</v>
      </c>
      <c r="D1838" s="8">
        <v>42677.0</v>
      </c>
      <c r="E1838" s="4" t="s">
        <v>26</v>
      </c>
      <c r="F1838" s="4" t="s">
        <v>346</v>
      </c>
      <c r="G1838" s="4" t="s">
        <v>347</v>
      </c>
      <c r="H1838" s="4" t="s">
        <v>29</v>
      </c>
      <c r="I1838" s="4" t="s">
        <v>30</v>
      </c>
      <c r="J1838" s="4" t="s">
        <v>607</v>
      </c>
      <c r="K1838" s="4" t="s">
        <v>203</v>
      </c>
      <c r="L1838" s="7">
        <v>7109.0</v>
      </c>
      <c r="M1838" s="4" t="s">
        <v>33</v>
      </c>
      <c r="N1838" s="4" t="s">
        <v>1392</v>
      </c>
      <c r="O1838" s="4" t="s">
        <v>51</v>
      </c>
      <c r="P1838" s="4" t="s">
        <v>124</v>
      </c>
      <c r="Q1838" s="4" t="s">
        <v>1393</v>
      </c>
      <c r="R1838" s="9">
        <v>63.9593456790123</v>
      </c>
      <c r="S1838" s="7">
        <v>3.0</v>
      </c>
      <c r="T1838" s="7">
        <v>0.0</v>
      </c>
      <c r="U1838" s="7">
        <v>30.7004859259259</v>
      </c>
      <c r="V1838" s="10" t="str">
        <f t="shared" si="1"/>
        <v>2016-10</v>
      </c>
    </row>
    <row r="1839">
      <c r="A1839" s="7">
        <v>1838.0</v>
      </c>
      <c r="B1839" s="4" t="s">
        <v>4687</v>
      </c>
      <c r="C1839" s="8">
        <v>42671.0</v>
      </c>
      <c r="D1839" s="8">
        <v>42677.0</v>
      </c>
      <c r="E1839" s="4" t="s">
        <v>26</v>
      </c>
      <c r="F1839" s="4" t="s">
        <v>346</v>
      </c>
      <c r="G1839" s="4" t="s">
        <v>347</v>
      </c>
      <c r="H1839" s="4" t="s">
        <v>29</v>
      </c>
      <c r="I1839" s="4" t="s">
        <v>30</v>
      </c>
      <c r="J1839" s="4" t="s">
        <v>607</v>
      </c>
      <c r="K1839" s="4" t="s">
        <v>203</v>
      </c>
      <c r="L1839" s="7">
        <v>7109.0</v>
      </c>
      <c r="M1839" s="4" t="s">
        <v>33</v>
      </c>
      <c r="N1839" s="4" t="s">
        <v>676</v>
      </c>
      <c r="O1839" s="4" t="s">
        <v>35</v>
      </c>
      <c r="P1839" s="4" t="s">
        <v>121</v>
      </c>
      <c r="Q1839" s="4" t="s">
        <v>677</v>
      </c>
      <c r="R1839" s="9">
        <v>87.2121810699588</v>
      </c>
      <c r="S1839" s="7">
        <v>4.0</v>
      </c>
      <c r="T1839" s="7">
        <v>0.0</v>
      </c>
      <c r="U1839" s="7">
        <v>42.7339687242798</v>
      </c>
      <c r="V1839" s="10" t="str">
        <f t="shared" si="1"/>
        <v>2016-10</v>
      </c>
    </row>
    <row r="1840">
      <c r="A1840" s="7">
        <v>1839.0</v>
      </c>
      <c r="B1840" s="4" t="s">
        <v>4687</v>
      </c>
      <c r="C1840" s="8">
        <v>42671.0</v>
      </c>
      <c r="D1840" s="8">
        <v>42677.0</v>
      </c>
      <c r="E1840" s="4" t="s">
        <v>26</v>
      </c>
      <c r="F1840" s="4" t="s">
        <v>346</v>
      </c>
      <c r="G1840" s="4" t="s">
        <v>347</v>
      </c>
      <c r="H1840" s="4" t="s">
        <v>29</v>
      </c>
      <c r="I1840" s="4" t="s">
        <v>30</v>
      </c>
      <c r="J1840" s="4" t="s">
        <v>607</v>
      </c>
      <c r="K1840" s="4" t="s">
        <v>203</v>
      </c>
      <c r="L1840" s="7">
        <v>7109.0</v>
      </c>
      <c r="M1840" s="4" t="s">
        <v>33</v>
      </c>
      <c r="N1840" s="4" t="s">
        <v>4690</v>
      </c>
      <c r="O1840" s="4" t="s">
        <v>51</v>
      </c>
      <c r="P1840" s="4" t="s">
        <v>76</v>
      </c>
      <c r="Q1840" s="4" t="s">
        <v>4691</v>
      </c>
      <c r="R1840" s="9">
        <v>16.0488395061728</v>
      </c>
      <c r="S1840" s="7">
        <v>1.0</v>
      </c>
      <c r="T1840" s="7">
        <v>0.0</v>
      </c>
      <c r="U1840" s="7">
        <v>7.38246617283951</v>
      </c>
      <c r="V1840" s="10" t="str">
        <f t="shared" si="1"/>
        <v>2016-10</v>
      </c>
    </row>
    <row r="1841">
      <c r="A1841" s="7">
        <v>1840.0</v>
      </c>
      <c r="B1841" s="4" t="s">
        <v>4692</v>
      </c>
      <c r="C1841" s="8">
        <v>42671.0</v>
      </c>
      <c r="D1841" s="8">
        <v>42672.0</v>
      </c>
      <c r="E1841" s="4" t="s">
        <v>43</v>
      </c>
      <c r="F1841" s="4" t="s">
        <v>2203</v>
      </c>
      <c r="G1841" s="4" t="s">
        <v>2204</v>
      </c>
      <c r="H1841" s="4" t="s">
        <v>29</v>
      </c>
      <c r="I1841" s="4" t="s">
        <v>30</v>
      </c>
      <c r="J1841" s="4" t="s">
        <v>362</v>
      </c>
      <c r="K1841" s="4" t="s">
        <v>48</v>
      </c>
      <c r="L1841" s="7">
        <v>94109.0</v>
      </c>
      <c r="M1841" s="4" t="s">
        <v>49</v>
      </c>
      <c r="N1841" s="4" t="s">
        <v>4693</v>
      </c>
      <c r="O1841" s="4" t="s">
        <v>51</v>
      </c>
      <c r="P1841" s="4" t="s">
        <v>124</v>
      </c>
      <c r="Q1841" s="4" t="s">
        <v>4694</v>
      </c>
      <c r="R1841" s="9">
        <v>50.96</v>
      </c>
      <c r="S1841" s="7">
        <v>7.0</v>
      </c>
      <c r="T1841" s="7">
        <v>0.0</v>
      </c>
      <c r="U1841" s="7">
        <v>25.48</v>
      </c>
      <c r="V1841" s="10" t="str">
        <f t="shared" si="1"/>
        <v>2016-10</v>
      </c>
    </row>
    <row r="1842">
      <c r="A1842" s="7">
        <v>1841.0</v>
      </c>
      <c r="B1842" s="4" t="s">
        <v>4692</v>
      </c>
      <c r="C1842" s="8">
        <v>42671.0</v>
      </c>
      <c r="D1842" s="8">
        <v>42672.0</v>
      </c>
      <c r="E1842" s="4" t="s">
        <v>43</v>
      </c>
      <c r="F1842" s="4" t="s">
        <v>2203</v>
      </c>
      <c r="G1842" s="4" t="s">
        <v>2204</v>
      </c>
      <c r="H1842" s="4" t="s">
        <v>29</v>
      </c>
      <c r="I1842" s="4" t="s">
        <v>30</v>
      </c>
      <c r="J1842" s="4" t="s">
        <v>362</v>
      </c>
      <c r="K1842" s="4" t="s">
        <v>48</v>
      </c>
      <c r="L1842" s="7">
        <v>94109.0</v>
      </c>
      <c r="M1842" s="4" t="s">
        <v>49</v>
      </c>
      <c r="N1842" s="4" t="s">
        <v>228</v>
      </c>
      <c r="O1842" s="4" t="s">
        <v>51</v>
      </c>
      <c r="P1842" s="4" t="s">
        <v>76</v>
      </c>
      <c r="Q1842" s="4" t="s">
        <v>229</v>
      </c>
      <c r="R1842" s="9">
        <v>49.536</v>
      </c>
      <c r="S1842" s="7">
        <v>3.0</v>
      </c>
      <c r="T1842" s="7">
        <v>0.2</v>
      </c>
      <c r="U1842" s="7">
        <v>17.3376</v>
      </c>
      <c r="V1842" s="10" t="str">
        <f t="shared" si="1"/>
        <v>2016-10</v>
      </c>
    </row>
    <row r="1843">
      <c r="A1843" s="7">
        <v>1842.0</v>
      </c>
      <c r="B1843" s="4" t="s">
        <v>4695</v>
      </c>
      <c r="C1843" s="8">
        <v>42671.0</v>
      </c>
      <c r="D1843" s="8">
        <v>42671.0</v>
      </c>
      <c r="E1843" s="4" t="s">
        <v>212</v>
      </c>
      <c r="F1843" s="4" t="s">
        <v>589</v>
      </c>
      <c r="G1843" s="4" t="s">
        <v>590</v>
      </c>
      <c r="H1843" s="4" t="s">
        <v>46</v>
      </c>
      <c r="I1843" s="4" t="s">
        <v>30</v>
      </c>
      <c r="J1843" s="4" t="s">
        <v>4696</v>
      </c>
      <c r="K1843" s="4" t="s">
        <v>102</v>
      </c>
      <c r="L1843" s="7">
        <v>33437.0</v>
      </c>
      <c r="M1843" s="4" t="s">
        <v>83</v>
      </c>
      <c r="N1843" s="4" t="s">
        <v>165</v>
      </c>
      <c r="O1843" s="4" t="s">
        <v>35</v>
      </c>
      <c r="P1843" s="4" t="s">
        <v>121</v>
      </c>
      <c r="Q1843" s="4" t="s">
        <v>166</v>
      </c>
      <c r="R1843" s="9">
        <v>35.8192669194633</v>
      </c>
      <c r="S1843" s="7">
        <v>3.0</v>
      </c>
      <c r="T1843" s="7">
        <v>0.2</v>
      </c>
      <c r="U1843" s="7">
        <v>10.2980392393457</v>
      </c>
      <c r="V1843" s="10" t="str">
        <f t="shared" si="1"/>
        <v>2016-10</v>
      </c>
    </row>
    <row r="1844">
      <c r="A1844" s="7">
        <v>1843.0</v>
      </c>
      <c r="B1844" s="4" t="s">
        <v>4695</v>
      </c>
      <c r="C1844" s="8">
        <v>42671.0</v>
      </c>
      <c r="D1844" s="8">
        <v>42671.0</v>
      </c>
      <c r="E1844" s="4" t="s">
        <v>212</v>
      </c>
      <c r="F1844" s="4" t="s">
        <v>589</v>
      </c>
      <c r="G1844" s="4" t="s">
        <v>590</v>
      </c>
      <c r="H1844" s="4" t="s">
        <v>46</v>
      </c>
      <c r="I1844" s="4" t="s">
        <v>30</v>
      </c>
      <c r="J1844" s="4" t="s">
        <v>4696</v>
      </c>
      <c r="K1844" s="4" t="s">
        <v>102</v>
      </c>
      <c r="L1844" s="7">
        <v>33437.0</v>
      </c>
      <c r="M1844" s="4" t="s">
        <v>83</v>
      </c>
      <c r="N1844" s="4" t="s">
        <v>4697</v>
      </c>
      <c r="O1844" s="4" t="s">
        <v>51</v>
      </c>
      <c r="P1844" s="4" t="s">
        <v>76</v>
      </c>
      <c r="Q1844" s="4" t="s">
        <v>4698</v>
      </c>
      <c r="R1844" s="9">
        <v>27.7155414066074</v>
      </c>
      <c r="S1844" s="7">
        <v>5.0</v>
      </c>
      <c r="T1844" s="7">
        <v>0.7</v>
      </c>
      <c r="U1844" s="7">
        <v>-22.1724331252859</v>
      </c>
      <c r="V1844" s="10" t="str">
        <f t="shared" si="1"/>
        <v>2016-10</v>
      </c>
    </row>
    <row r="1845">
      <c r="A1845" s="7">
        <v>1844.0</v>
      </c>
      <c r="B1845" s="4" t="s">
        <v>4695</v>
      </c>
      <c r="C1845" s="8">
        <v>42671.0</v>
      </c>
      <c r="D1845" s="8">
        <v>42671.0</v>
      </c>
      <c r="E1845" s="4" t="s">
        <v>212</v>
      </c>
      <c r="F1845" s="4" t="s">
        <v>589</v>
      </c>
      <c r="G1845" s="4" t="s">
        <v>590</v>
      </c>
      <c r="H1845" s="4" t="s">
        <v>46</v>
      </c>
      <c r="I1845" s="4" t="s">
        <v>30</v>
      </c>
      <c r="J1845" s="4" t="s">
        <v>4696</v>
      </c>
      <c r="K1845" s="4" t="s">
        <v>102</v>
      </c>
      <c r="L1845" s="7">
        <v>33437.0</v>
      </c>
      <c r="M1845" s="4" t="s">
        <v>83</v>
      </c>
      <c r="N1845" s="4" t="s">
        <v>1451</v>
      </c>
      <c r="O1845" s="4" t="s">
        <v>35</v>
      </c>
      <c r="P1845" s="4" t="s">
        <v>121</v>
      </c>
      <c r="Q1845" s="4" t="s">
        <v>1452</v>
      </c>
      <c r="R1845" s="9">
        <v>47.3656669014965</v>
      </c>
      <c r="S1845" s="7">
        <v>2.0</v>
      </c>
      <c r="T1845" s="7">
        <v>0.2</v>
      </c>
      <c r="U1845" s="7">
        <v>0.0</v>
      </c>
      <c r="V1845" s="10" t="str">
        <f t="shared" si="1"/>
        <v>2016-10</v>
      </c>
    </row>
    <row r="1846">
      <c r="A1846" s="7">
        <v>1845.0</v>
      </c>
      <c r="B1846" s="4" t="s">
        <v>4695</v>
      </c>
      <c r="C1846" s="8">
        <v>42671.0</v>
      </c>
      <c r="D1846" s="8">
        <v>42671.0</v>
      </c>
      <c r="E1846" s="4" t="s">
        <v>212</v>
      </c>
      <c r="F1846" s="4" t="s">
        <v>589</v>
      </c>
      <c r="G1846" s="4" t="s">
        <v>590</v>
      </c>
      <c r="H1846" s="4" t="s">
        <v>46</v>
      </c>
      <c r="I1846" s="4" t="s">
        <v>30</v>
      </c>
      <c r="J1846" s="4" t="s">
        <v>4696</v>
      </c>
      <c r="K1846" s="4" t="s">
        <v>102</v>
      </c>
      <c r="L1846" s="7">
        <v>33437.0</v>
      </c>
      <c r="M1846" s="4" t="s">
        <v>83</v>
      </c>
      <c r="N1846" s="4" t="s">
        <v>4699</v>
      </c>
      <c r="O1846" s="4" t="s">
        <v>35</v>
      </c>
      <c r="P1846" s="4" t="s">
        <v>121</v>
      </c>
      <c r="Q1846" s="4" t="s">
        <v>4700</v>
      </c>
      <c r="R1846" s="9">
        <v>122.809970165197</v>
      </c>
      <c r="S1846" s="7">
        <v>3.0</v>
      </c>
      <c r="T1846" s="7">
        <v>0.2</v>
      </c>
      <c r="U1846" s="7">
        <v>30.7024925412992</v>
      </c>
      <c r="V1846" s="10" t="str">
        <f t="shared" si="1"/>
        <v>2016-10</v>
      </c>
    </row>
    <row r="1847">
      <c r="A1847" s="7">
        <v>1846.0</v>
      </c>
      <c r="B1847" s="4" t="s">
        <v>4701</v>
      </c>
      <c r="C1847" s="8">
        <v>42671.0</v>
      </c>
      <c r="D1847" s="8">
        <v>42678.0</v>
      </c>
      <c r="E1847" s="4" t="s">
        <v>26</v>
      </c>
      <c r="F1847" s="4" t="s">
        <v>433</v>
      </c>
      <c r="G1847" s="4" t="s">
        <v>434</v>
      </c>
      <c r="H1847" s="4" t="s">
        <v>29</v>
      </c>
      <c r="I1847" s="4" t="s">
        <v>30</v>
      </c>
      <c r="J1847" s="4" t="s">
        <v>3555</v>
      </c>
      <c r="K1847" s="4" t="s">
        <v>82</v>
      </c>
      <c r="L1847" s="7">
        <v>27834.0</v>
      </c>
      <c r="M1847" s="4" t="s">
        <v>83</v>
      </c>
      <c r="N1847" s="4" t="s">
        <v>139</v>
      </c>
      <c r="O1847" s="4" t="s">
        <v>51</v>
      </c>
      <c r="P1847" s="4" t="s">
        <v>76</v>
      </c>
      <c r="Q1847" s="4" t="s">
        <v>140</v>
      </c>
      <c r="R1847" s="9">
        <v>13.0618057117848</v>
      </c>
      <c r="S1847" s="7">
        <v>4.0</v>
      </c>
      <c r="T1847" s="7">
        <v>0.7</v>
      </c>
      <c r="U1847" s="7">
        <v>-10.4494445694278</v>
      </c>
      <c r="V1847" s="10" t="str">
        <f t="shared" si="1"/>
        <v>2016-10</v>
      </c>
    </row>
    <row r="1848">
      <c r="A1848" s="7">
        <v>1847.0</v>
      </c>
      <c r="B1848" s="4" t="s">
        <v>4702</v>
      </c>
      <c r="C1848" s="8">
        <v>42671.0</v>
      </c>
      <c r="D1848" s="8">
        <v>42676.0</v>
      </c>
      <c r="E1848" s="4" t="s">
        <v>26</v>
      </c>
      <c r="F1848" s="4" t="s">
        <v>4511</v>
      </c>
      <c r="G1848" s="4" t="s">
        <v>4512</v>
      </c>
      <c r="H1848" s="4" t="s">
        <v>46</v>
      </c>
      <c r="I1848" s="4" t="s">
        <v>30</v>
      </c>
      <c r="J1848" s="4" t="s">
        <v>670</v>
      </c>
      <c r="K1848" s="4" t="s">
        <v>102</v>
      </c>
      <c r="L1848" s="7">
        <v>33614.0</v>
      </c>
      <c r="M1848" s="4" t="s">
        <v>83</v>
      </c>
      <c r="N1848" s="4" t="s">
        <v>4703</v>
      </c>
      <c r="O1848" s="4" t="s">
        <v>51</v>
      </c>
      <c r="P1848" s="4" t="s">
        <v>76</v>
      </c>
      <c r="Q1848" s="4" t="s">
        <v>4704</v>
      </c>
      <c r="R1848" s="9">
        <v>28.2520775818963</v>
      </c>
      <c r="S1848" s="7">
        <v>5.0</v>
      </c>
      <c r="T1848" s="7">
        <v>0.7</v>
      </c>
      <c r="U1848" s="7">
        <v>-19.7764543073274</v>
      </c>
      <c r="V1848" s="10" t="str">
        <f t="shared" si="1"/>
        <v>2016-10</v>
      </c>
    </row>
    <row r="1849">
      <c r="A1849" s="7">
        <v>1848.0</v>
      </c>
      <c r="B1849" s="4" t="s">
        <v>4705</v>
      </c>
      <c r="C1849" s="8">
        <v>42671.0</v>
      </c>
      <c r="D1849" s="8">
        <v>42675.0</v>
      </c>
      <c r="E1849" s="4" t="s">
        <v>98</v>
      </c>
      <c r="F1849" s="4" t="s">
        <v>4706</v>
      </c>
      <c r="G1849" s="4" t="s">
        <v>4707</v>
      </c>
      <c r="H1849" s="4" t="s">
        <v>46</v>
      </c>
      <c r="I1849" s="4" t="s">
        <v>30</v>
      </c>
      <c r="J1849" s="4" t="s">
        <v>222</v>
      </c>
      <c r="K1849" s="4" t="s">
        <v>223</v>
      </c>
      <c r="L1849" s="7">
        <v>10009.0</v>
      </c>
      <c r="M1849" s="4" t="s">
        <v>33</v>
      </c>
      <c r="N1849" s="4" t="s">
        <v>4303</v>
      </c>
      <c r="O1849" s="4" t="s">
        <v>51</v>
      </c>
      <c r="P1849" s="4" t="s">
        <v>93</v>
      </c>
      <c r="Q1849" s="4" t="s">
        <v>4304</v>
      </c>
      <c r="R1849" s="9">
        <v>13.9584444444444</v>
      </c>
      <c r="S1849" s="7">
        <v>3.0</v>
      </c>
      <c r="T1849" s="7">
        <v>0.0</v>
      </c>
      <c r="U1849" s="7">
        <v>5.86254666666667</v>
      </c>
      <c r="V1849" s="10" t="str">
        <f t="shared" si="1"/>
        <v>2016-10</v>
      </c>
    </row>
    <row r="1850">
      <c r="A1850" s="7">
        <v>1849.0</v>
      </c>
      <c r="B1850" s="4" t="s">
        <v>4708</v>
      </c>
      <c r="C1850" s="8">
        <v>42671.0</v>
      </c>
      <c r="D1850" s="8">
        <v>42671.0</v>
      </c>
      <c r="E1850" s="4" t="s">
        <v>212</v>
      </c>
      <c r="F1850" s="4" t="s">
        <v>4709</v>
      </c>
      <c r="G1850" s="4" t="s">
        <v>4710</v>
      </c>
      <c r="H1850" s="4" t="s">
        <v>29</v>
      </c>
      <c r="I1850" s="4" t="s">
        <v>30</v>
      </c>
      <c r="J1850" s="4" t="s">
        <v>2717</v>
      </c>
      <c r="K1850" s="4" t="s">
        <v>223</v>
      </c>
      <c r="L1850" s="7">
        <v>14609.0</v>
      </c>
      <c r="M1850" s="4" t="s">
        <v>33</v>
      </c>
      <c r="N1850" s="4" t="s">
        <v>3322</v>
      </c>
      <c r="O1850" s="4" t="s">
        <v>35</v>
      </c>
      <c r="P1850" s="4" t="s">
        <v>121</v>
      </c>
      <c r="Q1850" s="4" t="s">
        <v>3323</v>
      </c>
      <c r="R1850" s="9">
        <v>850.54353909465</v>
      </c>
      <c r="S1850" s="7">
        <v>5.0</v>
      </c>
      <c r="T1850" s="7">
        <v>0.0</v>
      </c>
      <c r="U1850" s="7">
        <v>85.054353909465</v>
      </c>
      <c r="V1850" s="10" t="str">
        <f t="shared" si="1"/>
        <v>2016-10</v>
      </c>
    </row>
    <row r="1851">
      <c r="A1851" s="7">
        <v>1850.0</v>
      </c>
      <c r="B1851" s="4" t="s">
        <v>4711</v>
      </c>
      <c r="C1851" s="8">
        <v>42672.0</v>
      </c>
      <c r="D1851" s="8">
        <v>42676.0</v>
      </c>
      <c r="E1851" s="4" t="s">
        <v>26</v>
      </c>
      <c r="F1851" s="4" t="s">
        <v>4712</v>
      </c>
      <c r="G1851" s="4" t="s">
        <v>4713</v>
      </c>
      <c r="H1851" s="4" t="s">
        <v>29</v>
      </c>
      <c r="I1851" s="4" t="s">
        <v>30</v>
      </c>
      <c r="J1851" s="4" t="s">
        <v>4714</v>
      </c>
      <c r="K1851" s="4" t="s">
        <v>203</v>
      </c>
      <c r="L1851" s="7">
        <v>8302.0</v>
      </c>
      <c r="M1851" s="4" t="s">
        <v>33</v>
      </c>
      <c r="N1851" s="4" t="s">
        <v>2694</v>
      </c>
      <c r="O1851" s="4" t="s">
        <v>51</v>
      </c>
      <c r="P1851" s="4" t="s">
        <v>52</v>
      </c>
      <c r="Q1851" s="4" t="s">
        <v>2695</v>
      </c>
      <c r="R1851" s="9">
        <v>45.8031604938272</v>
      </c>
      <c r="S1851" s="7">
        <v>3.0</v>
      </c>
      <c r="T1851" s="7">
        <v>0.0</v>
      </c>
      <c r="U1851" s="7">
        <v>0.458031604938272</v>
      </c>
      <c r="V1851" s="10" t="str">
        <f t="shared" si="1"/>
        <v>2016-10</v>
      </c>
    </row>
    <row r="1852">
      <c r="A1852" s="7">
        <v>1851.0</v>
      </c>
      <c r="B1852" s="4" t="s">
        <v>4711</v>
      </c>
      <c r="C1852" s="8">
        <v>42672.0</v>
      </c>
      <c r="D1852" s="8">
        <v>42676.0</v>
      </c>
      <c r="E1852" s="4" t="s">
        <v>26</v>
      </c>
      <c r="F1852" s="4" t="s">
        <v>4712</v>
      </c>
      <c r="G1852" s="4" t="s">
        <v>4713</v>
      </c>
      <c r="H1852" s="4" t="s">
        <v>29</v>
      </c>
      <c r="I1852" s="4" t="s">
        <v>30</v>
      </c>
      <c r="J1852" s="4" t="s">
        <v>4714</v>
      </c>
      <c r="K1852" s="4" t="s">
        <v>203</v>
      </c>
      <c r="L1852" s="7">
        <v>8302.0</v>
      </c>
      <c r="M1852" s="4" t="s">
        <v>33</v>
      </c>
      <c r="N1852" s="4" t="s">
        <v>837</v>
      </c>
      <c r="O1852" s="4" t="s">
        <v>51</v>
      </c>
      <c r="P1852" s="4" t="s">
        <v>283</v>
      </c>
      <c r="Q1852" s="4" t="s">
        <v>838</v>
      </c>
      <c r="R1852" s="9">
        <v>13.1203456790123</v>
      </c>
      <c r="S1852" s="7">
        <v>3.0</v>
      </c>
      <c r="T1852" s="7">
        <v>0.0</v>
      </c>
      <c r="U1852" s="7">
        <v>3.41128987654321</v>
      </c>
      <c r="V1852" s="10" t="str">
        <f t="shared" si="1"/>
        <v>2016-10</v>
      </c>
    </row>
    <row r="1853">
      <c r="A1853" s="7">
        <v>1852.0</v>
      </c>
      <c r="B1853" s="4" t="s">
        <v>4715</v>
      </c>
      <c r="C1853" s="8">
        <v>42672.0</v>
      </c>
      <c r="D1853" s="8">
        <v>42674.0</v>
      </c>
      <c r="E1853" s="4" t="s">
        <v>43</v>
      </c>
      <c r="F1853" s="4" t="s">
        <v>4716</v>
      </c>
      <c r="G1853" s="4" t="s">
        <v>4717</v>
      </c>
      <c r="H1853" s="4" t="s">
        <v>46</v>
      </c>
      <c r="I1853" s="4" t="s">
        <v>30</v>
      </c>
      <c r="J1853" s="4" t="s">
        <v>4718</v>
      </c>
      <c r="K1853" s="4" t="s">
        <v>884</v>
      </c>
      <c r="L1853" s="7">
        <v>48911.0</v>
      </c>
      <c r="M1853" s="4" t="s">
        <v>59</v>
      </c>
      <c r="N1853" s="4" t="s">
        <v>4284</v>
      </c>
      <c r="O1853" s="4" t="s">
        <v>35</v>
      </c>
      <c r="P1853" s="4" t="s">
        <v>121</v>
      </c>
      <c r="Q1853" s="4" t="s">
        <v>4285</v>
      </c>
      <c r="R1853" s="9">
        <v>75.3267489711934</v>
      </c>
      <c r="S1853" s="7">
        <v>5.0</v>
      </c>
      <c r="T1853" s="7">
        <v>0.0</v>
      </c>
      <c r="U1853" s="7">
        <v>36.1568395061728</v>
      </c>
      <c r="V1853" s="10" t="str">
        <f t="shared" si="1"/>
        <v>2016-10</v>
      </c>
    </row>
    <row r="1854">
      <c r="A1854" s="7">
        <v>1853.0</v>
      </c>
      <c r="B1854" s="4" t="s">
        <v>4719</v>
      </c>
      <c r="C1854" s="8">
        <v>42672.0</v>
      </c>
      <c r="D1854" s="8">
        <v>42675.0</v>
      </c>
      <c r="E1854" s="4" t="s">
        <v>98</v>
      </c>
      <c r="F1854" s="4" t="s">
        <v>2062</v>
      </c>
      <c r="G1854" s="4" t="s">
        <v>2063</v>
      </c>
      <c r="H1854" s="4" t="s">
        <v>46</v>
      </c>
      <c r="I1854" s="4" t="s">
        <v>30</v>
      </c>
      <c r="J1854" s="4" t="s">
        <v>47</v>
      </c>
      <c r="K1854" s="4" t="s">
        <v>48</v>
      </c>
      <c r="L1854" s="7">
        <v>90008.0</v>
      </c>
      <c r="M1854" s="4" t="s">
        <v>49</v>
      </c>
      <c r="N1854" s="4" t="s">
        <v>139</v>
      </c>
      <c r="O1854" s="4" t="s">
        <v>51</v>
      </c>
      <c r="P1854" s="4" t="s">
        <v>76</v>
      </c>
      <c r="Q1854" s="4" t="s">
        <v>140</v>
      </c>
      <c r="R1854" s="9">
        <v>11.744</v>
      </c>
      <c r="S1854" s="7">
        <v>1.0</v>
      </c>
      <c r="T1854" s="7">
        <v>0.2</v>
      </c>
      <c r="U1854" s="7">
        <v>3.8168</v>
      </c>
      <c r="V1854" s="10" t="str">
        <f t="shared" si="1"/>
        <v>2016-10</v>
      </c>
    </row>
    <row r="1855">
      <c r="A1855" s="7">
        <v>1854.0</v>
      </c>
      <c r="B1855" s="4" t="s">
        <v>4720</v>
      </c>
      <c r="C1855" s="8">
        <v>42673.0</v>
      </c>
      <c r="D1855" s="8">
        <v>42678.0</v>
      </c>
      <c r="E1855" s="4" t="s">
        <v>26</v>
      </c>
      <c r="F1855" s="4" t="s">
        <v>1509</v>
      </c>
      <c r="G1855" s="4" t="s">
        <v>1510</v>
      </c>
      <c r="H1855" s="4" t="s">
        <v>46</v>
      </c>
      <c r="I1855" s="4" t="s">
        <v>30</v>
      </c>
      <c r="J1855" s="4" t="s">
        <v>4721</v>
      </c>
      <c r="K1855" s="4" t="s">
        <v>884</v>
      </c>
      <c r="L1855" s="7">
        <v>48310.0</v>
      </c>
      <c r="M1855" s="4" t="s">
        <v>59</v>
      </c>
      <c r="N1855" s="4" t="s">
        <v>92</v>
      </c>
      <c r="O1855" s="4" t="s">
        <v>51</v>
      </c>
      <c r="P1855" s="4" t="s">
        <v>93</v>
      </c>
      <c r="Q1855" s="4" t="s">
        <v>94</v>
      </c>
      <c r="R1855" s="9">
        <v>13.1363950617284</v>
      </c>
      <c r="S1855" s="7">
        <v>2.0</v>
      </c>
      <c r="T1855" s="7">
        <v>0.0</v>
      </c>
      <c r="U1855" s="7">
        <v>3.94091851851852</v>
      </c>
      <c r="V1855" s="10" t="str">
        <f t="shared" si="1"/>
        <v>2016-10</v>
      </c>
    </row>
    <row r="1856">
      <c r="A1856" s="7">
        <v>1855.0</v>
      </c>
      <c r="B1856" s="4" t="s">
        <v>4722</v>
      </c>
      <c r="C1856" s="8">
        <v>42673.0</v>
      </c>
      <c r="D1856" s="8">
        <v>42677.0</v>
      </c>
      <c r="E1856" s="4" t="s">
        <v>26</v>
      </c>
      <c r="F1856" s="4" t="s">
        <v>1005</v>
      </c>
      <c r="G1856" s="4" t="s">
        <v>1006</v>
      </c>
      <c r="H1856" s="4" t="s">
        <v>29</v>
      </c>
      <c r="I1856" s="4" t="s">
        <v>30</v>
      </c>
      <c r="J1856" s="4" t="s">
        <v>222</v>
      </c>
      <c r="K1856" s="4" t="s">
        <v>223</v>
      </c>
      <c r="L1856" s="7">
        <v>10011.0</v>
      </c>
      <c r="M1856" s="4" t="s">
        <v>33</v>
      </c>
      <c r="N1856" s="4" t="s">
        <v>2164</v>
      </c>
      <c r="O1856" s="4" t="s">
        <v>51</v>
      </c>
      <c r="P1856" s="4" t="s">
        <v>76</v>
      </c>
      <c r="Q1856" s="4" t="s">
        <v>2165</v>
      </c>
      <c r="R1856" s="9">
        <v>32.3371259259259</v>
      </c>
      <c r="S1856" s="7">
        <v>3.0</v>
      </c>
      <c r="T1856" s="7">
        <v>0.2</v>
      </c>
      <c r="U1856" s="7">
        <v>11.3179940740741</v>
      </c>
      <c r="V1856" s="10" t="str">
        <f t="shared" si="1"/>
        <v>2016-10</v>
      </c>
    </row>
    <row r="1857">
      <c r="A1857" s="7">
        <v>1856.0</v>
      </c>
      <c r="B1857" s="4" t="s">
        <v>4722</v>
      </c>
      <c r="C1857" s="8">
        <v>42673.0</v>
      </c>
      <c r="D1857" s="8">
        <v>42677.0</v>
      </c>
      <c r="E1857" s="4" t="s">
        <v>26</v>
      </c>
      <c r="F1857" s="4" t="s">
        <v>1005</v>
      </c>
      <c r="G1857" s="4" t="s">
        <v>1006</v>
      </c>
      <c r="H1857" s="4" t="s">
        <v>29</v>
      </c>
      <c r="I1857" s="4" t="s">
        <v>30</v>
      </c>
      <c r="J1857" s="4" t="s">
        <v>222</v>
      </c>
      <c r="K1857" s="4" t="s">
        <v>223</v>
      </c>
      <c r="L1857" s="7">
        <v>10011.0</v>
      </c>
      <c r="M1857" s="4" t="s">
        <v>33</v>
      </c>
      <c r="N1857" s="4" t="s">
        <v>2089</v>
      </c>
      <c r="O1857" s="4" t="s">
        <v>51</v>
      </c>
      <c r="P1857" s="4" t="s">
        <v>93</v>
      </c>
      <c r="Q1857" s="4" t="s">
        <v>2090</v>
      </c>
      <c r="R1857" s="9">
        <v>129.283271604938</v>
      </c>
      <c r="S1857" s="7">
        <v>5.0</v>
      </c>
      <c r="T1857" s="7">
        <v>0.0</v>
      </c>
      <c r="U1857" s="7">
        <v>36.1993160493827</v>
      </c>
      <c r="V1857" s="10" t="str">
        <f t="shared" si="1"/>
        <v>2016-10</v>
      </c>
    </row>
    <row r="1858">
      <c r="A1858" s="7">
        <v>1857.0</v>
      </c>
      <c r="B1858" s="4" t="s">
        <v>4723</v>
      </c>
      <c r="C1858" s="8">
        <v>42673.0</v>
      </c>
      <c r="D1858" s="8">
        <v>42678.0</v>
      </c>
      <c r="E1858" s="4" t="s">
        <v>26</v>
      </c>
      <c r="F1858" s="4" t="s">
        <v>1522</v>
      </c>
      <c r="G1858" s="4" t="s">
        <v>1523</v>
      </c>
      <c r="H1858" s="4" t="s">
        <v>46</v>
      </c>
      <c r="I1858" s="4" t="s">
        <v>30</v>
      </c>
      <c r="J1858" s="4" t="s">
        <v>4724</v>
      </c>
      <c r="K1858" s="4" t="s">
        <v>48</v>
      </c>
      <c r="L1858" s="7">
        <v>93405.0</v>
      </c>
      <c r="M1858" s="4" t="s">
        <v>49</v>
      </c>
      <c r="N1858" s="4" t="s">
        <v>4725</v>
      </c>
      <c r="O1858" s="4" t="s">
        <v>51</v>
      </c>
      <c r="P1858" s="4" t="s">
        <v>272</v>
      </c>
      <c r="Q1858" s="4" t="s">
        <v>4726</v>
      </c>
      <c r="R1858" s="9">
        <v>3.62</v>
      </c>
      <c r="S1858" s="7">
        <v>2.0</v>
      </c>
      <c r="T1858" s="7">
        <v>0.0</v>
      </c>
      <c r="U1858" s="7">
        <v>1.1946</v>
      </c>
      <c r="V1858" s="10" t="str">
        <f t="shared" si="1"/>
        <v>2016-10</v>
      </c>
    </row>
    <row r="1859">
      <c r="A1859" s="7">
        <v>1858.0</v>
      </c>
      <c r="B1859" s="4" t="s">
        <v>4727</v>
      </c>
      <c r="C1859" s="8">
        <v>42674.0</v>
      </c>
      <c r="D1859" s="8">
        <v>42680.0</v>
      </c>
      <c r="E1859" s="4" t="s">
        <v>26</v>
      </c>
      <c r="F1859" s="4" t="s">
        <v>1557</v>
      </c>
      <c r="G1859" s="4" t="s">
        <v>1558</v>
      </c>
      <c r="H1859" s="4" t="s">
        <v>46</v>
      </c>
      <c r="I1859" s="4" t="s">
        <v>30</v>
      </c>
      <c r="J1859" s="4" t="s">
        <v>90</v>
      </c>
      <c r="K1859" s="4" t="s">
        <v>91</v>
      </c>
      <c r="L1859" s="7">
        <v>19143.0</v>
      </c>
      <c r="M1859" s="4" t="s">
        <v>33</v>
      </c>
      <c r="N1859" s="4" t="s">
        <v>3154</v>
      </c>
      <c r="O1859" s="4" t="s">
        <v>35</v>
      </c>
      <c r="P1859" s="4" t="s">
        <v>263</v>
      </c>
      <c r="Q1859" s="4" t="s">
        <v>3155</v>
      </c>
      <c r="R1859" s="9">
        <v>554.4900781893</v>
      </c>
      <c r="S1859" s="7">
        <v>5.0</v>
      </c>
      <c r="T1859" s="7">
        <v>0.3</v>
      </c>
      <c r="U1859" s="7">
        <v>-15.8425736625514</v>
      </c>
      <c r="V1859" s="10" t="str">
        <f t="shared" si="1"/>
        <v>2016-10</v>
      </c>
    </row>
    <row r="1860">
      <c r="A1860" s="7">
        <v>1859.0</v>
      </c>
      <c r="B1860" s="4" t="s">
        <v>4728</v>
      </c>
      <c r="C1860" s="8">
        <v>42674.0</v>
      </c>
      <c r="D1860" s="8">
        <v>42678.0</v>
      </c>
      <c r="E1860" s="4" t="s">
        <v>26</v>
      </c>
      <c r="F1860" s="4" t="s">
        <v>346</v>
      </c>
      <c r="G1860" s="4" t="s">
        <v>347</v>
      </c>
      <c r="H1860" s="4" t="s">
        <v>29</v>
      </c>
      <c r="I1860" s="4" t="s">
        <v>30</v>
      </c>
      <c r="J1860" s="4" t="s">
        <v>47</v>
      </c>
      <c r="K1860" s="4" t="s">
        <v>48</v>
      </c>
      <c r="L1860" s="7">
        <v>90045.0</v>
      </c>
      <c r="M1860" s="4" t="s">
        <v>49</v>
      </c>
      <c r="N1860" s="4" t="s">
        <v>4729</v>
      </c>
      <c r="O1860" s="4" t="s">
        <v>51</v>
      </c>
      <c r="P1860" s="4" t="s">
        <v>52</v>
      </c>
      <c r="Q1860" s="4" t="s">
        <v>4730</v>
      </c>
      <c r="R1860" s="9">
        <v>1085.42</v>
      </c>
      <c r="S1860" s="7">
        <v>7.0</v>
      </c>
      <c r="T1860" s="7">
        <v>0.0</v>
      </c>
      <c r="U1860" s="7">
        <v>282.2092</v>
      </c>
      <c r="V1860" s="10" t="str">
        <f t="shared" si="1"/>
        <v>2016-10</v>
      </c>
    </row>
    <row r="1861">
      <c r="A1861" s="7">
        <v>1860.0</v>
      </c>
      <c r="B1861" s="4" t="s">
        <v>4731</v>
      </c>
      <c r="C1861" s="8">
        <v>42674.0</v>
      </c>
      <c r="D1861" s="8">
        <v>42678.0</v>
      </c>
      <c r="E1861" s="4" t="s">
        <v>98</v>
      </c>
      <c r="F1861" s="4" t="s">
        <v>4732</v>
      </c>
      <c r="G1861" s="4" t="s">
        <v>4733</v>
      </c>
      <c r="H1861" s="4" t="s">
        <v>46</v>
      </c>
      <c r="I1861" s="4" t="s">
        <v>30</v>
      </c>
      <c r="J1861" s="4" t="s">
        <v>3700</v>
      </c>
      <c r="K1861" s="4" t="s">
        <v>102</v>
      </c>
      <c r="L1861" s="7">
        <v>33021.0</v>
      </c>
      <c r="M1861" s="4" t="s">
        <v>83</v>
      </c>
      <c r="N1861" s="4" t="s">
        <v>1979</v>
      </c>
      <c r="O1861" s="4" t="s">
        <v>51</v>
      </c>
      <c r="P1861" s="4" t="s">
        <v>124</v>
      </c>
      <c r="Q1861" s="4" t="s">
        <v>1980</v>
      </c>
      <c r="R1861" s="9">
        <v>23.7027928168575</v>
      </c>
      <c r="S1861" s="7">
        <v>6.0</v>
      </c>
      <c r="T1861" s="7">
        <v>0.2</v>
      </c>
      <c r="U1861" s="7">
        <v>8.29597748590014</v>
      </c>
      <c r="V1861" s="10" t="str">
        <f t="shared" si="1"/>
        <v>2016-10</v>
      </c>
    </row>
    <row r="1862">
      <c r="A1862" s="7">
        <v>1861.0</v>
      </c>
      <c r="B1862" s="4" t="s">
        <v>4734</v>
      </c>
      <c r="C1862" s="8">
        <v>42674.0</v>
      </c>
      <c r="D1862" s="8">
        <v>42679.0</v>
      </c>
      <c r="E1862" s="4" t="s">
        <v>26</v>
      </c>
      <c r="F1862" s="4" t="s">
        <v>3532</v>
      </c>
      <c r="G1862" s="4" t="s">
        <v>3533</v>
      </c>
      <c r="H1862" s="4" t="s">
        <v>29</v>
      </c>
      <c r="I1862" s="4" t="s">
        <v>30</v>
      </c>
      <c r="J1862" s="4" t="s">
        <v>555</v>
      </c>
      <c r="K1862" s="4" t="s">
        <v>71</v>
      </c>
      <c r="L1862" s="7">
        <v>74133.0</v>
      </c>
      <c r="M1862" s="4" t="s">
        <v>59</v>
      </c>
      <c r="N1862" s="4" t="s">
        <v>1679</v>
      </c>
      <c r="O1862" s="4" t="s">
        <v>51</v>
      </c>
      <c r="P1862" s="4" t="s">
        <v>635</v>
      </c>
      <c r="Q1862" s="4" t="s">
        <v>1680</v>
      </c>
      <c r="R1862" s="9">
        <v>24.7072592592593</v>
      </c>
      <c r="S1862" s="7">
        <v>2.0</v>
      </c>
      <c r="T1862" s="7">
        <v>0.0</v>
      </c>
      <c r="U1862" s="7">
        <v>6.91803259259259</v>
      </c>
      <c r="V1862" s="10" t="str">
        <f t="shared" si="1"/>
        <v>2016-10</v>
      </c>
    </row>
    <row r="1863">
      <c r="A1863" s="7">
        <v>1862.0</v>
      </c>
      <c r="B1863" s="4" t="s">
        <v>4734</v>
      </c>
      <c r="C1863" s="8">
        <v>42674.0</v>
      </c>
      <c r="D1863" s="8">
        <v>42679.0</v>
      </c>
      <c r="E1863" s="4" t="s">
        <v>26</v>
      </c>
      <c r="F1863" s="4" t="s">
        <v>3532</v>
      </c>
      <c r="G1863" s="4" t="s">
        <v>3533</v>
      </c>
      <c r="H1863" s="4" t="s">
        <v>29</v>
      </c>
      <c r="I1863" s="4" t="s">
        <v>30</v>
      </c>
      <c r="J1863" s="4" t="s">
        <v>555</v>
      </c>
      <c r="K1863" s="4" t="s">
        <v>71</v>
      </c>
      <c r="L1863" s="7">
        <v>74133.0</v>
      </c>
      <c r="M1863" s="4" t="s">
        <v>59</v>
      </c>
      <c r="N1863" s="4" t="s">
        <v>1961</v>
      </c>
      <c r="O1863" s="4" t="s">
        <v>35</v>
      </c>
      <c r="P1863" s="4" t="s">
        <v>263</v>
      </c>
      <c r="Q1863" s="4" t="s">
        <v>1962</v>
      </c>
      <c r="R1863" s="9">
        <v>415.129209876543</v>
      </c>
      <c r="S1863" s="7">
        <v>3.0</v>
      </c>
      <c r="T1863" s="7">
        <v>0.0</v>
      </c>
      <c r="U1863" s="7">
        <v>91.3284261728395</v>
      </c>
      <c r="V1863" s="10" t="str">
        <f t="shared" si="1"/>
        <v>2016-10</v>
      </c>
    </row>
    <row r="1864">
      <c r="A1864" s="7">
        <v>1863.0</v>
      </c>
      <c r="B1864" s="4" t="s">
        <v>4734</v>
      </c>
      <c r="C1864" s="8">
        <v>42674.0</v>
      </c>
      <c r="D1864" s="8">
        <v>42679.0</v>
      </c>
      <c r="E1864" s="4" t="s">
        <v>26</v>
      </c>
      <c r="F1864" s="4" t="s">
        <v>3532</v>
      </c>
      <c r="G1864" s="4" t="s">
        <v>3533</v>
      </c>
      <c r="H1864" s="4" t="s">
        <v>29</v>
      </c>
      <c r="I1864" s="4" t="s">
        <v>30</v>
      </c>
      <c r="J1864" s="4" t="s">
        <v>555</v>
      </c>
      <c r="K1864" s="4" t="s">
        <v>71</v>
      </c>
      <c r="L1864" s="7">
        <v>74133.0</v>
      </c>
      <c r="M1864" s="4" t="s">
        <v>59</v>
      </c>
      <c r="N1864" s="4" t="s">
        <v>4735</v>
      </c>
      <c r="O1864" s="4" t="s">
        <v>51</v>
      </c>
      <c r="P1864" s="4" t="s">
        <v>93</v>
      </c>
      <c r="Q1864" s="4" t="s">
        <v>4736</v>
      </c>
      <c r="R1864" s="9">
        <v>13.940024691358</v>
      </c>
      <c r="S1864" s="7">
        <v>3.0</v>
      </c>
      <c r="T1864" s="7">
        <v>0.0</v>
      </c>
      <c r="U1864" s="7">
        <v>3.90320691358025</v>
      </c>
      <c r="V1864" s="10" t="str">
        <f t="shared" si="1"/>
        <v>2016-10</v>
      </c>
    </row>
    <row r="1865">
      <c r="A1865" s="7">
        <v>1864.0</v>
      </c>
      <c r="B1865" s="4" t="s">
        <v>4734</v>
      </c>
      <c r="C1865" s="8">
        <v>42674.0</v>
      </c>
      <c r="D1865" s="8">
        <v>42679.0</v>
      </c>
      <c r="E1865" s="4" t="s">
        <v>26</v>
      </c>
      <c r="F1865" s="4" t="s">
        <v>3532</v>
      </c>
      <c r="G1865" s="4" t="s">
        <v>3533</v>
      </c>
      <c r="H1865" s="4" t="s">
        <v>29</v>
      </c>
      <c r="I1865" s="4" t="s">
        <v>30</v>
      </c>
      <c r="J1865" s="4" t="s">
        <v>555</v>
      </c>
      <c r="K1865" s="4" t="s">
        <v>71</v>
      </c>
      <c r="L1865" s="7">
        <v>74133.0</v>
      </c>
      <c r="M1865" s="4" t="s">
        <v>59</v>
      </c>
      <c r="N1865" s="4" t="s">
        <v>4737</v>
      </c>
      <c r="O1865" s="4" t="s">
        <v>51</v>
      </c>
      <c r="P1865" s="4" t="s">
        <v>52</v>
      </c>
      <c r="Q1865" s="4" t="s">
        <v>4738</v>
      </c>
      <c r="R1865" s="9">
        <v>374.59175308642</v>
      </c>
      <c r="S1865" s="7">
        <v>3.0</v>
      </c>
      <c r="T1865" s="7">
        <v>0.0</v>
      </c>
      <c r="U1865" s="7">
        <v>11.2377525925926</v>
      </c>
      <c r="V1865" s="10" t="str">
        <f t="shared" si="1"/>
        <v>2016-10</v>
      </c>
    </row>
    <row r="1866">
      <c r="A1866" s="7">
        <v>1865.0</v>
      </c>
      <c r="B1866" s="4" t="s">
        <v>4739</v>
      </c>
      <c r="C1866" s="8">
        <v>42674.0</v>
      </c>
      <c r="D1866" s="8">
        <v>42679.0</v>
      </c>
      <c r="E1866" s="4" t="s">
        <v>26</v>
      </c>
      <c r="F1866" s="4" t="s">
        <v>4740</v>
      </c>
      <c r="G1866" s="4" t="s">
        <v>4741</v>
      </c>
      <c r="H1866" s="4" t="s">
        <v>29</v>
      </c>
      <c r="I1866" s="4" t="s">
        <v>30</v>
      </c>
      <c r="J1866" s="4" t="s">
        <v>362</v>
      </c>
      <c r="K1866" s="4" t="s">
        <v>48</v>
      </c>
      <c r="L1866" s="7">
        <v>94109.0</v>
      </c>
      <c r="M1866" s="4" t="s">
        <v>49</v>
      </c>
      <c r="N1866" s="4" t="s">
        <v>4152</v>
      </c>
      <c r="O1866" s="4" t="s">
        <v>35</v>
      </c>
      <c r="P1866" s="4" t="s">
        <v>263</v>
      </c>
      <c r="Q1866" s="4" t="s">
        <v>4153</v>
      </c>
      <c r="R1866" s="9">
        <v>1403.92</v>
      </c>
      <c r="S1866" s="7">
        <v>5.0</v>
      </c>
      <c r="T1866" s="7">
        <v>0.2</v>
      </c>
      <c r="U1866" s="7">
        <v>70.196</v>
      </c>
      <c r="V1866" s="10" t="str">
        <f t="shared" si="1"/>
        <v>2016-10</v>
      </c>
    </row>
    <row r="1867">
      <c r="A1867" s="7">
        <v>1866.0</v>
      </c>
      <c r="B1867" s="4" t="s">
        <v>4742</v>
      </c>
      <c r="C1867" s="8">
        <v>42675.0</v>
      </c>
      <c r="D1867" s="8">
        <v>42679.0</v>
      </c>
      <c r="E1867" s="4" t="s">
        <v>26</v>
      </c>
      <c r="F1867" s="4" t="s">
        <v>3288</v>
      </c>
      <c r="G1867" s="4" t="s">
        <v>3289</v>
      </c>
      <c r="H1867" s="4" t="s">
        <v>112</v>
      </c>
      <c r="I1867" s="4" t="s">
        <v>30</v>
      </c>
      <c r="J1867" s="4" t="s">
        <v>1137</v>
      </c>
      <c r="K1867" s="4" t="s">
        <v>429</v>
      </c>
      <c r="L1867" s="7">
        <v>24153.0</v>
      </c>
      <c r="M1867" s="4" t="s">
        <v>83</v>
      </c>
      <c r="N1867" s="4" t="s">
        <v>2076</v>
      </c>
      <c r="O1867" s="4" t="s">
        <v>39</v>
      </c>
      <c r="P1867" s="4" t="s">
        <v>40</v>
      </c>
      <c r="Q1867" s="4" t="s">
        <v>2077</v>
      </c>
      <c r="R1867" s="9">
        <v>16.162883758107</v>
      </c>
      <c r="S1867" s="7">
        <v>2.0</v>
      </c>
      <c r="T1867" s="7">
        <v>0.0</v>
      </c>
      <c r="U1867" s="7">
        <v>4.52560745226995</v>
      </c>
      <c r="V1867" s="10" t="str">
        <f t="shared" si="1"/>
        <v>2016-11</v>
      </c>
    </row>
    <row r="1868">
      <c r="A1868" s="7">
        <v>1867.0</v>
      </c>
      <c r="B1868" s="4" t="s">
        <v>4742</v>
      </c>
      <c r="C1868" s="8">
        <v>42675.0</v>
      </c>
      <c r="D1868" s="8">
        <v>42679.0</v>
      </c>
      <c r="E1868" s="4" t="s">
        <v>26</v>
      </c>
      <c r="F1868" s="4" t="s">
        <v>3288</v>
      </c>
      <c r="G1868" s="4" t="s">
        <v>3289</v>
      </c>
      <c r="H1868" s="4" t="s">
        <v>112</v>
      </c>
      <c r="I1868" s="4" t="s">
        <v>30</v>
      </c>
      <c r="J1868" s="4" t="s">
        <v>1137</v>
      </c>
      <c r="K1868" s="4" t="s">
        <v>429</v>
      </c>
      <c r="L1868" s="7">
        <v>24153.0</v>
      </c>
      <c r="M1868" s="4" t="s">
        <v>83</v>
      </c>
      <c r="N1868" s="4" t="s">
        <v>3581</v>
      </c>
      <c r="O1868" s="4" t="s">
        <v>51</v>
      </c>
      <c r="P1868" s="4" t="s">
        <v>205</v>
      </c>
      <c r="Q1868" s="4" t="s">
        <v>3582</v>
      </c>
      <c r="R1868" s="9">
        <v>184.803818268066</v>
      </c>
      <c r="S1868" s="7">
        <v>3.0</v>
      </c>
      <c r="T1868" s="7">
        <v>0.0</v>
      </c>
      <c r="U1868" s="7">
        <v>86.8577945859911</v>
      </c>
      <c r="V1868" s="10" t="str">
        <f t="shared" si="1"/>
        <v>2016-11</v>
      </c>
    </row>
    <row r="1869">
      <c r="A1869" s="7">
        <v>1868.0</v>
      </c>
      <c r="B1869" s="4" t="s">
        <v>4743</v>
      </c>
      <c r="C1869" s="8">
        <v>42675.0</v>
      </c>
      <c r="D1869" s="8">
        <v>42678.0</v>
      </c>
      <c r="E1869" s="4" t="s">
        <v>43</v>
      </c>
      <c r="F1869" s="4" t="s">
        <v>1642</v>
      </c>
      <c r="G1869" s="4" t="s">
        <v>1643</v>
      </c>
      <c r="H1869" s="4" t="s">
        <v>29</v>
      </c>
      <c r="I1869" s="4" t="s">
        <v>30</v>
      </c>
      <c r="J1869" s="4" t="s">
        <v>4744</v>
      </c>
      <c r="K1869" s="4" t="s">
        <v>58</v>
      </c>
      <c r="L1869" s="7">
        <v>77301.0</v>
      </c>
      <c r="M1869" s="4" t="s">
        <v>59</v>
      </c>
      <c r="N1869" s="4" t="s">
        <v>4624</v>
      </c>
      <c r="O1869" s="4" t="s">
        <v>51</v>
      </c>
      <c r="P1869" s="4" t="s">
        <v>52</v>
      </c>
      <c r="Q1869" s="4" t="s">
        <v>4625</v>
      </c>
      <c r="R1869" s="9">
        <v>125.688444444444</v>
      </c>
      <c r="S1869" s="7">
        <v>9.0</v>
      </c>
      <c r="T1869" s="7">
        <v>0.2</v>
      </c>
      <c r="U1869" s="7">
        <v>7.85552777777778</v>
      </c>
      <c r="V1869" s="10" t="str">
        <f t="shared" si="1"/>
        <v>2016-11</v>
      </c>
    </row>
    <row r="1870">
      <c r="A1870" s="7">
        <v>1869.0</v>
      </c>
      <c r="B1870" s="4" t="s">
        <v>4745</v>
      </c>
      <c r="C1870" s="8">
        <v>42675.0</v>
      </c>
      <c r="D1870" s="8">
        <v>42681.0</v>
      </c>
      <c r="E1870" s="4" t="s">
        <v>26</v>
      </c>
      <c r="F1870" s="4" t="s">
        <v>3667</v>
      </c>
      <c r="G1870" s="4" t="s">
        <v>3668</v>
      </c>
      <c r="H1870" s="4" t="s">
        <v>46</v>
      </c>
      <c r="I1870" s="4" t="s">
        <v>30</v>
      </c>
      <c r="J1870" s="4" t="s">
        <v>384</v>
      </c>
      <c r="K1870" s="4" t="s">
        <v>385</v>
      </c>
      <c r="L1870" s="7">
        <v>60610.0</v>
      </c>
      <c r="M1870" s="4" t="s">
        <v>59</v>
      </c>
      <c r="N1870" s="4" t="s">
        <v>4544</v>
      </c>
      <c r="O1870" s="4" t="s">
        <v>39</v>
      </c>
      <c r="P1870" s="4" t="s">
        <v>61</v>
      </c>
      <c r="Q1870" s="4" t="s">
        <v>4545</v>
      </c>
      <c r="R1870" s="9">
        <v>76.661037037037</v>
      </c>
      <c r="S1870" s="7">
        <v>3.0</v>
      </c>
      <c r="T1870" s="7">
        <v>0.2</v>
      </c>
      <c r="U1870" s="7">
        <v>20.1235222222222</v>
      </c>
      <c r="V1870" s="10" t="str">
        <f t="shared" si="1"/>
        <v>2016-11</v>
      </c>
    </row>
    <row r="1871">
      <c r="A1871" s="7">
        <v>1870.0</v>
      </c>
      <c r="B1871" s="4" t="s">
        <v>4746</v>
      </c>
      <c r="C1871" s="8">
        <v>42677.0</v>
      </c>
      <c r="D1871" s="8">
        <v>42684.0</v>
      </c>
      <c r="E1871" s="4" t="s">
        <v>26</v>
      </c>
      <c r="F1871" s="4" t="s">
        <v>1975</v>
      </c>
      <c r="G1871" s="4" t="s">
        <v>1976</v>
      </c>
      <c r="H1871" s="4" t="s">
        <v>46</v>
      </c>
      <c r="I1871" s="4" t="s">
        <v>30</v>
      </c>
      <c r="J1871" s="4" t="s">
        <v>4747</v>
      </c>
      <c r="K1871" s="4" t="s">
        <v>3449</v>
      </c>
      <c r="L1871" s="7">
        <v>50322.0</v>
      </c>
      <c r="M1871" s="4" t="s">
        <v>59</v>
      </c>
      <c r="N1871" s="4" t="s">
        <v>4748</v>
      </c>
      <c r="O1871" s="4" t="s">
        <v>51</v>
      </c>
      <c r="P1871" s="4" t="s">
        <v>93</v>
      </c>
      <c r="Q1871" s="4" t="s">
        <v>4749</v>
      </c>
      <c r="R1871" s="9">
        <v>85.5565925925926</v>
      </c>
      <c r="S1871" s="7">
        <v>2.0</v>
      </c>
      <c r="T1871" s="7">
        <v>0.0</v>
      </c>
      <c r="U1871" s="7">
        <v>25.6669777777778</v>
      </c>
      <c r="V1871" s="10" t="str">
        <f t="shared" si="1"/>
        <v>2016-11</v>
      </c>
    </row>
    <row r="1872">
      <c r="A1872" s="7">
        <v>1871.0</v>
      </c>
      <c r="B1872" s="4" t="s">
        <v>4746</v>
      </c>
      <c r="C1872" s="8">
        <v>42677.0</v>
      </c>
      <c r="D1872" s="8">
        <v>42684.0</v>
      </c>
      <c r="E1872" s="4" t="s">
        <v>26</v>
      </c>
      <c r="F1872" s="4" t="s">
        <v>1975</v>
      </c>
      <c r="G1872" s="4" t="s">
        <v>1976</v>
      </c>
      <c r="H1872" s="4" t="s">
        <v>46</v>
      </c>
      <c r="I1872" s="4" t="s">
        <v>30</v>
      </c>
      <c r="J1872" s="4" t="s">
        <v>4747</v>
      </c>
      <c r="K1872" s="4" t="s">
        <v>3449</v>
      </c>
      <c r="L1872" s="7">
        <v>50322.0</v>
      </c>
      <c r="M1872" s="4" t="s">
        <v>59</v>
      </c>
      <c r="N1872" s="4" t="s">
        <v>4574</v>
      </c>
      <c r="O1872" s="4" t="s">
        <v>51</v>
      </c>
      <c r="P1872" s="4" t="s">
        <v>76</v>
      </c>
      <c r="Q1872" s="4" t="s">
        <v>4575</v>
      </c>
      <c r="R1872" s="9">
        <v>30.6814320987654</v>
      </c>
      <c r="S1872" s="7">
        <v>6.0</v>
      </c>
      <c r="T1872" s="7">
        <v>0.0</v>
      </c>
      <c r="U1872" s="7">
        <v>15.0339017283951</v>
      </c>
      <c r="V1872" s="10" t="str">
        <f t="shared" si="1"/>
        <v>2016-11</v>
      </c>
    </row>
    <row r="1873">
      <c r="A1873" s="7">
        <v>1872.0</v>
      </c>
      <c r="B1873" s="4" t="s">
        <v>4750</v>
      </c>
      <c r="C1873" s="8">
        <v>42677.0</v>
      </c>
      <c r="D1873" s="8">
        <v>42681.0</v>
      </c>
      <c r="E1873" s="4" t="s">
        <v>26</v>
      </c>
      <c r="F1873" s="4" t="s">
        <v>1384</v>
      </c>
      <c r="G1873" s="4" t="s">
        <v>1385</v>
      </c>
      <c r="H1873" s="4" t="s">
        <v>46</v>
      </c>
      <c r="I1873" s="4" t="s">
        <v>30</v>
      </c>
      <c r="J1873" s="4" t="s">
        <v>4477</v>
      </c>
      <c r="K1873" s="4" t="s">
        <v>164</v>
      </c>
      <c r="L1873" s="7">
        <v>98270.0</v>
      </c>
      <c r="M1873" s="4" t="s">
        <v>49</v>
      </c>
      <c r="N1873" s="4" t="s">
        <v>4751</v>
      </c>
      <c r="O1873" s="4" t="s">
        <v>51</v>
      </c>
      <c r="P1873" s="4" t="s">
        <v>93</v>
      </c>
      <c r="Q1873" s="4" t="s">
        <v>4752</v>
      </c>
      <c r="R1873" s="9">
        <v>8.82</v>
      </c>
      <c r="S1873" s="7">
        <v>3.0</v>
      </c>
      <c r="T1873" s="7">
        <v>0.0</v>
      </c>
      <c r="U1873" s="7">
        <v>2.3814</v>
      </c>
      <c r="V1873" s="10" t="str">
        <f t="shared" si="1"/>
        <v>2016-11</v>
      </c>
    </row>
    <row r="1874">
      <c r="A1874" s="7">
        <v>1873.0</v>
      </c>
      <c r="B1874" s="4" t="s">
        <v>4753</v>
      </c>
      <c r="C1874" s="8">
        <v>42677.0</v>
      </c>
      <c r="D1874" s="8">
        <v>42680.0</v>
      </c>
      <c r="E1874" s="4" t="s">
        <v>43</v>
      </c>
      <c r="F1874" s="4" t="s">
        <v>2862</v>
      </c>
      <c r="G1874" s="4" t="s">
        <v>2863</v>
      </c>
      <c r="H1874" s="4" t="s">
        <v>46</v>
      </c>
      <c r="I1874" s="4" t="s">
        <v>30</v>
      </c>
      <c r="J1874" s="4" t="s">
        <v>47</v>
      </c>
      <c r="K1874" s="4" t="s">
        <v>48</v>
      </c>
      <c r="L1874" s="7">
        <v>90032.0</v>
      </c>
      <c r="M1874" s="4" t="s">
        <v>49</v>
      </c>
      <c r="N1874" s="4" t="s">
        <v>377</v>
      </c>
      <c r="O1874" s="4" t="s">
        <v>35</v>
      </c>
      <c r="P1874" s="4" t="s">
        <v>263</v>
      </c>
      <c r="Q1874" s="4" t="s">
        <v>378</v>
      </c>
      <c r="R1874" s="9">
        <v>217.584</v>
      </c>
      <c r="S1874" s="7">
        <v>2.0</v>
      </c>
      <c r="T1874" s="7">
        <v>0.2</v>
      </c>
      <c r="U1874" s="7">
        <v>-29.9178</v>
      </c>
      <c r="V1874" s="10" t="str">
        <f t="shared" si="1"/>
        <v>2016-11</v>
      </c>
    </row>
    <row r="1875">
      <c r="A1875" s="7">
        <v>1874.0</v>
      </c>
      <c r="B1875" s="4" t="s">
        <v>4753</v>
      </c>
      <c r="C1875" s="8">
        <v>42677.0</v>
      </c>
      <c r="D1875" s="8">
        <v>42680.0</v>
      </c>
      <c r="E1875" s="4" t="s">
        <v>43</v>
      </c>
      <c r="F1875" s="4" t="s">
        <v>2862</v>
      </c>
      <c r="G1875" s="4" t="s">
        <v>2863</v>
      </c>
      <c r="H1875" s="4" t="s">
        <v>46</v>
      </c>
      <c r="I1875" s="4" t="s">
        <v>30</v>
      </c>
      <c r="J1875" s="4" t="s">
        <v>47</v>
      </c>
      <c r="K1875" s="4" t="s">
        <v>48</v>
      </c>
      <c r="L1875" s="7">
        <v>90032.0</v>
      </c>
      <c r="M1875" s="4" t="s">
        <v>49</v>
      </c>
      <c r="N1875" s="4" t="s">
        <v>4754</v>
      </c>
      <c r="O1875" s="4" t="s">
        <v>39</v>
      </c>
      <c r="P1875" s="4" t="s">
        <v>61</v>
      </c>
      <c r="Q1875" s="4" t="s">
        <v>4755</v>
      </c>
      <c r="R1875" s="9">
        <v>82.95</v>
      </c>
      <c r="S1875" s="7">
        <v>5.0</v>
      </c>
      <c r="T1875" s="7">
        <v>0.0</v>
      </c>
      <c r="U1875" s="7">
        <v>29.0325</v>
      </c>
      <c r="V1875" s="10" t="str">
        <f t="shared" si="1"/>
        <v>2016-11</v>
      </c>
    </row>
    <row r="1876">
      <c r="A1876" s="7">
        <v>1875.0</v>
      </c>
      <c r="B1876" s="4" t="s">
        <v>4753</v>
      </c>
      <c r="C1876" s="8">
        <v>42677.0</v>
      </c>
      <c r="D1876" s="8">
        <v>42680.0</v>
      </c>
      <c r="E1876" s="4" t="s">
        <v>43</v>
      </c>
      <c r="F1876" s="4" t="s">
        <v>2862</v>
      </c>
      <c r="G1876" s="4" t="s">
        <v>2863</v>
      </c>
      <c r="H1876" s="4" t="s">
        <v>46</v>
      </c>
      <c r="I1876" s="4" t="s">
        <v>30</v>
      </c>
      <c r="J1876" s="4" t="s">
        <v>47</v>
      </c>
      <c r="K1876" s="4" t="s">
        <v>48</v>
      </c>
      <c r="L1876" s="7">
        <v>90032.0</v>
      </c>
      <c r="M1876" s="4" t="s">
        <v>49</v>
      </c>
      <c r="N1876" s="4" t="s">
        <v>3917</v>
      </c>
      <c r="O1876" s="4" t="s">
        <v>51</v>
      </c>
      <c r="P1876" s="4" t="s">
        <v>297</v>
      </c>
      <c r="Q1876" s="4" t="s">
        <v>3918</v>
      </c>
      <c r="R1876" s="9">
        <v>87.71</v>
      </c>
      <c r="S1876" s="7">
        <v>7.0</v>
      </c>
      <c r="T1876" s="7">
        <v>0.0</v>
      </c>
      <c r="U1876" s="7">
        <v>41.2237</v>
      </c>
      <c r="V1876" s="10" t="str">
        <f t="shared" si="1"/>
        <v>2016-11</v>
      </c>
    </row>
    <row r="1877">
      <c r="A1877" s="7">
        <v>1876.0</v>
      </c>
      <c r="B1877" s="4" t="s">
        <v>4753</v>
      </c>
      <c r="C1877" s="8">
        <v>42677.0</v>
      </c>
      <c r="D1877" s="8">
        <v>42680.0</v>
      </c>
      <c r="E1877" s="4" t="s">
        <v>43</v>
      </c>
      <c r="F1877" s="4" t="s">
        <v>2862</v>
      </c>
      <c r="G1877" s="4" t="s">
        <v>2863</v>
      </c>
      <c r="H1877" s="4" t="s">
        <v>46</v>
      </c>
      <c r="I1877" s="4" t="s">
        <v>30</v>
      </c>
      <c r="J1877" s="4" t="s">
        <v>47</v>
      </c>
      <c r="K1877" s="4" t="s">
        <v>48</v>
      </c>
      <c r="L1877" s="7">
        <v>90032.0</v>
      </c>
      <c r="M1877" s="4" t="s">
        <v>49</v>
      </c>
      <c r="N1877" s="4" t="s">
        <v>4582</v>
      </c>
      <c r="O1877" s="4" t="s">
        <v>51</v>
      </c>
      <c r="P1877" s="4" t="s">
        <v>283</v>
      </c>
      <c r="Q1877" s="4" t="s">
        <v>4583</v>
      </c>
      <c r="R1877" s="9">
        <v>1101.48</v>
      </c>
      <c r="S1877" s="7">
        <v>4.0</v>
      </c>
      <c r="T1877" s="7">
        <v>0.0</v>
      </c>
      <c r="U1877" s="7">
        <v>429.5772</v>
      </c>
      <c r="V1877" s="10" t="str">
        <f t="shared" si="1"/>
        <v>2016-11</v>
      </c>
    </row>
    <row r="1878">
      <c r="A1878" s="7">
        <v>1877.0</v>
      </c>
      <c r="B1878" s="4" t="s">
        <v>4756</v>
      </c>
      <c r="C1878" s="8">
        <v>42677.0</v>
      </c>
      <c r="D1878" s="8">
        <v>42682.0</v>
      </c>
      <c r="E1878" s="4" t="s">
        <v>98</v>
      </c>
      <c r="F1878" s="4" t="s">
        <v>1573</v>
      </c>
      <c r="G1878" s="4" t="s">
        <v>1574</v>
      </c>
      <c r="H1878" s="4" t="s">
        <v>46</v>
      </c>
      <c r="I1878" s="4" t="s">
        <v>30</v>
      </c>
      <c r="J1878" s="4" t="s">
        <v>613</v>
      </c>
      <c r="K1878" s="4" t="s">
        <v>462</v>
      </c>
      <c r="L1878" s="7">
        <v>42420.0</v>
      </c>
      <c r="M1878" s="4" t="s">
        <v>83</v>
      </c>
      <c r="N1878" s="4" t="s">
        <v>1449</v>
      </c>
      <c r="O1878" s="4" t="s">
        <v>51</v>
      </c>
      <c r="P1878" s="4" t="s">
        <v>272</v>
      </c>
      <c r="Q1878" s="4" t="s">
        <v>1450</v>
      </c>
      <c r="R1878" s="9">
        <v>14.859396816064</v>
      </c>
      <c r="S1878" s="7">
        <v>4.0</v>
      </c>
      <c r="T1878" s="7">
        <v>0.0</v>
      </c>
      <c r="U1878" s="7">
        <v>7.1325104717107</v>
      </c>
      <c r="V1878" s="10" t="str">
        <f t="shared" si="1"/>
        <v>2016-11</v>
      </c>
    </row>
    <row r="1879">
      <c r="A1879" s="7">
        <v>1878.0</v>
      </c>
      <c r="B1879" s="4" t="s">
        <v>4756</v>
      </c>
      <c r="C1879" s="8">
        <v>42677.0</v>
      </c>
      <c r="D1879" s="8">
        <v>42682.0</v>
      </c>
      <c r="E1879" s="4" t="s">
        <v>98</v>
      </c>
      <c r="F1879" s="4" t="s">
        <v>1573</v>
      </c>
      <c r="G1879" s="4" t="s">
        <v>1574</v>
      </c>
      <c r="H1879" s="4" t="s">
        <v>46</v>
      </c>
      <c r="I1879" s="4" t="s">
        <v>30</v>
      </c>
      <c r="J1879" s="4" t="s">
        <v>613</v>
      </c>
      <c r="K1879" s="4" t="s">
        <v>462</v>
      </c>
      <c r="L1879" s="7">
        <v>42420.0</v>
      </c>
      <c r="M1879" s="4" t="s">
        <v>83</v>
      </c>
      <c r="N1879" s="4" t="s">
        <v>576</v>
      </c>
      <c r="O1879" s="4" t="s">
        <v>51</v>
      </c>
      <c r="P1879" s="4" t="s">
        <v>93</v>
      </c>
      <c r="Q1879" s="4" t="s">
        <v>577</v>
      </c>
      <c r="R1879" s="9">
        <v>5.85113200427361</v>
      </c>
      <c r="S1879" s="7">
        <v>3.0</v>
      </c>
      <c r="T1879" s="7">
        <v>0.0</v>
      </c>
      <c r="U1879" s="7">
        <v>1.52129432111114</v>
      </c>
      <c r="V1879" s="10" t="str">
        <f t="shared" si="1"/>
        <v>2016-11</v>
      </c>
    </row>
    <row r="1880">
      <c r="A1880" s="7">
        <v>1879.0</v>
      </c>
      <c r="B1880" s="4" t="s">
        <v>4756</v>
      </c>
      <c r="C1880" s="8">
        <v>42677.0</v>
      </c>
      <c r="D1880" s="8">
        <v>42682.0</v>
      </c>
      <c r="E1880" s="4" t="s">
        <v>98</v>
      </c>
      <c r="F1880" s="4" t="s">
        <v>1573</v>
      </c>
      <c r="G1880" s="4" t="s">
        <v>1574</v>
      </c>
      <c r="H1880" s="4" t="s">
        <v>46</v>
      </c>
      <c r="I1880" s="4" t="s">
        <v>30</v>
      </c>
      <c r="J1880" s="4" t="s">
        <v>613</v>
      </c>
      <c r="K1880" s="4" t="s">
        <v>462</v>
      </c>
      <c r="L1880" s="7">
        <v>42420.0</v>
      </c>
      <c r="M1880" s="4" t="s">
        <v>83</v>
      </c>
      <c r="N1880" s="4" t="s">
        <v>4452</v>
      </c>
      <c r="O1880" s="4" t="s">
        <v>35</v>
      </c>
      <c r="P1880" s="4" t="s">
        <v>121</v>
      </c>
      <c r="Q1880" s="4" t="s">
        <v>4453</v>
      </c>
      <c r="R1880" s="9">
        <v>17.7002255110927</v>
      </c>
      <c r="S1880" s="7">
        <v>5.0</v>
      </c>
      <c r="T1880" s="7">
        <v>0.0</v>
      </c>
      <c r="U1880" s="7">
        <v>6.72608569421524</v>
      </c>
      <c r="V1880" s="10" t="str">
        <f t="shared" si="1"/>
        <v>2016-11</v>
      </c>
    </row>
    <row r="1881">
      <c r="A1881" s="7">
        <v>1880.0</v>
      </c>
      <c r="B1881" s="4" t="s">
        <v>4756</v>
      </c>
      <c r="C1881" s="8">
        <v>42677.0</v>
      </c>
      <c r="D1881" s="8">
        <v>42682.0</v>
      </c>
      <c r="E1881" s="4" t="s">
        <v>98</v>
      </c>
      <c r="F1881" s="4" t="s">
        <v>1573</v>
      </c>
      <c r="G1881" s="4" t="s">
        <v>1574</v>
      </c>
      <c r="H1881" s="4" t="s">
        <v>46</v>
      </c>
      <c r="I1881" s="4" t="s">
        <v>30</v>
      </c>
      <c r="J1881" s="4" t="s">
        <v>613</v>
      </c>
      <c r="K1881" s="4" t="s">
        <v>462</v>
      </c>
      <c r="L1881" s="7">
        <v>42420.0</v>
      </c>
      <c r="M1881" s="4" t="s">
        <v>83</v>
      </c>
      <c r="N1881" s="4" t="s">
        <v>4757</v>
      </c>
      <c r="O1881" s="4" t="s">
        <v>51</v>
      </c>
      <c r="P1881" s="4" t="s">
        <v>93</v>
      </c>
      <c r="Q1881" s="4" t="s">
        <v>4758</v>
      </c>
      <c r="R1881" s="9">
        <v>6.4233260706418</v>
      </c>
      <c r="S1881" s="7">
        <v>1.0</v>
      </c>
      <c r="T1881" s="7">
        <v>0.0</v>
      </c>
      <c r="U1881" s="7">
        <v>1.92699782119254</v>
      </c>
      <c r="V1881" s="10" t="str">
        <f t="shared" si="1"/>
        <v>2016-11</v>
      </c>
    </row>
    <row r="1882">
      <c r="A1882" s="7">
        <v>1881.0</v>
      </c>
      <c r="B1882" s="4" t="s">
        <v>4756</v>
      </c>
      <c r="C1882" s="8">
        <v>42677.0</v>
      </c>
      <c r="D1882" s="8">
        <v>42682.0</v>
      </c>
      <c r="E1882" s="4" t="s">
        <v>98</v>
      </c>
      <c r="F1882" s="4" t="s">
        <v>1573</v>
      </c>
      <c r="G1882" s="4" t="s">
        <v>1574</v>
      </c>
      <c r="H1882" s="4" t="s">
        <v>46</v>
      </c>
      <c r="I1882" s="4" t="s">
        <v>30</v>
      </c>
      <c r="J1882" s="4" t="s">
        <v>613</v>
      </c>
      <c r="K1882" s="4" t="s">
        <v>462</v>
      </c>
      <c r="L1882" s="7">
        <v>42420.0</v>
      </c>
      <c r="M1882" s="4" t="s">
        <v>83</v>
      </c>
      <c r="N1882" s="4" t="s">
        <v>1926</v>
      </c>
      <c r="O1882" s="4" t="s">
        <v>35</v>
      </c>
      <c r="P1882" s="4" t="s">
        <v>73</v>
      </c>
      <c r="Q1882" s="4" t="s">
        <v>1927</v>
      </c>
      <c r="R1882" s="9">
        <v>621.578473038354</v>
      </c>
      <c r="S1882" s="7">
        <v>3.0</v>
      </c>
      <c r="T1882" s="7">
        <v>0.0</v>
      </c>
      <c r="U1882" s="7">
        <v>118.099909877287</v>
      </c>
      <c r="V1882" s="10" t="str">
        <f t="shared" si="1"/>
        <v>2016-11</v>
      </c>
    </row>
    <row r="1883">
      <c r="A1883" s="7">
        <v>1882.0</v>
      </c>
      <c r="B1883" s="4" t="s">
        <v>4759</v>
      </c>
      <c r="C1883" s="8">
        <v>42677.0</v>
      </c>
      <c r="D1883" s="8">
        <v>42682.0</v>
      </c>
      <c r="E1883" s="4" t="s">
        <v>26</v>
      </c>
      <c r="F1883" s="4" t="s">
        <v>3667</v>
      </c>
      <c r="G1883" s="4" t="s">
        <v>3668</v>
      </c>
      <c r="H1883" s="4" t="s">
        <v>46</v>
      </c>
      <c r="I1883" s="4" t="s">
        <v>30</v>
      </c>
      <c r="J1883" s="4" t="s">
        <v>47</v>
      </c>
      <c r="K1883" s="4" t="s">
        <v>48</v>
      </c>
      <c r="L1883" s="7">
        <v>90049.0</v>
      </c>
      <c r="M1883" s="4" t="s">
        <v>49</v>
      </c>
      <c r="N1883" s="4" t="s">
        <v>4760</v>
      </c>
      <c r="O1883" s="4" t="s">
        <v>51</v>
      </c>
      <c r="P1883" s="4" t="s">
        <v>272</v>
      </c>
      <c r="Q1883" s="4" t="s">
        <v>4761</v>
      </c>
      <c r="R1883" s="9">
        <v>15.26</v>
      </c>
      <c r="S1883" s="7">
        <v>7.0</v>
      </c>
      <c r="T1883" s="7">
        <v>0.0</v>
      </c>
      <c r="U1883" s="7">
        <v>5.0358</v>
      </c>
      <c r="V1883" s="10" t="str">
        <f t="shared" si="1"/>
        <v>2016-11</v>
      </c>
    </row>
    <row r="1884">
      <c r="A1884" s="7">
        <v>1883.0</v>
      </c>
      <c r="B1884" s="4" t="s">
        <v>4759</v>
      </c>
      <c r="C1884" s="8">
        <v>42677.0</v>
      </c>
      <c r="D1884" s="8">
        <v>42682.0</v>
      </c>
      <c r="E1884" s="4" t="s">
        <v>26</v>
      </c>
      <c r="F1884" s="4" t="s">
        <v>3667</v>
      </c>
      <c r="G1884" s="4" t="s">
        <v>3668</v>
      </c>
      <c r="H1884" s="4" t="s">
        <v>46</v>
      </c>
      <c r="I1884" s="4" t="s">
        <v>30</v>
      </c>
      <c r="J1884" s="4" t="s">
        <v>47</v>
      </c>
      <c r="K1884" s="4" t="s">
        <v>48</v>
      </c>
      <c r="L1884" s="7">
        <v>90049.0</v>
      </c>
      <c r="M1884" s="4" t="s">
        <v>49</v>
      </c>
      <c r="N1884" s="4" t="s">
        <v>3082</v>
      </c>
      <c r="O1884" s="4" t="s">
        <v>51</v>
      </c>
      <c r="P1884" s="4" t="s">
        <v>283</v>
      </c>
      <c r="Q1884" s="4" t="s">
        <v>3083</v>
      </c>
      <c r="R1884" s="9">
        <v>43.32</v>
      </c>
      <c r="S1884" s="7">
        <v>2.0</v>
      </c>
      <c r="T1884" s="7">
        <v>0.0</v>
      </c>
      <c r="U1884" s="7">
        <v>14.2956</v>
      </c>
      <c r="V1884" s="10" t="str">
        <f t="shared" si="1"/>
        <v>2016-11</v>
      </c>
    </row>
    <row r="1885">
      <c r="A1885" s="7">
        <v>1884.0</v>
      </c>
      <c r="B1885" s="4" t="s">
        <v>4759</v>
      </c>
      <c r="C1885" s="8">
        <v>42677.0</v>
      </c>
      <c r="D1885" s="8">
        <v>42682.0</v>
      </c>
      <c r="E1885" s="4" t="s">
        <v>26</v>
      </c>
      <c r="F1885" s="4" t="s">
        <v>3667</v>
      </c>
      <c r="G1885" s="4" t="s">
        <v>3668</v>
      </c>
      <c r="H1885" s="4" t="s">
        <v>46</v>
      </c>
      <c r="I1885" s="4" t="s">
        <v>30</v>
      </c>
      <c r="J1885" s="4" t="s">
        <v>47</v>
      </c>
      <c r="K1885" s="4" t="s">
        <v>48</v>
      </c>
      <c r="L1885" s="7">
        <v>90049.0</v>
      </c>
      <c r="M1885" s="4" t="s">
        <v>49</v>
      </c>
      <c r="N1885" s="4" t="s">
        <v>4574</v>
      </c>
      <c r="O1885" s="4" t="s">
        <v>51</v>
      </c>
      <c r="P1885" s="4" t="s">
        <v>76</v>
      </c>
      <c r="Q1885" s="4" t="s">
        <v>4575</v>
      </c>
      <c r="R1885" s="9">
        <v>43.584</v>
      </c>
      <c r="S1885" s="7">
        <v>12.0</v>
      </c>
      <c r="T1885" s="7">
        <v>0.2</v>
      </c>
      <c r="U1885" s="7">
        <v>15.7992</v>
      </c>
      <c r="V1885" s="10" t="str">
        <f t="shared" si="1"/>
        <v>2016-11</v>
      </c>
    </row>
    <row r="1886">
      <c r="A1886" s="7">
        <v>1885.0</v>
      </c>
      <c r="B1886" s="4" t="s">
        <v>4759</v>
      </c>
      <c r="C1886" s="8">
        <v>42677.0</v>
      </c>
      <c r="D1886" s="8">
        <v>42682.0</v>
      </c>
      <c r="E1886" s="4" t="s">
        <v>26</v>
      </c>
      <c r="F1886" s="4" t="s">
        <v>3667</v>
      </c>
      <c r="G1886" s="4" t="s">
        <v>3668</v>
      </c>
      <c r="H1886" s="4" t="s">
        <v>46</v>
      </c>
      <c r="I1886" s="4" t="s">
        <v>30</v>
      </c>
      <c r="J1886" s="4" t="s">
        <v>47</v>
      </c>
      <c r="K1886" s="4" t="s">
        <v>48</v>
      </c>
      <c r="L1886" s="7">
        <v>90049.0</v>
      </c>
      <c r="M1886" s="4" t="s">
        <v>49</v>
      </c>
      <c r="N1886" s="4" t="s">
        <v>4762</v>
      </c>
      <c r="O1886" s="4" t="s">
        <v>51</v>
      </c>
      <c r="P1886" s="4" t="s">
        <v>124</v>
      </c>
      <c r="Q1886" s="4" t="s">
        <v>4763</v>
      </c>
      <c r="R1886" s="9">
        <v>116.28</v>
      </c>
      <c r="S1886" s="7">
        <v>3.0</v>
      </c>
      <c r="T1886" s="7">
        <v>0.0</v>
      </c>
      <c r="U1886" s="7">
        <v>56.9772</v>
      </c>
      <c r="V1886" s="10" t="str">
        <f t="shared" si="1"/>
        <v>2016-11</v>
      </c>
    </row>
    <row r="1887">
      <c r="A1887" s="7">
        <v>1886.0</v>
      </c>
      <c r="B1887" s="4" t="s">
        <v>4759</v>
      </c>
      <c r="C1887" s="8">
        <v>42677.0</v>
      </c>
      <c r="D1887" s="8">
        <v>42682.0</v>
      </c>
      <c r="E1887" s="4" t="s">
        <v>26</v>
      </c>
      <c r="F1887" s="4" t="s">
        <v>3667</v>
      </c>
      <c r="G1887" s="4" t="s">
        <v>3668</v>
      </c>
      <c r="H1887" s="4" t="s">
        <v>46</v>
      </c>
      <c r="I1887" s="4" t="s">
        <v>30</v>
      </c>
      <c r="J1887" s="4" t="s">
        <v>47</v>
      </c>
      <c r="K1887" s="4" t="s">
        <v>48</v>
      </c>
      <c r="L1887" s="7">
        <v>90049.0</v>
      </c>
      <c r="M1887" s="4" t="s">
        <v>49</v>
      </c>
      <c r="N1887" s="4" t="s">
        <v>3727</v>
      </c>
      <c r="O1887" s="4" t="s">
        <v>51</v>
      </c>
      <c r="P1887" s="4" t="s">
        <v>76</v>
      </c>
      <c r="Q1887" s="4" t="s">
        <v>3728</v>
      </c>
      <c r="R1887" s="9">
        <v>9.296</v>
      </c>
      <c r="S1887" s="7">
        <v>2.0</v>
      </c>
      <c r="T1887" s="7">
        <v>0.2</v>
      </c>
      <c r="U1887" s="7">
        <v>3.0212</v>
      </c>
      <c r="V1887" s="10" t="str">
        <f t="shared" si="1"/>
        <v>2016-11</v>
      </c>
    </row>
    <row r="1888">
      <c r="A1888" s="7">
        <v>1887.0</v>
      </c>
      <c r="B1888" s="4" t="s">
        <v>4759</v>
      </c>
      <c r="C1888" s="8">
        <v>42677.0</v>
      </c>
      <c r="D1888" s="8">
        <v>42682.0</v>
      </c>
      <c r="E1888" s="4" t="s">
        <v>26</v>
      </c>
      <c r="F1888" s="4" t="s">
        <v>3667</v>
      </c>
      <c r="G1888" s="4" t="s">
        <v>3668</v>
      </c>
      <c r="H1888" s="4" t="s">
        <v>46</v>
      </c>
      <c r="I1888" s="4" t="s">
        <v>30</v>
      </c>
      <c r="J1888" s="4" t="s">
        <v>47</v>
      </c>
      <c r="K1888" s="4" t="s">
        <v>48</v>
      </c>
      <c r="L1888" s="7">
        <v>90049.0</v>
      </c>
      <c r="M1888" s="4" t="s">
        <v>49</v>
      </c>
      <c r="N1888" s="4" t="s">
        <v>4764</v>
      </c>
      <c r="O1888" s="4" t="s">
        <v>51</v>
      </c>
      <c r="P1888" s="4" t="s">
        <v>124</v>
      </c>
      <c r="Q1888" s="4" t="s">
        <v>4765</v>
      </c>
      <c r="R1888" s="9">
        <v>19.44</v>
      </c>
      <c r="S1888" s="7">
        <v>3.0</v>
      </c>
      <c r="T1888" s="7">
        <v>0.0</v>
      </c>
      <c r="U1888" s="7">
        <v>9.3312</v>
      </c>
      <c r="V1888" s="10" t="str">
        <f t="shared" si="1"/>
        <v>2016-11</v>
      </c>
    </row>
    <row r="1889">
      <c r="A1889" s="7">
        <v>1888.0</v>
      </c>
      <c r="B1889" s="4" t="s">
        <v>4759</v>
      </c>
      <c r="C1889" s="8">
        <v>42677.0</v>
      </c>
      <c r="D1889" s="8">
        <v>42682.0</v>
      </c>
      <c r="E1889" s="4" t="s">
        <v>26</v>
      </c>
      <c r="F1889" s="4" t="s">
        <v>3667</v>
      </c>
      <c r="G1889" s="4" t="s">
        <v>3668</v>
      </c>
      <c r="H1889" s="4" t="s">
        <v>46</v>
      </c>
      <c r="I1889" s="4" t="s">
        <v>30</v>
      </c>
      <c r="J1889" s="4" t="s">
        <v>47</v>
      </c>
      <c r="K1889" s="4" t="s">
        <v>48</v>
      </c>
      <c r="L1889" s="7">
        <v>90049.0</v>
      </c>
      <c r="M1889" s="4" t="s">
        <v>49</v>
      </c>
      <c r="N1889" s="4" t="s">
        <v>4766</v>
      </c>
      <c r="O1889" s="4" t="s">
        <v>51</v>
      </c>
      <c r="P1889" s="4" t="s">
        <v>124</v>
      </c>
      <c r="Q1889" s="4" t="s">
        <v>4767</v>
      </c>
      <c r="R1889" s="9">
        <v>314.55</v>
      </c>
      <c r="S1889" s="7">
        <v>3.0</v>
      </c>
      <c r="T1889" s="7">
        <v>0.0</v>
      </c>
      <c r="U1889" s="7">
        <v>150.984</v>
      </c>
      <c r="V1889" s="10" t="str">
        <f t="shared" si="1"/>
        <v>2016-11</v>
      </c>
    </row>
    <row r="1890">
      <c r="A1890" s="7">
        <v>1889.0</v>
      </c>
      <c r="B1890" s="4" t="s">
        <v>4768</v>
      </c>
      <c r="C1890" s="8">
        <v>42677.0</v>
      </c>
      <c r="D1890" s="8">
        <v>42683.0</v>
      </c>
      <c r="E1890" s="4" t="s">
        <v>26</v>
      </c>
      <c r="F1890" s="4" t="s">
        <v>1896</v>
      </c>
      <c r="G1890" s="4" t="s">
        <v>1897</v>
      </c>
      <c r="H1890" s="4" t="s">
        <v>29</v>
      </c>
      <c r="I1890" s="4" t="s">
        <v>30</v>
      </c>
      <c r="J1890" s="4" t="s">
        <v>408</v>
      </c>
      <c r="K1890" s="4" t="s">
        <v>58</v>
      </c>
      <c r="L1890" s="7">
        <v>75217.0</v>
      </c>
      <c r="M1890" s="4" t="s">
        <v>59</v>
      </c>
      <c r="N1890" s="4" t="s">
        <v>2604</v>
      </c>
      <c r="O1890" s="4" t="s">
        <v>51</v>
      </c>
      <c r="P1890" s="4" t="s">
        <v>124</v>
      </c>
      <c r="Q1890" s="4" t="s">
        <v>2605</v>
      </c>
      <c r="R1890" s="9">
        <v>10.4163687242798</v>
      </c>
      <c r="S1890" s="7">
        <v>2.0</v>
      </c>
      <c r="T1890" s="7">
        <v>0.2</v>
      </c>
      <c r="U1890" s="7">
        <v>3.77593366255144</v>
      </c>
      <c r="V1890" s="10" t="str">
        <f t="shared" si="1"/>
        <v>2016-11</v>
      </c>
    </row>
    <row r="1891">
      <c r="A1891" s="7">
        <v>1890.0</v>
      </c>
      <c r="B1891" s="4" t="s">
        <v>4769</v>
      </c>
      <c r="C1891" s="8">
        <v>42677.0</v>
      </c>
      <c r="D1891" s="8">
        <v>42679.0</v>
      </c>
      <c r="E1891" s="4" t="s">
        <v>43</v>
      </c>
      <c r="F1891" s="4" t="s">
        <v>4770</v>
      </c>
      <c r="G1891" s="4" t="s">
        <v>4771</v>
      </c>
      <c r="H1891" s="4" t="s">
        <v>46</v>
      </c>
      <c r="I1891" s="4" t="s">
        <v>30</v>
      </c>
      <c r="J1891" s="4" t="s">
        <v>3093</v>
      </c>
      <c r="K1891" s="4" t="s">
        <v>1138</v>
      </c>
      <c r="L1891" s="7">
        <v>97206.0</v>
      </c>
      <c r="M1891" s="4" t="s">
        <v>49</v>
      </c>
      <c r="N1891" s="4" t="s">
        <v>4611</v>
      </c>
      <c r="O1891" s="4" t="s">
        <v>51</v>
      </c>
      <c r="P1891" s="4" t="s">
        <v>76</v>
      </c>
      <c r="Q1891" s="4" t="s">
        <v>4612</v>
      </c>
      <c r="R1891" s="9">
        <v>4.158</v>
      </c>
      <c r="S1891" s="7">
        <v>7.0</v>
      </c>
      <c r="T1891" s="7">
        <v>0.7</v>
      </c>
      <c r="U1891" s="7">
        <v>-3.465</v>
      </c>
      <c r="V1891" s="10" t="str">
        <f t="shared" si="1"/>
        <v>2016-11</v>
      </c>
    </row>
    <row r="1892">
      <c r="A1892" s="7">
        <v>1891.0</v>
      </c>
      <c r="B1892" s="4" t="s">
        <v>4769</v>
      </c>
      <c r="C1892" s="8">
        <v>42677.0</v>
      </c>
      <c r="D1892" s="8">
        <v>42679.0</v>
      </c>
      <c r="E1892" s="4" t="s">
        <v>43</v>
      </c>
      <c r="F1892" s="4" t="s">
        <v>4770</v>
      </c>
      <c r="G1892" s="4" t="s">
        <v>4771</v>
      </c>
      <c r="H1892" s="4" t="s">
        <v>46</v>
      </c>
      <c r="I1892" s="4" t="s">
        <v>30</v>
      </c>
      <c r="J1892" s="4" t="s">
        <v>3093</v>
      </c>
      <c r="K1892" s="4" t="s">
        <v>1138</v>
      </c>
      <c r="L1892" s="7">
        <v>97206.0</v>
      </c>
      <c r="M1892" s="4" t="s">
        <v>49</v>
      </c>
      <c r="N1892" s="4" t="s">
        <v>4772</v>
      </c>
      <c r="O1892" s="4" t="s">
        <v>39</v>
      </c>
      <c r="P1892" s="4" t="s">
        <v>446</v>
      </c>
      <c r="Q1892" s="4" t="s">
        <v>4773</v>
      </c>
      <c r="R1892" s="9">
        <v>179.991</v>
      </c>
      <c r="S1892" s="7">
        <v>3.0</v>
      </c>
      <c r="T1892" s="7">
        <v>0.7</v>
      </c>
      <c r="U1892" s="7">
        <v>-251.9874</v>
      </c>
      <c r="V1892" s="10" t="str">
        <f t="shared" si="1"/>
        <v>2016-11</v>
      </c>
    </row>
    <row r="1893">
      <c r="A1893" s="7">
        <v>1892.0</v>
      </c>
      <c r="B1893" s="4" t="s">
        <v>4774</v>
      </c>
      <c r="C1893" s="8">
        <v>42677.0</v>
      </c>
      <c r="D1893" s="8">
        <v>42681.0</v>
      </c>
      <c r="E1893" s="4" t="s">
        <v>26</v>
      </c>
      <c r="F1893" s="4" t="s">
        <v>945</v>
      </c>
      <c r="G1893" s="4" t="s">
        <v>946</v>
      </c>
      <c r="H1893" s="4" t="s">
        <v>112</v>
      </c>
      <c r="I1893" s="4" t="s">
        <v>30</v>
      </c>
      <c r="J1893" s="4" t="s">
        <v>90</v>
      </c>
      <c r="K1893" s="4" t="s">
        <v>91</v>
      </c>
      <c r="L1893" s="7">
        <v>19120.0</v>
      </c>
      <c r="M1893" s="4" t="s">
        <v>33</v>
      </c>
      <c r="N1893" s="4" t="s">
        <v>4661</v>
      </c>
      <c r="O1893" s="4" t="s">
        <v>39</v>
      </c>
      <c r="P1893" s="4" t="s">
        <v>61</v>
      </c>
      <c r="Q1893" s="4" t="s">
        <v>4662</v>
      </c>
      <c r="R1893" s="9">
        <v>81.0962962962963</v>
      </c>
      <c r="S1893" s="7">
        <v>1.0</v>
      </c>
      <c r="T1893" s="7">
        <v>0.2</v>
      </c>
      <c r="U1893" s="7">
        <v>16.2192592592593</v>
      </c>
      <c r="V1893" s="10" t="str">
        <f t="shared" si="1"/>
        <v>2016-11</v>
      </c>
    </row>
    <row r="1894">
      <c r="A1894" s="7">
        <v>1893.0</v>
      </c>
      <c r="B1894" s="4" t="s">
        <v>4774</v>
      </c>
      <c r="C1894" s="8">
        <v>42677.0</v>
      </c>
      <c r="D1894" s="8">
        <v>42681.0</v>
      </c>
      <c r="E1894" s="4" t="s">
        <v>26</v>
      </c>
      <c r="F1894" s="4" t="s">
        <v>945</v>
      </c>
      <c r="G1894" s="4" t="s">
        <v>946</v>
      </c>
      <c r="H1894" s="4" t="s">
        <v>112</v>
      </c>
      <c r="I1894" s="4" t="s">
        <v>30</v>
      </c>
      <c r="J1894" s="4" t="s">
        <v>90</v>
      </c>
      <c r="K1894" s="4" t="s">
        <v>91</v>
      </c>
      <c r="L1894" s="7">
        <v>19120.0</v>
      </c>
      <c r="M1894" s="4" t="s">
        <v>33</v>
      </c>
      <c r="N1894" s="4" t="s">
        <v>1529</v>
      </c>
      <c r="O1894" s="4" t="s">
        <v>35</v>
      </c>
      <c r="P1894" s="4" t="s">
        <v>263</v>
      </c>
      <c r="Q1894" s="4" t="s">
        <v>1530</v>
      </c>
      <c r="R1894" s="9">
        <v>529.553183127572</v>
      </c>
      <c r="S1894" s="7">
        <v>7.0</v>
      </c>
      <c r="T1894" s="7">
        <v>0.3</v>
      </c>
      <c r="U1894" s="7">
        <v>-15.1300909465021</v>
      </c>
      <c r="V1894" s="10" t="str">
        <f t="shared" si="1"/>
        <v>2016-11</v>
      </c>
    </row>
    <row r="1895">
      <c r="A1895" s="7">
        <v>1894.0</v>
      </c>
      <c r="B1895" s="4" t="s">
        <v>4775</v>
      </c>
      <c r="C1895" s="8">
        <v>42678.0</v>
      </c>
      <c r="D1895" s="8">
        <v>42678.0</v>
      </c>
      <c r="E1895" s="4" t="s">
        <v>212</v>
      </c>
      <c r="F1895" s="4" t="s">
        <v>213</v>
      </c>
      <c r="G1895" s="4" t="s">
        <v>214</v>
      </c>
      <c r="H1895" s="4" t="s">
        <v>46</v>
      </c>
      <c r="I1895" s="4" t="s">
        <v>30</v>
      </c>
      <c r="J1895" s="4" t="s">
        <v>1892</v>
      </c>
      <c r="K1895" s="4" t="s">
        <v>462</v>
      </c>
      <c r="L1895" s="7">
        <v>40214.0</v>
      </c>
      <c r="M1895" s="4" t="s">
        <v>83</v>
      </c>
      <c r="N1895" s="4" t="s">
        <v>4776</v>
      </c>
      <c r="O1895" s="4" t="s">
        <v>51</v>
      </c>
      <c r="P1895" s="4" t="s">
        <v>272</v>
      </c>
      <c r="Q1895" s="4" t="s">
        <v>4777</v>
      </c>
      <c r="R1895" s="9">
        <v>7.97073945134879</v>
      </c>
      <c r="S1895" s="7">
        <v>3.0</v>
      </c>
      <c r="T1895" s="7">
        <v>0.0</v>
      </c>
      <c r="U1895" s="7">
        <v>3.90566233116091</v>
      </c>
      <c r="V1895" s="10" t="str">
        <f t="shared" si="1"/>
        <v>2016-11</v>
      </c>
    </row>
    <row r="1896">
      <c r="A1896" s="7">
        <v>1895.0</v>
      </c>
      <c r="B1896" s="4" t="s">
        <v>4778</v>
      </c>
      <c r="C1896" s="8">
        <v>42678.0</v>
      </c>
      <c r="D1896" s="8">
        <v>42682.0</v>
      </c>
      <c r="E1896" s="4" t="s">
        <v>98</v>
      </c>
      <c r="F1896" s="4" t="s">
        <v>2203</v>
      </c>
      <c r="G1896" s="4" t="s">
        <v>2204</v>
      </c>
      <c r="H1896" s="4" t="s">
        <v>29</v>
      </c>
      <c r="I1896" s="4" t="s">
        <v>30</v>
      </c>
      <c r="J1896" s="4" t="s">
        <v>163</v>
      </c>
      <c r="K1896" s="4" t="s">
        <v>164</v>
      </c>
      <c r="L1896" s="7">
        <v>98103.0</v>
      </c>
      <c r="M1896" s="4" t="s">
        <v>49</v>
      </c>
      <c r="N1896" s="4" t="s">
        <v>3811</v>
      </c>
      <c r="O1896" s="4" t="s">
        <v>35</v>
      </c>
      <c r="P1896" s="4" t="s">
        <v>121</v>
      </c>
      <c r="Q1896" s="4" t="s">
        <v>3812</v>
      </c>
      <c r="R1896" s="9">
        <v>209.88</v>
      </c>
      <c r="S1896" s="7">
        <v>3.0</v>
      </c>
      <c r="T1896" s="7">
        <v>0.0</v>
      </c>
      <c r="U1896" s="7">
        <v>35.6796</v>
      </c>
      <c r="V1896" s="10" t="str">
        <f t="shared" si="1"/>
        <v>2016-11</v>
      </c>
    </row>
    <row r="1897">
      <c r="A1897" s="7">
        <v>1896.0</v>
      </c>
      <c r="B1897" s="4" t="s">
        <v>4779</v>
      </c>
      <c r="C1897" s="8">
        <v>42678.0</v>
      </c>
      <c r="D1897" s="8">
        <v>42679.0</v>
      </c>
      <c r="E1897" s="4" t="s">
        <v>43</v>
      </c>
      <c r="F1897" s="4" t="s">
        <v>4780</v>
      </c>
      <c r="G1897" s="4" t="s">
        <v>4781</v>
      </c>
      <c r="H1897" s="4" t="s">
        <v>46</v>
      </c>
      <c r="I1897" s="4" t="s">
        <v>30</v>
      </c>
      <c r="J1897" s="4" t="s">
        <v>362</v>
      </c>
      <c r="K1897" s="4" t="s">
        <v>48</v>
      </c>
      <c r="L1897" s="7">
        <v>94122.0</v>
      </c>
      <c r="M1897" s="4" t="s">
        <v>49</v>
      </c>
      <c r="N1897" s="4" t="s">
        <v>1037</v>
      </c>
      <c r="O1897" s="4" t="s">
        <v>35</v>
      </c>
      <c r="P1897" s="4" t="s">
        <v>121</v>
      </c>
      <c r="Q1897" s="4" t="s">
        <v>1038</v>
      </c>
      <c r="R1897" s="9">
        <v>38.29</v>
      </c>
      <c r="S1897" s="7">
        <v>7.0</v>
      </c>
      <c r="T1897" s="7">
        <v>0.0</v>
      </c>
      <c r="U1897" s="7">
        <v>16.4647</v>
      </c>
      <c r="V1897" s="10" t="str">
        <f t="shared" si="1"/>
        <v>2016-11</v>
      </c>
    </row>
    <row r="1898">
      <c r="A1898" s="7">
        <v>1897.0</v>
      </c>
      <c r="B1898" s="4" t="s">
        <v>4782</v>
      </c>
      <c r="C1898" s="8">
        <v>42678.0</v>
      </c>
      <c r="D1898" s="8">
        <v>42678.0</v>
      </c>
      <c r="E1898" s="4" t="s">
        <v>212</v>
      </c>
      <c r="F1898" s="4" t="s">
        <v>2094</v>
      </c>
      <c r="G1898" s="4" t="s">
        <v>2095</v>
      </c>
      <c r="H1898" s="4" t="s">
        <v>46</v>
      </c>
      <c r="I1898" s="4" t="s">
        <v>30</v>
      </c>
      <c r="J1898" s="4" t="s">
        <v>4783</v>
      </c>
      <c r="K1898" s="4" t="s">
        <v>48</v>
      </c>
      <c r="L1898" s="7">
        <v>91911.0</v>
      </c>
      <c r="M1898" s="4" t="s">
        <v>49</v>
      </c>
      <c r="N1898" s="4" t="s">
        <v>3032</v>
      </c>
      <c r="O1898" s="4" t="s">
        <v>51</v>
      </c>
      <c r="P1898" s="4" t="s">
        <v>93</v>
      </c>
      <c r="Q1898" s="4" t="s">
        <v>3033</v>
      </c>
      <c r="R1898" s="9">
        <v>192.8</v>
      </c>
      <c r="S1898" s="7">
        <v>4.0</v>
      </c>
      <c r="T1898" s="7">
        <v>0.0</v>
      </c>
      <c r="U1898" s="7">
        <v>55.912</v>
      </c>
      <c r="V1898" s="10" t="str">
        <f t="shared" si="1"/>
        <v>2016-11</v>
      </c>
    </row>
    <row r="1899">
      <c r="A1899" s="7">
        <v>1898.0</v>
      </c>
      <c r="B1899" s="4" t="s">
        <v>4784</v>
      </c>
      <c r="C1899" s="8">
        <v>42678.0</v>
      </c>
      <c r="D1899" s="8">
        <v>42680.0</v>
      </c>
      <c r="E1899" s="4" t="s">
        <v>98</v>
      </c>
      <c r="F1899" s="4" t="s">
        <v>4426</v>
      </c>
      <c r="G1899" s="4" t="s">
        <v>4427</v>
      </c>
      <c r="H1899" s="4" t="s">
        <v>29</v>
      </c>
      <c r="I1899" s="4" t="s">
        <v>30</v>
      </c>
      <c r="J1899" s="4" t="s">
        <v>4785</v>
      </c>
      <c r="K1899" s="4" t="s">
        <v>1138</v>
      </c>
      <c r="L1899" s="7">
        <v>97405.0</v>
      </c>
      <c r="M1899" s="4" t="s">
        <v>49</v>
      </c>
      <c r="N1899" s="4" t="s">
        <v>4786</v>
      </c>
      <c r="O1899" s="4" t="s">
        <v>51</v>
      </c>
      <c r="P1899" s="4" t="s">
        <v>635</v>
      </c>
      <c r="Q1899" s="4" t="s">
        <v>4787</v>
      </c>
      <c r="R1899" s="9">
        <v>17.584</v>
      </c>
      <c r="S1899" s="7">
        <v>7.0</v>
      </c>
      <c r="T1899" s="7">
        <v>0.2</v>
      </c>
      <c r="U1899" s="7">
        <v>-4.1762</v>
      </c>
      <c r="V1899" s="10" t="str">
        <f t="shared" si="1"/>
        <v>2016-11</v>
      </c>
    </row>
    <row r="1900">
      <c r="A1900" s="7">
        <v>1899.0</v>
      </c>
      <c r="B1900" s="4" t="s">
        <v>4784</v>
      </c>
      <c r="C1900" s="8">
        <v>42678.0</v>
      </c>
      <c r="D1900" s="8">
        <v>42680.0</v>
      </c>
      <c r="E1900" s="4" t="s">
        <v>98</v>
      </c>
      <c r="F1900" s="4" t="s">
        <v>4426</v>
      </c>
      <c r="G1900" s="4" t="s">
        <v>4427</v>
      </c>
      <c r="H1900" s="4" t="s">
        <v>29</v>
      </c>
      <c r="I1900" s="4" t="s">
        <v>30</v>
      </c>
      <c r="J1900" s="4" t="s">
        <v>4785</v>
      </c>
      <c r="K1900" s="4" t="s">
        <v>1138</v>
      </c>
      <c r="L1900" s="7">
        <v>97405.0</v>
      </c>
      <c r="M1900" s="4" t="s">
        <v>49</v>
      </c>
      <c r="N1900" s="4" t="s">
        <v>1859</v>
      </c>
      <c r="O1900" s="4" t="s">
        <v>35</v>
      </c>
      <c r="P1900" s="4" t="s">
        <v>263</v>
      </c>
      <c r="Q1900" s="4" t="s">
        <v>1860</v>
      </c>
      <c r="R1900" s="9">
        <v>104.784</v>
      </c>
      <c r="S1900" s="7">
        <v>1.0</v>
      </c>
      <c r="T1900" s="7">
        <v>0.2</v>
      </c>
      <c r="U1900" s="7">
        <v>-14.4078</v>
      </c>
      <c r="V1900" s="10" t="str">
        <f t="shared" si="1"/>
        <v>2016-11</v>
      </c>
    </row>
    <row r="1901">
      <c r="A1901" s="7">
        <v>1900.0</v>
      </c>
      <c r="B1901" s="4" t="s">
        <v>4784</v>
      </c>
      <c r="C1901" s="8">
        <v>42678.0</v>
      </c>
      <c r="D1901" s="8">
        <v>42680.0</v>
      </c>
      <c r="E1901" s="4" t="s">
        <v>98</v>
      </c>
      <c r="F1901" s="4" t="s">
        <v>4426</v>
      </c>
      <c r="G1901" s="4" t="s">
        <v>4427</v>
      </c>
      <c r="H1901" s="4" t="s">
        <v>29</v>
      </c>
      <c r="I1901" s="4" t="s">
        <v>30</v>
      </c>
      <c r="J1901" s="4" t="s">
        <v>4785</v>
      </c>
      <c r="K1901" s="4" t="s">
        <v>1138</v>
      </c>
      <c r="L1901" s="7">
        <v>97405.0</v>
      </c>
      <c r="M1901" s="4" t="s">
        <v>49</v>
      </c>
      <c r="N1901" s="4" t="s">
        <v>3695</v>
      </c>
      <c r="O1901" s="4" t="s">
        <v>51</v>
      </c>
      <c r="P1901" s="4" t="s">
        <v>124</v>
      </c>
      <c r="Q1901" s="4" t="s">
        <v>3696</v>
      </c>
      <c r="R1901" s="9">
        <v>47.952</v>
      </c>
      <c r="S1901" s="7">
        <v>3.0</v>
      </c>
      <c r="T1901" s="7">
        <v>0.2</v>
      </c>
      <c r="U1901" s="7">
        <v>16.7832</v>
      </c>
      <c r="V1901" s="10" t="str">
        <f t="shared" si="1"/>
        <v>2016-11</v>
      </c>
    </row>
    <row r="1902">
      <c r="A1902" s="7">
        <v>1901.0</v>
      </c>
      <c r="B1902" s="4" t="s">
        <v>4784</v>
      </c>
      <c r="C1902" s="8">
        <v>42678.0</v>
      </c>
      <c r="D1902" s="8">
        <v>42680.0</v>
      </c>
      <c r="E1902" s="4" t="s">
        <v>98</v>
      </c>
      <c r="F1902" s="4" t="s">
        <v>4426</v>
      </c>
      <c r="G1902" s="4" t="s">
        <v>4427</v>
      </c>
      <c r="H1902" s="4" t="s">
        <v>29</v>
      </c>
      <c r="I1902" s="4" t="s">
        <v>30</v>
      </c>
      <c r="J1902" s="4" t="s">
        <v>4785</v>
      </c>
      <c r="K1902" s="4" t="s">
        <v>1138</v>
      </c>
      <c r="L1902" s="7">
        <v>97405.0</v>
      </c>
      <c r="M1902" s="4" t="s">
        <v>49</v>
      </c>
      <c r="N1902" s="4" t="s">
        <v>2624</v>
      </c>
      <c r="O1902" s="4" t="s">
        <v>35</v>
      </c>
      <c r="P1902" s="4" t="s">
        <v>263</v>
      </c>
      <c r="Q1902" s="4" t="s">
        <v>2625</v>
      </c>
      <c r="R1902" s="9">
        <v>650.352</v>
      </c>
      <c r="S1902" s="7">
        <v>3.0</v>
      </c>
      <c r="T1902" s="7">
        <v>0.2</v>
      </c>
      <c r="U1902" s="7">
        <v>-97.5528</v>
      </c>
      <c r="V1902" s="10" t="str">
        <f t="shared" si="1"/>
        <v>2016-11</v>
      </c>
    </row>
    <row r="1903">
      <c r="A1903" s="7">
        <v>1902.0</v>
      </c>
      <c r="B1903" s="4" t="s">
        <v>4784</v>
      </c>
      <c r="C1903" s="8">
        <v>42678.0</v>
      </c>
      <c r="D1903" s="8">
        <v>42680.0</v>
      </c>
      <c r="E1903" s="4" t="s">
        <v>98</v>
      </c>
      <c r="F1903" s="4" t="s">
        <v>4426</v>
      </c>
      <c r="G1903" s="4" t="s">
        <v>4427</v>
      </c>
      <c r="H1903" s="4" t="s">
        <v>29</v>
      </c>
      <c r="I1903" s="4" t="s">
        <v>30</v>
      </c>
      <c r="J1903" s="4" t="s">
        <v>4785</v>
      </c>
      <c r="K1903" s="4" t="s">
        <v>1138</v>
      </c>
      <c r="L1903" s="7">
        <v>97405.0</v>
      </c>
      <c r="M1903" s="4" t="s">
        <v>49</v>
      </c>
      <c r="N1903" s="4" t="s">
        <v>4788</v>
      </c>
      <c r="O1903" s="4" t="s">
        <v>51</v>
      </c>
      <c r="P1903" s="4" t="s">
        <v>297</v>
      </c>
      <c r="Q1903" s="4" t="s">
        <v>4789</v>
      </c>
      <c r="R1903" s="9">
        <v>629.184</v>
      </c>
      <c r="S1903" s="7">
        <v>8.0</v>
      </c>
      <c r="T1903" s="7">
        <v>0.2</v>
      </c>
      <c r="U1903" s="7">
        <v>228.0792</v>
      </c>
      <c r="V1903" s="10" t="str">
        <f t="shared" si="1"/>
        <v>2016-11</v>
      </c>
    </row>
    <row r="1904">
      <c r="A1904" s="7">
        <v>1903.0</v>
      </c>
      <c r="B1904" s="4" t="s">
        <v>4784</v>
      </c>
      <c r="C1904" s="8">
        <v>42678.0</v>
      </c>
      <c r="D1904" s="8">
        <v>42680.0</v>
      </c>
      <c r="E1904" s="4" t="s">
        <v>98</v>
      </c>
      <c r="F1904" s="4" t="s">
        <v>4426</v>
      </c>
      <c r="G1904" s="4" t="s">
        <v>4427</v>
      </c>
      <c r="H1904" s="4" t="s">
        <v>29</v>
      </c>
      <c r="I1904" s="4" t="s">
        <v>30</v>
      </c>
      <c r="J1904" s="4" t="s">
        <v>4785</v>
      </c>
      <c r="K1904" s="4" t="s">
        <v>1138</v>
      </c>
      <c r="L1904" s="7">
        <v>97405.0</v>
      </c>
      <c r="M1904" s="4" t="s">
        <v>49</v>
      </c>
      <c r="N1904" s="4" t="s">
        <v>4378</v>
      </c>
      <c r="O1904" s="4" t="s">
        <v>51</v>
      </c>
      <c r="P1904" s="4" t="s">
        <v>124</v>
      </c>
      <c r="Q1904" s="4" t="s">
        <v>4379</v>
      </c>
      <c r="R1904" s="9">
        <v>15.176</v>
      </c>
      <c r="S1904" s="7">
        <v>1.0</v>
      </c>
      <c r="T1904" s="7">
        <v>0.2</v>
      </c>
      <c r="U1904" s="7">
        <v>5.3116</v>
      </c>
      <c r="V1904" s="10" t="str">
        <f t="shared" si="1"/>
        <v>2016-11</v>
      </c>
    </row>
    <row r="1905">
      <c r="A1905" s="7">
        <v>1904.0</v>
      </c>
      <c r="B1905" s="4" t="s">
        <v>4790</v>
      </c>
      <c r="C1905" s="8">
        <v>42678.0</v>
      </c>
      <c r="D1905" s="8">
        <v>42683.0</v>
      </c>
      <c r="E1905" s="4" t="s">
        <v>26</v>
      </c>
      <c r="F1905" s="4" t="s">
        <v>154</v>
      </c>
      <c r="G1905" s="4" t="s">
        <v>155</v>
      </c>
      <c r="H1905" s="4" t="s">
        <v>29</v>
      </c>
      <c r="I1905" s="4" t="s">
        <v>30</v>
      </c>
      <c r="J1905" s="4" t="s">
        <v>805</v>
      </c>
      <c r="K1905" s="4" t="s">
        <v>102</v>
      </c>
      <c r="L1905" s="7">
        <v>33180.0</v>
      </c>
      <c r="M1905" s="4" t="s">
        <v>83</v>
      </c>
      <c r="N1905" s="4" t="s">
        <v>1725</v>
      </c>
      <c r="O1905" s="4" t="s">
        <v>35</v>
      </c>
      <c r="P1905" s="4" t="s">
        <v>121</v>
      </c>
      <c r="Q1905" s="4" t="s">
        <v>1726</v>
      </c>
      <c r="R1905" s="9">
        <v>37.5609929941322</v>
      </c>
      <c r="S1905" s="7">
        <v>6.0</v>
      </c>
      <c r="T1905" s="7">
        <v>0.2</v>
      </c>
      <c r="U1905" s="7">
        <v>6.10366136154649</v>
      </c>
      <c r="V1905" s="10" t="str">
        <f t="shared" si="1"/>
        <v>2016-11</v>
      </c>
    </row>
    <row r="1906">
      <c r="A1906" s="7">
        <v>1905.0</v>
      </c>
      <c r="B1906" s="4" t="s">
        <v>4791</v>
      </c>
      <c r="C1906" s="8">
        <v>42678.0</v>
      </c>
      <c r="D1906" s="8">
        <v>42682.0</v>
      </c>
      <c r="E1906" s="4" t="s">
        <v>26</v>
      </c>
      <c r="F1906" s="4" t="s">
        <v>4792</v>
      </c>
      <c r="G1906" s="4" t="s">
        <v>4793</v>
      </c>
      <c r="H1906" s="4" t="s">
        <v>112</v>
      </c>
      <c r="I1906" s="4" t="s">
        <v>30</v>
      </c>
      <c r="J1906" s="4" t="s">
        <v>47</v>
      </c>
      <c r="K1906" s="4" t="s">
        <v>48</v>
      </c>
      <c r="L1906" s="7">
        <v>90004.0</v>
      </c>
      <c r="M1906" s="4" t="s">
        <v>49</v>
      </c>
      <c r="N1906" s="4" t="s">
        <v>1813</v>
      </c>
      <c r="O1906" s="4" t="s">
        <v>51</v>
      </c>
      <c r="P1906" s="4" t="s">
        <v>76</v>
      </c>
      <c r="Q1906" s="4" t="s">
        <v>1814</v>
      </c>
      <c r="R1906" s="9">
        <v>7.712</v>
      </c>
      <c r="S1906" s="7">
        <v>2.0</v>
      </c>
      <c r="T1906" s="7">
        <v>0.2</v>
      </c>
      <c r="U1906" s="7">
        <v>2.7956</v>
      </c>
      <c r="V1906" s="10" t="str">
        <f t="shared" si="1"/>
        <v>2016-11</v>
      </c>
    </row>
    <row r="1907">
      <c r="A1907" s="7">
        <v>1906.0</v>
      </c>
      <c r="B1907" s="4" t="s">
        <v>4791</v>
      </c>
      <c r="C1907" s="8">
        <v>42678.0</v>
      </c>
      <c r="D1907" s="8">
        <v>42682.0</v>
      </c>
      <c r="E1907" s="4" t="s">
        <v>26</v>
      </c>
      <c r="F1907" s="4" t="s">
        <v>4792</v>
      </c>
      <c r="G1907" s="4" t="s">
        <v>4793</v>
      </c>
      <c r="H1907" s="4" t="s">
        <v>112</v>
      </c>
      <c r="I1907" s="4" t="s">
        <v>30</v>
      </c>
      <c r="J1907" s="4" t="s">
        <v>47</v>
      </c>
      <c r="K1907" s="4" t="s">
        <v>48</v>
      </c>
      <c r="L1907" s="7">
        <v>90004.0</v>
      </c>
      <c r="M1907" s="4" t="s">
        <v>49</v>
      </c>
      <c r="N1907" s="4" t="s">
        <v>4794</v>
      </c>
      <c r="O1907" s="4" t="s">
        <v>51</v>
      </c>
      <c r="P1907" s="4" t="s">
        <v>76</v>
      </c>
      <c r="Q1907" s="4" t="s">
        <v>4795</v>
      </c>
      <c r="R1907" s="9">
        <v>4.176</v>
      </c>
      <c r="S1907" s="7">
        <v>1.0</v>
      </c>
      <c r="T1907" s="7">
        <v>0.2</v>
      </c>
      <c r="U1907" s="7">
        <v>1.305</v>
      </c>
      <c r="V1907" s="10" t="str">
        <f t="shared" si="1"/>
        <v>2016-11</v>
      </c>
    </row>
    <row r="1908">
      <c r="A1908" s="7">
        <v>1907.0</v>
      </c>
      <c r="B1908" s="4" t="s">
        <v>4791</v>
      </c>
      <c r="C1908" s="8">
        <v>42678.0</v>
      </c>
      <c r="D1908" s="8">
        <v>42682.0</v>
      </c>
      <c r="E1908" s="4" t="s">
        <v>26</v>
      </c>
      <c r="F1908" s="4" t="s">
        <v>4792</v>
      </c>
      <c r="G1908" s="4" t="s">
        <v>4793</v>
      </c>
      <c r="H1908" s="4" t="s">
        <v>112</v>
      </c>
      <c r="I1908" s="4" t="s">
        <v>30</v>
      </c>
      <c r="J1908" s="4" t="s">
        <v>47</v>
      </c>
      <c r="K1908" s="4" t="s">
        <v>48</v>
      </c>
      <c r="L1908" s="7">
        <v>90004.0</v>
      </c>
      <c r="M1908" s="4" t="s">
        <v>49</v>
      </c>
      <c r="N1908" s="4" t="s">
        <v>4796</v>
      </c>
      <c r="O1908" s="4" t="s">
        <v>51</v>
      </c>
      <c r="P1908" s="4" t="s">
        <v>124</v>
      </c>
      <c r="Q1908" s="4" t="s">
        <v>4797</v>
      </c>
      <c r="R1908" s="9">
        <v>38.88</v>
      </c>
      <c r="S1908" s="7">
        <v>6.0</v>
      </c>
      <c r="T1908" s="7">
        <v>0.0</v>
      </c>
      <c r="U1908" s="7">
        <v>18.6624</v>
      </c>
      <c r="V1908" s="10" t="str">
        <f t="shared" si="1"/>
        <v>2016-11</v>
      </c>
    </row>
    <row r="1909">
      <c r="A1909" s="7">
        <v>1908.0</v>
      </c>
      <c r="B1909" s="4" t="s">
        <v>4798</v>
      </c>
      <c r="C1909" s="8">
        <v>42678.0</v>
      </c>
      <c r="D1909" s="8">
        <v>42680.0</v>
      </c>
      <c r="E1909" s="4" t="s">
        <v>98</v>
      </c>
      <c r="F1909" s="4" t="s">
        <v>3938</v>
      </c>
      <c r="G1909" s="4" t="s">
        <v>3939</v>
      </c>
      <c r="H1909" s="4" t="s">
        <v>29</v>
      </c>
      <c r="I1909" s="4" t="s">
        <v>30</v>
      </c>
      <c r="J1909" s="4" t="s">
        <v>81</v>
      </c>
      <c r="K1909" s="4" t="s">
        <v>82</v>
      </c>
      <c r="L1909" s="7">
        <v>28205.0</v>
      </c>
      <c r="M1909" s="4" t="s">
        <v>83</v>
      </c>
      <c r="N1909" s="4" t="s">
        <v>1363</v>
      </c>
      <c r="O1909" s="4" t="s">
        <v>51</v>
      </c>
      <c r="P1909" s="4" t="s">
        <v>52</v>
      </c>
      <c r="Q1909" s="4" t="s">
        <v>1364</v>
      </c>
      <c r="R1909" s="9">
        <v>33.2903515443129</v>
      </c>
      <c r="S1909" s="7">
        <v>2.0</v>
      </c>
      <c r="T1909" s="7">
        <v>0.2</v>
      </c>
      <c r="U1909" s="7">
        <v>2.91290576012738</v>
      </c>
      <c r="V1909" s="10" t="str">
        <f t="shared" si="1"/>
        <v>2016-11</v>
      </c>
    </row>
    <row r="1910">
      <c r="A1910" s="7">
        <v>1909.0</v>
      </c>
      <c r="B1910" s="4" t="s">
        <v>4798</v>
      </c>
      <c r="C1910" s="8">
        <v>42678.0</v>
      </c>
      <c r="D1910" s="8">
        <v>42680.0</v>
      </c>
      <c r="E1910" s="4" t="s">
        <v>98</v>
      </c>
      <c r="F1910" s="4" t="s">
        <v>3938</v>
      </c>
      <c r="G1910" s="4" t="s">
        <v>3939</v>
      </c>
      <c r="H1910" s="4" t="s">
        <v>29</v>
      </c>
      <c r="I1910" s="4" t="s">
        <v>30</v>
      </c>
      <c r="J1910" s="4" t="s">
        <v>81</v>
      </c>
      <c r="K1910" s="4" t="s">
        <v>82</v>
      </c>
      <c r="L1910" s="7">
        <v>28205.0</v>
      </c>
      <c r="M1910" s="4" t="s">
        <v>83</v>
      </c>
      <c r="N1910" s="4" t="s">
        <v>3456</v>
      </c>
      <c r="O1910" s="4" t="s">
        <v>35</v>
      </c>
      <c r="P1910" s="4" t="s">
        <v>73</v>
      </c>
      <c r="Q1910" s="4" t="s">
        <v>3457</v>
      </c>
      <c r="R1910" s="9">
        <v>641.287800066132</v>
      </c>
      <c r="S1910" s="7">
        <v>10.0</v>
      </c>
      <c r="T1910" s="7">
        <v>0.4</v>
      </c>
      <c r="U1910" s="7">
        <v>-213.762600022044</v>
      </c>
      <c r="V1910" s="10" t="str">
        <f t="shared" si="1"/>
        <v>2016-11</v>
      </c>
    </row>
    <row r="1911">
      <c r="A1911" s="7">
        <v>1910.0</v>
      </c>
      <c r="B1911" s="4" t="s">
        <v>4798</v>
      </c>
      <c r="C1911" s="8">
        <v>42678.0</v>
      </c>
      <c r="D1911" s="8">
        <v>42680.0</v>
      </c>
      <c r="E1911" s="4" t="s">
        <v>98</v>
      </c>
      <c r="F1911" s="4" t="s">
        <v>3938</v>
      </c>
      <c r="G1911" s="4" t="s">
        <v>3939</v>
      </c>
      <c r="H1911" s="4" t="s">
        <v>29</v>
      </c>
      <c r="I1911" s="4" t="s">
        <v>30</v>
      </c>
      <c r="J1911" s="4" t="s">
        <v>81</v>
      </c>
      <c r="K1911" s="4" t="s">
        <v>82</v>
      </c>
      <c r="L1911" s="7">
        <v>28205.0</v>
      </c>
      <c r="M1911" s="4" t="s">
        <v>83</v>
      </c>
      <c r="N1911" s="4" t="s">
        <v>1708</v>
      </c>
      <c r="O1911" s="4" t="s">
        <v>51</v>
      </c>
      <c r="P1911" s="4" t="s">
        <v>635</v>
      </c>
      <c r="Q1911" s="4" t="s">
        <v>1709</v>
      </c>
      <c r="R1911" s="9">
        <v>135.878711229725</v>
      </c>
      <c r="S1911" s="7">
        <v>2.0</v>
      </c>
      <c r="T1911" s="7">
        <v>0.2</v>
      </c>
      <c r="U1911" s="7">
        <v>-25.4772583555735</v>
      </c>
      <c r="V1911" s="10" t="str">
        <f t="shared" si="1"/>
        <v>2016-11</v>
      </c>
    </row>
    <row r="1912">
      <c r="A1912" s="7">
        <v>1911.0</v>
      </c>
      <c r="B1912" s="4" t="s">
        <v>4799</v>
      </c>
      <c r="C1912" s="8">
        <v>42678.0</v>
      </c>
      <c r="D1912" s="8">
        <v>42682.0</v>
      </c>
      <c r="E1912" s="4" t="s">
        <v>26</v>
      </c>
      <c r="F1912" s="4" t="s">
        <v>1840</v>
      </c>
      <c r="G1912" s="4" t="s">
        <v>1841</v>
      </c>
      <c r="H1912" s="4" t="s">
        <v>46</v>
      </c>
      <c r="I1912" s="4" t="s">
        <v>30</v>
      </c>
      <c r="J1912" s="4" t="s">
        <v>261</v>
      </c>
      <c r="K1912" s="4" t="s">
        <v>48</v>
      </c>
      <c r="L1912" s="7">
        <v>92037.0</v>
      </c>
      <c r="M1912" s="4" t="s">
        <v>49</v>
      </c>
      <c r="N1912" s="4" t="s">
        <v>4800</v>
      </c>
      <c r="O1912" s="4" t="s">
        <v>39</v>
      </c>
      <c r="P1912" s="4" t="s">
        <v>446</v>
      </c>
      <c r="Q1912" s="4" t="s">
        <v>4801</v>
      </c>
      <c r="R1912" s="9">
        <v>686.4</v>
      </c>
      <c r="S1912" s="7">
        <v>2.0</v>
      </c>
      <c r="T1912" s="7">
        <v>0.2</v>
      </c>
      <c r="U1912" s="7">
        <v>77.22</v>
      </c>
      <c r="V1912" s="10" t="str">
        <f t="shared" si="1"/>
        <v>2016-11</v>
      </c>
    </row>
    <row r="1913">
      <c r="A1913" s="7">
        <v>1912.0</v>
      </c>
      <c r="B1913" s="4" t="s">
        <v>4802</v>
      </c>
      <c r="C1913" s="8">
        <v>42678.0</v>
      </c>
      <c r="D1913" s="8">
        <v>42682.0</v>
      </c>
      <c r="E1913" s="4" t="s">
        <v>26</v>
      </c>
      <c r="F1913" s="4" t="s">
        <v>2794</v>
      </c>
      <c r="G1913" s="4" t="s">
        <v>2795</v>
      </c>
      <c r="H1913" s="4" t="s">
        <v>46</v>
      </c>
      <c r="I1913" s="4" t="s">
        <v>30</v>
      </c>
      <c r="J1913" s="4" t="s">
        <v>455</v>
      </c>
      <c r="K1913" s="4" t="s">
        <v>58</v>
      </c>
      <c r="L1913" s="7">
        <v>77041.0</v>
      </c>
      <c r="M1913" s="4" t="s">
        <v>59</v>
      </c>
      <c r="N1913" s="4" t="s">
        <v>158</v>
      </c>
      <c r="O1913" s="4" t="s">
        <v>35</v>
      </c>
      <c r="P1913" s="4" t="s">
        <v>121</v>
      </c>
      <c r="Q1913" s="4" t="s">
        <v>159</v>
      </c>
      <c r="R1913" s="9">
        <v>12.8178962962963</v>
      </c>
      <c r="S1913" s="7">
        <v>3.0</v>
      </c>
      <c r="T1913" s="7">
        <v>0.6</v>
      </c>
      <c r="U1913" s="7">
        <v>-6.40894814814815</v>
      </c>
      <c r="V1913" s="10" t="str">
        <f t="shared" si="1"/>
        <v>2016-11</v>
      </c>
    </row>
    <row r="1914">
      <c r="A1914" s="7">
        <v>1913.0</v>
      </c>
      <c r="B1914" s="4" t="s">
        <v>4802</v>
      </c>
      <c r="C1914" s="8">
        <v>42678.0</v>
      </c>
      <c r="D1914" s="8">
        <v>42682.0</v>
      </c>
      <c r="E1914" s="4" t="s">
        <v>26</v>
      </c>
      <c r="F1914" s="4" t="s">
        <v>2794</v>
      </c>
      <c r="G1914" s="4" t="s">
        <v>2795</v>
      </c>
      <c r="H1914" s="4" t="s">
        <v>46</v>
      </c>
      <c r="I1914" s="4" t="s">
        <v>30</v>
      </c>
      <c r="J1914" s="4" t="s">
        <v>455</v>
      </c>
      <c r="K1914" s="4" t="s">
        <v>58</v>
      </c>
      <c r="L1914" s="7">
        <v>77041.0</v>
      </c>
      <c r="M1914" s="4" t="s">
        <v>59</v>
      </c>
      <c r="N1914" s="4" t="s">
        <v>519</v>
      </c>
      <c r="O1914" s="4" t="s">
        <v>35</v>
      </c>
      <c r="P1914" s="4" t="s">
        <v>121</v>
      </c>
      <c r="Q1914" s="4" t="s">
        <v>520</v>
      </c>
      <c r="R1914" s="9">
        <v>74.4916279835391</v>
      </c>
      <c r="S1914" s="7">
        <v>4.0</v>
      </c>
      <c r="T1914" s="7">
        <v>0.6</v>
      </c>
      <c r="U1914" s="7">
        <v>-94.9768256790123</v>
      </c>
      <c r="V1914" s="10" t="str">
        <f t="shared" si="1"/>
        <v>2016-11</v>
      </c>
    </row>
    <row r="1915">
      <c r="A1915" s="7">
        <v>1914.0</v>
      </c>
      <c r="B1915" s="4" t="s">
        <v>4803</v>
      </c>
      <c r="C1915" s="8">
        <v>42679.0</v>
      </c>
      <c r="D1915" s="8">
        <v>42684.0</v>
      </c>
      <c r="E1915" s="4" t="s">
        <v>26</v>
      </c>
      <c r="F1915" s="4" t="s">
        <v>2030</v>
      </c>
      <c r="G1915" s="4" t="s">
        <v>2031</v>
      </c>
      <c r="H1915" s="4" t="s">
        <v>112</v>
      </c>
      <c r="I1915" s="4" t="s">
        <v>30</v>
      </c>
      <c r="J1915" s="4" t="s">
        <v>2978</v>
      </c>
      <c r="K1915" s="4" t="s">
        <v>48</v>
      </c>
      <c r="L1915" s="7">
        <v>95123.0</v>
      </c>
      <c r="M1915" s="4" t="s">
        <v>49</v>
      </c>
      <c r="N1915" s="4" t="s">
        <v>3079</v>
      </c>
      <c r="O1915" s="4" t="s">
        <v>51</v>
      </c>
      <c r="P1915" s="4" t="s">
        <v>76</v>
      </c>
      <c r="Q1915" s="4" t="s">
        <v>3080</v>
      </c>
      <c r="R1915" s="9">
        <v>29.12</v>
      </c>
      <c r="S1915" s="7">
        <v>5.0</v>
      </c>
      <c r="T1915" s="7">
        <v>0.2</v>
      </c>
      <c r="U1915" s="7">
        <v>9.828</v>
      </c>
      <c r="V1915" s="10" t="str">
        <f t="shared" si="1"/>
        <v>2016-11</v>
      </c>
    </row>
    <row r="1916">
      <c r="A1916" s="7">
        <v>1915.0</v>
      </c>
      <c r="B1916" s="4" t="s">
        <v>4804</v>
      </c>
      <c r="C1916" s="8">
        <v>42679.0</v>
      </c>
      <c r="D1916" s="8">
        <v>42684.0</v>
      </c>
      <c r="E1916" s="4" t="s">
        <v>26</v>
      </c>
      <c r="F1916" s="4" t="s">
        <v>2203</v>
      </c>
      <c r="G1916" s="4" t="s">
        <v>2204</v>
      </c>
      <c r="H1916" s="4" t="s">
        <v>29</v>
      </c>
      <c r="I1916" s="4" t="s">
        <v>30</v>
      </c>
      <c r="J1916" s="4" t="s">
        <v>90</v>
      </c>
      <c r="K1916" s="4" t="s">
        <v>91</v>
      </c>
      <c r="L1916" s="7">
        <v>19134.0</v>
      </c>
      <c r="M1916" s="4" t="s">
        <v>33</v>
      </c>
      <c r="N1916" s="4" t="s">
        <v>3562</v>
      </c>
      <c r="O1916" s="4" t="s">
        <v>39</v>
      </c>
      <c r="P1916" s="4" t="s">
        <v>40</v>
      </c>
      <c r="Q1916" s="4" t="s">
        <v>3563</v>
      </c>
      <c r="R1916" s="9">
        <v>27.0383259259259</v>
      </c>
      <c r="S1916" s="7">
        <v>2.0</v>
      </c>
      <c r="T1916" s="7">
        <v>0.4</v>
      </c>
      <c r="U1916" s="7">
        <v>-18.025550617284</v>
      </c>
      <c r="V1916" s="10" t="str">
        <f t="shared" si="1"/>
        <v>2016-11</v>
      </c>
    </row>
    <row r="1917">
      <c r="A1917" s="7">
        <v>1916.0</v>
      </c>
      <c r="B1917" s="4" t="s">
        <v>4805</v>
      </c>
      <c r="C1917" s="8">
        <v>42679.0</v>
      </c>
      <c r="D1917" s="8">
        <v>42683.0</v>
      </c>
      <c r="E1917" s="4" t="s">
        <v>26</v>
      </c>
      <c r="F1917" s="4" t="s">
        <v>4511</v>
      </c>
      <c r="G1917" s="4" t="s">
        <v>4512</v>
      </c>
      <c r="H1917" s="4" t="s">
        <v>46</v>
      </c>
      <c r="I1917" s="4" t="s">
        <v>30</v>
      </c>
      <c r="J1917" s="4" t="s">
        <v>455</v>
      </c>
      <c r="K1917" s="4" t="s">
        <v>58</v>
      </c>
      <c r="L1917" s="7">
        <v>77036.0</v>
      </c>
      <c r="M1917" s="4" t="s">
        <v>59</v>
      </c>
      <c r="N1917" s="4" t="s">
        <v>3357</v>
      </c>
      <c r="O1917" s="4" t="s">
        <v>35</v>
      </c>
      <c r="P1917" s="4" t="s">
        <v>73</v>
      </c>
      <c r="Q1917" s="4" t="s">
        <v>3358</v>
      </c>
      <c r="R1917" s="9">
        <v>972.883782716049</v>
      </c>
      <c r="S1917" s="7">
        <v>8.0</v>
      </c>
      <c r="T1917" s="7">
        <v>0.3</v>
      </c>
      <c r="U1917" s="7">
        <v>-180.678416790123</v>
      </c>
      <c r="V1917" s="10" t="str">
        <f t="shared" si="1"/>
        <v>2016-11</v>
      </c>
    </row>
    <row r="1918">
      <c r="A1918" s="7">
        <v>1917.0</v>
      </c>
      <c r="B1918" s="4" t="s">
        <v>4805</v>
      </c>
      <c r="C1918" s="8">
        <v>42679.0</v>
      </c>
      <c r="D1918" s="8">
        <v>42683.0</v>
      </c>
      <c r="E1918" s="4" t="s">
        <v>26</v>
      </c>
      <c r="F1918" s="4" t="s">
        <v>4511</v>
      </c>
      <c r="G1918" s="4" t="s">
        <v>4512</v>
      </c>
      <c r="H1918" s="4" t="s">
        <v>46</v>
      </c>
      <c r="I1918" s="4" t="s">
        <v>30</v>
      </c>
      <c r="J1918" s="4" t="s">
        <v>455</v>
      </c>
      <c r="K1918" s="4" t="s">
        <v>58</v>
      </c>
      <c r="L1918" s="7">
        <v>77036.0</v>
      </c>
      <c r="M1918" s="4" t="s">
        <v>59</v>
      </c>
      <c r="N1918" s="4" t="s">
        <v>75</v>
      </c>
      <c r="O1918" s="4" t="s">
        <v>51</v>
      </c>
      <c r="P1918" s="4" t="s">
        <v>76</v>
      </c>
      <c r="Q1918" s="4" t="s">
        <v>77</v>
      </c>
      <c r="R1918" s="9">
        <v>4.0172</v>
      </c>
      <c r="S1918" s="7">
        <v>3.0</v>
      </c>
      <c r="T1918" s="7">
        <v>0.8</v>
      </c>
      <c r="U1918" s="7">
        <v>-7.0301</v>
      </c>
      <c r="V1918" s="10" t="str">
        <f t="shared" si="1"/>
        <v>2016-11</v>
      </c>
    </row>
    <row r="1919">
      <c r="A1919" s="7">
        <v>1918.0</v>
      </c>
      <c r="B1919" s="4" t="s">
        <v>4805</v>
      </c>
      <c r="C1919" s="8">
        <v>42679.0</v>
      </c>
      <c r="D1919" s="8">
        <v>42683.0</v>
      </c>
      <c r="E1919" s="4" t="s">
        <v>26</v>
      </c>
      <c r="F1919" s="4" t="s">
        <v>4511</v>
      </c>
      <c r="G1919" s="4" t="s">
        <v>4512</v>
      </c>
      <c r="H1919" s="4" t="s">
        <v>46</v>
      </c>
      <c r="I1919" s="4" t="s">
        <v>30</v>
      </c>
      <c r="J1919" s="4" t="s">
        <v>455</v>
      </c>
      <c r="K1919" s="4" t="s">
        <v>58</v>
      </c>
      <c r="L1919" s="7">
        <v>77036.0</v>
      </c>
      <c r="M1919" s="4" t="s">
        <v>59</v>
      </c>
      <c r="N1919" s="4" t="s">
        <v>4359</v>
      </c>
      <c r="O1919" s="4" t="s">
        <v>35</v>
      </c>
      <c r="P1919" s="4" t="s">
        <v>36</v>
      </c>
      <c r="Q1919" s="4" t="s">
        <v>4360</v>
      </c>
      <c r="R1919" s="9">
        <v>1078.31476839506</v>
      </c>
      <c r="S1919" s="7">
        <v>7.0</v>
      </c>
      <c r="T1919" s="7">
        <v>0.32</v>
      </c>
      <c r="U1919" s="7">
        <v>-253.721121975309</v>
      </c>
      <c r="V1919" s="10" t="str">
        <f t="shared" si="1"/>
        <v>2016-11</v>
      </c>
    </row>
    <row r="1920">
      <c r="A1920" s="7">
        <v>1919.0</v>
      </c>
      <c r="B1920" s="4" t="s">
        <v>4805</v>
      </c>
      <c r="C1920" s="8">
        <v>42679.0</v>
      </c>
      <c r="D1920" s="8">
        <v>42683.0</v>
      </c>
      <c r="E1920" s="4" t="s">
        <v>26</v>
      </c>
      <c r="F1920" s="4" t="s">
        <v>4511</v>
      </c>
      <c r="G1920" s="4" t="s">
        <v>4512</v>
      </c>
      <c r="H1920" s="4" t="s">
        <v>46</v>
      </c>
      <c r="I1920" s="4" t="s">
        <v>30</v>
      </c>
      <c r="J1920" s="4" t="s">
        <v>455</v>
      </c>
      <c r="K1920" s="4" t="s">
        <v>58</v>
      </c>
      <c r="L1920" s="7">
        <v>77036.0</v>
      </c>
      <c r="M1920" s="4" t="s">
        <v>59</v>
      </c>
      <c r="N1920" s="4" t="s">
        <v>2639</v>
      </c>
      <c r="O1920" s="4" t="s">
        <v>51</v>
      </c>
      <c r="P1920" s="4" t="s">
        <v>76</v>
      </c>
      <c r="Q1920" s="4" t="s">
        <v>2640</v>
      </c>
      <c r="R1920" s="9">
        <v>14.1886962962963</v>
      </c>
      <c r="S1920" s="7">
        <v>3.0</v>
      </c>
      <c r="T1920" s="7">
        <v>0.8</v>
      </c>
      <c r="U1920" s="7">
        <v>-22.7019140740741</v>
      </c>
      <c r="V1920" s="10" t="str">
        <f t="shared" si="1"/>
        <v>2016-11</v>
      </c>
    </row>
    <row r="1921">
      <c r="A1921" s="7">
        <v>1920.0</v>
      </c>
      <c r="B1921" s="4" t="s">
        <v>4805</v>
      </c>
      <c r="C1921" s="8">
        <v>42679.0</v>
      </c>
      <c r="D1921" s="8">
        <v>42683.0</v>
      </c>
      <c r="E1921" s="4" t="s">
        <v>26</v>
      </c>
      <c r="F1921" s="4" t="s">
        <v>4511</v>
      </c>
      <c r="G1921" s="4" t="s">
        <v>4512</v>
      </c>
      <c r="H1921" s="4" t="s">
        <v>46</v>
      </c>
      <c r="I1921" s="4" t="s">
        <v>30</v>
      </c>
      <c r="J1921" s="4" t="s">
        <v>455</v>
      </c>
      <c r="K1921" s="4" t="s">
        <v>58</v>
      </c>
      <c r="L1921" s="7">
        <v>77036.0</v>
      </c>
      <c r="M1921" s="4" t="s">
        <v>59</v>
      </c>
      <c r="N1921" s="4" t="s">
        <v>4806</v>
      </c>
      <c r="O1921" s="4" t="s">
        <v>39</v>
      </c>
      <c r="P1921" s="4" t="s">
        <v>61</v>
      </c>
      <c r="Q1921" s="4" t="s">
        <v>4807</v>
      </c>
      <c r="R1921" s="9">
        <v>193.826518518519</v>
      </c>
      <c r="S1921" s="7">
        <v>5.0</v>
      </c>
      <c r="T1921" s="7">
        <v>0.2</v>
      </c>
      <c r="U1921" s="7">
        <v>50.8794611111111</v>
      </c>
      <c r="V1921" s="10" t="str">
        <f t="shared" si="1"/>
        <v>2016-11</v>
      </c>
    </row>
    <row r="1922">
      <c r="A1922" s="7">
        <v>1921.0</v>
      </c>
      <c r="B1922" s="4" t="s">
        <v>4808</v>
      </c>
      <c r="C1922" s="8">
        <v>42679.0</v>
      </c>
      <c r="D1922" s="8">
        <v>42684.0</v>
      </c>
      <c r="E1922" s="4" t="s">
        <v>26</v>
      </c>
      <c r="F1922" s="4" t="s">
        <v>4809</v>
      </c>
      <c r="G1922" s="4" t="s">
        <v>4810</v>
      </c>
      <c r="H1922" s="4" t="s">
        <v>112</v>
      </c>
      <c r="I1922" s="4" t="s">
        <v>30</v>
      </c>
      <c r="J1922" s="4" t="s">
        <v>4239</v>
      </c>
      <c r="K1922" s="4" t="s">
        <v>766</v>
      </c>
      <c r="L1922" s="7">
        <v>46226.0</v>
      </c>
      <c r="M1922" s="4" t="s">
        <v>59</v>
      </c>
      <c r="N1922" s="4" t="s">
        <v>2639</v>
      </c>
      <c r="O1922" s="4" t="s">
        <v>51</v>
      </c>
      <c r="P1922" s="4" t="s">
        <v>76</v>
      </c>
      <c r="Q1922" s="4" t="s">
        <v>2640</v>
      </c>
      <c r="R1922" s="9">
        <v>118.239135802469</v>
      </c>
      <c r="S1922" s="7">
        <v>5.0</v>
      </c>
      <c r="T1922" s="7">
        <v>0.0</v>
      </c>
      <c r="U1922" s="7">
        <v>56.7547851851852</v>
      </c>
      <c r="V1922" s="10" t="str">
        <f t="shared" si="1"/>
        <v>2016-11</v>
      </c>
    </row>
    <row r="1923">
      <c r="A1923" s="7">
        <v>1922.0</v>
      </c>
      <c r="B1923" s="4" t="s">
        <v>4808</v>
      </c>
      <c r="C1923" s="8">
        <v>42679.0</v>
      </c>
      <c r="D1923" s="8">
        <v>42684.0</v>
      </c>
      <c r="E1923" s="4" t="s">
        <v>26</v>
      </c>
      <c r="F1923" s="4" t="s">
        <v>4809</v>
      </c>
      <c r="G1923" s="4" t="s">
        <v>4810</v>
      </c>
      <c r="H1923" s="4" t="s">
        <v>112</v>
      </c>
      <c r="I1923" s="4" t="s">
        <v>30</v>
      </c>
      <c r="J1923" s="4" t="s">
        <v>4239</v>
      </c>
      <c r="K1923" s="4" t="s">
        <v>766</v>
      </c>
      <c r="L1923" s="7">
        <v>46226.0</v>
      </c>
      <c r="M1923" s="4" t="s">
        <v>59</v>
      </c>
      <c r="N1923" s="4" t="s">
        <v>3843</v>
      </c>
      <c r="O1923" s="4" t="s">
        <v>51</v>
      </c>
      <c r="P1923" s="4" t="s">
        <v>93</v>
      </c>
      <c r="Q1923" s="4" t="s">
        <v>3844</v>
      </c>
      <c r="R1923" s="9">
        <v>44.7257283950617</v>
      </c>
      <c r="S1923" s="7">
        <v>2.0</v>
      </c>
      <c r="T1923" s="7">
        <v>0.0</v>
      </c>
      <c r="U1923" s="7">
        <v>18.3375486419753</v>
      </c>
      <c r="V1923" s="10" t="str">
        <f t="shared" si="1"/>
        <v>2016-11</v>
      </c>
    </row>
    <row r="1924">
      <c r="A1924" s="7">
        <v>1923.0</v>
      </c>
      <c r="B1924" s="4" t="s">
        <v>4808</v>
      </c>
      <c r="C1924" s="8">
        <v>42679.0</v>
      </c>
      <c r="D1924" s="8">
        <v>42684.0</v>
      </c>
      <c r="E1924" s="4" t="s">
        <v>26</v>
      </c>
      <c r="F1924" s="4" t="s">
        <v>4809</v>
      </c>
      <c r="G1924" s="4" t="s">
        <v>4810</v>
      </c>
      <c r="H1924" s="4" t="s">
        <v>112</v>
      </c>
      <c r="I1924" s="4" t="s">
        <v>30</v>
      </c>
      <c r="J1924" s="4" t="s">
        <v>4239</v>
      </c>
      <c r="K1924" s="4" t="s">
        <v>766</v>
      </c>
      <c r="L1924" s="7">
        <v>46226.0</v>
      </c>
      <c r="M1924" s="4" t="s">
        <v>59</v>
      </c>
      <c r="N1924" s="4" t="s">
        <v>4811</v>
      </c>
      <c r="O1924" s="4" t="s">
        <v>51</v>
      </c>
      <c r="P1924" s="4" t="s">
        <v>297</v>
      </c>
      <c r="Q1924" s="4" t="s">
        <v>4812</v>
      </c>
      <c r="R1924" s="9">
        <v>58.3305555555556</v>
      </c>
      <c r="S1924" s="7">
        <v>5.0</v>
      </c>
      <c r="T1924" s="7">
        <v>0.0</v>
      </c>
      <c r="U1924" s="7">
        <v>27.9986666666667</v>
      </c>
      <c r="V1924" s="10" t="str">
        <f t="shared" si="1"/>
        <v>2016-11</v>
      </c>
    </row>
    <row r="1925">
      <c r="A1925" s="7">
        <v>1924.0</v>
      </c>
      <c r="B1925" s="4" t="s">
        <v>4813</v>
      </c>
      <c r="C1925" s="8">
        <v>42679.0</v>
      </c>
      <c r="D1925" s="8">
        <v>42682.0</v>
      </c>
      <c r="E1925" s="4" t="s">
        <v>43</v>
      </c>
      <c r="F1925" s="4" t="s">
        <v>3899</v>
      </c>
      <c r="G1925" s="4" t="s">
        <v>3900</v>
      </c>
      <c r="H1925" s="4" t="s">
        <v>46</v>
      </c>
      <c r="I1925" s="4" t="s">
        <v>30</v>
      </c>
      <c r="J1925" s="4" t="s">
        <v>362</v>
      </c>
      <c r="K1925" s="4" t="s">
        <v>48</v>
      </c>
      <c r="L1925" s="7">
        <v>94109.0</v>
      </c>
      <c r="M1925" s="4" t="s">
        <v>49</v>
      </c>
      <c r="N1925" s="4" t="s">
        <v>2658</v>
      </c>
      <c r="O1925" s="4" t="s">
        <v>51</v>
      </c>
      <c r="P1925" s="4" t="s">
        <v>76</v>
      </c>
      <c r="Q1925" s="4" t="s">
        <v>2659</v>
      </c>
      <c r="R1925" s="9">
        <v>53.248</v>
      </c>
      <c r="S1925" s="7">
        <v>2.0</v>
      </c>
      <c r="T1925" s="7">
        <v>0.2</v>
      </c>
      <c r="U1925" s="7">
        <v>19.968</v>
      </c>
      <c r="V1925" s="10" t="str">
        <f t="shared" si="1"/>
        <v>2016-11</v>
      </c>
    </row>
    <row r="1926">
      <c r="A1926" s="7">
        <v>1925.0</v>
      </c>
      <c r="B1926" s="4" t="s">
        <v>4814</v>
      </c>
      <c r="C1926" s="8">
        <v>42679.0</v>
      </c>
      <c r="D1926" s="8">
        <v>42679.0</v>
      </c>
      <c r="E1926" s="4" t="s">
        <v>212</v>
      </c>
      <c r="F1926" s="4" t="s">
        <v>4815</v>
      </c>
      <c r="G1926" s="4" t="s">
        <v>4816</v>
      </c>
      <c r="H1926" s="4" t="s">
        <v>46</v>
      </c>
      <c r="I1926" s="4" t="s">
        <v>30</v>
      </c>
      <c r="J1926" s="4" t="s">
        <v>4528</v>
      </c>
      <c r="K1926" s="4" t="s">
        <v>58</v>
      </c>
      <c r="L1926" s="7">
        <v>78041.0</v>
      </c>
      <c r="M1926" s="4" t="s">
        <v>59</v>
      </c>
      <c r="N1926" s="4" t="s">
        <v>4817</v>
      </c>
      <c r="O1926" s="4" t="s">
        <v>51</v>
      </c>
      <c r="P1926" s="4" t="s">
        <v>297</v>
      </c>
      <c r="Q1926" s="4" t="s">
        <v>4818</v>
      </c>
      <c r="R1926" s="9">
        <v>13.3455802469136</v>
      </c>
      <c r="S1926" s="7">
        <v>1.0</v>
      </c>
      <c r="T1926" s="7">
        <v>0.2</v>
      </c>
      <c r="U1926" s="7">
        <v>5.00459259259259</v>
      </c>
      <c r="V1926" s="10" t="str">
        <f t="shared" si="1"/>
        <v>2016-11</v>
      </c>
    </row>
    <row r="1927">
      <c r="A1927" s="7">
        <v>1926.0</v>
      </c>
      <c r="B1927" s="4" t="s">
        <v>4819</v>
      </c>
      <c r="C1927" s="8">
        <v>42679.0</v>
      </c>
      <c r="D1927" s="8">
        <v>42683.0</v>
      </c>
      <c r="E1927" s="4" t="s">
        <v>26</v>
      </c>
      <c r="F1927" s="4" t="s">
        <v>3459</v>
      </c>
      <c r="G1927" s="4" t="s">
        <v>3460</v>
      </c>
      <c r="H1927" s="4" t="s">
        <v>46</v>
      </c>
      <c r="I1927" s="4" t="s">
        <v>30</v>
      </c>
      <c r="J1927" s="4" t="s">
        <v>163</v>
      </c>
      <c r="K1927" s="4" t="s">
        <v>164</v>
      </c>
      <c r="L1927" s="7">
        <v>98105.0</v>
      </c>
      <c r="M1927" s="4" t="s">
        <v>49</v>
      </c>
      <c r="N1927" s="4" t="s">
        <v>4820</v>
      </c>
      <c r="O1927" s="4" t="s">
        <v>39</v>
      </c>
      <c r="P1927" s="4" t="s">
        <v>61</v>
      </c>
      <c r="Q1927" s="4" t="s">
        <v>4821</v>
      </c>
      <c r="R1927" s="9">
        <v>479.72</v>
      </c>
      <c r="S1927" s="7">
        <v>4.0</v>
      </c>
      <c r="T1927" s="7">
        <v>0.0</v>
      </c>
      <c r="U1927" s="7">
        <v>52.7692</v>
      </c>
      <c r="V1927" s="10" t="str">
        <f t="shared" si="1"/>
        <v>2016-11</v>
      </c>
    </row>
    <row r="1928">
      <c r="A1928" s="7">
        <v>1927.0</v>
      </c>
      <c r="B1928" s="4" t="s">
        <v>4822</v>
      </c>
      <c r="C1928" s="8">
        <v>42679.0</v>
      </c>
      <c r="D1928" s="8">
        <v>42681.0</v>
      </c>
      <c r="E1928" s="4" t="s">
        <v>98</v>
      </c>
      <c r="F1928" s="4" t="s">
        <v>2062</v>
      </c>
      <c r="G1928" s="4" t="s">
        <v>2063</v>
      </c>
      <c r="H1928" s="4" t="s">
        <v>46</v>
      </c>
      <c r="I1928" s="4" t="s">
        <v>30</v>
      </c>
      <c r="J1928" s="4" t="s">
        <v>2978</v>
      </c>
      <c r="K1928" s="4" t="s">
        <v>48</v>
      </c>
      <c r="L1928" s="7">
        <v>95123.0</v>
      </c>
      <c r="M1928" s="4" t="s">
        <v>49</v>
      </c>
      <c r="N1928" s="4" t="s">
        <v>4823</v>
      </c>
      <c r="O1928" s="4" t="s">
        <v>39</v>
      </c>
      <c r="P1928" s="4" t="s">
        <v>61</v>
      </c>
      <c r="Q1928" s="4" t="s">
        <v>4824</v>
      </c>
      <c r="R1928" s="9">
        <v>72.0</v>
      </c>
      <c r="S1928" s="7">
        <v>4.0</v>
      </c>
      <c r="T1928" s="7">
        <v>0.0</v>
      </c>
      <c r="U1928" s="7">
        <v>12.96</v>
      </c>
      <c r="V1928" s="10" t="str">
        <f t="shared" si="1"/>
        <v>2016-11</v>
      </c>
    </row>
    <row r="1929">
      <c r="A1929" s="7">
        <v>1928.0</v>
      </c>
      <c r="B1929" s="4" t="s">
        <v>4822</v>
      </c>
      <c r="C1929" s="8">
        <v>42679.0</v>
      </c>
      <c r="D1929" s="8">
        <v>42681.0</v>
      </c>
      <c r="E1929" s="4" t="s">
        <v>98</v>
      </c>
      <c r="F1929" s="4" t="s">
        <v>2062</v>
      </c>
      <c r="G1929" s="4" t="s">
        <v>2063</v>
      </c>
      <c r="H1929" s="4" t="s">
        <v>46</v>
      </c>
      <c r="I1929" s="4" t="s">
        <v>30</v>
      </c>
      <c r="J1929" s="4" t="s">
        <v>2978</v>
      </c>
      <c r="K1929" s="4" t="s">
        <v>48</v>
      </c>
      <c r="L1929" s="7">
        <v>95123.0</v>
      </c>
      <c r="M1929" s="4" t="s">
        <v>49</v>
      </c>
      <c r="N1929" s="4" t="s">
        <v>4125</v>
      </c>
      <c r="O1929" s="4" t="s">
        <v>35</v>
      </c>
      <c r="P1929" s="4" t="s">
        <v>263</v>
      </c>
      <c r="Q1929" s="4" t="s">
        <v>4126</v>
      </c>
      <c r="R1929" s="9">
        <v>113.888</v>
      </c>
      <c r="S1929" s="7">
        <v>2.0</v>
      </c>
      <c r="T1929" s="7">
        <v>0.2</v>
      </c>
      <c r="U1929" s="7">
        <v>9.9652</v>
      </c>
      <c r="V1929" s="10" t="str">
        <f t="shared" si="1"/>
        <v>2016-11</v>
      </c>
    </row>
    <row r="1930">
      <c r="A1930" s="7">
        <v>1929.0</v>
      </c>
      <c r="B1930" s="4" t="s">
        <v>4822</v>
      </c>
      <c r="C1930" s="8">
        <v>42679.0</v>
      </c>
      <c r="D1930" s="8">
        <v>42681.0</v>
      </c>
      <c r="E1930" s="4" t="s">
        <v>98</v>
      </c>
      <c r="F1930" s="4" t="s">
        <v>2062</v>
      </c>
      <c r="G1930" s="4" t="s">
        <v>2063</v>
      </c>
      <c r="H1930" s="4" t="s">
        <v>46</v>
      </c>
      <c r="I1930" s="4" t="s">
        <v>30</v>
      </c>
      <c r="J1930" s="4" t="s">
        <v>2978</v>
      </c>
      <c r="K1930" s="4" t="s">
        <v>48</v>
      </c>
      <c r="L1930" s="7">
        <v>95123.0</v>
      </c>
      <c r="M1930" s="4" t="s">
        <v>49</v>
      </c>
      <c r="N1930" s="4" t="s">
        <v>4825</v>
      </c>
      <c r="O1930" s="4" t="s">
        <v>51</v>
      </c>
      <c r="P1930" s="4" t="s">
        <v>205</v>
      </c>
      <c r="Q1930" s="4" t="s">
        <v>4826</v>
      </c>
      <c r="R1930" s="9">
        <v>158.13</v>
      </c>
      <c r="S1930" s="7">
        <v>3.0</v>
      </c>
      <c r="T1930" s="7">
        <v>0.0</v>
      </c>
      <c r="U1930" s="7">
        <v>77.4837</v>
      </c>
      <c r="V1930" s="10" t="str">
        <f t="shared" si="1"/>
        <v>2016-11</v>
      </c>
    </row>
    <row r="1931">
      <c r="A1931" s="7">
        <v>1930.0</v>
      </c>
      <c r="B1931" s="4" t="s">
        <v>4827</v>
      </c>
      <c r="C1931" s="8">
        <v>42679.0</v>
      </c>
      <c r="D1931" s="8">
        <v>42681.0</v>
      </c>
      <c r="E1931" s="4" t="s">
        <v>43</v>
      </c>
      <c r="F1931" s="4" t="s">
        <v>4828</v>
      </c>
      <c r="G1931" s="4" t="s">
        <v>4829</v>
      </c>
      <c r="H1931" s="4" t="s">
        <v>46</v>
      </c>
      <c r="I1931" s="4" t="s">
        <v>30</v>
      </c>
      <c r="J1931" s="4" t="s">
        <v>2041</v>
      </c>
      <c r="K1931" s="4" t="s">
        <v>429</v>
      </c>
      <c r="L1931" s="7">
        <v>23464.0</v>
      </c>
      <c r="M1931" s="4" t="s">
        <v>83</v>
      </c>
      <c r="N1931" s="4" t="s">
        <v>4830</v>
      </c>
      <c r="O1931" s="4" t="s">
        <v>35</v>
      </c>
      <c r="P1931" s="4" t="s">
        <v>121</v>
      </c>
      <c r="Q1931" s="4" t="s">
        <v>4831</v>
      </c>
      <c r="R1931" s="9">
        <v>203.241749973244</v>
      </c>
      <c r="S1931" s="7">
        <v>2.0</v>
      </c>
      <c r="T1931" s="7">
        <v>0.0</v>
      </c>
      <c r="U1931" s="7">
        <v>52.8428549930435</v>
      </c>
      <c r="V1931" s="10" t="str">
        <f t="shared" si="1"/>
        <v>2016-11</v>
      </c>
    </row>
    <row r="1932">
      <c r="A1932" s="7">
        <v>1931.0</v>
      </c>
      <c r="B1932" s="4" t="s">
        <v>4827</v>
      </c>
      <c r="C1932" s="8">
        <v>42679.0</v>
      </c>
      <c r="D1932" s="8">
        <v>42681.0</v>
      </c>
      <c r="E1932" s="4" t="s">
        <v>43</v>
      </c>
      <c r="F1932" s="4" t="s">
        <v>4828</v>
      </c>
      <c r="G1932" s="4" t="s">
        <v>4829</v>
      </c>
      <c r="H1932" s="4" t="s">
        <v>46</v>
      </c>
      <c r="I1932" s="4" t="s">
        <v>30</v>
      </c>
      <c r="J1932" s="4" t="s">
        <v>2041</v>
      </c>
      <c r="K1932" s="4" t="s">
        <v>429</v>
      </c>
      <c r="L1932" s="7">
        <v>23464.0</v>
      </c>
      <c r="M1932" s="4" t="s">
        <v>83</v>
      </c>
      <c r="N1932" s="4" t="s">
        <v>4832</v>
      </c>
      <c r="O1932" s="4" t="s">
        <v>39</v>
      </c>
      <c r="P1932" s="4" t="s">
        <v>61</v>
      </c>
      <c r="Q1932" s="4" t="s">
        <v>4833</v>
      </c>
      <c r="R1932" s="9">
        <v>65.8629447900783</v>
      </c>
      <c r="S1932" s="7">
        <v>3.0</v>
      </c>
      <c r="T1932" s="7">
        <v>0.0</v>
      </c>
      <c r="U1932" s="7">
        <v>13.8312184059164</v>
      </c>
      <c r="V1932" s="10" t="str">
        <f t="shared" si="1"/>
        <v>2016-11</v>
      </c>
    </row>
    <row r="1933">
      <c r="A1933" s="7">
        <v>1932.0</v>
      </c>
      <c r="B1933" s="4" t="s">
        <v>4827</v>
      </c>
      <c r="C1933" s="8">
        <v>42679.0</v>
      </c>
      <c r="D1933" s="8">
        <v>42681.0</v>
      </c>
      <c r="E1933" s="4" t="s">
        <v>43</v>
      </c>
      <c r="F1933" s="4" t="s">
        <v>4828</v>
      </c>
      <c r="G1933" s="4" t="s">
        <v>4829</v>
      </c>
      <c r="H1933" s="4" t="s">
        <v>46</v>
      </c>
      <c r="I1933" s="4" t="s">
        <v>30</v>
      </c>
      <c r="J1933" s="4" t="s">
        <v>2041</v>
      </c>
      <c r="K1933" s="4" t="s">
        <v>429</v>
      </c>
      <c r="L1933" s="7">
        <v>23464.0</v>
      </c>
      <c r="M1933" s="4" t="s">
        <v>83</v>
      </c>
      <c r="N1933" s="4" t="s">
        <v>3322</v>
      </c>
      <c r="O1933" s="4" t="s">
        <v>35</v>
      </c>
      <c r="P1933" s="4" t="s">
        <v>121</v>
      </c>
      <c r="Q1933" s="4" t="s">
        <v>3323</v>
      </c>
      <c r="R1933" s="9">
        <v>555.655572893675</v>
      </c>
      <c r="S1933" s="7">
        <v>5.0</v>
      </c>
      <c r="T1933" s="7">
        <v>0.0</v>
      </c>
      <c r="U1933" s="7">
        <v>55.5655572893675</v>
      </c>
      <c r="V1933" s="10" t="str">
        <f t="shared" si="1"/>
        <v>2016-11</v>
      </c>
    </row>
    <row r="1934">
      <c r="A1934" s="7">
        <v>1933.0</v>
      </c>
      <c r="B1934" s="4" t="s">
        <v>4834</v>
      </c>
      <c r="C1934" s="8">
        <v>42680.0</v>
      </c>
      <c r="D1934" s="8">
        <v>42684.0</v>
      </c>
      <c r="E1934" s="4" t="s">
        <v>98</v>
      </c>
      <c r="F1934" s="4" t="s">
        <v>3339</v>
      </c>
      <c r="G1934" s="4" t="s">
        <v>3340</v>
      </c>
      <c r="H1934" s="4" t="s">
        <v>112</v>
      </c>
      <c r="I1934" s="4" t="s">
        <v>30</v>
      </c>
      <c r="J1934" s="4" t="s">
        <v>47</v>
      </c>
      <c r="K1934" s="4" t="s">
        <v>48</v>
      </c>
      <c r="L1934" s="7">
        <v>90004.0</v>
      </c>
      <c r="M1934" s="4" t="s">
        <v>49</v>
      </c>
      <c r="N1934" s="4" t="s">
        <v>2814</v>
      </c>
      <c r="O1934" s="4" t="s">
        <v>35</v>
      </c>
      <c r="P1934" s="4" t="s">
        <v>263</v>
      </c>
      <c r="Q1934" s="4" t="s">
        <v>3931</v>
      </c>
      <c r="R1934" s="9">
        <v>81.424</v>
      </c>
      <c r="S1934" s="7">
        <v>2.0</v>
      </c>
      <c r="T1934" s="7">
        <v>0.2</v>
      </c>
      <c r="U1934" s="7">
        <v>-9.1602</v>
      </c>
      <c r="V1934" s="10" t="str">
        <f t="shared" si="1"/>
        <v>2016-11</v>
      </c>
    </row>
    <row r="1935">
      <c r="A1935" s="7">
        <v>1934.0</v>
      </c>
      <c r="B1935" s="4" t="s">
        <v>4834</v>
      </c>
      <c r="C1935" s="8">
        <v>42680.0</v>
      </c>
      <c r="D1935" s="8">
        <v>42684.0</v>
      </c>
      <c r="E1935" s="4" t="s">
        <v>98</v>
      </c>
      <c r="F1935" s="4" t="s">
        <v>3339</v>
      </c>
      <c r="G1935" s="4" t="s">
        <v>3340</v>
      </c>
      <c r="H1935" s="4" t="s">
        <v>112</v>
      </c>
      <c r="I1935" s="4" t="s">
        <v>30</v>
      </c>
      <c r="J1935" s="4" t="s">
        <v>47</v>
      </c>
      <c r="K1935" s="4" t="s">
        <v>48</v>
      </c>
      <c r="L1935" s="7">
        <v>90004.0</v>
      </c>
      <c r="M1935" s="4" t="s">
        <v>49</v>
      </c>
      <c r="N1935" s="4" t="s">
        <v>614</v>
      </c>
      <c r="O1935" s="4" t="s">
        <v>35</v>
      </c>
      <c r="P1935" s="4" t="s">
        <v>121</v>
      </c>
      <c r="Q1935" s="4" t="s">
        <v>615</v>
      </c>
      <c r="R1935" s="9">
        <v>238.56</v>
      </c>
      <c r="S1935" s="7">
        <v>3.0</v>
      </c>
      <c r="T1935" s="7">
        <v>0.0</v>
      </c>
      <c r="U1935" s="7">
        <v>26.2416</v>
      </c>
      <c r="V1935" s="10" t="str">
        <f t="shared" si="1"/>
        <v>2016-11</v>
      </c>
    </row>
    <row r="1936">
      <c r="A1936" s="7">
        <v>1935.0</v>
      </c>
      <c r="B1936" s="4" t="s">
        <v>4835</v>
      </c>
      <c r="C1936" s="8">
        <v>42680.0</v>
      </c>
      <c r="D1936" s="8">
        <v>42683.0</v>
      </c>
      <c r="E1936" s="4" t="s">
        <v>43</v>
      </c>
      <c r="F1936" s="4" t="s">
        <v>4250</v>
      </c>
      <c r="G1936" s="4" t="s">
        <v>4251</v>
      </c>
      <c r="H1936" s="4" t="s">
        <v>29</v>
      </c>
      <c r="I1936" s="4" t="s">
        <v>30</v>
      </c>
      <c r="J1936" s="4" t="s">
        <v>101</v>
      </c>
      <c r="K1936" s="4" t="s">
        <v>102</v>
      </c>
      <c r="L1936" s="7">
        <v>32216.0</v>
      </c>
      <c r="M1936" s="4" t="s">
        <v>83</v>
      </c>
      <c r="N1936" s="4" t="s">
        <v>4353</v>
      </c>
      <c r="O1936" s="4" t="s">
        <v>35</v>
      </c>
      <c r="P1936" s="4" t="s">
        <v>263</v>
      </c>
      <c r="Q1936" s="4" t="s">
        <v>4354</v>
      </c>
      <c r="R1936" s="9">
        <v>152.865391480301</v>
      </c>
      <c r="S1936" s="7">
        <v>2.0</v>
      </c>
      <c r="T1936" s="7">
        <v>0.2</v>
      </c>
      <c r="U1936" s="7">
        <v>-21.0189913285414</v>
      </c>
      <c r="V1936" s="10" t="str">
        <f t="shared" si="1"/>
        <v>2016-11</v>
      </c>
    </row>
    <row r="1937">
      <c r="A1937" s="7">
        <v>1936.0</v>
      </c>
      <c r="B1937" s="4" t="s">
        <v>4835</v>
      </c>
      <c r="C1937" s="8">
        <v>42680.0</v>
      </c>
      <c r="D1937" s="8">
        <v>42683.0</v>
      </c>
      <c r="E1937" s="4" t="s">
        <v>43</v>
      </c>
      <c r="F1937" s="4" t="s">
        <v>4250</v>
      </c>
      <c r="G1937" s="4" t="s">
        <v>4251</v>
      </c>
      <c r="H1937" s="4" t="s">
        <v>29</v>
      </c>
      <c r="I1937" s="4" t="s">
        <v>30</v>
      </c>
      <c r="J1937" s="4" t="s">
        <v>101</v>
      </c>
      <c r="K1937" s="4" t="s">
        <v>102</v>
      </c>
      <c r="L1937" s="7">
        <v>32216.0</v>
      </c>
      <c r="M1937" s="4" t="s">
        <v>83</v>
      </c>
      <c r="N1937" s="4" t="s">
        <v>1751</v>
      </c>
      <c r="O1937" s="4" t="s">
        <v>51</v>
      </c>
      <c r="P1937" s="4" t="s">
        <v>124</v>
      </c>
      <c r="Q1937" s="4" t="s">
        <v>1752</v>
      </c>
      <c r="R1937" s="9">
        <v>26.5212622614315</v>
      </c>
      <c r="S1937" s="7">
        <v>2.0</v>
      </c>
      <c r="T1937" s="7">
        <v>0.2</v>
      </c>
      <c r="U1937" s="7">
        <v>9.28244179150101</v>
      </c>
      <c r="V1937" s="10" t="str">
        <f t="shared" si="1"/>
        <v>2016-11</v>
      </c>
    </row>
    <row r="1938">
      <c r="A1938" s="7">
        <v>1937.0</v>
      </c>
      <c r="B1938" s="4" t="s">
        <v>4835</v>
      </c>
      <c r="C1938" s="8">
        <v>42680.0</v>
      </c>
      <c r="D1938" s="8">
        <v>42683.0</v>
      </c>
      <c r="E1938" s="4" t="s">
        <v>43</v>
      </c>
      <c r="F1938" s="4" t="s">
        <v>4250</v>
      </c>
      <c r="G1938" s="4" t="s">
        <v>4251</v>
      </c>
      <c r="H1938" s="4" t="s">
        <v>29</v>
      </c>
      <c r="I1938" s="4" t="s">
        <v>30</v>
      </c>
      <c r="J1938" s="4" t="s">
        <v>101</v>
      </c>
      <c r="K1938" s="4" t="s">
        <v>102</v>
      </c>
      <c r="L1938" s="7">
        <v>32216.0</v>
      </c>
      <c r="M1938" s="4" t="s">
        <v>83</v>
      </c>
      <c r="N1938" s="4" t="s">
        <v>626</v>
      </c>
      <c r="O1938" s="4" t="s">
        <v>35</v>
      </c>
      <c r="P1938" s="4" t="s">
        <v>121</v>
      </c>
      <c r="Q1938" s="4" t="s">
        <v>627</v>
      </c>
      <c r="R1938" s="9">
        <v>26.2440831610926</v>
      </c>
      <c r="S1938" s="7">
        <v>2.0</v>
      </c>
      <c r="T1938" s="7">
        <v>0.2</v>
      </c>
      <c r="U1938" s="7">
        <v>4.26466351367755</v>
      </c>
      <c r="V1938" s="10" t="str">
        <f t="shared" si="1"/>
        <v>2016-11</v>
      </c>
    </row>
    <row r="1939">
      <c r="A1939" s="7">
        <v>1938.0</v>
      </c>
      <c r="B1939" s="4" t="s">
        <v>4835</v>
      </c>
      <c r="C1939" s="8">
        <v>42680.0</v>
      </c>
      <c r="D1939" s="8">
        <v>42683.0</v>
      </c>
      <c r="E1939" s="4" t="s">
        <v>43</v>
      </c>
      <c r="F1939" s="4" t="s">
        <v>4250</v>
      </c>
      <c r="G1939" s="4" t="s">
        <v>4251</v>
      </c>
      <c r="H1939" s="4" t="s">
        <v>29</v>
      </c>
      <c r="I1939" s="4" t="s">
        <v>30</v>
      </c>
      <c r="J1939" s="4" t="s">
        <v>101</v>
      </c>
      <c r="K1939" s="4" t="s">
        <v>102</v>
      </c>
      <c r="L1939" s="7">
        <v>32216.0</v>
      </c>
      <c r="M1939" s="4" t="s">
        <v>83</v>
      </c>
      <c r="N1939" s="4" t="s">
        <v>3120</v>
      </c>
      <c r="O1939" s="4" t="s">
        <v>51</v>
      </c>
      <c r="P1939" s="4" t="s">
        <v>124</v>
      </c>
      <c r="Q1939" s="4" t="s">
        <v>3121</v>
      </c>
      <c r="R1939" s="9">
        <v>65.6426542057522</v>
      </c>
      <c r="S1939" s="7">
        <v>2.0</v>
      </c>
      <c r="T1939" s="7">
        <v>0.2</v>
      </c>
      <c r="U1939" s="7">
        <v>22.9749289720133</v>
      </c>
      <c r="V1939" s="10" t="str">
        <f t="shared" si="1"/>
        <v>2016-11</v>
      </c>
    </row>
    <row r="1940">
      <c r="A1940" s="7">
        <v>1939.0</v>
      </c>
      <c r="B1940" s="4" t="s">
        <v>4836</v>
      </c>
      <c r="C1940" s="8">
        <v>42680.0</v>
      </c>
      <c r="D1940" s="8">
        <v>42684.0</v>
      </c>
      <c r="E1940" s="4" t="s">
        <v>98</v>
      </c>
      <c r="F1940" s="4" t="s">
        <v>2768</v>
      </c>
      <c r="G1940" s="4" t="s">
        <v>2769</v>
      </c>
      <c r="H1940" s="4" t="s">
        <v>46</v>
      </c>
      <c r="I1940" s="4" t="s">
        <v>30</v>
      </c>
      <c r="J1940" s="4" t="s">
        <v>261</v>
      </c>
      <c r="K1940" s="4" t="s">
        <v>48</v>
      </c>
      <c r="L1940" s="7">
        <v>92105.0</v>
      </c>
      <c r="M1940" s="4" t="s">
        <v>49</v>
      </c>
      <c r="N1940" s="4" t="s">
        <v>1363</v>
      </c>
      <c r="O1940" s="4" t="s">
        <v>51</v>
      </c>
      <c r="P1940" s="4" t="s">
        <v>52</v>
      </c>
      <c r="Q1940" s="4" t="s">
        <v>1364</v>
      </c>
      <c r="R1940" s="9">
        <v>84.84</v>
      </c>
      <c r="S1940" s="7">
        <v>3.0</v>
      </c>
      <c r="T1940" s="7">
        <v>0.0</v>
      </c>
      <c r="U1940" s="7">
        <v>22.9068</v>
      </c>
      <c r="V1940" s="10" t="str">
        <f t="shared" si="1"/>
        <v>2016-11</v>
      </c>
    </row>
    <row r="1941">
      <c r="A1941" s="7">
        <v>1940.0</v>
      </c>
      <c r="B1941" s="4" t="s">
        <v>4837</v>
      </c>
      <c r="C1941" s="8">
        <v>42681.0</v>
      </c>
      <c r="D1941" s="8">
        <v>42685.0</v>
      </c>
      <c r="E1941" s="4" t="s">
        <v>26</v>
      </c>
      <c r="F1941" s="4" t="s">
        <v>1749</v>
      </c>
      <c r="G1941" s="4" t="s">
        <v>1750</v>
      </c>
      <c r="H1941" s="4" t="s">
        <v>46</v>
      </c>
      <c r="I1941" s="4" t="s">
        <v>30</v>
      </c>
      <c r="J1941" s="4" t="s">
        <v>163</v>
      </c>
      <c r="K1941" s="4" t="s">
        <v>164</v>
      </c>
      <c r="L1941" s="7">
        <v>98115.0</v>
      </c>
      <c r="M1941" s="4" t="s">
        <v>49</v>
      </c>
      <c r="N1941" s="4" t="s">
        <v>2080</v>
      </c>
      <c r="O1941" s="4" t="s">
        <v>51</v>
      </c>
      <c r="P1941" s="4" t="s">
        <v>76</v>
      </c>
      <c r="Q1941" s="4" t="s">
        <v>2081</v>
      </c>
      <c r="R1941" s="9">
        <v>27.68</v>
      </c>
      <c r="S1941" s="7">
        <v>2.0</v>
      </c>
      <c r="T1941" s="7">
        <v>0.2</v>
      </c>
      <c r="U1941" s="7">
        <v>9.688</v>
      </c>
      <c r="V1941" s="10" t="str">
        <f t="shared" si="1"/>
        <v>2016-11</v>
      </c>
    </row>
    <row r="1942">
      <c r="A1942" s="7">
        <v>1941.0</v>
      </c>
      <c r="B1942" s="4" t="s">
        <v>4838</v>
      </c>
      <c r="C1942" s="8">
        <v>42681.0</v>
      </c>
      <c r="D1942" s="8">
        <v>42683.0</v>
      </c>
      <c r="E1942" s="4" t="s">
        <v>43</v>
      </c>
      <c r="F1942" s="4" t="s">
        <v>4839</v>
      </c>
      <c r="G1942" s="4" t="s">
        <v>4840</v>
      </c>
      <c r="H1942" s="4" t="s">
        <v>29</v>
      </c>
      <c r="I1942" s="4" t="s">
        <v>30</v>
      </c>
      <c r="J1942" s="4" t="s">
        <v>47</v>
      </c>
      <c r="K1942" s="4" t="s">
        <v>48</v>
      </c>
      <c r="L1942" s="7">
        <v>90036.0</v>
      </c>
      <c r="M1942" s="4" t="s">
        <v>49</v>
      </c>
      <c r="N1942" s="4" t="s">
        <v>4841</v>
      </c>
      <c r="O1942" s="4" t="s">
        <v>51</v>
      </c>
      <c r="P1942" s="4" t="s">
        <v>76</v>
      </c>
      <c r="Q1942" s="4" t="s">
        <v>4842</v>
      </c>
      <c r="R1942" s="9">
        <v>37.44</v>
      </c>
      <c r="S1942" s="7">
        <v>4.0</v>
      </c>
      <c r="T1942" s="7">
        <v>0.2</v>
      </c>
      <c r="U1942" s="7">
        <v>11.7</v>
      </c>
      <c r="V1942" s="10" t="str">
        <f t="shared" si="1"/>
        <v>2016-11</v>
      </c>
    </row>
    <row r="1943">
      <c r="A1943" s="7">
        <v>1942.0</v>
      </c>
      <c r="B1943" s="4" t="s">
        <v>4838</v>
      </c>
      <c r="C1943" s="8">
        <v>42681.0</v>
      </c>
      <c r="D1943" s="8">
        <v>42683.0</v>
      </c>
      <c r="E1943" s="4" t="s">
        <v>43</v>
      </c>
      <c r="F1943" s="4" t="s">
        <v>4839</v>
      </c>
      <c r="G1943" s="4" t="s">
        <v>4840</v>
      </c>
      <c r="H1943" s="4" t="s">
        <v>29</v>
      </c>
      <c r="I1943" s="4" t="s">
        <v>30</v>
      </c>
      <c r="J1943" s="4" t="s">
        <v>47</v>
      </c>
      <c r="K1943" s="4" t="s">
        <v>48</v>
      </c>
      <c r="L1943" s="7">
        <v>90036.0</v>
      </c>
      <c r="M1943" s="4" t="s">
        <v>49</v>
      </c>
      <c r="N1943" s="4" t="s">
        <v>4843</v>
      </c>
      <c r="O1943" s="4" t="s">
        <v>51</v>
      </c>
      <c r="P1943" s="4" t="s">
        <v>76</v>
      </c>
      <c r="Q1943" s="4" t="s">
        <v>4844</v>
      </c>
      <c r="R1943" s="9">
        <v>26.976</v>
      </c>
      <c r="S1943" s="7">
        <v>4.0</v>
      </c>
      <c r="T1943" s="7">
        <v>0.2</v>
      </c>
      <c r="U1943" s="7">
        <v>8.7672</v>
      </c>
      <c r="V1943" s="10" t="str">
        <f t="shared" si="1"/>
        <v>2016-11</v>
      </c>
    </row>
    <row r="1944">
      <c r="A1944" s="7">
        <v>1943.0</v>
      </c>
      <c r="B1944" s="4" t="s">
        <v>4838</v>
      </c>
      <c r="C1944" s="8">
        <v>42681.0</v>
      </c>
      <c r="D1944" s="8">
        <v>42683.0</v>
      </c>
      <c r="E1944" s="4" t="s">
        <v>43</v>
      </c>
      <c r="F1944" s="4" t="s">
        <v>4839</v>
      </c>
      <c r="G1944" s="4" t="s">
        <v>4840</v>
      </c>
      <c r="H1944" s="4" t="s">
        <v>29</v>
      </c>
      <c r="I1944" s="4" t="s">
        <v>30</v>
      </c>
      <c r="J1944" s="4" t="s">
        <v>47</v>
      </c>
      <c r="K1944" s="4" t="s">
        <v>48</v>
      </c>
      <c r="L1944" s="7">
        <v>90036.0</v>
      </c>
      <c r="M1944" s="4" t="s">
        <v>49</v>
      </c>
      <c r="N1944" s="4" t="s">
        <v>3835</v>
      </c>
      <c r="O1944" s="4" t="s">
        <v>51</v>
      </c>
      <c r="P1944" s="4" t="s">
        <v>635</v>
      </c>
      <c r="Q1944" s="4" t="s">
        <v>3836</v>
      </c>
      <c r="R1944" s="9">
        <v>11.36</v>
      </c>
      <c r="S1944" s="7">
        <v>2.0</v>
      </c>
      <c r="T1944" s="7">
        <v>0.0</v>
      </c>
      <c r="U1944" s="7">
        <v>3.2944</v>
      </c>
      <c r="V1944" s="10" t="str">
        <f t="shared" si="1"/>
        <v>2016-11</v>
      </c>
    </row>
    <row r="1945">
      <c r="A1945" s="7">
        <v>1944.0</v>
      </c>
      <c r="B1945" s="4" t="s">
        <v>4838</v>
      </c>
      <c r="C1945" s="8">
        <v>42681.0</v>
      </c>
      <c r="D1945" s="8">
        <v>42683.0</v>
      </c>
      <c r="E1945" s="4" t="s">
        <v>43</v>
      </c>
      <c r="F1945" s="4" t="s">
        <v>4839</v>
      </c>
      <c r="G1945" s="4" t="s">
        <v>4840</v>
      </c>
      <c r="H1945" s="4" t="s">
        <v>29</v>
      </c>
      <c r="I1945" s="4" t="s">
        <v>30</v>
      </c>
      <c r="J1945" s="4" t="s">
        <v>47</v>
      </c>
      <c r="K1945" s="4" t="s">
        <v>48</v>
      </c>
      <c r="L1945" s="7">
        <v>90036.0</v>
      </c>
      <c r="M1945" s="4" t="s">
        <v>49</v>
      </c>
      <c r="N1945" s="4" t="s">
        <v>2569</v>
      </c>
      <c r="O1945" s="4" t="s">
        <v>51</v>
      </c>
      <c r="P1945" s="4" t="s">
        <v>297</v>
      </c>
      <c r="Q1945" s="4" t="s">
        <v>2570</v>
      </c>
      <c r="R1945" s="9">
        <v>14.62</v>
      </c>
      <c r="S1945" s="7">
        <v>2.0</v>
      </c>
      <c r="T1945" s="7">
        <v>0.0</v>
      </c>
      <c r="U1945" s="7">
        <v>6.8714</v>
      </c>
      <c r="V1945" s="10" t="str">
        <f t="shared" si="1"/>
        <v>2016-11</v>
      </c>
    </row>
    <row r="1946">
      <c r="A1946" s="7">
        <v>1945.0</v>
      </c>
      <c r="B1946" s="4" t="s">
        <v>4845</v>
      </c>
      <c r="C1946" s="8">
        <v>42681.0</v>
      </c>
      <c r="D1946" s="8">
        <v>42686.0</v>
      </c>
      <c r="E1946" s="4" t="s">
        <v>26</v>
      </c>
      <c r="F1946" s="4" t="s">
        <v>320</v>
      </c>
      <c r="G1946" s="4" t="s">
        <v>321</v>
      </c>
      <c r="H1946" s="4" t="s">
        <v>29</v>
      </c>
      <c r="I1946" s="4" t="s">
        <v>30</v>
      </c>
      <c r="J1946" s="4" t="s">
        <v>362</v>
      </c>
      <c r="K1946" s="4" t="s">
        <v>48</v>
      </c>
      <c r="L1946" s="7">
        <v>94110.0</v>
      </c>
      <c r="M1946" s="4" t="s">
        <v>49</v>
      </c>
      <c r="N1946" s="4" t="s">
        <v>1434</v>
      </c>
      <c r="O1946" s="4" t="s">
        <v>35</v>
      </c>
      <c r="P1946" s="4" t="s">
        <v>121</v>
      </c>
      <c r="Q1946" s="4" t="s">
        <v>1435</v>
      </c>
      <c r="R1946" s="9">
        <v>14.82</v>
      </c>
      <c r="S1946" s="7">
        <v>3.0</v>
      </c>
      <c r="T1946" s="7">
        <v>0.0</v>
      </c>
      <c r="U1946" s="7">
        <v>6.2244</v>
      </c>
      <c r="V1946" s="10" t="str">
        <f t="shared" si="1"/>
        <v>2016-11</v>
      </c>
    </row>
    <row r="1947">
      <c r="A1947" s="7">
        <v>1946.0</v>
      </c>
      <c r="B1947" s="4" t="s">
        <v>4846</v>
      </c>
      <c r="C1947" s="8">
        <v>42681.0</v>
      </c>
      <c r="D1947" s="8">
        <v>42686.0</v>
      </c>
      <c r="E1947" s="4" t="s">
        <v>26</v>
      </c>
      <c r="F1947" s="4" t="s">
        <v>2715</v>
      </c>
      <c r="G1947" s="4" t="s">
        <v>2716</v>
      </c>
      <c r="H1947" s="4" t="s">
        <v>29</v>
      </c>
      <c r="I1947" s="4" t="s">
        <v>30</v>
      </c>
      <c r="J1947" s="4" t="s">
        <v>701</v>
      </c>
      <c r="K1947" s="4" t="s">
        <v>157</v>
      </c>
      <c r="L1947" s="7">
        <v>43055.0</v>
      </c>
      <c r="M1947" s="4" t="s">
        <v>33</v>
      </c>
      <c r="N1947" s="4" t="s">
        <v>914</v>
      </c>
      <c r="O1947" s="4" t="s">
        <v>39</v>
      </c>
      <c r="P1947" s="4" t="s">
        <v>61</v>
      </c>
      <c r="Q1947" s="4" t="s">
        <v>915</v>
      </c>
      <c r="R1947" s="9">
        <v>135.33095308642</v>
      </c>
      <c r="S1947" s="7">
        <v>3.0</v>
      </c>
      <c r="T1947" s="7">
        <v>0.2</v>
      </c>
      <c r="U1947" s="7">
        <v>25.3745537037037</v>
      </c>
      <c r="V1947" s="10" t="str">
        <f t="shared" si="1"/>
        <v>2016-11</v>
      </c>
    </row>
    <row r="1948">
      <c r="A1948" s="7">
        <v>1947.0</v>
      </c>
      <c r="B1948" s="4" t="s">
        <v>4847</v>
      </c>
      <c r="C1948" s="8">
        <v>42681.0</v>
      </c>
      <c r="D1948" s="8">
        <v>42683.0</v>
      </c>
      <c r="E1948" s="4" t="s">
        <v>43</v>
      </c>
      <c r="F1948" s="4" t="s">
        <v>1840</v>
      </c>
      <c r="G1948" s="4" t="s">
        <v>1841</v>
      </c>
      <c r="H1948" s="4" t="s">
        <v>46</v>
      </c>
      <c r="I1948" s="4" t="s">
        <v>30</v>
      </c>
      <c r="J1948" s="4" t="s">
        <v>1391</v>
      </c>
      <c r="K1948" s="4" t="s">
        <v>203</v>
      </c>
      <c r="L1948" s="7">
        <v>8701.0</v>
      </c>
      <c r="M1948" s="4" t="s">
        <v>33</v>
      </c>
      <c r="N1948" s="4" t="s">
        <v>861</v>
      </c>
      <c r="O1948" s="4" t="s">
        <v>51</v>
      </c>
      <c r="P1948" s="4" t="s">
        <v>272</v>
      </c>
      <c r="Q1948" s="4" t="s">
        <v>862</v>
      </c>
      <c r="R1948" s="9">
        <v>16.874633744856</v>
      </c>
      <c r="S1948" s="7">
        <v>4.0</v>
      </c>
      <c r="T1948" s="7">
        <v>0.0</v>
      </c>
      <c r="U1948" s="7">
        <v>0.337492674897119</v>
      </c>
      <c r="V1948" s="10" t="str">
        <f t="shared" si="1"/>
        <v>2016-11</v>
      </c>
    </row>
    <row r="1949">
      <c r="A1949" s="7">
        <v>1948.0</v>
      </c>
      <c r="B1949" s="4" t="s">
        <v>4848</v>
      </c>
      <c r="C1949" s="8">
        <v>42681.0</v>
      </c>
      <c r="D1949" s="8">
        <v>42686.0</v>
      </c>
      <c r="E1949" s="4" t="s">
        <v>26</v>
      </c>
      <c r="F1949" s="4" t="s">
        <v>4849</v>
      </c>
      <c r="G1949" s="4" t="s">
        <v>4850</v>
      </c>
      <c r="H1949" s="4" t="s">
        <v>112</v>
      </c>
      <c r="I1949" s="4" t="s">
        <v>30</v>
      </c>
      <c r="J1949" s="4" t="s">
        <v>660</v>
      </c>
      <c r="K1949" s="4" t="s">
        <v>48</v>
      </c>
      <c r="L1949" s="7">
        <v>92054.0</v>
      </c>
      <c r="M1949" s="4" t="s">
        <v>49</v>
      </c>
      <c r="N1949" s="4" t="s">
        <v>3707</v>
      </c>
      <c r="O1949" s="4" t="s">
        <v>51</v>
      </c>
      <c r="P1949" s="4" t="s">
        <v>124</v>
      </c>
      <c r="Q1949" s="4" t="s">
        <v>3708</v>
      </c>
      <c r="R1949" s="9">
        <v>12.9</v>
      </c>
      <c r="S1949" s="7">
        <v>2.0</v>
      </c>
      <c r="T1949" s="7">
        <v>0.0</v>
      </c>
      <c r="U1949" s="7">
        <v>6.321</v>
      </c>
      <c r="V1949" s="10" t="str">
        <f t="shared" si="1"/>
        <v>2016-11</v>
      </c>
    </row>
    <row r="1950">
      <c r="A1950" s="7">
        <v>1949.0</v>
      </c>
      <c r="B1950" s="4" t="s">
        <v>4851</v>
      </c>
      <c r="C1950" s="8">
        <v>42681.0</v>
      </c>
      <c r="D1950" s="8">
        <v>42686.0</v>
      </c>
      <c r="E1950" s="4" t="s">
        <v>26</v>
      </c>
      <c r="F1950" s="4" t="s">
        <v>4809</v>
      </c>
      <c r="G1950" s="4" t="s">
        <v>4810</v>
      </c>
      <c r="H1950" s="4" t="s">
        <v>112</v>
      </c>
      <c r="I1950" s="4" t="s">
        <v>30</v>
      </c>
      <c r="J1950" s="4" t="s">
        <v>4852</v>
      </c>
      <c r="K1950" s="4" t="s">
        <v>4853</v>
      </c>
      <c r="L1950" s="7">
        <v>82001.0</v>
      </c>
      <c r="M1950" s="4" t="s">
        <v>49</v>
      </c>
      <c r="N1950" s="4" t="s">
        <v>2366</v>
      </c>
      <c r="O1950" s="4" t="s">
        <v>35</v>
      </c>
      <c r="P1950" s="4" t="s">
        <v>263</v>
      </c>
      <c r="Q1950" s="4" t="s">
        <v>2367</v>
      </c>
      <c r="R1950" s="9">
        <v>1603.136</v>
      </c>
      <c r="S1950" s="7">
        <v>4.0</v>
      </c>
      <c r="T1950" s="7">
        <v>0.2</v>
      </c>
      <c r="U1950" s="7">
        <v>100.196</v>
      </c>
      <c r="V1950" s="10" t="str">
        <f t="shared" si="1"/>
        <v>2016-11</v>
      </c>
    </row>
    <row r="1951">
      <c r="A1951" s="7">
        <v>1950.0</v>
      </c>
      <c r="B1951" s="4" t="s">
        <v>4854</v>
      </c>
      <c r="C1951" s="8">
        <v>42681.0</v>
      </c>
      <c r="D1951" s="8">
        <v>42683.0</v>
      </c>
      <c r="E1951" s="4" t="s">
        <v>43</v>
      </c>
      <c r="F1951" s="4" t="s">
        <v>2138</v>
      </c>
      <c r="G1951" s="4" t="s">
        <v>2139</v>
      </c>
      <c r="H1951" s="4" t="s">
        <v>46</v>
      </c>
      <c r="I1951" s="4" t="s">
        <v>30</v>
      </c>
      <c r="J1951" s="4" t="s">
        <v>2717</v>
      </c>
      <c r="K1951" s="4" t="s">
        <v>223</v>
      </c>
      <c r="L1951" s="7">
        <v>14609.0</v>
      </c>
      <c r="M1951" s="4" t="s">
        <v>33</v>
      </c>
      <c r="N1951" s="4" t="s">
        <v>4855</v>
      </c>
      <c r="O1951" s="4" t="s">
        <v>39</v>
      </c>
      <c r="P1951" s="4" t="s">
        <v>40</v>
      </c>
      <c r="Q1951" s="4" t="s">
        <v>4856</v>
      </c>
      <c r="R1951" s="9">
        <v>297.742534979424</v>
      </c>
      <c r="S1951" s="7">
        <v>4.0</v>
      </c>
      <c r="T1951" s="7">
        <v>0.0</v>
      </c>
      <c r="U1951" s="7">
        <v>80.3904844444444</v>
      </c>
      <c r="V1951" s="10" t="str">
        <f t="shared" si="1"/>
        <v>2016-11</v>
      </c>
    </row>
    <row r="1952">
      <c r="A1952" s="7">
        <v>1951.0</v>
      </c>
      <c r="B1952" s="4" t="s">
        <v>4854</v>
      </c>
      <c r="C1952" s="8">
        <v>42681.0</v>
      </c>
      <c r="D1952" s="8">
        <v>42683.0</v>
      </c>
      <c r="E1952" s="4" t="s">
        <v>43</v>
      </c>
      <c r="F1952" s="4" t="s">
        <v>2138</v>
      </c>
      <c r="G1952" s="4" t="s">
        <v>2139</v>
      </c>
      <c r="H1952" s="4" t="s">
        <v>46</v>
      </c>
      <c r="I1952" s="4" t="s">
        <v>30</v>
      </c>
      <c r="J1952" s="4" t="s">
        <v>2717</v>
      </c>
      <c r="K1952" s="4" t="s">
        <v>223</v>
      </c>
      <c r="L1952" s="7">
        <v>14609.0</v>
      </c>
      <c r="M1952" s="4" t="s">
        <v>33</v>
      </c>
      <c r="N1952" s="4" t="s">
        <v>4857</v>
      </c>
      <c r="O1952" s="4" t="s">
        <v>39</v>
      </c>
      <c r="P1952" s="4" t="s">
        <v>40</v>
      </c>
      <c r="Q1952" s="4" t="s">
        <v>4858</v>
      </c>
      <c r="R1952" s="9">
        <v>406.040234567901</v>
      </c>
      <c r="S1952" s="7">
        <v>3.0</v>
      </c>
      <c r="T1952" s="7">
        <v>0.0</v>
      </c>
      <c r="U1952" s="7">
        <v>113.691265679012</v>
      </c>
      <c r="V1952" s="10" t="str">
        <f t="shared" si="1"/>
        <v>2016-11</v>
      </c>
    </row>
    <row r="1953">
      <c r="A1953" s="7">
        <v>1952.0</v>
      </c>
      <c r="B1953" s="4" t="s">
        <v>4854</v>
      </c>
      <c r="C1953" s="8">
        <v>42681.0</v>
      </c>
      <c r="D1953" s="8">
        <v>42683.0</v>
      </c>
      <c r="E1953" s="4" t="s">
        <v>43</v>
      </c>
      <c r="F1953" s="4" t="s">
        <v>2138</v>
      </c>
      <c r="G1953" s="4" t="s">
        <v>2139</v>
      </c>
      <c r="H1953" s="4" t="s">
        <v>46</v>
      </c>
      <c r="I1953" s="4" t="s">
        <v>30</v>
      </c>
      <c r="J1953" s="4" t="s">
        <v>2717</v>
      </c>
      <c r="K1953" s="4" t="s">
        <v>223</v>
      </c>
      <c r="L1953" s="7">
        <v>14609.0</v>
      </c>
      <c r="M1953" s="4" t="s">
        <v>33</v>
      </c>
      <c r="N1953" s="4" t="s">
        <v>2072</v>
      </c>
      <c r="O1953" s="4" t="s">
        <v>51</v>
      </c>
      <c r="P1953" s="4" t="s">
        <v>124</v>
      </c>
      <c r="Q1953" s="4" t="s">
        <v>2073</v>
      </c>
      <c r="R1953" s="9">
        <v>14.6186666666667</v>
      </c>
      <c r="S1953" s="7">
        <v>2.0</v>
      </c>
      <c r="T1953" s="7">
        <v>0.0</v>
      </c>
      <c r="U1953" s="7">
        <v>7.01696</v>
      </c>
      <c r="V1953" s="10" t="str">
        <f t="shared" si="1"/>
        <v>2016-11</v>
      </c>
    </row>
    <row r="1954">
      <c r="A1954" s="7">
        <v>1953.0</v>
      </c>
      <c r="B1954" s="4" t="s">
        <v>4854</v>
      </c>
      <c r="C1954" s="8">
        <v>42681.0</v>
      </c>
      <c r="D1954" s="8">
        <v>42683.0</v>
      </c>
      <c r="E1954" s="4" t="s">
        <v>43</v>
      </c>
      <c r="F1954" s="4" t="s">
        <v>2138</v>
      </c>
      <c r="G1954" s="4" t="s">
        <v>2139</v>
      </c>
      <c r="H1954" s="4" t="s">
        <v>46</v>
      </c>
      <c r="I1954" s="4" t="s">
        <v>30</v>
      </c>
      <c r="J1954" s="4" t="s">
        <v>2717</v>
      </c>
      <c r="K1954" s="4" t="s">
        <v>223</v>
      </c>
      <c r="L1954" s="7">
        <v>14609.0</v>
      </c>
      <c r="M1954" s="4" t="s">
        <v>33</v>
      </c>
      <c r="N1954" s="4" t="s">
        <v>2470</v>
      </c>
      <c r="O1954" s="4" t="s">
        <v>51</v>
      </c>
      <c r="P1954" s="4" t="s">
        <v>52</v>
      </c>
      <c r="Q1954" s="4" t="s">
        <v>2471</v>
      </c>
      <c r="R1954" s="9">
        <v>131.771037037037</v>
      </c>
      <c r="S1954" s="7">
        <v>3.0</v>
      </c>
      <c r="T1954" s="7">
        <v>0.0</v>
      </c>
      <c r="U1954" s="7">
        <v>6.58855185185185</v>
      </c>
      <c r="V1954" s="10" t="str">
        <f t="shared" si="1"/>
        <v>2016-11</v>
      </c>
    </row>
    <row r="1955">
      <c r="A1955" s="7">
        <v>1954.0</v>
      </c>
      <c r="B1955" s="4" t="s">
        <v>4854</v>
      </c>
      <c r="C1955" s="8">
        <v>42681.0</v>
      </c>
      <c r="D1955" s="8">
        <v>42683.0</v>
      </c>
      <c r="E1955" s="4" t="s">
        <v>43</v>
      </c>
      <c r="F1955" s="4" t="s">
        <v>2138</v>
      </c>
      <c r="G1955" s="4" t="s">
        <v>2139</v>
      </c>
      <c r="H1955" s="4" t="s">
        <v>46</v>
      </c>
      <c r="I1955" s="4" t="s">
        <v>30</v>
      </c>
      <c r="J1955" s="4" t="s">
        <v>2717</v>
      </c>
      <c r="K1955" s="4" t="s">
        <v>223</v>
      </c>
      <c r="L1955" s="7">
        <v>14609.0</v>
      </c>
      <c r="M1955" s="4" t="s">
        <v>33</v>
      </c>
      <c r="N1955" s="4" t="s">
        <v>1018</v>
      </c>
      <c r="O1955" s="4" t="s">
        <v>51</v>
      </c>
      <c r="P1955" s="4" t="s">
        <v>76</v>
      </c>
      <c r="Q1955" s="4" t="s">
        <v>1019</v>
      </c>
      <c r="R1955" s="9">
        <v>312.207795884774</v>
      </c>
      <c r="S1955" s="7">
        <v>2.0</v>
      </c>
      <c r="T1955" s="7">
        <v>0.2</v>
      </c>
      <c r="U1955" s="7">
        <v>101.467533662551</v>
      </c>
      <c r="V1955" s="10" t="str">
        <f t="shared" si="1"/>
        <v>2016-11</v>
      </c>
    </row>
    <row r="1956">
      <c r="A1956" s="7">
        <v>1955.0</v>
      </c>
      <c r="B1956" s="4" t="s">
        <v>4859</v>
      </c>
      <c r="C1956" s="8">
        <v>42681.0</v>
      </c>
      <c r="D1956" s="8">
        <v>42686.0</v>
      </c>
      <c r="E1956" s="4" t="s">
        <v>26</v>
      </c>
      <c r="F1956" s="4" t="s">
        <v>4860</v>
      </c>
      <c r="G1956" s="4" t="s">
        <v>4861</v>
      </c>
      <c r="H1956" s="4" t="s">
        <v>46</v>
      </c>
      <c r="I1956" s="4" t="s">
        <v>30</v>
      </c>
      <c r="J1956" s="4" t="s">
        <v>408</v>
      </c>
      <c r="K1956" s="4" t="s">
        <v>58</v>
      </c>
      <c r="L1956" s="7">
        <v>75220.0</v>
      </c>
      <c r="M1956" s="4" t="s">
        <v>59</v>
      </c>
      <c r="N1956" s="4" t="s">
        <v>4862</v>
      </c>
      <c r="O1956" s="4" t="s">
        <v>35</v>
      </c>
      <c r="P1956" s="4" t="s">
        <v>121</v>
      </c>
      <c r="Q1956" s="4" t="s">
        <v>4863</v>
      </c>
      <c r="R1956" s="9">
        <v>50.1501481481482</v>
      </c>
      <c r="S1956" s="7">
        <v>5.0</v>
      </c>
      <c r="T1956" s="7">
        <v>0.6</v>
      </c>
      <c r="U1956" s="7">
        <v>-20.0600592592593</v>
      </c>
      <c r="V1956" s="10" t="str">
        <f t="shared" si="1"/>
        <v>2016-11</v>
      </c>
    </row>
    <row r="1957">
      <c r="A1957" s="7">
        <v>1956.0</v>
      </c>
      <c r="B1957" s="4" t="s">
        <v>4859</v>
      </c>
      <c r="C1957" s="8">
        <v>42681.0</v>
      </c>
      <c r="D1957" s="8">
        <v>42686.0</v>
      </c>
      <c r="E1957" s="4" t="s">
        <v>26</v>
      </c>
      <c r="F1957" s="4" t="s">
        <v>4860</v>
      </c>
      <c r="G1957" s="4" t="s">
        <v>4861</v>
      </c>
      <c r="H1957" s="4" t="s">
        <v>46</v>
      </c>
      <c r="I1957" s="4" t="s">
        <v>30</v>
      </c>
      <c r="J1957" s="4" t="s">
        <v>408</v>
      </c>
      <c r="K1957" s="4" t="s">
        <v>58</v>
      </c>
      <c r="L1957" s="7">
        <v>75220.0</v>
      </c>
      <c r="M1957" s="4" t="s">
        <v>59</v>
      </c>
      <c r="N1957" s="4" t="s">
        <v>933</v>
      </c>
      <c r="O1957" s="4" t="s">
        <v>51</v>
      </c>
      <c r="P1957" s="4" t="s">
        <v>52</v>
      </c>
      <c r="Q1957" s="4" t="s">
        <v>934</v>
      </c>
      <c r="R1957" s="9">
        <v>354.286093827161</v>
      </c>
      <c r="S1957" s="7">
        <v>3.0</v>
      </c>
      <c r="T1957" s="7">
        <v>0.2</v>
      </c>
      <c r="U1957" s="7">
        <v>22.1428808641975</v>
      </c>
      <c r="V1957" s="10" t="str">
        <f t="shared" si="1"/>
        <v>2016-11</v>
      </c>
    </row>
    <row r="1958">
      <c r="A1958" s="7">
        <v>1957.0</v>
      </c>
      <c r="B1958" s="4" t="s">
        <v>4864</v>
      </c>
      <c r="C1958" s="8">
        <v>42681.0</v>
      </c>
      <c r="D1958" s="8">
        <v>42687.0</v>
      </c>
      <c r="E1958" s="4" t="s">
        <v>26</v>
      </c>
      <c r="F1958" s="4" t="s">
        <v>3880</v>
      </c>
      <c r="G1958" s="4" t="s">
        <v>3881</v>
      </c>
      <c r="H1958" s="4" t="s">
        <v>29</v>
      </c>
      <c r="I1958" s="4" t="s">
        <v>30</v>
      </c>
      <c r="J1958" s="4" t="s">
        <v>362</v>
      </c>
      <c r="K1958" s="4" t="s">
        <v>48</v>
      </c>
      <c r="L1958" s="7">
        <v>94122.0</v>
      </c>
      <c r="M1958" s="4" t="s">
        <v>49</v>
      </c>
      <c r="N1958" s="4" t="s">
        <v>3662</v>
      </c>
      <c r="O1958" s="4" t="s">
        <v>39</v>
      </c>
      <c r="P1958" s="4" t="s">
        <v>61</v>
      </c>
      <c r="Q1958" s="4" t="s">
        <v>3663</v>
      </c>
      <c r="R1958" s="9">
        <v>479.97</v>
      </c>
      <c r="S1958" s="7">
        <v>3.0</v>
      </c>
      <c r="T1958" s="7">
        <v>0.0</v>
      </c>
      <c r="U1958" s="7">
        <v>163.1898</v>
      </c>
      <c r="V1958" s="10" t="str">
        <f t="shared" si="1"/>
        <v>2016-11</v>
      </c>
    </row>
    <row r="1959">
      <c r="A1959" s="7">
        <v>1958.0</v>
      </c>
      <c r="B1959" s="4" t="s">
        <v>4865</v>
      </c>
      <c r="C1959" s="8">
        <v>42681.0</v>
      </c>
      <c r="D1959" s="8">
        <v>42686.0</v>
      </c>
      <c r="E1959" s="4" t="s">
        <v>26</v>
      </c>
      <c r="F1959" s="4" t="s">
        <v>2230</v>
      </c>
      <c r="G1959" s="4" t="s">
        <v>2231</v>
      </c>
      <c r="H1959" s="4" t="s">
        <v>46</v>
      </c>
      <c r="I1959" s="4" t="s">
        <v>30</v>
      </c>
      <c r="J1959" s="4" t="s">
        <v>362</v>
      </c>
      <c r="K1959" s="4" t="s">
        <v>48</v>
      </c>
      <c r="L1959" s="7">
        <v>94122.0</v>
      </c>
      <c r="M1959" s="4" t="s">
        <v>49</v>
      </c>
      <c r="N1959" s="4" t="s">
        <v>4866</v>
      </c>
      <c r="O1959" s="4" t="s">
        <v>51</v>
      </c>
      <c r="P1959" s="4" t="s">
        <v>76</v>
      </c>
      <c r="Q1959" s="4" t="s">
        <v>4867</v>
      </c>
      <c r="R1959" s="9">
        <v>57.584</v>
      </c>
      <c r="S1959" s="7">
        <v>2.0</v>
      </c>
      <c r="T1959" s="7">
        <v>0.2</v>
      </c>
      <c r="U1959" s="7">
        <v>20.1544</v>
      </c>
      <c r="V1959" s="10" t="str">
        <f t="shared" si="1"/>
        <v>2016-11</v>
      </c>
    </row>
    <row r="1960">
      <c r="A1960" s="7">
        <v>1959.0</v>
      </c>
      <c r="B1960" s="4" t="s">
        <v>4868</v>
      </c>
      <c r="C1960" s="8">
        <v>42682.0</v>
      </c>
      <c r="D1960" s="8">
        <v>42685.0</v>
      </c>
      <c r="E1960" s="4" t="s">
        <v>98</v>
      </c>
      <c r="F1960" s="4" t="s">
        <v>4869</v>
      </c>
      <c r="G1960" s="4" t="s">
        <v>4870</v>
      </c>
      <c r="H1960" s="4" t="s">
        <v>46</v>
      </c>
      <c r="I1960" s="4" t="s">
        <v>30</v>
      </c>
      <c r="J1960" s="4" t="s">
        <v>613</v>
      </c>
      <c r="K1960" s="4" t="s">
        <v>462</v>
      </c>
      <c r="L1960" s="7">
        <v>42420.0</v>
      </c>
      <c r="M1960" s="4" t="s">
        <v>83</v>
      </c>
      <c r="N1960" s="4" t="s">
        <v>1467</v>
      </c>
      <c r="O1960" s="4" t="s">
        <v>35</v>
      </c>
      <c r="P1960" s="4" t="s">
        <v>36</v>
      </c>
      <c r="Q1960" s="4" t="s">
        <v>1468</v>
      </c>
      <c r="R1960" s="9">
        <v>193.828589409991</v>
      </c>
      <c r="S1960" s="7">
        <v>2.0</v>
      </c>
      <c r="T1960" s="7">
        <v>0.0</v>
      </c>
      <c r="U1960" s="7">
        <v>31.0125743055986</v>
      </c>
      <c r="V1960" s="10" t="str">
        <f t="shared" si="1"/>
        <v>2016-11</v>
      </c>
    </row>
    <row r="1961">
      <c r="A1961" s="7">
        <v>1960.0</v>
      </c>
      <c r="B1961" s="4" t="s">
        <v>4868</v>
      </c>
      <c r="C1961" s="8">
        <v>42682.0</v>
      </c>
      <c r="D1961" s="8">
        <v>42685.0</v>
      </c>
      <c r="E1961" s="4" t="s">
        <v>98</v>
      </c>
      <c r="F1961" s="4" t="s">
        <v>4869</v>
      </c>
      <c r="G1961" s="4" t="s">
        <v>4870</v>
      </c>
      <c r="H1961" s="4" t="s">
        <v>46</v>
      </c>
      <c r="I1961" s="4" t="s">
        <v>30</v>
      </c>
      <c r="J1961" s="4" t="s">
        <v>613</v>
      </c>
      <c r="K1961" s="4" t="s">
        <v>462</v>
      </c>
      <c r="L1961" s="7">
        <v>42420.0</v>
      </c>
      <c r="M1961" s="4" t="s">
        <v>83</v>
      </c>
      <c r="N1961" s="4" t="s">
        <v>1316</v>
      </c>
      <c r="O1961" s="4" t="s">
        <v>35</v>
      </c>
      <c r="P1961" s="4" t="s">
        <v>263</v>
      </c>
      <c r="Q1961" s="4" t="s">
        <v>1317</v>
      </c>
      <c r="R1961" s="9">
        <v>534.671202163735</v>
      </c>
      <c r="S1961" s="7">
        <v>3.0</v>
      </c>
      <c r="T1961" s="7">
        <v>0.0</v>
      </c>
      <c r="U1961" s="7">
        <v>160.401360649121</v>
      </c>
      <c r="V1961" s="10" t="str">
        <f t="shared" si="1"/>
        <v>2016-11</v>
      </c>
    </row>
    <row r="1962">
      <c r="A1962" s="7">
        <v>1961.0</v>
      </c>
      <c r="B1962" s="4" t="s">
        <v>4871</v>
      </c>
      <c r="C1962" s="8">
        <v>42683.0</v>
      </c>
      <c r="D1962" s="8">
        <v>42688.0</v>
      </c>
      <c r="E1962" s="4" t="s">
        <v>26</v>
      </c>
      <c r="F1962" s="4" t="s">
        <v>2900</v>
      </c>
      <c r="G1962" s="4" t="s">
        <v>2901</v>
      </c>
      <c r="H1962" s="4" t="s">
        <v>46</v>
      </c>
      <c r="I1962" s="4" t="s">
        <v>30</v>
      </c>
      <c r="J1962" s="4" t="s">
        <v>113</v>
      </c>
      <c r="K1962" s="4" t="s">
        <v>48</v>
      </c>
      <c r="L1962" s="7">
        <v>94601.0</v>
      </c>
      <c r="M1962" s="4" t="s">
        <v>49</v>
      </c>
      <c r="N1962" s="4" t="s">
        <v>4872</v>
      </c>
      <c r="O1962" s="4" t="s">
        <v>39</v>
      </c>
      <c r="P1962" s="4" t="s">
        <v>61</v>
      </c>
      <c r="Q1962" s="4" t="s">
        <v>4873</v>
      </c>
      <c r="R1962" s="9">
        <v>479.97</v>
      </c>
      <c r="S1962" s="7">
        <v>3.0</v>
      </c>
      <c r="T1962" s="7">
        <v>0.0</v>
      </c>
      <c r="U1962" s="7">
        <v>177.5889</v>
      </c>
      <c r="V1962" s="10" t="str">
        <f t="shared" si="1"/>
        <v>2016-11</v>
      </c>
    </row>
    <row r="1963">
      <c r="A1963" s="7">
        <v>1962.0</v>
      </c>
      <c r="B1963" s="4" t="s">
        <v>4874</v>
      </c>
      <c r="C1963" s="8">
        <v>42684.0</v>
      </c>
      <c r="D1963" s="8">
        <v>42686.0</v>
      </c>
      <c r="E1963" s="4" t="s">
        <v>43</v>
      </c>
      <c r="F1963" s="4" t="s">
        <v>4875</v>
      </c>
      <c r="G1963" s="4" t="s">
        <v>4876</v>
      </c>
      <c r="H1963" s="4" t="s">
        <v>29</v>
      </c>
      <c r="I1963" s="4" t="s">
        <v>30</v>
      </c>
      <c r="J1963" s="4" t="s">
        <v>362</v>
      </c>
      <c r="K1963" s="4" t="s">
        <v>48</v>
      </c>
      <c r="L1963" s="7">
        <v>94122.0</v>
      </c>
      <c r="M1963" s="4" t="s">
        <v>49</v>
      </c>
      <c r="N1963" s="4" t="s">
        <v>4877</v>
      </c>
      <c r="O1963" s="4" t="s">
        <v>51</v>
      </c>
      <c r="P1963" s="4" t="s">
        <v>52</v>
      </c>
      <c r="Q1963" s="4" t="s">
        <v>4878</v>
      </c>
      <c r="R1963" s="9">
        <v>155.82</v>
      </c>
      <c r="S1963" s="7">
        <v>7.0</v>
      </c>
      <c r="T1963" s="7">
        <v>0.0</v>
      </c>
      <c r="U1963" s="7">
        <v>42.0714</v>
      </c>
      <c r="V1963" s="10" t="str">
        <f t="shared" si="1"/>
        <v>2016-11</v>
      </c>
    </row>
    <row r="1964">
      <c r="A1964" s="7">
        <v>1963.0</v>
      </c>
      <c r="B1964" s="4" t="s">
        <v>4874</v>
      </c>
      <c r="C1964" s="8">
        <v>42684.0</v>
      </c>
      <c r="D1964" s="8">
        <v>42686.0</v>
      </c>
      <c r="E1964" s="4" t="s">
        <v>43</v>
      </c>
      <c r="F1964" s="4" t="s">
        <v>4875</v>
      </c>
      <c r="G1964" s="4" t="s">
        <v>4876</v>
      </c>
      <c r="H1964" s="4" t="s">
        <v>29</v>
      </c>
      <c r="I1964" s="4" t="s">
        <v>30</v>
      </c>
      <c r="J1964" s="4" t="s">
        <v>362</v>
      </c>
      <c r="K1964" s="4" t="s">
        <v>48</v>
      </c>
      <c r="L1964" s="7">
        <v>94122.0</v>
      </c>
      <c r="M1964" s="4" t="s">
        <v>49</v>
      </c>
      <c r="N1964" s="4" t="s">
        <v>2915</v>
      </c>
      <c r="O1964" s="4" t="s">
        <v>51</v>
      </c>
      <c r="P1964" s="4" t="s">
        <v>76</v>
      </c>
      <c r="Q1964" s="4" t="s">
        <v>2916</v>
      </c>
      <c r="R1964" s="9">
        <v>70.008</v>
      </c>
      <c r="S1964" s="7">
        <v>3.0</v>
      </c>
      <c r="T1964" s="7">
        <v>0.2</v>
      </c>
      <c r="U1964" s="7">
        <v>24.5028</v>
      </c>
      <c r="V1964" s="10" t="str">
        <f t="shared" si="1"/>
        <v>2016-11</v>
      </c>
    </row>
    <row r="1965">
      <c r="A1965" s="7">
        <v>1964.0</v>
      </c>
      <c r="B1965" s="4" t="s">
        <v>4879</v>
      </c>
      <c r="C1965" s="8">
        <v>42684.0</v>
      </c>
      <c r="D1965" s="8">
        <v>42686.0</v>
      </c>
      <c r="E1965" s="4" t="s">
        <v>43</v>
      </c>
      <c r="F1965" s="4" t="s">
        <v>243</v>
      </c>
      <c r="G1965" s="4" t="s">
        <v>244</v>
      </c>
      <c r="H1965" s="4" t="s">
        <v>112</v>
      </c>
      <c r="I1965" s="4" t="s">
        <v>30</v>
      </c>
      <c r="J1965" s="4" t="s">
        <v>362</v>
      </c>
      <c r="K1965" s="4" t="s">
        <v>48</v>
      </c>
      <c r="L1965" s="7">
        <v>94122.0</v>
      </c>
      <c r="M1965" s="4" t="s">
        <v>49</v>
      </c>
      <c r="N1965" s="4" t="s">
        <v>3768</v>
      </c>
      <c r="O1965" s="4" t="s">
        <v>51</v>
      </c>
      <c r="P1965" s="4" t="s">
        <v>76</v>
      </c>
      <c r="Q1965" s="4" t="s">
        <v>3769</v>
      </c>
      <c r="R1965" s="9">
        <v>13.216</v>
      </c>
      <c r="S1965" s="7">
        <v>4.0</v>
      </c>
      <c r="T1965" s="7">
        <v>0.2</v>
      </c>
      <c r="U1965" s="7">
        <v>4.4604</v>
      </c>
      <c r="V1965" s="10" t="str">
        <f t="shared" si="1"/>
        <v>2016-11</v>
      </c>
    </row>
    <row r="1966">
      <c r="A1966" s="7">
        <v>1965.0</v>
      </c>
      <c r="B1966" s="4" t="s">
        <v>4879</v>
      </c>
      <c r="C1966" s="8">
        <v>42684.0</v>
      </c>
      <c r="D1966" s="8">
        <v>42686.0</v>
      </c>
      <c r="E1966" s="4" t="s">
        <v>43</v>
      </c>
      <c r="F1966" s="4" t="s">
        <v>243</v>
      </c>
      <c r="G1966" s="4" t="s">
        <v>244</v>
      </c>
      <c r="H1966" s="4" t="s">
        <v>112</v>
      </c>
      <c r="I1966" s="4" t="s">
        <v>30</v>
      </c>
      <c r="J1966" s="4" t="s">
        <v>362</v>
      </c>
      <c r="K1966" s="4" t="s">
        <v>48</v>
      </c>
      <c r="L1966" s="7">
        <v>94122.0</v>
      </c>
      <c r="M1966" s="4" t="s">
        <v>49</v>
      </c>
      <c r="N1966" s="4" t="s">
        <v>4880</v>
      </c>
      <c r="O1966" s="4" t="s">
        <v>51</v>
      </c>
      <c r="P1966" s="4" t="s">
        <v>124</v>
      </c>
      <c r="Q1966" s="4" t="s">
        <v>4881</v>
      </c>
      <c r="R1966" s="9">
        <v>32.4</v>
      </c>
      <c r="S1966" s="7">
        <v>5.0</v>
      </c>
      <c r="T1966" s="7">
        <v>0.0</v>
      </c>
      <c r="U1966" s="7">
        <v>15.552</v>
      </c>
      <c r="V1966" s="10" t="str">
        <f t="shared" si="1"/>
        <v>2016-11</v>
      </c>
    </row>
    <row r="1967">
      <c r="A1967" s="7">
        <v>1966.0</v>
      </c>
      <c r="B1967" s="4" t="s">
        <v>4882</v>
      </c>
      <c r="C1967" s="8">
        <v>42684.0</v>
      </c>
      <c r="D1967" s="8">
        <v>42689.0</v>
      </c>
      <c r="E1967" s="4" t="s">
        <v>26</v>
      </c>
      <c r="F1967" s="4" t="s">
        <v>4883</v>
      </c>
      <c r="G1967" s="4" t="s">
        <v>4884</v>
      </c>
      <c r="H1967" s="4" t="s">
        <v>46</v>
      </c>
      <c r="I1967" s="4" t="s">
        <v>30</v>
      </c>
      <c r="J1967" s="4" t="s">
        <v>4885</v>
      </c>
      <c r="K1967" s="4" t="s">
        <v>255</v>
      </c>
      <c r="L1967" s="7">
        <v>31088.0</v>
      </c>
      <c r="M1967" s="4" t="s">
        <v>83</v>
      </c>
      <c r="N1967" s="4" t="s">
        <v>3057</v>
      </c>
      <c r="O1967" s="4" t="s">
        <v>51</v>
      </c>
      <c r="P1967" s="4" t="s">
        <v>93</v>
      </c>
      <c r="Q1967" s="4" t="s">
        <v>3058</v>
      </c>
      <c r="R1967" s="9">
        <v>30.7853484794231</v>
      </c>
      <c r="S1967" s="7">
        <v>7.0</v>
      </c>
      <c r="T1967" s="7">
        <v>0.0</v>
      </c>
      <c r="U1967" s="7">
        <v>7.69633711985578</v>
      </c>
      <c r="V1967" s="10" t="str">
        <f t="shared" si="1"/>
        <v>2016-11</v>
      </c>
    </row>
    <row r="1968">
      <c r="A1968" s="7">
        <v>1967.0</v>
      </c>
      <c r="B1968" s="4" t="s">
        <v>4886</v>
      </c>
      <c r="C1968" s="8">
        <v>42684.0</v>
      </c>
      <c r="D1968" s="8">
        <v>42686.0</v>
      </c>
      <c r="E1968" s="4" t="s">
        <v>98</v>
      </c>
      <c r="F1968" s="4" t="s">
        <v>4887</v>
      </c>
      <c r="G1968" s="4" t="s">
        <v>4888</v>
      </c>
      <c r="H1968" s="4" t="s">
        <v>46</v>
      </c>
      <c r="I1968" s="4" t="s">
        <v>30</v>
      </c>
      <c r="J1968" s="4" t="s">
        <v>156</v>
      </c>
      <c r="K1968" s="4" t="s">
        <v>157</v>
      </c>
      <c r="L1968" s="7">
        <v>43615.0</v>
      </c>
      <c r="M1968" s="4" t="s">
        <v>33</v>
      </c>
      <c r="N1968" s="4" t="s">
        <v>4607</v>
      </c>
      <c r="O1968" s="4" t="s">
        <v>51</v>
      </c>
      <c r="P1968" s="4" t="s">
        <v>635</v>
      </c>
      <c r="Q1968" s="4" t="s">
        <v>1319</v>
      </c>
      <c r="R1968" s="9">
        <v>16.6220905349794</v>
      </c>
      <c r="S1968" s="7">
        <v>5.0</v>
      </c>
      <c r="T1968" s="7">
        <v>0.2</v>
      </c>
      <c r="U1968" s="7">
        <v>-3.73997037037037</v>
      </c>
      <c r="V1968" s="10" t="str">
        <f t="shared" si="1"/>
        <v>2016-11</v>
      </c>
    </row>
    <row r="1969">
      <c r="A1969" s="7">
        <v>1968.0</v>
      </c>
      <c r="B1969" s="4" t="s">
        <v>4886</v>
      </c>
      <c r="C1969" s="8">
        <v>42684.0</v>
      </c>
      <c r="D1969" s="8">
        <v>42686.0</v>
      </c>
      <c r="E1969" s="4" t="s">
        <v>98</v>
      </c>
      <c r="F1969" s="4" t="s">
        <v>4887</v>
      </c>
      <c r="G1969" s="4" t="s">
        <v>4888</v>
      </c>
      <c r="H1969" s="4" t="s">
        <v>46</v>
      </c>
      <c r="I1969" s="4" t="s">
        <v>30</v>
      </c>
      <c r="J1969" s="4" t="s">
        <v>156</v>
      </c>
      <c r="K1969" s="4" t="s">
        <v>157</v>
      </c>
      <c r="L1969" s="7">
        <v>43615.0</v>
      </c>
      <c r="M1969" s="4" t="s">
        <v>33</v>
      </c>
      <c r="N1969" s="4" t="s">
        <v>825</v>
      </c>
      <c r="O1969" s="4" t="s">
        <v>51</v>
      </c>
      <c r="P1969" s="4" t="s">
        <v>52</v>
      </c>
      <c r="Q1969" s="4" t="s">
        <v>826</v>
      </c>
      <c r="R1969" s="9">
        <v>44.0124049382716</v>
      </c>
      <c r="S1969" s="7">
        <v>3.0</v>
      </c>
      <c r="T1969" s="7">
        <v>0.2</v>
      </c>
      <c r="U1969" s="7">
        <v>-2.75077530864198</v>
      </c>
      <c r="V1969" s="10" t="str">
        <f t="shared" si="1"/>
        <v>2016-11</v>
      </c>
    </row>
    <row r="1970">
      <c r="A1970" s="7">
        <v>1969.0</v>
      </c>
      <c r="B1970" s="4" t="s">
        <v>4889</v>
      </c>
      <c r="C1970" s="8">
        <v>42684.0</v>
      </c>
      <c r="D1970" s="8">
        <v>42688.0</v>
      </c>
      <c r="E1970" s="4" t="s">
        <v>26</v>
      </c>
      <c r="F1970" s="4" t="s">
        <v>482</v>
      </c>
      <c r="G1970" s="4" t="s">
        <v>483</v>
      </c>
      <c r="H1970" s="4" t="s">
        <v>112</v>
      </c>
      <c r="I1970" s="4" t="s">
        <v>30</v>
      </c>
      <c r="J1970" s="4" t="s">
        <v>178</v>
      </c>
      <c r="K1970" s="4" t="s">
        <v>157</v>
      </c>
      <c r="L1970" s="7">
        <v>45503.0</v>
      </c>
      <c r="M1970" s="4" t="s">
        <v>33</v>
      </c>
      <c r="N1970" s="4" t="s">
        <v>4890</v>
      </c>
      <c r="O1970" s="4" t="s">
        <v>51</v>
      </c>
      <c r="P1970" s="4" t="s">
        <v>297</v>
      </c>
      <c r="Q1970" s="4" t="s">
        <v>4891</v>
      </c>
      <c r="R1970" s="9">
        <v>10.4068740740741</v>
      </c>
      <c r="S1970" s="7">
        <v>4.0</v>
      </c>
      <c r="T1970" s="7">
        <v>0.2</v>
      </c>
      <c r="U1970" s="7">
        <v>3.77249185185185</v>
      </c>
      <c r="V1970" s="10" t="str">
        <f t="shared" si="1"/>
        <v>2016-11</v>
      </c>
    </row>
    <row r="1971">
      <c r="A1971" s="7">
        <v>1970.0</v>
      </c>
      <c r="B1971" s="4" t="s">
        <v>4889</v>
      </c>
      <c r="C1971" s="8">
        <v>42684.0</v>
      </c>
      <c r="D1971" s="8">
        <v>42688.0</v>
      </c>
      <c r="E1971" s="4" t="s">
        <v>26</v>
      </c>
      <c r="F1971" s="4" t="s">
        <v>482</v>
      </c>
      <c r="G1971" s="4" t="s">
        <v>483</v>
      </c>
      <c r="H1971" s="4" t="s">
        <v>112</v>
      </c>
      <c r="I1971" s="4" t="s">
        <v>30</v>
      </c>
      <c r="J1971" s="4" t="s">
        <v>178</v>
      </c>
      <c r="K1971" s="4" t="s">
        <v>157</v>
      </c>
      <c r="L1971" s="7">
        <v>45503.0</v>
      </c>
      <c r="M1971" s="4" t="s">
        <v>33</v>
      </c>
      <c r="N1971" s="4" t="s">
        <v>4892</v>
      </c>
      <c r="O1971" s="4" t="s">
        <v>39</v>
      </c>
      <c r="P1971" s="4" t="s">
        <v>40</v>
      </c>
      <c r="Q1971" s="4" t="s">
        <v>4893</v>
      </c>
      <c r="R1971" s="9">
        <v>47.3797333333333</v>
      </c>
      <c r="S1971" s="7">
        <v>7.0</v>
      </c>
      <c r="T1971" s="7">
        <v>0.4</v>
      </c>
      <c r="U1971" s="7">
        <v>-11.0552711111111</v>
      </c>
      <c r="V1971" s="10" t="str">
        <f t="shared" si="1"/>
        <v>2016-11</v>
      </c>
    </row>
    <row r="1972">
      <c r="A1972" s="7">
        <v>1971.0</v>
      </c>
      <c r="B1972" s="4" t="s">
        <v>4889</v>
      </c>
      <c r="C1972" s="8">
        <v>42684.0</v>
      </c>
      <c r="D1972" s="8">
        <v>42688.0</v>
      </c>
      <c r="E1972" s="4" t="s">
        <v>26</v>
      </c>
      <c r="F1972" s="4" t="s">
        <v>482</v>
      </c>
      <c r="G1972" s="4" t="s">
        <v>483</v>
      </c>
      <c r="H1972" s="4" t="s">
        <v>112</v>
      </c>
      <c r="I1972" s="4" t="s">
        <v>30</v>
      </c>
      <c r="J1972" s="4" t="s">
        <v>178</v>
      </c>
      <c r="K1972" s="4" t="s">
        <v>157</v>
      </c>
      <c r="L1972" s="7">
        <v>45503.0</v>
      </c>
      <c r="M1972" s="4" t="s">
        <v>33</v>
      </c>
      <c r="N1972" s="4" t="s">
        <v>195</v>
      </c>
      <c r="O1972" s="4" t="s">
        <v>51</v>
      </c>
      <c r="P1972" s="4" t="s">
        <v>124</v>
      </c>
      <c r="Q1972" s="4" t="s">
        <v>196</v>
      </c>
      <c r="R1972" s="9">
        <v>101.141807407407</v>
      </c>
      <c r="S1972" s="7">
        <v>2.0</v>
      </c>
      <c r="T1972" s="7">
        <v>0.2</v>
      </c>
      <c r="U1972" s="7">
        <v>36.6639051851852</v>
      </c>
      <c r="V1972" s="10" t="str">
        <f t="shared" si="1"/>
        <v>2016-11</v>
      </c>
    </row>
    <row r="1973">
      <c r="A1973" s="7">
        <v>1972.0</v>
      </c>
      <c r="B1973" s="4" t="s">
        <v>4889</v>
      </c>
      <c r="C1973" s="8">
        <v>42684.0</v>
      </c>
      <c r="D1973" s="8">
        <v>42688.0</v>
      </c>
      <c r="E1973" s="4" t="s">
        <v>26</v>
      </c>
      <c r="F1973" s="4" t="s">
        <v>482</v>
      </c>
      <c r="G1973" s="4" t="s">
        <v>483</v>
      </c>
      <c r="H1973" s="4" t="s">
        <v>112</v>
      </c>
      <c r="I1973" s="4" t="s">
        <v>30</v>
      </c>
      <c r="J1973" s="4" t="s">
        <v>178</v>
      </c>
      <c r="K1973" s="4" t="s">
        <v>157</v>
      </c>
      <c r="L1973" s="7">
        <v>45503.0</v>
      </c>
      <c r="M1973" s="4" t="s">
        <v>33</v>
      </c>
      <c r="N1973" s="4" t="s">
        <v>1345</v>
      </c>
      <c r="O1973" s="4" t="s">
        <v>51</v>
      </c>
      <c r="P1973" s="4" t="s">
        <v>124</v>
      </c>
      <c r="Q1973" s="4" t="s">
        <v>1346</v>
      </c>
      <c r="R1973" s="9">
        <v>25.1228444444444</v>
      </c>
      <c r="S1973" s="7">
        <v>3.0</v>
      </c>
      <c r="T1973" s="7">
        <v>0.2</v>
      </c>
      <c r="U1973" s="7">
        <v>8.47896</v>
      </c>
      <c r="V1973" s="10" t="str">
        <f t="shared" si="1"/>
        <v>2016-11</v>
      </c>
    </row>
    <row r="1974">
      <c r="A1974" s="7">
        <v>1973.0</v>
      </c>
      <c r="B1974" s="4" t="s">
        <v>4889</v>
      </c>
      <c r="C1974" s="8">
        <v>42684.0</v>
      </c>
      <c r="D1974" s="8">
        <v>42688.0</v>
      </c>
      <c r="E1974" s="4" t="s">
        <v>26</v>
      </c>
      <c r="F1974" s="4" t="s">
        <v>482</v>
      </c>
      <c r="G1974" s="4" t="s">
        <v>483</v>
      </c>
      <c r="H1974" s="4" t="s">
        <v>112</v>
      </c>
      <c r="I1974" s="4" t="s">
        <v>30</v>
      </c>
      <c r="J1974" s="4" t="s">
        <v>178</v>
      </c>
      <c r="K1974" s="4" t="s">
        <v>157</v>
      </c>
      <c r="L1974" s="7">
        <v>45503.0</v>
      </c>
      <c r="M1974" s="4" t="s">
        <v>33</v>
      </c>
      <c r="N1974" s="4" t="s">
        <v>3755</v>
      </c>
      <c r="O1974" s="4" t="s">
        <v>51</v>
      </c>
      <c r="P1974" s="4" t="s">
        <v>283</v>
      </c>
      <c r="Q1974" s="4" t="s">
        <v>3756</v>
      </c>
      <c r="R1974" s="9">
        <v>378.152559670782</v>
      </c>
      <c r="S1974" s="7">
        <v>4.0</v>
      </c>
      <c r="T1974" s="7">
        <v>0.2</v>
      </c>
      <c r="U1974" s="7">
        <v>33.0883489711934</v>
      </c>
      <c r="V1974" s="10" t="str">
        <f t="shared" si="1"/>
        <v>2016-11</v>
      </c>
    </row>
    <row r="1975">
      <c r="A1975" s="7">
        <v>1974.0</v>
      </c>
      <c r="B1975" s="4" t="s">
        <v>4889</v>
      </c>
      <c r="C1975" s="8">
        <v>42684.0</v>
      </c>
      <c r="D1975" s="8">
        <v>42688.0</v>
      </c>
      <c r="E1975" s="4" t="s">
        <v>26</v>
      </c>
      <c r="F1975" s="4" t="s">
        <v>482</v>
      </c>
      <c r="G1975" s="4" t="s">
        <v>483</v>
      </c>
      <c r="H1975" s="4" t="s">
        <v>112</v>
      </c>
      <c r="I1975" s="4" t="s">
        <v>30</v>
      </c>
      <c r="J1975" s="4" t="s">
        <v>178</v>
      </c>
      <c r="K1975" s="4" t="s">
        <v>157</v>
      </c>
      <c r="L1975" s="7">
        <v>45503.0</v>
      </c>
      <c r="M1975" s="4" t="s">
        <v>33</v>
      </c>
      <c r="N1975" s="4" t="s">
        <v>4894</v>
      </c>
      <c r="O1975" s="4" t="s">
        <v>35</v>
      </c>
      <c r="P1975" s="4" t="s">
        <v>121</v>
      </c>
      <c r="Q1975" s="4" t="s">
        <v>4895</v>
      </c>
      <c r="R1975" s="9">
        <v>167.449494650206</v>
      </c>
      <c r="S1975" s="7">
        <v>7.0</v>
      </c>
      <c r="T1975" s="7">
        <v>0.2</v>
      </c>
      <c r="U1975" s="7">
        <v>33.4898989300412</v>
      </c>
      <c r="V1975" s="10" t="str">
        <f t="shared" si="1"/>
        <v>2016-11</v>
      </c>
    </row>
    <row r="1976">
      <c r="A1976" s="7">
        <v>1975.0</v>
      </c>
      <c r="B1976" s="4" t="s">
        <v>4889</v>
      </c>
      <c r="C1976" s="8">
        <v>42684.0</v>
      </c>
      <c r="D1976" s="8">
        <v>42688.0</v>
      </c>
      <c r="E1976" s="4" t="s">
        <v>26</v>
      </c>
      <c r="F1976" s="4" t="s">
        <v>482</v>
      </c>
      <c r="G1976" s="4" t="s">
        <v>483</v>
      </c>
      <c r="H1976" s="4" t="s">
        <v>112</v>
      </c>
      <c r="I1976" s="4" t="s">
        <v>30</v>
      </c>
      <c r="J1976" s="4" t="s">
        <v>178</v>
      </c>
      <c r="K1976" s="4" t="s">
        <v>157</v>
      </c>
      <c r="L1976" s="7">
        <v>45503.0</v>
      </c>
      <c r="M1976" s="4" t="s">
        <v>33</v>
      </c>
      <c r="N1976" s="4" t="s">
        <v>4896</v>
      </c>
      <c r="O1976" s="4" t="s">
        <v>51</v>
      </c>
      <c r="P1976" s="4" t="s">
        <v>124</v>
      </c>
      <c r="Q1976" s="4" t="s">
        <v>4897</v>
      </c>
      <c r="R1976" s="9">
        <v>5.22150452674897</v>
      </c>
      <c r="S1976" s="7">
        <v>1.0</v>
      </c>
      <c r="T1976" s="7">
        <v>0.2</v>
      </c>
      <c r="U1976" s="7">
        <v>1.8927953909465</v>
      </c>
      <c r="V1976" s="10" t="str">
        <f t="shared" si="1"/>
        <v>2016-11</v>
      </c>
    </row>
    <row r="1977">
      <c r="A1977" s="7">
        <v>1976.0</v>
      </c>
      <c r="B1977" s="4" t="s">
        <v>4889</v>
      </c>
      <c r="C1977" s="8">
        <v>42684.0</v>
      </c>
      <c r="D1977" s="8">
        <v>42688.0</v>
      </c>
      <c r="E1977" s="4" t="s">
        <v>26</v>
      </c>
      <c r="F1977" s="4" t="s">
        <v>482</v>
      </c>
      <c r="G1977" s="4" t="s">
        <v>483</v>
      </c>
      <c r="H1977" s="4" t="s">
        <v>112</v>
      </c>
      <c r="I1977" s="4" t="s">
        <v>30</v>
      </c>
      <c r="J1977" s="4" t="s">
        <v>178</v>
      </c>
      <c r="K1977" s="4" t="s">
        <v>157</v>
      </c>
      <c r="L1977" s="7">
        <v>45503.0</v>
      </c>
      <c r="M1977" s="4" t="s">
        <v>33</v>
      </c>
      <c r="N1977" s="4" t="s">
        <v>4898</v>
      </c>
      <c r="O1977" s="4" t="s">
        <v>39</v>
      </c>
      <c r="P1977" s="4" t="s">
        <v>61</v>
      </c>
      <c r="Q1977" s="4" t="s">
        <v>4899</v>
      </c>
      <c r="R1977" s="9">
        <v>202.039703703704</v>
      </c>
      <c r="S1977" s="7">
        <v>7.0</v>
      </c>
      <c r="T1977" s="7">
        <v>0.2</v>
      </c>
      <c r="U1977" s="7">
        <v>-32.8314518518519</v>
      </c>
      <c r="V1977" s="10" t="str">
        <f t="shared" si="1"/>
        <v>2016-11</v>
      </c>
    </row>
    <row r="1978">
      <c r="A1978" s="7">
        <v>1977.0</v>
      </c>
      <c r="B1978" s="4" t="s">
        <v>4889</v>
      </c>
      <c r="C1978" s="8">
        <v>42684.0</v>
      </c>
      <c r="D1978" s="8">
        <v>42688.0</v>
      </c>
      <c r="E1978" s="4" t="s">
        <v>26</v>
      </c>
      <c r="F1978" s="4" t="s">
        <v>482</v>
      </c>
      <c r="G1978" s="4" t="s">
        <v>483</v>
      </c>
      <c r="H1978" s="4" t="s">
        <v>112</v>
      </c>
      <c r="I1978" s="4" t="s">
        <v>30</v>
      </c>
      <c r="J1978" s="4" t="s">
        <v>178</v>
      </c>
      <c r="K1978" s="4" t="s">
        <v>157</v>
      </c>
      <c r="L1978" s="7">
        <v>45503.0</v>
      </c>
      <c r="M1978" s="4" t="s">
        <v>33</v>
      </c>
      <c r="N1978" s="4" t="s">
        <v>2658</v>
      </c>
      <c r="O1978" s="4" t="s">
        <v>51</v>
      </c>
      <c r="P1978" s="4" t="s">
        <v>76</v>
      </c>
      <c r="Q1978" s="4" t="s">
        <v>2659</v>
      </c>
      <c r="R1978" s="9">
        <v>78.9187950617284</v>
      </c>
      <c r="S1978" s="7">
        <v>7.0</v>
      </c>
      <c r="T1978" s="7">
        <v>0.7</v>
      </c>
      <c r="U1978" s="7">
        <v>-52.6125300411523</v>
      </c>
      <c r="V1978" s="10" t="str">
        <f t="shared" si="1"/>
        <v>2016-11</v>
      </c>
    </row>
    <row r="1979">
      <c r="A1979" s="7">
        <v>1978.0</v>
      </c>
      <c r="B1979" s="4" t="s">
        <v>4900</v>
      </c>
      <c r="C1979" s="8">
        <v>42684.0</v>
      </c>
      <c r="D1979" s="8">
        <v>42688.0</v>
      </c>
      <c r="E1979" s="4" t="s">
        <v>26</v>
      </c>
      <c r="F1979" s="4" t="s">
        <v>3612</v>
      </c>
      <c r="G1979" s="4" t="s">
        <v>3613</v>
      </c>
      <c r="H1979" s="4" t="s">
        <v>46</v>
      </c>
      <c r="I1979" s="4" t="s">
        <v>30</v>
      </c>
      <c r="J1979" s="4" t="s">
        <v>455</v>
      </c>
      <c r="K1979" s="4" t="s">
        <v>58</v>
      </c>
      <c r="L1979" s="7">
        <v>77036.0</v>
      </c>
      <c r="M1979" s="4" t="s">
        <v>59</v>
      </c>
      <c r="N1979" s="4" t="s">
        <v>4901</v>
      </c>
      <c r="O1979" s="4" t="s">
        <v>39</v>
      </c>
      <c r="P1979" s="4" t="s">
        <v>61</v>
      </c>
      <c r="Q1979" s="4" t="s">
        <v>4902</v>
      </c>
      <c r="R1979" s="9">
        <v>316.117833744856</v>
      </c>
      <c r="S1979" s="7">
        <v>7.0</v>
      </c>
      <c r="T1979" s="7">
        <v>0.2</v>
      </c>
      <c r="U1979" s="7">
        <v>55.3206209053498</v>
      </c>
      <c r="V1979" s="10" t="str">
        <f t="shared" si="1"/>
        <v>2016-11</v>
      </c>
    </row>
    <row r="1980">
      <c r="A1980" s="7">
        <v>1979.0</v>
      </c>
      <c r="B1980" s="4" t="s">
        <v>4903</v>
      </c>
      <c r="C1980" s="8">
        <v>42684.0</v>
      </c>
      <c r="D1980" s="8">
        <v>42688.0</v>
      </c>
      <c r="E1980" s="4" t="s">
        <v>26</v>
      </c>
      <c r="F1980" s="4" t="s">
        <v>4904</v>
      </c>
      <c r="G1980" s="4" t="s">
        <v>4905</v>
      </c>
      <c r="H1980" s="4" t="s">
        <v>29</v>
      </c>
      <c r="I1980" s="4" t="s">
        <v>30</v>
      </c>
      <c r="J1980" s="4" t="s">
        <v>178</v>
      </c>
      <c r="K1980" s="4" t="s">
        <v>1155</v>
      </c>
      <c r="L1980" s="7">
        <v>65807.0</v>
      </c>
      <c r="M1980" s="4" t="s">
        <v>59</v>
      </c>
      <c r="N1980" s="4" t="s">
        <v>2358</v>
      </c>
      <c r="O1980" s="4" t="s">
        <v>35</v>
      </c>
      <c r="P1980" s="4" t="s">
        <v>121</v>
      </c>
      <c r="Q1980" s="4" t="s">
        <v>2359</v>
      </c>
      <c r="R1980" s="9">
        <v>42.1198353909465</v>
      </c>
      <c r="S1980" s="7">
        <v>2.0</v>
      </c>
      <c r="T1980" s="7">
        <v>0.0</v>
      </c>
      <c r="U1980" s="7">
        <v>19.3751242798354</v>
      </c>
      <c r="V1980" s="10" t="str">
        <f t="shared" si="1"/>
        <v>2016-11</v>
      </c>
    </row>
    <row r="1981">
      <c r="A1981" s="7">
        <v>1980.0</v>
      </c>
      <c r="B1981" s="4" t="s">
        <v>4903</v>
      </c>
      <c r="C1981" s="8">
        <v>42684.0</v>
      </c>
      <c r="D1981" s="8">
        <v>42688.0</v>
      </c>
      <c r="E1981" s="4" t="s">
        <v>26</v>
      </c>
      <c r="F1981" s="4" t="s">
        <v>4904</v>
      </c>
      <c r="G1981" s="4" t="s">
        <v>4905</v>
      </c>
      <c r="H1981" s="4" t="s">
        <v>29</v>
      </c>
      <c r="I1981" s="4" t="s">
        <v>30</v>
      </c>
      <c r="J1981" s="4" t="s">
        <v>178</v>
      </c>
      <c r="K1981" s="4" t="s">
        <v>1155</v>
      </c>
      <c r="L1981" s="7">
        <v>65807.0</v>
      </c>
      <c r="M1981" s="4" t="s">
        <v>59</v>
      </c>
      <c r="N1981" s="4" t="s">
        <v>3889</v>
      </c>
      <c r="O1981" s="4" t="s">
        <v>51</v>
      </c>
      <c r="P1981" s="4" t="s">
        <v>76</v>
      </c>
      <c r="Q1981" s="4" t="s">
        <v>3890</v>
      </c>
      <c r="R1981" s="9">
        <v>92.5507160493827</v>
      </c>
      <c r="S1981" s="7">
        <v>2.0</v>
      </c>
      <c r="T1981" s="7">
        <v>0.0</v>
      </c>
      <c r="U1981" s="7">
        <v>44.4243437037037</v>
      </c>
      <c r="V1981" s="10" t="str">
        <f t="shared" si="1"/>
        <v>2016-11</v>
      </c>
    </row>
    <row r="1982">
      <c r="A1982" s="7">
        <v>1981.0</v>
      </c>
      <c r="B1982" s="4" t="s">
        <v>4906</v>
      </c>
      <c r="C1982" s="8">
        <v>42684.0</v>
      </c>
      <c r="D1982" s="8">
        <v>42688.0</v>
      </c>
      <c r="E1982" s="4" t="s">
        <v>26</v>
      </c>
      <c r="F1982" s="4" t="s">
        <v>2210</v>
      </c>
      <c r="G1982" s="4" t="s">
        <v>2211</v>
      </c>
      <c r="H1982" s="4" t="s">
        <v>29</v>
      </c>
      <c r="I1982" s="4" t="s">
        <v>30</v>
      </c>
      <c r="J1982" s="4" t="s">
        <v>222</v>
      </c>
      <c r="K1982" s="4" t="s">
        <v>223</v>
      </c>
      <c r="L1982" s="7">
        <v>10011.0</v>
      </c>
      <c r="M1982" s="4" t="s">
        <v>33</v>
      </c>
      <c r="N1982" s="4" t="s">
        <v>4703</v>
      </c>
      <c r="O1982" s="4" t="s">
        <v>51</v>
      </c>
      <c r="P1982" s="4" t="s">
        <v>76</v>
      </c>
      <c r="Q1982" s="4" t="s">
        <v>4704</v>
      </c>
      <c r="R1982" s="9">
        <v>22.9999144032922</v>
      </c>
      <c r="S1982" s="7">
        <v>1.0</v>
      </c>
      <c r="T1982" s="7">
        <v>0.2</v>
      </c>
      <c r="U1982" s="7">
        <v>8.33746897119342</v>
      </c>
      <c r="V1982" s="10" t="str">
        <f t="shared" si="1"/>
        <v>2016-11</v>
      </c>
    </row>
    <row r="1983">
      <c r="A1983" s="7">
        <v>1982.0</v>
      </c>
      <c r="B1983" s="4" t="s">
        <v>4906</v>
      </c>
      <c r="C1983" s="8">
        <v>42684.0</v>
      </c>
      <c r="D1983" s="8">
        <v>42688.0</v>
      </c>
      <c r="E1983" s="4" t="s">
        <v>26</v>
      </c>
      <c r="F1983" s="4" t="s">
        <v>2210</v>
      </c>
      <c r="G1983" s="4" t="s">
        <v>2211</v>
      </c>
      <c r="H1983" s="4" t="s">
        <v>29</v>
      </c>
      <c r="I1983" s="4" t="s">
        <v>30</v>
      </c>
      <c r="J1983" s="4" t="s">
        <v>222</v>
      </c>
      <c r="K1983" s="4" t="s">
        <v>223</v>
      </c>
      <c r="L1983" s="7">
        <v>10011.0</v>
      </c>
      <c r="M1983" s="4" t="s">
        <v>33</v>
      </c>
      <c r="N1983" s="4" t="s">
        <v>4907</v>
      </c>
      <c r="O1983" s="4" t="s">
        <v>51</v>
      </c>
      <c r="P1983" s="4" t="s">
        <v>76</v>
      </c>
      <c r="Q1983" s="4" t="s">
        <v>4908</v>
      </c>
      <c r="R1983" s="9">
        <v>56.2892641975309</v>
      </c>
      <c r="S1983" s="7">
        <v>3.0</v>
      </c>
      <c r="T1983" s="7">
        <v>0.2</v>
      </c>
      <c r="U1983" s="7">
        <v>18.9976266666667</v>
      </c>
      <c r="V1983" s="10" t="str">
        <f t="shared" si="1"/>
        <v>2016-11</v>
      </c>
    </row>
    <row r="1984">
      <c r="A1984" s="7">
        <v>1983.0</v>
      </c>
      <c r="B1984" s="4" t="s">
        <v>4909</v>
      </c>
      <c r="C1984" s="8">
        <v>42684.0</v>
      </c>
      <c r="D1984" s="8">
        <v>42687.0</v>
      </c>
      <c r="E1984" s="4" t="s">
        <v>98</v>
      </c>
      <c r="F1984" s="4" t="s">
        <v>4910</v>
      </c>
      <c r="G1984" s="4" t="s">
        <v>4911</v>
      </c>
      <c r="H1984" s="4" t="s">
        <v>46</v>
      </c>
      <c r="I1984" s="4" t="s">
        <v>30</v>
      </c>
      <c r="J1984" s="4" t="s">
        <v>47</v>
      </c>
      <c r="K1984" s="4" t="s">
        <v>48</v>
      </c>
      <c r="L1984" s="7">
        <v>90036.0</v>
      </c>
      <c r="M1984" s="4" t="s">
        <v>49</v>
      </c>
      <c r="N1984" s="4" t="s">
        <v>1751</v>
      </c>
      <c r="O1984" s="4" t="s">
        <v>51</v>
      </c>
      <c r="P1984" s="4" t="s">
        <v>124</v>
      </c>
      <c r="Q1984" s="4" t="s">
        <v>1752</v>
      </c>
      <c r="R1984" s="9">
        <v>67.71</v>
      </c>
      <c r="S1984" s="7">
        <v>3.0</v>
      </c>
      <c r="T1984" s="7">
        <v>0.0</v>
      </c>
      <c r="U1984" s="7">
        <v>32.5008</v>
      </c>
      <c r="V1984" s="10" t="str">
        <f t="shared" si="1"/>
        <v>2016-11</v>
      </c>
    </row>
    <row r="1985">
      <c r="A1985" s="7">
        <v>1984.0</v>
      </c>
      <c r="B1985" s="4" t="s">
        <v>4909</v>
      </c>
      <c r="C1985" s="8">
        <v>42684.0</v>
      </c>
      <c r="D1985" s="8">
        <v>42687.0</v>
      </c>
      <c r="E1985" s="4" t="s">
        <v>98</v>
      </c>
      <c r="F1985" s="4" t="s">
        <v>4910</v>
      </c>
      <c r="G1985" s="4" t="s">
        <v>4911</v>
      </c>
      <c r="H1985" s="4" t="s">
        <v>46</v>
      </c>
      <c r="I1985" s="4" t="s">
        <v>30</v>
      </c>
      <c r="J1985" s="4" t="s">
        <v>47</v>
      </c>
      <c r="K1985" s="4" t="s">
        <v>48</v>
      </c>
      <c r="L1985" s="7">
        <v>90036.0</v>
      </c>
      <c r="M1985" s="4" t="s">
        <v>49</v>
      </c>
      <c r="N1985" s="4" t="s">
        <v>4912</v>
      </c>
      <c r="O1985" s="4" t="s">
        <v>51</v>
      </c>
      <c r="P1985" s="4" t="s">
        <v>283</v>
      </c>
      <c r="Q1985" s="4" t="s">
        <v>4913</v>
      </c>
      <c r="R1985" s="9">
        <v>129.92</v>
      </c>
      <c r="S1985" s="7">
        <v>4.0</v>
      </c>
      <c r="T1985" s="7">
        <v>0.0</v>
      </c>
      <c r="U1985" s="7">
        <v>38.976</v>
      </c>
      <c r="V1985" s="10" t="str">
        <f t="shared" si="1"/>
        <v>2016-11</v>
      </c>
    </row>
    <row r="1986">
      <c r="A1986" s="7">
        <v>1985.0</v>
      </c>
      <c r="B1986" s="4" t="s">
        <v>4909</v>
      </c>
      <c r="C1986" s="8">
        <v>42684.0</v>
      </c>
      <c r="D1986" s="8">
        <v>42687.0</v>
      </c>
      <c r="E1986" s="4" t="s">
        <v>98</v>
      </c>
      <c r="F1986" s="4" t="s">
        <v>4910</v>
      </c>
      <c r="G1986" s="4" t="s">
        <v>4911</v>
      </c>
      <c r="H1986" s="4" t="s">
        <v>46</v>
      </c>
      <c r="I1986" s="4" t="s">
        <v>30</v>
      </c>
      <c r="J1986" s="4" t="s">
        <v>47</v>
      </c>
      <c r="K1986" s="4" t="s">
        <v>48</v>
      </c>
      <c r="L1986" s="7">
        <v>90036.0</v>
      </c>
      <c r="M1986" s="4" t="s">
        <v>49</v>
      </c>
      <c r="N1986" s="4" t="s">
        <v>4914</v>
      </c>
      <c r="O1986" s="4" t="s">
        <v>35</v>
      </c>
      <c r="P1986" s="4" t="s">
        <v>121</v>
      </c>
      <c r="Q1986" s="4" t="s">
        <v>4915</v>
      </c>
      <c r="R1986" s="9">
        <v>467.46</v>
      </c>
      <c r="S1986" s="7">
        <v>9.0</v>
      </c>
      <c r="T1986" s="7">
        <v>0.0</v>
      </c>
      <c r="U1986" s="7">
        <v>191.6586</v>
      </c>
      <c r="V1986" s="10" t="str">
        <f t="shared" si="1"/>
        <v>2016-11</v>
      </c>
    </row>
    <row r="1987">
      <c r="A1987" s="7">
        <v>1986.0</v>
      </c>
      <c r="B1987" s="4" t="s">
        <v>4909</v>
      </c>
      <c r="C1987" s="8">
        <v>42684.0</v>
      </c>
      <c r="D1987" s="8">
        <v>42687.0</v>
      </c>
      <c r="E1987" s="4" t="s">
        <v>98</v>
      </c>
      <c r="F1987" s="4" t="s">
        <v>4910</v>
      </c>
      <c r="G1987" s="4" t="s">
        <v>4911</v>
      </c>
      <c r="H1987" s="4" t="s">
        <v>46</v>
      </c>
      <c r="I1987" s="4" t="s">
        <v>30</v>
      </c>
      <c r="J1987" s="4" t="s">
        <v>47</v>
      </c>
      <c r="K1987" s="4" t="s">
        <v>48</v>
      </c>
      <c r="L1987" s="7">
        <v>90036.0</v>
      </c>
      <c r="M1987" s="4" t="s">
        <v>49</v>
      </c>
      <c r="N1987" s="4" t="s">
        <v>4916</v>
      </c>
      <c r="O1987" s="4" t="s">
        <v>51</v>
      </c>
      <c r="P1987" s="4" t="s">
        <v>124</v>
      </c>
      <c r="Q1987" s="4" t="s">
        <v>4917</v>
      </c>
      <c r="R1987" s="9">
        <v>61.4</v>
      </c>
      <c r="S1987" s="7">
        <v>5.0</v>
      </c>
      <c r="T1987" s="7">
        <v>0.0</v>
      </c>
      <c r="U1987" s="7">
        <v>28.858</v>
      </c>
      <c r="V1987" s="10" t="str">
        <f t="shared" si="1"/>
        <v>2016-11</v>
      </c>
    </row>
    <row r="1988">
      <c r="A1988" s="7">
        <v>1987.0</v>
      </c>
      <c r="B1988" s="4" t="s">
        <v>4909</v>
      </c>
      <c r="C1988" s="8">
        <v>42684.0</v>
      </c>
      <c r="D1988" s="8">
        <v>42687.0</v>
      </c>
      <c r="E1988" s="4" t="s">
        <v>98</v>
      </c>
      <c r="F1988" s="4" t="s">
        <v>4910</v>
      </c>
      <c r="G1988" s="4" t="s">
        <v>4911</v>
      </c>
      <c r="H1988" s="4" t="s">
        <v>46</v>
      </c>
      <c r="I1988" s="4" t="s">
        <v>30</v>
      </c>
      <c r="J1988" s="4" t="s">
        <v>47</v>
      </c>
      <c r="K1988" s="4" t="s">
        <v>48</v>
      </c>
      <c r="L1988" s="7">
        <v>90036.0</v>
      </c>
      <c r="M1988" s="4" t="s">
        <v>49</v>
      </c>
      <c r="N1988" s="4" t="s">
        <v>673</v>
      </c>
      <c r="O1988" s="4" t="s">
        <v>51</v>
      </c>
      <c r="P1988" s="4" t="s">
        <v>52</v>
      </c>
      <c r="Q1988" s="4" t="s">
        <v>674</v>
      </c>
      <c r="R1988" s="9">
        <v>720.76</v>
      </c>
      <c r="S1988" s="7">
        <v>4.0</v>
      </c>
      <c r="T1988" s="7">
        <v>0.0</v>
      </c>
      <c r="U1988" s="7">
        <v>187.3976</v>
      </c>
      <c r="V1988" s="10" t="str">
        <f t="shared" si="1"/>
        <v>2016-11</v>
      </c>
    </row>
    <row r="1989">
      <c r="A1989" s="7">
        <v>1988.0</v>
      </c>
      <c r="B1989" s="4" t="s">
        <v>4909</v>
      </c>
      <c r="C1989" s="8">
        <v>42684.0</v>
      </c>
      <c r="D1989" s="8">
        <v>42687.0</v>
      </c>
      <c r="E1989" s="4" t="s">
        <v>98</v>
      </c>
      <c r="F1989" s="4" t="s">
        <v>4910</v>
      </c>
      <c r="G1989" s="4" t="s">
        <v>4911</v>
      </c>
      <c r="H1989" s="4" t="s">
        <v>46</v>
      </c>
      <c r="I1989" s="4" t="s">
        <v>30</v>
      </c>
      <c r="J1989" s="4" t="s">
        <v>47</v>
      </c>
      <c r="K1989" s="4" t="s">
        <v>48</v>
      </c>
      <c r="L1989" s="7">
        <v>90036.0</v>
      </c>
      <c r="M1989" s="4" t="s">
        <v>49</v>
      </c>
      <c r="N1989" s="4" t="s">
        <v>839</v>
      </c>
      <c r="O1989" s="4" t="s">
        <v>51</v>
      </c>
      <c r="P1989" s="4" t="s">
        <v>76</v>
      </c>
      <c r="Q1989" s="4" t="s">
        <v>840</v>
      </c>
      <c r="R1989" s="9">
        <v>5.184</v>
      </c>
      <c r="S1989" s="7">
        <v>3.0</v>
      </c>
      <c r="T1989" s="7">
        <v>0.2</v>
      </c>
      <c r="U1989" s="7">
        <v>1.8144</v>
      </c>
      <c r="V1989" s="10" t="str">
        <f t="shared" si="1"/>
        <v>2016-11</v>
      </c>
    </row>
    <row r="1990">
      <c r="A1990" s="7">
        <v>1989.0</v>
      </c>
      <c r="B1990" s="4" t="s">
        <v>4909</v>
      </c>
      <c r="C1990" s="8">
        <v>42684.0</v>
      </c>
      <c r="D1990" s="8">
        <v>42687.0</v>
      </c>
      <c r="E1990" s="4" t="s">
        <v>98</v>
      </c>
      <c r="F1990" s="4" t="s">
        <v>4910</v>
      </c>
      <c r="G1990" s="4" t="s">
        <v>4911</v>
      </c>
      <c r="H1990" s="4" t="s">
        <v>46</v>
      </c>
      <c r="I1990" s="4" t="s">
        <v>30</v>
      </c>
      <c r="J1990" s="4" t="s">
        <v>47</v>
      </c>
      <c r="K1990" s="4" t="s">
        <v>48</v>
      </c>
      <c r="L1990" s="7">
        <v>90036.0</v>
      </c>
      <c r="M1990" s="4" t="s">
        <v>49</v>
      </c>
      <c r="N1990" s="4" t="s">
        <v>4918</v>
      </c>
      <c r="O1990" s="4" t="s">
        <v>51</v>
      </c>
      <c r="P1990" s="4" t="s">
        <v>93</v>
      </c>
      <c r="Q1990" s="4" t="s">
        <v>4919</v>
      </c>
      <c r="R1990" s="9">
        <v>14.7</v>
      </c>
      <c r="S1990" s="7">
        <v>5.0</v>
      </c>
      <c r="T1990" s="7">
        <v>0.0</v>
      </c>
      <c r="U1990" s="7">
        <v>3.969</v>
      </c>
      <c r="V1990" s="10" t="str">
        <f t="shared" si="1"/>
        <v>2016-11</v>
      </c>
    </row>
    <row r="1991">
      <c r="A1991" s="7">
        <v>1990.0</v>
      </c>
      <c r="B1991" s="4" t="s">
        <v>4920</v>
      </c>
      <c r="C1991" s="8">
        <v>42684.0</v>
      </c>
      <c r="D1991" s="8">
        <v>42689.0</v>
      </c>
      <c r="E1991" s="4" t="s">
        <v>26</v>
      </c>
      <c r="F1991" s="4" t="s">
        <v>418</v>
      </c>
      <c r="G1991" s="4" t="s">
        <v>419</v>
      </c>
      <c r="H1991" s="4" t="s">
        <v>112</v>
      </c>
      <c r="I1991" s="4" t="s">
        <v>30</v>
      </c>
      <c r="J1991" s="4" t="s">
        <v>3393</v>
      </c>
      <c r="K1991" s="4" t="s">
        <v>48</v>
      </c>
      <c r="L1991" s="7">
        <v>95823.0</v>
      </c>
      <c r="M1991" s="4" t="s">
        <v>49</v>
      </c>
      <c r="N1991" s="4" t="s">
        <v>1232</v>
      </c>
      <c r="O1991" s="4" t="s">
        <v>35</v>
      </c>
      <c r="P1991" s="4" t="s">
        <v>121</v>
      </c>
      <c r="Q1991" s="4" t="s">
        <v>1233</v>
      </c>
      <c r="R1991" s="9">
        <v>9.98</v>
      </c>
      <c r="S1991" s="7">
        <v>1.0</v>
      </c>
      <c r="T1991" s="7">
        <v>0.0</v>
      </c>
      <c r="U1991" s="7">
        <v>2.7944</v>
      </c>
      <c r="V1991" s="10" t="str">
        <f t="shared" si="1"/>
        <v>2016-11</v>
      </c>
    </row>
    <row r="1992">
      <c r="A1992" s="7">
        <v>1991.0</v>
      </c>
      <c r="B1992" s="4" t="s">
        <v>4921</v>
      </c>
      <c r="C1992" s="8">
        <v>42684.0</v>
      </c>
      <c r="D1992" s="8">
        <v>42687.0</v>
      </c>
      <c r="E1992" s="4" t="s">
        <v>43</v>
      </c>
      <c r="F1992" s="4" t="s">
        <v>1108</v>
      </c>
      <c r="G1992" s="4" t="s">
        <v>1109</v>
      </c>
      <c r="H1992" s="4" t="s">
        <v>46</v>
      </c>
      <c r="I1992" s="4" t="s">
        <v>30</v>
      </c>
      <c r="J1992" s="4" t="s">
        <v>362</v>
      </c>
      <c r="K1992" s="4" t="s">
        <v>48</v>
      </c>
      <c r="L1992" s="7">
        <v>94110.0</v>
      </c>
      <c r="M1992" s="4" t="s">
        <v>49</v>
      </c>
      <c r="N1992" s="4" t="s">
        <v>3997</v>
      </c>
      <c r="O1992" s="4" t="s">
        <v>51</v>
      </c>
      <c r="P1992" s="4" t="s">
        <v>52</v>
      </c>
      <c r="Q1992" s="4" t="s">
        <v>3998</v>
      </c>
      <c r="R1992" s="9">
        <v>29.74</v>
      </c>
      <c r="S1992" s="7">
        <v>1.0</v>
      </c>
      <c r="T1992" s="7">
        <v>0.0</v>
      </c>
      <c r="U1992" s="7">
        <v>4.461</v>
      </c>
      <c r="V1992" s="10" t="str">
        <f t="shared" si="1"/>
        <v>2016-11</v>
      </c>
    </row>
    <row r="1993">
      <c r="A1993" s="7">
        <v>1992.0</v>
      </c>
      <c r="B1993" s="4" t="s">
        <v>4922</v>
      </c>
      <c r="C1993" s="8">
        <v>42684.0</v>
      </c>
      <c r="D1993" s="8">
        <v>42686.0</v>
      </c>
      <c r="E1993" s="4" t="s">
        <v>43</v>
      </c>
      <c r="F1993" s="4" t="s">
        <v>2574</v>
      </c>
      <c r="G1993" s="4" t="s">
        <v>2575</v>
      </c>
      <c r="H1993" s="4" t="s">
        <v>46</v>
      </c>
      <c r="I1993" s="4" t="s">
        <v>30</v>
      </c>
      <c r="J1993" s="4" t="s">
        <v>1355</v>
      </c>
      <c r="K1993" s="4" t="s">
        <v>157</v>
      </c>
      <c r="L1993" s="7">
        <v>45373.0</v>
      </c>
      <c r="M1993" s="4" t="s">
        <v>33</v>
      </c>
      <c r="N1993" s="4" t="s">
        <v>1476</v>
      </c>
      <c r="O1993" s="4" t="s">
        <v>51</v>
      </c>
      <c r="P1993" s="4" t="s">
        <v>124</v>
      </c>
      <c r="Q1993" s="4" t="s">
        <v>1477</v>
      </c>
      <c r="R1993" s="9">
        <v>35.1232</v>
      </c>
      <c r="S1993" s="7">
        <v>6.0</v>
      </c>
      <c r="T1993" s="7">
        <v>0.2</v>
      </c>
      <c r="U1993" s="7">
        <v>12.29312</v>
      </c>
      <c r="V1993" s="10" t="str">
        <f t="shared" si="1"/>
        <v>2016-11</v>
      </c>
    </row>
    <row r="1994">
      <c r="A1994" s="7">
        <v>1993.0</v>
      </c>
      <c r="B1994" s="4" t="s">
        <v>4923</v>
      </c>
      <c r="C1994" s="8">
        <v>42684.0</v>
      </c>
      <c r="D1994" s="8">
        <v>42686.0</v>
      </c>
      <c r="E1994" s="4" t="s">
        <v>43</v>
      </c>
      <c r="F1994" s="4" t="s">
        <v>4924</v>
      </c>
      <c r="G1994" s="4" t="s">
        <v>4925</v>
      </c>
      <c r="H1994" s="4" t="s">
        <v>46</v>
      </c>
      <c r="I1994" s="4" t="s">
        <v>30</v>
      </c>
      <c r="J1994" s="4" t="s">
        <v>2758</v>
      </c>
      <c r="K1994" s="4" t="s">
        <v>71</v>
      </c>
      <c r="L1994" s="7">
        <v>73120.0</v>
      </c>
      <c r="M1994" s="4" t="s">
        <v>59</v>
      </c>
      <c r="N1994" s="4" t="s">
        <v>4926</v>
      </c>
      <c r="O1994" s="4" t="s">
        <v>39</v>
      </c>
      <c r="P1994" s="4" t="s">
        <v>40</v>
      </c>
      <c r="Q1994" s="4" t="s">
        <v>4927</v>
      </c>
      <c r="R1994" s="9">
        <v>250.663835390947</v>
      </c>
      <c r="S1994" s="7">
        <v>2.0</v>
      </c>
      <c r="T1994" s="7">
        <v>0.0</v>
      </c>
      <c r="U1994" s="7">
        <v>70.185873909465</v>
      </c>
      <c r="V1994" s="10" t="str">
        <f t="shared" si="1"/>
        <v>2016-11</v>
      </c>
    </row>
    <row r="1995">
      <c r="A1995" s="7">
        <v>1994.0</v>
      </c>
      <c r="B1995" s="4" t="s">
        <v>4923</v>
      </c>
      <c r="C1995" s="8">
        <v>42684.0</v>
      </c>
      <c r="D1995" s="8">
        <v>42686.0</v>
      </c>
      <c r="E1995" s="4" t="s">
        <v>43</v>
      </c>
      <c r="F1995" s="4" t="s">
        <v>4924</v>
      </c>
      <c r="G1995" s="4" t="s">
        <v>4925</v>
      </c>
      <c r="H1995" s="4" t="s">
        <v>46</v>
      </c>
      <c r="I1995" s="4" t="s">
        <v>30</v>
      </c>
      <c r="J1995" s="4" t="s">
        <v>2758</v>
      </c>
      <c r="K1995" s="4" t="s">
        <v>71</v>
      </c>
      <c r="L1995" s="7">
        <v>73120.0</v>
      </c>
      <c r="M1995" s="4" t="s">
        <v>59</v>
      </c>
      <c r="N1995" s="4" t="s">
        <v>4928</v>
      </c>
      <c r="O1995" s="4" t="s">
        <v>35</v>
      </c>
      <c r="P1995" s="4" t="s">
        <v>36</v>
      </c>
      <c r="Q1995" s="4" t="s">
        <v>4929</v>
      </c>
      <c r="R1995" s="9">
        <v>386.147423868313</v>
      </c>
      <c r="S1995" s="7">
        <v>2.0</v>
      </c>
      <c r="T1995" s="7">
        <v>0.0</v>
      </c>
      <c r="U1995" s="7">
        <v>61.78358781893</v>
      </c>
      <c r="V1995" s="10" t="str">
        <f t="shared" si="1"/>
        <v>2016-11</v>
      </c>
    </row>
    <row r="1996">
      <c r="A1996" s="7">
        <v>1995.0</v>
      </c>
      <c r="B1996" s="4" t="s">
        <v>4930</v>
      </c>
      <c r="C1996" s="8">
        <v>42684.0</v>
      </c>
      <c r="D1996" s="8">
        <v>42688.0</v>
      </c>
      <c r="E1996" s="4" t="s">
        <v>26</v>
      </c>
      <c r="F1996" s="4" t="s">
        <v>4931</v>
      </c>
      <c r="G1996" s="4" t="s">
        <v>4932</v>
      </c>
      <c r="H1996" s="4" t="s">
        <v>46</v>
      </c>
      <c r="I1996" s="4" t="s">
        <v>30</v>
      </c>
      <c r="J1996" s="4" t="s">
        <v>222</v>
      </c>
      <c r="K1996" s="4" t="s">
        <v>223</v>
      </c>
      <c r="L1996" s="7">
        <v>10009.0</v>
      </c>
      <c r="M1996" s="4" t="s">
        <v>33</v>
      </c>
      <c r="N1996" s="4" t="s">
        <v>448</v>
      </c>
      <c r="O1996" s="4" t="s">
        <v>51</v>
      </c>
      <c r="P1996" s="4" t="s">
        <v>76</v>
      </c>
      <c r="Q1996" s="4" t="s">
        <v>449</v>
      </c>
      <c r="R1996" s="9">
        <v>4.11035390946502</v>
      </c>
      <c r="S1996" s="7">
        <v>1.0</v>
      </c>
      <c r="T1996" s="7">
        <v>0.2</v>
      </c>
      <c r="U1996" s="7">
        <v>1.54138271604938</v>
      </c>
      <c r="V1996" s="10" t="str">
        <f t="shared" si="1"/>
        <v>2016-11</v>
      </c>
    </row>
    <row r="1997">
      <c r="A1997" s="7">
        <v>1996.0</v>
      </c>
      <c r="B1997" s="4" t="s">
        <v>4930</v>
      </c>
      <c r="C1997" s="8">
        <v>42684.0</v>
      </c>
      <c r="D1997" s="8">
        <v>42688.0</v>
      </c>
      <c r="E1997" s="4" t="s">
        <v>26</v>
      </c>
      <c r="F1997" s="4" t="s">
        <v>4931</v>
      </c>
      <c r="G1997" s="4" t="s">
        <v>4932</v>
      </c>
      <c r="H1997" s="4" t="s">
        <v>46</v>
      </c>
      <c r="I1997" s="4" t="s">
        <v>30</v>
      </c>
      <c r="J1997" s="4" t="s">
        <v>222</v>
      </c>
      <c r="K1997" s="4" t="s">
        <v>223</v>
      </c>
      <c r="L1997" s="7">
        <v>10009.0</v>
      </c>
      <c r="M1997" s="4" t="s">
        <v>33</v>
      </c>
      <c r="N1997" s="4" t="s">
        <v>1189</v>
      </c>
      <c r="O1997" s="4" t="s">
        <v>39</v>
      </c>
      <c r="P1997" s="4" t="s">
        <v>40</v>
      </c>
      <c r="Q1997" s="4" t="s">
        <v>1190</v>
      </c>
      <c r="R1997" s="9">
        <v>995.891325102881</v>
      </c>
      <c r="S1997" s="7">
        <v>7.0</v>
      </c>
      <c r="T1997" s="7">
        <v>0.0</v>
      </c>
      <c r="U1997" s="7">
        <v>248.97283127572</v>
      </c>
      <c r="V1997" s="10" t="str">
        <f t="shared" si="1"/>
        <v>2016-11</v>
      </c>
    </row>
    <row r="1998">
      <c r="A1998" s="7">
        <v>1997.0</v>
      </c>
      <c r="B1998" s="4" t="s">
        <v>4933</v>
      </c>
      <c r="C1998" s="8">
        <v>42685.0</v>
      </c>
      <c r="D1998" s="8">
        <v>42690.0</v>
      </c>
      <c r="E1998" s="4" t="s">
        <v>26</v>
      </c>
      <c r="F1998" s="4" t="s">
        <v>912</v>
      </c>
      <c r="G1998" s="4" t="s">
        <v>913</v>
      </c>
      <c r="H1998" s="4" t="s">
        <v>46</v>
      </c>
      <c r="I1998" s="4" t="s">
        <v>30</v>
      </c>
      <c r="J1998" s="4" t="s">
        <v>222</v>
      </c>
      <c r="K1998" s="4" t="s">
        <v>223</v>
      </c>
      <c r="L1998" s="7">
        <v>10011.0</v>
      </c>
      <c r="M1998" s="4" t="s">
        <v>33</v>
      </c>
      <c r="N1998" s="4" t="s">
        <v>4934</v>
      </c>
      <c r="O1998" s="4" t="s">
        <v>39</v>
      </c>
      <c r="P1998" s="4" t="s">
        <v>61</v>
      </c>
      <c r="Q1998" s="4" t="s">
        <v>4935</v>
      </c>
      <c r="R1998" s="9">
        <v>67.7438888888889</v>
      </c>
      <c r="S1998" s="7">
        <v>3.0</v>
      </c>
      <c r="T1998" s="7">
        <v>0.0</v>
      </c>
      <c r="U1998" s="7">
        <v>16.9359722222222</v>
      </c>
      <c r="V1998" s="10" t="str">
        <f t="shared" si="1"/>
        <v>2016-11</v>
      </c>
    </row>
    <row r="1999">
      <c r="A1999" s="7">
        <v>1998.0</v>
      </c>
      <c r="B1999" s="4" t="s">
        <v>4933</v>
      </c>
      <c r="C1999" s="8">
        <v>42685.0</v>
      </c>
      <c r="D1999" s="8">
        <v>42690.0</v>
      </c>
      <c r="E1999" s="4" t="s">
        <v>26</v>
      </c>
      <c r="F1999" s="4" t="s">
        <v>912</v>
      </c>
      <c r="G1999" s="4" t="s">
        <v>913</v>
      </c>
      <c r="H1999" s="4" t="s">
        <v>46</v>
      </c>
      <c r="I1999" s="4" t="s">
        <v>30</v>
      </c>
      <c r="J1999" s="4" t="s">
        <v>222</v>
      </c>
      <c r="K1999" s="4" t="s">
        <v>223</v>
      </c>
      <c r="L1999" s="7">
        <v>10011.0</v>
      </c>
      <c r="M1999" s="4" t="s">
        <v>33</v>
      </c>
      <c r="N1999" s="4" t="s">
        <v>3198</v>
      </c>
      <c r="O1999" s="4" t="s">
        <v>51</v>
      </c>
      <c r="P1999" s="4" t="s">
        <v>52</v>
      </c>
      <c r="Q1999" s="4" t="s">
        <v>3199</v>
      </c>
      <c r="R1999" s="9">
        <v>94.1659259259259</v>
      </c>
      <c r="S1999" s="7">
        <v>1.0</v>
      </c>
      <c r="T1999" s="7">
        <v>0.0</v>
      </c>
      <c r="U1999" s="7">
        <v>23.5414814814815</v>
      </c>
      <c r="V1999" s="10" t="str">
        <f t="shared" si="1"/>
        <v>2016-11</v>
      </c>
    </row>
    <row r="2000">
      <c r="A2000" s="7">
        <v>1999.0</v>
      </c>
      <c r="B2000" s="4" t="s">
        <v>4936</v>
      </c>
      <c r="C2000" s="8">
        <v>42685.0</v>
      </c>
      <c r="D2000" s="8">
        <v>42691.0</v>
      </c>
      <c r="E2000" s="4" t="s">
        <v>26</v>
      </c>
      <c r="F2000" s="4" t="s">
        <v>4937</v>
      </c>
      <c r="G2000" s="4" t="s">
        <v>4938</v>
      </c>
      <c r="H2000" s="4" t="s">
        <v>29</v>
      </c>
      <c r="I2000" s="4" t="s">
        <v>30</v>
      </c>
      <c r="J2000" s="4" t="s">
        <v>384</v>
      </c>
      <c r="K2000" s="4" t="s">
        <v>385</v>
      </c>
      <c r="L2000" s="7">
        <v>60623.0</v>
      </c>
      <c r="M2000" s="4" t="s">
        <v>59</v>
      </c>
      <c r="N2000" s="4" t="s">
        <v>4939</v>
      </c>
      <c r="O2000" s="4" t="s">
        <v>39</v>
      </c>
      <c r="P2000" s="4" t="s">
        <v>61</v>
      </c>
      <c r="Q2000" s="4" t="s">
        <v>4940</v>
      </c>
      <c r="R2000" s="9">
        <v>108.408296296296</v>
      </c>
      <c r="S2000" s="7">
        <v>4.0</v>
      </c>
      <c r="T2000" s="7">
        <v>0.2</v>
      </c>
      <c r="U2000" s="7">
        <v>1.3551037037037</v>
      </c>
      <c r="V2000" s="10" t="str">
        <f t="shared" si="1"/>
        <v>2016-11</v>
      </c>
    </row>
    <row r="2001">
      <c r="A2001" s="7">
        <v>2000.0</v>
      </c>
      <c r="B2001" s="4" t="s">
        <v>4936</v>
      </c>
      <c r="C2001" s="8">
        <v>42685.0</v>
      </c>
      <c r="D2001" s="8">
        <v>42691.0</v>
      </c>
      <c r="E2001" s="4" t="s">
        <v>26</v>
      </c>
      <c r="F2001" s="4" t="s">
        <v>4937</v>
      </c>
      <c r="G2001" s="4" t="s">
        <v>4938</v>
      </c>
      <c r="H2001" s="4" t="s">
        <v>29</v>
      </c>
      <c r="I2001" s="4" t="s">
        <v>30</v>
      </c>
      <c r="J2001" s="4" t="s">
        <v>384</v>
      </c>
      <c r="K2001" s="4" t="s">
        <v>385</v>
      </c>
      <c r="L2001" s="7">
        <v>60623.0</v>
      </c>
      <c r="M2001" s="4" t="s">
        <v>59</v>
      </c>
      <c r="N2001" s="4" t="s">
        <v>1422</v>
      </c>
      <c r="O2001" s="4" t="s">
        <v>35</v>
      </c>
      <c r="P2001" s="4" t="s">
        <v>263</v>
      </c>
      <c r="Q2001" s="4" t="s">
        <v>1423</v>
      </c>
      <c r="R2001" s="9">
        <v>54.2131851851852</v>
      </c>
      <c r="S2001" s="7">
        <v>2.0</v>
      </c>
      <c r="T2001" s="7">
        <v>0.3</v>
      </c>
      <c r="U2001" s="7">
        <v>-2.32342222222222</v>
      </c>
      <c r="V2001" s="10" t="str">
        <f t="shared" si="1"/>
        <v>2016-11</v>
      </c>
    </row>
    <row r="2002">
      <c r="A2002" s="7">
        <v>2001.0</v>
      </c>
      <c r="B2002" s="4" t="s">
        <v>4941</v>
      </c>
      <c r="C2002" s="8">
        <v>42685.0</v>
      </c>
      <c r="D2002" s="8">
        <v>42690.0</v>
      </c>
      <c r="E2002" s="4" t="s">
        <v>26</v>
      </c>
      <c r="F2002" s="4" t="s">
        <v>2230</v>
      </c>
      <c r="G2002" s="4" t="s">
        <v>2231</v>
      </c>
      <c r="H2002" s="4" t="s">
        <v>46</v>
      </c>
      <c r="I2002" s="4" t="s">
        <v>30</v>
      </c>
      <c r="J2002" s="4" t="s">
        <v>1461</v>
      </c>
      <c r="K2002" s="4" t="s">
        <v>884</v>
      </c>
      <c r="L2002" s="7">
        <v>48234.0</v>
      </c>
      <c r="M2002" s="4" t="s">
        <v>59</v>
      </c>
      <c r="N2002" s="4" t="s">
        <v>2220</v>
      </c>
      <c r="O2002" s="4" t="s">
        <v>39</v>
      </c>
      <c r="P2002" s="4" t="s">
        <v>40</v>
      </c>
      <c r="Q2002" s="4" t="s">
        <v>2221</v>
      </c>
      <c r="R2002" s="9">
        <v>291.421851851852</v>
      </c>
      <c r="S2002" s="7">
        <v>2.0</v>
      </c>
      <c r="T2002" s="7">
        <v>0.0</v>
      </c>
      <c r="U2002" s="7">
        <v>84.512337037037</v>
      </c>
      <c r="V2002" s="10" t="str">
        <f t="shared" si="1"/>
        <v>2016-11</v>
      </c>
    </row>
    <row r="2003">
      <c r="A2003" s="7">
        <v>2002.0</v>
      </c>
      <c r="B2003" s="4" t="s">
        <v>4942</v>
      </c>
      <c r="C2003" s="8">
        <v>42685.0</v>
      </c>
      <c r="D2003" s="8">
        <v>42690.0</v>
      </c>
      <c r="E2003" s="4" t="s">
        <v>98</v>
      </c>
      <c r="F2003" s="4" t="s">
        <v>4943</v>
      </c>
      <c r="G2003" s="4" t="s">
        <v>4944</v>
      </c>
      <c r="H2003" s="4" t="s">
        <v>46</v>
      </c>
      <c r="I2003" s="4" t="s">
        <v>30</v>
      </c>
      <c r="J2003" s="4" t="s">
        <v>362</v>
      </c>
      <c r="K2003" s="4" t="s">
        <v>48</v>
      </c>
      <c r="L2003" s="7">
        <v>94110.0</v>
      </c>
      <c r="M2003" s="4" t="s">
        <v>49</v>
      </c>
      <c r="N2003" s="4" t="s">
        <v>4945</v>
      </c>
      <c r="O2003" s="4" t="s">
        <v>35</v>
      </c>
      <c r="P2003" s="4" t="s">
        <v>121</v>
      </c>
      <c r="Q2003" s="4" t="s">
        <v>4946</v>
      </c>
      <c r="R2003" s="9">
        <v>6.96</v>
      </c>
      <c r="S2003" s="7">
        <v>4.0</v>
      </c>
      <c r="T2003" s="7">
        <v>0.0</v>
      </c>
      <c r="U2003" s="7">
        <v>2.2272</v>
      </c>
      <c r="V2003" s="10" t="str">
        <f t="shared" si="1"/>
        <v>2016-11</v>
      </c>
    </row>
    <row r="2004">
      <c r="A2004" s="7">
        <v>2003.0</v>
      </c>
      <c r="B2004" s="4" t="s">
        <v>4947</v>
      </c>
      <c r="C2004" s="8">
        <v>42685.0</v>
      </c>
      <c r="D2004" s="8">
        <v>42689.0</v>
      </c>
      <c r="E2004" s="4" t="s">
        <v>26</v>
      </c>
      <c r="F2004" s="4" t="s">
        <v>3758</v>
      </c>
      <c r="G2004" s="4" t="s">
        <v>3759</v>
      </c>
      <c r="H2004" s="4" t="s">
        <v>112</v>
      </c>
      <c r="I2004" s="4" t="s">
        <v>30</v>
      </c>
      <c r="J2004" s="4" t="s">
        <v>2128</v>
      </c>
      <c r="K2004" s="4" t="s">
        <v>102</v>
      </c>
      <c r="L2004" s="7">
        <v>32712.0</v>
      </c>
      <c r="M2004" s="4" t="s">
        <v>83</v>
      </c>
      <c r="N2004" s="4" t="s">
        <v>2022</v>
      </c>
      <c r="O2004" s="4" t="s">
        <v>51</v>
      </c>
      <c r="P2004" s="4" t="s">
        <v>76</v>
      </c>
      <c r="Q2004" s="4" t="s">
        <v>2023</v>
      </c>
      <c r="R2004" s="9">
        <v>7.31918135504632</v>
      </c>
      <c r="S2004" s="7">
        <v>2.0</v>
      </c>
      <c r="T2004" s="7">
        <v>0.7</v>
      </c>
      <c r="U2004" s="7">
        <v>-5.12342694853242</v>
      </c>
      <c r="V2004" s="10" t="str">
        <f t="shared" si="1"/>
        <v>2016-11</v>
      </c>
    </row>
    <row r="2005">
      <c r="A2005" s="7">
        <v>2004.0</v>
      </c>
      <c r="B2005" s="4" t="s">
        <v>4947</v>
      </c>
      <c r="C2005" s="8">
        <v>42685.0</v>
      </c>
      <c r="D2005" s="8">
        <v>42689.0</v>
      </c>
      <c r="E2005" s="4" t="s">
        <v>26</v>
      </c>
      <c r="F2005" s="4" t="s">
        <v>3758</v>
      </c>
      <c r="G2005" s="4" t="s">
        <v>3759</v>
      </c>
      <c r="H2005" s="4" t="s">
        <v>112</v>
      </c>
      <c r="I2005" s="4" t="s">
        <v>30</v>
      </c>
      <c r="J2005" s="4" t="s">
        <v>2128</v>
      </c>
      <c r="K2005" s="4" t="s">
        <v>102</v>
      </c>
      <c r="L2005" s="7">
        <v>32712.0</v>
      </c>
      <c r="M2005" s="4" t="s">
        <v>83</v>
      </c>
      <c r="N2005" s="4" t="s">
        <v>2748</v>
      </c>
      <c r="O2005" s="4" t="s">
        <v>51</v>
      </c>
      <c r="P2005" s="4" t="s">
        <v>283</v>
      </c>
      <c r="Q2005" s="4" t="s">
        <v>2749</v>
      </c>
      <c r="R2005" s="9">
        <v>489.363787083942</v>
      </c>
      <c r="S2005" s="7">
        <v>3.0</v>
      </c>
      <c r="T2005" s="7">
        <v>0.2</v>
      </c>
      <c r="U2005" s="7">
        <v>36.7022840312957</v>
      </c>
      <c r="V2005" s="10" t="str">
        <f t="shared" si="1"/>
        <v>2016-11</v>
      </c>
    </row>
    <row r="2006">
      <c r="A2006" s="7">
        <v>2005.0</v>
      </c>
      <c r="B2006" s="4" t="s">
        <v>4948</v>
      </c>
      <c r="C2006" s="8">
        <v>42685.0</v>
      </c>
      <c r="D2006" s="8">
        <v>42690.0</v>
      </c>
      <c r="E2006" s="4" t="s">
        <v>26</v>
      </c>
      <c r="F2006" s="4" t="s">
        <v>1454</v>
      </c>
      <c r="G2006" s="4" t="s">
        <v>1455</v>
      </c>
      <c r="H2006" s="4" t="s">
        <v>29</v>
      </c>
      <c r="I2006" s="4" t="s">
        <v>30</v>
      </c>
      <c r="J2006" s="4" t="s">
        <v>222</v>
      </c>
      <c r="K2006" s="4" t="s">
        <v>223</v>
      </c>
      <c r="L2006" s="7">
        <v>10011.0</v>
      </c>
      <c r="M2006" s="4" t="s">
        <v>33</v>
      </c>
      <c r="N2006" s="4" t="s">
        <v>2626</v>
      </c>
      <c r="O2006" s="4" t="s">
        <v>51</v>
      </c>
      <c r="P2006" s="4" t="s">
        <v>52</v>
      </c>
      <c r="Q2006" s="4" t="s">
        <v>2627</v>
      </c>
      <c r="R2006" s="9">
        <v>31.7877777777778</v>
      </c>
      <c r="S2006" s="7">
        <v>3.0</v>
      </c>
      <c r="T2006" s="7">
        <v>0.0</v>
      </c>
      <c r="U2006" s="7">
        <v>8.90057777777778</v>
      </c>
      <c r="V2006" s="10" t="str">
        <f t="shared" si="1"/>
        <v>2016-11</v>
      </c>
    </row>
    <row r="2007">
      <c r="A2007" s="7">
        <v>2006.0</v>
      </c>
      <c r="B2007" s="4" t="s">
        <v>4948</v>
      </c>
      <c r="C2007" s="8">
        <v>42685.0</v>
      </c>
      <c r="D2007" s="8">
        <v>42690.0</v>
      </c>
      <c r="E2007" s="4" t="s">
        <v>26</v>
      </c>
      <c r="F2007" s="4" t="s">
        <v>1454</v>
      </c>
      <c r="G2007" s="4" t="s">
        <v>1455</v>
      </c>
      <c r="H2007" s="4" t="s">
        <v>29</v>
      </c>
      <c r="I2007" s="4" t="s">
        <v>30</v>
      </c>
      <c r="J2007" s="4" t="s">
        <v>222</v>
      </c>
      <c r="K2007" s="4" t="s">
        <v>223</v>
      </c>
      <c r="L2007" s="7">
        <v>10011.0</v>
      </c>
      <c r="M2007" s="4" t="s">
        <v>33</v>
      </c>
      <c r="N2007" s="4" t="s">
        <v>4823</v>
      </c>
      <c r="O2007" s="4" t="s">
        <v>39</v>
      </c>
      <c r="P2007" s="4" t="s">
        <v>61</v>
      </c>
      <c r="Q2007" s="4" t="s">
        <v>4824</v>
      </c>
      <c r="R2007" s="9">
        <v>40.6666666666667</v>
      </c>
      <c r="S2007" s="7">
        <v>2.0</v>
      </c>
      <c r="T2007" s="7">
        <v>0.0</v>
      </c>
      <c r="U2007" s="7">
        <v>7.32</v>
      </c>
      <c r="V2007" s="10" t="str">
        <f t="shared" si="1"/>
        <v>2016-11</v>
      </c>
    </row>
    <row r="2008">
      <c r="A2008" s="7">
        <v>2007.0</v>
      </c>
      <c r="B2008" s="4" t="s">
        <v>4948</v>
      </c>
      <c r="C2008" s="8">
        <v>42685.0</v>
      </c>
      <c r="D2008" s="8">
        <v>42690.0</v>
      </c>
      <c r="E2008" s="4" t="s">
        <v>26</v>
      </c>
      <c r="F2008" s="4" t="s">
        <v>1454</v>
      </c>
      <c r="G2008" s="4" t="s">
        <v>1455</v>
      </c>
      <c r="H2008" s="4" t="s">
        <v>29</v>
      </c>
      <c r="I2008" s="4" t="s">
        <v>30</v>
      </c>
      <c r="J2008" s="4" t="s">
        <v>222</v>
      </c>
      <c r="K2008" s="4" t="s">
        <v>223</v>
      </c>
      <c r="L2008" s="7">
        <v>10011.0</v>
      </c>
      <c r="M2008" s="4" t="s">
        <v>33</v>
      </c>
      <c r="N2008" s="4" t="s">
        <v>2328</v>
      </c>
      <c r="O2008" s="4" t="s">
        <v>51</v>
      </c>
      <c r="P2008" s="4" t="s">
        <v>93</v>
      </c>
      <c r="Q2008" s="4" t="s">
        <v>2329</v>
      </c>
      <c r="R2008" s="9">
        <v>104.987777777778</v>
      </c>
      <c r="S2008" s="7">
        <v>3.0</v>
      </c>
      <c r="T2008" s="7">
        <v>0.0</v>
      </c>
      <c r="U2008" s="7">
        <v>28.3467</v>
      </c>
      <c r="V2008" s="10" t="str">
        <f t="shared" si="1"/>
        <v>2016-11</v>
      </c>
    </row>
    <row r="2009">
      <c r="A2009" s="7">
        <v>2008.0</v>
      </c>
      <c r="B2009" s="4" t="s">
        <v>4948</v>
      </c>
      <c r="C2009" s="8">
        <v>42685.0</v>
      </c>
      <c r="D2009" s="8">
        <v>42690.0</v>
      </c>
      <c r="E2009" s="4" t="s">
        <v>26</v>
      </c>
      <c r="F2009" s="4" t="s">
        <v>1454</v>
      </c>
      <c r="G2009" s="4" t="s">
        <v>1455</v>
      </c>
      <c r="H2009" s="4" t="s">
        <v>29</v>
      </c>
      <c r="I2009" s="4" t="s">
        <v>30</v>
      </c>
      <c r="J2009" s="4" t="s">
        <v>222</v>
      </c>
      <c r="K2009" s="4" t="s">
        <v>223</v>
      </c>
      <c r="L2009" s="7">
        <v>10011.0</v>
      </c>
      <c r="M2009" s="4" t="s">
        <v>33</v>
      </c>
      <c r="N2009" s="4" t="s">
        <v>4949</v>
      </c>
      <c r="O2009" s="4" t="s">
        <v>35</v>
      </c>
      <c r="P2009" s="4" t="s">
        <v>263</v>
      </c>
      <c r="Q2009" s="4" t="s">
        <v>4950</v>
      </c>
      <c r="R2009" s="9">
        <v>277.489</v>
      </c>
      <c r="S2009" s="7">
        <v>3.0</v>
      </c>
      <c r="T2009" s="7">
        <v>0.1</v>
      </c>
      <c r="U2009" s="7">
        <v>9.24963333333333</v>
      </c>
      <c r="V2009" s="10" t="str">
        <f t="shared" si="1"/>
        <v>2016-11</v>
      </c>
    </row>
    <row r="2010">
      <c r="A2010" s="7">
        <v>2009.0</v>
      </c>
      <c r="B2010" s="4" t="s">
        <v>4948</v>
      </c>
      <c r="C2010" s="8">
        <v>42685.0</v>
      </c>
      <c r="D2010" s="8">
        <v>42690.0</v>
      </c>
      <c r="E2010" s="4" t="s">
        <v>26</v>
      </c>
      <c r="F2010" s="4" t="s">
        <v>1454</v>
      </c>
      <c r="G2010" s="4" t="s">
        <v>1455</v>
      </c>
      <c r="H2010" s="4" t="s">
        <v>29</v>
      </c>
      <c r="I2010" s="4" t="s">
        <v>30</v>
      </c>
      <c r="J2010" s="4" t="s">
        <v>222</v>
      </c>
      <c r="K2010" s="4" t="s">
        <v>223</v>
      </c>
      <c r="L2010" s="7">
        <v>10011.0</v>
      </c>
      <c r="M2010" s="4" t="s">
        <v>33</v>
      </c>
      <c r="N2010" s="4" t="s">
        <v>3672</v>
      </c>
      <c r="O2010" s="4" t="s">
        <v>51</v>
      </c>
      <c r="P2010" s="4" t="s">
        <v>76</v>
      </c>
      <c r="Q2010" s="4" t="s">
        <v>3673</v>
      </c>
      <c r="R2010" s="9">
        <v>62.1386666666667</v>
      </c>
      <c r="S2010" s="7">
        <v>3.0</v>
      </c>
      <c r="T2010" s="7">
        <v>0.2</v>
      </c>
      <c r="U2010" s="7">
        <v>19.4183333333333</v>
      </c>
      <c r="V2010" s="10" t="str">
        <f t="shared" si="1"/>
        <v>2016-11</v>
      </c>
    </row>
    <row r="2011">
      <c r="A2011" s="7">
        <v>2010.0</v>
      </c>
      <c r="B2011" s="4" t="s">
        <v>4948</v>
      </c>
      <c r="C2011" s="8">
        <v>42685.0</v>
      </c>
      <c r="D2011" s="8">
        <v>42690.0</v>
      </c>
      <c r="E2011" s="4" t="s">
        <v>26</v>
      </c>
      <c r="F2011" s="4" t="s">
        <v>1454</v>
      </c>
      <c r="G2011" s="4" t="s">
        <v>1455</v>
      </c>
      <c r="H2011" s="4" t="s">
        <v>29</v>
      </c>
      <c r="I2011" s="4" t="s">
        <v>30</v>
      </c>
      <c r="J2011" s="4" t="s">
        <v>222</v>
      </c>
      <c r="K2011" s="4" t="s">
        <v>223</v>
      </c>
      <c r="L2011" s="7">
        <v>10011.0</v>
      </c>
      <c r="M2011" s="4" t="s">
        <v>33</v>
      </c>
      <c r="N2011" s="4" t="s">
        <v>139</v>
      </c>
      <c r="O2011" s="4" t="s">
        <v>51</v>
      </c>
      <c r="P2011" s="4" t="s">
        <v>76</v>
      </c>
      <c r="Q2011" s="4" t="s">
        <v>140</v>
      </c>
      <c r="R2011" s="9">
        <v>39.7991111111111</v>
      </c>
      <c r="S2011" s="7">
        <v>3.0</v>
      </c>
      <c r="T2011" s="7">
        <v>0.2</v>
      </c>
      <c r="U2011" s="7">
        <v>12.9347111111111</v>
      </c>
      <c r="V2011" s="10" t="str">
        <f t="shared" si="1"/>
        <v>2016-11</v>
      </c>
    </row>
    <row r="2012">
      <c r="A2012" s="7">
        <v>2011.0</v>
      </c>
      <c r="B2012" s="4" t="s">
        <v>4951</v>
      </c>
      <c r="C2012" s="8">
        <v>42685.0</v>
      </c>
      <c r="D2012" s="8">
        <v>42690.0</v>
      </c>
      <c r="E2012" s="4" t="s">
        <v>26</v>
      </c>
      <c r="F2012" s="4" t="s">
        <v>4952</v>
      </c>
      <c r="G2012" s="4" t="s">
        <v>4953</v>
      </c>
      <c r="H2012" s="4" t="s">
        <v>46</v>
      </c>
      <c r="I2012" s="4" t="s">
        <v>30</v>
      </c>
      <c r="J2012" s="4" t="s">
        <v>362</v>
      </c>
      <c r="K2012" s="4" t="s">
        <v>48</v>
      </c>
      <c r="L2012" s="7">
        <v>94110.0</v>
      </c>
      <c r="M2012" s="4" t="s">
        <v>49</v>
      </c>
      <c r="N2012" s="4" t="s">
        <v>4954</v>
      </c>
      <c r="O2012" s="4" t="s">
        <v>35</v>
      </c>
      <c r="P2012" s="4" t="s">
        <v>121</v>
      </c>
      <c r="Q2012" s="4" t="s">
        <v>4955</v>
      </c>
      <c r="R2012" s="9">
        <v>41.96</v>
      </c>
      <c r="S2012" s="7">
        <v>2.0</v>
      </c>
      <c r="T2012" s="7">
        <v>0.0</v>
      </c>
      <c r="U2012" s="7">
        <v>10.9096</v>
      </c>
      <c r="V2012" s="10" t="str">
        <f t="shared" si="1"/>
        <v>2016-11</v>
      </c>
    </row>
    <row r="2013">
      <c r="A2013" s="7">
        <v>2012.0</v>
      </c>
      <c r="B2013" s="4" t="s">
        <v>4951</v>
      </c>
      <c r="C2013" s="8">
        <v>42685.0</v>
      </c>
      <c r="D2013" s="8">
        <v>42690.0</v>
      </c>
      <c r="E2013" s="4" t="s">
        <v>26</v>
      </c>
      <c r="F2013" s="4" t="s">
        <v>4952</v>
      </c>
      <c r="G2013" s="4" t="s">
        <v>4953</v>
      </c>
      <c r="H2013" s="4" t="s">
        <v>46</v>
      </c>
      <c r="I2013" s="4" t="s">
        <v>30</v>
      </c>
      <c r="J2013" s="4" t="s">
        <v>362</v>
      </c>
      <c r="K2013" s="4" t="s">
        <v>48</v>
      </c>
      <c r="L2013" s="7">
        <v>94110.0</v>
      </c>
      <c r="M2013" s="4" t="s">
        <v>49</v>
      </c>
      <c r="N2013" s="4" t="s">
        <v>4956</v>
      </c>
      <c r="O2013" s="4" t="s">
        <v>35</v>
      </c>
      <c r="P2013" s="4" t="s">
        <v>263</v>
      </c>
      <c r="Q2013" s="4" t="s">
        <v>4957</v>
      </c>
      <c r="R2013" s="9">
        <v>451.152</v>
      </c>
      <c r="S2013" s="7">
        <v>3.0</v>
      </c>
      <c r="T2013" s="7">
        <v>0.2</v>
      </c>
      <c r="U2013" s="7">
        <v>0.0</v>
      </c>
      <c r="V2013" s="10" t="str">
        <f t="shared" si="1"/>
        <v>2016-11</v>
      </c>
    </row>
    <row r="2014">
      <c r="A2014" s="7">
        <v>2013.0</v>
      </c>
      <c r="B2014" s="4" t="s">
        <v>4951</v>
      </c>
      <c r="C2014" s="8">
        <v>42685.0</v>
      </c>
      <c r="D2014" s="8">
        <v>42690.0</v>
      </c>
      <c r="E2014" s="4" t="s">
        <v>26</v>
      </c>
      <c r="F2014" s="4" t="s">
        <v>4952</v>
      </c>
      <c r="G2014" s="4" t="s">
        <v>4953</v>
      </c>
      <c r="H2014" s="4" t="s">
        <v>46</v>
      </c>
      <c r="I2014" s="4" t="s">
        <v>30</v>
      </c>
      <c r="J2014" s="4" t="s">
        <v>362</v>
      </c>
      <c r="K2014" s="4" t="s">
        <v>48</v>
      </c>
      <c r="L2014" s="7">
        <v>94110.0</v>
      </c>
      <c r="M2014" s="4" t="s">
        <v>49</v>
      </c>
      <c r="N2014" s="4" t="s">
        <v>1928</v>
      </c>
      <c r="O2014" s="4" t="s">
        <v>51</v>
      </c>
      <c r="P2014" s="4" t="s">
        <v>76</v>
      </c>
      <c r="Q2014" s="4" t="s">
        <v>1929</v>
      </c>
      <c r="R2014" s="9">
        <v>31.504</v>
      </c>
      <c r="S2014" s="7">
        <v>11.0</v>
      </c>
      <c r="T2014" s="7">
        <v>0.2</v>
      </c>
      <c r="U2014" s="7">
        <v>11.0264</v>
      </c>
      <c r="V2014" s="10" t="str">
        <f t="shared" si="1"/>
        <v>2016-11</v>
      </c>
    </row>
    <row r="2015">
      <c r="A2015" s="7">
        <v>2014.0</v>
      </c>
      <c r="B2015" s="4" t="s">
        <v>4958</v>
      </c>
      <c r="C2015" s="8">
        <v>42685.0</v>
      </c>
      <c r="D2015" s="8">
        <v>42691.0</v>
      </c>
      <c r="E2015" s="4" t="s">
        <v>26</v>
      </c>
      <c r="F2015" s="4" t="s">
        <v>2203</v>
      </c>
      <c r="G2015" s="4" t="s">
        <v>2204</v>
      </c>
      <c r="H2015" s="4" t="s">
        <v>29</v>
      </c>
      <c r="I2015" s="4" t="s">
        <v>30</v>
      </c>
      <c r="J2015" s="4" t="s">
        <v>4959</v>
      </c>
      <c r="K2015" s="4" t="s">
        <v>766</v>
      </c>
      <c r="L2015" s="7">
        <v>46060.0</v>
      </c>
      <c r="M2015" s="4" t="s">
        <v>59</v>
      </c>
      <c r="N2015" s="4" t="s">
        <v>4960</v>
      </c>
      <c r="O2015" s="4" t="s">
        <v>35</v>
      </c>
      <c r="P2015" s="4" t="s">
        <v>73</v>
      </c>
      <c r="Q2015" s="4" t="s">
        <v>4961</v>
      </c>
      <c r="R2015" s="9">
        <v>3026.21</v>
      </c>
      <c r="S2015" s="7">
        <v>6.0</v>
      </c>
      <c r="T2015" s="7">
        <v>0.0</v>
      </c>
      <c r="U2015" s="7">
        <v>272.3589</v>
      </c>
      <c r="V2015" s="10" t="str">
        <f t="shared" si="1"/>
        <v>2016-11</v>
      </c>
    </row>
    <row r="2016">
      <c r="A2016" s="7">
        <v>2015.0</v>
      </c>
      <c r="B2016" s="4" t="s">
        <v>4962</v>
      </c>
      <c r="C2016" s="8">
        <v>42685.0</v>
      </c>
      <c r="D2016" s="8">
        <v>42689.0</v>
      </c>
      <c r="E2016" s="4" t="s">
        <v>26</v>
      </c>
      <c r="F2016" s="4" t="s">
        <v>4963</v>
      </c>
      <c r="G2016" s="4" t="s">
        <v>4964</v>
      </c>
      <c r="H2016" s="4" t="s">
        <v>46</v>
      </c>
      <c r="I2016" s="4" t="s">
        <v>30</v>
      </c>
      <c r="J2016" s="4" t="s">
        <v>4965</v>
      </c>
      <c r="K2016" s="4" t="s">
        <v>385</v>
      </c>
      <c r="L2016" s="7">
        <v>60004.0</v>
      </c>
      <c r="M2016" s="4" t="s">
        <v>59</v>
      </c>
      <c r="N2016" s="4" t="s">
        <v>4751</v>
      </c>
      <c r="O2016" s="4" t="s">
        <v>51</v>
      </c>
      <c r="P2016" s="4" t="s">
        <v>93</v>
      </c>
      <c r="Q2016" s="4" t="s">
        <v>4752</v>
      </c>
      <c r="R2016" s="9">
        <v>15.9413333333333</v>
      </c>
      <c r="S2016" s="7">
        <v>6.0</v>
      </c>
      <c r="T2016" s="7">
        <v>0.2</v>
      </c>
      <c r="U2016" s="7">
        <v>1.39486666666667</v>
      </c>
      <c r="V2016" s="10" t="str">
        <f t="shared" si="1"/>
        <v>2016-11</v>
      </c>
    </row>
    <row r="2017">
      <c r="A2017" s="7">
        <v>2016.0</v>
      </c>
      <c r="B2017" s="4" t="s">
        <v>4966</v>
      </c>
      <c r="C2017" s="8">
        <v>42686.0</v>
      </c>
      <c r="D2017" s="8">
        <v>42693.0</v>
      </c>
      <c r="E2017" s="4" t="s">
        <v>26</v>
      </c>
      <c r="F2017" s="4" t="s">
        <v>2270</v>
      </c>
      <c r="G2017" s="4" t="s">
        <v>2271</v>
      </c>
      <c r="H2017" s="4" t="s">
        <v>46</v>
      </c>
      <c r="I2017" s="4" t="s">
        <v>30</v>
      </c>
      <c r="J2017" s="4" t="s">
        <v>3028</v>
      </c>
      <c r="K2017" s="4" t="s">
        <v>469</v>
      </c>
      <c r="L2017" s="7">
        <v>85204.0</v>
      </c>
      <c r="M2017" s="4" t="s">
        <v>49</v>
      </c>
      <c r="N2017" s="4" t="s">
        <v>671</v>
      </c>
      <c r="O2017" s="4" t="s">
        <v>51</v>
      </c>
      <c r="P2017" s="4" t="s">
        <v>76</v>
      </c>
      <c r="Q2017" s="4" t="s">
        <v>672</v>
      </c>
      <c r="R2017" s="9">
        <v>6.27</v>
      </c>
      <c r="S2017" s="7">
        <v>5.0</v>
      </c>
      <c r="T2017" s="7">
        <v>0.7</v>
      </c>
      <c r="U2017" s="7">
        <v>-4.598</v>
      </c>
      <c r="V2017" s="10" t="str">
        <f t="shared" si="1"/>
        <v>2016-11</v>
      </c>
    </row>
    <row r="2018">
      <c r="A2018" s="7">
        <v>2017.0</v>
      </c>
      <c r="B2018" s="4" t="s">
        <v>4966</v>
      </c>
      <c r="C2018" s="8">
        <v>42686.0</v>
      </c>
      <c r="D2018" s="8">
        <v>42693.0</v>
      </c>
      <c r="E2018" s="4" t="s">
        <v>26</v>
      </c>
      <c r="F2018" s="4" t="s">
        <v>2270</v>
      </c>
      <c r="G2018" s="4" t="s">
        <v>2271</v>
      </c>
      <c r="H2018" s="4" t="s">
        <v>46</v>
      </c>
      <c r="I2018" s="4" t="s">
        <v>30</v>
      </c>
      <c r="J2018" s="4" t="s">
        <v>3028</v>
      </c>
      <c r="K2018" s="4" t="s">
        <v>469</v>
      </c>
      <c r="L2018" s="7">
        <v>85204.0</v>
      </c>
      <c r="M2018" s="4" t="s">
        <v>49</v>
      </c>
      <c r="N2018" s="4" t="s">
        <v>1691</v>
      </c>
      <c r="O2018" s="4" t="s">
        <v>51</v>
      </c>
      <c r="P2018" s="4" t="s">
        <v>76</v>
      </c>
      <c r="Q2018" s="4" t="s">
        <v>1692</v>
      </c>
      <c r="R2018" s="9">
        <v>4.368</v>
      </c>
      <c r="S2018" s="7">
        <v>7.0</v>
      </c>
      <c r="T2018" s="7">
        <v>0.7</v>
      </c>
      <c r="U2018" s="7">
        <v>-3.3488</v>
      </c>
      <c r="V2018" s="10" t="str">
        <f t="shared" si="1"/>
        <v>2016-11</v>
      </c>
    </row>
    <row r="2019">
      <c r="A2019" s="7">
        <v>2018.0</v>
      </c>
      <c r="B2019" s="4" t="s">
        <v>4966</v>
      </c>
      <c r="C2019" s="8">
        <v>42686.0</v>
      </c>
      <c r="D2019" s="8">
        <v>42693.0</v>
      </c>
      <c r="E2019" s="4" t="s">
        <v>26</v>
      </c>
      <c r="F2019" s="4" t="s">
        <v>2270</v>
      </c>
      <c r="G2019" s="4" t="s">
        <v>2271</v>
      </c>
      <c r="H2019" s="4" t="s">
        <v>46</v>
      </c>
      <c r="I2019" s="4" t="s">
        <v>30</v>
      </c>
      <c r="J2019" s="4" t="s">
        <v>3028</v>
      </c>
      <c r="K2019" s="4" t="s">
        <v>469</v>
      </c>
      <c r="L2019" s="7">
        <v>85204.0</v>
      </c>
      <c r="M2019" s="4" t="s">
        <v>49</v>
      </c>
      <c r="N2019" s="4" t="s">
        <v>4934</v>
      </c>
      <c r="O2019" s="4" t="s">
        <v>39</v>
      </c>
      <c r="P2019" s="4" t="s">
        <v>61</v>
      </c>
      <c r="Q2019" s="4" t="s">
        <v>4935</v>
      </c>
      <c r="R2019" s="9">
        <v>31.984</v>
      </c>
      <c r="S2019" s="7">
        <v>2.0</v>
      </c>
      <c r="T2019" s="7">
        <v>0.2</v>
      </c>
      <c r="U2019" s="7">
        <v>1.999</v>
      </c>
      <c r="V2019" s="10" t="str">
        <f t="shared" si="1"/>
        <v>2016-11</v>
      </c>
    </row>
    <row r="2020">
      <c r="A2020" s="7">
        <v>2019.0</v>
      </c>
      <c r="B2020" s="4" t="s">
        <v>4967</v>
      </c>
      <c r="C2020" s="8">
        <v>42686.0</v>
      </c>
      <c r="D2020" s="8">
        <v>42689.0</v>
      </c>
      <c r="E2020" s="4" t="s">
        <v>98</v>
      </c>
      <c r="F2020" s="4" t="s">
        <v>4193</v>
      </c>
      <c r="G2020" s="4" t="s">
        <v>4194</v>
      </c>
      <c r="H2020" s="4" t="s">
        <v>29</v>
      </c>
      <c r="I2020" s="4" t="s">
        <v>30</v>
      </c>
      <c r="J2020" s="4" t="s">
        <v>4402</v>
      </c>
      <c r="K2020" s="4" t="s">
        <v>766</v>
      </c>
      <c r="L2020" s="7">
        <v>46350.0</v>
      </c>
      <c r="M2020" s="4" t="s">
        <v>59</v>
      </c>
      <c r="N2020" s="4" t="s">
        <v>4968</v>
      </c>
      <c r="O2020" s="4" t="s">
        <v>51</v>
      </c>
      <c r="P2020" s="4" t="s">
        <v>205</v>
      </c>
      <c r="Q2020" s="4" t="s">
        <v>4969</v>
      </c>
      <c r="R2020" s="9">
        <v>324.909432098765</v>
      </c>
      <c r="S2020" s="7">
        <v>8.0</v>
      </c>
      <c r="T2020" s="7">
        <v>0.0</v>
      </c>
      <c r="U2020" s="7">
        <v>146.209244444444</v>
      </c>
      <c r="V2020" s="10" t="str">
        <f t="shared" si="1"/>
        <v>2016-11</v>
      </c>
    </row>
    <row r="2021">
      <c r="A2021" s="7">
        <v>2020.0</v>
      </c>
      <c r="B2021" s="4" t="s">
        <v>4967</v>
      </c>
      <c r="C2021" s="8">
        <v>42686.0</v>
      </c>
      <c r="D2021" s="8">
        <v>42689.0</v>
      </c>
      <c r="E2021" s="4" t="s">
        <v>98</v>
      </c>
      <c r="F2021" s="4" t="s">
        <v>4193</v>
      </c>
      <c r="G2021" s="4" t="s">
        <v>4194</v>
      </c>
      <c r="H2021" s="4" t="s">
        <v>29</v>
      </c>
      <c r="I2021" s="4" t="s">
        <v>30</v>
      </c>
      <c r="J2021" s="4" t="s">
        <v>4402</v>
      </c>
      <c r="K2021" s="4" t="s">
        <v>766</v>
      </c>
      <c r="L2021" s="7">
        <v>46350.0</v>
      </c>
      <c r="M2021" s="4" t="s">
        <v>59</v>
      </c>
      <c r="N2021" s="4" t="s">
        <v>1301</v>
      </c>
      <c r="O2021" s="4" t="s">
        <v>51</v>
      </c>
      <c r="P2021" s="4" t="s">
        <v>283</v>
      </c>
      <c r="Q2021" s="4" t="s">
        <v>1302</v>
      </c>
      <c r="R2021" s="9">
        <v>42.579950617284</v>
      </c>
      <c r="S2021" s="7">
        <v>2.0</v>
      </c>
      <c r="T2021" s="7">
        <v>0.0</v>
      </c>
      <c r="U2021" s="7">
        <v>11.9223861728395</v>
      </c>
      <c r="V2021" s="10" t="str">
        <f t="shared" si="1"/>
        <v>2016-11</v>
      </c>
    </row>
    <row r="2022">
      <c r="A2022" s="7">
        <v>2021.0</v>
      </c>
      <c r="B2022" s="4" t="s">
        <v>4967</v>
      </c>
      <c r="C2022" s="8">
        <v>42686.0</v>
      </c>
      <c r="D2022" s="8">
        <v>42689.0</v>
      </c>
      <c r="E2022" s="4" t="s">
        <v>98</v>
      </c>
      <c r="F2022" s="4" t="s">
        <v>4193</v>
      </c>
      <c r="G2022" s="4" t="s">
        <v>4194</v>
      </c>
      <c r="H2022" s="4" t="s">
        <v>29</v>
      </c>
      <c r="I2022" s="4" t="s">
        <v>30</v>
      </c>
      <c r="J2022" s="4" t="s">
        <v>4402</v>
      </c>
      <c r="K2022" s="4" t="s">
        <v>766</v>
      </c>
      <c r="L2022" s="7">
        <v>46350.0</v>
      </c>
      <c r="M2022" s="4" t="s">
        <v>59</v>
      </c>
      <c r="N2022" s="4" t="s">
        <v>4970</v>
      </c>
      <c r="O2022" s="4" t="s">
        <v>51</v>
      </c>
      <c r="P2022" s="4" t="s">
        <v>124</v>
      </c>
      <c r="Q2022" s="4" t="s">
        <v>4971</v>
      </c>
      <c r="R2022" s="9">
        <v>22.5782222222222</v>
      </c>
      <c r="S2022" s="7">
        <v>2.0</v>
      </c>
      <c r="T2022" s="7">
        <v>0.0</v>
      </c>
      <c r="U2022" s="7">
        <v>10.1602</v>
      </c>
      <c r="V2022" s="10" t="str">
        <f t="shared" si="1"/>
        <v>2016-11</v>
      </c>
    </row>
    <row r="2023">
      <c r="A2023" s="7">
        <v>2022.0</v>
      </c>
      <c r="B2023" s="4" t="s">
        <v>4967</v>
      </c>
      <c r="C2023" s="8">
        <v>42686.0</v>
      </c>
      <c r="D2023" s="8">
        <v>42689.0</v>
      </c>
      <c r="E2023" s="4" t="s">
        <v>98</v>
      </c>
      <c r="F2023" s="4" t="s">
        <v>4193</v>
      </c>
      <c r="G2023" s="4" t="s">
        <v>4194</v>
      </c>
      <c r="H2023" s="4" t="s">
        <v>29</v>
      </c>
      <c r="I2023" s="4" t="s">
        <v>30</v>
      </c>
      <c r="J2023" s="4" t="s">
        <v>4402</v>
      </c>
      <c r="K2023" s="4" t="s">
        <v>766</v>
      </c>
      <c r="L2023" s="7">
        <v>46350.0</v>
      </c>
      <c r="M2023" s="4" t="s">
        <v>59</v>
      </c>
      <c r="N2023" s="4" t="s">
        <v>4751</v>
      </c>
      <c r="O2023" s="4" t="s">
        <v>51</v>
      </c>
      <c r="P2023" s="4" t="s">
        <v>93</v>
      </c>
      <c r="Q2023" s="4" t="s">
        <v>4752</v>
      </c>
      <c r="R2023" s="9">
        <v>23.2562469135802</v>
      </c>
      <c r="S2023" s="7">
        <v>7.0</v>
      </c>
      <c r="T2023" s="7">
        <v>0.0</v>
      </c>
      <c r="U2023" s="7">
        <v>6.27918666666667</v>
      </c>
      <c r="V2023" s="10" t="str">
        <f t="shared" si="1"/>
        <v>2016-11</v>
      </c>
    </row>
    <row r="2024">
      <c r="A2024" s="7">
        <v>2023.0</v>
      </c>
      <c r="B2024" s="4" t="s">
        <v>4967</v>
      </c>
      <c r="C2024" s="8">
        <v>42686.0</v>
      </c>
      <c r="D2024" s="8">
        <v>42689.0</v>
      </c>
      <c r="E2024" s="4" t="s">
        <v>98</v>
      </c>
      <c r="F2024" s="4" t="s">
        <v>4193</v>
      </c>
      <c r="G2024" s="4" t="s">
        <v>4194</v>
      </c>
      <c r="H2024" s="4" t="s">
        <v>29</v>
      </c>
      <c r="I2024" s="4" t="s">
        <v>30</v>
      </c>
      <c r="J2024" s="4" t="s">
        <v>4402</v>
      </c>
      <c r="K2024" s="4" t="s">
        <v>766</v>
      </c>
      <c r="L2024" s="7">
        <v>46350.0</v>
      </c>
      <c r="M2024" s="4" t="s">
        <v>59</v>
      </c>
      <c r="N2024" s="4" t="s">
        <v>4972</v>
      </c>
      <c r="O2024" s="4" t="s">
        <v>51</v>
      </c>
      <c r="P2024" s="4" t="s">
        <v>76</v>
      </c>
      <c r="Q2024" s="4" t="s">
        <v>4973</v>
      </c>
      <c r="R2024" s="9">
        <v>19.6401152263374</v>
      </c>
      <c r="S2024" s="7">
        <v>2.0</v>
      </c>
      <c r="T2024" s="7">
        <v>0.0</v>
      </c>
      <c r="U2024" s="7">
        <v>9.82005761316872</v>
      </c>
      <c r="V2024" s="10" t="str">
        <f t="shared" si="1"/>
        <v>2016-11</v>
      </c>
    </row>
    <row r="2025">
      <c r="A2025" s="7">
        <v>2024.0</v>
      </c>
      <c r="B2025" s="4" t="s">
        <v>4974</v>
      </c>
      <c r="C2025" s="8">
        <v>42686.0</v>
      </c>
      <c r="D2025" s="8">
        <v>42690.0</v>
      </c>
      <c r="E2025" s="4" t="s">
        <v>26</v>
      </c>
      <c r="F2025" s="4" t="s">
        <v>1522</v>
      </c>
      <c r="G2025" s="4" t="s">
        <v>1523</v>
      </c>
      <c r="H2025" s="4" t="s">
        <v>46</v>
      </c>
      <c r="I2025" s="4" t="s">
        <v>30</v>
      </c>
      <c r="J2025" s="4" t="s">
        <v>4247</v>
      </c>
      <c r="K2025" s="4" t="s">
        <v>157</v>
      </c>
      <c r="L2025" s="7">
        <v>44134.0</v>
      </c>
      <c r="M2025" s="4" t="s">
        <v>33</v>
      </c>
      <c r="N2025" s="4" t="s">
        <v>4975</v>
      </c>
      <c r="O2025" s="4" t="s">
        <v>35</v>
      </c>
      <c r="P2025" s="4" t="s">
        <v>263</v>
      </c>
      <c r="Q2025" s="4" t="s">
        <v>4976</v>
      </c>
      <c r="R2025" s="9">
        <v>1666.58695144033</v>
      </c>
      <c r="S2025" s="7">
        <v>7.0</v>
      </c>
      <c r="T2025" s="7">
        <v>0.3</v>
      </c>
      <c r="U2025" s="7">
        <v>-23.8083850205761</v>
      </c>
      <c r="V2025" s="10" t="str">
        <f t="shared" si="1"/>
        <v>2016-11</v>
      </c>
    </row>
    <row r="2026">
      <c r="A2026" s="7">
        <v>2025.0</v>
      </c>
      <c r="B2026" s="4" t="s">
        <v>4974</v>
      </c>
      <c r="C2026" s="8">
        <v>42686.0</v>
      </c>
      <c r="D2026" s="8">
        <v>42690.0</v>
      </c>
      <c r="E2026" s="4" t="s">
        <v>26</v>
      </c>
      <c r="F2026" s="4" t="s">
        <v>1522</v>
      </c>
      <c r="G2026" s="4" t="s">
        <v>1523</v>
      </c>
      <c r="H2026" s="4" t="s">
        <v>46</v>
      </c>
      <c r="I2026" s="4" t="s">
        <v>30</v>
      </c>
      <c r="J2026" s="4" t="s">
        <v>4247</v>
      </c>
      <c r="K2026" s="4" t="s">
        <v>157</v>
      </c>
      <c r="L2026" s="7">
        <v>44134.0</v>
      </c>
      <c r="M2026" s="4" t="s">
        <v>33</v>
      </c>
      <c r="N2026" s="4" t="s">
        <v>2893</v>
      </c>
      <c r="O2026" s="4" t="s">
        <v>51</v>
      </c>
      <c r="P2026" s="4" t="s">
        <v>283</v>
      </c>
      <c r="Q2026" s="4" t="s">
        <v>2894</v>
      </c>
      <c r="R2026" s="9">
        <v>124.413010699588</v>
      </c>
      <c r="S2026" s="7">
        <v>2.0</v>
      </c>
      <c r="T2026" s="7">
        <v>0.2</v>
      </c>
      <c r="U2026" s="7">
        <v>37.3239032098765</v>
      </c>
      <c r="V2026" s="10" t="str">
        <f t="shared" si="1"/>
        <v>2016-11</v>
      </c>
    </row>
    <row r="2027">
      <c r="A2027" s="7">
        <v>2026.0</v>
      </c>
      <c r="B2027" s="4" t="s">
        <v>4974</v>
      </c>
      <c r="C2027" s="8">
        <v>42686.0</v>
      </c>
      <c r="D2027" s="8">
        <v>42690.0</v>
      </c>
      <c r="E2027" s="4" t="s">
        <v>26</v>
      </c>
      <c r="F2027" s="4" t="s">
        <v>1522</v>
      </c>
      <c r="G2027" s="4" t="s">
        <v>1523</v>
      </c>
      <c r="H2027" s="4" t="s">
        <v>46</v>
      </c>
      <c r="I2027" s="4" t="s">
        <v>30</v>
      </c>
      <c r="J2027" s="4" t="s">
        <v>4247</v>
      </c>
      <c r="K2027" s="4" t="s">
        <v>157</v>
      </c>
      <c r="L2027" s="7">
        <v>44134.0</v>
      </c>
      <c r="M2027" s="4" t="s">
        <v>33</v>
      </c>
      <c r="N2027" s="4" t="s">
        <v>3416</v>
      </c>
      <c r="O2027" s="4" t="s">
        <v>51</v>
      </c>
      <c r="P2027" s="4" t="s">
        <v>272</v>
      </c>
      <c r="Q2027" s="4" t="s">
        <v>3417</v>
      </c>
      <c r="R2027" s="9">
        <v>18.9304493827161</v>
      </c>
      <c r="S2027" s="7">
        <v>6.0</v>
      </c>
      <c r="T2027" s="7">
        <v>0.2</v>
      </c>
      <c r="U2027" s="7">
        <v>6.15239604938272</v>
      </c>
      <c r="V2027" s="10" t="str">
        <f t="shared" si="1"/>
        <v>2016-11</v>
      </c>
    </row>
    <row r="2028">
      <c r="A2028" s="7">
        <v>2027.0</v>
      </c>
      <c r="B2028" s="4" t="s">
        <v>4974</v>
      </c>
      <c r="C2028" s="8">
        <v>42686.0</v>
      </c>
      <c r="D2028" s="8">
        <v>42690.0</v>
      </c>
      <c r="E2028" s="4" t="s">
        <v>26</v>
      </c>
      <c r="F2028" s="4" t="s">
        <v>1522</v>
      </c>
      <c r="G2028" s="4" t="s">
        <v>1523</v>
      </c>
      <c r="H2028" s="4" t="s">
        <v>46</v>
      </c>
      <c r="I2028" s="4" t="s">
        <v>30</v>
      </c>
      <c r="J2028" s="4" t="s">
        <v>4247</v>
      </c>
      <c r="K2028" s="4" t="s">
        <v>157</v>
      </c>
      <c r="L2028" s="7">
        <v>44134.0</v>
      </c>
      <c r="M2028" s="4" t="s">
        <v>33</v>
      </c>
      <c r="N2028" s="4" t="s">
        <v>1316</v>
      </c>
      <c r="O2028" s="4" t="s">
        <v>35</v>
      </c>
      <c r="P2028" s="4" t="s">
        <v>263</v>
      </c>
      <c r="Q2028" s="4" t="s">
        <v>1317</v>
      </c>
      <c r="R2028" s="9">
        <v>1736.95687407407</v>
      </c>
      <c r="S2028" s="7">
        <v>9.0</v>
      </c>
      <c r="T2028" s="7">
        <v>0.3</v>
      </c>
      <c r="U2028" s="7">
        <v>0.0</v>
      </c>
      <c r="V2028" s="10" t="str">
        <f t="shared" si="1"/>
        <v>2016-11</v>
      </c>
    </row>
    <row r="2029">
      <c r="A2029" s="7">
        <v>2028.0</v>
      </c>
      <c r="B2029" s="4" t="s">
        <v>4974</v>
      </c>
      <c r="C2029" s="8">
        <v>42686.0</v>
      </c>
      <c r="D2029" s="8">
        <v>42690.0</v>
      </c>
      <c r="E2029" s="4" t="s">
        <v>26</v>
      </c>
      <c r="F2029" s="4" t="s">
        <v>1522</v>
      </c>
      <c r="G2029" s="4" t="s">
        <v>1523</v>
      </c>
      <c r="H2029" s="4" t="s">
        <v>46</v>
      </c>
      <c r="I2029" s="4" t="s">
        <v>30</v>
      </c>
      <c r="J2029" s="4" t="s">
        <v>4247</v>
      </c>
      <c r="K2029" s="4" t="s">
        <v>157</v>
      </c>
      <c r="L2029" s="7">
        <v>44134.0</v>
      </c>
      <c r="M2029" s="4" t="s">
        <v>33</v>
      </c>
      <c r="N2029" s="4" t="s">
        <v>970</v>
      </c>
      <c r="O2029" s="4" t="s">
        <v>35</v>
      </c>
      <c r="P2029" s="4" t="s">
        <v>263</v>
      </c>
      <c r="Q2029" s="4" t="s">
        <v>971</v>
      </c>
      <c r="R2029" s="9">
        <v>507.808852674897</v>
      </c>
      <c r="S2029" s="7">
        <v>2.0</v>
      </c>
      <c r="T2029" s="7">
        <v>0.3</v>
      </c>
      <c r="U2029" s="7">
        <v>-14.5088243621399</v>
      </c>
      <c r="V2029" s="10" t="str">
        <f t="shared" si="1"/>
        <v>2016-11</v>
      </c>
    </row>
    <row r="2030">
      <c r="A2030" s="7">
        <v>2029.0</v>
      </c>
      <c r="B2030" s="4" t="s">
        <v>4977</v>
      </c>
      <c r="C2030" s="8">
        <v>42686.0</v>
      </c>
      <c r="D2030" s="8">
        <v>42689.0</v>
      </c>
      <c r="E2030" s="4" t="s">
        <v>43</v>
      </c>
      <c r="F2030" s="4" t="s">
        <v>110</v>
      </c>
      <c r="G2030" s="4" t="s">
        <v>111</v>
      </c>
      <c r="H2030" s="4" t="s">
        <v>112</v>
      </c>
      <c r="I2030" s="4" t="s">
        <v>30</v>
      </c>
      <c r="J2030" s="4" t="s">
        <v>261</v>
      </c>
      <c r="K2030" s="4" t="s">
        <v>48</v>
      </c>
      <c r="L2030" s="7">
        <v>92024.0</v>
      </c>
      <c r="M2030" s="4" t="s">
        <v>49</v>
      </c>
      <c r="N2030" s="4" t="s">
        <v>3737</v>
      </c>
      <c r="O2030" s="4" t="s">
        <v>39</v>
      </c>
      <c r="P2030" s="4" t="s">
        <v>40</v>
      </c>
      <c r="Q2030" s="4" t="s">
        <v>3738</v>
      </c>
      <c r="R2030" s="9">
        <v>203.976</v>
      </c>
      <c r="S2030" s="7">
        <v>3.0</v>
      </c>
      <c r="T2030" s="7">
        <v>0.2</v>
      </c>
      <c r="U2030" s="7">
        <v>25.497</v>
      </c>
      <c r="V2030" s="10" t="str">
        <f t="shared" si="1"/>
        <v>2016-11</v>
      </c>
    </row>
    <row r="2031">
      <c r="A2031" s="7">
        <v>2030.0</v>
      </c>
      <c r="B2031" s="4" t="s">
        <v>4977</v>
      </c>
      <c r="C2031" s="8">
        <v>42686.0</v>
      </c>
      <c r="D2031" s="8">
        <v>42689.0</v>
      </c>
      <c r="E2031" s="4" t="s">
        <v>43</v>
      </c>
      <c r="F2031" s="4" t="s">
        <v>110</v>
      </c>
      <c r="G2031" s="4" t="s">
        <v>111</v>
      </c>
      <c r="H2031" s="4" t="s">
        <v>112</v>
      </c>
      <c r="I2031" s="4" t="s">
        <v>30</v>
      </c>
      <c r="J2031" s="4" t="s">
        <v>261</v>
      </c>
      <c r="K2031" s="4" t="s">
        <v>48</v>
      </c>
      <c r="L2031" s="7">
        <v>92024.0</v>
      </c>
      <c r="M2031" s="4" t="s">
        <v>49</v>
      </c>
      <c r="N2031" s="4" t="s">
        <v>1926</v>
      </c>
      <c r="O2031" s="4" t="s">
        <v>35</v>
      </c>
      <c r="P2031" s="4" t="s">
        <v>73</v>
      </c>
      <c r="Q2031" s="4" t="s">
        <v>1927</v>
      </c>
      <c r="R2031" s="9">
        <v>674.352</v>
      </c>
      <c r="S2031" s="7">
        <v>3.0</v>
      </c>
      <c r="T2031" s="7">
        <v>0.2</v>
      </c>
      <c r="U2031" s="7">
        <v>-8.4294</v>
      </c>
      <c r="V2031" s="10" t="str">
        <f t="shared" si="1"/>
        <v>2016-11</v>
      </c>
    </row>
    <row r="2032">
      <c r="A2032" s="7">
        <v>2031.0</v>
      </c>
      <c r="B2032" s="4" t="s">
        <v>4978</v>
      </c>
      <c r="C2032" s="8">
        <v>42686.0</v>
      </c>
      <c r="D2032" s="8">
        <v>42687.0</v>
      </c>
      <c r="E2032" s="4" t="s">
        <v>43</v>
      </c>
      <c r="F2032" s="4" t="s">
        <v>882</v>
      </c>
      <c r="G2032" s="4" t="s">
        <v>883</v>
      </c>
      <c r="H2032" s="4" t="s">
        <v>29</v>
      </c>
      <c r="I2032" s="4" t="s">
        <v>30</v>
      </c>
      <c r="J2032" s="4" t="s">
        <v>384</v>
      </c>
      <c r="K2032" s="4" t="s">
        <v>385</v>
      </c>
      <c r="L2032" s="7">
        <v>60623.0</v>
      </c>
      <c r="M2032" s="4" t="s">
        <v>59</v>
      </c>
      <c r="N2032" s="4" t="s">
        <v>950</v>
      </c>
      <c r="O2032" s="4" t="s">
        <v>35</v>
      </c>
      <c r="P2032" s="4" t="s">
        <v>121</v>
      </c>
      <c r="Q2032" s="4" t="s">
        <v>951</v>
      </c>
      <c r="R2032" s="9">
        <v>25.7106962962963</v>
      </c>
      <c r="S2032" s="7">
        <v>6.0</v>
      </c>
      <c r="T2032" s="7">
        <v>0.6</v>
      </c>
      <c r="U2032" s="7">
        <v>-9.64151111111111</v>
      </c>
      <c r="V2032" s="10" t="str">
        <f t="shared" si="1"/>
        <v>2016-11</v>
      </c>
    </row>
    <row r="2033">
      <c r="A2033" s="7">
        <v>2032.0</v>
      </c>
      <c r="B2033" s="4" t="s">
        <v>4979</v>
      </c>
      <c r="C2033" s="8">
        <v>42687.0</v>
      </c>
      <c r="D2033" s="8">
        <v>42691.0</v>
      </c>
      <c r="E2033" s="4" t="s">
        <v>26</v>
      </c>
      <c r="F2033" s="4" t="s">
        <v>2526</v>
      </c>
      <c r="G2033" s="4" t="s">
        <v>2527</v>
      </c>
      <c r="H2033" s="4" t="s">
        <v>112</v>
      </c>
      <c r="I2033" s="4" t="s">
        <v>30</v>
      </c>
      <c r="J2033" s="4" t="s">
        <v>4980</v>
      </c>
      <c r="K2033" s="4" t="s">
        <v>164</v>
      </c>
      <c r="L2033" s="7">
        <v>98661.0</v>
      </c>
      <c r="M2033" s="4" t="s">
        <v>49</v>
      </c>
      <c r="N2033" s="4" t="s">
        <v>1304</v>
      </c>
      <c r="O2033" s="4" t="s">
        <v>51</v>
      </c>
      <c r="P2033" s="4" t="s">
        <v>93</v>
      </c>
      <c r="Q2033" s="4" t="s">
        <v>1305</v>
      </c>
      <c r="R2033" s="9">
        <v>44.02</v>
      </c>
      <c r="S2033" s="7">
        <v>2.0</v>
      </c>
      <c r="T2033" s="7">
        <v>0.0</v>
      </c>
      <c r="U2033" s="7">
        <v>11.4452</v>
      </c>
      <c r="V2033" s="10" t="str">
        <f t="shared" si="1"/>
        <v>2016-11</v>
      </c>
    </row>
    <row r="2034">
      <c r="A2034" s="7">
        <v>2033.0</v>
      </c>
      <c r="B2034" s="4" t="s">
        <v>4981</v>
      </c>
      <c r="C2034" s="8">
        <v>42687.0</v>
      </c>
      <c r="D2034" s="8">
        <v>42691.0</v>
      </c>
      <c r="E2034" s="4" t="s">
        <v>26</v>
      </c>
      <c r="F2034" s="4" t="s">
        <v>4115</v>
      </c>
      <c r="G2034" s="4" t="s">
        <v>4116</v>
      </c>
      <c r="H2034" s="4" t="s">
        <v>46</v>
      </c>
      <c r="I2034" s="4" t="s">
        <v>30</v>
      </c>
      <c r="J2034" s="4" t="s">
        <v>3949</v>
      </c>
      <c r="K2034" s="4" t="s">
        <v>82</v>
      </c>
      <c r="L2034" s="7">
        <v>27360.0</v>
      </c>
      <c r="M2034" s="4" t="s">
        <v>83</v>
      </c>
      <c r="N2034" s="4" t="s">
        <v>2133</v>
      </c>
      <c r="O2034" s="4" t="s">
        <v>51</v>
      </c>
      <c r="P2034" s="4" t="s">
        <v>635</v>
      </c>
      <c r="Q2034" s="4" t="s">
        <v>2134</v>
      </c>
      <c r="R2034" s="9">
        <v>38.071902229051</v>
      </c>
      <c r="S2034" s="7">
        <v>7.0</v>
      </c>
      <c r="T2034" s="7">
        <v>0.2</v>
      </c>
      <c r="U2034" s="7">
        <v>4.28308900076824</v>
      </c>
      <c r="V2034" s="10" t="str">
        <f t="shared" si="1"/>
        <v>2016-11</v>
      </c>
    </row>
    <row r="2035">
      <c r="A2035" s="7">
        <v>2034.0</v>
      </c>
      <c r="B2035" s="4" t="s">
        <v>4982</v>
      </c>
      <c r="C2035" s="8">
        <v>42687.0</v>
      </c>
      <c r="D2035" s="8">
        <v>42693.0</v>
      </c>
      <c r="E2035" s="4" t="s">
        <v>26</v>
      </c>
      <c r="F2035" s="4" t="s">
        <v>4983</v>
      </c>
      <c r="G2035" s="4" t="s">
        <v>4984</v>
      </c>
      <c r="H2035" s="4" t="s">
        <v>112</v>
      </c>
      <c r="I2035" s="4" t="s">
        <v>30</v>
      </c>
      <c r="J2035" s="4" t="s">
        <v>1288</v>
      </c>
      <c r="K2035" s="4" t="s">
        <v>164</v>
      </c>
      <c r="L2035" s="7">
        <v>98002.0</v>
      </c>
      <c r="M2035" s="4" t="s">
        <v>49</v>
      </c>
      <c r="N2035" s="4" t="s">
        <v>120</v>
      </c>
      <c r="O2035" s="4" t="s">
        <v>35</v>
      </c>
      <c r="P2035" s="4" t="s">
        <v>121</v>
      </c>
      <c r="Q2035" s="4" t="s">
        <v>1917</v>
      </c>
      <c r="R2035" s="9">
        <v>4.18</v>
      </c>
      <c r="S2035" s="7">
        <v>1.0</v>
      </c>
      <c r="T2035" s="7">
        <v>0.0</v>
      </c>
      <c r="U2035" s="7">
        <v>1.5048</v>
      </c>
      <c r="V2035" s="10" t="str">
        <f t="shared" si="1"/>
        <v>2016-11</v>
      </c>
    </row>
    <row r="2036">
      <c r="A2036" s="7">
        <v>2035.0</v>
      </c>
      <c r="B2036" s="4" t="s">
        <v>4985</v>
      </c>
      <c r="C2036" s="8">
        <v>42687.0</v>
      </c>
      <c r="D2036" s="8">
        <v>42691.0</v>
      </c>
      <c r="E2036" s="4" t="s">
        <v>26</v>
      </c>
      <c r="F2036" s="4" t="s">
        <v>243</v>
      </c>
      <c r="G2036" s="4" t="s">
        <v>244</v>
      </c>
      <c r="H2036" s="4" t="s">
        <v>112</v>
      </c>
      <c r="I2036" s="4" t="s">
        <v>30</v>
      </c>
      <c r="J2036" s="4" t="s">
        <v>90</v>
      </c>
      <c r="K2036" s="4" t="s">
        <v>91</v>
      </c>
      <c r="L2036" s="7">
        <v>19143.0</v>
      </c>
      <c r="M2036" s="4" t="s">
        <v>33</v>
      </c>
      <c r="N2036" s="4" t="s">
        <v>487</v>
      </c>
      <c r="O2036" s="4" t="s">
        <v>51</v>
      </c>
      <c r="P2036" s="4" t="s">
        <v>124</v>
      </c>
      <c r="Q2036" s="4" t="s">
        <v>488</v>
      </c>
      <c r="R2036" s="9">
        <v>245.371535802469</v>
      </c>
      <c r="S2036" s="7">
        <v>7.0</v>
      </c>
      <c r="T2036" s="7">
        <v>0.2</v>
      </c>
      <c r="U2036" s="7">
        <v>88.9471817283951</v>
      </c>
      <c r="V2036" s="10" t="str">
        <f t="shared" si="1"/>
        <v>2016-11</v>
      </c>
    </row>
    <row r="2037">
      <c r="A2037" s="7">
        <v>2036.0</v>
      </c>
      <c r="B2037" s="4" t="s">
        <v>4986</v>
      </c>
      <c r="C2037" s="8">
        <v>42687.0</v>
      </c>
      <c r="D2037" s="8">
        <v>42691.0</v>
      </c>
      <c r="E2037" s="4" t="s">
        <v>26</v>
      </c>
      <c r="F2037" s="4" t="s">
        <v>3758</v>
      </c>
      <c r="G2037" s="4" t="s">
        <v>3759</v>
      </c>
      <c r="H2037" s="4" t="s">
        <v>112</v>
      </c>
      <c r="I2037" s="4" t="s">
        <v>30</v>
      </c>
      <c r="J2037" s="4" t="s">
        <v>2869</v>
      </c>
      <c r="K2037" s="4" t="s">
        <v>385</v>
      </c>
      <c r="L2037" s="7">
        <v>60035.0</v>
      </c>
      <c r="M2037" s="4" t="s">
        <v>59</v>
      </c>
      <c r="N2037" s="4" t="s">
        <v>335</v>
      </c>
      <c r="O2037" s="4" t="s">
        <v>51</v>
      </c>
      <c r="P2037" s="4" t="s">
        <v>76</v>
      </c>
      <c r="Q2037" s="4" t="s">
        <v>336</v>
      </c>
      <c r="R2037" s="9">
        <v>3.54509958847737</v>
      </c>
      <c r="S2037" s="7">
        <v>2.0</v>
      </c>
      <c r="T2037" s="7">
        <v>0.8</v>
      </c>
      <c r="U2037" s="7">
        <v>-5.31764938271605</v>
      </c>
      <c r="V2037" s="10" t="str">
        <f t="shared" si="1"/>
        <v>2016-11</v>
      </c>
    </row>
    <row r="2038">
      <c r="A2038" s="7">
        <v>2037.0</v>
      </c>
      <c r="B2038" s="4" t="s">
        <v>4987</v>
      </c>
      <c r="C2038" s="8">
        <v>42687.0</v>
      </c>
      <c r="D2038" s="8">
        <v>42692.0</v>
      </c>
      <c r="E2038" s="4" t="s">
        <v>26</v>
      </c>
      <c r="F2038" s="4" t="s">
        <v>426</v>
      </c>
      <c r="G2038" s="4" t="s">
        <v>427</v>
      </c>
      <c r="H2038" s="4" t="s">
        <v>29</v>
      </c>
      <c r="I2038" s="4" t="s">
        <v>30</v>
      </c>
      <c r="J2038" s="4" t="s">
        <v>222</v>
      </c>
      <c r="K2038" s="4" t="s">
        <v>223</v>
      </c>
      <c r="L2038" s="7">
        <v>10011.0</v>
      </c>
      <c r="M2038" s="4" t="s">
        <v>33</v>
      </c>
      <c r="N2038" s="4" t="s">
        <v>1356</v>
      </c>
      <c r="O2038" s="4" t="s">
        <v>51</v>
      </c>
      <c r="P2038" s="4" t="s">
        <v>52</v>
      </c>
      <c r="Q2038" s="4" t="s">
        <v>1357</v>
      </c>
      <c r="R2038" s="9">
        <v>87.6666049382716</v>
      </c>
      <c r="S2038" s="7">
        <v>5.0</v>
      </c>
      <c r="T2038" s="7">
        <v>0.0</v>
      </c>
      <c r="U2038" s="7">
        <v>22.7933172839506</v>
      </c>
      <c r="V2038" s="10" t="str">
        <f t="shared" si="1"/>
        <v>2016-11</v>
      </c>
    </row>
    <row r="2039">
      <c r="A2039" s="7">
        <v>2038.0</v>
      </c>
      <c r="B2039" s="4" t="s">
        <v>4987</v>
      </c>
      <c r="C2039" s="8">
        <v>42687.0</v>
      </c>
      <c r="D2039" s="8">
        <v>42692.0</v>
      </c>
      <c r="E2039" s="4" t="s">
        <v>26</v>
      </c>
      <c r="F2039" s="4" t="s">
        <v>426</v>
      </c>
      <c r="G2039" s="4" t="s">
        <v>427</v>
      </c>
      <c r="H2039" s="4" t="s">
        <v>29</v>
      </c>
      <c r="I2039" s="4" t="s">
        <v>30</v>
      </c>
      <c r="J2039" s="4" t="s">
        <v>222</v>
      </c>
      <c r="K2039" s="4" t="s">
        <v>223</v>
      </c>
      <c r="L2039" s="7">
        <v>10011.0</v>
      </c>
      <c r="M2039" s="4" t="s">
        <v>33</v>
      </c>
      <c r="N2039" s="4" t="s">
        <v>2399</v>
      </c>
      <c r="O2039" s="4" t="s">
        <v>51</v>
      </c>
      <c r="P2039" s="4" t="s">
        <v>52</v>
      </c>
      <c r="Q2039" s="4" t="s">
        <v>2400</v>
      </c>
      <c r="R2039" s="9">
        <v>28.1256625514403</v>
      </c>
      <c r="S2039" s="7">
        <v>2.0</v>
      </c>
      <c r="T2039" s="7">
        <v>0.0</v>
      </c>
      <c r="U2039" s="7">
        <v>7.87518551440329</v>
      </c>
      <c r="V2039" s="10" t="str">
        <f t="shared" si="1"/>
        <v>2016-11</v>
      </c>
    </row>
    <row r="2040">
      <c r="A2040" s="7">
        <v>2039.0</v>
      </c>
      <c r="B2040" s="4" t="s">
        <v>4987</v>
      </c>
      <c r="C2040" s="8">
        <v>42687.0</v>
      </c>
      <c r="D2040" s="8">
        <v>42692.0</v>
      </c>
      <c r="E2040" s="4" t="s">
        <v>26</v>
      </c>
      <c r="F2040" s="4" t="s">
        <v>426</v>
      </c>
      <c r="G2040" s="4" t="s">
        <v>427</v>
      </c>
      <c r="H2040" s="4" t="s">
        <v>29</v>
      </c>
      <c r="I2040" s="4" t="s">
        <v>30</v>
      </c>
      <c r="J2040" s="4" t="s">
        <v>222</v>
      </c>
      <c r="K2040" s="4" t="s">
        <v>223</v>
      </c>
      <c r="L2040" s="7">
        <v>10011.0</v>
      </c>
      <c r="M2040" s="4" t="s">
        <v>33</v>
      </c>
      <c r="N2040" s="4" t="s">
        <v>4988</v>
      </c>
      <c r="O2040" s="4" t="s">
        <v>51</v>
      </c>
      <c r="P2040" s="4" t="s">
        <v>93</v>
      </c>
      <c r="Q2040" s="4" t="s">
        <v>4989</v>
      </c>
      <c r="R2040" s="9">
        <v>159.11121399177</v>
      </c>
      <c r="S2040" s="7">
        <v>5.0</v>
      </c>
      <c r="T2040" s="7">
        <v>0.0</v>
      </c>
      <c r="U2040" s="7">
        <v>44.5511399176955</v>
      </c>
      <c r="V2040" s="10" t="str">
        <f t="shared" si="1"/>
        <v>2016-11</v>
      </c>
    </row>
    <row r="2041">
      <c r="A2041" s="7">
        <v>2040.0</v>
      </c>
      <c r="B2041" s="4" t="s">
        <v>4987</v>
      </c>
      <c r="C2041" s="8">
        <v>42687.0</v>
      </c>
      <c r="D2041" s="8">
        <v>42692.0</v>
      </c>
      <c r="E2041" s="4" t="s">
        <v>26</v>
      </c>
      <c r="F2041" s="4" t="s">
        <v>426</v>
      </c>
      <c r="G2041" s="4" t="s">
        <v>427</v>
      </c>
      <c r="H2041" s="4" t="s">
        <v>29</v>
      </c>
      <c r="I2041" s="4" t="s">
        <v>30</v>
      </c>
      <c r="J2041" s="4" t="s">
        <v>222</v>
      </c>
      <c r="K2041" s="4" t="s">
        <v>223</v>
      </c>
      <c r="L2041" s="7">
        <v>10011.0</v>
      </c>
      <c r="M2041" s="4" t="s">
        <v>33</v>
      </c>
      <c r="N2041" s="4" t="s">
        <v>4990</v>
      </c>
      <c r="O2041" s="4" t="s">
        <v>51</v>
      </c>
      <c r="P2041" s="4" t="s">
        <v>52</v>
      </c>
      <c r="Q2041" s="4" t="s">
        <v>4991</v>
      </c>
      <c r="R2041" s="9">
        <v>41.4084814814815</v>
      </c>
      <c r="S2041" s="7">
        <v>3.0</v>
      </c>
      <c r="T2041" s="7">
        <v>0.0</v>
      </c>
      <c r="U2041" s="7">
        <v>11.18029</v>
      </c>
      <c r="V2041" s="10" t="str">
        <f t="shared" si="1"/>
        <v>2016-11</v>
      </c>
    </row>
    <row r="2042">
      <c r="A2042" s="7">
        <v>2041.0</v>
      </c>
      <c r="B2042" s="4" t="s">
        <v>4992</v>
      </c>
      <c r="C2042" s="8">
        <v>42687.0</v>
      </c>
      <c r="D2042" s="8">
        <v>42691.0</v>
      </c>
      <c r="E2042" s="4" t="s">
        <v>26</v>
      </c>
      <c r="F2042" s="4" t="s">
        <v>3643</v>
      </c>
      <c r="G2042" s="4" t="s">
        <v>3644</v>
      </c>
      <c r="H2042" s="4" t="s">
        <v>29</v>
      </c>
      <c r="I2042" s="4" t="s">
        <v>30</v>
      </c>
      <c r="J2042" s="4" t="s">
        <v>2758</v>
      </c>
      <c r="K2042" s="4" t="s">
        <v>71</v>
      </c>
      <c r="L2042" s="7">
        <v>73120.0</v>
      </c>
      <c r="M2042" s="4" t="s">
        <v>59</v>
      </c>
      <c r="N2042" s="4" t="s">
        <v>4993</v>
      </c>
      <c r="O2042" s="4" t="s">
        <v>35</v>
      </c>
      <c r="P2042" s="4" t="s">
        <v>121</v>
      </c>
      <c r="Q2042" s="4" t="s">
        <v>4994</v>
      </c>
      <c r="R2042" s="9">
        <v>34.3205432098765</v>
      </c>
      <c r="S2042" s="7">
        <v>4.0</v>
      </c>
      <c r="T2042" s="7">
        <v>0.0</v>
      </c>
      <c r="U2042" s="7">
        <v>14.7578335802469</v>
      </c>
      <c r="V2042" s="10" t="str">
        <f t="shared" si="1"/>
        <v>2016-11</v>
      </c>
    </row>
    <row r="2043">
      <c r="A2043" s="7">
        <v>2042.0</v>
      </c>
      <c r="B2043" s="4" t="s">
        <v>4995</v>
      </c>
      <c r="C2043" s="8">
        <v>42687.0</v>
      </c>
      <c r="D2043" s="8">
        <v>42693.0</v>
      </c>
      <c r="E2043" s="4" t="s">
        <v>26</v>
      </c>
      <c r="F2043" s="4" t="s">
        <v>3419</v>
      </c>
      <c r="G2043" s="4" t="s">
        <v>3420</v>
      </c>
      <c r="H2043" s="4" t="s">
        <v>112</v>
      </c>
      <c r="I2043" s="4" t="s">
        <v>30</v>
      </c>
      <c r="J2043" s="4" t="s">
        <v>222</v>
      </c>
      <c r="K2043" s="4" t="s">
        <v>223</v>
      </c>
      <c r="L2043" s="7">
        <v>10011.0</v>
      </c>
      <c r="M2043" s="4" t="s">
        <v>33</v>
      </c>
      <c r="N2043" s="4" t="s">
        <v>4996</v>
      </c>
      <c r="O2043" s="4" t="s">
        <v>39</v>
      </c>
      <c r="P2043" s="4" t="s">
        <v>40</v>
      </c>
      <c r="Q2043" s="4" t="s">
        <v>4997</v>
      </c>
      <c r="R2043" s="9">
        <v>2577.38688065844</v>
      </c>
      <c r="S2043" s="7">
        <v>4.0</v>
      </c>
      <c r="T2043" s="7">
        <v>0.0</v>
      </c>
      <c r="U2043" s="7">
        <v>670.120588971193</v>
      </c>
      <c r="V2043" s="10" t="str">
        <f t="shared" si="1"/>
        <v>2016-11</v>
      </c>
    </row>
    <row r="2044">
      <c r="A2044" s="7">
        <v>2043.0</v>
      </c>
      <c r="B2044" s="4" t="s">
        <v>4995</v>
      </c>
      <c r="C2044" s="8">
        <v>42687.0</v>
      </c>
      <c r="D2044" s="8">
        <v>42693.0</v>
      </c>
      <c r="E2044" s="4" t="s">
        <v>26</v>
      </c>
      <c r="F2044" s="4" t="s">
        <v>3419</v>
      </c>
      <c r="G2044" s="4" t="s">
        <v>3420</v>
      </c>
      <c r="H2044" s="4" t="s">
        <v>112</v>
      </c>
      <c r="I2044" s="4" t="s">
        <v>30</v>
      </c>
      <c r="J2044" s="4" t="s">
        <v>222</v>
      </c>
      <c r="K2044" s="4" t="s">
        <v>223</v>
      </c>
      <c r="L2044" s="7">
        <v>10011.0</v>
      </c>
      <c r="M2044" s="4" t="s">
        <v>33</v>
      </c>
      <c r="N2044" s="4" t="s">
        <v>1824</v>
      </c>
      <c r="O2044" s="4" t="s">
        <v>51</v>
      </c>
      <c r="P2044" s="4" t="s">
        <v>297</v>
      </c>
      <c r="Q2044" s="4" t="s">
        <v>1825</v>
      </c>
      <c r="R2044" s="9">
        <v>16.888962962963</v>
      </c>
      <c r="S2044" s="7">
        <v>3.0</v>
      </c>
      <c r="T2044" s="7">
        <v>0.0</v>
      </c>
      <c r="U2044" s="7">
        <v>7.76892296296296</v>
      </c>
      <c r="V2044" s="10" t="str">
        <f t="shared" si="1"/>
        <v>2016-11</v>
      </c>
    </row>
    <row r="2045">
      <c r="A2045" s="7">
        <v>2044.0</v>
      </c>
      <c r="B2045" s="4" t="s">
        <v>4998</v>
      </c>
      <c r="C2045" s="8">
        <v>42687.0</v>
      </c>
      <c r="D2045" s="8">
        <v>42691.0</v>
      </c>
      <c r="E2045" s="4" t="s">
        <v>26</v>
      </c>
      <c r="F2045" s="4" t="s">
        <v>2596</v>
      </c>
      <c r="G2045" s="4" t="s">
        <v>2597</v>
      </c>
      <c r="H2045" s="4" t="s">
        <v>112</v>
      </c>
      <c r="I2045" s="4" t="s">
        <v>30</v>
      </c>
      <c r="J2045" s="4" t="s">
        <v>163</v>
      </c>
      <c r="K2045" s="4" t="s">
        <v>164</v>
      </c>
      <c r="L2045" s="7">
        <v>98103.0</v>
      </c>
      <c r="M2045" s="4" t="s">
        <v>49</v>
      </c>
      <c r="N2045" s="4" t="s">
        <v>1258</v>
      </c>
      <c r="O2045" s="4" t="s">
        <v>35</v>
      </c>
      <c r="P2045" s="4" t="s">
        <v>121</v>
      </c>
      <c r="Q2045" s="4" t="s">
        <v>1944</v>
      </c>
      <c r="R2045" s="9">
        <v>19.54</v>
      </c>
      <c r="S2045" s="7">
        <v>2.0</v>
      </c>
      <c r="T2045" s="7">
        <v>0.0</v>
      </c>
      <c r="U2045" s="7">
        <v>7.2298</v>
      </c>
      <c r="V2045" s="10" t="str">
        <f t="shared" si="1"/>
        <v>2016-11</v>
      </c>
    </row>
    <row r="2046">
      <c r="A2046" s="7">
        <v>2045.0</v>
      </c>
      <c r="B2046" s="4" t="s">
        <v>4999</v>
      </c>
      <c r="C2046" s="8">
        <v>42688.0</v>
      </c>
      <c r="D2046" s="8">
        <v>42690.0</v>
      </c>
      <c r="E2046" s="4" t="s">
        <v>98</v>
      </c>
      <c r="F2046" s="4" t="s">
        <v>3026</v>
      </c>
      <c r="G2046" s="4" t="s">
        <v>3027</v>
      </c>
      <c r="H2046" s="4" t="s">
        <v>46</v>
      </c>
      <c r="I2046" s="4" t="s">
        <v>30</v>
      </c>
      <c r="J2046" s="4" t="s">
        <v>420</v>
      </c>
      <c r="K2046" s="4" t="s">
        <v>255</v>
      </c>
      <c r="L2046" s="7">
        <v>30318.0</v>
      </c>
      <c r="M2046" s="4" t="s">
        <v>83</v>
      </c>
      <c r="N2046" s="4" t="s">
        <v>3451</v>
      </c>
      <c r="O2046" s="4" t="s">
        <v>39</v>
      </c>
      <c r="P2046" s="4" t="s">
        <v>61</v>
      </c>
      <c r="Q2046" s="4" t="s">
        <v>3452</v>
      </c>
      <c r="R2046" s="9">
        <v>366.692021941051</v>
      </c>
      <c r="S2046" s="7">
        <v>2.0</v>
      </c>
      <c r="T2046" s="7">
        <v>0.0</v>
      </c>
      <c r="U2046" s="7">
        <v>84.3391650464418</v>
      </c>
      <c r="V2046" s="10" t="str">
        <f t="shared" si="1"/>
        <v>2016-11</v>
      </c>
    </row>
    <row r="2047">
      <c r="A2047" s="7">
        <v>2046.0</v>
      </c>
      <c r="B2047" s="4" t="s">
        <v>4999</v>
      </c>
      <c r="C2047" s="8">
        <v>42688.0</v>
      </c>
      <c r="D2047" s="8">
        <v>42690.0</v>
      </c>
      <c r="E2047" s="4" t="s">
        <v>98</v>
      </c>
      <c r="F2047" s="4" t="s">
        <v>3026</v>
      </c>
      <c r="G2047" s="4" t="s">
        <v>3027</v>
      </c>
      <c r="H2047" s="4" t="s">
        <v>46</v>
      </c>
      <c r="I2047" s="4" t="s">
        <v>30</v>
      </c>
      <c r="J2047" s="4" t="s">
        <v>420</v>
      </c>
      <c r="K2047" s="4" t="s">
        <v>255</v>
      </c>
      <c r="L2047" s="7">
        <v>30318.0</v>
      </c>
      <c r="M2047" s="4" t="s">
        <v>83</v>
      </c>
      <c r="N2047" s="4" t="s">
        <v>5000</v>
      </c>
      <c r="O2047" s="4" t="s">
        <v>51</v>
      </c>
      <c r="P2047" s="4" t="s">
        <v>124</v>
      </c>
      <c r="Q2047" s="4" t="s">
        <v>5001</v>
      </c>
      <c r="R2047" s="9">
        <v>3.91678162444555</v>
      </c>
      <c r="S2047" s="7">
        <v>1.0</v>
      </c>
      <c r="T2047" s="7">
        <v>0.0</v>
      </c>
      <c r="U2047" s="7">
        <v>1.7625517310005</v>
      </c>
      <c r="V2047" s="10" t="str">
        <f t="shared" si="1"/>
        <v>2016-11</v>
      </c>
    </row>
    <row r="2048">
      <c r="A2048" s="7">
        <v>2047.0</v>
      </c>
      <c r="B2048" s="4" t="s">
        <v>4999</v>
      </c>
      <c r="C2048" s="8">
        <v>42688.0</v>
      </c>
      <c r="D2048" s="8">
        <v>42690.0</v>
      </c>
      <c r="E2048" s="4" t="s">
        <v>98</v>
      </c>
      <c r="F2048" s="4" t="s">
        <v>3026</v>
      </c>
      <c r="G2048" s="4" t="s">
        <v>3027</v>
      </c>
      <c r="H2048" s="4" t="s">
        <v>46</v>
      </c>
      <c r="I2048" s="4" t="s">
        <v>30</v>
      </c>
      <c r="J2048" s="4" t="s">
        <v>420</v>
      </c>
      <c r="K2048" s="4" t="s">
        <v>255</v>
      </c>
      <c r="L2048" s="7">
        <v>30318.0</v>
      </c>
      <c r="M2048" s="4" t="s">
        <v>83</v>
      </c>
      <c r="N2048" s="4" t="s">
        <v>3768</v>
      </c>
      <c r="O2048" s="4" t="s">
        <v>51</v>
      </c>
      <c r="P2048" s="4" t="s">
        <v>76</v>
      </c>
      <c r="Q2048" s="4" t="s">
        <v>3769</v>
      </c>
      <c r="R2048" s="9">
        <v>6.01245907610309</v>
      </c>
      <c r="S2048" s="7">
        <v>2.0</v>
      </c>
      <c r="T2048" s="7">
        <v>0.0</v>
      </c>
      <c r="U2048" s="7">
        <v>2.82585576576845</v>
      </c>
      <c r="V2048" s="10" t="str">
        <f t="shared" si="1"/>
        <v>2016-11</v>
      </c>
    </row>
    <row r="2049">
      <c r="A2049" s="7">
        <v>2048.0</v>
      </c>
      <c r="B2049" s="4" t="s">
        <v>5002</v>
      </c>
      <c r="C2049" s="8">
        <v>42688.0</v>
      </c>
      <c r="D2049" s="8">
        <v>42693.0</v>
      </c>
      <c r="E2049" s="4" t="s">
        <v>26</v>
      </c>
      <c r="F2049" s="4" t="s">
        <v>5003</v>
      </c>
      <c r="G2049" s="4" t="s">
        <v>5004</v>
      </c>
      <c r="H2049" s="4" t="s">
        <v>46</v>
      </c>
      <c r="I2049" s="4" t="s">
        <v>30</v>
      </c>
      <c r="J2049" s="4" t="s">
        <v>362</v>
      </c>
      <c r="K2049" s="4" t="s">
        <v>48</v>
      </c>
      <c r="L2049" s="7">
        <v>94110.0</v>
      </c>
      <c r="M2049" s="4" t="s">
        <v>49</v>
      </c>
      <c r="N2049" s="4" t="s">
        <v>2772</v>
      </c>
      <c r="O2049" s="4" t="s">
        <v>51</v>
      </c>
      <c r="P2049" s="4" t="s">
        <v>297</v>
      </c>
      <c r="Q2049" s="4" t="s">
        <v>2773</v>
      </c>
      <c r="R2049" s="9">
        <v>7.38</v>
      </c>
      <c r="S2049" s="7">
        <v>2.0</v>
      </c>
      <c r="T2049" s="7">
        <v>0.0</v>
      </c>
      <c r="U2049" s="7">
        <v>3.4686</v>
      </c>
      <c r="V2049" s="10" t="str">
        <f t="shared" si="1"/>
        <v>2016-11</v>
      </c>
    </row>
    <row r="2050">
      <c r="A2050" s="7">
        <v>2049.0</v>
      </c>
      <c r="B2050" s="4" t="s">
        <v>5005</v>
      </c>
      <c r="C2050" s="8">
        <v>42688.0</v>
      </c>
      <c r="D2050" s="8">
        <v>42692.0</v>
      </c>
      <c r="E2050" s="4" t="s">
        <v>26</v>
      </c>
      <c r="F2050" s="4" t="s">
        <v>4010</v>
      </c>
      <c r="G2050" s="4" t="s">
        <v>4011</v>
      </c>
      <c r="H2050" s="4" t="s">
        <v>46</v>
      </c>
      <c r="I2050" s="4" t="s">
        <v>30</v>
      </c>
      <c r="J2050" s="4" t="s">
        <v>455</v>
      </c>
      <c r="K2050" s="4" t="s">
        <v>58</v>
      </c>
      <c r="L2050" s="7">
        <v>77041.0</v>
      </c>
      <c r="M2050" s="4" t="s">
        <v>59</v>
      </c>
      <c r="N2050" s="4" t="s">
        <v>2096</v>
      </c>
      <c r="O2050" s="4" t="s">
        <v>51</v>
      </c>
      <c r="P2050" s="4" t="s">
        <v>76</v>
      </c>
      <c r="Q2050" s="4" t="s">
        <v>2097</v>
      </c>
      <c r="R2050" s="9">
        <v>2.59646419753086</v>
      </c>
      <c r="S2050" s="7">
        <v>2.0</v>
      </c>
      <c r="T2050" s="7">
        <v>0.8</v>
      </c>
      <c r="U2050" s="7">
        <v>-4.41398913580247</v>
      </c>
      <c r="V2050" s="10" t="str">
        <f t="shared" si="1"/>
        <v>2016-11</v>
      </c>
    </row>
    <row r="2051">
      <c r="A2051" s="7">
        <v>2050.0</v>
      </c>
      <c r="B2051" s="4" t="s">
        <v>5006</v>
      </c>
      <c r="C2051" s="8">
        <v>42688.0</v>
      </c>
      <c r="D2051" s="8">
        <v>42691.0</v>
      </c>
      <c r="E2051" s="4" t="s">
        <v>43</v>
      </c>
      <c r="F2051" s="4" t="s">
        <v>5007</v>
      </c>
      <c r="G2051" s="4" t="s">
        <v>5008</v>
      </c>
      <c r="H2051" s="4" t="s">
        <v>46</v>
      </c>
      <c r="I2051" s="4" t="s">
        <v>30</v>
      </c>
      <c r="J2051" s="4" t="s">
        <v>222</v>
      </c>
      <c r="K2051" s="4" t="s">
        <v>223</v>
      </c>
      <c r="L2051" s="7">
        <v>10009.0</v>
      </c>
      <c r="M2051" s="4" t="s">
        <v>33</v>
      </c>
      <c r="N2051" s="4" t="s">
        <v>3023</v>
      </c>
      <c r="O2051" s="4" t="s">
        <v>35</v>
      </c>
      <c r="P2051" s="4" t="s">
        <v>263</v>
      </c>
      <c r="Q2051" s="4" t="s">
        <v>3024</v>
      </c>
      <c r="R2051" s="9">
        <v>461.399377777778</v>
      </c>
      <c r="S2051" s="7">
        <v>2.0</v>
      </c>
      <c r="T2051" s="7">
        <v>0.1</v>
      </c>
      <c r="U2051" s="7">
        <v>82.0265560493827</v>
      </c>
      <c r="V2051" s="10" t="str">
        <f t="shared" si="1"/>
        <v>2016-11</v>
      </c>
    </row>
    <row r="2052">
      <c r="A2052" s="7">
        <v>2051.0</v>
      </c>
      <c r="B2052" s="4" t="s">
        <v>5006</v>
      </c>
      <c r="C2052" s="8">
        <v>42688.0</v>
      </c>
      <c r="D2052" s="8">
        <v>42691.0</v>
      </c>
      <c r="E2052" s="4" t="s">
        <v>43</v>
      </c>
      <c r="F2052" s="4" t="s">
        <v>5007</v>
      </c>
      <c r="G2052" s="4" t="s">
        <v>5008</v>
      </c>
      <c r="H2052" s="4" t="s">
        <v>46</v>
      </c>
      <c r="I2052" s="4" t="s">
        <v>30</v>
      </c>
      <c r="J2052" s="4" t="s">
        <v>222</v>
      </c>
      <c r="K2052" s="4" t="s">
        <v>223</v>
      </c>
      <c r="L2052" s="7">
        <v>10009.0</v>
      </c>
      <c r="M2052" s="4" t="s">
        <v>33</v>
      </c>
      <c r="N2052" s="4" t="s">
        <v>3951</v>
      </c>
      <c r="O2052" s="4" t="s">
        <v>51</v>
      </c>
      <c r="P2052" s="4" t="s">
        <v>52</v>
      </c>
      <c r="Q2052" s="4" t="s">
        <v>3952</v>
      </c>
      <c r="R2052" s="9">
        <v>45.7321481481482</v>
      </c>
      <c r="S2052" s="7">
        <v>3.0</v>
      </c>
      <c r="T2052" s="7">
        <v>0.0</v>
      </c>
      <c r="U2052" s="7">
        <v>11.8903585185185</v>
      </c>
      <c r="V2052" s="10" t="str">
        <f t="shared" si="1"/>
        <v>2016-11</v>
      </c>
    </row>
    <row r="2053">
      <c r="A2053" s="7">
        <v>2052.0</v>
      </c>
      <c r="B2053" s="4" t="s">
        <v>5009</v>
      </c>
      <c r="C2053" s="8">
        <v>42688.0</v>
      </c>
      <c r="D2053" s="8">
        <v>42693.0</v>
      </c>
      <c r="E2053" s="4" t="s">
        <v>98</v>
      </c>
      <c r="F2053" s="4" t="s">
        <v>4026</v>
      </c>
      <c r="G2053" s="4" t="s">
        <v>4027</v>
      </c>
      <c r="H2053" s="4" t="s">
        <v>46</v>
      </c>
      <c r="I2053" s="4" t="s">
        <v>30</v>
      </c>
      <c r="J2053" s="4" t="s">
        <v>90</v>
      </c>
      <c r="K2053" s="4" t="s">
        <v>91</v>
      </c>
      <c r="L2053" s="7">
        <v>19134.0</v>
      </c>
      <c r="M2053" s="4" t="s">
        <v>33</v>
      </c>
      <c r="N2053" s="4" t="s">
        <v>265</v>
      </c>
      <c r="O2053" s="4" t="s">
        <v>35</v>
      </c>
      <c r="P2053" s="4" t="s">
        <v>263</v>
      </c>
      <c r="Q2053" s="4" t="s">
        <v>266</v>
      </c>
      <c r="R2053" s="9">
        <v>429.793985185185</v>
      </c>
      <c r="S2053" s="7">
        <v>3.0</v>
      </c>
      <c r="T2053" s="7">
        <v>0.3</v>
      </c>
      <c r="U2053" s="7">
        <v>-24.5596562962963</v>
      </c>
      <c r="V2053" s="10" t="str">
        <f t="shared" si="1"/>
        <v>2016-11</v>
      </c>
    </row>
    <row r="2054">
      <c r="A2054" s="7">
        <v>2053.0</v>
      </c>
      <c r="B2054" s="4" t="s">
        <v>5009</v>
      </c>
      <c r="C2054" s="8">
        <v>42688.0</v>
      </c>
      <c r="D2054" s="8">
        <v>42693.0</v>
      </c>
      <c r="E2054" s="4" t="s">
        <v>98</v>
      </c>
      <c r="F2054" s="4" t="s">
        <v>4026</v>
      </c>
      <c r="G2054" s="4" t="s">
        <v>4027</v>
      </c>
      <c r="H2054" s="4" t="s">
        <v>46</v>
      </c>
      <c r="I2054" s="4" t="s">
        <v>30</v>
      </c>
      <c r="J2054" s="4" t="s">
        <v>90</v>
      </c>
      <c r="K2054" s="4" t="s">
        <v>91</v>
      </c>
      <c r="L2054" s="7">
        <v>19134.0</v>
      </c>
      <c r="M2054" s="4" t="s">
        <v>33</v>
      </c>
      <c r="N2054" s="4" t="s">
        <v>5010</v>
      </c>
      <c r="O2054" s="4" t="s">
        <v>39</v>
      </c>
      <c r="P2054" s="4" t="s">
        <v>85</v>
      </c>
      <c r="Q2054" s="4" t="s">
        <v>5011</v>
      </c>
      <c r="R2054" s="9">
        <v>1357.0098962963</v>
      </c>
      <c r="S2054" s="7">
        <v>4.0</v>
      </c>
      <c r="T2054" s="7">
        <v>0.4</v>
      </c>
      <c r="U2054" s="7">
        <v>203.551484444444</v>
      </c>
      <c r="V2054" s="10" t="str">
        <f t="shared" si="1"/>
        <v>2016-11</v>
      </c>
    </row>
    <row r="2055">
      <c r="A2055" s="7">
        <v>2054.0</v>
      </c>
      <c r="B2055" s="4" t="s">
        <v>5009</v>
      </c>
      <c r="C2055" s="8">
        <v>42688.0</v>
      </c>
      <c r="D2055" s="8">
        <v>42693.0</v>
      </c>
      <c r="E2055" s="4" t="s">
        <v>98</v>
      </c>
      <c r="F2055" s="4" t="s">
        <v>4026</v>
      </c>
      <c r="G2055" s="4" t="s">
        <v>4027</v>
      </c>
      <c r="H2055" s="4" t="s">
        <v>46</v>
      </c>
      <c r="I2055" s="4" t="s">
        <v>30</v>
      </c>
      <c r="J2055" s="4" t="s">
        <v>90</v>
      </c>
      <c r="K2055" s="4" t="s">
        <v>91</v>
      </c>
      <c r="L2055" s="7">
        <v>19134.0</v>
      </c>
      <c r="M2055" s="4" t="s">
        <v>33</v>
      </c>
      <c r="N2055" s="4" t="s">
        <v>4059</v>
      </c>
      <c r="O2055" s="4" t="s">
        <v>35</v>
      </c>
      <c r="P2055" s="4" t="s">
        <v>121</v>
      </c>
      <c r="Q2055" s="4" t="s">
        <v>4060</v>
      </c>
      <c r="R2055" s="9">
        <v>54.9328592592593</v>
      </c>
      <c r="S2055" s="7">
        <v>3.0</v>
      </c>
      <c r="T2055" s="7">
        <v>0.2</v>
      </c>
      <c r="U2055" s="7">
        <v>10.9865718518519</v>
      </c>
      <c r="V2055" s="10" t="str">
        <f t="shared" si="1"/>
        <v>2016-11</v>
      </c>
    </row>
    <row r="2056">
      <c r="A2056" s="7">
        <v>2055.0</v>
      </c>
      <c r="B2056" s="4" t="s">
        <v>5012</v>
      </c>
      <c r="C2056" s="8">
        <v>42688.0</v>
      </c>
      <c r="D2056" s="8">
        <v>42689.0</v>
      </c>
      <c r="E2056" s="4" t="s">
        <v>43</v>
      </c>
      <c r="F2056" s="4" t="s">
        <v>375</v>
      </c>
      <c r="G2056" s="4" t="s">
        <v>376</v>
      </c>
      <c r="H2056" s="4" t="s">
        <v>46</v>
      </c>
      <c r="I2056" s="4" t="s">
        <v>30</v>
      </c>
      <c r="J2056" s="4" t="s">
        <v>47</v>
      </c>
      <c r="K2056" s="4" t="s">
        <v>48</v>
      </c>
      <c r="L2056" s="7">
        <v>90049.0</v>
      </c>
      <c r="M2056" s="4" t="s">
        <v>49</v>
      </c>
      <c r="N2056" s="4" t="s">
        <v>2712</v>
      </c>
      <c r="O2056" s="4" t="s">
        <v>51</v>
      </c>
      <c r="P2056" s="4" t="s">
        <v>93</v>
      </c>
      <c r="Q2056" s="4" t="s">
        <v>2713</v>
      </c>
      <c r="R2056" s="9">
        <v>9.84</v>
      </c>
      <c r="S2056" s="7">
        <v>3.0</v>
      </c>
      <c r="T2056" s="7">
        <v>0.0</v>
      </c>
      <c r="U2056" s="7">
        <v>2.8536</v>
      </c>
      <c r="V2056" s="10" t="str">
        <f t="shared" si="1"/>
        <v>2016-11</v>
      </c>
    </row>
    <row r="2057">
      <c r="A2057" s="7">
        <v>2056.0</v>
      </c>
      <c r="B2057" s="4" t="s">
        <v>5013</v>
      </c>
      <c r="C2057" s="8">
        <v>42688.0</v>
      </c>
      <c r="D2057" s="8">
        <v>42694.0</v>
      </c>
      <c r="E2057" s="4" t="s">
        <v>26</v>
      </c>
      <c r="F2057" s="4" t="s">
        <v>2385</v>
      </c>
      <c r="G2057" s="4" t="s">
        <v>2386</v>
      </c>
      <c r="H2057" s="4" t="s">
        <v>46</v>
      </c>
      <c r="I2057" s="4" t="s">
        <v>30</v>
      </c>
      <c r="J2057" s="4" t="s">
        <v>701</v>
      </c>
      <c r="K2057" s="4" t="s">
        <v>747</v>
      </c>
      <c r="L2057" s="7">
        <v>19711.0</v>
      </c>
      <c r="M2057" s="4" t="s">
        <v>33</v>
      </c>
      <c r="N2057" s="4" t="s">
        <v>2984</v>
      </c>
      <c r="O2057" s="4" t="s">
        <v>51</v>
      </c>
      <c r="P2057" s="4" t="s">
        <v>124</v>
      </c>
      <c r="Q2057" s="4" t="s">
        <v>2985</v>
      </c>
      <c r="R2057" s="9">
        <v>18.6027160493827</v>
      </c>
      <c r="S2057" s="7">
        <v>5.0</v>
      </c>
      <c r="T2057" s="7">
        <v>0.0</v>
      </c>
      <c r="U2057" s="7">
        <v>8.55724938271605</v>
      </c>
      <c r="V2057" s="10" t="str">
        <f t="shared" si="1"/>
        <v>2016-11</v>
      </c>
    </row>
    <row r="2058">
      <c r="A2058" s="7">
        <v>2057.0</v>
      </c>
      <c r="B2058" s="4" t="s">
        <v>5013</v>
      </c>
      <c r="C2058" s="8">
        <v>42688.0</v>
      </c>
      <c r="D2058" s="8">
        <v>42694.0</v>
      </c>
      <c r="E2058" s="4" t="s">
        <v>26</v>
      </c>
      <c r="F2058" s="4" t="s">
        <v>2385</v>
      </c>
      <c r="G2058" s="4" t="s">
        <v>2386</v>
      </c>
      <c r="H2058" s="4" t="s">
        <v>46</v>
      </c>
      <c r="I2058" s="4" t="s">
        <v>30</v>
      </c>
      <c r="J2058" s="4" t="s">
        <v>701</v>
      </c>
      <c r="K2058" s="4" t="s">
        <v>747</v>
      </c>
      <c r="L2058" s="7">
        <v>19711.0</v>
      </c>
      <c r="M2058" s="4" t="s">
        <v>33</v>
      </c>
      <c r="N2058" s="4" t="s">
        <v>1582</v>
      </c>
      <c r="O2058" s="4" t="s">
        <v>35</v>
      </c>
      <c r="P2058" s="4" t="s">
        <v>121</v>
      </c>
      <c r="Q2058" s="4" t="s">
        <v>1583</v>
      </c>
      <c r="R2058" s="9">
        <v>22.5268148148148</v>
      </c>
      <c r="S2058" s="7">
        <v>4.0</v>
      </c>
      <c r="T2058" s="7">
        <v>0.0</v>
      </c>
      <c r="U2058" s="7">
        <v>7.43384888888889</v>
      </c>
      <c r="V2058" s="10" t="str">
        <f t="shared" si="1"/>
        <v>2016-11</v>
      </c>
    </row>
    <row r="2059">
      <c r="A2059" s="7">
        <v>2058.0</v>
      </c>
      <c r="B2059" s="4" t="s">
        <v>5014</v>
      </c>
      <c r="C2059" s="8">
        <v>42688.0</v>
      </c>
      <c r="D2059" s="8">
        <v>42692.0</v>
      </c>
      <c r="E2059" s="4" t="s">
        <v>26</v>
      </c>
      <c r="F2059" s="4" t="s">
        <v>4040</v>
      </c>
      <c r="G2059" s="4" t="s">
        <v>4041</v>
      </c>
      <c r="H2059" s="4" t="s">
        <v>46</v>
      </c>
      <c r="I2059" s="4" t="s">
        <v>30</v>
      </c>
      <c r="J2059" s="4" t="s">
        <v>1543</v>
      </c>
      <c r="K2059" s="4" t="s">
        <v>32</v>
      </c>
      <c r="L2059" s="7">
        <v>21215.0</v>
      </c>
      <c r="M2059" s="4" t="s">
        <v>33</v>
      </c>
      <c r="N2059" s="4" t="s">
        <v>4064</v>
      </c>
      <c r="O2059" s="4" t="s">
        <v>39</v>
      </c>
      <c r="P2059" s="4" t="s">
        <v>40</v>
      </c>
      <c r="Q2059" s="4" t="s">
        <v>4065</v>
      </c>
      <c r="R2059" s="9">
        <v>101.743851851852</v>
      </c>
      <c r="S2059" s="7">
        <v>3.0</v>
      </c>
      <c r="T2059" s="7">
        <v>0.0</v>
      </c>
      <c r="U2059" s="7">
        <v>28.4882785185185</v>
      </c>
      <c r="V2059" s="10" t="str">
        <f t="shared" si="1"/>
        <v>2016-11</v>
      </c>
    </row>
    <row r="2060">
      <c r="A2060" s="7">
        <v>2059.0</v>
      </c>
      <c r="B2060" s="4" t="s">
        <v>5015</v>
      </c>
      <c r="C2060" s="8">
        <v>42688.0</v>
      </c>
      <c r="D2060" s="8">
        <v>42692.0</v>
      </c>
      <c r="E2060" s="4" t="s">
        <v>26</v>
      </c>
      <c r="F2060" s="4" t="s">
        <v>2099</v>
      </c>
      <c r="G2060" s="4" t="s">
        <v>2100</v>
      </c>
      <c r="H2060" s="4" t="s">
        <v>46</v>
      </c>
      <c r="I2060" s="4" t="s">
        <v>30</v>
      </c>
      <c r="J2060" s="4" t="s">
        <v>222</v>
      </c>
      <c r="K2060" s="4" t="s">
        <v>223</v>
      </c>
      <c r="L2060" s="7">
        <v>10035.0</v>
      </c>
      <c r="M2060" s="4" t="s">
        <v>33</v>
      </c>
      <c r="N2060" s="4" t="s">
        <v>4323</v>
      </c>
      <c r="O2060" s="4" t="s">
        <v>39</v>
      </c>
      <c r="P2060" s="4" t="s">
        <v>40</v>
      </c>
      <c r="Q2060" s="4" t="s">
        <v>4324</v>
      </c>
      <c r="R2060" s="9">
        <v>15.8094814814815</v>
      </c>
      <c r="S2060" s="7">
        <v>2.0</v>
      </c>
      <c r="T2060" s="7">
        <v>0.0</v>
      </c>
      <c r="U2060" s="7">
        <v>4.42665481481482</v>
      </c>
      <c r="V2060" s="10" t="str">
        <f t="shared" si="1"/>
        <v>2016-11</v>
      </c>
    </row>
    <row r="2061">
      <c r="A2061" s="7">
        <v>2060.0</v>
      </c>
      <c r="B2061" s="4" t="s">
        <v>5015</v>
      </c>
      <c r="C2061" s="8">
        <v>42688.0</v>
      </c>
      <c r="D2061" s="8">
        <v>42692.0</v>
      </c>
      <c r="E2061" s="4" t="s">
        <v>26</v>
      </c>
      <c r="F2061" s="4" t="s">
        <v>2099</v>
      </c>
      <c r="G2061" s="4" t="s">
        <v>2100</v>
      </c>
      <c r="H2061" s="4" t="s">
        <v>46</v>
      </c>
      <c r="I2061" s="4" t="s">
        <v>30</v>
      </c>
      <c r="J2061" s="4" t="s">
        <v>222</v>
      </c>
      <c r="K2061" s="4" t="s">
        <v>223</v>
      </c>
      <c r="L2061" s="7">
        <v>10035.0</v>
      </c>
      <c r="M2061" s="4" t="s">
        <v>33</v>
      </c>
      <c r="N2061" s="4" t="s">
        <v>5016</v>
      </c>
      <c r="O2061" s="4" t="s">
        <v>51</v>
      </c>
      <c r="P2061" s="4" t="s">
        <v>93</v>
      </c>
      <c r="Q2061" s="4" t="s">
        <v>5017</v>
      </c>
      <c r="R2061" s="9">
        <v>26.7449382716049</v>
      </c>
      <c r="S2061" s="7">
        <v>1.0</v>
      </c>
      <c r="T2061" s="7">
        <v>0.0</v>
      </c>
      <c r="U2061" s="7">
        <v>6.95368395061728</v>
      </c>
      <c r="V2061" s="10" t="str">
        <f t="shared" si="1"/>
        <v>2016-11</v>
      </c>
    </row>
    <row r="2062">
      <c r="A2062" s="7">
        <v>2061.0</v>
      </c>
      <c r="B2062" s="4" t="s">
        <v>5018</v>
      </c>
      <c r="C2062" s="8">
        <v>42689.0</v>
      </c>
      <c r="D2062" s="8">
        <v>42696.0</v>
      </c>
      <c r="E2062" s="4" t="s">
        <v>26</v>
      </c>
      <c r="F2062" s="4" t="s">
        <v>1010</v>
      </c>
      <c r="G2062" s="4" t="s">
        <v>1011</v>
      </c>
      <c r="H2062" s="4" t="s">
        <v>29</v>
      </c>
      <c r="I2062" s="4" t="s">
        <v>30</v>
      </c>
      <c r="J2062" s="4" t="s">
        <v>47</v>
      </c>
      <c r="K2062" s="4" t="s">
        <v>48</v>
      </c>
      <c r="L2062" s="7">
        <v>90008.0</v>
      </c>
      <c r="M2062" s="4" t="s">
        <v>49</v>
      </c>
      <c r="N2062" s="4" t="s">
        <v>1205</v>
      </c>
      <c r="O2062" s="4" t="s">
        <v>39</v>
      </c>
      <c r="P2062" s="4" t="s">
        <v>61</v>
      </c>
      <c r="Q2062" s="4" t="s">
        <v>1878</v>
      </c>
      <c r="R2062" s="9">
        <v>99.39</v>
      </c>
      <c r="S2062" s="7">
        <v>3.0</v>
      </c>
      <c r="T2062" s="7">
        <v>0.0</v>
      </c>
      <c r="U2062" s="7">
        <v>40.7499</v>
      </c>
      <c r="V2062" s="10" t="str">
        <f t="shared" si="1"/>
        <v>2016-11</v>
      </c>
    </row>
    <row r="2063">
      <c r="A2063" s="7">
        <v>2062.0</v>
      </c>
      <c r="B2063" s="4" t="s">
        <v>5019</v>
      </c>
      <c r="C2063" s="8">
        <v>42689.0</v>
      </c>
      <c r="D2063" s="8">
        <v>42691.0</v>
      </c>
      <c r="E2063" s="4" t="s">
        <v>98</v>
      </c>
      <c r="F2063" s="4" t="s">
        <v>3792</v>
      </c>
      <c r="G2063" s="4" t="s">
        <v>3793</v>
      </c>
      <c r="H2063" s="4" t="s">
        <v>46</v>
      </c>
      <c r="I2063" s="4" t="s">
        <v>30</v>
      </c>
      <c r="J2063" s="4" t="s">
        <v>47</v>
      </c>
      <c r="K2063" s="4" t="s">
        <v>48</v>
      </c>
      <c r="L2063" s="7">
        <v>90049.0</v>
      </c>
      <c r="M2063" s="4" t="s">
        <v>49</v>
      </c>
      <c r="N2063" s="4" t="s">
        <v>421</v>
      </c>
      <c r="O2063" s="4" t="s">
        <v>51</v>
      </c>
      <c r="P2063" s="4" t="s">
        <v>76</v>
      </c>
      <c r="Q2063" s="4" t="s">
        <v>422</v>
      </c>
      <c r="R2063" s="9">
        <v>1016.792</v>
      </c>
      <c r="S2063" s="7">
        <v>1.0</v>
      </c>
      <c r="T2063" s="7">
        <v>0.2</v>
      </c>
      <c r="U2063" s="7">
        <v>381.297</v>
      </c>
      <c r="V2063" s="10" t="str">
        <f t="shared" si="1"/>
        <v>2016-11</v>
      </c>
    </row>
    <row r="2064">
      <c r="A2064" s="7">
        <v>2063.0</v>
      </c>
      <c r="B2064" s="4" t="s">
        <v>5019</v>
      </c>
      <c r="C2064" s="8">
        <v>42689.0</v>
      </c>
      <c r="D2064" s="8">
        <v>42691.0</v>
      </c>
      <c r="E2064" s="4" t="s">
        <v>98</v>
      </c>
      <c r="F2064" s="4" t="s">
        <v>3792</v>
      </c>
      <c r="G2064" s="4" t="s">
        <v>3793</v>
      </c>
      <c r="H2064" s="4" t="s">
        <v>46</v>
      </c>
      <c r="I2064" s="4" t="s">
        <v>30</v>
      </c>
      <c r="J2064" s="4" t="s">
        <v>47</v>
      </c>
      <c r="K2064" s="4" t="s">
        <v>48</v>
      </c>
      <c r="L2064" s="7">
        <v>90049.0</v>
      </c>
      <c r="M2064" s="4" t="s">
        <v>49</v>
      </c>
      <c r="N2064" s="4" t="s">
        <v>832</v>
      </c>
      <c r="O2064" s="4" t="s">
        <v>51</v>
      </c>
      <c r="P2064" s="4" t="s">
        <v>76</v>
      </c>
      <c r="Q2064" s="4" t="s">
        <v>833</v>
      </c>
      <c r="R2064" s="9">
        <v>38.136</v>
      </c>
      <c r="S2064" s="7">
        <v>7.0</v>
      </c>
      <c r="T2064" s="7">
        <v>0.2</v>
      </c>
      <c r="U2064" s="7">
        <v>13.3476</v>
      </c>
      <c r="V2064" s="10" t="str">
        <f t="shared" si="1"/>
        <v>2016-11</v>
      </c>
    </row>
    <row r="2065">
      <c r="A2065" s="7">
        <v>2064.0</v>
      </c>
      <c r="B2065" s="4" t="s">
        <v>5020</v>
      </c>
      <c r="C2065" s="8">
        <v>42689.0</v>
      </c>
      <c r="D2065" s="8">
        <v>42693.0</v>
      </c>
      <c r="E2065" s="4" t="s">
        <v>26</v>
      </c>
      <c r="F2065" s="4" t="s">
        <v>2169</v>
      </c>
      <c r="G2065" s="4" t="s">
        <v>2170</v>
      </c>
      <c r="H2065" s="4" t="s">
        <v>29</v>
      </c>
      <c r="I2065" s="4" t="s">
        <v>30</v>
      </c>
      <c r="J2065" s="4" t="s">
        <v>261</v>
      </c>
      <c r="K2065" s="4" t="s">
        <v>48</v>
      </c>
      <c r="L2065" s="7">
        <v>92024.0</v>
      </c>
      <c r="M2065" s="4" t="s">
        <v>49</v>
      </c>
      <c r="N2065" s="4" t="s">
        <v>5021</v>
      </c>
      <c r="O2065" s="4" t="s">
        <v>39</v>
      </c>
      <c r="P2065" s="4" t="s">
        <v>40</v>
      </c>
      <c r="Q2065" s="4" t="s">
        <v>5022</v>
      </c>
      <c r="R2065" s="9">
        <v>361.376</v>
      </c>
      <c r="S2065" s="7">
        <v>2.0</v>
      </c>
      <c r="T2065" s="7">
        <v>0.2</v>
      </c>
      <c r="U2065" s="7">
        <v>27.1032</v>
      </c>
      <c r="V2065" s="10" t="str">
        <f t="shared" si="1"/>
        <v>2016-11</v>
      </c>
    </row>
    <row r="2066">
      <c r="A2066" s="7">
        <v>2065.0</v>
      </c>
      <c r="B2066" s="4" t="s">
        <v>5023</v>
      </c>
      <c r="C2066" s="8">
        <v>42689.0</v>
      </c>
      <c r="D2066" s="8">
        <v>42689.0</v>
      </c>
      <c r="E2066" s="4" t="s">
        <v>212</v>
      </c>
      <c r="F2066" s="4" t="s">
        <v>738</v>
      </c>
      <c r="G2066" s="4" t="s">
        <v>739</v>
      </c>
      <c r="H2066" s="4" t="s">
        <v>29</v>
      </c>
      <c r="I2066" s="4" t="s">
        <v>30</v>
      </c>
      <c r="J2066" s="4" t="s">
        <v>322</v>
      </c>
      <c r="K2066" s="4" t="s">
        <v>82</v>
      </c>
      <c r="L2066" s="7">
        <v>27217.0</v>
      </c>
      <c r="M2066" s="4" t="s">
        <v>83</v>
      </c>
      <c r="N2066" s="4" t="s">
        <v>3786</v>
      </c>
      <c r="O2066" s="4" t="s">
        <v>35</v>
      </c>
      <c r="P2066" s="4" t="s">
        <v>73</v>
      </c>
      <c r="Q2066" s="4" t="s">
        <v>3787</v>
      </c>
      <c r="R2066" s="9">
        <v>462.116923611764</v>
      </c>
      <c r="S2066" s="7">
        <v>4.0</v>
      </c>
      <c r="T2066" s="7">
        <v>0.4</v>
      </c>
      <c r="U2066" s="7">
        <v>-146.337025810392</v>
      </c>
      <c r="V2066" s="10" t="str">
        <f t="shared" si="1"/>
        <v>2016-11</v>
      </c>
    </row>
    <row r="2067">
      <c r="A2067" s="7">
        <v>2066.0</v>
      </c>
      <c r="B2067" s="4" t="s">
        <v>5024</v>
      </c>
      <c r="C2067" s="8">
        <v>42690.0</v>
      </c>
      <c r="D2067" s="8">
        <v>42694.0</v>
      </c>
      <c r="E2067" s="4" t="s">
        <v>26</v>
      </c>
      <c r="F2067" s="4" t="s">
        <v>2785</v>
      </c>
      <c r="G2067" s="4" t="s">
        <v>2786</v>
      </c>
      <c r="H2067" s="4" t="s">
        <v>46</v>
      </c>
      <c r="I2067" s="4" t="s">
        <v>30</v>
      </c>
      <c r="J2067" s="4" t="s">
        <v>5025</v>
      </c>
      <c r="K2067" s="4" t="s">
        <v>5026</v>
      </c>
      <c r="L2067" s="7">
        <v>88220.0</v>
      </c>
      <c r="M2067" s="4" t="s">
        <v>49</v>
      </c>
      <c r="N2067" s="4" t="s">
        <v>5027</v>
      </c>
      <c r="O2067" s="4" t="s">
        <v>51</v>
      </c>
      <c r="P2067" s="4" t="s">
        <v>205</v>
      </c>
      <c r="Q2067" s="4" t="s">
        <v>416</v>
      </c>
      <c r="R2067" s="9">
        <v>28.4</v>
      </c>
      <c r="S2067" s="7">
        <v>5.0</v>
      </c>
      <c r="T2067" s="7">
        <v>0.0</v>
      </c>
      <c r="U2067" s="7">
        <v>13.348</v>
      </c>
      <c r="V2067" s="10" t="str">
        <f t="shared" si="1"/>
        <v>2016-11</v>
      </c>
    </row>
    <row r="2068">
      <c r="A2068" s="7">
        <v>2067.0</v>
      </c>
      <c r="B2068" s="4" t="s">
        <v>5028</v>
      </c>
      <c r="C2068" s="8">
        <v>42690.0</v>
      </c>
      <c r="D2068" s="8">
        <v>42691.0</v>
      </c>
      <c r="E2068" s="4" t="s">
        <v>43</v>
      </c>
      <c r="F2068" s="4" t="s">
        <v>3856</v>
      </c>
      <c r="G2068" s="4" t="s">
        <v>3857</v>
      </c>
      <c r="H2068" s="4" t="s">
        <v>46</v>
      </c>
      <c r="I2068" s="4" t="s">
        <v>30</v>
      </c>
      <c r="J2068" s="4" t="s">
        <v>2842</v>
      </c>
      <c r="K2068" s="4" t="s">
        <v>48</v>
      </c>
      <c r="L2068" s="7">
        <v>95661.0</v>
      </c>
      <c r="M2068" s="4" t="s">
        <v>49</v>
      </c>
      <c r="N2068" s="4" t="s">
        <v>1691</v>
      </c>
      <c r="O2068" s="4" t="s">
        <v>51</v>
      </c>
      <c r="P2068" s="4" t="s">
        <v>76</v>
      </c>
      <c r="Q2068" s="4" t="s">
        <v>1692</v>
      </c>
      <c r="R2068" s="9">
        <v>8.32</v>
      </c>
      <c r="S2068" s="7">
        <v>5.0</v>
      </c>
      <c r="T2068" s="7">
        <v>0.2</v>
      </c>
      <c r="U2068" s="7">
        <v>2.808</v>
      </c>
      <c r="V2068" s="10" t="str">
        <f t="shared" si="1"/>
        <v>2016-11</v>
      </c>
    </row>
    <row r="2069">
      <c r="A2069" s="7">
        <v>2068.0</v>
      </c>
      <c r="B2069" s="4" t="s">
        <v>5029</v>
      </c>
      <c r="C2069" s="8">
        <v>42691.0</v>
      </c>
      <c r="D2069" s="8">
        <v>42696.0</v>
      </c>
      <c r="E2069" s="4" t="s">
        <v>26</v>
      </c>
      <c r="F2069" s="4" t="s">
        <v>473</v>
      </c>
      <c r="G2069" s="4" t="s">
        <v>474</v>
      </c>
      <c r="H2069" s="4" t="s">
        <v>46</v>
      </c>
      <c r="I2069" s="4" t="s">
        <v>30</v>
      </c>
      <c r="J2069" s="4" t="s">
        <v>5025</v>
      </c>
      <c r="K2069" s="4" t="s">
        <v>5026</v>
      </c>
      <c r="L2069" s="7">
        <v>88220.0</v>
      </c>
      <c r="M2069" s="4" t="s">
        <v>49</v>
      </c>
      <c r="N2069" s="4" t="s">
        <v>1320</v>
      </c>
      <c r="O2069" s="4" t="s">
        <v>51</v>
      </c>
      <c r="P2069" s="4" t="s">
        <v>76</v>
      </c>
      <c r="Q2069" s="4" t="s">
        <v>1321</v>
      </c>
      <c r="R2069" s="9">
        <v>10.776</v>
      </c>
      <c r="S2069" s="7">
        <v>3.0</v>
      </c>
      <c r="T2069" s="7">
        <v>0.2</v>
      </c>
      <c r="U2069" s="7">
        <v>3.3675</v>
      </c>
      <c r="V2069" s="10" t="str">
        <f t="shared" si="1"/>
        <v>2016-11</v>
      </c>
    </row>
    <row r="2070">
      <c r="A2070" s="7">
        <v>2069.0</v>
      </c>
      <c r="B2070" s="4" t="s">
        <v>5030</v>
      </c>
      <c r="C2070" s="8">
        <v>42691.0</v>
      </c>
      <c r="D2070" s="8">
        <v>42692.0</v>
      </c>
      <c r="E2070" s="4" t="s">
        <v>43</v>
      </c>
      <c r="F2070" s="4" t="s">
        <v>5031</v>
      </c>
      <c r="G2070" s="4" t="s">
        <v>5032</v>
      </c>
      <c r="H2070" s="4" t="s">
        <v>46</v>
      </c>
      <c r="I2070" s="4" t="s">
        <v>30</v>
      </c>
      <c r="J2070" s="4" t="s">
        <v>4437</v>
      </c>
      <c r="K2070" s="4" t="s">
        <v>58</v>
      </c>
      <c r="L2070" s="7">
        <v>75056.0</v>
      </c>
      <c r="M2070" s="4" t="s">
        <v>59</v>
      </c>
      <c r="N2070" s="4" t="s">
        <v>3436</v>
      </c>
      <c r="O2070" s="4" t="s">
        <v>39</v>
      </c>
      <c r="P2070" s="4" t="s">
        <v>40</v>
      </c>
      <c r="Q2070" s="4" t="s">
        <v>3437</v>
      </c>
      <c r="R2070" s="9">
        <v>76.0498666666667</v>
      </c>
      <c r="S2070" s="7">
        <v>3.0</v>
      </c>
      <c r="T2070" s="7">
        <v>0.2</v>
      </c>
      <c r="U2070" s="7">
        <v>7.60498666666667</v>
      </c>
      <c r="V2070" s="10" t="str">
        <f t="shared" si="1"/>
        <v>2016-11</v>
      </c>
    </row>
    <row r="2071">
      <c r="A2071" s="7">
        <v>2070.0</v>
      </c>
      <c r="B2071" s="4" t="s">
        <v>5030</v>
      </c>
      <c r="C2071" s="8">
        <v>42691.0</v>
      </c>
      <c r="D2071" s="8">
        <v>42692.0</v>
      </c>
      <c r="E2071" s="4" t="s">
        <v>43</v>
      </c>
      <c r="F2071" s="4" t="s">
        <v>5031</v>
      </c>
      <c r="G2071" s="4" t="s">
        <v>5032</v>
      </c>
      <c r="H2071" s="4" t="s">
        <v>46</v>
      </c>
      <c r="I2071" s="4" t="s">
        <v>30</v>
      </c>
      <c r="J2071" s="4" t="s">
        <v>4437</v>
      </c>
      <c r="K2071" s="4" t="s">
        <v>58</v>
      </c>
      <c r="L2071" s="7">
        <v>75056.0</v>
      </c>
      <c r="M2071" s="4" t="s">
        <v>59</v>
      </c>
      <c r="N2071" s="4" t="s">
        <v>2107</v>
      </c>
      <c r="O2071" s="4" t="s">
        <v>51</v>
      </c>
      <c r="P2071" s="4" t="s">
        <v>124</v>
      </c>
      <c r="Q2071" s="4" t="s">
        <v>2108</v>
      </c>
      <c r="R2071" s="9">
        <v>17.2441283950617</v>
      </c>
      <c r="S2071" s="7">
        <v>4.0</v>
      </c>
      <c r="T2071" s="7">
        <v>0.2</v>
      </c>
      <c r="U2071" s="7">
        <v>6.25099654320988</v>
      </c>
      <c r="V2071" s="10" t="str">
        <f t="shared" si="1"/>
        <v>2016-11</v>
      </c>
    </row>
    <row r="2072">
      <c r="A2072" s="7">
        <v>2071.0</v>
      </c>
      <c r="B2072" s="4" t="s">
        <v>5033</v>
      </c>
      <c r="C2072" s="8">
        <v>42691.0</v>
      </c>
      <c r="D2072" s="8">
        <v>42692.0</v>
      </c>
      <c r="E2072" s="4" t="s">
        <v>43</v>
      </c>
      <c r="F2072" s="4" t="s">
        <v>4213</v>
      </c>
      <c r="G2072" s="4" t="s">
        <v>4214</v>
      </c>
      <c r="H2072" s="4" t="s">
        <v>112</v>
      </c>
      <c r="I2072" s="4" t="s">
        <v>30</v>
      </c>
      <c r="J2072" s="4" t="s">
        <v>362</v>
      </c>
      <c r="K2072" s="4" t="s">
        <v>48</v>
      </c>
      <c r="L2072" s="7">
        <v>94122.0</v>
      </c>
      <c r="M2072" s="4" t="s">
        <v>49</v>
      </c>
      <c r="N2072" s="4" t="s">
        <v>5034</v>
      </c>
      <c r="O2072" s="4" t="s">
        <v>51</v>
      </c>
      <c r="P2072" s="4" t="s">
        <v>635</v>
      </c>
      <c r="Q2072" s="4" t="s">
        <v>5035</v>
      </c>
      <c r="R2072" s="9">
        <v>49.5</v>
      </c>
      <c r="S2072" s="7">
        <v>5.0</v>
      </c>
      <c r="T2072" s="7">
        <v>0.0</v>
      </c>
      <c r="U2072" s="7">
        <v>13.365</v>
      </c>
      <c r="V2072" s="10" t="str">
        <f t="shared" si="1"/>
        <v>2016-11</v>
      </c>
    </row>
    <row r="2073">
      <c r="A2073" s="7">
        <v>2072.0</v>
      </c>
      <c r="B2073" s="4" t="s">
        <v>5036</v>
      </c>
      <c r="C2073" s="8">
        <v>42692.0</v>
      </c>
      <c r="D2073" s="8">
        <v>42697.0</v>
      </c>
      <c r="E2073" s="4" t="s">
        <v>26</v>
      </c>
      <c r="F2073" s="4" t="s">
        <v>2614</v>
      </c>
      <c r="G2073" s="4" t="s">
        <v>2615</v>
      </c>
      <c r="H2073" s="4" t="s">
        <v>112</v>
      </c>
      <c r="I2073" s="4" t="s">
        <v>30</v>
      </c>
      <c r="J2073" s="4" t="s">
        <v>2758</v>
      </c>
      <c r="K2073" s="4" t="s">
        <v>71</v>
      </c>
      <c r="L2073" s="7">
        <v>73120.0</v>
      </c>
      <c r="M2073" s="4" t="s">
        <v>59</v>
      </c>
      <c r="N2073" s="4" t="s">
        <v>5037</v>
      </c>
      <c r="O2073" s="4" t="s">
        <v>51</v>
      </c>
      <c r="P2073" s="4" t="s">
        <v>52</v>
      </c>
      <c r="Q2073" s="4" t="s">
        <v>5038</v>
      </c>
      <c r="R2073" s="9">
        <v>1266.05590123457</v>
      </c>
      <c r="S2073" s="7">
        <v>4.0</v>
      </c>
      <c r="T2073" s="7">
        <v>0.0</v>
      </c>
      <c r="U2073" s="7">
        <v>63.3027950617284</v>
      </c>
      <c r="V2073" s="10" t="str">
        <f t="shared" si="1"/>
        <v>2016-11</v>
      </c>
    </row>
    <row r="2074">
      <c r="A2074" s="7">
        <v>2073.0</v>
      </c>
      <c r="B2074" s="4" t="s">
        <v>5039</v>
      </c>
      <c r="C2074" s="8">
        <v>42692.0</v>
      </c>
      <c r="D2074" s="8">
        <v>42696.0</v>
      </c>
      <c r="E2074" s="4" t="s">
        <v>26</v>
      </c>
      <c r="F2074" s="4" t="s">
        <v>2087</v>
      </c>
      <c r="G2074" s="4" t="s">
        <v>2088</v>
      </c>
      <c r="H2074" s="4" t="s">
        <v>112</v>
      </c>
      <c r="I2074" s="4" t="s">
        <v>30</v>
      </c>
      <c r="J2074" s="4" t="s">
        <v>2612</v>
      </c>
      <c r="K2074" s="4" t="s">
        <v>58</v>
      </c>
      <c r="L2074" s="7">
        <v>77506.0</v>
      </c>
      <c r="M2074" s="4" t="s">
        <v>59</v>
      </c>
      <c r="N2074" s="4" t="s">
        <v>2014</v>
      </c>
      <c r="O2074" s="4" t="s">
        <v>51</v>
      </c>
      <c r="P2074" s="4" t="s">
        <v>93</v>
      </c>
      <c r="Q2074" s="4" t="s">
        <v>2015</v>
      </c>
      <c r="R2074" s="9">
        <v>7.21182551440329</v>
      </c>
      <c r="S2074" s="7">
        <v>2.0</v>
      </c>
      <c r="T2074" s="7">
        <v>0.2</v>
      </c>
      <c r="U2074" s="7">
        <v>1.17192164609053</v>
      </c>
      <c r="V2074" s="10" t="str">
        <f t="shared" si="1"/>
        <v>2016-11</v>
      </c>
    </row>
    <row r="2075">
      <c r="A2075" s="7">
        <v>2074.0</v>
      </c>
      <c r="B2075" s="4" t="s">
        <v>5039</v>
      </c>
      <c r="C2075" s="8">
        <v>42692.0</v>
      </c>
      <c r="D2075" s="8">
        <v>42696.0</v>
      </c>
      <c r="E2075" s="4" t="s">
        <v>26</v>
      </c>
      <c r="F2075" s="4" t="s">
        <v>2087</v>
      </c>
      <c r="G2075" s="4" t="s">
        <v>2088</v>
      </c>
      <c r="H2075" s="4" t="s">
        <v>112</v>
      </c>
      <c r="I2075" s="4" t="s">
        <v>30</v>
      </c>
      <c r="J2075" s="4" t="s">
        <v>2612</v>
      </c>
      <c r="K2075" s="4" t="s">
        <v>58</v>
      </c>
      <c r="L2075" s="7">
        <v>77506.0</v>
      </c>
      <c r="M2075" s="4" t="s">
        <v>59</v>
      </c>
      <c r="N2075" s="4" t="s">
        <v>2770</v>
      </c>
      <c r="O2075" s="4" t="s">
        <v>51</v>
      </c>
      <c r="P2075" s="4" t="s">
        <v>297</v>
      </c>
      <c r="Q2075" s="4" t="s">
        <v>2771</v>
      </c>
      <c r="R2075" s="9">
        <v>55.3208625514403</v>
      </c>
      <c r="S2075" s="7">
        <v>2.0</v>
      </c>
      <c r="T2075" s="7">
        <v>0.2</v>
      </c>
      <c r="U2075" s="7">
        <v>17.9792803292181</v>
      </c>
      <c r="V2075" s="10" t="str">
        <f t="shared" si="1"/>
        <v>2016-11</v>
      </c>
    </row>
    <row r="2076">
      <c r="A2076" s="7">
        <v>2075.0</v>
      </c>
      <c r="B2076" s="4" t="s">
        <v>5039</v>
      </c>
      <c r="C2076" s="8">
        <v>42692.0</v>
      </c>
      <c r="D2076" s="8">
        <v>42696.0</v>
      </c>
      <c r="E2076" s="4" t="s">
        <v>26</v>
      </c>
      <c r="F2076" s="4" t="s">
        <v>2087</v>
      </c>
      <c r="G2076" s="4" t="s">
        <v>2088</v>
      </c>
      <c r="H2076" s="4" t="s">
        <v>112</v>
      </c>
      <c r="I2076" s="4" t="s">
        <v>30</v>
      </c>
      <c r="J2076" s="4" t="s">
        <v>2612</v>
      </c>
      <c r="K2076" s="4" t="s">
        <v>58</v>
      </c>
      <c r="L2076" s="7">
        <v>77506.0</v>
      </c>
      <c r="M2076" s="4" t="s">
        <v>59</v>
      </c>
      <c r="N2076" s="4" t="s">
        <v>1799</v>
      </c>
      <c r="O2076" s="4" t="s">
        <v>51</v>
      </c>
      <c r="P2076" s="4" t="s">
        <v>124</v>
      </c>
      <c r="Q2076" s="4" t="s">
        <v>1800</v>
      </c>
      <c r="R2076" s="9">
        <v>22.2515621399177</v>
      </c>
      <c r="S2076" s="7">
        <v>2.0</v>
      </c>
      <c r="T2076" s="7">
        <v>0.2</v>
      </c>
      <c r="U2076" s="7">
        <v>7.50990222222222</v>
      </c>
      <c r="V2076" s="10" t="str">
        <f t="shared" si="1"/>
        <v>2016-11</v>
      </c>
    </row>
    <row r="2077">
      <c r="A2077" s="7">
        <v>2076.0</v>
      </c>
      <c r="B2077" s="4" t="s">
        <v>5039</v>
      </c>
      <c r="C2077" s="8">
        <v>42692.0</v>
      </c>
      <c r="D2077" s="8">
        <v>42696.0</v>
      </c>
      <c r="E2077" s="4" t="s">
        <v>26</v>
      </c>
      <c r="F2077" s="4" t="s">
        <v>2087</v>
      </c>
      <c r="G2077" s="4" t="s">
        <v>2088</v>
      </c>
      <c r="H2077" s="4" t="s">
        <v>112</v>
      </c>
      <c r="I2077" s="4" t="s">
        <v>30</v>
      </c>
      <c r="J2077" s="4" t="s">
        <v>2612</v>
      </c>
      <c r="K2077" s="4" t="s">
        <v>58</v>
      </c>
      <c r="L2077" s="7">
        <v>77506.0</v>
      </c>
      <c r="M2077" s="4" t="s">
        <v>59</v>
      </c>
      <c r="N2077" s="4" t="s">
        <v>1283</v>
      </c>
      <c r="O2077" s="4" t="s">
        <v>35</v>
      </c>
      <c r="P2077" s="4" t="s">
        <v>263</v>
      </c>
      <c r="Q2077" s="4" t="s">
        <v>1284</v>
      </c>
      <c r="R2077" s="9">
        <v>288.912434567901</v>
      </c>
      <c r="S2077" s="7">
        <v>6.0</v>
      </c>
      <c r="T2077" s="7">
        <v>0.3</v>
      </c>
      <c r="U2077" s="7">
        <v>-20.6366024691358</v>
      </c>
      <c r="V2077" s="10" t="str">
        <f t="shared" si="1"/>
        <v>2016-11</v>
      </c>
    </row>
    <row r="2078">
      <c r="A2078" s="7">
        <v>2077.0</v>
      </c>
      <c r="B2078" s="4" t="s">
        <v>5040</v>
      </c>
      <c r="C2078" s="8">
        <v>42692.0</v>
      </c>
      <c r="D2078" s="8">
        <v>42698.0</v>
      </c>
      <c r="E2078" s="4" t="s">
        <v>26</v>
      </c>
      <c r="F2078" s="4" t="s">
        <v>5041</v>
      </c>
      <c r="G2078" s="4" t="s">
        <v>5042</v>
      </c>
      <c r="H2078" s="4" t="s">
        <v>29</v>
      </c>
      <c r="I2078" s="4" t="s">
        <v>30</v>
      </c>
      <c r="J2078" s="4" t="s">
        <v>5043</v>
      </c>
      <c r="K2078" s="4" t="s">
        <v>157</v>
      </c>
      <c r="L2078" s="7">
        <v>44240.0</v>
      </c>
      <c r="M2078" s="4" t="s">
        <v>33</v>
      </c>
      <c r="N2078" s="4" t="s">
        <v>3082</v>
      </c>
      <c r="O2078" s="4" t="s">
        <v>51</v>
      </c>
      <c r="P2078" s="4" t="s">
        <v>283</v>
      </c>
      <c r="Q2078" s="4" t="s">
        <v>3083</v>
      </c>
      <c r="R2078" s="9">
        <v>117.74482962963</v>
      </c>
      <c r="S2078" s="7">
        <v>6.0</v>
      </c>
      <c r="T2078" s="7">
        <v>0.2</v>
      </c>
      <c r="U2078" s="7">
        <v>19.1335348148148</v>
      </c>
      <c r="V2078" s="10" t="str">
        <f t="shared" si="1"/>
        <v>2016-11</v>
      </c>
    </row>
    <row r="2079">
      <c r="A2079" s="7">
        <v>2078.0</v>
      </c>
      <c r="B2079" s="4" t="s">
        <v>5044</v>
      </c>
      <c r="C2079" s="8">
        <v>42692.0</v>
      </c>
      <c r="D2079" s="8">
        <v>42696.0</v>
      </c>
      <c r="E2079" s="4" t="s">
        <v>26</v>
      </c>
      <c r="F2079" s="4" t="s">
        <v>3183</v>
      </c>
      <c r="G2079" s="4" t="s">
        <v>3184</v>
      </c>
      <c r="H2079" s="4" t="s">
        <v>112</v>
      </c>
      <c r="I2079" s="4" t="s">
        <v>30</v>
      </c>
      <c r="J2079" s="4" t="s">
        <v>47</v>
      </c>
      <c r="K2079" s="4" t="s">
        <v>48</v>
      </c>
      <c r="L2079" s="7">
        <v>90008.0</v>
      </c>
      <c r="M2079" s="4" t="s">
        <v>49</v>
      </c>
      <c r="N2079" s="4" t="s">
        <v>5045</v>
      </c>
      <c r="O2079" s="4" t="s">
        <v>39</v>
      </c>
      <c r="P2079" s="4" t="s">
        <v>40</v>
      </c>
      <c r="Q2079" s="4" t="s">
        <v>5046</v>
      </c>
      <c r="R2079" s="9">
        <v>61.192</v>
      </c>
      <c r="S2079" s="7">
        <v>1.0</v>
      </c>
      <c r="T2079" s="7">
        <v>0.2</v>
      </c>
      <c r="U2079" s="7">
        <v>6.1192</v>
      </c>
      <c r="V2079" s="10" t="str">
        <f t="shared" si="1"/>
        <v>2016-11</v>
      </c>
    </row>
    <row r="2080">
      <c r="A2080" s="7">
        <v>2079.0</v>
      </c>
      <c r="B2080" s="4" t="s">
        <v>5044</v>
      </c>
      <c r="C2080" s="8">
        <v>42692.0</v>
      </c>
      <c r="D2080" s="8">
        <v>42696.0</v>
      </c>
      <c r="E2080" s="4" t="s">
        <v>26</v>
      </c>
      <c r="F2080" s="4" t="s">
        <v>3183</v>
      </c>
      <c r="G2080" s="4" t="s">
        <v>3184</v>
      </c>
      <c r="H2080" s="4" t="s">
        <v>112</v>
      </c>
      <c r="I2080" s="4" t="s">
        <v>30</v>
      </c>
      <c r="J2080" s="4" t="s">
        <v>47</v>
      </c>
      <c r="K2080" s="4" t="s">
        <v>48</v>
      </c>
      <c r="L2080" s="7">
        <v>90008.0</v>
      </c>
      <c r="M2080" s="4" t="s">
        <v>49</v>
      </c>
      <c r="N2080" s="4" t="s">
        <v>5047</v>
      </c>
      <c r="O2080" s="4" t="s">
        <v>51</v>
      </c>
      <c r="P2080" s="4" t="s">
        <v>283</v>
      </c>
      <c r="Q2080" s="4" t="s">
        <v>5048</v>
      </c>
      <c r="R2080" s="9">
        <v>67.84</v>
      </c>
      <c r="S2080" s="7">
        <v>1.0</v>
      </c>
      <c r="T2080" s="7">
        <v>0.0</v>
      </c>
      <c r="U2080" s="7">
        <v>18.3168</v>
      </c>
      <c r="V2080" s="10" t="str">
        <f t="shared" si="1"/>
        <v>2016-11</v>
      </c>
    </row>
    <row r="2081">
      <c r="A2081" s="7">
        <v>2080.0</v>
      </c>
      <c r="B2081" s="4" t="s">
        <v>5049</v>
      </c>
      <c r="C2081" s="8">
        <v>42692.0</v>
      </c>
      <c r="D2081" s="8">
        <v>42697.0</v>
      </c>
      <c r="E2081" s="4" t="s">
        <v>98</v>
      </c>
      <c r="F2081" s="4" t="s">
        <v>5050</v>
      </c>
      <c r="G2081" s="4" t="s">
        <v>5051</v>
      </c>
      <c r="H2081" s="4" t="s">
        <v>46</v>
      </c>
      <c r="I2081" s="4" t="s">
        <v>30</v>
      </c>
      <c r="J2081" s="4" t="s">
        <v>5052</v>
      </c>
      <c r="K2081" s="4" t="s">
        <v>884</v>
      </c>
      <c r="L2081" s="7">
        <v>48180.0</v>
      </c>
      <c r="M2081" s="4" t="s">
        <v>59</v>
      </c>
      <c r="N2081" s="4" t="s">
        <v>1077</v>
      </c>
      <c r="O2081" s="4" t="s">
        <v>35</v>
      </c>
      <c r="P2081" s="4" t="s">
        <v>263</v>
      </c>
      <c r="Q2081" s="4" t="s">
        <v>1078</v>
      </c>
      <c r="R2081" s="9">
        <v>341.972806584362</v>
      </c>
      <c r="S2081" s="7">
        <v>2.0</v>
      </c>
      <c r="T2081" s="7">
        <v>0.0</v>
      </c>
      <c r="U2081" s="7">
        <v>37.6170087242798</v>
      </c>
      <c r="V2081" s="10" t="str">
        <f t="shared" si="1"/>
        <v>2016-11</v>
      </c>
    </row>
    <row r="2082">
      <c r="A2082" s="7">
        <v>2081.0</v>
      </c>
      <c r="B2082" s="4" t="s">
        <v>5053</v>
      </c>
      <c r="C2082" s="8">
        <v>42692.0</v>
      </c>
      <c r="D2082" s="8">
        <v>42695.0</v>
      </c>
      <c r="E2082" s="4" t="s">
        <v>98</v>
      </c>
      <c r="F2082" s="4" t="s">
        <v>2432</v>
      </c>
      <c r="G2082" s="4" t="s">
        <v>2433</v>
      </c>
      <c r="H2082" s="4" t="s">
        <v>29</v>
      </c>
      <c r="I2082" s="4" t="s">
        <v>30</v>
      </c>
      <c r="J2082" s="4" t="s">
        <v>2943</v>
      </c>
      <c r="K2082" s="4" t="s">
        <v>2241</v>
      </c>
      <c r="L2082" s="7">
        <v>35810.0</v>
      </c>
      <c r="M2082" s="4" t="s">
        <v>83</v>
      </c>
      <c r="N2082" s="4" t="s">
        <v>5054</v>
      </c>
      <c r="O2082" s="4" t="s">
        <v>39</v>
      </c>
      <c r="P2082" s="4" t="s">
        <v>61</v>
      </c>
      <c r="Q2082" s="4" t="s">
        <v>5055</v>
      </c>
      <c r="R2082" s="9">
        <v>964.203650051525</v>
      </c>
      <c r="S2082" s="7">
        <v>4.0</v>
      </c>
      <c r="T2082" s="7">
        <v>0.0</v>
      </c>
      <c r="U2082" s="7">
        <v>385.68146002061</v>
      </c>
      <c r="V2082" s="10" t="str">
        <f t="shared" si="1"/>
        <v>2016-11</v>
      </c>
    </row>
    <row r="2083">
      <c r="A2083" s="7">
        <v>2082.0</v>
      </c>
      <c r="B2083" s="4" t="s">
        <v>5056</v>
      </c>
      <c r="C2083" s="8">
        <v>42692.0</v>
      </c>
      <c r="D2083" s="8">
        <v>42696.0</v>
      </c>
      <c r="E2083" s="4" t="s">
        <v>26</v>
      </c>
      <c r="F2083" s="4" t="s">
        <v>589</v>
      </c>
      <c r="G2083" s="4" t="s">
        <v>590</v>
      </c>
      <c r="H2083" s="4" t="s">
        <v>46</v>
      </c>
      <c r="I2083" s="4" t="s">
        <v>30</v>
      </c>
      <c r="J2083" s="4" t="s">
        <v>261</v>
      </c>
      <c r="K2083" s="4" t="s">
        <v>48</v>
      </c>
      <c r="L2083" s="7">
        <v>92105.0</v>
      </c>
      <c r="M2083" s="4" t="s">
        <v>49</v>
      </c>
      <c r="N2083" s="4" t="s">
        <v>3609</v>
      </c>
      <c r="O2083" s="4" t="s">
        <v>39</v>
      </c>
      <c r="P2083" s="4" t="s">
        <v>61</v>
      </c>
      <c r="Q2083" s="4" t="s">
        <v>3610</v>
      </c>
      <c r="R2083" s="9">
        <v>595.0</v>
      </c>
      <c r="S2083" s="7">
        <v>5.0</v>
      </c>
      <c r="T2083" s="7">
        <v>0.0</v>
      </c>
      <c r="U2083" s="7">
        <v>95.2</v>
      </c>
      <c r="V2083" s="10" t="str">
        <f t="shared" si="1"/>
        <v>2016-11</v>
      </c>
    </row>
    <row r="2084">
      <c r="A2084" s="7">
        <v>2083.0</v>
      </c>
      <c r="B2084" s="4" t="s">
        <v>5057</v>
      </c>
      <c r="C2084" s="8">
        <v>42692.0</v>
      </c>
      <c r="D2084" s="8">
        <v>42692.0</v>
      </c>
      <c r="E2084" s="4" t="s">
        <v>212</v>
      </c>
      <c r="F2084" s="4" t="s">
        <v>529</v>
      </c>
      <c r="G2084" s="4" t="s">
        <v>530</v>
      </c>
      <c r="H2084" s="4" t="s">
        <v>46</v>
      </c>
      <c r="I2084" s="4" t="s">
        <v>30</v>
      </c>
      <c r="J2084" s="4" t="s">
        <v>194</v>
      </c>
      <c r="K2084" s="4" t="s">
        <v>48</v>
      </c>
      <c r="L2084" s="7">
        <v>94521.0</v>
      </c>
      <c r="M2084" s="4" t="s">
        <v>49</v>
      </c>
      <c r="N2084" s="4" t="s">
        <v>5058</v>
      </c>
      <c r="O2084" s="4" t="s">
        <v>51</v>
      </c>
      <c r="P2084" s="4" t="s">
        <v>76</v>
      </c>
      <c r="Q2084" s="4" t="s">
        <v>5059</v>
      </c>
      <c r="R2084" s="9">
        <v>61.12</v>
      </c>
      <c r="S2084" s="7">
        <v>5.0</v>
      </c>
      <c r="T2084" s="7">
        <v>0.2</v>
      </c>
      <c r="U2084" s="7">
        <v>22.156</v>
      </c>
      <c r="V2084" s="10" t="str">
        <f t="shared" si="1"/>
        <v>2016-11</v>
      </c>
    </row>
    <row r="2085">
      <c r="A2085" s="7">
        <v>2084.0</v>
      </c>
      <c r="B2085" s="4" t="s">
        <v>5060</v>
      </c>
      <c r="C2085" s="8">
        <v>42693.0</v>
      </c>
      <c r="D2085" s="8">
        <v>42698.0</v>
      </c>
      <c r="E2085" s="4" t="s">
        <v>26</v>
      </c>
      <c r="F2085" s="4" t="s">
        <v>5061</v>
      </c>
      <c r="G2085" s="4" t="s">
        <v>5062</v>
      </c>
      <c r="H2085" s="4" t="s">
        <v>46</v>
      </c>
      <c r="I2085" s="4" t="s">
        <v>30</v>
      </c>
      <c r="J2085" s="4" t="s">
        <v>222</v>
      </c>
      <c r="K2085" s="4" t="s">
        <v>223</v>
      </c>
      <c r="L2085" s="7">
        <v>10024.0</v>
      </c>
      <c r="M2085" s="4" t="s">
        <v>33</v>
      </c>
      <c r="N2085" s="4" t="s">
        <v>1313</v>
      </c>
      <c r="O2085" s="4" t="s">
        <v>51</v>
      </c>
      <c r="P2085" s="4" t="s">
        <v>76</v>
      </c>
      <c r="Q2085" s="4" t="s">
        <v>1314</v>
      </c>
      <c r="R2085" s="9">
        <v>16.2596938271605</v>
      </c>
      <c r="S2085" s="7">
        <v>3.0</v>
      </c>
      <c r="T2085" s="7">
        <v>0.2</v>
      </c>
      <c r="U2085" s="7">
        <v>5.28440049382716</v>
      </c>
      <c r="V2085" s="10" t="str">
        <f t="shared" si="1"/>
        <v>2016-11</v>
      </c>
    </row>
    <row r="2086">
      <c r="A2086" s="7">
        <v>2085.0</v>
      </c>
      <c r="B2086" s="4" t="s">
        <v>5060</v>
      </c>
      <c r="C2086" s="8">
        <v>42693.0</v>
      </c>
      <c r="D2086" s="8">
        <v>42698.0</v>
      </c>
      <c r="E2086" s="4" t="s">
        <v>26</v>
      </c>
      <c r="F2086" s="4" t="s">
        <v>5061</v>
      </c>
      <c r="G2086" s="4" t="s">
        <v>5062</v>
      </c>
      <c r="H2086" s="4" t="s">
        <v>46</v>
      </c>
      <c r="I2086" s="4" t="s">
        <v>30</v>
      </c>
      <c r="J2086" s="4" t="s">
        <v>222</v>
      </c>
      <c r="K2086" s="4" t="s">
        <v>223</v>
      </c>
      <c r="L2086" s="7">
        <v>10024.0</v>
      </c>
      <c r="M2086" s="4" t="s">
        <v>33</v>
      </c>
      <c r="N2086" s="4" t="s">
        <v>1415</v>
      </c>
      <c r="O2086" s="4" t="s">
        <v>51</v>
      </c>
      <c r="P2086" s="4" t="s">
        <v>52</v>
      </c>
      <c r="Q2086" s="4" t="s">
        <v>1416</v>
      </c>
      <c r="R2086" s="9">
        <v>73.5946008230453</v>
      </c>
      <c r="S2086" s="7">
        <v>2.0</v>
      </c>
      <c r="T2086" s="7">
        <v>0.0</v>
      </c>
      <c r="U2086" s="7">
        <v>2.94378403292181</v>
      </c>
      <c r="V2086" s="10" t="str">
        <f t="shared" si="1"/>
        <v>2016-11</v>
      </c>
    </row>
    <row r="2087">
      <c r="A2087" s="7">
        <v>2086.0</v>
      </c>
      <c r="B2087" s="4" t="s">
        <v>5060</v>
      </c>
      <c r="C2087" s="8">
        <v>42693.0</v>
      </c>
      <c r="D2087" s="8">
        <v>42698.0</v>
      </c>
      <c r="E2087" s="4" t="s">
        <v>26</v>
      </c>
      <c r="F2087" s="4" t="s">
        <v>5061</v>
      </c>
      <c r="G2087" s="4" t="s">
        <v>5062</v>
      </c>
      <c r="H2087" s="4" t="s">
        <v>46</v>
      </c>
      <c r="I2087" s="4" t="s">
        <v>30</v>
      </c>
      <c r="J2087" s="4" t="s">
        <v>222</v>
      </c>
      <c r="K2087" s="4" t="s">
        <v>223</v>
      </c>
      <c r="L2087" s="7">
        <v>10024.0</v>
      </c>
      <c r="M2087" s="4" t="s">
        <v>33</v>
      </c>
      <c r="N2087" s="4" t="s">
        <v>4338</v>
      </c>
      <c r="O2087" s="4" t="s">
        <v>51</v>
      </c>
      <c r="P2087" s="4" t="s">
        <v>52</v>
      </c>
      <c r="Q2087" s="4" t="s">
        <v>4339</v>
      </c>
      <c r="R2087" s="9">
        <v>77.7184362139918</v>
      </c>
      <c r="S2087" s="7">
        <v>4.0</v>
      </c>
      <c r="T2087" s="7">
        <v>0.0</v>
      </c>
      <c r="U2087" s="7">
        <v>20.9839777777778</v>
      </c>
      <c r="V2087" s="10" t="str">
        <f t="shared" si="1"/>
        <v>2016-11</v>
      </c>
    </row>
    <row r="2088">
      <c r="A2088" s="7">
        <v>2087.0</v>
      </c>
      <c r="B2088" s="4" t="s">
        <v>5063</v>
      </c>
      <c r="C2088" s="8">
        <v>42693.0</v>
      </c>
      <c r="D2088" s="8">
        <v>42698.0</v>
      </c>
      <c r="E2088" s="4" t="s">
        <v>26</v>
      </c>
      <c r="F2088" s="4" t="s">
        <v>236</v>
      </c>
      <c r="G2088" s="4" t="s">
        <v>237</v>
      </c>
      <c r="H2088" s="4" t="s">
        <v>46</v>
      </c>
      <c r="I2088" s="4" t="s">
        <v>30</v>
      </c>
      <c r="J2088" s="4" t="s">
        <v>455</v>
      </c>
      <c r="K2088" s="4" t="s">
        <v>58</v>
      </c>
      <c r="L2088" s="7">
        <v>77041.0</v>
      </c>
      <c r="M2088" s="4" t="s">
        <v>59</v>
      </c>
      <c r="N2088" s="4" t="s">
        <v>4276</v>
      </c>
      <c r="O2088" s="4" t="s">
        <v>51</v>
      </c>
      <c r="P2088" s="4" t="s">
        <v>52</v>
      </c>
      <c r="Q2088" s="4" t="s">
        <v>4277</v>
      </c>
      <c r="R2088" s="9">
        <v>114.089758024691</v>
      </c>
      <c r="S2088" s="7">
        <v>6.0</v>
      </c>
      <c r="T2088" s="7">
        <v>0.2</v>
      </c>
      <c r="U2088" s="7">
        <v>-18.5395856790123</v>
      </c>
      <c r="V2088" s="10" t="str">
        <f t="shared" si="1"/>
        <v>2016-11</v>
      </c>
    </row>
    <row r="2089">
      <c r="A2089" s="7">
        <v>2088.0</v>
      </c>
      <c r="B2089" s="4" t="s">
        <v>5063</v>
      </c>
      <c r="C2089" s="8">
        <v>42693.0</v>
      </c>
      <c r="D2089" s="8">
        <v>42698.0</v>
      </c>
      <c r="E2089" s="4" t="s">
        <v>26</v>
      </c>
      <c r="F2089" s="4" t="s">
        <v>236</v>
      </c>
      <c r="G2089" s="4" t="s">
        <v>237</v>
      </c>
      <c r="H2089" s="4" t="s">
        <v>46</v>
      </c>
      <c r="I2089" s="4" t="s">
        <v>30</v>
      </c>
      <c r="J2089" s="4" t="s">
        <v>455</v>
      </c>
      <c r="K2089" s="4" t="s">
        <v>58</v>
      </c>
      <c r="L2089" s="7">
        <v>77041.0</v>
      </c>
      <c r="M2089" s="4" t="s">
        <v>59</v>
      </c>
      <c r="N2089" s="4" t="s">
        <v>1601</v>
      </c>
      <c r="O2089" s="4" t="s">
        <v>35</v>
      </c>
      <c r="P2089" s="4" t="s">
        <v>121</v>
      </c>
      <c r="Q2089" s="4" t="s">
        <v>1602</v>
      </c>
      <c r="R2089" s="9">
        <v>2.63744197530864</v>
      </c>
      <c r="S2089" s="7">
        <v>2.0</v>
      </c>
      <c r="T2089" s="7">
        <v>0.6</v>
      </c>
      <c r="U2089" s="7">
        <v>-0.857168641975309</v>
      </c>
      <c r="V2089" s="10" t="str">
        <f t="shared" si="1"/>
        <v>2016-11</v>
      </c>
    </row>
    <row r="2090">
      <c r="A2090" s="7">
        <v>2089.0</v>
      </c>
      <c r="B2090" s="4" t="s">
        <v>5063</v>
      </c>
      <c r="C2090" s="8">
        <v>42693.0</v>
      </c>
      <c r="D2090" s="8">
        <v>42698.0</v>
      </c>
      <c r="E2090" s="4" t="s">
        <v>26</v>
      </c>
      <c r="F2090" s="4" t="s">
        <v>236</v>
      </c>
      <c r="G2090" s="4" t="s">
        <v>237</v>
      </c>
      <c r="H2090" s="4" t="s">
        <v>46</v>
      </c>
      <c r="I2090" s="4" t="s">
        <v>30</v>
      </c>
      <c r="J2090" s="4" t="s">
        <v>455</v>
      </c>
      <c r="K2090" s="4" t="s">
        <v>58</v>
      </c>
      <c r="L2090" s="7">
        <v>77041.0</v>
      </c>
      <c r="M2090" s="4" t="s">
        <v>59</v>
      </c>
      <c r="N2090" s="4" t="s">
        <v>348</v>
      </c>
      <c r="O2090" s="4" t="s">
        <v>51</v>
      </c>
      <c r="P2090" s="4" t="s">
        <v>76</v>
      </c>
      <c r="Q2090" s="4" t="s">
        <v>349</v>
      </c>
      <c r="R2090" s="9">
        <v>12.2128971193416</v>
      </c>
      <c r="S2090" s="7">
        <v>5.0</v>
      </c>
      <c r="T2090" s="7">
        <v>0.8</v>
      </c>
      <c r="U2090" s="7">
        <v>-19.5406353909465</v>
      </c>
      <c r="V2090" s="10" t="str">
        <f t="shared" si="1"/>
        <v>2016-11</v>
      </c>
    </row>
    <row r="2091">
      <c r="A2091" s="7">
        <v>2090.0</v>
      </c>
      <c r="B2091" s="4" t="s">
        <v>5063</v>
      </c>
      <c r="C2091" s="8">
        <v>42693.0</v>
      </c>
      <c r="D2091" s="8">
        <v>42698.0</v>
      </c>
      <c r="E2091" s="4" t="s">
        <v>26</v>
      </c>
      <c r="F2091" s="4" t="s">
        <v>236</v>
      </c>
      <c r="G2091" s="4" t="s">
        <v>237</v>
      </c>
      <c r="H2091" s="4" t="s">
        <v>46</v>
      </c>
      <c r="I2091" s="4" t="s">
        <v>30</v>
      </c>
      <c r="J2091" s="4" t="s">
        <v>455</v>
      </c>
      <c r="K2091" s="4" t="s">
        <v>58</v>
      </c>
      <c r="L2091" s="7">
        <v>77041.0</v>
      </c>
      <c r="M2091" s="4" t="s">
        <v>59</v>
      </c>
      <c r="N2091" s="4" t="s">
        <v>721</v>
      </c>
      <c r="O2091" s="4" t="s">
        <v>51</v>
      </c>
      <c r="P2091" s="4" t="s">
        <v>272</v>
      </c>
      <c r="Q2091" s="4" t="s">
        <v>722</v>
      </c>
      <c r="R2091" s="9">
        <v>66.1263802469136</v>
      </c>
      <c r="S2091" s="7">
        <v>12.0</v>
      </c>
      <c r="T2091" s="7">
        <v>0.2</v>
      </c>
      <c r="U2091" s="7">
        <v>24.7973925925926</v>
      </c>
      <c r="V2091" s="10" t="str">
        <f t="shared" si="1"/>
        <v>2016-11</v>
      </c>
    </row>
    <row r="2092">
      <c r="A2092" s="7">
        <v>2091.0</v>
      </c>
      <c r="B2092" s="4" t="s">
        <v>5063</v>
      </c>
      <c r="C2092" s="8">
        <v>42693.0</v>
      </c>
      <c r="D2092" s="8">
        <v>42698.0</v>
      </c>
      <c r="E2092" s="4" t="s">
        <v>26</v>
      </c>
      <c r="F2092" s="4" t="s">
        <v>236</v>
      </c>
      <c r="G2092" s="4" t="s">
        <v>237</v>
      </c>
      <c r="H2092" s="4" t="s">
        <v>46</v>
      </c>
      <c r="I2092" s="4" t="s">
        <v>30</v>
      </c>
      <c r="J2092" s="4" t="s">
        <v>455</v>
      </c>
      <c r="K2092" s="4" t="s">
        <v>58</v>
      </c>
      <c r="L2092" s="7">
        <v>77041.0</v>
      </c>
      <c r="M2092" s="4" t="s">
        <v>59</v>
      </c>
      <c r="N2092" s="4" t="s">
        <v>5064</v>
      </c>
      <c r="O2092" s="4" t="s">
        <v>51</v>
      </c>
      <c r="P2092" s="4" t="s">
        <v>205</v>
      </c>
      <c r="Q2092" s="4" t="s">
        <v>5065</v>
      </c>
      <c r="R2092" s="9">
        <v>46.4135407407407</v>
      </c>
      <c r="S2092" s="7">
        <v>3.0</v>
      </c>
      <c r="T2092" s="7">
        <v>0.2</v>
      </c>
      <c r="U2092" s="7">
        <v>15.66457</v>
      </c>
      <c r="V2092" s="10" t="str">
        <f t="shared" si="1"/>
        <v>2016-11</v>
      </c>
    </row>
    <row r="2093">
      <c r="A2093" s="7">
        <v>2092.0</v>
      </c>
      <c r="B2093" s="4" t="s">
        <v>5063</v>
      </c>
      <c r="C2093" s="8">
        <v>42693.0</v>
      </c>
      <c r="D2093" s="8">
        <v>42698.0</v>
      </c>
      <c r="E2093" s="4" t="s">
        <v>26</v>
      </c>
      <c r="F2093" s="4" t="s">
        <v>236</v>
      </c>
      <c r="G2093" s="4" t="s">
        <v>237</v>
      </c>
      <c r="H2093" s="4" t="s">
        <v>46</v>
      </c>
      <c r="I2093" s="4" t="s">
        <v>30</v>
      </c>
      <c r="J2093" s="4" t="s">
        <v>455</v>
      </c>
      <c r="K2093" s="4" t="s">
        <v>58</v>
      </c>
      <c r="L2093" s="7">
        <v>77041.0</v>
      </c>
      <c r="M2093" s="4" t="s">
        <v>59</v>
      </c>
      <c r="N2093" s="4" t="s">
        <v>3190</v>
      </c>
      <c r="O2093" s="4" t="s">
        <v>39</v>
      </c>
      <c r="P2093" s="4" t="s">
        <v>40</v>
      </c>
      <c r="Q2093" s="4" t="s">
        <v>3191</v>
      </c>
      <c r="R2093" s="9">
        <v>81.5250534979424</v>
      </c>
      <c r="S2093" s="7">
        <v>5.0</v>
      </c>
      <c r="T2093" s="7">
        <v>0.2</v>
      </c>
      <c r="U2093" s="7">
        <v>28.5337687242798</v>
      </c>
      <c r="V2093" s="10" t="str">
        <f t="shared" si="1"/>
        <v>2016-11</v>
      </c>
    </row>
    <row r="2094">
      <c r="A2094" s="7">
        <v>2093.0</v>
      </c>
      <c r="B2094" s="4" t="s">
        <v>5063</v>
      </c>
      <c r="C2094" s="8">
        <v>42693.0</v>
      </c>
      <c r="D2094" s="8">
        <v>42698.0</v>
      </c>
      <c r="E2094" s="4" t="s">
        <v>26</v>
      </c>
      <c r="F2094" s="4" t="s">
        <v>236</v>
      </c>
      <c r="G2094" s="4" t="s">
        <v>237</v>
      </c>
      <c r="H2094" s="4" t="s">
        <v>46</v>
      </c>
      <c r="I2094" s="4" t="s">
        <v>30</v>
      </c>
      <c r="J2094" s="4" t="s">
        <v>455</v>
      </c>
      <c r="K2094" s="4" t="s">
        <v>58</v>
      </c>
      <c r="L2094" s="7">
        <v>77041.0</v>
      </c>
      <c r="M2094" s="4" t="s">
        <v>59</v>
      </c>
      <c r="N2094" s="4" t="s">
        <v>4341</v>
      </c>
      <c r="O2094" s="4" t="s">
        <v>51</v>
      </c>
      <c r="P2094" s="4" t="s">
        <v>124</v>
      </c>
      <c r="Q2094" s="4" t="s">
        <v>4342</v>
      </c>
      <c r="R2094" s="9">
        <v>11.7461333333333</v>
      </c>
      <c r="S2094" s="7">
        <v>2.0</v>
      </c>
      <c r="T2094" s="7">
        <v>0.2</v>
      </c>
      <c r="U2094" s="7">
        <v>4.11114666666667</v>
      </c>
      <c r="V2094" s="10" t="str">
        <f t="shared" si="1"/>
        <v>2016-11</v>
      </c>
    </row>
    <row r="2095">
      <c r="A2095" s="7">
        <v>2094.0</v>
      </c>
      <c r="B2095" s="4" t="s">
        <v>5063</v>
      </c>
      <c r="C2095" s="8">
        <v>42693.0</v>
      </c>
      <c r="D2095" s="8">
        <v>42698.0</v>
      </c>
      <c r="E2095" s="4" t="s">
        <v>26</v>
      </c>
      <c r="F2095" s="4" t="s">
        <v>236</v>
      </c>
      <c r="G2095" s="4" t="s">
        <v>237</v>
      </c>
      <c r="H2095" s="4" t="s">
        <v>46</v>
      </c>
      <c r="I2095" s="4" t="s">
        <v>30</v>
      </c>
      <c r="J2095" s="4" t="s">
        <v>455</v>
      </c>
      <c r="K2095" s="4" t="s">
        <v>58</v>
      </c>
      <c r="L2095" s="7">
        <v>77041.0</v>
      </c>
      <c r="M2095" s="4" t="s">
        <v>59</v>
      </c>
      <c r="N2095" s="4" t="s">
        <v>2427</v>
      </c>
      <c r="O2095" s="4" t="s">
        <v>51</v>
      </c>
      <c r="P2095" s="4" t="s">
        <v>76</v>
      </c>
      <c r="Q2095" s="4" t="s">
        <v>2428</v>
      </c>
      <c r="R2095" s="9">
        <v>1.35044279835391</v>
      </c>
      <c r="S2095" s="7">
        <v>2.0</v>
      </c>
      <c r="T2095" s="7">
        <v>0.8</v>
      </c>
      <c r="U2095" s="7">
        <v>-2.29575275720165</v>
      </c>
      <c r="V2095" s="10" t="str">
        <f t="shared" si="1"/>
        <v>2016-11</v>
      </c>
    </row>
    <row r="2096">
      <c r="A2096" s="7">
        <v>2095.0</v>
      </c>
      <c r="B2096" s="4" t="s">
        <v>5066</v>
      </c>
      <c r="C2096" s="8">
        <v>42693.0</v>
      </c>
      <c r="D2096" s="8">
        <v>42699.0</v>
      </c>
      <c r="E2096" s="4" t="s">
        <v>26</v>
      </c>
      <c r="F2096" s="4" t="s">
        <v>4245</v>
      </c>
      <c r="G2096" s="4" t="s">
        <v>4246</v>
      </c>
      <c r="H2096" s="4" t="s">
        <v>112</v>
      </c>
      <c r="I2096" s="4" t="s">
        <v>30</v>
      </c>
      <c r="J2096" s="4" t="s">
        <v>5067</v>
      </c>
      <c r="K2096" s="4" t="s">
        <v>223</v>
      </c>
      <c r="L2096" s="7">
        <v>14304.0</v>
      </c>
      <c r="M2096" s="4" t="s">
        <v>33</v>
      </c>
      <c r="N2096" s="4" t="s">
        <v>5068</v>
      </c>
      <c r="O2096" s="4" t="s">
        <v>51</v>
      </c>
      <c r="P2096" s="4" t="s">
        <v>93</v>
      </c>
      <c r="Q2096" s="4" t="s">
        <v>5069</v>
      </c>
      <c r="R2096" s="9">
        <v>19.5768888888889</v>
      </c>
      <c r="S2096" s="7">
        <v>6.0</v>
      </c>
      <c r="T2096" s="7">
        <v>0.0</v>
      </c>
      <c r="U2096" s="7">
        <v>5.67729777777778</v>
      </c>
      <c r="V2096" s="10" t="str">
        <f t="shared" si="1"/>
        <v>2016-11</v>
      </c>
    </row>
    <row r="2097">
      <c r="A2097" s="7">
        <v>2096.0</v>
      </c>
      <c r="B2097" s="4" t="s">
        <v>5066</v>
      </c>
      <c r="C2097" s="8">
        <v>42693.0</v>
      </c>
      <c r="D2097" s="8">
        <v>42699.0</v>
      </c>
      <c r="E2097" s="4" t="s">
        <v>26</v>
      </c>
      <c r="F2097" s="4" t="s">
        <v>4245</v>
      </c>
      <c r="G2097" s="4" t="s">
        <v>4246</v>
      </c>
      <c r="H2097" s="4" t="s">
        <v>112</v>
      </c>
      <c r="I2097" s="4" t="s">
        <v>30</v>
      </c>
      <c r="J2097" s="4" t="s">
        <v>5067</v>
      </c>
      <c r="K2097" s="4" t="s">
        <v>223</v>
      </c>
      <c r="L2097" s="7">
        <v>14304.0</v>
      </c>
      <c r="M2097" s="4" t="s">
        <v>33</v>
      </c>
      <c r="N2097" s="4" t="s">
        <v>1260</v>
      </c>
      <c r="O2097" s="4" t="s">
        <v>51</v>
      </c>
      <c r="P2097" s="4" t="s">
        <v>76</v>
      </c>
      <c r="Q2097" s="4" t="s">
        <v>1261</v>
      </c>
      <c r="R2097" s="9">
        <v>20.0663111111111</v>
      </c>
      <c r="S2097" s="7">
        <v>3.0</v>
      </c>
      <c r="T2097" s="7">
        <v>0.2</v>
      </c>
      <c r="U2097" s="7">
        <v>7.27403777777778</v>
      </c>
      <c r="V2097" s="10" t="str">
        <f t="shared" si="1"/>
        <v>2016-11</v>
      </c>
    </row>
    <row r="2098">
      <c r="A2098" s="7">
        <v>2097.0</v>
      </c>
      <c r="B2098" s="4" t="s">
        <v>5070</v>
      </c>
      <c r="C2098" s="8">
        <v>42693.0</v>
      </c>
      <c r="D2098" s="8">
        <v>42696.0</v>
      </c>
      <c r="E2098" s="4" t="s">
        <v>43</v>
      </c>
      <c r="F2098" s="4" t="s">
        <v>4411</v>
      </c>
      <c r="G2098" s="4" t="s">
        <v>4412</v>
      </c>
      <c r="H2098" s="4" t="s">
        <v>29</v>
      </c>
      <c r="I2098" s="4" t="s">
        <v>30</v>
      </c>
      <c r="J2098" s="4" t="s">
        <v>5071</v>
      </c>
      <c r="K2098" s="4" t="s">
        <v>766</v>
      </c>
      <c r="L2098" s="7">
        <v>46203.0</v>
      </c>
      <c r="M2098" s="4" t="s">
        <v>59</v>
      </c>
      <c r="N2098" s="4" t="s">
        <v>5072</v>
      </c>
      <c r="O2098" s="4" t="s">
        <v>51</v>
      </c>
      <c r="P2098" s="4" t="s">
        <v>283</v>
      </c>
      <c r="Q2098" s="4" t="s">
        <v>5073</v>
      </c>
      <c r="R2098" s="9">
        <v>62.2653827160494</v>
      </c>
      <c r="S2098" s="7">
        <v>3.0</v>
      </c>
      <c r="T2098" s="7">
        <v>0.0</v>
      </c>
      <c r="U2098" s="7">
        <v>18.0569609876543</v>
      </c>
      <c r="V2098" s="10" t="str">
        <f t="shared" si="1"/>
        <v>2016-11</v>
      </c>
    </row>
    <row r="2099">
      <c r="A2099" s="7">
        <v>2098.0</v>
      </c>
      <c r="B2099" s="4" t="s">
        <v>5074</v>
      </c>
      <c r="C2099" s="8">
        <v>42693.0</v>
      </c>
      <c r="D2099" s="8">
        <v>42695.0</v>
      </c>
      <c r="E2099" s="4" t="s">
        <v>43</v>
      </c>
      <c r="F2099" s="4" t="s">
        <v>986</v>
      </c>
      <c r="G2099" s="4" t="s">
        <v>987</v>
      </c>
      <c r="H2099" s="4" t="s">
        <v>46</v>
      </c>
      <c r="I2099" s="4" t="s">
        <v>30</v>
      </c>
      <c r="J2099" s="4" t="s">
        <v>101</v>
      </c>
      <c r="K2099" s="4" t="s">
        <v>82</v>
      </c>
      <c r="L2099" s="7">
        <v>28540.0</v>
      </c>
      <c r="M2099" s="4" t="s">
        <v>83</v>
      </c>
      <c r="N2099" s="4" t="s">
        <v>5075</v>
      </c>
      <c r="O2099" s="4" t="s">
        <v>51</v>
      </c>
      <c r="P2099" s="4" t="s">
        <v>93</v>
      </c>
      <c r="Q2099" s="4" t="s">
        <v>5076</v>
      </c>
      <c r="R2099" s="9">
        <v>13.5161206031985</v>
      </c>
      <c r="S2099" s="7">
        <v>2.0</v>
      </c>
      <c r="T2099" s="7">
        <v>0.2</v>
      </c>
      <c r="U2099" s="7">
        <v>4.3927391960395</v>
      </c>
      <c r="V2099" s="10" t="str">
        <f t="shared" si="1"/>
        <v>2016-11</v>
      </c>
    </row>
    <row r="2100">
      <c r="A2100" s="7">
        <v>2099.0</v>
      </c>
      <c r="B2100" s="4" t="s">
        <v>5077</v>
      </c>
      <c r="C2100" s="8">
        <v>42693.0</v>
      </c>
      <c r="D2100" s="8">
        <v>42699.0</v>
      </c>
      <c r="E2100" s="4" t="s">
        <v>26</v>
      </c>
      <c r="F2100" s="4" t="s">
        <v>1890</v>
      </c>
      <c r="G2100" s="4" t="s">
        <v>1891</v>
      </c>
      <c r="H2100" s="4" t="s">
        <v>46</v>
      </c>
      <c r="I2100" s="4" t="s">
        <v>30</v>
      </c>
      <c r="J2100" s="4" t="s">
        <v>631</v>
      </c>
      <c r="K2100" s="4" t="s">
        <v>223</v>
      </c>
      <c r="L2100" s="7">
        <v>11561.0</v>
      </c>
      <c r="M2100" s="4" t="s">
        <v>33</v>
      </c>
      <c r="N2100" s="4" t="s">
        <v>2889</v>
      </c>
      <c r="O2100" s="4" t="s">
        <v>51</v>
      </c>
      <c r="P2100" s="4" t="s">
        <v>283</v>
      </c>
      <c r="Q2100" s="4" t="s">
        <v>2890</v>
      </c>
      <c r="R2100" s="9">
        <v>9.9017366255144</v>
      </c>
      <c r="S2100" s="7">
        <v>2.0</v>
      </c>
      <c r="T2100" s="7">
        <v>0.0</v>
      </c>
      <c r="U2100" s="7">
        <v>2.57445152263375</v>
      </c>
      <c r="V2100" s="10" t="str">
        <f t="shared" si="1"/>
        <v>2016-11</v>
      </c>
    </row>
    <row r="2101">
      <c r="A2101" s="7">
        <v>2100.0</v>
      </c>
      <c r="B2101" s="4" t="s">
        <v>5077</v>
      </c>
      <c r="C2101" s="8">
        <v>42693.0</v>
      </c>
      <c r="D2101" s="8">
        <v>42699.0</v>
      </c>
      <c r="E2101" s="4" t="s">
        <v>26</v>
      </c>
      <c r="F2101" s="4" t="s">
        <v>1890</v>
      </c>
      <c r="G2101" s="4" t="s">
        <v>1891</v>
      </c>
      <c r="H2101" s="4" t="s">
        <v>46</v>
      </c>
      <c r="I2101" s="4" t="s">
        <v>30</v>
      </c>
      <c r="J2101" s="4" t="s">
        <v>631</v>
      </c>
      <c r="K2101" s="4" t="s">
        <v>223</v>
      </c>
      <c r="L2101" s="7">
        <v>11561.0</v>
      </c>
      <c r="M2101" s="4" t="s">
        <v>33</v>
      </c>
      <c r="N2101" s="4" t="s">
        <v>4560</v>
      </c>
      <c r="O2101" s="4" t="s">
        <v>51</v>
      </c>
      <c r="P2101" s="4" t="s">
        <v>124</v>
      </c>
      <c r="Q2101" s="4" t="s">
        <v>4561</v>
      </c>
      <c r="R2101" s="9">
        <v>50.6982510288066</v>
      </c>
      <c r="S2101" s="7">
        <v>5.0</v>
      </c>
      <c r="T2101" s="7">
        <v>0.0</v>
      </c>
      <c r="U2101" s="7">
        <v>23.321195473251</v>
      </c>
      <c r="V2101" s="10" t="str">
        <f t="shared" si="1"/>
        <v>2016-11</v>
      </c>
    </row>
    <row r="2102">
      <c r="A2102" s="7">
        <v>2101.0</v>
      </c>
      <c r="B2102" s="4" t="s">
        <v>5078</v>
      </c>
      <c r="C2102" s="8">
        <v>42693.0</v>
      </c>
      <c r="D2102" s="8">
        <v>42697.0</v>
      </c>
      <c r="E2102" s="4" t="s">
        <v>26</v>
      </c>
      <c r="F2102" s="4" t="s">
        <v>5079</v>
      </c>
      <c r="G2102" s="4" t="s">
        <v>5080</v>
      </c>
      <c r="H2102" s="4" t="s">
        <v>29</v>
      </c>
      <c r="I2102" s="4" t="s">
        <v>30</v>
      </c>
      <c r="J2102" s="4" t="s">
        <v>163</v>
      </c>
      <c r="K2102" s="4" t="s">
        <v>164</v>
      </c>
      <c r="L2102" s="7">
        <v>98115.0</v>
      </c>
      <c r="M2102" s="4" t="s">
        <v>49</v>
      </c>
      <c r="N2102" s="4" t="s">
        <v>5081</v>
      </c>
      <c r="O2102" s="4" t="s">
        <v>35</v>
      </c>
      <c r="P2102" s="4" t="s">
        <v>121</v>
      </c>
      <c r="Q2102" s="4" t="s">
        <v>5082</v>
      </c>
      <c r="R2102" s="9">
        <v>31.96</v>
      </c>
      <c r="S2102" s="7">
        <v>2.0</v>
      </c>
      <c r="T2102" s="7">
        <v>0.0</v>
      </c>
      <c r="U2102" s="7">
        <v>1.598</v>
      </c>
      <c r="V2102" s="10" t="str">
        <f t="shared" si="1"/>
        <v>2016-11</v>
      </c>
    </row>
    <row r="2103">
      <c r="A2103" s="7">
        <v>2102.0</v>
      </c>
      <c r="B2103" s="4" t="s">
        <v>5083</v>
      </c>
      <c r="C2103" s="8">
        <v>42694.0</v>
      </c>
      <c r="D2103" s="8">
        <v>42698.0</v>
      </c>
      <c r="E2103" s="4" t="s">
        <v>26</v>
      </c>
      <c r="F2103" s="4" t="s">
        <v>3163</v>
      </c>
      <c r="G2103" s="4" t="s">
        <v>3164</v>
      </c>
      <c r="H2103" s="4" t="s">
        <v>46</v>
      </c>
      <c r="I2103" s="4" t="s">
        <v>30</v>
      </c>
      <c r="J2103" s="4" t="s">
        <v>5084</v>
      </c>
      <c r="K2103" s="4" t="s">
        <v>71</v>
      </c>
      <c r="L2103" s="7">
        <v>73034.0</v>
      </c>
      <c r="M2103" s="4" t="s">
        <v>59</v>
      </c>
      <c r="N2103" s="4" t="s">
        <v>2135</v>
      </c>
      <c r="O2103" s="4" t="s">
        <v>51</v>
      </c>
      <c r="P2103" s="4" t="s">
        <v>297</v>
      </c>
      <c r="Q2103" s="4" t="s">
        <v>2136</v>
      </c>
      <c r="R2103" s="9">
        <v>16.5693333333333</v>
      </c>
      <c r="S2103" s="7">
        <v>2.0</v>
      </c>
      <c r="T2103" s="7">
        <v>0.0</v>
      </c>
      <c r="U2103" s="7">
        <v>7.78758666666667</v>
      </c>
      <c r="V2103" s="10" t="str">
        <f t="shared" si="1"/>
        <v>2016-11</v>
      </c>
    </row>
    <row r="2104">
      <c r="A2104" s="7">
        <v>2103.0</v>
      </c>
      <c r="B2104" s="4" t="s">
        <v>5083</v>
      </c>
      <c r="C2104" s="8">
        <v>42694.0</v>
      </c>
      <c r="D2104" s="8">
        <v>42698.0</v>
      </c>
      <c r="E2104" s="4" t="s">
        <v>26</v>
      </c>
      <c r="F2104" s="4" t="s">
        <v>3163</v>
      </c>
      <c r="G2104" s="4" t="s">
        <v>3164</v>
      </c>
      <c r="H2104" s="4" t="s">
        <v>46</v>
      </c>
      <c r="I2104" s="4" t="s">
        <v>30</v>
      </c>
      <c r="J2104" s="4" t="s">
        <v>5084</v>
      </c>
      <c r="K2104" s="4" t="s">
        <v>71</v>
      </c>
      <c r="L2104" s="7">
        <v>73034.0</v>
      </c>
      <c r="M2104" s="4" t="s">
        <v>59</v>
      </c>
      <c r="N2104" s="4" t="s">
        <v>5085</v>
      </c>
      <c r="O2104" s="4" t="s">
        <v>39</v>
      </c>
      <c r="P2104" s="4" t="s">
        <v>40</v>
      </c>
      <c r="Q2104" s="4" t="s">
        <v>5086</v>
      </c>
      <c r="R2104" s="9">
        <v>1070.92066666667</v>
      </c>
      <c r="S2104" s="7">
        <v>7.0</v>
      </c>
      <c r="T2104" s="7">
        <v>0.0</v>
      </c>
      <c r="U2104" s="7">
        <v>267.730166666667</v>
      </c>
      <c r="V2104" s="10" t="str">
        <f t="shared" si="1"/>
        <v>2016-11</v>
      </c>
    </row>
    <row r="2105">
      <c r="A2105" s="7">
        <v>2104.0</v>
      </c>
      <c r="B2105" s="4" t="s">
        <v>5087</v>
      </c>
      <c r="C2105" s="8">
        <v>42694.0</v>
      </c>
      <c r="D2105" s="8">
        <v>42698.0</v>
      </c>
      <c r="E2105" s="4" t="s">
        <v>98</v>
      </c>
      <c r="F2105" s="4" t="s">
        <v>2930</v>
      </c>
      <c r="G2105" s="4" t="s">
        <v>2931</v>
      </c>
      <c r="H2105" s="4" t="s">
        <v>112</v>
      </c>
      <c r="I2105" s="4" t="s">
        <v>30</v>
      </c>
      <c r="J2105" s="4" t="s">
        <v>188</v>
      </c>
      <c r="K2105" s="4" t="s">
        <v>157</v>
      </c>
      <c r="L2105" s="7">
        <v>43229.0</v>
      </c>
      <c r="M2105" s="4" t="s">
        <v>33</v>
      </c>
      <c r="N2105" s="4" t="s">
        <v>3628</v>
      </c>
      <c r="O2105" s="4" t="s">
        <v>51</v>
      </c>
      <c r="P2105" s="4" t="s">
        <v>272</v>
      </c>
      <c r="Q2105" s="4" t="s">
        <v>3629</v>
      </c>
      <c r="R2105" s="9">
        <v>21.6421333333333</v>
      </c>
      <c r="S2105" s="7">
        <v>7.0</v>
      </c>
      <c r="T2105" s="7">
        <v>0.2</v>
      </c>
      <c r="U2105" s="7">
        <v>7.57474666666667</v>
      </c>
      <c r="V2105" s="10" t="str">
        <f t="shared" si="1"/>
        <v>2016-11</v>
      </c>
    </row>
    <row r="2106">
      <c r="A2106" s="7">
        <v>2105.0</v>
      </c>
      <c r="B2106" s="4" t="s">
        <v>5087</v>
      </c>
      <c r="C2106" s="8">
        <v>42694.0</v>
      </c>
      <c r="D2106" s="8">
        <v>42698.0</v>
      </c>
      <c r="E2106" s="4" t="s">
        <v>98</v>
      </c>
      <c r="F2106" s="4" t="s">
        <v>2930</v>
      </c>
      <c r="G2106" s="4" t="s">
        <v>2931</v>
      </c>
      <c r="H2106" s="4" t="s">
        <v>112</v>
      </c>
      <c r="I2106" s="4" t="s">
        <v>30</v>
      </c>
      <c r="J2106" s="4" t="s">
        <v>188</v>
      </c>
      <c r="K2106" s="4" t="s">
        <v>157</v>
      </c>
      <c r="L2106" s="7">
        <v>43229.0</v>
      </c>
      <c r="M2106" s="4" t="s">
        <v>33</v>
      </c>
      <c r="N2106" s="4" t="s">
        <v>372</v>
      </c>
      <c r="O2106" s="4" t="s">
        <v>51</v>
      </c>
      <c r="P2106" s="4" t="s">
        <v>297</v>
      </c>
      <c r="Q2106" s="4" t="s">
        <v>373</v>
      </c>
      <c r="R2106" s="9">
        <v>20.9621333333333</v>
      </c>
      <c r="S2106" s="7">
        <v>8.0</v>
      </c>
      <c r="T2106" s="7">
        <v>0.2</v>
      </c>
      <c r="U2106" s="7">
        <v>7.07472</v>
      </c>
      <c r="V2106" s="10" t="str">
        <f t="shared" si="1"/>
        <v>2016-11</v>
      </c>
    </row>
    <row r="2107">
      <c r="A2107" s="7">
        <v>2106.0</v>
      </c>
      <c r="B2107" s="4" t="s">
        <v>5087</v>
      </c>
      <c r="C2107" s="8">
        <v>42694.0</v>
      </c>
      <c r="D2107" s="8">
        <v>42698.0</v>
      </c>
      <c r="E2107" s="4" t="s">
        <v>98</v>
      </c>
      <c r="F2107" s="4" t="s">
        <v>2930</v>
      </c>
      <c r="G2107" s="4" t="s">
        <v>2931</v>
      </c>
      <c r="H2107" s="4" t="s">
        <v>112</v>
      </c>
      <c r="I2107" s="4" t="s">
        <v>30</v>
      </c>
      <c r="J2107" s="4" t="s">
        <v>188</v>
      </c>
      <c r="K2107" s="4" t="s">
        <v>157</v>
      </c>
      <c r="L2107" s="7">
        <v>43229.0</v>
      </c>
      <c r="M2107" s="4" t="s">
        <v>33</v>
      </c>
      <c r="N2107" s="4" t="s">
        <v>4872</v>
      </c>
      <c r="O2107" s="4" t="s">
        <v>39</v>
      </c>
      <c r="P2107" s="4" t="s">
        <v>61</v>
      </c>
      <c r="Q2107" s="4" t="s">
        <v>4873</v>
      </c>
      <c r="R2107" s="9">
        <v>290.1152</v>
      </c>
      <c r="S2107" s="7">
        <v>2.0</v>
      </c>
      <c r="T2107" s="7">
        <v>0.2</v>
      </c>
      <c r="U2107" s="7">
        <v>61.64948</v>
      </c>
      <c r="V2107" s="10" t="str">
        <f t="shared" si="1"/>
        <v>2016-11</v>
      </c>
    </row>
    <row r="2108">
      <c r="A2108" s="7">
        <v>2107.0</v>
      </c>
      <c r="B2108" s="4" t="s">
        <v>5087</v>
      </c>
      <c r="C2108" s="8">
        <v>42694.0</v>
      </c>
      <c r="D2108" s="8">
        <v>42698.0</v>
      </c>
      <c r="E2108" s="4" t="s">
        <v>98</v>
      </c>
      <c r="F2108" s="4" t="s">
        <v>2930</v>
      </c>
      <c r="G2108" s="4" t="s">
        <v>2931</v>
      </c>
      <c r="H2108" s="4" t="s">
        <v>112</v>
      </c>
      <c r="I2108" s="4" t="s">
        <v>30</v>
      </c>
      <c r="J2108" s="4" t="s">
        <v>188</v>
      </c>
      <c r="K2108" s="4" t="s">
        <v>157</v>
      </c>
      <c r="L2108" s="7">
        <v>43229.0</v>
      </c>
      <c r="M2108" s="4" t="s">
        <v>33</v>
      </c>
      <c r="N2108" s="4" t="s">
        <v>34</v>
      </c>
      <c r="O2108" s="4" t="s">
        <v>35</v>
      </c>
      <c r="P2108" s="4" t="s">
        <v>36</v>
      </c>
      <c r="Q2108" s="4" t="s">
        <v>37</v>
      </c>
      <c r="R2108" s="9">
        <v>98.566</v>
      </c>
      <c r="S2108" s="7">
        <v>3.0</v>
      </c>
      <c r="T2108" s="7">
        <v>0.5</v>
      </c>
      <c r="U2108" s="7">
        <v>-55.19696</v>
      </c>
      <c r="V2108" s="10" t="str">
        <f t="shared" si="1"/>
        <v>2016-11</v>
      </c>
    </row>
    <row r="2109">
      <c r="A2109" s="7">
        <v>2108.0</v>
      </c>
      <c r="B2109" s="4" t="s">
        <v>5088</v>
      </c>
      <c r="C2109" s="8">
        <v>42694.0</v>
      </c>
      <c r="D2109" s="8">
        <v>42696.0</v>
      </c>
      <c r="E2109" s="4" t="s">
        <v>43</v>
      </c>
      <c r="F2109" s="4" t="s">
        <v>5089</v>
      </c>
      <c r="G2109" s="4" t="s">
        <v>5090</v>
      </c>
      <c r="H2109" s="4" t="s">
        <v>46</v>
      </c>
      <c r="I2109" s="4" t="s">
        <v>30</v>
      </c>
      <c r="J2109" s="4" t="s">
        <v>2064</v>
      </c>
      <c r="K2109" s="4" t="s">
        <v>157</v>
      </c>
      <c r="L2109" s="7">
        <v>45231.0</v>
      </c>
      <c r="M2109" s="4" t="s">
        <v>33</v>
      </c>
      <c r="N2109" s="4" t="s">
        <v>5091</v>
      </c>
      <c r="O2109" s="4" t="s">
        <v>51</v>
      </c>
      <c r="P2109" s="4" t="s">
        <v>124</v>
      </c>
      <c r="Q2109" s="4" t="s">
        <v>5092</v>
      </c>
      <c r="R2109" s="9">
        <v>17.7888</v>
      </c>
      <c r="S2109" s="7">
        <v>3.0</v>
      </c>
      <c r="T2109" s="7">
        <v>0.2</v>
      </c>
      <c r="U2109" s="7">
        <v>5.78136</v>
      </c>
      <c r="V2109" s="10" t="str">
        <f t="shared" si="1"/>
        <v>2016-11</v>
      </c>
    </row>
    <row r="2110">
      <c r="A2110" s="7">
        <v>2109.0</v>
      </c>
      <c r="B2110" s="4" t="s">
        <v>5088</v>
      </c>
      <c r="C2110" s="8">
        <v>42694.0</v>
      </c>
      <c r="D2110" s="8">
        <v>42696.0</v>
      </c>
      <c r="E2110" s="4" t="s">
        <v>43</v>
      </c>
      <c r="F2110" s="4" t="s">
        <v>5089</v>
      </c>
      <c r="G2110" s="4" t="s">
        <v>5090</v>
      </c>
      <c r="H2110" s="4" t="s">
        <v>46</v>
      </c>
      <c r="I2110" s="4" t="s">
        <v>30</v>
      </c>
      <c r="J2110" s="4" t="s">
        <v>2064</v>
      </c>
      <c r="K2110" s="4" t="s">
        <v>157</v>
      </c>
      <c r="L2110" s="7">
        <v>45231.0</v>
      </c>
      <c r="M2110" s="4" t="s">
        <v>33</v>
      </c>
      <c r="N2110" s="4" t="s">
        <v>5093</v>
      </c>
      <c r="O2110" s="4" t="s">
        <v>51</v>
      </c>
      <c r="P2110" s="4" t="s">
        <v>76</v>
      </c>
      <c r="Q2110" s="4" t="s">
        <v>5094</v>
      </c>
      <c r="R2110" s="9">
        <v>2.9784</v>
      </c>
      <c r="S2110" s="7">
        <v>2.0</v>
      </c>
      <c r="T2110" s="7">
        <v>0.7</v>
      </c>
      <c r="U2110" s="7">
        <v>-2.18416</v>
      </c>
      <c r="V2110" s="10" t="str">
        <f t="shared" si="1"/>
        <v>2016-11</v>
      </c>
    </row>
    <row r="2111">
      <c r="A2111" s="7">
        <v>2110.0</v>
      </c>
      <c r="B2111" s="4" t="s">
        <v>5088</v>
      </c>
      <c r="C2111" s="8">
        <v>42694.0</v>
      </c>
      <c r="D2111" s="8">
        <v>42696.0</v>
      </c>
      <c r="E2111" s="4" t="s">
        <v>43</v>
      </c>
      <c r="F2111" s="4" t="s">
        <v>5089</v>
      </c>
      <c r="G2111" s="4" t="s">
        <v>5090</v>
      </c>
      <c r="H2111" s="4" t="s">
        <v>46</v>
      </c>
      <c r="I2111" s="4" t="s">
        <v>30</v>
      </c>
      <c r="J2111" s="4" t="s">
        <v>2064</v>
      </c>
      <c r="K2111" s="4" t="s">
        <v>157</v>
      </c>
      <c r="L2111" s="7">
        <v>45231.0</v>
      </c>
      <c r="M2111" s="4" t="s">
        <v>33</v>
      </c>
      <c r="N2111" s="4" t="s">
        <v>5095</v>
      </c>
      <c r="O2111" s="4" t="s">
        <v>51</v>
      </c>
      <c r="P2111" s="4" t="s">
        <v>76</v>
      </c>
      <c r="Q2111" s="4" t="s">
        <v>5096</v>
      </c>
      <c r="R2111" s="9">
        <v>16.3506</v>
      </c>
      <c r="S2111" s="7">
        <v>3.0</v>
      </c>
      <c r="T2111" s="7">
        <v>0.7</v>
      </c>
      <c r="U2111" s="7">
        <v>-11.99044</v>
      </c>
      <c r="V2111" s="10" t="str">
        <f t="shared" si="1"/>
        <v>2016-11</v>
      </c>
    </row>
    <row r="2112">
      <c r="A2112" s="7">
        <v>2111.0</v>
      </c>
      <c r="B2112" s="4" t="s">
        <v>5097</v>
      </c>
      <c r="C2112" s="8">
        <v>42694.0</v>
      </c>
      <c r="D2112" s="8">
        <v>42701.0</v>
      </c>
      <c r="E2112" s="4" t="s">
        <v>26</v>
      </c>
      <c r="F2112" s="4" t="s">
        <v>5098</v>
      </c>
      <c r="G2112" s="4" t="s">
        <v>5099</v>
      </c>
      <c r="H2112" s="4" t="s">
        <v>29</v>
      </c>
      <c r="I2112" s="4" t="s">
        <v>30</v>
      </c>
      <c r="J2112" s="4" t="s">
        <v>455</v>
      </c>
      <c r="K2112" s="4" t="s">
        <v>58</v>
      </c>
      <c r="L2112" s="7">
        <v>77095.0</v>
      </c>
      <c r="M2112" s="4" t="s">
        <v>59</v>
      </c>
      <c r="N2112" s="4" t="s">
        <v>4949</v>
      </c>
      <c r="O2112" s="4" t="s">
        <v>35</v>
      </c>
      <c r="P2112" s="4" t="s">
        <v>263</v>
      </c>
      <c r="Q2112" s="4" t="s">
        <v>4950</v>
      </c>
      <c r="R2112" s="9">
        <v>360.887333333333</v>
      </c>
      <c r="S2112" s="7">
        <v>5.0</v>
      </c>
      <c r="T2112" s="7">
        <v>0.3</v>
      </c>
      <c r="U2112" s="7">
        <v>-87.6440666666667</v>
      </c>
      <c r="V2112" s="10" t="str">
        <f t="shared" si="1"/>
        <v>2016-11</v>
      </c>
    </row>
    <row r="2113">
      <c r="A2113" s="7">
        <v>2112.0</v>
      </c>
      <c r="B2113" s="4" t="s">
        <v>5097</v>
      </c>
      <c r="C2113" s="8">
        <v>42694.0</v>
      </c>
      <c r="D2113" s="8">
        <v>42701.0</v>
      </c>
      <c r="E2113" s="4" t="s">
        <v>26</v>
      </c>
      <c r="F2113" s="4" t="s">
        <v>5098</v>
      </c>
      <c r="G2113" s="4" t="s">
        <v>5099</v>
      </c>
      <c r="H2113" s="4" t="s">
        <v>29</v>
      </c>
      <c r="I2113" s="4" t="s">
        <v>30</v>
      </c>
      <c r="J2113" s="4" t="s">
        <v>455</v>
      </c>
      <c r="K2113" s="4" t="s">
        <v>58</v>
      </c>
      <c r="L2113" s="7">
        <v>77095.0</v>
      </c>
      <c r="M2113" s="4" t="s">
        <v>59</v>
      </c>
      <c r="N2113" s="4" t="s">
        <v>4450</v>
      </c>
      <c r="O2113" s="4" t="s">
        <v>39</v>
      </c>
      <c r="P2113" s="4" t="s">
        <v>40</v>
      </c>
      <c r="Q2113" s="4" t="s">
        <v>4451</v>
      </c>
      <c r="R2113" s="9">
        <v>139.309333333333</v>
      </c>
      <c r="S2113" s="7">
        <v>7.0</v>
      </c>
      <c r="T2113" s="7">
        <v>0.2</v>
      </c>
      <c r="U2113" s="7">
        <v>52.241</v>
      </c>
      <c r="V2113" s="10" t="str">
        <f t="shared" si="1"/>
        <v>2016-11</v>
      </c>
    </row>
    <row r="2114">
      <c r="A2114" s="7">
        <v>2113.0</v>
      </c>
      <c r="B2114" s="4" t="s">
        <v>5097</v>
      </c>
      <c r="C2114" s="8">
        <v>42694.0</v>
      </c>
      <c r="D2114" s="8">
        <v>42701.0</v>
      </c>
      <c r="E2114" s="4" t="s">
        <v>26</v>
      </c>
      <c r="F2114" s="4" t="s">
        <v>5098</v>
      </c>
      <c r="G2114" s="4" t="s">
        <v>5099</v>
      </c>
      <c r="H2114" s="4" t="s">
        <v>29</v>
      </c>
      <c r="I2114" s="4" t="s">
        <v>30</v>
      </c>
      <c r="J2114" s="4" t="s">
        <v>455</v>
      </c>
      <c r="K2114" s="4" t="s">
        <v>58</v>
      </c>
      <c r="L2114" s="7">
        <v>77095.0</v>
      </c>
      <c r="M2114" s="4" t="s">
        <v>59</v>
      </c>
      <c r="N2114" s="4" t="s">
        <v>1702</v>
      </c>
      <c r="O2114" s="4" t="s">
        <v>35</v>
      </c>
      <c r="P2114" s="4" t="s">
        <v>121</v>
      </c>
      <c r="Q2114" s="4" t="s">
        <v>1703</v>
      </c>
      <c r="R2114" s="9">
        <v>8.0104</v>
      </c>
      <c r="S2114" s="7">
        <v>3.0</v>
      </c>
      <c r="T2114" s="7">
        <v>0.6</v>
      </c>
      <c r="U2114" s="7">
        <v>-3.20416</v>
      </c>
      <c r="V2114" s="10" t="str">
        <f t="shared" si="1"/>
        <v>2016-11</v>
      </c>
    </row>
    <row r="2115">
      <c r="A2115" s="7">
        <v>2114.0</v>
      </c>
      <c r="B2115" s="4" t="s">
        <v>5100</v>
      </c>
      <c r="C2115" s="8">
        <v>42694.0</v>
      </c>
      <c r="D2115" s="8">
        <v>42699.0</v>
      </c>
      <c r="E2115" s="4" t="s">
        <v>26</v>
      </c>
      <c r="F2115" s="4" t="s">
        <v>5101</v>
      </c>
      <c r="G2115" s="4" t="s">
        <v>5102</v>
      </c>
      <c r="H2115" s="4" t="s">
        <v>29</v>
      </c>
      <c r="I2115" s="4" t="s">
        <v>30</v>
      </c>
      <c r="J2115" s="4" t="s">
        <v>188</v>
      </c>
      <c r="K2115" s="4" t="s">
        <v>766</v>
      </c>
      <c r="L2115" s="7">
        <v>47201.0</v>
      </c>
      <c r="M2115" s="4" t="s">
        <v>59</v>
      </c>
      <c r="N2115" s="4" t="s">
        <v>5103</v>
      </c>
      <c r="O2115" s="4" t="s">
        <v>51</v>
      </c>
      <c r="P2115" s="4" t="s">
        <v>124</v>
      </c>
      <c r="Q2115" s="4" t="s">
        <v>5104</v>
      </c>
      <c r="R2115" s="9">
        <v>10.2906666666667</v>
      </c>
      <c r="S2115" s="7">
        <v>2.0</v>
      </c>
      <c r="T2115" s="7">
        <v>0.0</v>
      </c>
      <c r="U2115" s="7">
        <v>4.6308</v>
      </c>
      <c r="V2115" s="10" t="str">
        <f t="shared" si="1"/>
        <v>2016-11</v>
      </c>
    </row>
    <row r="2116">
      <c r="A2116" s="7">
        <v>2115.0</v>
      </c>
      <c r="B2116" s="4" t="s">
        <v>5100</v>
      </c>
      <c r="C2116" s="8">
        <v>42694.0</v>
      </c>
      <c r="D2116" s="8">
        <v>42699.0</v>
      </c>
      <c r="E2116" s="4" t="s">
        <v>26</v>
      </c>
      <c r="F2116" s="4" t="s">
        <v>5101</v>
      </c>
      <c r="G2116" s="4" t="s">
        <v>5102</v>
      </c>
      <c r="H2116" s="4" t="s">
        <v>29</v>
      </c>
      <c r="I2116" s="4" t="s">
        <v>30</v>
      </c>
      <c r="J2116" s="4" t="s">
        <v>188</v>
      </c>
      <c r="K2116" s="4" t="s">
        <v>766</v>
      </c>
      <c r="L2116" s="7">
        <v>47201.0</v>
      </c>
      <c r="M2116" s="4" t="s">
        <v>59</v>
      </c>
      <c r="N2116" s="4" t="s">
        <v>1649</v>
      </c>
      <c r="O2116" s="4" t="s">
        <v>51</v>
      </c>
      <c r="P2116" s="4" t="s">
        <v>124</v>
      </c>
      <c r="Q2116" s="4" t="s">
        <v>1650</v>
      </c>
      <c r="R2116" s="9">
        <v>356.49</v>
      </c>
      <c r="S2116" s="7">
        <v>3.0</v>
      </c>
      <c r="T2116" s="7">
        <v>0.0</v>
      </c>
      <c r="U2116" s="7">
        <v>171.1152</v>
      </c>
      <c r="V2116" s="10" t="str">
        <f t="shared" si="1"/>
        <v>2016-11</v>
      </c>
    </row>
    <row r="2117">
      <c r="A2117" s="7">
        <v>2116.0</v>
      </c>
      <c r="B2117" s="4" t="s">
        <v>5100</v>
      </c>
      <c r="C2117" s="8">
        <v>42694.0</v>
      </c>
      <c r="D2117" s="8">
        <v>42699.0</v>
      </c>
      <c r="E2117" s="4" t="s">
        <v>26</v>
      </c>
      <c r="F2117" s="4" t="s">
        <v>5101</v>
      </c>
      <c r="G2117" s="4" t="s">
        <v>5102</v>
      </c>
      <c r="H2117" s="4" t="s">
        <v>29</v>
      </c>
      <c r="I2117" s="4" t="s">
        <v>30</v>
      </c>
      <c r="J2117" s="4" t="s">
        <v>188</v>
      </c>
      <c r="K2117" s="4" t="s">
        <v>766</v>
      </c>
      <c r="L2117" s="7">
        <v>47201.0</v>
      </c>
      <c r="M2117" s="4" t="s">
        <v>59</v>
      </c>
      <c r="N2117" s="4" t="s">
        <v>2205</v>
      </c>
      <c r="O2117" s="4" t="s">
        <v>51</v>
      </c>
      <c r="P2117" s="4" t="s">
        <v>76</v>
      </c>
      <c r="Q2117" s="4" t="s">
        <v>2206</v>
      </c>
      <c r="R2117" s="9">
        <v>5.56466666666667</v>
      </c>
      <c r="S2117" s="7">
        <v>1.0</v>
      </c>
      <c r="T2117" s="7">
        <v>0.0</v>
      </c>
      <c r="U2117" s="7">
        <v>2.61539333333333</v>
      </c>
      <c r="V2117" s="10" t="str">
        <f t="shared" si="1"/>
        <v>2016-11</v>
      </c>
    </row>
    <row r="2118">
      <c r="A2118" s="7">
        <v>2117.0</v>
      </c>
      <c r="B2118" s="4" t="s">
        <v>5105</v>
      </c>
      <c r="C2118" s="8">
        <v>42694.0</v>
      </c>
      <c r="D2118" s="8">
        <v>42698.0</v>
      </c>
      <c r="E2118" s="4" t="s">
        <v>26</v>
      </c>
      <c r="F2118" s="4" t="s">
        <v>1281</v>
      </c>
      <c r="G2118" s="4" t="s">
        <v>1282</v>
      </c>
      <c r="H2118" s="4" t="s">
        <v>46</v>
      </c>
      <c r="I2118" s="4" t="s">
        <v>30</v>
      </c>
      <c r="J2118" s="4" t="s">
        <v>455</v>
      </c>
      <c r="K2118" s="4" t="s">
        <v>58</v>
      </c>
      <c r="L2118" s="7">
        <v>77041.0</v>
      </c>
      <c r="M2118" s="4" t="s">
        <v>59</v>
      </c>
      <c r="N2118" s="4" t="s">
        <v>2710</v>
      </c>
      <c r="O2118" s="4" t="s">
        <v>39</v>
      </c>
      <c r="P2118" s="4" t="s">
        <v>40</v>
      </c>
      <c r="Q2118" s="4" t="s">
        <v>2711</v>
      </c>
      <c r="R2118" s="9">
        <v>171.350933333333</v>
      </c>
      <c r="S2118" s="7">
        <v>1.0</v>
      </c>
      <c r="T2118" s="7">
        <v>0.2</v>
      </c>
      <c r="U2118" s="7">
        <v>14.9932066666667</v>
      </c>
      <c r="V2118" s="10" t="str">
        <f t="shared" si="1"/>
        <v>2016-11</v>
      </c>
    </row>
    <row r="2119">
      <c r="A2119" s="7">
        <v>2118.0</v>
      </c>
      <c r="B2119" s="4" t="s">
        <v>5106</v>
      </c>
      <c r="C2119" s="8">
        <v>42694.0</v>
      </c>
      <c r="D2119" s="8">
        <v>42701.0</v>
      </c>
      <c r="E2119" s="4" t="s">
        <v>26</v>
      </c>
      <c r="F2119" s="4" t="s">
        <v>5107</v>
      </c>
      <c r="G2119" s="4" t="s">
        <v>5108</v>
      </c>
      <c r="H2119" s="4" t="s">
        <v>29</v>
      </c>
      <c r="I2119" s="4" t="s">
        <v>30</v>
      </c>
      <c r="J2119" s="4" t="s">
        <v>47</v>
      </c>
      <c r="K2119" s="4" t="s">
        <v>48</v>
      </c>
      <c r="L2119" s="7">
        <v>90004.0</v>
      </c>
      <c r="M2119" s="4" t="s">
        <v>49</v>
      </c>
      <c r="N2119" s="4" t="s">
        <v>5109</v>
      </c>
      <c r="O2119" s="4" t="s">
        <v>51</v>
      </c>
      <c r="P2119" s="4" t="s">
        <v>283</v>
      </c>
      <c r="Q2119" s="4" t="s">
        <v>5110</v>
      </c>
      <c r="R2119" s="9">
        <v>39.0</v>
      </c>
      <c r="S2119" s="7">
        <v>12.0</v>
      </c>
      <c r="T2119" s="7">
        <v>0.0</v>
      </c>
      <c r="U2119" s="7">
        <v>11.31</v>
      </c>
      <c r="V2119" s="10" t="str">
        <f t="shared" si="1"/>
        <v>2016-11</v>
      </c>
    </row>
    <row r="2120">
      <c r="A2120" s="7">
        <v>2119.0</v>
      </c>
      <c r="B2120" s="4" t="s">
        <v>5111</v>
      </c>
      <c r="C2120" s="8">
        <v>42694.0</v>
      </c>
      <c r="D2120" s="8">
        <v>42698.0</v>
      </c>
      <c r="E2120" s="4" t="s">
        <v>26</v>
      </c>
      <c r="F2120" s="4" t="s">
        <v>5112</v>
      </c>
      <c r="G2120" s="4" t="s">
        <v>5113</v>
      </c>
      <c r="H2120" s="4" t="s">
        <v>46</v>
      </c>
      <c r="I2120" s="4" t="s">
        <v>30</v>
      </c>
      <c r="J2120" s="4" t="s">
        <v>701</v>
      </c>
      <c r="K2120" s="4" t="s">
        <v>747</v>
      </c>
      <c r="L2120" s="7">
        <v>19711.0</v>
      </c>
      <c r="M2120" s="4" t="s">
        <v>33</v>
      </c>
      <c r="N2120" s="4" t="s">
        <v>5114</v>
      </c>
      <c r="O2120" s="4" t="s">
        <v>51</v>
      </c>
      <c r="P2120" s="4" t="s">
        <v>76</v>
      </c>
      <c r="Q2120" s="4" t="s">
        <v>5115</v>
      </c>
      <c r="R2120" s="9">
        <v>145.52</v>
      </c>
      <c r="S2120" s="7">
        <v>3.0</v>
      </c>
      <c r="T2120" s="7">
        <v>0.0</v>
      </c>
      <c r="U2120" s="7">
        <v>71.3048</v>
      </c>
      <c r="V2120" s="10" t="str">
        <f t="shared" si="1"/>
        <v>2016-11</v>
      </c>
    </row>
    <row r="2121">
      <c r="A2121" s="7">
        <v>2120.0</v>
      </c>
      <c r="B2121" s="4" t="s">
        <v>5116</v>
      </c>
      <c r="C2121" s="8">
        <v>42694.0</v>
      </c>
      <c r="D2121" s="8">
        <v>42699.0</v>
      </c>
      <c r="E2121" s="4" t="s">
        <v>26</v>
      </c>
      <c r="F2121" s="4" t="s">
        <v>5117</v>
      </c>
      <c r="G2121" s="4" t="s">
        <v>5118</v>
      </c>
      <c r="H2121" s="4" t="s">
        <v>29</v>
      </c>
      <c r="I2121" s="4" t="s">
        <v>30</v>
      </c>
      <c r="J2121" s="4" t="s">
        <v>5119</v>
      </c>
      <c r="K2121" s="4" t="s">
        <v>102</v>
      </c>
      <c r="L2121" s="7">
        <v>32839.0</v>
      </c>
      <c r="M2121" s="4" t="s">
        <v>83</v>
      </c>
      <c r="N2121" s="4" t="s">
        <v>2905</v>
      </c>
      <c r="O2121" s="4" t="s">
        <v>35</v>
      </c>
      <c r="P2121" s="4" t="s">
        <v>36</v>
      </c>
      <c r="Q2121" s="4" t="s">
        <v>2906</v>
      </c>
      <c r="R2121" s="9">
        <v>211.727568176364</v>
      </c>
      <c r="S2121" s="7">
        <v>2.0</v>
      </c>
      <c r="T2121" s="7">
        <v>0.2</v>
      </c>
      <c r="U2121" s="7">
        <v>7.93978380661366</v>
      </c>
      <c r="V2121" s="10" t="str">
        <f t="shared" si="1"/>
        <v>2016-11</v>
      </c>
    </row>
    <row r="2122">
      <c r="A2122" s="7">
        <v>2121.0</v>
      </c>
      <c r="B2122" s="4" t="s">
        <v>5116</v>
      </c>
      <c r="C2122" s="8">
        <v>42694.0</v>
      </c>
      <c r="D2122" s="8">
        <v>42699.0</v>
      </c>
      <c r="E2122" s="4" t="s">
        <v>26</v>
      </c>
      <c r="F2122" s="4" t="s">
        <v>5117</v>
      </c>
      <c r="G2122" s="4" t="s">
        <v>5118</v>
      </c>
      <c r="H2122" s="4" t="s">
        <v>29</v>
      </c>
      <c r="I2122" s="4" t="s">
        <v>30</v>
      </c>
      <c r="J2122" s="4" t="s">
        <v>5119</v>
      </c>
      <c r="K2122" s="4" t="s">
        <v>102</v>
      </c>
      <c r="L2122" s="7">
        <v>32839.0</v>
      </c>
      <c r="M2122" s="4" t="s">
        <v>83</v>
      </c>
      <c r="N2122" s="4" t="s">
        <v>5120</v>
      </c>
      <c r="O2122" s="4" t="s">
        <v>51</v>
      </c>
      <c r="P2122" s="4" t="s">
        <v>52</v>
      </c>
      <c r="Q2122" s="4" t="s">
        <v>5121</v>
      </c>
      <c r="R2122" s="9">
        <v>29.1277421876588</v>
      </c>
      <c r="S2122" s="7">
        <v>5.0</v>
      </c>
      <c r="T2122" s="7">
        <v>0.2</v>
      </c>
      <c r="U2122" s="7">
        <v>3.27687099611161</v>
      </c>
      <c r="V2122" s="10" t="str">
        <f t="shared" si="1"/>
        <v>2016-11</v>
      </c>
    </row>
    <row r="2123">
      <c r="A2123" s="7">
        <v>2122.0</v>
      </c>
      <c r="B2123" s="4" t="s">
        <v>5116</v>
      </c>
      <c r="C2123" s="8">
        <v>42694.0</v>
      </c>
      <c r="D2123" s="8">
        <v>42699.0</v>
      </c>
      <c r="E2123" s="4" t="s">
        <v>26</v>
      </c>
      <c r="F2123" s="4" t="s">
        <v>5117</v>
      </c>
      <c r="G2123" s="4" t="s">
        <v>5118</v>
      </c>
      <c r="H2123" s="4" t="s">
        <v>29</v>
      </c>
      <c r="I2123" s="4" t="s">
        <v>30</v>
      </c>
      <c r="J2123" s="4" t="s">
        <v>5119</v>
      </c>
      <c r="K2123" s="4" t="s">
        <v>102</v>
      </c>
      <c r="L2123" s="7">
        <v>32839.0</v>
      </c>
      <c r="M2123" s="4" t="s">
        <v>83</v>
      </c>
      <c r="N2123" s="4" t="s">
        <v>5045</v>
      </c>
      <c r="O2123" s="4" t="s">
        <v>39</v>
      </c>
      <c r="P2123" s="4" t="s">
        <v>40</v>
      </c>
      <c r="Q2123" s="4" t="s">
        <v>5046</v>
      </c>
      <c r="R2123" s="9">
        <v>181.04496576163</v>
      </c>
      <c r="S2123" s="7">
        <v>4.0</v>
      </c>
      <c r="T2123" s="7">
        <v>0.2</v>
      </c>
      <c r="U2123" s="7">
        <v>18.104496576163</v>
      </c>
      <c r="V2123" s="10" t="str">
        <f t="shared" si="1"/>
        <v>2016-11</v>
      </c>
    </row>
    <row r="2124">
      <c r="A2124" s="7">
        <v>2123.0</v>
      </c>
      <c r="B2124" s="4" t="s">
        <v>5122</v>
      </c>
      <c r="C2124" s="8">
        <v>42694.0</v>
      </c>
      <c r="D2124" s="8">
        <v>42698.0</v>
      </c>
      <c r="E2124" s="4" t="s">
        <v>26</v>
      </c>
      <c r="F2124" s="4" t="s">
        <v>27</v>
      </c>
      <c r="G2124" s="4" t="s">
        <v>28</v>
      </c>
      <c r="H2124" s="4" t="s">
        <v>29</v>
      </c>
      <c r="I2124" s="4" t="s">
        <v>30</v>
      </c>
      <c r="J2124" s="4" t="s">
        <v>5123</v>
      </c>
      <c r="K2124" s="4" t="s">
        <v>48</v>
      </c>
      <c r="L2124" s="7">
        <v>90640.0</v>
      </c>
      <c r="M2124" s="4" t="s">
        <v>49</v>
      </c>
      <c r="N2124" s="4" t="s">
        <v>3376</v>
      </c>
      <c r="O2124" s="4" t="s">
        <v>39</v>
      </c>
      <c r="P2124" s="4" t="s">
        <v>61</v>
      </c>
      <c r="Q2124" s="4" t="s">
        <v>3377</v>
      </c>
      <c r="R2124" s="9">
        <v>27.88</v>
      </c>
      <c r="S2124" s="7">
        <v>2.0</v>
      </c>
      <c r="T2124" s="7">
        <v>0.0</v>
      </c>
      <c r="U2124" s="7">
        <v>3.9032</v>
      </c>
      <c r="V2124" s="10" t="str">
        <f t="shared" si="1"/>
        <v>2016-11</v>
      </c>
    </row>
    <row r="2125">
      <c r="A2125" s="7">
        <v>2124.0</v>
      </c>
      <c r="B2125" s="4" t="s">
        <v>5124</v>
      </c>
      <c r="C2125" s="8">
        <v>42695.0</v>
      </c>
      <c r="D2125" s="8">
        <v>42700.0</v>
      </c>
      <c r="E2125" s="4" t="s">
        <v>26</v>
      </c>
      <c r="F2125" s="4" t="s">
        <v>1366</v>
      </c>
      <c r="G2125" s="4" t="s">
        <v>1367</v>
      </c>
      <c r="H2125" s="4" t="s">
        <v>46</v>
      </c>
      <c r="I2125" s="4" t="s">
        <v>30</v>
      </c>
      <c r="J2125" s="4" t="s">
        <v>1188</v>
      </c>
      <c r="K2125" s="4" t="s">
        <v>1138</v>
      </c>
      <c r="L2125" s="7">
        <v>97030.0</v>
      </c>
      <c r="M2125" s="4" t="s">
        <v>49</v>
      </c>
      <c r="N2125" s="4" t="s">
        <v>2333</v>
      </c>
      <c r="O2125" s="4" t="s">
        <v>35</v>
      </c>
      <c r="P2125" s="4" t="s">
        <v>263</v>
      </c>
      <c r="Q2125" s="4" t="s">
        <v>2334</v>
      </c>
      <c r="R2125" s="9">
        <v>195.136</v>
      </c>
      <c r="S2125" s="7">
        <v>4.0</v>
      </c>
      <c r="T2125" s="7">
        <v>0.2</v>
      </c>
      <c r="U2125" s="7">
        <v>-12.196</v>
      </c>
      <c r="V2125" s="10" t="str">
        <f t="shared" si="1"/>
        <v>2016-11</v>
      </c>
    </row>
    <row r="2126">
      <c r="A2126" s="7">
        <v>2125.0</v>
      </c>
      <c r="B2126" s="4" t="s">
        <v>5125</v>
      </c>
      <c r="C2126" s="8">
        <v>42695.0</v>
      </c>
      <c r="D2126" s="8">
        <v>42699.0</v>
      </c>
      <c r="E2126" s="4" t="s">
        <v>98</v>
      </c>
      <c r="F2126" s="4" t="s">
        <v>2715</v>
      </c>
      <c r="G2126" s="4" t="s">
        <v>2716</v>
      </c>
      <c r="H2126" s="4" t="s">
        <v>29</v>
      </c>
      <c r="I2126" s="4" t="s">
        <v>30</v>
      </c>
      <c r="J2126" s="4" t="s">
        <v>3448</v>
      </c>
      <c r="K2126" s="4" t="s">
        <v>3449</v>
      </c>
      <c r="L2126" s="7">
        <v>50315.0</v>
      </c>
      <c r="M2126" s="4" t="s">
        <v>59</v>
      </c>
      <c r="N2126" s="4" t="s">
        <v>5126</v>
      </c>
      <c r="O2126" s="4" t="s">
        <v>51</v>
      </c>
      <c r="P2126" s="4" t="s">
        <v>124</v>
      </c>
      <c r="Q2126" s="4" t="s">
        <v>5127</v>
      </c>
      <c r="R2126" s="9">
        <v>45.871316872428</v>
      </c>
      <c r="S2126" s="7">
        <v>7.0</v>
      </c>
      <c r="T2126" s="7">
        <v>0.0</v>
      </c>
      <c r="U2126" s="7">
        <v>22.4769452674897</v>
      </c>
      <c r="V2126" s="10" t="str">
        <f t="shared" si="1"/>
        <v>2016-11</v>
      </c>
    </row>
    <row r="2127">
      <c r="A2127" s="7">
        <v>2126.0</v>
      </c>
      <c r="B2127" s="4" t="s">
        <v>5125</v>
      </c>
      <c r="C2127" s="8">
        <v>42695.0</v>
      </c>
      <c r="D2127" s="8">
        <v>42699.0</v>
      </c>
      <c r="E2127" s="4" t="s">
        <v>98</v>
      </c>
      <c r="F2127" s="4" t="s">
        <v>2715</v>
      </c>
      <c r="G2127" s="4" t="s">
        <v>2716</v>
      </c>
      <c r="H2127" s="4" t="s">
        <v>29</v>
      </c>
      <c r="I2127" s="4" t="s">
        <v>30</v>
      </c>
      <c r="J2127" s="4" t="s">
        <v>3448</v>
      </c>
      <c r="K2127" s="4" t="s">
        <v>3449</v>
      </c>
      <c r="L2127" s="7">
        <v>50315.0</v>
      </c>
      <c r="M2127" s="4" t="s">
        <v>59</v>
      </c>
      <c r="N2127" s="4" t="s">
        <v>3010</v>
      </c>
      <c r="O2127" s="4" t="s">
        <v>39</v>
      </c>
      <c r="P2127" s="4" t="s">
        <v>40</v>
      </c>
      <c r="Q2127" s="4" t="s">
        <v>3011</v>
      </c>
      <c r="R2127" s="9">
        <v>459.098641975309</v>
      </c>
      <c r="S2127" s="7">
        <v>3.0</v>
      </c>
      <c r="T2127" s="7">
        <v>0.0</v>
      </c>
      <c r="U2127" s="7">
        <v>123.956633333333</v>
      </c>
      <c r="V2127" s="10" t="str">
        <f t="shared" si="1"/>
        <v>2016-11</v>
      </c>
    </row>
    <row r="2128">
      <c r="A2128" s="7">
        <v>2127.0</v>
      </c>
      <c r="B2128" s="4" t="s">
        <v>5128</v>
      </c>
      <c r="C2128" s="8">
        <v>42695.0</v>
      </c>
      <c r="D2128" s="8">
        <v>42700.0</v>
      </c>
      <c r="E2128" s="4" t="s">
        <v>26</v>
      </c>
      <c r="F2128" s="4" t="s">
        <v>2480</v>
      </c>
      <c r="G2128" s="4" t="s">
        <v>2481</v>
      </c>
      <c r="H2128" s="4" t="s">
        <v>46</v>
      </c>
      <c r="I2128" s="4" t="s">
        <v>30</v>
      </c>
      <c r="J2128" s="4" t="s">
        <v>188</v>
      </c>
      <c r="K2128" s="4" t="s">
        <v>157</v>
      </c>
      <c r="L2128" s="7">
        <v>43229.0</v>
      </c>
      <c r="M2128" s="4" t="s">
        <v>33</v>
      </c>
      <c r="N2128" s="4" t="s">
        <v>5129</v>
      </c>
      <c r="O2128" s="4" t="s">
        <v>39</v>
      </c>
      <c r="P2128" s="4" t="s">
        <v>446</v>
      </c>
      <c r="Q2128" s="4" t="s">
        <v>5130</v>
      </c>
      <c r="R2128" s="9">
        <v>34.403487654321</v>
      </c>
      <c r="S2128" s="7">
        <v>7.0</v>
      </c>
      <c r="T2128" s="7">
        <v>0.7</v>
      </c>
      <c r="U2128" s="7">
        <v>-27.5227901234568</v>
      </c>
      <c r="V2128" s="10" t="str">
        <f t="shared" si="1"/>
        <v>2016-11</v>
      </c>
    </row>
    <row r="2129">
      <c r="A2129" s="7">
        <v>2128.0</v>
      </c>
      <c r="B2129" s="4" t="s">
        <v>5128</v>
      </c>
      <c r="C2129" s="8">
        <v>42695.0</v>
      </c>
      <c r="D2129" s="8">
        <v>42700.0</v>
      </c>
      <c r="E2129" s="4" t="s">
        <v>26</v>
      </c>
      <c r="F2129" s="4" t="s">
        <v>2480</v>
      </c>
      <c r="G2129" s="4" t="s">
        <v>2481</v>
      </c>
      <c r="H2129" s="4" t="s">
        <v>46</v>
      </c>
      <c r="I2129" s="4" t="s">
        <v>30</v>
      </c>
      <c r="J2129" s="4" t="s">
        <v>188</v>
      </c>
      <c r="K2129" s="4" t="s">
        <v>157</v>
      </c>
      <c r="L2129" s="7">
        <v>43229.0</v>
      </c>
      <c r="M2129" s="4" t="s">
        <v>33</v>
      </c>
      <c r="N2129" s="4" t="s">
        <v>1283</v>
      </c>
      <c r="O2129" s="4" t="s">
        <v>35</v>
      </c>
      <c r="P2129" s="4" t="s">
        <v>263</v>
      </c>
      <c r="Q2129" s="4" t="s">
        <v>1284</v>
      </c>
      <c r="R2129" s="9">
        <v>144.613691358025</v>
      </c>
      <c r="S2129" s="7">
        <v>3.0</v>
      </c>
      <c r="T2129" s="7">
        <v>0.3</v>
      </c>
      <c r="U2129" s="7">
        <v>-10.3295493827161</v>
      </c>
      <c r="V2129" s="10" t="str">
        <f t="shared" si="1"/>
        <v>2016-11</v>
      </c>
    </row>
    <row r="2130">
      <c r="A2130" s="7">
        <v>2129.0</v>
      </c>
      <c r="B2130" s="4" t="s">
        <v>5128</v>
      </c>
      <c r="C2130" s="8">
        <v>42695.0</v>
      </c>
      <c r="D2130" s="8">
        <v>42700.0</v>
      </c>
      <c r="E2130" s="4" t="s">
        <v>26</v>
      </c>
      <c r="F2130" s="4" t="s">
        <v>2480</v>
      </c>
      <c r="G2130" s="4" t="s">
        <v>2481</v>
      </c>
      <c r="H2130" s="4" t="s">
        <v>46</v>
      </c>
      <c r="I2130" s="4" t="s">
        <v>30</v>
      </c>
      <c r="J2130" s="4" t="s">
        <v>188</v>
      </c>
      <c r="K2130" s="4" t="s">
        <v>157</v>
      </c>
      <c r="L2130" s="7">
        <v>43229.0</v>
      </c>
      <c r="M2130" s="4" t="s">
        <v>33</v>
      </c>
      <c r="N2130" s="4" t="s">
        <v>1881</v>
      </c>
      <c r="O2130" s="4" t="s">
        <v>35</v>
      </c>
      <c r="P2130" s="4" t="s">
        <v>121</v>
      </c>
      <c r="Q2130" s="4" t="s">
        <v>1882</v>
      </c>
      <c r="R2130" s="9">
        <v>88.3776790123457</v>
      </c>
      <c r="S2130" s="7">
        <v>3.0</v>
      </c>
      <c r="T2130" s="7">
        <v>0.2</v>
      </c>
      <c r="U2130" s="7">
        <v>17.6755358024691</v>
      </c>
      <c r="V2130" s="10" t="str">
        <f t="shared" si="1"/>
        <v>2016-11</v>
      </c>
    </row>
    <row r="2131">
      <c r="A2131" s="7">
        <v>2130.0</v>
      </c>
      <c r="B2131" s="4" t="s">
        <v>5131</v>
      </c>
      <c r="C2131" s="8">
        <v>42695.0</v>
      </c>
      <c r="D2131" s="8">
        <v>42700.0</v>
      </c>
      <c r="E2131" s="4" t="s">
        <v>26</v>
      </c>
      <c r="F2131" s="4" t="s">
        <v>2027</v>
      </c>
      <c r="G2131" s="4" t="s">
        <v>2028</v>
      </c>
      <c r="H2131" s="4" t="s">
        <v>46</v>
      </c>
      <c r="I2131" s="4" t="s">
        <v>30</v>
      </c>
      <c r="J2131" s="4" t="s">
        <v>384</v>
      </c>
      <c r="K2131" s="4" t="s">
        <v>385</v>
      </c>
      <c r="L2131" s="7">
        <v>60610.0</v>
      </c>
      <c r="M2131" s="4" t="s">
        <v>59</v>
      </c>
      <c r="N2131" s="4" t="s">
        <v>2309</v>
      </c>
      <c r="O2131" s="4" t="s">
        <v>51</v>
      </c>
      <c r="P2131" s="4" t="s">
        <v>124</v>
      </c>
      <c r="Q2131" s="4" t="s">
        <v>2310</v>
      </c>
      <c r="R2131" s="9">
        <v>43.5720823045268</v>
      </c>
      <c r="S2131" s="7">
        <v>1.0</v>
      </c>
      <c r="T2131" s="7">
        <v>0.2</v>
      </c>
      <c r="U2131" s="7">
        <v>15.2502288065844</v>
      </c>
      <c r="V2131" s="10" t="str">
        <f t="shared" si="1"/>
        <v>2016-11</v>
      </c>
    </row>
    <row r="2132">
      <c r="A2132" s="7">
        <v>2131.0</v>
      </c>
      <c r="B2132" s="4" t="s">
        <v>5131</v>
      </c>
      <c r="C2132" s="8">
        <v>42695.0</v>
      </c>
      <c r="D2132" s="8">
        <v>42700.0</v>
      </c>
      <c r="E2132" s="4" t="s">
        <v>26</v>
      </c>
      <c r="F2132" s="4" t="s">
        <v>2027</v>
      </c>
      <c r="G2132" s="4" t="s">
        <v>2028</v>
      </c>
      <c r="H2132" s="4" t="s">
        <v>46</v>
      </c>
      <c r="I2132" s="4" t="s">
        <v>30</v>
      </c>
      <c r="J2132" s="4" t="s">
        <v>384</v>
      </c>
      <c r="K2132" s="4" t="s">
        <v>385</v>
      </c>
      <c r="L2132" s="7">
        <v>60610.0</v>
      </c>
      <c r="M2132" s="4" t="s">
        <v>59</v>
      </c>
      <c r="N2132" s="4" t="s">
        <v>3951</v>
      </c>
      <c r="O2132" s="4" t="s">
        <v>51</v>
      </c>
      <c r="P2132" s="4" t="s">
        <v>52</v>
      </c>
      <c r="Q2132" s="4" t="s">
        <v>3952</v>
      </c>
      <c r="R2132" s="9">
        <v>24.4526090534979</v>
      </c>
      <c r="S2132" s="7">
        <v>2.0</v>
      </c>
      <c r="T2132" s="7">
        <v>0.2</v>
      </c>
      <c r="U2132" s="7">
        <v>1.83394567901235</v>
      </c>
      <c r="V2132" s="10" t="str">
        <f t="shared" si="1"/>
        <v>2016-11</v>
      </c>
    </row>
    <row r="2133">
      <c r="A2133" s="7">
        <v>2132.0</v>
      </c>
      <c r="B2133" s="4" t="s">
        <v>5131</v>
      </c>
      <c r="C2133" s="8">
        <v>42695.0</v>
      </c>
      <c r="D2133" s="8">
        <v>42700.0</v>
      </c>
      <c r="E2133" s="4" t="s">
        <v>26</v>
      </c>
      <c r="F2133" s="4" t="s">
        <v>2027</v>
      </c>
      <c r="G2133" s="4" t="s">
        <v>2028</v>
      </c>
      <c r="H2133" s="4" t="s">
        <v>46</v>
      </c>
      <c r="I2133" s="4" t="s">
        <v>30</v>
      </c>
      <c r="J2133" s="4" t="s">
        <v>384</v>
      </c>
      <c r="K2133" s="4" t="s">
        <v>385</v>
      </c>
      <c r="L2133" s="7">
        <v>60610.0</v>
      </c>
      <c r="M2133" s="4" t="s">
        <v>59</v>
      </c>
      <c r="N2133" s="4" t="s">
        <v>5132</v>
      </c>
      <c r="O2133" s="4" t="s">
        <v>39</v>
      </c>
      <c r="P2133" s="4" t="s">
        <v>61</v>
      </c>
      <c r="Q2133" s="4" t="s">
        <v>5133</v>
      </c>
      <c r="R2133" s="9">
        <v>92.4863703703704</v>
      </c>
      <c r="S2133" s="7">
        <v>3.0</v>
      </c>
      <c r="T2133" s="7">
        <v>0.2</v>
      </c>
      <c r="U2133" s="7">
        <v>2.31215925925926</v>
      </c>
      <c r="V2133" s="10" t="str">
        <f t="shared" si="1"/>
        <v>2016-11</v>
      </c>
    </row>
    <row r="2134">
      <c r="A2134" s="7">
        <v>2133.0</v>
      </c>
      <c r="B2134" s="4" t="s">
        <v>5134</v>
      </c>
      <c r="C2134" s="8">
        <v>42695.0</v>
      </c>
      <c r="D2134" s="8">
        <v>42702.0</v>
      </c>
      <c r="E2134" s="4" t="s">
        <v>26</v>
      </c>
      <c r="F2134" s="4" t="s">
        <v>2697</v>
      </c>
      <c r="G2134" s="4" t="s">
        <v>2698</v>
      </c>
      <c r="H2134" s="4" t="s">
        <v>46</v>
      </c>
      <c r="I2134" s="4" t="s">
        <v>30</v>
      </c>
      <c r="J2134" s="4" t="s">
        <v>222</v>
      </c>
      <c r="K2134" s="4" t="s">
        <v>223</v>
      </c>
      <c r="L2134" s="7">
        <v>10035.0</v>
      </c>
      <c r="M2134" s="4" t="s">
        <v>33</v>
      </c>
      <c r="N2134" s="4" t="s">
        <v>2622</v>
      </c>
      <c r="O2134" s="4" t="s">
        <v>51</v>
      </c>
      <c r="P2134" s="4" t="s">
        <v>124</v>
      </c>
      <c r="Q2134" s="4" t="s">
        <v>2623</v>
      </c>
      <c r="R2134" s="9">
        <v>14.6933333333333</v>
      </c>
      <c r="S2134" s="7">
        <v>2.0</v>
      </c>
      <c r="T2134" s="7">
        <v>0.0</v>
      </c>
      <c r="U2134" s="7">
        <v>7.19973333333333</v>
      </c>
      <c r="V2134" s="10" t="str">
        <f t="shared" si="1"/>
        <v>2016-11</v>
      </c>
    </row>
    <row r="2135">
      <c r="A2135" s="7">
        <v>2134.0</v>
      </c>
      <c r="B2135" s="4" t="s">
        <v>5135</v>
      </c>
      <c r="C2135" s="8">
        <v>42695.0</v>
      </c>
      <c r="D2135" s="8">
        <v>42695.0</v>
      </c>
      <c r="E2135" s="4" t="s">
        <v>212</v>
      </c>
      <c r="F2135" s="4" t="s">
        <v>1568</v>
      </c>
      <c r="G2135" s="4" t="s">
        <v>1569</v>
      </c>
      <c r="H2135" s="4" t="s">
        <v>112</v>
      </c>
      <c r="I2135" s="4" t="s">
        <v>30</v>
      </c>
      <c r="J2135" s="4" t="s">
        <v>222</v>
      </c>
      <c r="K2135" s="4" t="s">
        <v>223</v>
      </c>
      <c r="L2135" s="7">
        <v>10009.0</v>
      </c>
      <c r="M2135" s="4" t="s">
        <v>33</v>
      </c>
      <c r="N2135" s="4" t="s">
        <v>5136</v>
      </c>
      <c r="O2135" s="4" t="s">
        <v>35</v>
      </c>
      <c r="P2135" s="4" t="s">
        <v>36</v>
      </c>
      <c r="Q2135" s="4" t="s">
        <v>5137</v>
      </c>
      <c r="R2135" s="9">
        <v>128.757135802469</v>
      </c>
      <c r="S2135" s="7">
        <v>2.0</v>
      </c>
      <c r="T2135" s="7">
        <v>0.2</v>
      </c>
      <c r="U2135" s="7">
        <v>14.4851777777778</v>
      </c>
      <c r="V2135" s="10" t="str">
        <f t="shared" si="1"/>
        <v>2016-11</v>
      </c>
    </row>
    <row r="2136">
      <c r="A2136" s="7">
        <v>2135.0</v>
      </c>
      <c r="B2136" s="4" t="s">
        <v>5138</v>
      </c>
      <c r="C2136" s="8">
        <v>42695.0</v>
      </c>
      <c r="D2136" s="8">
        <v>42700.0</v>
      </c>
      <c r="E2136" s="4" t="s">
        <v>26</v>
      </c>
      <c r="F2136" s="4" t="s">
        <v>2083</v>
      </c>
      <c r="G2136" s="4" t="s">
        <v>2084</v>
      </c>
      <c r="H2136" s="4" t="s">
        <v>29</v>
      </c>
      <c r="I2136" s="4" t="s">
        <v>30</v>
      </c>
      <c r="J2136" s="4" t="s">
        <v>47</v>
      </c>
      <c r="K2136" s="4" t="s">
        <v>48</v>
      </c>
      <c r="L2136" s="7">
        <v>90049.0</v>
      </c>
      <c r="M2136" s="4" t="s">
        <v>49</v>
      </c>
      <c r="N2136" s="4" t="s">
        <v>1981</v>
      </c>
      <c r="O2136" s="4" t="s">
        <v>51</v>
      </c>
      <c r="P2136" s="4" t="s">
        <v>124</v>
      </c>
      <c r="Q2136" s="4" t="s">
        <v>1982</v>
      </c>
      <c r="R2136" s="9">
        <v>32.4</v>
      </c>
      <c r="S2136" s="7">
        <v>5.0</v>
      </c>
      <c r="T2136" s="7">
        <v>0.0</v>
      </c>
      <c r="U2136" s="7">
        <v>15.552</v>
      </c>
      <c r="V2136" s="10" t="str">
        <f t="shared" si="1"/>
        <v>2016-11</v>
      </c>
    </row>
    <row r="2137">
      <c r="A2137" s="7">
        <v>2136.0</v>
      </c>
      <c r="B2137" s="4" t="s">
        <v>5139</v>
      </c>
      <c r="C2137" s="8">
        <v>42696.0</v>
      </c>
      <c r="D2137" s="8">
        <v>42700.0</v>
      </c>
      <c r="E2137" s="4" t="s">
        <v>26</v>
      </c>
      <c r="F2137" s="4" t="s">
        <v>338</v>
      </c>
      <c r="G2137" s="4" t="s">
        <v>339</v>
      </c>
      <c r="H2137" s="4" t="s">
        <v>29</v>
      </c>
      <c r="I2137" s="4" t="s">
        <v>30</v>
      </c>
      <c r="J2137" s="4" t="s">
        <v>222</v>
      </c>
      <c r="K2137" s="4" t="s">
        <v>223</v>
      </c>
      <c r="L2137" s="7">
        <v>10009.0</v>
      </c>
      <c r="M2137" s="4" t="s">
        <v>33</v>
      </c>
      <c r="N2137" s="4" t="s">
        <v>5140</v>
      </c>
      <c r="O2137" s="4" t="s">
        <v>35</v>
      </c>
      <c r="P2137" s="4" t="s">
        <v>121</v>
      </c>
      <c r="Q2137" s="4" t="s">
        <v>5141</v>
      </c>
      <c r="R2137" s="9">
        <v>45.2301563786008</v>
      </c>
      <c r="S2137" s="7">
        <v>2.0</v>
      </c>
      <c r="T2137" s="7">
        <v>0.0</v>
      </c>
      <c r="U2137" s="7">
        <v>12.6644437860082</v>
      </c>
      <c r="V2137" s="10" t="str">
        <f t="shared" si="1"/>
        <v>2016-11</v>
      </c>
    </row>
    <row r="2138">
      <c r="A2138" s="7">
        <v>2137.0</v>
      </c>
      <c r="B2138" s="4" t="s">
        <v>5139</v>
      </c>
      <c r="C2138" s="8">
        <v>42696.0</v>
      </c>
      <c r="D2138" s="8">
        <v>42700.0</v>
      </c>
      <c r="E2138" s="4" t="s">
        <v>26</v>
      </c>
      <c r="F2138" s="4" t="s">
        <v>338</v>
      </c>
      <c r="G2138" s="4" t="s">
        <v>339</v>
      </c>
      <c r="H2138" s="4" t="s">
        <v>29</v>
      </c>
      <c r="I2138" s="4" t="s">
        <v>30</v>
      </c>
      <c r="J2138" s="4" t="s">
        <v>222</v>
      </c>
      <c r="K2138" s="4" t="s">
        <v>223</v>
      </c>
      <c r="L2138" s="7">
        <v>10009.0</v>
      </c>
      <c r="M2138" s="4" t="s">
        <v>33</v>
      </c>
      <c r="N2138" s="4" t="s">
        <v>5142</v>
      </c>
      <c r="O2138" s="4" t="s">
        <v>51</v>
      </c>
      <c r="P2138" s="4" t="s">
        <v>76</v>
      </c>
      <c r="Q2138" s="4" t="s">
        <v>5143</v>
      </c>
      <c r="R2138" s="9">
        <v>13.8276345679012</v>
      </c>
      <c r="S2138" s="7">
        <v>4.0</v>
      </c>
      <c r="T2138" s="7">
        <v>0.2</v>
      </c>
      <c r="U2138" s="7">
        <v>4.66682666666667</v>
      </c>
      <c r="V2138" s="10" t="str">
        <f t="shared" si="1"/>
        <v>2016-11</v>
      </c>
    </row>
    <row r="2139">
      <c r="A2139" s="7">
        <v>2138.0</v>
      </c>
      <c r="B2139" s="4" t="s">
        <v>5139</v>
      </c>
      <c r="C2139" s="8">
        <v>42696.0</v>
      </c>
      <c r="D2139" s="8">
        <v>42700.0</v>
      </c>
      <c r="E2139" s="4" t="s">
        <v>26</v>
      </c>
      <c r="F2139" s="4" t="s">
        <v>338</v>
      </c>
      <c r="G2139" s="4" t="s">
        <v>339</v>
      </c>
      <c r="H2139" s="4" t="s">
        <v>29</v>
      </c>
      <c r="I2139" s="4" t="s">
        <v>30</v>
      </c>
      <c r="J2139" s="4" t="s">
        <v>222</v>
      </c>
      <c r="K2139" s="4" t="s">
        <v>223</v>
      </c>
      <c r="L2139" s="7">
        <v>10009.0</v>
      </c>
      <c r="M2139" s="4" t="s">
        <v>33</v>
      </c>
      <c r="N2139" s="4" t="s">
        <v>2260</v>
      </c>
      <c r="O2139" s="4" t="s">
        <v>51</v>
      </c>
      <c r="P2139" s="4" t="s">
        <v>93</v>
      </c>
      <c r="Q2139" s="4" t="s">
        <v>2261</v>
      </c>
      <c r="R2139" s="9">
        <v>23.6131358024691</v>
      </c>
      <c r="S2139" s="7">
        <v>3.0</v>
      </c>
      <c r="T2139" s="7">
        <v>0.0</v>
      </c>
      <c r="U2139" s="7">
        <v>8.50072888888889</v>
      </c>
      <c r="V2139" s="10" t="str">
        <f t="shared" si="1"/>
        <v>2016-11</v>
      </c>
    </row>
    <row r="2140">
      <c r="A2140" s="7">
        <v>2139.0</v>
      </c>
      <c r="B2140" s="4" t="s">
        <v>5144</v>
      </c>
      <c r="C2140" s="8">
        <v>42696.0</v>
      </c>
      <c r="D2140" s="8">
        <v>42700.0</v>
      </c>
      <c r="E2140" s="4" t="s">
        <v>26</v>
      </c>
      <c r="F2140" s="4" t="s">
        <v>5145</v>
      </c>
      <c r="G2140" s="4" t="s">
        <v>5146</v>
      </c>
      <c r="H2140" s="4" t="s">
        <v>46</v>
      </c>
      <c r="I2140" s="4" t="s">
        <v>30</v>
      </c>
      <c r="J2140" s="4" t="s">
        <v>1461</v>
      </c>
      <c r="K2140" s="4" t="s">
        <v>884</v>
      </c>
      <c r="L2140" s="7">
        <v>48205.0</v>
      </c>
      <c r="M2140" s="4" t="s">
        <v>59</v>
      </c>
      <c r="N2140" s="4" t="s">
        <v>2022</v>
      </c>
      <c r="O2140" s="4" t="s">
        <v>51</v>
      </c>
      <c r="P2140" s="4" t="s">
        <v>76</v>
      </c>
      <c r="Q2140" s="4" t="s">
        <v>2023</v>
      </c>
      <c r="R2140" s="9">
        <v>56.0726913580247</v>
      </c>
      <c r="S2140" s="7">
        <v>3.0</v>
      </c>
      <c r="T2140" s="7">
        <v>0.0</v>
      </c>
      <c r="U2140" s="7">
        <v>27.4756187654321</v>
      </c>
      <c r="V2140" s="10" t="str">
        <f t="shared" si="1"/>
        <v>2016-11</v>
      </c>
    </row>
    <row r="2141">
      <c r="A2141" s="7">
        <v>2140.0</v>
      </c>
      <c r="B2141" s="4" t="s">
        <v>5147</v>
      </c>
      <c r="C2141" s="8">
        <v>42696.0</v>
      </c>
      <c r="D2141" s="8">
        <v>42701.0</v>
      </c>
      <c r="E2141" s="4" t="s">
        <v>26</v>
      </c>
      <c r="F2141" s="4" t="s">
        <v>4667</v>
      </c>
      <c r="G2141" s="4" t="s">
        <v>4668</v>
      </c>
      <c r="H2141" s="4" t="s">
        <v>46</v>
      </c>
      <c r="I2141" s="4" t="s">
        <v>30</v>
      </c>
      <c r="J2141" s="4" t="s">
        <v>455</v>
      </c>
      <c r="K2141" s="4" t="s">
        <v>58</v>
      </c>
      <c r="L2141" s="7">
        <v>77095.0</v>
      </c>
      <c r="M2141" s="4" t="s">
        <v>59</v>
      </c>
      <c r="N2141" s="4" t="s">
        <v>1779</v>
      </c>
      <c r="O2141" s="4" t="s">
        <v>51</v>
      </c>
      <c r="P2141" s="4" t="s">
        <v>76</v>
      </c>
      <c r="Q2141" s="4" t="s">
        <v>1780</v>
      </c>
      <c r="R2141" s="9">
        <v>7.04991604938272</v>
      </c>
      <c r="S2141" s="7">
        <v>6.0</v>
      </c>
      <c r="T2141" s="7">
        <v>0.8</v>
      </c>
      <c r="U2141" s="7">
        <v>-10.9273698765432</v>
      </c>
      <c r="V2141" s="10" t="str">
        <f t="shared" si="1"/>
        <v>2016-11</v>
      </c>
    </row>
    <row r="2142">
      <c r="A2142" s="7">
        <v>2141.0</v>
      </c>
      <c r="B2142" s="4" t="s">
        <v>5147</v>
      </c>
      <c r="C2142" s="8">
        <v>42696.0</v>
      </c>
      <c r="D2142" s="8">
        <v>42701.0</v>
      </c>
      <c r="E2142" s="4" t="s">
        <v>26</v>
      </c>
      <c r="F2142" s="4" t="s">
        <v>4667</v>
      </c>
      <c r="G2142" s="4" t="s">
        <v>4668</v>
      </c>
      <c r="H2142" s="4" t="s">
        <v>46</v>
      </c>
      <c r="I2142" s="4" t="s">
        <v>30</v>
      </c>
      <c r="J2142" s="4" t="s">
        <v>455</v>
      </c>
      <c r="K2142" s="4" t="s">
        <v>58</v>
      </c>
      <c r="L2142" s="7">
        <v>77095.0</v>
      </c>
      <c r="M2142" s="4" t="s">
        <v>59</v>
      </c>
      <c r="N2142" s="4" t="s">
        <v>4219</v>
      </c>
      <c r="O2142" s="4" t="s">
        <v>51</v>
      </c>
      <c r="P2142" s="4" t="s">
        <v>93</v>
      </c>
      <c r="Q2142" s="4" t="s">
        <v>4220</v>
      </c>
      <c r="R2142" s="9">
        <v>26.784237037037</v>
      </c>
      <c r="S2142" s="7">
        <v>9.0</v>
      </c>
      <c r="T2142" s="7">
        <v>0.2</v>
      </c>
      <c r="U2142" s="7">
        <v>3.01322666666667</v>
      </c>
      <c r="V2142" s="10" t="str">
        <f t="shared" si="1"/>
        <v>2016-11</v>
      </c>
    </row>
    <row r="2143">
      <c r="A2143" s="7">
        <v>2142.0</v>
      </c>
      <c r="B2143" s="4" t="s">
        <v>5147</v>
      </c>
      <c r="C2143" s="8">
        <v>42696.0</v>
      </c>
      <c r="D2143" s="8">
        <v>42701.0</v>
      </c>
      <c r="E2143" s="4" t="s">
        <v>26</v>
      </c>
      <c r="F2143" s="4" t="s">
        <v>4667</v>
      </c>
      <c r="G2143" s="4" t="s">
        <v>4668</v>
      </c>
      <c r="H2143" s="4" t="s">
        <v>46</v>
      </c>
      <c r="I2143" s="4" t="s">
        <v>30</v>
      </c>
      <c r="J2143" s="4" t="s">
        <v>455</v>
      </c>
      <c r="K2143" s="4" t="s">
        <v>58</v>
      </c>
      <c r="L2143" s="7">
        <v>77095.0</v>
      </c>
      <c r="M2143" s="4" t="s">
        <v>59</v>
      </c>
      <c r="N2143" s="4" t="s">
        <v>5148</v>
      </c>
      <c r="O2143" s="4" t="s">
        <v>39</v>
      </c>
      <c r="P2143" s="4" t="s">
        <v>61</v>
      </c>
      <c r="Q2143" s="4" t="s">
        <v>5149</v>
      </c>
      <c r="R2143" s="9">
        <v>27.256046090535</v>
      </c>
      <c r="S2143" s="7">
        <v>2.0</v>
      </c>
      <c r="T2143" s="7">
        <v>0.2</v>
      </c>
      <c r="U2143" s="7">
        <v>-0.681401152263375</v>
      </c>
      <c r="V2143" s="10" t="str">
        <f t="shared" si="1"/>
        <v>2016-11</v>
      </c>
    </row>
    <row r="2144">
      <c r="A2144" s="7">
        <v>2143.0</v>
      </c>
      <c r="B2144" s="4" t="s">
        <v>5147</v>
      </c>
      <c r="C2144" s="8">
        <v>42696.0</v>
      </c>
      <c r="D2144" s="8">
        <v>42701.0</v>
      </c>
      <c r="E2144" s="4" t="s">
        <v>26</v>
      </c>
      <c r="F2144" s="4" t="s">
        <v>4667</v>
      </c>
      <c r="G2144" s="4" t="s">
        <v>4668</v>
      </c>
      <c r="H2144" s="4" t="s">
        <v>46</v>
      </c>
      <c r="I2144" s="4" t="s">
        <v>30</v>
      </c>
      <c r="J2144" s="4" t="s">
        <v>455</v>
      </c>
      <c r="K2144" s="4" t="s">
        <v>58</v>
      </c>
      <c r="L2144" s="7">
        <v>77095.0</v>
      </c>
      <c r="M2144" s="4" t="s">
        <v>59</v>
      </c>
      <c r="N2144" s="4" t="s">
        <v>3201</v>
      </c>
      <c r="O2144" s="4" t="s">
        <v>51</v>
      </c>
      <c r="P2144" s="4" t="s">
        <v>297</v>
      </c>
      <c r="Q2144" s="4" t="s">
        <v>3202</v>
      </c>
      <c r="R2144" s="9">
        <v>2.36811851851852</v>
      </c>
      <c r="S2144" s="7">
        <v>1.0</v>
      </c>
      <c r="T2144" s="7">
        <v>0.2</v>
      </c>
      <c r="U2144" s="7">
        <v>0.769638518518519</v>
      </c>
      <c r="V2144" s="10" t="str">
        <f t="shared" si="1"/>
        <v>2016-11</v>
      </c>
    </row>
    <row r="2145">
      <c r="A2145" s="7">
        <v>2144.0</v>
      </c>
      <c r="B2145" s="4" t="s">
        <v>5147</v>
      </c>
      <c r="C2145" s="8">
        <v>42696.0</v>
      </c>
      <c r="D2145" s="8">
        <v>42701.0</v>
      </c>
      <c r="E2145" s="4" t="s">
        <v>26</v>
      </c>
      <c r="F2145" s="4" t="s">
        <v>4667</v>
      </c>
      <c r="G2145" s="4" t="s">
        <v>4668</v>
      </c>
      <c r="H2145" s="4" t="s">
        <v>46</v>
      </c>
      <c r="I2145" s="4" t="s">
        <v>30</v>
      </c>
      <c r="J2145" s="4" t="s">
        <v>455</v>
      </c>
      <c r="K2145" s="4" t="s">
        <v>58</v>
      </c>
      <c r="L2145" s="7">
        <v>77095.0</v>
      </c>
      <c r="M2145" s="4" t="s">
        <v>59</v>
      </c>
      <c r="N2145" s="4" t="s">
        <v>5150</v>
      </c>
      <c r="O2145" s="4" t="s">
        <v>51</v>
      </c>
      <c r="P2145" s="4" t="s">
        <v>76</v>
      </c>
      <c r="Q2145" s="4" t="s">
        <v>5151</v>
      </c>
      <c r="R2145" s="9">
        <v>5.09009382716049</v>
      </c>
      <c r="S2145" s="7">
        <v>6.0</v>
      </c>
      <c r="T2145" s="7">
        <v>0.8</v>
      </c>
      <c r="U2145" s="7">
        <v>-7.63514074074074</v>
      </c>
      <c r="V2145" s="10" t="str">
        <f t="shared" si="1"/>
        <v>2016-11</v>
      </c>
    </row>
    <row r="2146">
      <c r="A2146" s="7">
        <v>2145.0</v>
      </c>
      <c r="B2146" s="4" t="s">
        <v>5152</v>
      </c>
      <c r="C2146" s="8">
        <v>42696.0</v>
      </c>
      <c r="D2146" s="8">
        <v>42701.0</v>
      </c>
      <c r="E2146" s="4" t="s">
        <v>26</v>
      </c>
      <c r="F2146" s="4" t="s">
        <v>1764</v>
      </c>
      <c r="G2146" s="4" t="s">
        <v>1765</v>
      </c>
      <c r="H2146" s="4" t="s">
        <v>112</v>
      </c>
      <c r="I2146" s="4" t="s">
        <v>30</v>
      </c>
      <c r="J2146" s="4" t="s">
        <v>222</v>
      </c>
      <c r="K2146" s="4" t="s">
        <v>223</v>
      </c>
      <c r="L2146" s="7">
        <v>10009.0</v>
      </c>
      <c r="M2146" s="4" t="s">
        <v>33</v>
      </c>
      <c r="N2146" s="4" t="s">
        <v>2881</v>
      </c>
      <c r="O2146" s="4" t="s">
        <v>51</v>
      </c>
      <c r="P2146" s="4" t="s">
        <v>76</v>
      </c>
      <c r="Q2146" s="4" t="s">
        <v>2882</v>
      </c>
      <c r="R2146" s="9">
        <v>152.28544526749</v>
      </c>
      <c r="S2146" s="7">
        <v>8.0</v>
      </c>
      <c r="T2146" s="7">
        <v>0.2</v>
      </c>
      <c r="U2146" s="7">
        <v>53.2999058436214</v>
      </c>
      <c r="V2146" s="10" t="str">
        <f t="shared" si="1"/>
        <v>2016-11</v>
      </c>
    </row>
    <row r="2147">
      <c r="A2147" s="7">
        <v>2146.0</v>
      </c>
      <c r="B2147" s="4" t="s">
        <v>5153</v>
      </c>
      <c r="C2147" s="8">
        <v>42697.0</v>
      </c>
      <c r="D2147" s="8">
        <v>42697.0</v>
      </c>
      <c r="E2147" s="4" t="s">
        <v>212</v>
      </c>
      <c r="F2147" s="4" t="s">
        <v>5154</v>
      </c>
      <c r="G2147" s="4" t="s">
        <v>5155</v>
      </c>
      <c r="H2147" s="4" t="s">
        <v>29</v>
      </c>
      <c r="I2147" s="4" t="s">
        <v>30</v>
      </c>
      <c r="J2147" s="4" t="s">
        <v>90</v>
      </c>
      <c r="K2147" s="4" t="s">
        <v>91</v>
      </c>
      <c r="L2147" s="7">
        <v>19140.0</v>
      </c>
      <c r="M2147" s="4" t="s">
        <v>33</v>
      </c>
      <c r="N2147" s="4" t="s">
        <v>3896</v>
      </c>
      <c r="O2147" s="4" t="s">
        <v>51</v>
      </c>
      <c r="P2147" s="4" t="s">
        <v>272</v>
      </c>
      <c r="Q2147" s="4" t="s">
        <v>3897</v>
      </c>
      <c r="R2147" s="9">
        <v>17.9261728395062</v>
      </c>
      <c r="S2147" s="7">
        <v>5.0</v>
      </c>
      <c r="T2147" s="7">
        <v>0.2</v>
      </c>
      <c r="U2147" s="7">
        <v>2.68892592592593</v>
      </c>
      <c r="V2147" s="10" t="str">
        <f t="shared" si="1"/>
        <v>2016-11</v>
      </c>
    </row>
    <row r="2148">
      <c r="A2148" s="7">
        <v>2147.0</v>
      </c>
      <c r="B2148" s="4" t="s">
        <v>5153</v>
      </c>
      <c r="C2148" s="8">
        <v>42697.0</v>
      </c>
      <c r="D2148" s="8">
        <v>42697.0</v>
      </c>
      <c r="E2148" s="4" t="s">
        <v>212</v>
      </c>
      <c r="F2148" s="4" t="s">
        <v>5154</v>
      </c>
      <c r="G2148" s="4" t="s">
        <v>5155</v>
      </c>
      <c r="H2148" s="4" t="s">
        <v>29</v>
      </c>
      <c r="I2148" s="4" t="s">
        <v>30</v>
      </c>
      <c r="J2148" s="4" t="s">
        <v>90</v>
      </c>
      <c r="K2148" s="4" t="s">
        <v>91</v>
      </c>
      <c r="L2148" s="7">
        <v>19140.0</v>
      </c>
      <c r="M2148" s="4" t="s">
        <v>33</v>
      </c>
      <c r="N2148" s="4" t="s">
        <v>470</v>
      </c>
      <c r="O2148" s="4" t="s">
        <v>35</v>
      </c>
      <c r="P2148" s="4" t="s">
        <v>121</v>
      </c>
      <c r="Q2148" s="4" t="s">
        <v>471</v>
      </c>
      <c r="R2148" s="9">
        <v>16.3014716049383</v>
      </c>
      <c r="S2148" s="7">
        <v>2.0</v>
      </c>
      <c r="T2148" s="7">
        <v>0.2</v>
      </c>
      <c r="U2148" s="7">
        <v>4.48290469135803</v>
      </c>
      <c r="V2148" s="10" t="str">
        <f t="shared" si="1"/>
        <v>2016-11</v>
      </c>
    </row>
    <row r="2149">
      <c r="A2149" s="7">
        <v>2148.0</v>
      </c>
      <c r="B2149" s="4" t="s">
        <v>5153</v>
      </c>
      <c r="C2149" s="8">
        <v>42697.0</v>
      </c>
      <c r="D2149" s="8">
        <v>42697.0</v>
      </c>
      <c r="E2149" s="4" t="s">
        <v>212</v>
      </c>
      <c r="F2149" s="4" t="s">
        <v>5154</v>
      </c>
      <c r="G2149" s="4" t="s">
        <v>5155</v>
      </c>
      <c r="H2149" s="4" t="s">
        <v>29</v>
      </c>
      <c r="I2149" s="4" t="s">
        <v>30</v>
      </c>
      <c r="J2149" s="4" t="s">
        <v>90</v>
      </c>
      <c r="K2149" s="4" t="s">
        <v>91</v>
      </c>
      <c r="L2149" s="7">
        <v>19140.0</v>
      </c>
      <c r="M2149" s="4" t="s">
        <v>33</v>
      </c>
      <c r="N2149" s="4" t="s">
        <v>2859</v>
      </c>
      <c r="O2149" s="4" t="s">
        <v>35</v>
      </c>
      <c r="P2149" s="4" t="s">
        <v>121</v>
      </c>
      <c r="Q2149" s="4" t="s">
        <v>2860</v>
      </c>
      <c r="R2149" s="9">
        <v>79.9280395061728</v>
      </c>
      <c r="S2149" s="7">
        <v>7.0</v>
      </c>
      <c r="T2149" s="7">
        <v>0.2</v>
      </c>
      <c r="U2149" s="7">
        <v>13.9874069135802</v>
      </c>
      <c r="V2149" s="10" t="str">
        <f t="shared" si="1"/>
        <v>2016-11</v>
      </c>
    </row>
    <row r="2150">
      <c r="A2150" s="7">
        <v>2149.0</v>
      </c>
      <c r="B2150" s="4" t="s">
        <v>5156</v>
      </c>
      <c r="C2150" s="8">
        <v>42698.0</v>
      </c>
      <c r="D2150" s="8">
        <v>42705.0</v>
      </c>
      <c r="E2150" s="4" t="s">
        <v>26</v>
      </c>
      <c r="F2150" s="4" t="s">
        <v>5157</v>
      </c>
      <c r="G2150" s="4" t="s">
        <v>5158</v>
      </c>
      <c r="H2150" s="4" t="s">
        <v>112</v>
      </c>
      <c r="I2150" s="4" t="s">
        <v>30</v>
      </c>
      <c r="J2150" s="4" t="s">
        <v>90</v>
      </c>
      <c r="K2150" s="4" t="s">
        <v>91</v>
      </c>
      <c r="L2150" s="7">
        <v>19143.0</v>
      </c>
      <c r="M2150" s="4" t="s">
        <v>33</v>
      </c>
      <c r="N2150" s="4" t="s">
        <v>5159</v>
      </c>
      <c r="O2150" s="4" t="s">
        <v>51</v>
      </c>
      <c r="P2150" s="4" t="s">
        <v>272</v>
      </c>
      <c r="Q2150" s="4" t="s">
        <v>5160</v>
      </c>
      <c r="R2150" s="9">
        <v>5.01206913580247</v>
      </c>
      <c r="S2150" s="7">
        <v>3.0</v>
      </c>
      <c r="T2150" s="7">
        <v>0.2</v>
      </c>
      <c r="U2150" s="7">
        <v>1.8168750617284</v>
      </c>
      <c r="V2150" s="10" t="str">
        <f t="shared" si="1"/>
        <v>2016-11</v>
      </c>
    </row>
    <row r="2151">
      <c r="A2151" s="7">
        <v>2150.0</v>
      </c>
      <c r="B2151" s="4" t="s">
        <v>5161</v>
      </c>
      <c r="C2151" s="8">
        <v>42698.0</v>
      </c>
      <c r="D2151" s="8">
        <v>42700.0</v>
      </c>
      <c r="E2151" s="4" t="s">
        <v>43</v>
      </c>
      <c r="F2151" s="4" t="s">
        <v>5162</v>
      </c>
      <c r="G2151" s="4" t="s">
        <v>5163</v>
      </c>
      <c r="H2151" s="4" t="s">
        <v>46</v>
      </c>
      <c r="I2151" s="4" t="s">
        <v>30</v>
      </c>
      <c r="J2151" s="4" t="s">
        <v>222</v>
      </c>
      <c r="K2151" s="4" t="s">
        <v>223</v>
      </c>
      <c r="L2151" s="7">
        <v>10035.0</v>
      </c>
      <c r="M2151" s="4" t="s">
        <v>33</v>
      </c>
      <c r="N2151" s="4" t="s">
        <v>5164</v>
      </c>
      <c r="O2151" s="4" t="s">
        <v>51</v>
      </c>
      <c r="P2151" s="4" t="s">
        <v>76</v>
      </c>
      <c r="Q2151" s="4" t="s">
        <v>5165</v>
      </c>
      <c r="R2151" s="9">
        <v>19.5398057613169</v>
      </c>
      <c r="S2151" s="7">
        <v>4.0</v>
      </c>
      <c r="T2151" s="7">
        <v>0.2</v>
      </c>
      <c r="U2151" s="7">
        <v>6.83893201646091</v>
      </c>
      <c r="V2151" s="10" t="str">
        <f t="shared" si="1"/>
        <v>2016-11</v>
      </c>
    </row>
    <row r="2152">
      <c r="A2152" s="7">
        <v>2151.0</v>
      </c>
      <c r="B2152" s="4" t="s">
        <v>5161</v>
      </c>
      <c r="C2152" s="8">
        <v>42698.0</v>
      </c>
      <c r="D2152" s="8">
        <v>42700.0</v>
      </c>
      <c r="E2152" s="4" t="s">
        <v>43</v>
      </c>
      <c r="F2152" s="4" t="s">
        <v>5162</v>
      </c>
      <c r="G2152" s="4" t="s">
        <v>5163</v>
      </c>
      <c r="H2152" s="4" t="s">
        <v>46</v>
      </c>
      <c r="I2152" s="4" t="s">
        <v>30</v>
      </c>
      <c r="J2152" s="4" t="s">
        <v>222</v>
      </c>
      <c r="K2152" s="4" t="s">
        <v>223</v>
      </c>
      <c r="L2152" s="7">
        <v>10035.0</v>
      </c>
      <c r="M2152" s="4" t="s">
        <v>33</v>
      </c>
      <c r="N2152" s="4" t="s">
        <v>2116</v>
      </c>
      <c r="O2152" s="4" t="s">
        <v>51</v>
      </c>
      <c r="P2152" s="4" t="s">
        <v>124</v>
      </c>
      <c r="Q2152" s="4" t="s">
        <v>2117</v>
      </c>
      <c r="R2152" s="9">
        <v>13.1203621399177</v>
      </c>
      <c r="S2152" s="7">
        <v>2.0</v>
      </c>
      <c r="T2152" s="7">
        <v>0.0</v>
      </c>
      <c r="U2152" s="7">
        <v>6.42897744855967</v>
      </c>
      <c r="V2152" s="10" t="str">
        <f t="shared" si="1"/>
        <v>2016-11</v>
      </c>
    </row>
    <row r="2153">
      <c r="A2153" s="7">
        <v>2152.0</v>
      </c>
      <c r="B2153" s="4" t="s">
        <v>5161</v>
      </c>
      <c r="C2153" s="8">
        <v>42698.0</v>
      </c>
      <c r="D2153" s="8">
        <v>42700.0</v>
      </c>
      <c r="E2153" s="4" t="s">
        <v>43</v>
      </c>
      <c r="F2153" s="4" t="s">
        <v>5162</v>
      </c>
      <c r="G2153" s="4" t="s">
        <v>5163</v>
      </c>
      <c r="H2153" s="4" t="s">
        <v>46</v>
      </c>
      <c r="I2153" s="4" t="s">
        <v>30</v>
      </c>
      <c r="J2153" s="4" t="s">
        <v>222</v>
      </c>
      <c r="K2153" s="4" t="s">
        <v>223</v>
      </c>
      <c r="L2153" s="7">
        <v>10035.0</v>
      </c>
      <c r="M2153" s="4" t="s">
        <v>33</v>
      </c>
      <c r="N2153" s="4" t="s">
        <v>4627</v>
      </c>
      <c r="O2153" s="4" t="s">
        <v>39</v>
      </c>
      <c r="P2153" s="4" t="s">
        <v>61</v>
      </c>
      <c r="Q2153" s="4" t="s">
        <v>4628</v>
      </c>
      <c r="R2153" s="9">
        <v>100.332181069959</v>
      </c>
      <c r="S2153" s="7">
        <v>4.0</v>
      </c>
      <c r="T2153" s="7">
        <v>0.0</v>
      </c>
      <c r="U2153" s="7">
        <v>13.0431835390947</v>
      </c>
      <c r="V2153" s="10" t="str">
        <f t="shared" si="1"/>
        <v>2016-11</v>
      </c>
    </row>
    <row r="2154">
      <c r="A2154" s="7">
        <v>2153.0</v>
      </c>
      <c r="B2154" s="4" t="s">
        <v>5161</v>
      </c>
      <c r="C2154" s="8">
        <v>42698.0</v>
      </c>
      <c r="D2154" s="8">
        <v>42700.0</v>
      </c>
      <c r="E2154" s="4" t="s">
        <v>43</v>
      </c>
      <c r="F2154" s="4" t="s">
        <v>5162</v>
      </c>
      <c r="G2154" s="4" t="s">
        <v>5163</v>
      </c>
      <c r="H2154" s="4" t="s">
        <v>46</v>
      </c>
      <c r="I2154" s="4" t="s">
        <v>30</v>
      </c>
      <c r="J2154" s="4" t="s">
        <v>222</v>
      </c>
      <c r="K2154" s="4" t="s">
        <v>223</v>
      </c>
      <c r="L2154" s="7">
        <v>10035.0</v>
      </c>
      <c r="M2154" s="4" t="s">
        <v>33</v>
      </c>
      <c r="N2154" s="4" t="s">
        <v>2403</v>
      </c>
      <c r="O2154" s="4" t="s">
        <v>51</v>
      </c>
      <c r="P2154" s="4" t="s">
        <v>124</v>
      </c>
      <c r="Q2154" s="4" t="s">
        <v>2404</v>
      </c>
      <c r="R2154" s="9">
        <v>7.35466666666667</v>
      </c>
      <c r="S2154" s="7">
        <v>1.0</v>
      </c>
      <c r="T2154" s="7">
        <v>0.0</v>
      </c>
      <c r="U2154" s="7">
        <v>3.53024</v>
      </c>
      <c r="V2154" s="10" t="str">
        <f t="shared" si="1"/>
        <v>2016-11</v>
      </c>
    </row>
    <row r="2155">
      <c r="A2155" s="7">
        <v>2154.0</v>
      </c>
      <c r="B2155" s="4" t="s">
        <v>5166</v>
      </c>
      <c r="C2155" s="8">
        <v>42698.0</v>
      </c>
      <c r="D2155" s="8">
        <v>42705.0</v>
      </c>
      <c r="E2155" s="4" t="s">
        <v>26</v>
      </c>
      <c r="F2155" s="4" t="s">
        <v>5167</v>
      </c>
      <c r="G2155" s="4" t="s">
        <v>5168</v>
      </c>
      <c r="H2155" s="4" t="s">
        <v>112</v>
      </c>
      <c r="I2155" s="4" t="s">
        <v>30</v>
      </c>
      <c r="J2155" s="4" t="s">
        <v>47</v>
      </c>
      <c r="K2155" s="4" t="s">
        <v>48</v>
      </c>
      <c r="L2155" s="7">
        <v>90045.0</v>
      </c>
      <c r="M2155" s="4" t="s">
        <v>49</v>
      </c>
      <c r="N2155" s="4" t="s">
        <v>4597</v>
      </c>
      <c r="O2155" s="4" t="s">
        <v>39</v>
      </c>
      <c r="P2155" s="4" t="s">
        <v>40</v>
      </c>
      <c r="Q2155" s="4" t="s">
        <v>4598</v>
      </c>
      <c r="R2155" s="9">
        <v>33.52</v>
      </c>
      <c r="S2155" s="7">
        <v>2.0</v>
      </c>
      <c r="T2155" s="7">
        <v>0.2</v>
      </c>
      <c r="U2155" s="7">
        <v>3.352</v>
      </c>
      <c r="V2155" s="10" t="str">
        <f t="shared" si="1"/>
        <v>2016-11</v>
      </c>
    </row>
    <row r="2156">
      <c r="A2156" s="7">
        <v>2155.0</v>
      </c>
      <c r="B2156" s="4" t="s">
        <v>5166</v>
      </c>
      <c r="C2156" s="8">
        <v>42698.0</v>
      </c>
      <c r="D2156" s="8">
        <v>42705.0</v>
      </c>
      <c r="E2156" s="4" t="s">
        <v>26</v>
      </c>
      <c r="F2156" s="4" t="s">
        <v>5167</v>
      </c>
      <c r="G2156" s="4" t="s">
        <v>5168</v>
      </c>
      <c r="H2156" s="4" t="s">
        <v>112</v>
      </c>
      <c r="I2156" s="4" t="s">
        <v>30</v>
      </c>
      <c r="J2156" s="4" t="s">
        <v>47</v>
      </c>
      <c r="K2156" s="4" t="s">
        <v>48</v>
      </c>
      <c r="L2156" s="7">
        <v>90045.0</v>
      </c>
      <c r="M2156" s="4" t="s">
        <v>49</v>
      </c>
      <c r="N2156" s="4" t="s">
        <v>173</v>
      </c>
      <c r="O2156" s="4" t="s">
        <v>35</v>
      </c>
      <c r="P2156" s="4" t="s">
        <v>121</v>
      </c>
      <c r="Q2156" s="4" t="s">
        <v>174</v>
      </c>
      <c r="R2156" s="9">
        <v>9.94</v>
      </c>
      <c r="S2156" s="7">
        <v>2.0</v>
      </c>
      <c r="T2156" s="7">
        <v>0.0</v>
      </c>
      <c r="U2156" s="7">
        <v>3.0814</v>
      </c>
      <c r="V2156" s="10" t="str">
        <f t="shared" si="1"/>
        <v>2016-11</v>
      </c>
    </row>
    <row r="2157">
      <c r="A2157" s="7">
        <v>2156.0</v>
      </c>
      <c r="B2157" s="4" t="s">
        <v>5169</v>
      </c>
      <c r="C2157" s="8">
        <v>42698.0</v>
      </c>
      <c r="D2157" s="8">
        <v>42700.0</v>
      </c>
      <c r="E2157" s="4" t="s">
        <v>98</v>
      </c>
      <c r="F2157" s="4" t="s">
        <v>5170</v>
      </c>
      <c r="G2157" s="4" t="s">
        <v>5171</v>
      </c>
      <c r="H2157" s="4" t="s">
        <v>46</v>
      </c>
      <c r="I2157" s="4" t="s">
        <v>30</v>
      </c>
      <c r="J2157" s="4" t="s">
        <v>408</v>
      </c>
      <c r="K2157" s="4" t="s">
        <v>58</v>
      </c>
      <c r="L2157" s="7">
        <v>75217.0</v>
      </c>
      <c r="M2157" s="4" t="s">
        <v>59</v>
      </c>
      <c r="N2157" s="4" t="s">
        <v>3029</v>
      </c>
      <c r="O2157" s="4" t="s">
        <v>51</v>
      </c>
      <c r="P2157" s="4" t="s">
        <v>52</v>
      </c>
      <c r="Q2157" s="4" t="s">
        <v>3030</v>
      </c>
      <c r="R2157" s="9">
        <v>47.5783374485597</v>
      </c>
      <c r="S2157" s="7">
        <v>5.0</v>
      </c>
      <c r="T2157" s="7">
        <v>0.2</v>
      </c>
      <c r="U2157" s="7">
        <v>4.16310452674897</v>
      </c>
      <c r="V2157" s="10" t="str">
        <f t="shared" si="1"/>
        <v>2016-11</v>
      </c>
    </row>
    <row r="2158">
      <c r="A2158" s="7">
        <v>2157.0</v>
      </c>
      <c r="B2158" s="4" t="s">
        <v>5169</v>
      </c>
      <c r="C2158" s="8">
        <v>42698.0</v>
      </c>
      <c r="D2158" s="8">
        <v>42700.0</v>
      </c>
      <c r="E2158" s="4" t="s">
        <v>98</v>
      </c>
      <c r="F2158" s="4" t="s">
        <v>5170</v>
      </c>
      <c r="G2158" s="4" t="s">
        <v>5171</v>
      </c>
      <c r="H2158" s="4" t="s">
        <v>46</v>
      </c>
      <c r="I2158" s="4" t="s">
        <v>30</v>
      </c>
      <c r="J2158" s="4" t="s">
        <v>408</v>
      </c>
      <c r="K2158" s="4" t="s">
        <v>58</v>
      </c>
      <c r="L2158" s="7">
        <v>75217.0</v>
      </c>
      <c r="M2158" s="4" t="s">
        <v>59</v>
      </c>
      <c r="N2158" s="4" t="s">
        <v>250</v>
      </c>
      <c r="O2158" s="4" t="s">
        <v>39</v>
      </c>
      <c r="P2158" s="4" t="s">
        <v>61</v>
      </c>
      <c r="Q2158" s="4" t="s">
        <v>251</v>
      </c>
      <c r="R2158" s="9">
        <v>337.742637037037</v>
      </c>
      <c r="S2158" s="7">
        <v>3.0</v>
      </c>
      <c r="T2158" s="7">
        <v>0.2</v>
      </c>
      <c r="U2158" s="7">
        <v>-8.44356592592593</v>
      </c>
      <c r="V2158" s="10" t="str">
        <f t="shared" si="1"/>
        <v>2016-11</v>
      </c>
    </row>
    <row r="2159">
      <c r="A2159" s="7">
        <v>2158.0</v>
      </c>
      <c r="B2159" s="4" t="s">
        <v>5169</v>
      </c>
      <c r="C2159" s="8">
        <v>42698.0</v>
      </c>
      <c r="D2159" s="8">
        <v>42700.0</v>
      </c>
      <c r="E2159" s="4" t="s">
        <v>98</v>
      </c>
      <c r="F2159" s="4" t="s">
        <v>5170</v>
      </c>
      <c r="G2159" s="4" t="s">
        <v>5171</v>
      </c>
      <c r="H2159" s="4" t="s">
        <v>46</v>
      </c>
      <c r="I2159" s="4" t="s">
        <v>30</v>
      </c>
      <c r="J2159" s="4" t="s">
        <v>408</v>
      </c>
      <c r="K2159" s="4" t="s">
        <v>58</v>
      </c>
      <c r="L2159" s="7">
        <v>75217.0</v>
      </c>
      <c r="M2159" s="4" t="s">
        <v>59</v>
      </c>
      <c r="N2159" s="4" t="s">
        <v>3766</v>
      </c>
      <c r="O2159" s="4" t="s">
        <v>51</v>
      </c>
      <c r="P2159" s="4" t="s">
        <v>272</v>
      </c>
      <c r="Q2159" s="4" t="s">
        <v>3767</v>
      </c>
      <c r="R2159" s="9">
        <v>4.93035061728395</v>
      </c>
      <c r="S2159" s="7">
        <v>3.0</v>
      </c>
      <c r="T2159" s="7">
        <v>0.2</v>
      </c>
      <c r="U2159" s="7">
        <v>0.98607012345679</v>
      </c>
      <c r="V2159" s="10" t="str">
        <f t="shared" si="1"/>
        <v>2016-11</v>
      </c>
    </row>
    <row r="2160">
      <c r="A2160" s="7">
        <v>2159.0</v>
      </c>
      <c r="B2160" s="4" t="s">
        <v>5169</v>
      </c>
      <c r="C2160" s="8">
        <v>42698.0</v>
      </c>
      <c r="D2160" s="8">
        <v>42700.0</v>
      </c>
      <c r="E2160" s="4" t="s">
        <v>98</v>
      </c>
      <c r="F2160" s="4" t="s">
        <v>5170</v>
      </c>
      <c r="G2160" s="4" t="s">
        <v>5171</v>
      </c>
      <c r="H2160" s="4" t="s">
        <v>46</v>
      </c>
      <c r="I2160" s="4" t="s">
        <v>30</v>
      </c>
      <c r="J2160" s="4" t="s">
        <v>408</v>
      </c>
      <c r="K2160" s="4" t="s">
        <v>58</v>
      </c>
      <c r="L2160" s="7">
        <v>75217.0</v>
      </c>
      <c r="M2160" s="4" t="s">
        <v>59</v>
      </c>
      <c r="N2160" s="4" t="s">
        <v>5172</v>
      </c>
      <c r="O2160" s="4" t="s">
        <v>39</v>
      </c>
      <c r="P2160" s="4" t="s">
        <v>61</v>
      </c>
      <c r="Q2160" s="4" t="s">
        <v>5173</v>
      </c>
      <c r="R2160" s="9">
        <v>107.813965432099</v>
      </c>
      <c r="S2160" s="7">
        <v>2.0</v>
      </c>
      <c r="T2160" s="7">
        <v>0.2</v>
      </c>
      <c r="U2160" s="7">
        <v>-2.69534913580247</v>
      </c>
      <c r="V2160" s="10" t="str">
        <f t="shared" si="1"/>
        <v>2016-11</v>
      </c>
    </row>
    <row r="2161">
      <c r="A2161" s="7">
        <v>2160.0</v>
      </c>
      <c r="B2161" s="4" t="s">
        <v>5169</v>
      </c>
      <c r="C2161" s="8">
        <v>42698.0</v>
      </c>
      <c r="D2161" s="8">
        <v>42700.0</v>
      </c>
      <c r="E2161" s="4" t="s">
        <v>98</v>
      </c>
      <c r="F2161" s="4" t="s">
        <v>5170</v>
      </c>
      <c r="G2161" s="4" t="s">
        <v>5171</v>
      </c>
      <c r="H2161" s="4" t="s">
        <v>46</v>
      </c>
      <c r="I2161" s="4" t="s">
        <v>30</v>
      </c>
      <c r="J2161" s="4" t="s">
        <v>408</v>
      </c>
      <c r="K2161" s="4" t="s">
        <v>58</v>
      </c>
      <c r="L2161" s="7">
        <v>75217.0</v>
      </c>
      <c r="M2161" s="4" t="s">
        <v>59</v>
      </c>
      <c r="N2161" s="4" t="s">
        <v>2957</v>
      </c>
      <c r="O2161" s="4" t="s">
        <v>51</v>
      </c>
      <c r="P2161" s="4" t="s">
        <v>124</v>
      </c>
      <c r="Q2161" s="4" t="s">
        <v>2958</v>
      </c>
      <c r="R2161" s="9">
        <v>84.3879901234568</v>
      </c>
      <c r="S2161" s="7">
        <v>3.0</v>
      </c>
      <c r="T2161" s="7">
        <v>0.2</v>
      </c>
      <c r="U2161" s="7">
        <v>26.3712469135802</v>
      </c>
      <c r="V2161" s="10" t="str">
        <f t="shared" si="1"/>
        <v>2016-11</v>
      </c>
    </row>
    <row r="2162">
      <c r="A2162" s="7">
        <v>2161.0</v>
      </c>
      <c r="B2162" s="4" t="s">
        <v>5169</v>
      </c>
      <c r="C2162" s="8">
        <v>42698.0</v>
      </c>
      <c r="D2162" s="8">
        <v>42700.0</v>
      </c>
      <c r="E2162" s="4" t="s">
        <v>98</v>
      </c>
      <c r="F2162" s="4" t="s">
        <v>5170</v>
      </c>
      <c r="G2162" s="4" t="s">
        <v>5171</v>
      </c>
      <c r="H2162" s="4" t="s">
        <v>46</v>
      </c>
      <c r="I2162" s="4" t="s">
        <v>30</v>
      </c>
      <c r="J2162" s="4" t="s">
        <v>408</v>
      </c>
      <c r="K2162" s="4" t="s">
        <v>58</v>
      </c>
      <c r="L2162" s="7">
        <v>75217.0</v>
      </c>
      <c r="M2162" s="4" t="s">
        <v>59</v>
      </c>
      <c r="N2162" s="4" t="s">
        <v>5174</v>
      </c>
      <c r="O2162" s="4" t="s">
        <v>51</v>
      </c>
      <c r="P2162" s="4" t="s">
        <v>93</v>
      </c>
      <c r="Q2162" s="4" t="s">
        <v>5175</v>
      </c>
      <c r="R2162" s="9">
        <v>15.9351111111111</v>
      </c>
      <c r="S2162" s="7">
        <v>3.0</v>
      </c>
      <c r="T2162" s="7">
        <v>0.2</v>
      </c>
      <c r="U2162" s="7">
        <v>1.7927</v>
      </c>
      <c r="V2162" s="10" t="str">
        <f t="shared" si="1"/>
        <v>2016-11</v>
      </c>
    </row>
    <row r="2163">
      <c r="A2163" s="7">
        <v>2162.0</v>
      </c>
      <c r="B2163" s="4" t="s">
        <v>5176</v>
      </c>
      <c r="C2163" s="8">
        <v>42698.0</v>
      </c>
      <c r="D2163" s="8">
        <v>42703.0</v>
      </c>
      <c r="E2163" s="4" t="s">
        <v>26</v>
      </c>
      <c r="F2163" s="4" t="s">
        <v>5177</v>
      </c>
      <c r="G2163" s="4" t="s">
        <v>5178</v>
      </c>
      <c r="H2163" s="4" t="s">
        <v>46</v>
      </c>
      <c r="I2163" s="4" t="s">
        <v>30</v>
      </c>
      <c r="J2163" s="4" t="s">
        <v>5179</v>
      </c>
      <c r="K2163" s="4" t="s">
        <v>1138</v>
      </c>
      <c r="L2163" s="7">
        <v>97504.0</v>
      </c>
      <c r="M2163" s="4" t="s">
        <v>49</v>
      </c>
      <c r="N2163" s="4" t="s">
        <v>2607</v>
      </c>
      <c r="O2163" s="4" t="s">
        <v>51</v>
      </c>
      <c r="P2163" s="4" t="s">
        <v>124</v>
      </c>
      <c r="Q2163" s="4" t="s">
        <v>2608</v>
      </c>
      <c r="R2163" s="9">
        <v>24.784</v>
      </c>
      <c r="S2163" s="7">
        <v>1.0</v>
      </c>
      <c r="T2163" s="7">
        <v>0.2</v>
      </c>
      <c r="U2163" s="7">
        <v>7.745</v>
      </c>
      <c r="V2163" s="10" t="str">
        <f t="shared" si="1"/>
        <v>2016-11</v>
      </c>
    </row>
    <row r="2164">
      <c r="A2164" s="7">
        <v>2163.0</v>
      </c>
      <c r="B2164" s="4" t="s">
        <v>5180</v>
      </c>
      <c r="C2164" s="8">
        <v>42698.0</v>
      </c>
      <c r="D2164" s="8">
        <v>42702.0</v>
      </c>
      <c r="E2164" s="4" t="s">
        <v>26</v>
      </c>
      <c r="F2164" s="4" t="s">
        <v>5181</v>
      </c>
      <c r="G2164" s="4" t="s">
        <v>5182</v>
      </c>
      <c r="H2164" s="4" t="s">
        <v>46</v>
      </c>
      <c r="I2164" s="4" t="s">
        <v>30</v>
      </c>
      <c r="J2164" s="4" t="s">
        <v>408</v>
      </c>
      <c r="K2164" s="4" t="s">
        <v>58</v>
      </c>
      <c r="L2164" s="7">
        <v>75081.0</v>
      </c>
      <c r="M2164" s="4" t="s">
        <v>59</v>
      </c>
      <c r="N2164" s="4" t="s">
        <v>401</v>
      </c>
      <c r="O2164" s="4" t="s">
        <v>39</v>
      </c>
      <c r="P2164" s="4" t="s">
        <v>40</v>
      </c>
      <c r="Q2164" s="4" t="s">
        <v>402</v>
      </c>
      <c r="R2164" s="9">
        <v>746.307990123457</v>
      </c>
      <c r="S2164" s="7">
        <v>6.0</v>
      </c>
      <c r="T2164" s="7">
        <v>0.2</v>
      </c>
      <c r="U2164" s="7">
        <v>55.9730992592593</v>
      </c>
      <c r="V2164" s="10" t="str">
        <f t="shared" si="1"/>
        <v>2016-11</v>
      </c>
    </row>
    <row r="2165">
      <c r="A2165" s="7">
        <v>2164.0</v>
      </c>
      <c r="B2165" s="4" t="s">
        <v>5183</v>
      </c>
      <c r="C2165" s="8">
        <v>42698.0</v>
      </c>
      <c r="D2165" s="8">
        <v>42704.0</v>
      </c>
      <c r="E2165" s="4" t="s">
        <v>26</v>
      </c>
      <c r="F2165" s="4" t="s">
        <v>5184</v>
      </c>
      <c r="G2165" s="4" t="s">
        <v>5185</v>
      </c>
      <c r="H2165" s="4" t="s">
        <v>29</v>
      </c>
      <c r="I2165" s="4" t="s">
        <v>30</v>
      </c>
      <c r="J2165" s="4" t="s">
        <v>47</v>
      </c>
      <c r="K2165" s="4" t="s">
        <v>48</v>
      </c>
      <c r="L2165" s="7">
        <v>90036.0</v>
      </c>
      <c r="M2165" s="4" t="s">
        <v>49</v>
      </c>
      <c r="N2165" s="4" t="s">
        <v>2382</v>
      </c>
      <c r="O2165" s="4" t="s">
        <v>39</v>
      </c>
      <c r="P2165" s="4" t="s">
        <v>61</v>
      </c>
      <c r="Q2165" s="4" t="s">
        <v>2383</v>
      </c>
      <c r="R2165" s="9">
        <v>659.9</v>
      </c>
      <c r="S2165" s="7">
        <v>2.0</v>
      </c>
      <c r="T2165" s="7">
        <v>0.0</v>
      </c>
      <c r="U2165" s="7">
        <v>217.767</v>
      </c>
      <c r="V2165" s="10" t="str">
        <f t="shared" si="1"/>
        <v>2016-11</v>
      </c>
    </row>
    <row r="2166">
      <c r="A2166" s="7">
        <v>2165.0</v>
      </c>
      <c r="B2166" s="4" t="s">
        <v>5183</v>
      </c>
      <c r="C2166" s="8">
        <v>42698.0</v>
      </c>
      <c r="D2166" s="8">
        <v>42704.0</v>
      </c>
      <c r="E2166" s="4" t="s">
        <v>26</v>
      </c>
      <c r="F2166" s="4" t="s">
        <v>5184</v>
      </c>
      <c r="G2166" s="4" t="s">
        <v>5185</v>
      </c>
      <c r="H2166" s="4" t="s">
        <v>29</v>
      </c>
      <c r="I2166" s="4" t="s">
        <v>30</v>
      </c>
      <c r="J2166" s="4" t="s">
        <v>47</v>
      </c>
      <c r="K2166" s="4" t="s">
        <v>48</v>
      </c>
      <c r="L2166" s="7">
        <v>90036.0</v>
      </c>
      <c r="M2166" s="4" t="s">
        <v>49</v>
      </c>
      <c r="N2166" s="4" t="s">
        <v>4161</v>
      </c>
      <c r="O2166" s="4" t="s">
        <v>35</v>
      </c>
      <c r="P2166" s="4" t="s">
        <v>263</v>
      </c>
      <c r="Q2166" s="4" t="s">
        <v>4162</v>
      </c>
      <c r="R2166" s="9">
        <v>1684.752</v>
      </c>
      <c r="S2166" s="7">
        <v>6.0</v>
      </c>
      <c r="T2166" s="7">
        <v>0.2</v>
      </c>
      <c r="U2166" s="7">
        <v>210.594</v>
      </c>
      <c r="V2166" s="10" t="str">
        <f t="shared" si="1"/>
        <v>2016-11</v>
      </c>
    </row>
    <row r="2167">
      <c r="A2167" s="7">
        <v>2166.0</v>
      </c>
      <c r="B2167" s="4" t="s">
        <v>5183</v>
      </c>
      <c r="C2167" s="8">
        <v>42698.0</v>
      </c>
      <c r="D2167" s="8">
        <v>42704.0</v>
      </c>
      <c r="E2167" s="4" t="s">
        <v>26</v>
      </c>
      <c r="F2167" s="4" t="s">
        <v>5184</v>
      </c>
      <c r="G2167" s="4" t="s">
        <v>5185</v>
      </c>
      <c r="H2167" s="4" t="s">
        <v>29</v>
      </c>
      <c r="I2167" s="4" t="s">
        <v>30</v>
      </c>
      <c r="J2167" s="4" t="s">
        <v>47</v>
      </c>
      <c r="K2167" s="4" t="s">
        <v>48</v>
      </c>
      <c r="L2167" s="7">
        <v>90036.0</v>
      </c>
      <c r="M2167" s="4" t="s">
        <v>49</v>
      </c>
      <c r="N2167" s="4" t="s">
        <v>149</v>
      </c>
      <c r="O2167" s="4" t="s">
        <v>39</v>
      </c>
      <c r="P2167" s="4" t="s">
        <v>61</v>
      </c>
      <c r="Q2167" s="4" t="s">
        <v>150</v>
      </c>
      <c r="R2167" s="9">
        <v>559.92</v>
      </c>
      <c r="S2167" s="7">
        <v>8.0</v>
      </c>
      <c r="T2167" s="7">
        <v>0.0</v>
      </c>
      <c r="U2167" s="7">
        <v>190.3728</v>
      </c>
      <c r="V2167" s="10" t="str">
        <f t="shared" si="1"/>
        <v>2016-11</v>
      </c>
    </row>
    <row r="2168">
      <c r="A2168" s="7">
        <v>2167.0</v>
      </c>
      <c r="B2168" s="4" t="s">
        <v>5186</v>
      </c>
      <c r="C2168" s="8">
        <v>42698.0</v>
      </c>
      <c r="D2168" s="8">
        <v>42701.0</v>
      </c>
      <c r="E2168" s="4" t="s">
        <v>43</v>
      </c>
      <c r="F2168" s="4" t="s">
        <v>4222</v>
      </c>
      <c r="G2168" s="4" t="s">
        <v>4223</v>
      </c>
      <c r="H2168" s="4" t="s">
        <v>46</v>
      </c>
      <c r="I2168" s="4" t="s">
        <v>30</v>
      </c>
      <c r="J2168" s="4" t="s">
        <v>163</v>
      </c>
      <c r="K2168" s="4" t="s">
        <v>164</v>
      </c>
      <c r="L2168" s="7">
        <v>98105.0</v>
      </c>
      <c r="M2168" s="4" t="s">
        <v>49</v>
      </c>
      <c r="N2168" s="4" t="s">
        <v>904</v>
      </c>
      <c r="O2168" s="4" t="s">
        <v>51</v>
      </c>
      <c r="P2168" s="4" t="s">
        <v>76</v>
      </c>
      <c r="Q2168" s="4" t="s">
        <v>5187</v>
      </c>
      <c r="R2168" s="9">
        <v>1219.96</v>
      </c>
      <c r="S2168" s="7">
        <v>5.0</v>
      </c>
      <c r="T2168" s="7">
        <v>0.2</v>
      </c>
      <c r="U2168" s="7">
        <v>381.2375</v>
      </c>
      <c r="V2168" s="10" t="str">
        <f t="shared" si="1"/>
        <v>2016-11</v>
      </c>
    </row>
    <row r="2169">
      <c r="A2169" s="7">
        <v>2168.0</v>
      </c>
      <c r="B2169" s="4" t="s">
        <v>5188</v>
      </c>
      <c r="C2169" s="8">
        <v>42698.0</v>
      </c>
      <c r="D2169" s="8">
        <v>42701.0</v>
      </c>
      <c r="E2169" s="4" t="s">
        <v>98</v>
      </c>
      <c r="F2169" s="4" t="s">
        <v>146</v>
      </c>
      <c r="G2169" s="4" t="s">
        <v>147</v>
      </c>
      <c r="H2169" s="4" t="s">
        <v>29</v>
      </c>
      <c r="I2169" s="4" t="s">
        <v>30</v>
      </c>
      <c r="J2169" s="4" t="s">
        <v>1543</v>
      </c>
      <c r="K2169" s="4" t="s">
        <v>32</v>
      </c>
      <c r="L2169" s="7">
        <v>21215.0</v>
      </c>
      <c r="M2169" s="4" t="s">
        <v>33</v>
      </c>
      <c r="N2169" s="4" t="s">
        <v>4914</v>
      </c>
      <c r="O2169" s="4" t="s">
        <v>35</v>
      </c>
      <c r="P2169" s="4" t="s">
        <v>121</v>
      </c>
      <c r="Q2169" s="4" t="s">
        <v>4915</v>
      </c>
      <c r="R2169" s="9">
        <v>235.803325102881</v>
      </c>
      <c r="S2169" s="7">
        <v>4.0</v>
      </c>
      <c r="T2169" s="7">
        <v>0.0</v>
      </c>
      <c r="U2169" s="7">
        <v>96.6793632921811</v>
      </c>
      <c r="V2169" s="10" t="str">
        <f t="shared" si="1"/>
        <v>2016-11</v>
      </c>
    </row>
    <row r="2170">
      <c r="A2170" s="7">
        <v>2169.0</v>
      </c>
      <c r="B2170" s="4" t="s">
        <v>5189</v>
      </c>
      <c r="C2170" s="8">
        <v>42698.0</v>
      </c>
      <c r="D2170" s="8">
        <v>42700.0</v>
      </c>
      <c r="E2170" s="4" t="s">
        <v>43</v>
      </c>
      <c r="F2170" s="4" t="s">
        <v>1764</v>
      </c>
      <c r="G2170" s="4" t="s">
        <v>1765</v>
      </c>
      <c r="H2170" s="4" t="s">
        <v>112</v>
      </c>
      <c r="I2170" s="4" t="s">
        <v>30</v>
      </c>
      <c r="J2170" s="4" t="s">
        <v>304</v>
      </c>
      <c r="K2170" s="4" t="s">
        <v>157</v>
      </c>
      <c r="L2170" s="7">
        <v>44105.0</v>
      </c>
      <c r="M2170" s="4" t="s">
        <v>33</v>
      </c>
      <c r="N2170" s="4" t="s">
        <v>5190</v>
      </c>
      <c r="O2170" s="4" t="s">
        <v>51</v>
      </c>
      <c r="P2170" s="4" t="s">
        <v>205</v>
      </c>
      <c r="Q2170" s="4" t="s">
        <v>5191</v>
      </c>
      <c r="R2170" s="9">
        <v>46.2526814814815</v>
      </c>
      <c r="S2170" s="7">
        <v>3.0</v>
      </c>
      <c r="T2170" s="7">
        <v>0.2</v>
      </c>
      <c r="U2170" s="7">
        <v>17.3447555555556</v>
      </c>
      <c r="V2170" s="10" t="str">
        <f t="shared" si="1"/>
        <v>2016-11</v>
      </c>
    </row>
    <row r="2171">
      <c r="A2171" s="7">
        <v>2170.0</v>
      </c>
      <c r="B2171" s="4" t="s">
        <v>5189</v>
      </c>
      <c r="C2171" s="8">
        <v>42698.0</v>
      </c>
      <c r="D2171" s="8">
        <v>42700.0</v>
      </c>
      <c r="E2171" s="4" t="s">
        <v>43</v>
      </c>
      <c r="F2171" s="4" t="s">
        <v>1764</v>
      </c>
      <c r="G2171" s="4" t="s">
        <v>1765</v>
      </c>
      <c r="H2171" s="4" t="s">
        <v>112</v>
      </c>
      <c r="I2171" s="4" t="s">
        <v>30</v>
      </c>
      <c r="J2171" s="4" t="s">
        <v>304</v>
      </c>
      <c r="K2171" s="4" t="s">
        <v>157</v>
      </c>
      <c r="L2171" s="7">
        <v>44105.0</v>
      </c>
      <c r="M2171" s="4" t="s">
        <v>33</v>
      </c>
      <c r="N2171" s="4" t="s">
        <v>1061</v>
      </c>
      <c r="O2171" s="4" t="s">
        <v>39</v>
      </c>
      <c r="P2171" s="4" t="s">
        <v>61</v>
      </c>
      <c r="Q2171" s="4" t="s">
        <v>1062</v>
      </c>
      <c r="R2171" s="9">
        <v>158.851720164609</v>
      </c>
      <c r="S2171" s="7">
        <v>5.0</v>
      </c>
      <c r="T2171" s="7">
        <v>0.2</v>
      </c>
      <c r="U2171" s="7">
        <v>-25.813404526749</v>
      </c>
      <c r="V2171" s="10" t="str">
        <f t="shared" si="1"/>
        <v>2016-11</v>
      </c>
    </row>
    <row r="2172">
      <c r="A2172" s="7">
        <v>2171.0</v>
      </c>
      <c r="B2172" s="4" t="s">
        <v>5192</v>
      </c>
      <c r="C2172" s="8">
        <v>42698.0</v>
      </c>
      <c r="D2172" s="8">
        <v>42702.0</v>
      </c>
      <c r="E2172" s="4" t="s">
        <v>26</v>
      </c>
      <c r="F2172" s="4" t="s">
        <v>1619</v>
      </c>
      <c r="G2172" s="4" t="s">
        <v>1620</v>
      </c>
      <c r="H2172" s="4" t="s">
        <v>112</v>
      </c>
      <c r="I2172" s="4" t="s">
        <v>30</v>
      </c>
      <c r="J2172" s="4" t="s">
        <v>5193</v>
      </c>
      <c r="K2172" s="4" t="s">
        <v>164</v>
      </c>
      <c r="L2172" s="7">
        <v>98006.0</v>
      </c>
      <c r="M2172" s="4" t="s">
        <v>49</v>
      </c>
      <c r="N2172" s="4" t="s">
        <v>781</v>
      </c>
      <c r="O2172" s="4" t="s">
        <v>51</v>
      </c>
      <c r="P2172" s="4" t="s">
        <v>635</v>
      </c>
      <c r="Q2172" s="4" t="s">
        <v>782</v>
      </c>
      <c r="R2172" s="9">
        <v>25.35</v>
      </c>
      <c r="S2172" s="7">
        <v>3.0</v>
      </c>
      <c r="T2172" s="7">
        <v>0.0</v>
      </c>
      <c r="U2172" s="7">
        <v>7.605</v>
      </c>
      <c r="V2172" s="10" t="str">
        <f t="shared" si="1"/>
        <v>2016-11</v>
      </c>
    </row>
    <row r="2173">
      <c r="A2173" s="7">
        <v>2172.0</v>
      </c>
      <c r="B2173" s="4" t="s">
        <v>5194</v>
      </c>
      <c r="C2173" s="8">
        <v>42698.0</v>
      </c>
      <c r="D2173" s="8">
        <v>42705.0</v>
      </c>
      <c r="E2173" s="4" t="s">
        <v>26</v>
      </c>
      <c r="F2173" s="4" t="s">
        <v>3304</v>
      </c>
      <c r="G2173" s="4" t="s">
        <v>3305</v>
      </c>
      <c r="H2173" s="4" t="s">
        <v>112</v>
      </c>
      <c r="I2173" s="4" t="s">
        <v>30</v>
      </c>
      <c r="J2173" s="4" t="s">
        <v>163</v>
      </c>
      <c r="K2173" s="4" t="s">
        <v>164</v>
      </c>
      <c r="L2173" s="7">
        <v>98105.0</v>
      </c>
      <c r="M2173" s="4" t="s">
        <v>49</v>
      </c>
      <c r="N2173" s="4" t="s">
        <v>4534</v>
      </c>
      <c r="O2173" s="4" t="s">
        <v>35</v>
      </c>
      <c r="P2173" s="4" t="s">
        <v>121</v>
      </c>
      <c r="Q2173" s="4" t="s">
        <v>4535</v>
      </c>
      <c r="R2173" s="9">
        <v>82.26</v>
      </c>
      <c r="S2173" s="7">
        <v>3.0</v>
      </c>
      <c r="T2173" s="7">
        <v>0.0</v>
      </c>
      <c r="U2173" s="7">
        <v>33.7266</v>
      </c>
      <c r="V2173" s="10" t="str">
        <f t="shared" si="1"/>
        <v>2016-11</v>
      </c>
    </row>
    <row r="2174">
      <c r="A2174" s="7">
        <v>2173.0</v>
      </c>
      <c r="B2174" s="4" t="s">
        <v>5195</v>
      </c>
      <c r="C2174" s="8">
        <v>42698.0</v>
      </c>
      <c r="D2174" s="8">
        <v>42704.0</v>
      </c>
      <c r="E2174" s="4" t="s">
        <v>26</v>
      </c>
      <c r="F2174" s="4" t="s">
        <v>399</v>
      </c>
      <c r="G2174" s="4" t="s">
        <v>400</v>
      </c>
      <c r="H2174" s="4" t="s">
        <v>112</v>
      </c>
      <c r="I2174" s="4" t="s">
        <v>30</v>
      </c>
      <c r="J2174" s="4" t="s">
        <v>2974</v>
      </c>
      <c r="K2174" s="4" t="s">
        <v>102</v>
      </c>
      <c r="L2174" s="7">
        <v>33012.0</v>
      </c>
      <c r="M2174" s="4" t="s">
        <v>83</v>
      </c>
      <c r="N2174" s="4" t="s">
        <v>5196</v>
      </c>
      <c r="O2174" s="4" t="s">
        <v>35</v>
      </c>
      <c r="P2174" s="4" t="s">
        <v>36</v>
      </c>
      <c r="Q2174" s="4" t="s">
        <v>5197</v>
      </c>
      <c r="R2174" s="9">
        <v>246.781176696875</v>
      </c>
      <c r="S2174" s="7">
        <v>5.0</v>
      </c>
      <c r="T2174" s="7">
        <v>0.2</v>
      </c>
      <c r="U2174" s="7">
        <v>6.16952941742186</v>
      </c>
      <c r="V2174" s="10" t="str">
        <f t="shared" si="1"/>
        <v>2016-11</v>
      </c>
    </row>
    <row r="2175">
      <c r="A2175" s="7">
        <v>2174.0</v>
      </c>
      <c r="B2175" s="4" t="s">
        <v>5195</v>
      </c>
      <c r="C2175" s="8">
        <v>42698.0</v>
      </c>
      <c r="D2175" s="8">
        <v>42704.0</v>
      </c>
      <c r="E2175" s="4" t="s">
        <v>26</v>
      </c>
      <c r="F2175" s="4" t="s">
        <v>399</v>
      </c>
      <c r="G2175" s="4" t="s">
        <v>400</v>
      </c>
      <c r="H2175" s="4" t="s">
        <v>112</v>
      </c>
      <c r="I2175" s="4" t="s">
        <v>30</v>
      </c>
      <c r="J2175" s="4" t="s">
        <v>2974</v>
      </c>
      <c r="K2175" s="4" t="s">
        <v>102</v>
      </c>
      <c r="L2175" s="7">
        <v>33012.0</v>
      </c>
      <c r="M2175" s="4" t="s">
        <v>83</v>
      </c>
      <c r="N2175" s="4" t="s">
        <v>2984</v>
      </c>
      <c r="O2175" s="4" t="s">
        <v>51</v>
      </c>
      <c r="P2175" s="4" t="s">
        <v>124</v>
      </c>
      <c r="Q2175" s="4" t="s">
        <v>2985</v>
      </c>
      <c r="R2175" s="9">
        <v>7.6861219219174</v>
      </c>
      <c r="S2175" s="7">
        <v>4.0</v>
      </c>
      <c r="T2175" s="7">
        <v>0.2</v>
      </c>
      <c r="U2175" s="7">
        <v>2.49798962462315</v>
      </c>
      <c r="V2175" s="10" t="str">
        <f t="shared" si="1"/>
        <v>2016-11</v>
      </c>
    </row>
    <row r="2176">
      <c r="A2176" s="7">
        <v>2175.0</v>
      </c>
      <c r="B2176" s="4" t="s">
        <v>5195</v>
      </c>
      <c r="C2176" s="8">
        <v>42698.0</v>
      </c>
      <c r="D2176" s="8">
        <v>42704.0</v>
      </c>
      <c r="E2176" s="4" t="s">
        <v>26</v>
      </c>
      <c r="F2176" s="4" t="s">
        <v>399</v>
      </c>
      <c r="G2176" s="4" t="s">
        <v>400</v>
      </c>
      <c r="H2176" s="4" t="s">
        <v>112</v>
      </c>
      <c r="I2176" s="4" t="s">
        <v>30</v>
      </c>
      <c r="J2176" s="4" t="s">
        <v>2974</v>
      </c>
      <c r="K2176" s="4" t="s">
        <v>102</v>
      </c>
      <c r="L2176" s="7">
        <v>33012.0</v>
      </c>
      <c r="M2176" s="4" t="s">
        <v>83</v>
      </c>
      <c r="N2176" s="4" t="s">
        <v>5198</v>
      </c>
      <c r="O2176" s="4" t="s">
        <v>51</v>
      </c>
      <c r="P2176" s="4" t="s">
        <v>283</v>
      </c>
      <c r="Q2176" s="4" t="s">
        <v>5199</v>
      </c>
      <c r="R2176" s="9">
        <v>31.2368320397494</v>
      </c>
      <c r="S2176" s="7">
        <v>2.0</v>
      </c>
      <c r="T2176" s="7">
        <v>0.2</v>
      </c>
      <c r="U2176" s="7">
        <v>3.12368320397494</v>
      </c>
      <c r="V2176" s="10" t="str">
        <f t="shared" si="1"/>
        <v>2016-11</v>
      </c>
    </row>
    <row r="2177">
      <c r="A2177" s="7">
        <v>2176.0</v>
      </c>
      <c r="B2177" s="4" t="s">
        <v>5200</v>
      </c>
      <c r="C2177" s="8">
        <v>42699.0</v>
      </c>
      <c r="D2177" s="8">
        <v>42704.0</v>
      </c>
      <c r="E2177" s="4" t="s">
        <v>26</v>
      </c>
      <c r="F2177" s="4" t="s">
        <v>4213</v>
      </c>
      <c r="G2177" s="4" t="s">
        <v>4214</v>
      </c>
      <c r="H2177" s="4" t="s">
        <v>112</v>
      </c>
      <c r="I2177" s="4" t="s">
        <v>30</v>
      </c>
      <c r="J2177" s="4" t="s">
        <v>101</v>
      </c>
      <c r="K2177" s="4" t="s">
        <v>102</v>
      </c>
      <c r="L2177" s="7">
        <v>32216.0</v>
      </c>
      <c r="M2177" s="4" t="s">
        <v>83</v>
      </c>
      <c r="N2177" s="4" t="s">
        <v>2280</v>
      </c>
      <c r="O2177" s="4" t="s">
        <v>51</v>
      </c>
      <c r="P2177" s="4" t="s">
        <v>124</v>
      </c>
      <c r="Q2177" s="4" t="s">
        <v>2281</v>
      </c>
      <c r="R2177" s="9">
        <v>3.70088193445328</v>
      </c>
      <c r="S2177" s="7">
        <v>1.0</v>
      </c>
      <c r="T2177" s="7">
        <v>0.2</v>
      </c>
      <c r="U2177" s="7">
        <v>1.20278662869731</v>
      </c>
      <c r="V2177" s="10" t="str">
        <f t="shared" si="1"/>
        <v>2016-11</v>
      </c>
    </row>
    <row r="2178">
      <c r="A2178" s="7">
        <v>2177.0</v>
      </c>
      <c r="B2178" s="4" t="s">
        <v>5201</v>
      </c>
      <c r="C2178" s="8">
        <v>42699.0</v>
      </c>
      <c r="D2178" s="8">
        <v>42704.0</v>
      </c>
      <c r="E2178" s="4" t="s">
        <v>26</v>
      </c>
      <c r="F2178" s="4" t="s">
        <v>5202</v>
      </c>
      <c r="G2178" s="4" t="s">
        <v>5203</v>
      </c>
      <c r="H2178" s="4" t="s">
        <v>29</v>
      </c>
      <c r="I2178" s="4" t="s">
        <v>30</v>
      </c>
      <c r="J2178" s="4" t="s">
        <v>340</v>
      </c>
      <c r="K2178" s="4" t="s">
        <v>203</v>
      </c>
      <c r="L2178" s="7">
        <v>7060.0</v>
      </c>
      <c r="M2178" s="4" t="s">
        <v>33</v>
      </c>
      <c r="N2178" s="4" t="s">
        <v>2267</v>
      </c>
      <c r="O2178" s="4" t="s">
        <v>51</v>
      </c>
      <c r="P2178" s="4" t="s">
        <v>52</v>
      </c>
      <c r="Q2178" s="4" t="s">
        <v>2268</v>
      </c>
      <c r="R2178" s="9">
        <v>639.679259259259</v>
      </c>
      <c r="S2178" s="7">
        <v>4.0</v>
      </c>
      <c r="T2178" s="7">
        <v>0.0</v>
      </c>
      <c r="U2178" s="7">
        <v>76.7615111111111</v>
      </c>
      <c r="V2178" s="10" t="str">
        <f t="shared" si="1"/>
        <v>2016-11</v>
      </c>
    </row>
    <row r="2179">
      <c r="A2179" s="7">
        <v>2178.0</v>
      </c>
      <c r="B2179" s="4" t="s">
        <v>5201</v>
      </c>
      <c r="C2179" s="8">
        <v>42699.0</v>
      </c>
      <c r="D2179" s="8">
        <v>42704.0</v>
      </c>
      <c r="E2179" s="4" t="s">
        <v>26</v>
      </c>
      <c r="F2179" s="4" t="s">
        <v>5202</v>
      </c>
      <c r="G2179" s="4" t="s">
        <v>5203</v>
      </c>
      <c r="H2179" s="4" t="s">
        <v>29</v>
      </c>
      <c r="I2179" s="4" t="s">
        <v>30</v>
      </c>
      <c r="J2179" s="4" t="s">
        <v>340</v>
      </c>
      <c r="K2179" s="4" t="s">
        <v>203</v>
      </c>
      <c r="L2179" s="7">
        <v>7060.0</v>
      </c>
      <c r="M2179" s="4" t="s">
        <v>33</v>
      </c>
      <c r="N2179" s="4" t="s">
        <v>5204</v>
      </c>
      <c r="O2179" s="4" t="s">
        <v>39</v>
      </c>
      <c r="P2179" s="4" t="s">
        <v>446</v>
      </c>
      <c r="Q2179" s="4" t="s">
        <v>5205</v>
      </c>
      <c r="R2179" s="9">
        <v>363.234271604938</v>
      </c>
      <c r="S2179" s="7">
        <v>8.0</v>
      </c>
      <c r="T2179" s="7">
        <v>0.0</v>
      </c>
      <c r="U2179" s="7">
        <v>134.396680493827</v>
      </c>
      <c r="V2179" s="10" t="str">
        <f t="shared" si="1"/>
        <v>2016-11</v>
      </c>
    </row>
    <row r="2180">
      <c r="A2180" s="7">
        <v>2179.0</v>
      </c>
      <c r="B2180" s="4" t="s">
        <v>5206</v>
      </c>
      <c r="C2180" s="8">
        <v>42699.0</v>
      </c>
      <c r="D2180" s="8">
        <v>42702.0</v>
      </c>
      <c r="E2180" s="4" t="s">
        <v>43</v>
      </c>
      <c r="F2180" s="4" t="s">
        <v>4511</v>
      </c>
      <c r="G2180" s="4" t="s">
        <v>4512</v>
      </c>
      <c r="H2180" s="4" t="s">
        <v>46</v>
      </c>
      <c r="I2180" s="4" t="s">
        <v>30</v>
      </c>
      <c r="J2180" s="4" t="s">
        <v>3852</v>
      </c>
      <c r="K2180" s="4" t="s">
        <v>1448</v>
      </c>
      <c r="L2180" s="7">
        <v>72401.0</v>
      </c>
      <c r="M2180" s="4" t="s">
        <v>83</v>
      </c>
      <c r="N2180" s="4" t="s">
        <v>2969</v>
      </c>
      <c r="O2180" s="4" t="s">
        <v>39</v>
      </c>
      <c r="P2180" s="4" t="s">
        <v>40</v>
      </c>
      <c r="Q2180" s="4" t="s">
        <v>2970</v>
      </c>
      <c r="R2180" s="9">
        <v>43.6005958571005</v>
      </c>
      <c r="S2180" s="7">
        <v>2.0</v>
      </c>
      <c r="T2180" s="7">
        <v>0.0</v>
      </c>
      <c r="U2180" s="7">
        <v>13.0801787571302</v>
      </c>
      <c r="V2180" s="10" t="str">
        <f t="shared" si="1"/>
        <v>2016-11</v>
      </c>
    </row>
    <row r="2181">
      <c r="A2181" s="7">
        <v>2180.0</v>
      </c>
      <c r="B2181" s="4" t="s">
        <v>5207</v>
      </c>
      <c r="C2181" s="8">
        <v>42699.0</v>
      </c>
      <c r="D2181" s="8">
        <v>42703.0</v>
      </c>
      <c r="E2181" s="4" t="s">
        <v>26</v>
      </c>
      <c r="F2181" s="4" t="s">
        <v>4937</v>
      </c>
      <c r="G2181" s="4" t="s">
        <v>4938</v>
      </c>
      <c r="H2181" s="4" t="s">
        <v>29</v>
      </c>
      <c r="I2181" s="4" t="s">
        <v>30</v>
      </c>
      <c r="J2181" s="4" t="s">
        <v>585</v>
      </c>
      <c r="K2181" s="4" t="s">
        <v>884</v>
      </c>
      <c r="L2181" s="7">
        <v>49201.0</v>
      </c>
      <c r="M2181" s="4" t="s">
        <v>59</v>
      </c>
      <c r="N2181" s="4" t="s">
        <v>350</v>
      </c>
      <c r="O2181" s="4" t="s">
        <v>35</v>
      </c>
      <c r="P2181" s="4" t="s">
        <v>73</v>
      </c>
      <c r="Q2181" s="4" t="s">
        <v>351</v>
      </c>
      <c r="R2181" s="9">
        <v>1780.98559259259</v>
      </c>
      <c r="S2181" s="7">
        <v>9.0</v>
      </c>
      <c r="T2181" s="7">
        <v>0.0</v>
      </c>
      <c r="U2181" s="7">
        <v>374.006974444444</v>
      </c>
      <c r="V2181" s="10" t="str">
        <f t="shared" si="1"/>
        <v>2016-11</v>
      </c>
    </row>
    <row r="2182">
      <c r="A2182" s="7">
        <v>2181.0</v>
      </c>
      <c r="B2182" s="4" t="s">
        <v>5207</v>
      </c>
      <c r="C2182" s="8">
        <v>42699.0</v>
      </c>
      <c r="D2182" s="8">
        <v>42703.0</v>
      </c>
      <c r="E2182" s="4" t="s">
        <v>26</v>
      </c>
      <c r="F2182" s="4" t="s">
        <v>4937</v>
      </c>
      <c r="G2182" s="4" t="s">
        <v>4938</v>
      </c>
      <c r="H2182" s="4" t="s">
        <v>29</v>
      </c>
      <c r="I2182" s="4" t="s">
        <v>30</v>
      </c>
      <c r="J2182" s="4" t="s">
        <v>585</v>
      </c>
      <c r="K2182" s="4" t="s">
        <v>884</v>
      </c>
      <c r="L2182" s="7">
        <v>49201.0</v>
      </c>
      <c r="M2182" s="4" t="s">
        <v>59</v>
      </c>
      <c r="N2182" s="4" t="s">
        <v>2080</v>
      </c>
      <c r="O2182" s="4" t="s">
        <v>51</v>
      </c>
      <c r="P2182" s="4" t="s">
        <v>76</v>
      </c>
      <c r="Q2182" s="4" t="s">
        <v>2081</v>
      </c>
      <c r="R2182" s="9">
        <v>19.6422633744856</v>
      </c>
      <c r="S2182" s="7">
        <v>1.0</v>
      </c>
      <c r="T2182" s="7">
        <v>0.0</v>
      </c>
      <c r="U2182" s="7">
        <v>9.42828641975309</v>
      </c>
      <c r="V2182" s="10" t="str">
        <f t="shared" si="1"/>
        <v>2016-11</v>
      </c>
    </row>
    <row r="2183">
      <c r="A2183" s="7">
        <v>2182.0</v>
      </c>
      <c r="B2183" s="4" t="s">
        <v>5207</v>
      </c>
      <c r="C2183" s="8">
        <v>42699.0</v>
      </c>
      <c r="D2183" s="8">
        <v>42703.0</v>
      </c>
      <c r="E2183" s="4" t="s">
        <v>26</v>
      </c>
      <c r="F2183" s="4" t="s">
        <v>4937</v>
      </c>
      <c r="G2183" s="4" t="s">
        <v>4938</v>
      </c>
      <c r="H2183" s="4" t="s">
        <v>29</v>
      </c>
      <c r="I2183" s="4" t="s">
        <v>30</v>
      </c>
      <c r="J2183" s="4" t="s">
        <v>585</v>
      </c>
      <c r="K2183" s="4" t="s">
        <v>884</v>
      </c>
      <c r="L2183" s="7">
        <v>49201.0</v>
      </c>
      <c r="M2183" s="4" t="s">
        <v>59</v>
      </c>
      <c r="N2183" s="4" t="s">
        <v>2057</v>
      </c>
      <c r="O2183" s="4" t="s">
        <v>39</v>
      </c>
      <c r="P2183" s="4" t="s">
        <v>61</v>
      </c>
      <c r="Q2183" s="4" t="s">
        <v>2058</v>
      </c>
      <c r="R2183" s="9">
        <v>181.662551440329</v>
      </c>
      <c r="S2183" s="7">
        <v>8.0</v>
      </c>
      <c r="T2183" s="7">
        <v>0.0</v>
      </c>
      <c r="U2183" s="7">
        <v>70.8483950617284</v>
      </c>
      <c r="V2183" s="10" t="str">
        <f t="shared" si="1"/>
        <v>2016-11</v>
      </c>
    </row>
    <row r="2184">
      <c r="A2184" s="7">
        <v>2183.0</v>
      </c>
      <c r="B2184" s="4" t="s">
        <v>5208</v>
      </c>
      <c r="C2184" s="8">
        <v>42699.0</v>
      </c>
      <c r="D2184" s="8">
        <v>42706.0</v>
      </c>
      <c r="E2184" s="4" t="s">
        <v>26</v>
      </c>
      <c r="F2184" s="4" t="s">
        <v>4115</v>
      </c>
      <c r="G2184" s="4" t="s">
        <v>4116</v>
      </c>
      <c r="H2184" s="4" t="s">
        <v>46</v>
      </c>
      <c r="I2184" s="4" t="s">
        <v>30</v>
      </c>
      <c r="J2184" s="4" t="s">
        <v>531</v>
      </c>
      <c r="K2184" s="4" t="s">
        <v>157</v>
      </c>
      <c r="L2184" s="7">
        <v>43130.0</v>
      </c>
      <c r="M2184" s="4" t="s">
        <v>33</v>
      </c>
      <c r="N2184" s="4" t="s">
        <v>3317</v>
      </c>
      <c r="O2184" s="4" t="s">
        <v>51</v>
      </c>
      <c r="P2184" s="4" t="s">
        <v>76</v>
      </c>
      <c r="Q2184" s="4" t="s">
        <v>3318</v>
      </c>
      <c r="R2184" s="9">
        <v>518.405881481482</v>
      </c>
      <c r="S2184" s="7">
        <v>2.0</v>
      </c>
      <c r="T2184" s="7">
        <v>0.7</v>
      </c>
      <c r="U2184" s="7">
        <v>-345.603920987654</v>
      </c>
      <c r="V2184" s="10" t="str">
        <f t="shared" si="1"/>
        <v>2016-11</v>
      </c>
    </row>
    <row r="2185">
      <c r="A2185" s="7">
        <v>2184.0</v>
      </c>
      <c r="B2185" s="4" t="s">
        <v>5208</v>
      </c>
      <c r="C2185" s="8">
        <v>42699.0</v>
      </c>
      <c r="D2185" s="8">
        <v>42706.0</v>
      </c>
      <c r="E2185" s="4" t="s">
        <v>26</v>
      </c>
      <c r="F2185" s="4" t="s">
        <v>4115</v>
      </c>
      <c r="G2185" s="4" t="s">
        <v>4116</v>
      </c>
      <c r="H2185" s="4" t="s">
        <v>46</v>
      </c>
      <c r="I2185" s="4" t="s">
        <v>30</v>
      </c>
      <c r="J2185" s="4" t="s">
        <v>531</v>
      </c>
      <c r="K2185" s="4" t="s">
        <v>157</v>
      </c>
      <c r="L2185" s="7">
        <v>43130.0</v>
      </c>
      <c r="M2185" s="4" t="s">
        <v>33</v>
      </c>
      <c r="N2185" s="4" t="s">
        <v>5209</v>
      </c>
      <c r="O2185" s="4" t="s">
        <v>39</v>
      </c>
      <c r="P2185" s="4" t="s">
        <v>446</v>
      </c>
      <c r="Q2185" s="4" t="s">
        <v>5210</v>
      </c>
      <c r="R2185" s="9">
        <v>5109.24222839506</v>
      </c>
      <c r="S2185" s="7">
        <v>5.0</v>
      </c>
      <c r="T2185" s="7">
        <v>0.7</v>
      </c>
      <c r="U2185" s="7">
        <v>-7493.55526831276</v>
      </c>
      <c r="V2185" s="10" t="str">
        <f t="shared" si="1"/>
        <v>2016-11</v>
      </c>
    </row>
    <row r="2186">
      <c r="A2186" s="7">
        <v>2185.0</v>
      </c>
      <c r="B2186" s="4" t="s">
        <v>5208</v>
      </c>
      <c r="C2186" s="8">
        <v>42699.0</v>
      </c>
      <c r="D2186" s="8">
        <v>42706.0</v>
      </c>
      <c r="E2186" s="4" t="s">
        <v>26</v>
      </c>
      <c r="F2186" s="4" t="s">
        <v>4115</v>
      </c>
      <c r="G2186" s="4" t="s">
        <v>4116</v>
      </c>
      <c r="H2186" s="4" t="s">
        <v>46</v>
      </c>
      <c r="I2186" s="4" t="s">
        <v>30</v>
      </c>
      <c r="J2186" s="4" t="s">
        <v>531</v>
      </c>
      <c r="K2186" s="4" t="s">
        <v>157</v>
      </c>
      <c r="L2186" s="7">
        <v>43130.0</v>
      </c>
      <c r="M2186" s="4" t="s">
        <v>33</v>
      </c>
      <c r="N2186" s="4" t="s">
        <v>5211</v>
      </c>
      <c r="O2186" s="4" t="s">
        <v>39</v>
      </c>
      <c r="P2186" s="4" t="s">
        <v>61</v>
      </c>
      <c r="Q2186" s="4" t="s">
        <v>5212</v>
      </c>
      <c r="R2186" s="9">
        <v>68.0962074074074</v>
      </c>
      <c r="S2186" s="7">
        <v>3.0</v>
      </c>
      <c r="T2186" s="7">
        <v>0.2</v>
      </c>
      <c r="U2186" s="7">
        <v>13.6192414814815</v>
      </c>
      <c r="V2186" s="10" t="str">
        <f t="shared" si="1"/>
        <v>2016-11</v>
      </c>
    </row>
    <row r="2187">
      <c r="A2187" s="7">
        <v>2186.0</v>
      </c>
      <c r="B2187" s="4" t="s">
        <v>5213</v>
      </c>
      <c r="C2187" s="8">
        <v>42699.0</v>
      </c>
      <c r="D2187" s="8">
        <v>42704.0</v>
      </c>
      <c r="E2187" s="4" t="s">
        <v>26</v>
      </c>
      <c r="F2187" s="4" t="s">
        <v>3574</v>
      </c>
      <c r="G2187" s="4" t="s">
        <v>3575</v>
      </c>
      <c r="H2187" s="4" t="s">
        <v>46</v>
      </c>
      <c r="I2187" s="4" t="s">
        <v>30</v>
      </c>
      <c r="J2187" s="4" t="s">
        <v>2943</v>
      </c>
      <c r="K2187" s="4" t="s">
        <v>2241</v>
      </c>
      <c r="L2187" s="7">
        <v>35810.0</v>
      </c>
      <c r="M2187" s="4" t="s">
        <v>83</v>
      </c>
      <c r="N2187" s="4" t="s">
        <v>3029</v>
      </c>
      <c r="O2187" s="4" t="s">
        <v>51</v>
      </c>
      <c r="P2187" s="4" t="s">
        <v>52</v>
      </c>
      <c r="Q2187" s="4" t="s">
        <v>3030</v>
      </c>
      <c r="R2187" s="9">
        <v>53.6347403052819</v>
      </c>
      <c r="S2187" s="7">
        <v>7.0</v>
      </c>
      <c r="T2187" s="7">
        <v>0.0</v>
      </c>
      <c r="U2187" s="7">
        <v>14.4813798824261</v>
      </c>
      <c r="V2187" s="10" t="str">
        <f t="shared" si="1"/>
        <v>2016-11</v>
      </c>
    </row>
    <row r="2188">
      <c r="A2188" s="7">
        <v>2187.0</v>
      </c>
      <c r="B2188" s="4" t="s">
        <v>5214</v>
      </c>
      <c r="C2188" s="8">
        <v>42699.0</v>
      </c>
      <c r="D2188" s="8">
        <v>42703.0</v>
      </c>
      <c r="E2188" s="4" t="s">
        <v>26</v>
      </c>
      <c r="F2188" s="4" t="s">
        <v>5215</v>
      </c>
      <c r="G2188" s="4" t="s">
        <v>5216</v>
      </c>
      <c r="H2188" s="4" t="s">
        <v>46</v>
      </c>
      <c r="I2188" s="4" t="s">
        <v>30</v>
      </c>
      <c r="J2188" s="4" t="s">
        <v>47</v>
      </c>
      <c r="K2188" s="4" t="s">
        <v>48</v>
      </c>
      <c r="L2188" s="7">
        <v>90032.0</v>
      </c>
      <c r="M2188" s="4" t="s">
        <v>49</v>
      </c>
      <c r="N2188" s="4" t="s">
        <v>5217</v>
      </c>
      <c r="O2188" s="4" t="s">
        <v>35</v>
      </c>
      <c r="P2188" s="4" t="s">
        <v>263</v>
      </c>
      <c r="Q2188" s="4" t="s">
        <v>5218</v>
      </c>
      <c r="R2188" s="9">
        <v>194.352</v>
      </c>
      <c r="S2188" s="7">
        <v>3.0</v>
      </c>
      <c r="T2188" s="7">
        <v>0.2</v>
      </c>
      <c r="U2188" s="7">
        <v>19.4352</v>
      </c>
      <c r="V2188" s="10" t="str">
        <f t="shared" si="1"/>
        <v>2016-11</v>
      </c>
    </row>
    <row r="2189">
      <c r="A2189" s="7">
        <v>2188.0</v>
      </c>
      <c r="B2189" s="4" t="s">
        <v>5219</v>
      </c>
      <c r="C2189" s="8">
        <v>42700.0</v>
      </c>
      <c r="D2189" s="8">
        <v>42703.0</v>
      </c>
      <c r="E2189" s="4" t="s">
        <v>43</v>
      </c>
      <c r="F2189" s="4" t="s">
        <v>3091</v>
      </c>
      <c r="G2189" s="4" t="s">
        <v>3092</v>
      </c>
      <c r="H2189" s="4" t="s">
        <v>29</v>
      </c>
      <c r="I2189" s="4" t="s">
        <v>30</v>
      </c>
      <c r="J2189" s="4" t="s">
        <v>4381</v>
      </c>
      <c r="K2189" s="4" t="s">
        <v>2241</v>
      </c>
      <c r="L2189" s="7">
        <v>36608.0</v>
      </c>
      <c r="M2189" s="4" t="s">
        <v>83</v>
      </c>
      <c r="N2189" s="4" t="s">
        <v>5220</v>
      </c>
      <c r="O2189" s="4" t="s">
        <v>51</v>
      </c>
      <c r="P2189" s="4" t="s">
        <v>124</v>
      </c>
      <c r="Q2189" s="4" t="s">
        <v>404</v>
      </c>
      <c r="R2189" s="9">
        <v>52.0343145613949</v>
      </c>
      <c r="S2189" s="7">
        <v>7.0</v>
      </c>
      <c r="T2189" s="7">
        <v>0.0</v>
      </c>
      <c r="U2189" s="7">
        <v>25.4968141350835</v>
      </c>
      <c r="V2189" s="10" t="str">
        <f t="shared" si="1"/>
        <v>2016-11</v>
      </c>
    </row>
    <row r="2190">
      <c r="A2190" s="7">
        <v>2189.0</v>
      </c>
      <c r="B2190" s="4" t="s">
        <v>5219</v>
      </c>
      <c r="C2190" s="8">
        <v>42700.0</v>
      </c>
      <c r="D2190" s="8">
        <v>42703.0</v>
      </c>
      <c r="E2190" s="4" t="s">
        <v>43</v>
      </c>
      <c r="F2190" s="4" t="s">
        <v>3091</v>
      </c>
      <c r="G2190" s="4" t="s">
        <v>3092</v>
      </c>
      <c r="H2190" s="4" t="s">
        <v>29</v>
      </c>
      <c r="I2190" s="4" t="s">
        <v>30</v>
      </c>
      <c r="J2190" s="4" t="s">
        <v>4381</v>
      </c>
      <c r="K2190" s="4" t="s">
        <v>2241</v>
      </c>
      <c r="L2190" s="7">
        <v>36608.0</v>
      </c>
      <c r="M2190" s="4" t="s">
        <v>83</v>
      </c>
      <c r="N2190" s="4" t="s">
        <v>3551</v>
      </c>
      <c r="O2190" s="4" t="s">
        <v>51</v>
      </c>
      <c r="P2190" s="4" t="s">
        <v>76</v>
      </c>
      <c r="Q2190" s="4" t="s">
        <v>3552</v>
      </c>
      <c r="R2190" s="9">
        <v>66.5469890784816</v>
      </c>
      <c r="S2190" s="7">
        <v>3.0</v>
      </c>
      <c r="T2190" s="7">
        <v>0.0</v>
      </c>
      <c r="U2190" s="7">
        <v>33.2734945392408</v>
      </c>
      <c r="V2190" s="10" t="str">
        <f t="shared" si="1"/>
        <v>2016-11</v>
      </c>
    </row>
    <row r="2191">
      <c r="A2191" s="7">
        <v>2190.0</v>
      </c>
      <c r="B2191" s="4" t="s">
        <v>5219</v>
      </c>
      <c r="C2191" s="8">
        <v>42700.0</v>
      </c>
      <c r="D2191" s="8">
        <v>42703.0</v>
      </c>
      <c r="E2191" s="4" t="s">
        <v>43</v>
      </c>
      <c r="F2191" s="4" t="s">
        <v>3091</v>
      </c>
      <c r="G2191" s="4" t="s">
        <v>3092</v>
      </c>
      <c r="H2191" s="4" t="s">
        <v>29</v>
      </c>
      <c r="I2191" s="4" t="s">
        <v>30</v>
      </c>
      <c r="J2191" s="4" t="s">
        <v>4381</v>
      </c>
      <c r="K2191" s="4" t="s">
        <v>2241</v>
      </c>
      <c r="L2191" s="7">
        <v>36608.0</v>
      </c>
      <c r="M2191" s="4" t="s">
        <v>83</v>
      </c>
      <c r="N2191" s="4" t="s">
        <v>5221</v>
      </c>
      <c r="O2191" s="4" t="s">
        <v>51</v>
      </c>
      <c r="P2191" s="4" t="s">
        <v>76</v>
      </c>
      <c r="Q2191" s="4" t="s">
        <v>5222</v>
      </c>
      <c r="R2191" s="9">
        <v>24.5551708366319</v>
      </c>
      <c r="S2191" s="7">
        <v>5.0</v>
      </c>
      <c r="T2191" s="7">
        <v>0.0</v>
      </c>
      <c r="U2191" s="7">
        <v>12.277585418316</v>
      </c>
      <c r="V2191" s="10" t="str">
        <f t="shared" si="1"/>
        <v>2016-11</v>
      </c>
    </row>
    <row r="2192">
      <c r="A2192" s="7">
        <v>2191.0</v>
      </c>
      <c r="B2192" s="4" t="s">
        <v>5219</v>
      </c>
      <c r="C2192" s="8">
        <v>42700.0</v>
      </c>
      <c r="D2192" s="8">
        <v>42703.0</v>
      </c>
      <c r="E2192" s="4" t="s">
        <v>43</v>
      </c>
      <c r="F2192" s="4" t="s">
        <v>3091</v>
      </c>
      <c r="G2192" s="4" t="s">
        <v>3092</v>
      </c>
      <c r="H2192" s="4" t="s">
        <v>29</v>
      </c>
      <c r="I2192" s="4" t="s">
        <v>30</v>
      </c>
      <c r="J2192" s="4" t="s">
        <v>4381</v>
      </c>
      <c r="K2192" s="4" t="s">
        <v>2241</v>
      </c>
      <c r="L2192" s="7">
        <v>36608.0</v>
      </c>
      <c r="M2192" s="4" t="s">
        <v>83</v>
      </c>
      <c r="N2192" s="4" t="s">
        <v>5223</v>
      </c>
      <c r="O2192" s="4" t="s">
        <v>39</v>
      </c>
      <c r="P2192" s="4" t="s">
        <v>446</v>
      </c>
      <c r="Q2192" s="4" t="s">
        <v>5224</v>
      </c>
      <c r="R2192" s="9">
        <v>2236.80364225232</v>
      </c>
      <c r="S2192" s="7">
        <v>8.0</v>
      </c>
      <c r="T2192" s="7">
        <v>0.0</v>
      </c>
      <c r="U2192" s="7">
        <v>1073.66574828111</v>
      </c>
      <c r="V2192" s="10" t="str">
        <f t="shared" si="1"/>
        <v>2016-11</v>
      </c>
    </row>
    <row r="2193">
      <c r="A2193" s="7">
        <v>2192.0</v>
      </c>
      <c r="B2193" s="4" t="s">
        <v>5225</v>
      </c>
      <c r="C2193" s="8">
        <v>42700.0</v>
      </c>
      <c r="D2193" s="8">
        <v>42706.0</v>
      </c>
      <c r="E2193" s="4" t="s">
        <v>26</v>
      </c>
      <c r="F2193" s="4" t="s">
        <v>4417</v>
      </c>
      <c r="G2193" s="4" t="s">
        <v>4418</v>
      </c>
      <c r="H2193" s="4" t="s">
        <v>29</v>
      </c>
      <c r="I2193" s="4" t="s">
        <v>30</v>
      </c>
      <c r="J2193" s="4" t="s">
        <v>163</v>
      </c>
      <c r="K2193" s="4" t="s">
        <v>164</v>
      </c>
      <c r="L2193" s="7">
        <v>98105.0</v>
      </c>
      <c r="M2193" s="4" t="s">
        <v>49</v>
      </c>
      <c r="N2193" s="4" t="s">
        <v>1828</v>
      </c>
      <c r="O2193" s="4" t="s">
        <v>51</v>
      </c>
      <c r="P2193" s="4" t="s">
        <v>76</v>
      </c>
      <c r="Q2193" s="4" t="s">
        <v>1829</v>
      </c>
      <c r="R2193" s="9">
        <v>7.312</v>
      </c>
      <c r="S2193" s="7">
        <v>2.0</v>
      </c>
      <c r="T2193" s="7">
        <v>0.2</v>
      </c>
      <c r="U2193" s="7">
        <v>2.5592</v>
      </c>
      <c r="V2193" s="10" t="str">
        <f t="shared" si="1"/>
        <v>2016-11</v>
      </c>
    </row>
    <row r="2194">
      <c r="A2194" s="7">
        <v>2193.0</v>
      </c>
      <c r="B2194" s="4" t="s">
        <v>5226</v>
      </c>
      <c r="C2194" s="8">
        <v>42700.0</v>
      </c>
      <c r="D2194" s="8">
        <v>42705.0</v>
      </c>
      <c r="E2194" s="4" t="s">
        <v>26</v>
      </c>
      <c r="F2194" s="4" t="s">
        <v>3480</v>
      </c>
      <c r="G2194" s="4" t="s">
        <v>3481</v>
      </c>
      <c r="H2194" s="4" t="s">
        <v>46</v>
      </c>
      <c r="I2194" s="4" t="s">
        <v>30</v>
      </c>
      <c r="J2194" s="4" t="s">
        <v>90</v>
      </c>
      <c r="K2194" s="4" t="s">
        <v>91</v>
      </c>
      <c r="L2194" s="7">
        <v>19134.0</v>
      </c>
      <c r="M2194" s="4" t="s">
        <v>33</v>
      </c>
      <c r="N2194" s="4" t="s">
        <v>2235</v>
      </c>
      <c r="O2194" s="4" t="s">
        <v>39</v>
      </c>
      <c r="P2194" s="4" t="s">
        <v>40</v>
      </c>
      <c r="Q2194" s="4" t="s">
        <v>2236</v>
      </c>
      <c r="R2194" s="9">
        <v>562.201777777778</v>
      </c>
      <c r="S2194" s="7">
        <v>3.0</v>
      </c>
      <c r="T2194" s="7">
        <v>0.4</v>
      </c>
      <c r="U2194" s="7">
        <v>-131.180414814815</v>
      </c>
      <c r="V2194" s="10" t="str">
        <f t="shared" si="1"/>
        <v>2016-11</v>
      </c>
    </row>
    <row r="2195">
      <c r="A2195" s="7">
        <v>2194.0</v>
      </c>
      <c r="B2195" s="4" t="s">
        <v>5227</v>
      </c>
      <c r="C2195" s="8">
        <v>42700.0</v>
      </c>
      <c r="D2195" s="8">
        <v>42703.0</v>
      </c>
      <c r="E2195" s="4" t="s">
        <v>43</v>
      </c>
      <c r="F2195" s="4" t="s">
        <v>4677</v>
      </c>
      <c r="G2195" s="4" t="s">
        <v>4678</v>
      </c>
      <c r="H2195" s="4" t="s">
        <v>112</v>
      </c>
      <c r="I2195" s="4" t="s">
        <v>30</v>
      </c>
      <c r="J2195" s="4" t="s">
        <v>805</v>
      </c>
      <c r="K2195" s="4" t="s">
        <v>102</v>
      </c>
      <c r="L2195" s="7">
        <v>33142.0</v>
      </c>
      <c r="M2195" s="4" t="s">
        <v>83</v>
      </c>
      <c r="N2195" s="4" t="s">
        <v>2932</v>
      </c>
      <c r="O2195" s="4" t="s">
        <v>51</v>
      </c>
      <c r="P2195" s="4" t="s">
        <v>76</v>
      </c>
      <c r="Q2195" s="4" t="s">
        <v>2933</v>
      </c>
      <c r="R2195" s="9">
        <v>2.73989474523426</v>
      </c>
      <c r="S2195" s="7">
        <v>4.0</v>
      </c>
      <c r="T2195" s="7">
        <v>0.7</v>
      </c>
      <c r="U2195" s="7">
        <v>-1.91792632166398</v>
      </c>
      <c r="V2195" s="10" t="str">
        <f t="shared" si="1"/>
        <v>2016-11</v>
      </c>
    </row>
    <row r="2196">
      <c r="A2196" s="7">
        <v>2195.0</v>
      </c>
      <c r="B2196" s="4" t="s">
        <v>5228</v>
      </c>
      <c r="C2196" s="8">
        <v>42700.0</v>
      </c>
      <c r="D2196" s="8">
        <v>42704.0</v>
      </c>
      <c r="E2196" s="4" t="s">
        <v>98</v>
      </c>
      <c r="F2196" s="4" t="s">
        <v>962</v>
      </c>
      <c r="G2196" s="4" t="s">
        <v>963</v>
      </c>
      <c r="H2196" s="4" t="s">
        <v>29</v>
      </c>
      <c r="I2196" s="4" t="s">
        <v>30</v>
      </c>
      <c r="J2196" s="4" t="s">
        <v>222</v>
      </c>
      <c r="K2196" s="4" t="s">
        <v>223</v>
      </c>
      <c r="L2196" s="7">
        <v>10011.0</v>
      </c>
      <c r="M2196" s="4" t="s">
        <v>33</v>
      </c>
      <c r="N2196" s="4" t="s">
        <v>5229</v>
      </c>
      <c r="O2196" s="4" t="s">
        <v>35</v>
      </c>
      <c r="P2196" s="4" t="s">
        <v>73</v>
      </c>
      <c r="Q2196" s="4" t="s">
        <v>5230</v>
      </c>
      <c r="R2196" s="9">
        <v>355.706074074074</v>
      </c>
      <c r="S2196" s="7">
        <v>2.0</v>
      </c>
      <c r="T2196" s="7">
        <v>0.4</v>
      </c>
      <c r="U2196" s="7">
        <v>-136.353995061728</v>
      </c>
      <c r="V2196" s="10" t="str">
        <f t="shared" si="1"/>
        <v>2016-11</v>
      </c>
    </row>
    <row r="2197">
      <c r="A2197" s="7">
        <v>2196.0</v>
      </c>
      <c r="B2197" s="4" t="s">
        <v>5231</v>
      </c>
      <c r="C2197" s="8">
        <v>42700.0</v>
      </c>
      <c r="D2197" s="8">
        <v>42706.0</v>
      </c>
      <c r="E2197" s="4" t="s">
        <v>26</v>
      </c>
      <c r="F2197" s="4" t="s">
        <v>5181</v>
      </c>
      <c r="G2197" s="4" t="s">
        <v>5182</v>
      </c>
      <c r="H2197" s="4" t="s">
        <v>46</v>
      </c>
      <c r="I2197" s="4" t="s">
        <v>30</v>
      </c>
      <c r="J2197" s="4" t="s">
        <v>5232</v>
      </c>
      <c r="K2197" s="4" t="s">
        <v>58</v>
      </c>
      <c r="L2197" s="7">
        <v>79907.0</v>
      </c>
      <c r="M2197" s="4" t="s">
        <v>59</v>
      </c>
      <c r="N2197" s="4" t="s">
        <v>1836</v>
      </c>
      <c r="O2197" s="4" t="s">
        <v>51</v>
      </c>
      <c r="P2197" s="4" t="s">
        <v>93</v>
      </c>
      <c r="Q2197" s="4" t="s">
        <v>1837</v>
      </c>
      <c r="R2197" s="9">
        <v>20.2808888888889</v>
      </c>
      <c r="S2197" s="7">
        <v>4.0</v>
      </c>
      <c r="T2197" s="7">
        <v>0.2</v>
      </c>
      <c r="U2197" s="7">
        <v>4.81671111111111</v>
      </c>
      <c r="V2197" s="10" t="str">
        <f t="shared" si="1"/>
        <v>2016-11</v>
      </c>
    </row>
    <row r="2198">
      <c r="A2198" s="7">
        <v>2197.0</v>
      </c>
      <c r="B2198" s="4" t="s">
        <v>5233</v>
      </c>
      <c r="C2198" s="8">
        <v>42700.0</v>
      </c>
      <c r="D2198" s="8">
        <v>42702.0</v>
      </c>
      <c r="E2198" s="4" t="s">
        <v>43</v>
      </c>
      <c r="F2198" s="4" t="s">
        <v>4563</v>
      </c>
      <c r="G2198" s="4" t="s">
        <v>4564</v>
      </c>
      <c r="H2198" s="4" t="s">
        <v>112</v>
      </c>
      <c r="I2198" s="4" t="s">
        <v>30</v>
      </c>
      <c r="J2198" s="4" t="s">
        <v>5234</v>
      </c>
      <c r="K2198" s="4" t="s">
        <v>216</v>
      </c>
      <c r="L2198" s="7">
        <v>6484.0</v>
      </c>
      <c r="M2198" s="4" t="s">
        <v>33</v>
      </c>
      <c r="N2198" s="4" t="s">
        <v>4934</v>
      </c>
      <c r="O2198" s="4" t="s">
        <v>39</v>
      </c>
      <c r="P2198" s="4" t="s">
        <v>61</v>
      </c>
      <c r="Q2198" s="4" t="s">
        <v>4935</v>
      </c>
      <c r="R2198" s="9">
        <v>68.1140740740741</v>
      </c>
      <c r="S2198" s="7">
        <v>3.0</v>
      </c>
      <c r="T2198" s="7">
        <v>0.0</v>
      </c>
      <c r="U2198" s="7">
        <v>17.0285185185185</v>
      </c>
      <c r="V2198" s="10" t="str">
        <f t="shared" si="1"/>
        <v>2016-11</v>
      </c>
    </row>
    <row r="2199">
      <c r="A2199" s="7">
        <v>2198.0</v>
      </c>
      <c r="B2199" s="4" t="s">
        <v>5233</v>
      </c>
      <c r="C2199" s="8">
        <v>42700.0</v>
      </c>
      <c r="D2199" s="8">
        <v>42702.0</v>
      </c>
      <c r="E2199" s="4" t="s">
        <v>43</v>
      </c>
      <c r="F2199" s="4" t="s">
        <v>4563</v>
      </c>
      <c r="G2199" s="4" t="s">
        <v>4564</v>
      </c>
      <c r="H2199" s="4" t="s">
        <v>112</v>
      </c>
      <c r="I2199" s="4" t="s">
        <v>30</v>
      </c>
      <c r="J2199" s="4" t="s">
        <v>5234</v>
      </c>
      <c r="K2199" s="4" t="s">
        <v>216</v>
      </c>
      <c r="L2199" s="7">
        <v>6484.0</v>
      </c>
      <c r="M2199" s="4" t="s">
        <v>33</v>
      </c>
      <c r="N2199" s="4" t="s">
        <v>226</v>
      </c>
      <c r="O2199" s="4" t="s">
        <v>51</v>
      </c>
      <c r="P2199" s="4" t="s">
        <v>124</v>
      </c>
      <c r="Q2199" s="4" t="s">
        <v>227</v>
      </c>
      <c r="R2199" s="9">
        <v>15.1743209876543</v>
      </c>
      <c r="S2199" s="7">
        <v>2.0</v>
      </c>
      <c r="T2199" s="7">
        <v>0.0</v>
      </c>
      <c r="U2199" s="7">
        <v>7.28367407407407</v>
      </c>
      <c r="V2199" s="10" t="str">
        <f t="shared" si="1"/>
        <v>2016-11</v>
      </c>
    </row>
    <row r="2200">
      <c r="A2200" s="7">
        <v>2199.0</v>
      </c>
      <c r="B2200" s="4" t="s">
        <v>5235</v>
      </c>
      <c r="C2200" s="8">
        <v>42700.0</v>
      </c>
      <c r="D2200" s="8">
        <v>42702.0</v>
      </c>
      <c r="E2200" s="4" t="s">
        <v>98</v>
      </c>
      <c r="F2200" s="4" t="s">
        <v>236</v>
      </c>
      <c r="G2200" s="4" t="s">
        <v>237</v>
      </c>
      <c r="H2200" s="4" t="s">
        <v>46</v>
      </c>
      <c r="I2200" s="4" t="s">
        <v>30</v>
      </c>
      <c r="J2200" s="4" t="s">
        <v>90</v>
      </c>
      <c r="K2200" s="4" t="s">
        <v>91</v>
      </c>
      <c r="L2200" s="7">
        <v>19120.0</v>
      </c>
      <c r="M2200" s="4" t="s">
        <v>33</v>
      </c>
      <c r="N2200" s="4" t="s">
        <v>2915</v>
      </c>
      <c r="O2200" s="4" t="s">
        <v>51</v>
      </c>
      <c r="P2200" s="4" t="s">
        <v>76</v>
      </c>
      <c r="Q2200" s="4" t="s">
        <v>2916</v>
      </c>
      <c r="R2200" s="9">
        <v>89.4546666666667</v>
      </c>
      <c r="S2200" s="7">
        <v>9.0</v>
      </c>
      <c r="T2200" s="7">
        <v>0.7</v>
      </c>
      <c r="U2200" s="7">
        <v>-65.6000888888889</v>
      </c>
      <c r="V2200" s="10" t="str">
        <f t="shared" si="1"/>
        <v>2016-11</v>
      </c>
    </row>
    <row r="2201">
      <c r="A2201" s="7">
        <v>2200.0</v>
      </c>
      <c r="B2201" s="4" t="s">
        <v>5236</v>
      </c>
      <c r="C2201" s="8">
        <v>42700.0</v>
      </c>
      <c r="D2201" s="8">
        <v>42704.0</v>
      </c>
      <c r="E2201" s="4" t="s">
        <v>26</v>
      </c>
      <c r="F2201" s="4" t="s">
        <v>473</v>
      </c>
      <c r="G2201" s="4" t="s">
        <v>474</v>
      </c>
      <c r="H2201" s="4" t="s">
        <v>46</v>
      </c>
      <c r="I2201" s="4" t="s">
        <v>30</v>
      </c>
      <c r="J2201" s="4" t="s">
        <v>47</v>
      </c>
      <c r="K2201" s="4" t="s">
        <v>48</v>
      </c>
      <c r="L2201" s="7">
        <v>90045.0</v>
      </c>
      <c r="M2201" s="4" t="s">
        <v>49</v>
      </c>
      <c r="N2201" s="4" t="s">
        <v>280</v>
      </c>
      <c r="O2201" s="4" t="s">
        <v>35</v>
      </c>
      <c r="P2201" s="4" t="s">
        <v>36</v>
      </c>
      <c r="Q2201" s="4" t="s">
        <v>5237</v>
      </c>
      <c r="R2201" s="9">
        <v>3406.664</v>
      </c>
      <c r="S2201" s="7">
        <v>8.0</v>
      </c>
      <c r="T2201" s="7">
        <v>0.15</v>
      </c>
      <c r="U2201" s="7">
        <v>160.3136</v>
      </c>
      <c r="V2201" s="10" t="str">
        <f t="shared" si="1"/>
        <v>2016-11</v>
      </c>
    </row>
    <row r="2202">
      <c r="A2202" s="7">
        <v>2201.0</v>
      </c>
      <c r="B2202" s="4" t="s">
        <v>5236</v>
      </c>
      <c r="C2202" s="8">
        <v>42700.0</v>
      </c>
      <c r="D2202" s="8">
        <v>42704.0</v>
      </c>
      <c r="E2202" s="4" t="s">
        <v>26</v>
      </c>
      <c r="F2202" s="4" t="s">
        <v>473</v>
      </c>
      <c r="G2202" s="4" t="s">
        <v>474</v>
      </c>
      <c r="H2202" s="4" t="s">
        <v>46</v>
      </c>
      <c r="I2202" s="4" t="s">
        <v>30</v>
      </c>
      <c r="J2202" s="4" t="s">
        <v>47</v>
      </c>
      <c r="K2202" s="4" t="s">
        <v>48</v>
      </c>
      <c r="L2202" s="7">
        <v>90045.0</v>
      </c>
      <c r="M2202" s="4" t="s">
        <v>49</v>
      </c>
      <c r="N2202" s="4" t="s">
        <v>4735</v>
      </c>
      <c r="O2202" s="4" t="s">
        <v>51</v>
      </c>
      <c r="P2202" s="4" t="s">
        <v>93</v>
      </c>
      <c r="Q2202" s="4" t="s">
        <v>4736</v>
      </c>
      <c r="R2202" s="9">
        <v>37.17</v>
      </c>
      <c r="S2202" s="7">
        <v>9.0</v>
      </c>
      <c r="T2202" s="7">
        <v>0.0</v>
      </c>
      <c r="U2202" s="7">
        <v>10.4076</v>
      </c>
      <c r="V2202" s="10" t="str">
        <f t="shared" si="1"/>
        <v>2016-11</v>
      </c>
    </row>
    <row r="2203">
      <c r="A2203" s="7">
        <v>2202.0</v>
      </c>
      <c r="B2203" s="4" t="s">
        <v>5236</v>
      </c>
      <c r="C2203" s="8">
        <v>42700.0</v>
      </c>
      <c r="D2203" s="8">
        <v>42704.0</v>
      </c>
      <c r="E2203" s="4" t="s">
        <v>26</v>
      </c>
      <c r="F2203" s="4" t="s">
        <v>473</v>
      </c>
      <c r="G2203" s="4" t="s">
        <v>474</v>
      </c>
      <c r="H2203" s="4" t="s">
        <v>46</v>
      </c>
      <c r="I2203" s="4" t="s">
        <v>30</v>
      </c>
      <c r="J2203" s="4" t="s">
        <v>47</v>
      </c>
      <c r="K2203" s="4" t="s">
        <v>48</v>
      </c>
      <c r="L2203" s="7">
        <v>90045.0</v>
      </c>
      <c r="M2203" s="4" t="s">
        <v>49</v>
      </c>
      <c r="N2203" s="4" t="s">
        <v>4912</v>
      </c>
      <c r="O2203" s="4" t="s">
        <v>51</v>
      </c>
      <c r="P2203" s="4" t="s">
        <v>283</v>
      </c>
      <c r="Q2203" s="4" t="s">
        <v>4913</v>
      </c>
      <c r="R2203" s="9">
        <v>64.96</v>
      </c>
      <c r="S2203" s="7">
        <v>2.0</v>
      </c>
      <c r="T2203" s="7">
        <v>0.0</v>
      </c>
      <c r="U2203" s="7">
        <v>19.488</v>
      </c>
      <c r="V2203" s="10" t="str">
        <f t="shared" si="1"/>
        <v>2016-11</v>
      </c>
    </row>
    <row r="2204">
      <c r="A2204" s="7">
        <v>2203.0</v>
      </c>
      <c r="B2204" s="4" t="s">
        <v>5236</v>
      </c>
      <c r="C2204" s="8">
        <v>42700.0</v>
      </c>
      <c r="D2204" s="8">
        <v>42704.0</v>
      </c>
      <c r="E2204" s="4" t="s">
        <v>26</v>
      </c>
      <c r="F2204" s="4" t="s">
        <v>473</v>
      </c>
      <c r="G2204" s="4" t="s">
        <v>474</v>
      </c>
      <c r="H2204" s="4" t="s">
        <v>46</v>
      </c>
      <c r="I2204" s="4" t="s">
        <v>30</v>
      </c>
      <c r="J2204" s="4" t="s">
        <v>47</v>
      </c>
      <c r="K2204" s="4" t="s">
        <v>48</v>
      </c>
      <c r="L2204" s="7">
        <v>90045.0</v>
      </c>
      <c r="M2204" s="4" t="s">
        <v>49</v>
      </c>
      <c r="N2204" s="4" t="s">
        <v>2065</v>
      </c>
      <c r="O2204" s="4" t="s">
        <v>35</v>
      </c>
      <c r="P2204" s="4" t="s">
        <v>121</v>
      </c>
      <c r="Q2204" s="4" t="s">
        <v>2066</v>
      </c>
      <c r="R2204" s="9">
        <v>595.38</v>
      </c>
      <c r="S2204" s="7">
        <v>6.0</v>
      </c>
      <c r="T2204" s="7">
        <v>0.0</v>
      </c>
      <c r="U2204" s="7">
        <v>297.69</v>
      </c>
      <c r="V2204" s="10" t="str">
        <f t="shared" si="1"/>
        <v>2016-11</v>
      </c>
    </row>
    <row r="2205">
      <c r="A2205" s="7">
        <v>2204.0</v>
      </c>
      <c r="B2205" s="4" t="s">
        <v>5238</v>
      </c>
      <c r="C2205" s="8">
        <v>42701.0</v>
      </c>
      <c r="D2205" s="8">
        <v>42703.0</v>
      </c>
      <c r="E2205" s="4" t="s">
        <v>98</v>
      </c>
      <c r="F2205" s="4" t="s">
        <v>3537</v>
      </c>
      <c r="G2205" s="4" t="s">
        <v>3538</v>
      </c>
      <c r="H2205" s="4" t="s">
        <v>29</v>
      </c>
      <c r="I2205" s="4" t="s">
        <v>30</v>
      </c>
      <c r="J2205" s="4" t="s">
        <v>384</v>
      </c>
      <c r="K2205" s="4" t="s">
        <v>385</v>
      </c>
      <c r="L2205" s="7">
        <v>60623.0</v>
      </c>
      <c r="M2205" s="4" t="s">
        <v>59</v>
      </c>
      <c r="N2205" s="4" t="s">
        <v>354</v>
      </c>
      <c r="O2205" s="4" t="s">
        <v>51</v>
      </c>
      <c r="P2205" s="4" t="s">
        <v>52</v>
      </c>
      <c r="Q2205" s="4" t="s">
        <v>355</v>
      </c>
      <c r="R2205" s="9">
        <v>111.330791769547</v>
      </c>
      <c r="S2205" s="7">
        <v>2.0</v>
      </c>
      <c r="T2205" s="7">
        <v>0.2</v>
      </c>
      <c r="U2205" s="7">
        <v>-27.8326979423868</v>
      </c>
      <c r="V2205" s="10" t="str">
        <f t="shared" si="1"/>
        <v>2016-11</v>
      </c>
    </row>
    <row r="2206">
      <c r="A2206" s="7">
        <v>2205.0</v>
      </c>
      <c r="B2206" s="4" t="s">
        <v>5238</v>
      </c>
      <c r="C2206" s="8">
        <v>42701.0</v>
      </c>
      <c r="D2206" s="8">
        <v>42703.0</v>
      </c>
      <c r="E2206" s="4" t="s">
        <v>98</v>
      </c>
      <c r="F2206" s="4" t="s">
        <v>3537</v>
      </c>
      <c r="G2206" s="4" t="s">
        <v>3538</v>
      </c>
      <c r="H2206" s="4" t="s">
        <v>29</v>
      </c>
      <c r="I2206" s="4" t="s">
        <v>30</v>
      </c>
      <c r="J2206" s="4" t="s">
        <v>384</v>
      </c>
      <c r="K2206" s="4" t="s">
        <v>385</v>
      </c>
      <c r="L2206" s="7">
        <v>60623.0</v>
      </c>
      <c r="M2206" s="4" t="s">
        <v>59</v>
      </c>
      <c r="N2206" s="4" t="s">
        <v>5239</v>
      </c>
      <c r="O2206" s="4" t="s">
        <v>39</v>
      </c>
      <c r="P2206" s="4" t="s">
        <v>61</v>
      </c>
      <c r="Q2206" s="4" t="s">
        <v>5240</v>
      </c>
      <c r="R2206" s="9">
        <v>70.8997530864198</v>
      </c>
      <c r="S2206" s="7">
        <v>6.0</v>
      </c>
      <c r="T2206" s="7">
        <v>0.2</v>
      </c>
      <c r="U2206" s="7">
        <v>22.1561728395062</v>
      </c>
      <c r="V2206" s="10" t="str">
        <f t="shared" si="1"/>
        <v>2016-11</v>
      </c>
    </row>
    <row r="2207">
      <c r="A2207" s="7">
        <v>2206.0</v>
      </c>
      <c r="B2207" s="4" t="s">
        <v>5241</v>
      </c>
      <c r="C2207" s="8">
        <v>42701.0</v>
      </c>
      <c r="D2207" s="8">
        <v>42703.0</v>
      </c>
      <c r="E2207" s="4" t="s">
        <v>98</v>
      </c>
      <c r="F2207" s="4" t="s">
        <v>763</v>
      </c>
      <c r="G2207" s="4" t="s">
        <v>764</v>
      </c>
      <c r="H2207" s="4" t="s">
        <v>46</v>
      </c>
      <c r="I2207" s="4" t="s">
        <v>30</v>
      </c>
      <c r="J2207" s="4" t="s">
        <v>980</v>
      </c>
      <c r="K2207" s="4" t="s">
        <v>469</v>
      </c>
      <c r="L2207" s="7">
        <v>85254.0</v>
      </c>
      <c r="M2207" s="4" t="s">
        <v>49</v>
      </c>
      <c r="N2207" s="4" t="s">
        <v>5242</v>
      </c>
      <c r="O2207" s="4" t="s">
        <v>39</v>
      </c>
      <c r="P2207" s="4" t="s">
        <v>40</v>
      </c>
      <c r="Q2207" s="4" t="s">
        <v>5243</v>
      </c>
      <c r="R2207" s="9">
        <v>271.992</v>
      </c>
      <c r="S2207" s="7">
        <v>1.0</v>
      </c>
      <c r="T2207" s="7">
        <v>0.2</v>
      </c>
      <c r="U2207" s="7">
        <v>23.7993</v>
      </c>
      <c r="V2207" s="10" t="str">
        <f t="shared" si="1"/>
        <v>2016-11</v>
      </c>
    </row>
    <row r="2208">
      <c r="A2208" s="7">
        <v>2207.0</v>
      </c>
      <c r="B2208" s="4" t="s">
        <v>5244</v>
      </c>
      <c r="C2208" s="8">
        <v>42701.0</v>
      </c>
      <c r="D2208" s="8">
        <v>42704.0</v>
      </c>
      <c r="E2208" s="4" t="s">
        <v>43</v>
      </c>
      <c r="F2208" s="4" t="s">
        <v>4709</v>
      </c>
      <c r="G2208" s="4" t="s">
        <v>4710</v>
      </c>
      <c r="H2208" s="4" t="s">
        <v>29</v>
      </c>
      <c r="I2208" s="4" t="s">
        <v>30</v>
      </c>
      <c r="J2208" s="4" t="s">
        <v>5245</v>
      </c>
      <c r="K2208" s="4" t="s">
        <v>884</v>
      </c>
      <c r="L2208" s="7">
        <v>48146.0</v>
      </c>
      <c r="M2208" s="4" t="s">
        <v>59</v>
      </c>
      <c r="N2208" s="4" t="s">
        <v>966</v>
      </c>
      <c r="O2208" s="4" t="s">
        <v>51</v>
      </c>
      <c r="P2208" s="4" t="s">
        <v>283</v>
      </c>
      <c r="Q2208" s="4" t="s">
        <v>967</v>
      </c>
      <c r="R2208" s="9">
        <v>190.079511111111</v>
      </c>
      <c r="S2208" s="7">
        <v>6.0</v>
      </c>
      <c r="T2208" s="7">
        <v>0.1</v>
      </c>
      <c r="U2208" s="7">
        <v>33.7919130864198</v>
      </c>
      <c r="V2208" s="10" t="str">
        <f t="shared" si="1"/>
        <v>2016-11</v>
      </c>
    </row>
    <row r="2209">
      <c r="A2209" s="7">
        <v>2208.0</v>
      </c>
      <c r="B2209" s="4" t="s">
        <v>5246</v>
      </c>
      <c r="C2209" s="8">
        <v>42701.0</v>
      </c>
      <c r="D2209" s="8">
        <v>42704.0</v>
      </c>
      <c r="E2209" s="4" t="s">
        <v>43</v>
      </c>
      <c r="F2209" s="4" t="s">
        <v>821</v>
      </c>
      <c r="G2209" s="4" t="s">
        <v>822</v>
      </c>
      <c r="H2209" s="4" t="s">
        <v>29</v>
      </c>
      <c r="I2209" s="4" t="s">
        <v>30</v>
      </c>
      <c r="J2209" s="4" t="s">
        <v>5247</v>
      </c>
      <c r="K2209" s="4" t="s">
        <v>2635</v>
      </c>
      <c r="L2209" s="7">
        <v>66212.0</v>
      </c>
      <c r="M2209" s="4" t="s">
        <v>59</v>
      </c>
      <c r="N2209" s="4" t="s">
        <v>877</v>
      </c>
      <c r="O2209" s="4" t="s">
        <v>39</v>
      </c>
      <c r="P2209" s="4" t="s">
        <v>61</v>
      </c>
      <c r="Q2209" s="4" t="s">
        <v>878</v>
      </c>
      <c r="R2209" s="9">
        <v>39.7106790123457</v>
      </c>
      <c r="S2209" s="7">
        <v>5.0</v>
      </c>
      <c r="T2209" s="7">
        <v>0.0</v>
      </c>
      <c r="U2209" s="7">
        <v>17.4726987654321</v>
      </c>
      <c r="V2209" s="10" t="str">
        <f t="shared" si="1"/>
        <v>2016-11</v>
      </c>
    </row>
    <row r="2210">
      <c r="A2210" s="7">
        <v>2209.0</v>
      </c>
      <c r="B2210" s="4" t="s">
        <v>5246</v>
      </c>
      <c r="C2210" s="8">
        <v>42701.0</v>
      </c>
      <c r="D2210" s="8">
        <v>42704.0</v>
      </c>
      <c r="E2210" s="4" t="s">
        <v>43</v>
      </c>
      <c r="F2210" s="4" t="s">
        <v>821</v>
      </c>
      <c r="G2210" s="4" t="s">
        <v>822</v>
      </c>
      <c r="H2210" s="4" t="s">
        <v>29</v>
      </c>
      <c r="I2210" s="4" t="s">
        <v>30</v>
      </c>
      <c r="J2210" s="4" t="s">
        <v>5247</v>
      </c>
      <c r="K2210" s="4" t="s">
        <v>2635</v>
      </c>
      <c r="L2210" s="7">
        <v>66212.0</v>
      </c>
      <c r="M2210" s="4" t="s">
        <v>59</v>
      </c>
      <c r="N2210" s="4" t="s">
        <v>4200</v>
      </c>
      <c r="O2210" s="4" t="s">
        <v>51</v>
      </c>
      <c r="P2210" s="4" t="s">
        <v>76</v>
      </c>
      <c r="Q2210" s="4" t="s">
        <v>4201</v>
      </c>
      <c r="R2210" s="9">
        <v>172.704526748971</v>
      </c>
      <c r="S2210" s="7">
        <v>5.0</v>
      </c>
      <c r="T2210" s="7">
        <v>0.0</v>
      </c>
      <c r="U2210" s="7">
        <v>79.4440823045268</v>
      </c>
      <c r="V2210" s="10" t="str">
        <f t="shared" si="1"/>
        <v>2016-11</v>
      </c>
    </row>
    <row r="2211">
      <c r="A2211" s="7">
        <v>2210.0</v>
      </c>
      <c r="B2211" s="4" t="s">
        <v>5248</v>
      </c>
      <c r="C2211" s="8">
        <v>42701.0</v>
      </c>
      <c r="D2211" s="8">
        <v>42706.0</v>
      </c>
      <c r="E2211" s="4" t="s">
        <v>26</v>
      </c>
      <c r="F2211" s="4" t="s">
        <v>4875</v>
      </c>
      <c r="G2211" s="4" t="s">
        <v>4876</v>
      </c>
      <c r="H2211" s="4" t="s">
        <v>29</v>
      </c>
      <c r="I2211" s="4" t="s">
        <v>30</v>
      </c>
      <c r="J2211" s="4" t="s">
        <v>202</v>
      </c>
      <c r="K2211" s="4" t="s">
        <v>203</v>
      </c>
      <c r="L2211" s="7">
        <v>7090.0</v>
      </c>
      <c r="M2211" s="4" t="s">
        <v>33</v>
      </c>
      <c r="N2211" s="4" t="s">
        <v>1725</v>
      </c>
      <c r="O2211" s="4" t="s">
        <v>35</v>
      </c>
      <c r="P2211" s="4" t="s">
        <v>121</v>
      </c>
      <c r="Q2211" s="4" t="s">
        <v>1726</v>
      </c>
      <c r="R2211" s="9">
        <v>35.8589135802469</v>
      </c>
      <c r="S2211" s="7">
        <v>3.0</v>
      </c>
      <c r="T2211" s="7">
        <v>0.0</v>
      </c>
      <c r="U2211" s="7">
        <v>11.8334414814815</v>
      </c>
      <c r="V2211" s="10" t="str">
        <f t="shared" si="1"/>
        <v>2016-11</v>
      </c>
    </row>
    <row r="2212">
      <c r="A2212" s="7">
        <v>2211.0</v>
      </c>
      <c r="B2212" s="4" t="s">
        <v>5249</v>
      </c>
      <c r="C2212" s="8">
        <v>42701.0</v>
      </c>
      <c r="D2212" s="8">
        <v>42707.0</v>
      </c>
      <c r="E2212" s="4" t="s">
        <v>26</v>
      </c>
      <c r="F2212" s="4" t="s">
        <v>1465</v>
      </c>
      <c r="G2212" s="4" t="s">
        <v>1466</v>
      </c>
      <c r="H2212" s="4" t="s">
        <v>46</v>
      </c>
      <c r="I2212" s="4" t="s">
        <v>30</v>
      </c>
      <c r="J2212" s="4" t="s">
        <v>2101</v>
      </c>
      <c r="K2212" s="4" t="s">
        <v>102</v>
      </c>
      <c r="L2212" s="7">
        <v>33311.0</v>
      </c>
      <c r="M2212" s="4" t="s">
        <v>83</v>
      </c>
      <c r="N2212" s="4" t="s">
        <v>4072</v>
      </c>
      <c r="O2212" s="4" t="s">
        <v>39</v>
      </c>
      <c r="P2212" s="4" t="s">
        <v>40</v>
      </c>
      <c r="Q2212" s="4" t="s">
        <v>4073</v>
      </c>
      <c r="R2212" s="9">
        <v>85.8810290978681</v>
      </c>
      <c r="S2212" s="7">
        <v>1.0</v>
      </c>
      <c r="T2212" s="7">
        <v>0.2</v>
      </c>
      <c r="U2212" s="7">
        <v>10.7351286372335</v>
      </c>
      <c r="V2212" s="10" t="str">
        <f t="shared" si="1"/>
        <v>2016-11</v>
      </c>
    </row>
    <row r="2213">
      <c r="A2213" s="7">
        <v>2212.0</v>
      </c>
      <c r="B2213" s="4" t="s">
        <v>5249</v>
      </c>
      <c r="C2213" s="8">
        <v>42701.0</v>
      </c>
      <c r="D2213" s="8">
        <v>42707.0</v>
      </c>
      <c r="E2213" s="4" t="s">
        <v>26</v>
      </c>
      <c r="F2213" s="4" t="s">
        <v>1465</v>
      </c>
      <c r="G2213" s="4" t="s">
        <v>1466</v>
      </c>
      <c r="H2213" s="4" t="s">
        <v>46</v>
      </c>
      <c r="I2213" s="4" t="s">
        <v>30</v>
      </c>
      <c r="J2213" s="4" t="s">
        <v>2101</v>
      </c>
      <c r="K2213" s="4" t="s">
        <v>102</v>
      </c>
      <c r="L2213" s="7">
        <v>33311.0</v>
      </c>
      <c r="M2213" s="4" t="s">
        <v>83</v>
      </c>
      <c r="N2213" s="4" t="s">
        <v>5250</v>
      </c>
      <c r="O2213" s="4" t="s">
        <v>35</v>
      </c>
      <c r="P2213" s="4" t="s">
        <v>73</v>
      </c>
      <c r="Q2213" s="4" t="s">
        <v>1498</v>
      </c>
      <c r="R2213" s="9">
        <v>239.725587017562</v>
      </c>
      <c r="S2213" s="7">
        <v>7.0</v>
      </c>
      <c r="T2213" s="7">
        <v>0.45</v>
      </c>
      <c r="U2213" s="7">
        <v>-82.814293696976</v>
      </c>
      <c r="V2213" s="10" t="str">
        <f t="shared" si="1"/>
        <v>2016-11</v>
      </c>
    </row>
    <row r="2214">
      <c r="A2214" s="7">
        <v>2213.0</v>
      </c>
      <c r="B2214" s="4" t="s">
        <v>5251</v>
      </c>
      <c r="C2214" s="8">
        <v>42701.0</v>
      </c>
      <c r="D2214" s="8">
        <v>42705.0</v>
      </c>
      <c r="E2214" s="4" t="s">
        <v>26</v>
      </c>
      <c r="F2214" s="4" t="s">
        <v>1831</v>
      </c>
      <c r="G2214" s="4" t="s">
        <v>1832</v>
      </c>
      <c r="H2214" s="4" t="s">
        <v>46</v>
      </c>
      <c r="I2214" s="4" t="s">
        <v>30</v>
      </c>
      <c r="J2214" s="4" t="s">
        <v>1701</v>
      </c>
      <c r="K2214" s="4" t="s">
        <v>469</v>
      </c>
      <c r="L2214" s="7">
        <v>85023.0</v>
      </c>
      <c r="M2214" s="4" t="s">
        <v>49</v>
      </c>
      <c r="N2214" s="4" t="s">
        <v>2399</v>
      </c>
      <c r="O2214" s="4" t="s">
        <v>51</v>
      </c>
      <c r="P2214" s="4" t="s">
        <v>52</v>
      </c>
      <c r="Q2214" s="4" t="s">
        <v>2400</v>
      </c>
      <c r="R2214" s="9">
        <v>39.808</v>
      </c>
      <c r="S2214" s="7">
        <v>4.0</v>
      </c>
      <c r="T2214" s="7">
        <v>0.2</v>
      </c>
      <c r="U2214" s="7">
        <v>3.9808</v>
      </c>
      <c r="V2214" s="10" t="str">
        <f t="shared" si="1"/>
        <v>2016-11</v>
      </c>
    </row>
    <row r="2215">
      <c r="A2215" s="7">
        <v>2214.0</v>
      </c>
      <c r="B2215" s="4" t="s">
        <v>5252</v>
      </c>
      <c r="C2215" s="8">
        <v>42701.0</v>
      </c>
      <c r="D2215" s="8">
        <v>42704.0</v>
      </c>
      <c r="E2215" s="4" t="s">
        <v>43</v>
      </c>
      <c r="F2215" s="4" t="s">
        <v>5253</v>
      </c>
      <c r="G2215" s="4" t="s">
        <v>5254</v>
      </c>
      <c r="H2215" s="4" t="s">
        <v>46</v>
      </c>
      <c r="I2215" s="4" t="s">
        <v>30</v>
      </c>
      <c r="J2215" s="4" t="s">
        <v>5255</v>
      </c>
      <c r="K2215" s="4" t="s">
        <v>203</v>
      </c>
      <c r="L2215" s="7">
        <v>7017.0</v>
      </c>
      <c r="M2215" s="4" t="s">
        <v>33</v>
      </c>
      <c r="N2215" s="4" t="s">
        <v>5256</v>
      </c>
      <c r="O2215" s="4" t="s">
        <v>51</v>
      </c>
      <c r="P2215" s="4" t="s">
        <v>124</v>
      </c>
      <c r="Q2215" s="4" t="s">
        <v>5257</v>
      </c>
      <c r="R2215" s="9">
        <v>29.4506666666667</v>
      </c>
      <c r="S2215" s="7">
        <v>4.0</v>
      </c>
      <c r="T2215" s="7">
        <v>0.0</v>
      </c>
      <c r="U2215" s="7">
        <v>14.13632</v>
      </c>
      <c r="V2215" s="10" t="str">
        <f t="shared" si="1"/>
        <v>2016-11</v>
      </c>
    </row>
    <row r="2216">
      <c r="A2216" s="7">
        <v>2215.0</v>
      </c>
      <c r="B2216" s="4" t="s">
        <v>5252</v>
      </c>
      <c r="C2216" s="8">
        <v>42701.0</v>
      </c>
      <c r="D2216" s="8">
        <v>42704.0</v>
      </c>
      <c r="E2216" s="4" t="s">
        <v>43</v>
      </c>
      <c r="F2216" s="4" t="s">
        <v>5253</v>
      </c>
      <c r="G2216" s="4" t="s">
        <v>5254</v>
      </c>
      <c r="H2216" s="4" t="s">
        <v>46</v>
      </c>
      <c r="I2216" s="4" t="s">
        <v>30</v>
      </c>
      <c r="J2216" s="4" t="s">
        <v>5255</v>
      </c>
      <c r="K2216" s="4" t="s">
        <v>203</v>
      </c>
      <c r="L2216" s="7">
        <v>7017.0</v>
      </c>
      <c r="M2216" s="4" t="s">
        <v>33</v>
      </c>
      <c r="N2216" s="4" t="s">
        <v>5258</v>
      </c>
      <c r="O2216" s="4" t="s">
        <v>51</v>
      </c>
      <c r="P2216" s="4" t="s">
        <v>93</v>
      </c>
      <c r="Q2216" s="4" t="s">
        <v>5259</v>
      </c>
      <c r="R2216" s="9">
        <v>39.3698148148148</v>
      </c>
      <c r="S2216" s="7">
        <v>3.0</v>
      </c>
      <c r="T2216" s="7">
        <v>0.0</v>
      </c>
      <c r="U2216" s="7">
        <v>11.0235481481481</v>
      </c>
      <c r="V2216" s="10" t="str">
        <f t="shared" si="1"/>
        <v>2016-11</v>
      </c>
    </row>
    <row r="2217">
      <c r="A2217" s="7">
        <v>2216.0</v>
      </c>
      <c r="B2217" s="4" t="s">
        <v>5252</v>
      </c>
      <c r="C2217" s="8">
        <v>42701.0</v>
      </c>
      <c r="D2217" s="8">
        <v>42704.0</v>
      </c>
      <c r="E2217" s="4" t="s">
        <v>43</v>
      </c>
      <c r="F2217" s="4" t="s">
        <v>5253</v>
      </c>
      <c r="G2217" s="4" t="s">
        <v>5254</v>
      </c>
      <c r="H2217" s="4" t="s">
        <v>46</v>
      </c>
      <c r="I2217" s="4" t="s">
        <v>30</v>
      </c>
      <c r="J2217" s="4" t="s">
        <v>5255</v>
      </c>
      <c r="K2217" s="4" t="s">
        <v>203</v>
      </c>
      <c r="L2217" s="7">
        <v>7017.0</v>
      </c>
      <c r="M2217" s="4" t="s">
        <v>33</v>
      </c>
      <c r="N2217" s="4" t="s">
        <v>1499</v>
      </c>
      <c r="O2217" s="4" t="s">
        <v>51</v>
      </c>
      <c r="P2217" s="4" t="s">
        <v>124</v>
      </c>
      <c r="Q2217" s="4" t="s">
        <v>1500</v>
      </c>
      <c r="R2217" s="9">
        <v>232.867057613169</v>
      </c>
      <c r="S2217" s="7">
        <v>5.0</v>
      </c>
      <c r="T2217" s="7">
        <v>0.0</v>
      </c>
      <c r="U2217" s="7">
        <v>114.104858230453</v>
      </c>
      <c r="V2217" s="10" t="str">
        <f t="shared" si="1"/>
        <v>2016-11</v>
      </c>
    </row>
    <row r="2218">
      <c r="A2218" s="7">
        <v>2217.0</v>
      </c>
      <c r="B2218" s="4" t="s">
        <v>5252</v>
      </c>
      <c r="C2218" s="8">
        <v>42701.0</v>
      </c>
      <c r="D2218" s="8">
        <v>42704.0</v>
      </c>
      <c r="E2218" s="4" t="s">
        <v>43</v>
      </c>
      <c r="F2218" s="4" t="s">
        <v>5253</v>
      </c>
      <c r="G2218" s="4" t="s">
        <v>5254</v>
      </c>
      <c r="H2218" s="4" t="s">
        <v>46</v>
      </c>
      <c r="I2218" s="4" t="s">
        <v>30</v>
      </c>
      <c r="J2218" s="4" t="s">
        <v>5255</v>
      </c>
      <c r="K2218" s="4" t="s">
        <v>203</v>
      </c>
      <c r="L2218" s="7">
        <v>7017.0</v>
      </c>
      <c r="M2218" s="4" t="s">
        <v>33</v>
      </c>
      <c r="N2218" s="4" t="s">
        <v>1079</v>
      </c>
      <c r="O2218" s="4" t="s">
        <v>51</v>
      </c>
      <c r="P2218" s="4" t="s">
        <v>76</v>
      </c>
      <c r="Q2218" s="4" t="s">
        <v>1080</v>
      </c>
      <c r="R2218" s="9">
        <v>90.8403086419753</v>
      </c>
      <c r="S2218" s="7">
        <v>5.0</v>
      </c>
      <c r="T2218" s="7">
        <v>0.0</v>
      </c>
      <c r="U2218" s="7">
        <v>43.6033481481481</v>
      </c>
      <c r="V2218" s="10" t="str">
        <f t="shared" si="1"/>
        <v>2016-11</v>
      </c>
    </row>
    <row r="2219">
      <c r="A2219" s="7">
        <v>2218.0</v>
      </c>
      <c r="B2219" s="4" t="s">
        <v>5260</v>
      </c>
      <c r="C2219" s="8">
        <v>42702.0</v>
      </c>
      <c r="D2219" s="8">
        <v>42706.0</v>
      </c>
      <c r="E2219" s="4" t="s">
        <v>26</v>
      </c>
      <c r="F2219" s="4" t="s">
        <v>5261</v>
      </c>
      <c r="G2219" s="4" t="s">
        <v>5262</v>
      </c>
      <c r="H2219" s="4" t="s">
        <v>46</v>
      </c>
      <c r="I2219" s="4" t="s">
        <v>30</v>
      </c>
      <c r="J2219" s="4" t="s">
        <v>215</v>
      </c>
      <c r="K2219" s="4" t="s">
        <v>216</v>
      </c>
      <c r="L2219" s="7">
        <v>6824.0</v>
      </c>
      <c r="M2219" s="4" t="s">
        <v>33</v>
      </c>
      <c r="N2219" s="4" t="s">
        <v>1928</v>
      </c>
      <c r="O2219" s="4" t="s">
        <v>51</v>
      </c>
      <c r="P2219" s="4" t="s">
        <v>76</v>
      </c>
      <c r="Q2219" s="4" t="s">
        <v>1929</v>
      </c>
      <c r="R2219" s="9">
        <v>8.13823868312757</v>
      </c>
      <c r="S2219" s="7">
        <v>2.0</v>
      </c>
      <c r="T2219" s="7">
        <v>0.0</v>
      </c>
      <c r="U2219" s="7">
        <v>3.90635456790123</v>
      </c>
      <c r="V2219" s="10" t="str">
        <f t="shared" si="1"/>
        <v>2016-11</v>
      </c>
    </row>
    <row r="2220">
      <c r="A2220" s="7">
        <v>2219.0</v>
      </c>
      <c r="B2220" s="4" t="s">
        <v>5263</v>
      </c>
      <c r="C2220" s="8">
        <v>42702.0</v>
      </c>
      <c r="D2220" s="8">
        <v>42707.0</v>
      </c>
      <c r="E2220" s="4" t="s">
        <v>26</v>
      </c>
      <c r="F2220" s="4" t="s">
        <v>5264</v>
      </c>
      <c r="G2220" s="4" t="s">
        <v>5265</v>
      </c>
      <c r="H2220" s="4" t="s">
        <v>29</v>
      </c>
      <c r="I2220" s="4" t="s">
        <v>30</v>
      </c>
      <c r="J2220" s="4" t="s">
        <v>5266</v>
      </c>
      <c r="K2220" s="4" t="s">
        <v>102</v>
      </c>
      <c r="L2220" s="7">
        <v>32137.0</v>
      </c>
      <c r="M2220" s="4" t="s">
        <v>83</v>
      </c>
      <c r="N2220" s="4" t="s">
        <v>5267</v>
      </c>
      <c r="O2220" s="4" t="s">
        <v>51</v>
      </c>
      <c r="P2220" s="4" t="s">
        <v>76</v>
      </c>
      <c r="Q2220" s="4" t="s">
        <v>5268</v>
      </c>
      <c r="R2220" s="9">
        <v>5.37837221170776</v>
      </c>
      <c r="S2220" s="7">
        <v>6.0</v>
      </c>
      <c r="T2220" s="7">
        <v>0.7</v>
      </c>
      <c r="U2220" s="7">
        <v>-4.12341869564261</v>
      </c>
      <c r="V2220" s="10" t="str">
        <f t="shared" si="1"/>
        <v>2016-11</v>
      </c>
    </row>
    <row r="2221">
      <c r="A2221" s="7">
        <v>2220.0</v>
      </c>
      <c r="B2221" s="4" t="s">
        <v>5269</v>
      </c>
      <c r="C2221" s="8">
        <v>42702.0</v>
      </c>
      <c r="D2221" s="8">
        <v>42705.0</v>
      </c>
      <c r="E2221" s="4" t="s">
        <v>98</v>
      </c>
      <c r="F2221" s="4" t="s">
        <v>803</v>
      </c>
      <c r="G2221" s="4" t="s">
        <v>804</v>
      </c>
      <c r="H2221" s="4" t="s">
        <v>29</v>
      </c>
      <c r="I2221" s="4" t="s">
        <v>30</v>
      </c>
      <c r="J2221" s="4" t="s">
        <v>5270</v>
      </c>
      <c r="K2221" s="4" t="s">
        <v>255</v>
      </c>
      <c r="L2221" s="7">
        <v>30062.0</v>
      </c>
      <c r="M2221" s="4" t="s">
        <v>83</v>
      </c>
      <c r="N2221" s="4" t="s">
        <v>3925</v>
      </c>
      <c r="O2221" s="4" t="s">
        <v>35</v>
      </c>
      <c r="P2221" s="4" t="s">
        <v>263</v>
      </c>
      <c r="Q2221" s="4" t="s">
        <v>3926</v>
      </c>
      <c r="R2221" s="9">
        <v>134.68434488626</v>
      </c>
      <c r="S2221" s="7">
        <v>3.0</v>
      </c>
      <c r="T2221" s="7">
        <v>0.0</v>
      </c>
      <c r="U2221" s="7">
        <v>39.0584600170154</v>
      </c>
      <c r="V2221" s="10" t="str">
        <f t="shared" si="1"/>
        <v>2016-11</v>
      </c>
    </row>
    <row r="2222">
      <c r="A2222" s="7">
        <v>2221.0</v>
      </c>
      <c r="B2222" s="4" t="s">
        <v>5269</v>
      </c>
      <c r="C2222" s="8">
        <v>42702.0</v>
      </c>
      <c r="D2222" s="8">
        <v>42705.0</v>
      </c>
      <c r="E2222" s="4" t="s">
        <v>98</v>
      </c>
      <c r="F2222" s="4" t="s">
        <v>803</v>
      </c>
      <c r="G2222" s="4" t="s">
        <v>804</v>
      </c>
      <c r="H2222" s="4" t="s">
        <v>29</v>
      </c>
      <c r="I2222" s="4" t="s">
        <v>30</v>
      </c>
      <c r="J2222" s="4" t="s">
        <v>5270</v>
      </c>
      <c r="K2222" s="4" t="s">
        <v>255</v>
      </c>
      <c r="L2222" s="7">
        <v>30062.0</v>
      </c>
      <c r="M2222" s="4" t="s">
        <v>83</v>
      </c>
      <c r="N2222" s="4" t="s">
        <v>5271</v>
      </c>
      <c r="O2222" s="4" t="s">
        <v>39</v>
      </c>
      <c r="P2222" s="4" t="s">
        <v>61</v>
      </c>
      <c r="Q2222" s="4" t="s">
        <v>5272</v>
      </c>
      <c r="R2222" s="9">
        <v>74.7748904105733</v>
      </c>
      <c r="S2222" s="7">
        <v>6.0</v>
      </c>
      <c r="T2222" s="7">
        <v>0.0</v>
      </c>
      <c r="U2222" s="7">
        <v>4.4864934246344</v>
      </c>
      <c r="V2222" s="10" t="str">
        <f t="shared" si="1"/>
        <v>2016-11</v>
      </c>
    </row>
    <row r="2223">
      <c r="A2223" s="7">
        <v>2222.0</v>
      </c>
      <c r="B2223" s="4" t="s">
        <v>5269</v>
      </c>
      <c r="C2223" s="8">
        <v>42702.0</v>
      </c>
      <c r="D2223" s="8">
        <v>42705.0</v>
      </c>
      <c r="E2223" s="4" t="s">
        <v>98</v>
      </c>
      <c r="F2223" s="4" t="s">
        <v>803</v>
      </c>
      <c r="G2223" s="4" t="s">
        <v>804</v>
      </c>
      <c r="H2223" s="4" t="s">
        <v>29</v>
      </c>
      <c r="I2223" s="4" t="s">
        <v>30</v>
      </c>
      <c r="J2223" s="4" t="s">
        <v>5270</v>
      </c>
      <c r="K2223" s="4" t="s">
        <v>255</v>
      </c>
      <c r="L2223" s="7">
        <v>30062.0</v>
      </c>
      <c r="M2223" s="4" t="s">
        <v>83</v>
      </c>
      <c r="N2223" s="4" t="s">
        <v>5273</v>
      </c>
      <c r="O2223" s="4" t="s">
        <v>51</v>
      </c>
      <c r="P2223" s="4" t="s">
        <v>52</v>
      </c>
      <c r="Q2223" s="4" t="s">
        <v>5274</v>
      </c>
      <c r="R2223" s="9">
        <v>825.372304558644</v>
      </c>
      <c r="S2223" s="7">
        <v>3.0</v>
      </c>
      <c r="T2223" s="7">
        <v>0.0</v>
      </c>
      <c r="U2223" s="7">
        <v>41.2686152279322</v>
      </c>
      <c r="V2223" s="10" t="str">
        <f t="shared" si="1"/>
        <v>2016-11</v>
      </c>
    </row>
    <row r="2224">
      <c r="A2224" s="7">
        <v>2223.0</v>
      </c>
      <c r="B2224" s="4" t="s">
        <v>5269</v>
      </c>
      <c r="C2224" s="8">
        <v>42702.0</v>
      </c>
      <c r="D2224" s="8">
        <v>42705.0</v>
      </c>
      <c r="E2224" s="4" t="s">
        <v>98</v>
      </c>
      <c r="F2224" s="4" t="s">
        <v>803</v>
      </c>
      <c r="G2224" s="4" t="s">
        <v>804</v>
      </c>
      <c r="H2224" s="4" t="s">
        <v>29</v>
      </c>
      <c r="I2224" s="4" t="s">
        <v>30</v>
      </c>
      <c r="J2224" s="4" t="s">
        <v>5270</v>
      </c>
      <c r="K2224" s="4" t="s">
        <v>255</v>
      </c>
      <c r="L2224" s="7">
        <v>30062.0</v>
      </c>
      <c r="M2224" s="4" t="s">
        <v>83</v>
      </c>
      <c r="N2224" s="4" t="s">
        <v>5275</v>
      </c>
      <c r="O2224" s="4" t="s">
        <v>51</v>
      </c>
      <c r="P2224" s="4" t="s">
        <v>52</v>
      </c>
      <c r="Q2224" s="4" t="s">
        <v>5276</v>
      </c>
      <c r="R2224" s="9">
        <v>928.013753585544</v>
      </c>
      <c r="S2224" s="7">
        <v>6.0</v>
      </c>
      <c r="T2224" s="7">
        <v>0.0</v>
      </c>
      <c r="U2224" s="7">
        <v>232.003438396386</v>
      </c>
      <c r="V2224" s="10" t="str">
        <f t="shared" si="1"/>
        <v>2016-11</v>
      </c>
    </row>
    <row r="2225">
      <c r="A2225" s="7">
        <v>2224.0</v>
      </c>
      <c r="B2225" s="4" t="s">
        <v>5277</v>
      </c>
      <c r="C2225" s="8">
        <v>42702.0</v>
      </c>
      <c r="D2225" s="8">
        <v>42708.0</v>
      </c>
      <c r="E2225" s="4" t="s">
        <v>26</v>
      </c>
      <c r="F2225" s="4" t="s">
        <v>1230</v>
      </c>
      <c r="G2225" s="4" t="s">
        <v>1231</v>
      </c>
      <c r="H2225" s="4" t="s">
        <v>29</v>
      </c>
      <c r="I2225" s="4" t="s">
        <v>30</v>
      </c>
      <c r="J2225" s="4" t="s">
        <v>90</v>
      </c>
      <c r="K2225" s="4" t="s">
        <v>91</v>
      </c>
      <c r="L2225" s="7">
        <v>19140.0</v>
      </c>
      <c r="M2225" s="4" t="s">
        <v>33</v>
      </c>
      <c r="N2225" s="4" t="s">
        <v>2710</v>
      </c>
      <c r="O2225" s="4" t="s">
        <v>39</v>
      </c>
      <c r="P2225" s="4" t="s">
        <v>40</v>
      </c>
      <c r="Q2225" s="4" t="s">
        <v>2711</v>
      </c>
      <c r="R2225" s="9">
        <v>386.659540740741</v>
      </c>
      <c r="S2225" s="7">
        <v>3.0</v>
      </c>
      <c r="T2225" s="7">
        <v>0.4</v>
      </c>
      <c r="U2225" s="7">
        <v>-83.7762338271605</v>
      </c>
      <c r="V2225" s="10" t="str">
        <f t="shared" si="1"/>
        <v>2016-11</v>
      </c>
    </row>
    <row r="2226">
      <c r="A2226" s="7">
        <v>2225.0</v>
      </c>
      <c r="B2226" s="4" t="s">
        <v>5277</v>
      </c>
      <c r="C2226" s="8">
        <v>42702.0</v>
      </c>
      <c r="D2226" s="8">
        <v>42708.0</v>
      </c>
      <c r="E2226" s="4" t="s">
        <v>26</v>
      </c>
      <c r="F2226" s="4" t="s">
        <v>1230</v>
      </c>
      <c r="G2226" s="4" t="s">
        <v>1231</v>
      </c>
      <c r="H2226" s="4" t="s">
        <v>29</v>
      </c>
      <c r="I2226" s="4" t="s">
        <v>30</v>
      </c>
      <c r="J2226" s="4" t="s">
        <v>90</v>
      </c>
      <c r="K2226" s="4" t="s">
        <v>91</v>
      </c>
      <c r="L2226" s="7">
        <v>19140.0</v>
      </c>
      <c r="M2226" s="4" t="s">
        <v>33</v>
      </c>
      <c r="N2226" s="4" t="s">
        <v>2776</v>
      </c>
      <c r="O2226" s="4" t="s">
        <v>51</v>
      </c>
      <c r="P2226" s="4" t="s">
        <v>272</v>
      </c>
      <c r="Q2226" s="4" t="s">
        <v>2777</v>
      </c>
      <c r="R2226" s="9">
        <v>14.4033185185185</v>
      </c>
      <c r="S2226" s="7">
        <v>8.0</v>
      </c>
      <c r="T2226" s="7">
        <v>0.2</v>
      </c>
      <c r="U2226" s="7">
        <v>3.06070518518519</v>
      </c>
      <c r="V2226" s="10" t="str">
        <f t="shared" si="1"/>
        <v>2016-11</v>
      </c>
    </row>
    <row r="2227">
      <c r="A2227" s="7">
        <v>2226.0</v>
      </c>
      <c r="B2227" s="4" t="s">
        <v>5277</v>
      </c>
      <c r="C2227" s="8">
        <v>42702.0</v>
      </c>
      <c r="D2227" s="8">
        <v>42708.0</v>
      </c>
      <c r="E2227" s="4" t="s">
        <v>26</v>
      </c>
      <c r="F2227" s="4" t="s">
        <v>1230</v>
      </c>
      <c r="G2227" s="4" t="s">
        <v>1231</v>
      </c>
      <c r="H2227" s="4" t="s">
        <v>29</v>
      </c>
      <c r="I2227" s="4" t="s">
        <v>30</v>
      </c>
      <c r="J2227" s="4" t="s">
        <v>90</v>
      </c>
      <c r="K2227" s="4" t="s">
        <v>91</v>
      </c>
      <c r="L2227" s="7">
        <v>19140.0</v>
      </c>
      <c r="M2227" s="4" t="s">
        <v>33</v>
      </c>
      <c r="N2227" s="4" t="s">
        <v>3789</v>
      </c>
      <c r="O2227" s="4" t="s">
        <v>51</v>
      </c>
      <c r="P2227" s="4" t="s">
        <v>76</v>
      </c>
      <c r="Q2227" s="4" t="s">
        <v>3790</v>
      </c>
      <c r="R2227" s="9">
        <v>7.82907654320988</v>
      </c>
      <c r="S2227" s="7">
        <v>2.0</v>
      </c>
      <c r="T2227" s="7">
        <v>0.7</v>
      </c>
      <c r="U2227" s="7">
        <v>-5.74132279835391</v>
      </c>
      <c r="V2227" s="10" t="str">
        <f t="shared" si="1"/>
        <v>2016-11</v>
      </c>
    </row>
    <row r="2228">
      <c r="A2228" s="7">
        <v>2227.0</v>
      </c>
      <c r="B2228" s="4" t="s">
        <v>5277</v>
      </c>
      <c r="C2228" s="8">
        <v>42702.0</v>
      </c>
      <c r="D2228" s="8">
        <v>42708.0</v>
      </c>
      <c r="E2228" s="4" t="s">
        <v>26</v>
      </c>
      <c r="F2228" s="4" t="s">
        <v>1230</v>
      </c>
      <c r="G2228" s="4" t="s">
        <v>1231</v>
      </c>
      <c r="H2228" s="4" t="s">
        <v>29</v>
      </c>
      <c r="I2228" s="4" t="s">
        <v>30</v>
      </c>
      <c r="J2228" s="4" t="s">
        <v>90</v>
      </c>
      <c r="K2228" s="4" t="s">
        <v>91</v>
      </c>
      <c r="L2228" s="7">
        <v>19140.0</v>
      </c>
      <c r="M2228" s="4" t="s">
        <v>33</v>
      </c>
      <c r="N2228" s="4" t="s">
        <v>5278</v>
      </c>
      <c r="O2228" s="4" t="s">
        <v>51</v>
      </c>
      <c r="P2228" s="4" t="s">
        <v>52</v>
      </c>
      <c r="Q2228" s="4" t="s">
        <v>5279</v>
      </c>
      <c r="R2228" s="9">
        <v>36.9903407407407</v>
      </c>
      <c r="S2228" s="7">
        <v>2.0</v>
      </c>
      <c r="T2228" s="7">
        <v>0.2</v>
      </c>
      <c r="U2228" s="7">
        <v>-8.78520592592593</v>
      </c>
      <c r="V2228" s="10" t="str">
        <f t="shared" si="1"/>
        <v>2016-11</v>
      </c>
    </row>
    <row r="2229">
      <c r="A2229" s="7">
        <v>2228.0</v>
      </c>
      <c r="B2229" s="4" t="s">
        <v>5277</v>
      </c>
      <c r="C2229" s="8">
        <v>42702.0</v>
      </c>
      <c r="D2229" s="8">
        <v>42708.0</v>
      </c>
      <c r="E2229" s="4" t="s">
        <v>26</v>
      </c>
      <c r="F2229" s="4" t="s">
        <v>1230</v>
      </c>
      <c r="G2229" s="4" t="s">
        <v>1231</v>
      </c>
      <c r="H2229" s="4" t="s">
        <v>29</v>
      </c>
      <c r="I2229" s="4" t="s">
        <v>30</v>
      </c>
      <c r="J2229" s="4" t="s">
        <v>90</v>
      </c>
      <c r="K2229" s="4" t="s">
        <v>91</v>
      </c>
      <c r="L2229" s="7">
        <v>19140.0</v>
      </c>
      <c r="M2229" s="4" t="s">
        <v>33</v>
      </c>
      <c r="N2229" s="4" t="s">
        <v>900</v>
      </c>
      <c r="O2229" s="4" t="s">
        <v>35</v>
      </c>
      <c r="P2229" s="4" t="s">
        <v>263</v>
      </c>
      <c r="Q2229" s="4" t="s">
        <v>901</v>
      </c>
      <c r="R2229" s="9">
        <v>395.320627160494</v>
      </c>
      <c r="S2229" s="7">
        <v>7.0</v>
      </c>
      <c r="T2229" s="7">
        <v>0.3</v>
      </c>
      <c r="U2229" s="7">
        <v>-28.237187654321</v>
      </c>
      <c r="V2229" s="10" t="str">
        <f t="shared" si="1"/>
        <v>2016-11</v>
      </c>
    </row>
    <row r="2230">
      <c r="A2230" s="7">
        <v>2229.0</v>
      </c>
      <c r="B2230" s="4" t="s">
        <v>5280</v>
      </c>
      <c r="C2230" s="8">
        <v>42703.0</v>
      </c>
      <c r="D2230" s="8">
        <v>42705.0</v>
      </c>
      <c r="E2230" s="4" t="s">
        <v>98</v>
      </c>
      <c r="F2230" s="4" t="s">
        <v>5281</v>
      </c>
      <c r="G2230" s="4" t="s">
        <v>5282</v>
      </c>
      <c r="H2230" s="4" t="s">
        <v>29</v>
      </c>
      <c r="I2230" s="4" t="s">
        <v>30</v>
      </c>
      <c r="J2230" s="4" t="s">
        <v>408</v>
      </c>
      <c r="K2230" s="4" t="s">
        <v>58</v>
      </c>
      <c r="L2230" s="7">
        <v>75217.0</v>
      </c>
      <c r="M2230" s="4" t="s">
        <v>59</v>
      </c>
      <c r="N2230" s="4" t="s">
        <v>5283</v>
      </c>
      <c r="O2230" s="4" t="s">
        <v>39</v>
      </c>
      <c r="P2230" s="4" t="s">
        <v>61</v>
      </c>
      <c r="Q2230" s="4" t="s">
        <v>5284</v>
      </c>
      <c r="R2230" s="9">
        <v>66.4211555555556</v>
      </c>
      <c r="S2230" s="7">
        <v>2.0</v>
      </c>
      <c r="T2230" s="7">
        <v>0.2</v>
      </c>
      <c r="U2230" s="7">
        <v>19.0960822222222</v>
      </c>
      <c r="V2230" s="10" t="str">
        <f t="shared" si="1"/>
        <v>2016-11</v>
      </c>
    </row>
    <row r="2231">
      <c r="A2231" s="7">
        <v>2230.0</v>
      </c>
      <c r="B2231" s="4" t="s">
        <v>5285</v>
      </c>
      <c r="C2231" s="8">
        <v>42703.0</v>
      </c>
      <c r="D2231" s="8">
        <v>42708.0</v>
      </c>
      <c r="E2231" s="4" t="s">
        <v>98</v>
      </c>
      <c r="F2231" s="4" t="s">
        <v>4441</v>
      </c>
      <c r="G2231" s="4" t="s">
        <v>4442</v>
      </c>
      <c r="H2231" s="4" t="s">
        <v>112</v>
      </c>
      <c r="I2231" s="4" t="s">
        <v>30</v>
      </c>
      <c r="J2231" s="4" t="s">
        <v>1721</v>
      </c>
      <c r="K2231" s="4" t="s">
        <v>385</v>
      </c>
      <c r="L2231" s="7">
        <v>60505.0</v>
      </c>
      <c r="M2231" s="4" t="s">
        <v>59</v>
      </c>
      <c r="N2231" s="4" t="s">
        <v>3322</v>
      </c>
      <c r="O2231" s="4" t="s">
        <v>35</v>
      </c>
      <c r="P2231" s="4" t="s">
        <v>121</v>
      </c>
      <c r="Q2231" s="4" t="s">
        <v>3323</v>
      </c>
      <c r="R2231" s="9">
        <v>275.363081481481</v>
      </c>
      <c r="S2231" s="7">
        <v>4.0</v>
      </c>
      <c r="T2231" s="7">
        <v>0.6</v>
      </c>
      <c r="U2231" s="7">
        <v>-344.203851851852</v>
      </c>
      <c r="V2231" s="10" t="str">
        <f t="shared" si="1"/>
        <v>2016-11</v>
      </c>
    </row>
    <row r="2232">
      <c r="A2232" s="7">
        <v>2231.0</v>
      </c>
      <c r="B2232" s="4" t="s">
        <v>5286</v>
      </c>
      <c r="C2232" s="8">
        <v>42704.0</v>
      </c>
      <c r="D2232" s="8">
        <v>42704.0</v>
      </c>
      <c r="E2232" s="4" t="s">
        <v>212</v>
      </c>
      <c r="F2232" s="4" t="s">
        <v>1214</v>
      </c>
      <c r="G2232" s="4" t="s">
        <v>1215</v>
      </c>
      <c r="H2232" s="4" t="s">
        <v>46</v>
      </c>
      <c r="I2232" s="4" t="s">
        <v>30</v>
      </c>
      <c r="J2232" s="4" t="s">
        <v>5287</v>
      </c>
      <c r="K2232" s="4" t="s">
        <v>82</v>
      </c>
      <c r="L2232" s="7">
        <v>28601.0</v>
      </c>
      <c r="M2232" s="4" t="s">
        <v>83</v>
      </c>
      <c r="N2232" s="4" t="s">
        <v>65</v>
      </c>
      <c r="O2232" s="4" t="s">
        <v>39</v>
      </c>
      <c r="P2232" s="4" t="s">
        <v>40</v>
      </c>
      <c r="Q2232" s="4" t="s">
        <v>66</v>
      </c>
      <c r="R2232" s="9">
        <v>26.5375276893536</v>
      </c>
      <c r="S2232" s="7">
        <v>1.0</v>
      </c>
      <c r="T2232" s="7">
        <v>0.2</v>
      </c>
      <c r="U2232" s="7">
        <v>1.99031457670152</v>
      </c>
      <c r="V2232" s="10" t="str">
        <f t="shared" si="1"/>
        <v>2016-11</v>
      </c>
    </row>
    <row r="2233">
      <c r="A2233" s="7">
        <v>2232.0</v>
      </c>
      <c r="B2233" s="4" t="s">
        <v>5288</v>
      </c>
      <c r="C2233" s="8">
        <v>42704.0</v>
      </c>
      <c r="D2233" s="8">
        <v>42710.0</v>
      </c>
      <c r="E2233" s="4" t="s">
        <v>26</v>
      </c>
      <c r="F2233" s="4" t="s">
        <v>5289</v>
      </c>
      <c r="G2233" s="4" t="s">
        <v>5290</v>
      </c>
      <c r="H2233" s="4" t="s">
        <v>46</v>
      </c>
      <c r="I2233" s="4" t="s">
        <v>30</v>
      </c>
      <c r="J2233" s="4" t="s">
        <v>1461</v>
      </c>
      <c r="K2233" s="4" t="s">
        <v>884</v>
      </c>
      <c r="L2233" s="7">
        <v>48227.0</v>
      </c>
      <c r="M2233" s="4" t="s">
        <v>59</v>
      </c>
      <c r="N2233" s="4" t="s">
        <v>4278</v>
      </c>
      <c r="O2233" s="4" t="s">
        <v>51</v>
      </c>
      <c r="P2233" s="4" t="s">
        <v>124</v>
      </c>
      <c r="Q2233" s="4" t="s">
        <v>4279</v>
      </c>
      <c r="R2233" s="9">
        <v>37.9452839506173</v>
      </c>
      <c r="S2233" s="7">
        <v>4.0</v>
      </c>
      <c r="T2233" s="7">
        <v>0.0</v>
      </c>
      <c r="U2233" s="7">
        <v>18.9726419753086</v>
      </c>
      <c r="V2233" s="10" t="str">
        <f t="shared" si="1"/>
        <v>2016-11</v>
      </c>
    </row>
    <row r="2234">
      <c r="A2234" s="7">
        <v>2233.0</v>
      </c>
      <c r="B2234" s="4" t="s">
        <v>5288</v>
      </c>
      <c r="C2234" s="8">
        <v>42704.0</v>
      </c>
      <c r="D2234" s="8">
        <v>42710.0</v>
      </c>
      <c r="E2234" s="4" t="s">
        <v>26</v>
      </c>
      <c r="F2234" s="4" t="s">
        <v>5289</v>
      </c>
      <c r="G2234" s="4" t="s">
        <v>5290</v>
      </c>
      <c r="H2234" s="4" t="s">
        <v>46</v>
      </c>
      <c r="I2234" s="4" t="s">
        <v>30</v>
      </c>
      <c r="J2234" s="4" t="s">
        <v>1461</v>
      </c>
      <c r="K2234" s="4" t="s">
        <v>884</v>
      </c>
      <c r="L2234" s="7">
        <v>48227.0</v>
      </c>
      <c r="M2234" s="4" t="s">
        <v>59</v>
      </c>
      <c r="N2234" s="4" t="s">
        <v>1408</v>
      </c>
      <c r="O2234" s="4" t="s">
        <v>51</v>
      </c>
      <c r="P2234" s="4" t="s">
        <v>124</v>
      </c>
      <c r="Q2234" s="4" t="s">
        <v>1409</v>
      </c>
      <c r="R2234" s="9">
        <v>15.65129218107</v>
      </c>
      <c r="S2234" s="7">
        <v>2.0</v>
      </c>
      <c r="T2234" s="7">
        <v>0.0</v>
      </c>
      <c r="U2234" s="7">
        <v>7.19959440329218</v>
      </c>
      <c r="V2234" s="10" t="str">
        <f t="shared" si="1"/>
        <v>2016-11</v>
      </c>
    </row>
    <row r="2235">
      <c r="A2235" s="7">
        <v>2234.0</v>
      </c>
      <c r="B2235" s="4" t="s">
        <v>5288</v>
      </c>
      <c r="C2235" s="8">
        <v>42704.0</v>
      </c>
      <c r="D2235" s="8">
        <v>42710.0</v>
      </c>
      <c r="E2235" s="4" t="s">
        <v>26</v>
      </c>
      <c r="F2235" s="4" t="s">
        <v>5289</v>
      </c>
      <c r="G2235" s="4" t="s">
        <v>5290</v>
      </c>
      <c r="H2235" s="4" t="s">
        <v>46</v>
      </c>
      <c r="I2235" s="4" t="s">
        <v>30</v>
      </c>
      <c r="J2235" s="4" t="s">
        <v>1461</v>
      </c>
      <c r="K2235" s="4" t="s">
        <v>884</v>
      </c>
      <c r="L2235" s="7">
        <v>48227.0</v>
      </c>
      <c r="M2235" s="4" t="s">
        <v>59</v>
      </c>
      <c r="N2235" s="4" t="s">
        <v>4286</v>
      </c>
      <c r="O2235" s="4" t="s">
        <v>51</v>
      </c>
      <c r="P2235" s="4" t="s">
        <v>52</v>
      </c>
      <c r="Q2235" s="4" t="s">
        <v>4287</v>
      </c>
      <c r="R2235" s="9">
        <v>565.152691358025</v>
      </c>
      <c r="S2235" s="7">
        <v>7.0</v>
      </c>
      <c r="T2235" s="7">
        <v>0.0</v>
      </c>
      <c r="U2235" s="7">
        <v>28.2576345679012</v>
      </c>
      <c r="V2235" s="10" t="str">
        <f t="shared" si="1"/>
        <v>2016-11</v>
      </c>
    </row>
    <row r="2236">
      <c r="A2236" s="7">
        <v>2235.0</v>
      </c>
      <c r="B2236" s="4" t="s">
        <v>5288</v>
      </c>
      <c r="C2236" s="8">
        <v>42704.0</v>
      </c>
      <c r="D2236" s="8">
        <v>42710.0</v>
      </c>
      <c r="E2236" s="4" t="s">
        <v>26</v>
      </c>
      <c r="F2236" s="4" t="s">
        <v>5289</v>
      </c>
      <c r="G2236" s="4" t="s">
        <v>5290</v>
      </c>
      <c r="H2236" s="4" t="s">
        <v>46</v>
      </c>
      <c r="I2236" s="4" t="s">
        <v>30</v>
      </c>
      <c r="J2236" s="4" t="s">
        <v>1461</v>
      </c>
      <c r="K2236" s="4" t="s">
        <v>884</v>
      </c>
      <c r="L2236" s="7">
        <v>48227.0</v>
      </c>
      <c r="M2236" s="4" t="s">
        <v>59</v>
      </c>
      <c r="N2236" s="4" t="s">
        <v>4353</v>
      </c>
      <c r="O2236" s="4" t="s">
        <v>35</v>
      </c>
      <c r="P2236" s="4" t="s">
        <v>263</v>
      </c>
      <c r="Q2236" s="4" t="s">
        <v>4354</v>
      </c>
      <c r="R2236" s="9">
        <v>443.570814814815</v>
      </c>
      <c r="S2236" s="7">
        <v>3.0</v>
      </c>
      <c r="T2236" s="7">
        <v>0.0</v>
      </c>
      <c r="U2236" s="7">
        <v>39.9213733333333</v>
      </c>
      <c r="V2236" s="10" t="str">
        <f t="shared" si="1"/>
        <v>2016-11</v>
      </c>
    </row>
    <row r="2237">
      <c r="A2237" s="7">
        <v>2236.0</v>
      </c>
      <c r="B2237" s="4" t="s">
        <v>5291</v>
      </c>
      <c r="C2237" s="8">
        <v>42705.0</v>
      </c>
      <c r="D2237" s="8">
        <v>42708.0</v>
      </c>
      <c r="E2237" s="4" t="s">
        <v>98</v>
      </c>
      <c r="F2237" s="4" t="s">
        <v>1093</v>
      </c>
      <c r="G2237" s="4" t="s">
        <v>1094</v>
      </c>
      <c r="H2237" s="4" t="s">
        <v>46</v>
      </c>
      <c r="I2237" s="4" t="s">
        <v>30</v>
      </c>
      <c r="J2237" s="4" t="s">
        <v>2717</v>
      </c>
      <c r="K2237" s="4" t="s">
        <v>937</v>
      </c>
      <c r="L2237" s="7">
        <v>55901.0</v>
      </c>
      <c r="M2237" s="4" t="s">
        <v>59</v>
      </c>
      <c r="N2237" s="4" t="s">
        <v>2147</v>
      </c>
      <c r="O2237" s="4" t="s">
        <v>51</v>
      </c>
      <c r="P2237" s="4" t="s">
        <v>124</v>
      </c>
      <c r="Q2237" s="4" t="s">
        <v>2148</v>
      </c>
      <c r="R2237" s="9">
        <v>27.2176131687243</v>
      </c>
      <c r="S2237" s="7">
        <v>4.0</v>
      </c>
      <c r="T2237" s="7">
        <v>0.0</v>
      </c>
      <c r="U2237" s="7">
        <v>13.3366304526749</v>
      </c>
      <c r="V2237" s="10" t="str">
        <f t="shared" si="1"/>
        <v>2016-12</v>
      </c>
    </row>
    <row r="2238">
      <c r="A2238" s="7">
        <v>2237.0</v>
      </c>
      <c r="B2238" s="4" t="s">
        <v>5292</v>
      </c>
      <c r="C2238" s="8">
        <v>42705.0</v>
      </c>
      <c r="D2238" s="8">
        <v>42709.0</v>
      </c>
      <c r="E2238" s="4" t="s">
        <v>26</v>
      </c>
      <c r="F2238" s="4" t="s">
        <v>4484</v>
      </c>
      <c r="G2238" s="4" t="s">
        <v>4485</v>
      </c>
      <c r="H2238" s="4" t="s">
        <v>46</v>
      </c>
      <c r="I2238" s="4" t="s">
        <v>30</v>
      </c>
      <c r="J2238" s="4" t="s">
        <v>475</v>
      </c>
      <c r="K2238" s="4" t="s">
        <v>32</v>
      </c>
      <c r="L2238" s="7">
        <v>20852.0</v>
      </c>
      <c r="M2238" s="4" t="s">
        <v>33</v>
      </c>
      <c r="N2238" s="4" t="s">
        <v>545</v>
      </c>
      <c r="O2238" s="4" t="s">
        <v>35</v>
      </c>
      <c r="P2238" s="4" t="s">
        <v>263</v>
      </c>
      <c r="Q2238" s="4" t="s">
        <v>546</v>
      </c>
      <c r="R2238" s="9">
        <v>196.280864197531</v>
      </c>
      <c r="S2238" s="7">
        <v>2.0</v>
      </c>
      <c r="T2238" s="7">
        <v>0.0</v>
      </c>
      <c r="U2238" s="7">
        <v>58.8842592592593</v>
      </c>
      <c r="V2238" s="10" t="str">
        <f t="shared" si="1"/>
        <v>2016-12</v>
      </c>
    </row>
    <row r="2239">
      <c r="A2239" s="7">
        <v>2238.0</v>
      </c>
      <c r="B2239" s="4" t="s">
        <v>5292</v>
      </c>
      <c r="C2239" s="8">
        <v>42705.0</v>
      </c>
      <c r="D2239" s="8">
        <v>42709.0</v>
      </c>
      <c r="E2239" s="4" t="s">
        <v>26</v>
      </c>
      <c r="F2239" s="4" t="s">
        <v>4484</v>
      </c>
      <c r="G2239" s="4" t="s">
        <v>4485</v>
      </c>
      <c r="H2239" s="4" t="s">
        <v>46</v>
      </c>
      <c r="I2239" s="4" t="s">
        <v>30</v>
      </c>
      <c r="J2239" s="4" t="s">
        <v>475</v>
      </c>
      <c r="K2239" s="4" t="s">
        <v>32</v>
      </c>
      <c r="L2239" s="7">
        <v>20852.0</v>
      </c>
      <c r="M2239" s="4" t="s">
        <v>33</v>
      </c>
      <c r="N2239" s="4" t="s">
        <v>5293</v>
      </c>
      <c r="O2239" s="4" t="s">
        <v>39</v>
      </c>
      <c r="P2239" s="4" t="s">
        <v>40</v>
      </c>
      <c r="Q2239" s="4" t="s">
        <v>5294</v>
      </c>
      <c r="R2239" s="9">
        <v>204.780679012346</v>
      </c>
      <c r="S2239" s="7">
        <v>3.0</v>
      </c>
      <c r="T2239" s="7">
        <v>0.0</v>
      </c>
      <c r="U2239" s="7">
        <v>51.1951697530864</v>
      </c>
      <c r="V2239" s="10" t="str">
        <f t="shared" si="1"/>
        <v>2016-12</v>
      </c>
    </row>
    <row r="2240">
      <c r="A2240" s="7">
        <v>2239.0</v>
      </c>
      <c r="B2240" s="4" t="s">
        <v>5295</v>
      </c>
      <c r="C2240" s="8">
        <v>42705.0</v>
      </c>
      <c r="D2240" s="8">
        <v>42711.0</v>
      </c>
      <c r="E2240" s="4" t="s">
        <v>26</v>
      </c>
      <c r="F2240" s="4" t="s">
        <v>809</v>
      </c>
      <c r="G2240" s="4" t="s">
        <v>810</v>
      </c>
      <c r="H2240" s="4" t="s">
        <v>46</v>
      </c>
      <c r="I2240" s="4" t="s">
        <v>30</v>
      </c>
      <c r="J2240" s="4" t="s">
        <v>461</v>
      </c>
      <c r="K2240" s="4" t="s">
        <v>766</v>
      </c>
      <c r="L2240" s="7">
        <v>47374.0</v>
      </c>
      <c r="M2240" s="4" t="s">
        <v>59</v>
      </c>
      <c r="N2240" s="4" t="s">
        <v>4642</v>
      </c>
      <c r="O2240" s="4" t="s">
        <v>35</v>
      </c>
      <c r="P2240" s="4" t="s">
        <v>121</v>
      </c>
      <c r="Q2240" s="4" t="s">
        <v>4643</v>
      </c>
      <c r="R2240" s="9">
        <v>19.6963580246914</v>
      </c>
      <c r="S2240" s="7">
        <v>3.0</v>
      </c>
      <c r="T2240" s="7">
        <v>0.0</v>
      </c>
      <c r="U2240" s="7">
        <v>5.90890740740741</v>
      </c>
      <c r="V2240" s="10" t="str">
        <f t="shared" si="1"/>
        <v>2016-12</v>
      </c>
    </row>
    <row r="2241">
      <c r="A2241" s="7">
        <v>2240.0</v>
      </c>
      <c r="B2241" s="4" t="s">
        <v>5296</v>
      </c>
      <c r="C2241" s="8">
        <v>42705.0</v>
      </c>
      <c r="D2241" s="8">
        <v>42710.0</v>
      </c>
      <c r="E2241" s="4" t="s">
        <v>26</v>
      </c>
      <c r="F2241" s="4" t="s">
        <v>5089</v>
      </c>
      <c r="G2241" s="4" t="s">
        <v>5090</v>
      </c>
      <c r="H2241" s="4" t="s">
        <v>46</v>
      </c>
      <c r="I2241" s="4" t="s">
        <v>30</v>
      </c>
      <c r="J2241" s="4" t="s">
        <v>3840</v>
      </c>
      <c r="K2241" s="4" t="s">
        <v>518</v>
      </c>
      <c r="L2241" s="7">
        <v>37918.0</v>
      </c>
      <c r="M2241" s="4" t="s">
        <v>83</v>
      </c>
      <c r="N2241" s="4" t="s">
        <v>2401</v>
      </c>
      <c r="O2241" s="4" t="s">
        <v>51</v>
      </c>
      <c r="P2241" s="4" t="s">
        <v>93</v>
      </c>
      <c r="Q2241" s="4" t="s">
        <v>2402</v>
      </c>
      <c r="R2241" s="9">
        <v>3.4456066191132</v>
      </c>
      <c r="S2241" s="7">
        <v>2.0</v>
      </c>
      <c r="T2241" s="7">
        <v>0.2</v>
      </c>
      <c r="U2241" s="7">
        <v>0.301490579172405</v>
      </c>
      <c r="V2241" s="10" t="str">
        <f t="shared" si="1"/>
        <v>2016-12</v>
      </c>
    </row>
    <row r="2242">
      <c r="A2242" s="7">
        <v>2241.0</v>
      </c>
      <c r="B2242" s="4" t="s">
        <v>5297</v>
      </c>
      <c r="C2242" s="8">
        <v>42705.0</v>
      </c>
      <c r="D2242" s="8">
        <v>42709.0</v>
      </c>
      <c r="E2242" s="4" t="s">
        <v>26</v>
      </c>
      <c r="F2242" s="4" t="s">
        <v>5298</v>
      </c>
      <c r="G2242" s="4" t="s">
        <v>5299</v>
      </c>
      <c r="H2242" s="4" t="s">
        <v>46</v>
      </c>
      <c r="I2242" s="4" t="s">
        <v>30</v>
      </c>
      <c r="J2242" s="4" t="s">
        <v>362</v>
      </c>
      <c r="K2242" s="4" t="s">
        <v>48</v>
      </c>
      <c r="L2242" s="7">
        <v>94122.0</v>
      </c>
      <c r="M2242" s="4" t="s">
        <v>49</v>
      </c>
      <c r="N2242" s="4" t="s">
        <v>1056</v>
      </c>
      <c r="O2242" s="4" t="s">
        <v>35</v>
      </c>
      <c r="P2242" s="4" t="s">
        <v>121</v>
      </c>
      <c r="Q2242" s="4" t="s">
        <v>1057</v>
      </c>
      <c r="R2242" s="9">
        <v>16.74</v>
      </c>
      <c r="S2242" s="7">
        <v>2.0</v>
      </c>
      <c r="T2242" s="7">
        <v>0.0</v>
      </c>
      <c r="U2242" s="7">
        <v>4.3524</v>
      </c>
      <c r="V2242" s="10" t="str">
        <f t="shared" si="1"/>
        <v>2016-12</v>
      </c>
    </row>
    <row r="2243">
      <c r="A2243" s="7">
        <v>2242.0</v>
      </c>
      <c r="B2243" s="4" t="s">
        <v>5300</v>
      </c>
      <c r="C2243" s="8">
        <v>42705.0</v>
      </c>
      <c r="D2243" s="8">
        <v>42709.0</v>
      </c>
      <c r="E2243" s="4" t="s">
        <v>98</v>
      </c>
      <c r="F2243" s="4" t="s">
        <v>5112</v>
      </c>
      <c r="G2243" s="4" t="s">
        <v>5113</v>
      </c>
      <c r="H2243" s="4" t="s">
        <v>46</v>
      </c>
      <c r="I2243" s="4" t="s">
        <v>30</v>
      </c>
      <c r="J2243" s="4" t="s">
        <v>215</v>
      </c>
      <c r="K2243" s="4" t="s">
        <v>216</v>
      </c>
      <c r="L2243" s="7">
        <v>6824.0</v>
      </c>
      <c r="M2243" s="4" t="s">
        <v>33</v>
      </c>
      <c r="N2243" s="4" t="s">
        <v>139</v>
      </c>
      <c r="O2243" s="4" t="s">
        <v>51</v>
      </c>
      <c r="P2243" s="4" t="s">
        <v>76</v>
      </c>
      <c r="Q2243" s="4" t="s">
        <v>140</v>
      </c>
      <c r="R2243" s="9">
        <v>100.222716049383</v>
      </c>
      <c r="S2243" s="7">
        <v>6.0</v>
      </c>
      <c r="T2243" s="7">
        <v>0.0</v>
      </c>
      <c r="U2243" s="7">
        <v>46.102449382716</v>
      </c>
      <c r="V2243" s="10" t="str">
        <f t="shared" si="1"/>
        <v>2016-12</v>
      </c>
    </row>
    <row r="2244">
      <c r="A2244" s="7">
        <v>2243.0</v>
      </c>
      <c r="B2244" s="4" t="s">
        <v>5300</v>
      </c>
      <c r="C2244" s="8">
        <v>42705.0</v>
      </c>
      <c r="D2244" s="8">
        <v>42709.0</v>
      </c>
      <c r="E2244" s="4" t="s">
        <v>98</v>
      </c>
      <c r="F2244" s="4" t="s">
        <v>5112</v>
      </c>
      <c r="G2244" s="4" t="s">
        <v>5113</v>
      </c>
      <c r="H2244" s="4" t="s">
        <v>46</v>
      </c>
      <c r="I2244" s="4" t="s">
        <v>30</v>
      </c>
      <c r="J2244" s="4" t="s">
        <v>215</v>
      </c>
      <c r="K2244" s="4" t="s">
        <v>216</v>
      </c>
      <c r="L2244" s="7">
        <v>6824.0</v>
      </c>
      <c r="M2244" s="4" t="s">
        <v>33</v>
      </c>
      <c r="N2244" s="4" t="s">
        <v>4956</v>
      </c>
      <c r="O2244" s="4" t="s">
        <v>35</v>
      </c>
      <c r="P2244" s="4" t="s">
        <v>263</v>
      </c>
      <c r="Q2244" s="4" t="s">
        <v>4957</v>
      </c>
      <c r="R2244" s="9">
        <v>855.57975308642</v>
      </c>
      <c r="S2244" s="7">
        <v>4.0</v>
      </c>
      <c r="T2244" s="7">
        <v>0.0</v>
      </c>
      <c r="U2244" s="7">
        <v>171.115950617284</v>
      </c>
      <c r="V2244" s="10" t="str">
        <f t="shared" si="1"/>
        <v>2016-12</v>
      </c>
    </row>
    <row r="2245">
      <c r="A2245" s="7">
        <v>2244.0</v>
      </c>
      <c r="B2245" s="4" t="s">
        <v>5301</v>
      </c>
      <c r="C2245" s="8">
        <v>42705.0</v>
      </c>
      <c r="D2245" s="8">
        <v>42705.0</v>
      </c>
      <c r="E2245" s="4" t="s">
        <v>212</v>
      </c>
      <c r="F2245" s="4" t="s">
        <v>2697</v>
      </c>
      <c r="G2245" s="4" t="s">
        <v>2698</v>
      </c>
      <c r="H2245" s="4" t="s">
        <v>46</v>
      </c>
      <c r="I2245" s="4" t="s">
        <v>30</v>
      </c>
      <c r="J2245" s="4" t="s">
        <v>138</v>
      </c>
      <c r="K2245" s="4" t="s">
        <v>82</v>
      </c>
      <c r="L2245" s="7">
        <v>27604.0</v>
      </c>
      <c r="M2245" s="4" t="s">
        <v>83</v>
      </c>
      <c r="N2245" s="4" t="s">
        <v>4857</v>
      </c>
      <c r="O2245" s="4" t="s">
        <v>39</v>
      </c>
      <c r="P2245" s="4" t="s">
        <v>40</v>
      </c>
      <c r="Q2245" s="4" t="s">
        <v>4858</v>
      </c>
      <c r="R2245" s="9">
        <v>632.765352121387</v>
      </c>
      <c r="S2245" s="7">
        <v>9.0</v>
      </c>
      <c r="T2245" s="7">
        <v>0.2</v>
      </c>
      <c r="U2245" s="7">
        <v>63.2765352121387</v>
      </c>
      <c r="V2245" s="10" t="str">
        <f t="shared" si="1"/>
        <v>2016-12</v>
      </c>
    </row>
    <row r="2246">
      <c r="A2246" s="7">
        <v>2245.0</v>
      </c>
      <c r="B2246" s="4" t="s">
        <v>5302</v>
      </c>
      <c r="C2246" s="8">
        <v>42705.0</v>
      </c>
      <c r="D2246" s="8">
        <v>42707.0</v>
      </c>
      <c r="E2246" s="4" t="s">
        <v>98</v>
      </c>
      <c r="F2246" s="4" t="s">
        <v>5303</v>
      </c>
      <c r="G2246" s="4" t="s">
        <v>5304</v>
      </c>
      <c r="H2246" s="4" t="s">
        <v>46</v>
      </c>
      <c r="I2246" s="4" t="s">
        <v>30</v>
      </c>
      <c r="J2246" s="4" t="s">
        <v>5305</v>
      </c>
      <c r="K2246" s="4" t="s">
        <v>58</v>
      </c>
      <c r="L2246" s="7">
        <v>76903.0</v>
      </c>
      <c r="M2246" s="4" t="s">
        <v>59</v>
      </c>
      <c r="N2246" s="4" t="s">
        <v>900</v>
      </c>
      <c r="O2246" s="4" t="s">
        <v>35</v>
      </c>
      <c r="P2246" s="4" t="s">
        <v>263</v>
      </c>
      <c r="Q2246" s="4" t="s">
        <v>901</v>
      </c>
      <c r="R2246" s="9">
        <v>282.678580246914</v>
      </c>
      <c r="S2246" s="7">
        <v>5.0</v>
      </c>
      <c r="T2246" s="7">
        <v>0.3</v>
      </c>
      <c r="U2246" s="7">
        <v>-20.1913271604938</v>
      </c>
      <c r="V2246" s="10" t="str">
        <f t="shared" si="1"/>
        <v>2016-12</v>
      </c>
    </row>
    <row r="2247">
      <c r="A2247" s="7">
        <v>2246.0</v>
      </c>
      <c r="B2247" s="4" t="s">
        <v>5302</v>
      </c>
      <c r="C2247" s="8">
        <v>42705.0</v>
      </c>
      <c r="D2247" s="8">
        <v>42707.0</v>
      </c>
      <c r="E2247" s="4" t="s">
        <v>98</v>
      </c>
      <c r="F2247" s="4" t="s">
        <v>5303</v>
      </c>
      <c r="G2247" s="4" t="s">
        <v>5304</v>
      </c>
      <c r="H2247" s="4" t="s">
        <v>46</v>
      </c>
      <c r="I2247" s="4" t="s">
        <v>30</v>
      </c>
      <c r="J2247" s="4" t="s">
        <v>5305</v>
      </c>
      <c r="K2247" s="4" t="s">
        <v>58</v>
      </c>
      <c r="L2247" s="7">
        <v>76903.0</v>
      </c>
      <c r="M2247" s="4" t="s">
        <v>59</v>
      </c>
      <c r="N2247" s="4" t="s">
        <v>2484</v>
      </c>
      <c r="O2247" s="4" t="s">
        <v>51</v>
      </c>
      <c r="P2247" s="4" t="s">
        <v>283</v>
      </c>
      <c r="Q2247" s="4" t="s">
        <v>2485</v>
      </c>
      <c r="R2247" s="9">
        <v>13.2537942386831</v>
      </c>
      <c r="S2247" s="7">
        <v>4.0</v>
      </c>
      <c r="T2247" s="7">
        <v>0.8</v>
      </c>
      <c r="U2247" s="7">
        <v>-35.1225547325103</v>
      </c>
      <c r="V2247" s="10" t="str">
        <f t="shared" si="1"/>
        <v>2016-12</v>
      </c>
    </row>
    <row r="2248">
      <c r="A2248" s="7">
        <v>2247.0</v>
      </c>
      <c r="B2248" s="4" t="s">
        <v>5302</v>
      </c>
      <c r="C2248" s="8">
        <v>42705.0</v>
      </c>
      <c r="D2248" s="8">
        <v>42707.0</v>
      </c>
      <c r="E2248" s="4" t="s">
        <v>98</v>
      </c>
      <c r="F2248" s="4" t="s">
        <v>5303</v>
      </c>
      <c r="G2248" s="4" t="s">
        <v>5304</v>
      </c>
      <c r="H2248" s="4" t="s">
        <v>46</v>
      </c>
      <c r="I2248" s="4" t="s">
        <v>30</v>
      </c>
      <c r="J2248" s="4" t="s">
        <v>5305</v>
      </c>
      <c r="K2248" s="4" t="s">
        <v>58</v>
      </c>
      <c r="L2248" s="7">
        <v>76903.0</v>
      </c>
      <c r="M2248" s="4" t="s">
        <v>59</v>
      </c>
      <c r="N2248" s="4" t="s">
        <v>3925</v>
      </c>
      <c r="O2248" s="4" t="s">
        <v>35</v>
      </c>
      <c r="P2248" s="4" t="s">
        <v>263</v>
      </c>
      <c r="Q2248" s="4" t="s">
        <v>3926</v>
      </c>
      <c r="R2248" s="9">
        <v>96.9980205761317</v>
      </c>
      <c r="S2248" s="7">
        <v>2.0</v>
      </c>
      <c r="T2248" s="7">
        <v>0.3</v>
      </c>
      <c r="U2248" s="7">
        <v>-1.38568600823045</v>
      </c>
      <c r="V2248" s="10" t="str">
        <f t="shared" si="1"/>
        <v>2016-12</v>
      </c>
    </row>
    <row r="2249">
      <c r="A2249" s="7">
        <v>2248.0</v>
      </c>
      <c r="B2249" s="4" t="s">
        <v>5306</v>
      </c>
      <c r="C2249" s="8">
        <v>42705.0</v>
      </c>
      <c r="D2249" s="8">
        <v>42710.0</v>
      </c>
      <c r="E2249" s="4" t="s">
        <v>98</v>
      </c>
      <c r="F2249" s="4" t="s">
        <v>5307</v>
      </c>
      <c r="G2249" s="4" t="s">
        <v>5308</v>
      </c>
      <c r="H2249" s="4" t="s">
        <v>46</v>
      </c>
      <c r="I2249" s="4" t="s">
        <v>30</v>
      </c>
      <c r="J2249" s="4" t="s">
        <v>129</v>
      </c>
      <c r="K2249" s="4" t="s">
        <v>897</v>
      </c>
      <c r="L2249" s="7">
        <v>2038.0</v>
      </c>
      <c r="M2249" s="4" t="s">
        <v>33</v>
      </c>
      <c r="N2249" s="4" t="s">
        <v>5309</v>
      </c>
      <c r="O2249" s="4" t="s">
        <v>39</v>
      </c>
      <c r="P2249" s="4" t="s">
        <v>40</v>
      </c>
      <c r="Q2249" s="4" t="s">
        <v>5310</v>
      </c>
      <c r="R2249" s="9">
        <v>156.956419753086</v>
      </c>
      <c r="S2249" s="7">
        <v>3.0</v>
      </c>
      <c r="T2249" s="7">
        <v>0.0</v>
      </c>
      <c r="U2249" s="7">
        <v>40.8086691358025</v>
      </c>
      <c r="V2249" s="10" t="str">
        <f t="shared" si="1"/>
        <v>2016-12</v>
      </c>
    </row>
    <row r="2250">
      <c r="A2250" s="7">
        <v>2249.0</v>
      </c>
      <c r="B2250" s="4" t="s">
        <v>5306</v>
      </c>
      <c r="C2250" s="8">
        <v>42705.0</v>
      </c>
      <c r="D2250" s="8">
        <v>42710.0</v>
      </c>
      <c r="E2250" s="4" t="s">
        <v>98</v>
      </c>
      <c r="F2250" s="4" t="s">
        <v>5307</v>
      </c>
      <c r="G2250" s="4" t="s">
        <v>5308</v>
      </c>
      <c r="H2250" s="4" t="s">
        <v>46</v>
      </c>
      <c r="I2250" s="4" t="s">
        <v>30</v>
      </c>
      <c r="J2250" s="4" t="s">
        <v>129</v>
      </c>
      <c r="K2250" s="4" t="s">
        <v>897</v>
      </c>
      <c r="L2250" s="7">
        <v>2038.0</v>
      </c>
      <c r="M2250" s="4" t="s">
        <v>33</v>
      </c>
      <c r="N2250" s="4" t="s">
        <v>5311</v>
      </c>
      <c r="O2250" s="4" t="s">
        <v>35</v>
      </c>
      <c r="P2250" s="4" t="s">
        <v>121</v>
      </c>
      <c r="Q2250" s="4" t="s">
        <v>5312</v>
      </c>
      <c r="R2250" s="9">
        <v>126.473148148148</v>
      </c>
      <c r="S2250" s="7">
        <v>5.0</v>
      </c>
      <c r="T2250" s="7">
        <v>0.0</v>
      </c>
      <c r="U2250" s="7">
        <v>55.6481851851852</v>
      </c>
      <c r="V2250" s="10" t="str">
        <f t="shared" si="1"/>
        <v>2016-12</v>
      </c>
    </row>
    <row r="2251">
      <c r="A2251" s="7">
        <v>2250.0</v>
      </c>
      <c r="B2251" s="4" t="s">
        <v>5306</v>
      </c>
      <c r="C2251" s="8">
        <v>42705.0</v>
      </c>
      <c r="D2251" s="8">
        <v>42710.0</v>
      </c>
      <c r="E2251" s="4" t="s">
        <v>98</v>
      </c>
      <c r="F2251" s="4" t="s">
        <v>5307</v>
      </c>
      <c r="G2251" s="4" t="s">
        <v>5308</v>
      </c>
      <c r="H2251" s="4" t="s">
        <v>46</v>
      </c>
      <c r="I2251" s="4" t="s">
        <v>30</v>
      </c>
      <c r="J2251" s="4" t="s">
        <v>129</v>
      </c>
      <c r="K2251" s="4" t="s">
        <v>897</v>
      </c>
      <c r="L2251" s="7">
        <v>2038.0</v>
      </c>
      <c r="M2251" s="4" t="s">
        <v>33</v>
      </c>
      <c r="N2251" s="4" t="s">
        <v>1098</v>
      </c>
      <c r="O2251" s="4" t="s">
        <v>51</v>
      </c>
      <c r="P2251" s="4" t="s">
        <v>283</v>
      </c>
      <c r="Q2251" s="4" t="s">
        <v>1099</v>
      </c>
      <c r="R2251" s="9">
        <v>1026.29290123457</v>
      </c>
      <c r="S2251" s="7">
        <v>3.0</v>
      </c>
      <c r="T2251" s="7">
        <v>0.0</v>
      </c>
      <c r="U2251" s="7">
        <v>338.676657407407</v>
      </c>
      <c r="V2251" s="10" t="str">
        <f t="shared" si="1"/>
        <v>2016-12</v>
      </c>
    </row>
    <row r="2252">
      <c r="A2252" s="7">
        <v>2251.0</v>
      </c>
      <c r="B2252" s="4" t="s">
        <v>5306</v>
      </c>
      <c r="C2252" s="8">
        <v>42705.0</v>
      </c>
      <c r="D2252" s="8">
        <v>42710.0</v>
      </c>
      <c r="E2252" s="4" t="s">
        <v>98</v>
      </c>
      <c r="F2252" s="4" t="s">
        <v>5307</v>
      </c>
      <c r="G2252" s="4" t="s">
        <v>5308</v>
      </c>
      <c r="H2252" s="4" t="s">
        <v>46</v>
      </c>
      <c r="I2252" s="4" t="s">
        <v>30</v>
      </c>
      <c r="J2252" s="4" t="s">
        <v>129</v>
      </c>
      <c r="K2252" s="4" t="s">
        <v>897</v>
      </c>
      <c r="L2252" s="7">
        <v>2038.0</v>
      </c>
      <c r="M2252" s="4" t="s">
        <v>33</v>
      </c>
      <c r="N2252" s="4" t="s">
        <v>350</v>
      </c>
      <c r="O2252" s="4" t="s">
        <v>35</v>
      </c>
      <c r="P2252" s="4" t="s">
        <v>73</v>
      </c>
      <c r="Q2252" s="4" t="s">
        <v>351</v>
      </c>
      <c r="R2252" s="9">
        <v>416.467030864198</v>
      </c>
      <c r="S2252" s="7">
        <v>3.0</v>
      </c>
      <c r="T2252" s="7">
        <v>0.3</v>
      </c>
      <c r="U2252" s="7">
        <v>-53.5457611111111</v>
      </c>
      <c r="V2252" s="10" t="str">
        <f t="shared" si="1"/>
        <v>2016-12</v>
      </c>
    </row>
    <row r="2253">
      <c r="A2253" s="7">
        <v>2252.0</v>
      </c>
      <c r="B2253" s="4" t="s">
        <v>5313</v>
      </c>
      <c r="C2253" s="8">
        <v>42705.0</v>
      </c>
      <c r="D2253" s="8">
        <v>42707.0</v>
      </c>
      <c r="E2253" s="4" t="s">
        <v>98</v>
      </c>
      <c r="F2253" s="4" t="s">
        <v>346</v>
      </c>
      <c r="G2253" s="4" t="s">
        <v>347</v>
      </c>
      <c r="H2253" s="4" t="s">
        <v>29</v>
      </c>
      <c r="I2253" s="4" t="s">
        <v>30</v>
      </c>
      <c r="J2253" s="4" t="s">
        <v>461</v>
      </c>
      <c r="K2253" s="4" t="s">
        <v>429</v>
      </c>
      <c r="L2253" s="7">
        <v>23223.0</v>
      </c>
      <c r="M2253" s="4" t="s">
        <v>83</v>
      </c>
      <c r="N2253" s="4" t="s">
        <v>1098</v>
      </c>
      <c r="O2253" s="4" t="s">
        <v>51</v>
      </c>
      <c r="P2253" s="4" t="s">
        <v>283</v>
      </c>
      <c r="Q2253" s="4" t="s">
        <v>1099</v>
      </c>
      <c r="R2253" s="9">
        <v>1539.00684897775</v>
      </c>
      <c r="S2253" s="7">
        <v>7.0</v>
      </c>
      <c r="T2253" s="7">
        <v>0.0</v>
      </c>
      <c r="U2253" s="7">
        <v>507.872260162657</v>
      </c>
      <c r="V2253" s="10" t="str">
        <f t="shared" si="1"/>
        <v>2016-12</v>
      </c>
    </row>
    <row r="2254">
      <c r="A2254" s="7">
        <v>2253.0</v>
      </c>
      <c r="B2254" s="4" t="s">
        <v>5313</v>
      </c>
      <c r="C2254" s="8">
        <v>42705.0</v>
      </c>
      <c r="D2254" s="8">
        <v>42707.0</v>
      </c>
      <c r="E2254" s="4" t="s">
        <v>98</v>
      </c>
      <c r="F2254" s="4" t="s">
        <v>346</v>
      </c>
      <c r="G2254" s="4" t="s">
        <v>347</v>
      </c>
      <c r="H2254" s="4" t="s">
        <v>29</v>
      </c>
      <c r="I2254" s="4" t="s">
        <v>30</v>
      </c>
      <c r="J2254" s="4" t="s">
        <v>461</v>
      </c>
      <c r="K2254" s="4" t="s">
        <v>429</v>
      </c>
      <c r="L2254" s="7">
        <v>23223.0</v>
      </c>
      <c r="M2254" s="4" t="s">
        <v>83</v>
      </c>
      <c r="N2254" s="4" t="s">
        <v>2975</v>
      </c>
      <c r="O2254" s="4" t="s">
        <v>51</v>
      </c>
      <c r="P2254" s="4" t="s">
        <v>635</v>
      </c>
      <c r="Q2254" s="4" t="s">
        <v>2976</v>
      </c>
      <c r="R2254" s="9">
        <v>29.9051816227684</v>
      </c>
      <c r="S2254" s="7">
        <v>5.0</v>
      </c>
      <c r="T2254" s="7">
        <v>0.0</v>
      </c>
      <c r="U2254" s="7">
        <v>8.67250267060284</v>
      </c>
      <c r="V2254" s="10" t="str">
        <f t="shared" si="1"/>
        <v>2016-12</v>
      </c>
    </row>
    <row r="2255">
      <c r="A2255" s="7">
        <v>2254.0</v>
      </c>
      <c r="B2255" s="4" t="s">
        <v>5314</v>
      </c>
      <c r="C2255" s="8">
        <v>42705.0</v>
      </c>
      <c r="D2255" s="8">
        <v>42705.0</v>
      </c>
      <c r="E2255" s="4" t="s">
        <v>212</v>
      </c>
      <c r="F2255" s="4" t="s">
        <v>3758</v>
      </c>
      <c r="G2255" s="4" t="s">
        <v>3759</v>
      </c>
      <c r="H2255" s="4" t="s">
        <v>112</v>
      </c>
      <c r="I2255" s="4" t="s">
        <v>30</v>
      </c>
      <c r="J2255" s="4" t="s">
        <v>5315</v>
      </c>
      <c r="K2255" s="4" t="s">
        <v>48</v>
      </c>
      <c r="L2255" s="7">
        <v>93030.0</v>
      </c>
      <c r="M2255" s="4" t="s">
        <v>49</v>
      </c>
      <c r="N2255" s="4" t="s">
        <v>5081</v>
      </c>
      <c r="O2255" s="4" t="s">
        <v>35</v>
      </c>
      <c r="P2255" s="4" t="s">
        <v>121</v>
      </c>
      <c r="Q2255" s="4" t="s">
        <v>5082</v>
      </c>
      <c r="R2255" s="9">
        <v>31.96</v>
      </c>
      <c r="S2255" s="7">
        <v>2.0</v>
      </c>
      <c r="T2255" s="7">
        <v>0.0</v>
      </c>
      <c r="U2255" s="7">
        <v>1.598</v>
      </c>
      <c r="V2255" s="10" t="str">
        <f t="shared" si="1"/>
        <v>2016-12</v>
      </c>
    </row>
    <row r="2256">
      <c r="A2256" s="7">
        <v>2255.0</v>
      </c>
      <c r="B2256" s="4" t="s">
        <v>5314</v>
      </c>
      <c r="C2256" s="8">
        <v>42705.0</v>
      </c>
      <c r="D2256" s="8">
        <v>42705.0</v>
      </c>
      <c r="E2256" s="4" t="s">
        <v>212</v>
      </c>
      <c r="F2256" s="4" t="s">
        <v>3758</v>
      </c>
      <c r="G2256" s="4" t="s">
        <v>3759</v>
      </c>
      <c r="H2256" s="4" t="s">
        <v>112</v>
      </c>
      <c r="I2256" s="4" t="s">
        <v>30</v>
      </c>
      <c r="J2256" s="4" t="s">
        <v>5315</v>
      </c>
      <c r="K2256" s="4" t="s">
        <v>48</v>
      </c>
      <c r="L2256" s="7">
        <v>93030.0</v>
      </c>
      <c r="M2256" s="4" t="s">
        <v>49</v>
      </c>
      <c r="N2256" s="4" t="s">
        <v>3853</v>
      </c>
      <c r="O2256" s="4" t="s">
        <v>51</v>
      </c>
      <c r="P2256" s="4" t="s">
        <v>124</v>
      </c>
      <c r="Q2256" s="4" t="s">
        <v>3854</v>
      </c>
      <c r="R2256" s="9">
        <v>47.9</v>
      </c>
      <c r="S2256" s="7">
        <v>1.0</v>
      </c>
      <c r="T2256" s="7">
        <v>0.0</v>
      </c>
      <c r="U2256" s="7">
        <v>22.992</v>
      </c>
      <c r="V2256" s="10" t="str">
        <f t="shared" si="1"/>
        <v>2016-12</v>
      </c>
    </row>
    <row r="2257">
      <c r="A2257" s="7">
        <v>2256.0</v>
      </c>
      <c r="B2257" s="4" t="s">
        <v>5314</v>
      </c>
      <c r="C2257" s="8">
        <v>42705.0</v>
      </c>
      <c r="D2257" s="8">
        <v>42705.0</v>
      </c>
      <c r="E2257" s="4" t="s">
        <v>212</v>
      </c>
      <c r="F2257" s="4" t="s">
        <v>3758</v>
      </c>
      <c r="G2257" s="4" t="s">
        <v>3759</v>
      </c>
      <c r="H2257" s="4" t="s">
        <v>112</v>
      </c>
      <c r="I2257" s="4" t="s">
        <v>30</v>
      </c>
      <c r="J2257" s="4" t="s">
        <v>5315</v>
      </c>
      <c r="K2257" s="4" t="s">
        <v>48</v>
      </c>
      <c r="L2257" s="7">
        <v>93030.0</v>
      </c>
      <c r="M2257" s="4" t="s">
        <v>49</v>
      </c>
      <c r="N2257" s="4" t="s">
        <v>3150</v>
      </c>
      <c r="O2257" s="4" t="s">
        <v>51</v>
      </c>
      <c r="P2257" s="4" t="s">
        <v>52</v>
      </c>
      <c r="Q2257" s="4" t="s">
        <v>3151</v>
      </c>
      <c r="R2257" s="9">
        <v>1112.94</v>
      </c>
      <c r="S2257" s="7">
        <v>3.0</v>
      </c>
      <c r="T2257" s="7">
        <v>0.0</v>
      </c>
      <c r="U2257" s="7">
        <v>222.588</v>
      </c>
      <c r="V2257" s="10" t="str">
        <f t="shared" si="1"/>
        <v>2016-12</v>
      </c>
    </row>
    <row r="2258">
      <c r="A2258" s="7">
        <v>2257.0</v>
      </c>
      <c r="B2258" s="4" t="s">
        <v>5314</v>
      </c>
      <c r="C2258" s="8">
        <v>42705.0</v>
      </c>
      <c r="D2258" s="8">
        <v>42705.0</v>
      </c>
      <c r="E2258" s="4" t="s">
        <v>212</v>
      </c>
      <c r="F2258" s="4" t="s">
        <v>3758</v>
      </c>
      <c r="G2258" s="4" t="s">
        <v>3759</v>
      </c>
      <c r="H2258" s="4" t="s">
        <v>112</v>
      </c>
      <c r="I2258" s="4" t="s">
        <v>30</v>
      </c>
      <c r="J2258" s="4" t="s">
        <v>5315</v>
      </c>
      <c r="K2258" s="4" t="s">
        <v>48</v>
      </c>
      <c r="L2258" s="7">
        <v>93030.0</v>
      </c>
      <c r="M2258" s="4" t="s">
        <v>49</v>
      </c>
      <c r="N2258" s="4" t="s">
        <v>5316</v>
      </c>
      <c r="O2258" s="4" t="s">
        <v>51</v>
      </c>
      <c r="P2258" s="4" t="s">
        <v>205</v>
      </c>
      <c r="Q2258" s="4" t="s">
        <v>5317</v>
      </c>
      <c r="R2258" s="9">
        <v>22.92</v>
      </c>
      <c r="S2258" s="7">
        <v>3.0</v>
      </c>
      <c r="T2258" s="7">
        <v>0.0</v>
      </c>
      <c r="U2258" s="7">
        <v>11.2308</v>
      </c>
      <c r="V2258" s="10" t="str">
        <f t="shared" si="1"/>
        <v>2016-12</v>
      </c>
    </row>
    <row r="2259">
      <c r="A2259" s="7">
        <v>2258.0</v>
      </c>
      <c r="B2259" s="4" t="s">
        <v>5318</v>
      </c>
      <c r="C2259" s="8">
        <v>42705.0</v>
      </c>
      <c r="D2259" s="8">
        <v>42709.0</v>
      </c>
      <c r="E2259" s="4" t="s">
        <v>26</v>
      </c>
      <c r="F2259" s="4" t="s">
        <v>5319</v>
      </c>
      <c r="G2259" s="4" t="s">
        <v>5320</v>
      </c>
      <c r="H2259" s="4" t="s">
        <v>29</v>
      </c>
      <c r="I2259" s="4" t="s">
        <v>30</v>
      </c>
      <c r="J2259" s="4" t="s">
        <v>47</v>
      </c>
      <c r="K2259" s="4" t="s">
        <v>48</v>
      </c>
      <c r="L2259" s="7">
        <v>90004.0</v>
      </c>
      <c r="M2259" s="4" t="s">
        <v>49</v>
      </c>
      <c r="N2259" s="4" t="s">
        <v>4382</v>
      </c>
      <c r="O2259" s="4" t="s">
        <v>51</v>
      </c>
      <c r="P2259" s="4" t="s">
        <v>93</v>
      </c>
      <c r="Q2259" s="4" t="s">
        <v>4383</v>
      </c>
      <c r="R2259" s="9">
        <v>23.04</v>
      </c>
      <c r="S2259" s="7">
        <v>8.0</v>
      </c>
      <c r="T2259" s="7">
        <v>0.0</v>
      </c>
      <c r="U2259" s="7">
        <v>6.912</v>
      </c>
      <c r="V2259" s="10" t="str">
        <f t="shared" si="1"/>
        <v>2016-12</v>
      </c>
    </row>
    <row r="2260">
      <c r="A2260" s="7">
        <v>2259.0</v>
      </c>
      <c r="B2260" s="4" t="s">
        <v>5321</v>
      </c>
      <c r="C2260" s="8">
        <v>42706.0</v>
      </c>
      <c r="D2260" s="8">
        <v>42712.0</v>
      </c>
      <c r="E2260" s="4" t="s">
        <v>26</v>
      </c>
      <c r="F2260" s="4" t="s">
        <v>5322</v>
      </c>
      <c r="G2260" s="4" t="s">
        <v>5323</v>
      </c>
      <c r="H2260" s="4" t="s">
        <v>46</v>
      </c>
      <c r="I2260" s="4" t="s">
        <v>30</v>
      </c>
      <c r="J2260" s="4" t="s">
        <v>362</v>
      </c>
      <c r="K2260" s="4" t="s">
        <v>48</v>
      </c>
      <c r="L2260" s="7">
        <v>94122.0</v>
      </c>
      <c r="M2260" s="4" t="s">
        <v>49</v>
      </c>
      <c r="N2260" s="4" t="s">
        <v>3221</v>
      </c>
      <c r="O2260" s="4" t="s">
        <v>51</v>
      </c>
      <c r="P2260" s="4" t="s">
        <v>124</v>
      </c>
      <c r="Q2260" s="4" t="s">
        <v>3222</v>
      </c>
      <c r="R2260" s="9">
        <v>25.92</v>
      </c>
      <c r="S2260" s="7">
        <v>4.0</v>
      </c>
      <c r="T2260" s="7">
        <v>0.0</v>
      </c>
      <c r="U2260" s="7">
        <v>12.4416</v>
      </c>
      <c r="V2260" s="10" t="str">
        <f t="shared" si="1"/>
        <v>2016-12</v>
      </c>
    </row>
    <row r="2261">
      <c r="A2261" s="7">
        <v>2260.0</v>
      </c>
      <c r="B2261" s="4" t="s">
        <v>5321</v>
      </c>
      <c r="C2261" s="8">
        <v>42706.0</v>
      </c>
      <c r="D2261" s="8">
        <v>42712.0</v>
      </c>
      <c r="E2261" s="4" t="s">
        <v>26</v>
      </c>
      <c r="F2261" s="4" t="s">
        <v>5322</v>
      </c>
      <c r="G2261" s="4" t="s">
        <v>5323</v>
      </c>
      <c r="H2261" s="4" t="s">
        <v>46</v>
      </c>
      <c r="I2261" s="4" t="s">
        <v>30</v>
      </c>
      <c r="J2261" s="4" t="s">
        <v>362</v>
      </c>
      <c r="K2261" s="4" t="s">
        <v>48</v>
      </c>
      <c r="L2261" s="7">
        <v>94122.0</v>
      </c>
      <c r="M2261" s="4" t="s">
        <v>49</v>
      </c>
      <c r="N2261" s="4" t="s">
        <v>5324</v>
      </c>
      <c r="O2261" s="4" t="s">
        <v>51</v>
      </c>
      <c r="P2261" s="4" t="s">
        <v>124</v>
      </c>
      <c r="Q2261" s="4" t="s">
        <v>5325</v>
      </c>
      <c r="R2261" s="9">
        <v>40.46</v>
      </c>
      <c r="S2261" s="7">
        <v>7.0</v>
      </c>
      <c r="T2261" s="7">
        <v>0.0</v>
      </c>
      <c r="U2261" s="7">
        <v>19.8254</v>
      </c>
      <c r="V2261" s="10" t="str">
        <f t="shared" si="1"/>
        <v>2016-12</v>
      </c>
    </row>
    <row r="2262">
      <c r="A2262" s="7">
        <v>2261.0</v>
      </c>
      <c r="B2262" s="4" t="s">
        <v>5321</v>
      </c>
      <c r="C2262" s="8">
        <v>42706.0</v>
      </c>
      <c r="D2262" s="8">
        <v>42712.0</v>
      </c>
      <c r="E2262" s="4" t="s">
        <v>26</v>
      </c>
      <c r="F2262" s="4" t="s">
        <v>5322</v>
      </c>
      <c r="G2262" s="4" t="s">
        <v>5323</v>
      </c>
      <c r="H2262" s="4" t="s">
        <v>46</v>
      </c>
      <c r="I2262" s="4" t="s">
        <v>30</v>
      </c>
      <c r="J2262" s="4" t="s">
        <v>362</v>
      </c>
      <c r="K2262" s="4" t="s">
        <v>48</v>
      </c>
      <c r="L2262" s="7">
        <v>94122.0</v>
      </c>
      <c r="M2262" s="4" t="s">
        <v>49</v>
      </c>
      <c r="N2262" s="4" t="s">
        <v>430</v>
      </c>
      <c r="O2262" s="4" t="s">
        <v>51</v>
      </c>
      <c r="P2262" s="4" t="s">
        <v>52</v>
      </c>
      <c r="Q2262" s="4" t="s">
        <v>431</v>
      </c>
      <c r="R2262" s="9">
        <v>33.87</v>
      </c>
      <c r="S2262" s="7">
        <v>3.0</v>
      </c>
      <c r="T2262" s="7">
        <v>0.0</v>
      </c>
      <c r="U2262" s="7">
        <v>8.8062</v>
      </c>
      <c r="V2262" s="10" t="str">
        <f t="shared" si="1"/>
        <v>2016-12</v>
      </c>
    </row>
    <row r="2263">
      <c r="A2263" s="7">
        <v>2262.0</v>
      </c>
      <c r="B2263" s="4" t="s">
        <v>5326</v>
      </c>
      <c r="C2263" s="8">
        <v>42706.0</v>
      </c>
      <c r="D2263" s="8">
        <v>42711.0</v>
      </c>
      <c r="E2263" s="4" t="s">
        <v>26</v>
      </c>
      <c r="F2263" s="4" t="s">
        <v>4100</v>
      </c>
      <c r="G2263" s="4" t="s">
        <v>4101</v>
      </c>
      <c r="H2263" s="4" t="s">
        <v>29</v>
      </c>
      <c r="I2263" s="4" t="s">
        <v>30</v>
      </c>
      <c r="J2263" s="4" t="s">
        <v>2978</v>
      </c>
      <c r="K2263" s="4" t="s">
        <v>48</v>
      </c>
      <c r="L2263" s="7">
        <v>95123.0</v>
      </c>
      <c r="M2263" s="4" t="s">
        <v>49</v>
      </c>
      <c r="N2263" s="4" t="s">
        <v>1022</v>
      </c>
      <c r="O2263" s="4" t="s">
        <v>51</v>
      </c>
      <c r="P2263" s="4" t="s">
        <v>76</v>
      </c>
      <c r="Q2263" s="4" t="s">
        <v>1023</v>
      </c>
      <c r="R2263" s="9">
        <v>24.704</v>
      </c>
      <c r="S2263" s="7">
        <v>2.0</v>
      </c>
      <c r="T2263" s="7">
        <v>0.2</v>
      </c>
      <c r="U2263" s="7">
        <v>9.264</v>
      </c>
      <c r="V2263" s="10" t="str">
        <f t="shared" si="1"/>
        <v>2016-12</v>
      </c>
    </row>
    <row r="2264">
      <c r="A2264" s="7">
        <v>2263.0</v>
      </c>
      <c r="B2264" s="4" t="s">
        <v>5326</v>
      </c>
      <c r="C2264" s="8">
        <v>42706.0</v>
      </c>
      <c r="D2264" s="8">
        <v>42711.0</v>
      </c>
      <c r="E2264" s="4" t="s">
        <v>26</v>
      </c>
      <c r="F2264" s="4" t="s">
        <v>4100</v>
      </c>
      <c r="G2264" s="4" t="s">
        <v>4101</v>
      </c>
      <c r="H2264" s="4" t="s">
        <v>29</v>
      </c>
      <c r="I2264" s="4" t="s">
        <v>30</v>
      </c>
      <c r="J2264" s="4" t="s">
        <v>2978</v>
      </c>
      <c r="K2264" s="4" t="s">
        <v>48</v>
      </c>
      <c r="L2264" s="7">
        <v>95123.0</v>
      </c>
      <c r="M2264" s="4" t="s">
        <v>49</v>
      </c>
      <c r="N2264" s="4" t="s">
        <v>5327</v>
      </c>
      <c r="O2264" s="4" t="s">
        <v>51</v>
      </c>
      <c r="P2264" s="4" t="s">
        <v>283</v>
      </c>
      <c r="Q2264" s="4" t="s">
        <v>5328</v>
      </c>
      <c r="R2264" s="9">
        <v>59.7</v>
      </c>
      <c r="S2264" s="7">
        <v>3.0</v>
      </c>
      <c r="T2264" s="7">
        <v>0.0</v>
      </c>
      <c r="U2264" s="7">
        <v>26.865</v>
      </c>
      <c r="V2264" s="10" t="str">
        <f t="shared" si="1"/>
        <v>2016-12</v>
      </c>
    </row>
    <row r="2265">
      <c r="A2265" s="7">
        <v>2264.0</v>
      </c>
      <c r="B2265" s="4" t="s">
        <v>5326</v>
      </c>
      <c r="C2265" s="8">
        <v>42706.0</v>
      </c>
      <c r="D2265" s="8">
        <v>42711.0</v>
      </c>
      <c r="E2265" s="4" t="s">
        <v>26</v>
      </c>
      <c r="F2265" s="4" t="s">
        <v>4100</v>
      </c>
      <c r="G2265" s="4" t="s">
        <v>4101</v>
      </c>
      <c r="H2265" s="4" t="s">
        <v>29</v>
      </c>
      <c r="I2265" s="4" t="s">
        <v>30</v>
      </c>
      <c r="J2265" s="4" t="s">
        <v>2978</v>
      </c>
      <c r="K2265" s="4" t="s">
        <v>48</v>
      </c>
      <c r="L2265" s="7">
        <v>95123.0</v>
      </c>
      <c r="M2265" s="4" t="s">
        <v>49</v>
      </c>
      <c r="N2265" s="4" t="s">
        <v>5329</v>
      </c>
      <c r="O2265" s="4" t="s">
        <v>35</v>
      </c>
      <c r="P2265" s="4" t="s">
        <v>121</v>
      </c>
      <c r="Q2265" s="4" t="s">
        <v>5330</v>
      </c>
      <c r="R2265" s="9">
        <v>14.52</v>
      </c>
      <c r="S2265" s="7">
        <v>3.0</v>
      </c>
      <c r="T2265" s="7">
        <v>0.0</v>
      </c>
      <c r="U2265" s="7">
        <v>5.6628</v>
      </c>
      <c r="V2265" s="10" t="str">
        <f t="shared" si="1"/>
        <v>2016-12</v>
      </c>
    </row>
    <row r="2266">
      <c r="A2266" s="7">
        <v>2265.0</v>
      </c>
      <c r="B2266" s="4" t="s">
        <v>5326</v>
      </c>
      <c r="C2266" s="8">
        <v>42706.0</v>
      </c>
      <c r="D2266" s="8">
        <v>42711.0</v>
      </c>
      <c r="E2266" s="4" t="s">
        <v>26</v>
      </c>
      <c r="F2266" s="4" t="s">
        <v>4100</v>
      </c>
      <c r="G2266" s="4" t="s">
        <v>4101</v>
      </c>
      <c r="H2266" s="4" t="s">
        <v>29</v>
      </c>
      <c r="I2266" s="4" t="s">
        <v>30</v>
      </c>
      <c r="J2266" s="4" t="s">
        <v>2978</v>
      </c>
      <c r="K2266" s="4" t="s">
        <v>48</v>
      </c>
      <c r="L2266" s="7">
        <v>95123.0</v>
      </c>
      <c r="M2266" s="4" t="s">
        <v>49</v>
      </c>
      <c r="N2266" s="4" t="s">
        <v>870</v>
      </c>
      <c r="O2266" s="4" t="s">
        <v>51</v>
      </c>
      <c r="P2266" s="4" t="s">
        <v>76</v>
      </c>
      <c r="Q2266" s="4" t="s">
        <v>871</v>
      </c>
      <c r="R2266" s="9">
        <v>104.184</v>
      </c>
      <c r="S2266" s="7">
        <v>3.0</v>
      </c>
      <c r="T2266" s="7">
        <v>0.2</v>
      </c>
      <c r="U2266" s="7">
        <v>33.8598</v>
      </c>
      <c r="V2266" s="10" t="str">
        <f t="shared" si="1"/>
        <v>2016-12</v>
      </c>
    </row>
    <row r="2267">
      <c r="A2267" s="7">
        <v>2266.0</v>
      </c>
      <c r="B2267" s="4" t="s">
        <v>5331</v>
      </c>
      <c r="C2267" s="8">
        <v>42706.0</v>
      </c>
      <c r="D2267" s="8">
        <v>42712.0</v>
      </c>
      <c r="E2267" s="4" t="s">
        <v>26</v>
      </c>
      <c r="F2267" s="4" t="s">
        <v>3462</v>
      </c>
      <c r="G2267" s="4" t="s">
        <v>3463</v>
      </c>
      <c r="H2267" s="4" t="s">
        <v>112</v>
      </c>
      <c r="I2267" s="4" t="s">
        <v>30</v>
      </c>
      <c r="J2267" s="4" t="s">
        <v>2824</v>
      </c>
      <c r="K2267" s="4" t="s">
        <v>2200</v>
      </c>
      <c r="L2267" s="7">
        <v>2908.0</v>
      </c>
      <c r="M2267" s="4" t="s">
        <v>33</v>
      </c>
      <c r="N2267" s="4" t="s">
        <v>5332</v>
      </c>
      <c r="O2267" s="4" t="s">
        <v>51</v>
      </c>
      <c r="P2267" s="4" t="s">
        <v>52</v>
      </c>
      <c r="Q2267" s="4" t="s">
        <v>5333</v>
      </c>
      <c r="R2267" s="9">
        <v>2366.92197530864</v>
      </c>
      <c r="S2267" s="7">
        <v>5.0</v>
      </c>
      <c r="T2267" s="7">
        <v>0.0</v>
      </c>
      <c r="U2267" s="7">
        <v>662.73815308642</v>
      </c>
      <c r="V2267" s="10" t="str">
        <f t="shared" si="1"/>
        <v>2016-12</v>
      </c>
    </row>
    <row r="2268">
      <c r="A2268" s="7">
        <v>2267.0</v>
      </c>
      <c r="B2268" s="4" t="s">
        <v>5331</v>
      </c>
      <c r="C2268" s="8">
        <v>42706.0</v>
      </c>
      <c r="D2268" s="8">
        <v>42712.0</v>
      </c>
      <c r="E2268" s="4" t="s">
        <v>26</v>
      </c>
      <c r="F2268" s="4" t="s">
        <v>3462</v>
      </c>
      <c r="G2268" s="4" t="s">
        <v>3463</v>
      </c>
      <c r="H2268" s="4" t="s">
        <v>112</v>
      </c>
      <c r="I2268" s="4" t="s">
        <v>30</v>
      </c>
      <c r="J2268" s="4" t="s">
        <v>2824</v>
      </c>
      <c r="K2268" s="4" t="s">
        <v>2200</v>
      </c>
      <c r="L2268" s="7">
        <v>2908.0</v>
      </c>
      <c r="M2268" s="4" t="s">
        <v>33</v>
      </c>
      <c r="N2268" s="4" t="s">
        <v>2405</v>
      </c>
      <c r="O2268" s="4" t="s">
        <v>39</v>
      </c>
      <c r="P2268" s="4" t="s">
        <v>40</v>
      </c>
      <c r="Q2268" s="4" t="s">
        <v>2406</v>
      </c>
      <c r="R2268" s="9">
        <v>717.054197530864</v>
      </c>
      <c r="S2268" s="7">
        <v>5.0</v>
      </c>
      <c r="T2268" s="7">
        <v>0.0</v>
      </c>
      <c r="U2268" s="7">
        <v>200.775175308642</v>
      </c>
      <c r="V2268" s="10" t="str">
        <f t="shared" si="1"/>
        <v>2016-12</v>
      </c>
    </row>
    <row r="2269">
      <c r="A2269" s="7">
        <v>2268.0</v>
      </c>
      <c r="B2269" s="4" t="s">
        <v>5331</v>
      </c>
      <c r="C2269" s="8">
        <v>42706.0</v>
      </c>
      <c r="D2269" s="8">
        <v>42712.0</v>
      </c>
      <c r="E2269" s="4" t="s">
        <v>26</v>
      </c>
      <c r="F2269" s="4" t="s">
        <v>3462</v>
      </c>
      <c r="G2269" s="4" t="s">
        <v>3463</v>
      </c>
      <c r="H2269" s="4" t="s">
        <v>112</v>
      </c>
      <c r="I2269" s="4" t="s">
        <v>30</v>
      </c>
      <c r="J2269" s="4" t="s">
        <v>2824</v>
      </c>
      <c r="K2269" s="4" t="s">
        <v>2200</v>
      </c>
      <c r="L2269" s="7">
        <v>2908.0</v>
      </c>
      <c r="M2269" s="4" t="s">
        <v>33</v>
      </c>
      <c r="N2269" s="4" t="s">
        <v>998</v>
      </c>
      <c r="O2269" s="4" t="s">
        <v>35</v>
      </c>
      <c r="P2269" s="4" t="s">
        <v>121</v>
      </c>
      <c r="Q2269" s="4" t="s">
        <v>3367</v>
      </c>
      <c r="R2269" s="9">
        <v>82.4336296296296</v>
      </c>
      <c r="S2269" s="7">
        <v>6.0</v>
      </c>
      <c r="T2269" s="7">
        <v>0.0</v>
      </c>
      <c r="U2269" s="7">
        <v>27.2030977777778</v>
      </c>
      <c r="V2269" s="10" t="str">
        <f t="shared" si="1"/>
        <v>2016-12</v>
      </c>
    </row>
    <row r="2270">
      <c r="A2270" s="7">
        <v>2269.0</v>
      </c>
      <c r="B2270" s="4" t="s">
        <v>5334</v>
      </c>
      <c r="C2270" s="8">
        <v>42706.0</v>
      </c>
      <c r="D2270" s="8">
        <v>42711.0</v>
      </c>
      <c r="E2270" s="4" t="s">
        <v>26</v>
      </c>
      <c r="F2270" s="4" t="s">
        <v>5335</v>
      </c>
      <c r="G2270" s="4" t="s">
        <v>5336</v>
      </c>
      <c r="H2270" s="4" t="s">
        <v>46</v>
      </c>
      <c r="I2270" s="4" t="s">
        <v>30</v>
      </c>
      <c r="J2270" s="4" t="s">
        <v>222</v>
      </c>
      <c r="K2270" s="4" t="s">
        <v>223</v>
      </c>
      <c r="L2270" s="7">
        <v>10024.0</v>
      </c>
      <c r="M2270" s="4" t="s">
        <v>33</v>
      </c>
      <c r="N2270" s="4" t="s">
        <v>1018</v>
      </c>
      <c r="O2270" s="4" t="s">
        <v>51</v>
      </c>
      <c r="P2270" s="4" t="s">
        <v>76</v>
      </c>
      <c r="Q2270" s="4" t="s">
        <v>1019</v>
      </c>
      <c r="R2270" s="9">
        <v>472.583051851852</v>
      </c>
      <c r="S2270" s="7">
        <v>3.0</v>
      </c>
      <c r="T2270" s="7">
        <v>0.2</v>
      </c>
      <c r="U2270" s="7">
        <v>153.589491851852</v>
      </c>
      <c r="V2270" s="10" t="str">
        <f t="shared" si="1"/>
        <v>2016-12</v>
      </c>
    </row>
    <row r="2271">
      <c r="A2271" s="7">
        <v>2270.0</v>
      </c>
      <c r="B2271" s="4" t="s">
        <v>5334</v>
      </c>
      <c r="C2271" s="8">
        <v>42706.0</v>
      </c>
      <c r="D2271" s="8">
        <v>42711.0</v>
      </c>
      <c r="E2271" s="4" t="s">
        <v>26</v>
      </c>
      <c r="F2271" s="4" t="s">
        <v>5335</v>
      </c>
      <c r="G2271" s="4" t="s">
        <v>5336</v>
      </c>
      <c r="H2271" s="4" t="s">
        <v>46</v>
      </c>
      <c r="I2271" s="4" t="s">
        <v>30</v>
      </c>
      <c r="J2271" s="4" t="s">
        <v>222</v>
      </c>
      <c r="K2271" s="4" t="s">
        <v>223</v>
      </c>
      <c r="L2271" s="7">
        <v>10024.0</v>
      </c>
      <c r="M2271" s="4" t="s">
        <v>33</v>
      </c>
      <c r="N2271" s="4" t="s">
        <v>139</v>
      </c>
      <c r="O2271" s="4" t="s">
        <v>51</v>
      </c>
      <c r="P2271" s="4" t="s">
        <v>76</v>
      </c>
      <c r="Q2271" s="4" t="s">
        <v>140</v>
      </c>
      <c r="R2271" s="9">
        <v>40.1035851851852</v>
      </c>
      <c r="S2271" s="7">
        <v>3.0</v>
      </c>
      <c r="T2271" s="7">
        <v>0.2</v>
      </c>
      <c r="U2271" s="7">
        <v>13.0336651851852</v>
      </c>
      <c r="V2271" s="10" t="str">
        <f t="shared" si="1"/>
        <v>2016-12</v>
      </c>
    </row>
    <row r="2272">
      <c r="A2272" s="7">
        <v>2271.0</v>
      </c>
      <c r="B2272" s="4" t="s">
        <v>5334</v>
      </c>
      <c r="C2272" s="8">
        <v>42706.0</v>
      </c>
      <c r="D2272" s="8">
        <v>42711.0</v>
      </c>
      <c r="E2272" s="4" t="s">
        <v>26</v>
      </c>
      <c r="F2272" s="4" t="s">
        <v>5335</v>
      </c>
      <c r="G2272" s="4" t="s">
        <v>5336</v>
      </c>
      <c r="H2272" s="4" t="s">
        <v>46</v>
      </c>
      <c r="I2272" s="4" t="s">
        <v>30</v>
      </c>
      <c r="J2272" s="4" t="s">
        <v>222</v>
      </c>
      <c r="K2272" s="4" t="s">
        <v>223</v>
      </c>
      <c r="L2272" s="7">
        <v>10024.0</v>
      </c>
      <c r="M2272" s="4" t="s">
        <v>33</v>
      </c>
      <c r="N2272" s="4" t="s">
        <v>5337</v>
      </c>
      <c r="O2272" s="4" t="s">
        <v>51</v>
      </c>
      <c r="P2272" s="4" t="s">
        <v>124</v>
      </c>
      <c r="Q2272" s="4" t="s">
        <v>5338</v>
      </c>
      <c r="R2272" s="9">
        <v>62.5594074074074</v>
      </c>
      <c r="S2272" s="7">
        <v>1.0</v>
      </c>
      <c r="T2272" s="7">
        <v>0.0</v>
      </c>
      <c r="U2272" s="7">
        <v>30.6541096296296</v>
      </c>
      <c r="V2272" s="10" t="str">
        <f t="shared" si="1"/>
        <v>2016-12</v>
      </c>
    </row>
    <row r="2273">
      <c r="A2273" s="7">
        <v>2272.0</v>
      </c>
      <c r="B2273" s="4" t="s">
        <v>5339</v>
      </c>
      <c r="C2273" s="8">
        <v>42706.0</v>
      </c>
      <c r="D2273" s="8">
        <v>42712.0</v>
      </c>
      <c r="E2273" s="4" t="s">
        <v>26</v>
      </c>
      <c r="F2273" s="4" t="s">
        <v>5340</v>
      </c>
      <c r="G2273" s="4" t="s">
        <v>5341</v>
      </c>
      <c r="H2273" s="4" t="s">
        <v>29</v>
      </c>
      <c r="I2273" s="4" t="s">
        <v>30</v>
      </c>
      <c r="J2273" s="4" t="s">
        <v>2702</v>
      </c>
      <c r="K2273" s="4" t="s">
        <v>741</v>
      </c>
      <c r="L2273" s="7">
        <v>80501.0</v>
      </c>
      <c r="M2273" s="4" t="s">
        <v>49</v>
      </c>
      <c r="N2273" s="4" t="s">
        <v>63</v>
      </c>
      <c r="O2273" s="4" t="s">
        <v>39</v>
      </c>
      <c r="P2273" s="4" t="s">
        <v>61</v>
      </c>
      <c r="Q2273" s="4" t="s">
        <v>64</v>
      </c>
      <c r="R2273" s="9">
        <v>165.6</v>
      </c>
      <c r="S2273" s="7">
        <v>3.0</v>
      </c>
      <c r="T2273" s="7">
        <v>0.2</v>
      </c>
      <c r="U2273" s="7">
        <v>-6.21</v>
      </c>
      <c r="V2273" s="10" t="str">
        <f t="shared" si="1"/>
        <v>2016-12</v>
      </c>
    </row>
    <row r="2274">
      <c r="A2274" s="7">
        <v>2273.0</v>
      </c>
      <c r="B2274" s="4" t="s">
        <v>5342</v>
      </c>
      <c r="C2274" s="8">
        <v>42706.0</v>
      </c>
      <c r="D2274" s="8">
        <v>42710.0</v>
      </c>
      <c r="E2274" s="4" t="s">
        <v>26</v>
      </c>
      <c r="F2274" s="4" t="s">
        <v>3601</v>
      </c>
      <c r="G2274" s="4" t="s">
        <v>3602</v>
      </c>
      <c r="H2274" s="4" t="s">
        <v>29</v>
      </c>
      <c r="I2274" s="4" t="s">
        <v>30</v>
      </c>
      <c r="J2274" s="4" t="s">
        <v>5343</v>
      </c>
      <c r="K2274" s="4" t="s">
        <v>3449</v>
      </c>
      <c r="L2274" s="7">
        <v>52302.0</v>
      </c>
      <c r="M2274" s="4" t="s">
        <v>59</v>
      </c>
      <c r="N2274" s="4" t="s">
        <v>5344</v>
      </c>
      <c r="O2274" s="4" t="s">
        <v>51</v>
      </c>
      <c r="P2274" s="4" t="s">
        <v>76</v>
      </c>
      <c r="Q2274" s="4" t="s">
        <v>5345</v>
      </c>
      <c r="R2274" s="9">
        <v>131.857382716049</v>
      </c>
      <c r="S2274" s="7">
        <v>8.0</v>
      </c>
      <c r="T2274" s="7">
        <v>0.0</v>
      </c>
      <c r="U2274" s="7">
        <v>61.9729698765432</v>
      </c>
      <c r="V2274" s="10" t="str">
        <f t="shared" si="1"/>
        <v>2016-12</v>
      </c>
    </row>
    <row r="2275">
      <c r="A2275" s="7">
        <v>2274.0</v>
      </c>
      <c r="B2275" s="4" t="s">
        <v>5346</v>
      </c>
      <c r="C2275" s="8">
        <v>42706.0</v>
      </c>
      <c r="D2275" s="8">
        <v>42708.0</v>
      </c>
      <c r="E2275" s="4" t="s">
        <v>98</v>
      </c>
      <c r="F2275" s="4" t="s">
        <v>1074</v>
      </c>
      <c r="G2275" s="4" t="s">
        <v>1075</v>
      </c>
      <c r="H2275" s="4" t="s">
        <v>29</v>
      </c>
      <c r="I2275" s="4" t="s">
        <v>30</v>
      </c>
      <c r="J2275" s="4" t="s">
        <v>455</v>
      </c>
      <c r="K2275" s="4" t="s">
        <v>58</v>
      </c>
      <c r="L2275" s="7">
        <v>77036.0</v>
      </c>
      <c r="M2275" s="4" t="s">
        <v>59</v>
      </c>
      <c r="N2275" s="4" t="s">
        <v>5347</v>
      </c>
      <c r="O2275" s="4" t="s">
        <v>35</v>
      </c>
      <c r="P2275" s="4" t="s">
        <v>36</v>
      </c>
      <c r="Q2275" s="4" t="s">
        <v>5348</v>
      </c>
      <c r="R2275" s="9">
        <v>889.973590123457</v>
      </c>
      <c r="S2275" s="7">
        <v>10.0</v>
      </c>
      <c r="T2275" s="7">
        <v>0.32</v>
      </c>
      <c r="U2275" s="7">
        <v>-157.054162962963</v>
      </c>
      <c r="V2275" s="10" t="str">
        <f t="shared" si="1"/>
        <v>2016-12</v>
      </c>
    </row>
    <row r="2276">
      <c r="A2276" s="7">
        <v>2275.0</v>
      </c>
      <c r="B2276" s="4" t="s">
        <v>5346</v>
      </c>
      <c r="C2276" s="8">
        <v>42706.0</v>
      </c>
      <c r="D2276" s="8">
        <v>42708.0</v>
      </c>
      <c r="E2276" s="4" t="s">
        <v>98</v>
      </c>
      <c r="F2276" s="4" t="s">
        <v>1074</v>
      </c>
      <c r="G2276" s="4" t="s">
        <v>1075</v>
      </c>
      <c r="H2276" s="4" t="s">
        <v>29</v>
      </c>
      <c r="I2276" s="4" t="s">
        <v>30</v>
      </c>
      <c r="J2276" s="4" t="s">
        <v>455</v>
      </c>
      <c r="K2276" s="4" t="s">
        <v>58</v>
      </c>
      <c r="L2276" s="7">
        <v>77036.0</v>
      </c>
      <c r="M2276" s="4" t="s">
        <v>59</v>
      </c>
      <c r="N2276" s="4" t="s">
        <v>1342</v>
      </c>
      <c r="O2276" s="4" t="s">
        <v>51</v>
      </c>
      <c r="P2276" s="4" t="s">
        <v>124</v>
      </c>
      <c r="Q2276" s="4" t="s">
        <v>1343</v>
      </c>
      <c r="R2276" s="9">
        <v>35.0769777777778</v>
      </c>
      <c r="S2276" s="7">
        <v>9.0</v>
      </c>
      <c r="T2276" s="7">
        <v>0.2</v>
      </c>
      <c r="U2276" s="7">
        <v>10.9615555555556</v>
      </c>
      <c r="V2276" s="10" t="str">
        <f t="shared" si="1"/>
        <v>2016-12</v>
      </c>
    </row>
    <row r="2277">
      <c r="A2277" s="7">
        <v>2276.0</v>
      </c>
      <c r="B2277" s="4" t="s">
        <v>5349</v>
      </c>
      <c r="C2277" s="8">
        <v>42707.0</v>
      </c>
      <c r="D2277" s="8">
        <v>42710.0</v>
      </c>
      <c r="E2277" s="4" t="s">
        <v>43</v>
      </c>
      <c r="F2277" s="4" t="s">
        <v>5350</v>
      </c>
      <c r="G2277" s="4" t="s">
        <v>5351</v>
      </c>
      <c r="H2277" s="4" t="s">
        <v>46</v>
      </c>
      <c r="I2277" s="4" t="s">
        <v>30</v>
      </c>
      <c r="J2277" s="4" t="s">
        <v>660</v>
      </c>
      <c r="K2277" s="4" t="s">
        <v>223</v>
      </c>
      <c r="L2277" s="7">
        <v>11572.0</v>
      </c>
      <c r="M2277" s="4" t="s">
        <v>33</v>
      </c>
      <c r="N2277" s="4" t="s">
        <v>1071</v>
      </c>
      <c r="O2277" s="4" t="s">
        <v>51</v>
      </c>
      <c r="P2277" s="4" t="s">
        <v>124</v>
      </c>
      <c r="Q2277" s="4" t="s">
        <v>1072</v>
      </c>
      <c r="R2277" s="9">
        <v>208.060181069959</v>
      </c>
      <c r="S2277" s="7">
        <v>8.0</v>
      </c>
      <c r="T2277" s="7">
        <v>0.0</v>
      </c>
      <c r="U2277" s="7">
        <v>95.7076832921811</v>
      </c>
      <c r="V2277" s="10" t="str">
        <f t="shared" si="1"/>
        <v>2016-12</v>
      </c>
    </row>
    <row r="2278">
      <c r="A2278" s="7">
        <v>2277.0</v>
      </c>
      <c r="B2278" s="4" t="s">
        <v>5349</v>
      </c>
      <c r="C2278" s="8">
        <v>42707.0</v>
      </c>
      <c r="D2278" s="8">
        <v>42710.0</v>
      </c>
      <c r="E2278" s="4" t="s">
        <v>43</v>
      </c>
      <c r="F2278" s="4" t="s">
        <v>5350</v>
      </c>
      <c r="G2278" s="4" t="s">
        <v>5351</v>
      </c>
      <c r="H2278" s="4" t="s">
        <v>46</v>
      </c>
      <c r="I2278" s="4" t="s">
        <v>30</v>
      </c>
      <c r="J2278" s="4" t="s">
        <v>660</v>
      </c>
      <c r="K2278" s="4" t="s">
        <v>223</v>
      </c>
      <c r="L2278" s="7">
        <v>11572.0</v>
      </c>
      <c r="M2278" s="4" t="s">
        <v>33</v>
      </c>
      <c r="N2278" s="4" t="s">
        <v>5352</v>
      </c>
      <c r="O2278" s="4" t="s">
        <v>35</v>
      </c>
      <c r="P2278" s="4" t="s">
        <v>73</v>
      </c>
      <c r="Q2278" s="4" t="s">
        <v>5353</v>
      </c>
      <c r="R2278" s="9">
        <v>455.509688888889</v>
      </c>
      <c r="S2278" s="7">
        <v>2.0</v>
      </c>
      <c r="T2278" s="7">
        <v>0.4</v>
      </c>
      <c r="U2278" s="7">
        <v>-174.612047407407</v>
      </c>
      <c r="V2278" s="10" t="str">
        <f t="shared" si="1"/>
        <v>2016-12</v>
      </c>
    </row>
    <row r="2279">
      <c r="A2279" s="7">
        <v>2278.0</v>
      </c>
      <c r="B2279" s="4" t="s">
        <v>5349</v>
      </c>
      <c r="C2279" s="8">
        <v>42707.0</v>
      </c>
      <c r="D2279" s="8">
        <v>42710.0</v>
      </c>
      <c r="E2279" s="4" t="s">
        <v>43</v>
      </c>
      <c r="F2279" s="4" t="s">
        <v>5350</v>
      </c>
      <c r="G2279" s="4" t="s">
        <v>5351</v>
      </c>
      <c r="H2279" s="4" t="s">
        <v>46</v>
      </c>
      <c r="I2279" s="4" t="s">
        <v>30</v>
      </c>
      <c r="J2279" s="4" t="s">
        <v>660</v>
      </c>
      <c r="K2279" s="4" t="s">
        <v>223</v>
      </c>
      <c r="L2279" s="7">
        <v>11572.0</v>
      </c>
      <c r="M2279" s="4" t="s">
        <v>33</v>
      </c>
      <c r="N2279" s="4" t="s">
        <v>898</v>
      </c>
      <c r="O2279" s="4" t="s">
        <v>51</v>
      </c>
      <c r="P2279" s="4" t="s">
        <v>52</v>
      </c>
      <c r="Q2279" s="4" t="s">
        <v>899</v>
      </c>
      <c r="R2279" s="9">
        <v>38.2939135802469</v>
      </c>
      <c r="S2279" s="7">
        <v>3.0</v>
      </c>
      <c r="T2279" s="7">
        <v>0.0</v>
      </c>
      <c r="U2279" s="7">
        <v>11.4881740740741</v>
      </c>
      <c r="V2279" s="10" t="str">
        <f t="shared" si="1"/>
        <v>2016-12</v>
      </c>
    </row>
    <row r="2280">
      <c r="A2280" s="7">
        <v>2279.0</v>
      </c>
      <c r="B2280" s="4" t="s">
        <v>5349</v>
      </c>
      <c r="C2280" s="8">
        <v>42707.0</v>
      </c>
      <c r="D2280" s="8">
        <v>42710.0</v>
      </c>
      <c r="E2280" s="4" t="s">
        <v>43</v>
      </c>
      <c r="F2280" s="4" t="s">
        <v>5350</v>
      </c>
      <c r="G2280" s="4" t="s">
        <v>5351</v>
      </c>
      <c r="H2280" s="4" t="s">
        <v>46</v>
      </c>
      <c r="I2280" s="4" t="s">
        <v>30</v>
      </c>
      <c r="J2280" s="4" t="s">
        <v>660</v>
      </c>
      <c r="K2280" s="4" t="s">
        <v>223</v>
      </c>
      <c r="L2280" s="7">
        <v>11572.0</v>
      </c>
      <c r="M2280" s="4" t="s">
        <v>33</v>
      </c>
      <c r="N2280" s="4" t="s">
        <v>1249</v>
      </c>
      <c r="O2280" s="4" t="s">
        <v>35</v>
      </c>
      <c r="P2280" s="4" t="s">
        <v>263</v>
      </c>
      <c r="Q2280" s="4" t="s">
        <v>1250</v>
      </c>
      <c r="R2280" s="9">
        <v>617.901844444444</v>
      </c>
      <c r="S2280" s="7">
        <v>3.0</v>
      </c>
      <c r="T2280" s="7">
        <v>0.1</v>
      </c>
      <c r="U2280" s="7">
        <v>116.714792839506</v>
      </c>
      <c r="V2280" s="10" t="str">
        <f t="shared" si="1"/>
        <v>2016-12</v>
      </c>
    </row>
    <row r="2281">
      <c r="A2281" s="7">
        <v>2280.0</v>
      </c>
      <c r="B2281" s="4" t="s">
        <v>5349</v>
      </c>
      <c r="C2281" s="8">
        <v>42707.0</v>
      </c>
      <c r="D2281" s="8">
        <v>42710.0</v>
      </c>
      <c r="E2281" s="4" t="s">
        <v>43</v>
      </c>
      <c r="F2281" s="4" t="s">
        <v>5350</v>
      </c>
      <c r="G2281" s="4" t="s">
        <v>5351</v>
      </c>
      <c r="H2281" s="4" t="s">
        <v>46</v>
      </c>
      <c r="I2281" s="4" t="s">
        <v>30</v>
      </c>
      <c r="J2281" s="4" t="s">
        <v>660</v>
      </c>
      <c r="K2281" s="4" t="s">
        <v>223</v>
      </c>
      <c r="L2281" s="7">
        <v>11572.0</v>
      </c>
      <c r="M2281" s="4" t="s">
        <v>33</v>
      </c>
      <c r="N2281" s="4" t="s">
        <v>3870</v>
      </c>
      <c r="O2281" s="4" t="s">
        <v>51</v>
      </c>
      <c r="P2281" s="4" t="s">
        <v>297</v>
      </c>
      <c r="Q2281" s="4" t="s">
        <v>3871</v>
      </c>
      <c r="R2281" s="9">
        <v>7.1737037037037</v>
      </c>
      <c r="S2281" s="7">
        <v>2.0</v>
      </c>
      <c r="T2281" s="7">
        <v>0.0</v>
      </c>
      <c r="U2281" s="7">
        <v>3.44337777777778</v>
      </c>
      <c r="V2281" s="10" t="str">
        <f t="shared" si="1"/>
        <v>2016-12</v>
      </c>
    </row>
    <row r="2282">
      <c r="A2282" s="7">
        <v>2281.0</v>
      </c>
      <c r="B2282" s="4" t="s">
        <v>5354</v>
      </c>
      <c r="C2282" s="8">
        <v>42707.0</v>
      </c>
      <c r="D2282" s="8">
        <v>42712.0</v>
      </c>
      <c r="E2282" s="4" t="s">
        <v>26</v>
      </c>
      <c r="F2282" s="4" t="s">
        <v>907</v>
      </c>
      <c r="G2282" s="4" t="s">
        <v>908</v>
      </c>
      <c r="H2282" s="4" t="s">
        <v>46</v>
      </c>
      <c r="I2282" s="4" t="s">
        <v>30</v>
      </c>
      <c r="J2282" s="4" t="s">
        <v>90</v>
      </c>
      <c r="K2282" s="4" t="s">
        <v>91</v>
      </c>
      <c r="L2282" s="7">
        <v>19134.0</v>
      </c>
      <c r="M2282" s="4" t="s">
        <v>33</v>
      </c>
      <c r="N2282" s="4" t="s">
        <v>5355</v>
      </c>
      <c r="O2282" s="4" t="s">
        <v>51</v>
      </c>
      <c r="P2282" s="4" t="s">
        <v>283</v>
      </c>
      <c r="Q2282" s="4" t="s">
        <v>5356</v>
      </c>
      <c r="R2282" s="9">
        <v>449.570317695473</v>
      </c>
      <c r="S2282" s="7">
        <v>4.0</v>
      </c>
      <c r="T2282" s="7">
        <v>0.2</v>
      </c>
      <c r="U2282" s="7">
        <v>106.772950452675</v>
      </c>
      <c r="V2282" s="10" t="str">
        <f t="shared" si="1"/>
        <v>2016-12</v>
      </c>
    </row>
    <row r="2283">
      <c r="A2283" s="7">
        <v>2282.0</v>
      </c>
      <c r="B2283" s="4" t="s">
        <v>5354</v>
      </c>
      <c r="C2283" s="8">
        <v>42707.0</v>
      </c>
      <c r="D2283" s="8">
        <v>42712.0</v>
      </c>
      <c r="E2283" s="4" t="s">
        <v>26</v>
      </c>
      <c r="F2283" s="4" t="s">
        <v>907</v>
      </c>
      <c r="G2283" s="4" t="s">
        <v>908</v>
      </c>
      <c r="H2283" s="4" t="s">
        <v>46</v>
      </c>
      <c r="I2283" s="4" t="s">
        <v>30</v>
      </c>
      <c r="J2283" s="4" t="s">
        <v>90</v>
      </c>
      <c r="K2283" s="4" t="s">
        <v>91</v>
      </c>
      <c r="L2283" s="7">
        <v>19134.0</v>
      </c>
      <c r="M2283" s="4" t="s">
        <v>33</v>
      </c>
      <c r="N2283" s="4" t="s">
        <v>5357</v>
      </c>
      <c r="O2283" s="4" t="s">
        <v>51</v>
      </c>
      <c r="P2283" s="4" t="s">
        <v>76</v>
      </c>
      <c r="Q2283" s="4" t="s">
        <v>5358</v>
      </c>
      <c r="R2283" s="9">
        <v>20.7149234567901</v>
      </c>
      <c r="S2283" s="7">
        <v>4.0</v>
      </c>
      <c r="T2283" s="7">
        <v>0.7</v>
      </c>
      <c r="U2283" s="7">
        <v>-16.5719387654321</v>
      </c>
      <c r="V2283" s="10" t="str">
        <f t="shared" si="1"/>
        <v>2016-12</v>
      </c>
    </row>
    <row r="2284">
      <c r="A2284" s="7">
        <v>2283.0</v>
      </c>
      <c r="B2284" s="4" t="s">
        <v>5359</v>
      </c>
      <c r="C2284" s="8">
        <v>42707.0</v>
      </c>
      <c r="D2284" s="8">
        <v>42710.0</v>
      </c>
      <c r="E2284" s="4" t="s">
        <v>43</v>
      </c>
      <c r="F2284" s="4" t="s">
        <v>117</v>
      </c>
      <c r="G2284" s="4" t="s">
        <v>118</v>
      </c>
      <c r="H2284" s="4" t="s">
        <v>46</v>
      </c>
      <c r="I2284" s="4" t="s">
        <v>30</v>
      </c>
      <c r="J2284" s="4" t="s">
        <v>47</v>
      </c>
      <c r="K2284" s="4" t="s">
        <v>48</v>
      </c>
      <c r="L2284" s="7">
        <v>90045.0</v>
      </c>
      <c r="M2284" s="4" t="s">
        <v>49</v>
      </c>
      <c r="N2284" s="4" t="s">
        <v>5054</v>
      </c>
      <c r="O2284" s="4" t="s">
        <v>39</v>
      </c>
      <c r="P2284" s="4" t="s">
        <v>61</v>
      </c>
      <c r="Q2284" s="4" t="s">
        <v>5055</v>
      </c>
      <c r="R2284" s="9">
        <v>1649.95</v>
      </c>
      <c r="S2284" s="7">
        <v>5.0</v>
      </c>
      <c r="T2284" s="7">
        <v>0.0</v>
      </c>
      <c r="U2284" s="7">
        <v>659.98</v>
      </c>
      <c r="V2284" s="10" t="str">
        <f t="shared" si="1"/>
        <v>2016-12</v>
      </c>
    </row>
    <row r="2285">
      <c r="A2285" s="7">
        <v>2284.0</v>
      </c>
      <c r="B2285" s="4" t="s">
        <v>5359</v>
      </c>
      <c r="C2285" s="8">
        <v>42707.0</v>
      </c>
      <c r="D2285" s="8">
        <v>42710.0</v>
      </c>
      <c r="E2285" s="4" t="s">
        <v>43</v>
      </c>
      <c r="F2285" s="4" t="s">
        <v>117</v>
      </c>
      <c r="G2285" s="4" t="s">
        <v>118</v>
      </c>
      <c r="H2285" s="4" t="s">
        <v>46</v>
      </c>
      <c r="I2285" s="4" t="s">
        <v>30</v>
      </c>
      <c r="J2285" s="4" t="s">
        <v>47</v>
      </c>
      <c r="K2285" s="4" t="s">
        <v>48</v>
      </c>
      <c r="L2285" s="7">
        <v>90045.0</v>
      </c>
      <c r="M2285" s="4" t="s">
        <v>49</v>
      </c>
      <c r="N2285" s="4" t="s">
        <v>2358</v>
      </c>
      <c r="O2285" s="4" t="s">
        <v>35</v>
      </c>
      <c r="P2285" s="4" t="s">
        <v>121</v>
      </c>
      <c r="Q2285" s="4" t="s">
        <v>2359</v>
      </c>
      <c r="R2285" s="9">
        <v>111.9</v>
      </c>
      <c r="S2285" s="7">
        <v>6.0</v>
      </c>
      <c r="T2285" s="7">
        <v>0.0</v>
      </c>
      <c r="U2285" s="7">
        <v>51.474</v>
      </c>
      <c r="V2285" s="10" t="str">
        <f t="shared" si="1"/>
        <v>2016-12</v>
      </c>
    </row>
    <row r="2286">
      <c r="A2286" s="7">
        <v>2285.0</v>
      </c>
      <c r="B2286" s="4" t="s">
        <v>5360</v>
      </c>
      <c r="C2286" s="8">
        <v>42707.0</v>
      </c>
      <c r="D2286" s="8">
        <v>42711.0</v>
      </c>
      <c r="E2286" s="4" t="s">
        <v>26</v>
      </c>
      <c r="F2286" s="4" t="s">
        <v>1728</v>
      </c>
      <c r="G2286" s="4" t="s">
        <v>1729</v>
      </c>
      <c r="H2286" s="4" t="s">
        <v>46</v>
      </c>
      <c r="I2286" s="4" t="s">
        <v>30</v>
      </c>
      <c r="J2286" s="4" t="s">
        <v>461</v>
      </c>
      <c r="K2286" s="4" t="s">
        <v>766</v>
      </c>
      <c r="L2286" s="7">
        <v>47374.0</v>
      </c>
      <c r="M2286" s="4" t="s">
        <v>59</v>
      </c>
      <c r="N2286" s="4" t="s">
        <v>4525</v>
      </c>
      <c r="O2286" s="4" t="s">
        <v>35</v>
      </c>
      <c r="P2286" s="4" t="s">
        <v>73</v>
      </c>
      <c r="Q2286" s="4" t="s">
        <v>4526</v>
      </c>
      <c r="R2286" s="9">
        <v>662.668032921811</v>
      </c>
      <c r="S2286" s="7">
        <v>2.0</v>
      </c>
      <c r="T2286" s="7">
        <v>0.0</v>
      </c>
      <c r="U2286" s="7">
        <v>119.280245925926</v>
      </c>
      <c r="V2286" s="10" t="str">
        <f t="shared" si="1"/>
        <v>2016-12</v>
      </c>
    </row>
    <row r="2287">
      <c r="A2287" s="7">
        <v>2286.0</v>
      </c>
      <c r="B2287" s="4" t="s">
        <v>5360</v>
      </c>
      <c r="C2287" s="8">
        <v>42707.0</v>
      </c>
      <c r="D2287" s="8">
        <v>42711.0</v>
      </c>
      <c r="E2287" s="4" t="s">
        <v>26</v>
      </c>
      <c r="F2287" s="4" t="s">
        <v>1728</v>
      </c>
      <c r="G2287" s="4" t="s">
        <v>1729</v>
      </c>
      <c r="H2287" s="4" t="s">
        <v>46</v>
      </c>
      <c r="I2287" s="4" t="s">
        <v>30</v>
      </c>
      <c r="J2287" s="4" t="s">
        <v>461</v>
      </c>
      <c r="K2287" s="4" t="s">
        <v>766</v>
      </c>
      <c r="L2287" s="7">
        <v>47374.0</v>
      </c>
      <c r="M2287" s="4" t="s">
        <v>59</v>
      </c>
      <c r="N2287" s="4" t="s">
        <v>600</v>
      </c>
      <c r="O2287" s="4" t="s">
        <v>35</v>
      </c>
      <c r="P2287" s="4" t="s">
        <v>263</v>
      </c>
      <c r="Q2287" s="4" t="s">
        <v>601</v>
      </c>
      <c r="R2287" s="9">
        <v>34.1377201646091</v>
      </c>
      <c r="S2287" s="7">
        <v>1.0</v>
      </c>
      <c r="T2287" s="7">
        <v>0.0</v>
      </c>
      <c r="U2287" s="7">
        <v>9.21718444444444</v>
      </c>
      <c r="V2287" s="10" t="str">
        <f t="shared" si="1"/>
        <v>2016-12</v>
      </c>
    </row>
    <row r="2288">
      <c r="A2288" s="7">
        <v>2287.0</v>
      </c>
      <c r="B2288" s="4" t="s">
        <v>5361</v>
      </c>
      <c r="C2288" s="8">
        <v>42707.0</v>
      </c>
      <c r="D2288" s="8">
        <v>42713.0</v>
      </c>
      <c r="E2288" s="4" t="s">
        <v>26</v>
      </c>
      <c r="F2288" s="4" t="s">
        <v>5362</v>
      </c>
      <c r="G2288" s="4" t="s">
        <v>5363</v>
      </c>
      <c r="H2288" s="4" t="s">
        <v>46</v>
      </c>
      <c r="I2288" s="4" t="s">
        <v>30</v>
      </c>
      <c r="J2288" s="4" t="s">
        <v>47</v>
      </c>
      <c r="K2288" s="4" t="s">
        <v>48</v>
      </c>
      <c r="L2288" s="7">
        <v>90049.0</v>
      </c>
      <c r="M2288" s="4" t="s">
        <v>49</v>
      </c>
      <c r="N2288" s="4" t="s">
        <v>1483</v>
      </c>
      <c r="O2288" s="4" t="s">
        <v>51</v>
      </c>
      <c r="P2288" s="4" t="s">
        <v>52</v>
      </c>
      <c r="Q2288" s="4" t="s">
        <v>1484</v>
      </c>
      <c r="R2288" s="9">
        <v>772.68</v>
      </c>
      <c r="S2288" s="7">
        <v>4.0</v>
      </c>
      <c r="T2288" s="7">
        <v>0.0</v>
      </c>
      <c r="U2288" s="7">
        <v>108.1752</v>
      </c>
      <c r="V2288" s="10" t="str">
        <f t="shared" si="1"/>
        <v>2016-12</v>
      </c>
    </row>
    <row r="2289">
      <c r="A2289" s="7">
        <v>2288.0</v>
      </c>
      <c r="B2289" s="4" t="s">
        <v>5364</v>
      </c>
      <c r="C2289" s="8">
        <v>42707.0</v>
      </c>
      <c r="D2289" s="8">
        <v>42711.0</v>
      </c>
      <c r="E2289" s="4" t="s">
        <v>26</v>
      </c>
      <c r="F2289" s="4" t="s">
        <v>2027</v>
      </c>
      <c r="G2289" s="4" t="s">
        <v>2028</v>
      </c>
      <c r="H2289" s="4" t="s">
        <v>46</v>
      </c>
      <c r="I2289" s="4" t="s">
        <v>30</v>
      </c>
      <c r="J2289" s="4" t="s">
        <v>5365</v>
      </c>
      <c r="K2289" s="4" t="s">
        <v>48</v>
      </c>
      <c r="L2289" s="7">
        <v>95037.0</v>
      </c>
      <c r="M2289" s="4" t="s">
        <v>49</v>
      </c>
      <c r="N2289" s="4" t="s">
        <v>3660</v>
      </c>
      <c r="O2289" s="4" t="s">
        <v>35</v>
      </c>
      <c r="P2289" s="4" t="s">
        <v>73</v>
      </c>
      <c r="Q2289" s="4" t="s">
        <v>3661</v>
      </c>
      <c r="R2289" s="9">
        <v>268.704</v>
      </c>
      <c r="S2289" s="7">
        <v>3.0</v>
      </c>
      <c r="T2289" s="7">
        <v>0.2</v>
      </c>
      <c r="U2289" s="7">
        <v>6.7176</v>
      </c>
      <c r="V2289" s="10" t="str">
        <f t="shared" si="1"/>
        <v>2016-12</v>
      </c>
    </row>
    <row r="2290">
      <c r="A2290" s="7">
        <v>2289.0</v>
      </c>
      <c r="B2290" s="4" t="s">
        <v>5364</v>
      </c>
      <c r="C2290" s="8">
        <v>42707.0</v>
      </c>
      <c r="D2290" s="8">
        <v>42711.0</v>
      </c>
      <c r="E2290" s="4" t="s">
        <v>26</v>
      </c>
      <c r="F2290" s="4" t="s">
        <v>2027</v>
      </c>
      <c r="G2290" s="4" t="s">
        <v>2028</v>
      </c>
      <c r="H2290" s="4" t="s">
        <v>46</v>
      </c>
      <c r="I2290" s="4" t="s">
        <v>30</v>
      </c>
      <c r="J2290" s="4" t="s">
        <v>5365</v>
      </c>
      <c r="K2290" s="4" t="s">
        <v>48</v>
      </c>
      <c r="L2290" s="7">
        <v>95037.0</v>
      </c>
      <c r="M2290" s="4" t="s">
        <v>49</v>
      </c>
      <c r="N2290" s="4" t="s">
        <v>2042</v>
      </c>
      <c r="O2290" s="4" t="s">
        <v>51</v>
      </c>
      <c r="P2290" s="4" t="s">
        <v>93</v>
      </c>
      <c r="Q2290" s="4" t="s">
        <v>2043</v>
      </c>
      <c r="R2290" s="9">
        <v>21.92</v>
      </c>
      <c r="S2290" s="7">
        <v>8.0</v>
      </c>
      <c r="T2290" s="7">
        <v>0.0</v>
      </c>
      <c r="U2290" s="7">
        <v>5.9184</v>
      </c>
      <c r="V2290" s="10" t="str">
        <f t="shared" si="1"/>
        <v>2016-12</v>
      </c>
    </row>
    <row r="2291">
      <c r="A2291" s="7">
        <v>2290.0</v>
      </c>
      <c r="B2291" s="4" t="s">
        <v>5364</v>
      </c>
      <c r="C2291" s="8">
        <v>42707.0</v>
      </c>
      <c r="D2291" s="8">
        <v>42711.0</v>
      </c>
      <c r="E2291" s="4" t="s">
        <v>26</v>
      </c>
      <c r="F2291" s="4" t="s">
        <v>2027</v>
      </c>
      <c r="G2291" s="4" t="s">
        <v>2028</v>
      </c>
      <c r="H2291" s="4" t="s">
        <v>46</v>
      </c>
      <c r="I2291" s="4" t="s">
        <v>30</v>
      </c>
      <c r="J2291" s="4" t="s">
        <v>5365</v>
      </c>
      <c r="K2291" s="4" t="s">
        <v>48</v>
      </c>
      <c r="L2291" s="7">
        <v>95037.0</v>
      </c>
      <c r="M2291" s="4" t="s">
        <v>49</v>
      </c>
      <c r="N2291" s="4" t="s">
        <v>825</v>
      </c>
      <c r="O2291" s="4" t="s">
        <v>51</v>
      </c>
      <c r="P2291" s="4" t="s">
        <v>52</v>
      </c>
      <c r="Q2291" s="4" t="s">
        <v>826</v>
      </c>
      <c r="R2291" s="9">
        <v>48.72</v>
      </c>
      <c r="S2291" s="7">
        <v>3.0</v>
      </c>
      <c r="T2291" s="7">
        <v>0.0</v>
      </c>
      <c r="U2291" s="7">
        <v>7.308</v>
      </c>
      <c r="V2291" s="10" t="str">
        <f t="shared" si="1"/>
        <v>2016-12</v>
      </c>
    </row>
    <row r="2292">
      <c r="A2292" s="7">
        <v>2291.0</v>
      </c>
      <c r="B2292" s="4" t="s">
        <v>5364</v>
      </c>
      <c r="C2292" s="8">
        <v>42707.0</v>
      </c>
      <c r="D2292" s="8">
        <v>42711.0</v>
      </c>
      <c r="E2292" s="4" t="s">
        <v>26</v>
      </c>
      <c r="F2292" s="4" t="s">
        <v>2027</v>
      </c>
      <c r="G2292" s="4" t="s">
        <v>2028</v>
      </c>
      <c r="H2292" s="4" t="s">
        <v>46</v>
      </c>
      <c r="I2292" s="4" t="s">
        <v>30</v>
      </c>
      <c r="J2292" s="4" t="s">
        <v>5365</v>
      </c>
      <c r="K2292" s="4" t="s">
        <v>48</v>
      </c>
      <c r="L2292" s="7">
        <v>95037.0</v>
      </c>
      <c r="M2292" s="4" t="s">
        <v>49</v>
      </c>
      <c r="N2292" s="4" t="s">
        <v>3470</v>
      </c>
      <c r="O2292" s="4" t="s">
        <v>35</v>
      </c>
      <c r="P2292" s="4" t="s">
        <v>36</v>
      </c>
      <c r="Q2292" s="4" t="s">
        <v>3471</v>
      </c>
      <c r="R2292" s="9">
        <v>205.666</v>
      </c>
      <c r="S2292" s="7">
        <v>2.0</v>
      </c>
      <c r="T2292" s="7">
        <v>0.15</v>
      </c>
      <c r="U2292" s="7">
        <v>-12.098</v>
      </c>
      <c r="V2292" s="10" t="str">
        <f t="shared" si="1"/>
        <v>2016-12</v>
      </c>
    </row>
    <row r="2293">
      <c r="A2293" s="7">
        <v>2292.0</v>
      </c>
      <c r="B2293" s="4" t="s">
        <v>5366</v>
      </c>
      <c r="C2293" s="8">
        <v>42708.0</v>
      </c>
      <c r="D2293" s="8">
        <v>42709.0</v>
      </c>
      <c r="E2293" s="4" t="s">
        <v>43</v>
      </c>
      <c r="F2293" s="4" t="s">
        <v>3798</v>
      </c>
      <c r="G2293" s="4" t="s">
        <v>3799</v>
      </c>
      <c r="H2293" s="4" t="s">
        <v>46</v>
      </c>
      <c r="I2293" s="4" t="s">
        <v>30</v>
      </c>
      <c r="J2293" s="4" t="s">
        <v>222</v>
      </c>
      <c r="K2293" s="4" t="s">
        <v>223</v>
      </c>
      <c r="L2293" s="7">
        <v>10024.0</v>
      </c>
      <c r="M2293" s="4" t="s">
        <v>33</v>
      </c>
      <c r="N2293" s="4" t="s">
        <v>1808</v>
      </c>
      <c r="O2293" s="4" t="s">
        <v>35</v>
      </c>
      <c r="P2293" s="4" t="s">
        <v>121</v>
      </c>
      <c r="Q2293" s="4" t="s">
        <v>1809</v>
      </c>
      <c r="R2293" s="9">
        <v>129.617580246914</v>
      </c>
      <c r="S2293" s="7">
        <v>3.0</v>
      </c>
      <c r="T2293" s="7">
        <v>0.0</v>
      </c>
      <c r="U2293" s="7">
        <v>23.3311644444444</v>
      </c>
      <c r="V2293" s="10" t="str">
        <f t="shared" si="1"/>
        <v>2016-12</v>
      </c>
    </row>
    <row r="2294">
      <c r="A2294" s="7">
        <v>2293.0</v>
      </c>
      <c r="B2294" s="4" t="s">
        <v>5366</v>
      </c>
      <c r="C2294" s="8">
        <v>42708.0</v>
      </c>
      <c r="D2294" s="8">
        <v>42709.0</v>
      </c>
      <c r="E2294" s="4" t="s">
        <v>43</v>
      </c>
      <c r="F2294" s="4" t="s">
        <v>3798</v>
      </c>
      <c r="G2294" s="4" t="s">
        <v>3799</v>
      </c>
      <c r="H2294" s="4" t="s">
        <v>46</v>
      </c>
      <c r="I2294" s="4" t="s">
        <v>30</v>
      </c>
      <c r="J2294" s="4" t="s">
        <v>222</v>
      </c>
      <c r="K2294" s="4" t="s">
        <v>223</v>
      </c>
      <c r="L2294" s="7">
        <v>10024.0</v>
      </c>
      <c r="M2294" s="4" t="s">
        <v>33</v>
      </c>
      <c r="N2294" s="4" t="s">
        <v>3750</v>
      </c>
      <c r="O2294" s="4" t="s">
        <v>39</v>
      </c>
      <c r="P2294" s="4" t="s">
        <v>61</v>
      </c>
      <c r="Q2294" s="4" t="s">
        <v>3751</v>
      </c>
      <c r="R2294" s="9">
        <v>89.0202469135803</v>
      </c>
      <c r="S2294" s="7">
        <v>1.0</v>
      </c>
      <c r="T2294" s="7">
        <v>0.0</v>
      </c>
      <c r="U2294" s="7">
        <v>39.1689086419753</v>
      </c>
      <c r="V2294" s="10" t="str">
        <f t="shared" si="1"/>
        <v>2016-12</v>
      </c>
    </row>
    <row r="2295">
      <c r="A2295" s="7">
        <v>2294.0</v>
      </c>
      <c r="B2295" s="4" t="s">
        <v>5366</v>
      </c>
      <c r="C2295" s="8">
        <v>42708.0</v>
      </c>
      <c r="D2295" s="8">
        <v>42709.0</v>
      </c>
      <c r="E2295" s="4" t="s">
        <v>43</v>
      </c>
      <c r="F2295" s="4" t="s">
        <v>3798</v>
      </c>
      <c r="G2295" s="4" t="s">
        <v>3799</v>
      </c>
      <c r="H2295" s="4" t="s">
        <v>46</v>
      </c>
      <c r="I2295" s="4" t="s">
        <v>30</v>
      </c>
      <c r="J2295" s="4" t="s">
        <v>222</v>
      </c>
      <c r="K2295" s="4" t="s">
        <v>223</v>
      </c>
      <c r="L2295" s="7">
        <v>10024.0</v>
      </c>
      <c r="M2295" s="4" t="s">
        <v>33</v>
      </c>
      <c r="N2295" s="4" t="s">
        <v>839</v>
      </c>
      <c r="O2295" s="4" t="s">
        <v>51</v>
      </c>
      <c r="P2295" s="4" t="s">
        <v>76</v>
      </c>
      <c r="Q2295" s="4" t="s">
        <v>840</v>
      </c>
      <c r="R2295" s="9">
        <v>1.96835555555556</v>
      </c>
      <c r="S2295" s="7">
        <v>1.0</v>
      </c>
      <c r="T2295" s="7">
        <v>0.2</v>
      </c>
      <c r="U2295" s="7">
        <v>0.688924444444445</v>
      </c>
      <c r="V2295" s="10" t="str">
        <f t="shared" si="1"/>
        <v>2016-12</v>
      </c>
    </row>
    <row r="2296">
      <c r="A2296" s="7">
        <v>2295.0</v>
      </c>
      <c r="B2296" s="4" t="s">
        <v>5366</v>
      </c>
      <c r="C2296" s="8">
        <v>42708.0</v>
      </c>
      <c r="D2296" s="8">
        <v>42709.0</v>
      </c>
      <c r="E2296" s="4" t="s">
        <v>43</v>
      </c>
      <c r="F2296" s="4" t="s">
        <v>3798</v>
      </c>
      <c r="G2296" s="4" t="s">
        <v>3799</v>
      </c>
      <c r="H2296" s="4" t="s">
        <v>46</v>
      </c>
      <c r="I2296" s="4" t="s">
        <v>30</v>
      </c>
      <c r="J2296" s="4" t="s">
        <v>222</v>
      </c>
      <c r="K2296" s="4" t="s">
        <v>223</v>
      </c>
      <c r="L2296" s="7">
        <v>10024.0</v>
      </c>
      <c r="M2296" s="4" t="s">
        <v>33</v>
      </c>
      <c r="N2296" s="4" t="s">
        <v>5220</v>
      </c>
      <c r="O2296" s="4" t="s">
        <v>51</v>
      </c>
      <c r="P2296" s="4" t="s">
        <v>124</v>
      </c>
      <c r="Q2296" s="4" t="s">
        <v>404</v>
      </c>
      <c r="R2296" s="9">
        <v>46.2016790123457</v>
      </c>
      <c r="S2296" s="7">
        <v>4.0</v>
      </c>
      <c r="T2296" s="7">
        <v>0.0</v>
      </c>
      <c r="U2296" s="7">
        <v>22.6388227160494</v>
      </c>
      <c r="V2296" s="10" t="str">
        <f t="shared" si="1"/>
        <v>2016-12</v>
      </c>
    </row>
    <row r="2297">
      <c r="A2297" s="7">
        <v>2296.0</v>
      </c>
      <c r="B2297" s="4" t="s">
        <v>5366</v>
      </c>
      <c r="C2297" s="8">
        <v>42708.0</v>
      </c>
      <c r="D2297" s="8">
        <v>42709.0</v>
      </c>
      <c r="E2297" s="4" t="s">
        <v>43</v>
      </c>
      <c r="F2297" s="4" t="s">
        <v>3798</v>
      </c>
      <c r="G2297" s="4" t="s">
        <v>3799</v>
      </c>
      <c r="H2297" s="4" t="s">
        <v>46</v>
      </c>
      <c r="I2297" s="4" t="s">
        <v>30</v>
      </c>
      <c r="J2297" s="4" t="s">
        <v>222</v>
      </c>
      <c r="K2297" s="4" t="s">
        <v>223</v>
      </c>
      <c r="L2297" s="7">
        <v>10024.0</v>
      </c>
      <c r="M2297" s="4" t="s">
        <v>33</v>
      </c>
      <c r="N2297" s="4" t="s">
        <v>5367</v>
      </c>
      <c r="O2297" s="4" t="s">
        <v>51</v>
      </c>
      <c r="P2297" s="4" t="s">
        <v>52</v>
      </c>
      <c r="Q2297" s="4" t="s">
        <v>5368</v>
      </c>
      <c r="R2297" s="9">
        <v>208.385975308642</v>
      </c>
      <c r="S2297" s="7">
        <v>3.0</v>
      </c>
      <c r="T2297" s="7">
        <v>0.0</v>
      </c>
      <c r="U2297" s="7">
        <v>4.16771950617284</v>
      </c>
      <c r="V2297" s="10" t="str">
        <f t="shared" si="1"/>
        <v>2016-12</v>
      </c>
    </row>
    <row r="2298">
      <c r="A2298" s="7">
        <v>2297.0</v>
      </c>
      <c r="B2298" s="4" t="s">
        <v>5366</v>
      </c>
      <c r="C2298" s="8">
        <v>42708.0</v>
      </c>
      <c r="D2298" s="8">
        <v>42709.0</v>
      </c>
      <c r="E2298" s="4" t="s">
        <v>43</v>
      </c>
      <c r="F2298" s="4" t="s">
        <v>3798</v>
      </c>
      <c r="G2298" s="4" t="s">
        <v>3799</v>
      </c>
      <c r="H2298" s="4" t="s">
        <v>46</v>
      </c>
      <c r="I2298" s="4" t="s">
        <v>30</v>
      </c>
      <c r="J2298" s="4" t="s">
        <v>222</v>
      </c>
      <c r="K2298" s="4" t="s">
        <v>223</v>
      </c>
      <c r="L2298" s="7">
        <v>10024.0</v>
      </c>
      <c r="M2298" s="4" t="s">
        <v>33</v>
      </c>
      <c r="N2298" s="4" t="s">
        <v>4492</v>
      </c>
      <c r="O2298" s="4" t="s">
        <v>51</v>
      </c>
      <c r="P2298" s="4" t="s">
        <v>52</v>
      </c>
      <c r="Q2298" s="4" t="s">
        <v>4493</v>
      </c>
      <c r="R2298" s="9">
        <v>220.824888888889</v>
      </c>
      <c r="S2298" s="7">
        <v>2.0</v>
      </c>
      <c r="T2298" s="7">
        <v>0.0</v>
      </c>
      <c r="U2298" s="7">
        <v>13.2494933333333</v>
      </c>
      <c r="V2298" s="10" t="str">
        <f t="shared" si="1"/>
        <v>2016-12</v>
      </c>
    </row>
    <row r="2299">
      <c r="A2299" s="7">
        <v>2298.0</v>
      </c>
      <c r="B2299" s="4" t="s">
        <v>5369</v>
      </c>
      <c r="C2299" s="8">
        <v>42708.0</v>
      </c>
      <c r="D2299" s="8">
        <v>42712.0</v>
      </c>
      <c r="E2299" s="4" t="s">
        <v>26</v>
      </c>
      <c r="F2299" s="4" t="s">
        <v>5370</v>
      </c>
      <c r="G2299" s="4" t="s">
        <v>5371</v>
      </c>
      <c r="H2299" s="4" t="s">
        <v>29</v>
      </c>
      <c r="I2299" s="4" t="s">
        <v>30</v>
      </c>
      <c r="J2299" s="4" t="s">
        <v>222</v>
      </c>
      <c r="K2299" s="4" t="s">
        <v>223</v>
      </c>
      <c r="L2299" s="7">
        <v>10035.0</v>
      </c>
      <c r="M2299" s="4" t="s">
        <v>33</v>
      </c>
      <c r="N2299" s="4" t="s">
        <v>5372</v>
      </c>
      <c r="O2299" s="4" t="s">
        <v>51</v>
      </c>
      <c r="P2299" s="4" t="s">
        <v>52</v>
      </c>
      <c r="Q2299" s="4" t="s">
        <v>5373</v>
      </c>
      <c r="R2299" s="9">
        <v>242.490469135802</v>
      </c>
      <c r="S2299" s="7">
        <v>6.0</v>
      </c>
      <c r="T2299" s="7">
        <v>0.0</v>
      </c>
      <c r="U2299" s="7">
        <v>0.0</v>
      </c>
      <c r="V2299" s="10" t="str">
        <f t="shared" si="1"/>
        <v>2016-12</v>
      </c>
    </row>
    <row r="2300">
      <c r="A2300" s="7">
        <v>2299.0</v>
      </c>
      <c r="B2300" s="4" t="s">
        <v>5374</v>
      </c>
      <c r="C2300" s="8">
        <v>42708.0</v>
      </c>
      <c r="D2300" s="8">
        <v>42712.0</v>
      </c>
      <c r="E2300" s="4" t="s">
        <v>26</v>
      </c>
      <c r="F2300" s="4" t="s">
        <v>3407</v>
      </c>
      <c r="G2300" s="4" t="s">
        <v>3408</v>
      </c>
      <c r="H2300" s="4" t="s">
        <v>46</v>
      </c>
      <c r="I2300" s="4" t="s">
        <v>30</v>
      </c>
      <c r="J2300" s="4" t="s">
        <v>1288</v>
      </c>
      <c r="K2300" s="4" t="s">
        <v>223</v>
      </c>
      <c r="L2300" s="7">
        <v>13021.0</v>
      </c>
      <c r="M2300" s="4" t="s">
        <v>33</v>
      </c>
      <c r="N2300" s="4" t="s">
        <v>2102</v>
      </c>
      <c r="O2300" s="4" t="s">
        <v>51</v>
      </c>
      <c r="P2300" s="4" t="s">
        <v>76</v>
      </c>
      <c r="Q2300" s="4" t="s">
        <v>2103</v>
      </c>
      <c r="R2300" s="9">
        <v>17.6878617283951</v>
      </c>
      <c r="S2300" s="7">
        <v>3.0</v>
      </c>
      <c r="T2300" s="7">
        <v>0.2</v>
      </c>
      <c r="U2300" s="7">
        <v>6.63294814814815</v>
      </c>
      <c r="V2300" s="10" t="str">
        <f t="shared" si="1"/>
        <v>2016-12</v>
      </c>
    </row>
    <row r="2301">
      <c r="A2301" s="7">
        <v>2300.0</v>
      </c>
      <c r="B2301" s="4" t="s">
        <v>5375</v>
      </c>
      <c r="C2301" s="8">
        <v>42708.0</v>
      </c>
      <c r="D2301" s="8">
        <v>42713.0</v>
      </c>
      <c r="E2301" s="4" t="s">
        <v>26</v>
      </c>
      <c r="F2301" s="4" t="s">
        <v>1162</v>
      </c>
      <c r="G2301" s="4" t="s">
        <v>1163</v>
      </c>
      <c r="H2301" s="4" t="s">
        <v>46</v>
      </c>
      <c r="I2301" s="4" t="s">
        <v>30</v>
      </c>
      <c r="J2301" s="4" t="s">
        <v>362</v>
      </c>
      <c r="K2301" s="4" t="s">
        <v>48</v>
      </c>
      <c r="L2301" s="7">
        <v>94109.0</v>
      </c>
      <c r="M2301" s="4" t="s">
        <v>49</v>
      </c>
      <c r="N2301" s="4" t="s">
        <v>2311</v>
      </c>
      <c r="O2301" s="4" t="s">
        <v>51</v>
      </c>
      <c r="P2301" s="4" t="s">
        <v>124</v>
      </c>
      <c r="Q2301" s="4" t="s">
        <v>2312</v>
      </c>
      <c r="R2301" s="9">
        <v>104.85</v>
      </c>
      <c r="S2301" s="7">
        <v>1.0</v>
      </c>
      <c r="T2301" s="7">
        <v>0.0</v>
      </c>
      <c r="U2301" s="7">
        <v>50.328</v>
      </c>
      <c r="V2301" s="10" t="str">
        <f t="shared" si="1"/>
        <v>2016-12</v>
      </c>
    </row>
    <row r="2302">
      <c r="A2302" s="7">
        <v>2301.0</v>
      </c>
      <c r="B2302" s="4" t="s">
        <v>5376</v>
      </c>
      <c r="C2302" s="8">
        <v>42709.0</v>
      </c>
      <c r="D2302" s="8">
        <v>42714.0</v>
      </c>
      <c r="E2302" s="4" t="s">
        <v>26</v>
      </c>
      <c r="F2302" s="4" t="s">
        <v>2768</v>
      </c>
      <c r="G2302" s="4" t="s">
        <v>2769</v>
      </c>
      <c r="H2302" s="4" t="s">
        <v>46</v>
      </c>
      <c r="I2302" s="4" t="s">
        <v>30</v>
      </c>
      <c r="J2302" s="4" t="s">
        <v>163</v>
      </c>
      <c r="K2302" s="4" t="s">
        <v>164</v>
      </c>
      <c r="L2302" s="7">
        <v>98103.0</v>
      </c>
      <c r="M2302" s="4" t="s">
        <v>49</v>
      </c>
      <c r="N2302" s="4" t="s">
        <v>4198</v>
      </c>
      <c r="O2302" s="4" t="s">
        <v>51</v>
      </c>
      <c r="P2302" s="4" t="s">
        <v>76</v>
      </c>
      <c r="Q2302" s="4" t="s">
        <v>4199</v>
      </c>
      <c r="R2302" s="9">
        <v>407.976</v>
      </c>
      <c r="S2302" s="7">
        <v>3.0</v>
      </c>
      <c r="T2302" s="7">
        <v>0.2</v>
      </c>
      <c r="U2302" s="7">
        <v>132.5922</v>
      </c>
      <c r="V2302" s="10" t="str">
        <f t="shared" si="1"/>
        <v>2016-12</v>
      </c>
    </row>
    <row r="2303">
      <c r="A2303" s="7">
        <v>2302.0</v>
      </c>
      <c r="B2303" s="4" t="s">
        <v>5377</v>
      </c>
      <c r="C2303" s="8">
        <v>42709.0</v>
      </c>
      <c r="D2303" s="8">
        <v>42713.0</v>
      </c>
      <c r="E2303" s="4" t="s">
        <v>26</v>
      </c>
      <c r="F2303" s="4" t="s">
        <v>5378</v>
      </c>
      <c r="G2303" s="4" t="s">
        <v>5379</v>
      </c>
      <c r="H2303" s="4" t="s">
        <v>29</v>
      </c>
      <c r="I2303" s="4" t="s">
        <v>30</v>
      </c>
      <c r="J2303" s="4" t="s">
        <v>129</v>
      </c>
      <c r="K2303" s="4" t="s">
        <v>130</v>
      </c>
      <c r="L2303" s="7">
        <v>53132.0</v>
      </c>
      <c r="M2303" s="4" t="s">
        <v>59</v>
      </c>
      <c r="N2303" s="4" t="s">
        <v>497</v>
      </c>
      <c r="O2303" s="4" t="s">
        <v>39</v>
      </c>
      <c r="P2303" s="4" t="s">
        <v>40</v>
      </c>
      <c r="Q2303" s="4" t="s">
        <v>498</v>
      </c>
      <c r="R2303" s="9">
        <v>438.083148148148</v>
      </c>
      <c r="S2303" s="7">
        <v>11.0</v>
      </c>
      <c r="T2303" s="7">
        <v>0.0</v>
      </c>
      <c r="U2303" s="7">
        <v>118.28245</v>
      </c>
      <c r="V2303" s="10" t="str">
        <f t="shared" si="1"/>
        <v>2016-12</v>
      </c>
    </row>
    <row r="2304">
      <c r="A2304" s="7">
        <v>2303.0</v>
      </c>
      <c r="B2304" s="4" t="s">
        <v>5377</v>
      </c>
      <c r="C2304" s="8">
        <v>42709.0</v>
      </c>
      <c r="D2304" s="8">
        <v>42713.0</v>
      </c>
      <c r="E2304" s="4" t="s">
        <v>26</v>
      </c>
      <c r="F2304" s="4" t="s">
        <v>5378</v>
      </c>
      <c r="G2304" s="4" t="s">
        <v>5379</v>
      </c>
      <c r="H2304" s="4" t="s">
        <v>29</v>
      </c>
      <c r="I2304" s="4" t="s">
        <v>30</v>
      </c>
      <c r="J2304" s="4" t="s">
        <v>129</v>
      </c>
      <c r="K2304" s="4" t="s">
        <v>130</v>
      </c>
      <c r="L2304" s="7">
        <v>53132.0</v>
      </c>
      <c r="M2304" s="4" t="s">
        <v>59</v>
      </c>
      <c r="N2304" s="4" t="s">
        <v>512</v>
      </c>
      <c r="O2304" s="4" t="s">
        <v>39</v>
      </c>
      <c r="P2304" s="4" t="s">
        <v>40</v>
      </c>
      <c r="Q2304" s="4" t="s">
        <v>513</v>
      </c>
      <c r="R2304" s="9">
        <v>170.891740740741</v>
      </c>
      <c r="S2304" s="7">
        <v>3.0</v>
      </c>
      <c r="T2304" s="7">
        <v>0.0</v>
      </c>
      <c r="U2304" s="7">
        <v>6.83566962962963</v>
      </c>
      <c r="V2304" s="10" t="str">
        <f t="shared" si="1"/>
        <v>2016-12</v>
      </c>
    </row>
    <row r="2305">
      <c r="A2305" s="7">
        <v>2304.0</v>
      </c>
      <c r="B2305" s="4" t="s">
        <v>5377</v>
      </c>
      <c r="C2305" s="8">
        <v>42709.0</v>
      </c>
      <c r="D2305" s="8">
        <v>42713.0</v>
      </c>
      <c r="E2305" s="4" t="s">
        <v>26</v>
      </c>
      <c r="F2305" s="4" t="s">
        <v>5378</v>
      </c>
      <c r="G2305" s="4" t="s">
        <v>5379</v>
      </c>
      <c r="H2305" s="4" t="s">
        <v>29</v>
      </c>
      <c r="I2305" s="4" t="s">
        <v>30</v>
      </c>
      <c r="J2305" s="4" t="s">
        <v>129</v>
      </c>
      <c r="K2305" s="4" t="s">
        <v>130</v>
      </c>
      <c r="L2305" s="7">
        <v>53132.0</v>
      </c>
      <c r="M2305" s="4" t="s">
        <v>59</v>
      </c>
      <c r="N2305" s="4" t="s">
        <v>1316</v>
      </c>
      <c r="O2305" s="4" t="s">
        <v>35</v>
      </c>
      <c r="P2305" s="4" t="s">
        <v>263</v>
      </c>
      <c r="Q2305" s="4" t="s">
        <v>1317</v>
      </c>
      <c r="R2305" s="9">
        <v>2224.13372839506</v>
      </c>
      <c r="S2305" s="7">
        <v>8.0</v>
      </c>
      <c r="T2305" s="7">
        <v>0.0</v>
      </c>
      <c r="U2305" s="7">
        <v>667.240118518519</v>
      </c>
      <c r="V2305" s="10" t="str">
        <f t="shared" si="1"/>
        <v>2016-12</v>
      </c>
    </row>
    <row r="2306">
      <c r="A2306" s="7">
        <v>2305.0</v>
      </c>
      <c r="B2306" s="4" t="s">
        <v>5377</v>
      </c>
      <c r="C2306" s="8">
        <v>42709.0</v>
      </c>
      <c r="D2306" s="8">
        <v>42713.0</v>
      </c>
      <c r="E2306" s="4" t="s">
        <v>26</v>
      </c>
      <c r="F2306" s="4" t="s">
        <v>5378</v>
      </c>
      <c r="G2306" s="4" t="s">
        <v>5379</v>
      </c>
      <c r="H2306" s="4" t="s">
        <v>29</v>
      </c>
      <c r="I2306" s="4" t="s">
        <v>30</v>
      </c>
      <c r="J2306" s="4" t="s">
        <v>129</v>
      </c>
      <c r="K2306" s="4" t="s">
        <v>130</v>
      </c>
      <c r="L2306" s="7">
        <v>53132.0</v>
      </c>
      <c r="M2306" s="4" t="s">
        <v>59</v>
      </c>
      <c r="N2306" s="4" t="s">
        <v>5380</v>
      </c>
      <c r="O2306" s="4" t="s">
        <v>51</v>
      </c>
      <c r="P2306" s="4" t="s">
        <v>76</v>
      </c>
      <c r="Q2306" s="4" t="s">
        <v>5381</v>
      </c>
      <c r="R2306" s="9">
        <v>195.482283950617</v>
      </c>
      <c r="S2306" s="7">
        <v>5.0</v>
      </c>
      <c r="T2306" s="7">
        <v>0.0</v>
      </c>
      <c r="U2306" s="7">
        <v>91.8766734567901</v>
      </c>
      <c r="V2306" s="10" t="str">
        <f t="shared" si="1"/>
        <v>2016-12</v>
      </c>
    </row>
    <row r="2307">
      <c r="A2307" s="7">
        <v>2306.0</v>
      </c>
      <c r="B2307" s="4" t="s">
        <v>5382</v>
      </c>
      <c r="C2307" s="8">
        <v>42709.0</v>
      </c>
      <c r="D2307" s="8">
        <v>42710.0</v>
      </c>
      <c r="E2307" s="4" t="s">
        <v>43</v>
      </c>
      <c r="F2307" s="4" t="s">
        <v>3264</v>
      </c>
      <c r="G2307" s="4" t="s">
        <v>3265</v>
      </c>
      <c r="H2307" s="4" t="s">
        <v>46</v>
      </c>
      <c r="I2307" s="4" t="s">
        <v>30</v>
      </c>
      <c r="J2307" s="4" t="s">
        <v>5383</v>
      </c>
      <c r="K2307" s="4" t="s">
        <v>462</v>
      </c>
      <c r="L2307" s="7">
        <v>42071.0</v>
      </c>
      <c r="M2307" s="4" t="s">
        <v>83</v>
      </c>
      <c r="N2307" s="4" t="s">
        <v>1639</v>
      </c>
      <c r="O2307" s="4" t="s">
        <v>35</v>
      </c>
      <c r="P2307" s="4" t="s">
        <v>121</v>
      </c>
      <c r="Q2307" s="4" t="s">
        <v>1640</v>
      </c>
      <c r="R2307" s="9">
        <v>138.614676873551</v>
      </c>
      <c r="S2307" s="7">
        <v>3.0</v>
      </c>
      <c r="T2307" s="7">
        <v>0.0</v>
      </c>
      <c r="U2307" s="7">
        <v>54.059723980685</v>
      </c>
      <c r="V2307" s="10" t="str">
        <f t="shared" si="1"/>
        <v>2016-12</v>
      </c>
    </row>
    <row r="2308">
      <c r="A2308" s="7">
        <v>2307.0</v>
      </c>
      <c r="B2308" s="4" t="s">
        <v>5384</v>
      </c>
      <c r="C2308" s="8">
        <v>42709.0</v>
      </c>
      <c r="D2308" s="8">
        <v>42711.0</v>
      </c>
      <c r="E2308" s="4" t="s">
        <v>98</v>
      </c>
      <c r="F2308" s="4" t="s">
        <v>3264</v>
      </c>
      <c r="G2308" s="4" t="s">
        <v>3265</v>
      </c>
      <c r="H2308" s="4" t="s">
        <v>46</v>
      </c>
      <c r="I2308" s="4" t="s">
        <v>30</v>
      </c>
      <c r="J2308" s="4" t="s">
        <v>222</v>
      </c>
      <c r="K2308" s="4" t="s">
        <v>223</v>
      </c>
      <c r="L2308" s="7">
        <v>10024.0</v>
      </c>
      <c r="M2308" s="4" t="s">
        <v>33</v>
      </c>
      <c r="N2308" s="4" t="s">
        <v>4729</v>
      </c>
      <c r="O2308" s="4" t="s">
        <v>51</v>
      </c>
      <c r="P2308" s="4" t="s">
        <v>52</v>
      </c>
      <c r="Q2308" s="4" t="s">
        <v>4730</v>
      </c>
      <c r="R2308" s="9">
        <v>530.075481481482</v>
      </c>
      <c r="S2308" s="7">
        <v>3.0</v>
      </c>
      <c r="T2308" s="7">
        <v>0.0</v>
      </c>
      <c r="U2308" s="7">
        <v>137.819625185185</v>
      </c>
      <c r="V2308" s="10" t="str">
        <f t="shared" si="1"/>
        <v>2016-12</v>
      </c>
    </row>
    <row r="2309">
      <c r="A2309" s="7">
        <v>2308.0</v>
      </c>
      <c r="B2309" s="4" t="s">
        <v>5385</v>
      </c>
      <c r="C2309" s="8">
        <v>42709.0</v>
      </c>
      <c r="D2309" s="8">
        <v>42711.0</v>
      </c>
      <c r="E2309" s="4" t="s">
        <v>43</v>
      </c>
      <c r="F2309" s="4" t="s">
        <v>5386</v>
      </c>
      <c r="G2309" s="4" t="s">
        <v>5387</v>
      </c>
      <c r="H2309" s="4" t="s">
        <v>29</v>
      </c>
      <c r="I2309" s="4" t="s">
        <v>30</v>
      </c>
      <c r="J2309" s="4" t="s">
        <v>129</v>
      </c>
      <c r="K2309" s="4" t="s">
        <v>897</v>
      </c>
      <c r="L2309" s="7">
        <v>2038.0</v>
      </c>
      <c r="M2309" s="4" t="s">
        <v>33</v>
      </c>
      <c r="N2309" s="4" t="s">
        <v>3725</v>
      </c>
      <c r="O2309" s="4" t="s">
        <v>35</v>
      </c>
      <c r="P2309" s="4" t="s">
        <v>36</v>
      </c>
      <c r="Q2309" s="4" t="s">
        <v>3726</v>
      </c>
      <c r="R2309" s="9">
        <v>93.3711358024691</v>
      </c>
      <c r="S2309" s="7">
        <v>1.0</v>
      </c>
      <c r="T2309" s="7">
        <v>0.0</v>
      </c>
      <c r="U2309" s="7">
        <v>23.3427839506173</v>
      </c>
      <c r="V2309" s="10" t="str">
        <f t="shared" si="1"/>
        <v>2016-12</v>
      </c>
    </row>
    <row r="2310">
      <c r="A2310" s="7">
        <v>2309.0</v>
      </c>
      <c r="B2310" s="4" t="s">
        <v>5388</v>
      </c>
      <c r="C2310" s="8">
        <v>42709.0</v>
      </c>
      <c r="D2310" s="8">
        <v>42714.0</v>
      </c>
      <c r="E2310" s="4" t="s">
        <v>98</v>
      </c>
      <c r="F2310" s="4" t="s">
        <v>3595</v>
      </c>
      <c r="G2310" s="4" t="s">
        <v>3596</v>
      </c>
      <c r="H2310" s="4" t="s">
        <v>112</v>
      </c>
      <c r="I2310" s="4" t="s">
        <v>30</v>
      </c>
      <c r="J2310" s="4" t="s">
        <v>164</v>
      </c>
      <c r="K2310" s="4" t="s">
        <v>2277</v>
      </c>
      <c r="L2310" s="7">
        <v>20016.0</v>
      </c>
      <c r="M2310" s="4" t="s">
        <v>33</v>
      </c>
      <c r="N2310" s="4" t="s">
        <v>1492</v>
      </c>
      <c r="O2310" s="4" t="s">
        <v>51</v>
      </c>
      <c r="P2310" s="4" t="s">
        <v>93</v>
      </c>
      <c r="Q2310" s="4" t="s">
        <v>1493</v>
      </c>
      <c r="R2310" s="9">
        <v>38.6520493827161</v>
      </c>
      <c r="S2310" s="7">
        <v>8.0</v>
      </c>
      <c r="T2310" s="7">
        <v>0.0</v>
      </c>
      <c r="U2310" s="7">
        <v>15.0742992592593</v>
      </c>
      <c r="V2310" s="10" t="str">
        <f t="shared" si="1"/>
        <v>2016-12</v>
      </c>
    </row>
    <row r="2311">
      <c r="A2311" s="7">
        <v>2310.0</v>
      </c>
      <c r="B2311" s="4" t="s">
        <v>5389</v>
      </c>
      <c r="C2311" s="8">
        <v>42709.0</v>
      </c>
      <c r="D2311" s="8">
        <v>42711.0</v>
      </c>
      <c r="E2311" s="4" t="s">
        <v>98</v>
      </c>
      <c r="F2311" s="4" t="s">
        <v>3048</v>
      </c>
      <c r="G2311" s="4" t="s">
        <v>3049</v>
      </c>
      <c r="H2311" s="4" t="s">
        <v>46</v>
      </c>
      <c r="I2311" s="4" t="s">
        <v>30</v>
      </c>
      <c r="J2311" s="4" t="s">
        <v>3846</v>
      </c>
      <c r="K2311" s="4" t="s">
        <v>462</v>
      </c>
      <c r="L2311" s="7">
        <v>40324.0</v>
      </c>
      <c r="M2311" s="4" t="s">
        <v>83</v>
      </c>
      <c r="N2311" s="4" t="s">
        <v>5390</v>
      </c>
      <c r="O2311" s="4" t="s">
        <v>39</v>
      </c>
      <c r="P2311" s="4" t="s">
        <v>40</v>
      </c>
      <c r="Q2311" s="4" t="s">
        <v>5391</v>
      </c>
      <c r="R2311" s="9">
        <v>507.863640742039</v>
      </c>
      <c r="S2311" s="7">
        <v>2.0</v>
      </c>
      <c r="T2311" s="7">
        <v>0.0</v>
      </c>
      <c r="U2311" s="7">
        <v>142.201819407771</v>
      </c>
      <c r="V2311" s="10" t="str">
        <f t="shared" si="1"/>
        <v>2016-12</v>
      </c>
    </row>
    <row r="2312">
      <c r="A2312" s="7">
        <v>2311.0</v>
      </c>
      <c r="B2312" s="4" t="s">
        <v>5389</v>
      </c>
      <c r="C2312" s="8">
        <v>42709.0</v>
      </c>
      <c r="D2312" s="8">
        <v>42711.0</v>
      </c>
      <c r="E2312" s="4" t="s">
        <v>98</v>
      </c>
      <c r="F2312" s="4" t="s">
        <v>3048</v>
      </c>
      <c r="G2312" s="4" t="s">
        <v>3049</v>
      </c>
      <c r="H2312" s="4" t="s">
        <v>46</v>
      </c>
      <c r="I2312" s="4" t="s">
        <v>30</v>
      </c>
      <c r="J2312" s="4" t="s">
        <v>3846</v>
      </c>
      <c r="K2312" s="4" t="s">
        <v>462</v>
      </c>
      <c r="L2312" s="7">
        <v>40324.0</v>
      </c>
      <c r="M2312" s="4" t="s">
        <v>83</v>
      </c>
      <c r="N2312" s="4" t="s">
        <v>1517</v>
      </c>
      <c r="O2312" s="4" t="s">
        <v>51</v>
      </c>
      <c r="P2312" s="4" t="s">
        <v>52</v>
      </c>
      <c r="Q2312" s="4" t="s">
        <v>1518</v>
      </c>
      <c r="R2312" s="9">
        <v>425.710430870257</v>
      </c>
      <c r="S2312" s="7">
        <v>9.0</v>
      </c>
      <c r="T2312" s="7">
        <v>0.0</v>
      </c>
      <c r="U2312" s="7">
        <v>51.0852517044309</v>
      </c>
      <c r="V2312" s="10" t="str">
        <f t="shared" si="1"/>
        <v>2016-12</v>
      </c>
    </row>
    <row r="2313">
      <c r="A2313" s="7">
        <v>2312.0</v>
      </c>
      <c r="B2313" s="4" t="s">
        <v>5392</v>
      </c>
      <c r="C2313" s="8">
        <v>42709.0</v>
      </c>
      <c r="D2313" s="8">
        <v>42712.0</v>
      </c>
      <c r="E2313" s="4" t="s">
        <v>98</v>
      </c>
      <c r="F2313" s="4" t="s">
        <v>803</v>
      </c>
      <c r="G2313" s="4" t="s">
        <v>804</v>
      </c>
      <c r="H2313" s="4" t="s">
        <v>29</v>
      </c>
      <c r="I2313" s="4" t="s">
        <v>30</v>
      </c>
      <c r="J2313" s="4" t="s">
        <v>384</v>
      </c>
      <c r="K2313" s="4" t="s">
        <v>385</v>
      </c>
      <c r="L2313" s="7">
        <v>60610.0</v>
      </c>
      <c r="M2313" s="4" t="s">
        <v>59</v>
      </c>
      <c r="N2313" s="4" t="s">
        <v>4372</v>
      </c>
      <c r="O2313" s="4" t="s">
        <v>51</v>
      </c>
      <c r="P2313" s="4" t="s">
        <v>297</v>
      </c>
      <c r="Q2313" s="4" t="s">
        <v>4373</v>
      </c>
      <c r="R2313" s="9">
        <v>13.6193777777778</v>
      </c>
      <c r="S2313" s="7">
        <v>3.0</v>
      </c>
      <c r="T2313" s="7">
        <v>0.2</v>
      </c>
      <c r="U2313" s="7">
        <v>4.42629777777778</v>
      </c>
      <c r="V2313" s="10" t="str">
        <f t="shared" si="1"/>
        <v>2016-12</v>
      </c>
    </row>
    <row r="2314">
      <c r="A2314" s="7">
        <v>2313.0</v>
      </c>
      <c r="B2314" s="4" t="s">
        <v>5393</v>
      </c>
      <c r="C2314" s="8">
        <v>42709.0</v>
      </c>
      <c r="D2314" s="8">
        <v>42713.0</v>
      </c>
      <c r="E2314" s="4" t="s">
        <v>98</v>
      </c>
      <c r="F2314" s="4" t="s">
        <v>5394</v>
      </c>
      <c r="G2314" s="4" t="s">
        <v>5395</v>
      </c>
      <c r="H2314" s="4" t="s">
        <v>112</v>
      </c>
      <c r="I2314" s="4" t="s">
        <v>30</v>
      </c>
      <c r="J2314" s="4" t="s">
        <v>384</v>
      </c>
      <c r="K2314" s="4" t="s">
        <v>385</v>
      </c>
      <c r="L2314" s="7">
        <v>60623.0</v>
      </c>
      <c r="M2314" s="4" t="s">
        <v>59</v>
      </c>
      <c r="N2314" s="4" t="s">
        <v>2837</v>
      </c>
      <c r="O2314" s="4" t="s">
        <v>51</v>
      </c>
      <c r="P2314" s="4" t="s">
        <v>93</v>
      </c>
      <c r="Q2314" s="4" t="s">
        <v>2838</v>
      </c>
      <c r="R2314" s="9">
        <v>4.02929382716049</v>
      </c>
      <c r="S2314" s="7">
        <v>2.0</v>
      </c>
      <c r="T2314" s="7">
        <v>0.2</v>
      </c>
      <c r="U2314" s="7">
        <v>0.352563209876543</v>
      </c>
      <c r="V2314" s="10" t="str">
        <f t="shared" si="1"/>
        <v>2016-12</v>
      </c>
    </row>
    <row r="2315">
      <c r="A2315" s="7">
        <v>2314.0</v>
      </c>
      <c r="B2315" s="4" t="s">
        <v>5396</v>
      </c>
      <c r="C2315" s="8">
        <v>42709.0</v>
      </c>
      <c r="D2315" s="8">
        <v>42714.0</v>
      </c>
      <c r="E2315" s="4" t="s">
        <v>98</v>
      </c>
      <c r="F2315" s="4" t="s">
        <v>382</v>
      </c>
      <c r="G2315" s="4" t="s">
        <v>383</v>
      </c>
      <c r="H2315" s="4" t="s">
        <v>29</v>
      </c>
      <c r="I2315" s="4" t="s">
        <v>30</v>
      </c>
      <c r="J2315" s="4" t="s">
        <v>701</v>
      </c>
      <c r="K2315" s="4" t="s">
        <v>747</v>
      </c>
      <c r="L2315" s="7">
        <v>19711.0</v>
      </c>
      <c r="M2315" s="4" t="s">
        <v>33</v>
      </c>
      <c r="N2315" s="4" t="s">
        <v>4284</v>
      </c>
      <c r="O2315" s="4" t="s">
        <v>35</v>
      </c>
      <c r="P2315" s="4" t="s">
        <v>121</v>
      </c>
      <c r="Q2315" s="4" t="s">
        <v>4285</v>
      </c>
      <c r="R2315" s="9">
        <v>15.2693827160494</v>
      </c>
      <c r="S2315" s="7">
        <v>1.0</v>
      </c>
      <c r="T2315" s="7">
        <v>0.0</v>
      </c>
      <c r="U2315" s="7">
        <v>7.3293037037037</v>
      </c>
      <c r="V2315" s="10" t="str">
        <f t="shared" si="1"/>
        <v>2016-12</v>
      </c>
    </row>
    <row r="2316">
      <c r="A2316" s="7">
        <v>2315.0</v>
      </c>
      <c r="B2316" s="4" t="s">
        <v>5396</v>
      </c>
      <c r="C2316" s="8">
        <v>42709.0</v>
      </c>
      <c r="D2316" s="8">
        <v>42714.0</v>
      </c>
      <c r="E2316" s="4" t="s">
        <v>98</v>
      </c>
      <c r="F2316" s="4" t="s">
        <v>382</v>
      </c>
      <c r="G2316" s="4" t="s">
        <v>383</v>
      </c>
      <c r="H2316" s="4" t="s">
        <v>29</v>
      </c>
      <c r="I2316" s="4" t="s">
        <v>30</v>
      </c>
      <c r="J2316" s="4" t="s">
        <v>701</v>
      </c>
      <c r="K2316" s="4" t="s">
        <v>747</v>
      </c>
      <c r="L2316" s="7">
        <v>19711.0</v>
      </c>
      <c r="M2316" s="4" t="s">
        <v>33</v>
      </c>
      <c r="N2316" s="4" t="s">
        <v>2460</v>
      </c>
      <c r="O2316" s="4" t="s">
        <v>51</v>
      </c>
      <c r="P2316" s="4" t="s">
        <v>124</v>
      </c>
      <c r="Q2316" s="4" t="s">
        <v>404</v>
      </c>
      <c r="R2316" s="9">
        <v>5.67474074074074</v>
      </c>
      <c r="S2316" s="7">
        <v>1.0</v>
      </c>
      <c r="T2316" s="7">
        <v>0.0</v>
      </c>
      <c r="U2316" s="7">
        <v>2.66712814814815</v>
      </c>
      <c r="V2316" s="10" t="str">
        <f t="shared" si="1"/>
        <v>2016-12</v>
      </c>
    </row>
    <row r="2317">
      <c r="A2317" s="7">
        <v>2316.0</v>
      </c>
      <c r="B2317" s="4" t="s">
        <v>5396</v>
      </c>
      <c r="C2317" s="8">
        <v>42709.0</v>
      </c>
      <c r="D2317" s="8">
        <v>42714.0</v>
      </c>
      <c r="E2317" s="4" t="s">
        <v>98</v>
      </c>
      <c r="F2317" s="4" t="s">
        <v>382</v>
      </c>
      <c r="G2317" s="4" t="s">
        <v>383</v>
      </c>
      <c r="H2317" s="4" t="s">
        <v>29</v>
      </c>
      <c r="I2317" s="4" t="s">
        <v>30</v>
      </c>
      <c r="J2317" s="4" t="s">
        <v>701</v>
      </c>
      <c r="K2317" s="4" t="s">
        <v>747</v>
      </c>
      <c r="L2317" s="7">
        <v>19711.0</v>
      </c>
      <c r="M2317" s="4" t="s">
        <v>33</v>
      </c>
      <c r="N2317" s="4" t="s">
        <v>423</v>
      </c>
      <c r="O2317" s="4" t="s">
        <v>51</v>
      </c>
      <c r="P2317" s="4" t="s">
        <v>205</v>
      </c>
      <c r="Q2317" s="4" t="s">
        <v>424</v>
      </c>
      <c r="R2317" s="9">
        <v>124.992432098765</v>
      </c>
      <c r="S2317" s="7">
        <v>7.0</v>
      </c>
      <c r="T2317" s="7">
        <v>0.0</v>
      </c>
      <c r="U2317" s="7">
        <v>58.7464430864198</v>
      </c>
      <c r="V2317" s="10" t="str">
        <f t="shared" si="1"/>
        <v>2016-12</v>
      </c>
    </row>
    <row r="2318">
      <c r="A2318" s="7">
        <v>2317.0</v>
      </c>
      <c r="B2318" s="4" t="s">
        <v>5397</v>
      </c>
      <c r="C2318" s="8">
        <v>42710.0</v>
      </c>
      <c r="D2318" s="8">
        <v>42711.0</v>
      </c>
      <c r="E2318" s="4" t="s">
        <v>43</v>
      </c>
      <c r="F2318" s="4" t="s">
        <v>3537</v>
      </c>
      <c r="G2318" s="4" t="s">
        <v>3538</v>
      </c>
      <c r="H2318" s="4" t="s">
        <v>29</v>
      </c>
      <c r="I2318" s="4" t="s">
        <v>30</v>
      </c>
      <c r="J2318" s="4" t="s">
        <v>5398</v>
      </c>
      <c r="K2318" s="4" t="s">
        <v>48</v>
      </c>
      <c r="L2318" s="7">
        <v>94509.0</v>
      </c>
      <c r="M2318" s="4" t="s">
        <v>49</v>
      </c>
      <c r="N2318" s="4" t="s">
        <v>3229</v>
      </c>
      <c r="O2318" s="4" t="s">
        <v>51</v>
      </c>
      <c r="P2318" s="4" t="s">
        <v>124</v>
      </c>
      <c r="Q2318" s="4" t="s">
        <v>3230</v>
      </c>
      <c r="R2318" s="9">
        <v>19.44</v>
      </c>
      <c r="S2318" s="7">
        <v>3.0</v>
      </c>
      <c r="T2318" s="7">
        <v>0.0</v>
      </c>
      <c r="U2318" s="7">
        <v>9.3312</v>
      </c>
      <c r="V2318" s="10" t="str">
        <f t="shared" si="1"/>
        <v>2016-12</v>
      </c>
    </row>
    <row r="2319">
      <c r="A2319" s="7">
        <v>2318.0</v>
      </c>
      <c r="B2319" s="4" t="s">
        <v>5399</v>
      </c>
      <c r="C2319" s="8">
        <v>42710.0</v>
      </c>
      <c r="D2319" s="8">
        <v>42716.0</v>
      </c>
      <c r="E2319" s="4" t="s">
        <v>26</v>
      </c>
      <c r="F2319" s="4" t="s">
        <v>624</v>
      </c>
      <c r="G2319" s="4" t="s">
        <v>625</v>
      </c>
      <c r="H2319" s="4" t="s">
        <v>46</v>
      </c>
      <c r="I2319" s="4" t="s">
        <v>30</v>
      </c>
      <c r="J2319" s="4" t="s">
        <v>163</v>
      </c>
      <c r="K2319" s="4" t="s">
        <v>164</v>
      </c>
      <c r="L2319" s="7">
        <v>98105.0</v>
      </c>
      <c r="M2319" s="4" t="s">
        <v>49</v>
      </c>
      <c r="N2319" s="4" t="s">
        <v>2996</v>
      </c>
      <c r="O2319" s="4" t="s">
        <v>39</v>
      </c>
      <c r="P2319" s="4" t="s">
        <v>40</v>
      </c>
      <c r="Q2319" s="4" t="s">
        <v>5400</v>
      </c>
      <c r="R2319" s="9">
        <v>156.792</v>
      </c>
      <c r="S2319" s="7">
        <v>1.0</v>
      </c>
      <c r="T2319" s="7">
        <v>0.2</v>
      </c>
      <c r="U2319" s="7">
        <v>13.7193</v>
      </c>
      <c r="V2319" s="10" t="str">
        <f t="shared" si="1"/>
        <v>2016-12</v>
      </c>
    </row>
    <row r="2320">
      <c r="A2320" s="7">
        <v>2319.0</v>
      </c>
      <c r="B2320" s="4" t="s">
        <v>5399</v>
      </c>
      <c r="C2320" s="8">
        <v>42710.0</v>
      </c>
      <c r="D2320" s="8">
        <v>42716.0</v>
      </c>
      <c r="E2320" s="4" t="s">
        <v>26</v>
      </c>
      <c r="F2320" s="4" t="s">
        <v>624</v>
      </c>
      <c r="G2320" s="4" t="s">
        <v>625</v>
      </c>
      <c r="H2320" s="4" t="s">
        <v>46</v>
      </c>
      <c r="I2320" s="4" t="s">
        <v>30</v>
      </c>
      <c r="J2320" s="4" t="s">
        <v>163</v>
      </c>
      <c r="K2320" s="4" t="s">
        <v>164</v>
      </c>
      <c r="L2320" s="7">
        <v>98105.0</v>
      </c>
      <c r="M2320" s="4" t="s">
        <v>49</v>
      </c>
      <c r="N2320" s="4" t="s">
        <v>5401</v>
      </c>
      <c r="O2320" s="4" t="s">
        <v>39</v>
      </c>
      <c r="P2320" s="4" t="s">
        <v>40</v>
      </c>
      <c r="Q2320" s="4" t="s">
        <v>5402</v>
      </c>
      <c r="R2320" s="9">
        <v>431.976</v>
      </c>
      <c r="S2320" s="7">
        <v>3.0</v>
      </c>
      <c r="T2320" s="7">
        <v>0.2</v>
      </c>
      <c r="U2320" s="7">
        <v>26.9985</v>
      </c>
      <c r="V2320" s="10" t="str">
        <f t="shared" si="1"/>
        <v>2016-12</v>
      </c>
    </row>
    <row r="2321">
      <c r="A2321" s="7">
        <v>2320.0</v>
      </c>
      <c r="B2321" s="4" t="s">
        <v>5399</v>
      </c>
      <c r="C2321" s="8">
        <v>42710.0</v>
      </c>
      <c r="D2321" s="8">
        <v>42716.0</v>
      </c>
      <c r="E2321" s="4" t="s">
        <v>26</v>
      </c>
      <c r="F2321" s="4" t="s">
        <v>624</v>
      </c>
      <c r="G2321" s="4" t="s">
        <v>625</v>
      </c>
      <c r="H2321" s="4" t="s">
        <v>46</v>
      </c>
      <c r="I2321" s="4" t="s">
        <v>30</v>
      </c>
      <c r="J2321" s="4" t="s">
        <v>163</v>
      </c>
      <c r="K2321" s="4" t="s">
        <v>164</v>
      </c>
      <c r="L2321" s="7">
        <v>98105.0</v>
      </c>
      <c r="M2321" s="4" t="s">
        <v>49</v>
      </c>
      <c r="N2321" s="4" t="s">
        <v>5403</v>
      </c>
      <c r="O2321" s="4" t="s">
        <v>51</v>
      </c>
      <c r="P2321" s="4" t="s">
        <v>205</v>
      </c>
      <c r="Q2321" s="4" t="s">
        <v>5404</v>
      </c>
      <c r="R2321" s="9">
        <v>35.89</v>
      </c>
      <c r="S2321" s="7">
        <v>1.0</v>
      </c>
      <c r="T2321" s="7">
        <v>0.0</v>
      </c>
      <c r="U2321" s="7">
        <v>16.1505</v>
      </c>
      <c r="V2321" s="10" t="str">
        <f t="shared" si="1"/>
        <v>2016-12</v>
      </c>
    </row>
    <row r="2322">
      <c r="A2322" s="7">
        <v>2321.0</v>
      </c>
      <c r="B2322" s="4" t="s">
        <v>5399</v>
      </c>
      <c r="C2322" s="8">
        <v>42710.0</v>
      </c>
      <c r="D2322" s="8">
        <v>42716.0</v>
      </c>
      <c r="E2322" s="4" t="s">
        <v>26</v>
      </c>
      <c r="F2322" s="4" t="s">
        <v>624</v>
      </c>
      <c r="G2322" s="4" t="s">
        <v>625</v>
      </c>
      <c r="H2322" s="4" t="s">
        <v>46</v>
      </c>
      <c r="I2322" s="4" t="s">
        <v>30</v>
      </c>
      <c r="J2322" s="4" t="s">
        <v>163</v>
      </c>
      <c r="K2322" s="4" t="s">
        <v>164</v>
      </c>
      <c r="L2322" s="7">
        <v>98105.0</v>
      </c>
      <c r="M2322" s="4" t="s">
        <v>49</v>
      </c>
      <c r="N2322" s="4" t="s">
        <v>4843</v>
      </c>
      <c r="O2322" s="4" t="s">
        <v>51</v>
      </c>
      <c r="P2322" s="4" t="s">
        <v>76</v>
      </c>
      <c r="Q2322" s="4" t="s">
        <v>4844</v>
      </c>
      <c r="R2322" s="9">
        <v>47.208</v>
      </c>
      <c r="S2322" s="7">
        <v>7.0</v>
      </c>
      <c r="T2322" s="7">
        <v>0.2</v>
      </c>
      <c r="U2322" s="7">
        <v>15.3426</v>
      </c>
      <c r="V2322" s="10" t="str">
        <f t="shared" si="1"/>
        <v>2016-12</v>
      </c>
    </row>
    <row r="2323">
      <c r="A2323" s="7">
        <v>2322.0</v>
      </c>
      <c r="B2323" s="4" t="s">
        <v>5399</v>
      </c>
      <c r="C2323" s="8">
        <v>42710.0</v>
      </c>
      <c r="D2323" s="8">
        <v>42716.0</v>
      </c>
      <c r="E2323" s="4" t="s">
        <v>26</v>
      </c>
      <c r="F2323" s="4" t="s">
        <v>624</v>
      </c>
      <c r="G2323" s="4" t="s">
        <v>625</v>
      </c>
      <c r="H2323" s="4" t="s">
        <v>46</v>
      </c>
      <c r="I2323" s="4" t="s">
        <v>30</v>
      </c>
      <c r="J2323" s="4" t="s">
        <v>163</v>
      </c>
      <c r="K2323" s="4" t="s">
        <v>164</v>
      </c>
      <c r="L2323" s="7">
        <v>98105.0</v>
      </c>
      <c r="M2323" s="4" t="s">
        <v>49</v>
      </c>
      <c r="N2323" s="4" t="s">
        <v>638</v>
      </c>
      <c r="O2323" s="4" t="s">
        <v>51</v>
      </c>
      <c r="P2323" s="4" t="s">
        <v>124</v>
      </c>
      <c r="Q2323" s="4" t="s">
        <v>639</v>
      </c>
      <c r="R2323" s="9">
        <v>248.08</v>
      </c>
      <c r="S2323" s="7">
        <v>7.0</v>
      </c>
      <c r="T2323" s="7">
        <v>0.0</v>
      </c>
      <c r="U2323" s="7">
        <v>116.5976</v>
      </c>
      <c r="V2323" s="10" t="str">
        <f t="shared" si="1"/>
        <v>2016-12</v>
      </c>
    </row>
    <row r="2324">
      <c r="A2324" s="7">
        <v>2323.0</v>
      </c>
      <c r="B2324" s="4" t="s">
        <v>5399</v>
      </c>
      <c r="C2324" s="8">
        <v>42710.0</v>
      </c>
      <c r="D2324" s="8">
        <v>42716.0</v>
      </c>
      <c r="E2324" s="4" t="s">
        <v>26</v>
      </c>
      <c r="F2324" s="4" t="s">
        <v>624</v>
      </c>
      <c r="G2324" s="4" t="s">
        <v>625</v>
      </c>
      <c r="H2324" s="4" t="s">
        <v>46</v>
      </c>
      <c r="I2324" s="4" t="s">
        <v>30</v>
      </c>
      <c r="J2324" s="4" t="s">
        <v>163</v>
      </c>
      <c r="K2324" s="4" t="s">
        <v>164</v>
      </c>
      <c r="L2324" s="7">
        <v>98105.0</v>
      </c>
      <c r="M2324" s="4" t="s">
        <v>49</v>
      </c>
      <c r="N2324" s="4" t="s">
        <v>2443</v>
      </c>
      <c r="O2324" s="4" t="s">
        <v>51</v>
      </c>
      <c r="P2324" s="4" t="s">
        <v>124</v>
      </c>
      <c r="Q2324" s="4" t="s">
        <v>2444</v>
      </c>
      <c r="R2324" s="9">
        <v>189.7</v>
      </c>
      <c r="S2324" s="7">
        <v>5.0</v>
      </c>
      <c r="T2324" s="7">
        <v>0.0</v>
      </c>
      <c r="U2324" s="7">
        <v>89.159</v>
      </c>
      <c r="V2324" s="10" t="str">
        <f t="shared" si="1"/>
        <v>2016-12</v>
      </c>
    </row>
    <row r="2325">
      <c r="A2325" s="7">
        <v>2324.0</v>
      </c>
      <c r="B2325" s="4" t="s">
        <v>5399</v>
      </c>
      <c r="C2325" s="8">
        <v>42710.0</v>
      </c>
      <c r="D2325" s="8">
        <v>42716.0</v>
      </c>
      <c r="E2325" s="4" t="s">
        <v>26</v>
      </c>
      <c r="F2325" s="4" t="s">
        <v>624</v>
      </c>
      <c r="G2325" s="4" t="s">
        <v>625</v>
      </c>
      <c r="H2325" s="4" t="s">
        <v>46</v>
      </c>
      <c r="I2325" s="4" t="s">
        <v>30</v>
      </c>
      <c r="J2325" s="4" t="s">
        <v>163</v>
      </c>
      <c r="K2325" s="4" t="s">
        <v>164</v>
      </c>
      <c r="L2325" s="7">
        <v>98105.0</v>
      </c>
      <c r="M2325" s="4" t="s">
        <v>49</v>
      </c>
      <c r="N2325" s="4" t="s">
        <v>2364</v>
      </c>
      <c r="O2325" s="4" t="s">
        <v>51</v>
      </c>
      <c r="P2325" s="4" t="s">
        <v>76</v>
      </c>
      <c r="Q2325" s="4" t="s">
        <v>2365</v>
      </c>
      <c r="R2325" s="9">
        <v>59.808</v>
      </c>
      <c r="S2325" s="7">
        <v>3.0</v>
      </c>
      <c r="T2325" s="7">
        <v>0.2</v>
      </c>
      <c r="U2325" s="7">
        <v>19.4376</v>
      </c>
      <c r="V2325" s="10" t="str">
        <f t="shared" si="1"/>
        <v>2016-12</v>
      </c>
    </row>
    <row r="2326">
      <c r="A2326" s="7">
        <v>2325.0</v>
      </c>
      <c r="B2326" s="4" t="s">
        <v>5405</v>
      </c>
      <c r="C2326" s="8">
        <v>42710.0</v>
      </c>
      <c r="D2326" s="8">
        <v>42716.0</v>
      </c>
      <c r="E2326" s="4" t="s">
        <v>26</v>
      </c>
      <c r="F2326" s="4" t="s">
        <v>2736</v>
      </c>
      <c r="G2326" s="4" t="s">
        <v>2737</v>
      </c>
      <c r="H2326" s="4" t="s">
        <v>29</v>
      </c>
      <c r="I2326" s="4" t="s">
        <v>30</v>
      </c>
      <c r="J2326" s="4" t="s">
        <v>5406</v>
      </c>
      <c r="K2326" s="4" t="s">
        <v>223</v>
      </c>
      <c r="L2326" s="7">
        <v>11550.0</v>
      </c>
      <c r="M2326" s="4" t="s">
        <v>33</v>
      </c>
      <c r="N2326" s="4" t="s">
        <v>1018</v>
      </c>
      <c r="O2326" s="4" t="s">
        <v>51</v>
      </c>
      <c r="P2326" s="4" t="s">
        <v>76</v>
      </c>
      <c r="Q2326" s="4" t="s">
        <v>1019</v>
      </c>
      <c r="R2326" s="9">
        <v>1104.28842798354</v>
      </c>
      <c r="S2326" s="7">
        <v>7.0</v>
      </c>
      <c r="T2326" s="7">
        <v>0.2</v>
      </c>
      <c r="U2326" s="7">
        <v>358.89373909465</v>
      </c>
      <c r="V2326" s="10" t="str">
        <f t="shared" si="1"/>
        <v>2016-12</v>
      </c>
    </row>
    <row r="2327">
      <c r="A2327" s="7">
        <v>2326.0</v>
      </c>
      <c r="B2327" s="4" t="s">
        <v>5405</v>
      </c>
      <c r="C2327" s="8">
        <v>42710.0</v>
      </c>
      <c r="D2327" s="8">
        <v>42716.0</v>
      </c>
      <c r="E2327" s="4" t="s">
        <v>26</v>
      </c>
      <c r="F2327" s="4" t="s">
        <v>2736</v>
      </c>
      <c r="G2327" s="4" t="s">
        <v>2737</v>
      </c>
      <c r="H2327" s="4" t="s">
        <v>29</v>
      </c>
      <c r="I2327" s="4" t="s">
        <v>30</v>
      </c>
      <c r="J2327" s="4" t="s">
        <v>5406</v>
      </c>
      <c r="K2327" s="4" t="s">
        <v>223</v>
      </c>
      <c r="L2327" s="7">
        <v>11550.0</v>
      </c>
      <c r="M2327" s="4" t="s">
        <v>33</v>
      </c>
      <c r="N2327" s="4" t="s">
        <v>2502</v>
      </c>
      <c r="O2327" s="4" t="s">
        <v>51</v>
      </c>
      <c r="P2327" s="4" t="s">
        <v>76</v>
      </c>
      <c r="Q2327" s="4" t="s">
        <v>2503</v>
      </c>
      <c r="R2327" s="9">
        <v>253.462979423868</v>
      </c>
      <c r="S2327" s="7">
        <v>13.0</v>
      </c>
      <c r="T2327" s="7">
        <v>0.2</v>
      </c>
      <c r="U2327" s="7">
        <v>88.7120427983539</v>
      </c>
      <c r="V2327" s="10" t="str">
        <f t="shared" si="1"/>
        <v>2016-12</v>
      </c>
    </row>
    <row r="2328">
      <c r="A2328" s="7">
        <v>2327.0</v>
      </c>
      <c r="B2328" s="4" t="s">
        <v>5405</v>
      </c>
      <c r="C2328" s="8">
        <v>42710.0</v>
      </c>
      <c r="D2328" s="8">
        <v>42716.0</v>
      </c>
      <c r="E2328" s="4" t="s">
        <v>26</v>
      </c>
      <c r="F2328" s="4" t="s">
        <v>2736</v>
      </c>
      <c r="G2328" s="4" t="s">
        <v>2737</v>
      </c>
      <c r="H2328" s="4" t="s">
        <v>29</v>
      </c>
      <c r="I2328" s="4" t="s">
        <v>30</v>
      </c>
      <c r="J2328" s="4" t="s">
        <v>5406</v>
      </c>
      <c r="K2328" s="4" t="s">
        <v>223</v>
      </c>
      <c r="L2328" s="7">
        <v>11550.0</v>
      </c>
      <c r="M2328" s="4" t="s">
        <v>33</v>
      </c>
      <c r="N2328" s="4" t="s">
        <v>5407</v>
      </c>
      <c r="O2328" s="4" t="s">
        <v>39</v>
      </c>
      <c r="P2328" s="4" t="s">
        <v>85</v>
      </c>
      <c r="Q2328" s="4" t="s">
        <v>5408</v>
      </c>
      <c r="R2328" s="9">
        <v>547.142255144033</v>
      </c>
      <c r="S2328" s="7">
        <v>2.0</v>
      </c>
      <c r="T2328" s="7">
        <v>0.2</v>
      </c>
      <c r="U2328" s="7">
        <v>102.589172839506</v>
      </c>
      <c r="V2328" s="10" t="str">
        <f t="shared" si="1"/>
        <v>2016-12</v>
      </c>
    </row>
    <row r="2329">
      <c r="A2329" s="7">
        <v>2328.0</v>
      </c>
      <c r="B2329" s="4" t="s">
        <v>5409</v>
      </c>
      <c r="C2329" s="8">
        <v>42710.0</v>
      </c>
      <c r="D2329" s="8">
        <v>42714.0</v>
      </c>
      <c r="E2329" s="4" t="s">
        <v>26</v>
      </c>
      <c r="F2329" s="4" t="s">
        <v>2238</v>
      </c>
      <c r="G2329" s="4" t="s">
        <v>2239</v>
      </c>
      <c r="H2329" s="4" t="s">
        <v>112</v>
      </c>
      <c r="I2329" s="4" t="s">
        <v>30</v>
      </c>
      <c r="J2329" s="4" t="s">
        <v>47</v>
      </c>
      <c r="K2329" s="4" t="s">
        <v>48</v>
      </c>
      <c r="L2329" s="7">
        <v>90032.0</v>
      </c>
      <c r="M2329" s="4" t="s">
        <v>49</v>
      </c>
      <c r="N2329" s="4" t="s">
        <v>143</v>
      </c>
      <c r="O2329" s="4" t="s">
        <v>39</v>
      </c>
      <c r="P2329" s="4" t="s">
        <v>40</v>
      </c>
      <c r="Q2329" s="4" t="s">
        <v>144</v>
      </c>
      <c r="R2329" s="9">
        <v>271.96</v>
      </c>
      <c r="S2329" s="7">
        <v>5.0</v>
      </c>
      <c r="T2329" s="7">
        <v>0.2</v>
      </c>
      <c r="U2329" s="7">
        <v>27.196</v>
      </c>
      <c r="V2329" s="10" t="str">
        <f t="shared" si="1"/>
        <v>2016-12</v>
      </c>
    </row>
    <row r="2330">
      <c r="A2330" s="7">
        <v>2329.0</v>
      </c>
      <c r="B2330" s="4" t="s">
        <v>5409</v>
      </c>
      <c r="C2330" s="8">
        <v>42710.0</v>
      </c>
      <c r="D2330" s="8">
        <v>42714.0</v>
      </c>
      <c r="E2330" s="4" t="s">
        <v>26</v>
      </c>
      <c r="F2330" s="4" t="s">
        <v>2238</v>
      </c>
      <c r="G2330" s="4" t="s">
        <v>2239</v>
      </c>
      <c r="H2330" s="4" t="s">
        <v>112</v>
      </c>
      <c r="I2330" s="4" t="s">
        <v>30</v>
      </c>
      <c r="J2330" s="4" t="s">
        <v>47</v>
      </c>
      <c r="K2330" s="4" t="s">
        <v>48</v>
      </c>
      <c r="L2330" s="7">
        <v>90032.0</v>
      </c>
      <c r="M2330" s="4" t="s">
        <v>49</v>
      </c>
      <c r="N2330" s="4" t="s">
        <v>3801</v>
      </c>
      <c r="O2330" s="4" t="s">
        <v>51</v>
      </c>
      <c r="P2330" s="4" t="s">
        <v>93</v>
      </c>
      <c r="Q2330" s="4" t="s">
        <v>3802</v>
      </c>
      <c r="R2330" s="9">
        <v>18.69</v>
      </c>
      <c r="S2330" s="7">
        <v>7.0</v>
      </c>
      <c r="T2330" s="7">
        <v>0.0</v>
      </c>
      <c r="U2330" s="7">
        <v>5.2332</v>
      </c>
      <c r="V2330" s="10" t="str">
        <f t="shared" si="1"/>
        <v>2016-12</v>
      </c>
    </row>
    <row r="2331">
      <c r="A2331" s="7">
        <v>2330.0</v>
      </c>
      <c r="B2331" s="4" t="s">
        <v>5409</v>
      </c>
      <c r="C2331" s="8">
        <v>42710.0</v>
      </c>
      <c r="D2331" s="8">
        <v>42714.0</v>
      </c>
      <c r="E2331" s="4" t="s">
        <v>26</v>
      </c>
      <c r="F2331" s="4" t="s">
        <v>2238</v>
      </c>
      <c r="G2331" s="4" t="s">
        <v>2239</v>
      </c>
      <c r="H2331" s="4" t="s">
        <v>112</v>
      </c>
      <c r="I2331" s="4" t="s">
        <v>30</v>
      </c>
      <c r="J2331" s="4" t="s">
        <v>47</v>
      </c>
      <c r="K2331" s="4" t="s">
        <v>48</v>
      </c>
      <c r="L2331" s="7">
        <v>90032.0</v>
      </c>
      <c r="M2331" s="4" t="s">
        <v>49</v>
      </c>
      <c r="N2331" s="4" t="s">
        <v>5410</v>
      </c>
      <c r="O2331" s="4" t="s">
        <v>51</v>
      </c>
      <c r="P2331" s="4" t="s">
        <v>124</v>
      </c>
      <c r="Q2331" s="4" t="s">
        <v>5411</v>
      </c>
      <c r="R2331" s="9">
        <v>13.36</v>
      </c>
      <c r="S2331" s="7">
        <v>2.0</v>
      </c>
      <c r="T2331" s="7">
        <v>0.0</v>
      </c>
      <c r="U2331" s="7">
        <v>6.4128</v>
      </c>
      <c r="V2331" s="10" t="str">
        <f t="shared" si="1"/>
        <v>2016-12</v>
      </c>
    </row>
    <row r="2332">
      <c r="A2332" s="7">
        <v>2331.0</v>
      </c>
      <c r="B2332" s="4" t="s">
        <v>5409</v>
      </c>
      <c r="C2332" s="8">
        <v>42710.0</v>
      </c>
      <c r="D2332" s="8">
        <v>42714.0</v>
      </c>
      <c r="E2332" s="4" t="s">
        <v>26</v>
      </c>
      <c r="F2332" s="4" t="s">
        <v>2238</v>
      </c>
      <c r="G2332" s="4" t="s">
        <v>2239</v>
      </c>
      <c r="H2332" s="4" t="s">
        <v>112</v>
      </c>
      <c r="I2332" s="4" t="s">
        <v>30</v>
      </c>
      <c r="J2332" s="4" t="s">
        <v>47</v>
      </c>
      <c r="K2332" s="4" t="s">
        <v>48</v>
      </c>
      <c r="L2332" s="7">
        <v>90032.0</v>
      </c>
      <c r="M2332" s="4" t="s">
        <v>49</v>
      </c>
      <c r="N2332" s="4" t="s">
        <v>3808</v>
      </c>
      <c r="O2332" s="4" t="s">
        <v>39</v>
      </c>
      <c r="P2332" s="4" t="s">
        <v>40</v>
      </c>
      <c r="Q2332" s="4" t="s">
        <v>3809</v>
      </c>
      <c r="R2332" s="9">
        <v>249.584</v>
      </c>
      <c r="S2332" s="7">
        <v>2.0</v>
      </c>
      <c r="T2332" s="7">
        <v>0.2</v>
      </c>
      <c r="U2332" s="7">
        <v>31.198</v>
      </c>
      <c r="V2332" s="10" t="str">
        <f t="shared" si="1"/>
        <v>2016-12</v>
      </c>
    </row>
    <row r="2333">
      <c r="A2333" s="7">
        <v>2332.0</v>
      </c>
      <c r="B2333" s="4" t="s">
        <v>5409</v>
      </c>
      <c r="C2333" s="8">
        <v>42710.0</v>
      </c>
      <c r="D2333" s="8">
        <v>42714.0</v>
      </c>
      <c r="E2333" s="4" t="s">
        <v>26</v>
      </c>
      <c r="F2333" s="4" t="s">
        <v>2238</v>
      </c>
      <c r="G2333" s="4" t="s">
        <v>2239</v>
      </c>
      <c r="H2333" s="4" t="s">
        <v>112</v>
      </c>
      <c r="I2333" s="4" t="s">
        <v>30</v>
      </c>
      <c r="J2333" s="4" t="s">
        <v>47</v>
      </c>
      <c r="K2333" s="4" t="s">
        <v>48</v>
      </c>
      <c r="L2333" s="7">
        <v>90032.0</v>
      </c>
      <c r="M2333" s="4" t="s">
        <v>49</v>
      </c>
      <c r="N2333" s="4" t="s">
        <v>2291</v>
      </c>
      <c r="O2333" s="4" t="s">
        <v>51</v>
      </c>
      <c r="P2333" s="4" t="s">
        <v>272</v>
      </c>
      <c r="Q2333" s="4" t="s">
        <v>2292</v>
      </c>
      <c r="R2333" s="9">
        <v>13.86</v>
      </c>
      <c r="S2333" s="7">
        <v>7.0</v>
      </c>
      <c r="T2333" s="7">
        <v>0.0</v>
      </c>
      <c r="U2333" s="7">
        <v>0.0</v>
      </c>
      <c r="V2333" s="10" t="str">
        <f t="shared" si="1"/>
        <v>2016-12</v>
      </c>
    </row>
    <row r="2334">
      <c r="A2334" s="7">
        <v>2333.0</v>
      </c>
      <c r="B2334" s="4" t="s">
        <v>5409</v>
      </c>
      <c r="C2334" s="8">
        <v>42710.0</v>
      </c>
      <c r="D2334" s="8">
        <v>42714.0</v>
      </c>
      <c r="E2334" s="4" t="s">
        <v>26</v>
      </c>
      <c r="F2334" s="4" t="s">
        <v>2238</v>
      </c>
      <c r="G2334" s="4" t="s">
        <v>2239</v>
      </c>
      <c r="H2334" s="4" t="s">
        <v>112</v>
      </c>
      <c r="I2334" s="4" t="s">
        <v>30</v>
      </c>
      <c r="J2334" s="4" t="s">
        <v>47</v>
      </c>
      <c r="K2334" s="4" t="s">
        <v>48</v>
      </c>
      <c r="L2334" s="7">
        <v>90032.0</v>
      </c>
      <c r="M2334" s="4" t="s">
        <v>49</v>
      </c>
      <c r="N2334" s="4" t="s">
        <v>671</v>
      </c>
      <c r="O2334" s="4" t="s">
        <v>51</v>
      </c>
      <c r="P2334" s="4" t="s">
        <v>76</v>
      </c>
      <c r="Q2334" s="4" t="s">
        <v>672</v>
      </c>
      <c r="R2334" s="9">
        <v>13.376</v>
      </c>
      <c r="S2334" s="7">
        <v>4.0</v>
      </c>
      <c r="T2334" s="7">
        <v>0.2</v>
      </c>
      <c r="U2334" s="7">
        <v>4.6816</v>
      </c>
      <c r="V2334" s="10" t="str">
        <f t="shared" si="1"/>
        <v>2016-12</v>
      </c>
    </row>
    <row r="2335">
      <c r="A2335" s="7">
        <v>2334.0</v>
      </c>
      <c r="B2335" s="4" t="s">
        <v>5409</v>
      </c>
      <c r="C2335" s="8">
        <v>42710.0</v>
      </c>
      <c r="D2335" s="8">
        <v>42714.0</v>
      </c>
      <c r="E2335" s="4" t="s">
        <v>26</v>
      </c>
      <c r="F2335" s="4" t="s">
        <v>2238</v>
      </c>
      <c r="G2335" s="4" t="s">
        <v>2239</v>
      </c>
      <c r="H2335" s="4" t="s">
        <v>112</v>
      </c>
      <c r="I2335" s="4" t="s">
        <v>30</v>
      </c>
      <c r="J2335" s="4" t="s">
        <v>47</v>
      </c>
      <c r="K2335" s="4" t="s">
        <v>48</v>
      </c>
      <c r="L2335" s="7">
        <v>90032.0</v>
      </c>
      <c r="M2335" s="4" t="s">
        <v>49</v>
      </c>
      <c r="N2335" s="4" t="s">
        <v>95</v>
      </c>
      <c r="O2335" s="4" t="s">
        <v>51</v>
      </c>
      <c r="P2335" s="4" t="s">
        <v>76</v>
      </c>
      <c r="Q2335" s="4" t="s">
        <v>4347</v>
      </c>
      <c r="R2335" s="9">
        <v>437.472</v>
      </c>
      <c r="S2335" s="7">
        <v>14.0</v>
      </c>
      <c r="T2335" s="7">
        <v>0.2</v>
      </c>
      <c r="U2335" s="7">
        <v>153.1152</v>
      </c>
      <c r="V2335" s="10" t="str">
        <f t="shared" si="1"/>
        <v>2016-12</v>
      </c>
    </row>
    <row r="2336">
      <c r="A2336" s="7">
        <v>2335.0</v>
      </c>
      <c r="B2336" s="4" t="s">
        <v>5412</v>
      </c>
      <c r="C2336" s="8">
        <v>42712.0</v>
      </c>
      <c r="D2336" s="8">
        <v>42714.0</v>
      </c>
      <c r="E2336" s="4" t="s">
        <v>43</v>
      </c>
      <c r="F2336" s="4" t="s">
        <v>5413</v>
      </c>
      <c r="G2336" s="4" t="s">
        <v>5414</v>
      </c>
      <c r="H2336" s="4" t="s">
        <v>29</v>
      </c>
      <c r="I2336" s="4" t="s">
        <v>30</v>
      </c>
      <c r="J2336" s="4" t="s">
        <v>5415</v>
      </c>
      <c r="K2336" s="4" t="s">
        <v>58</v>
      </c>
      <c r="L2336" s="7">
        <v>75080.0</v>
      </c>
      <c r="M2336" s="4" t="s">
        <v>59</v>
      </c>
      <c r="N2336" s="4" t="s">
        <v>5416</v>
      </c>
      <c r="O2336" s="4" t="s">
        <v>39</v>
      </c>
      <c r="P2336" s="4" t="s">
        <v>40</v>
      </c>
      <c r="Q2336" s="4" t="s">
        <v>5417</v>
      </c>
      <c r="R2336" s="9">
        <v>1252.01315555556</v>
      </c>
      <c r="S2336" s="7">
        <v>7.0</v>
      </c>
      <c r="T2336" s="7">
        <v>0.2</v>
      </c>
      <c r="U2336" s="7">
        <v>140.85148</v>
      </c>
      <c r="V2336" s="10" t="str">
        <f t="shared" si="1"/>
        <v>2016-12</v>
      </c>
    </row>
    <row r="2337">
      <c r="A2337" s="7">
        <v>2336.0</v>
      </c>
      <c r="B2337" s="4" t="s">
        <v>5412</v>
      </c>
      <c r="C2337" s="8">
        <v>42712.0</v>
      </c>
      <c r="D2337" s="8">
        <v>42714.0</v>
      </c>
      <c r="E2337" s="4" t="s">
        <v>43</v>
      </c>
      <c r="F2337" s="4" t="s">
        <v>5413</v>
      </c>
      <c r="G2337" s="4" t="s">
        <v>5414</v>
      </c>
      <c r="H2337" s="4" t="s">
        <v>29</v>
      </c>
      <c r="I2337" s="4" t="s">
        <v>30</v>
      </c>
      <c r="J2337" s="4" t="s">
        <v>5415</v>
      </c>
      <c r="K2337" s="4" t="s">
        <v>58</v>
      </c>
      <c r="L2337" s="7">
        <v>75080.0</v>
      </c>
      <c r="M2337" s="4" t="s">
        <v>59</v>
      </c>
      <c r="N2337" s="4" t="s">
        <v>4068</v>
      </c>
      <c r="O2337" s="4" t="s">
        <v>35</v>
      </c>
      <c r="P2337" s="4" t="s">
        <v>121</v>
      </c>
      <c r="Q2337" s="4" t="s">
        <v>4069</v>
      </c>
      <c r="R2337" s="9">
        <v>217.790222222222</v>
      </c>
      <c r="S2337" s="7">
        <v>5.0</v>
      </c>
      <c r="T2337" s="7">
        <v>0.6</v>
      </c>
      <c r="U2337" s="7">
        <v>-168.787422222222</v>
      </c>
      <c r="V2337" s="10" t="str">
        <f t="shared" si="1"/>
        <v>2016-12</v>
      </c>
    </row>
    <row r="2338">
      <c r="A2338" s="7">
        <v>2337.0</v>
      </c>
      <c r="B2338" s="4" t="s">
        <v>5418</v>
      </c>
      <c r="C2338" s="8">
        <v>42712.0</v>
      </c>
      <c r="D2338" s="8">
        <v>42716.0</v>
      </c>
      <c r="E2338" s="4" t="s">
        <v>98</v>
      </c>
      <c r="F2338" s="4" t="s">
        <v>1490</v>
      </c>
      <c r="G2338" s="4" t="s">
        <v>1491</v>
      </c>
      <c r="H2338" s="4" t="s">
        <v>29</v>
      </c>
      <c r="I2338" s="4" t="s">
        <v>30</v>
      </c>
      <c r="J2338" s="4" t="s">
        <v>3940</v>
      </c>
      <c r="K2338" s="4" t="s">
        <v>937</v>
      </c>
      <c r="L2338" s="7">
        <v>55106.0</v>
      </c>
      <c r="M2338" s="4" t="s">
        <v>59</v>
      </c>
      <c r="N2338" s="4" t="s">
        <v>2188</v>
      </c>
      <c r="O2338" s="4" t="s">
        <v>39</v>
      </c>
      <c r="P2338" s="4" t="s">
        <v>40</v>
      </c>
      <c r="Q2338" s="4" t="s">
        <v>2189</v>
      </c>
      <c r="R2338" s="9">
        <v>131.128148148148</v>
      </c>
      <c r="S2338" s="7">
        <v>5.0</v>
      </c>
      <c r="T2338" s="7">
        <v>0.0</v>
      </c>
      <c r="U2338" s="7">
        <v>2.62256296296296</v>
      </c>
      <c r="V2338" s="10" t="str">
        <f t="shared" si="1"/>
        <v>2016-12</v>
      </c>
    </row>
    <row r="2339">
      <c r="A2339" s="7">
        <v>2338.0</v>
      </c>
      <c r="B2339" s="4" t="s">
        <v>5419</v>
      </c>
      <c r="C2339" s="8">
        <v>42712.0</v>
      </c>
      <c r="D2339" s="8">
        <v>42716.0</v>
      </c>
      <c r="E2339" s="4" t="s">
        <v>26</v>
      </c>
      <c r="F2339" s="4" t="s">
        <v>945</v>
      </c>
      <c r="G2339" s="4" t="s">
        <v>946</v>
      </c>
      <c r="H2339" s="4" t="s">
        <v>112</v>
      </c>
      <c r="I2339" s="4" t="s">
        <v>30</v>
      </c>
      <c r="J2339" s="4" t="s">
        <v>188</v>
      </c>
      <c r="K2339" s="4" t="s">
        <v>157</v>
      </c>
      <c r="L2339" s="7">
        <v>43229.0</v>
      </c>
      <c r="M2339" s="4" t="s">
        <v>33</v>
      </c>
      <c r="N2339" s="4" t="s">
        <v>5420</v>
      </c>
      <c r="O2339" s="4" t="s">
        <v>51</v>
      </c>
      <c r="P2339" s="4" t="s">
        <v>76</v>
      </c>
      <c r="Q2339" s="4" t="s">
        <v>5421</v>
      </c>
      <c r="R2339" s="9">
        <v>14.7805777777778</v>
      </c>
      <c r="S2339" s="7">
        <v>7.0</v>
      </c>
      <c r="T2339" s="7">
        <v>0.7</v>
      </c>
      <c r="U2339" s="7">
        <v>-10.8390903703704</v>
      </c>
      <c r="V2339" s="10" t="str">
        <f t="shared" si="1"/>
        <v>2016-12</v>
      </c>
    </row>
    <row r="2340">
      <c r="A2340" s="7">
        <v>2339.0</v>
      </c>
      <c r="B2340" s="4" t="s">
        <v>5422</v>
      </c>
      <c r="C2340" s="8">
        <v>42712.0</v>
      </c>
      <c r="D2340" s="8">
        <v>42718.0</v>
      </c>
      <c r="E2340" s="4" t="s">
        <v>26</v>
      </c>
      <c r="F2340" s="4" t="s">
        <v>5423</v>
      </c>
      <c r="G2340" s="4" t="s">
        <v>5424</v>
      </c>
      <c r="H2340" s="4" t="s">
        <v>29</v>
      </c>
      <c r="I2340" s="4" t="s">
        <v>30</v>
      </c>
      <c r="J2340" s="4" t="s">
        <v>362</v>
      </c>
      <c r="K2340" s="4" t="s">
        <v>48</v>
      </c>
      <c r="L2340" s="7">
        <v>94110.0</v>
      </c>
      <c r="M2340" s="4" t="s">
        <v>49</v>
      </c>
      <c r="N2340" s="4" t="s">
        <v>1575</v>
      </c>
      <c r="O2340" s="4" t="s">
        <v>51</v>
      </c>
      <c r="P2340" s="4" t="s">
        <v>93</v>
      </c>
      <c r="Q2340" s="4" t="s">
        <v>1576</v>
      </c>
      <c r="R2340" s="9">
        <v>8.56</v>
      </c>
      <c r="S2340" s="7">
        <v>2.0</v>
      </c>
      <c r="T2340" s="7">
        <v>0.0</v>
      </c>
      <c r="U2340" s="7">
        <v>2.4824</v>
      </c>
      <c r="V2340" s="10" t="str">
        <f t="shared" si="1"/>
        <v>2016-12</v>
      </c>
    </row>
    <row r="2341">
      <c r="A2341" s="7">
        <v>2340.0</v>
      </c>
      <c r="B2341" s="4" t="s">
        <v>5422</v>
      </c>
      <c r="C2341" s="8">
        <v>42712.0</v>
      </c>
      <c r="D2341" s="8">
        <v>42718.0</v>
      </c>
      <c r="E2341" s="4" t="s">
        <v>26</v>
      </c>
      <c r="F2341" s="4" t="s">
        <v>5423</v>
      </c>
      <c r="G2341" s="4" t="s">
        <v>5424</v>
      </c>
      <c r="H2341" s="4" t="s">
        <v>29</v>
      </c>
      <c r="I2341" s="4" t="s">
        <v>30</v>
      </c>
      <c r="J2341" s="4" t="s">
        <v>362</v>
      </c>
      <c r="K2341" s="4" t="s">
        <v>48</v>
      </c>
      <c r="L2341" s="7">
        <v>94110.0</v>
      </c>
      <c r="M2341" s="4" t="s">
        <v>49</v>
      </c>
      <c r="N2341" s="4" t="s">
        <v>5425</v>
      </c>
      <c r="O2341" s="4" t="s">
        <v>51</v>
      </c>
      <c r="P2341" s="4" t="s">
        <v>124</v>
      </c>
      <c r="Q2341" s="4" t="s">
        <v>5426</v>
      </c>
      <c r="R2341" s="9">
        <v>45.36</v>
      </c>
      <c r="S2341" s="7">
        <v>7.0</v>
      </c>
      <c r="T2341" s="7">
        <v>0.0</v>
      </c>
      <c r="U2341" s="7">
        <v>21.7728</v>
      </c>
      <c r="V2341" s="10" t="str">
        <f t="shared" si="1"/>
        <v>2016-12</v>
      </c>
    </row>
    <row r="2342">
      <c r="A2342" s="7">
        <v>2341.0</v>
      </c>
      <c r="B2342" s="4" t="s">
        <v>5422</v>
      </c>
      <c r="C2342" s="8">
        <v>42712.0</v>
      </c>
      <c r="D2342" s="8">
        <v>42718.0</v>
      </c>
      <c r="E2342" s="4" t="s">
        <v>26</v>
      </c>
      <c r="F2342" s="4" t="s">
        <v>5423</v>
      </c>
      <c r="G2342" s="4" t="s">
        <v>5424</v>
      </c>
      <c r="H2342" s="4" t="s">
        <v>29</v>
      </c>
      <c r="I2342" s="4" t="s">
        <v>30</v>
      </c>
      <c r="J2342" s="4" t="s">
        <v>362</v>
      </c>
      <c r="K2342" s="4" t="s">
        <v>48</v>
      </c>
      <c r="L2342" s="7">
        <v>94110.0</v>
      </c>
      <c r="M2342" s="4" t="s">
        <v>49</v>
      </c>
      <c r="N2342" s="4" t="s">
        <v>5427</v>
      </c>
      <c r="O2342" s="4" t="s">
        <v>35</v>
      </c>
      <c r="P2342" s="4" t="s">
        <v>73</v>
      </c>
      <c r="Q2342" s="4" t="s">
        <v>5428</v>
      </c>
      <c r="R2342" s="9">
        <v>1421.664</v>
      </c>
      <c r="S2342" s="7">
        <v>6.0</v>
      </c>
      <c r="T2342" s="7">
        <v>0.2</v>
      </c>
      <c r="U2342" s="7">
        <v>-195.4788</v>
      </c>
      <c r="V2342" s="10" t="str">
        <f t="shared" si="1"/>
        <v>2016-12</v>
      </c>
    </row>
    <row r="2343">
      <c r="A2343" s="7">
        <v>2342.0</v>
      </c>
      <c r="B2343" s="4" t="s">
        <v>5429</v>
      </c>
      <c r="C2343" s="8">
        <v>42712.0</v>
      </c>
      <c r="D2343" s="8">
        <v>42715.0</v>
      </c>
      <c r="E2343" s="4" t="s">
        <v>98</v>
      </c>
      <c r="F2343" s="4" t="s">
        <v>4490</v>
      </c>
      <c r="G2343" s="4" t="s">
        <v>4491</v>
      </c>
      <c r="H2343" s="4" t="s">
        <v>46</v>
      </c>
      <c r="I2343" s="4" t="s">
        <v>30</v>
      </c>
      <c r="J2343" s="4" t="s">
        <v>362</v>
      </c>
      <c r="K2343" s="4" t="s">
        <v>48</v>
      </c>
      <c r="L2343" s="7">
        <v>94110.0</v>
      </c>
      <c r="M2343" s="4" t="s">
        <v>49</v>
      </c>
      <c r="N2343" s="4" t="s">
        <v>5430</v>
      </c>
      <c r="O2343" s="4" t="s">
        <v>51</v>
      </c>
      <c r="P2343" s="4" t="s">
        <v>52</v>
      </c>
      <c r="Q2343" s="4" t="s">
        <v>5431</v>
      </c>
      <c r="R2343" s="9">
        <v>34.05</v>
      </c>
      <c r="S2343" s="7">
        <v>3.0</v>
      </c>
      <c r="T2343" s="7">
        <v>0.0</v>
      </c>
      <c r="U2343" s="7">
        <v>9.534</v>
      </c>
      <c r="V2343" s="10" t="str">
        <f t="shared" si="1"/>
        <v>2016-12</v>
      </c>
    </row>
    <row r="2344">
      <c r="A2344" s="7">
        <v>2343.0</v>
      </c>
      <c r="B2344" s="4" t="s">
        <v>5429</v>
      </c>
      <c r="C2344" s="8">
        <v>42712.0</v>
      </c>
      <c r="D2344" s="8">
        <v>42715.0</v>
      </c>
      <c r="E2344" s="4" t="s">
        <v>98</v>
      </c>
      <c r="F2344" s="4" t="s">
        <v>4490</v>
      </c>
      <c r="G2344" s="4" t="s">
        <v>4491</v>
      </c>
      <c r="H2344" s="4" t="s">
        <v>46</v>
      </c>
      <c r="I2344" s="4" t="s">
        <v>30</v>
      </c>
      <c r="J2344" s="4" t="s">
        <v>362</v>
      </c>
      <c r="K2344" s="4" t="s">
        <v>48</v>
      </c>
      <c r="L2344" s="7">
        <v>94110.0</v>
      </c>
      <c r="M2344" s="4" t="s">
        <v>49</v>
      </c>
      <c r="N2344" s="4" t="s">
        <v>3334</v>
      </c>
      <c r="O2344" s="4" t="s">
        <v>51</v>
      </c>
      <c r="P2344" s="4" t="s">
        <v>52</v>
      </c>
      <c r="Q2344" s="4" t="s">
        <v>3335</v>
      </c>
      <c r="R2344" s="9">
        <v>352.38</v>
      </c>
      <c r="S2344" s="7">
        <v>2.0</v>
      </c>
      <c r="T2344" s="7">
        <v>0.0</v>
      </c>
      <c r="U2344" s="7">
        <v>81.0474</v>
      </c>
      <c r="V2344" s="10" t="str">
        <f t="shared" si="1"/>
        <v>2016-12</v>
      </c>
    </row>
    <row r="2345">
      <c r="A2345" s="7">
        <v>2344.0</v>
      </c>
      <c r="B2345" s="4" t="s">
        <v>5432</v>
      </c>
      <c r="C2345" s="8">
        <v>42712.0</v>
      </c>
      <c r="D2345" s="8">
        <v>42716.0</v>
      </c>
      <c r="E2345" s="4" t="s">
        <v>26</v>
      </c>
      <c r="F2345" s="4" t="s">
        <v>2733</v>
      </c>
      <c r="G2345" s="4" t="s">
        <v>2734</v>
      </c>
      <c r="H2345" s="4" t="s">
        <v>46</v>
      </c>
      <c r="I2345" s="4" t="s">
        <v>30</v>
      </c>
      <c r="J2345" s="4" t="s">
        <v>3555</v>
      </c>
      <c r="K2345" s="4" t="s">
        <v>82</v>
      </c>
      <c r="L2345" s="7">
        <v>27834.0</v>
      </c>
      <c r="M2345" s="4" t="s">
        <v>83</v>
      </c>
      <c r="N2345" s="4" t="s">
        <v>3808</v>
      </c>
      <c r="O2345" s="4" t="s">
        <v>39</v>
      </c>
      <c r="P2345" s="4" t="s">
        <v>40</v>
      </c>
      <c r="Q2345" s="4" t="s">
        <v>3809</v>
      </c>
      <c r="R2345" s="9">
        <v>180.094636709066</v>
      </c>
      <c r="S2345" s="7">
        <v>2.0</v>
      </c>
      <c r="T2345" s="7">
        <v>0.2</v>
      </c>
      <c r="U2345" s="7">
        <v>22.5118295886333</v>
      </c>
      <c r="V2345" s="10" t="str">
        <f t="shared" si="1"/>
        <v>2016-12</v>
      </c>
    </row>
    <row r="2346">
      <c r="A2346" s="7">
        <v>2345.0</v>
      </c>
      <c r="B2346" s="4" t="s">
        <v>5432</v>
      </c>
      <c r="C2346" s="8">
        <v>42712.0</v>
      </c>
      <c r="D2346" s="8">
        <v>42716.0</v>
      </c>
      <c r="E2346" s="4" t="s">
        <v>26</v>
      </c>
      <c r="F2346" s="4" t="s">
        <v>2733</v>
      </c>
      <c r="G2346" s="4" t="s">
        <v>2734</v>
      </c>
      <c r="H2346" s="4" t="s">
        <v>46</v>
      </c>
      <c r="I2346" s="4" t="s">
        <v>30</v>
      </c>
      <c r="J2346" s="4" t="s">
        <v>3555</v>
      </c>
      <c r="K2346" s="4" t="s">
        <v>82</v>
      </c>
      <c r="L2346" s="7">
        <v>27834.0</v>
      </c>
      <c r="M2346" s="4" t="s">
        <v>83</v>
      </c>
      <c r="N2346" s="4" t="s">
        <v>4544</v>
      </c>
      <c r="O2346" s="4" t="s">
        <v>39</v>
      </c>
      <c r="P2346" s="4" t="s">
        <v>61</v>
      </c>
      <c r="Q2346" s="4" t="s">
        <v>4545</v>
      </c>
      <c r="R2346" s="9">
        <v>49.8097229778217</v>
      </c>
      <c r="S2346" s="7">
        <v>3.0</v>
      </c>
      <c r="T2346" s="7">
        <v>0.2</v>
      </c>
      <c r="U2346" s="7">
        <v>13.0750522816782</v>
      </c>
      <c r="V2346" s="10" t="str">
        <f t="shared" si="1"/>
        <v>2016-12</v>
      </c>
    </row>
    <row r="2347">
      <c r="A2347" s="7">
        <v>2346.0</v>
      </c>
      <c r="B2347" s="4" t="s">
        <v>5432</v>
      </c>
      <c r="C2347" s="8">
        <v>42712.0</v>
      </c>
      <c r="D2347" s="8">
        <v>42716.0</v>
      </c>
      <c r="E2347" s="4" t="s">
        <v>26</v>
      </c>
      <c r="F2347" s="4" t="s">
        <v>2733</v>
      </c>
      <c r="G2347" s="4" t="s">
        <v>2734</v>
      </c>
      <c r="H2347" s="4" t="s">
        <v>46</v>
      </c>
      <c r="I2347" s="4" t="s">
        <v>30</v>
      </c>
      <c r="J2347" s="4" t="s">
        <v>3555</v>
      </c>
      <c r="K2347" s="4" t="s">
        <v>82</v>
      </c>
      <c r="L2347" s="7">
        <v>27834.0</v>
      </c>
      <c r="M2347" s="4" t="s">
        <v>83</v>
      </c>
      <c r="N2347" s="4" t="s">
        <v>2759</v>
      </c>
      <c r="O2347" s="4" t="s">
        <v>39</v>
      </c>
      <c r="P2347" s="4" t="s">
        <v>61</v>
      </c>
      <c r="Q2347" s="4" t="s">
        <v>2760</v>
      </c>
      <c r="R2347" s="9">
        <v>12.152597949287</v>
      </c>
      <c r="S2347" s="7">
        <v>3.0</v>
      </c>
      <c r="T2347" s="7">
        <v>0.2</v>
      </c>
      <c r="U2347" s="7">
        <v>-1.82288969239305</v>
      </c>
      <c r="V2347" s="10" t="str">
        <f t="shared" si="1"/>
        <v>2016-12</v>
      </c>
    </row>
    <row r="2348">
      <c r="A2348" s="7">
        <v>2347.0</v>
      </c>
      <c r="B2348" s="4" t="s">
        <v>5433</v>
      </c>
      <c r="C2348" s="8">
        <v>42712.0</v>
      </c>
      <c r="D2348" s="8">
        <v>42716.0</v>
      </c>
      <c r="E2348" s="4" t="s">
        <v>98</v>
      </c>
      <c r="F2348" s="4" t="s">
        <v>828</v>
      </c>
      <c r="G2348" s="4" t="s">
        <v>829</v>
      </c>
      <c r="H2348" s="4" t="s">
        <v>112</v>
      </c>
      <c r="I2348" s="4" t="s">
        <v>30</v>
      </c>
      <c r="J2348" s="4" t="s">
        <v>188</v>
      </c>
      <c r="K2348" s="4" t="s">
        <v>157</v>
      </c>
      <c r="L2348" s="7">
        <v>43229.0</v>
      </c>
      <c r="M2348" s="4" t="s">
        <v>33</v>
      </c>
      <c r="N2348" s="4" t="s">
        <v>3684</v>
      </c>
      <c r="O2348" s="4" t="s">
        <v>51</v>
      </c>
      <c r="P2348" s="4" t="s">
        <v>124</v>
      </c>
      <c r="Q2348" s="4" t="s">
        <v>3685</v>
      </c>
      <c r="R2348" s="9">
        <v>12.0736</v>
      </c>
      <c r="S2348" s="7">
        <v>3.0</v>
      </c>
      <c r="T2348" s="7">
        <v>0.2</v>
      </c>
      <c r="U2348" s="7">
        <v>3.92392</v>
      </c>
      <c r="V2348" s="10" t="str">
        <f t="shared" si="1"/>
        <v>2016-12</v>
      </c>
    </row>
    <row r="2349">
      <c r="A2349" s="7">
        <v>2348.0</v>
      </c>
      <c r="B2349" s="4" t="s">
        <v>5434</v>
      </c>
      <c r="C2349" s="8">
        <v>42712.0</v>
      </c>
      <c r="D2349" s="8">
        <v>42716.0</v>
      </c>
      <c r="E2349" s="4" t="s">
        <v>26</v>
      </c>
      <c r="F2349" s="4" t="s">
        <v>2130</v>
      </c>
      <c r="G2349" s="4" t="s">
        <v>2131</v>
      </c>
      <c r="H2349" s="4" t="s">
        <v>46</v>
      </c>
      <c r="I2349" s="4" t="s">
        <v>30</v>
      </c>
      <c r="J2349" s="4" t="s">
        <v>5435</v>
      </c>
      <c r="K2349" s="4" t="s">
        <v>130</v>
      </c>
      <c r="L2349" s="7">
        <v>54703.0</v>
      </c>
      <c r="M2349" s="4" t="s">
        <v>59</v>
      </c>
      <c r="N2349" s="4" t="s">
        <v>3963</v>
      </c>
      <c r="O2349" s="4" t="s">
        <v>35</v>
      </c>
      <c r="P2349" s="4" t="s">
        <v>36</v>
      </c>
      <c r="Q2349" s="4" t="s">
        <v>3964</v>
      </c>
      <c r="R2349" s="9">
        <v>462.981037037037</v>
      </c>
      <c r="S2349" s="7">
        <v>7.0</v>
      </c>
      <c r="T2349" s="7">
        <v>0.0</v>
      </c>
      <c r="U2349" s="7">
        <v>37.038482962963</v>
      </c>
      <c r="V2349" s="10" t="str">
        <f t="shared" si="1"/>
        <v>2016-12</v>
      </c>
    </row>
    <row r="2350">
      <c r="A2350" s="7">
        <v>2349.0</v>
      </c>
      <c r="B2350" s="4" t="s">
        <v>5434</v>
      </c>
      <c r="C2350" s="8">
        <v>42712.0</v>
      </c>
      <c r="D2350" s="8">
        <v>42716.0</v>
      </c>
      <c r="E2350" s="4" t="s">
        <v>26</v>
      </c>
      <c r="F2350" s="4" t="s">
        <v>2130</v>
      </c>
      <c r="G2350" s="4" t="s">
        <v>2131</v>
      </c>
      <c r="H2350" s="4" t="s">
        <v>46</v>
      </c>
      <c r="I2350" s="4" t="s">
        <v>30</v>
      </c>
      <c r="J2350" s="4" t="s">
        <v>5435</v>
      </c>
      <c r="K2350" s="4" t="s">
        <v>130</v>
      </c>
      <c r="L2350" s="7">
        <v>54703.0</v>
      </c>
      <c r="M2350" s="4" t="s">
        <v>59</v>
      </c>
      <c r="N2350" s="4" t="s">
        <v>3023</v>
      </c>
      <c r="O2350" s="4" t="s">
        <v>35</v>
      </c>
      <c r="P2350" s="4" t="s">
        <v>263</v>
      </c>
      <c r="Q2350" s="4" t="s">
        <v>3024</v>
      </c>
      <c r="R2350" s="9">
        <v>775.715111111111</v>
      </c>
      <c r="S2350" s="7">
        <v>3.0</v>
      </c>
      <c r="T2350" s="7">
        <v>0.0</v>
      </c>
      <c r="U2350" s="7">
        <v>201.685928888889</v>
      </c>
      <c r="V2350" s="10" t="str">
        <f t="shared" si="1"/>
        <v>2016-12</v>
      </c>
    </row>
    <row r="2351">
      <c r="A2351" s="7">
        <v>2350.0</v>
      </c>
      <c r="B2351" s="4" t="s">
        <v>5436</v>
      </c>
      <c r="C2351" s="8">
        <v>42713.0</v>
      </c>
      <c r="D2351" s="8">
        <v>42717.0</v>
      </c>
      <c r="E2351" s="4" t="s">
        <v>26</v>
      </c>
      <c r="F2351" s="4" t="s">
        <v>161</v>
      </c>
      <c r="G2351" s="4" t="s">
        <v>162</v>
      </c>
      <c r="H2351" s="4" t="s">
        <v>29</v>
      </c>
      <c r="I2351" s="4" t="s">
        <v>30</v>
      </c>
      <c r="J2351" s="4" t="s">
        <v>5437</v>
      </c>
      <c r="K2351" s="4" t="s">
        <v>1605</v>
      </c>
      <c r="L2351" s="7">
        <v>68025.0</v>
      </c>
      <c r="M2351" s="4" t="s">
        <v>59</v>
      </c>
      <c r="N2351" s="4" t="s">
        <v>5438</v>
      </c>
      <c r="O2351" s="4" t="s">
        <v>51</v>
      </c>
      <c r="P2351" s="4" t="s">
        <v>93</v>
      </c>
      <c r="Q2351" s="4" t="s">
        <v>5439</v>
      </c>
      <c r="R2351" s="9">
        <v>22.2068230452675</v>
      </c>
      <c r="S2351" s="7">
        <v>7.0</v>
      </c>
      <c r="T2351" s="7">
        <v>0.0</v>
      </c>
      <c r="U2351" s="7">
        <v>5.77377399176955</v>
      </c>
      <c r="V2351" s="10" t="str">
        <f t="shared" si="1"/>
        <v>2016-12</v>
      </c>
    </row>
    <row r="2352">
      <c r="A2352" s="7">
        <v>2351.0</v>
      </c>
      <c r="B2352" s="4" t="s">
        <v>5436</v>
      </c>
      <c r="C2352" s="8">
        <v>42713.0</v>
      </c>
      <c r="D2352" s="8">
        <v>42717.0</v>
      </c>
      <c r="E2352" s="4" t="s">
        <v>26</v>
      </c>
      <c r="F2352" s="4" t="s">
        <v>161</v>
      </c>
      <c r="G2352" s="4" t="s">
        <v>162</v>
      </c>
      <c r="H2352" s="4" t="s">
        <v>29</v>
      </c>
      <c r="I2352" s="4" t="s">
        <v>30</v>
      </c>
      <c r="J2352" s="4" t="s">
        <v>5437</v>
      </c>
      <c r="K2352" s="4" t="s">
        <v>1605</v>
      </c>
      <c r="L2352" s="7">
        <v>68025.0</v>
      </c>
      <c r="M2352" s="4" t="s">
        <v>59</v>
      </c>
      <c r="N2352" s="4" t="s">
        <v>3614</v>
      </c>
      <c r="O2352" s="4" t="s">
        <v>51</v>
      </c>
      <c r="P2352" s="4" t="s">
        <v>283</v>
      </c>
      <c r="Q2352" s="4" t="s">
        <v>3615</v>
      </c>
      <c r="R2352" s="9">
        <v>68.8571275720165</v>
      </c>
      <c r="S2352" s="7">
        <v>7.0</v>
      </c>
      <c r="T2352" s="7">
        <v>0.0</v>
      </c>
      <c r="U2352" s="7">
        <v>17.9028531687243</v>
      </c>
      <c r="V2352" s="10" t="str">
        <f t="shared" si="1"/>
        <v>2016-12</v>
      </c>
    </row>
    <row r="2353">
      <c r="A2353" s="7">
        <v>2352.0</v>
      </c>
      <c r="B2353" s="4" t="s">
        <v>5440</v>
      </c>
      <c r="C2353" s="8">
        <v>42713.0</v>
      </c>
      <c r="D2353" s="8">
        <v>42717.0</v>
      </c>
      <c r="E2353" s="4" t="s">
        <v>26</v>
      </c>
      <c r="F2353" s="4" t="s">
        <v>583</v>
      </c>
      <c r="G2353" s="4" t="s">
        <v>584</v>
      </c>
      <c r="H2353" s="4" t="s">
        <v>46</v>
      </c>
      <c r="I2353" s="4" t="s">
        <v>30</v>
      </c>
      <c r="J2353" s="4" t="s">
        <v>4239</v>
      </c>
      <c r="K2353" s="4" t="s">
        <v>897</v>
      </c>
      <c r="L2353" s="7">
        <v>1841.0</v>
      </c>
      <c r="M2353" s="4" t="s">
        <v>33</v>
      </c>
      <c r="N2353" s="4" t="s">
        <v>5441</v>
      </c>
      <c r="O2353" s="4" t="s">
        <v>51</v>
      </c>
      <c r="P2353" s="4" t="s">
        <v>297</v>
      </c>
      <c r="Q2353" s="4" t="s">
        <v>5442</v>
      </c>
      <c r="R2353" s="9">
        <v>4.21085185185185</v>
      </c>
      <c r="S2353" s="7">
        <v>1.0</v>
      </c>
      <c r="T2353" s="7">
        <v>0.0</v>
      </c>
      <c r="U2353" s="7">
        <v>1.97910037037037</v>
      </c>
      <c r="V2353" s="10" t="str">
        <f t="shared" si="1"/>
        <v>2016-12</v>
      </c>
    </row>
    <row r="2354">
      <c r="A2354" s="7">
        <v>2353.0</v>
      </c>
      <c r="B2354" s="4" t="s">
        <v>5440</v>
      </c>
      <c r="C2354" s="8">
        <v>42713.0</v>
      </c>
      <c r="D2354" s="8">
        <v>42717.0</v>
      </c>
      <c r="E2354" s="4" t="s">
        <v>26</v>
      </c>
      <c r="F2354" s="4" t="s">
        <v>583</v>
      </c>
      <c r="G2354" s="4" t="s">
        <v>584</v>
      </c>
      <c r="H2354" s="4" t="s">
        <v>46</v>
      </c>
      <c r="I2354" s="4" t="s">
        <v>30</v>
      </c>
      <c r="J2354" s="4" t="s">
        <v>4239</v>
      </c>
      <c r="K2354" s="4" t="s">
        <v>897</v>
      </c>
      <c r="L2354" s="7">
        <v>1841.0</v>
      </c>
      <c r="M2354" s="4" t="s">
        <v>33</v>
      </c>
      <c r="N2354" s="4" t="s">
        <v>2923</v>
      </c>
      <c r="O2354" s="4" t="s">
        <v>51</v>
      </c>
      <c r="P2354" s="4" t="s">
        <v>297</v>
      </c>
      <c r="Q2354" s="4" t="s">
        <v>2924</v>
      </c>
      <c r="R2354" s="9">
        <v>139.357514403292</v>
      </c>
      <c r="S2354" s="7">
        <v>4.0</v>
      </c>
      <c r="T2354" s="7">
        <v>0.0</v>
      </c>
      <c r="U2354" s="7">
        <v>64.1044566255144</v>
      </c>
      <c r="V2354" s="10" t="str">
        <f t="shared" si="1"/>
        <v>2016-12</v>
      </c>
    </row>
    <row r="2355">
      <c r="A2355" s="7">
        <v>2354.0</v>
      </c>
      <c r="B2355" s="4" t="s">
        <v>5443</v>
      </c>
      <c r="C2355" s="8">
        <v>42713.0</v>
      </c>
      <c r="D2355" s="8">
        <v>42717.0</v>
      </c>
      <c r="E2355" s="4" t="s">
        <v>26</v>
      </c>
      <c r="F2355" s="4" t="s">
        <v>1970</v>
      </c>
      <c r="G2355" s="4" t="s">
        <v>1971</v>
      </c>
      <c r="H2355" s="4" t="s">
        <v>29</v>
      </c>
      <c r="I2355" s="4" t="s">
        <v>30</v>
      </c>
      <c r="J2355" s="4" t="s">
        <v>846</v>
      </c>
      <c r="K2355" s="4" t="s">
        <v>58</v>
      </c>
      <c r="L2355" s="7">
        <v>76106.0</v>
      </c>
      <c r="M2355" s="4" t="s">
        <v>59</v>
      </c>
      <c r="N2355" s="4" t="s">
        <v>4066</v>
      </c>
      <c r="O2355" s="4" t="s">
        <v>51</v>
      </c>
      <c r="P2355" s="4" t="s">
        <v>124</v>
      </c>
      <c r="Q2355" s="4" t="s">
        <v>4067</v>
      </c>
      <c r="R2355" s="9">
        <v>10.7177020576132</v>
      </c>
      <c r="S2355" s="7">
        <v>2.0</v>
      </c>
      <c r="T2355" s="7">
        <v>0.2</v>
      </c>
      <c r="U2355" s="7">
        <v>3.75119572016461</v>
      </c>
      <c r="V2355" s="10" t="str">
        <f t="shared" si="1"/>
        <v>2016-12</v>
      </c>
    </row>
    <row r="2356">
      <c r="A2356" s="7">
        <v>2355.0</v>
      </c>
      <c r="B2356" s="4" t="s">
        <v>5443</v>
      </c>
      <c r="C2356" s="8">
        <v>42713.0</v>
      </c>
      <c r="D2356" s="8">
        <v>42717.0</v>
      </c>
      <c r="E2356" s="4" t="s">
        <v>26</v>
      </c>
      <c r="F2356" s="4" t="s">
        <v>1970</v>
      </c>
      <c r="G2356" s="4" t="s">
        <v>1971</v>
      </c>
      <c r="H2356" s="4" t="s">
        <v>29</v>
      </c>
      <c r="I2356" s="4" t="s">
        <v>30</v>
      </c>
      <c r="J2356" s="4" t="s">
        <v>846</v>
      </c>
      <c r="K2356" s="4" t="s">
        <v>58</v>
      </c>
      <c r="L2356" s="7">
        <v>76106.0</v>
      </c>
      <c r="M2356" s="4" t="s">
        <v>59</v>
      </c>
      <c r="N2356" s="4" t="s">
        <v>1201</v>
      </c>
      <c r="O2356" s="4" t="s">
        <v>51</v>
      </c>
      <c r="P2356" s="4" t="s">
        <v>93</v>
      </c>
      <c r="Q2356" s="4" t="s">
        <v>1202</v>
      </c>
      <c r="R2356" s="9">
        <v>10.6446683127572</v>
      </c>
      <c r="S2356" s="7">
        <v>1.0</v>
      </c>
      <c r="T2356" s="7">
        <v>0.2</v>
      </c>
      <c r="U2356" s="7">
        <v>0.931408477366255</v>
      </c>
      <c r="V2356" s="10" t="str">
        <f t="shared" si="1"/>
        <v>2016-12</v>
      </c>
    </row>
    <row r="2357">
      <c r="A2357" s="7">
        <v>2356.0</v>
      </c>
      <c r="B2357" s="4" t="s">
        <v>5444</v>
      </c>
      <c r="C2357" s="8">
        <v>42713.0</v>
      </c>
      <c r="D2357" s="8">
        <v>42718.0</v>
      </c>
      <c r="E2357" s="4" t="s">
        <v>98</v>
      </c>
      <c r="F2357" s="4" t="s">
        <v>1208</v>
      </c>
      <c r="G2357" s="4" t="s">
        <v>1209</v>
      </c>
      <c r="H2357" s="4" t="s">
        <v>29</v>
      </c>
      <c r="I2357" s="4" t="s">
        <v>30</v>
      </c>
      <c r="J2357" s="4" t="s">
        <v>129</v>
      </c>
      <c r="K2357" s="4" t="s">
        <v>518</v>
      </c>
      <c r="L2357" s="7">
        <v>37064.0</v>
      </c>
      <c r="M2357" s="4" t="s">
        <v>83</v>
      </c>
      <c r="N2357" s="4" t="s">
        <v>1921</v>
      </c>
      <c r="O2357" s="4" t="s">
        <v>35</v>
      </c>
      <c r="P2357" s="4" t="s">
        <v>73</v>
      </c>
      <c r="Q2357" s="4" t="s">
        <v>1922</v>
      </c>
      <c r="R2357" s="9">
        <v>58.3190569619444</v>
      </c>
      <c r="S2357" s="7">
        <v>3.0</v>
      </c>
      <c r="T2357" s="7">
        <v>0.4</v>
      </c>
      <c r="U2357" s="7">
        <v>-21.3836542193796</v>
      </c>
      <c r="V2357" s="10" t="str">
        <f t="shared" si="1"/>
        <v>2016-12</v>
      </c>
    </row>
    <row r="2358">
      <c r="A2358" s="7">
        <v>2357.0</v>
      </c>
      <c r="B2358" s="4" t="s">
        <v>5444</v>
      </c>
      <c r="C2358" s="8">
        <v>42713.0</v>
      </c>
      <c r="D2358" s="8">
        <v>42718.0</v>
      </c>
      <c r="E2358" s="4" t="s">
        <v>98</v>
      </c>
      <c r="F2358" s="4" t="s">
        <v>1208</v>
      </c>
      <c r="G2358" s="4" t="s">
        <v>1209</v>
      </c>
      <c r="H2358" s="4" t="s">
        <v>29</v>
      </c>
      <c r="I2358" s="4" t="s">
        <v>30</v>
      </c>
      <c r="J2358" s="4" t="s">
        <v>129</v>
      </c>
      <c r="K2358" s="4" t="s">
        <v>518</v>
      </c>
      <c r="L2358" s="7">
        <v>37064.0</v>
      </c>
      <c r="M2358" s="4" t="s">
        <v>83</v>
      </c>
      <c r="N2358" s="4" t="s">
        <v>1456</v>
      </c>
      <c r="O2358" s="4" t="s">
        <v>51</v>
      </c>
      <c r="P2358" s="4" t="s">
        <v>76</v>
      </c>
      <c r="Q2358" s="4" t="s">
        <v>1457</v>
      </c>
      <c r="R2358" s="9">
        <v>2.13724850582461</v>
      </c>
      <c r="S2358" s="7">
        <v>2.0</v>
      </c>
      <c r="T2358" s="7">
        <v>0.7</v>
      </c>
      <c r="U2358" s="7">
        <v>-1.49607395407723</v>
      </c>
      <c r="V2358" s="10" t="str">
        <f t="shared" si="1"/>
        <v>2016-12</v>
      </c>
    </row>
    <row r="2359">
      <c r="A2359" s="7">
        <v>2358.0</v>
      </c>
      <c r="B2359" s="4" t="s">
        <v>5445</v>
      </c>
      <c r="C2359" s="8">
        <v>42713.0</v>
      </c>
      <c r="D2359" s="8">
        <v>42717.0</v>
      </c>
      <c r="E2359" s="4" t="s">
        <v>26</v>
      </c>
      <c r="F2359" s="4" t="s">
        <v>2062</v>
      </c>
      <c r="G2359" s="4" t="s">
        <v>2063</v>
      </c>
      <c r="H2359" s="4" t="s">
        <v>46</v>
      </c>
      <c r="I2359" s="4" t="s">
        <v>30</v>
      </c>
      <c r="J2359" s="4" t="s">
        <v>585</v>
      </c>
      <c r="K2359" s="4" t="s">
        <v>884</v>
      </c>
      <c r="L2359" s="7">
        <v>49201.0</v>
      </c>
      <c r="M2359" s="4" t="s">
        <v>59</v>
      </c>
      <c r="N2359" s="4" t="s">
        <v>2076</v>
      </c>
      <c r="O2359" s="4" t="s">
        <v>39</v>
      </c>
      <c r="P2359" s="4" t="s">
        <v>40</v>
      </c>
      <c r="Q2359" s="4" t="s">
        <v>2077</v>
      </c>
      <c r="R2359" s="9">
        <v>12.4385596707819</v>
      </c>
      <c r="S2359" s="7">
        <v>1.0</v>
      </c>
      <c r="T2359" s="7">
        <v>0.0</v>
      </c>
      <c r="U2359" s="7">
        <v>3.48279670781893</v>
      </c>
      <c r="V2359" s="10" t="str">
        <f t="shared" si="1"/>
        <v>2016-12</v>
      </c>
    </row>
    <row r="2360">
      <c r="A2360" s="7">
        <v>2359.0</v>
      </c>
      <c r="B2360" s="4" t="s">
        <v>5445</v>
      </c>
      <c r="C2360" s="8">
        <v>42713.0</v>
      </c>
      <c r="D2360" s="8">
        <v>42717.0</v>
      </c>
      <c r="E2360" s="4" t="s">
        <v>26</v>
      </c>
      <c r="F2360" s="4" t="s">
        <v>2062</v>
      </c>
      <c r="G2360" s="4" t="s">
        <v>2063</v>
      </c>
      <c r="H2360" s="4" t="s">
        <v>46</v>
      </c>
      <c r="I2360" s="4" t="s">
        <v>30</v>
      </c>
      <c r="J2360" s="4" t="s">
        <v>585</v>
      </c>
      <c r="K2360" s="4" t="s">
        <v>884</v>
      </c>
      <c r="L2360" s="7">
        <v>49201.0</v>
      </c>
      <c r="M2360" s="4" t="s">
        <v>59</v>
      </c>
      <c r="N2360" s="4" t="s">
        <v>1358</v>
      </c>
      <c r="O2360" s="4" t="s">
        <v>39</v>
      </c>
      <c r="P2360" s="4" t="s">
        <v>61</v>
      </c>
      <c r="Q2360" s="4" t="s">
        <v>1359</v>
      </c>
      <c r="R2360" s="9">
        <v>68.4463127572016</v>
      </c>
      <c r="S2360" s="7">
        <v>2.0</v>
      </c>
      <c r="T2360" s="7">
        <v>0.0</v>
      </c>
      <c r="U2360" s="7">
        <v>28.7474513580247</v>
      </c>
      <c r="V2360" s="10" t="str">
        <f t="shared" si="1"/>
        <v>2016-12</v>
      </c>
    </row>
    <row r="2361">
      <c r="A2361" s="7">
        <v>2360.0</v>
      </c>
      <c r="B2361" s="4" t="s">
        <v>5445</v>
      </c>
      <c r="C2361" s="8">
        <v>42713.0</v>
      </c>
      <c r="D2361" s="8">
        <v>42717.0</v>
      </c>
      <c r="E2361" s="4" t="s">
        <v>26</v>
      </c>
      <c r="F2361" s="4" t="s">
        <v>2062</v>
      </c>
      <c r="G2361" s="4" t="s">
        <v>2063</v>
      </c>
      <c r="H2361" s="4" t="s">
        <v>46</v>
      </c>
      <c r="I2361" s="4" t="s">
        <v>30</v>
      </c>
      <c r="J2361" s="4" t="s">
        <v>585</v>
      </c>
      <c r="K2361" s="4" t="s">
        <v>884</v>
      </c>
      <c r="L2361" s="7">
        <v>49201.0</v>
      </c>
      <c r="M2361" s="4" t="s">
        <v>59</v>
      </c>
      <c r="N2361" s="4" t="s">
        <v>2893</v>
      </c>
      <c r="O2361" s="4" t="s">
        <v>51</v>
      </c>
      <c r="P2361" s="4" t="s">
        <v>283</v>
      </c>
      <c r="Q2361" s="4" t="s">
        <v>2894</v>
      </c>
      <c r="R2361" s="9">
        <v>70.6704185185185</v>
      </c>
      <c r="S2361" s="7">
        <v>1.0</v>
      </c>
      <c r="T2361" s="7">
        <v>0.1</v>
      </c>
      <c r="U2361" s="7">
        <v>26.6977136625514</v>
      </c>
      <c r="V2361" s="10" t="str">
        <f t="shared" si="1"/>
        <v>2016-12</v>
      </c>
    </row>
    <row r="2362">
      <c r="A2362" s="7">
        <v>2361.0</v>
      </c>
      <c r="B2362" s="4" t="s">
        <v>5446</v>
      </c>
      <c r="C2362" s="8">
        <v>42713.0</v>
      </c>
      <c r="D2362" s="8">
        <v>42717.0</v>
      </c>
      <c r="E2362" s="4" t="s">
        <v>26</v>
      </c>
      <c r="F2362" s="4" t="s">
        <v>4423</v>
      </c>
      <c r="G2362" s="4" t="s">
        <v>4424</v>
      </c>
      <c r="H2362" s="4" t="s">
        <v>46</v>
      </c>
      <c r="I2362" s="4" t="s">
        <v>30</v>
      </c>
      <c r="J2362" s="4" t="s">
        <v>129</v>
      </c>
      <c r="K2362" s="4" t="s">
        <v>518</v>
      </c>
      <c r="L2362" s="7">
        <v>37064.0</v>
      </c>
      <c r="M2362" s="4" t="s">
        <v>83</v>
      </c>
      <c r="N2362" s="4" t="s">
        <v>5447</v>
      </c>
      <c r="O2362" s="4" t="s">
        <v>39</v>
      </c>
      <c r="P2362" s="4" t="s">
        <v>40</v>
      </c>
      <c r="Q2362" s="4" t="s">
        <v>5448</v>
      </c>
      <c r="R2362" s="9">
        <v>29.8615586201712</v>
      </c>
      <c r="S2362" s="7">
        <v>3.0</v>
      </c>
      <c r="T2362" s="7">
        <v>0.2</v>
      </c>
      <c r="U2362" s="7">
        <v>-6.71885068953853</v>
      </c>
      <c r="V2362" s="10" t="str">
        <f t="shared" si="1"/>
        <v>2016-12</v>
      </c>
    </row>
    <row r="2363">
      <c r="A2363" s="7">
        <v>2362.0</v>
      </c>
      <c r="B2363" s="4" t="s">
        <v>5449</v>
      </c>
      <c r="C2363" s="8">
        <v>42713.0</v>
      </c>
      <c r="D2363" s="8">
        <v>42717.0</v>
      </c>
      <c r="E2363" s="4" t="s">
        <v>98</v>
      </c>
      <c r="F2363" s="4" t="s">
        <v>821</v>
      </c>
      <c r="G2363" s="4" t="s">
        <v>822</v>
      </c>
      <c r="H2363" s="4" t="s">
        <v>29</v>
      </c>
      <c r="I2363" s="4" t="s">
        <v>30</v>
      </c>
      <c r="J2363" s="4" t="s">
        <v>384</v>
      </c>
      <c r="K2363" s="4" t="s">
        <v>385</v>
      </c>
      <c r="L2363" s="7">
        <v>60610.0</v>
      </c>
      <c r="M2363" s="4" t="s">
        <v>59</v>
      </c>
      <c r="N2363" s="4" t="s">
        <v>634</v>
      </c>
      <c r="O2363" s="4" t="s">
        <v>51</v>
      </c>
      <c r="P2363" s="4" t="s">
        <v>635</v>
      </c>
      <c r="Q2363" s="4" t="s">
        <v>636</v>
      </c>
      <c r="R2363" s="9">
        <v>23.4712197530864</v>
      </c>
      <c r="S2363" s="7">
        <v>3.0</v>
      </c>
      <c r="T2363" s="7">
        <v>0.2</v>
      </c>
      <c r="U2363" s="7">
        <v>1.76034148148148</v>
      </c>
      <c r="V2363" s="10" t="str">
        <f t="shared" si="1"/>
        <v>2016-12</v>
      </c>
    </row>
    <row r="2364">
      <c r="A2364" s="7">
        <v>2363.0</v>
      </c>
      <c r="B2364" s="4" t="s">
        <v>5449</v>
      </c>
      <c r="C2364" s="8">
        <v>42713.0</v>
      </c>
      <c r="D2364" s="8">
        <v>42717.0</v>
      </c>
      <c r="E2364" s="4" t="s">
        <v>98</v>
      </c>
      <c r="F2364" s="4" t="s">
        <v>821</v>
      </c>
      <c r="G2364" s="4" t="s">
        <v>822</v>
      </c>
      <c r="H2364" s="4" t="s">
        <v>29</v>
      </c>
      <c r="I2364" s="4" t="s">
        <v>30</v>
      </c>
      <c r="J2364" s="4" t="s">
        <v>384</v>
      </c>
      <c r="K2364" s="4" t="s">
        <v>385</v>
      </c>
      <c r="L2364" s="7">
        <v>60610.0</v>
      </c>
      <c r="M2364" s="4" t="s">
        <v>59</v>
      </c>
      <c r="N2364" s="4" t="s">
        <v>2751</v>
      </c>
      <c r="O2364" s="4" t="s">
        <v>51</v>
      </c>
      <c r="P2364" s="4" t="s">
        <v>283</v>
      </c>
      <c r="Q2364" s="4" t="s">
        <v>2752</v>
      </c>
      <c r="R2364" s="9">
        <v>4.97085925925926</v>
      </c>
      <c r="S2364" s="7">
        <v>2.0</v>
      </c>
      <c r="T2364" s="7">
        <v>0.8</v>
      </c>
      <c r="U2364" s="7">
        <v>-13.42132</v>
      </c>
      <c r="V2364" s="10" t="str">
        <f t="shared" si="1"/>
        <v>2016-12</v>
      </c>
    </row>
    <row r="2365">
      <c r="A2365" s="7">
        <v>2364.0</v>
      </c>
      <c r="B2365" s="4" t="s">
        <v>5449</v>
      </c>
      <c r="C2365" s="8">
        <v>42713.0</v>
      </c>
      <c r="D2365" s="8">
        <v>42717.0</v>
      </c>
      <c r="E2365" s="4" t="s">
        <v>98</v>
      </c>
      <c r="F2365" s="4" t="s">
        <v>821</v>
      </c>
      <c r="G2365" s="4" t="s">
        <v>822</v>
      </c>
      <c r="H2365" s="4" t="s">
        <v>29</v>
      </c>
      <c r="I2365" s="4" t="s">
        <v>30</v>
      </c>
      <c r="J2365" s="4" t="s">
        <v>384</v>
      </c>
      <c r="K2365" s="4" t="s">
        <v>385</v>
      </c>
      <c r="L2365" s="7">
        <v>60610.0</v>
      </c>
      <c r="M2365" s="4" t="s">
        <v>59</v>
      </c>
      <c r="N2365" s="4" t="s">
        <v>5450</v>
      </c>
      <c r="O2365" s="4" t="s">
        <v>39</v>
      </c>
      <c r="P2365" s="4" t="s">
        <v>61</v>
      </c>
      <c r="Q2365" s="4" t="s">
        <v>5451</v>
      </c>
      <c r="R2365" s="9">
        <v>21.7275390946502</v>
      </c>
      <c r="S2365" s="7">
        <v>4.0</v>
      </c>
      <c r="T2365" s="7">
        <v>0.2</v>
      </c>
      <c r="U2365" s="7">
        <v>-1.62956543209877</v>
      </c>
      <c r="V2365" s="10" t="str">
        <f t="shared" si="1"/>
        <v>2016-12</v>
      </c>
    </row>
    <row r="2366">
      <c r="A2366" s="7">
        <v>2365.0</v>
      </c>
      <c r="B2366" s="4" t="s">
        <v>5452</v>
      </c>
      <c r="C2366" s="8">
        <v>42713.0</v>
      </c>
      <c r="D2366" s="8">
        <v>42716.0</v>
      </c>
      <c r="E2366" s="4" t="s">
        <v>43</v>
      </c>
      <c r="F2366" s="4" t="s">
        <v>882</v>
      </c>
      <c r="G2366" s="4" t="s">
        <v>883</v>
      </c>
      <c r="H2366" s="4" t="s">
        <v>29</v>
      </c>
      <c r="I2366" s="4" t="s">
        <v>30</v>
      </c>
      <c r="J2366" s="4" t="s">
        <v>3988</v>
      </c>
      <c r="K2366" s="4" t="s">
        <v>48</v>
      </c>
      <c r="L2366" s="7">
        <v>95207.0</v>
      </c>
      <c r="M2366" s="4" t="s">
        <v>49</v>
      </c>
      <c r="N2366" s="4" t="s">
        <v>5114</v>
      </c>
      <c r="O2366" s="4" t="s">
        <v>51</v>
      </c>
      <c r="P2366" s="4" t="s">
        <v>76</v>
      </c>
      <c r="Q2366" s="4" t="s">
        <v>5115</v>
      </c>
      <c r="R2366" s="9">
        <v>273.92</v>
      </c>
      <c r="S2366" s="7">
        <v>8.0</v>
      </c>
      <c r="T2366" s="7">
        <v>0.2</v>
      </c>
      <c r="U2366" s="7">
        <v>99.296</v>
      </c>
      <c r="V2366" s="10" t="str">
        <f t="shared" si="1"/>
        <v>2016-12</v>
      </c>
    </row>
    <row r="2367">
      <c r="A2367" s="7">
        <v>2366.0</v>
      </c>
      <c r="B2367" s="4" t="s">
        <v>5453</v>
      </c>
      <c r="C2367" s="8">
        <v>42713.0</v>
      </c>
      <c r="D2367" s="8">
        <v>42715.0</v>
      </c>
      <c r="E2367" s="4" t="s">
        <v>43</v>
      </c>
      <c r="F2367" s="4" t="s">
        <v>5454</v>
      </c>
      <c r="G2367" s="4" t="s">
        <v>5455</v>
      </c>
      <c r="H2367" s="4" t="s">
        <v>46</v>
      </c>
      <c r="I2367" s="4" t="s">
        <v>30</v>
      </c>
      <c r="J2367" s="4" t="s">
        <v>178</v>
      </c>
      <c r="K2367" s="4" t="s">
        <v>429</v>
      </c>
      <c r="L2367" s="7">
        <v>22153.0</v>
      </c>
      <c r="M2367" s="4" t="s">
        <v>83</v>
      </c>
      <c r="N2367" s="4" t="s">
        <v>3559</v>
      </c>
      <c r="O2367" s="4" t="s">
        <v>35</v>
      </c>
      <c r="P2367" s="4" t="s">
        <v>73</v>
      </c>
      <c r="Q2367" s="4" t="s">
        <v>3560</v>
      </c>
      <c r="R2367" s="9">
        <v>768.373992752132</v>
      </c>
      <c r="S2367" s="7">
        <v>7.0</v>
      </c>
      <c r="T2367" s="7">
        <v>0.0</v>
      </c>
      <c r="U2367" s="7">
        <v>115.25609891282</v>
      </c>
      <c r="V2367" s="10" t="str">
        <f t="shared" si="1"/>
        <v>2016-12</v>
      </c>
    </row>
    <row r="2368">
      <c r="A2368" s="7">
        <v>2367.0</v>
      </c>
      <c r="B2368" s="4" t="s">
        <v>5456</v>
      </c>
      <c r="C2368" s="8">
        <v>42714.0</v>
      </c>
      <c r="D2368" s="8">
        <v>42719.0</v>
      </c>
      <c r="E2368" s="4" t="s">
        <v>98</v>
      </c>
      <c r="F2368" s="4" t="s">
        <v>2062</v>
      </c>
      <c r="G2368" s="4" t="s">
        <v>2063</v>
      </c>
      <c r="H2368" s="4" t="s">
        <v>46</v>
      </c>
      <c r="I2368" s="4" t="s">
        <v>30</v>
      </c>
      <c r="J2368" s="4" t="s">
        <v>362</v>
      </c>
      <c r="K2368" s="4" t="s">
        <v>48</v>
      </c>
      <c r="L2368" s="7">
        <v>94109.0</v>
      </c>
      <c r="M2368" s="4" t="s">
        <v>49</v>
      </c>
      <c r="N2368" s="4" t="s">
        <v>1249</v>
      </c>
      <c r="O2368" s="4" t="s">
        <v>35</v>
      </c>
      <c r="P2368" s="4" t="s">
        <v>263</v>
      </c>
      <c r="Q2368" s="4" t="s">
        <v>1250</v>
      </c>
      <c r="R2368" s="9">
        <v>321.568</v>
      </c>
      <c r="S2368" s="7">
        <v>2.0</v>
      </c>
      <c r="T2368" s="7">
        <v>0.2</v>
      </c>
      <c r="U2368" s="7">
        <v>28.1372</v>
      </c>
      <c r="V2368" s="10" t="str">
        <f t="shared" si="1"/>
        <v>2016-12</v>
      </c>
    </row>
    <row r="2369">
      <c r="A2369" s="7">
        <v>2368.0</v>
      </c>
      <c r="B2369" s="4" t="s">
        <v>5457</v>
      </c>
      <c r="C2369" s="8">
        <v>42714.0</v>
      </c>
      <c r="D2369" s="8">
        <v>42717.0</v>
      </c>
      <c r="E2369" s="4" t="s">
        <v>43</v>
      </c>
      <c r="F2369" s="4" t="s">
        <v>3838</v>
      </c>
      <c r="G2369" s="4" t="s">
        <v>3839</v>
      </c>
      <c r="H2369" s="4" t="s">
        <v>46</v>
      </c>
      <c r="I2369" s="4" t="s">
        <v>30</v>
      </c>
      <c r="J2369" s="4" t="s">
        <v>222</v>
      </c>
      <c r="K2369" s="4" t="s">
        <v>223</v>
      </c>
      <c r="L2369" s="7">
        <v>10024.0</v>
      </c>
      <c r="M2369" s="4" t="s">
        <v>33</v>
      </c>
      <c r="N2369" s="4" t="s">
        <v>1534</v>
      </c>
      <c r="O2369" s="4" t="s">
        <v>51</v>
      </c>
      <c r="P2369" s="4" t="s">
        <v>52</v>
      </c>
      <c r="Q2369" s="4" t="s">
        <v>1535</v>
      </c>
      <c r="R2369" s="9">
        <v>91.9872098765432</v>
      </c>
      <c r="S2369" s="7">
        <v>6.0</v>
      </c>
      <c r="T2369" s="7">
        <v>0.0</v>
      </c>
      <c r="U2369" s="7">
        <v>25.7564187654321</v>
      </c>
      <c r="V2369" s="10" t="str">
        <f t="shared" si="1"/>
        <v>2016-12</v>
      </c>
    </row>
    <row r="2370">
      <c r="A2370" s="7">
        <v>2369.0</v>
      </c>
      <c r="B2370" s="4" t="s">
        <v>5457</v>
      </c>
      <c r="C2370" s="8">
        <v>42714.0</v>
      </c>
      <c r="D2370" s="8">
        <v>42717.0</v>
      </c>
      <c r="E2370" s="4" t="s">
        <v>43</v>
      </c>
      <c r="F2370" s="4" t="s">
        <v>3838</v>
      </c>
      <c r="G2370" s="4" t="s">
        <v>3839</v>
      </c>
      <c r="H2370" s="4" t="s">
        <v>46</v>
      </c>
      <c r="I2370" s="4" t="s">
        <v>30</v>
      </c>
      <c r="J2370" s="4" t="s">
        <v>222</v>
      </c>
      <c r="K2370" s="4" t="s">
        <v>223</v>
      </c>
      <c r="L2370" s="7">
        <v>10024.0</v>
      </c>
      <c r="M2370" s="4" t="s">
        <v>33</v>
      </c>
      <c r="N2370" s="4" t="s">
        <v>5458</v>
      </c>
      <c r="O2370" s="4" t="s">
        <v>51</v>
      </c>
      <c r="P2370" s="4" t="s">
        <v>205</v>
      </c>
      <c r="Q2370" s="4" t="s">
        <v>5459</v>
      </c>
      <c r="R2370" s="9">
        <v>413.154765432099</v>
      </c>
      <c r="S2370" s="7">
        <v>4.0</v>
      </c>
      <c r="T2370" s="7">
        <v>0.0</v>
      </c>
      <c r="U2370" s="7">
        <v>185.919644444444</v>
      </c>
      <c r="V2370" s="10" t="str">
        <f t="shared" si="1"/>
        <v>2016-12</v>
      </c>
    </row>
    <row r="2371">
      <c r="A2371" s="7">
        <v>2370.0</v>
      </c>
      <c r="B2371" s="4" t="s">
        <v>5460</v>
      </c>
      <c r="C2371" s="8">
        <v>42714.0</v>
      </c>
      <c r="D2371" s="8">
        <v>42721.0</v>
      </c>
      <c r="E2371" s="4" t="s">
        <v>26</v>
      </c>
      <c r="F2371" s="4" t="s">
        <v>1573</v>
      </c>
      <c r="G2371" s="4" t="s">
        <v>1574</v>
      </c>
      <c r="H2371" s="4" t="s">
        <v>46</v>
      </c>
      <c r="I2371" s="4" t="s">
        <v>30</v>
      </c>
      <c r="J2371" s="4" t="s">
        <v>163</v>
      </c>
      <c r="K2371" s="4" t="s">
        <v>164</v>
      </c>
      <c r="L2371" s="7">
        <v>98105.0</v>
      </c>
      <c r="M2371" s="4" t="s">
        <v>49</v>
      </c>
      <c r="N2371" s="4" t="s">
        <v>2070</v>
      </c>
      <c r="O2371" s="4" t="s">
        <v>51</v>
      </c>
      <c r="P2371" s="4" t="s">
        <v>76</v>
      </c>
      <c r="Q2371" s="4" t="s">
        <v>2071</v>
      </c>
      <c r="R2371" s="9">
        <v>153.552</v>
      </c>
      <c r="S2371" s="7">
        <v>3.0</v>
      </c>
      <c r="T2371" s="7">
        <v>0.2</v>
      </c>
      <c r="U2371" s="7">
        <v>51.8238</v>
      </c>
      <c r="V2371" s="10" t="str">
        <f t="shared" si="1"/>
        <v>2016-12</v>
      </c>
    </row>
    <row r="2372">
      <c r="A2372" s="7">
        <v>2371.0</v>
      </c>
      <c r="B2372" s="4" t="s">
        <v>5460</v>
      </c>
      <c r="C2372" s="8">
        <v>42714.0</v>
      </c>
      <c r="D2372" s="8">
        <v>42721.0</v>
      </c>
      <c r="E2372" s="4" t="s">
        <v>26</v>
      </c>
      <c r="F2372" s="4" t="s">
        <v>1573</v>
      </c>
      <c r="G2372" s="4" t="s">
        <v>1574</v>
      </c>
      <c r="H2372" s="4" t="s">
        <v>46</v>
      </c>
      <c r="I2372" s="4" t="s">
        <v>30</v>
      </c>
      <c r="J2372" s="4" t="s">
        <v>163</v>
      </c>
      <c r="K2372" s="4" t="s">
        <v>164</v>
      </c>
      <c r="L2372" s="7">
        <v>98105.0</v>
      </c>
      <c r="M2372" s="4" t="s">
        <v>49</v>
      </c>
      <c r="N2372" s="4" t="s">
        <v>2285</v>
      </c>
      <c r="O2372" s="4" t="s">
        <v>51</v>
      </c>
      <c r="P2372" s="4" t="s">
        <v>283</v>
      </c>
      <c r="Q2372" s="4" t="s">
        <v>2286</v>
      </c>
      <c r="R2372" s="9">
        <v>65.34</v>
      </c>
      <c r="S2372" s="7">
        <v>3.0</v>
      </c>
      <c r="T2372" s="7">
        <v>0.0</v>
      </c>
      <c r="U2372" s="7">
        <v>22.869</v>
      </c>
      <c r="V2372" s="10" t="str">
        <f t="shared" si="1"/>
        <v>2016-12</v>
      </c>
    </row>
    <row r="2373">
      <c r="A2373" s="7">
        <v>2372.0</v>
      </c>
      <c r="B2373" s="4" t="s">
        <v>5460</v>
      </c>
      <c r="C2373" s="8">
        <v>42714.0</v>
      </c>
      <c r="D2373" s="8">
        <v>42721.0</v>
      </c>
      <c r="E2373" s="4" t="s">
        <v>26</v>
      </c>
      <c r="F2373" s="4" t="s">
        <v>1573</v>
      </c>
      <c r="G2373" s="4" t="s">
        <v>1574</v>
      </c>
      <c r="H2373" s="4" t="s">
        <v>46</v>
      </c>
      <c r="I2373" s="4" t="s">
        <v>30</v>
      </c>
      <c r="J2373" s="4" t="s">
        <v>163</v>
      </c>
      <c r="K2373" s="4" t="s">
        <v>164</v>
      </c>
      <c r="L2373" s="7">
        <v>98105.0</v>
      </c>
      <c r="M2373" s="4" t="s">
        <v>49</v>
      </c>
      <c r="N2373" s="4" t="s">
        <v>5461</v>
      </c>
      <c r="O2373" s="4" t="s">
        <v>51</v>
      </c>
      <c r="P2373" s="4" t="s">
        <v>124</v>
      </c>
      <c r="Q2373" s="4" t="s">
        <v>5462</v>
      </c>
      <c r="R2373" s="9">
        <v>123.92</v>
      </c>
      <c r="S2373" s="7">
        <v>4.0</v>
      </c>
      <c r="T2373" s="7">
        <v>0.0</v>
      </c>
      <c r="U2373" s="7">
        <v>55.764</v>
      </c>
      <c r="V2373" s="10" t="str">
        <f t="shared" si="1"/>
        <v>2016-12</v>
      </c>
    </row>
    <row r="2374">
      <c r="A2374" s="7">
        <v>2373.0</v>
      </c>
      <c r="B2374" s="4" t="s">
        <v>5460</v>
      </c>
      <c r="C2374" s="8">
        <v>42714.0</v>
      </c>
      <c r="D2374" s="8">
        <v>42721.0</v>
      </c>
      <c r="E2374" s="4" t="s">
        <v>26</v>
      </c>
      <c r="F2374" s="4" t="s">
        <v>1573</v>
      </c>
      <c r="G2374" s="4" t="s">
        <v>1574</v>
      </c>
      <c r="H2374" s="4" t="s">
        <v>46</v>
      </c>
      <c r="I2374" s="4" t="s">
        <v>30</v>
      </c>
      <c r="J2374" s="4" t="s">
        <v>163</v>
      </c>
      <c r="K2374" s="4" t="s">
        <v>164</v>
      </c>
      <c r="L2374" s="7">
        <v>98105.0</v>
      </c>
      <c r="M2374" s="4" t="s">
        <v>49</v>
      </c>
      <c r="N2374" s="4" t="s">
        <v>5463</v>
      </c>
      <c r="O2374" s="4" t="s">
        <v>51</v>
      </c>
      <c r="P2374" s="4" t="s">
        <v>283</v>
      </c>
      <c r="Q2374" s="4" t="s">
        <v>5464</v>
      </c>
      <c r="R2374" s="9">
        <v>35.1</v>
      </c>
      <c r="S2374" s="7">
        <v>3.0</v>
      </c>
      <c r="T2374" s="7">
        <v>0.0</v>
      </c>
      <c r="U2374" s="7">
        <v>12.285</v>
      </c>
      <c r="V2374" s="10" t="str">
        <f t="shared" si="1"/>
        <v>2016-12</v>
      </c>
    </row>
    <row r="2375">
      <c r="A2375" s="7">
        <v>2374.0</v>
      </c>
      <c r="B2375" s="4" t="s">
        <v>5460</v>
      </c>
      <c r="C2375" s="8">
        <v>42714.0</v>
      </c>
      <c r="D2375" s="8">
        <v>42721.0</v>
      </c>
      <c r="E2375" s="4" t="s">
        <v>26</v>
      </c>
      <c r="F2375" s="4" t="s">
        <v>1573</v>
      </c>
      <c r="G2375" s="4" t="s">
        <v>1574</v>
      </c>
      <c r="H2375" s="4" t="s">
        <v>46</v>
      </c>
      <c r="I2375" s="4" t="s">
        <v>30</v>
      </c>
      <c r="J2375" s="4" t="s">
        <v>163</v>
      </c>
      <c r="K2375" s="4" t="s">
        <v>164</v>
      </c>
      <c r="L2375" s="7">
        <v>98105.0</v>
      </c>
      <c r="M2375" s="4" t="s">
        <v>49</v>
      </c>
      <c r="N2375" s="4" t="s">
        <v>926</v>
      </c>
      <c r="O2375" s="4" t="s">
        <v>39</v>
      </c>
      <c r="P2375" s="4" t="s">
        <v>61</v>
      </c>
      <c r="Q2375" s="4" t="s">
        <v>927</v>
      </c>
      <c r="R2375" s="9">
        <v>44.75</v>
      </c>
      <c r="S2375" s="7">
        <v>5.0</v>
      </c>
      <c r="T2375" s="7">
        <v>0.0</v>
      </c>
      <c r="U2375" s="7">
        <v>8.5025</v>
      </c>
      <c r="V2375" s="10" t="str">
        <f t="shared" si="1"/>
        <v>2016-12</v>
      </c>
    </row>
    <row r="2376">
      <c r="A2376" s="7">
        <v>2375.0</v>
      </c>
      <c r="B2376" s="4" t="s">
        <v>5465</v>
      </c>
      <c r="C2376" s="8">
        <v>42714.0</v>
      </c>
      <c r="D2376" s="8">
        <v>42714.0</v>
      </c>
      <c r="E2376" s="4" t="s">
        <v>212</v>
      </c>
      <c r="F2376" s="4" t="s">
        <v>5215</v>
      </c>
      <c r="G2376" s="4" t="s">
        <v>5216</v>
      </c>
      <c r="H2376" s="4" t="s">
        <v>46</v>
      </c>
      <c r="I2376" s="4" t="s">
        <v>30</v>
      </c>
      <c r="J2376" s="4" t="s">
        <v>5466</v>
      </c>
      <c r="K2376" s="4" t="s">
        <v>766</v>
      </c>
      <c r="L2376" s="7">
        <v>46142.0</v>
      </c>
      <c r="M2376" s="4" t="s">
        <v>59</v>
      </c>
      <c r="N2376" s="4" t="s">
        <v>5467</v>
      </c>
      <c r="O2376" s="4" t="s">
        <v>35</v>
      </c>
      <c r="P2376" s="4" t="s">
        <v>263</v>
      </c>
      <c r="Q2376" s="4" t="s">
        <v>5468</v>
      </c>
      <c r="R2376" s="9">
        <v>1626.61423868313</v>
      </c>
      <c r="S2376" s="7">
        <v>5.0</v>
      </c>
      <c r="T2376" s="7">
        <v>0.0</v>
      </c>
      <c r="U2376" s="7">
        <v>406.653559670782</v>
      </c>
      <c r="V2376" s="10" t="str">
        <f t="shared" si="1"/>
        <v>2016-12</v>
      </c>
    </row>
    <row r="2377">
      <c r="A2377" s="7">
        <v>2376.0</v>
      </c>
      <c r="B2377" s="4" t="s">
        <v>5469</v>
      </c>
      <c r="C2377" s="8">
        <v>42714.0</v>
      </c>
      <c r="D2377" s="8">
        <v>42716.0</v>
      </c>
      <c r="E2377" s="4" t="s">
        <v>43</v>
      </c>
      <c r="F2377" s="4" t="s">
        <v>873</v>
      </c>
      <c r="G2377" s="4" t="s">
        <v>874</v>
      </c>
      <c r="H2377" s="4" t="s">
        <v>112</v>
      </c>
      <c r="I2377" s="4" t="s">
        <v>30</v>
      </c>
      <c r="J2377" s="4" t="s">
        <v>631</v>
      </c>
      <c r="K2377" s="4" t="s">
        <v>48</v>
      </c>
      <c r="L2377" s="7">
        <v>90805.0</v>
      </c>
      <c r="M2377" s="4" t="s">
        <v>49</v>
      </c>
      <c r="N2377" s="4" t="s">
        <v>2323</v>
      </c>
      <c r="O2377" s="4" t="s">
        <v>51</v>
      </c>
      <c r="P2377" s="4" t="s">
        <v>124</v>
      </c>
      <c r="Q2377" s="4" t="s">
        <v>2324</v>
      </c>
      <c r="R2377" s="9">
        <v>80.28</v>
      </c>
      <c r="S2377" s="7">
        <v>12.0</v>
      </c>
      <c r="T2377" s="7">
        <v>0.0</v>
      </c>
      <c r="U2377" s="7">
        <v>36.9288</v>
      </c>
      <c r="V2377" s="10" t="str">
        <f t="shared" si="1"/>
        <v>2016-12</v>
      </c>
    </row>
    <row r="2378">
      <c r="A2378" s="7">
        <v>2377.0</v>
      </c>
      <c r="B2378" s="4" t="s">
        <v>5470</v>
      </c>
      <c r="C2378" s="8">
        <v>42714.0</v>
      </c>
      <c r="D2378" s="8">
        <v>42720.0</v>
      </c>
      <c r="E2378" s="4" t="s">
        <v>26</v>
      </c>
      <c r="F2378" s="4" t="s">
        <v>1831</v>
      </c>
      <c r="G2378" s="4" t="s">
        <v>1832</v>
      </c>
      <c r="H2378" s="4" t="s">
        <v>46</v>
      </c>
      <c r="I2378" s="4" t="s">
        <v>30</v>
      </c>
      <c r="J2378" s="4" t="s">
        <v>5471</v>
      </c>
      <c r="K2378" s="4" t="s">
        <v>223</v>
      </c>
      <c r="L2378" s="7">
        <v>13601.0</v>
      </c>
      <c r="M2378" s="4" t="s">
        <v>33</v>
      </c>
      <c r="N2378" s="4" t="s">
        <v>1345</v>
      </c>
      <c r="O2378" s="4" t="s">
        <v>51</v>
      </c>
      <c r="P2378" s="4" t="s">
        <v>124</v>
      </c>
      <c r="Q2378" s="4" t="s">
        <v>1346</v>
      </c>
      <c r="R2378" s="9">
        <v>21.1645925925926</v>
      </c>
      <c r="S2378" s="7">
        <v>2.0</v>
      </c>
      <c r="T2378" s="7">
        <v>0.0</v>
      </c>
      <c r="U2378" s="7">
        <v>9.94735851851852</v>
      </c>
      <c r="V2378" s="10" t="str">
        <f t="shared" si="1"/>
        <v>2016-12</v>
      </c>
    </row>
    <row r="2379">
      <c r="A2379" s="7">
        <v>2378.0</v>
      </c>
      <c r="B2379" s="4" t="s">
        <v>5470</v>
      </c>
      <c r="C2379" s="8">
        <v>42714.0</v>
      </c>
      <c r="D2379" s="8">
        <v>42720.0</v>
      </c>
      <c r="E2379" s="4" t="s">
        <v>26</v>
      </c>
      <c r="F2379" s="4" t="s">
        <v>1831</v>
      </c>
      <c r="G2379" s="4" t="s">
        <v>1832</v>
      </c>
      <c r="H2379" s="4" t="s">
        <v>46</v>
      </c>
      <c r="I2379" s="4" t="s">
        <v>30</v>
      </c>
      <c r="J2379" s="4" t="s">
        <v>5471</v>
      </c>
      <c r="K2379" s="4" t="s">
        <v>223</v>
      </c>
      <c r="L2379" s="7">
        <v>13601.0</v>
      </c>
      <c r="M2379" s="4" t="s">
        <v>33</v>
      </c>
      <c r="N2379" s="4" t="s">
        <v>4198</v>
      </c>
      <c r="O2379" s="4" t="s">
        <v>51</v>
      </c>
      <c r="P2379" s="4" t="s">
        <v>76</v>
      </c>
      <c r="Q2379" s="4" t="s">
        <v>4199</v>
      </c>
      <c r="R2379" s="9">
        <v>776.217711934156</v>
      </c>
      <c r="S2379" s="7">
        <v>5.0</v>
      </c>
      <c r="T2379" s="7">
        <v>0.2</v>
      </c>
      <c r="U2379" s="7">
        <v>252.270756378601</v>
      </c>
      <c r="V2379" s="10" t="str">
        <f t="shared" si="1"/>
        <v>2016-12</v>
      </c>
    </row>
    <row r="2380">
      <c r="A2380" s="7">
        <v>2379.0</v>
      </c>
      <c r="B2380" s="4" t="s">
        <v>5472</v>
      </c>
      <c r="C2380" s="8">
        <v>42714.0</v>
      </c>
      <c r="D2380" s="8">
        <v>42720.0</v>
      </c>
      <c r="E2380" s="4" t="s">
        <v>26</v>
      </c>
      <c r="F2380" s="4" t="s">
        <v>4479</v>
      </c>
      <c r="G2380" s="4" t="s">
        <v>4480</v>
      </c>
      <c r="H2380" s="4" t="s">
        <v>29</v>
      </c>
      <c r="I2380" s="4" t="s">
        <v>30</v>
      </c>
      <c r="J2380" s="4" t="s">
        <v>222</v>
      </c>
      <c r="K2380" s="4" t="s">
        <v>223</v>
      </c>
      <c r="L2380" s="7">
        <v>10024.0</v>
      </c>
      <c r="M2380" s="4" t="s">
        <v>33</v>
      </c>
      <c r="N2380" s="4" t="s">
        <v>988</v>
      </c>
      <c r="O2380" s="4" t="s">
        <v>51</v>
      </c>
      <c r="P2380" s="4" t="s">
        <v>124</v>
      </c>
      <c r="Q2380" s="4" t="s">
        <v>5473</v>
      </c>
      <c r="R2380" s="9">
        <v>71.713037037037</v>
      </c>
      <c r="S2380" s="7">
        <v>9.0</v>
      </c>
      <c r="T2380" s="7">
        <v>0.0</v>
      </c>
      <c r="U2380" s="7">
        <v>33.7051274074074</v>
      </c>
      <c r="V2380" s="10" t="str">
        <f t="shared" si="1"/>
        <v>2016-12</v>
      </c>
    </row>
    <row r="2381">
      <c r="A2381" s="7">
        <v>2380.0</v>
      </c>
      <c r="B2381" s="4" t="s">
        <v>5474</v>
      </c>
      <c r="C2381" s="8">
        <v>42714.0</v>
      </c>
      <c r="D2381" s="8">
        <v>42718.0</v>
      </c>
      <c r="E2381" s="4" t="s">
        <v>26</v>
      </c>
      <c r="F2381" s="4" t="s">
        <v>5475</v>
      </c>
      <c r="G2381" s="4" t="s">
        <v>5476</v>
      </c>
      <c r="H2381" s="4" t="s">
        <v>112</v>
      </c>
      <c r="I2381" s="4" t="s">
        <v>30</v>
      </c>
      <c r="J2381" s="4" t="s">
        <v>222</v>
      </c>
      <c r="K2381" s="4" t="s">
        <v>223</v>
      </c>
      <c r="L2381" s="7">
        <v>10024.0</v>
      </c>
      <c r="M2381" s="4" t="s">
        <v>33</v>
      </c>
      <c r="N2381" s="4" t="s">
        <v>5477</v>
      </c>
      <c r="O2381" s="4" t="s">
        <v>51</v>
      </c>
      <c r="P2381" s="4" t="s">
        <v>124</v>
      </c>
      <c r="Q2381" s="4" t="s">
        <v>5478</v>
      </c>
      <c r="R2381" s="9">
        <v>7.39733333333333</v>
      </c>
      <c r="S2381" s="7">
        <v>1.0</v>
      </c>
      <c r="T2381" s="7">
        <v>0.0</v>
      </c>
      <c r="U2381" s="7">
        <v>3.55072</v>
      </c>
      <c r="V2381" s="10" t="str">
        <f t="shared" si="1"/>
        <v>2016-12</v>
      </c>
    </row>
    <row r="2382">
      <c r="A2382" s="7">
        <v>2381.0</v>
      </c>
      <c r="B2382" s="4" t="s">
        <v>5479</v>
      </c>
      <c r="C2382" s="8">
        <v>42715.0</v>
      </c>
      <c r="D2382" s="8">
        <v>42721.0</v>
      </c>
      <c r="E2382" s="4" t="s">
        <v>26</v>
      </c>
      <c r="F2382" s="4" t="s">
        <v>5079</v>
      </c>
      <c r="G2382" s="4" t="s">
        <v>5080</v>
      </c>
      <c r="H2382" s="4" t="s">
        <v>29</v>
      </c>
      <c r="I2382" s="4" t="s">
        <v>30</v>
      </c>
      <c r="J2382" s="4" t="s">
        <v>222</v>
      </c>
      <c r="K2382" s="4" t="s">
        <v>223</v>
      </c>
      <c r="L2382" s="7">
        <v>10024.0</v>
      </c>
      <c r="M2382" s="4" t="s">
        <v>33</v>
      </c>
      <c r="N2382" s="4" t="s">
        <v>593</v>
      </c>
      <c r="O2382" s="4" t="s">
        <v>51</v>
      </c>
      <c r="P2382" s="4" t="s">
        <v>272</v>
      </c>
      <c r="Q2382" s="4" t="s">
        <v>594</v>
      </c>
      <c r="R2382" s="9">
        <v>17.4265432098765</v>
      </c>
      <c r="S2382" s="7">
        <v>7.0</v>
      </c>
      <c r="T2382" s="7">
        <v>0.0</v>
      </c>
      <c r="U2382" s="7">
        <v>7.14488271604938</v>
      </c>
      <c r="V2382" s="10" t="str">
        <f t="shared" si="1"/>
        <v>2016-12</v>
      </c>
    </row>
    <row r="2383">
      <c r="A2383" s="7">
        <v>2382.0</v>
      </c>
      <c r="B2383" s="4" t="s">
        <v>5479</v>
      </c>
      <c r="C2383" s="8">
        <v>42715.0</v>
      </c>
      <c r="D2383" s="8">
        <v>42721.0</v>
      </c>
      <c r="E2383" s="4" t="s">
        <v>26</v>
      </c>
      <c r="F2383" s="4" t="s">
        <v>5079</v>
      </c>
      <c r="G2383" s="4" t="s">
        <v>5080</v>
      </c>
      <c r="H2383" s="4" t="s">
        <v>29</v>
      </c>
      <c r="I2383" s="4" t="s">
        <v>30</v>
      </c>
      <c r="J2383" s="4" t="s">
        <v>222</v>
      </c>
      <c r="K2383" s="4" t="s">
        <v>223</v>
      </c>
      <c r="L2383" s="7">
        <v>10024.0</v>
      </c>
      <c r="M2383" s="4" t="s">
        <v>33</v>
      </c>
      <c r="N2383" s="4" t="s">
        <v>3954</v>
      </c>
      <c r="O2383" s="4" t="s">
        <v>39</v>
      </c>
      <c r="P2383" s="4" t="s">
        <v>40</v>
      </c>
      <c r="Q2383" s="4" t="s">
        <v>3955</v>
      </c>
      <c r="R2383" s="9">
        <v>1176.1774691358</v>
      </c>
      <c r="S2383" s="7">
        <v>5.0</v>
      </c>
      <c r="T2383" s="7">
        <v>0.0</v>
      </c>
      <c r="U2383" s="7">
        <v>341.091466049383</v>
      </c>
      <c r="V2383" s="10" t="str">
        <f t="shared" si="1"/>
        <v>2016-12</v>
      </c>
    </row>
    <row r="2384">
      <c r="A2384" s="7">
        <v>2383.0</v>
      </c>
      <c r="B2384" s="4" t="s">
        <v>5480</v>
      </c>
      <c r="C2384" s="8">
        <v>42715.0</v>
      </c>
      <c r="D2384" s="8">
        <v>42717.0</v>
      </c>
      <c r="E2384" s="4" t="s">
        <v>98</v>
      </c>
      <c r="F2384" s="4" t="s">
        <v>583</v>
      </c>
      <c r="G2384" s="4" t="s">
        <v>584</v>
      </c>
      <c r="H2384" s="4" t="s">
        <v>46</v>
      </c>
      <c r="I2384" s="4" t="s">
        <v>30</v>
      </c>
      <c r="J2384" s="4" t="s">
        <v>1721</v>
      </c>
      <c r="K2384" s="4" t="s">
        <v>741</v>
      </c>
      <c r="L2384" s="7">
        <v>80013.0</v>
      </c>
      <c r="M2384" s="4" t="s">
        <v>49</v>
      </c>
      <c r="N2384" s="4" t="s">
        <v>5481</v>
      </c>
      <c r="O2384" s="4" t="s">
        <v>51</v>
      </c>
      <c r="P2384" s="4" t="s">
        <v>52</v>
      </c>
      <c r="Q2384" s="4" t="s">
        <v>5482</v>
      </c>
      <c r="R2384" s="9">
        <v>243.384</v>
      </c>
      <c r="S2384" s="7">
        <v>3.0</v>
      </c>
      <c r="T2384" s="7">
        <v>0.2</v>
      </c>
      <c r="U2384" s="7">
        <v>-51.7191</v>
      </c>
      <c r="V2384" s="10" t="str">
        <f t="shared" si="1"/>
        <v>2016-12</v>
      </c>
    </row>
    <row r="2385">
      <c r="A2385" s="7">
        <v>2384.0</v>
      </c>
      <c r="B2385" s="4" t="s">
        <v>5480</v>
      </c>
      <c r="C2385" s="8">
        <v>42715.0</v>
      </c>
      <c r="D2385" s="8">
        <v>42717.0</v>
      </c>
      <c r="E2385" s="4" t="s">
        <v>98</v>
      </c>
      <c r="F2385" s="4" t="s">
        <v>583</v>
      </c>
      <c r="G2385" s="4" t="s">
        <v>584</v>
      </c>
      <c r="H2385" s="4" t="s">
        <v>46</v>
      </c>
      <c r="I2385" s="4" t="s">
        <v>30</v>
      </c>
      <c r="J2385" s="4" t="s">
        <v>1721</v>
      </c>
      <c r="K2385" s="4" t="s">
        <v>741</v>
      </c>
      <c r="L2385" s="7">
        <v>80013.0</v>
      </c>
      <c r="M2385" s="4" t="s">
        <v>49</v>
      </c>
      <c r="N2385" s="4" t="s">
        <v>2305</v>
      </c>
      <c r="O2385" s="4" t="s">
        <v>39</v>
      </c>
      <c r="P2385" s="4" t="s">
        <v>61</v>
      </c>
      <c r="Q2385" s="4" t="s">
        <v>2306</v>
      </c>
      <c r="R2385" s="9">
        <v>119.8</v>
      </c>
      <c r="S2385" s="7">
        <v>5.0</v>
      </c>
      <c r="T2385" s="7">
        <v>0.2</v>
      </c>
      <c r="U2385" s="7">
        <v>29.95</v>
      </c>
      <c r="V2385" s="10" t="str">
        <f t="shared" si="1"/>
        <v>2016-12</v>
      </c>
    </row>
    <row r="2386">
      <c r="A2386" s="7">
        <v>2385.0</v>
      </c>
      <c r="B2386" s="4" t="s">
        <v>5480</v>
      </c>
      <c r="C2386" s="8">
        <v>42715.0</v>
      </c>
      <c r="D2386" s="8">
        <v>42717.0</v>
      </c>
      <c r="E2386" s="4" t="s">
        <v>98</v>
      </c>
      <c r="F2386" s="4" t="s">
        <v>583</v>
      </c>
      <c r="G2386" s="4" t="s">
        <v>584</v>
      </c>
      <c r="H2386" s="4" t="s">
        <v>46</v>
      </c>
      <c r="I2386" s="4" t="s">
        <v>30</v>
      </c>
      <c r="J2386" s="4" t="s">
        <v>1721</v>
      </c>
      <c r="K2386" s="4" t="s">
        <v>741</v>
      </c>
      <c r="L2386" s="7">
        <v>80013.0</v>
      </c>
      <c r="M2386" s="4" t="s">
        <v>49</v>
      </c>
      <c r="N2386" s="4" t="s">
        <v>5483</v>
      </c>
      <c r="O2386" s="4" t="s">
        <v>39</v>
      </c>
      <c r="P2386" s="4" t="s">
        <v>40</v>
      </c>
      <c r="Q2386" s="4" t="s">
        <v>5484</v>
      </c>
      <c r="R2386" s="9">
        <v>300.768</v>
      </c>
      <c r="S2386" s="7">
        <v>4.0</v>
      </c>
      <c r="T2386" s="7">
        <v>0.2</v>
      </c>
      <c r="U2386" s="7">
        <v>30.0768</v>
      </c>
      <c r="V2386" s="10" t="str">
        <f t="shared" si="1"/>
        <v>2016-12</v>
      </c>
    </row>
    <row r="2387">
      <c r="A2387" s="7">
        <v>2386.0</v>
      </c>
      <c r="B2387" s="4" t="s">
        <v>5485</v>
      </c>
      <c r="C2387" s="8">
        <v>42715.0</v>
      </c>
      <c r="D2387" s="8">
        <v>42720.0</v>
      </c>
      <c r="E2387" s="4" t="s">
        <v>98</v>
      </c>
      <c r="F2387" s="4" t="s">
        <v>2663</v>
      </c>
      <c r="G2387" s="4" t="s">
        <v>2664</v>
      </c>
      <c r="H2387" s="4" t="s">
        <v>29</v>
      </c>
      <c r="I2387" s="4" t="s">
        <v>30</v>
      </c>
      <c r="J2387" s="4" t="s">
        <v>4980</v>
      </c>
      <c r="K2387" s="4" t="s">
        <v>164</v>
      </c>
      <c r="L2387" s="7">
        <v>98661.0</v>
      </c>
      <c r="M2387" s="4" t="s">
        <v>49</v>
      </c>
      <c r="N2387" s="4" t="s">
        <v>5486</v>
      </c>
      <c r="O2387" s="4" t="s">
        <v>35</v>
      </c>
      <c r="P2387" s="4" t="s">
        <v>121</v>
      </c>
      <c r="Q2387" s="4" t="s">
        <v>5487</v>
      </c>
      <c r="R2387" s="9">
        <v>14.8</v>
      </c>
      <c r="S2387" s="7">
        <v>4.0</v>
      </c>
      <c r="T2387" s="7">
        <v>0.0</v>
      </c>
      <c r="U2387" s="7">
        <v>6.068</v>
      </c>
      <c r="V2387" s="10" t="str">
        <f t="shared" si="1"/>
        <v>2016-12</v>
      </c>
    </row>
    <row r="2388">
      <c r="A2388" s="7">
        <v>2387.0</v>
      </c>
      <c r="B2388" s="4" t="s">
        <v>5485</v>
      </c>
      <c r="C2388" s="8">
        <v>42715.0</v>
      </c>
      <c r="D2388" s="8">
        <v>42720.0</v>
      </c>
      <c r="E2388" s="4" t="s">
        <v>98</v>
      </c>
      <c r="F2388" s="4" t="s">
        <v>2663</v>
      </c>
      <c r="G2388" s="4" t="s">
        <v>2664</v>
      </c>
      <c r="H2388" s="4" t="s">
        <v>29</v>
      </c>
      <c r="I2388" s="4" t="s">
        <v>30</v>
      </c>
      <c r="J2388" s="4" t="s">
        <v>4980</v>
      </c>
      <c r="K2388" s="4" t="s">
        <v>164</v>
      </c>
      <c r="L2388" s="7">
        <v>98661.0</v>
      </c>
      <c r="M2388" s="4" t="s">
        <v>49</v>
      </c>
      <c r="N2388" s="4" t="s">
        <v>5488</v>
      </c>
      <c r="O2388" s="4" t="s">
        <v>39</v>
      </c>
      <c r="P2388" s="4" t="s">
        <v>40</v>
      </c>
      <c r="Q2388" s="4" t="s">
        <v>5489</v>
      </c>
      <c r="R2388" s="9">
        <v>302.376</v>
      </c>
      <c r="S2388" s="7">
        <v>3.0</v>
      </c>
      <c r="T2388" s="7">
        <v>0.2</v>
      </c>
      <c r="U2388" s="7">
        <v>22.6782</v>
      </c>
      <c r="V2388" s="10" t="str">
        <f t="shared" si="1"/>
        <v>2016-12</v>
      </c>
    </row>
    <row r="2389">
      <c r="A2389" s="7">
        <v>2388.0</v>
      </c>
      <c r="B2389" s="4" t="s">
        <v>5485</v>
      </c>
      <c r="C2389" s="8">
        <v>42715.0</v>
      </c>
      <c r="D2389" s="8">
        <v>42720.0</v>
      </c>
      <c r="E2389" s="4" t="s">
        <v>98</v>
      </c>
      <c r="F2389" s="4" t="s">
        <v>2663</v>
      </c>
      <c r="G2389" s="4" t="s">
        <v>2664</v>
      </c>
      <c r="H2389" s="4" t="s">
        <v>29</v>
      </c>
      <c r="I2389" s="4" t="s">
        <v>30</v>
      </c>
      <c r="J2389" s="4" t="s">
        <v>4980</v>
      </c>
      <c r="K2389" s="4" t="s">
        <v>164</v>
      </c>
      <c r="L2389" s="7">
        <v>98661.0</v>
      </c>
      <c r="M2389" s="4" t="s">
        <v>49</v>
      </c>
      <c r="N2389" s="4" t="s">
        <v>256</v>
      </c>
      <c r="O2389" s="4" t="s">
        <v>39</v>
      </c>
      <c r="P2389" s="4" t="s">
        <v>61</v>
      </c>
      <c r="Q2389" s="4" t="s">
        <v>257</v>
      </c>
      <c r="R2389" s="9">
        <v>316.0</v>
      </c>
      <c r="S2389" s="7">
        <v>4.0</v>
      </c>
      <c r="T2389" s="7">
        <v>0.0</v>
      </c>
      <c r="U2389" s="7">
        <v>31.6</v>
      </c>
      <c r="V2389" s="10" t="str">
        <f t="shared" si="1"/>
        <v>2016-12</v>
      </c>
    </row>
    <row r="2390">
      <c r="A2390" s="7">
        <v>2389.0</v>
      </c>
      <c r="B2390" s="4" t="s">
        <v>5490</v>
      </c>
      <c r="C2390" s="8">
        <v>42715.0</v>
      </c>
      <c r="D2390" s="8">
        <v>42715.0</v>
      </c>
      <c r="E2390" s="4" t="s">
        <v>212</v>
      </c>
      <c r="F2390" s="4" t="s">
        <v>44</v>
      </c>
      <c r="G2390" s="4" t="s">
        <v>45</v>
      </c>
      <c r="H2390" s="4" t="s">
        <v>46</v>
      </c>
      <c r="I2390" s="4" t="s">
        <v>30</v>
      </c>
      <c r="J2390" s="4" t="s">
        <v>5491</v>
      </c>
      <c r="K2390" s="4" t="s">
        <v>102</v>
      </c>
      <c r="L2390" s="7">
        <v>33030.0</v>
      </c>
      <c r="M2390" s="4" t="s">
        <v>83</v>
      </c>
      <c r="N2390" s="4" t="s">
        <v>3170</v>
      </c>
      <c r="O2390" s="4" t="s">
        <v>51</v>
      </c>
      <c r="P2390" s="4" t="s">
        <v>52</v>
      </c>
      <c r="Q2390" s="4" t="s">
        <v>3171</v>
      </c>
      <c r="R2390" s="9">
        <v>61.7075718752849</v>
      </c>
      <c r="S2390" s="7">
        <v>3.0</v>
      </c>
      <c r="T2390" s="7">
        <v>0.2</v>
      </c>
      <c r="U2390" s="7">
        <v>5.39941253908743</v>
      </c>
      <c r="V2390" s="10" t="str">
        <f t="shared" si="1"/>
        <v>2016-12</v>
      </c>
    </row>
    <row r="2391">
      <c r="A2391" s="7">
        <v>2390.0</v>
      </c>
      <c r="B2391" s="4" t="s">
        <v>5492</v>
      </c>
      <c r="C2391" s="8">
        <v>42715.0</v>
      </c>
      <c r="D2391" s="8">
        <v>42721.0</v>
      </c>
      <c r="E2391" s="4" t="s">
        <v>26</v>
      </c>
      <c r="F2391" s="4" t="s">
        <v>5493</v>
      </c>
      <c r="G2391" s="4" t="s">
        <v>5494</v>
      </c>
      <c r="H2391" s="4" t="s">
        <v>46</v>
      </c>
      <c r="I2391" s="4" t="s">
        <v>30</v>
      </c>
      <c r="J2391" s="4" t="s">
        <v>484</v>
      </c>
      <c r="K2391" s="4" t="s">
        <v>518</v>
      </c>
      <c r="L2391" s="7">
        <v>37167.0</v>
      </c>
      <c r="M2391" s="4" t="s">
        <v>83</v>
      </c>
      <c r="N2391" s="4" t="s">
        <v>5495</v>
      </c>
      <c r="O2391" s="4" t="s">
        <v>51</v>
      </c>
      <c r="P2391" s="4" t="s">
        <v>93</v>
      </c>
      <c r="Q2391" s="4" t="s">
        <v>886</v>
      </c>
      <c r="R2391" s="9">
        <v>4.80114064114</v>
      </c>
      <c r="S2391" s="7">
        <v>3.0</v>
      </c>
      <c r="T2391" s="7">
        <v>0.2</v>
      </c>
      <c r="U2391" s="7">
        <v>1.200285160285</v>
      </c>
      <c r="V2391" s="10" t="str">
        <f t="shared" si="1"/>
        <v>2016-12</v>
      </c>
    </row>
    <row r="2392">
      <c r="A2392" s="7">
        <v>2391.0</v>
      </c>
      <c r="B2392" s="4" t="s">
        <v>5496</v>
      </c>
      <c r="C2392" s="8">
        <v>42715.0</v>
      </c>
      <c r="D2392" s="8">
        <v>42715.0</v>
      </c>
      <c r="E2392" s="4" t="s">
        <v>212</v>
      </c>
      <c r="F2392" s="4" t="s">
        <v>453</v>
      </c>
      <c r="G2392" s="4" t="s">
        <v>454</v>
      </c>
      <c r="H2392" s="4" t="s">
        <v>29</v>
      </c>
      <c r="I2392" s="4" t="s">
        <v>30</v>
      </c>
      <c r="J2392" s="4" t="s">
        <v>188</v>
      </c>
      <c r="K2392" s="4" t="s">
        <v>157</v>
      </c>
      <c r="L2392" s="7">
        <v>43229.0</v>
      </c>
      <c r="M2392" s="4" t="s">
        <v>33</v>
      </c>
      <c r="N2392" s="4" t="s">
        <v>825</v>
      </c>
      <c r="O2392" s="4" t="s">
        <v>51</v>
      </c>
      <c r="P2392" s="4" t="s">
        <v>52</v>
      </c>
      <c r="Q2392" s="4" t="s">
        <v>826</v>
      </c>
      <c r="R2392" s="9">
        <v>74.1827160493827</v>
      </c>
      <c r="S2392" s="7">
        <v>5.0</v>
      </c>
      <c r="T2392" s="7">
        <v>0.2</v>
      </c>
      <c r="U2392" s="7">
        <v>-4.63641975308642</v>
      </c>
      <c r="V2392" s="10" t="str">
        <f t="shared" si="1"/>
        <v>2016-12</v>
      </c>
    </row>
    <row r="2393">
      <c r="A2393" s="7">
        <v>2392.0</v>
      </c>
      <c r="B2393" s="4" t="s">
        <v>5496</v>
      </c>
      <c r="C2393" s="8">
        <v>42715.0</v>
      </c>
      <c r="D2393" s="8">
        <v>42715.0</v>
      </c>
      <c r="E2393" s="4" t="s">
        <v>212</v>
      </c>
      <c r="F2393" s="4" t="s">
        <v>453</v>
      </c>
      <c r="G2393" s="4" t="s">
        <v>454</v>
      </c>
      <c r="H2393" s="4" t="s">
        <v>29</v>
      </c>
      <c r="I2393" s="4" t="s">
        <v>30</v>
      </c>
      <c r="J2393" s="4" t="s">
        <v>188</v>
      </c>
      <c r="K2393" s="4" t="s">
        <v>157</v>
      </c>
      <c r="L2393" s="7">
        <v>43229.0</v>
      </c>
      <c r="M2393" s="4" t="s">
        <v>33</v>
      </c>
      <c r="N2393" s="4" t="s">
        <v>781</v>
      </c>
      <c r="O2393" s="4" t="s">
        <v>51</v>
      </c>
      <c r="P2393" s="4" t="s">
        <v>635</v>
      </c>
      <c r="Q2393" s="4" t="s">
        <v>782</v>
      </c>
      <c r="R2393" s="9">
        <v>15.4395061728395</v>
      </c>
      <c r="S2393" s="7">
        <v>2.0</v>
      </c>
      <c r="T2393" s="7">
        <v>0.2</v>
      </c>
      <c r="U2393" s="7">
        <v>1.92993827160494</v>
      </c>
      <c r="V2393" s="10" t="str">
        <f t="shared" si="1"/>
        <v>2016-12</v>
      </c>
    </row>
    <row r="2394">
      <c r="A2394" s="7">
        <v>2393.0</v>
      </c>
      <c r="B2394" s="4" t="s">
        <v>5496</v>
      </c>
      <c r="C2394" s="8">
        <v>42715.0</v>
      </c>
      <c r="D2394" s="8">
        <v>42715.0</v>
      </c>
      <c r="E2394" s="4" t="s">
        <v>212</v>
      </c>
      <c r="F2394" s="4" t="s">
        <v>453</v>
      </c>
      <c r="G2394" s="4" t="s">
        <v>454</v>
      </c>
      <c r="H2394" s="4" t="s">
        <v>29</v>
      </c>
      <c r="I2394" s="4" t="s">
        <v>30</v>
      </c>
      <c r="J2394" s="4" t="s">
        <v>188</v>
      </c>
      <c r="K2394" s="4" t="s">
        <v>157</v>
      </c>
      <c r="L2394" s="7">
        <v>43229.0</v>
      </c>
      <c r="M2394" s="4" t="s">
        <v>33</v>
      </c>
      <c r="N2394" s="4" t="s">
        <v>1859</v>
      </c>
      <c r="O2394" s="4" t="s">
        <v>35</v>
      </c>
      <c r="P2394" s="4" t="s">
        <v>263</v>
      </c>
      <c r="Q2394" s="4" t="s">
        <v>1860</v>
      </c>
      <c r="R2394" s="9">
        <v>523.515740740741</v>
      </c>
      <c r="S2394" s="7">
        <v>5.0</v>
      </c>
      <c r="T2394" s="7">
        <v>0.3</v>
      </c>
      <c r="U2394" s="7">
        <v>-157.054722222222</v>
      </c>
      <c r="V2394" s="10" t="str">
        <f t="shared" si="1"/>
        <v>2016-12</v>
      </c>
    </row>
    <row r="2395">
      <c r="A2395" s="7">
        <v>2394.0</v>
      </c>
      <c r="B2395" s="4" t="s">
        <v>5496</v>
      </c>
      <c r="C2395" s="8">
        <v>42715.0</v>
      </c>
      <c r="D2395" s="8">
        <v>42715.0</v>
      </c>
      <c r="E2395" s="4" t="s">
        <v>212</v>
      </c>
      <c r="F2395" s="4" t="s">
        <v>453</v>
      </c>
      <c r="G2395" s="4" t="s">
        <v>454</v>
      </c>
      <c r="H2395" s="4" t="s">
        <v>29</v>
      </c>
      <c r="I2395" s="4" t="s">
        <v>30</v>
      </c>
      <c r="J2395" s="4" t="s">
        <v>188</v>
      </c>
      <c r="K2395" s="4" t="s">
        <v>157</v>
      </c>
      <c r="L2395" s="7">
        <v>43229.0</v>
      </c>
      <c r="M2395" s="4" t="s">
        <v>33</v>
      </c>
      <c r="N2395" s="4" t="s">
        <v>3534</v>
      </c>
      <c r="O2395" s="4" t="s">
        <v>51</v>
      </c>
      <c r="P2395" s="4" t="s">
        <v>283</v>
      </c>
      <c r="Q2395" s="4" t="s">
        <v>5497</v>
      </c>
      <c r="R2395" s="9">
        <v>442.09975308642</v>
      </c>
      <c r="S2395" s="7">
        <v>4.0</v>
      </c>
      <c r="T2395" s="7">
        <v>0.2</v>
      </c>
      <c r="U2395" s="7">
        <v>27.6312345679012</v>
      </c>
      <c r="V2395" s="10" t="str">
        <f t="shared" si="1"/>
        <v>2016-12</v>
      </c>
    </row>
    <row r="2396">
      <c r="A2396" s="7">
        <v>2395.0</v>
      </c>
      <c r="B2396" s="4" t="s">
        <v>5496</v>
      </c>
      <c r="C2396" s="8">
        <v>42715.0</v>
      </c>
      <c r="D2396" s="8">
        <v>42715.0</v>
      </c>
      <c r="E2396" s="4" t="s">
        <v>212</v>
      </c>
      <c r="F2396" s="4" t="s">
        <v>453</v>
      </c>
      <c r="G2396" s="4" t="s">
        <v>454</v>
      </c>
      <c r="H2396" s="4" t="s">
        <v>29</v>
      </c>
      <c r="I2396" s="4" t="s">
        <v>30</v>
      </c>
      <c r="J2396" s="4" t="s">
        <v>188</v>
      </c>
      <c r="K2396" s="4" t="s">
        <v>157</v>
      </c>
      <c r="L2396" s="7">
        <v>43229.0</v>
      </c>
      <c r="M2396" s="4" t="s">
        <v>33</v>
      </c>
      <c r="N2396" s="4" t="s">
        <v>3979</v>
      </c>
      <c r="O2396" s="4" t="s">
        <v>35</v>
      </c>
      <c r="P2396" s="4" t="s">
        <v>73</v>
      </c>
      <c r="Q2396" s="4" t="s">
        <v>3980</v>
      </c>
      <c r="R2396" s="9">
        <v>375.241666666667</v>
      </c>
      <c r="S2396" s="7">
        <v>3.0</v>
      </c>
      <c r="T2396" s="7">
        <v>0.4</v>
      </c>
      <c r="U2396" s="7">
        <v>-168.85875</v>
      </c>
      <c r="V2396" s="10" t="str">
        <f t="shared" si="1"/>
        <v>2016-12</v>
      </c>
    </row>
    <row r="2397">
      <c r="A2397" s="7">
        <v>2396.0</v>
      </c>
      <c r="B2397" s="4" t="s">
        <v>5498</v>
      </c>
      <c r="C2397" s="8">
        <v>42715.0</v>
      </c>
      <c r="D2397" s="8">
        <v>42717.0</v>
      </c>
      <c r="E2397" s="4" t="s">
        <v>43</v>
      </c>
      <c r="F2397" s="4" t="s">
        <v>3462</v>
      </c>
      <c r="G2397" s="4" t="s">
        <v>3463</v>
      </c>
      <c r="H2397" s="4" t="s">
        <v>112</v>
      </c>
      <c r="I2397" s="4" t="s">
        <v>30</v>
      </c>
      <c r="J2397" s="4" t="s">
        <v>3093</v>
      </c>
      <c r="K2397" s="4" t="s">
        <v>1138</v>
      </c>
      <c r="L2397" s="7">
        <v>97206.0</v>
      </c>
      <c r="M2397" s="4" t="s">
        <v>49</v>
      </c>
      <c r="N2397" s="4" t="s">
        <v>4308</v>
      </c>
      <c r="O2397" s="4" t="s">
        <v>35</v>
      </c>
      <c r="P2397" s="4" t="s">
        <v>263</v>
      </c>
      <c r="Q2397" s="4" t="s">
        <v>4309</v>
      </c>
      <c r="R2397" s="9">
        <v>403.92</v>
      </c>
      <c r="S2397" s="7">
        <v>5.0</v>
      </c>
      <c r="T2397" s="7">
        <v>0.2</v>
      </c>
      <c r="U2397" s="7">
        <v>25.245</v>
      </c>
      <c r="V2397" s="10" t="str">
        <f t="shared" si="1"/>
        <v>2016-12</v>
      </c>
    </row>
    <row r="2398">
      <c r="A2398" s="7">
        <v>2397.0</v>
      </c>
      <c r="B2398" s="4" t="s">
        <v>5499</v>
      </c>
      <c r="C2398" s="8">
        <v>42715.0</v>
      </c>
      <c r="D2398" s="8">
        <v>42715.0</v>
      </c>
      <c r="E2398" s="4" t="s">
        <v>212</v>
      </c>
      <c r="F2398" s="4" t="s">
        <v>220</v>
      </c>
      <c r="G2398" s="4" t="s">
        <v>221</v>
      </c>
      <c r="H2398" s="4" t="s">
        <v>46</v>
      </c>
      <c r="I2398" s="4" t="s">
        <v>30</v>
      </c>
      <c r="J2398" s="4" t="s">
        <v>2652</v>
      </c>
      <c r="K2398" s="4" t="s">
        <v>48</v>
      </c>
      <c r="L2398" s="7">
        <v>92804.0</v>
      </c>
      <c r="M2398" s="4" t="s">
        <v>49</v>
      </c>
      <c r="N2398" s="4" t="s">
        <v>1739</v>
      </c>
      <c r="O2398" s="4" t="s">
        <v>51</v>
      </c>
      <c r="P2398" s="4" t="s">
        <v>76</v>
      </c>
      <c r="Q2398" s="4" t="s">
        <v>1740</v>
      </c>
      <c r="R2398" s="9">
        <v>209.6</v>
      </c>
      <c r="S2398" s="7">
        <v>5.0</v>
      </c>
      <c r="T2398" s="7">
        <v>0.2</v>
      </c>
      <c r="U2398" s="7">
        <v>68.12</v>
      </c>
      <c r="V2398" s="10" t="str">
        <f t="shared" si="1"/>
        <v>2016-12</v>
      </c>
    </row>
    <row r="2399">
      <c r="A2399" s="7">
        <v>2398.0</v>
      </c>
      <c r="B2399" s="4" t="s">
        <v>5499</v>
      </c>
      <c r="C2399" s="8">
        <v>42715.0</v>
      </c>
      <c r="D2399" s="8">
        <v>42715.0</v>
      </c>
      <c r="E2399" s="4" t="s">
        <v>212</v>
      </c>
      <c r="F2399" s="4" t="s">
        <v>220</v>
      </c>
      <c r="G2399" s="4" t="s">
        <v>221</v>
      </c>
      <c r="H2399" s="4" t="s">
        <v>46</v>
      </c>
      <c r="I2399" s="4" t="s">
        <v>30</v>
      </c>
      <c r="J2399" s="4" t="s">
        <v>2652</v>
      </c>
      <c r="K2399" s="4" t="s">
        <v>48</v>
      </c>
      <c r="L2399" s="7">
        <v>92804.0</v>
      </c>
      <c r="M2399" s="4" t="s">
        <v>49</v>
      </c>
      <c r="N2399" s="4" t="s">
        <v>3194</v>
      </c>
      <c r="O2399" s="4" t="s">
        <v>51</v>
      </c>
      <c r="P2399" s="4" t="s">
        <v>93</v>
      </c>
      <c r="Q2399" s="4" t="s">
        <v>3195</v>
      </c>
      <c r="R2399" s="9">
        <v>23.32</v>
      </c>
      <c r="S2399" s="7">
        <v>2.0</v>
      </c>
      <c r="T2399" s="7">
        <v>0.0</v>
      </c>
      <c r="U2399" s="7">
        <v>6.0632</v>
      </c>
      <c r="V2399" s="10" t="str">
        <f t="shared" si="1"/>
        <v>2016-12</v>
      </c>
    </row>
    <row r="2400">
      <c r="A2400" s="7">
        <v>2399.0</v>
      </c>
      <c r="B2400" s="4" t="s">
        <v>5499</v>
      </c>
      <c r="C2400" s="8">
        <v>42715.0</v>
      </c>
      <c r="D2400" s="8">
        <v>42715.0</v>
      </c>
      <c r="E2400" s="4" t="s">
        <v>212</v>
      </c>
      <c r="F2400" s="4" t="s">
        <v>220</v>
      </c>
      <c r="G2400" s="4" t="s">
        <v>221</v>
      </c>
      <c r="H2400" s="4" t="s">
        <v>46</v>
      </c>
      <c r="I2400" s="4" t="s">
        <v>30</v>
      </c>
      <c r="J2400" s="4" t="s">
        <v>2652</v>
      </c>
      <c r="K2400" s="4" t="s">
        <v>48</v>
      </c>
      <c r="L2400" s="7">
        <v>92804.0</v>
      </c>
      <c r="M2400" s="4" t="s">
        <v>49</v>
      </c>
      <c r="N2400" s="4" t="s">
        <v>2607</v>
      </c>
      <c r="O2400" s="4" t="s">
        <v>51</v>
      </c>
      <c r="P2400" s="4" t="s">
        <v>124</v>
      </c>
      <c r="Q2400" s="4" t="s">
        <v>2608</v>
      </c>
      <c r="R2400" s="9">
        <v>30.98</v>
      </c>
      <c r="S2400" s="7">
        <v>1.0</v>
      </c>
      <c r="T2400" s="7">
        <v>0.0</v>
      </c>
      <c r="U2400" s="7">
        <v>13.941</v>
      </c>
      <c r="V2400" s="10" t="str">
        <f t="shared" si="1"/>
        <v>2016-12</v>
      </c>
    </row>
    <row r="2401">
      <c r="A2401" s="7">
        <v>2400.0</v>
      </c>
      <c r="B2401" s="4" t="s">
        <v>5499</v>
      </c>
      <c r="C2401" s="8">
        <v>42715.0</v>
      </c>
      <c r="D2401" s="8">
        <v>42715.0</v>
      </c>
      <c r="E2401" s="4" t="s">
        <v>212</v>
      </c>
      <c r="F2401" s="4" t="s">
        <v>220</v>
      </c>
      <c r="G2401" s="4" t="s">
        <v>221</v>
      </c>
      <c r="H2401" s="4" t="s">
        <v>46</v>
      </c>
      <c r="I2401" s="4" t="s">
        <v>30</v>
      </c>
      <c r="J2401" s="4" t="s">
        <v>2652</v>
      </c>
      <c r="K2401" s="4" t="s">
        <v>48</v>
      </c>
      <c r="L2401" s="7">
        <v>92804.0</v>
      </c>
      <c r="M2401" s="4" t="s">
        <v>49</v>
      </c>
      <c r="N2401" s="4" t="s">
        <v>4832</v>
      </c>
      <c r="O2401" s="4" t="s">
        <v>39</v>
      </c>
      <c r="P2401" s="4" t="s">
        <v>61</v>
      </c>
      <c r="Q2401" s="4" t="s">
        <v>4833</v>
      </c>
      <c r="R2401" s="9">
        <v>119.96</v>
      </c>
      <c r="S2401" s="7">
        <v>4.0</v>
      </c>
      <c r="T2401" s="7">
        <v>0.0</v>
      </c>
      <c r="U2401" s="7">
        <v>25.1916</v>
      </c>
      <c r="V2401" s="10" t="str">
        <f t="shared" si="1"/>
        <v>2016-12</v>
      </c>
    </row>
    <row r="2402">
      <c r="A2402" s="7">
        <v>2401.0</v>
      </c>
      <c r="B2402" s="4" t="s">
        <v>5499</v>
      </c>
      <c r="C2402" s="8">
        <v>42715.0</v>
      </c>
      <c r="D2402" s="8">
        <v>42715.0</v>
      </c>
      <c r="E2402" s="4" t="s">
        <v>212</v>
      </c>
      <c r="F2402" s="4" t="s">
        <v>220</v>
      </c>
      <c r="G2402" s="4" t="s">
        <v>221</v>
      </c>
      <c r="H2402" s="4" t="s">
        <v>46</v>
      </c>
      <c r="I2402" s="4" t="s">
        <v>30</v>
      </c>
      <c r="J2402" s="4" t="s">
        <v>2652</v>
      </c>
      <c r="K2402" s="4" t="s">
        <v>48</v>
      </c>
      <c r="L2402" s="7">
        <v>92804.0</v>
      </c>
      <c r="M2402" s="4" t="s">
        <v>49</v>
      </c>
      <c r="N2402" s="4" t="s">
        <v>4949</v>
      </c>
      <c r="O2402" s="4" t="s">
        <v>35</v>
      </c>
      <c r="P2402" s="4" t="s">
        <v>263</v>
      </c>
      <c r="Q2402" s="4" t="s">
        <v>4950</v>
      </c>
      <c r="R2402" s="9">
        <v>363.92</v>
      </c>
      <c r="S2402" s="7">
        <v>5.0</v>
      </c>
      <c r="T2402" s="7">
        <v>0.2</v>
      </c>
      <c r="U2402" s="7">
        <v>-31.843</v>
      </c>
      <c r="V2402" s="10" t="str">
        <f t="shared" si="1"/>
        <v>2016-12</v>
      </c>
    </row>
    <row r="2403">
      <c r="A2403" s="7">
        <v>2402.0</v>
      </c>
      <c r="B2403" s="4" t="s">
        <v>5499</v>
      </c>
      <c r="C2403" s="8">
        <v>42715.0</v>
      </c>
      <c r="D2403" s="8">
        <v>42715.0</v>
      </c>
      <c r="E2403" s="4" t="s">
        <v>212</v>
      </c>
      <c r="F2403" s="4" t="s">
        <v>220</v>
      </c>
      <c r="G2403" s="4" t="s">
        <v>221</v>
      </c>
      <c r="H2403" s="4" t="s">
        <v>46</v>
      </c>
      <c r="I2403" s="4" t="s">
        <v>30</v>
      </c>
      <c r="J2403" s="4" t="s">
        <v>2652</v>
      </c>
      <c r="K2403" s="4" t="s">
        <v>48</v>
      </c>
      <c r="L2403" s="7">
        <v>92804.0</v>
      </c>
      <c r="M2403" s="4" t="s">
        <v>49</v>
      </c>
      <c r="N2403" s="4" t="s">
        <v>2159</v>
      </c>
      <c r="O2403" s="4" t="s">
        <v>51</v>
      </c>
      <c r="P2403" s="4" t="s">
        <v>76</v>
      </c>
      <c r="Q2403" s="4" t="s">
        <v>2160</v>
      </c>
      <c r="R2403" s="9">
        <v>35.808</v>
      </c>
      <c r="S2403" s="7">
        <v>3.0</v>
      </c>
      <c r="T2403" s="7">
        <v>0.2</v>
      </c>
      <c r="U2403" s="7">
        <v>11.19</v>
      </c>
      <c r="V2403" s="10" t="str">
        <f t="shared" si="1"/>
        <v>2016-12</v>
      </c>
    </row>
    <row r="2404">
      <c r="A2404" s="7">
        <v>2403.0</v>
      </c>
      <c r="B2404" s="4" t="s">
        <v>5499</v>
      </c>
      <c r="C2404" s="8">
        <v>42715.0</v>
      </c>
      <c r="D2404" s="8">
        <v>42715.0</v>
      </c>
      <c r="E2404" s="4" t="s">
        <v>212</v>
      </c>
      <c r="F2404" s="4" t="s">
        <v>220</v>
      </c>
      <c r="G2404" s="4" t="s">
        <v>221</v>
      </c>
      <c r="H2404" s="4" t="s">
        <v>46</v>
      </c>
      <c r="I2404" s="4" t="s">
        <v>30</v>
      </c>
      <c r="J2404" s="4" t="s">
        <v>2652</v>
      </c>
      <c r="K2404" s="4" t="s">
        <v>48</v>
      </c>
      <c r="L2404" s="7">
        <v>92804.0</v>
      </c>
      <c r="M2404" s="4" t="s">
        <v>49</v>
      </c>
      <c r="N2404" s="4" t="s">
        <v>4356</v>
      </c>
      <c r="O2404" s="4" t="s">
        <v>51</v>
      </c>
      <c r="P2404" s="4" t="s">
        <v>76</v>
      </c>
      <c r="Q2404" s="4" t="s">
        <v>4357</v>
      </c>
      <c r="R2404" s="9">
        <v>122.688</v>
      </c>
      <c r="S2404" s="7">
        <v>9.0</v>
      </c>
      <c r="T2404" s="7">
        <v>0.2</v>
      </c>
      <c r="U2404" s="7">
        <v>39.8736</v>
      </c>
      <c r="V2404" s="10" t="str">
        <f t="shared" si="1"/>
        <v>2016-12</v>
      </c>
    </row>
    <row r="2405">
      <c r="A2405" s="7">
        <v>2404.0</v>
      </c>
      <c r="B2405" s="4" t="s">
        <v>5499</v>
      </c>
      <c r="C2405" s="8">
        <v>42715.0</v>
      </c>
      <c r="D2405" s="8">
        <v>42715.0</v>
      </c>
      <c r="E2405" s="4" t="s">
        <v>212</v>
      </c>
      <c r="F2405" s="4" t="s">
        <v>220</v>
      </c>
      <c r="G2405" s="4" t="s">
        <v>221</v>
      </c>
      <c r="H2405" s="4" t="s">
        <v>46</v>
      </c>
      <c r="I2405" s="4" t="s">
        <v>30</v>
      </c>
      <c r="J2405" s="4" t="s">
        <v>2652</v>
      </c>
      <c r="K2405" s="4" t="s">
        <v>48</v>
      </c>
      <c r="L2405" s="7">
        <v>92804.0</v>
      </c>
      <c r="M2405" s="4" t="s">
        <v>49</v>
      </c>
      <c r="N2405" s="4" t="s">
        <v>992</v>
      </c>
      <c r="O2405" s="4" t="s">
        <v>35</v>
      </c>
      <c r="P2405" s="4" t="s">
        <v>73</v>
      </c>
      <c r="Q2405" s="4" t="s">
        <v>993</v>
      </c>
      <c r="R2405" s="9">
        <v>892.136</v>
      </c>
      <c r="S2405" s="7">
        <v>7.0</v>
      </c>
      <c r="T2405" s="7">
        <v>0.2</v>
      </c>
      <c r="U2405" s="7">
        <v>111.517</v>
      </c>
      <c r="V2405" s="10" t="str">
        <f t="shared" si="1"/>
        <v>2016-12</v>
      </c>
    </row>
    <row r="2406">
      <c r="A2406" s="7">
        <v>2405.0</v>
      </c>
      <c r="B2406" s="4" t="s">
        <v>5499</v>
      </c>
      <c r="C2406" s="8">
        <v>42715.0</v>
      </c>
      <c r="D2406" s="8">
        <v>42715.0</v>
      </c>
      <c r="E2406" s="4" t="s">
        <v>212</v>
      </c>
      <c r="F2406" s="4" t="s">
        <v>220</v>
      </c>
      <c r="G2406" s="4" t="s">
        <v>221</v>
      </c>
      <c r="H2406" s="4" t="s">
        <v>46</v>
      </c>
      <c r="I2406" s="4" t="s">
        <v>30</v>
      </c>
      <c r="J2406" s="4" t="s">
        <v>2652</v>
      </c>
      <c r="K2406" s="4" t="s">
        <v>48</v>
      </c>
      <c r="L2406" s="7">
        <v>92804.0</v>
      </c>
      <c r="M2406" s="4" t="s">
        <v>49</v>
      </c>
      <c r="N2406" s="4" t="s">
        <v>1485</v>
      </c>
      <c r="O2406" s="4" t="s">
        <v>51</v>
      </c>
      <c r="P2406" s="4" t="s">
        <v>52</v>
      </c>
      <c r="Q2406" s="4" t="s">
        <v>1486</v>
      </c>
      <c r="R2406" s="9">
        <v>50.22</v>
      </c>
      <c r="S2406" s="7">
        <v>3.0</v>
      </c>
      <c r="T2406" s="7">
        <v>0.0</v>
      </c>
      <c r="U2406" s="7">
        <v>2.0088</v>
      </c>
      <c r="V2406" s="10" t="str">
        <f t="shared" si="1"/>
        <v>2016-12</v>
      </c>
    </row>
    <row r="2407">
      <c r="A2407" s="7">
        <v>2406.0</v>
      </c>
      <c r="B2407" s="4" t="s">
        <v>5499</v>
      </c>
      <c r="C2407" s="8">
        <v>42715.0</v>
      </c>
      <c r="D2407" s="8">
        <v>42715.0</v>
      </c>
      <c r="E2407" s="4" t="s">
        <v>212</v>
      </c>
      <c r="F2407" s="4" t="s">
        <v>220</v>
      </c>
      <c r="G2407" s="4" t="s">
        <v>221</v>
      </c>
      <c r="H2407" s="4" t="s">
        <v>46</v>
      </c>
      <c r="I2407" s="4" t="s">
        <v>30</v>
      </c>
      <c r="J2407" s="4" t="s">
        <v>2652</v>
      </c>
      <c r="K2407" s="4" t="s">
        <v>48</v>
      </c>
      <c r="L2407" s="7">
        <v>92804.0</v>
      </c>
      <c r="M2407" s="4" t="s">
        <v>49</v>
      </c>
      <c r="N2407" s="4" t="s">
        <v>5500</v>
      </c>
      <c r="O2407" s="4" t="s">
        <v>51</v>
      </c>
      <c r="P2407" s="4" t="s">
        <v>283</v>
      </c>
      <c r="Q2407" s="4" t="s">
        <v>5501</v>
      </c>
      <c r="R2407" s="9">
        <v>83.42</v>
      </c>
      <c r="S2407" s="7">
        <v>2.0</v>
      </c>
      <c r="T2407" s="7">
        <v>0.0</v>
      </c>
      <c r="U2407" s="7">
        <v>24.1918</v>
      </c>
      <c r="V2407" s="10" t="str">
        <f t="shared" si="1"/>
        <v>2016-12</v>
      </c>
    </row>
    <row r="2408">
      <c r="A2408" s="7">
        <v>2407.0</v>
      </c>
      <c r="B2408" s="4" t="s">
        <v>5499</v>
      </c>
      <c r="C2408" s="8">
        <v>42715.0</v>
      </c>
      <c r="D2408" s="8">
        <v>42715.0</v>
      </c>
      <c r="E2408" s="4" t="s">
        <v>212</v>
      </c>
      <c r="F2408" s="4" t="s">
        <v>220</v>
      </c>
      <c r="G2408" s="4" t="s">
        <v>221</v>
      </c>
      <c r="H2408" s="4" t="s">
        <v>46</v>
      </c>
      <c r="I2408" s="4" t="s">
        <v>30</v>
      </c>
      <c r="J2408" s="4" t="s">
        <v>2652</v>
      </c>
      <c r="K2408" s="4" t="s">
        <v>48</v>
      </c>
      <c r="L2408" s="7">
        <v>92804.0</v>
      </c>
      <c r="M2408" s="4" t="s">
        <v>49</v>
      </c>
      <c r="N2408" s="4" t="s">
        <v>5502</v>
      </c>
      <c r="O2408" s="4" t="s">
        <v>51</v>
      </c>
      <c r="P2408" s="4" t="s">
        <v>76</v>
      </c>
      <c r="Q2408" s="4" t="s">
        <v>5503</v>
      </c>
      <c r="R2408" s="9">
        <v>5.872</v>
      </c>
      <c r="S2408" s="7">
        <v>2.0</v>
      </c>
      <c r="T2408" s="7">
        <v>0.2</v>
      </c>
      <c r="U2408" s="7">
        <v>2.1286</v>
      </c>
      <c r="V2408" s="10" t="str">
        <f t="shared" si="1"/>
        <v>2016-12</v>
      </c>
    </row>
    <row r="2409">
      <c r="A2409" s="7">
        <v>2408.0</v>
      </c>
      <c r="B2409" s="4" t="s">
        <v>5504</v>
      </c>
      <c r="C2409" s="8">
        <v>42715.0</v>
      </c>
      <c r="D2409" s="8">
        <v>42718.0</v>
      </c>
      <c r="E2409" s="4" t="s">
        <v>43</v>
      </c>
      <c r="F2409" s="4" t="s">
        <v>2972</v>
      </c>
      <c r="G2409" s="4" t="s">
        <v>2973</v>
      </c>
      <c r="H2409" s="4" t="s">
        <v>29</v>
      </c>
      <c r="I2409" s="4" t="s">
        <v>30</v>
      </c>
      <c r="J2409" s="4" t="s">
        <v>178</v>
      </c>
      <c r="K2409" s="4" t="s">
        <v>157</v>
      </c>
      <c r="L2409" s="7">
        <v>45503.0</v>
      </c>
      <c r="M2409" s="4" t="s">
        <v>33</v>
      </c>
      <c r="N2409" s="4" t="s">
        <v>3143</v>
      </c>
      <c r="O2409" s="4" t="s">
        <v>51</v>
      </c>
      <c r="P2409" s="4" t="s">
        <v>283</v>
      </c>
      <c r="Q2409" s="4" t="s">
        <v>3144</v>
      </c>
      <c r="R2409" s="9">
        <v>83.9762962962963</v>
      </c>
      <c r="S2409" s="7">
        <v>4.0</v>
      </c>
      <c r="T2409" s="7">
        <v>0.2</v>
      </c>
      <c r="U2409" s="7">
        <v>10.497037037037</v>
      </c>
      <c r="V2409" s="10" t="str">
        <f t="shared" si="1"/>
        <v>2016-12</v>
      </c>
    </row>
    <row r="2410">
      <c r="A2410" s="7">
        <v>2409.0</v>
      </c>
      <c r="B2410" s="4" t="s">
        <v>5505</v>
      </c>
      <c r="C2410" s="8">
        <v>42716.0</v>
      </c>
      <c r="D2410" s="8">
        <v>42716.0</v>
      </c>
      <c r="E2410" s="4" t="s">
        <v>212</v>
      </c>
      <c r="F2410" s="4" t="s">
        <v>4712</v>
      </c>
      <c r="G2410" s="4" t="s">
        <v>4713</v>
      </c>
      <c r="H2410" s="4" t="s">
        <v>29</v>
      </c>
      <c r="I2410" s="4" t="s">
        <v>30</v>
      </c>
      <c r="J2410" s="4" t="s">
        <v>1939</v>
      </c>
      <c r="K2410" s="4" t="s">
        <v>157</v>
      </c>
      <c r="L2410" s="7">
        <v>44052.0</v>
      </c>
      <c r="M2410" s="4" t="s">
        <v>33</v>
      </c>
      <c r="N2410" s="4" t="s">
        <v>4907</v>
      </c>
      <c r="O2410" s="4" t="s">
        <v>51</v>
      </c>
      <c r="P2410" s="4" t="s">
        <v>76</v>
      </c>
      <c r="Q2410" s="4" t="s">
        <v>4908</v>
      </c>
      <c r="R2410" s="9">
        <v>21.354637037037</v>
      </c>
      <c r="S2410" s="7">
        <v>3.0</v>
      </c>
      <c r="T2410" s="7">
        <v>0.7</v>
      </c>
      <c r="U2410" s="7">
        <v>-16.3718883950617</v>
      </c>
      <c r="V2410" s="10" t="str">
        <f t="shared" si="1"/>
        <v>2016-12</v>
      </c>
    </row>
    <row r="2411">
      <c r="A2411" s="7">
        <v>2410.0</v>
      </c>
      <c r="B2411" s="4" t="s">
        <v>5505</v>
      </c>
      <c r="C2411" s="8">
        <v>42716.0</v>
      </c>
      <c r="D2411" s="8">
        <v>42716.0</v>
      </c>
      <c r="E2411" s="4" t="s">
        <v>212</v>
      </c>
      <c r="F2411" s="4" t="s">
        <v>4712</v>
      </c>
      <c r="G2411" s="4" t="s">
        <v>4713</v>
      </c>
      <c r="H2411" s="4" t="s">
        <v>29</v>
      </c>
      <c r="I2411" s="4" t="s">
        <v>30</v>
      </c>
      <c r="J2411" s="4" t="s">
        <v>1939</v>
      </c>
      <c r="K2411" s="4" t="s">
        <v>157</v>
      </c>
      <c r="L2411" s="7">
        <v>44052.0</v>
      </c>
      <c r="M2411" s="4" t="s">
        <v>33</v>
      </c>
      <c r="N2411" s="4" t="s">
        <v>818</v>
      </c>
      <c r="O2411" s="4" t="s">
        <v>39</v>
      </c>
      <c r="P2411" s="4" t="s">
        <v>61</v>
      </c>
      <c r="Q2411" s="4" t="s">
        <v>819</v>
      </c>
      <c r="R2411" s="9">
        <v>438.621708641975</v>
      </c>
      <c r="S2411" s="7">
        <v>6.0</v>
      </c>
      <c r="T2411" s="7">
        <v>0.2</v>
      </c>
      <c r="U2411" s="7">
        <v>87.7243417283951</v>
      </c>
      <c r="V2411" s="10" t="str">
        <f t="shared" si="1"/>
        <v>2016-12</v>
      </c>
    </row>
    <row r="2412">
      <c r="A2412" s="7">
        <v>2411.0</v>
      </c>
      <c r="B2412" s="4" t="s">
        <v>5506</v>
      </c>
      <c r="C2412" s="8">
        <v>42716.0</v>
      </c>
      <c r="D2412" s="8">
        <v>42722.0</v>
      </c>
      <c r="E2412" s="4" t="s">
        <v>26</v>
      </c>
      <c r="F2412" s="4" t="s">
        <v>5157</v>
      </c>
      <c r="G2412" s="4" t="s">
        <v>5158</v>
      </c>
      <c r="H2412" s="4" t="s">
        <v>112</v>
      </c>
      <c r="I2412" s="4" t="s">
        <v>30</v>
      </c>
      <c r="J2412" s="4" t="s">
        <v>585</v>
      </c>
      <c r="K2412" s="4" t="s">
        <v>884</v>
      </c>
      <c r="L2412" s="7">
        <v>49201.0</v>
      </c>
      <c r="M2412" s="4" t="s">
        <v>59</v>
      </c>
      <c r="N2412" s="4" t="s">
        <v>5483</v>
      </c>
      <c r="O2412" s="4" t="s">
        <v>39</v>
      </c>
      <c r="P2412" s="4" t="s">
        <v>40</v>
      </c>
      <c r="Q2412" s="4" t="s">
        <v>5484</v>
      </c>
      <c r="R2412" s="9">
        <v>751.610567901235</v>
      </c>
      <c r="S2412" s="7">
        <v>7.0</v>
      </c>
      <c r="T2412" s="7">
        <v>0.0</v>
      </c>
      <c r="U2412" s="7">
        <v>210.450959012346</v>
      </c>
      <c r="V2412" s="10" t="str">
        <f t="shared" si="1"/>
        <v>2016-12</v>
      </c>
    </row>
    <row r="2413">
      <c r="A2413" s="7">
        <v>2412.0</v>
      </c>
      <c r="B2413" s="4" t="s">
        <v>5506</v>
      </c>
      <c r="C2413" s="8">
        <v>42716.0</v>
      </c>
      <c r="D2413" s="8">
        <v>42722.0</v>
      </c>
      <c r="E2413" s="4" t="s">
        <v>26</v>
      </c>
      <c r="F2413" s="4" t="s">
        <v>5157</v>
      </c>
      <c r="G2413" s="4" t="s">
        <v>5158</v>
      </c>
      <c r="H2413" s="4" t="s">
        <v>112</v>
      </c>
      <c r="I2413" s="4" t="s">
        <v>30</v>
      </c>
      <c r="J2413" s="4" t="s">
        <v>585</v>
      </c>
      <c r="K2413" s="4" t="s">
        <v>884</v>
      </c>
      <c r="L2413" s="7">
        <v>49201.0</v>
      </c>
      <c r="M2413" s="4" t="s">
        <v>59</v>
      </c>
      <c r="N2413" s="4" t="s">
        <v>1056</v>
      </c>
      <c r="O2413" s="4" t="s">
        <v>35</v>
      </c>
      <c r="P2413" s="4" t="s">
        <v>121</v>
      </c>
      <c r="Q2413" s="4" t="s">
        <v>1057</v>
      </c>
      <c r="R2413" s="9">
        <v>38.2471111111111</v>
      </c>
      <c r="S2413" s="7">
        <v>4.0</v>
      </c>
      <c r="T2413" s="7">
        <v>0.0</v>
      </c>
      <c r="U2413" s="7">
        <v>9.94424888888889</v>
      </c>
      <c r="V2413" s="10" t="str">
        <f t="shared" si="1"/>
        <v>2016-12</v>
      </c>
    </row>
    <row r="2414">
      <c r="A2414" s="7">
        <v>2413.0</v>
      </c>
      <c r="B2414" s="4" t="s">
        <v>5506</v>
      </c>
      <c r="C2414" s="8">
        <v>42716.0</v>
      </c>
      <c r="D2414" s="8">
        <v>42722.0</v>
      </c>
      <c r="E2414" s="4" t="s">
        <v>26</v>
      </c>
      <c r="F2414" s="4" t="s">
        <v>5157</v>
      </c>
      <c r="G2414" s="4" t="s">
        <v>5158</v>
      </c>
      <c r="H2414" s="4" t="s">
        <v>112</v>
      </c>
      <c r="I2414" s="4" t="s">
        <v>30</v>
      </c>
      <c r="J2414" s="4" t="s">
        <v>585</v>
      </c>
      <c r="K2414" s="4" t="s">
        <v>884</v>
      </c>
      <c r="L2414" s="7">
        <v>49201.0</v>
      </c>
      <c r="M2414" s="4" t="s">
        <v>59</v>
      </c>
      <c r="N2414" s="4" t="s">
        <v>2356</v>
      </c>
      <c r="O2414" s="4" t="s">
        <v>51</v>
      </c>
      <c r="P2414" s="4" t="s">
        <v>93</v>
      </c>
      <c r="Q2414" s="4" t="s">
        <v>2357</v>
      </c>
      <c r="R2414" s="9">
        <v>15.8791769547325</v>
      </c>
      <c r="S2414" s="7">
        <v>5.0</v>
      </c>
      <c r="T2414" s="7">
        <v>0.0</v>
      </c>
      <c r="U2414" s="7">
        <v>4.12858600823045</v>
      </c>
      <c r="V2414" s="10" t="str">
        <f t="shared" si="1"/>
        <v>2016-12</v>
      </c>
    </row>
    <row r="2415">
      <c r="A2415" s="7">
        <v>2414.0</v>
      </c>
      <c r="B2415" s="4" t="s">
        <v>5506</v>
      </c>
      <c r="C2415" s="8">
        <v>42716.0</v>
      </c>
      <c r="D2415" s="8">
        <v>42722.0</v>
      </c>
      <c r="E2415" s="4" t="s">
        <v>26</v>
      </c>
      <c r="F2415" s="4" t="s">
        <v>5157</v>
      </c>
      <c r="G2415" s="4" t="s">
        <v>5158</v>
      </c>
      <c r="H2415" s="4" t="s">
        <v>112</v>
      </c>
      <c r="I2415" s="4" t="s">
        <v>30</v>
      </c>
      <c r="J2415" s="4" t="s">
        <v>585</v>
      </c>
      <c r="K2415" s="4" t="s">
        <v>884</v>
      </c>
      <c r="L2415" s="7">
        <v>49201.0</v>
      </c>
      <c r="M2415" s="4" t="s">
        <v>59</v>
      </c>
      <c r="N2415" s="4" t="s">
        <v>5507</v>
      </c>
      <c r="O2415" s="4" t="s">
        <v>51</v>
      </c>
      <c r="P2415" s="4" t="s">
        <v>52</v>
      </c>
      <c r="Q2415" s="4" t="s">
        <v>5508</v>
      </c>
      <c r="R2415" s="9">
        <v>30.6845102880658</v>
      </c>
      <c r="S2415" s="7">
        <v>2.0</v>
      </c>
      <c r="T2415" s="7">
        <v>0.0</v>
      </c>
      <c r="U2415" s="7">
        <v>7.67112757201646</v>
      </c>
      <c r="V2415" s="10" t="str">
        <f t="shared" si="1"/>
        <v>2016-12</v>
      </c>
    </row>
    <row r="2416">
      <c r="A2416" s="7">
        <v>2415.0</v>
      </c>
      <c r="B2416" s="4" t="s">
        <v>5509</v>
      </c>
      <c r="C2416" s="8">
        <v>42716.0</v>
      </c>
      <c r="D2416" s="8">
        <v>42722.0</v>
      </c>
      <c r="E2416" s="4" t="s">
        <v>26</v>
      </c>
      <c r="F2416" s="4" t="s">
        <v>5510</v>
      </c>
      <c r="G2416" s="4" t="s">
        <v>5511</v>
      </c>
      <c r="H2416" s="4" t="s">
        <v>46</v>
      </c>
      <c r="I2416" s="4" t="s">
        <v>30</v>
      </c>
      <c r="J2416" s="4" t="s">
        <v>188</v>
      </c>
      <c r="K2416" s="4" t="s">
        <v>255</v>
      </c>
      <c r="L2416" s="7">
        <v>31907.0</v>
      </c>
      <c r="M2416" s="4" t="s">
        <v>83</v>
      </c>
      <c r="N2416" s="4" t="s">
        <v>1218</v>
      </c>
      <c r="O2416" s="4" t="s">
        <v>39</v>
      </c>
      <c r="P2416" s="4" t="s">
        <v>61</v>
      </c>
      <c r="Q2416" s="4" t="s">
        <v>1219</v>
      </c>
      <c r="R2416" s="9">
        <v>180.914465083646</v>
      </c>
      <c r="S2416" s="7">
        <v>5.0</v>
      </c>
      <c r="T2416" s="7">
        <v>0.0</v>
      </c>
      <c r="U2416" s="7">
        <v>14.4731572066916</v>
      </c>
      <c r="V2416" s="10" t="str">
        <f t="shared" si="1"/>
        <v>2016-12</v>
      </c>
    </row>
    <row r="2417">
      <c r="A2417" s="7">
        <v>2416.0</v>
      </c>
      <c r="B2417" s="4" t="s">
        <v>5509</v>
      </c>
      <c r="C2417" s="8">
        <v>42716.0</v>
      </c>
      <c r="D2417" s="8">
        <v>42722.0</v>
      </c>
      <c r="E2417" s="4" t="s">
        <v>26</v>
      </c>
      <c r="F2417" s="4" t="s">
        <v>5510</v>
      </c>
      <c r="G2417" s="4" t="s">
        <v>5511</v>
      </c>
      <c r="H2417" s="4" t="s">
        <v>46</v>
      </c>
      <c r="I2417" s="4" t="s">
        <v>30</v>
      </c>
      <c r="J2417" s="4" t="s">
        <v>188</v>
      </c>
      <c r="K2417" s="4" t="s">
        <v>255</v>
      </c>
      <c r="L2417" s="7">
        <v>31907.0</v>
      </c>
      <c r="M2417" s="4" t="s">
        <v>83</v>
      </c>
      <c r="N2417" s="4" t="s">
        <v>5512</v>
      </c>
      <c r="O2417" s="4" t="s">
        <v>51</v>
      </c>
      <c r="P2417" s="4" t="s">
        <v>124</v>
      </c>
      <c r="Q2417" s="4" t="s">
        <v>5513</v>
      </c>
      <c r="R2417" s="9">
        <v>35.8671932382167</v>
      </c>
      <c r="S2417" s="7">
        <v>4.0</v>
      </c>
      <c r="T2417" s="7">
        <v>0.0</v>
      </c>
      <c r="U2417" s="7">
        <v>16.8575808219619</v>
      </c>
      <c r="V2417" s="10" t="str">
        <f t="shared" si="1"/>
        <v>2016-12</v>
      </c>
    </row>
    <row r="2418">
      <c r="A2418" s="7">
        <v>2417.0</v>
      </c>
      <c r="B2418" s="4" t="s">
        <v>5514</v>
      </c>
      <c r="C2418" s="8">
        <v>42716.0</v>
      </c>
      <c r="D2418" s="8">
        <v>42720.0</v>
      </c>
      <c r="E2418" s="4" t="s">
        <v>26</v>
      </c>
      <c r="F2418" s="4" t="s">
        <v>1627</v>
      </c>
      <c r="G2418" s="4" t="s">
        <v>1628</v>
      </c>
      <c r="H2418" s="4" t="s">
        <v>46</v>
      </c>
      <c r="I2418" s="4" t="s">
        <v>30</v>
      </c>
      <c r="J2418" s="4" t="s">
        <v>2612</v>
      </c>
      <c r="K2418" s="4" t="s">
        <v>48</v>
      </c>
      <c r="L2418" s="7">
        <v>91104.0</v>
      </c>
      <c r="M2418" s="4" t="s">
        <v>49</v>
      </c>
      <c r="N2418" s="4" t="s">
        <v>998</v>
      </c>
      <c r="O2418" s="4" t="s">
        <v>35</v>
      </c>
      <c r="P2418" s="4" t="s">
        <v>121</v>
      </c>
      <c r="Q2418" s="4" t="s">
        <v>999</v>
      </c>
      <c r="R2418" s="9">
        <v>383.64</v>
      </c>
      <c r="S2418" s="7">
        <v>6.0</v>
      </c>
      <c r="T2418" s="7">
        <v>0.0</v>
      </c>
      <c r="U2418" s="7">
        <v>122.7648</v>
      </c>
      <c r="V2418" s="10" t="str">
        <f t="shared" si="1"/>
        <v>2016-12</v>
      </c>
    </row>
    <row r="2419">
      <c r="A2419" s="7">
        <v>2418.0</v>
      </c>
      <c r="B2419" s="4" t="s">
        <v>5514</v>
      </c>
      <c r="C2419" s="8">
        <v>42716.0</v>
      </c>
      <c r="D2419" s="8">
        <v>42720.0</v>
      </c>
      <c r="E2419" s="4" t="s">
        <v>26</v>
      </c>
      <c r="F2419" s="4" t="s">
        <v>1627</v>
      </c>
      <c r="G2419" s="4" t="s">
        <v>1628</v>
      </c>
      <c r="H2419" s="4" t="s">
        <v>46</v>
      </c>
      <c r="I2419" s="4" t="s">
        <v>30</v>
      </c>
      <c r="J2419" s="4" t="s">
        <v>2612</v>
      </c>
      <c r="K2419" s="4" t="s">
        <v>48</v>
      </c>
      <c r="L2419" s="7">
        <v>91104.0</v>
      </c>
      <c r="M2419" s="4" t="s">
        <v>49</v>
      </c>
      <c r="N2419" s="4" t="s">
        <v>1301</v>
      </c>
      <c r="O2419" s="4" t="s">
        <v>51</v>
      </c>
      <c r="P2419" s="4" t="s">
        <v>283</v>
      </c>
      <c r="Q2419" s="4" t="s">
        <v>1302</v>
      </c>
      <c r="R2419" s="9">
        <v>56.52</v>
      </c>
      <c r="S2419" s="7">
        <v>3.0</v>
      </c>
      <c r="T2419" s="7">
        <v>0.0</v>
      </c>
      <c r="U2419" s="7">
        <v>15.8256</v>
      </c>
      <c r="V2419" s="10" t="str">
        <f t="shared" si="1"/>
        <v>2016-12</v>
      </c>
    </row>
    <row r="2420">
      <c r="A2420" s="7">
        <v>2419.0</v>
      </c>
      <c r="B2420" s="4" t="s">
        <v>5515</v>
      </c>
      <c r="C2420" s="8">
        <v>42716.0</v>
      </c>
      <c r="D2420" s="8">
        <v>42721.0</v>
      </c>
      <c r="E2420" s="4" t="s">
        <v>26</v>
      </c>
      <c r="F2420" s="4" t="s">
        <v>453</v>
      </c>
      <c r="G2420" s="4" t="s">
        <v>454</v>
      </c>
      <c r="H2420" s="4" t="s">
        <v>29</v>
      </c>
      <c r="I2420" s="4" t="s">
        <v>30</v>
      </c>
      <c r="J2420" s="4" t="s">
        <v>222</v>
      </c>
      <c r="K2420" s="4" t="s">
        <v>223</v>
      </c>
      <c r="L2420" s="7">
        <v>10009.0</v>
      </c>
      <c r="M2420" s="4" t="s">
        <v>33</v>
      </c>
      <c r="N2420" s="4" t="s">
        <v>998</v>
      </c>
      <c r="O2420" s="4" t="s">
        <v>35</v>
      </c>
      <c r="P2420" s="4" t="s">
        <v>121</v>
      </c>
      <c r="Q2420" s="4" t="s">
        <v>3367</v>
      </c>
      <c r="R2420" s="9">
        <v>68.9430452674897</v>
      </c>
      <c r="S2420" s="7">
        <v>5.0</v>
      </c>
      <c r="T2420" s="7">
        <v>0.0</v>
      </c>
      <c r="U2420" s="7">
        <v>22.7512049382716</v>
      </c>
      <c r="V2420" s="10" t="str">
        <f t="shared" si="1"/>
        <v>2016-12</v>
      </c>
    </row>
    <row r="2421">
      <c r="A2421" s="7">
        <v>2420.0</v>
      </c>
      <c r="B2421" s="4" t="s">
        <v>5515</v>
      </c>
      <c r="C2421" s="8">
        <v>42716.0</v>
      </c>
      <c r="D2421" s="8">
        <v>42721.0</v>
      </c>
      <c r="E2421" s="4" t="s">
        <v>26</v>
      </c>
      <c r="F2421" s="4" t="s">
        <v>453</v>
      </c>
      <c r="G2421" s="4" t="s">
        <v>454</v>
      </c>
      <c r="H2421" s="4" t="s">
        <v>29</v>
      </c>
      <c r="I2421" s="4" t="s">
        <v>30</v>
      </c>
      <c r="J2421" s="4" t="s">
        <v>222</v>
      </c>
      <c r="K2421" s="4" t="s">
        <v>223</v>
      </c>
      <c r="L2421" s="7">
        <v>10009.0</v>
      </c>
      <c r="M2421" s="4" t="s">
        <v>33</v>
      </c>
      <c r="N2421" s="4" t="s">
        <v>3088</v>
      </c>
      <c r="O2421" s="4" t="s">
        <v>51</v>
      </c>
      <c r="P2421" s="4" t="s">
        <v>635</v>
      </c>
      <c r="Q2421" s="4" t="s">
        <v>3089</v>
      </c>
      <c r="R2421" s="9">
        <v>40.5775802469136</v>
      </c>
      <c r="S2421" s="7">
        <v>4.0</v>
      </c>
      <c r="T2421" s="7">
        <v>0.0</v>
      </c>
      <c r="U2421" s="7">
        <v>11.3617224691358</v>
      </c>
      <c r="V2421" s="10" t="str">
        <f t="shared" si="1"/>
        <v>2016-12</v>
      </c>
    </row>
    <row r="2422">
      <c r="A2422" s="7">
        <v>2421.0</v>
      </c>
      <c r="B2422" s="4" t="s">
        <v>5515</v>
      </c>
      <c r="C2422" s="8">
        <v>42716.0</v>
      </c>
      <c r="D2422" s="8">
        <v>42721.0</v>
      </c>
      <c r="E2422" s="4" t="s">
        <v>26</v>
      </c>
      <c r="F2422" s="4" t="s">
        <v>453</v>
      </c>
      <c r="G2422" s="4" t="s">
        <v>454</v>
      </c>
      <c r="H2422" s="4" t="s">
        <v>29</v>
      </c>
      <c r="I2422" s="4" t="s">
        <v>30</v>
      </c>
      <c r="J2422" s="4" t="s">
        <v>222</v>
      </c>
      <c r="K2422" s="4" t="s">
        <v>223</v>
      </c>
      <c r="L2422" s="7">
        <v>10009.0</v>
      </c>
      <c r="M2422" s="4" t="s">
        <v>33</v>
      </c>
      <c r="N2422" s="4" t="s">
        <v>2001</v>
      </c>
      <c r="O2422" s="4" t="s">
        <v>51</v>
      </c>
      <c r="P2422" s="4" t="s">
        <v>93</v>
      </c>
      <c r="Q2422" s="4" t="s">
        <v>2002</v>
      </c>
      <c r="R2422" s="9">
        <v>12.7947325102881</v>
      </c>
      <c r="S2422" s="7">
        <v>7.0</v>
      </c>
      <c r="T2422" s="7">
        <v>0.0</v>
      </c>
      <c r="U2422" s="7">
        <v>5.50173497942387</v>
      </c>
      <c r="V2422" s="10" t="str">
        <f t="shared" si="1"/>
        <v>2016-12</v>
      </c>
    </row>
    <row r="2423">
      <c r="A2423" s="7">
        <v>2422.0</v>
      </c>
      <c r="B2423" s="4" t="s">
        <v>5516</v>
      </c>
      <c r="C2423" s="8">
        <v>42717.0</v>
      </c>
      <c r="D2423" s="8">
        <v>42721.0</v>
      </c>
      <c r="E2423" s="4" t="s">
        <v>26</v>
      </c>
      <c r="F2423" s="4" t="s">
        <v>3280</v>
      </c>
      <c r="G2423" s="4" t="s">
        <v>3281</v>
      </c>
      <c r="H2423" s="4" t="s">
        <v>29</v>
      </c>
      <c r="I2423" s="4" t="s">
        <v>30</v>
      </c>
      <c r="J2423" s="4" t="s">
        <v>1204</v>
      </c>
      <c r="K2423" s="4" t="s">
        <v>71</v>
      </c>
      <c r="L2423" s="7">
        <v>73071.0</v>
      </c>
      <c r="M2423" s="4" t="s">
        <v>59</v>
      </c>
      <c r="N2423" s="4" t="s">
        <v>5517</v>
      </c>
      <c r="O2423" s="4" t="s">
        <v>39</v>
      </c>
      <c r="P2423" s="4" t="s">
        <v>61</v>
      </c>
      <c r="Q2423" s="4" t="s">
        <v>5518</v>
      </c>
      <c r="R2423" s="9">
        <v>73.0019588477366</v>
      </c>
      <c r="S2423" s="7">
        <v>4.0</v>
      </c>
      <c r="T2423" s="7">
        <v>0.0</v>
      </c>
      <c r="U2423" s="7">
        <v>28.4707639506173</v>
      </c>
      <c r="V2423" s="10" t="str">
        <f t="shared" si="1"/>
        <v>2016-12</v>
      </c>
    </row>
    <row r="2424">
      <c r="A2424" s="7">
        <v>2423.0</v>
      </c>
      <c r="B2424" s="4" t="s">
        <v>5519</v>
      </c>
      <c r="C2424" s="8">
        <v>42717.0</v>
      </c>
      <c r="D2424" s="8">
        <v>42724.0</v>
      </c>
      <c r="E2424" s="4" t="s">
        <v>26</v>
      </c>
      <c r="F2424" s="4" t="s">
        <v>821</v>
      </c>
      <c r="G2424" s="4" t="s">
        <v>822</v>
      </c>
      <c r="H2424" s="4" t="s">
        <v>29</v>
      </c>
      <c r="I2424" s="4" t="s">
        <v>30</v>
      </c>
      <c r="J2424" s="4" t="s">
        <v>5520</v>
      </c>
      <c r="K2424" s="4" t="s">
        <v>48</v>
      </c>
      <c r="L2424" s="7">
        <v>90503.0</v>
      </c>
      <c r="M2424" s="4" t="s">
        <v>49</v>
      </c>
      <c r="N2424" s="4" t="s">
        <v>5521</v>
      </c>
      <c r="O2424" s="4" t="s">
        <v>51</v>
      </c>
      <c r="P2424" s="4" t="s">
        <v>76</v>
      </c>
      <c r="Q2424" s="4" t="s">
        <v>5522</v>
      </c>
      <c r="R2424" s="9">
        <v>6.096</v>
      </c>
      <c r="S2424" s="7">
        <v>2.0</v>
      </c>
      <c r="T2424" s="7">
        <v>0.2</v>
      </c>
      <c r="U2424" s="7">
        <v>2.2098</v>
      </c>
      <c r="V2424" s="10" t="str">
        <f t="shared" si="1"/>
        <v>2016-12</v>
      </c>
    </row>
    <row r="2425">
      <c r="A2425" s="7">
        <v>2424.0</v>
      </c>
      <c r="B2425" s="4" t="s">
        <v>5519</v>
      </c>
      <c r="C2425" s="8">
        <v>42717.0</v>
      </c>
      <c r="D2425" s="8">
        <v>42724.0</v>
      </c>
      <c r="E2425" s="4" t="s">
        <v>26</v>
      </c>
      <c r="F2425" s="4" t="s">
        <v>821</v>
      </c>
      <c r="G2425" s="4" t="s">
        <v>822</v>
      </c>
      <c r="H2425" s="4" t="s">
        <v>29</v>
      </c>
      <c r="I2425" s="4" t="s">
        <v>30</v>
      </c>
      <c r="J2425" s="4" t="s">
        <v>5520</v>
      </c>
      <c r="K2425" s="4" t="s">
        <v>48</v>
      </c>
      <c r="L2425" s="7">
        <v>90503.0</v>
      </c>
      <c r="M2425" s="4" t="s">
        <v>49</v>
      </c>
      <c r="N2425" s="4" t="s">
        <v>5523</v>
      </c>
      <c r="O2425" s="4" t="s">
        <v>35</v>
      </c>
      <c r="P2425" s="4" t="s">
        <v>73</v>
      </c>
      <c r="Q2425" s="4" t="s">
        <v>5524</v>
      </c>
      <c r="R2425" s="9">
        <v>1114.272</v>
      </c>
      <c r="S2425" s="7">
        <v>4.0</v>
      </c>
      <c r="T2425" s="7">
        <v>0.2</v>
      </c>
      <c r="U2425" s="7">
        <v>41.7852</v>
      </c>
      <c r="V2425" s="10" t="str">
        <f t="shared" si="1"/>
        <v>2016-12</v>
      </c>
    </row>
    <row r="2426">
      <c r="A2426" s="7">
        <v>2425.0</v>
      </c>
      <c r="B2426" s="4" t="s">
        <v>5525</v>
      </c>
      <c r="C2426" s="8">
        <v>42717.0</v>
      </c>
      <c r="D2426" s="8">
        <v>42723.0</v>
      </c>
      <c r="E2426" s="4" t="s">
        <v>26</v>
      </c>
      <c r="F2426" s="4" t="s">
        <v>3883</v>
      </c>
      <c r="G2426" s="4" t="s">
        <v>3884</v>
      </c>
      <c r="H2426" s="4" t="s">
        <v>46</v>
      </c>
      <c r="I2426" s="4" t="s">
        <v>30</v>
      </c>
      <c r="J2426" s="4" t="s">
        <v>1031</v>
      </c>
      <c r="K2426" s="4" t="s">
        <v>48</v>
      </c>
      <c r="L2426" s="7">
        <v>92503.0</v>
      </c>
      <c r="M2426" s="4" t="s">
        <v>49</v>
      </c>
      <c r="N2426" s="4" t="s">
        <v>5526</v>
      </c>
      <c r="O2426" s="4" t="s">
        <v>51</v>
      </c>
      <c r="P2426" s="4" t="s">
        <v>93</v>
      </c>
      <c r="Q2426" s="4" t="s">
        <v>5527</v>
      </c>
      <c r="R2426" s="9">
        <v>9.84</v>
      </c>
      <c r="S2426" s="7">
        <v>3.0</v>
      </c>
      <c r="T2426" s="7">
        <v>0.0</v>
      </c>
      <c r="U2426" s="7">
        <v>3.2472</v>
      </c>
      <c r="V2426" s="10" t="str">
        <f t="shared" si="1"/>
        <v>2016-12</v>
      </c>
    </row>
    <row r="2427">
      <c r="A2427" s="7">
        <v>2426.0</v>
      </c>
      <c r="B2427" s="4" t="s">
        <v>5528</v>
      </c>
      <c r="C2427" s="8">
        <v>42718.0</v>
      </c>
      <c r="D2427" s="8">
        <v>42723.0</v>
      </c>
      <c r="E2427" s="4" t="s">
        <v>26</v>
      </c>
      <c r="F2427" s="4" t="s">
        <v>4860</v>
      </c>
      <c r="G2427" s="4" t="s">
        <v>4861</v>
      </c>
      <c r="H2427" s="4" t="s">
        <v>46</v>
      </c>
      <c r="I2427" s="4" t="s">
        <v>30</v>
      </c>
      <c r="J2427" s="4" t="s">
        <v>585</v>
      </c>
      <c r="K2427" s="4" t="s">
        <v>334</v>
      </c>
      <c r="L2427" s="7">
        <v>39212.0</v>
      </c>
      <c r="M2427" s="4" t="s">
        <v>83</v>
      </c>
      <c r="N2427" s="4" t="s">
        <v>5311</v>
      </c>
      <c r="O2427" s="4" t="s">
        <v>35</v>
      </c>
      <c r="P2427" s="4" t="s">
        <v>121</v>
      </c>
      <c r="Q2427" s="4" t="s">
        <v>5312</v>
      </c>
      <c r="R2427" s="9">
        <v>96.7720382364905</v>
      </c>
      <c r="S2427" s="7">
        <v>6.0</v>
      </c>
      <c r="T2427" s="7">
        <v>0.0</v>
      </c>
      <c r="U2427" s="7">
        <v>42.5796968240558</v>
      </c>
      <c r="V2427" s="10" t="str">
        <f t="shared" si="1"/>
        <v>2016-12</v>
      </c>
    </row>
    <row r="2428">
      <c r="A2428" s="7">
        <v>2427.0</v>
      </c>
      <c r="B2428" s="4" t="s">
        <v>5529</v>
      </c>
      <c r="C2428" s="8">
        <v>42718.0</v>
      </c>
      <c r="D2428" s="8">
        <v>42723.0</v>
      </c>
      <c r="E2428" s="4" t="s">
        <v>26</v>
      </c>
      <c r="F2428" s="4" t="s">
        <v>1592</v>
      </c>
      <c r="G2428" s="4" t="s">
        <v>1593</v>
      </c>
      <c r="H2428" s="4" t="s">
        <v>46</v>
      </c>
      <c r="I2428" s="4" t="s">
        <v>30</v>
      </c>
      <c r="J2428" s="4" t="s">
        <v>222</v>
      </c>
      <c r="K2428" s="4" t="s">
        <v>223</v>
      </c>
      <c r="L2428" s="7">
        <v>10011.0</v>
      </c>
      <c r="M2428" s="4" t="s">
        <v>33</v>
      </c>
      <c r="N2428" s="4" t="s">
        <v>3125</v>
      </c>
      <c r="O2428" s="4" t="s">
        <v>51</v>
      </c>
      <c r="P2428" s="4" t="s">
        <v>124</v>
      </c>
      <c r="Q2428" s="4" t="s">
        <v>3126</v>
      </c>
      <c r="R2428" s="9">
        <v>16.7137283950617</v>
      </c>
      <c r="S2428" s="7">
        <v>2.0</v>
      </c>
      <c r="T2428" s="7">
        <v>0.0</v>
      </c>
      <c r="U2428" s="7">
        <v>7.6883150617284</v>
      </c>
      <c r="V2428" s="10" t="str">
        <f t="shared" si="1"/>
        <v>2016-12</v>
      </c>
    </row>
    <row r="2429">
      <c r="A2429" s="7">
        <v>2428.0</v>
      </c>
      <c r="B2429" s="4" t="s">
        <v>5529</v>
      </c>
      <c r="C2429" s="8">
        <v>42718.0</v>
      </c>
      <c r="D2429" s="8">
        <v>42723.0</v>
      </c>
      <c r="E2429" s="4" t="s">
        <v>26</v>
      </c>
      <c r="F2429" s="4" t="s">
        <v>1592</v>
      </c>
      <c r="G2429" s="4" t="s">
        <v>1593</v>
      </c>
      <c r="H2429" s="4" t="s">
        <v>46</v>
      </c>
      <c r="I2429" s="4" t="s">
        <v>30</v>
      </c>
      <c r="J2429" s="4" t="s">
        <v>222</v>
      </c>
      <c r="K2429" s="4" t="s">
        <v>223</v>
      </c>
      <c r="L2429" s="7">
        <v>10011.0</v>
      </c>
      <c r="M2429" s="4" t="s">
        <v>33</v>
      </c>
      <c r="N2429" s="4" t="s">
        <v>5530</v>
      </c>
      <c r="O2429" s="4" t="s">
        <v>51</v>
      </c>
      <c r="P2429" s="4" t="s">
        <v>297</v>
      </c>
      <c r="Q2429" s="4" t="s">
        <v>5531</v>
      </c>
      <c r="R2429" s="9">
        <v>6.58488888888889</v>
      </c>
      <c r="S2429" s="7">
        <v>2.0</v>
      </c>
      <c r="T2429" s="7">
        <v>0.0</v>
      </c>
      <c r="U2429" s="7">
        <v>3.22659555555556</v>
      </c>
      <c r="V2429" s="10" t="str">
        <f t="shared" si="1"/>
        <v>2016-12</v>
      </c>
    </row>
    <row r="2430">
      <c r="A2430" s="7">
        <v>2429.0</v>
      </c>
      <c r="B2430" s="4" t="s">
        <v>5529</v>
      </c>
      <c r="C2430" s="8">
        <v>42718.0</v>
      </c>
      <c r="D2430" s="8">
        <v>42723.0</v>
      </c>
      <c r="E2430" s="4" t="s">
        <v>26</v>
      </c>
      <c r="F2430" s="4" t="s">
        <v>1592</v>
      </c>
      <c r="G2430" s="4" t="s">
        <v>1593</v>
      </c>
      <c r="H2430" s="4" t="s">
        <v>46</v>
      </c>
      <c r="I2430" s="4" t="s">
        <v>30</v>
      </c>
      <c r="J2430" s="4" t="s">
        <v>222</v>
      </c>
      <c r="K2430" s="4" t="s">
        <v>223</v>
      </c>
      <c r="L2430" s="7">
        <v>10011.0</v>
      </c>
      <c r="M2430" s="4" t="s">
        <v>33</v>
      </c>
      <c r="N2430" s="4" t="s">
        <v>4776</v>
      </c>
      <c r="O2430" s="4" t="s">
        <v>51</v>
      </c>
      <c r="P2430" s="4" t="s">
        <v>272</v>
      </c>
      <c r="Q2430" s="4" t="s">
        <v>4777</v>
      </c>
      <c r="R2430" s="9">
        <v>24.5561481481482</v>
      </c>
      <c r="S2430" s="7">
        <v>6.0</v>
      </c>
      <c r="T2430" s="7">
        <v>0.0</v>
      </c>
      <c r="U2430" s="7">
        <v>12.0325125925926</v>
      </c>
      <c r="V2430" s="10" t="str">
        <f t="shared" si="1"/>
        <v>2016-12</v>
      </c>
    </row>
    <row r="2431">
      <c r="A2431" s="7">
        <v>2430.0</v>
      </c>
      <c r="B2431" s="4" t="s">
        <v>5529</v>
      </c>
      <c r="C2431" s="8">
        <v>42718.0</v>
      </c>
      <c r="D2431" s="8">
        <v>42723.0</v>
      </c>
      <c r="E2431" s="4" t="s">
        <v>26</v>
      </c>
      <c r="F2431" s="4" t="s">
        <v>1592</v>
      </c>
      <c r="G2431" s="4" t="s">
        <v>1593</v>
      </c>
      <c r="H2431" s="4" t="s">
        <v>46</v>
      </c>
      <c r="I2431" s="4" t="s">
        <v>30</v>
      </c>
      <c r="J2431" s="4" t="s">
        <v>222</v>
      </c>
      <c r="K2431" s="4" t="s">
        <v>223</v>
      </c>
      <c r="L2431" s="7">
        <v>10011.0</v>
      </c>
      <c r="M2431" s="4" t="s">
        <v>33</v>
      </c>
      <c r="N2431" s="4" t="s">
        <v>2065</v>
      </c>
      <c r="O2431" s="4" t="s">
        <v>35</v>
      </c>
      <c r="P2431" s="4" t="s">
        <v>121</v>
      </c>
      <c r="Q2431" s="4" t="s">
        <v>2066</v>
      </c>
      <c r="R2431" s="9">
        <v>453.762864197531</v>
      </c>
      <c r="S2431" s="7">
        <v>4.0</v>
      </c>
      <c r="T2431" s="7">
        <v>0.0</v>
      </c>
      <c r="U2431" s="7">
        <v>226.881432098765</v>
      </c>
      <c r="V2431" s="10" t="str">
        <f t="shared" si="1"/>
        <v>2016-12</v>
      </c>
    </row>
    <row r="2432">
      <c r="A2432" s="7">
        <v>2431.0</v>
      </c>
      <c r="B2432" s="4" t="s">
        <v>5529</v>
      </c>
      <c r="C2432" s="8">
        <v>42718.0</v>
      </c>
      <c r="D2432" s="8">
        <v>42723.0</v>
      </c>
      <c r="E2432" s="4" t="s">
        <v>26</v>
      </c>
      <c r="F2432" s="4" t="s">
        <v>1592</v>
      </c>
      <c r="G2432" s="4" t="s">
        <v>1593</v>
      </c>
      <c r="H2432" s="4" t="s">
        <v>46</v>
      </c>
      <c r="I2432" s="4" t="s">
        <v>30</v>
      </c>
      <c r="J2432" s="4" t="s">
        <v>222</v>
      </c>
      <c r="K2432" s="4" t="s">
        <v>223</v>
      </c>
      <c r="L2432" s="7">
        <v>10011.0</v>
      </c>
      <c r="M2432" s="4" t="s">
        <v>33</v>
      </c>
      <c r="N2432" s="4" t="s">
        <v>4338</v>
      </c>
      <c r="O2432" s="4" t="s">
        <v>51</v>
      </c>
      <c r="P2432" s="4" t="s">
        <v>52</v>
      </c>
      <c r="Q2432" s="4" t="s">
        <v>4339</v>
      </c>
      <c r="R2432" s="9">
        <v>19.606049382716</v>
      </c>
      <c r="S2432" s="7">
        <v>1.0</v>
      </c>
      <c r="T2432" s="7">
        <v>0.0</v>
      </c>
      <c r="U2432" s="7">
        <v>5.29363333333333</v>
      </c>
      <c r="V2432" s="10" t="str">
        <f t="shared" si="1"/>
        <v>2016-12</v>
      </c>
    </row>
    <row r="2433">
      <c r="A2433" s="7">
        <v>2432.0</v>
      </c>
      <c r="B2433" s="4" t="s">
        <v>5529</v>
      </c>
      <c r="C2433" s="8">
        <v>42718.0</v>
      </c>
      <c r="D2433" s="8">
        <v>42723.0</v>
      </c>
      <c r="E2433" s="4" t="s">
        <v>26</v>
      </c>
      <c r="F2433" s="4" t="s">
        <v>1592</v>
      </c>
      <c r="G2433" s="4" t="s">
        <v>1593</v>
      </c>
      <c r="H2433" s="4" t="s">
        <v>46</v>
      </c>
      <c r="I2433" s="4" t="s">
        <v>30</v>
      </c>
      <c r="J2433" s="4" t="s">
        <v>222</v>
      </c>
      <c r="K2433" s="4" t="s">
        <v>223</v>
      </c>
      <c r="L2433" s="7">
        <v>10011.0</v>
      </c>
      <c r="M2433" s="4" t="s">
        <v>33</v>
      </c>
      <c r="N2433" s="4" t="s">
        <v>2140</v>
      </c>
      <c r="O2433" s="4" t="s">
        <v>51</v>
      </c>
      <c r="P2433" s="4" t="s">
        <v>76</v>
      </c>
      <c r="Q2433" s="4" t="s">
        <v>2141</v>
      </c>
      <c r="R2433" s="9">
        <v>26.431012345679</v>
      </c>
      <c r="S2433" s="7">
        <v>2.0</v>
      </c>
      <c r="T2433" s="7">
        <v>0.2</v>
      </c>
      <c r="U2433" s="7">
        <v>8.92046666666667</v>
      </c>
      <c r="V2433" s="10" t="str">
        <f t="shared" si="1"/>
        <v>2016-12</v>
      </c>
    </row>
    <row r="2434">
      <c r="A2434" s="7">
        <v>2433.0</v>
      </c>
      <c r="B2434" s="4" t="s">
        <v>5532</v>
      </c>
      <c r="C2434" s="8">
        <v>42718.0</v>
      </c>
      <c r="D2434" s="8">
        <v>42721.0</v>
      </c>
      <c r="E2434" s="4" t="s">
        <v>43</v>
      </c>
      <c r="F2434" s="4" t="s">
        <v>1230</v>
      </c>
      <c r="G2434" s="4" t="s">
        <v>1231</v>
      </c>
      <c r="H2434" s="4" t="s">
        <v>29</v>
      </c>
      <c r="I2434" s="4" t="s">
        <v>30</v>
      </c>
      <c r="J2434" s="4" t="s">
        <v>261</v>
      </c>
      <c r="K2434" s="4" t="s">
        <v>48</v>
      </c>
      <c r="L2434" s="7">
        <v>92037.0</v>
      </c>
      <c r="M2434" s="4" t="s">
        <v>49</v>
      </c>
      <c r="N2434" s="4" t="s">
        <v>2814</v>
      </c>
      <c r="O2434" s="4" t="s">
        <v>35</v>
      </c>
      <c r="P2434" s="4" t="s">
        <v>263</v>
      </c>
      <c r="Q2434" s="4" t="s">
        <v>3931</v>
      </c>
      <c r="R2434" s="9">
        <v>81.424</v>
      </c>
      <c r="S2434" s="7">
        <v>2.0</v>
      </c>
      <c r="T2434" s="7">
        <v>0.2</v>
      </c>
      <c r="U2434" s="7">
        <v>-9.1602</v>
      </c>
      <c r="V2434" s="10" t="str">
        <f t="shared" si="1"/>
        <v>2016-12</v>
      </c>
    </row>
    <row r="2435">
      <c r="A2435" s="7">
        <v>2434.0</v>
      </c>
      <c r="B2435" s="4" t="s">
        <v>5532</v>
      </c>
      <c r="C2435" s="8">
        <v>42718.0</v>
      </c>
      <c r="D2435" s="8">
        <v>42721.0</v>
      </c>
      <c r="E2435" s="4" t="s">
        <v>43</v>
      </c>
      <c r="F2435" s="4" t="s">
        <v>1230</v>
      </c>
      <c r="G2435" s="4" t="s">
        <v>1231</v>
      </c>
      <c r="H2435" s="4" t="s">
        <v>29</v>
      </c>
      <c r="I2435" s="4" t="s">
        <v>30</v>
      </c>
      <c r="J2435" s="4" t="s">
        <v>261</v>
      </c>
      <c r="K2435" s="4" t="s">
        <v>48</v>
      </c>
      <c r="L2435" s="7">
        <v>92037.0</v>
      </c>
      <c r="M2435" s="4" t="s">
        <v>49</v>
      </c>
      <c r="N2435" s="4" t="s">
        <v>3951</v>
      </c>
      <c r="O2435" s="4" t="s">
        <v>51</v>
      </c>
      <c r="P2435" s="4" t="s">
        <v>52</v>
      </c>
      <c r="Q2435" s="4" t="s">
        <v>3952</v>
      </c>
      <c r="R2435" s="9">
        <v>134.8</v>
      </c>
      <c r="S2435" s="7">
        <v>10.0</v>
      </c>
      <c r="T2435" s="7">
        <v>0.0</v>
      </c>
      <c r="U2435" s="7">
        <v>35.048</v>
      </c>
      <c r="V2435" s="10" t="str">
        <f t="shared" si="1"/>
        <v>2016-12</v>
      </c>
    </row>
    <row r="2436">
      <c r="A2436" s="7">
        <v>2435.0</v>
      </c>
      <c r="B2436" s="4" t="s">
        <v>5533</v>
      </c>
      <c r="C2436" s="8">
        <v>42719.0</v>
      </c>
      <c r="D2436" s="8">
        <v>42723.0</v>
      </c>
      <c r="E2436" s="4" t="s">
        <v>26</v>
      </c>
      <c r="F2436" s="4" t="s">
        <v>4495</v>
      </c>
      <c r="G2436" s="4" t="s">
        <v>4496</v>
      </c>
      <c r="H2436" s="4" t="s">
        <v>29</v>
      </c>
      <c r="I2436" s="4" t="s">
        <v>30</v>
      </c>
      <c r="J2436" s="4" t="s">
        <v>1461</v>
      </c>
      <c r="K2436" s="4" t="s">
        <v>884</v>
      </c>
      <c r="L2436" s="7">
        <v>48205.0</v>
      </c>
      <c r="M2436" s="4" t="s">
        <v>59</v>
      </c>
      <c r="N2436" s="4" t="s">
        <v>5534</v>
      </c>
      <c r="O2436" s="4" t="s">
        <v>35</v>
      </c>
      <c r="P2436" s="4" t="s">
        <v>73</v>
      </c>
      <c r="Q2436" s="4" t="s">
        <v>5535</v>
      </c>
      <c r="R2436" s="9">
        <v>1890.33755555556</v>
      </c>
      <c r="S2436" s="7">
        <v>3.0</v>
      </c>
      <c r="T2436" s="7">
        <v>0.0</v>
      </c>
      <c r="U2436" s="7">
        <v>264.647257777778</v>
      </c>
      <c r="V2436" s="10" t="str">
        <f t="shared" si="1"/>
        <v>2016-12</v>
      </c>
    </row>
    <row r="2437">
      <c r="A2437" s="7">
        <v>2436.0</v>
      </c>
      <c r="B2437" s="4" t="s">
        <v>5533</v>
      </c>
      <c r="C2437" s="8">
        <v>42719.0</v>
      </c>
      <c r="D2437" s="8">
        <v>42723.0</v>
      </c>
      <c r="E2437" s="4" t="s">
        <v>26</v>
      </c>
      <c r="F2437" s="4" t="s">
        <v>4495</v>
      </c>
      <c r="G2437" s="4" t="s">
        <v>4496</v>
      </c>
      <c r="H2437" s="4" t="s">
        <v>29</v>
      </c>
      <c r="I2437" s="4" t="s">
        <v>30</v>
      </c>
      <c r="J2437" s="4" t="s">
        <v>1461</v>
      </c>
      <c r="K2437" s="4" t="s">
        <v>884</v>
      </c>
      <c r="L2437" s="7">
        <v>48205.0</v>
      </c>
      <c r="M2437" s="4" t="s">
        <v>59</v>
      </c>
      <c r="N2437" s="4" t="s">
        <v>663</v>
      </c>
      <c r="O2437" s="4" t="s">
        <v>51</v>
      </c>
      <c r="P2437" s="4" t="s">
        <v>52</v>
      </c>
      <c r="Q2437" s="4" t="s">
        <v>664</v>
      </c>
      <c r="R2437" s="9">
        <v>338.935074074074</v>
      </c>
      <c r="S2437" s="7">
        <v>3.0</v>
      </c>
      <c r="T2437" s="7">
        <v>0.0</v>
      </c>
      <c r="U2437" s="7">
        <v>91.51247</v>
      </c>
      <c r="V2437" s="10" t="str">
        <f t="shared" si="1"/>
        <v>2016-12</v>
      </c>
    </row>
    <row r="2438">
      <c r="A2438" s="7">
        <v>2437.0</v>
      </c>
      <c r="B2438" s="4" t="s">
        <v>5536</v>
      </c>
      <c r="C2438" s="8">
        <v>42719.0</v>
      </c>
      <c r="D2438" s="8">
        <v>42726.0</v>
      </c>
      <c r="E2438" s="4" t="s">
        <v>26</v>
      </c>
      <c r="F2438" s="4" t="s">
        <v>4289</v>
      </c>
      <c r="G2438" s="4" t="s">
        <v>4290</v>
      </c>
      <c r="H2438" s="4" t="s">
        <v>46</v>
      </c>
      <c r="I2438" s="4" t="s">
        <v>30</v>
      </c>
      <c r="J2438" s="4" t="s">
        <v>47</v>
      </c>
      <c r="K2438" s="4" t="s">
        <v>48</v>
      </c>
      <c r="L2438" s="7">
        <v>90004.0</v>
      </c>
      <c r="M2438" s="4" t="s">
        <v>49</v>
      </c>
      <c r="N2438" s="4" t="s">
        <v>2832</v>
      </c>
      <c r="O2438" s="4" t="s">
        <v>35</v>
      </c>
      <c r="P2438" s="4" t="s">
        <v>121</v>
      </c>
      <c r="Q2438" s="4" t="s">
        <v>2833</v>
      </c>
      <c r="R2438" s="9">
        <v>14.76</v>
      </c>
      <c r="S2438" s="7">
        <v>2.0</v>
      </c>
      <c r="T2438" s="7">
        <v>0.0</v>
      </c>
      <c r="U2438" s="7">
        <v>4.2804</v>
      </c>
      <c r="V2438" s="10" t="str">
        <f t="shared" si="1"/>
        <v>2016-12</v>
      </c>
    </row>
    <row r="2439">
      <c r="A2439" s="7">
        <v>2438.0</v>
      </c>
      <c r="B2439" s="4" t="s">
        <v>5537</v>
      </c>
      <c r="C2439" s="8">
        <v>42719.0</v>
      </c>
      <c r="D2439" s="8">
        <v>42725.0</v>
      </c>
      <c r="E2439" s="4" t="s">
        <v>26</v>
      </c>
      <c r="F2439" s="4" t="s">
        <v>5394</v>
      </c>
      <c r="G2439" s="4" t="s">
        <v>5395</v>
      </c>
      <c r="H2439" s="4" t="s">
        <v>112</v>
      </c>
      <c r="I2439" s="4" t="s">
        <v>30</v>
      </c>
      <c r="J2439" s="4" t="s">
        <v>178</v>
      </c>
      <c r="K2439" s="4" t="s">
        <v>1138</v>
      </c>
      <c r="L2439" s="7">
        <v>97477.0</v>
      </c>
      <c r="M2439" s="4" t="s">
        <v>49</v>
      </c>
      <c r="N2439" s="4" t="s">
        <v>2576</v>
      </c>
      <c r="O2439" s="4" t="s">
        <v>35</v>
      </c>
      <c r="P2439" s="4" t="s">
        <v>73</v>
      </c>
      <c r="Q2439" s="4" t="s">
        <v>2577</v>
      </c>
      <c r="R2439" s="9">
        <v>564.195</v>
      </c>
      <c r="S2439" s="7">
        <v>3.0</v>
      </c>
      <c r="T2439" s="7">
        <v>0.5</v>
      </c>
      <c r="U2439" s="7">
        <v>-304.6653</v>
      </c>
      <c r="V2439" s="10" t="str">
        <f t="shared" si="1"/>
        <v>2016-12</v>
      </c>
    </row>
    <row r="2440">
      <c r="A2440" s="7">
        <v>2439.0</v>
      </c>
      <c r="B2440" s="4" t="s">
        <v>5537</v>
      </c>
      <c r="C2440" s="8">
        <v>42719.0</v>
      </c>
      <c r="D2440" s="8">
        <v>42725.0</v>
      </c>
      <c r="E2440" s="4" t="s">
        <v>26</v>
      </c>
      <c r="F2440" s="4" t="s">
        <v>5394</v>
      </c>
      <c r="G2440" s="4" t="s">
        <v>5395</v>
      </c>
      <c r="H2440" s="4" t="s">
        <v>112</v>
      </c>
      <c r="I2440" s="4" t="s">
        <v>30</v>
      </c>
      <c r="J2440" s="4" t="s">
        <v>178</v>
      </c>
      <c r="K2440" s="4" t="s">
        <v>1138</v>
      </c>
      <c r="L2440" s="7">
        <v>97477.0</v>
      </c>
      <c r="M2440" s="4" t="s">
        <v>49</v>
      </c>
      <c r="N2440" s="4" t="s">
        <v>682</v>
      </c>
      <c r="O2440" s="4" t="s">
        <v>51</v>
      </c>
      <c r="P2440" s="4" t="s">
        <v>283</v>
      </c>
      <c r="Q2440" s="4" t="s">
        <v>683</v>
      </c>
      <c r="R2440" s="9">
        <v>87.168</v>
      </c>
      <c r="S2440" s="7">
        <v>2.0</v>
      </c>
      <c r="T2440" s="7">
        <v>0.2</v>
      </c>
      <c r="U2440" s="7">
        <v>8.7168</v>
      </c>
      <c r="V2440" s="10" t="str">
        <f t="shared" si="1"/>
        <v>2016-12</v>
      </c>
    </row>
    <row r="2441">
      <c r="A2441" s="7">
        <v>2440.0</v>
      </c>
      <c r="B2441" s="4" t="s">
        <v>5538</v>
      </c>
      <c r="C2441" s="8">
        <v>42719.0</v>
      </c>
      <c r="D2441" s="8">
        <v>42721.0</v>
      </c>
      <c r="E2441" s="4" t="s">
        <v>98</v>
      </c>
      <c r="F2441" s="4" t="s">
        <v>5539</v>
      </c>
      <c r="G2441" s="4" t="s">
        <v>5540</v>
      </c>
      <c r="H2441" s="4" t="s">
        <v>46</v>
      </c>
      <c r="I2441" s="4" t="s">
        <v>30</v>
      </c>
      <c r="J2441" s="4" t="s">
        <v>5541</v>
      </c>
      <c r="K2441" s="4" t="s">
        <v>157</v>
      </c>
      <c r="L2441" s="7">
        <v>44221.0</v>
      </c>
      <c r="M2441" s="4" t="s">
        <v>33</v>
      </c>
      <c r="N2441" s="4" t="s">
        <v>3329</v>
      </c>
      <c r="O2441" s="4" t="s">
        <v>51</v>
      </c>
      <c r="P2441" s="4" t="s">
        <v>76</v>
      </c>
      <c r="Q2441" s="4" t="s">
        <v>3330</v>
      </c>
      <c r="R2441" s="9">
        <v>2.53197777777778</v>
      </c>
      <c r="S2441" s="7">
        <v>3.0</v>
      </c>
      <c r="T2441" s="7">
        <v>0.7</v>
      </c>
      <c r="U2441" s="7">
        <v>-1.68798518518519</v>
      </c>
      <c r="V2441" s="10" t="str">
        <f t="shared" si="1"/>
        <v>2016-12</v>
      </c>
    </row>
    <row r="2442">
      <c r="A2442" s="7">
        <v>2441.0</v>
      </c>
      <c r="B2442" s="4" t="s">
        <v>5542</v>
      </c>
      <c r="C2442" s="8">
        <v>42719.0</v>
      </c>
      <c r="D2442" s="8">
        <v>42723.0</v>
      </c>
      <c r="E2442" s="4" t="s">
        <v>26</v>
      </c>
      <c r="F2442" s="4" t="s">
        <v>3595</v>
      </c>
      <c r="G2442" s="4" t="s">
        <v>3596</v>
      </c>
      <c r="H2442" s="4" t="s">
        <v>112</v>
      </c>
      <c r="I2442" s="4" t="s">
        <v>30</v>
      </c>
      <c r="J2442" s="4" t="s">
        <v>277</v>
      </c>
      <c r="K2442" s="4" t="s">
        <v>1448</v>
      </c>
      <c r="L2442" s="7">
        <v>72701.0</v>
      </c>
      <c r="M2442" s="4" t="s">
        <v>83</v>
      </c>
      <c r="N2442" s="4" t="s">
        <v>5543</v>
      </c>
      <c r="O2442" s="4" t="s">
        <v>51</v>
      </c>
      <c r="P2442" s="4" t="s">
        <v>124</v>
      </c>
      <c r="Q2442" s="4" t="s">
        <v>5544</v>
      </c>
      <c r="R2442" s="9">
        <v>14.2030060996946</v>
      </c>
      <c r="S2442" s="7">
        <v>3.0</v>
      </c>
      <c r="T2442" s="7">
        <v>0.0</v>
      </c>
      <c r="U2442" s="7">
        <v>6.81744292785339</v>
      </c>
      <c r="V2442" s="10" t="str">
        <f t="shared" si="1"/>
        <v>2016-12</v>
      </c>
    </row>
    <row r="2443">
      <c r="A2443" s="7">
        <v>2442.0</v>
      </c>
      <c r="B2443" s="4" t="s">
        <v>5545</v>
      </c>
      <c r="C2443" s="8">
        <v>42720.0</v>
      </c>
      <c r="D2443" s="8">
        <v>42724.0</v>
      </c>
      <c r="E2443" s="4" t="s">
        <v>98</v>
      </c>
      <c r="F2443" s="4" t="s">
        <v>763</v>
      </c>
      <c r="G2443" s="4" t="s">
        <v>764</v>
      </c>
      <c r="H2443" s="4" t="s">
        <v>46</v>
      </c>
      <c r="I2443" s="4" t="s">
        <v>30</v>
      </c>
      <c r="J2443" s="4" t="s">
        <v>384</v>
      </c>
      <c r="K2443" s="4" t="s">
        <v>385</v>
      </c>
      <c r="L2443" s="7">
        <v>60610.0</v>
      </c>
      <c r="M2443" s="4" t="s">
        <v>59</v>
      </c>
      <c r="N2443" s="4" t="s">
        <v>5546</v>
      </c>
      <c r="O2443" s="4" t="s">
        <v>51</v>
      </c>
      <c r="P2443" s="4" t="s">
        <v>76</v>
      </c>
      <c r="Q2443" s="4" t="s">
        <v>5547</v>
      </c>
      <c r="R2443" s="9">
        <v>5.47762962962963</v>
      </c>
      <c r="S2443" s="7">
        <v>3.0</v>
      </c>
      <c r="T2443" s="7">
        <v>0.8</v>
      </c>
      <c r="U2443" s="7">
        <v>-9.03808888888889</v>
      </c>
      <c r="V2443" s="10" t="str">
        <f t="shared" si="1"/>
        <v>2016-12</v>
      </c>
    </row>
    <row r="2444">
      <c r="A2444" s="7">
        <v>2443.0</v>
      </c>
      <c r="B2444" s="4" t="s">
        <v>5548</v>
      </c>
      <c r="C2444" s="8">
        <v>42720.0</v>
      </c>
      <c r="D2444" s="8">
        <v>42723.0</v>
      </c>
      <c r="E2444" s="4" t="s">
        <v>43</v>
      </c>
      <c r="F2444" s="4" t="s">
        <v>4100</v>
      </c>
      <c r="G2444" s="4" t="s">
        <v>4101</v>
      </c>
      <c r="H2444" s="4" t="s">
        <v>29</v>
      </c>
      <c r="I2444" s="4" t="s">
        <v>30</v>
      </c>
      <c r="J2444" s="4" t="s">
        <v>222</v>
      </c>
      <c r="K2444" s="4" t="s">
        <v>223</v>
      </c>
      <c r="L2444" s="7">
        <v>10009.0</v>
      </c>
      <c r="M2444" s="4" t="s">
        <v>33</v>
      </c>
      <c r="N2444" s="4" t="s">
        <v>5159</v>
      </c>
      <c r="O2444" s="4" t="s">
        <v>51</v>
      </c>
      <c r="P2444" s="4" t="s">
        <v>272</v>
      </c>
      <c r="Q2444" s="4" t="s">
        <v>5160</v>
      </c>
      <c r="R2444" s="9">
        <v>4.21004115226338</v>
      </c>
      <c r="S2444" s="7">
        <v>2.0</v>
      </c>
      <c r="T2444" s="7">
        <v>0.0</v>
      </c>
      <c r="U2444" s="7">
        <v>2.06292016460905</v>
      </c>
      <c r="V2444" s="10" t="str">
        <f t="shared" si="1"/>
        <v>2016-12</v>
      </c>
    </row>
    <row r="2445">
      <c r="A2445" s="7">
        <v>2444.0</v>
      </c>
      <c r="B2445" s="4" t="s">
        <v>5549</v>
      </c>
      <c r="C2445" s="8">
        <v>42720.0</v>
      </c>
      <c r="D2445" s="8">
        <v>42727.0</v>
      </c>
      <c r="E2445" s="4" t="s">
        <v>26</v>
      </c>
      <c r="F2445" s="4" t="s">
        <v>1592</v>
      </c>
      <c r="G2445" s="4" t="s">
        <v>1593</v>
      </c>
      <c r="H2445" s="4" t="s">
        <v>46</v>
      </c>
      <c r="I2445" s="4" t="s">
        <v>30</v>
      </c>
      <c r="J2445" s="4" t="s">
        <v>5550</v>
      </c>
      <c r="K2445" s="4" t="s">
        <v>48</v>
      </c>
      <c r="L2445" s="7">
        <v>92307.0</v>
      </c>
      <c r="M2445" s="4" t="s">
        <v>49</v>
      </c>
      <c r="N2445" s="4" t="s">
        <v>3261</v>
      </c>
      <c r="O2445" s="4" t="s">
        <v>35</v>
      </c>
      <c r="P2445" s="4" t="s">
        <v>263</v>
      </c>
      <c r="Q2445" s="4" t="s">
        <v>3262</v>
      </c>
      <c r="R2445" s="9">
        <v>563.92</v>
      </c>
      <c r="S2445" s="7">
        <v>5.0</v>
      </c>
      <c r="T2445" s="7">
        <v>0.2</v>
      </c>
      <c r="U2445" s="7">
        <v>7.049</v>
      </c>
      <c r="V2445" s="10" t="str">
        <f t="shared" si="1"/>
        <v>2016-12</v>
      </c>
    </row>
    <row r="2446">
      <c r="A2446" s="7">
        <v>2445.0</v>
      </c>
      <c r="B2446" s="4" t="s">
        <v>5551</v>
      </c>
      <c r="C2446" s="8">
        <v>42720.0</v>
      </c>
      <c r="D2446" s="8">
        <v>42723.0</v>
      </c>
      <c r="E2446" s="4" t="s">
        <v>43</v>
      </c>
      <c r="F2446" s="4" t="s">
        <v>5552</v>
      </c>
      <c r="G2446" s="4" t="s">
        <v>5553</v>
      </c>
      <c r="H2446" s="4" t="s">
        <v>46</v>
      </c>
      <c r="I2446" s="4" t="s">
        <v>30</v>
      </c>
      <c r="J2446" s="4" t="s">
        <v>5554</v>
      </c>
      <c r="K2446" s="4" t="s">
        <v>82</v>
      </c>
      <c r="L2446" s="7">
        <v>27534.0</v>
      </c>
      <c r="M2446" s="4" t="s">
        <v>83</v>
      </c>
      <c r="N2446" s="4" t="s">
        <v>2484</v>
      </c>
      <c r="O2446" s="4" t="s">
        <v>51</v>
      </c>
      <c r="P2446" s="4" t="s">
        <v>283</v>
      </c>
      <c r="Q2446" s="4" t="s">
        <v>2485</v>
      </c>
      <c r="R2446" s="9">
        <v>25.4847580636099</v>
      </c>
      <c r="S2446" s="7">
        <v>3.0</v>
      </c>
      <c r="T2446" s="7">
        <v>0.2</v>
      </c>
      <c r="U2446" s="7">
        <v>2.22991633056587</v>
      </c>
      <c r="V2446" s="10" t="str">
        <f t="shared" si="1"/>
        <v>2016-12</v>
      </c>
    </row>
    <row r="2447">
      <c r="A2447" s="7">
        <v>2446.0</v>
      </c>
      <c r="B2447" s="4" t="s">
        <v>5555</v>
      </c>
      <c r="C2447" s="8">
        <v>42720.0</v>
      </c>
      <c r="D2447" s="8">
        <v>42727.0</v>
      </c>
      <c r="E2447" s="4" t="s">
        <v>26</v>
      </c>
      <c r="F2447" s="4" t="s">
        <v>1699</v>
      </c>
      <c r="G2447" s="4" t="s">
        <v>1700</v>
      </c>
      <c r="H2447" s="4" t="s">
        <v>112</v>
      </c>
      <c r="I2447" s="4" t="s">
        <v>30</v>
      </c>
      <c r="J2447" s="4" t="s">
        <v>261</v>
      </c>
      <c r="K2447" s="4" t="s">
        <v>48</v>
      </c>
      <c r="L2447" s="7">
        <v>92024.0</v>
      </c>
      <c r="M2447" s="4" t="s">
        <v>49</v>
      </c>
      <c r="N2447" s="4" t="s">
        <v>5556</v>
      </c>
      <c r="O2447" s="4" t="s">
        <v>39</v>
      </c>
      <c r="P2447" s="4" t="s">
        <v>61</v>
      </c>
      <c r="Q2447" s="4" t="s">
        <v>5557</v>
      </c>
      <c r="R2447" s="9">
        <v>21.21</v>
      </c>
      <c r="S2447" s="7">
        <v>7.0</v>
      </c>
      <c r="T2447" s="7">
        <v>0.0</v>
      </c>
      <c r="U2447" s="7">
        <v>4.4541</v>
      </c>
      <c r="V2447" s="10" t="str">
        <f t="shared" si="1"/>
        <v>2016-12</v>
      </c>
    </row>
    <row r="2448">
      <c r="A2448" s="7">
        <v>2447.0</v>
      </c>
      <c r="B2448" s="4" t="s">
        <v>5558</v>
      </c>
      <c r="C2448" s="8">
        <v>42721.0</v>
      </c>
      <c r="D2448" s="8">
        <v>42725.0</v>
      </c>
      <c r="E2448" s="4" t="s">
        <v>26</v>
      </c>
      <c r="F2448" s="4" t="s">
        <v>4614</v>
      </c>
      <c r="G2448" s="4" t="s">
        <v>4615</v>
      </c>
      <c r="H2448" s="4" t="s">
        <v>46</v>
      </c>
      <c r="I2448" s="4" t="s">
        <v>30</v>
      </c>
      <c r="J2448" s="4" t="s">
        <v>362</v>
      </c>
      <c r="K2448" s="4" t="s">
        <v>48</v>
      </c>
      <c r="L2448" s="7">
        <v>94122.0</v>
      </c>
      <c r="M2448" s="4" t="s">
        <v>49</v>
      </c>
      <c r="N2448" s="4" t="s">
        <v>396</v>
      </c>
      <c r="O2448" s="4" t="s">
        <v>35</v>
      </c>
      <c r="P2448" s="4" t="s">
        <v>73</v>
      </c>
      <c r="Q2448" s="4" t="s">
        <v>397</v>
      </c>
      <c r="R2448" s="9">
        <v>2003.52</v>
      </c>
      <c r="S2448" s="7">
        <v>6.0</v>
      </c>
      <c r="T2448" s="7">
        <v>0.2</v>
      </c>
      <c r="U2448" s="7">
        <v>-325.572</v>
      </c>
      <c r="V2448" s="10" t="str">
        <f t="shared" si="1"/>
        <v>2016-12</v>
      </c>
    </row>
    <row r="2449">
      <c r="A2449" s="7">
        <v>2448.0</v>
      </c>
      <c r="B2449" s="4" t="s">
        <v>5559</v>
      </c>
      <c r="C2449" s="8">
        <v>42721.0</v>
      </c>
      <c r="D2449" s="8">
        <v>42726.0</v>
      </c>
      <c r="E2449" s="4" t="s">
        <v>26</v>
      </c>
      <c r="F2449" s="4" t="s">
        <v>3304</v>
      </c>
      <c r="G2449" s="4" t="s">
        <v>3305</v>
      </c>
      <c r="H2449" s="4" t="s">
        <v>112</v>
      </c>
      <c r="I2449" s="4" t="s">
        <v>30</v>
      </c>
      <c r="J2449" s="4" t="s">
        <v>163</v>
      </c>
      <c r="K2449" s="4" t="s">
        <v>164</v>
      </c>
      <c r="L2449" s="7">
        <v>98115.0</v>
      </c>
      <c r="M2449" s="4" t="s">
        <v>49</v>
      </c>
      <c r="N2449" s="4" t="s">
        <v>3098</v>
      </c>
      <c r="O2449" s="4" t="s">
        <v>51</v>
      </c>
      <c r="P2449" s="4" t="s">
        <v>52</v>
      </c>
      <c r="Q2449" s="4" t="s">
        <v>3099</v>
      </c>
      <c r="R2449" s="9">
        <v>46.53</v>
      </c>
      <c r="S2449" s="7">
        <v>3.0</v>
      </c>
      <c r="T2449" s="7">
        <v>0.0</v>
      </c>
      <c r="U2449" s="7">
        <v>13.0284</v>
      </c>
      <c r="V2449" s="10" t="str">
        <f t="shared" si="1"/>
        <v>2016-12</v>
      </c>
    </row>
    <row r="2450">
      <c r="A2450" s="7">
        <v>2449.0</v>
      </c>
      <c r="B2450" s="4" t="s">
        <v>5560</v>
      </c>
      <c r="C2450" s="8">
        <v>42721.0</v>
      </c>
      <c r="D2450" s="8">
        <v>42725.0</v>
      </c>
      <c r="E2450" s="4" t="s">
        <v>26</v>
      </c>
      <c r="F2450" s="4" t="s">
        <v>2846</v>
      </c>
      <c r="G2450" s="4" t="s">
        <v>2847</v>
      </c>
      <c r="H2450" s="4" t="s">
        <v>29</v>
      </c>
      <c r="I2450" s="4" t="s">
        <v>30</v>
      </c>
      <c r="J2450" s="4" t="s">
        <v>428</v>
      </c>
      <c r="K2450" s="4" t="s">
        <v>58</v>
      </c>
      <c r="L2450" s="7">
        <v>76017.0</v>
      </c>
      <c r="M2450" s="4" t="s">
        <v>59</v>
      </c>
      <c r="N2450" s="4" t="s">
        <v>5561</v>
      </c>
      <c r="O2450" s="4" t="s">
        <v>51</v>
      </c>
      <c r="P2450" s="4" t="s">
        <v>124</v>
      </c>
      <c r="Q2450" s="4" t="s">
        <v>5562</v>
      </c>
      <c r="R2450" s="9">
        <v>59.328</v>
      </c>
      <c r="S2450" s="7">
        <v>10.0</v>
      </c>
      <c r="T2450" s="7">
        <v>0.2</v>
      </c>
      <c r="U2450" s="7">
        <v>20.7648</v>
      </c>
      <c r="V2450" s="10" t="str">
        <f t="shared" si="1"/>
        <v>2016-12</v>
      </c>
    </row>
    <row r="2451">
      <c r="A2451" s="7">
        <v>2450.0</v>
      </c>
      <c r="B2451" s="4" t="s">
        <v>5560</v>
      </c>
      <c r="C2451" s="8">
        <v>42721.0</v>
      </c>
      <c r="D2451" s="8">
        <v>42725.0</v>
      </c>
      <c r="E2451" s="4" t="s">
        <v>26</v>
      </c>
      <c r="F2451" s="4" t="s">
        <v>2846</v>
      </c>
      <c r="G2451" s="4" t="s">
        <v>2847</v>
      </c>
      <c r="H2451" s="4" t="s">
        <v>29</v>
      </c>
      <c r="I2451" s="4" t="s">
        <v>30</v>
      </c>
      <c r="J2451" s="4" t="s">
        <v>428</v>
      </c>
      <c r="K2451" s="4" t="s">
        <v>58</v>
      </c>
      <c r="L2451" s="7">
        <v>76017.0</v>
      </c>
      <c r="M2451" s="4" t="s">
        <v>59</v>
      </c>
      <c r="N2451" s="4" t="s">
        <v>63</v>
      </c>
      <c r="O2451" s="4" t="s">
        <v>39</v>
      </c>
      <c r="P2451" s="4" t="s">
        <v>61</v>
      </c>
      <c r="Q2451" s="4" t="s">
        <v>64</v>
      </c>
      <c r="R2451" s="9">
        <v>189.52</v>
      </c>
      <c r="S2451" s="7">
        <v>3.0</v>
      </c>
      <c r="T2451" s="7">
        <v>0.2</v>
      </c>
      <c r="U2451" s="7">
        <v>-7.107</v>
      </c>
      <c r="V2451" s="10" t="str">
        <f t="shared" si="1"/>
        <v>2016-12</v>
      </c>
    </row>
    <row r="2452">
      <c r="A2452" s="7">
        <v>2451.0</v>
      </c>
      <c r="B2452" s="4" t="s">
        <v>5563</v>
      </c>
      <c r="C2452" s="8">
        <v>42721.0</v>
      </c>
      <c r="D2452" s="8">
        <v>42727.0</v>
      </c>
      <c r="E2452" s="4" t="s">
        <v>26</v>
      </c>
      <c r="F2452" s="4" t="s">
        <v>453</v>
      </c>
      <c r="G2452" s="4" t="s">
        <v>454</v>
      </c>
      <c r="H2452" s="4" t="s">
        <v>29</v>
      </c>
      <c r="I2452" s="4" t="s">
        <v>30</v>
      </c>
      <c r="J2452" s="4" t="s">
        <v>5025</v>
      </c>
      <c r="K2452" s="4" t="s">
        <v>5026</v>
      </c>
      <c r="L2452" s="7">
        <v>88220.0</v>
      </c>
      <c r="M2452" s="4" t="s">
        <v>49</v>
      </c>
      <c r="N2452" s="4" t="s">
        <v>4843</v>
      </c>
      <c r="O2452" s="4" t="s">
        <v>51</v>
      </c>
      <c r="P2452" s="4" t="s">
        <v>76</v>
      </c>
      <c r="Q2452" s="4" t="s">
        <v>4844</v>
      </c>
      <c r="R2452" s="9">
        <v>13.488</v>
      </c>
      <c r="S2452" s="7">
        <v>2.0</v>
      </c>
      <c r="T2452" s="7">
        <v>0.2</v>
      </c>
      <c r="U2452" s="7">
        <v>4.3836</v>
      </c>
      <c r="V2452" s="10" t="str">
        <f t="shared" si="1"/>
        <v>2016-12</v>
      </c>
    </row>
    <row r="2453">
      <c r="A2453" s="7">
        <v>2452.0</v>
      </c>
      <c r="B2453" s="4" t="s">
        <v>5563</v>
      </c>
      <c r="C2453" s="8">
        <v>42721.0</v>
      </c>
      <c r="D2453" s="8">
        <v>42727.0</v>
      </c>
      <c r="E2453" s="4" t="s">
        <v>26</v>
      </c>
      <c r="F2453" s="4" t="s">
        <v>453</v>
      </c>
      <c r="G2453" s="4" t="s">
        <v>454</v>
      </c>
      <c r="H2453" s="4" t="s">
        <v>29</v>
      </c>
      <c r="I2453" s="4" t="s">
        <v>30</v>
      </c>
      <c r="J2453" s="4" t="s">
        <v>5025</v>
      </c>
      <c r="K2453" s="4" t="s">
        <v>5026</v>
      </c>
      <c r="L2453" s="7">
        <v>88220.0</v>
      </c>
      <c r="M2453" s="4" t="s">
        <v>49</v>
      </c>
      <c r="N2453" s="4" t="s">
        <v>3243</v>
      </c>
      <c r="O2453" s="4" t="s">
        <v>51</v>
      </c>
      <c r="P2453" s="4" t="s">
        <v>76</v>
      </c>
      <c r="Q2453" s="4" t="s">
        <v>3244</v>
      </c>
      <c r="R2453" s="9">
        <v>11.416</v>
      </c>
      <c r="S2453" s="7">
        <v>1.0</v>
      </c>
      <c r="T2453" s="7">
        <v>0.2</v>
      </c>
      <c r="U2453" s="7">
        <v>3.8529</v>
      </c>
      <c r="V2453" s="10" t="str">
        <f t="shared" si="1"/>
        <v>2016-12</v>
      </c>
    </row>
    <row r="2454">
      <c r="A2454" s="7">
        <v>2453.0</v>
      </c>
      <c r="B2454" s="4" t="s">
        <v>5564</v>
      </c>
      <c r="C2454" s="8">
        <v>42721.0</v>
      </c>
      <c r="D2454" s="8">
        <v>42725.0</v>
      </c>
      <c r="E2454" s="4" t="s">
        <v>26</v>
      </c>
      <c r="F2454" s="4" t="s">
        <v>438</v>
      </c>
      <c r="G2454" s="4" t="s">
        <v>439</v>
      </c>
      <c r="H2454" s="4" t="s">
        <v>46</v>
      </c>
      <c r="I2454" s="4" t="s">
        <v>30</v>
      </c>
      <c r="J2454" s="4" t="s">
        <v>1461</v>
      </c>
      <c r="K2454" s="4" t="s">
        <v>884</v>
      </c>
      <c r="L2454" s="7">
        <v>48205.0</v>
      </c>
      <c r="M2454" s="4" t="s">
        <v>59</v>
      </c>
      <c r="N2454" s="4" t="s">
        <v>3317</v>
      </c>
      <c r="O2454" s="4" t="s">
        <v>51</v>
      </c>
      <c r="P2454" s="4" t="s">
        <v>76</v>
      </c>
      <c r="Q2454" s="4" t="s">
        <v>3318</v>
      </c>
      <c r="R2454" s="9">
        <v>11321.6913333333</v>
      </c>
      <c r="S2454" s="7">
        <v>13.0</v>
      </c>
      <c r="T2454" s="7">
        <v>0.0</v>
      </c>
      <c r="U2454" s="7">
        <v>5660.84566666667</v>
      </c>
      <c r="V2454" s="10" t="str">
        <f t="shared" si="1"/>
        <v>2016-12</v>
      </c>
    </row>
    <row r="2455">
      <c r="A2455" s="7">
        <v>2454.0</v>
      </c>
      <c r="B2455" s="4" t="s">
        <v>5565</v>
      </c>
      <c r="C2455" s="8">
        <v>42722.0</v>
      </c>
      <c r="D2455" s="8">
        <v>42724.0</v>
      </c>
      <c r="E2455" s="4" t="s">
        <v>98</v>
      </c>
      <c r="F2455" s="4" t="s">
        <v>5566</v>
      </c>
      <c r="G2455" s="4" t="s">
        <v>5567</v>
      </c>
      <c r="H2455" s="4" t="s">
        <v>29</v>
      </c>
      <c r="I2455" s="4" t="s">
        <v>30</v>
      </c>
      <c r="J2455" s="4" t="s">
        <v>5568</v>
      </c>
      <c r="K2455" s="4" t="s">
        <v>102</v>
      </c>
      <c r="L2455" s="7">
        <v>33319.0</v>
      </c>
      <c r="M2455" s="4" t="s">
        <v>83</v>
      </c>
      <c r="N2455" s="4" t="s">
        <v>5569</v>
      </c>
      <c r="O2455" s="4" t="s">
        <v>51</v>
      </c>
      <c r="P2455" s="4" t="s">
        <v>76</v>
      </c>
      <c r="Q2455" s="4" t="s">
        <v>5570</v>
      </c>
      <c r="R2455" s="9">
        <v>182.765239795679</v>
      </c>
      <c r="S2455" s="7">
        <v>7.0</v>
      </c>
      <c r="T2455" s="7">
        <v>0.7</v>
      </c>
      <c r="U2455" s="7">
        <v>-121.843493197119</v>
      </c>
      <c r="V2455" s="10" t="str">
        <f t="shared" si="1"/>
        <v>2016-12</v>
      </c>
    </row>
    <row r="2456">
      <c r="A2456" s="7">
        <v>2455.0</v>
      </c>
      <c r="B2456" s="4" t="s">
        <v>5565</v>
      </c>
      <c r="C2456" s="8">
        <v>42722.0</v>
      </c>
      <c r="D2456" s="8">
        <v>42724.0</v>
      </c>
      <c r="E2456" s="4" t="s">
        <v>98</v>
      </c>
      <c r="F2456" s="4" t="s">
        <v>5566</v>
      </c>
      <c r="G2456" s="4" t="s">
        <v>5567</v>
      </c>
      <c r="H2456" s="4" t="s">
        <v>29</v>
      </c>
      <c r="I2456" s="4" t="s">
        <v>30</v>
      </c>
      <c r="J2456" s="4" t="s">
        <v>5568</v>
      </c>
      <c r="K2456" s="4" t="s">
        <v>102</v>
      </c>
      <c r="L2456" s="7">
        <v>33319.0</v>
      </c>
      <c r="M2456" s="4" t="s">
        <v>83</v>
      </c>
      <c r="N2456" s="4" t="s">
        <v>2397</v>
      </c>
      <c r="O2456" s="4" t="s">
        <v>51</v>
      </c>
      <c r="P2456" s="4" t="s">
        <v>283</v>
      </c>
      <c r="Q2456" s="4" t="s">
        <v>2398</v>
      </c>
      <c r="R2456" s="9">
        <v>140.681840128899</v>
      </c>
      <c r="S2456" s="7">
        <v>2.0</v>
      </c>
      <c r="T2456" s="7">
        <v>0.2</v>
      </c>
      <c r="U2456" s="7">
        <v>17.5852300161123</v>
      </c>
      <c r="V2456" s="10" t="str">
        <f t="shared" si="1"/>
        <v>2016-12</v>
      </c>
    </row>
    <row r="2457">
      <c r="A2457" s="7">
        <v>2456.0</v>
      </c>
      <c r="B2457" s="4" t="s">
        <v>5565</v>
      </c>
      <c r="C2457" s="8">
        <v>42722.0</v>
      </c>
      <c r="D2457" s="8">
        <v>42724.0</v>
      </c>
      <c r="E2457" s="4" t="s">
        <v>98</v>
      </c>
      <c r="F2457" s="4" t="s">
        <v>5566</v>
      </c>
      <c r="G2457" s="4" t="s">
        <v>5567</v>
      </c>
      <c r="H2457" s="4" t="s">
        <v>29</v>
      </c>
      <c r="I2457" s="4" t="s">
        <v>30</v>
      </c>
      <c r="J2457" s="4" t="s">
        <v>5568</v>
      </c>
      <c r="K2457" s="4" t="s">
        <v>102</v>
      </c>
      <c r="L2457" s="7">
        <v>33319.0</v>
      </c>
      <c r="M2457" s="4" t="s">
        <v>83</v>
      </c>
      <c r="N2457" s="4" t="s">
        <v>1368</v>
      </c>
      <c r="O2457" s="4" t="s">
        <v>51</v>
      </c>
      <c r="P2457" s="4" t="s">
        <v>635</v>
      </c>
      <c r="Q2457" s="4" t="s">
        <v>1369</v>
      </c>
      <c r="R2457" s="9">
        <v>689.312095482278</v>
      </c>
      <c r="S2457" s="7">
        <v>5.0</v>
      </c>
      <c r="T2457" s="7">
        <v>0.2</v>
      </c>
      <c r="U2457" s="7">
        <v>-146.478820289984</v>
      </c>
      <c r="V2457" s="10" t="str">
        <f t="shared" si="1"/>
        <v>2016-12</v>
      </c>
    </row>
    <row r="2458">
      <c r="A2458" s="7">
        <v>2457.0</v>
      </c>
      <c r="B2458" s="4" t="s">
        <v>5571</v>
      </c>
      <c r="C2458" s="8">
        <v>42722.0</v>
      </c>
      <c r="D2458" s="8">
        <v>42726.0</v>
      </c>
      <c r="E2458" s="4" t="s">
        <v>26</v>
      </c>
      <c r="F2458" s="4" t="s">
        <v>4086</v>
      </c>
      <c r="G2458" s="4" t="s">
        <v>4087</v>
      </c>
      <c r="H2458" s="4" t="s">
        <v>29</v>
      </c>
      <c r="I2458" s="4" t="s">
        <v>30</v>
      </c>
      <c r="J2458" s="4" t="s">
        <v>2547</v>
      </c>
      <c r="K2458" s="4" t="s">
        <v>937</v>
      </c>
      <c r="L2458" s="7">
        <v>55407.0</v>
      </c>
      <c r="M2458" s="4" t="s">
        <v>59</v>
      </c>
      <c r="N2458" s="4" t="s">
        <v>1862</v>
      </c>
      <c r="O2458" s="4" t="s">
        <v>35</v>
      </c>
      <c r="P2458" s="4" t="s">
        <v>121</v>
      </c>
      <c r="Q2458" s="4" t="s">
        <v>1863</v>
      </c>
      <c r="R2458" s="9">
        <v>21.5690864197531</v>
      </c>
      <c r="S2458" s="7">
        <v>3.0</v>
      </c>
      <c r="T2458" s="7">
        <v>0.0</v>
      </c>
      <c r="U2458" s="7">
        <v>6.90210765432099</v>
      </c>
      <c r="V2458" s="10" t="str">
        <f t="shared" si="1"/>
        <v>2016-12</v>
      </c>
    </row>
    <row r="2459">
      <c r="A2459" s="7">
        <v>2458.0</v>
      </c>
      <c r="B2459" s="4" t="s">
        <v>5572</v>
      </c>
      <c r="C2459" s="8">
        <v>42722.0</v>
      </c>
      <c r="D2459" s="8">
        <v>42727.0</v>
      </c>
      <c r="E2459" s="4" t="s">
        <v>26</v>
      </c>
      <c r="F2459" s="4" t="s">
        <v>331</v>
      </c>
      <c r="G2459" s="4" t="s">
        <v>332</v>
      </c>
      <c r="H2459" s="4" t="s">
        <v>29</v>
      </c>
      <c r="I2459" s="4" t="s">
        <v>30</v>
      </c>
      <c r="J2459" s="4" t="s">
        <v>47</v>
      </c>
      <c r="K2459" s="4" t="s">
        <v>48</v>
      </c>
      <c r="L2459" s="7">
        <v>90032.0</v>
      </c>
      <c r="M2459" s="4" t="s">
        <v>49</v>
      </c>
      <c r="N2459" s="4" t="s">
        <v>4656</v>
      </c>
      <c r="O2459" s="4" t="s">
        <v>51</v>
      </c>
      <c r="P2459" s="4" t="s">
        <v>124</v>
      </c>
      <c r="Q2459" s="4" t="s">
        <v>4657</v>
      </c>
      <c r="R2459" s="9">
        <v>38.88</v>
      </c>
      <c r="S2459" s="7">
        <v>6.0</v>
      </c>
      <c r="T2459" s="7">
        <v>0.0</v>
      </c>
      <c r="U2459" s="7">
        <v>18.6624</v>
      </c>
      <c r="V2459" s="10" t="str">
        <f t="shared" si="1"/>
        <v>2016-12</v>
      </c>
    </row>
    <row r="2460">
      <c r="A2460" s="7">
        <v>2459.0</v>
      </c>
      <c r="B2460" s="4" t="s">
        <v>5572</v>
      </c>
      <c r="C2460" s="8">
        <v>42722.0</v>
      </c>
      <c r="D2460" s="8">
        <v>42727.0</v>
      </c>
      <c r="E2460" s="4" t="s">
        <v>26</v>
      </c>
      <c r="F2460" s="4" t="s">
        <v>331</v>
      </c>
      <c r="G2460" s="4" t="s">
        <v>332</v>
      </c>
      <c r="H2460" s="4" t="s">
        <v>29</v>
      </c>
      <c r="I2460" s="4" t="s">
        <v>30</v>
      </c>
      <c r="J2460" s="4" t="s">
        <v>47</v>
      </c>
      <c r="K2460" s="4" t="s">
        <v>48</v>
      </c>
      <c r="L2460" s="7">
        <v>90032.0</v>
      </c>
      <c r="M2460" s="4" t="s">
        <v>49</v>
      </c>
      <c r="N2460" s="4" t="s">
        <v>5573</v>
      </c>
      <c r="O2460" s="4" t="s">
        <v>35</v>
      </c>
      <c r="P2460" s="4" t="s">
        <v>121</v>
      </c>
      <c r="Q2460" s="4" t="s">
        <v>5574</v>
      </c>
      <c r="R2460" s="9">
        <v>183.84</v>
      </c>
      <c r="S2460" s="7">
        <v>8.0</v>
      </c>
      <c r="T2460" s="7">
        <v>0.0</v>
      </c>
      <c r="U2460" s="7">
        <v>62.5056</v>
      </c>
      <c r="V2460" s="10" t="str">
        <f t="shared" si="1"/>
        <v>2016-12</v>
      </c>
    </row>
    <row r="2461">
      <c r="A2461" s="7">
        <v>2460.0</v>
      </c>
      <c r="B2461" s="4" t="s">
        <v>5572</v>
      </c>
      <c r="C2461" s="8">
        <v>42722.0</v>
      </c>
      <c r="D2461" s="8">
        <v>42727.0</v>
      </c>
      <c r="E2461" s="4" t="s">
        <v>26</v>
      </c>
      <c r="F2461" s="4" t="s">
        <v>331</v>
      </c>
      <c r="G2461" s="4" t="s">
        <v>332</v>
      </c>
      <c r="H2461" s="4" t="s">
        <v>29</v>
      </c>
      <c r="I2461" s="4" t="s">
        <v>30</v>
      </c>
      <c r="J2461" s="4" t="s">
        <v>47</v>
      </c>
      <c r="K2461" s="4" t="s">
        <v>48</v>
      </c>
      <c r="L2461" s="7">
        <v>90032.0</v>
      </c>
      <c r="M2461" s="4" t="s">
        <v>49</v>
      </c>
      <c r="N2461" s="4" t="s">
        <v>1708</v>
      </c>
      <c r="O2461" s="4" t="s">
        <v>51</v>
      </c>
      <c r="P2461" s="4" t="s">
        <v>635</v>
      </c>
      <c r="Q2461" s="4" t="s">
        <v>1709</v>
      </c>
      <c r="R2461" s="9">
        <v>579.3</v>
      </c>
      <c r="S2461" s="7">
        <v>5.0</v>
      </c>
      <c r="T2461" s="7">
        <v>0.0</v>
      </c>
      <c r="U2461" s="7">
        <v>28.965</v>
      </c>
      <c r="V2461" s="10" t="str">
        <f t="shared" si="1"/>
        <v>2016-12</v>
      </c>
    </row>
    <row r="2462">
      <c r="A2462" s="7">
        <v>2461.0</v>
      </c>
      <c r="B2462" s="4" t="s">
        <v>5575</v>
      </c>
      <c r="C2462" s="8">
        <v>42722.0</v>
      </c>
      <c r="D2462" s="8">
        <v>42724.0</v>
      </c>
      <c r="E2462" s="4" t="s">
        <v>98</v>
      </c>
      <c r="F2462" s="4" t="s">
        <v>1568</v>
      </c>
      <c r="G2462" s="4" t="s">
        <v>1569</v>
      </c>
      <c r="H2462" s="4" t="s">
        <v>112</v>
      </c>
      <c r="I2462" s="4" t="s">
        <v>30</v>
      </c>
      <c r="J2462" s="4" t="s">
        <v>222</v>
      </c>
      <c r="K2462" s="4" t="s">
        <v>223</v>
      </c>
      <c r="L2462" s="7">
        <v>10009.0</v>
      </c>
      <c r="M2462" s="4" t="s">
        <v>33</v>
      </c>
      <c r="N2462" s="4" t="s">
        <v>561</v>
      </c>
      <c r="O2462" s="4" t="s">
        <v>51</v>
      </c>
      <c r="P2462" s="4" t="s">
        <v>52</v>
      </c>
      <c r="Q2462" s="4" t="s">
        <v>562</v>
      </c>
      <c r="R2462" s="9">
        <v>1030.46195884774</v>
      </c>
      <c r="S2462" s="7">
        <v>4.0</v>
      </c>
      <c r="T2462" s="7">
        <v>0.0</v>
      </c>
      <c r="U2462" s="7">
        <v>133.960054650206</v>
      </c>
      <c r="V2462" s="10" t="str">
        <f t="shared" si="1"/>
        <v>2016-12</v>
      </c>
    </row>
    <row r="2463">
      <c r="A2463" s="7">
        <v>2462.0</v>
      </c>
      <c r="B2463" s="4" t="s">
        <v>5576</v>
      </c>
      <c r="C2463" s="8">
        <v>42722.0</v>
      </c>
      <c r="D2463" s="8">
        <v>42728.0</v>
      </c>
      <c r="E2463" s="4" t="s">
        <v>26</v>
      </c>
      <c r="F2463" s="4" t="s">
        <v>1736</v>
      </c>
      <c r="G2463" s="4" t="s">
        <v>1737</v>
      </c>
      <c r="H2463" s="4" t="s">
        <v>29</v>
      </c>
      <c r="I2463" s="4" t="s">
        <v>30</v>
      </c>
      <c r="J2463" s="4" t="s">
        <v>270</v>
      </c>
      <c r="K2463" s="4" t="s">
        <v>203</v>
      </c>
      <c r="L2463" s="7">
        <v>7960.0</v>
      </c>
      <c r="M2463" s="4" t="s">
        <v>33</v>
      </c>
      <c r="N2463" s="4" t="s">
        <v>5577</v>
      </c>
      <c r="O2463" s="4" t="s">
        <v>51</v>
      </c>
      <c r="P2463" s="4" t="s">
        <v>76</v>
      </c>
      <c r="Q2463" s="4" t="s">
        <v>5578</v>
      </c>
      <c r="R2463" s="9">
        <v>2053.84870781893</v>
      </c>
      <c r="S2463" s="7">
        <v>2.0</v>
      </c>
      <c r="T2463" s="7">
        <v>0.0</v>
      </c>
      <c r="U2463" s="7">
        <v>965.308892674897</v>
      </c>
      <c r="V2463" s="10" t="str">
        <f t="shared" si="1"/>
        <v>2016-12</v>
      </c>
    </row>
    <row r="2464">
      <c r="A2464" s="7">
        <v>2463.0</v>
      </c>
      <c r="B2464" s="4" t="s">
        <v>5579</v>
      </c>
      <c r="C2464" s="8">
        <v>42722.0</v>
      </c>
      <c r="D2464" s="8">
        <v>42728.0</v>
      </c>
      <c r="E2464" s="4" t="s">
        <v>26</v>
      </c>
      <c r="F2464" s="4" t="s">
        <v>4667</v>
      </c>
      <c r="G2464" s="4" t="s">
        <v>4668</v>
      </c>
      <c r="H2464" s="4" t="s">
        <v>46</v>
      </c>
      <c r="I2464" s="4" t="s">
        <v>30</v>
      </c>
      <c r="J2464" s="4" t="s">
        <v>261</v>
      </c>
      <c r="K2464" s="4" t="s">
        <v>48</v>
      </c>
      <c r="L2464" s="7">
        <v>92037.0</v>
      </c>
      <c r="M2464" s="4" t="s">
        <v>49</v>
      </c>
      <c r="N2464" s="4" t="s">
        <v>1983</v>
      </c>
      <c r="O2464" s="4" t="s">
        <v>39</v>
      </c>
      <c r="P2464" s="4" t="s">
        <v>61</v>
      </c>
      <c r="Q2464" s="4" t="s">
        <v>1984</v>
      </c>
      <c r="R2464" s="9">
        <v>72.64</v>
      </c>
      <c r="S2464" s="7">
        <v>2.0</v>
      </c>
      <c r="T2464" s="7">
        <v>0.0</v>
      </c>
      <c r="U2464" s="7">
        <v>21.792</v>
      </c>
      <c r="V2464" s="10" t="str">
        <f t="shared" si="1"/>
        <v>2016-12</v>
      </c>
    </row>
    <row r="2465">
      <c r="A2465" s="7">
        <v>2464.0</v>
      </c>
      <c r="B2465" s="4" t="s">
        <v>5579</v>
      </c>
      <c r="C2465" s="8">
        <v>42722.0</v>
      </c>
      <c r="D2465" s="8">
        <v>42728.0</v>
      </c>
      <c r="E2465" s="4" t="s">
        <v>26</v>
      </c>
      <c r="F2465" s="4" t="s">
        <v>4667</v>
      </c>
      <c r="G2465" s="4" t="s">
        <v>4668</v>
      </c>
      <c r="H2465" s="4" t="s">
        <v>46</v>
      </c>
      <c r="I2465" s="4" t="s">
        <v>30</v>
      </c>
      <c r="J2465" s="4" t="s">
        <v>261</v>
      </c>
      <c r="K2465" s="4" t="s">
        <v>48</v>
      </c>
      <c r="L2465" s="7">
        <v>92037.0</v>
      </c>
      <c r="M2465" s="4" t="s">
        <v>49</v>
      </c>
      <c r="N2465" s="4" t="s">
        <v>1205</v>
      </c>
      <c r="O2465" s="4" t="s">
        <v>39</v>
      </c>
      <c r="P2465" s="4" t="s">
        <v>61</v>
      </c>
      <c r="Q2465" s="4" t="s">
        <v>1206</v>
      </c>
      <c r="R2465" s="9">
        <v>772.47</v>
      </c>
      <c r="S2465" s="7">
        <v>3.0</v>
      </c>
      <c r="T2465" s="7">
        <v>0.0</v>
      </c>
      <c r="U2465" s="7">
        <v>146.7693</v>
      </c>
      <c r="V2465" s="10" t="str">
        <f t="shared" si="1"/>
        <v>2016-12</v>
      </c>
    </row>
    <row r="2466">
      <c r="A2466" s="7">
        <v>2465.0</v>
      </c>
      <c r="B2466" s="4" t="s">
        <v>5579</v>
      </c>
      <c r="C2466" s="8">
        <v>42722.0</v>
      </c>
      <c r="D2466" s="8">
        <v>42728.0</v>
      </c>
      <c r="E2466" s="4" t="s">
        <v>26</v>
      </c>
      <c r="F2466" s="4" t="s">
        <v>4667</v>
      </c>
      <c r="G2466" s="4" t="s">
        <v>4668</v>
      </c>
      <c r="H2466" s="4" t="s">
        <v>46</v>
      </c>
      <c r="I2466" s="4" t="s">
        <v>30</v>
      </c>
      <c r="J2466" s="4" t="s">
        <v>261</v>
      </c>
      <c r="K2466" s="4" t="s">
        <v>48</v>
      </c>
      <c r="L2466" s="7">
        <v>92037.0</v>
      </c>
      <c r="M2466" s="4" t="s">
        <v>49</v>
      </c>
      <c r="N2466" s="4" t="s">
        <v>1232</v>
      </c>
      <c r="O2466" s="4" t="s">
        <v>35</v>
      </c>
      <c r="P2466" s="4" t="s">
        <v>121</v>
      </c>
      <c r="Q2466" s="4" t="s">
        <v>1233</v>
      </c>
      <c r="R2466" s="9">
        <v>39.92</v>
      </c>
      <c r="S2466" s="7">
        <v>4.0</v>
      </c>
      <c r="T2466" s="7">
        <v>0.0</v>
      </c>
      <c r="U2466" s="7">
        <v>11.1776</v>
      </c>
      <c r="V2466" s="10" t="str">
        <f t="shared" si="1"/>
        <v>2016-12</v>
      </c>
    </row>
    <row r="2467">
      <c r="A2467" s="7">
        <v>2466.0</v>
      </c>
      <c r="B2467" s="4" t="s">
        <v>5580</v>
      </c>
      <c r="C2467" s="8">
        <v>42722.0</v>
      </c>
      <c r="D2467" s="8">
        <v>42725.0</v>
      </c>
      <c r="E2467" s="4" t="s">
        <v>43</v>
      </c>
      <c r="F2467" s="4" t="s">
        <v>2908</v>
      </c>
      <c r="G2467" s="4" t="s">
        <v>2909</v>
      </c>
      <c r="H2467" s="4" t="s">
        <v>112</v>
      </c>
      <c r="I2467" s="4" t="s">
        <v>30</v>
      </c>
      <c r="J2467" s="4" t="s">
        <v>1137</v>
      </c>
      <c r="K2467" s="4" t="s">
        <v>1138</v>
      </c>
      <c r="L2467" s="7">
        <v>97301.0</v>
      </c>
      <c r="M2467" s="4" t="s">
        <v>49</v>
      </c>
      <c r="N2467" s="4" t="s">
        <v>1864</v>
      </c>
      <c r="O2467" s="4" t="s">
        <v>51</v>
      </c>
      <c r="P2467" s="4" t="s">
        <v>76</v>
      </c>
      <c r="Q2467" s="4" t="s">
        <v>1865</v>
      </c>
      <c r="R2467" s="9">
        <v>45.24</v>
      </c>
      <c r="S2467" s="7">
        <v>4.0</v>
      </c>
      <c r="T2467" s="7">
        <v>0.7</v>
      </c>
      <c r="U2467" s="7">
        <v>-30.16</v>
      </c>
      <c r="V2467" s="10" t="str">
        <f t="shared" si="1"/>
        <v>2016-12</v>
      </c>
    </row>
    <row r="2468">
      <c r="A2468" s="7">
        <v>2467.0</v>
      </c>
      <c r="B2468" s="4" t="s">
        <v>5580</v>
      </c>
      <c r="C2468" s="8">
        <v>42722.0</v>
      </c>
      <c r="D2468" s="8">
        <v>42725.0</v>
      </c>
      <c r="E2468" s="4" t="s">
        <v>43</v>
      </c>
      <c r="F2468" s="4" t="s">
        <v>2908</v>
      </c>
      <c r="G2468" s="4" t="s">
        <v>2909</v>
      </c>
      <c r="H2468" s="4" t="s">
        <v>112</v>
      </c>
      <c r="I2468" s="4" t="s">
        <v>30</v>
      </c>
      <c r="J2468" s="4" t="s">
        <v>1137</v>
      </c>
      <c r="K2468" s="4" t="s">
        <v>1138</v>
      </c>
      <c r="L2468" s="7">
        <v>97301.0</v>
      </c>
      <c r="M2468" s="4" t="s">
        <v>49</v>
      </c>
      <c r="N2468" s="4" t="s">
        <v>92</v>
      </c>
      <c r="O2468" s="4" t="s">
        <v>51</v>
      </c>
      <c r="P2468" s="4" t="s">
        <v>93</v>
      </c>
      <c r="Q2468" s="4" t="s">
        <v>94</v>
      </c>
      <c r="R2468" s="9">
        <v>18.688</v>
      </c>
      <c r="S2468" s="7">
        <v>4.0</v>
      </c>
      <c r="T2468" s="7">
        <v>0.2</v>
      </c>
      <c r="U2468" s="7">
        <v>2.336</v>
      </c>
      <c r="V2468" s="10" t="str">
        <f t="shared" si="1"/>
        <v>2016-12</v>
      </c>
    </row>
    <row r="2469">
      <c r="A2469" s="7">
        <v>2468.0</v>
      </c>
      <c r="B2469" s="4" t="s">
        <v>5580</v>
      </c>
      <c r="C2469" s="8">
        <v>42722.0</v>
      </c>
      <c r="D2469" s="8">
        <v>42725.0</v>
      </c>
      <c r="E2469" s="4" t="s">
        <v>43</v>
      </c>
      <c r="F2469" s="4" t="s">
        <v>2908</v>
      </c>
      <c r="G2469" s="4" t="s">
        <v>2909</v>
      </c>
      <c r="H2469" s="4" t="s">
        <v>112</v>
      </c>
      <c r="I2469" s="4" t="s">
        <v>30</v>
      </c>
      <c r="J2469" s="4" t="s">
        <v>1137</v>
      </c>
      <c r="K2469" s="4" t="s">
        <v>1138</v>
      </c>
      <c r="L2469" s="7">
        <v>97301.0</v>
      </c>
      <c r="M2469" s="4" t="s">
        <v>49</v>
      </c>
      <c r="N2469" s="4" t="s">
        <v>5581</v>
      </c>
      <c r="O2469" s="4" t="s">
        <v>51</v>
      </c>
      <c r="P2469" s="4" t="s">
        <v>124</v>
      </c>
      <c r="Q2469" s="4" t="s">
        <v>5582</v>
      </c>
      <c r="R2469" s="9">
        <v>11.648</v>
      </c>
      <c r="S2469" s="7">
        <v>2.0</v>
      </c>
      <c r="T2469" s="7">
        <v>0.2</v>
      </c>
      <c r="U2469" s="7">
        <v>3.7856</v>
      </c>
      <c r="V2469" s="10" t="str">
        <f t="shared" si="1"/>
        <v>2016-12</v>
      </c>
    </row>
    <row r="2470">
      <c r="A2470" s="7">
        <v>2469.0</v>
      </c>
      <c r="B2470" s="4" t="s">
        <v>5580</v>
      </c>
      <c r="C2470" s="8">
        <v>42722.0</v>
      </c>
      <c r="D2470" s="8">
        <v>42725.0</v>
      </c>
      <c r="E2470" s="4" t="s">
        <v>43</v>
      </c>
      <c r="F2470" s="4" t="s">
        <v>2908</v>
      </c>
      <c r="G2470" s="4" t="s">
        <v>2909</v>
      </c>
      <c r="H2470" s="4" t="s">
        <v>112</v>
      </c>
      <c r="I2470" s="4" t="s">
        <v>30</v>
      </c>
      <c r="J2470" s="4" t="s">
        <v>1137</v>
      </c>
      <c r="K2470" s="4" t="s">
        <v>1138</v>
      </c>
      <c r="L2470" s="7">
        <v>97301.0</v>
      </c>
      <c r="M2470" s="4" t="s">
        <v>49</v>
      </c>
      <c r="N2470" s="4" t="s">
        <v>1993</v>
      </c>
      <c r="O2470" s="4" t="s">
        <v>39</v>
      </c>
      <c r="P2470" s="4" t="s">
        <v>61</v>
      </c>
      <c r="Q2470" s="4" t="s">
        <v>1994</v>
      </c>
      <c r="R2470" s="9">
        <v>112.776</v>
      </c>
      <c r="S2470" s="7">
        <v>3.0</v>
      </c>
      <c r="T2470" s="7">
        <v>0.2</v>
      </c>
      <c r="U2470" s="7">
        <v>-8.4582</v>
      </c>
      <c r="V2470" s="10" t="str">
        <f t="shared" si="1"/>
        <v>2016-12</v>
      </c>
    </row>
    <row r="2471">
      <c r="A2471" s="7">
        <v>2470.0</v>
      </c>
      <c r="B2471" s="4" t="s">
        <v>5580</v>
      </c>
      <c r="C2471" s="8">
        <v>42722.0</v>
      </c>
      <c r="D2471" s="8">
        <v>42725.0</v>
      </c>
      <c r="E2471" s="4" t="s">
        <v>43</v>
      </c>
      <c r="F2471" s="4" t="s">
        <v>2908</v>
      </c>
      <c r="G2471" s="4" t="s">
        <v>2909</v>
      </c>
      <c r="H2471" s="4" t="s">
        <v>112</v>
      </c>
      <c r="I2471" s="4" t="s">
        <v>30</v>
      </c>
      <c r="J2471" s="4" t="s">
        <v>1137</v>
      </c>
      <c r="K2471" s="4" t="s">
        <v>1138</v>
      </c>
      <c r="L2471" s="7">
        <v>97301.0</v>
      </c>
      <c r="M2471" s="4" t="s">
        <v>49</v>
      </c>
      <c r="N2471" s="4" t="s">
        <v>3559</v>
      </c>
      <c r="O2471" s="4" t="s">
        <v>35</v>
      </c>
      <c r="P2471" s="4" t="s">
        <v>73</v>
      </c>
      <c r="Q2471" s="4" t="s">
        <v>3560</v>
      </c>
      <c r="R2471" s="9">
        <v>377.45</v>
      </c>
      <c r="S2471" s="7">
        <v>5.0</v>
      </c>
      <c r="T2471" s="7">
        <v>0.5</v>
      </c>
      <c r="U2471" s="7">
        <v>-264.215</v>
      </c>
      <c r="V2471" s="10" t="str">
        <f t="shared" si="1"/>
        <v>2016-12</v>
      </c>
    </row>
    <row r="2472">
      <c r="A2472" s="7">
        <v>2471.0</v>
      </c>
      <c r="B2472" s="4" t="s">
        <v>5580</v>
      </c>
      <c r="C2472" s="8">
        <v>42722.0</v>
      </c>
      <c r="D2472" s="8">
        <v>42725.0</v>
      </c>
      <c r="E2472" s="4" t="s">
        <v>43</v>
      </c>
      <c r="F2472" s="4" t="s">
        <v>2908</v>
      </c>
      <c r="G2472" s="4" t="s">
        <v>2909</v>
      </c>
      <c r="H2472" s="4" t="s">
        <v>112</v>
      </c>
      <c r="I2472" s="4" t="s">
        <v>30</v>
      </c>
      <c r="J2472" s="4" t="s">
        <v>1137</v>
      </c>
      <c r="K2472" s="4" t="s">
        <v>1138</v>
      </c>
      <c r="L2472" s="7">
        <v>97301.0</v>
      </c>
      <c r="M2472" s="4" t="s">
        <v>49</v>
      </c>
      <c r="N2472" s="4" t="s">
        <v>2477</v>
      </c>
      <c r="O2472" s="4" t="s">
        <v>51</v>
      </c>
      <c r="P2472" s="4" t="s">
        <v>297</v>
      </c>
      <c r="Q2472" s="4" t="s">
        <v>2478</v>
      </c>
      <c r="R2472" s="9">
        <v>15.936</v>
      </c>
      <c r="S2472" s="7">
        <v>4.0</v>
      </c>
      <c r="T2472" s="7">
        <v>0.2</v>
      </c>
      <c r="U2472" s="7">
        <v>5.1792</v>
      </c>
      <c r="V2472" s="10" t="str">
        <f t="shared" si="1"/>
        <v>2016-12</v>
      </c>
    </row>
    <row r="2473">
      <c r="A2473" s="7">
        <v>2472.0</v>
      </c>
      <c r="B2473" s="4" t="s">
        <v>5580</v>
      </c>
      <c r="C2473" s="8">
        <v>42722.0</v>
      </c>
      <c r="D2473" s="8">
        <v>42725.0</v>
      </c>
      <c r="E2473" s="4" t="s">
        <v>43</v>
      </c>
      <c r="F2473" s="4" t="s">
        <v>2908</v>
      </c>
      <c r="G2473" s="4" t="s">
        <v>2909</v>
      </c>
      <c r="H2473" s="4" t="s">
        <v>112</v>
      </c>
      <c r="I2473" s="4" t="s">
        <v>30</v>
      </c>
      <c r="J2473" s="4" t="s">
        <v>1137</v>
      </c>
      <c r="K2473" s="4" t="s">
        <v>1138</v>
      </c>
      <c r="L2473" s="7">
        <v>97301.0</v>
      </c>
      <c r="M2473" s="4" t="s">
        <v>49</v>
      </c>
      <c r="N2473" s="4" t="s">
        <v>2797</v>
      </c>
      <c r="O2473" s="4" t="s">
        <v>39</v>
      </c>
      <c r="P2473" s="4" t="s">
        <v>40</v>
      </c>
      <c r="Q2473" s="4" t="s">
        <v>2798</v>
      </c>
      <c r="R2473" s="9">
        <v>28.68</v>
      </c>
      <c r="S2473" s="7">
        <v>3.0</v>
      </c>
      <c r="T2473" s="7">
        <v>0.2</v>
      </c>
      <c r="U2473" s="7">
        <v>-7.17</v>
      </c>
      <c r="V2473" s="10" t="str">
        <f t="shared" si="1"/>
        <v>2016-12</v>
      </c>
    </row>
    <row r="2474">
      <c r="A2474" s="7">
        <v>2473.0</v>
      </c>
      <c r="B2474" s="4" t="s">
        <v>5583</v>
      </c>
      <c r="C2474" s="8">
        <v>42722.0</v>
      </c>
      <c r="D2474" s="8">
        <v>42725.0</v>
      </c>
      <c r="E2474" s="4" t="s">
        <v>43</v>
      </c>
      <c r="F2474" s="4" t="s">
        <v>3995</v>
      </c>
      <c r="G2474" s="4" t="s">
        <v>3996</v>
      </c>
      <c r="H2474" s="4" t="s">
        <v>112</v>
      </c>
      <c r="I2474" s="4" t="s">
        <v>30</v>
      </c>
      <c r="J2474" s="4" t="s">
        <v>1604</v>
      </c>
      <c r="K2474" s="4" t="s">
        <v>1605</v>
      </c>
      <c r="L2474" s="7">
        <v>68104.0</v>
      </c>
      <c r="M2474" s="4" t="s">
        <v>59</v>
      </c>
      <c r="N2474" s="4" t="s">
        <v>4956</v>
      </c>
      <c r="O2474" s="4" t="s">
        <v>35</v>
      </c>
      <c r="P2474" s="4" t="s">
        <v>263</v>
      </c>
      <c r="Q2474" s="4" t="s">
        <v>4957</v>
      </c>
      <c r="R2474" s="9">
        <v>645.630074074074</v>
      </c>
      <c r="S2474" s="7">
        <v>3.0</v>
      </c>
      <c r="T2474" s="7">
        <v>0.0</v>
      </c>
      <c r="U2474" s="7">
        <v>129.126014814815</v>
      </c>
      <c r="V2474" s="10" t="str">
        <f t="shared" si="1"/>
        <v>2016-12</v>
      </c>
    </row>
    <row r="2475">
      <c r="A2475" s="7">
        <v>2474.0</v>
      </c>
      <c r="B2475" s="4" t="s">
        <v>5584</v>
      </c>
      <c r="C2475" s="8">
        <v>42722.0</v>
      </c>
      <c r="D2475" s="8">
        <v>42724.0</v>
      </c>
      <c r="E2475" s="4" t="s">
        <v>43</v>
      </c>
      <c r="F2475" s="4" t="s">
        <v>5585</v>
      </c>
      <c r="G2475" s="4" t="s">
        <v>5586</v>
      </c>
      <c r="H2475" s="4" t="s">
        <v>29</v>
      </c>
      <c r="I2475" s="4" t="s">
        <v>30</v>
      </c>
      <c r="J2475" s="4" t="s">
        <v>362</v>
      </c>
      <c r="K2475" s="4" t="s">
        <v>48</v>
      </c>
      <c r="L2475" s="7">
        <v>94110.0</v>
      </c>
      <c r="M2475" s="4" t="s">
        <v>49</v>
      </c>
      <c r="N2475" s="4" t="s">
        <v>2009</v>
      </c>
      <c r="O2475" s="4" t="s">
        <v>39</v>
      </c>
      <c r="P2475" s="4" t="s">
        <v>40</v>
      </c>
      <c r="Q2475" s="4" t="s">
        <v>2010</v>
      </c>
      <c r="R2475" s="9">
        <v>66.976</v>
      </c>
      <c r="S2475" s="7">
        <v>7.0</v>
      </c>
      <c r="T2475" s="7">
        <v>0.2</v>
      </c>
      <c r="U2475" s="7">
        <v>6.6976</v>
      </c>
      <c r="V2475" s="10" t="str">
        <f t="shared" si="1"/>
        <v>2016-12</v>
      </c>
    </row>
    <row r="2476">
      <c r="A2476" s="7">
        <v>2475.0</v>
      </c>
      <c r="B2476" s="4" t="s">
        <v>5587</v>
      </c>
      <c r="C2476" s="8">
        <v>42723.0</v>
      </c>
      <c r="D2476" s="8">
        <v>42729.0</v>
      </c>
      <c r="E2476" s="4" t="s">
        <v>26</v>
      </c>
      <c r="F2476" s="4" t="s">
        <v>1389</v>
      </c>
      <c r="G2476" s="4" t="s">
        <v>1390</v>
      </c>
      <c r="H2476" s="4" t="s">
        <v>29</v>
      </c>
      <c r="I2476" s="4" t="s">
        <v>30</v>
      </c>
      <c r="J2476" s="4" t="s">
        <v>3044</v>
      </c>
      <c r="K2476" s="4" t="s">
        <v>469</v>
      </c>
      <c r="L2476" s="7">
        <v>85705.0</v>
      </c>
      <c r="M2476" s="4" t="s">
        <v>49</v>
      </c>
      <c r="N2476" s="4" t="s">
        <v>5588</v>
      </c>
      <c r="O2476" s="4" t="s">
        <v>35</v>
      </c>
      <c r="P2476" s="4" t="s">
        <v>73</v>
      </c>
      <c r="Q2476" s="4" t="s">
        <v>5589</v>
      </c>
      <c r="R2476" s="9">
        <v>455.97</v>
      </c>
      <c r="S2476" s="7">
        <v>6.0</v>
      </c>
      <c r="T2476" s="7">
        <v>0.5</v>
      </c>
      <c r="U2476" s="7">
        <v>-218.8656</v>
      </c>
      <c r="V2476" s="10" t="str">
        <f t="shared" si="1"/>
        <v>2016-12</v>
      </c>
    </row>
    <row r="2477">
      <c r="A2477" s="7">
        <v>2476.0</v>
      </c>
      <c r="B2477" s="4" t="s">
        <v>5587</v>
      </c>
      <c r="C2477" s="8">
        <v>42723.0</v>
      </c>
      <c r="D2477" s="8">
        <v>42729.0</v>
      </c>
      <c r="E2477" s="4" t="s">
        <v>26</v>
      </c>
      <c r="F2477" s="4" t="s">
        <v>1389</v>
      </c>
      <c r="G2477" s="4" t="s">
        <v>1390</v>
      </c>
      <c r="H2477" s="4" t="s">
        <v>29</v>
      </c>
      <c r="I2477" s="4" t="s">
        <v>30</v>
      </c>
      <c r="J2477" s="4" t="s">
        <v>3044</v>
      </c>
      <c r="K2477" s="4" t="s">
        <v>469</v>
      </c>
      <c r="L2477" s="7">
        <v>85705.0</v>
      </c>
      <c r="M2477" s="4" t="s">
        <v>49</v>
      </c>
      <c r="N2477" s="4" t="s">
        <v>651</v>
      </c>
      <c r="O2477" s="4" t="s">
        <v>51</v>
      </c>
      <c r="P2477" s="4" t="s">
        <v>76</v>
      </c>
      <c r="Q2477" s="4" t="s">
        <v>652</v>
      </c>
      <c r="R2477" s="9">
        <v>10.44</v>
      </c>
      <c r="S2477" s="7">
        <v>6.0</v>
      </c>
      <c r="T2477" s="7">
        <v>0.7</v>
      </c>
      <c r="U2477" s="7">
        <v>-7.656</v>
      </c>
      <c r="V2477" s="10" t="str">
        <f t="shared" si="1"/>
        <v>2016-12</v>
      </c>
    </row>
    <row r="2478">
      <c r="A2478" s="7">
        <v>2477.0</v>
      </c>
      <c r="B2478" s="4" t="s">
        <v>5587</v>
      </c>
      <c r="C2478" s="8">
        <v>42723.0</v>
      </c>
      <c r="D2478" s="8">
        <v>42729.0</v>
      </c>
      <c r="E2478" s="4" t="s">
        <v>26</v>
      </c>
      <c r="F2478" s="4" t="s">
        <v>1389</v>
      </c>
      <c r="G2478" s="4" t="s">
        <v>1390</v>
      </c>
      <c r="H2478" s="4" t="s">
        <v>29</v>
      </c>
      <c r="I2478" s="4" t="s">
        <v>30</v>
      </c>
      <c r="J2478" s="4" t="s">
        <v>3044</v>
      </c>
      <c r="K2478" s="4" t="s">
        <v>469</v>
      </c>
      <c r="L2478" s="7">
        <v>85705.0</v>
      </c>
      <c r="M2478" s="4" t="s">
        <v>49</v>
      </c>
      <c r="N2478" s="4" t="s">
        <v>4083</v>
      </c>
      <c r="O2478" s="4" t="s">
        <v>51</v>
      </c>
      <c r="P2478" s="4" t="s">
        <v>76</v>
      </c>
      <c r="Q2478" s="4" t="s">
        <v>4084</v>
      </c>
      <c r="R2478" s="9">
        <v>5.214</v>
      </c>
      <c r="S2478" s="7">
        <v>2.0</v>
      </c>
      <c r="T2478" s="7">
        <v>0.7</v>
      </c>
      <c r="U2478" s="7">
        <v>-4.1712</v>
      </c>
      <c r="V2478" s="10" t="str">
        <f t="shared" si="1"/>
        <v>2016-12</v>
      </c>
    </row>
    <row r="2479">
      <c r="A2479" s="7">
        <v>2478.0</v>
      </c>
      <c r="B2479" s="4" t="s">
        <v>5590</v>
      </c>
      <c r="C2479" s="8">
        <v>42723.0</v>
      </c>
      <c r="D2479" s="8">
        <v>42728.0</v>
      </c>
      <c r="E2479" s="4" t="s">
        <v>98</v>
      </c>
      <c r="F2479" s="4" t="s">
        <v>543</v>
      </c>
      <c r="G2479" s="4" t="s">
        <v>544</v>
      </c>
      <c r="H2479" s="4" t="s">
        <v>29</v>
      </c>
      <c r="I2479" s="4" t="s">
        <v>30</v>
      </c>
      <c r="J2479" s="4" t="s">
        <v>222</v>
      </c>
      <c r="K2479" s="4" t="s">
        <v>223</v>
      </c>
      <c r="L2479" s="7">
        <v>10035.0</v>
      </c>
      <c r="M2479" s="4" t="s">
        <v>33</v>
      </c>
      <c r="N2479" s="4" t="s">
        <v>3243</v>
      </c>
      <c r="O2479" s="4" t="s">
        <v>51</v>
      </c>
      <c r="P2479" s="4" t="s">
        <v>76</v>
      </c>
      <c r="Q2479" s="4" t="s">
        <v>3244</v>
      </c>
      <c r="R2479" s="9">
        <v>39.2231209876543</v>
      </c>
      <c r="S2479" s="7">
        <v>3.0</v>
      </c>
      <c r="T2479" s="7">
        <v>0.2</v>
      </c>
      <c r="U2479" s="7">
        <v>13.2378033333333</v>
      </c>
      <c r="V2479" s="10" t="str">
        <f t="shared" si="1"/>
        <v>2016-12</v>
      </c>
    </row>
    <row r="2480">
      <c r="A2480" s="7">
        <v>2479.0</v>
      </c>
      <c r="B2480" s="4" t="s">
        <v>5590</v>
      </c>
      <c r="C2480" s="8">
        <v>42723.0</v>
      </c>
      <c r="D2480" s="8">
        <v>42728.0</v>
      </c>
      <c r="E2480" s="4" t="s">
        <v>98</v>
      </c>
      <c r="F2480" s="4" t="s">
        <v>543</v>
      </c>
      <c r="G2480" s="4" t="s">
        <v>544</v>
      </c>
      <c r="H2480" s="4" t="s">
        <v>29</v>
      </c>
      <c r="I2480" s="4" t="s">
        <v>30</v>
      </c>
      <c r="J2480" s="4" t="s">
        <v>222</v>
      </c>
      <c r="K2480" s="4" t="s">
        <v>223</v>
      </c>
      <c r="L2480" s="7">
        <v>10035.0</v>
      </c>
      <c r="M2480" s="4" t="s">
        <v>33</v>
      </c>
      <c r="N2480" s="4" t="s">
        <v>2642</v>
      </c>
      <c r="O2480" s="4" t="s">
        <v>51</v>
      </c>
      <c r="P2480" s="4" t="s">
        <v>93</v>
      </c>
      <c r="Q2480" s="4" t="s">
        <v>2643</v>
      </c>
      <c r="R2480" s="9">
        <v>4.03134156378601</v>
      </c>
      <c r="S2480" s="7">
        <v>2.0</v>
      </c>
      <c r="T2480" s="7">
        <v>0.0</v>
      </c>
      <c r="U2480" s="7">
        <v>1.16908905349794</v>
      </c>
      <c r="V2480" s="10" t="str">
        <f t="shared" si="1"/>
        <v>2016-12</v>
      </c>
    </row>
    <row r="2481">
      <c r="A2481" s="7">
        <v>2480.0</v>
      </c>
      <c r="B2481" s="4" t="s">
        <v>5591</v>
      </c>
      <c r="C2481" s="8">
        <v>42723.0</v>
      </c>
      <c r="D2481" s="8">
        <v>42728.0</v>
      </c>
      <c r="E2481" s="4" t="s">
        <v>26</v>
      </c>
      <c r="F2481" s="4" t="s">
        <v>5202</v>
      </c>
      <c r="G2481" s="4" t="s">
        <v>5203</v>
      </c>
      <c r="H2481" s="4" t="s">
        <v>29</v>
      </c>
      <c r="I2481" s="4" t="s">
        <v>30</v>
      </c>
      <c r="J2481" s="4" t="s">
        <v>384</v>
      </c>
      <c r="K2481" s="4" t="s">
        <v>385</v>
      </c>
      <c r="L2481" s="7">
        <v>60623.0</v>
      </c>
      <c r="M2481" s="4" t="s">
        <v>59</v>
      </c>
      <c r="N2481" s="4" t="s">
        <v>3233</v>
      </c>
      <c r="O2481" s="4" t="s">
        <v>51</v>
      </c>
      <c r="P2481" s="4" t="s">
        <v>76</v>
      </c>
      <c r="Q2481" s="4" t="s">
        <v>3234</v>
      </c>
      <c r="R2481" s="9">
        <v>2.06148148148148</v>
      </c>
      <c r="S2481" s="7">
        <v>5.0</v>
      </c>
      <c r="T2481" s="7">
        <v>0.8</v>
      </c>
      <c r="U2481" s="7">
        <v>-3.29837037037037</v>
      </c>
      <c r="V2481" s="10" t="str">
        <f t="shared" si="1"/>
        <v>2016-12</v>
      </c>
    </row>
    <row r="2482">
      <c r="A2482" s="7">
        <v>2481.0</v>
      </c>
      <c r="B2482" s="4" t="s">
        <v>5592</v>
      </c>
      <c r="C2482" s="8">
        <v>42723.0</v>
      </c>
      <c r="D2482" s="8">
        <v>42725.0</v>
      </c>
      <c r="E2482" s="4" t="s">
        <v>98</v>
      </c>
      <c r="F2482" s="4" t="s">
        <v>1975</v>
      </c>
      <c r="G2482" s="4" t="s">
        <v>1976</v>
      </c>
      <c r="H2482" s="4" t="s">
        <v>46</v>
      </c>
      <c r="I2482" s="4" t="s">
        <v>30</v>
      </c>
      <c r="J2482" s="4" t="s">
        <v>5593</v>
      </c>
      <c r="K2482" s="4" t="s">
        <v>91</v>
      </c>
      <c r="L2482" s="7">
        <v>19601.0</v>
      </c>
      <c r="M2482" s="4" t="s">
        <v>33</v>
      </c>
      <c r="N2482" s="4" t="s">
        <v>5594</v>
      </c>
      <c r="O2482" s="4" t="s">
        <v>35</v>
      </c>
      <c r="P2482" s="4" t="s">
        <v>121</v>
      </c>
      <c r="Q2482" s="4" t="s">
        <v>5595</v>
      </c>
      <c r="R2482" s="9">
        <v>348.069695473251</v>
      </c>
      <c r="S2482" s="7">
        <v>5.0</v>
      </c>
      <c r="T2482" s="7">
        <v>0.2</v>
      </c>
      <c r="U2482" s="7">
        <v>-34.8069695473251</v>
      </c>
      <c r="V2482" s="10" t="str">
        <f t="shared" si="1"/>
        <v>2016-12</v>
      </c>
    </row>
    <row r="2483">
      <c r="A2483" s="7">
        <v>2482.0</v>
      </c>
      <c r="B2483" s="4" t="s">
        <v>5596</v>
      </c>
      <c r="C2483" s="8">
        <v>42724.0</v>
      </c>
      <c r="D2483" s="8">
        <v>42728.0</v>
      </c>
      <c r="E2483" s="4" t="s">
        <v>26</v>
      </c>
      <c r="F2483" s="4" t="s">
        <v>5597</v>
      </c>
      <c r="G2483" s="4" t="s">
        <v>5598</v>
      </c>
      <c r="H2483" s="4" t="s">
        <v>46</v>
      </c>
      <c r="I2483" s="4" t="s">
        <v>30</v>
      </c>
      <c r="J2483" s="4" t="s">
        <v>585</v>
      </c>
      <c r="K2483" s="4" t="s">
        <v>334</v>
      </c>
      <c r="L2483" s="7">
        <v>39212.0</v>
      </c>
      <c r="M2483" s="4" t="s">
        <v>83</v>
      </c>
      <c r="N2483" s="4" t="s">
        <v>4627</v>
      </c>
      <c r="O2483" s="4" t="s">
        <v>39</v>
      </c>
      <c r="P2483" s="4" t="s">
        <v>61</v>
      </c>
      <c r="Q2483" s="4" t="s">
        <v>4628</v>
      </c>
      <c r="R2483" s="9">
        <v>47.6766602348052</v>
      </c>
      <c r="S2483" s="7">
        <v>3.0</v>
      </c>
      <c r="T2483" s="7">
        <v>0.0</v>
      </c>
      <c r="U2483" s="7">
        <v>6.19796583052467</v>
      </c>
      <c r="V2483" s="10" t="str">
        <f t="shared" si="1"/>
        <v>2016-12</v>
      </c>
    </row>
    <row r="2484">
      <c r="A2484" s="7">
        <v>2483.0</v>
      </c>
      <c r="B2484" s="4" t="s">
        <v>5599</v>
      </c>
      <c r="C2484" s="8">
        <v>42724.0</v>
      </c>
      <c r="D2484" s="8">
        <v>42728.0</v>
      </c>
      <c r="E2484" s="4" t="s">
        <v>26</v>
      </c>
      <c r="F2484" s="4" t="s">
        <v>2826</v>
      </c>
      <c r="G2484" s="4" t="s">
        <v>2827</v>
      </c>
      <c r="H2484" s="4" t="s">
        <v>112</v>
      </c>
      <c r="I2484" s="4" t="s">
        <v>30</v>
      </c>
      <c r="J2484" s="4" t="s">
        <v>585</v>
      </c>
      <c r="K2484" s="4" t="s">
        <v>334</v>
      </c>
      <c r="L2484" s="7">
        <v>39212.0</v>
      </c>
      <c r="M2484" s="4" t="s">
        <v>83</v>
      </c>
      <c r="N2484" s="4" t="s">
        <v>4044</v>
      </c>
      <c r="O2484" s="4" t="s">
        <v>35</v>
      </c>
      <c r="P2484" s="4" t="s">
        <v>121</v>
      </c>
      <c r="Q2484" s="4" t="s">
        <v>4045</v>
      </c>
      <c r="R2484" s="9">
        <v>13.7967452074532</v>
      </c>
      <c r="S2484" s="7">
        <v>4.0</v>
      </c>
      <c r="T2484" s="7">
        <v>0.0</v>
      </c>
      <c r="U2484" s="7">
        <v>5.38073063090674</v>
      </c>
      <c r="V2484" s="10" t="str">
        <f t="shared" si="1"/>
        <v>2016-12</v>
      </c>
    </row>
    <row r="2485">
      <c r="A2485" s="7">
        <v>2484.0</v>
      </c>
      <c r="B2485" s="4" t="s">
        <v>5599</v>
      </c>
      <c r="C2485" s="8">
        <v>42724.0</v>
      </c>
      <c r="D2485" s="8">
        <v>42728.0</v>
      </c>
      <c r="E2485" s="4" t="s">
        <v>26</v>
      </c>
      <c r="F2485" s="4" t="s">
        <v>2826</v>
      </c>
      <c r="G2485" s="4" t="s">
        <v>2827</v>
      </c>
      <c r="H2485" s="4" t="s">
        <v>112</v>
      </c>
      <c r="I2485" s="4" t="s">
        <v>30</v>
      </c>
      <c r="J2485" s="4" t="s">
        <v>585</v>
      </c>
      <c r="K2485" s="4" t="s">
        <v>334</v>
      </c>
      <c r="L2485" s="7">
        <v>39212.0</v>
      </c>
      <c r="M2485" s="4" t="s">
        <v>83</v>
      </c>
      <c r="N2485" s="4" t="s">
        <v>2589</v>
      </c>
      <c r="O2485" s="4" t="s">
        <v>51</v>
      </c>
      <c r="P2485" s="4" t="s">
        <v>76</v>
      </c>
      <c r="Q2485" s="4" t="s">
        <v>2590</v>
      </c>
      <c r="R2485" s="9">
        <v>11.211850162425</v>
      </c>
      <c r="S2485" s="7">
        <v>2.0</v>
      </c>
      <c r="T2485" s="7">
        <v>0.0</v>
      </c>
      <c r="U2485" s="7">
        <v>5.04533257309123</v>
      </c>
      <c r="V2485" s="10" t="str">
        <f t="shared" si="1"/>
        <v>2016-12</v>
      </c>
    </row>
    <row r="2486">
      <c r="A2486" s="7">
        <v>2485.0</v>
      </c>
      <c r="B2486" s="4" t="s">
        <v>5600</v>
      </c>
      <c r="C2486" s="8">
        <v>42724.0</v>
      </c>
      <c r="D2486" s="8">
        <v>42727.0</v>
      </c>
      <c r="E2486" s="4" t="s">
        <v>98</v>
      </c>
      <c r="F2486" s="4" t="s">
        <v>5601</v>
      </c>
      <c r="G2486" s="4" t="s">
        <v>5602</v>
      </c>
      <c r="H2486" s="4" t="s">
        <v>46</v>
      </c>
      <c r="I2486" s="4" t="s">
        <v>30</v>
      </c>
      <c r="J2486" s="4" t="s">
        <v>5437</v>
      </c>
      <c r="K2486" s="4" t="s">
        <v>1605</v>
      </c>
      <c r="L2486" s="7">
        <v>68025.0</v>
      </c>
      <c r="M2486" s="4" t="s">
        <v>59</v>
      </c>
      <c r="N2486" s="4" t="s">
        <v>5603</v>
      </c>
      <c r="O2486" s="4" t="s">
        <v>51</v>
      </c>
      <c r="P2486" s="4" t="s">
        <v>124</v>
      </c>
      <c r="Q2486" s="4" t="s">
        <v>5604</v>
      </c>
      <c r="R2486" s="9">
        <v>38.8385185185185</v>
      </c>
      <c r="S2486" s="7">
        <v>5.0</v>
      </c>
      <c r="T2486" s="7">
        <v>0.0</v>
      </c>
      <c r="U2486" s="7">
        <v>17.8657185185185</v>
      </c>
      <c r="V2486" s="10" t="str">
        <f t="shared" si="1"/>
        <v>2016-12</v>
      </c>
    </row>
    <row r="2487">
      <c r="A2487" s="7">
        <v>2486.0</v>
      </c>
      <c r="B2487" s="4" t="s">
        <v>5605</v>
      </c>
      <c r="C2487" s="8">
        <v>42726.0</v>
      </c>
      <c r="D2487" s="8">
        <v>42732.0</v>
      </c>
      <c r="E2487" s="4" t="s">
        <v>26</v>
      </c>
      <c r="F2487" s="4" t="s">
        <v>5606</v>
      </c>
      <c r="G2487" s="4" t="s">
        <v>5607</v>
      </c>
      <c r="H2487" s="4" t="s">
        <v>46</v>
      </c>
      <c r="I2487" s="4" t="s">
        <v>30</v>
      </c>
      <c r="J2487" s="4" t="s">
        <v>4143</v>
      </c>
      <c r="K2487" s="4" t="s">
        <v>1138</v>
      </c>
      <c r="L2487" s="7">
        <v>97756.0</v>
      </c>
      <c r="M2487" s="4" t="s">
        <v>49</v>
      </c>
      <c r="N2487" s="4" t="s">
        <v>3290</v>
      </c>
      <c r="O2487" s="4" t="s">
        <v>51</v>
      </c>
      <c r="P2487" s="4" t="s">
        <v>76</v>
      </c>
      <c r="Q2487" s="4" t="s">
        <v>3291</v>
      </c>
      <c r="R2487" s="9">
        <v>31.32</v>
      </c>
      <c r="S2487" s="7">
        <v>10.0</v>
      </c>
      <c r="T2487" s="7">
        <v>0.7</v>
      </c>
      <c r="U2487" s="7">
        <v>-25.056</v>
      </c>
      <c r="V2487" s="10" t="str">
        <f t="shared" si="1"/>
        <v>2016-12</v>
      </c>
    </row>
    <row r="2488">
      <c r="A2488" s="7">
        <v>2487.0</v>
      </c>
      <c r="B2488" s="4" t="s">
        <v>5605</v>
      </c>
      <c r="C2488" s="8">
        <v>42726.0</v>
      </c>
      <c r="D2488" s="8">
        <v>42732.0</v>
      </c>
      <c r="E2488" s="4" t="s">
        <v>26</v>
      </c>
      <c r="F2488" s="4" t="s">
        <v>5606</v>
      </c>
      <c r="G2488" s="4" t="s">
        <v>5607</v>
      </c>
      <c r="H2488" s="4" t="s">
        <v>46</v>
      </c>
      <c r="I2488" s="4" t="s">
        <v>30</v>
      </c>
      <c r="J2488" s="4" t="s">
        <v>4143</v>
      </c>
      <c r="K2488" s="4" t="s">
        <v>1138</v>
      </c>
      <c r="L2488" s="7">
        <v>97756.0</v>
      </c>
      <c r="M2488" s="4" t="s">
        <v>49</v>
      </c>
      <c r="N2488" s="4" t="s">
        <v>5486</v>
      </c>
      <c r="O2488" s="4" t="s">
        <v>35</v>
      </c>
      <c r="P2488" s="4" t="s">
        <v>121</v>
      </c>
      <c r="Q2488" s="4" t="s">
        <v>5487</v>
      </c>
      <c r="R2488" s="9">
        <v>11.84</v>
      </c>
      <c r="S2488" s="7">
        <v>4.0</v>
      </c>
      <c r="T2488" s="7">
        <v>0.2</v>
      </c>
      <c r="U2488" s="7">
        <v>3.108</v>
      </c>
      <c r="V2488" s="10" t="str">
        <f t="shared" si="1"/>
        <v>2016-12</v>
      </c>
    </row>
    <row r="2489">
      <c r="A2489" s="7">
        <v>2488.0</v>
      </c>
      <c r="B2489" s="4" t="s">
        <v>5605</v>
      </c>
      <c r="C2489" s="8">
        <v>42726.0</v>
      </c>
      <c r="D2489" s="8">
        <v>42732.0</v>
      </c>
      <c r="E2489" s="4" t="s">
        <v>26</v>
      </c>
      <c r="F2489" s="4" t="s">
        <v>5606</v>
      </c>
      <c r="G2489" s="4" t="s">
        <v>5607</v>
      </c>
      <c r="H2489" s="4" t="s">
        <v>46</v>
      </c>
      <c r="I2489" s="4" t="s">
        <v>30</v>
      </c>
      <c r="J2489" s="4" t="s">
        <v>4143</v>
      </c>
      <c r="K2489" s="4" t="s">
        <v>1138</v>
      </c>
      <c r="L2489" s="7">
        <v>97756.0</v>
      </c>
      <c r="M2489" s="4" t="s">
        <v>49</v>
      </c>
      <c r="N2489" s="4" t="s">
        <v>4631</v>
      </c>
      <c r="O2489" s="4" t="s">
        <v>35</v>
      </c>
      <c r="P2489" s="4" t="s">
        <v>121</v>
      </c>
      <c r="Q2489" s="4" t="s">
        <v>4632</v>
      </c>
      <c r="R2489" s="9">
        <v>22.784</v>
      </c>
      <c r="S2489" s="7">
        <v>1.0</v>
      </c>
      <c r="T2489" s="7">
        <v>0.2</v>
      </c>
      <c r="U2489" s="7">
        <v>4.8416</v>
      </c>
      <c r="V2489" s="10" t="str">
        <f t="shared" si="1"/>
        <v>2016-12</v>
      </c>
    </row>
    <row r="2490">
      <c r="A2490" s="7">
        <v>2489.0</v>
      </c>
      <c r="B2490" s="4" t="s">
        <v>5608</v>
      </c>
      <c r="C2490" s="8">
        <v>42726.0</v>
      </c>
      <c r="D2490" s="8">
        <v>42730.0</v>
      </c>
      <c r="E2490" s="4" t="s">
        <v>26</v>
      </c>
      <c r="F2490" s="4" t="s">
        <v>2700</v>
      </c>
      <c r="G2490" s="4" t="s">
        <v>2701</v>
      </c>
      <c r="H2490" s="4" t="s">
        <v>46</v>
      </c>
      <c r="I2490" s="4" t="s">
        <v>30</v>
      </c>
      <c r="J2490" s="4" t="s">
        <v>222</v>
      </c>
      <c r="K2490" s="4" t="s">
        <v>223</v>
      </c>
      <c r="L2490" s="7">
        <v>10035.0</v>
      </c>
      <c r="M2490" s="4" t="s">
        <v>33</v>
      </c>
      <c r="N2490" s="4" t="s">
        <v>1079</v>
      </c>
      <c r="O2490" s="4" t="s">
        <v>51</v>
      </c>
      <c r="P2490" s="4" t="s">
        <v>76</v>
      </c>
      <c r="Q2490" s="4" t="s">
        <v>1080</v>
      </c>
      <c r="R2490" s="9">
        <v>29.3321086419753</v>
      </c>
      <c r="S2490" s="7">
        <v>2.0</v>
      </c>
      <c r="T2490" s="7">
        <v>0.2</v>
      </c>
      <c r="U2490" s="7">
        <v>10.2662380246914</v>
      </c>
      <c r="V2490" s="10" t="str">
        <f t="shared" si="1"/>
        <v>2016-12</v>
      </c>
    </row>
    <row r="2491">
      <c r="A2491" s="7">
        <v>2490.0</v>
      </c>
      <c r="B2491" s="4" t="s">
        <v>5609</v>
      </c>
      <c r="C2491" s="8">
        <v>42726.0</v>
      </c>
      <c r="D2491" s="8">
        <v>42728.0</v>
      </c>
      <c r="E2491" s="4" t="s">
        <v>98</v>
      </c>
      <c r="F2491" s="4" t="s">
        <v>4659</v>
      </c>
      <c r="G2491" s="4" t="s">
        <v>4660</v>
      </c>
      <c r="H2491" s="4" t="s">
        <v>112</v>
      </c>
      <c r="I2491" s="4" t="s">
        <v>30</v>
      </c>
      <c r="J2491" s="4" t="s">
        <v>163</v>
      </c>
      <c r="K2491" s="4" t="s">
        <v>164</v>
      </c>
      <c r="L2491" s="7">
        <v>98115.0</v>
      </c>
      <c r="M2491" s="4" t="s">
        <v>49</v>
      </c>
      <c r="N2491" s="4" t="s">
        <v>2080</v>
      </c>
      <c r="O2491" s="4" t="s">
        <v>51</v>
      </c>
      <c r="P2491" s="4" t="s">
        <v>76</v>
      </c>
      <c r="Q2491" s="4" t="s">
        <v>2081</v>
      </c>
      <c r="R2491" s="9">
        <v>55.36</v>
      </c>
      <c r="S2491" s="7">
        <v>4.0</v>
      </c>
      <c r="T2491" s="7">
        <v>0.2</v>
      </c>
      <c r="U2491" s="7">
        <v>19.376</v>
      </c>
      <c r="V2491" s="10" t="str">
        <f t="shared" si="1"/>
        <v>2016-12</v>
      </c>
    </row>
    <row r="2492">
      <c r="A2492" s="7">
        <v>2491.0</v>
      </c>
      <c r="B2492" s="4" t="s">
        <v>5609</v>
      </c>
      <c r="C2492" s="8">
        <v>42726.0</v>
      </c>
      <c r="D2492" s="8">
        <v>42728.0</v>
      </c>
      <c r="E2492" s="4" t="s">
        <v>98</v>
      </c>
      <c r="F2492" s="4" t="s">
        <v>4659</v>
      </c>
      <c r="G2492" s="4" t="s">
        <v>4660</v>
      </c>
      <c r="H2492" s="4" t="s">
        <v>112</v>
      </c>
      <c r="I2492" s="4" t="s">
        <v>30</v>
      </c>
      <c r="J2492" s="4" t="s">
        <v>163</v>
      </c>
      <c r="K2492" s="4" t="s">
        <v>164</v>
      </c>
      <c r="L2492" s="7">
        <v>98115.0</v>
      </c>
      <c r="M2492" s="4" t="s">
        <v>49</v>
      </c>
      <c r="N2492" s="4" t="s">
        <v>5129</v>
      </c>
      <c r="O2492" s="4" t="s">
        <v>39</v>
      </c>
      <c r="P2492" s="4" t="s">
        <v>446</v>
      </c>
      <c r="Q2492" s="4" t="s">
        <v>5130</v>
      </c>
      <c r="R2492" s="9">
        <v>11.56</v>
      </c>
      <c r="S2492" s="7">
        <v>1.0</v>
      </c>
      <c r="T2492" s="7">
        <v>0.2</v>
      </c>
      <c r="U2492" s="7">
        <v>3.757</v>
      </c>
      <c r="V2492" s="10" t="str">
        <f t="shared" si="1"/>
        <v>2016-12</v>
      </c>
    </row>
    <row r="2493">
      <c r="A2493" s="7">
        <v>2492.0</v>
      </c>
      <c r="B2493" s="4" t="s">
        <v>5610</v>
      </c>
      <c r="C2493" s="8">
        <v>42726.0</v>
      </c>
      <c r="D2493" s="8">
        <v>42732.0</v>
      </c>
      <c r="E2493" s="4" t="s">
        <v>26</v>
      </c>
      <c r="F2493" s="4" t="s">
        <v>1689</v>
      </c>
      <c r="G2493" s="4" t="s">
        <v>1690</v>
      </c>
      <c r="H2493" s="4" t="s">
        <v>46</v>
      </c>
      <c r="I2493" s="4" t="s">
        <v>30</v>
      </c>
      <c r="J2493" s="4" t="s">
        <v>5611</v>
      </c>
      <c r="K2493" s="4" t="s">
        <v>48</v>
      </c>
      <c r="L2493" s="7">
        <v>92553.0</v>
      </c>
      <c r="M2493" s="4" t="s">
        <v>49</v>
      </c>
      <c r="N2493" s="4" t="s">
        <v>3779</v>
      </c>
      <c r="O2493" s="4" t="s">
        <v>35</v>
      </c>
      <c r="P2493" s="4" t="s">
        <v>121</v>
      </c>
      <c r="Q2493" s="4" t="s">
        <v>3780</v>
      </c>
      <c r="R2493" s="9">
        <v>842.72</v>
      </c>
      <c r="S2493" s="7">
        <v>8.0</v>
      </c>
      <c r="T2493" s="7">
        <v>0.0</v>
      </c>
      <c r="U2493" s="7">
        <v>202.2528</v>
      </c>
      <c r="V2493" s="10" t="str">
        <f t="shared" si="1"/>
        <v>2016-12</v>
      </c>
    </row>
    <row r="2494">
      <c r="A2494" s="7">
        <v>2493.0</v>
      </c>
      <c r="B2494" s="4" t="s">
        <v>5610</v>
      </c>
      <c r="C2494" s="8">
        <v>42726.0</v>
      </c>
      <c r="D2494" s="8">
        <v>42732.0</v>
      </c>
      <c r="E2494" s="4" t="s">
        <v>26</v>
      </c>
      <c r="F2494" s="4" t="s">
        <v>1689</v>
      </c>
      <c r="G2494" s="4" t="s">
        <v>1690</v>
      </c>
      <c r="H2494" s="4" t="s">
        <v>46</v>
      </c>
      <c r="I2494" s="4" t="s">
        <v>30</v>
      </c>
      <c r="J2494" s="4" t="s">
        <v>5611</v>
      </c>
      <c r="K2494" s="4" t="s">
        <v>48</v>
      </c>
      <c r="L2494" s="7">
        <v>92553.0</v>
      </c>
      <c r="M2494" s="4" t="s">
        <v>49</v>
      </c>
      <c r="N2494" s="4" t="s">
        <v>4954</v>
      </c>
      <c r="O2494" s="4" t="s">
        <v>35</v>
      </c>
      <c r="P2494" s="4" t="s">
        <v>121</v>
      </c>
      <c r="Q2494" s="4" t="s">
        <v>4955</v>
      </c>
      <c r="R2494" s="9">
        <v>41.96</v>
      </c>
      <c r="S2494" s="7">
        <v>2.0</v>
      </c>
      <c r="T2494" s="7">
        <v>0.0</v>
      </c>
      <c r="U2494" s="7">
        <v>10.9096</v>
      </c>
      <c r="V2494" s="10" t="str">
        <f t="shared" si="1"/>
        <v>2016-12</v>
      </c>
    </row>
    <row r="2495">
      <c r="A2495" s="7">
        <v>2494.0</v>
      </c>
      <c r="B2495" s="4" t="s">
        <v>5612</v>
      </c>
      <c r="C2495" s="8">
        <v>42727.0</v>
      </c>
      <c r="D2495" s="8">
        <v>42729.0</v>
      </c>
      <c r="E2495" s="4" t="s">
        <v>98</v>
      </c>
      <c r="F2495" s="4" t="s">
        <v>1411</v>
      </c>
      <c r="G2495" s="4" t="s">
        <v>1412</v>
      </c>
      <c r="H2495" s="4" t="s">
        <v>46</v>
      </c>
      <c r="I2495" s="4" t="s">
        <v>30</v>
      </c>
      <c r="J2495" s="4" t="s">
        <v>178</v>
      </c>
      <c r="K2495" s="4" t="s">
        <v>429</v>
      </c>
      <c r="L2495" s="7">
        <v>22153.0</v>
      </c>
      <c r="M2495" s="4" t="s">
        <v>83</v>
      </c>
      <c r="N2495" s="4" t="s">
        <v>4068</v>
      </c>
      <c r="O2495" s="4" t="s">
        <v>35</v>
      </c>
      <c r="P2495" s="4" t="s">
        <v>121</v>
      </c>
      <c r="Q2495" s="4" t="s">
        <v>4069</v>
      </c>
      <c r="R2495" s="9">
        <v>413.866921401194</v>
      </c>
      <c r="S2495" s="7">
        <v>6.0</v>
      </c>
      <c r="T2495" s="7">
        <v>0.0</v>
      </c>
      <c r="U2495" s="7">
        <v>120.021407206346</v>
      </c>
      <c r="V2495" s="10" t="str">
        <f t="shared" si="1"/>
        <v>2016-12</v>
      </c>
    </row>
    <row r="2496">
      <c r="A2496" s="7">
        <v>2495.0</v>
      </c>
      <c r="B2496" s="4" t="s">
        <v>5612</v>
      </c>
      <c r="C2496" s="8">
        <v>42727.0</v>
      </c>
      <c r="D2496" s="8">
        <v>42729.0</v>
      </c>
      <c r="E2496" s="4" t="s">
        <v>98</v>
      </c>
      <c r="F2496" s="4" t="s">
        <v>1411</v>
      </c>
      <c r="G2496" s="4" t="s">
        <v>1412</v>
      </c>
      <c r="H2496" s="4" t="s">
        <v>46</v>
      </c>
      <c r="I2496" s="4" t="s">
        <v>30</v>
      </c>
      <c r="J2496" s="4" t="s">
        <v>178</v>
      </c>
      <c r="K2496" s="4" t="s">
        <v>429</v>
      </c>
      <c r="L2496" s="7">
        <v>22153.0</v>
      </c>
      <c r="M2496" s="4" t="s">
        <v>83</v>
      </c>
      <c r="N2496" s="4" t="s">
        <v>4068</v>
      </c>
      <c r="O2496" s="4" t="s">
        <v>35</v>
      </c>
      <c r="P2496" s="4" t="s">
        <v>121</v>
      </c>
      <c r="Q2496" s="4" t="s">
        <v>4069</v>
      </c>
      <c r="R2496" s="9">
        <v>207.569524681779</v>
      </c>
      <c r="S2496" s="7">
        <v>3.0</v>
      </c>
      <c r="T2496" s="7">
        <v>0.0</v>
      </c>
      <c r="U2496" s="7">
        <v>60.1951621577158</v>
      </c>
      <c r="V2496" s="10" t="str">
        <f t="shared" si="1"/>
        <v>2016-12</v>
      </c>
    </row>
    <row r="2497">
      <c r="A2497" s="7">
        <v>2496.0</v>
      </c>
      <c r="B2497" s="4" t="s">
        <v>5613</v>
      </c>
      <c r="C2497" s="8">
        <v>42727.0</v>
      </c>
      <c r="D2497" s="8">
        <v>42728.0</v>
      </c>
      <c r="E2497" s="4" t="s">
        <v>43</v>
      </c>
      <c r="F2497" s="4" t="s">
        <v>88</v>
      </c>
      <c r="G2497" s="4" t="s">
        <v>89</v>
      </c>
      <c r="H2497" s="4" t="s">
        <v>29</v>
      </c>
      <c r="I2497" s="4" t="s">
        <v>30</v>
      </c>
      <c r="J2497" s="4" t="s">
        <v>384</v>
      </c>
      <c r="K2497" s="4" t="s">
        <v>385</v>
      </c>
      <c r="L2497" s="7">
        <v>60623.0</v>
      </c>
      <c r="M2497" s="4" t="s">
        <v>59</v>
      </c>
      <c r="N2497" s="4" t="s">
        <v>1611</v>
      </c>
      <c r="O2497" s="4" t="s">
        <v>35</v>
      </c>
      <c r="P2497" s="4" t="s">
        <v>36</v>
      </c>
      <c r="Q2497" s="4" t="s">
        <v>1612</v>
      </c>
      <c r="R2497" s="9">
        <v>162.141466666667</v>
      </c>
      <c r="S2497" s="7">
        <v>2.0</v>
      </c>
      <c r="T2497" s="7">
        <v>0.3</v>
      </c>
      <c r="U2497" s="7">
        <v>-16.2141466666667</v>
      </c>
      <c r="V2497" s="10" t="str">
        <f t="shared" si="1"/>
        <v>2016-12</v>
      </c>
    </row>
    <row r="2498">
      <c r="A2498" s="7">
        <v>2497.0</v>
      </c>
      <c r="B2498" s="4" t="s">
        <v>5614</v>
      </c>
      <c r="C2498" s="8">
        <v>42727.0</v>
      </c>
      <c r="D2498" s="8">
        <v>42733.0</v>
      </c>
      <c r="E2498" s="4" t="s">
        <v>26</v>
      </c>
      <c r="F2498" s="4" t="s">
        <v>3117</v>
      </c>
      <c r="G2498" s="4" t="s">
        <v>3118</v>
      </c>
      <c r="H2498" s="4" t="s">
        <v>29</v>
      </c>
      <c r="I2498" s="4" t="s">
        <v>30</v>
      </c>
      <c r="J2498" s="4" t="s">
        <v>4209</v>
      </c>
      <c r="K2498" s="4" t="s">
        <v>884</v>
      </c>
      <c r="L2498" s="7">
        <v>49505.0</v>
      </c>
      <c r="M2498" s="4" t="s">
        <v>59</v>
      </c>
      <c r="N2498" s="4" t="s">
        <v>691</v>
      </c>
      <c r="O2498" s="4" t="s">
        <v>51</v>
      </c>
      <c r="P2498" s="4" t="s">
        <v>272</v>
      </c>
      <c r="Q2498" s="4" t="s">
        <v>692</v>
      </c>
      <c r="R2498" s="9">
        <v>28.5008024691358</v>
      </c>
      <c r="S2498" s="7">
        <v>7.0</v>
      </c>
      <c r="T2498" s="7">
        <v>0.0</v>
      </c>
      <c r="U2498" s="7">
        <v>13.3953771604938</v>
      </c>
      <c r="V2498" s="10" t="str">
        <f t="shared" si="1"/>
        <v>2016-12</v>
      </c>
    </row>
    <row r="2499">
      <c r="A2499" s="7">
        <v>2498.0</v>
      </c>
      <c r="B2499" s="4" t="s">
        <v>5615</v>
      </c>
      <c r="C2499" s="8">
        <v>42727.0</v>
      </c>
      <c r="D2499" s="8">
        <v>42732.0</v>
      </c>
      <c r="E2499" s="4" t="s">
        <v>26</v>
      </c>
      <c r="F2499" s="4" t="s">
        <v>117</v>
      </c>
      <c r="G2499" s="4" t="s">
        <v>118</v>
      </c>
      <c r="H2499" s="4" t="s">
        <v>46</v>
      </c>
      <c r="I2499" s="4" t="s">
        <v>30</v>
      </c>
      <c r="J2499" s="4" t="s">
        <v>3153</v>
      </c>
      <c r="K2499" s="4" t="s">
        <v>157</v>
      </c>
      <c r="L2499" s="7">
        <v>43402.0</v>
      </c>
      <c r="M2499" s="4" t="s">
        <v>33</v>
      </c>
      <c r="N2499" s="4" t="s">
        <v>5420</v>
      </c>
      <c r="O2499" s="4" t="s">
        <v>51</v>
      </c>
      <c r="P2499" s="4" t="s">
        <v>76</v>
      </c>
      <c r="Q2499" s="4" t="s">
        <v>5421</v>
      </c>
      <c r="R2499" s="9">
        <v>6.36881111111111</v>
      </c>
      <c r="S2499" s="7">
        <v>3.0</v>
      </c>
      <c r="T2499" s="7">
        <v>0.7</v>
      </c>
      <c r="U2499" s="7">
        <v>-4.67046148148148</v>
      </c>
      <c r="V2499" s="10" t="str">
        <f t="shared" si="1"/>
        <v>2016-12</v>
      </c>
    </row>
    <row r="2500">
      <c r="A2500" s="7">
        <v>2499.0</v>
      </c>
      <c r="B2500" s="4" t="s">
        <v>5616</v>
      </c>
      <c r="C2500" s="8">
        <v>42727.0</v>
      </c>
      <c r="D2500" s="8">
        <v>42734.0</v>
      </c>
      <c r="E2500" s="4" t="s">
        <v>26</v>
      </c>
      <c r="F2500" s="4" t="s">
        <v>1005</v>
      </c>
      <c r="G2500" s="4" t="s">
        <v>1006</v>
      </c>
      <c r="H2500" s="4" t="s">
        <v>29</v>
      </c>
      <c r="I2500" s="4" t="s">
        <v>30</v>
      </c>
      <c r="J2500" s="4" t="s">
        <v>163</v>
      </c>
      <c r="K2500" s="4" t="s">
        <v>164</v>
      </c>
      <c r="L2500" s="7">
        <v>98103.0</v>
      </c>
      <c r="M2500" s="4" t="s">
        <v>49</v>
      </c>
      <c r="N2500" s="4" t="s">
        <v>5617</v>
      </c>
      <c r="O2500" s="4" t="s">
        <v>51</v>
      </c>
      <c r="P2500" s="4" t="s">
        <v>93</v>
      </c>
      <c r="Q2500" s="4" t="s">
        <v>5618</v>
      </c>
      <c r="R2500" s="9">
        <v>8.82</v>
      </c>
      <c r="S2500" s="7">
        <v>3.0</v>
      </c>
      <c r="T2500" s="7">
        <v>0.0</v>
      </c>
      <c r="U2500" s="7">
        <v>2.5578</v>
      </c>
      <c r="V2500" s="10" t="str">
        <f t="shared" si="1"/>
        <v>2016-12</v>
      </c>
    </row>
    <row r="2501">
      <c r="A2501" s="7">
        <v>2500.0</v>
      </c>
      <c r="B2501" s="4" t="s">
        <v>5616</v>
      </c>
      <c r="C2501" s="8">
        <v>42727.0</v>
      </c>
      <c r="D2501" s="8">
        <v>42734.0</v>
      </c>
      <c r="E2501" s="4" t="s">
        <v>26</v>
      </c>
      <c r="F2501" s="4" t="s">
        <v>1005</v>
      </c>
      <c r="G2501" s="4" t="s">
        <v>1006</v>
      </c>
      <c r="H2501" s="4" t="s">
        <v>29</v>
      </c>
      <c r="I2501" s="4" t="s">
        <v>30</v>
      </c>
      <c r="J2501" s="4" t="s">
        <v>163</v>
      </c>
      <c r="K2501" s="4" t="s">
        <v>164</v>
      </c>
      <c r="L2501" s="7">
        <v>98103.0</v>
      </c>
      <c r="M2501" s="4" t="s">
        <v>49</v>
      </c>
      <c r="N2501" s="4" t="s">
        <v>1247</v>
      </c>
      <c r="O2501" s="4" t="s">
        <v>51</v>
      </c>
      <c r="P2501" s="4" t="s">
        <v>124</v>
      </c>
      <c r="Q2501" s="4" t="s">
        <v>1248</v>
      </c>
      <c r="R2501" s="9">
        <v>37.94</v>
      </c>
      <c r="S2501" s="7">
        <v>2.0</v>
      </c>
      <c r="T2501" s="7">
        <v>0.0</v>
      </c>
      <c r="U2501" s="7">
        <v>18.2112</v>
      </c>
      <c r="V2501" s="10" t="str">
        <f t="shared" si="1"/>
        <v>2016-12</v>
      </c>
    </row>
    <row r="2502">
      <c r="A2502" s="7">
        <v>2501.0</v>
      </c>
      <c r="B2502" s="4" t="s">
        <v>5616</v>
      </c>
      <c r="C2502" s="8">
        <v>42727.0</v>
      </c>
      <c r="D2502" s="8">
        <v>42734.0</v>
      </c>
      <c r="E2502" s="4" t="s">
        <v>26</v>
      </c>
      <c r="F2502" s="4" t="s">
        <v>1005</v>
      </c>
      <c r="G2502" s="4" t="s">
        <v>1006</v>
      </c>
      <c r="H2502" s="4" t="s">
        <v>29</v>
      </c>
      <c r="I2502" s="4" t="s">
        <v>30</v>
      </c>
      <c r="J2502" s="4" t="s">
        <v>163</v>
      </c>
      <c r="K2502" s="4" t="s">
        <v>164</v>
      </c>
      <c r="L2502" s="7">
        <v>98103.0</v>
      </c>
      <c r="M2502" s="4" t="s">
        <v>49</v>
      </c>
      <c r="N2502" s="4" t="s">
        <v>5619</v>
      </c>
      <c r="O2502" s="4" t="s">
        <v>51</v>
      </c>
      <c r="P2502" s="4" t="s">
        <v>93</v>
      </c>
      <c r="Q2502" s="4" t="s">
        <v>5620</v>
      </c>
      <c r="R2502" s="9">
        <v>4.2</v>
      </c>
      <c r="S2502" s="7">
        <v>2.0</v>
      </c>
      <c r="T2502" s="7">
        <v>0.0</v>
      </c>
      <c r="U2502" s="7">
        <v>1.176</v>
      </c>
      <c r="V2502" s="10" t="str">
        <f t="shared" si="1"/>
        <v>2016-12</v>
      </c>
    </row>
    <row r="2503">
      <c r="A2503" s="7">
        <v>2502.0</v>
      </c>
      <c r="B2503" s="4" t="s">
        <v>5616</v>
      </c>
      <c r="C2503" s="8">
        <v>42727.0</v>
      </c>
      <c r="D2503" s="8">
        <v>42734.0</v>
      </c>
      <c r="E2503" s="4" t="s">
        <v>26</v>
      </c>
      <c r="F2503" s="4" t="s">
        <v>1005</v>
      </c>
      <c r="G2503" s="4" t="s">
        <v>1006</v>
      </c>
      <c r="H2503" s="4" t="s">
        <v>29</v>
      </c>
      <c r="I2503" s="4" t="s">
        <v>30</v>
      </c>
      <c r="J2503" s="4" t="s">
        <v>163</v>
      </c>
      <c r="K2503" s="4" t="s">
        <v>164</v>
      </c>
      <c r="L2503" s="7">
        <v>98103.0</v>
      </c>
      <c r="M2503" s="4" t="s">
        <v>49</v>
      </c>
      <c r="N2503" s="4" t="s">
        <v>3607</v>
      </c>
      <c r="O2503" s="4" t="s">
        <v>51</v>
      </c>
      <c r="P2503" s="4" t="s">
        <v>52</v>
      </c>
      <c r="Q2503" s="4" t="s">
        <v>3608</v>
      </c>
      <c r="R2503" s="9">
        <v>227.28</v>
      </c>
      <c r="S2503" s="7">
        <v>2.0</v>
      </c>
      <c r="T2503" s="7">
        <v>0.0</v>
      </c>
      <c r="U2503" s="7">
        <v>2.2728</v>
      </c>
      <c r="V2503" s="10" t="str">
        <f t="shared" si="1"/>
        <v>2016-12</v>
      </c>
    </row>
    <row r="2504">
      <c r="A2504" s="7">
        <v>2503.0</v>
      </c>
      <c r="B2504" s="4" t="s">
        <v>5616</v>
      </c>
      <c r="C2504" s="8">
        <v>42727.0</v>
      </c>
      <c r="D2504" s="8">
        <v>42734.0</v>
      </c>
      <c r="E2504" s="4" t="s">
        <v>26</v>
      </c>
      <c r="F2504" s="4" t="s">
        <v>1005</v>
      </c>
      <c r="G2504" s="4" t="s">
        <v>1006</v>
      </c>
      <c r="H2504" s="4" t="s">
        <v>29</v>
      </c>
      <c r="I2504" s="4" t="s">
        <v>30</v>
      </c>
      <c r="J2504" s="4" t="s">
        <v>163</v>
      </c>
      <c r="K2504" s="4" t="s">
        <v>164</v>
      </c>
      <c r="L2504" s="7">
        <v>98103.0</v>
      </c>
      <c r="M2504" s="4" t="s">
        <v>49</v>
      </c>
      <c r="N2504" s="4" t="s">
        <v>1570</v>
      </c>
      <c r="O2504" s="4" t="s">
        <v>51</v>
      </c>
      <c r="P2504" s="4" t="s">
        <v>124</v>
      </c>
      <c r="Q2504" s="4" t="s">
        <v>1571</v>
      </c>
      <c r="R2504" s="9">
        <v>47.9</v>
      </c>
      <c r="S2504" s="7">
        <v>1.0</v>
      </c>
      <c r="T2504" s="7">
        <v>0.0</v>
      </c>
      <c r="U2504" s="7">
        <v>22.992</v>
      </c>
      <c r="V2504" s="10" t="str">
        <f t="shared" si="1"/>
        <v>2016-12</v>
      </c>
    </row>
    <row r="2505">
      <c r="A2505" s="7">
        <v>2504.0</v>
      </c>
      <c r="B2505" s="4" t="s">
        <v>5616</v>
      </c>
      <c r="C2505" s="8">
        <v>42727.0</v>
      </c>
      <c r="D2505" s="8">
        <v>42734.0</v>
      </c>
      <c r="E2505" s="4" t="s">
        <v>26</v>
      </c>
      <c r="F2505" s="4" t="s">
        <v>1005</v>
      </c>
      <c r="G2505" s="4" t="s">
        <v>1006</v>
      </c>
      <c r="H2505" s="4" t="s">
        <v>29</v>
      </c>
      <c r="I2505" s="4" t="s">
        <v>30</v>
      </c>
      <c r="J2505" s="4" t="s">
        <v>163</v>
      </c>
      <c r="K2505" s="4" t="s">
        <v>164</v>
      </c>
      <c r="L2505" s="7">
        <v>98103.0</v>
      </c>
      <c r="M2505" s="4" t="s">
        <v>49</v>
      </c>
      <c r="N2505" s="4" t="s">
        <v>5621</v>
      </c>
      <c r="O2505" s="4" t="s">
        <v>51</v>
      </c>
      <c r="P2505" s="4" t="s">
        <v>205</v>
      </c>
      <c r="Q2505" s="4" t="s">
        <v>416</v>
      </c>
      <c r="R2505" s="9">
        <v>61.96</v>
      </c>
      <c r="S2505" s="7">
        <v>2.0</v>
      </c>
      <c r="T2505" s="7">
        <v>0.0</v>
      </c>
      <c r="U2505" s="7">
        <v>30.3604</v>
      </c>
      <c r="V2505" s="10" t="str">
        <f t="shared" si="1"/>
        <v>2016-12</v>
      </c>
    </row>
    <row r="2506">
      <c r="A2506" s="7">
        <v>2505.0</v>
      </c>
      <c r="B2506" s="4" t="s">
        <v>5616</v>
      </c>
      <c r="C2506" s="8">
        <v>42727.0</v>
      </c>
      <c r="D2506" s="8">
        <v>42734.0</v>
      </c>
      <c r="E2506" s="4" t="s">
        <v>26</v>
      </c>
      <c r="F2506" s="4" t="s">
        <v>1005</v>
      </c>
      <c r="G2506" s="4" t="s">
        <v>1006</v>
      </c>
      <c r="H2506" s="4" t="s">
        <v>29</v>
      </c>
      <c r="I2506" s="4" t="s">
        <v>30</v>
      </c>
      <c r="J2506" s="4" t="s">
        <v>163</v>
      </c>
      <c r="K2506" s="4" t="s">
        <v>164</v>
      </c>
      <c r="L2506" s="7">
        <v>98103.0</v>
      </c>
      <c r="M2506" s="4" t="s">
        <v>49</v>
      </c>
      <c r="N2506" s="4" t="s">
        <v>5037</v>
      </c>
      <c r="O2506" s="4" t="s">
        <v>51</v>
      </c>
      <c r="P2506" s="4" t="s">
        <v>52</v>
      </c>
      <c r="Q2506" s="4" t="s">
        <v>5038</v>
      </c>
      <c r="R2506" s="9">
        <v>1117.92</v>
      </c>
      <c r="S2506" s="7">
        <v>4.0</v>
      </c>
      <c r="T2506" s="7">
        <v>0.0</v>
      </c>
      <c r="U2506" s="7">
        <v>55.896</v>
      </c>
      <c r="V2506" s="10" t="str">
        <f t="shared" si="1"/>
        <v>2016-12</v>
      </c>
    </row>
    <row r="2507">
      <c r="A2507" s="7">
        <v>2506.0</v>
      </c>
      <c r="B2507" s="4" t="s">
        <v>5622</v>
      </c>
      <c r="C2507" s="8">
        <v>42727.0</v>
      </c>
      <c r="D2507" s="8">
        <v>42732.0</v>
      </c>
      <c r="E2507" s="4" t="s">
        <v>98</v>
      </c>
      <c r="F2507" s="4" t="s">
        <v>5623</v>
      </c>
      <c r="G2507" s="4" t="s">
        <v>5624</v>
      </c>
      <c r="H2507" s="4" t="s">
        <v>29</v>
      </c>
      <c r="I2507" s="4" t="s">
        <v>30</v>
      </c>
      <c r="J2507" s="4" t="s">
        <v>2199</v>
      </c>
      <c r="K2507" s="4" t="s">
        <v>2200</v>
      </c>
      <c r="L2507" s="7">
        <v>2886.0</v>
      </c>
      <c r="M2507" s="4" t="s">
        <v>33</v>
      </c>
      <c r="N2507" s="4" t="s">
        <v>1378</v>
      </c>
      <c r="O2507" s="4" t="s">
        <v>39</v>
      </c>
      <c r="P2507" s="4" t="s">
        <v>85</v>
      </c>
      <c r="Q2507" s="4" t="s">
        <v>1379</v>
      </c>
      <c r="R2507" s="9">
        <v>2293.78128395062</v>
      </c>
      <c r="S2507" s="7">
        <v>4.0</v>
      </c>
      <c r="T2507" s="7">
        <v>0.0</v>
      </c>
      <c r="U2507" s="7">
        <v>1032.20157777778</v>
      </c>
      <c r="V2507" s="10" t="str">
        <f t="shared" si="1"/>
        <v>2016-12</v>
      </c>
    </row>
    <row r="2508">
      <c r="A2508" s="7">
        <v>2507.0</v>
      </c>
      <c r="B2508" s="4" t="s">
        <v>5625</v>
      </c>
      <c r="C2508" s="8">
        <v>42727.0</v>
      </c>
      <c r="D2508" s="8">
        <v>42730.0</v>
      </c>
      <c r="E2508" s="4" t="s">
        <v>98</v>
      </c>
      <c r="F2508" s="4" t="s">
        <v>146</v>
      </c>
      <c r="G2508" s="4" t="s">
        <v>147</v>
      </c>
      <c r="H2508" s="4" t="s">
        <v>29</v>
      </c>
      <c r="I2508" s="4" t="s">
        <v>30</v>
      </c>
      <c r="J2508" s="4" t="s">
        <v>455</v>
      </c>
      <c r="K2508" s="4" t="s">
        <v>58</v>
      </c>
      <c r="L2508" s="7">
        <v>77041.0</v>
      </c>
      <c r="M2508" s="4" t="s">
        <v>59</v>
      </c>
      <c r="N2508" s="4" t="s">
        <v>2710</v>
      </c>
      <c r="O2508" s="4" t="s">
        <v>39</v>
      </c>
      <c r="P2508" s="4" t="s">
        <v>40</v>
      </c>
      <c r="Q2508" s="4" t="s">
        <v>2711</v>
      </c>
      <c r="R2508" s="9">
        <v>520.212474074074</v>
      </c>
      <c r="S2508" s="7">
        <v>3.0</v>
      </c>
      <c r="T2508" s="7">
        <v>0.2</v>
      </c>
      <c r="U2508" s="7">
        <v>45.5185914814815</v>
      </c>
      <c r="V2508" s="10" t="str">
        <f t="shared" si="1"/>
        <v>2016-12</v>
      </c>
    </row>
    <row r="2509">
      <c r="A2509" s="7">
        <v>2508.0</v>
      </c>
      <c r="B2509" s="4" t="s">
        <v>5625</v>
      </c>
      <c r="C2509" s="8">
        <v>42727.0</v>
      </c>
      <c r="D2509" s="8">
        <v>42730.0</v>
      </c>
      <c r="E2509" s="4" t="s">
        <v>98</v>
      </c>
      <c r="F2509" s="4" t="s">
        <v>146</v>
      </c>
      <c r="G2509" s="4" t="s">
        <v>147</v>
      </c>
      <c r="H2509" s="4" t="s">
        <v>29</v>
      </c>
      <c r="I2509" s="4" t="s">
        <v>30</v>
      </c>
      <c r="J2509" s="4" t="s">
        <v>455</v>
      </c>
      <c r="K2509" s="4" t="s">
        <v>58</v>
      </c>
      <c r="L2509" s="7">
        <v>77041.0</v>
      </c>
      <c r="M2509" s="4" t="s">
        <v>59</v>
      </c>
      <c r="N2509" s="4" t="s">
        <v>2994</v>
      </c>
      <c r="O2509" s="4" t="s">
        <v>51</v>
      </c>
      <c r="P2509" s="4" t="s">
        <v>297</v>
      </c>
      <c r="Q2509" s="4" t="s">
        <v>2995</v>
      </c>
      <c r="R2509" s="9">
        <v>52.024</v>
      </c>
      <c r="S2509" s="7">
        <v>9.0</v>
      </c>
      <c r="T2509" s="7">
        <v>0.2</v>
      </c>
      <c r="U2509" s="7">
        <v>16.9078</v>
      </c>
      <c r="V2509" s="10" t="str">
        <f t="shared" si="1"/>
        <v>2016-12</v>
      </c>
    </row>
    <row r="2510">
      <c r="A2510" s="7">
        <v>2509.0</v>
      </c>
      <c r="B2510" s="4" t="s">
        <v>5625</v>
      </c>
      <c r="C2510" s="8">
        <v>42727.0</v>
      </c>
      <c r="D2510" s="8">
        <v>42730.0</v>
      </c>
      <c r="E2510" s="4" t="s">
        <v>98</v>
      </c>
      <c r="F2510" s="4" t="s">
        <v>146</v>
      </c>
      <c r="G2510" s="4" t="s">
        <v>147</v>
      </c>
      <c r="H2510" s="4" t="s">
        <v>29</v>
      </c>
      <c r="I2510" s="4" t="s">
        <v>30</v>
      </c>
      <c r="J2510" s="4" t="s">
        <v>455</v>
      </c>
      <c r="K2510" s="4" t="s">
        <v>58</v>
      </c>
      <c r="L2510" s="7">
        <v>77041.0</v>
      </c>
      <c r="M2510" s="4" t="s">
        <v>59</v>
      </c>
      <c r="N2510" s="4" t="s">
        <v>3003</v>
      </c>
      <c r="O2510" s="4" t="s">
        <v>39</v>
      </c>
      <c r="P2510" s="4" t="s">
        <v>40</v>
      </c>
      <c r="Q2510" s="4" t="s">
        <v>3004</v>
      </c>
      <c r="R2510" s="9">
        <v>330.173481481482</v>
      </c>
      <c r="S2510" s="7">
        <v>3.0</v>
      </c>
      <c r="T2510" s="7">
        <v>0.2</v>
      </c>
      <c r="U2510" s="7">
        <v>41.2716851851852</v>
      </c>
      <c r="V2510" s="10" t="str">
        <f t="shared" si="1"/>
        <v>2016-12</v>
      </c>
    </row>
    <row r="2511">
      <c r="A2511" s="7">
        <v>2510.0</v>
      </c>
      <c r="B2511" s="4" t="s">
        <v>5625</v>
      </c>
      <c r="C2511" s="8">
        <v>42727.0</v>
      </c>
      <c r="D2511" s="8">
        <v>42730.0</v>
      </c>
      <c r="E2511" s="4" t="s">
        <v>98</v>
      </c>
      <c r="F2511" s="4" t="s">
        <v>146</v>
      </c>
      <c r="G2511" s="4" t="s">
        <v>147</v>
      </c>
      <c r="H2511" s="4" t="s">
        <v>29</v>
      </c>
      <c r="I2511" s="4" t="s">
        <v>30</v>
      </c>
      <c r="J2511" s="4" t="s">
        <v>455</v>
      </c>
      <c r="K2511" s="4" t="s">
        <v>58</v>
      </c>
      <c r="L2511" s="7">
        <v>77041.0</v>
      </c>
      <c r="M2511" s="4" t="s">
        <v>59</v>
      </c>
      <c r="N2511" s="4" t="s">
        <v>5626</v>
      </c>
      <c r="O2511" s="4" t="s">
        <v>39</v>
      </c>
      <c r="P2511" s="4" t="s">
        <v>40</v>
      </c>
      <c r="Q2511" s="4" t="s">
        <v>5627</v>
      </c>
      <c r="R2511" s="9">
        <v>151.254962962963</v>
      </c>
      <c r="S2511" s="7">
        <v>3.0</v>
      </c>
      <c r="T2511" s="7">
        <v>0.2</v>
      </c>
      <c r="U2511" s="7">
        <v>17.0161833333333</v>
      </c>
      <c r="V2511" s="10" t="str">
        <f t="shared" si="1"/>
        <v>2016-12</v>
      </c>
    </row>
    <row r="2512">
      <c r="A2512" s="7">
        <v>2511.0</v>
      </c>
      <c r="B2512" s="4" t="s">
        <v>5625</v>
      </c>
      <c r="C2512" s="8">
        <v>42727.0</v>
      </c>
      <c r="D2512" s="8">
        <v>42730.0</v>
      </c>
      <c r="E2512" s="4" t="s">
        <v>98</v>
      </c>
      <c r="F2512" s="4" t="s">
        <v>146</v>
      </c>
      <c r="G2512" s="4" t="s">
        <v>147</v>
      </c>
      <c r="H2512" s="4" t="s">
        <v>29</v>
      </c>
      <c r="I2512" s="4" t="s">
        <v>30</v>
      </c>
      <c r="J2512" s="4" t="s">
        <v>455</v>
      </c>
      <c r="K2512" s="4" t="s">
        <v>58</v>
      </c>
      <c r="L2512" s="7">
        <v>77041.0</v>
      </c>
      <c r="M2512" s="4" t="s">
        <v>59</v>
      </c>
      <c r="N2512" s="4" t="s">
        <v>1601</v>
      </c>
      <c r="O2512" s="4" t="s">
        <v>35</v>
      </c>
      <c r="P2512" s="4" t="s">
        <v>121</v>
      </c>
      <c r="Q2512" s="4" t="s">
        <v>1602</v>
      </c>
      <c r="R2512" s="9">
        <v>2.67001481481481</v>
      </c>
      <c r="S2512" s="7">
        <v>2.0</v>
      </c>
      <c r="T2512" s="7">
        <v>0.6</v>
      </c>
      <c r="U2512" s="7">
        <v>-0.867754814814815</v>
      </c>
      <c r="V2512" s="10" t="str">
        <f t="shared" si="1"/>
        <v>2016-12</v>
      </c>
    </row>
    <row r="2513">
      <c r="A2513" s="7">
        <v>2512.0</v>
      </c>
      <c r="B2513" s="4" t="s">
        <v>5628</v>
      </c>
      <c r="C2513" s="8">
        <v>42727.0</v>
      </c>
      <c r="D2513" s="8">
        <v>42732.0</v>
      </c>
      <c r="E2513" s="4" t="s">
        <v>26</v>
      </c>
      <c r="F2513" s="4" t="s">
        <v>2526</v>
      </c>
      <c r="G2513" s="4" t="s">
        <v>2527</v>
      </c>
      <c r="H2513" s="4" t="s">
        <v>112</v>
      </c>
      <c r="I2513" s="4" t="s">
        <v>30</v>
      </c>
      <c r="J2513" s="4" t="s">
        <v>90</v>
      </c>
      <c r="K2513" s="4" t="s">
        <v>91</v>
      </c>
      <c r="L2513" s="7">
        <v>19143.0</v>
      </c>
      <c r="M2513" s="4" t="s">
        <v>33</v>
      </c>
      <c r="N2513" s="4" t="s">
        <v>4764</v>
      </c>
      <c r="O2513" s="4" t="s">
        <v>51</v>
      </c>
      <c r="P2513" s="4" t="s">
        <v>124</v>
      </c>
      <c r="Q2513" s="4" t="s">
        <v>5629</v>
      </c>
      <c r="R2513" s="9">
        <v>9.13860740740741</v>
      </c>
      <c r="S2513" s="7">
        <v>2.0</v>
      </c>
      <c r="T2513" s="7">
        <v>0.2</v>
      </c>
      <c r="U2513" s="7">
        <v>3.08428</v>
      </c>
      <c r="V2513" s="10" t="str">
        <f t="shared" si="1"/>
        <v>2016-12</v>
      </c>
    </row>
    <row r="2514">
      <c r="A2514" s="7">
        <v>2513.0</v>
      </c>
      <c r="B2514" s="4" t="s">
        <v>5628</v>
      </c>
      <c r="C2514" s="8">
        <v>42727.0</v>
      </c>
      <c r="D2514" s="8">
        <v>42732.0</v>
      </c>
      <c r="E2514" s="4" t="s">
        <v>26</v>
      </c>
      <c r="F2514" s="4" t="s">
        <v>2526</v>
      </c>
      <c r="G2514" s="4" t="s">
        <v>2527</v>
      </c>
      <c r="H2514" s="4" t="s">
        <v>112</v>
      </c>
      <c r="I2514" s="4" t="s">
        <v>30</v>
      </c>
      <c r="J2514" s="4" t="s">
        <v>90</v>
      </c>
      <c r="K2514" s="4" t="s">
        <v>91</v>
      </c>
      <c r="L2514" s="7">
        <v>19143.0</v>
      </c>
      <c r="M2514" s="4" t="s">
        <v>33</v>
      </c>
      <c r="N2514" s="4" t="s">
        <v>5630</v>
      </c>
      <c r="O2514" s="4" t="s">
        <v>39</v>
      </c>
      <c r="P2514" s="4" t="s">
        <v>40</v>
      </c>
      <c r="Q2514" s="4" t="s">
        <v>5631</v>
      </c>
      <c r="R2514" s="9">
        <v>1720.33596296296</v>
      </c>
      <c r="S2514" s="7">
        <v>5.0</v>
      </c>
      <c r="T2514" s="7">
        <v>0.4</v>
      </c>
      <c r="U2514" s="7">
        <v>-430.083990740741</v>
      </c>
      <c r="V2514" s="10" t="str">
        <f t="shared" si="1"/>
        <v>2016-12</v>
      </c>
    </row>
    <row r="2515">
      <c r="A2515" s="7">
        <v>2514.0</v>
      </c>
      <c r="B2515" s="4" t="s">
        <v>5632</v>
      </c>
      <c r="C2515" s="8">
        <v>42728.0</v>
      </c>
      <c r="D2515" s="8">
        <v>42732.0</v>
      </c>
      <c r="E2515" s="4" t="s">
        <v>98</v>
      </c>
      <c r="F2515" s="4" t="s">
        <v>1547</v>
      </c>
      <c r="G2515" s="4" t="s">
        <v>1548</v>
      </c>
      <c r="H2515" s="4" t="s">
        <v>112</v>
      </c>
      <c r="I2515" s="4" t="s">
        <v>30</v>
      </c>
      <c r="J2515" s="4" t="s">
        <v>81</v>
      </c>
      <c r="K2515" s="4" t="s">
        <v>82</v>
      </c>
      <c r="L2515" s="7">
        <v>28205.0</v>
      </c>
      <c r="M2515" s="4" t="s">
        <v>83</v>
      </c>
      <c r="N2515" s="4" t="s">
        <v>5633</v>
      </c>
      <c r="O2515" s="4" t="s">
        <v>51</v>
      </c>
      <c r="P2515" s="4" t="s">
        <v>76</v>
      </c>
      <c r="Q2515" s="4" t="s">
        <v>5634</v>
      </c>
      <c r="R2515" s="9">
        <v>19.949222541267</v>
      </c>
      <c r="S2515" s="7">
        <v>3.0</v>
      </c>
      <c r="T2515" s="7">
        <v>0.7</v>
      </c>
      <c r="U2515" s="7">
        <v>-14.6294298635958</v>
      </c>
      <c r="V2515" s="10" t="str">
        <f t="shared" si="1"/>
        <v>2016-12</v>
      </c>
    </row>
    <row r="2516">
      <c r="A2516" s="7">
        <v>2515.0</v>
      </c>
      <c r="B2516" s="4" t="s">
        <v>5632</v>
      </c>
      <c r="C2516" s="8">
        <v>42728.0</v>
      </c>
      <c r="D2516" s="8">
        <v>42732.0</v>
      </c>
      <c r="E2516" s="4" t="s">
        <v>98</v>
      </c>
      <c r="F2516" s="4" t="s">
        <v>1547</v>
      </c>
      <c r="G2516" s="4" t="s">
        <v>1548</v>
      </c>
      <c r="H2516" s="4" t="s">
        <v>112</v>
      </c>
      <c r="I2516" s="4" t="s">
        <v>30</v>
      </c>
      <c r="J2516" s="4" t="s">
        <v>81</v>
      </c>
      <c r="K2516" s="4" t="s">
        <v>82</v>
      </c>
      <c r="L2516" s="7">
        <v>28205.0</v>
      </c>
      <c r="M2516" s="4" t="s">
        <v>83</v>
      </c>
      <c r="N2516" s="4" t="s">
        <v>561</v>
      </c>
      <c r="O2516" s="4" t="s">
        <v>51</v>
      </c>
      <c r="P2516" s="4" t="s">
        <v>52</v>
      </c>
      <c r="Q2516" s="4" t="s">
        <v>562</v>
      </c>
      <c r="R2516" s="9">
        <v>389.871254952289</v>
      </c>
      <c r="S2516" s="7">
        <v>3.0</v>
      </c>
      <c r="T2516" s="7">
        <v>0.2</v>
      </c>
      <c r="U2516" s="7">
        <v>-34.1137348083252</v>
      </c>
      <c r="V2516" s="10" t="str">
        <f t="shared" si="1"/>
        <v>2016-12</v>
      </c>
    </row>
    <row r="2517">
      <c r="A2517" s="7">
        <v>2516.0</v>
      </c>
      <c r="B2517" s="4" t="s">
        <v>5632</v>
      </c>
      <c r="C2517" s="8">
        <v>42728.0</v>
      </c>
      <c r="D2517" s="8">
        <v>42732.0</v>
      </c>
      <c r="E2517" s="4" t="s">
        <v>98</v>
      </c>
      <c r="F2517" s="4" t="s">
        <v>1547</v>
      </c>
      <c r="G2517" s="4" t="s">
        <v>1548</v>
      </c>
      <c r="H2517" s="4" t="s">
        <v>112</v>
      </c>
      <c r="I2517" s="4" t="s">
        <v>30</v>
      </c>
      <c r="J2517" s="4" t="s">
        <v>81</v>
      </c>
      <c r="K2517" s="4" t="s">
        <v>82</v>
      </c>
      <c r="L2517" s="7">
        <v>28205.0</v>
      </c>
      <c r="M2517" s="4" t="s">
        <v>83</v>
      </c>
      <c r="N2517" s="4" t="s">
        <v>891</v>
      </c>
      <c r="O2517" s="4" t="s">
        <v>39</v>
      </c>
      <c r="P2517" s="4" t="s">
        <v>61</v>
      </c>
      <c r="Q2517" s="4" t="s">
        <v>892</v>
      </c>
      <c r="R2517" s="9">
        <v>185.065465085499</v>
      </c>
      <c r="S2517" s="7">
        <v>8.0</v>
      </c>
      <c r="T2517" s="7">
        <v>0.2</v>
      </c>
      <c r="U2517" s="7">
        <v>55.5196395256495</v>
      </c>
      <c r="V2517" s="10" t="str">
        <f t="shared" si="1"/>
        <v>2016-12</v>
      </c>
    </row>
    <row r="2518">
      <c r="A2518" s="7">
        <v>2517.0</v>
      </c>
      <c r="B2518" s="4" t="s">
        <v>5635</v>
      </c>
      <c r="C2518" s="8">
        <v>42728.0</v>
      </c>
      <c r="D2518" s="8">
        <v>42729.0</v>
      </c>
      <c r="E2518" s="4" t="s">
        <v>43</v>
      </c>
      <c r="F2518" s="4" t="s">
        <v>658</v>
      </c>
      <c r="G2518" s="4" t="s">
        <v>659</v>
      </c>
      <c r="H2518" s="4" t="s">
        <v>29</v>
      </c>
      <c r="I2518" s="4" t="s">
        <v>30</v>
      </c>
      <c r="J2518" s="4" t="s">
        <v>163</v>
      </c>
      <c r="K2518" s="4" t="s">
        <v>164</v>
      </c>
      <c r="L2518" s="7">
        <v>98103.0</v>
      </c>
      <c r="M2518" s="4" t="s">
        <v>49</v>
      </c>
      <c r="N2518" s="4" t="s">
        <v>1979</v>
      </c>
      <c r="O2518" s="4" t="s">
        <v>51</v>
      </c>
      <c r="P2518" s="4" t="s">
        <v>124</v>
      </c>
      <c r="Q2518" s="4" t="s">
        <v>1980</v>
      </c>
      <c r="R2518" s="9">
        <v>33.4</v>
      </c>
      <c r="S2518" s="7">
        <v>5.0</v>
      </c>
      <c r="T2518" s="7">
        <v>0.0</v>
      </c>
      <c r="U2518" s="7">
        <v>16.032</v>
      </c>
      <c r="V2518" s="10" t="str">
        <f t="shared" si="1"/>
        <v>2016-12</v>
      </c>
    </row>
    <row r="2519">
      <c r="A2519" s="7">
        <v>2518.0</v>
      </c>
      <c r="B2519" s="4" t="s">
        <v>5636</v>
      </c>
      <c r="C2519" s="8">
        <v>42728.0</v>
      </c>
      <c r="D2519" s="8">
        <v>42732.0</v>
      </c>
      <c r="E2519" s="4" t="s">
        <v>26</v>
      </c>
      <c r="F2519" s="4" t="s">
        <v>1609</v>
      </c>
      <c r="G2519" s="4" t="s">
        <v>1610</v>
      </c>
      <c r="H2519" s="4" t="s">
        <v>46</v>
      </c>
      <c r="I2519" s="4" t="s">
        <v>30</v>
      </c>
      <c r="J2519" s="4" t="s">
        <v>222</v>
      </c>
      <c r="K2519" s="4" t="s">
        <v>223</v>
      </c>
      <c r="L2519" s="7">
        <v>10035.0</v>
      </c>
      <c r="M2519" s="4" t="s">
        <v>33</v>
      </c>
      <c r="N2519" s="4" t="s">
        <v>5637</v>
      </c>
      <c r="O2519" s="4" t="s">
        <v>35</v>
      </c>
      <c r="P2519" s="4" t="s">
        <v>121</v>
      </c>
      <c r="Q2519" s="4" t="s">
        <v>5638</v>
      </c>
      <c r="R2519" s="9">
        <v>917.355259259259</v>
      </c>
      <c r="S2519" s="7">
        <v>9.0</v>
      </c>
      <c r="T2519" s="7">
        <v>0.0</v>
      </c>
      <c r="U2519" s="7">
        <v>238.512367407407</v>
      </c>
      <c r="V2519" s="10" t="str">
        <f t="shared" si="1"/>
        <v>2016-12</v>
      </c>
    </row>
    <row r="2520">
      <c r="A2520" s="7">
        <v>2519.0</v>
      </c>
      <c r="B2520" s="4" t="s">
        <v>5639</v>
      </c>
      <c r="C2520" s="8">
        <v>42728.0</v>
      </c>
      <c r="D2520" s="8">
        <v>42731.0</v>
      </c>
      <c r="E2520" s="4" t="s">
        <v>98</v>
      </c>
      <c r="F2520" s="4" t="s">
        <v>3601</v>
      </c>
      <c r="G2520" s="4" t="s">
        <v>3602</v>
      </c>
      <c r="H2520" s="4" t="s">
        <v>29</v>
      </c>
      <c r="I2520" s="4" t="s">
        <v>30</v>
      </c>
      <c r="J2520" s="4" t="s">
        <v>222</v>
      </c>
      <c r="K2520" s="4" t="s">
        <v>223</v>
      </c>
      <c r="L2520" s="7">
        <v>10009.0</v>
      </c>
      <c r="M2520" s="4" t="s">
        <v>33</v>
      </c>
      <c r="N2520" s="4" t="s">
        <v>5640</v>
      </c>
      <c r="O2520" s="4" t="s">
        <v>39</v>
      </c>
      <c r="P2520" s="4" t="s">
        <v>40</v>
      </c>
      <c r="Q2520" s="4" t="s">
        <v>5641</v>
      </c>
      <c r="R2520" s="9">
        <v>227.135950617284</v>
      </c>
      <c r="S2520" s="7">
        <v>3.0</v>
      </c>
      <c r="T2520" s="7">
        <v>0.0</v>
      </c>
      <c r="U2520" s="7">
        <v>61.3267066666667</v>
      </c>
      <c r="V2520" s="10" t="str">
        <f t="shared" si="1"/>
        <v>2016-12</v>
      </c>
    </row>
    <row r="2521">
      <c r="A2521" s="7">
        <v>2520.0</v>
      </c>
      <c r="B2521" s="4" t="s">
        <v>5642</v>
      </c>
      <c r="C2521" s="8">
        <v>42728.0</v>
      </c>
      <c r="D2521" s="8">
        <v>42734.0</v>
      </c>
      <c r="E2521" s="4" t="s">
        <v>26</v>
      </c>
      <c r="F2521" s="4" t="s">
        <v>5643</v>
      </c>
      <c r="G2521" s="4" t="s">
        <v>5644</v>
      </c>
      <c r="H2521" s="4" t="s">
        <v>46</v>
      </c>
      <c r="I2521" s="4" t="s">
        <v>30</v>
      </c>
      <c r="J2521" s="4" t="s">
        <v>2978</v>
      </c>
      <c r="K2521" s="4" t="s">
        <v>48</v>
      </c>
      <c r="L2521" s="7">
        <v>95123.0</v>
      </c>
      <c r="M2521" s="4" t="s">
        <v>49</v>
      </c>
      <c r="N2521" s="4" t="s">
        <v>5645</v>
      </c>
      <c r="O2521" s="4" t="s">
        <v>35</v>
      </c>
      <c r="P2521" s="4" t="s">
        <v>121</v>
      </c>
      <c r="Q2521" s="4" t="s">
        <v>5646</v>
      </c>
      <c r="R2521" s="9">
        <v>43.96</v>
      </c>
      <c r="S2521" s="7">
        <v>7.0</v>
      </c>
      <c r="T2521" s="7">
        <v>0.0</v>
      </c>
      <c r="U2521" s="7">
        <v>18.4632</v>
      </c>
      <c r="V2521" s="10" t="str">
        <f t="shared" si="1"/>
        <v>2016-12</v>
      </c>
    </row>
    <row r="2522">
      <c r="A2522" s="7">
        <v>2521.0</v>
      </c>
      <c r="B2522" s="4" t="s">
        <v>5642</v>
      </c>
      <c r="C2522" s="8">
        <v>42728.0</v>
      </c>
      <c r="D2522" s="8">
        <v>42734.0</v>
      </c>
      <c r="E2522" s="4" t="s">
        <v>26</v>
      </c>
      <c r="F2522" s="4" t="s">
        <v>5643</v>
      </c>
      <c r="G2522" s="4" t="s">
        <v>5644</v>
      </c>
      <c r="H2522" s="4" t="s">
        <v>46</v>
      </c>
      <c r="I2522" s="4" t="s">
        <v>30</v>
      </c>
      <c r="J2522" s="4" t="s">
        <v>2978</v>
      </c>
      <c r="K2522" s="4" t="s">
        <v>48</v>
      </c>
      <c r="L2522" s="7">
        <v>95123.0</v>
      </c>
      <c r="M2522" s="4" t="s">
        <v>49</v>
      </c>
      <c r="N2522" s="4" t="s">
        <v>5027</v>
      </c>
      <c r="O2522" s="4" t="s">
        <v>51</v>
      </c>
      <c r="P2522" s="4" t="s">
        <v>205</v>
      </c>
      <c r="Q2522" s="4" t="s">
        <v>416</v>
      </c>
      <c r="R2522" s="9">
        <v>39.76</v>
      </c>
      <c r="S2522" s="7">
        <v>7.0</v>
      </c>
      <c r="T2522" s="7">
        <v>0.0</v>
      </c>
      <c r="U2522" s="7">
        <v>18.6872</v>
      </c>
      <c r="V2522" s="10" t="str">
        <f t="shared" si="1"/>
        <v>2016-12</v>
      </c>
    </row>
    <row r="2523">
      <c r="A2523" s="7">
        <v>2522.0</v>
      </c>
      <c r="B2523" s="4" t="s">
        <v>5647</v>
      </c>
      <c r="C2523" s="8">
        <v>42729.0</v>
      </c>
      <c r="D2523" s="8">
        <v>42732.0</v>
      </c>
      <c r="E2523" s="4" t="s">
        <v>43</v>
      </c>
      <c r="F2523" s="4" t="s">
        <v>1736</v>
      </c>
      <c r="G2523" s="4" t="s">
        <v>1737</v>
      </c>
      <c r="H2523" s="4" t="s">
        <v>29</v>
      </c>
      <c r="I2523" s="4" t="s">
        <v>30</v>
      </c>
      <c r="J2523" s="4" t="s">
        <v>47</v>
      </c>
      <c r="K2523" s="4" t="s">
        <v>48</v>
      </c>
      <c r="L2523" s="7">
        <v>90049.0</v>
      </c>
      <c r="M2523" s="4" t="s">
        <v>49</v>
      </c>
      <c r="N2523" s="4" t="s">
        <v>5648</v>
      </c>
      <c r="O2523" s="4" t="s">
        <v>39</v>
      </c>
      <c r="P2523" s="4" t="s">
        <v>40</v>
      </c>
      <c r="Q2523" s="4" t="s">
        <v>5649</v>
      </c>
      <c r="R2523" s="9">
        <v>2575.944</v>
      </c>
      <c r="S2523" s="7">
        <v>7.0</v>
      </c>
      <c r="T2523" s="7">
        <v>0.2</v>
      </c>
      <c r="U2523" s="7">
        <v>257.5944</v>
      </c>
      <c r="V2523" s="10" t="str">
        <f t="shared" si="1"/>
        <v>2016-12</v>
      </c>
    </row>
    <row r="2524">
      <c r="A2524" s="7">
        <v>2523.0</v>
      </c>
      <c r="B2524" s="4" t="s">
        <v>5647</v>
      </c>
      <c r="C2524" s="8">
        <v>42729.0</v>
      </c>
      <c r="D2524" s="8">
        <v>42732.0</v>
      </c>
      <c r="E2524" s="4" t="s">
        <v>43</v>
      </c>
      <c r="F2524" s="4" t="s">
        <v>1736</v>
      </c>
      <c r="G2524" s="4" t="s">
        <v>1737</v>
      </c>
      <c r="H2524" s="4" t="s">
        <v>29</v>
      </c>
      <c r="I2524" s="4" t="s">
        <v>30</v>
      </c>
      <c r="J2524" s="4" t="s">
        <v>47</v>
      </c>
      <c r="K2524" s="4" t="s">
        <v>48</v>
      </c>
      <c r="L2524" s="7">
        <v>90049.0</v>
      </c>
      <c r="M2524" s="4" t="s">
        <v>49</v>
      </c>
      <c r="N2524" s="4" t="s">
        <v>1139</v>
      </c>
      <c r="O2524" s="4" t="s">
        <v>51</v>
      </c>
      <c r="P2524" s="4" t="s">
        <v>124</v>
      </c>
      <c r="Q2524" s="4" t="s">
        <v>1140</v>
      </c>
      <c r="R2524" s="9">
        <v>45.36</v>
      </c>
      <c r="S2524" s="7">
        <v>7.0</v>
      </c>
      <c r="T2524" s="7">
        <v>0.0</v>
      </c>
      <c r="U2524" s="7">
        <v>21.7728</v>
      </c>
      <c r="V2524" s="10" t="str">
        <f t="shared" si="1"/>
        <v>2016-12</v>
      </c>
    </row>
    <row r="2525">
      <c r="A2525" s="7">
        <v>2524.0</v>
      </c>
      <c r="B2525" s="4" t="s">
        <v>5647</v>
      </c>
      <c r="C2525" s="8">
        <v>42729.0</v>
      </c>
      <c r="D2525" s="8">
        <v>42732.0</v>
      </c>
      <c r="E2525" s="4" t="s">
        <v>43</v>
      </c>
      <c r="F2525" s="4" t="s">
        <v>1736</v>
      </c>
      <c r="G2525" s="4" t="s">
        <v>1737</v>
      </c>
      <c r="H2525" s="4" t="s">
        <v>29</v>
      </c>
      <c r="I2525" s="4" t="s">
        <v>30</v>
      </c>
      <c r="J2525" s="4" t="s">
        <v>47</v>
      </c>
      <c r="K2525" s="4" t="s">
        <v>48</v>
      </c>
      <c r="L2525" s="7">
        <v>90049.0</v>
      </c>
      <c r="M2525" s="4" t="s">
        <v>49</v>
      </c>
      <c r="N2525" s="4" t="s">
        <v>1983</v>
      </c>
      <c r="O2525" s="4" t="s">
        <v>39</v>
      </c>
      <c r="P2525" s="4" t="s">
        <v>61</v>
      </c>
      <c r="Q2525" s="4" t="s">
        <v>1984</v>
      </c>
      <c r="R2525" s="9">
        <v>254.24</v>
      </c>
      <c r="S2525" s="7">
        <v>7.0</v>
      </c>
      <c r="T2525" s="7">
        <v>0.0</v>
      </c>
      <c r="U2525" s="7">
        <v>76.272</v>
      </c>
      <c r="V2525" s="10" t="str">
        <f t="shared" si="1"/>
        <v>2016-12</v>
      </c>
    </row>
    <row r="2526">
      <c r="A2526" s="7">
        <v>2525.0</v>
      </c>
      <c r="B2526" s="4" t="s">
        <v>5650</v>
      </c>
      <c r="C2526" s="8">
        <v>42729.0</v>
      </c>
      <c r="D2526" s="8">
        <v>42732.0</v>
      </c>
      <c r="E2526" s="4" t="s">
        <v>98</v>
      </c>
      <c r="F2526" s="4" t="s">
        <v>859</v>
      </c>
      <c r="G2526" s="4" t="s">
        <v>860</v>
      </c>
      <c r="H2526" s="4" t="s">
        <v>46</v>
      </c>
      <c r="I2526" s="4" t="s">
        <v>30</v>
      </c>
      <c r="J2526" s="4" t="s">
        <v>222</v>
      </c>
      <c r="K2526" s="4" t="s">
        <v>223</v>
      </c>
      <c r="L2526" s="7">
        <v>10035.0</v>
      </c>
      <c r="M2526" s="4" t="s">
        <v>33</v>
      </c>
      <c r="N2526" s="4" t="s">
        <v>2881</v>
      </c>
      <c r="O2526" s="4" t="s">
        <v>51</v>
      </c>
      <c r="P2526" s="4" t="s">
        <v>76</v>
      </c>
      <c r="Q2526" s="4" t="s">
        <v>2882</v>
      </c>
      <c r="R2526" s="9">
        <v>38.5272230452675</v>
      </c>
      <c r="S2526" s="7">
        <v>2.0</v>
      </c>
      <c r="T2526" s="7">
        <v>0.2</v>
      </c>
      <c r="U2526" s="7">
        <v>13.4845280658436</v>
      </c>
      <c r="V2526" s="10" t="str">
        <f t="shared" si="1"/>
        <v>2016-12</v>
      </c>
    </row>
    <row r="2527">
      <c r="A2527" s="7">
        <v>2526.0</v>
      </c>
      <c r="B2527" s="4" t="s">
        <v>5651</v>
      </c>
      <c r="C2527" s="8">
        <v>42729.0</v>
      </c>
      <c r="D2527" s="8">
        <v>42736.0</v>
      </c>
      <c r="E2527" s="4" t="s">
        <v>26</v>
      </c>
      <c r="F2527" s="4" t="s">
        <v>5652</v>
      </c>
      <c r="G2527" s="4" t="s">
        <v>5653</v>
      </c>
      <c r="H2527" s="4" t="s">
        <v>29</v>
      </c>
      <c r="I2527" s="4" t="s">
        <v>30</v>
      </c>
      <c r="J2527" s="4" t="s">
        <v>5654</v>
      </c>
      <c r="K2527" s="4" t="s">
        <v>245</v>
      </c>
      <c r="L2527" s="7">
        <v>3060.0</v>
      </c>
      <c r="M2527" s="4" t="s">
        <v>33</v>
      </c>
      <c r="N2527" s="4" t="s">
        <v>5655</v>
      </c>
      <c r="O2527" s="4" t="s">
        <v>35</v>
      </c>
      <c r="P2527" s="4" t="s">
        <v>121</v>
      </c>
      <c r="Q2527" s="4" t="s">
        <v>5656</v>
      </c>
      <c r="R2527" s="9">
        <v>24.2401975308642</v>
      </c>
      <c r="S2527" s="7">
        <v>4.0</v>
      </c>
      <c r="T2527" s="7">
        <v>0.0</v>
      </c>
      <c r="U2527" s="7">
        <v>7.5144612345679</v>
      </c>
      <c r="V2527" s="10" t="str">
        <f t="shared" si="1"/>
        <v>2016-12</v>
      </c>
    </row>
    <row r="2528">
      <c r="A2528" s="7">
        <v>2527.0</v>
      </c>
      <c r="B2528" s="4" t="s">
        <v>5657</v>
      </c>
      <c r="C2528" s="8">
        <v>42729.0</v>
      </c>
      <c r="D2528" s="8">
        <v>42734.0</v>
      </c>
      <c r="E2528" s="4" t="s">
        <v>26</v>
      </c>
      <c r="F2528" s="4" t="s">
        <v>3006</v>
      </c>
      <c r="G2528" s="4" t="s">
        <v>3007</v>
      </c>
      <c r="H2528" s="4" t="s">
        <v>46</v>
      </c>
      <c r="I2528" s="4" t="s">
        <v>30</v>
      </c>
      <c r="J2528" s="4" t="s">
        <v>163</v>
      </c>
      <c r="K2528" s="4" t="s">
        <v>164</v>
      </c>
      <c r="L2528" s="7">
        <v>98115.0</v>
      </c>
      <c r="M2528" s="4" t="s">
        <v>49</v>
      </c>
      <c r="N2528" s="4" t="s">
        <v>1329</v>
      </c>
      <c r="O2528" s="4" t="s">
        <v>35</v>
      </c>
      <c r="P2528" s="4" t="s">
        <v>263</v>
      </c>
      <c r="Q2528" s="4" t="s">
        <v>1330</v>
      </c>
      <c r="R2528" s="9">
        <v>698.352</v>
      </c>
      <c r="S2528" s="7">
        <v>3.0</v>
      </c>
      <c r="T2528" s="7">
        <v>0.2</v>
      </c>
      <c r="U2528" s="7">
        <v>52.3764</v>
      </c>
      <c r="V2528" s="10" t="str">
        <f t="shared" si="1"/>
        <v>2016-12</v>
      </c>
    </row>
    <row r="2529">
      <c r="A2529" s="7">
        <v>2528.0</v>
      </c>
      <c r="B2529" s="4" t="s">
        <v>5657</v>
      </c>
      <c r="C2529" s="8">
        <v>42729.0</v>
      </c>
      <c r="D2529" s="8">
        <v>42734.0</v>
      </c>
      <c r="E2529" s="4" t="s">
        <v>26</v>
      </c>
      <c r="F2529" s="4" t="s">
        <v>3006</v>
      </c>
      <c r="G2529" s="4" t="s">
        <v>3007</v>
      </c>
      <c r="H2529" s="4" t="s">
        <v>46</v>
      </c>
      <c r="I2529" s="4" t="s">
        <v>30</v>
      </c>
      <c r="J2529" s="4" t="s">
        <v>163</v>
      </c>
      <c r="K2529" s="4" t="s">
        <v>164</v>
      </c>
      <c r="L2529" s="7">
        <v>98115.0</v>
      </c>
      <c r="M2529" s="4" t="s">
        <v>49</v>
      </c>
      <c r="N2529" s="4" t="s">
        <v>3690</v>
      </c>
      <c r="O2529" s="4" t="s">
        <v>35</v>
      </c>
      <c r="P2529" s="4" t="s">
        <v>73</v>
      </c>
      <c r="Q2529" s="4" t="s">
        <v>3691</v>
      </c>
      <c r="R2529" s="9">
        <v>1747.25</v>
      </c>
      <c r="S2529" s="7">
        <v>5.0</v>
      </c>
      <c r="T2529" s="7">
        <v>0.0</v>
      </c>
      <c r="U2529" s="7">
        <v>629.01</v>
      </c>
      <c r="V2529" s="10" t="str">
        <f t="shared" si="1"/>
        <v>2016-12</v>
      </c>
    </row>
    <row r="2530">
      <c r="A2530" s="7">
        <v>2529.0</v>
      </c>
      <c r="B2530" s="4" t="s">
        <v>5658</v>
      </c>
      <c r="C2530" s="8">
        <v>42729.0</v>
      </c>
      <c r="D2530" s="8">
        <v>42736.0</v>
      </c>
      <c r="E2530" s="4" t="s">
        <v>26</v>
      </c>
      <c r="F2530" s="4" t="s">
        <v>5659</v>
      </c>
      <c r="G2530" s="4" t="s">
        <v>5660</v>
      </c>
      <c r="H2530" s="4" t="s">
        <v>29</v>
      </c>
      <c r="I2530" s="4" t="s">
        <v>30</v>
      </c>
      <c r="J2530" s="4" t="s">
        <v>1701</v>
      </c>
      <c r="K2530" s="4" t="s">
        <v>469</v>
      </c>
      <c r="L2530" s="7">
        <v>85023.0</v>
      </c>
      <c r="M2530" s="4" t="s">
        <v>49</v>
      </c>
      <c r="N2530" s="4" t="s">
        <v>2451</v>
      </c>
      <c r="O2530" s="4" t="s">
        <v>35</v>
      </c>
      <c r="P2530" s="4" t="s">
        <v>73</v>
      </c>
      <c r="Q2530" s="4" t="s">
        <v>2452</v>
      </c>
      <c r="R2530" s="9">
        <v>35.445</v>
      </c>
      <c r="S2530" s="7">
        <v>1.0</v>
      </c>
      <c r="T2530" s="7">
        <v>0.5</v>
      </c>
      <c r="U2530" s="7">
        <v>-24.1026</v>
      </c>
      <c r="V2530" s="10" t="str">
        <f t="shared" si="1"/>
        <v>2016-12</v>
      </c>
    </row>
    <row r="2531">
      <c r="A2531" s="7">
        <v>2530.0</v>
      </c>
      <c r="B2531" s="4" t="s">
        <v>5658</v>
      </c>
      <c r="C2531" s="8">
        <v>42729.0</v>
      </c>
      <c r="D2531" s="8">
        <v>42736.0</v>
      </c>
      <c r="E2531" s="4" t="s">
        <v>26</v>
      </c>
      <c r="F2531" s="4" t="s">
        <v>5659</v>
      </c>
      <c r="G2531" s="4" t="s">
        <v>5660</v>
      </c>
      <c r="H2531" s="4" t="s">
        <v>29</v>
      </c>
      <c r="I2531" s="4" t="s">
        <v>30</v>
      </c>
      <c r="J2531" s="4" t="s">
        <v>1701</v>
      </c>
      <c r="K2531" s="4" t="s">
        <v>469</v>
      </c>
      <c r="L2531" s="7">
        <v>85023.0</v>
      </c>
      <c r="M2531" s="4" t="s">
        <v>49</v>
      </c>
      <c r="N2531" s="4" t="s">
        <v>2461</v>
      </c>
      <c r="O2531" s="4" t="s">
        <v>39</v>
      </c>
      <c r="P2531" s="4" t="s">
        <v>446</v>
      </c>
      <c r="Q2531" s="4" t="s">
        <v>2462</v>
      </c>
      <c r="R2531" s="9">
        <v>269.97</v>
      </c>
      <c r="S2531" s="7">
        <v>2.0</v>
      </c>
      <c r="T2531" s="7">
        <v>0.7</v>
      </c>
      <c r="U2531" s="7">
        <v>-386.957</v>
      </c>
      <c r="V2531" s="10" t="str">
        <f t="shared" si="1"/>
        <v>2016-12</v>
      </c>
    </row>
    <row r="2532">
      <c r="A2532" s="7">
        <v>2531.0</v>
      </c>
      <c r="B2532" s="4" t="s">
        <v>5658</v>
      </c>
      <c r="C2532" s="8">
        <v>42729.0</v>
      </c>
      <c r="D2532" s="8">
        <v>42736.0</v>
      </c>
      <c r="E2532" s="4" t="s">
        <v>26</v>
      </c>
      <c r="F2532" s="4" t="s">
        <v>5659</v>
      </c>
      <c r="G2532" s="4" t="s">
        <v>5660</v>
      </c>
      <c r="H2532" s="4" t="s">
        <v>29</v>
      </c>
      <c r="I2532" s="4" t="s">
        <v>30</v>
      </c>
      <c r="J2532" s="4" t="s">
        <v>1701</v>
      </c>
      <c r="K2532" s="4" t="s">
        <v>469</v>
      </c>
      <c r="L2532" s="7">
        <v>85023.0</v>
      </c>
      <c r="M2532" s="4" t="s">
        <v>49</v>
      </c>
      <c r="N2532" s="4" t="s">
        <v>60</v>
      </c>
      <c r="O2532" s="4" t="s">
        <v>39</v>
      </c>
      <c r="P2532" s="4" t="s">
        <v>61</v>
      </c>
      <c r="Q2532" s="4" t="s">
        <v>62</v>
      </c>
      <c r="R2532" s="9">
        <v>45.12</v>
      </c>
      <c r="S2532" s="7">
        <v>3.0</v>
      </c>
      <c r="T2532" s="7">
        <v>0.2</v>
      </c>
      <c r="U2532" s="7">
        <v>-7.896</v>
      </c>
      <c r="V2532" s="10" t="str">
        <f t="shared" si="1"/>
        <v>2016-12</v>
      </c>
    </row>
    <row r="2533">
      <c r="A2533" s="7">
        <v>2532.0</v>
      </c>
      <c r="B2533" s="4" t="s">
        <v>5658</v>
      </c>
      <c r="C2533" s="8">
        <v>42729.0</v>
      </c>
      <c r="D2533" s="8">
        <v>42736.0</v>
      </c>
      <c r="E2533" s="4" t="s">
        <v>26</v>
      </c>
      <c r="F2533" s="4" t="s">
        <v>5659</v>
      </c>
      <c r="G2533" s="4" t="s">
        <v>5660</v>
      </c>
      <c r="H2533" s="4" t="s">
        <v>29</v>
      </c>
      <c r="I2533" s="4" t="s">
        <v>30</v>
      </c>
      <c r="J2533" s="4" t="s">
        <v>1701</v>
      </c>
      <c r="K2533" s="4" t="s">
        <v>469</v>
      </c>
      <c r="L2533" s="7">
        <v>85023.0</v>
      </c>
      <c r="M2533" s="4" t="s">
        <v>49</v>
      </c>
      <c r="N2533" s="4" t="s">
        <v>5661</v>
      </c>
      <c r="O2533" s="4" t="s">
        <v>39</v>
      </c>
      <c r="P2533" s="4" t="s">
        <v>61</v>
      </c>
      <c r="Q2533" s="4" t="s">
        <v>5662</v>
      </c>
      <c r="R2533" s="9">
        <v>100.8</v>
      </c>
      <c r="S2533" s="7">
        <v>2.0</v>
      </c>
      <c r="T2533" s="7">
        <v>0.2</v>
      </c>
      <c r="U2533" s="7">
        <v>21.42</v>
      </c>
      <c r="V2533" s="10" t="str">
        <f t="shared" si="1"/>
        <v>2016-12</v>
      </c>
    </row>
    <row r="2534">
      <c r="A2534" s="7">
        <v>2533.0</v>
      </c>
      <c r="B2534" s="4" t="s">
        <v>5658</v>
      </c>
      <c r="C2534" s="8">
        <v>42729.0</v>
      </c>
      <c r="D2534" s="8">
        <v>42736.0</v>
      </c>
      <c r="E2534" s="4" t="s">
        <v>26</v>
      </c>
      <c r="F2534" s="4" t="s">
        <v>5659</v>
      </c>
      <c r="G2534" s="4" t="s">
        <v>5660</v>
      </c>
      <c r="H2534" s="4" t="s">
        <v>29</v>
      </c>
      <c r="I2534" s="4" t="s">
        <v>30</v>
      </c>
      <c r="J2534" s="4" t="s">
        <v>1701</v>
      </c>
      <c r="K2534" s="4" t="s">
        <v>469</v>
      </c>
      <c r="L2534" s="7">
        <v>85023.0</v>
      </c>
      <c r="M2534" s="4" t="s">
        <v>49</v>
      </c>
      <c r="N2534" s="4" t="s">
        <v>600</v>
      </c>
      <c r="O2534" s="4" t="s">
        <v>35</v>
      </c>
      <c r="P2534" s="4" t="s">
        <v>263</v>
      </c>
      <c r="Q2534" s="4" t="s">
        <v>601</v>
      </c>
      <c r="R2534" s="9">
        <v>47.968</v>
      </c>
      <c r="S2534" s="7">
        <v>2.0</v>
      </c>
      <c r="T2534" s="7">
        <v>0.2</v>
      </c>
      <c r="U2534" s="7">
        <v>4.1972</v>
      </c>
      <c r="V2534" s="10" t="str">
        <f t="shared" si="1"/>
        <v>2016-12</v>
      </c>
    </row>
    <row r="2535">
      <c r="A2535" s="7">
        <v>2534.0</v>
      </c>
      <c r="B2535" s="4" t="s">
        <v>5663</v>
      </c>
      <c r="C2535" s="8">
        <v>42729.0</v>
      </c>
      <c r="D2535" s="8">
        <v>42734.0</v>
      </c>
      <c r="E2535" s="4" t="s">
        <v>26</v>
      </c>
      <c r="F2535" s="4" t="s">
        <v>3259</v>
      </c>
      <c r="G2535" s="4" t="s">
        <v>3260</v>
      </c>
      <c r="H2535" s="4" t="s">
        <v>29</v>
      </c>
      <c r="I2535" s="4" t="s">
        <v>30</v>
      </c>
      <c r="J2535" s="4" t="s">
        <v>222</v>
      </c>
      <c r="K2535" s="4" t="s">
        <v>223</v>
      </c>
      <c r="L2535" s="7">
        <v>10024.0</v>
      </c>
      <c r="M2535" s="4" t="s">
        <v>33</v>
      </c>
      <c r="N2535" s="4" t="s">
        <v>5229</v>
      </c>
      <c r="O2535" s="4" t="s">
        <v>35</v>
      </c>
      <c r="P2535" s="4" t="s">
        <v>73</v>
      </c>
      <c r="Q2535" s="4" t="s">
        <v>5230</v>
      </c>
      <c r="R2535" s="9">
        <v>359.443565432099</v>
      </c>
      <c r="S2535" s="7">
        <v>2.0</v>
      </c>
      <c r="T2535" s="7">
        <v>0.4</v>
      </c>
      <c r="U2535" s="7">
        <v>-137.786700082305</v>
      </c>
      <c r="V2535" s="10" t="str">
        <f t="shared" si="1"/>
        <v>2016-12</v>
      </c>
    </row>
    <row r="2536">
      <c r="A2536" s="7">
        <v>2535.0</v>
      </c>
      <c r="B2536" s="4" t="s">
        <v>5663</v>
      </c>
      <c r="C2536" s="8">
        <v>42729.0</v>
      </c>
      <c r="D2536" s="8">
        <v>42734.0</v>
      </c>
      <c r="E2536" s="4" t="s">
        <v>26</v>
      </c>
      <c r="F2536" s="4" t="s">
        <v>3259</v>
      </c>
      <c r="G2536" s="4" t="s">
        <v>3260</v>
      </c>
      <c r="H2536" s="4" t="s">
        <v>29</v>
      </c>
      <c r="I2536" s="4" t="s">
        <v>30</v>
      </c>
      <c r="J2536" s="4" t="s">
        <v>222</v>
      </c>
      <c r="K2536" s="4" t="s">
        <v>223</v>
      </c>
      <c r="L2536" s="7">
        <v>10024.0</v>
      </c>
      <c r="M2536" s="4" t="s">
        <v>33</v>
      </c>
      <c r="N2536" s="4" t="s">
        <v>970</v>
      </c>
      <c r="O2536" s="4" t="s">
        <v>35</v>
      </c>
      <c r="P2536" s="4" t="s">
        <v>263</v>
      </c>
      <c r="Q2536" s="4" t="s">
        <v>971</v>
      </c>
      <c r="R2536" s="9">
        <v>994.681355555556</v>
      </c>
      <c r="S2536" s="7">
        <v>3.0</v>
      </c>
      <c r="T2536" s="7">
        <v>0.1</v>
      </c>
      <c r="U2536" s="7">
        <v>198.936271111111</v>
      </c>
      <c r="V2536" s="10" t="str">
        <f t="shared" si="1"/>
        <v>2016-12</v>
      </c>
    </row>
    <row r="2537">
      <c r="A2537" s="7">
        <v>2536.0</v>
      </c>
      <c r="B2537" s="4" t="s">
        <v>5664</v>
      </c>
      <c r="C2537" s="8">
        <v>42729.0</v>
      </c>
      <c r="D2537" s="8">
        <v>42733.0</v>
      </c>
      <c r="E2537" s="4" t="s">
        <v>26</v>
      </c>
      <c r="F2537" s="4" t="s">
        <v>5665</v>
      </c>
      <c r="G2537" s="4" t="s">
        <v>5666</v>
      </c>
      <c r="H2537" s="4" t="s">
        <v>46</v>
      </c>
      <c r="I2537" s="4" t="s">
        <v>30</v>
      </c>
      <c r="J2537" s="4" t="s">
        <v>277</v>
      </c>
      <c r="K2537" s="4" t="s">
        <v>1448</v>
      </c>
      <c r="L2537" s="7">
        <v>72701.0</v>
      </c>
      <c r="M2537" s="4" t="s">
        <v>83</v>
      </c>
      <c r="N2537" s="4" t="s">
        <v>5667</v>
      </c>
      <c r="O2537" s="4" t="s">
        <v>51</v>
      </c>
      <c r="P2537" s="4" t="s">
        <v>93</v>
      </c>
      <c r="Q2537" s="4" t="s">
        <v>5668</v>
      </c>
      <c r="R2537" s="9">
        <v>14.2119431203239</v>
      </c>
      <c r="S2537" s="7">
        <v>9.0</v>
      </c>
      <c r="T2537" s="7">
        <v>0.0</v>
      </c>
      <c r="U2537" s="7">
        <v>3.83722464248745</v>
      </c>
      <c r="V2537" s="10" t="str">
        <f t="shared" si="1"/>
        <v>2016-12</v>
      </c>
    </row>
    <row r="2538">
      <c r="A2538" s="7">
        <v>2537.0</v>
      </c>
      <c r="B2538" s="4" t="s">
        <v>5664</v>
      </c>
      <c r="C2538" s="8">
        <v>42729.0</v>
      </c>
      <c r="D2538" s="8">
        <v>42733.0</v>
      </c>
      <c r="E2538" s="4" t="s">
        <v>26</v>
      </c>
      <c r="F2538" s="4" t="s">
        <v>5665</v>
      </c>
      <c r="G2538" s="4" t="s">
        <v>5666</v>
      </c>
      <c r="H2538" s="4" t="s">
        <v>46</v>
      </c>
      <c r="I2538" s="4" t="s">
        <v>30</v>
      </c>
      <c r="J2538" s="4" t="s">
        <v>277</v>
      </c>
      <c r="K2538" s="4" t="s">
        <v>1448</v>
      </c>
      <c r="L2538" s="7">
        <v>72701.0</v>
      </c>
      <c r="M2538" s="4" t="s">
        <v>83</v>
      </c>
      <c r="N2538" s="4" t="s">
        <v>4653</v>
      </c>
      <c r="O2538" s="4" t="s">
        <v>39</v>
      </c>
      <c r="P2538" s="4" t="s">
        <v>61</v>
      </c>
      <c r="Q2538" s="4" t="s">
        <v>4654</v>
      </c>
      <c r="R2538" s="9">
        <v>291.410254804324</v>
      </c>
      <c r="S2538" s="7">
        <v>2.0</v>
      </c>
      <c r="T2538" s="7">
        <v>0.0</v>
      </c>
      <c r="U2538" s="7">
        <v>125.306409565859</v>
      </c>
      <c r="V2538" s="10" t="str">
        <f t="shared" si="1"/>
        <v>2016-12</v>
      </c>
    </row>
    <row r="2539">
      <c r="A2539" s="7">
        <v>2538.0</v>
      </c>
      <c r="B2539" s="4" t="s">
        <v>5664</v>
      </c>
      <c r="C2539" s="8">
        <v>42729.0</v>
      </c>
      <c r="D2539" s="8">
        <v>42733.0</v>
      </c>
      <c r="E2539" s="4" t="s">
        <v>26</v>
      </c>
      <c r="F2539" s="4" t="s">
        <v>5665</v>
      </c>
      <c r="G2539" s="4" t="s">
        <v>5666</v>
      </c>
      <c r="H2539" s="4" t="s">
        <v>46</v>
      </c>
      <c r="I2539" s="4" t="s">
        <v>30</v>
      </c>
      <c r="J2539" s="4" t="s">
        <v>277</v>
      </c>
      <c r="K2539" s="4" t="s">
        <v>1448</v>
      </c>
      <c r="L2539" s="7">
        <v>72701.0</v>
      </c>
      <c r="M2539" s="4" t="s">
        <v>83</v>
      </c>
      <c r="N2539" s="4" t="s">
        <v>4699</v>
      </c>
      <c r="O2539" s="4" t="s">
        <v>35</v>
      </c>
      <c r="P2539" s="4" t="s">
        <v>121</v>
      </c>
      <c r="Q2539" s="4" t="s">
        <v>4700</v>
      </c>
      <c r="R2539" s="9">
        <v>246.161755097559</v>
      </c>
      <c r="S2539" s="7">
        <v>5.0</v>
      </c>
      <c r="T2539" s="7">
        <v>0.0</v>
      </c>
      <c r="U2539" s="7">
        <v>98.4647020390236</v>
      </c>
      <c r="V2539" s="10" t="str">
        <f t="shared" si="1"/>
        <v>2016-12</v>
      </c>
    </row>
    <row r="2540">
      <c r="A2540" s="7">
        <v>2539.0</v>
      </c>
      <c r="B2540" s="4" t="s">
        <v>5664</v>
      </c>
      <c r="C2540" s="8">
        <v>42729.0</v>
      </c>
      <c r="D2540" s="8">
        <v>42733.0</v>
      </c>
      <c r="E2540" s="4" t="s">
        <v>26</v>
      </c>
      <c r="F2540" s="4" t="s">
        <v>5665</v>
      </c>
      <c r="G2540" s="4" t="s">
        <v>5666</v>
      </c>
      <c r="H2540" s="4" t="s">
        <v>46</v>
      </c>
      <c r="I2540" s="4" t="s">
        <v>30</v>
      </c>
      <c r="J2540" s="4" t="s">
        <v>277</v>
      </c>
      <c r="K2540" s="4" t="s">
        <v>1448</v>
      </c>
      <c r="L2540" s="7">
        <v>72701.0</v>
      </c>
      <c r="M2540" s="4" t="s">
        <v>83</v>
      </c>
      <c r="N2540" s="4" t="s">
        <v>5669</v>
      </c>
      <c r="O2540" s="4" t="s">
        <v>51</v>
      </c>
      <c r="P2540" s="4" t="s">
        <v>124</v>
      </c>
      <c r="Q2540" s="4" t="s">
        <v>5670</v>
      </c>
      <c r="R2540" s="9">
        <v>76.5338805024523</v>
      </c>
      <c r="S2540" s="7">
        <v>3.0</v>
      </c>
      <c r="T2540" s="7">
        <v>0.0</v>
      </c>
      <c r="U2540" s="7">
        <v>35.9709238361526</v>
      </c>
      <c r="V2540" s="10" t="str">
        <f t="shared" si="1"/>
        <v>2016-12</v>
      </c>
    </row>
    <row r="2541">
      <c r="A2541" s="7">
        <v>2540.0</v>
      </c>
      <c r="B2541" s="4" t="s">
        <v>5671</v>
      </c>
      <c r="C2541" s="8">
        <v>42729.0</v>
      </c>
      <c r="D2541" s="8">
        <v>42735.0</v>
      </c>
      <c r="E2541" s="4" t="s">
        <v>26</v>
      </c>
      <c r="F2541" s="4" t="s">
        <v>3006</v>
      </c>
      <c r="G2541" s="4" t="s">
        <v>3007</v>
      </c>
      <c r="H2541" s="4" t="s">
        <v>46</v>
      </c>
      <c r="I2541" s="4" t="s">
        <v>30</v>
      </c>
      <c r="J2541" s="4" t="s">
        <v>222</v>
      </c>
      <c r="K2541" s="4" t="s">
        <v>223</v>
      </c>
      <c r="L2541" s="7">
        <v>10009.0</v>
      </c>
      <c r="M2541" s="4" t="s">
        <v>33</v>
      </c>
      <c r="N2541" s="4" t="s">
        <v>3148</v>
      </c>
      <c r="O2541" s="4" t="s">
        <v>35</v>
      </c>
      <c r="P2541" s="4" t="s">
        <v>263</v>
      </c>
      <c r="Q2541" s="4" t="s">
        <v>3149</v>
      </c>
      <c r="R2541" s="9">
        <v>2941.71324444444</v>
      </c>
      <c r="S2541" s="7">
        <v>8.0</v>
      </c>
      <c r="T2541" s="7">
        <v>0.1</v>
      </c>
      <c r="U2541" s="7">
        <v>359.542729876543</v>
      </c>
      <c r="V2541" s="10" t="str">
        <f t="shared" si="1"/>
        <v>2016-12</v>
      </c>
    </row>
    <row r="2542">
      <c r="A2542" s="7">
        <v>2541.0</v>
      </c>
      <c r="B2542" s="4" t="s">
        <v>5672</v>
      </c>
      <c r="C2542" s="8">
        <v>42730.0</v>
      </c>
      <c r="D2542" s="8">
        <v>42734.0</v>
      </c>
      <c r="E2542" s="4" t="s">
        <v>26</v>
      </c>
      <c r="F2542" s="4" t="s">
        <v>294</v>
      </c>
      <c r="G2542" s="4" t="s">
        <v>295</v>
      </c>
      <c r="H2542" s="4" t="s">
        <v>46</v>
      </c>
      <c r="I2542" s="4" t="s">
        <v>30</v>
      </c>
      <c r="J2542" s="4" t="s">
        <v>163</v>
      </c>
      <c r="K2542" s="4" t="s">
        <v>164</v>
      </c>
      <c r="L2542" s="7">
        <v>98105.0</v>
      </c>
      <c r="M2542" s="4" t="s">
        <v>49</v>
      </c>
      <c r="N2542" s="4" t="s">
        <v>5603</v>
      </c>
      <c r="O2542" s="4" t="s">
        <v>51</v>
      </c>
      <c r="P2542" s="4" t="s">
        <v>124</v>
      </c>
      <c r="Q2542" s="4" t="s">
        <v>5604</v>
      </c>
      <c r="R2542" s="9">
        <v>33.9</v>
      </c>
      <c r="S2542" s="7">
        <v>5.0</v>
      </c>
      <c r="T2542" s="7">
        <v>0.0</v>
      </c>
      <c r="U2542" s="7">
        <v>15.594</v>
      </c>
      <c r="V2542" s="10" t="str">
        <f t="shared" si="1"/>
        <v>2016-12</v>
      </c>
    </row>
    <row r="2543">
      <c r="A2543" s="7">
        <v>2542.0</v>
      </c>
      <c r="B2543" s="4" t="s">
        <v>5673</v>
      </c>
      <c r="C2543" s="8">
        <v>42730.0</v>
      </c>
      <c r="D2543" s="8">
        <v>42735.0</v>
      </c>
      <c r="E2543" s="4" t="s">
        <v>26</v>
      </c>
      <c r="F2543" s="4" t="s">
        <v>5674</v>
      </c>
      <c r="G2543" s="4" t="s">
        <v>5675</v>
      </c>
      <c r="H2543" s="4" t="s">
        <v>46</v>
      </c>
      <c r="I2543" s="4" t="s">
        <v>30</v>
      </c>
      <c r="J2543" s="4" t="s">
        <v>222</v>
      </c>
      <c r="K2543" s="4" t="s">
        <v>223</v>
      </c>
      <c r="L2543" s="7">
        <v>10024.0</v>
      </c>
      <c r="M2543" s="4" t="s">
        <v>33</v>
      </c>
      <c r="N2543" s="4" t="s">
        <v>4939</v>
      </c>
      <c r="O2543" s="4" t="s">
        <v>39</v>
      </c>
      <c r="P2543" s="4" t="s">
        <v>61</v>
      </c>
      <c r="Q2543" s="4" t="s">
        <v>4940</v>
      </c>
      <c r="R2543" s="9">
        <v>103.298888888889</v>
      </c>
      <c r="S2543" s="7">
        <v>3.0</v>
      </c>
      <c r="T2543" s="7">
        <v>0.0</v>
      </c>
      <c r="U2543" s="7">
        <v>21.6927666666667</v>
      </c>
      <c r="V2543" s="10" t="str">
        <f t="shared" si="1"/>
        <v>2016-12</v>
      </c>
    </row>
    <row r="2544">
      <c r="A2544" s="7">
        <v>2543.0</v>
      </c>
      <c r="B2544" s="4" t="s">
        <v>5676</v>
      </c>
      <c r="C2544" s="8">
        <v>42730.0</v>
      </c>
      <c r="D2544" s="8">
        <v>42737.0</v>
      </c>
      <c r="E2544" s="4" t="s">
        <v>26</v>
      </c>
      <c r="F2544" s="4" t="s">
        <v>2210</v>
      </c>
      <c r="G2544" s="4" t="s">
        <v>2211</v>
      </c>
      <c r="H2544" s="4" t="s">
        <v>29</v>
      </c>
      <c r="I2544" s="4" t="s">
        <v>30</v>
      </c>
      <c r="J2544" s="4" t="s">
        <v>740</v>
      </c>
      <c r="K2544" s="4" t="s">
        <v>741</v>
      </c>
      <c r="L2544" s="7">
        <v>80219.0</v>
      </c>
      <c r="M2544" s="4" t="s">
        <v>49</v>
      </c>
      <c r="N2544" s="4" t="s">
        <v>5463</v>
      </c>
      <c r="O2544" s="4" t="s">
        <v>51</v>
      </c>
      <c r="P2544" s="4" t="s">
        <v>283</v>
      </c>
      <c r="Q2544" s="4" t="s">
        <v>5464</v>
      </c>
      <c r="R2544" s="9">
        <v>18.72</v>
      </c>
      <c r="S2544" s="7">
        <v>2.0</v>
      </c>
      <c r="T2544" s="7">
        <v>0.2</v>
      </c>
      <c r="U2544" s="7">
        <v>3.51</v>
      </c>
      <c r="V2544" s="10" t="str">
        <f t="shared" si="1"/>
        <v>2016-12</v>
      </c>
    </row>
    <row r="2545">
      <c r="A2545" s="7">
        <v>2544.0</v>
      </c>
      <c r="B2545" s="4" t="s">
        <v>5677</v>
      </c>
      <c r="C2545" s="8">
        <v>42730.0</v>
      </c>
      <c r="D2545" s="8">
        <v>42731.0</v>
      </c>
      <c r="E2545" s="4" t="s">
        <v>43</v>
      </c>
      <c r="F2545" s="4" t="s">
        <v>213</v>
      </c>
      <c r="G2545" s="4" t="s">
        <v>214</v>
      </c>
      <c r="H2545" s="4" t="s">
        <v>46</v>
      </c>
      <c r="I2545" s="4" t="s">
        <v>30</v>
      </c>
      <c r="J2545" s="4" t="s">
        <v>1776</v>
      </c>
      <c r="K2545" s="4" t="s">
        <v>741</v>
      </c>
      <c r="L2545" s="7">
        <v>80906.0</v>
      </c>
      <c r="M2545" s="4" t="s">
        <v>49</v>
      </c>
      <c r="N2545" s="4" t="s">
        <v>4094</v>
      </c>
      <c r="O2545" s="4" t="s">
        <v>51</v>
      </c>
      <c r="P2545" s="4" t="s">
        <v>93</v>
      </c>
      <c r="Q2545" s="4" t="s">
        <v>4095</v>
      </c>
      <c r="R2545" s="9">
        <v>11.328</v>
      </c>
      <c r="S2545" s="7">
        <v>2.0</v>
      </c>
      <c r="T2545" s="7">
        <v>0.2</v>
      </c>
      <c r="U2545" s="7">
        <v>2.5488</v>
      </c>
      <c r="V2545" s="10" t="str">
        <f t="shared" si="1"/>
        <v>2016-12</v>
      </c>
    </row>
    <row r="2546">
      <c r="A2546" s="7">
        <v>2545.0</v>
      </c>
      <c r="B2546" s="4" t="s">
        <v>5678</v>
      </c>
      <c r="C2546" s="8">
        <v>42730.0</v>
      </c>
      <c r="D2546" s="8">
        <v>42735.0</v>
      </c>
      <c r="E2546" s="4" t="s">
        <v>26</v>
      </c>
      <c r="F2546" s="4" t="s">
        <v>953</v>
      </c>
      <c r="G2546" s="4" t="s">
        <v>954</v>
      </c>
      <c r="H2546" s="4" t="s">
        <v>29</v>
      </c>
      <c r="I2546" s="4" t="s">
        <v>30</v>
      </c>
      <c r="J2546" s="4" t="s">
        <v>47</v>
      </c>
      <c r="K2546" s="4" t="s">
        <v>48</v>
      </c>
      <c r="L2546" s="7">
        <v>90004.0</v>
      </c>
      <c r="M2546" s="4" t="s">
        <v>49</v>
      </c>
      <c r="N2546" s="4" t="s">
        <v>3088</v>
      </c>
      <c r="O2546" s="4" t="s">
        <v>51</v>
      </c>
      <c r="P2546" s="4" t="s">
        <v>635</v>
      </c>
      <c r="Q2546" s="4" t="s">
        <v>3089</v>
      </c>
      <c r="R2546" s="9">
        <v>17.76</v>
      </c>
      <c r="S2546" s="7">
        <v>2.0</v>
      </c>
      <c r="T2546" s="7">
        <v>0.0</v>
      </c>
      <c r="U2546" s="7">
        <v>4.9728</v>
      </c>
      <c r="V2546" s="10" t="str">
        <f t="shared" si="1"/>
        <v>2016-12</v>
      </c>
    </row>
    <row r="2547">
      <c r="A2547" s="7">
        <v>2546.0</v>
      </c>
      <c r="B2547" s="4" t="s">
        <v>5678</v>
      </c>
      <c r="C2547" s="8">
        <v>42730.0</v>
      </c>
      <c r="D2547" s="8">
        <v>42735.0</v>
      </c>
      <c r="E2547" s="4" t="s">
        <v>26</v>
      </c>
      <c r="F2547" s="4" t="s">
        <v>953</v>
      </c>
      <c r="G2547" s="4" t="s">
        <v>954</v>
      </c>
      <c r="H2547" s="4" t="s">
        <v>29</v>
      </c>
      <c r="I2547" s="4" t="s">
        <v>30</v>
      </c>
      <c r="J2547" s="4" t="s">
        <v>47</v>
      </c>
      <c r="K2547" s="4" t="s">
        <v>48</v>
      </c>
      <c r="L2547" s="7">
        <v>90004.0</v>
      </c>
      <c r="M2547" s="4" t="s">
        <v>49</v>
      </c>
      <c r="N2547" s="4" t="s">
        <v>3394</v>
      </c>
      <c r="O2547" s="4" t="s">
        <v>39</v>
      </c>
      <c r="P2547" s="4" t="s">
        <v>40</v>
      </c>
      <c r="Q2547" s="4" t="s">
        <v>3395</v>
      </c>
      <c r="R2547" s="9">
        <v>302.384</v>
      </c>
      <c r="S2547" s="7">
        <v>2.0</v>
      </c>
      <c r="T2547" s="7">
        <v>0.2</v>
      </c>
      <c r="U2547" s="7">
        <v>30.2384</v>
      </c>
      <c r="V2547" s="10" t="str">
        <f t="shared" si="1"/>
        <v>2016-12</v>
      </c>
    </row>
    <row r="2548">
      <c r="A2548" s="7">
        <v>2547.0</v>
      </c>
      <c r="B2548" s="4" t="s">
        <v>5678</v>
      </c>
      <c r="C2548" s="8">
        <v>42730.0</v>
      </c>
      <c r="D2548" s="8">
        <v>42735.0</v>
      </c>
      <c r="E2548" s="4" t="s">
        <v>26</v>
      </c>
      <c r="F2548" s="4" t="s">
        <v>953</v>
      </c>
      <c r="G2548" s="4" t="s">
        <v>954</v>
      </c>
      <c r="H2548" s="4" t="s">
        <v>29</v>
      </c>
      <c r="I2548" s="4" t="s">
        <v>30</v>
      </c>
      <c r="J2548" s="4" t="s">
        <v>47</v>
      </c>
      <c r="K2548" s="4" t="s">
        <v>48</v>
      </c>
      <c r="L2548" s="7">
        <v>90004.0</v>
      </c>
      <c r="M2548" s="4" t="s">
        <v>49</v>
      </c>
      <c r="N2548" s="4" t="s">
        <v>2887</v>
      </c>
      <c r="O2548" s="4" t="s">
        <v>35</v>
      </c>
      <c r="P2548" s="4" t="s">
        <v>263</v>
      </c>
      <c r="Q2548" s="4" t="s">
        <v>2888</v>
      </c>
      <c r="R2548" s="9">
        <v>146.352</v>
      </c>
      <c r="S2548" s="7">
        <v>3.0</v>
      </c>
      <c r="T2548" s="7">
        <v>0.2</v>
      </c>
      <c r="U2548" s="7">
        <v>-5.4882</v>
      </c>
      <c r="V2548" s="10" t="str">
        <f t="shared" si="1"/>
        <v>2016-12</v>
      </c>
    </row>
    <row r="2549">
      <c r="A2549" s="7">
        <v>2548.0</v>
      </c>
      <c r="B2549" s="4" t="s">
        <v>5678</v>
      </c>
      <c r="C2549" s="8">
        <v>42730.0</v>
      </c>
      <c r="D2549" s="8">
        <v>42735.0</v>
      </c>
      <c r="E2549" s="4" t="s">
        <v>26</v>
      </c>
      <c r="F2549" s="4" t="s">
        <v>953</v>
      </c>
      <c r="G2549" s="4" t="s">
        <v>954</v>
      </c>
      <c r="H2549" s="4" t="s">
        <v>29</v>
      </c>
      <c r="I2549" s="4" t="s">
        <v>30</v>
      </c>
      <c r="J2549" s="4" t="s">
        <v>47</v>
      </c>
      <c r="K2549" s="4" t="s">
        <v>48</v>
      </c>
      <c r="L2549" s="7">
        <v>90004.0</v>
      </c>
      <c r="M2549" s="4" t="s">
        <v>49</v>
      </c>
      <c r="N2549" s="4" t="s">
        <v>3319</v>
      </c>
      <c r="O2549" s="4" t="s">
        <v>51</v>
      </c>
      <c r="P2549" s="4" t="s">
        <v>283</v>
      </c>
      <c r="Q2549" s="4" t="s">
        <v>3320</v>
      </c>
      <c r="R2549" s="9">
        <v>7.9</v>
      </c>
      <c r="S2549" s="7">
        <v>2.0</v>
      </c>
      <c r="T2549" s="7">
        <v>0.0</v>
      </c>
      <c r="U2549" s="7">
        <v>2.054</v>
      </c>
      <c r="V2549" s="10" t="str">
        <f t="shared" si="1"/>
        <v>2016-12</v>
      </c>
    </row>
    <row r="2550">
      <c r="A2550" s="7">
        <v>2549.0</v>
      </c>
      <c r="B2550" s="4" t="s">
        <v>5678</v>
      </c>
      <c r="C2550" s="8">
        <v>42730.0</v>
      </c>
      <c r="D2550" s="8">
        <v>42735.0</v>
      </c>
      <c r="E2550" s="4" t="s">
        <v>26</v>
      </c>
      <c r="F2550" s="4" t="s">
        <v>953</v>
      </c>
      <c r="G2550" s="4" t="s">
        <v>954</v>
      </c>
      <c r="H2550" s="4" t="s">
        <v>29</v>
      </c>
      <c r="I2550" s="4" t="s">
        <v>30</v>
      </c>
      <c r="J2550" s="4" t="s">
        <v>47</v>
      </c>
      <c r="K2550" s="4" t="s">
        <v>48</v>
      </c>
      <c r="L2550" s="7">
        <v>90004.0</v>
      </c>
      <c r="M2550" s="4" t="s">
        <v>49</v>
      </c>
      <c r="N2550" s="4" t="s">
        <v>2576</v>
      </c>
      <c r="O2550" s="4" t="s">
        <v>35</v>
      </c>
      <c r="P2550" s="4" t="s">
        <v>73</v>
      </c>
      <c r="Q2550" s="4" t="s">
        <v>2577</v>
      </c>
      <c r="R2550" s="9">
        <v>902.712</v>
      </c>
      <c r="S2550" s="7">
        <v>3.0</v>
      </c>
      <c r="T2550" s="7">
        <v>0.2</v>
      </c>
      <c r="U2550" s="7">
        <v>33.8517</v>
      </c>
      <c r="V2550" s="10" t="str">
        <f t="shared" si="1"/>
        <v>2016-12</v>
      </c>
    </row>
    <row r="2551">
      <c r="A2551" s="7">
        <v>2550.0</v>
      </c>
      <c r="B2551" s="4" t="s">
        <v>5678</v>
      </c>
      <c r="C2551" s="8">
        <v>42730.0</v>
      </c>
      <c r="D2551" s="8">
        <v>42735.0</v>
      </c>
      <c r="E2551" s="4" t="s">
        <v>26</v>
      </c>
      <c r="F2551" s="4" t="s">
        <v>953</v>
      </c>
      <c r="G2551" s="4" t="s">
        <v>954</v>
      </c>
      <c r="H2551" s="4" t="s">
        <v>29</v>
      </c>
      <c r="I2551" s="4" t="s">
        <v>30</v>
      </c>
      <c r="J2551" s="4" t="s">
        <v>47</v>
      </c>
      <c r="K2551" s="4" t="s">
        <v>48</v>
      </c>
      <c r="L2551" s="7">
        <v>90004.0</v>
      </c>
      <c r="M2551" s="4" t="s">
        <v>49</v>
      </c>
      <c r="N2551" s="4" t="s">
        <v>5679</v>
      </c>
      <c r="O2551" s="4" t="s">
        <v>51</v>
      </c>
      <c r="P2551" s="4" t="s">
        <v>93</v>
      </c>
      <c r="Q2551" s="4" t="s">
        <v>5680</v>
      </c>
      <c r="R2551" s="9">
        <v>53.97</v>
      </c>
      <c r="S2551" s="7">
        <v>3.0</v>
      </c>
      <c r="T2551" s="7">
        <v>0.0</v>
      </c>
      <c r="U2551" s="7">
        <v>15.1116</v>
      </c>
      <c r="V2551" s="10" t="str">
        <f t="shared" si="1"/>
        <v>2016-12</v>
      </c>
    </row>
    <row r="2552">
      <c r="A2552" s="7">
        <v>2551.0</v>
      </c>
      <c r="B2552" s="4" t="s">
        <v>5681</v>
      </c>
      <c r="C2552" s="8">
        <v>42730.0</v>
      </c>
      <c r="D2552" s="8">
        <v>42737.0</v>
      </c>
      <c r="E2552" s="4" t="s">
        <v>26</v>
      </c>
      <c r="F2552" s="4" t="s">
        <v>4937</v>
      </c>
      <c r="G2552" s="4" t="s">
        <v>4938</v>
      </c>
      <c r="H2552" s="4" t="s">
        <v>29</v>
      </c>
      <c r="I2552" s="4" t="s">
        <v>30</v>
      </c>
      <c r="J2552" s="4" t="s">
        <v>943</v>
      </c>
      <c r="K2552" s="4" t="s">
        <v>203</v>
      </c>
      <c r="L2552" s="7">
        <v>8360.0</v>
      </c>
      <c r="M2552" s="4" t="s">
        <v>33</v>
      </c>
      <c r="N2552" s="4" t="s">
        <v>2682</v>
      </c>
      <c r="O2552" s="4" t="s">
        <v>35</v>
      </c>
      <c r="P2552" s="4" t="s">
        <v>263</v>
      </c>
      <c r="Q2552" s="4" t="s">
        <v>2683</v>
      </c>
      <c r="R2552" s="9">
        <v>244.486666666667</v>
      </c>
      <c r="S2552" s="7">
        <v>3.0</v>
      </c>
      <c r="T2552" s="7">
        <v>0.0</v>
      </c>
      <c r="U2552" s="7">
        <v>29.3384</v>
      </c>
      <c r="V2552" s="10" t="str">
        <f t="shared" si="1"/>
        <v>2016-12</v>
      </c>
    </row>
    <row r="2553">
      <c r="A2553" s="7">
        <v>2552.0</v>
      </c>
      <c r="B2553" s="4" t="s">
        <v>5681</v>
      </c>
      <c r="C2553" s="8">
        <v>42730.0</v>
      </c>
      <c r="D2553" s="8">
        <v>42737.0</v>
      </c>
      <c r="E2553" s="4" t="s">
        <v>26</v>
      </c>
      <c r="F2553" s="4" t="s">
        <v>4937</v>
      </c>
      <c r="G2553" s="4" t="s">
        <v>4938</v>
      </c>
      <c r="H2553" s="4" t="s">
        <v>29</v>
      </c>
      <c r="I2553" s="4" t="s">
        <v>30</v>
      </c>
      <c r="J2553" s="4" t="s">
        <v>943</v>
      </c>
      <c r="K2553" s="4" t="s">
        <v>203</v>
      </c>
      <c r="L2553" s="7">
        <v>8360.0</v>
      </c>
      <c r="M2553" s="4" t="s">
        <v>33</v>
      </c>
      <c r="N2553" s="4" t="s">
        <v>5198</v>
      </c>
      <c r="O2553" s="4" t="s">
        <v>51</v>
      </c>
      <c r="P2553" s="4" t="s">
        <v>283</v>
      </c>
      <c r="Q2553" s="4" t="s">
        <v>5199</v>
      </c>
      <c r="R2553" s="9">
        <v>30.4144444444444</v>
      </c>
      <c r="S2553" s="7">
        <v>1.0</v>
      </c>
      <c r="T2553" s="7">
        <v>0.0</v>
      </c>
      <c r="U2553" s="7">
        <v>8.51604444444445</v>
      </c>
      <c r="V2553" s="10" t="str">
        <f t="shared" si="1"/>
        <v>2016-12</v>
      </c>
    </row>
    <row r="2554">
      <c r="A2554" s="7">
        <v>2553.0</v>
      </c>
      <c r="B2554" s="4" t="s">
        <v>5682</v>
      </c>
      <c r="C2554" s="8">
        <v>42730.0</v>
      </c>
      <c r="D2554" s="8">
        <v>42734.0</v>
      </c>
      <c r="E2554" s="4" t="s">
        <v>26</v>
      </c>
      <c r="F2554" s="4" t="s">
        <v>99</v>
      </c>
      <c r="G2554" s="4" t="s">
        <v>100</v>
      </c>
      <c r="H2554" s="4" t="s">
        <v>29</v>
      </c>
      <c r="I2554" s="4" t="s">
        <v>30</v>
      </c>
      <c r="J2554" s="4" t="s">
        <v>222</v>
      </c>
      <c r="K2554" s="4" t="s">
        <v>223</v>
      </c>
      <c r="L2554" s="7">
        <v>10024.0</v>
      </c>
      <c r="M2554" s="4" t="s">
        <v>33</v>
      </c>
      <c r="N2554" s="4" t="s">
        <v>1691</v>
      </c>
      <c r="O2554" s="4" t="s">
        <v>51</v>
      </c>
      <c r="P2554" s="4" t="s">
        <v>76</v>
      </c>
      <c r="Q2554" s="4" t="s">
        <v>1692</v>
      </c>
      <c r="R2554" s="9">
        <v>5.73155555555556</v>
      </c>
      <c r="S2554" s="7">
        <v>3.0</v>
      </c>
      <c r="T2554" s="7">
        <v>0.2</v>
      </c>
      <c r="U2554" s="7">
        <v>1.9344</v>
      </c>
      <c r="V2554" s="10" t="str">
        <f t="shared" si="1"/>
        <v>2016-12</v>
      </c>
    </row>
    <row r="2555">
      <c r="A2555" s="7">
        <v>2554.0</v>
      </c>
      <c r="B2555" s="4" t="s">
        <v>5683</v>
      </c>
      <c r="C2555" s="8">
        <v>42731.0</v>
      </c>
      <c r="D2555" s="8">
        <v>42735.0</v>
      </c>
      <c r="E2555" s="4" t="s">
        <v>26</v>
      </c>
      <c r="F2555" s="4" t="s">
        <v>2375</v>
      </c>
      <c r="G2555" s="4" t="s">
        <v>2376</v>
      </c>
      <c r="H2555" s="4" t="s">
        <v>29</v>
      </c>
      <c r="I2555" s="4" t="s">
        <v>30</v>
      </c>
      <c r="J2555" s="4" t="s">
        <v>5684</v>
      </c>
      <c r="K2555" s="4" t="s">
        <v>385</v>
      </c>
      <c r="L2555" s="7">
        <v>60098.0</v>
      </c>
      <c r="M2555" s="4" t="s">
        <v>59</v>
      </c>
      <c r="N2555" s="4" t="s">
        <v>2705</v>
      </c>
      <c r="O2555" s="4" t="s">
        <v>35</v>
      </c>
      <c r="P2555" s="4" t="s">
        <v>263</v>
      </c>
      <c r="Q2555" s="4" t="s">
        <v>2706</v>
      </c>
      <c r="R2555" s="9">
        <v>971.093418930041</v>
      </c>
      <c r="S2555" s="7">
        <v>8.0</v>
      </c>
      <c r="T2555" s="7">
        <v>0.3</v>
      </c>
      <c r="U2555" s="7">
        <v>-13.872763127572</v>
      </c>
      <c r="V2555" s="10" t="str">
        <f t="shared" si="1"/>
        <v>2016-12</v>
      </c>
    </row>
    <row r="2556">
      <c r="A2556" s="7">
        <v>2555.0</v>
      </c>
      <c r="B2556" s="4" t="s">
        <v>5685</v>
      </c>
      <c r="C2556" s="8">
        <v>42731.0</v>
      </c>
      <c r="D2556" s="8">
        <v>42737.0</v>
      </c>
      <c r="E2556" s="4" t="s">
        <v>26</v>
      </c>
      <c r="F2556" s="4" t="s">
        <v>3283</v>
      </c>
      <c r="G2556" s="4" t="s">
        <v>3284</v>
      </c>
      <c r="H2556" s="4" t="s">
        <v>46</v>
      </c>
      <c r="I2556" s="4" t="s">
        <v>30</v>
      </c>
      <c r="J2556" s="4" t="s">
        <v>5686</v>
      </c>
      <c r="K2556" s="4" t="s">
        <v>58</v>
      </c>
      <c r="L2556" s="7">
        <v>77642.0</v>
      </c>
      <c r="M2556" s="4" t="s">
        <v>59</v>
      </c>
      <c r="N2556" s="4" t="s">
        <v>5561</v>
      </c>
      <c r="O2556" s="4" t="s">
        <v>51</v>
      </c>
      <c r="P2556" s="4" t="s">
        <v>124</v>
      </c>
      <c r="Q2556" s="4" t="s">
        <v>5562</v>
      </c>
      <c r="R2556" s="9">
        <v>11.9082666666667</v>
      </c>
      <c r="S2556" s="7">
        <v>2.0</v>
      </c>
      <c r="T2556" s="7">
        <v>0.2</v>
      </c>
      <c r="U2556" s="7">
        <v>4.16789333333333</v>
      </c>
      <c r="V2556" s="10" t="str">
        <f t="shared" si="1"/>
        <v>2016-12</v>
      </c>
    </row>
    <row r="2557">
      <c r="A2557" s="7">
        <v>2556.0</v>
      </c>
      <c r="B2557" s="4" t="s">
        <v>5685</v>
      </c>
      <c r="C2557" s="8">
        <v>42731.0</v>
      </c>
      <c r="D2557" s="8">
        <v>42737.0</v>
      </c>
      <c r="E2557" s="4" t="s">
        <v>26</v>
      </c>
      <c r="F2557" s="4" t="s">
        <v>3283</v>
      </c>
      <c r="G2557" s="4" t="s">
        <v>3284</v>
      </c>
      <c r="H2557" s="4" t="s">
        <v>46</v>
      </c>
      <c r="I2557" s="4" t="s">
        <v>30</v>
      </c>
      <c r="J2557" s="4" t="s">
        <v>5686</v>
      </c>
      <c r="K2557" s="4" t="s">
        <v>58</v>
      </c>
      <c r="L2557" s="7">
        <v>77642.0</v>
      </c>
      <c r="M2557" s="4" t="s">
        <v>59</v>
      </c>
      <c r="N2557" s="4" t="s">
        <v>5687</v>
      </c>
      <c r="O2557" s="4" t="s">
        <v>51</v>
      </c>
      <c r="P2557" s="4" t="s">
        <v>124</v>
      </c>
      <c r="Q2557" s="4" t="s">
        <v>5688</v>
      </c>
      <c r="R2557" s="9">
        <v>27.1978930041152</v>
      </c>
      <c r="S2557" s="7">
        <v>4.0</v>
      </c>
      <c r="T2557" s="7">
        <v>0.2</v>
      </c>
      <c r="U2557" s="7">
        <v>8.49934156378601</v>
      </c>
      <c r="V2557" s="10" t="str">
        <f t="shared" si="1"/>
        <v>2016-12</v>
      </c>
    </row>
    <row r="2558">
      <c r="A2558" s="7">
        <v>2557.0</v>
      </c>
      <c r="B2558" s="4" t="s">
        <v>5689</v>
      </c>
      <c r="C2558" s="8">
        <v>42731.0</v>
      </c>
      <c r="D2558" s="8">
        <v>42734.0</v>
      </c>
      <c r="E2558" s="4" t="s">
        <v>98</v>
      </c>
      <c r="F2558" s="4" t="s">
        <v>5690</v>
      </c>
      <c r="G2558" s="4" t="s">
        <v>5691</v>
      </c>
      <c r="H2558" s="4" t="s">
        <v>46</v>
      </c>
      <c r="I2558" s="4" t="s">
        <v>30</v>
      </c>
      <c r="J2558" s="4" t="s">
        <v>531</v>
      </c>
      <c r="K2558" s="4" t="s">
        <v>157</v>
      </c>
      <c r="L2558" s="7">
        <v>43130.0</v>
      </c>
      <c r="M2558" s="4" t="s">
        <v>33</v>
      </c>
      <c r="N2558" s="4" t="s">
        <v>524</v>
      </c>
      <c r="O2558" s="4" t="s">
        <v>39</v>
      </c>
      <c r="P2558" s="4" t="s">
        <v>61</v>
      </c>
      <c r="Q2558" s="4" t="s">
        <v>525</v>
      </c>
      <c r="R2558" s="9">
        <v>45.9423868312757</v>
      </c>
      <c r="S2558" s="7">
        <v>2.0</v>
      </c>
      <c r="T2558" s="7">
        <v>0.2</v>
      </c>
      <c r="U2558" s="7">
        <v>0.574279835390947</v>
      </c>
      <c r="V2558" s="10" t="str">
        <f t="shared" si="1"/>
        <v>2016-12</v>
      </c>
    </row>
    <row r="2559">
      <c r="A2559" s="7">
        <v>2558.0</v>
      </c>
      <c r="B2559" s="4" t="s">
        <v>5692</v>
      </c>
      <c r="C2559" s="8">
        <v>42731.0</v>
      </c>
      <c r="D2559" s="8">
        <v>42735.0</v>
      </c>
      <c r="E2559" s="4" t="s">
        <v>26</v>
      </c>
      <c r="F2559" s="4" t="s">
        <v>2394</v>
      </c>
      <c r="G2559" s="4" t="s">
        <v>2395</v>
      </c>
      <c r="H2559" s="4" t="s">
        <v>112</v>
      </c>
      <c r="I2559" s="4" t="s">
        <v>30</v>
      </c>
      <c r="J2559" s="4" t="s">
        <v>2290</v>
      </c>
      <c r="K2559" s="4" t="s">
        <v>48</v>
      </c>
      <c r="L2559" s="7">
        <v>92704.0</v>
      </c>
      <c r="M2559" s="4" t="s">
        <v>49</v>
      </c>
      <c r="N2559" s="4" t="s">
        <v>4890</v>
      </c>
      <c r="O2559" s="4" t="s">
        <v>51</v>
      </c>
      <c r="P2559" s="4" t="s">
        <v>297</v>
      </c>
      <c r="Q2559" s="4" t="s">
        <v>4891</v>
      </c>
      <c r="R2559" s="9">
        <v>20.16</v>
      </c>
      <c r="S2559" s="7">
        <v>7.0</v>
      </c>
      <c r="T2559" s="7">
        <v>0.0</v>
      </c>
      <c r="U2559" s="7">
        <v>9.8784</v>
      </c>
      <c r="V2559" s="10" t="str">
        <f t="shared" si="1"/>
        <v>2016-12</v>
      </c>
    </row>
    <row r="2560">
      <c r="A2560" s="7">
        <v>2559.0</v>
      </c>
      <c r="B2560" s="4" t="s">
        <v>5693</v>
      </c>
      <c r="C2560" s="8">
        <v>42731.0</v>
      </c>
      <c r="D2560" s="8">
        <v>42734.0</v>
      </c>
      <c r="E2560" s="4" t="s">
        <v>43</v>
      </c>
      <c r="F2560" s="4" t="s">
        <v>566</v>
      </c>
      <c r="G2560" s="4" t="s">
        <v>567</v>
      </c>
      <c r="H2560" s="4" t="s">
        <v>112</v>
      </c>
      <c r="I2560" s="4" t="s">
        <v>30</v>
      </c>
      <c r="J2560" s="4" t="s">
        <v>3493</v>
      </c>
      <c r="K2560" s="4" t="s">
        <v>157</v>
      </c>
      <c r="L2560" s="7">
        <v>44312.0</v>
      </c>
      <c r="M2560" s="4" t="s">
        <v>33</v>
      </c>
      <c r="N2560" s="4" t="s">
        <v>4776</v>
      </c>
      <c r="O2560" s="4" t="s">
        <v>51</v>
      </c>
      <c r="P2560" s="4" t="s">
        <v>272</v>
      </c>
      <c r="Q2560" s="4" t="s">
        <v>4777</v>
      </c>
      <c r="R2560" s="9">
        <v>19.7368493827161</v>
      </c>
      <c r="S2560" s="7">
        <v>6.0</v>
      </c>
      <c r="T2560" s="7">
        <v>0.2</v>
      </c>
      <c r="U2560" s="7">
        <v>7.15460790123457</v>
      </c>
      <c r="V2560" s="10" t="str">
        <f t="shared" si="1"/>
        <v>2016-12</v>
      </c>
    </row>
    <row r="2561">
      <c r="A2561" s="7">
        <v>2560.0</v>
      </c>
      <c r="B2561" s="4" t="s">
        <v>5694</v>
      </c>
      <c r="C2561" s="8">
        <v>42731.0</v>
      </c>
      <c r="D2561" s="8">
        <v>42737.0</v>
      </c>
      <c r="E2561" s="4" t="s">
        <v>26</v>
      </c>
      <c r="F2561" s="4" t="s">
        <v>5695</v>
      </c>
      <c r="G2561" s="4" t="s">
        <v>5696</v>
      </c>
      <c r="H2561" s="4" t="s">
        <v>46</v>
      </c>
      <c r="I2561" s="4" t="s">
        <v>30</v>
      </c>
      <c r="J2561" s="4" t="s">
        <v>1892</v>
      </c>
      <c r="K2561" s="4" t="s">
        <v>462</v>
      </c>
      <c r="L2561" s="7">
        <v>40214.0</v>
      </c>
      <c r="M2561" s="4" t="s">
        <v>83</v>
      </c>
      <c r="N2561" s="4" t="s">
        <v>5697</v>
      </c>
      <c r="O2561" s="4" t="s">
        <v>51</v>
      </c>
      <c r="P2561" s="4" t="s">
        <v>297</v>
      </c>
      <c r="Q2561" s="4" t="s">
        <v>5698</v>
      </c>
      <c r="R2561" s="9">
        <v>1.87026503201395</v>
      </c>
      <c r="S2561" s="7">
        <v>1.0</v>
      </c>
      <c r="T2561" s="7">
        <v>0.0</v>
      </c>
      <c r="U2561" s="7">
        <v>0.860321914726416</v>
      </c>
      <c r="V2561" s="10" t="str">
        <f t="shared" si="1"/>
        <v>2016-12</v>
      </c>
    </row>
    <row r="2562">
      <c r="A2562" s="7">
        <v>2561.0</v>
      </c>
      <c r="B2562" s="4" t="s">
        <v>5699</v>
      </c>
      <c r="C2562" s="8">
        <v>42733.0</v>
      </c>
      <c r="D2562" s="8">
        <v>42737.0</v>
      </c>
      <c r="E2562" s="4" t="s">
        <v>26</v>
      </c>
      <c r="F2562" s="4" t="s">
        <v>1263</v>
      </c>
      <c r="G2562" s="4" t="s">
        <v>1264</v>
      </c>
      <c r="H2562" s="4" t="s">
        <v>46</v>
      </c>
      <c r="I2562" s="4" t="s">
        <v>30</v>
      </c>
      <c r="J2562" s="4" t="s">
        <v>681</v>
      </c>
      <c r="K2562" s="4" t="s">
        <v>130</v>
      </c>
      <c r="L2562" s="7">
        <v>53209.0</v>
      </c>
      <c r="M2562" s="4" t="s">
        <v>59</v>
      </c>
      <c r="N2562" s="4" t="s">
        <v>5700</v>
      </c>
      <c r="O2562" s="4" t="s">
        <v>35</v>
      </c>
      <c r="P2562" s="4" t="s">
        <v>263</v>
      </c>
      <c r="Q2562" s="4" t="s">
        <v>5701</v>
      </c>
      <c r="R2562" s="9">
        <v>867.151790123457</v>
      </c>
      <c r="S2562" s="7">
        <v>5.0</v>
      </c>
      <c r="T2562" s="7">
        <v>0.0</v>
      </c>
      <c r="U2562" s="7">
        <v>69.3721432098766</v>
      </c>
      <c r="V2562" s="10" t="str">
        <f t="shared" si="1"/>
        <v>2016-12</v>
      </c>
    </row>
    <row r="2563">
      <c r="A2563" s="7">
        <v>2562.0</v>
      </c>
      <c r="B2563" s="4" t="s">
        <v>5702</v>
      </c>
      <c r="C2563" s="8">
        <v>42733.0</v>
      </c>
      <c r="D2563" s="8">
        <v>42734.0</v>
      </c>
      <c r="E2563" s="4" t="s">
        <v>43</v>
      </c>
      <c r="F2563" s="4" t="s">
        <v>5703</v>
      </c>
      <c r="G2563" s="4" t="s">
        <v>5704</v>
      </c>
      <c r="H2563" s="4" t="s">
        <v>46</v>
      </c>
      <c r="I2563" s="4" t="s">
        <v>30</v>
      </c>
      <c r="J2563" s="4" t="s">
        <v>1721</v>
      </c>
      <c r="K2563" s="4" t="s">
        <v>385</v>
      </c>
      <c r="L2563" s="7">
        <v>60505.0</v>
      </c>
      <c r="M2563" s="4" t="s">
        <v>59</v>
      </c>
      <c r="N2563" s="4" t="s">
        <v>487</v>
      </c>
      <c r="O2563" s="4" t="s">
        <v>51</v>
      </c>
      <c r="P2563" s="4" t="s">
        <v>124</v>
      </c>
      <c r="Q2563" s="4" t="s">
        <v>488</v>
      </c>
      <c r="R2563" s="9">
        <v>213.840355555556</v>
      </c>
      <c r="S2563" s="7">
        <v>6.0</v>
      </c>
      <c r="T2563" s="7">
        <v>0.2</v>
      </c>
      <c r="U2563" s="7">
        <v>77.5171288888889</v>
      </c>
      <c r="V2563" s="10" t="str">
        <f t="shared" si="1"/>
        <v>2016-12</v>
      </c>
    </row>
    <row r="2564">
      <c r="A2564" s="7">
        <v>2563.0</v>
      </c>
      <c r="B2564" s="4" t="s">
        <v>5705</v>
      </c>
      <c r="C2564" s="8">
        <v>42733.0</v>
      </c>
      <c r="D2564" s="8">
        <v>42738.0</v>
      </c>
      <c r="E2564" s="4" t="s">
        <v>26</v>
      </c>
      <c r="F2564" s="4" t="s">
        <v>4495</v>
      </c>
      <c r="G2564" s="4" t="s">
        <v>4496</v>
      </c>
      <c r="H2564" s="4" t="s">
        <v>29</v>
      </c>
      <c r="I2564" s="4" t="s">
        <v>30</v>
      </c>
      <c r="J2564" s="4" t="s">
        <v>4000</v>
      </c>
      <c r="K2564" s="4" t="s">
        <v>518</v>
      </c>
      <c r="L2564" s="7">
        <v>37620.0</v>
      </c>
      <c r="M2564" s="4" t="s">
        <v>83</v>
      </c>
      <c r="N2564" s="4" t="s">
        <v>370</v>
      </c>
      <c r="O2564" s="4" t="s">
        <v>51</v>
      </c>
      <c r="P2564" s="4" t="s">
        <v>76</v>
      </c>
      <c r="Q2564" s="4" t="s">
        <v>371</v>
      </c>
      <c r="R2564" s="9">
        <v>27.2820263846899</v>
      </c>
      <c r="S2564" s="7">
        <v>4.0</v>
      </c>
      <c r="T2564" s="7">
        <v>0.7</v>
      </c>
      <c r="U2564" s="7">
        <v>-20.0068193487726</v>
      </c>
      <c r="V2564" s="10" t="str">
        <f t="shared" si="1"/>
        <v>2016-12</v>
      </c>
    </row>
    <row r="2565">
      <c r="A2565" s="7">
        <v>2564.0</v>
      </c>
      <c r="B2565" s="4" t="s">
        <v>5705</v>
      </c>
      <c r="C2565" s="8">
        <v>42733.0</v>
      </c>
      <c r="D2565" s="8">
        <v>42738.0</v>
      </c>
      <c r="E2565" s="4" t="s">
        <v>26</v>
      </c>
      <c r="F2565" s="4" t="s">
        <v>4495</v>
      </c>
      <c r="G2565" s="4" t="s">
        <v>4496</v>
      </c>
      <c r="H2565" s="4" t="s">
        <v>29</v>
      </c>
      <c r="I2565" s="4" t="s">
        <v>30</v>
      </c>
      <c r="J2565" s="4" t="s">
        <v>4000</v>
      </c>
      <c r="K2565" s="4" t="s">
        <v>518</v>
      </c>
      <c r="L2565" s="7">
        <v>37620.0</v>
      </c>
      <c r="M2565" s="4" t="s">
        <v>83</v>
      </c>
      <c r="N2565" s="4" t="s">
        <v>2932</v>
      </c>
      <c r="O2565" s="4" t="s">
        <v>51</v>
      </c>
      <c r="P2565" s="4" t="s">
        <v>76</v>
      </c>
      <c r="Q2565" s="4" t="s">
        <v>2933</v>
      </c>
      <c r="R2565" s="9">
        <v>2.02540628382955</v>
      </c>
      <c r="S2565" s="7">
        <v>3.0</v>
      </c>
      <c r="T2565" s="7">
        <v>0.7</v>
      </c>
      <c r="U2565" s="7">
        <v>-1.41778439868068</v>
      </c>
      <c r="V2565" s="10" t="str">
        <f t="shared" si="1"/>
        <v>2016-12</v>
      </c>
    </row>
    <row r="2566">
      <c r="A2566" s="7">
        <v>2565.0</v>
      </c>
      <c r="B2566" s="4" t="s">
        <v>5706</v>
      </c>
      <c r="C2566" s="8">
        <v>42733.0</v>
      </c>
      <c r="D2566" s="8">
        <v>42737.0</v>
      </c>
      <c r="E2566" s="4" t="s">
        <v>26</v>
      </c>
      <c r="F2566" s="4" t="s">
        <v>5707</v>
      </c>
      <c r="G2566" s="4" t="s">
        <v>5708</v>
      </c>
      <c r="H2566" s="4" t="s">
        <v>46</v>
      </c>
      <c r="I2566" s="4" t="s">
        <v>30</v>
      </c>
      <c r="J2566" s="4" t="s">
        <v>2634</v>
      </c>
      <c r="K2566" s="4" t="s">
        <v>2635</v>
      </c>
      <c r="L2566" s="7">
        <v>67212.0</v>
      </c>
      <c r="M2566" s="4" t="s">
        <v>59</v>
      </c>
      <c r="N2566" s="4" t="s">
        <v>783</v>
      </c>
      <c r="O2566" s="4" t="s">
        <v>35</v>
      </c>
      <c r="P2566" s="4" t="s">
        <v>121</v>
      </c>
      <c r="Q2566" s="4" t="s">
        <v>784</v>
      </c>
      <c r="R2566" s="9">
        <v>81.1004444444445</v>
      </c>
      <c r="S2566" s="7">
        <v>6.0</v>
      </c>
      <c r="T2566" s="7">
        <v>0.0</v>
      </c>
      <c r="U2566" s="7">
        <v>27.5741511111111</v>
      </c>
      <c r="V2566" s="10" t="str">
        <f t="shared" si="1"/>
        <v>2016-12</v>
      </c>
    </row>
    <row r="2567">
      <c r="A2567" s="7">
        <v>2566.0</v>
      </c>
      <c r="B2567" s="4" t="s">
        <v>5706</v>
      </c>
      <c r="C2567" s="8">
        <v>42733.0</v>
      </c>
      <c r="D2567" s="8">
        <v>42737.0</v>
      </c>
      <c r="E2567" s="4" t="s">
        <v>26</v>
      </c>
      <c r="F2567" s="4" t="s">
        <v>5707</v>
      </c>
      <c r="G2567" s="4" t="s">
        <v>5708</v>
      </c>
      <c r="H2567" s="4" t="s">
        <v>46</v>
      </c>
      <c r="I2567" s="4" t="s">
        <v>30</v>
      </c>
      <c r="J2567" s="4" t="s">
        <v>2634</v>
      </c>
      <c r="K2567" s="4" t="s">
        <v>2635</v>
      </c>
      <c r="L2567" s="7">
        <v>67212.0</v>
      </c>
      <c r="M2567" s="4" t="s">
        <v>59</v>
      </c>
      <c r="N2567" s="4" t="s">
        <v>5709</v>
      </c>
      <c r="O2567" s="4" t="s">
        <v>51</v>
      </c>
      <c r="P2567" s="4" t="s">
        <v>283</v>
      </c>
      <c r="Q2567" s="4" t="s">
        <v>5710</v>
      </c>
      <c r="R2567" s="9">
        <v>94.2034074074074</v>
      </c>
      <c r="S2567" s="7">
        <v>2.0</v>
      </c>
      <c r="T2567" s="7">
        <v>0.0</v>
      </c>
      <c r="U2567" s="7">
        <v>26.3769540740741</v>
      </c>
      <c r="V2567" s="10" t="str">
        <f t="shared" si="1"/>
        <v>2016-12</v>
      </c>
    </row>
    <row r="2568">
      <c r="A2568" s="7">
        <v>2567.0</v>
      </c>
      <c r="B2568" s="4" t="s">
        <v>5711</v>
      </c>
      <c r="C2568" s="8">
        <v>42733.0</v>
      </c>
      <c r="D2568" s="8">
        <v>42737.0</v>
      </c>
      <c r="E2568" s="4" t="s">
        <v>26</v>
      </c>
      <c r="F2568" s="4" t="s">
        <v>2862</v>
      </c>
      <c r="G2568" s="4" t="s">
        <v>2863</v>
      </c>
      <c r="H2568" s="4" t="s">
        <v>46</v>
      </c>
      <c r="I2568" s="4" t="s">
        <v>30</v>
      </c>
      <c r="J2568" s="4" t="s">
        <v>47</v>
      </c>
      <c r="K2568" s="4" t="s">
        <v>48</v>
      </c>
      <c r="L2568" s="7">
        <v>90045.0</v>
      </c>
      <c r="M2568" s="4" t="s">
        <v>49</v>
      </c>
      <c r="N2568" s="4" t="s">
        <v>2439</v>
      </c>
      <c r="O2568" s="4" t="s">
        <v>51</v>
      </c>
      <c r="P2568" s="4" t="s">
        <v>76</v>
      </c>
      <c r="Q2568" s="4" t="s">
        <v>2440</v>
      </c>
      <c r="R2568" s="9">
        <v>11.232</v>
      </c>
      <c r="S2568" s="7">
        <v>3.0</v>
      </c>
      <c r="T2568" s="7">
        <v>0.2</v>
      </c>
      <c r="U2568" s="7">
        <v>3.9312</v>
      </c>
      <c r="V2568" s="10" t="str">
        <f t="shared" si="1"/>
        <v>2016-12</v>
      </c>
    </row>
    <row r="2569">
      <c r="A2569" s="7">
        <v>2568.0</v>
      </c>
      <c r="B2569" s="4" t="s">
        <v>5712</v>
      </c>
      <c r="C2569" s="8">
        <v>42733.0</v>
      </c>
      <c r="D2569" s="8">
        <v>42735.0</v>
      </c>
      <c r="E2569" s="4" t="s">
        <v>98</v>
      </c>
      <c r="F2569" s="4" t="s">
        <v>2233</v>
      </c>
      <c r="G2569" s="4" t="s">
        <v>2234</v>
      </c>
      <c r="H2569" s="4" t="s">
        <v>46</v>
      </c>
      <c r="I2569" s="4" t="s">
        <v>30</v>
      </c>
      <c r="J2569" s="4" t="s">
        <v>178</v>
      </c>
      <c r="K2569" s="4" t="s">
        <v>1138</v>
      </c>
      <c r="L2569" s="7">
        <v>97477.0</v>
      </c>
      <c r="M2569" s="4" t="s">
        <v>49</v>
      </c>
      <c r="N2569" s="4" t="s">
        <v>5713</v>
      </c>
      <c r="O2569" s="4" t="s">
        <v>51</v>
      </c>
      <c r="P2569" s="4" t="s">
        <v>205</v>
      </c>
      <c r="Q2569" s="4" t="s">
        <v>5714</v>
      </c>
      <c r="R2569" s="9">
        <v>27.792</v>
      </c>
      <c r="S2569" s="7">
        <v>3.0</v>
      </c>
      <c r="T2569" s="7">
        <v>0.2</v>
      </c>
      <c r="U2569" s="7">
        <v>10.422</v>
      </c>
      <c r="V2569" s="10" t="str">
        <f t="shared" si="1"/>
        <v>2016-12</v>
      </c>
    </row>
    <row r="2570">
      <c r="A2570" s="7">
        <v>2569.0</v>
      </c>
      <c r="B2570" s="4" t="s">
        <v>5715</v>
      </c>
      <c r="C2570" s="8">
        <v>42733.0</v>
      </c>
      <c r="D2570" s="8">
        <v>42735.0</v>
      </c>
      <c r="E2570" s="4" t="s">
        <v>98</v>
      </c>
      <c r="F2570" s="4" t="s">
        <v>2647</v>
      </c>
      <c r="G2570" s="4" t="s">
        <v>2648</v>
      </c>
      <c r="H2570" s="4" t="s">
        <v>112</v>
      </c>
      <c r="I2570" s="4" t="s">
        <v>30</v>
      </c>
      <c r="J2570" s="4" t="s">
        <v>805</v>
      </c>
      <c r="K2570" s="4" t="s">
        <v>102</v>
      </c>
      <c r="L2570" s="7">
        <v>33178.0</v>
      </c>
      <c r="M2570" s="4" t="s">
        <v>83</v>
      </c>
      <c r="N2570" s="4" t="s">
        <v>1979</v>
      </c>
      <c r="O2570" s="4" t="s">
        <v>51</v>
      </c>
      <c r="P2570" s="4" t="s">
        <v>124</v>
      </c>
      <c r="Q2570" s="4" t="s">
        <v>1980</v>
      </c>
      <c r="R2570" s="9">
        <v>27.0945354762912</v>
      </c>
      <c r="S2570" s="7">
        <v>7.0</v>
      </c>
      <c r="T2570" s="7">
        <v>0.2</v>
      </c>
      <c r="U2570" s="7">
        <v>9.48308741670192</v>
      </c>
      <c r="V2570" s="10" t="str">
        <f t="shared" si="1"/>
        <v>2016-12</v>
      </c>
    </row>
    <row r="2571">
      <c r="A2571" s="7">
        <v>2570.0</v>
      </c>
      <c r="B2571" s="4" t="s">
        <v>5715</v>
      </c>
      <c r="C2571" s="8">
        <v>42733.0</v>
      </c>
      <c r="D2571" s="8">
        <v>42735.0</v>
      </c>
      <c r="E2571" s="4" t="s">
        <v>98</v>
      </c>
      <c r="F2571" s="4" t="s">
        <v>2647</v>
      </c>
      <c r="G2571" s="4" t="s">
        <v>2648</v>
      </c>
      <c r="H2571" s="4" t="s">
        <v>112</v>
      </c>
      <c r="I2571" s="4" t="s">
        <v>30</v>
      </c>
      <c r="J2571" s="4" t="s">
        <v>805</v>
      </c>
      <c r="K2571" s="4" t="s">
        <v>102</v>
      </c>
      <c r="L2571" s="7">
        <v>33178.0</v>
      </c>
      <c r="M2571" s="4" t="s">
        <v>83</v>
      </c>
      <c r="N2571" s="4" t="s">
        <v>4469</v>
      </c>
      <c r="O2571" s="4" t="s">
        <v>51</v>
      </c>
      <c r="P2571" s="4" t="s">
        <v>124</v>
      </c>
      <c r="Q2571" s="4" t="s">
        <v>4470</v>
      </c>
      <c r="R2571" s="9">
        <v>18.1050977116877</v>
      </c>
      <c r="S2571" s="7">
        <v>6.0</v>
      </c>
      <c r="T2571" s="7">
        <v>0.2</v>
      </c>
      <c r="U2571" s="7">
        <v>6.3367841990907</v>
      </c>
      <c r="V2571" s="10" t="str">
        <f t="shared" si="1"/>
        <v>2016-12</v>
      </c>
    </row>
    <row r="2572">
      <c r="A2572" s="7">
        <v>2571.0</v>
      </c>
      <c r="B2572" s="4" t="s">
        <v>5716</v>
      </c>
      <c r="C2572" s="8">
        <v>42733.0</v>
      </c>
      <c r="D2572" s="8">
        <v>42737.0</v>
      </c>
      <c r="E2572" s="4" t="s">
        <v>26</v>
      </c>
      <c r="F2572" s="4" t="s">
        <v>4732</v>
      </c>
      <c r="G2572" s="4" t="s">
        <v>4733</v>
      </c>
      <c r="H2572" s="4" t="s">
        <v>46</v>
      </c>
      <c r="I2572" s="4" t="s">
        <v>30</v>
      </c>
      <c r="J2572" s="4" t="s">
        <v>3393</v>
      </c>
      <c r="K2572" s="4" t="s">
        <v>48</v>
      </c>
      <c r="L2572" s="7">
        <v>95823.0</v>
      </c>
      <c r="M2572" s="4" t="s">
        <v>49</v>
      </c>
      <c r="N2572" s="4" t="s">
        <v>5717</v>
      </c>
      <c r="O2572" s="4" t="s">
        <v>51</v>
      </c>
      <c r="P2572" s="4" t="s">
        <v>52</v>
      </c>
      <c r="Q2572" s="4" t="s">
        <v>5718</v>
      </c>
      <c r="R2572" s="9">
        <v>14.03</v>
      </c>
      <c r="S2572" s="7">
        <v>1.0</v>
      </c>
      <c r="T2572" s="7">
        <v>0.0</v>
      </c>
      <c r="U2572" s="7">
        <v>4.0687</v>
      </c>
      <c r="V2572" s="10" t="str">
        <f t="shared" si="1"/>
        <v>2016-12</v>
      </c>
    </row>
    <row r="2573">
      <c r="A2573" s="7">
        <v>2572.0</v>
      </c>
      <c r="B2573" s="4" t="s">
        <v>5716</v>
      </c>
      <c r="C2573" s="8">
        <v>42733.0</v>
      </c>
      <c r="D2573" s="8">
        <v>42737.0</v>
      </c>
      <c r="E2573" s="4" t="s">
        <v>26</v>
      </c>
      <c r="F2573" s="4" t="s">
        <v>4732</v>
      </c>
      <c r="G2573" s="4" t="s">
        <v>4733</v>
      </c>
      <c r="H2573" s="4" t="s">
        <v>46</v>
      </c>
      <c r="I2573" s="4" t="s">
        <v>30</v>
      </c>
      <c r="J2573" s="4" t="s">
        <v>3393</v>
      </c>
      <c r="K2573" s="4" t="s">
        <v>48</v>
      </c>
      <c r="L2573" s="7">
        <v>95823.0</v>
      </c>
      <c r="M2573" s="4" t="s">
        <v>49</v>
      </c>
      <c r="N2573" s="4" t="s">
        <v>5719</v>
      </c>
      <c r="O2573" s="4" t="s">
        <v>51</v>
      </c>
      <c r="P2573" s="4" t="s">
        <v>635</v>
      </c>
      <c r="Q2573" s="4" t="s">
        <v>5720</v>
      </c>
      <c r="R2573" s="9">
        <v>27.96</v>
      </c>
      <c r="S2573" s="7">
        <v>2.0</v>
      </c>
      <c r="T2573" s="7">
        <v>0.0</v>
      </c>
      <c r="U2573" s="7">
        <v>7.2696</v>
      </c>
      <c r="V2573" s="10" t="str">
        <f t="shared" si="1"/>
        <v>2016-12</v>
      </c>
    </row>
    <row r="2574">
      <c r="A2574" s="7">
        <v>2573.0</v>
      </c>
      <c r="B2574" s="4" t="s">
        <v>5721</v>
      </c>
      <c r="C2574" s="8">
        <v>42734.0</v>
      </c>
      <c r="D2574" s="8">
        <v>42736.0</v>
      </c>
      <c r="E2574" s="4" t="s">
        <v>43</v>
      </c>
      <c r="F2574" s="4" t="s">
        <v>4100</v>
      </c>
      <c r="G2574" s="4" t="s">
        <v>4101</v>
      </c>
      <c r="H2574" s="4" t="s">
        <v>29</v>
      </c>
      <c r="I2574" s="4" t="s">
        <v>30</v>
      </c>
      <c r="J2574" s="4" t="s">
        <v>5722</v>
      </c>
      <c r="K2574" s="4" t="s">
        <v>58</v>
      </c>
      <c r="L2574" s="7">
        <v>77536.0</v>
      </c>
      <c r="M2574" s="4" t="s">
        <v>59</v>
      </c>
      <c r="N2574" s="4" t="s">
        <v>3989</v>
      </c>
      <c r="O2574" s="4" t="s">
        <v>51</v>
      </c>
      <c r="P2574" s="4" t="s">
        <v>76</v>
      </c>
      <c r="Q2574" s="4" t="s">
        <v>4147</v>
      </c>
      <c r="R2574" s="9">
        <v>7.96117530864198</v>
      </c>
      <c r="S2574" s="7">
        <v>6.0</v>
      </c>
      <c r="T2574" s="7">
        <v>0.8</v>
      </c>
      <c r="U2574" s="7">
        <v>-11.941762962963</v>
      </c>
      <c r="V2574" s="10" t="str">
        <f t="shared" si="1"/>
        <v>2016-12</v>
      </c>
    </row>
    <row r="2575">
      <c r="A2575" s="7">
        <v>2574.0</v>
      </c>
      <c r="B2575" s="4" t="s">
        <v>5723</v>
      </c>
      <c r="C2575" s="8">
        <v>42734.0</v>
      </c>
      <c r="D2575" s="8">
        <v>42739.0</v>
      </c>
      <c r="E2575" s="4" t="s">
        <v>26</v>
      </c>
      <c r="F2575" s="4" t="s">
        <v>1587</v>
      </c>
      <c r="G2575" s="4" t="s">
        <v>1588</v>
      </c>
      <c r="H2575" s="4" t="s">
        <v>46</v>
      </c>
      <c r="I2575" s="4" t="s">
        <v>30</v>
      </c>
      <c r="J2575" s="4" t="s">
        <v>188</v>
      </c>
      <c r="K2575" s="4" t="s">
        <v>157</v>
      </c>
      <c r="L2575" s="7">
        <v>43229.0</v>
      </c>
      <c r="M2575" s="4" t="s">
        <v>33</v>
      </c>
      <c r="N2575" s="4" t="s">
        <v>2554</v>
      </c>
      <c r="O2575" s="4" t="s">
        <v>51</v>
      </c>
      <c r="P2575" s="4" t="s">
        <v>297</v>
      </c>
      <c r="Q2575" s="4" t="s">
        <v>2555</v>
      </c>
      <c r="R2575" s="9">
        <v>6.78838518518518</v>
      </c>
      <c r="S2575" s="7">
        <v>2.0</v>
      </c>
      <c r="T2575" s="7">
        <v>0.2</v>
      </c>
      <c r="U2575" s="7">
        <v>2.29108</v>
      </c>
      <c r="V2575" s="10" t="str">
        <f t="shared" si="1"/>
        <v>2016-12</v>
      </c>
    </row>
    <row r="2576">
      <c r="A2576" s="7">
        <v>2575.0</v>
      </c>
      <c r="B2576" s="4" t="s">
        <v>5723</v>
      </c>
      <c r="C2576" s="8">
        <v>42734.0</v>
      </c>
      <c r="D2576" s="8">
        <v>42739.0</v>
      </c>
      <c r="E2576" s="4" t="s">
        <v>26</v>
      </c>
      <c r="F2576" s="4" t="s">
        <v>1587</v>
      </c>
      <c r="G2576" s="4" t="s">
        <v>1588</v>
      </c>
      <c r="H2576" s="4" t="s">
        <v>46</v>
      </c>
      <c r="I2576" s="4" t="s">
        <v>30</v>
      </c>
      <c r="J2576" s="4" t="s">
        <v>188</v>
      </c>
      <c r="K2576" s="4" t="s">
        <v>157</v>
      </c>
      <c r="L2576" s="7">
        <v>43229.0</v>
      </c>
      <c r="M2576" s="4" t="s">
        <v>33</v>
      </c>
      <c r="N2576" s="4" t="s">
        <v>634</v>
      </c>
      <c r="O2576" s="4" t="s">
        <v>51</v>
      </c>
      <c r="P2576" s="4" t="s">
        <v>635</v>
      </c>
      <c r="Q2576" s="4" t="s">
        <v>636</v>
      </c>
      <c r="R2576" s="9">
        <v>15.765978600823</v>
      </c>
      <c r="S2576" s="7">
        <v>2.0</v>
      </c>
      <c r="T2576" s="7">
        <v>0.2</v>
      </c>
      <c r="U2576" s="7">
        <v>1.18244839506173</v>
      </c>
      <c r="V2576" s="10" t="str">
        <f t="shared" si="1"/>
        <v>2016-12</v>
      </c>
    </row>
    <row r="2577">
      <c r="A2577" s="7">
        <v>2576.0</v>
      </c>
      <c r="B2577" s="4" t="s">
        <v>5724</v>
      </c>
      <c r="C2577" s="8">
        <v>42734.0</v>
      </c>
      <c r="D2577" s="8">
        <v>42734.0</v>
      </c>
      <c r="E2577" s="4" t="s">
        <v>212</v>
      </c>
      <c r="F2577" s="4" t="s">
        <v>945</v>
      </c>
      <c r="G2577" s="4" t="s">
        <v>946</v>
      </c>
      <c r="H2577" s="4" t="s">
        <v>112</v>
      </c>
      <c r="I2577" s="4" t="s">
        <v>30</v>
      </c>
      <c r="J2577" s="4" t="s">
        <v>47</v>
      </c>
      <c r="K2577" s="4" t="s">
        <v>48</v>
      </c>
      <c r="L2577" s="7">
        <v>90032.0</v>
      </c>
      <c r="M2577" s="4" t="s">
        <v>49</v>
      </c>
      <c r="N2577" s="4" t="s">
        <v>328</v>
      </c>
      <c r="O2577" s="4" t="s">
        <v>51</v>
      </c>
      <c r="P2577" s="4" t="s">
        <v>52</v>
      </c>
      <c r="Q2577" s="4" t="s">
        <v>329</v>
      </c>
      <c r="R2577" s="9">
        <v>481.32</v>
      </c>
      <c r="S2577" s="7">
        <v>4.0</v>
      </c>
      <c r="T2577" s="7">
        <v>0.0</v>
      </c>
      <c r="U2577" s="7">
        <v>125.1432</v>
      </c>
      <c r="V2577" s="10" t="str">
        <f t="shared" si="1"/>
        <v>2016-12</v>
      </c>
    </row>
    <row r="2578">
      <c r="A2578" s="7">
        <v>2577.0</v>
      </c>
      <c r="B2578" s="4" t="s">
        <v>5724</v>
      </c>
      <c r="C2578" s="8">
        <v>42734.0</v>
      </c>
      <c r="D2578" s="8">
        <v>42734.0</v>
      </c>
      <c r="E2578" s="4" t="s">
        <v>212</v>
      </c>
      <c r="F2578" s="4" t="s">
        <v>945</v>
      </c>
      <c r="G2578" s="4" t="s">
        <v>946</v>
      </c>
      <c r="H2578" s="4" t="s">
        <v>112</v>
      </c>
      <c r="I2578" s="4" t="s">
        <v>30</v>
      </c>
      <c r="J2578" s="4" t="s">
        <v>47</v>
      </c>
      <c r="K2578" s="4" t="s">
        <v>48</v>
      </c>
      <c r="L2578" s="7">
        <v>90032.0</v>
      </c>
      <c r="M2578" s="4" t="s">
        <v>49</v>
      </c>
      <c r="N2578" s="4" t="s">
        <v>5546</v>
      </c>
      <c r="O2578" s="4" t="s">
        <v>51</v>
      </c>
      <c r="P2578" s="4" t="s">
        <v>76</v>
      </c>
      <c r="Q2578" s="4" t="s">
        <v>5547</v>
      </c>
      <c r="R2578" s="9">
        <v>6.384</v>
      </c>
      <c r="S2578" s="7">
        <v>1.0</v>
      </c>
      <c r="T2578" s="7">
        <v>0.2</v>
      </c>
      <c r="U2578" s="7">
        <v>2.1546</v>
      </c>
      <c r="V2578" s="10" t="str">
        <f t="shared" si="1"/>
        <v>2016-12</v>
      </c>
    </row>
    <row r="2579">
      <c r="A2579" s="7">
        <v>2578.0</v>
      </c>
      <c r="B2579" s="4" t="s">
        <v>5725</v>
      </c>
      <c r="C2579" s="8">
        <v>42734.0</v>
      </c>
      <c r="D2579" s="8">
        <v>42736.0</v>
      </c>
      <c r="E2579" s="4" t="s">
        <v>43</v>
      </c>
      <c r="F2579" s="4" t="s">
        <v>1495</v>
      </c>
      <c r="G2579" s="4" t="s">
        <v>1496</v>
      </c>
      <c r="H2579" s="4" t="s">
        <v>46</v>
      </c>
      <c r="I2579" s="4" t="s">
        <v>30</v>
      </c>
      <c r="J2579" s="4" t="s">
        <v>531</v>
      </c>
      <c r="K2579" s="4" t="s">
        <v>91</v>
      </c>
      <c r="L2579" s="7">
        <v>17602.0</v>
      </c>
      <c r="M2579" s="4" t="s">
        <v>33</v>
      </c>
      <c r="N2579" s="4" t="s">
        <v>1316</v>
      </c>
      <c r="O2579" s="4" t="s">
        <v>35</v>
      </c>
      <c r="P2579" s="4" t="s">
        <v>263</v>
      </c>
      <c r="Q2579" s="4" t="s">
        <v>1317</v>
      </c>
      <c r="R2579" s="9">
        <v>196.368758847737</v>
      </c>
      <c r="S2579" s="7">
        <v>1.0</v>
      </c>
      <c r="T2579" s="7">
        <v>0.3</v>
      </c>
      <c r="U2579" s="7">
        <v>0.0</v>
      </c>
      <c r="V2579" s="10" t="str">
        <f t="shared" si="1"/>
        <v>2016-12</v>
      </c>
    </row>
    <row r="2580">
      <c r="A2580" s="7">
        <v>2579.0</v>
      </c>
      <c r="B2580" s="4" t="s">
        <v>5726</v>
      </c>
      <c r="C2580" s="8">
        <v>42734.0</v>
      </c>
      <c r="D2580" s="8">
        <v>42737.0</v>
      </c>
      <c r="E2580" s="4" t="s">
        <v>43</v>
      </c>
      <c r="F2580" s="4" t="s">
        <v>5727</v>
      </c>
      <c r="G2580" s="4" t="s">
        <v>5728</v>
      </c>
      <c r="H2580" s="4" t="s">
        <v>29</v>
      </c>
      <c r="I2580" s="4" t="s">
        <v>30</v>
      </c>
      <c r="J2580" s="4" t="s">
        <v>90</v>
      </c>
      <c r="K2580" s="4" t="s">
        <v>91</v>
      </c>
      <c r="L2580" s="7">
        <v>19140.0</v>
      </c>
      <c r="M2580" s="4" t="s">
        <v>33</v>
      </c>
      <c r="N2580" s="4" t="s">
        <v>4735</v>
      </c>
      <c r="O2580" s="4" t="s">
        <v>51</v>
      </c>
      <c r="P2580" s="4" t="s">
        <v>93</v>
      </c>
      <c r="Q2580" s="4" t="s">
        <v>4736</v>
      </c>
      <c r="R2580" s="9">
        <v>18.9946008230453</v>
      </c>
      <c r="S2580" s="7">
        <v>5.0</v>
      </c>
      <c r="T2580" s="7">
        <v>0.2</v>
      </c>
      <c r="U2580" s="7">
        <v>1.89946008230453</v>
      </c>
      <c r="V2580" s="10" t="str">
        <f t="shared" si="1"/>
        <v>2016-12</v>
      </c>
    </row>
    <row r="2581">
      <c r="A2581" s="7">
        <v>2580.0</v>
      </c>
      <c r="B2581" s="4" t="s">
        <v>5729</v>
      </c>
      <c r="C2581" s="8">
        <v>42734.0</v>
      </c>
      <c r="D2581" s="8">
        <v>42739.0</v>
      </c>
      <c r="E2581" s="4" t="s">
        <v>26</v>
      </c>
      <c r="F2581" s="4" t="s">
        <v>1348</v>
      </c>
      <c r="G2581" s="4" t="s">
        <v>1349</v>
      </c>
      <c r="H2581" s="4" t="s">
        <v>46</v>
      </c>
      <c r="I2581" s="4" t="s">
        <v>30</v>
      </c>
      <c r="J2581" s="4" t="s">
        <v>5730</v>
      </c>
      <c r="K2581" s="4" t="s">
        <v>102</v>
      </c>
      <c r="L2581" s="7">
        <v>33407.0</v>
      </c>
      <c r="M2581" s="4" t="s">
        <v>83</v>
      </c>
      <c r="N2581" s="4" t="s">
        <v>1751</v>
      </c>
      <c r="O2581" s="4" t="s">
        <v>51</v>
      </c>
      <c r="P2581" s="4" t="s">
        <v>124</v>
      </c>
      <c r="Q2581" s="4" t="s">
        <v>1752</v>
      </c>
      <c r="R2581" s="9">
        <v>51.6069369514567</v>
      </c>
      <c r="S2581" s="7">
        <v>4.0</v>
      </c>
      <c r="T2581" s="7">
        <v>0.2</v>
      </c>
      <c r="U2581" s="7">
        <v>18.0624279330098</v>
      </c>
      <c r="V2581" s="10" t="str">
        <f t="shared" si="1"/>
        <v>2016-12</v>
      </c>
    </row>
    <row r="2582">
      <c r="A2582" s="7">
        <v>2581.0</v>
      </c>
      <c r="B2582" s="4" t="s">
        <v>5731</v>
      </c>
      <c r="C2582" s="8">
        <v>42735.0</v>
      </c>
      <c r="D2582" s="8">
        <v>42741.0</v>
      </c>
      <c r="E2582" s="4" t="s">
        <v>26</v>
      </c>
      <c r="F2582" s="4" t="s">
        <v>4250</v>
      </c>
      <c r="G2582" s="4" t="s">
        <v>4251</v>
      </c>
      <c r="H2582" s="4" t="s">
        <v>29</v>
      </c>
      <c r="I2582" s="4" t="s">
        <v>30</v>
      </c>
      <c r="J2582" s="4" t="s">
        <v>5732</v>
      </c>
      <c r="K2582" s="4" t="s">
        <v>1181</v>
      </c>
      <c r="L2582" s="7">
        <v>89502.0</v>
      </c>
      <c r="M2582" s="4" t="s">
        <v>49</v>
      </c>
      <c r="N2582" s="4" t="s">
        <v>4035</v>
      </c>
      <c r="O2582" s="4" t="s">
        <v>51</v>
      </c>
      <c r="P2582" s="4" t="s">
        <v>93</v>
      </c>
      <c r="Q2582" s="4" t="s">
        <v>4036</v>
      </c>
      <c r="R2582" s="9">
        <v>3.64</v>
      </c>
      <c r="S2582" s="7">
        <v>2.0</v>
      </c>
      <c r="T2582" s="7">
        <v>0.0</v>
      </c>
      <c r="U2582" s="7">
        <v>1.638</v>
      </c>
      <c r="V2582" s="10" t="str">
        <f t="shared" si="1"/>
        <v>2016-12</v>
      </c>
    </row>
    <row r="2583">
      <c r="A2583" s="7">
        <v>2582.0</v>
      </c>
      <c r="B2583" s="4" t="s">
        <v>5731</v>
      </c>
      <c r="C2583" s="8">
        <v>42735.0</v>
      </c>
      <c r="D2583" s="8">
        <v>42741.0</v>
      </c>
      <c r="E2583" s="4" t="s">
        <v>26</v>
      </c>
      <c r="F2583" s="4" t="s">
        <v>4250</v>
      </c>
      <c r="G2583" s="4" t="s">
        <v>4251</v>
      </c>
      <c r="H2583" s="4" t="s">
        <v>29</v>
      </c>
      <c r="I2583" s="4" t="s">
        <v>30</v>
      </c>
      <c r="J2583" s="4" t="s">
        <v>5732</v>
      </c>
      <c r="K2583" s="4" t="s">
        <v>1181</v>
      </c>
      <c r="L2583" s="7">
        <v>89502.0</v>
      </c>
      <c r="M2583" s="4" t="s">
        <v>49</v>
      </c>
      <c r="N2583" s="4" t="s">
        <v>5733</v>
      </c>
      <c r="O2583" s="4" t="s">
        <v>51</v>
      </c>
      <c r="P2583" s="4" t="s">
        <v>76</v>
      </c>
      <c r="Q2583" s="4" t="s">
        <v>5734</v>
      </c>
      <c r="R2583" s="9">
        <v>159.768</v>
      </c>
      <c r="S2583" s="7">
        <v>7.0</v>
      </c>
      <c r="T2583" s="7">
        <v>0.2</v>
      </c>
      <c r="U2583" s="7">
        <v>53.9217</v>
      </c>
      <c r="V2583" s="10" t="str">
        <f t="shared" si="1"/>
        <v>2016-12</v>
      </c>
    </row>
    <row r="2584">
      <c r="A2584" s="7">
        <v>2583.0</v>
      </c>
      <c r="B2584" s="4" t="s">
        <v>5735</v>
      </c>
      <c r="C2584" s="8">
        <v>42735.0</v>
      </c>
      <c r="D2584" s="8">
        <v>42740.0</v>
      </c>
      <c r="E2584" s="4" t="s">
        <v>26</v>
      </c>
      <c r="F2584" s="4" t="s">
        <v>859</v>
      </c>
      <c r="G2584" s="4" t="s">
        <v>860</v>
      </c>
      <c r="H2584" s="4" t="s">
        <v>46</v>
      </c>
      <c r="I2584" s="4" t="s">
        <v>30</v>
      </c>
      <c r="J2584" s="4" t="s">
        <v>2652</v>
      </c>
      <c r="K2584" s="4" t="s">
        <v>48</v>
      </c>
      <c r="L2584" s="7">
        <v>92804.0</v>
      </c>
      <c r="M2584" s="4" t="s">
        <v>49</v>
      </c>
      <c r="N2584" s="4" t="s">
        <v>4685</v>
      </c>
      <c r="O2584" s="4" t="s">
        <v>39</v>
      </c>
      <c r="P2584" s="4" t="s">
        <v>40</v>
      </c>
      <c r="Q2584" s="4" t="s">
        <v>4686</v>
      </c>
      <c r="R2584" s="9">
        <v>302.376</v>
      </c>
      <c r="S2584" s="7">
        <v>3.0</v>
      </c>
      <c r="T2584" s="7">
        <v>0.2</v>
      </c>
      <c r="U2584" s="7">
        <v>22.6782</v>
      </c>
      <c r="V2584" s="10" t="str">
        <f t="shared" si="1"/>
        <v>2016-12</v>
      </c>
    </row>
    <row r="2585">
      <c r="A2585" s="7">
        <v>2584.0</v>
      </c>
      <c r="B2585" s="4" t="s">
        <v>5736</v>
      </c>
      <c r="C2585" s="8">
        <v>42735.0</v>
      </c>
      <c r="D2585" s="8">
        <v>42741.0</v>
      </c>
      <c r="E2585" s="4" t="s">
        <v>26</v>
      </c>
      <c r="F2585" s="4" t="s">
        <v>4511</v>
      </c>
      <c r="G2585" s="4" t="s">
        <v>4512</v>
      </c>
      <c r="H2585" s="4" t="s">
        <v>46</v>
      </c>
      <c r="I2585" s="4" t="s">
        <v>30</v>
      </c>
      <c r="J2585" s="4" t="s">
        <v>101</v>
      </c>
      <c r="K2585" s="4" t="s">
        <v>102</v>
      </c>
      <c r="L2585" s="7">
        <v>32216.0</v>
      </c>
      <c r="M2585" s="4" t="s">
        <v>83</v>
      </c>
      <c r="N2585" s="4" t="s">
        <v>357</v>
      </c>
      <c r="O2585" s="4" t="s">
        <v>51</v>
      </c>
      <c r="P2585" s="4" t="s">
        <v>93</v>
      </c>
      <c r="Q2585" s="4" t="s">
        <v>358</v>
      </c>
      <c r="R2585" s="9">
        <v>34.2725151492721</v>
      </c>
      <c r="S2585" s="7">
        <v>3.0</v>
      </c>
      <c r="T2585" s="7">
        <v>0.2</v>
      </c>
      <c r="U2585" s="7">
        <v>2.57043863619541</v>
      </c>
      <c r="V2585" s="10" t="str">
        <f t="shared" si="1"/>
        <v>2016-12</v>
      </c>
    </row>
    <row r="2586">
      <c r="A2586" s="7">
        <v>2585.0</v>
      </c>
      <c r="B2586" s="4" t="s">
        <v>5736</v>
      </c>
      <c r="C2586" s="8">
        <v>42735.0</v>
      </c>
      <c r="D2586" s="8">
        <v>42741.0</v>
      </c>
      <c r="E2586" s="4" t="s">
        <v>26</v>
      </c>
      <c r="F2586" s="4" t="s">
        <v>4511</v>
      </c>
      <c r="G2586" s="4" t="s">
        <v>4512</v>
      </c>
      <c r="H2586" s="4" t="s">
        <v>46</v>
      </c>
      <c r="I2586" s="4" t="s">
        <v>30</v>
      </c>
      <c r="J2586" s="4" t="s">
        <v>101</v>
      </c>
      <c r="K2586" s="4" t="s">
        <v>102</v>
      </c>
      <c r="L2586" s="7">
        <v>32216.0</v>
      </c>
      <c r="M2586" s="4" t="s">
        <v>83</v>
      </c>
      <c r="N2586" s="4" t="s">
        <v>4066</v>
      </c>
      <c r="O2586" s="4" t="s">
        <v>51</v>
      </c>
      <c r="P2586" s="4" t="s">
        <v>124</v>
      </c>
      <c r="Q2586" s="4" t="s">
        <v>4067</v>
      </c>
      <c r="R2586" s="9">
        <v>16.8523098807281</v>
      </c>
      <c r="S2586" s="7">
        <v>5.0</v>
      </c>
      <c r="T2586" s="7">
        <v>0.2</v>
      </c>
      <c r="U2586" s="7">
        <v>5.89830845825485</v>
      </c>
      <c r="V2586" s="10" t="str">
        <f t="shared" si="1"/>
        <v>2016-12</v>
      </c>
    </row>
    <row r="2587">
      <c r="A2587" s="7">
        <v>2586.0</v>
      </c>
      <c r="B2587" s="4" t="s">
        <v>5737</v>
      </c>
      <c r="C2587" s="8">
        <v>42735.0</v>
      </c>
      <c r="D2587" s="8">
        <v>42741.0</v>
      </c>
      <c r="E2587" s="4" t="s">
        <v>26</v>
      </c>
      <c r="F2587" s="4" t="s">
        <v>2884</v>
      </c>
      <c r="G2587" s="4" t="s">
        <v>2885</v>
      </c>
      <c r="H2587" s="4" t="s">
        <v>46</v>
      </c>
      <c r="I2587" s="4" t="s">
        <v>30</v>
      </c>
      <c r="J2587" s="4" t="s">
        <v>362</v>
      </c>
      <c r="K2587" s="4" t="s">
        <v>48</v>
      </c>
      <c r="L2587" s="7">
        <v>94109.0</v>
      </c>
      <c r="M2587" s="4" t="s">
        <v>49</v>
      </c>
      <c r="N2587" s="4" t="s">
        <v>1079</v>
      </c>
      <c r="O2587" s="4" t="s">
        <v>51</v>
      </c>
      <c r="P2587" s="4" t="s">
        <v>76</v>
      </c>
      <c r="Q2587" s="4" t="s">
        <v>1080</v>
      </c>
      <c r="R2587" s="9">
        <v>38.376</v>
      </c>
      <c r="S2587" s="7">
        <v>3.0</v>
      </c>
      <c r="T2587" s="7">
        <v>0.2</v>
      </c>
      <c r="U2587" s="7">
        <v>13.4316</v>
      </c>
      <c r="V2587" s="10" t="str">
        <f t="shared" si="1"/>
        <v>2016-12</v>
      </c>
    </row>
    <row r="2588">
      <c r="A2588" s="7">
        <v>2587.0</v>
      </c>
      <c r="B2588" s="4" t="s">
        <v>5738</v>
      </c>
      <c r="C2588" s="8">
        <v>42735.0</v>
      </c>
      <c r="D2588" s="8">
        <v>42737.0</v>
      </c>
      <c r="E2588" s="4" t="s">
        <v>43</v>
      </c>
      <c r="F2588" s="4" t="s">
        <v>5739</v>
      </c>
      <c r="G2588" s="4" t="s">
        <v>5740</v>
      </c>
      <c r="H2588" s="4" t="s">
        <v>46</v>
      </c>
      <c r="I2588" s="4" t="s">
        <v>30</v>
      </c>
      <c r="J2588" s="4" t="s">
        <v>531</v>
      </c>
      <c r="K2588" s="4" t="s">
        <v>157</v>
      </c>
      <c r="L2588" s="7">
        <v>43130.0</v>
      </c>
      <c r="M2588" s="4" t="s">
        <v>33</v>
      </c>
      <c r="N2588" s="4" t="s">
        <v>1879</v>
      </c>
      <c r="O2588" s="4" t="s">
        <v>51</v>
      </c>
      <c r="P2588" s="4" t="s">
        <v>52</v>
      </c>
      <c r="Q2588" s="4" t="s">
        <v>1880</v>
      </c>
      <c r="R2588" s="9">
        <v>180.021004115226</v>
      </c>
      <c r="S2588" s="7">
        <v>4.0</v>
      </c>
      <c r="T2588" s="7">
        <v>0.2</v>
      </c>
      <c r="U2588" s="7">
        <v>-40.5047259259259</v>
      </c>
      <c r="V2588" s="10" t="str">
        <f t="shared" si="1"/>
        <v>2016-12</v>
      </c>
    </row>
    <row r="2589">
      <c r="A2589" s="7">
        <v>2588.0</v>
      </c>
      <c r="B2589" s="4" t="s">
        <v>5741</v>
      </c>
      <c r="C2589" s="8">
        <v>42736.0</v>
      </c>
      <c r="D2589" s="8">
        <v>42741.0</v>
      </c>
      <c r="E2589" s="4" t="s">
        <v>26</v>
      </c>
      <c r="F2589" s="4" t="s">
        <v>5742</v>
      </c>
      <c r="G2589" s="4" t="s">
        <v>5743</v>
      </c>
      <c r="H2589" s="4" t="s">
        <v>46</v>
      </c>
      <c r="I2589" s="4" t="s">
        <v>30</v>
      </c>
      <c r="J2589" s="4" t="s">
        <v>1939</v>
      </c>
      <c r="K2589" s="4" t="s">
        <v>157</v>
      </c>
      <c r="L2589" s="7">
        <v>44052.0</v>
      </c>
      <c r="M2589" s="4" t="s">
        <v>33</v>
      </c>
      <c r="N2589" s="4" t="s">
        <v>2465</v>
      </c>
      <c r="O2589" s="4" t="s">
        <v>35</v>
      </c>
      <c r="P2589" s="4" t="s">
        <v>121</v>
      </c>
      <c r="Q2589" s="4" t="s">
        <v>2466</v>
      </c>
      <c r="R2589" s="9">
        <v>56.2605827160494</v>
      </c>
      <c r="S2589" s="7">
        <v>4.0</v>
      </c>
      <c r="T2589" s="7">
        <v>0.2</v>
      </c>
      <c r="U2589" s="7">
        <v>9.84560197530865</v>
      </c>
      <c r="V2589" s="10" t="str">
        <f t="shared" si="1"/>
        <v>2017-01</v>
      </c>
    </row>
    <row r="2590">
      <c r="A2590" s="7">
        <v>2589.0</v>
      </c>
      <c r="B2590" s="4" t="s">
        <v>5744</v>
      </c>
      <c r="C2590" s="8">
        <v>42736.0</v>
      </c>
      <c r="D2590" s="8">
        <v>42740.0</v>
      </c>
      <c r="E2590" s="4" t="s">
        <v>26</v>
      </c>
      <c r="F2590" s="4" t="s">
        <v>366</v>
      </c>
      <c r="G2590" s="4" t="s">
        <v>367</v>
      </c>
      <c r="H2590" s="4" t="s">
        <v>46</v>
      </c>
      <c r="I2590" s="4" t="s">
        <v>30</v>
      </c>
      <c r="J2590" s="4" t="s">
        <v>47</v>
      </c>
      <c r="K2590" s="4" t="s">
        <v>48</v>
      </c>
      <c r="L2590" s="7">
        <v>90036.0</v>
      </c>
      <c r="M2590" s="4" t="s">
        <v>49</v>
      </c>
      <c r="N2590" s="4" t="s">
        <v>5745</v>
      </c>
      <c r="O2590" s="4" t="s">
        <v>35</v>
      </c>
      <c r="P2590" s="4" t="s">
        <v>121</v>
      </c>
      <c r="Q2590" s="4" t="s">
        <v>5746</v>
      </c>
      <c r="R2590" s="9">
        <v>474.43</v>
      </c>
      <c r="S2590" s="7">
        <v>11.0</v>
      </c>
      <c r="T2590" s="7">
        <v>0.0</v>
      </c>
      <c r="U2590" s="7">
        <v>199.2606</v>
      </c>
      <c r="V2590" s="10" t="str">
        <f t="shared" si="1"/>
        <v>2017-01</v>
      </c>
    </row>
    <row r="2591">
      <c r="A2591" s="7">
        <v>2590.0</v>
      </c>
      <c r="B2591" s="4" t="s">
        <v>5747</v>
      </c>
      <c r="C2591" s="8">
        <v>42736.0</v>
      </c>
      <c r="D2591" s="8">
        <v>42737.0</v>
      </c>
      <c r="E2591" s="4" t="s">
        <v>43</v>
      </c>
      <c r="F2591" s="4" t="s">
        <v>2258</v>
      </c>
      <c r="G2591" s="4" t="s">
        <v>2259</v>
      </c>
      <c r="H2591" s="4" t="s">
        <v>112</v>
      </c>
      <c r="I2591" s="4" t="s">
        <v>30</v>
      </c>
      <c r="J2591" s="4" t="s">
        <v>129</v>
      </c>
      <c r="K2591" s="4" t="s">
        <v>130</v>
      </c>
      <c r="L2591" s="7">
        <v>53132.0</v>
      </c>
      <c r="M2591" s="4" t="s">
        <v>59</v>
      </c>
      <c r="N2591" s="4" t="s">
        <v>3233</v>
      </c>
      <c r="O2591" s="4" t="s">
        <v>51</v>
      </c>
      <c r="P2591" s="4" t="s">
        <v>76</v>
      </c>
      <c r="Q2591" s="4" t="s">
        <v>3234</v>
      </c>
      <c r="R2591" s="9">
        <v>4.14222222222222</v>
      </c>
      <c r="S2591" s="7">
        <v>2.0</v>
      </c>
      <c r="T2591" s="7">
        <v>0.0</v>
      </c>
      <c r="U2591" s="7">
        <v>1.98826666666667</v>
      </c>
      <c r="V2591" s="10" t="str">
        <f t="shared" si="1"/>
        <v>2017-01</v>
      </c>
    </row>
    <row r="2592">
      <c r="A2592" s="7">
        <v>2591.0</v>
      </c>
      <c r="B2592" s="4" t="s">
        <v>5748</v>
      </c>
      <c r="C2592" s="8">
        <v>42736.0</v>
      </c>
      <c r="D2592" s="8">
        <v>42740.0</v>
      </c>
      <c r="E2592" s="4" t="s">
        <v>26</v>
      </c>
      <c r="F2592" s="4" t="s">
        <v>1252</v>
      </c>
      <c r="G2592" s="4" t="s">
        <v>1253</v>
      </c>
      <c r="H2592" s="4" t="s">
        <v>46</v>
      </c>
      <c r="I2592" s="4" t="s">
        <v>30</v>
      </c>
      <c r="J2592" s="4" t="s">
        <v>2943</v>
      </c>
      <c r="K2592" s="4" t="s">
        <v>58</v>
      </c>
      <c r="L2592" s="7">
        <v>77340.0</v>
      </c>
      <c r="M2592" s="4" t="s">
        <v>59</v>
      </c>
      <c r="N2592" s="4" t="s">
        <v>3607</v>
      </c>
      <c r="O2592" s="4" t="s">
        <v>51</v>
      </c>
      <c r="P2592" s="4" t="s">
        <v>52</v>
      </c>
      <c r="Q2592" s="4" t="s">
        <v>3608</v>
      </c>
      <c r="R2592" s="9">
        <v>523.024592592593</v>
      </c>
      <c r="S2592" s="7">
        <v>5.0</v>
      </c>
      <c r="T2592" s="7">
        <v>0.2</v>
      </c>
      <c r="U2592" s="7">
        <v>-124.218340740741</v>
      </c>
      <c r="V2592" s="10" t="str">
        <f t="shared" si="1"/>
        <v>2017-01</v>
      </c>
    </row>
    <row r="2593">
      <c r="A2593" s="7">
        <v>2592.0</v>
      </c>
      <c r="B2593" s="4" t="s">
        <v>5748</v>
      </c>
      <c r="C2593" s="8">
        <v>42736.0</v>
      </c>
      <c r="D2593" s="8">
        <v>42740.0</v>
      </c>
      <c r="E2593" s="4" t="s">
        <v>26</v>
      </c>
      <c r="F2593" s="4" t="s">
        <v>1252</v>
      </c>
      <c r="G2593" s="4" t="s">
        <v>1253</v>
      </c>
      <c r="H2593" s="4" t="s">
        <v>46</v>
      </c>
      <c r="I2593" s="4" t="s">
        <v>30</v>
      </c>
      <c r="J2593" s="4" t="s">
        <v>2943</v>
      </c>
      <c r="K2593" s="4" t="s">
        <v>58</v>
      </c>
      <c r="L2593" s="7">
        <v>77340.0</v>
      </c>
      <c r="M2593" s="4" t="s">
        <v>59</v>
      </c>
      <c r="N2593" s="4" t="s">
        <v>2121</v>
      </c>
      <c r="O2593" s="4" t="s">
        <v>35</v>
      </c>
      <c r="P2593" s="4" t="s">
        <v>121</v>
      </c>
      <c r="Q2593" s="4" t="s">
        <v>2122</v>
      </c>
      <c r="R2593" s="9">
        <v>162.720296296296</v>
      </c>
      <c r="S2593" s="7">
        <v>5.0</v>
      </c>
      <c r="T2593" s="7">
        <v>0.6</v>
      </c>
      <c r="U2593" s="7">
        <v>-215.604392592593</v>
      </c>
      <c r="V2593" s="10" t="str">
        <f t="shared" si="1"/>
        <v>2017-01</v>
      </c>
    </row>
    <row r="2594">
      <c r="A2594" s="7">
        <v>2593.0</v>
      </c>
      <c r="B2594" s="4" t="s">
        <v>5748</v>
      </c>
      <c r="C2594" s="8">
        <v>42736.0</v>
      </c>
      <c r="D2594" s="8">
        <v>42740.0</v>
      </c>
      <c r="E2594" s="4" t="s">
        <v>26</v>
      </c>
      <c r="F2594" s="4" t="s">
        <v>1252</v>
      </c>
      <c r="G2594" s="4" t="s">
        <v>1253</v>
      </c>
      <c r="H2594" s="4" t="s">
        <v>46</v>
      </c>
      <c r="I2594" s="4" t="s">
        <v>30</v>
      </c>
      <c r="J2594" s="4" t="s">
        <v>2943</v>
      </c>
      <c r="K2594" s="4" t="s">
        <v>58</v>
      </c>
      <c r="L2594" s="7">
        <v>77340.0</v>
      </c>
      <c r="M2594" s="4" t="s">
        <v>59</v>
      </c>
      <c r="N2594" s="4" t="s">
        <v>4273</v>
      </c>
      <c r="O2594" s="4" t="s">
        <v>35</v>
      </c>
      <c r="P2594" s="4" t="s">
        <v>263</v>
      </c>
      <c r="Q2594" s="4" t="s">
        <v>4274</v>
      </c>
      <c r="R2594" s="9">
        <v>357.547417283951</v>
      </c>
      <c r="S2594" s="7">
        <v>4.0</v>
      </c>
      <c r="T2594" s="7">
        <v>0.3</v>
      </c>
      <c r="U2594" s="7">
        <v>-30.6469214814815</v>
      </c>
      <c r="V2594" s="10" t="str">
        <f t="shared" si="1"/>
        <v>2017-01</v>
      </c>
    </row>
    <row r="2595">
      <c r="A2595" s="7">
        <v>2594.0</v>
      </c>
      <c r="B2595" s="4" t="s">
        <v>5748</v>
      </c>
      <c r="C2595" s="8">
        <v>42736.0</v>
      </c>
      <c r="D2595" s="8">
        <v>42740.0</v>
      </c>
      <c r="E2595" s="4" t="s">
        <v>26</v>
      </c>
      <c r="F2595" s="4" t="s">
        <v>1252</v>
      </c>
      <c r="G2595" s="4" t="s">
        <v>1253</v>
      </c>
      <c r="H2595" s="4" t="s">
        <v>46</v>
      </c>
      <c r="I2595" s="4" t="s">
        <v>30</v>
      </c>
      <c r="J2595" s="4" t="s">
        <v>2943</v>
      </c>
      <c r="K2595" s="4" t="s">
        <v>58</v>
      </c>
      <c r="L2595" s="7">
        <v>77340.0</v>
      </c>
      <c r="M2595" s="4" t="s">
        <v>59</v>
      </c>
      <c r="N2595" s="4" t="s">
        <v>5749</v>
      </c>
      <c r="O2595" s="4" t="s">
        <v>51</v>
      </c>
      <c r="P2595" s="4" t="s">
        <v>93</v>
      </c>
      <c r="Q2595" s="4" t="s">
        <v>5750</v>
      </c>
      <c r="R2595" s="9">
        <v>14.6542617283951</v>
      </c>
      <c r="S2595" s="7">
        <v>4.0</v>
      </c>
      <c r="T2595" s="7">
        <v>0.2</v>
      </c>
      <c r="U2595" s="7">
        <v>2.56449580246914</v>
      </c>
      <c r="V2595" s="10" t="str">
        <f t="shared" si="1"/>
        <v>2017-01</v>
      </c>
    </row>
    <row r="2596">
      <c r="A2596" s="7">
        <v>2595.0</v>
      </c>
      <c r="B2596" s="4" t="s">
        <v>5748</v>
      </c>
      <c r="C2596" s="8">
        <v>42736.0</v>
      </c>
      <c r="D2596" s="8">
        <v>42740.0</v>
      </c>
      <c r="E2596" s="4" t="s">
        <v>26</v>
      </c>
      <c r="F2596" s="4" t="s">
        <v>1252</v>
      </c>
      <c r="G2596" s="4" t="s">
        <v>1253</v>
      </c>
      <c r="H2596" s="4" t="s">
        <v>46</v>
      </c>
      <c r="I2596" s="4" t="s">
        <v>30</v>
      </c>
      <c r="J2596" s="4" t="s">
        <v>2943</v>
      </c>
      <c r="K2596" s="4" t="s">
        <v>58</v>
      </c>
      <c r="L2596" s="7">
        <v>77340.0</v>
      </c>
      <c r="M2596" s="4" t="s">
        <v>59</v>
      </c>
      <c r="N2596" s="4" t="s">
        <v>2102</v>
      </c>
      <c r="O2596" s="4" t="s">
        <v>51</v>
      </c>
      <c r="P2596" s="4" t="s">
        <v>76</v>
      </c>
      <c r="Q2596" s="4" t="s">
        <v>2103</v>
      </c>
      <c r="R2596" s="9">
        <v>7.44449382716049</v>
      </c>
      <c r="S2596" s="7">
        <v>5.0</v>
      </c>
      <c r="T2596" s="7">
        <v>0.8</v>
      </c>
      <c r="U2596" s="7">
        <v>-11.1667407407407</v>
      </c>
      <c r="V2596" s="10" t="str">
        <f t="shared" si="1"/>
        <v>2017-01</v>
      </c>
    </row>
    <row r="2597">
      <c r="A2597" s="7">
        <v>2596.0</v>
      </c>
      <c r="B2597" s="4" t="s">
        <v>5748</v>
      </c>
      <c r="C2597" s="8">
        <v>42736.0</v>
      </c>
      <c r="D2597" s="8">
        <v>42740.0</v>
      </c>
      <c r="E2597" s="4" t="s">
        <v>26</v>
      </c>
      <c r="F2597" s="4" t="s">
        <v>1252</v>
      </c>
      <c r="G2597" s="4" t="s">
        <v>1253</v>
      </c>
      <c r="H2597" s="4" t="s">
        <v>46</v>
      </c>
      <c r="I2597" s="4" t="s">
        <v>30</v>
      </c>
      <c r="J2597" s="4" t="s">
        <v>2943</v>
      </c>
      <c r="K2597" s="4" t="s">
        <v>58</v>
      </c>
      <c r="L2597" s="7">
        <v>77340.0</v>
      </c>
      <c r="M2597" s="4" t="s">
        <v>59</v>
      </c>
      <c r="N2597" s="4" t="s">
        <v>2205</v>
      </c>
      <c r="O2597" s="4" t="s">
        <v>51</v>
      </c>
      <c r="P2597" s="4" t="s">
        <v>76</v>
      </c>
      <c r="Q2597" s="4" t="s">
        <v>2206</v>
      </c>
      <c r="R2597" s="9">
        <v>15.8186864197531</v>
      </c>
      <c r="S2597" s="7">
        <v>14.0</v>
      </c>
      <c r="T2597" s="7">
        <v>0.8</v>
      </c>
      <c r="U2597" s="7">
        <v>-26.1008325925926</v>
      </c>
      <c r="V2597" s="10" t="str">
        <f t="shared" si="1"/>
        <v>2017-01</v>
      </c>
    </row>
    <row r="2598">
      <c r="A2598" s="7">
        <v>2597.0</v>
      </c>
      <c r="B2598" s="4" t="s">
        <v>5748</v>
      </c>
      <c r="C2598" s="8">
        <v>42736.0</v>
      </c>
      <c r="D2598" s="8">
        <v>42740.0</v>
      </c>
      <c r="E2598" s="4" t="s">
        <v>26</v>
      </c>
      <c r="F2598" s="4" t="s">
        <v>1252</v>
      </c>
      <c r="G2598" s="4" t="s">
        <v>1253</v>
      </c>
      <c r="H2598" s="4" t="s">
        <v>46</v>
      </c>
      <c r="I2598" s="4" t="s">
        <v>30</v>
      </c>
      <c r="J2598" s="4" t="s">
        <v>2943</v>
      </c>
      <c r="K2598" s="4" t="s">
        <v>58</v>
      </c>
      <c r="L2598" s="7">
        <v>77340.0</v>
      </c>
      <c r="M2598" s="4" t="s">
        <v>59</v>
      </c>
      <c r="N2598" s="4" t="s">
        <v>5751</v>
      </c>
      <c r="O2598" s="4" t="s">
        <v>51</v>
      </c>
      <c r="P2598" s="4" t="s">
        <v>283</v>
      </c>
      <c r="Q2598" s="4" t="s">
        <v>5752</v>
      </c>
      <c r="R2598" s="9">
        <v>17.5169975308642</v>
      </c>
      <c r="S2598" s="7">
        <v>2.0</v>
      </c>
      <c r="T2598" s="7">
        <v>0.8</v>
      </c>
      <c r="U2598" s="7">
        <v>-44.6683437037037</v>
      </c>
      <c r="V2598" s="10" t="str">
        <f t="shared" si="1"/>
        <v>2017-01</v>
      </c>
    </row>
    <row r="2599">
      <c r="A2599" s="7">
        <v>2598.0</v>
      </c>
      <c r="B2599" s="4" t="s">
        <v>5753</v>
      </c>
      <c r="C2599" s="8">
        <v>42737.0</v>
      </c>
      <c r="D2599" s="8">
        <v>42739.0</v>
      </c>
      <c r="E2599" s="4" t="s">
        <v>43</v>
      </c>
      <c r="F2599" s="4" t="s">
        <v>1235</v>
      </c>
      <c r="G2599" s="4" t="s">
        <v>1236</v>
      </c>
      <c r="H2599" s="4" t="s">
        <v>29</v>
      </c>
      <c r="I2599" s="4" t="s">
        <v>30</v>
      </c>
      <c r="J2599" s="4" t="s">
        <v>101</v>
      </c>
      <c r="K2599" s="4" t="s">
        <v>82</v>
      </c>
      <c r="L2599" s="7">
        <v>28540.0</v>
      </c>
      <c r="M2599" s="4" t="s">
        <v>83</v>
      </c>
      <c r="N2599" s="4" t="s">
        <v>2539</v>
      </c>
      <c r="O2599" s="4" t="s">
        <v>39</v>
      </c>
      <c r="P2599" s="4" t="s">
        <v>446</v>
      </c>
      <c r="Q2599" s="4" t="s">
        <v>2540</v>
      </c>
      <c r="R2599" s="9">
        <v>502.8472583334</v>
      </c>
      <c r="S2599" s="7">
        <v>2.0</v>
      </c>
      <c r="T2599" s="7">
        <v>0.5</v>
      </c>
      <c r="U2599" s="7">
        <v>-20.113890333336</v>
      </c>
      <c r="V2599" s="10" t="str">
        <f t="shared" si="1"/>
        <v>2017-01</v>
      </c>
    </row>
    <row r="2600">
      <c r="A2600" s="7">
        <v>2599.0</v>
      </c>
      <c r="B2600" s="4" t="s">
        <v>5753</v>
      </c>
      <c r="C2600" s="8">
        <v>42737.0</v>
      </c>
      <c r="D2600" s="8">
        <v>42739.0</v>
      </c>
      <c r="E2600" s="4" t="s">
        <v>43</v>
      </c>
      <c r="F2600" s="4" t="s">
        <v>1235</v>
      </c>
      <c r="G2600" s="4" t="s">
        <v>1236</v>
      </c>
      <c r="H2600" s="4" t="s">
        <v>29</v>
      </c>
      <c r="I2600" s="4" t="s">
        <v>30</v>
      </c>
      <c r="J2600" s="4" t="s">
        <v>101</v>
      </c>
      <c r="K2600" s="4" t="s">
        <v>82</v>
      </c>
      <c r="L2600" s="7">
        <v>28540.0</v>
      </c>
      <c r="M2600" s="4" t="s">
        <v>83</v>
      </c>
      <c r="N2600" s="4" t="s">
        <v>3290</v>
      </c>
      <c r="O2600" s="4" t="s">
        <v>51</v>
      </c>
      <c r="P2600" s="4" t="s">
        <v>76</v>
      </c>
      <c r="Q2600" s="4" t="s">
        <v>3291</v>
      </c>
      <c r="R2600" s="9">
        <v>11.2930314619382</v>
      </c>
      <c r="S2600" s="7">
        <v>5.0</v>
      </c>
      <c r="T2600" s="7">
        <v>0.7</v>
      </c>
      <c r="U2600" s="7">
        <v>-9.03442516955057</v>
      </c>
      <c r="V2600" s="10" t="str">
        <f t="shared" si="1"/>
        <v>2017-01</v>
      </c>
    </row>
    <row r="2601">
      <c r="A2601" s="7">
        <v>2600.0</v>
      </c>
      <c r="B2601" s="4" t="s">
        <v>5753</v>
      </c>
      <c r="C2601" s="8">
        <v>42737.0</v>
      </c>
      <c r="D2601" s="8">
        <v>42739.0</v>
      </c>
      <c r="E2601" s="4" t="s">
        <v>43</v>
      </c>
      <c r="F2601" s="4" t="s">
        <v>1235</v>
      </c>
      <c r="G2601" s="4" t="s">
        <v>1236</v>
      </c>
      <c r="H2601" s="4" t="s">
        <v>29</v>
      </c>
      <c r="I2601" s="4" t="s">
        <v>30</v>
      </c>
      <c r="J2601" s="4" t="s">
        <v>101</v>
      </c>
      <c r="K2601" s="4" t="s">
        <v>82</v>
      </c>
      <c r="L2601" s="7">
        <v>28540.0</v>
      </c>
      <c r="M2601" s="4" t="s">
        <v>83</v>
      </c>
      <c r="N2601" s="4" t="s">
        <v>5095</v>
      </c>
      <c r="O2601" s="4" t="s">
        <v>51</v>
      </c>
      <c r="P2601" s="4" t="s">
        <v>76</v>
      </c>
      <c r="Q2601" s="4" t="s">
        <v>5096</v>
      </c>
      <c r="R2601" s="9">
        <v>20.6657528108015</v>
      </c>
      <c r="S2601" s="7">
        <v>6.0</v>
      </c>
      <c r="T2601" s="7">
        <v>0.7</v>
      </c>
      <c r="U2601" s="7">
        <v>-15.1548853945878</v>
      </c>
      <c r="V2601" s="10" t="str">
        <f t="shared" si="1"/>
        <v>2017-01</v>
      </c>
    </row>
    <row r="2602">
      <c r="A2602" s="7">
        <v>2601.0</v>
      </c>
      <c r="B2602" s="4" t="s">
        <v>5754</v>
      </c>
      <c r="C2602" s="8">
        <v>42737.0</v>
      </c>
      <c r="D2602" s="8">
        <v>42739.0</v>
      </c>
      <c r="E2602" s="4" t="s">
        <v>98</v>
      </c>
      <c r="F2602" s="4" t="s">
        <v>5665</v>
      </c>
      <c r="G2602" s="4" t="s">
        <v>5666</v>
      </c>
      <c r="H2602" s="4" t="s">
        <v>46</v>
      </c>
      <c r="I2602" s="4" t="s">
        <v>30</v>
      </c>
      <c r="J2602" s="4" t="s">
        <v>5232</v>
      </c>
      <c r="K2602" s="4" t="s">
        <v>58</v>
      </c>
      <c r="L2602" s="7">
        <v>79907.0</v>
      </c>
      <c r="M2602" s="4" t="s">
        <v>59</v>
      </c>
      <c r="N2602" s="4" t="s">
        <v>141</v>
      </c>
      <c r="O2602" s="4" t="s">
        <v>51</v>
      </c>
      <c r="P2602" s="4" t="s">
        <v>93</v>
      </c>
      <c r="Q2602" s="4" t="s">
        <v>142</v>
      </c>
      <c r="R2602" s="9">
        <v>36.538258436214</v>
      </c>
      <c r="S2602" s="7">
        <v>2.0</v>
      </c>
      <c r="T2602" s="7">
        <v>0.2</v>
      </c>
      <c r="U2602" s="7">
        <v>4.56728230452675</v>
      </c>
      <c r="V2602" s="10" t="str">
        <f t="shared" si="1"/>
        <v>2017-01</v>
      </c>
    </row>
    <row r="2603">
      <c r="A2603" s="7">
        <v>2602.0</v>
      </c>
      <c r="B2603" s="4" t="s">
        <v>5754</v>
      </c>
      <c r="C2603" s="8">
        <v>42737.0</v>
      </c>
      <c r="D2603" s="8">
        <v>42739.0</v>
      </c>
      <c r="E2603" s="4" t="s">
        <v>98</v>
      </c>
      <c r="F2603" s="4" t="s">
        <v>5665</v>
      </c>
      <c r="G2603" s="4" t="s">
        <v>5666</v>
      </c>
      <c r="H2603" s="4" t="s">
        <v>46</v>
      </c>
      <c r="I2603" s="4" t="s">
        <v>30</v>
      </c>
      <c r="J2603" s="4" t="s">
        <v>5232</v>
      </c>
      <c r="K2603" s="4" t="s">
        <v>58</v>
      </c>
      <c r="L2603" s="7">
        <v>79907.0</v>
      </c>
      <c r="M2603" s="4" t="s">
        <v>59</v>
      </c>
      <c r="N2603" s="4" t="s">
        <v>5755</v>
      </c>
      <c r="O2603" s="4" t="s">
        <v>51</v>
      </c>
      <c r="P2603" s="4" t="s">
        <v>283</v>
      </c>
      <c r="Q2603" s="4" t="s">
        <v>5756</v>
      </c>
      <c r="R2603" s="9">
        <v>6.25238847736626</v>
      </c>
      <c r="S2603" s="7">
        <v>2.0</v>
      </c>
      <c r="T2603" s="7">
        <v>0.8</v>
      </c>
      <c r="U2603" s="7">
        <v>-15.6309711934156</v>
      </c>
      <c r="V2603" s="10" t="str">
        <f t="shared" si="1"/>
        <v>2017-01</v>
      </c>
    </row>
    <row r="2604">
      <c r="A2604" s="7">
        <v>2603.0</v>
      </c>
      <c r="B2604" s="4" t="s">
        <v>5754</v>
      </c>
      <c r="C2604" s="8">
        <v>42737.0</v>
      </c>
      <c r="D2604" s="8">
        <v>42739.0</v>
      </c>
      <c r="E2604" s="4" t="s">
        <v>98</v>
      </c>
      <c r="F2604" s="4" t="s">
        <v>5665</v>
      </c>
      <c r="G2604" s="4" t="s">
        <v>5666</v>
      </c>
      <c r="H2604" s="4" t="s">
        <v>46</v>
      </c>
      <c r="I2604" s="4" t="s">
        <v>30</v>
      </c>
      <c r="J2604" s="4" t="s">
        <v>5232</v>
      </c>
      <c r="K2604" s="4" t="s">
        <v>58</v>
      </c>
      <c r="L2604" s="7">
        <v>79907.0</v>
      </c>
      <c r="M2604" s="4" t="s">
        <v>59</v>
      </c>
      <c r="N2604" s="4" t="s">
        <v>5229</v>
      </c>
      <c r="O2604" s="4" t="s">
        <v>35</v>
      </c>
      <c r="P2604" s="4" t="s">
        <v>73</v>
      </c>
      <c r="Q2604" s="4" t="s">
        <v>5230</v>
      </c>
      <c r="R2604" s="9">
        <v>1051.38424279835</v>
      </c>
      <c r="S2604" s="7">
        <v>5.0</v>
      </c>
      <c r="T2604" s="7">
        <v>0.3</v>
      </c>
      <c r="U2604" s="7">
        <v>-195.257073662551</v>
      </c>
      <c r="V2604" s="10" t="str">
        <f t="shared" si="1"/>
        <v>2017-01</v>
      </c>
    </row>
    <row r="2605">
      <c r="A2605" s="7">
        <v>2604.0</v>
      </c>
      <c r="B2605" s="4" t="s">
        <v>5754</v>
      </c>
      <c r="C2605" s="8">
        <v>42737.0</v>
      </c>
      <c r="D2605" s="8">
        <v>42739.0</v>
      </c>
      <c r="E2605" s="4" t="s">
        <v>98</v>
      </c>
      <c r="F2605" s="4" t="s">
        <v>5665</v>
      </c>
      <c r="G2605" s="4" t="s">
        <v>5666</v>
      </c>
      <c r="H2605" s="4" t="s">
        <v>46</v>
      </c>
      <c r="I2605" s="4" t="s">
        <v>30</v>
      </c>
      <c r="J2605" s="4" t="s">
        <v>5232</v>
      </c>
      <c r="K2605" s="4" t="s">
        <v>58</v>
      </c>
      <c r="L2605" s="7">
        <v>79907.0</v>
      </c>
      <c r="M2605" s="4" t="s">
        <v>59</v>
      </c>
      <c r="N2605" s="4" t="s">
        <v>4729</v>
      </c>
      <c r="O2605" s="4" t="s">
        <v>51</v>
      </c>
      <c r="P2605" s="4" t="s">
        <v>52</v>
      </c>
      <c r="Q2605" s="4" t="s">
        <v>4730</v>
      </c>
      <c r="R2605" s="9">
        <v>428.348464197531</v>
      </c>
      <c r="S2605" s="7">
        <v>3.0</v>
      </c>
      <c r="T2605" s="7">
        <v>0.2</v>
      </c>
      <c r="U2605" s="7">
        <v>32.1261348148148</v>
      </c>
      <c r="V2605" s="10" t="str">
        <f t="shared" si="1"/>
        <v>2017-01</v>
      </c>
    </row>
    <row r="2606">
      <c r="A2606" s="7">
        <v>2605.0</v>
      </c>
      <c r="B2606" s="4" t="s">
        <v>5757</v>
      </c>
      <c r="C2606" s="8">
        <v>42737.0</v>
      </c>
      <c r="D2606" s="8">
        <v>42739.0</v>
      </c>
      <c r="E2606" s="4" t="s">
        <v>98</v>
      </c>
      <c r="F2606" s="4" t="s">
        <v>3935</v>
      </c>
      <c r="G2606" s="4" t="s">
        <v>3936</v>
      </c>
      <c r="H2606" s="4" t="s">
        <v>29</v>
      </c>
      <c r="I2606" s="4" t="s">
        <v>30</v>
      </c>
      <c r="J2606" s="4" t="s">
        <v>47</v>
      </c>
      <c r="K2606" s="4" t="s">
        <v>48</v>
      </c>
      <c r="L2606" s="7">
        <v>90032.0</v>
      </c>
      <c r="M2606" s="4" t="s">
        <v>49</v>
      </c>
      <c r="N2606" s="4" t="s">
        <v>4754</v>
      </c>
      <c r="O2606" s="4" t="s">
        <v>39</v>
      </c>
      <c r="P2606" s="4" t="s">
        <v>61</v>
      </c>
      <c r="Q2606" s="4" t="s">
        <v>4755</v>
      </c>
      <c r="R2606" s="9">
        <v>16.59</v>
      </c>
      <c r="S2606" s="7">
        <v>1.0</v>
      </c>
      <c r="T2606" s="7">
        <v>0.0</v>
      </c>
      <c r="U2606" s="7">
        <v>5.8065</v>
      </c>
      <c r="V2606" s="10" t="str">
        <f t="shared" si="1"/>
        <v>2017-01</v>
      </c>
    </row>
    <row r="2607">
      <c r="A2607" s="7">
        <v>2606.0</v>
      </c>
      <c r="B2607" s="4" t="s">
        <v>5758</v>
      </c>
      <c r="C2607" s="8">
        <v>42738.0</v>
      </c>
      <c r="D2607" s="8">
        <v>42743.0</v>
      </c>
      <c r="E2607" s="4" t="s">
        <v>26</v>
      </c>
      <c r="F2607" s="4" t="s">
        <v>3838</v>
      </c>
      <c r="G2607" s="4" t="s">
        <v>3839</v>
      </c>
      <c r="H2607" s="4" t="s">
        <v>46</v>
      </c>
      <c r="I2607" s="4" t="s">
        <v>30</v>
      </c>
      <c r="J2607" s="4" t="s">
        <v>5759</v>
      </c>
      <c r="K2607" s="4" t="s">
        <v>48</v>
      </c>
      <c r="L2607" s="7">
        <v>91730.0</v>
      </c>
      <c r="M2607" s="4" t="s">
        <v>49</v>
      </c>
      <c r="N2607" s="4" t="s">
        <v>4341</v>
      </c>
      <c r="O2607" s="4" t="s">
        <v>51</v>
      </c>
      <c r="P2607" s="4" t="s">
        <v>124</v>
      </c>
      <c r="Q2607" s="4" t="s">
        <v>4342</v>
      </c>
      <c r="R2607" s="9">
        <v>38.88</v>
      </c>
      <c r="S2607" s="7">
        <v>6.0</v>
      </c>
      <c r="T2607" s="7">
        <v>0.0</v>
      </c>
      <c r="U2607" s="7">
        <v>18.6624</v>
      </c>
      <c r="V2607" s="10" t="str">
        <f t="shared" si="1"/>
        <v>2017-01</v>
      </c>
    </row>
    <row r="2608">
      <c r="A2608" s="7">
        <v>2607.0</v>
      </c>
      <c r="B2608" s="4" t="s">
        <v>5760</v>
      </c>
      <c r="C2608" s="8">
        <v>42738.0</v>
      </c>
      <c r="D2608" s="8">
        <v>42742.0</v>
      </c>
      <c r="E2608" s="4" t="s">
        <v>26</v>
      </c>
      <c r="F2608" s="4" t="s">
        <v>5761</v>
      </c>
      <c r="G2608" s="4" t="s">
        <v>5762</v>
      </c>
      <c r="H2608" s="4" t="s">
        <v>46</v>
      </c>
      <c r="I2608" s="4" t="s">
        <v>30</v>
      </c>
      <c r="J2608" s="4" t="s">
        <v>362</v>
      </c>
      <c r="K2608" s="4" t="s">
        <v>48</v>
      </c>
      <c r="L2608" s="7">
        <v>94110.0</v>
      </c>
      <c r="M2608" s="4" t="s">
        <v>49</v>
      </c>
      <c r="N2608" s="4" t="s">
        <v>1550</v>
      </c>
      <c r="O2608" s="4" t="s">
        <v>51</v>
      </c>
      <c r="P2608" s="4" t="s">
        <v>76</v>
      </c>
      <c r="Q2608" s="4" t="s">
        <v>1551</v>
      </c>
      <c r="R2608" s="9">
        <v>2022.272</v>
      </c>
      <c r="S2608" s="7">
        <v>8.0</v>
      </c>
      <c r="T2608" s="7">
        <v>0.2</v>
      </c>
      <c r="U2608" s="7">
        <v>682.5168</v>
      </c>
      <c r="V2608" s="10" t="str">
        <f t="shared" si="1"/>
        <v>2017-01</v>
      </c>
    </row>
    <row r="2609">
      <c r="A2609" s="7">
        <v>2608.0</v>
      </c>
      <c r="B2609" s="4" t="s">
        <v>5760</v>
      </c>
      <c r="C2609" s="8">
        <v>42738.0</v>
      </c>
      <c r="D2609" s="8">
        <v>42742.0</v>
      </c>
      <c r="E2609" s="4" t="s">
        <v>26</v>
      </c>
      <c r="F2609" s="4" t="s">
        <v>5761</v>
      </c>
      <c r="G2609" s="4" t="s">
        <v>5762</v>
      </c>
      <c r="H2609" s="4" t="s">
        <v>46</v>
      </c>
      <c r="I2609" s="4" t="s">
        <v>30</v>
      </c>
      <c r="J2609" s="4" t="s">
        <v>362</v>
      </c>
      <c r="K2609" s="4" t="s">
        <v>48</v>
      </c>
      <c r="L2609" s="7">
        <v>94110.0</v>
      </c>
      <c r="M2609" s="4" t="s">
        <v>49</v>
      </c>
      <c r="N2609" s="4" t="s">
        <v>4306</v>
      </c>
      <c r="O2609" s="4" t="s">
        <v>51</v>
      </c>
      <c r="P2609" s="4" t="s">
        <v>93</v>
      </c>
      <c r="Q2609" s="4" t="s">
        <v>4307</v>
      </c>
      <c r="R2609" s="9">
        <v>9.12</v>
      </c>
      <c r="S2609" s="7">
        <v>3.0</v>
      </c>
      <c r="T2609" s="7">
        <v>0.0</v>
      </c>
      <c r="U2609" s="7">
        <v>3.1008</v>
      </c>
      <c r="V2609" s="10" t="str">
        <f t="shared" si="1"/>
        <v>2017-01</v>
      </c>
    </row>
    <row r="2610">
      <c r="A2610" s="7">
        <v>2609.0</v>
      </c>
      <c r="B2610" s="4" t="s">
        <v>5763</v>
      </c>
      <c r="C2610" s="8">
        <v>42741.0</v>
      </c>
      <c r="D2610" s="8">
        <v>42748.0</v>
      </c>
      <c r="E2610" s="4" t="s">
        <v>26</v>
      </c>
      <c r="F2610" s="4" t="s">
        <v>2258</v>
      </c>
      <c r="G2610" s="4" t="s">
        <v>2259</v>
      </c>
      <c r="H2610" s="4" t="s">
        <v>112</v>
      </c>
      <c r="I2610" s="4" t="s">
        <v>30</v>
      </c>
      <c r="J2610" s="4" t="s">
        <v>5764</v>
      </c>
      <c r="K2610" s="4" t="s">
        <v>2241</v>
      </c>
      <c r="L2610" s="7">
        <v>35401.0</v>
      </c>
      <c r="M2610" s="4" t="s">
        <v>83</v>
      </c>
      <c r="N2610" s="4" t="s">
        <v>2176</v>
      </c>
      <c r="O2610" s="4" t="s">
        <v>51</v>
      </c>
      <c r="P2610" s="4" t="s">
        <v>76</v>
      </c>
      <c r="Q2610" s="4" t="s">
        <v>2177</v>
      </c>
      <c r="R2610" s="9">
        <v>24.097837023456</v>
      </c>
      <c r="S2610" s="7">
        <v>7.0</v>
      </c>
      <c r="T2610" s="7">
        <v>0.0</v>
      </c>
      <c r="U2610" s="7">
        <v>11.0850050307898</v>
      </c>
      <c r="V2610" s="10" t="str">
        <f t="shared" si="1"/>
        <v>2017-01</v>
      </c>
    </row>
    <row r="2611">
      <c r="A2611" s="7">
        <v>2610.0</v>
      </c>
      <c r="B2611" s="4" t="s">
        <v>5765</v>
      </c>
      <c r="C2611" s="8">
        <v>42742.0</v>
      </c>
      <c r="D2611" s="8">
        <v>42745.0</v>
      </c>
      <c r="E2611" s="4" t="s">
        <v>43</v>
      </c>
      <c r="F2611" s="4" t="s">
        <v>4479</v>
      </c>
      <c r="G2611" s="4" t="s">
        <v>4480</v>
      </c>
      <c r="H2611" s="4" t="s">
        <v>29</v>
      </c>
      <c r="I2611" s="4" t="s">
        <v>30</v>
      </c>
      <c r="J2611" s="4" t="s">
        <v>1461</v>
      </c>
      <c r="K2611" s="4" t="s">
        <v>884</v>
      </c>
      <c r="L2611" s="7">
        <v>48205.0</v>
      </c>
      <c r="M2611" s="4" t="s">
        <v>59</v>
      </c>
      <c r="N2611" s="4" t="s">
        <v>5766</v>
      </c>
      <c r="O2611" s="4" t="s">
        <v>39</v>
      </c>
      <c r="P2611" s="4" t="s">
        <v>446</v>
      </c>
      <c r="Q2611" s="4" t="s">
        <v>5767</v>
      </c>
      <c r="R2611" s="9">
        <v>3528.42368888889</v>
      </c>
      <c r="S2611" s="7">
        <v>2.0</v>
      </c>
      <c r="T2611" s="7">
        <v>0.1</v>
      </c>
      <c r="U2611" s="7">
        <v>784.09415308642</v>
      </c>
      <c r="V2611" s="10" t="str">
        <f t="shared" si="1"/>
        <v>2017-01</v>
      </c>
    </row>
    <row r="2612">
      <c r="A2612" s="7">
        <v>2611.0</v>
      </c>
      <c r="B2612" s="4" t="s">
        <v>5768</v>
      </c>
      <c r="C2612" s="8">
        <v>42742.0</v>
      </c>
      <c r="D2612" s="8">
        <v>42748.0</v>
      </c>
      <c r="E2612" s="4" t="s">
        <v>26</v>
      </c>
      <c r="F2612" s="4" t="s">
        <v>5769</v>
      </c>
      <c r="G2612" s="4" t="s">
        <v>5770</v>
      </c>
      <c r="H2612" s="4" t="s">
        <v>46</v>
      </c>
      <c r="I2612" s="4" t="s">
        <v>30</v>
      </c>
      <c r="J2612" s="4" t="s">
        <v>5771</v>
      </c>
      <c r="K2612" s="4" t="s">
        <v>102</v>
      </c>
      <c r="L2612" s="7">
        <v>32174.0</v>
      </c>
      <c r="M2612" s="4" t="s">
        <v>83</v>
      </c>
      <c r="N2612" s="4" t="s">
        <v>2932</v>
      </c>
      <c r="O2612" s="4" t="s">
        <v>51</v>
      </c>
      <c r="P2612" s="4" t="s">
        <v>76</v>
      </c>
      <c r="Q2612" s="4" t="s">
        <v>2933</v>
      </c>
      <c r="R2612" s="9">
        <v>2.02746190903404</v>
      </c>
      <c r="S2612" s="7">
        <v>3.0</v>
      </c>
      <c r="T2612" s="7">
        <v>0.7</v>
      </c>
      <c r="U2612" s="7">
        <v>-1.41922333632383</v>
      </c>
      <c r="V2612" s="10" t="str">
        <f t="shared" si="1"/>
        <v>2017-01</v>
      </c>
    </row>
    <row r="2613">
      <c r="A2613" s="7">
        <v>2612.0</v>
      </c>
      <c r="B2613" s="4" t="s">
        <v>5772</v>
      </c>
      <c r="C2613" s="8">
        <v>42742.0</v>
      </c>
      <c r="D2613" s="8">
        <v>42744.0</v>
      </c>
      <c r="E2613" s="4" t="s">
        <v>98</v>
      </c>
      <c r="F2613" s="4" t="s">
        <v>5335</v>
      </c>
      <c r="G2613" s="4" t="s">
        <v>5336</v>
      </c>
      <c r="H2613" s="4" t="s">
        <v>46</v>
      </c>
      <c r="I2613" s="4" t="s">
        <v>30</v>
      </c>
      <c r="J2613" s="4" t="s">
        <v>631</v>
      </c>
      <c r="K2613" s="4" t="s">
        <v>48</v>
      </c>
      <c r="L2613" s="7">
        <v>90805.0</v>
      </c>
      <c r="M2613" s="4" t="s">
        <v>49</v>
      </c>
      <c r="N2613" s="4" t="s">
        <v>1753</v>
      </c>
      <c r="O2613" s="4" t="s">
        <v>51</v>
      </c>
      <c r="P2613" s="4" t="s">
        <v>52</v>
      </c>
      <c r="Q2613" s="4" t="s">
        <v>1754</v>
      </c>
      <c r="R2613" s="9">
        <v>153.78</v>
      </c>
      <c r="S2613" s="7">
        <v>11.0</v>
      </c>
      <c r="T2613" s="7">
        <v>0.0</v>
      </c>
      <c r="U2613" s="7">
        <v>44.5962</v>
      </c>
      <c r="V2613" s="10" t="str">
        <f t="shared" si="1"/>
        <v>2017-01</v>
      </c>
    </row>
    <row r="2614">
      <c r="A2614" s="7">
        <v>2613.0</v>
      </c>
      <c r="B2614" s="4" t="s">
        <v>5772</v>
      </c>
      <c r="C2614" s="8">
        <v>42742.0</v>
      </c>
      <c r="D2614" s="8">
        <v>42744.0</v>
      </c>
      <c r="E2614" s="4" t="s">
        <v>98</v>
      </c>
      <c r="F2614" s="4" t="s">
        <v>5335</v>
      </c>
      <c r="G2614" s="4" t="s">
        <v>5336</v>
      </c>
      <c r="H2614" s="4" t="s">
        <v>46</v>
      </c>
      <c r="I2614" s="4" t="s">
        <v>30</v>
      </c>
      <c r="J2614" s="4" t="s">
        <v>631</v>
      </c>
      <c r="K2614" s="4" t="s">
        <v>48</v>
      </c>
      <c r="L2614" s="7">
        <v>90805.0</v>
      </c>
      <c r="M2614" s="4" t="s">
        <v>49</v>
      </c>
      <c r="N2614" s="4" t="s">
        <v>5278</v>
      </c>
      <c r="O2614" s="4" t="s">
        <v>51</v>
      </c>
      <c r="P2614" s="4" t="s">
        <v>52</v>
      </c>
      <c r="Q2614" s="4" t="s">
        <v>5279</v>
      </c>
      <c r="R2614" s="9">
        <v>61.02</v>
      </c>
      <c r="S2614" s="7">
        <v>3.0</v>
      </c>
      <c r="T2614" s="7">
        <v>0.0</v>
      </c>
      <c r="U2614" s="7">
        <v>0.6102</v>
      </c>
      <c r="V2614" s="10" t="str">
        <f t="shared" si="1"/>
        <v>2017-01</v>
      </c>
    </row>
    <row r="2615">
      <c r="A2615" s="7">
        <v>2614.0</v>
      </c>
      <c r="B2615" s="4" t="s">
        <v>5772</v>
      </c>
      <c r="C2615" s="8">
        <v>42742.0</v>
      </c>
      <c r="D2615" s="8">
        <v>42744.0</v>
      </c>
      <c r="E2615" s="4" t="s">
        <v>98</v>
      </c>
      <c r="F2615" s="4" t="s">
        <v>5335</v>
      </c>
      <c r="G2615" s="4" t="s">
        <v>5336</v>
      </c>
      <c r="H2615" s="4" t="s">
        <v>46</v>
      </c>
      <c r="I2615" s="4" t="s">
        <v>30</v>
      </c>
      <c r="J2615" s="4" t="s">
        <v>631</v>
      </c>
      <c r="K2615" s="4" t="s">
        <v>48</v>
      </c>
      <c r="L2615" s="7">
        <v>90805.0</v>
      </c>
      <c r="M2615" s="4" t="s">
        <v>49</v>
      </c>
      <c r="N2615" s="4" t="s">
        <v>5773</v>
      </c>
      <c r="O2615" s="4" t="s">
        <v>51</v>
      </c>
      <c r="P2615" s="4" t="s">
        <v>635</v>
      </c>
      <c r="Q2615" s="4" t="s">
        <v>5774</v>
      </c>
      <c r="R2615" s="9">
        <v>110.11</v>
      </c>
      <c r="S2615" s="7">
        <v>7.0</v>
      </c>
      <c r="T2615" s="7">
        <v>0.0</v>
      </c>
      <c r="U2615" s="7">
        <v>31.9319</v>
      </c>
      <c r="V2615" s="10" t="str">
        <f t="shared" si="1"/>
        <v>2017-01</v>
      </c>
    </row>
    <row r="2616">
      <c r="A2616" s="7">
        <v>2615.0</v>
      </c>
      <c r="B2616" s="4" t="s">
        <v>5772</v>
      </c>
      <c r="C2616" s="8">
        <v>42742.0</v>
      </c>
      <c r="D2616" s="8">
        <v>42744.0</v>
      </c>
      <c r="E2616" s="4" t="s">
        <v>98</v>
      </c>
      <c r="F2616" s="4" t="s">
        <v>5335</v>
      </c>
      <c r="G2616" s="4" t="s">
        <v>5336</v>
      </c>
      <c r="H2616" s="4" t="s">
        <v>46</v>
      </c>
      <c r="I2616" s="4" t="s">
        <v>30</v>
      </c>
      <c r="J2616" s="4" t="s">
        <v>631</v>
      </c>
      <c r="K2616" s="4" t="s">
        <v>48</v>
      </c>
      <c r="L2616" s="7">
        <v>90805.0</v>
      </c>
      <c r="M2616" s="4" t="s">
        <v>49</v>
      </c>
      <c r="N2616" s="4" t="s">
        <v>1300</v>
      </c>
      <c r="O2616" s="4" t="s">
        <v>51</v>
      </c>
      <c r="P2616" s="4" t="s">
        <v>272</v>
      </c>
      <c r="Q2616" s="4" t="s">
        <v>722</v>
      </c>
      <c r="R2616" s="9">
        <v>7.89</v>
      </c>
      <c r="S2616" s="7">
        <v>1.0</v>
      </c>
      <c r="T2616" s="7">
        <v>0.0</v>
      </c>
      <c r="U2616" s="7">
        <v>3.5505</v>
      </c>
      <c r="V2616" s="10" t="str">
        <f t="shared" si="1"/>
        <v>2017-01</v>
      </c>
    </row>
    <row r="2617">
      <c r="A2617" s="7">
        <v>2616.0</v>
      </c>
      <c r="B2617" s="4" t="s">
        <v>5775</v>
      </c>
      <c r="C2617" s="8">
        <v>42743.0</v>
      </c>
      <c r="D2617" s="8">
        <v>42746.0</v>
      </c>
      <c r="E2617" s="4" t="s">
        <v>43</v>
      </c>
      <c r="F2617" s="4" t="s">
        <v>2004</v>
      </c>
      <c r="G2617" s="4" t="s">
        <v>2005</v>
      </c>
      <c r="H2617" s="4" t="s">
        <v>29</v>
      </c>
      <c r="I2617" s="4" t="s">
        <v>30</v>
      </c>
      <c r="J2617" s="4" t="s">
        <v>163</v>
      </c>
      <c r="K2617" s="4" t="s">
        <v>164</v>
      </c>
      <c r="L2617" s="7">
        <v>98115.0</v>
      </c>
      <c r="M2617" s="4" t="s">
        <v>49</v>
      </c>
      <c r="N2617" s="4" t="s">
        <v>4960</v>
      </c>
      <c r="O2617" s="4" t="s">
        <v>35</v>
      </c>
      <c r="P2617" s="4" t="s">
        <v>73</v>
      </c>
      <c r="Q2617" s="4" t="s">
        <v>4961</v>
      </c>
      <c r="R2617" s="9">
        <v>892.98</v>
      </c>
      <c r="S2617" s="7">
        <v>2.0</v>
      </c>
      <c r="T2617" s="7">
        <v>0.0</v>
      </c>
      <c r="U2617" s="7">
        <v>80.3682</v>
      </c>
      <c r="V2617" s="10" t="str">
        <f t="shared" si="1"/>
        <v>2017-01</v>
      </c>
    </row>
    <row r="2618">
      <c r="A2618" s="7">
        <v>2617.0</v>
      </c>
      <c r="B2618" s="4" t="s">
        <v>5776</v>
      </c>
      <c r="C2618" s="8">
        <v>42744.0</v>
      </c>
      <c r="D2618" s="8">
        <v>42748.0</v>
      </c>
      <c r="E2618" s="4" t="s">
        <v>26</v>
      </c>
      <c r="F2618" s="4" t="s">
        <v>1504</v>
      </c>
      <c r="G2618" s="4" t="s">
        <v>1505</v>
      </c>
      <c r="H2618" s="4" t="s">
        <v>46</v>
      </c>
      <c r="I2618" s="4" t="s">
        <v>30</v>
      </c>
      <c r="J2618" s="4" t="s">
        <v>90</v>
      </c>
      <c r="K2618" s="4" t="s">
        <v>91</v>
      </c>
      <c r="L2618" s="7">
        <v>19140.0</v>
      </c>
      <c r="M2618" s="4" t="s">
        <v>33</v>
      </c>
      <c r="N2618" s="4" t="s">
        <v>904</v>
      </c>
      <c r="O2618" s="4" t="s">
        <v>51</v>
      </c>
      <c r="P2618" s="4" t="s">
        <v>76</v>
      </c>
      <c r="Q2618" s="4" t="s">
        <v>5187</v>
      </c>
      <c r="R2618" s="9">
        <v>316.737762962963</v>
      </c>
      <c r="S2618" s="7">
        <v>3.0</v>
      </c>
      <c r="T2618" s="7">
        <v>0.7</v>
      </c>
      <c r="U2618" s="7">
        <v>-263.948135802469</v>
      </c>
      <c r="V2618" s="10" t="str">
        <f t="shared" si="1"/>
        <v>2017-01</v>
      </c>
    </row>
    <row r="2619">
      <c r="A2619" s="7">
        <v>2618.0</v>
      </c>
      <c r="B2619" s="4" t="s">
        <v>5777</v>
      </c>
      <c r="C2619" s="8">
        <v>42747.0</v>
      </c>
      <c r="D2619" s="8">
        <v>42752.0</v>
      </c>
      <c r="E2619" s="4" t="s">
        <v>98</v>
      </c>
      <c r="F2619" s="4" t="s">
        <v>5778</v>
      </c>
      <c r="G2619" s="4" t="s">
        <v>5779</v>
      </c>
      <c r="H2619" s="4" t="s">
        <v>112</v>
      </c>
      <c r="I2619" s="4" t="s">
        <v>30</v>
      </c>
      <c r="J2619" s="4" t="s">
        <v>164</v>
      </c>
      <c r="K2619" s="4" t="s">
        <v>2277</v>
      </c>
      <c r="L2619" s="7">
        <v>20016.0</v>
      </c>
      <c r="M2619" s="4" t="s">
        <v>33</v>
      </c>
      <c r="N2619" s="4" t="s">
        <v>4518</v>
      </c>
      <c r="O2619" s="4" t="s">
        <v>51</v>
      </c>
      <c r="P2619" s="4" t="s">
        <v>124</v>
      </c>
      <c r="Q2619" s="4" t="s">
        <v>4519</v>
      </c>
      <c r="R2619" s="9">
        <v>46.2981728395062</v>
      </c>
      <c r="S2619" s="7">
        <v>6.0</v>
      </c>
      <c r="T2619" s="7">
        <v>0.0</v>
      </c>
      <c r="U2619" s="7">
        <v>22.223122962963</v>
      </c>
      <c r="V2619" s="10" t="str">
        <f t="shared" si="1"/>
        <v>2017-01</v>
      </c>
    </row>
    <row r="2620">
      <c r="A2620" s="7">
        <v>2619.0</v>
      </c>
      <c r="B2620" s="4" t="s">
        <v>5777</v>
      </c>
      <c r="C2620" s="8">
        <v>42747.0</v>
      </c>
      <c r="D2620" s="8">
        <v>42752.0</v>
      </c>
      <c r="E2620" s="4" t="s">
        <v>98</v>
      </c>
      <c r="F2620" s="4" t="s">
        <v>5778</v>
      </c>
      <c r="G2620" s="4" t="s">
        <v>5779</v>
      </c>
      <c r="H2620" s="4" t="s">
        <v>112</v>
      </c>
      <c r="I2620" s="4" t="s">
        <v>30</v>
      </c>
      <c r="J2620" s="4" t="s">
        <v>164</v>
      </c>
      <c r="K2620" s="4" t="s">
        <v>2277</v>
      </c>
      <c r="L2620" s="7">
        <v>20016.0</v>
      </c>
      <c r="M2620" s="4" t="s">
        <v>33</v>
      </c>
      <c r="N2620" s="4" t="s">
        <v>1816</v>
      </c>
      <c r="O2620" s="4" t="s">
        <v>35</v>
      </c>
      <c r="P2620" s="4" t="s">
        <v>121</v>
      </c>
      <c r="Q2620" s="4" t="s">
        <v>1817</v>
      </c>
      <c r="R2620" s="9">
        <v>43.5258271604938</v>
      </c>
      <c r="S2620" s="7">
        <v>2.0</v>
      </c>
      <c r="T2620" s="7">
        <v>0.0</v>
      </c>
      <c r="U2620" s="7">
        <v>18.2808474074074</v>
      </c>
      <c r="V2620" s="10" t="str">
        <f t="shared" si="1"/>
        <v>2017-01</v>
      </c>
    </row>
    <row r="2621">
      <c r="A2621" s="7">
        <v>2620.0</v>
      </c>
      <c r="B2621" s="4" t="s">
        <v>5780</v>
      </c>
      <c r="C2621" s="8">
        <v>42747.0</v>
      </c>
      <c r="D2621" s="8">
        <v>42751.0</v>
      </c>
      <c r="E2621" s="4" t="s">
        <v>26</v>
      </c>
      <c r="F2621" s="4" t="s">
        <v>3146</v>
      </c>
      <c r="G2621" s="4" t="s">
        <v>3147</v>
      </c>
      <c r="H2621" s="4" t="s">
        <v>29</v>
      </c>
      <c r="I2621" s="4" t="s">
        <v>30</v>
      </c>
      <c r="J2621" s="4" t="s">
        <v>362</v>
      </c>
      <c r="K2621" s="4" t="s">
        <v>48</v>
      </c>
      <c r="L2621" s="7">
        <v>94110.0</v>
      </c>
      <c r="M2621" s="4" t="s">
        <v>49</v>
      </c>
      <c r="N2621" s="4" t="s">
        <v>5781</v>
      </c>
      <c r="O2621" s="4" t="s">
        <v>51</v>
      </c>
      <c r="P2621" s="4" t="s">
        <v>205</v>
      </c>
      <c r="Q2621" s="4" t="s">
        <v>416</v>
      </c>
      <c r="R2621" s="9">
        <v>9.78</v>
      </c>
      <c r="S2621" s="7">
        <v>1.0</v>
      </c>
      <c r="T2621" s="7">
        <v>0.0</v>
      </c>
      <c r="U2621" s="7">
        <v>4.89</v>
      </c>
      <c r="V2621" s="10" t="str">
        <f t="shared" si="1"/>
        <v>2017-01</v>
      </c>
    </row>
    <row r="2622">
      <c r="A2622" s="7">
        <v>2621.0</v>
      </c>
      <c r="B2622" s="4" t="s">
        <v>5782</v>
      </c>
      <c r="C2622" s="8">
        <v>42747.0</v>
      </c>
      <c r="D2622" s="8">
        <v>42751.0</v>
      </c>
      <c r="E2622" s="4" t="s">
        <v>26</v>
      </c>
      <c r="F2622" s="4" t="s">
        <v>5783</v>
      </c>
      <c r="G2622" s="4" t="s">
        <v>5784</v>
      </c>
      <c r="H2622" s="4" t="s">
        <v>29</v>
      </c>
      <c r="I2622" s="4" t="s">
        <v>30</v>
      </c>
      <c r="J2622" s="4" t="s">
        <v>408</v>
      </c>
      <c r="K2622" s="4" t="s">
        <v>58</v>
      </c>
      <c r="L2622" s="7">
        <v>75217.0</v>
      </c>
      <c r="M2622" s="4" t="s">
        <v>59</v>
      </c>
      <c r="N2622" s="4" t="s">
        <v>3317</v>
      </c>
      <c r="O2622" s="4" t="s">
        <v>51</v>
      </c>
      <c r="P2622" s="4" t="s">
        <v>76</v>
      </c>
      <c r="Q2622" s="4" t="s">
        <v>3318</v>
      </c>
      <c r="R2622" s="9">
        <v>879.04150617284</v>
      </c>
      <c r="S2622" s="7">
        <v>5.0</v>
      </c>
      <c r="T2622" s="7">
        <v>0.8</v>
      </c>
      <c r="U2622" s="7">
        <v>-1318.56225925926</v>
      </c>
      <c r="V2622" s="10" t="str">
        <f t="shared" si="1"/>
        <v>2017-01</v>
      </c>
    </row>
    <row r="2623">
      <c r="A2623" s="7">
        <v>2622.0</v>
      </c>
      <c r="B2623" s="4" t="s">
        <v>5785</v>
      </c>
      <c r="C2623" s="8">
        <v>42748.0</v>
      </c>
      <c r="D2623" s="8">
        <v>42753.0</v>
      </c>
      <c r="E2623" s="4" t="s">
        <v>98</v>
      </c>
      <c r="F2623" s="4" t="s">
        <v>1268</v>
      </c>
      <c r="G2623" s="4" t="s">
        <v>1269</v>
      </c>
      <c r="H2623" s="4" t="s">
        <v>29</v>
      </c>
      <c r="I2623" s="4" t="s">
        <v>30</v>
      </c>
      <c r="J2623" s="4" t="s">
        <v>178</v>
      </c>
      <c r="K2623" s="4" t="s">
        <v>1155</v>
      </c>
      <c r="L2623" s="7">
        <v>65807.0</v>
      </c>
      <c r="M2623" s="4" t="s">
        <v>59</v>
      </c>
      <c r="N2623" s="4" t="s">
        <v>2072</v>
      </c>
      <c r="O2623" s="4" t="s">
        <v>51</v>
      </c>
      <c r="P2623" s="4" t="s">
        <v>124</v>
      </c>
      <c r="Q2623" s="4" t="s">
        <v>2073</v>
      </c>
      <c r="R2623" s="9">
        <v>37.44</v>
      </c>
      <c r="S2623" s="7">
        <v>5.0</v>
      </c>
      <c r="T2623" s="7">
        <v>0.0</v>
      </c>
      <c r="U2623" s="7">
        <v>17.9712</v>
      </c>
      <c r="V2623" s="10" t="str">
        <f t="shared" si="1"/>
        <v>2017-01</v>
      </c>
    </row>
    <row r="2624">
      <c r="A2624" s="7">
        <v>2623.0</v>
      </c>
      <c r="B2624" s="4" t="s">
        <v>5785</v>
      </c>
      <c r="C2624" s="8">
        <v>42748.0</v>
      </c>
      <c r="D2624" s="8">
        <v>42753.0</v>
      </c>
      <c r="E2624" s="4" t="s">
        <v>98</v>
      </c>
      <c r="F2624" s="4" t="s">
        <v>1268</v>
      </c>
      <c r="G2624" s="4" t="s">
        <v>1269</v>
      </c>
      <c r="H2624" s="4" t="s">
        <v>29</v>
      </c>
      <c r="I2624" s="4" t="s">
        <v>30</v>
      </c>
      <c r="J2624" s="4" t="s">
        <v>178</v>
      </c>
      <c r="K2624" s="4" t="s">
        <v>1155</v>
      </c>
      <c r="L2624" s="7">
        <v>65807.0</v>
      </c>
      <c r="M2624" s="4" t="s">
        <v>59</v>
      </c>
      <c r="N2624" s="4" t="s">
        <v>5786</v>
      </c>
      <c r="O2624" s="4" t="s">
        <v>51</v>
      </c>
      <c r="P2624" s="4" t="s">
        <v>93</v>
      </c>
      <c r="Q2624" s="4" t="s">
        <v>5787</v>
      </c>
      <c r="R2624" s="9">
        <v>242.597333333333</v>
      </c>
      <c r="S2624" s="7">
        <v>6.0</v>
      </c>
      <c r="T2624" s="7">
        <v>0.0</v>
      </c>
      <c r="U2624" s="7">
        <v>63.0753066666667</v>
      </c>
      <c r="V2624" s="10" t="str">
        <f t="shared" si="1"/>
        <v>2017-01</v>
      </c>
    </row>
    <row r="2625">
      <c r="A2625" s="7">
        <v>2624.0</v>
      </c>
      <c r="B2625" s="4" t="s">
        <v>5785</v>
      </c>
      <c r="C2625" s="8">
        <v>42748.0</v>
      </c>
      <c r="D2625" s="8">
        <v>42753.0</v>
      </c>
      <c r="E2625" s="4" t="s">
        <v>98</v>
      </c>
      <c r="F2625" s="4" t="s">
        <v>1268</v>
      </c>
      <c r="G2625" s="4" t="s">
        <v>1269</v>
      </c>
      <c r="H2625" s="4" t="s">
        <v>29</v>
      </c>
      <c r="I2625" s="4" t="s">
        <v>30</v>
      </c>
      <c r="J2625" s="4" t="s">
        <v>178</v>
      </c>
      <c r="K2625" s="4" t="s">
        <v>1155</v>
      </c>
      <c r="L2625" s="7">
        <v>65807.0</v>
      </c>
      <c r="M2625" s="4" t="s">
        <v>59</v>
      </c>
      <c r="N2625" s="4" t="s">
        <v>5788</v>
      </c>
      <c r="O2625" s="4" t="s">
        <v>51</v>
      </c>
      <c r="P2625" s="4" t="s">
        <v>635</v>
      </c>
      <c r="Q2625" s="4" t="s">
        <v>5789</v>
      </c>
      <c r="R2625" s="9">
        <v>4811.79111111111</v>
      </c>
      <c r="S2625" s="7">
        <v>5.0</v>
      </c>
      <c r="T2625" s="7">
        <v>0.0</v>
      </c>
      <c r="U2625" s="7">
        <v>96.2358222222222</v>
      </c>
      <c r="V2625" s="10" t="str">
        <f t="shared" si="1"/>
        <v>2017-01</v>
      </c>
    </row>
    <row r="2626">
      <c r="A2626" s="7">
        <v>2625.0</v>
      </c>
      <c r="B2626" s="4" t="s">
        <v>5785</v>
      </c>
      <c r="C2626" s="8">
        <v>42748.0</v>
      </c>
      <c r="D2626" s="8">
        <v>42753.0</v>
      </c>
      <c r="E2626" s="4" t="s">
        <v>98</v>
      </c>
      <c r="F2626" s="4" t="s">
        <v>1268</v>
      </c>
      <c r="G2626" s="4" t="s">
        <v>1269</v>
      </c>
      <c r="H2626" s="4" t="s">
        <v>29</v>
      </c>
      <c r="I2626" s="4" t="s">
        <v>30</v>
      </c>
      <c r="J2626" s="4" t="s">
        <v>178</v>
      </c>
      <c r="K2626" s="4" t="s">
        <v>1155</v>
      </c>
      <c r="L2626" s="7">
        <v>65807.0</v>
      </c>
      <c r="M2626" s="4" t="s">
        <v>59</v>
      </c>
      <c r="N2626" s="4" t="s">
        <v>1442</v>
      </c>
      <c r="O2626" s="4" t="s">
        <v>35</v>
      </c>
      <c r="P2626" s="4" t="s">
        <v>36</v>
      </c>
      <c r="Q2626" s="4" t="s">
        <v>1443</v>
      </c>
      <c r="R2626" s="9">
        <v>246.064</v>
      </c>
      <c r="S2626" s="7">
        <v>3.0</v>
      </c>
      <c r="T2626" s="7">
        <v>0.0</v>
      </c>
      <c r="U2626" s="7">
        <v>61.516</v>
      </c>
      <c r="V2626" s="10" t="str">
        <f t="shared" si="1"/>
        <v>2017-01</v>
      </c>
    </row>
    <row r="2627">
      <c r="A2627" s="7">
        <v>2626.0</v>
      </c>
      <c r="B2627" s="4" t="s">
        <v>5790</v>
      </c>
      <c r="C2627" s="8">
        <v>42749.0</v>
      </c>
      <c r="D2627" s="8">
        <v>42750.0</v>
      </c>
      <c r="E2627" s="4" t="s">
        <v>43</v>
      </c>
      <c r="F2627" s="4" t="s">
        <v>1805</v>
      </c>
      <c r="G2627" s="4" t="s">
        <v>1806</v>
      </c>
      <c r="H2627" s="4" t="s">
        <v>46</v>
      </c>
      <c r="I2627" s="4" t="s">
        <v>30</v>
      </c>
      <c r="J2627" s="4" t="s">
        <v>101</v>
      </c>
      <c r="K2627" s="4" t="s">
        <v>82</v>
      </c>
      <c r="L2627" s="7">
        <v>28540.0</v>
      </c>
      <c r="M2627" s="4" t="s">
        <v>83</v>
      </c>
      <c r="N2627" s="4" t="s">
        <v>3374</v>
      </c>
      <c r="O2627" s="4" t="s">
        <v>51</v>
      </c>
      <c r="P2627" s="4" t="s">
        <v>205</v>
      </c>
      <c r="Q2627" s="4" t="s">
        <v>3375</v>
      </c>
      <c r="R2627" s="9">
        <v>15.512158750362</v>
      </c>
      <c r="S2627" s="7">
        <v>1.0</v>
      </c>
      <c r="T2627" s="7">
        <v>0.2</v>
      </c>
      <c r="U2627" s="7">
        <v>5.23535357824716</v>
      </c>
      <c r="V2627" s="10" t="str">
        <f t="shared" si="1"/>
        <v>2017-01</v>
      </c>
    </row>
    <row r="2628">
      <c r="A2628" s="7">
        <v>2627.0</v>
      </c>
      <c r="B2628" s="4" t="s">
        <v>5790</v>
      </c>
      <c r="C2628" s="8">
        <v>42749.0</v>
      </c>
      <c r="D2628" s="8">
        <v>42750.0</v>
      </c>
      <c r="E2628" s="4" t="s">
        <v>43</v>
      </c>
      <c r="F2628" s="4" t="s">
        <v>1805</v>
      </c>
      <c r="G2628" s="4" t="s">
        <v>1806</v>
      </c>
      <c r="H2628" s="4" t="s">
        <v>46</v>
      </c>
      <c r="I2628" s="4" t="s">
        <v>30</v>
      </c>
      <c r="J2628" s="4" t="s">
        <v>101</v>
      </c>
      <c r="K2628" s="4" t="s">
        <v>82</v>
      </c>
      <c r="L2628" s="7">
        <v>28540.0</v>
      </c>
      <c r="M2628" s="4" t="s">
        <v>83</v>
      </c>
      <c r="N2628" s="4" t="s">
        <v>5791</v>
      </c>
      <c r="O2628" s="4" t="s">
        <v>39</v>
      </c>
      <c r="P2628" s="4" t="s">
        <v>40</v>
      </c>
      <c r="Q2628" s="4" t="s">
        <v>5792</v>
      </c>
      <c r="R2628" s="9">
        <v>5.62481963972603</v>
      </c>
      <c r="S2628" s="7">
        <v>5.0</v>
      </c>
      <c r="T2628" s="7">
        <v>0.2</v>
      </c>
      <c r="U2628" s="7">
        <v>0.492171718476027</v>
      </c>
      <c r="V2628" s="10" t="str">
        <f t="shared" si="1"/>
        <v>2017-01</v>
      </c>
    </row>
    <row r="2629">
      <c r="A2629" s="7">
        <v>2628.0</v>
      </c>
      <c r="B2629" s="4" t="s">
        <v>5793</v>
      </c>
      <c r="C2629" s="8">
        <v>42749.0</v>
      </c>
      <c r="D2629" s="8">
        <v>42751.0</v>
      </c>
      <c r="E2629" s="4" t="s">
        <v>43</v>
      </c>
      <c r="F2629" s="4" t="s">
        <v>4426</v>
      </c>
      <c r="G2629" s="4" t="s">
        <v>4427</v>
      </c>
      <c r="H2629" s="4" t="s">
        <v>29</v>
      </c>
      <c r="I2629" s="4" t="s">
        <v>30</v>
      </c>
      <c r="J2629" s="4" t="s">
        <v>1721</v>
      </c>
      <c r="K2629" s="4" t="s">
        <v>741</v>
      </c>
      <c r="L2629" s="7">
        <v>80013.0</v>
      </c>
      <c r="M2629" s="4" t="s">
        <v>49</v>
      </c>
      <c r="N2629" s="4" t="s">
        <v>240</v>
      </c>
      <c r="O2629" s="4" t="s">
        <v>39</v>
      </c>
      <c r="P2629" s="4" t="s">
        <v>61</v>
      </c>
      <c r="Q2629" s="4" t="s">
        <v>241</v>
      </c>
      <c r="R2629" s="9">
        <v>169.064</v>
      </c>
      <c r="S2629" s="7">
        <v>7.0</v>
      </c>
      <c r="T2629" s="7">
        <v>0.2</v>
      </c>
      <c r="U2629" s="7">
        <v>-14.7931</v>
      </c>
      <c r="V2629" s="10" t="str">
        <f t="shared" si="1"/>
        <v>2017-01</v>
      </c>
    </row>
    <row r="2630">
      <c r="A2630" s="7">
        <v>2629.0</v>
      </c>
      <c r="B2630" s="4" t="s">
        <v>5793</v>
      </c>
      <c r="C2630" s="8">
        <v>42749.0</v>
      </c>
      <c r="D2630" s="8">
        <v>42751.0</v>
      </c>
      <c r="E2630" s="4" t="s">
        <v>43</v>
      </c>
      <c r="F2630" s="4" t="s">
        <v>4426</v>
      </c>
      <c r="G2630" s="4" t="s">
        <v>4427</v>
      </c>
      <c r="H2630" s="4" t="s">
        <v>29</v>
      </c>
      <c r="I2630" s="4" t="s">
        <v>30</v>
      </c>
      <c r="J2630" s="4" t="s">
        <v>1721</v>
      </c>
      <c r="K2630" s="4" t="s">
        <v>741</v>
      </c>
      <c r="L2630" s="7">
        <v>80013.0</v>
      </c>
      <c r="M2630" s="4" t="s">
        <v>49</v>
      </c>
      <c r="N2630" s="4" t="s">
        <v>2787</v>
      </c>
      <c r="O2630" s="4" t="s">
        <v>51</v>
      </c>
      <c r="P2630" s="4" t="s">
        <v>52</v>
      </c>
      <c r="Q2630" s="4" t="s">
        <v>2788</v>
      </c>
      <c r="R2630" s="9">
        <v>168.624</v>
      </c>
      <c r="S2630" s="7">
        <v>9.0</v>
      </c>
      <c r="T2630" s="7">
        <v>0.2</v>
      </c>
      <c r="U2630" s="7">
        <v>14.7546</v>
      </c>
      <c r="V2630" s="10" t="str">
        <f t="shared" si="1"/>
        <v>2017-01</v>
      </c>
    </row>
    <row r="2631">
      <c r="A2631" s="7">
        <v>2630.0</v>
      </c>
      <c r="B2631" s="4" t="s">
        <v>5794</v>
      </c>
      <c r="C2631" s="8">
        <v>42749.0</v>
      </c>
      <c r="D2631" s="8">
        <v>42753.0</v>
      </c>
      <c r="E2631" s="4" t="s">
        <v>26</v>
      </c>
      <c r="F2631" s="4" t="s">
        <v>745</v>
      </c>
      <c r="G2631" s="4" t="s">
        <v>746</v>
      </c>
      <c r="H2631" s="4" t="s">
        <v>46</v>
      </c>
      <c r="I2631" s="4" t="s">
        <v>30</v>
      </c>
      <c r="J2631" s="4" t="s">
        <v>3888</v>
      </c>
      <c r="K2631" s="4" t="s">
        <v>518</v>
      </c>
      <c r="L2631" s="7">
        <v>37604.0</v>
      </c>
      <c r="M2631" s="4" t="s">
        <v>83</v>
      </c>
      <c r="N2631" s="4" t="s">
        <v>5316</v>
      </c>
      <c r="O2631" s="4" t="s">
        <v>51</v>
      </c>
      <c r="P2631" s="4" t="s">
        <v>205</v>
      </c>
      <c r="Q2631" s="4" t="s">
        <v>5317</v>
      </c>
      <c r="R2631" s="9">
        <v>13.0101140100878</v>
      </c>
      <c r="S2631" s="7">
        <v>3.0</v>
      </c>
      <c r="T2631" s="7">
        <v>0.2</v>
      </c>
      <c r="U2631" s="7">
        <v>4.71616632865681</v>
      </c>
      <c r="V2631" s="10" t="str">
        <f t="shared" si="1"/>
        <v>2017-01</v>
      </c>
    </row>
    <row r="2632">
      <c r="A2632" s="7">
        <v>2631.0</v>
      </c>
      <c r="B2632" s="4" t="s">
        <v>5794</v>
      </c>
      <c r="C2632" s="8">
        <v>42749.0</v>
      </c>
      <c r="D2632" s="8">
        <v>42753.0</v>
      </c>
      <c r="E2632" s="4" t="s">
        <v>26</v>
      </c>
      <c r="F2632" s="4" t="s">
        <v>745</v>
      </c>
      <c r="G2632" s="4" t="s">
        <v>746</v>
      </c>
      <c r="H2632" s="4" t="s">
        <v>46</v>
      </c>
      <c r="I2632" s="4" t="s">
        <v>30</v>
      </c>
      <c r="J2632" s="4" t="s">
        <v>3888</v>
      </c>
      <c r="K2632" s="4" t="s">
        <v>518</v>
      </c>
      <c r="L2632" s="7">
        <v>37604.0</v>
      </c>
      <c r="M2632" s="4" t="s">
        <v>83</v>
      </c>
      <c r="N2632" s="4" t="s">
        <v>1417</v>
      </c>
      <c r="O2632" s="4" t="s">
        <v>51</v>
      </c>
      <c r="P2632" s="4" t="s">
        <v>124</v>
      </c>
      <c r="Q2632" s="4" t="s">
        <v>1418</v>
      </c>
      <c r="R2632" s="9">
        <v>26.0581493429102</v>
      </c>
      <c r="S2632" s="7">
        <v>7.0</v>
      </c>
      <c r="T2632" s="7">
        <v>0.2</v>
      </c>
      <c r="U2632" s="7">
        <v>9.12035227001856</v>
      </c>
      <c r="V2632" s="10" t="str">
        <f t="shared" si="1"/>
        <v>2017-01</v>
      </c>
    </row>
    <row r="2633">
      <c r="A2633" s="7">
        <v>2632.0</v>
      </c>
      <c r="B2633" s="4" t="s">
        <v>5794</v>
      </c>
      <c r="C2633" s="8">
        <v>42749.0</v>
      </c>
      <c r="D2633" s="8">
        <v>42753.0</v>
      </c>
      <c r="E2633" s="4" t="s">
        <v>26</v>
      </c>
      <c r="F2633" s="4" t="s">
        <v>745</v>
      </c>
      <c r="G2633" s="4" t="s">
        <v>746</v>
      </c>
      <c r="H2633" s="4" t="s">
        <v>46</v>
      </c>
      <c r="I2633" s="4" t="s">
        <v>30</v>
      </c>
      <c r="J2633" s="4" t="s">
        <v>3888</v>
      </c>
      <c r="K2633" s="4" t="s">
        <v>518</v>
      </c>
      <c r="L2633" s="7">
        <v>37604.0</v>
      </c>
      <c r="M2633" s="4" t="s">
        <v>83</v>
      </c>
      <c r="N2633" s="4" t="s">
        <v>3165</v>
      </c>
      <c r="O2633" s="4" t="s">
        <v>39</v>
      </c>
      <c r="P2633" s="4" t="s">
        <v>40</v>
      </c>
      <c r="Q2633" s="4" t="s">
        <v>3166</v>
      </c>
      <c r="R2633" s="9">
        <v>80.7166329143144</v>
      </c>
      <c r="S2633" s="7">
        <v>2.0</v>
      </c>
      <c r="T2633" s="7">
        <v>0.2</v>
      </c>
      <c r="U2633" s="7">
        <v>5.04478955714465</v>
      </c>
      <c r="V2633" s="10" t="str">
        <f t="shared" si="1"/>
        <v>2017-01</v>
      </c>
    </row>
    <row r="2634">
      <c r="A2634" s="7">
        <v>2633.0</v>
      </c>
      <c r="B2634" s="4" t="s">
        <v>5794</v>
      </c>
      <c r="C2634" s="8">
        <v>42749.0</v>
      </c>
      <c r="D2634" s="8">
        <v>42753.0</v>
      </c>
      <c r="E2634" s="4" t="s">
        <v>26</v>
      </c>
      <c r="F2634" s="4" t="s">
        <v>745</v>
      </c>
      <c r="G2634" s="4" t="s">
        <v>746</v>
      </c>
      <c r="H2634" s="4" t="s">
        <v>46</v>
      </c>
      <c r="I2634" s="4" t="s">
        <v>30</v>
      </c>
      <c r="J2634" s="4" t="s">
        <v>3888</v>
      </c>
      <c r="K2634" s="4" t="s">
        <v>518</v>
      </c>
      <c r="L2634" s="7">
        <v>37604.0</v>
      </c>
      <c r="M2634" s="4" t="s">
        <v>83</v>
      </c>
      <c r="N2634" s="4" t="s">
        <v>2708</v>
      </c>
      <c r="O2634" s="4" t="s">
        <v>51</v>
      </c>
      <c r="P2634" s="4" t="s">
        <v>76</v>
      </c>
      <c r="Q2634" s="4" t="s">
        <v>2709</v>
      </c>
      <c r="R2634" s="9">
        <v>4.25706479424285</v>
      </c>
      <c r="S2634" s="7">
        <v>5.0</v>
      </c>
      <c r="T2634" s="7">
        <v>0.7</v>
      </c>
      <c r="U2634" s="7">
        <v>-3.26374967558619</v>
      </c>
      <c r="V2634" s="10" t="str">
        <f t="shared" si="1"/>
        <v>2017-01</v>
      </c>
    </row>
    <row r="2635">
      <c r="A2635" s="7">
        <v>2634.0</v>
      </c>
      <c r="B2635" s="4" t="s">
        <v>5794</v>
      </c>
      <c r="C2635" s="8">
        <v>42749.0</v>
      </c>
      <c r="D2635" s="8">
        <v>42753.0</v>
      </c>
      <c r="E2635" s="4" t="s">
        <v>26</v>
      </c>
      <c r="F2635" s="4" t="s">
        <v>745</v>
      </c>
      <c r="G2635" s="4" t="s">
        <v>746</v>
      </c>
      <c r="H2635" s="4" t="s">
        <v>46</v>
      </c>
      <c r="I2635" s="4" t="s">
        <v>30</v>
      </c>
      <c r="J2635" s="4" t="s">
        <v>3888</v>
      </c>
      <c r="K2635" s="4" t="s">
        <v>518</v>
      </c>
      <c r="L2635" s="7">
        <v>37604.0</v>
      </c>
      <c r="M2635" s="4" t="s">
        <v>83</v>
      </c>
      <c r="N2635" s="4" t="s">
        <v>671</v>
      </c>
      <c r="O2635" s="4" t="s">
        <v>51</v>
      </c>
      <c r="P2635" s="4" t="s">
        <v>76</v>
      </c>
      <c r="Q2635" s="4" t="s">
        <v>672</v>
      </c>
      <c r="R2635" s="9">
        <v>1.78017048895062</v>
      </c>
      <c r="S2635" s="7">
        <v>2.0</v>
      </c>
      <c r="T2635" s="7">
        <v>0.7</v>
      </c>
      <c r="U2635" s="7">
        <v>-1.30545835856379</v>
      </c>
      <c r="V2635" s="10" t="str">
        <f t="shared" si="1"/>
        <v>2017-01</v>
      </c>
    </row>
    <row r="2636">
      <c r="A2636" s="7">
        <v>2635.0</v>
      </c>
      <c r="B2636" s="4" t="s">
        <v>5795</v>
      </c>
      <c r="C2636" s="8">
        <v>42749.0</v>
      </c>
      <c r="D2636" s="8">
        <v>42754.0</v>
      </c>
      <c r="E2636" s="4" t="s">
        <v>26</v>
      </c>
      <c r="F2636" s="4" t="s">
        <v>5796</v>
      </c>
      <c r="G2636" s="4" t="s">
        <v>5797</v>
      </c>
      <c r="H2636" s="4" t="s">
        <v>46</v>
      </c>
      <c r="I2636" s="4" t="s">
        <v>30</v>
      </c>
      <c r="J2636" s="4" t="s">
        <v>47</v>
      </c>
      <c r="K2636" s="4" t="s">
        <v>48</v>
      </c>
      <c r="L2636" s="7">
        <v>90036.0</v>
      </c>
      <c r="M2636" s="4" t="s">
        <v>49</v>
      </c>
      <c r="N2636" s="4" t="s">
        <v>2666</v>
      </c>
      <c r="O2636" s="4" t="s">
        <v>51</v>
      </c>
      <c r="P2636" s="4" t="s">
        <v>124</v>
      </c>
      <c r="Q2636" s="4" t="s">
        <v>2667</v>
      </c>
      <c r="R2636" s="9">
        <v>154.9</v>
      </c>
      <c r="S2636" s="7">
        <v>5.0</v>
      </c>
      <c r="T2636" s="7">
        <v>0.0</v>
      </c>
      <c r="U2636" s="7">
        <v>69.705</v>
      </c>
      <c r="V2636" s="10" t="str">
        <f t="shared" si="1"/>
        <v>2017-01</v>
      </c>
    </row>
    <row r="2637">
      <c r="A2637" s="7">
        <v>2636.0</v>
      </c>
      <c r="B2637" s="4" t="s">
        <v>5798</v>
      </c>
      <c r="C2637" s="8">
        <v>42749.0</v>
      </c>
      <c r="D2637" s="8">
        <v>42755.0</v>
      </c>
      <c r="E2637" s="4" t="s">
        <v>26</v>
      </c>
      <c r="F2637" s="4" t="s">
        <v>5799</v>
      </c>
      <c r="G2637" s="4" t="s">
        <v>5800</v>
      </c>
      <c r="H2637" s="4" t="s">
        <v>112</v>
      </c>
      <c r="I2637" s="4" t="s">
        <v>30</v>
      </c>
      <c r="J2637" s="4" t="s">
        <v>461</v>
      </c>
      <c r="K2637" s="4" t="s">
        <v>766</v>
      </c>
      <c r="L2637" s="7">
        <v>47374.0</v>
      </c>
      <c r="M2637" s="4" t="s">
        <v>59</v>
      </c>
      <c r="N2637" s="4" t="s">
        <v>3951</v>
      </c>
      <c r="O2637" s="4" t="s">
        <v>51</v>
      </c>
      <c r="P2637" s="4" t="s">
        <v>52</v>
      </c>
      <c r="Q2637" s="4" t="s">
        <v>3952</v>
      </c>
      <c r="R2637" s="9">
        <v>77.9121810699589</v>
      </c>
      <c r="S2637" s="7">
        <v>5.0</v>
      </c>
      <c r="T2637" s="7">
        <v>0.0</v>
      </c>
      <c r="U2637" s="7">
        <v>20.2571670781893</v>
      </c>
      <c r="V2637" s="10" t="str">
        <f t="shared" si="1"/>
        <v>2017-01</v>
      </c>
    </row>
    <row r="2638">
      <c r="A2638" s="7">
        <v>2637.0</v>
      </c>
      <c r="B2638" s="4" t="s">
        <v>5798</v>
      </c>
      <c r="C2638" s="8">
        <v>42749.0</v>
      </c>
      <c r="D2638" s="8">
        <v>42755.0</v>
      </c>
      <c r="E2638" s="4" t="s">
        <v>26</v>
      </c>
      <c r="F2638" s="4" t="s">
        <v>5799</v>
      </c>
      <c r="G2638" s="4" t="s">
        <v>5800</v>
      </c>
      <c r="H2638" s="4" t="s">
        <v>112</v>
      </c>
      <c r="I2638" s="4" t="s">
        <v>30</v>
      </c>
      <c r="J2638" s="4" t="s">
        <v>461</v>
      </c>
      <c r="K2638" s="4" t="s">
        <v>766</v>
      </c>
      <c r="L2638" s="7">
        <v>47374.0</v>
      </c>
      <c r="M2638" s="4" t="s">
        <v>59</v>
      </c>
      <c r="N2638" s="4" t="s">
        <v>271</v>
      </c>
      <c r="O2638" s="4" t="s">
        <v>51</v>
      </c>
      <c r="P2638" s="4" t="s">
        <v>272</v>
      </c>
      <c r="Q2638" s="4" t="s">
        <v>273</v>
      </c>
      <c r="R2638" s="9">
        <v>2.91303703703704</v>
      </c>
      <c r="S2638" s="7">
        <v>2.0</v>
      </c>
      <c r="T2638" s="7">
        <v>0.0</v>
      </c>
      <c r="U2638" s="7">
        <v>0.116521481481481</v>
      </c>
      <c r="V2638" s="10" t="str">
        <f t="shared" si="1"/>
        <v>2017-01</v>
      </c>
    </row>
    <row r="2639">
      <c r="A2639" s="7">
        <v>2638.0</v>
      </c>
      <c r="B2639" s="4" t="s">
        <v>5798</v>
      </c>
      <c r="C2639" s="8">
        <v>42749.0</v>
      </c>
      <c r="D2639" s="8">
        <v>42755.0</v>
      </c>
      <c r="E2639" s="4" t="s">
        <v>26</v>
      </c>
      <c r="F2639" s="4" t="s">
        <v>5799</v>
      </c>
      <c r="G2639" s="4" t="s">
        <v>5800</v>
      </c>
      <c r="H2639" s="4" t="s">
        <v>112</v>
      </c>
      <c r="I2639" s="4" t="s">
        <v>30</v>
      </c>
      <c r="J2639" s="4" t="s">
        <v>461</v>
      </c>
      <c r="K2639" s="4" t="s">
        <v>766</v>
      </c>
      <c r="L2639" s="7">
        <v>47374.0</v>
      </c>
      <c r="M2639" s="4" t="s">
        <v>59</v>
      </c>
      <c r="N2639" s="4" t="s">
        <v>5447</v>
      </c>
      <c r="O2639" s="4" t="s">
        <v>39</v>
      </c>
      <c r="P2639" s="4" t="s">
        <v>40</v>
      </c>
      <c r="Q2639" s="4" t="s">
        <v>5448</v>
      </c>
      <c r="R2639" s="9">
        <v>78.3745679012346</v>
      </c>
      <c r="S2639" s="7">
        <v>4.0</v>
      </c>
      <c r="T2639" s="7">
        <v>0.0</v>
      </c>
      <c r="U2639" s="7">
        <v>1.56749135802469</v>
      </c>
      <c r="V2639" s="10" t="str">
        <f t="shared" si="1"/>
        <v>2017-01</v>
      </c>
    </row>
    <row r="2640">
      <c r="A2640" s="7">
        <v>2639.0</v>
      </c>
      <c r="B2640" s="4" t="s">
        <v>5798</v>
      </c>
      <c r="C2640" s="8">
        <v>42749.0</v>
      </c>
      <c r="D2640" s="8">
        <v>42755.0</v>
      </c>
      <c r="E2640" s="4" t="s">
        <v>26</v>
      </c>
      <c r="F2640" s="4" t="s">
        <v>5799</v>
      </c>
      <c r="G2640" s="4" t="s">
        <v>5800</v>
      </c>
      <c r="H2640" s="4" t="s">
        <v>112</v>
      </c>
      <c r="I2640" s="4" t="s">
        <v>30</v>
      </c>
      <c r="J2640" s="4" t="s">
        <v>461</v>
      </c>
      <c r="K2640" s="4" t="s">
        <v>766</v>
      </c>
      <c r="L2640" s="7">
        <v>47374.0</v>
      </c>
      <c r="M2640" s="4" t="s">
        <v>59</v>
      </c>
      <c r="N2640" s="4" t="s">
        <v>2626</v>
      </c>
      <c r="O2640" s="4" t="s">
        <v>51</v>
      </c>
      <c r="P2640" s="4" t="s">
        <v>52</v>
      </c>
      <c r="Q2640" s="4" t="s">
        <v>2627</v>
      </c>
      <c r="R2640" s="9">
        <v>21.6859423868313</v>
      </c>
      <c r="S2640" s="7">
        <v>2.0</v>
      </c>
      <c r="T2640" s="7">
        <v>0.0</v>
      </c>
      <c r="U2640" s="7">
        <v>6.07206386831276</v>
      </c>
      <c r="V2640" s="10" t="str">
        <f t="shared" si="1"/>
        <v>2017-01</v>
      </c>
    </row>
    <row r="2641">
      <c r="A2641" s="7">
        <v>2640.0</v>
      </c>
      <c r="B2641" s="4" t="s">
        <v>5798</v>
      </c>
      <c r="C2641" s="8">
        <v>42749.0</v>
      </c>
      <c r="D2641" s="8">
        <v>42755.0</v>
      </c>
      <c r="E2641" s="4" t="s">
        <v>26</v>
      </c>
      <c r="F2641" s="4" t="s">
        <v>5799</v>
      </c>
      <c r="G2641" s="4" t="s">
        <v>5800</v>
      </c>
      <c r="H2641" s="4" t="s">
        <v>112</v>
      </c>
      <c r="I2641" s="4" t="s">
        <v>30</v>
      </c>
      <c r="J2641" s="4" t="s">
        <v>461</v>
      </c>
      <c r="K2641" s="4" t="s">
        <v>766</v>
      </c>
      <c r="L2641" s="7">
        <v>47374.0</v>
      </c>
      <c r="M2641" s="4" t="s">
        <v>59</v>
      </c>
      <c r="N2641" s="4" t="s">
        <v>5556</v>
      </c>
      <c r="O2641" s="4" t="s">
        <v>39</v>
      </c>
      <c r="P2641" s="4" t="s">
        <v>61</v>
      </c>
      <c r="Q2641" s="4" t="s">
        <v>5557</v>
      </c>
      <c r="R2641" s="9">
        <v>14.0103209876543</v>
      </c>
      <c r="S2641" s="7">
        <v>4.0</v>
      </c>
      <c r="T2641" s="7">
        <v>0.0</v>
      </c>
      <c r="U2641" s="7">
        <v>2.94216740740741</v>
      </c>
      <c r="V2641" s="10" t="str">
        <f t="shared" si="1"/>
        <v>2017-01</v>
      </c>
    </row>
    <row r="2642">
      <c r="A2642" s="7">
        <v>2641.0</v>
      </c>
      <c r="B2642" s="4" t="s">
        <v>5798</v>
      </c>
      <c r="C2642" s="8">
        <v>42749.0</v>
      </c>
      <c r="D2642" s="8">
        <v>42755.0</v>
      </c>
      <c r="E2642" s="4" t="s">
        <v>26</v>
      </c>
      <c r="F2642" s="4" t="s">
        <v>5799</v>
      </c>
      <c r="G2642" s="4" t="s">
        <v>5800</v>
      </c>
      <c r="H2642" s="4" t="s">
        <v>112</v>
      </c>
      <c r="I2642" s="4" t="s">
        <v>30</v>
      </c>
      <c r="J2642" s="4" t="s">
        <v>461</v>
      </c>
      <c r="K2642" s="4" t="s">
        <v>766</v>
      </c>
      <c r="L2642" s="7">
        <v>47374.0</v>
      </c>
      <c r="M2642" s="4" t="s">
        <v>59</v>
      </c>
      <c r="N2642" s="4" t="s">
        <v>1271</v>
      </c>
      <c r="O2642" s="4" t="s">
        <v>51</v>
      </c>
      <c r="P2642" s="4" t="s">
        <v>124</v>
      </c>
      <c r="Q2642" s="4" t="s">
        <v>1272</v>
      </c>
      <c r="R2642" s="9">
        <v>13.1086666666667</v>
      </c>
      <c r="S2642" s="7">
        <v>1.0</v>
      </c>
      <c r="T2642" s="7">
        <v>0.0</v>
      </c>
      <c r="U2642" s="7">
        <v>6.42324666666667</v>
      </c>
      <c r="V2642" s="10" t="str">
        <f t="shared" si="1"/>
        <v>2017-01</v>
      </c>
    </row>
    <row r="2643">
      <c r="A2643" s="7">
        <v>2642.0</v>
      </c>
      <c r="B2643" s="4" t="s">
        <v>5798</v>
      </c>
      <c r="C2643" s="8">
        <v>42749.0</v>
      </c>
      <c r="D2643" s="8">
        <v>42755.0</v>
      </c>
      <c r="E2643" s="4" t="s">
        <v>26</v>
      </c>
      <c r="F2643" s="4" t="s">
        <v>5799</v>
      </c>
      <c r="G2643" s="4" t="s">
        <v>5800</v>
      </c>
      <c r="H2643" s="4" t="s">
        <v>112</v>
      </c>
      <c r="I2643" s="4" t="s">
        <v>30</v>
      </c>
      <c r="J2643" s="4" t="s">
        <v>461</v>
      </c>
      <c r="K2643" s="4" t="s">
        <v>766</v>
      </c>
      <c r="L2643" s="7">
        <v>47374.0</v>
      </c>
      <c r="M2643" s="4" t="s">
        <v>59</v>
      </c>
      <c r="N2643" s="4" t="s">
        <v>891</v>
      </c>
      <c r="O2643" s="4" t="s">
        <v>39</v>
      </c>
      <c r="P2643" s="4" t="s">
        <v>61</v>
      </c>
      <c r="Q2643" s="4" t="s">
        <v>892</v>
      </c>
      <c r="R2643" s="9">
        <v>184.72353909465</v>
      </c>
      <c r="S2643" s="7">
        <v>4.0</v>
      </c>
      <c r="T2643" s="7">
        <v>0.0</v>
      </c>
      <c r="U2643" s="7">
        <v>81.2783572016461</v>
      </c>
      <c r="V2643" s="10" t="str">
        <f t="shared" si="1"/>
        <v>2017-01</v>
      </c>
    </row>
    <row r="2644">
      <c r="A2644" s="7">
        <v>2643.0</v>
      </c>
      <c r="B2644" s="4" t="s">
        <v>5798</v>
      </c>
      <c r="C2644" s="8">
        <v>42749.0</v>
      </c>
      <c r="D2644" s="8">
        <v>42755.0</v>
      </c>
      <c r="E2644" s="4" t="s">
        <v>26</v>
      </c>
      <c r="F2644" s="4" t="s">
        <v>5799</v>
      </c>
      <c r="G2644" s="4" t="s">
        <v>5800</v>
      </c>
      <c r="H2644" s="4" t="s">
        <v>112</v>
      </c>
      <c r="I2644" s="4" t="s">
        <v>30</v>
      </c>
      <c r="J2644" s="4" t="s">
        <v>461</v>
      </c>
      <c r="K2644" s="4" t="s">
        <v>766</v>
      </c>
      <c r="L2644" s="7">
        <v>47374.0</v>
      </c>
      <c r="M2644" s="4" t="s">
        <v>59</v>
      </c>
      <c r="N2644" s="4" t="s">
        <v>950</v>
      </c>
      <c r="O2644" s="4" t="s">
        <v>35</v>
      </c>
      <c r="P2644" s="4" t="s">
        <v>121</v>
      </c>
      <c r="Q2644" s="4" t="s">
        <v>951</v>
      </c>
      <c r="R2644" s="9">
        <v>21.9171358024691</v>
      </c>
      <c r="S2644" s="7">
        <v>2.0</v>
      </c>
      <c r="T2644" s="7">
        <v>0.0</v>
      </c>
      <c r="U2644" s="7">
        <v>9.86271111111111</v>
      </c>
      <c r="V2644" s="10" t="str">
        <f t="shared" si="1"/>
        <v>2017-01</v>
      </c>
    </row>
    <row r="2645">
      <c r="A2645" s="7">
        <v>2644.0</v>
      </c>
      <c r="B2645" s="4" t="s">
        <v>5801</v>
      </c>
      <c r="C2645" s="8">
        <v>42750.0</v>
      </c>
      <c r="D2645" s="8">
        <v>42753.0</v>
      </c>
      <c r="E2645" s="4" t="s">
        <v>43</v>
      </c>
      <c r="F2645" s="4" t="s">
        <v>2369</v>
      </c>
      <c r="G2645" s="4" t="s">
        <v>2370</v>
      </c>
      <c r="H2645" s="4" t="s">
        <v>46</v>
      </c>
      <c r="I2645" s="4" t="s">
        <v>30</v>
      </c>
      <c r="J2645" s="4" t="s">
        <v>90</v>
      </c>
      <c r="K2645" s="4" t="s">
        <v>91</v>
      </c>
      <c r="L2645" s="7">
        <v>19134.0</v>
      </c>
      <c r="M2645" s="4" t="s">
        <v>33</v>
      </c>
      <c r="N2645" s="4" t="s">
        <v>3782</v>
      </c>
      <c r="O2645" s="4" t="s">
        <v>51</v>
      </c>
      <c r="P2645" s="4" t="s">
        <v>283</v>
      </c>
      <c r="Q2645" s="4" t="s">
        <v>3783</v>
      </c>
      <c r="R2645" s="9">
        <v>39.7609218106996</v>
      </c>
      <c r="S2645" s="7">
        <v>1.0</v>
      </c>
      <c r="T2645" s="7">
        <v>0.2</v>
      </c>
      <c r="U2645" s="7">
        <v>4.4731037037037</v>
      </c>
      <c r="V2645" s="10" t="str">
        <f t="shared" si="1"/>
        <v>2017-01</v>
      </c>
    </row>
    <row r="2646">
      <c r="A2646" s="7">
        <v>2645.0</v>
      </c>
      <c r="B2646" s="4" t="s">
        <v>5801</v>
      </c>
      <c r="C2646" s="8">
        <v>42750.0</v>
      </c>
      <c r="D2646" s="8">
        <v>42753.0</v>
      </c>
      <c r="E2646" s="4" t="s">
        <v>43</v>
      </c>
      <c r="F2646" s="4" t="s">
        <v>2369</v>
      </c>
      <c r="G2646" s="4" t="s">
        <v>2370</v>
      </c>
      <c r="H2646" s="4" t="s">
        <v>46</v>
      </c>
      <c r="I2646" s="4" t="s">
        <v>30</v>
      </c>
      <c r="J2646" s="4" t="s">
        <v>90</v>
      </c>
      <c r="K2646" s="4" t="s">
        <v>91</v>
      </c>
      <c r="L2646" s="7">
        <v>19134.0</v>
      </c>
      <c r="M2646" s="4" t="s">
        <v>33</v>
      </c>
      <c r="N2646" s="4" t="s">
        <v>1098</v>
      </c>
      <c r="O2646" s="4" t="s">
        <v>51</v>
      </c>
      <c r="P2646" s="4" t="s">
        <v>283</v>
      </c>
      <c r="Q2646" s="4" t="s">
        <v>1099</v>
      </c>
      <c r="R2646" s="9">
        <v>2225.05744855967</v>
      </c>
      <c r="S2646" s="7">
        <v>8.0</v>
      </c>
      <c r="T2646" s="7">
        <v>0.2</v>
      </c>
      <c r="U2646" s="7">
        <v>361.571835390947</v>
      </c>
      <c r="V2646" s="10" t="str">
        <f t="shared" si="1"/>
        <v>2017-01</v>
      </c>
    </row>
    <row r="2647">
      <c r="A2647" s="7">
        <v>2646.0</v>
      </c>
      <c r="B2647" s="4" t="s">
        <v>5802</v>
      </c>
      <c r="C2647" s="8">
        <v>42750.0</v>
      </c>
      <c r="D2647" s="8">
        <v>42754.0</v>
      </c>
      <c r="E2647" s="4" t="s">
        <v>26</v>
      </c>
      <c r="F2647" s="4" t="s">
        <v>2119</v>
      </c>
      <c r="G2647" s="4" t="s">
        <v>2120</v>
      </c>
      <c r="H2647" s="4" t="s">
        <v>46</v>
      </c>
      <c r="I2647" s="4" t="s">
        <v>30</v>
      </c>
      <c r="J2647" s="4" t="s">
        <v>3687</v>
      </c>
      <c r="K2647" s="4" t="s">
        <v>897</v>
      </c>
      <c r="L2647" s="7">
        <v>2169.0</v>
      </c>
      <c r="M2647" s="4" t="s">
        <v>33</v>
      </c>
      <c r="N2647" s="4" t="s">
        <v>2280</v>
      </c>
      <c r="O2647" s="4" t="s">
        <v>51</v>
      </c>
      <c r="P2647" s="4" t="s">
        <v>124</v>
      </c>
      <c r="Q2647" s="4" t="s">
        <v>2281</v>
      </c>
      <c r="R2647" s="9">
        <v>14.6860082304527</v>
      </c>
      <c r="S2647" s="7">
        <v>2.0</v>
      </c>
      <c r="T2647" s="7">
        <v>0.0</v>
      </c>
      <c r="U2647" s="7">
        <v>6.75556378600823</v>
      </c>
      <c r="V2647" s="10" t="str">
        <f t="shared" si="1"/>
        <v>2017-01</v>
      </c>
    </row>
    <row r="2648">
      <c r="A2648" s="7">
        <v>2647.0</v>
      </c>
      <c r="B2648" s="4" t="s">
        <v>5803</v>
      </c>
      <c r="C2648" s="8">
        <v>42750.0</v>
      </c>
      <c r="D2648" s="8">
        <v>42754.0</v>
      </c>
      <c r="E2648" s="4" t="s">
        <v>26</v>
      </c>
      <c r="F2648" s="4" t="s">
        <v>1719</v>
      </c>
      <c r="G2648" s="4" t="s">
        <v>1720</v>
      </c>
      <c r="H2648" s="4" t="s">
        <v>112</v>
      </c>
      <c r="I2648" s="4" t="s">
        <v>30</v>
      </c>
      <c r="J2648" s="4" t="s">
        <v>47</v>
      </c>
      <c r="K2648" s="4" t="s">
        <v>48</v>
      </c>
      <c r="L2648" s="7">
        <v>90008.0</v>
      </c>
      <c r="M2648" s="4" t="s">
        <v>49</v>
      </c>
      <c r="N2648" s="4" t="s">
        <v>5804</v>
      </c>
      <c r="O2648" s="4" t="s">
        <v>51</v>
      </c>
      <c r="P2648" s="4" t="s">
        <v>93</v>
      </c>
      <c r="Q2648" s="4" t="s">
        <v>5805</v>
      </c>
      <c r="R2648" s="9">
        <v>21.4</v>
      </c>
      <c r="S2648" s="7">
        <v>5.0</v>
      </c>
      <c r="T2648" s="7">
        <v>0.0</v>
      </c>
      <c r="U2648" s="7">
        <v>6.206</v>
      </c>
      <c r="V2648" s="10" t="str">
        <f t="shared" si="1"/>
        <v>2017-01</v>
      </c>
    </row>
    <row r="2649">
      <c r="A2649" s="7">
        <v>2648.0</v>
      </c>
      <c r="B2649" s="4" t="s">
        <v>5806</v>
      </c>
      <c r="C2649" s="8">
        <v>42750.0</v>
      </c>
      <c r="D2649" s="8">
        <v>42753.0</v>
      </c>
      <c r="E2649" s="4" t="s">
        <v>43</v>
      </c>
      <c r="F2649" s="4" t="s">
        <v>375</v>
      </c>
      <c r="G2649" s="4" t="s">
        <v>376</v>
      </c>
      <c r="H2649" s="4" t="s">
        <v>46</v>
      </c>
      <c r="I2649" s="4" t="s">
        <v>30</v>
      </c>
      <c r="J2649" s="4" t="s">
        <v>2019</v>
      </c>
      <c r="K2649" s="4" t="s">
        <v>58</v>
      </c>
      <c r="L2649" s="7">
        <v>78745.0</v>
      </c>
      <c r="M2649" s="4" t="s">
        <v>59</v>
      </c>
      <c r="N2649" s="4" t="s">
        <v>3889</v>
      </c>
      <c r="O2649" s="4" t="s">
        <v>51</v>
      </c>
      <c r="P2649" s="4" t="s">
        <v>76</v>
      </c>
      <c r="Q2649" s="4" t="s">
        <v>3890</v>
      </c>
      <c r="R2649" s="9">
        <v>37.9107160493827</v>
      </c>
      <c r="S2649" s="7">
        <v>4.0</v>
      </c>
      <c r="T2649" s="7">
        <v>0.8</v>
      </c>
      <c r="U2649" s="7">
        <v>-60.6571456790123</v>
      </c>
      <c r="V2649" s="10" t="str">
        <f t="shared" si="1"/>
        <v>2017-01</v>
      </c>
    </row>
    <row r="2650">
      <c r="A2650" s="7">
        <v>2649.0</v>
      </c>
      <c r="B2650" s="4" t="s">
        <v>5806</v>
      </c>
      <c r="C2650" s="8">
        <v>42750.0</v>
      </c>
      <c r="D2650" s="8">
        <v>42753.0</v>
      </c>
      <c r="E2650" s="4" t="s">
        <v>43</v>
      </c>
      <c r="F2650" s="4" t="s">
        <v>375</v>
      </c>
      <c r="G2650" s="4" t="s">
        <v>376</v>
      </c>
      <c r="H2650" s="4" t="s">
        <v>46</v>
      </c>
      <c r="I2650" s="4" t="s">
        <v>30</v>
      </c>
      <c r="J2650" s="4" t="s">
        <v>2019</v>
      </c>
      <c r="K2650" s="4" t="s">
        <v>58</v>
      </c>
      <c r="L2650" s="7">
        <v>78745.0</v>
      </c>
      <c r="M2650" s="4" t="s">
        <v>59</v>
      </c>
      <c r="N2650" s="4" t="s">
        <v>248</v>
      </c>
      <c r="O2650" s="4" t="s">
        <v>39</v>
      </c>
      <c r="P2650" s="4" t="s">
        <v>61</v>
      </c>
      <c r="Q2650" s="4" t="s">
        <v>249</v>
      </c>
      <c r="R2650" s="9">
        <v>55.487670781893</v>
      </c>
      <c r="S2650" s="7">
        <v>2.0</v>
      </c>
      <c r="T2650" s="7">
        <v>0.2</v>
      </c>
      <c r="U2650" s="7">
        <v>16.6463012345679</v>
      </c>
      <c r="V2650" s="10" t="str">
        <f t="shared" si="1"/>
        <v>2017-01</v>
      </c>
    </row>
    <row r="2651">
      <c r="A2651" s="7">
        <v>2650.0</v>
      </c>
      <c r="B2651" s="4" t="s">
        <v>5806</v>
      </c>
      <c r="C2651" s="8">
        <v>42750.0</v>
      </c>
      <c r="D2651" s="8">
        <v>42753.0</v>
      </c>
      <c r="E2651" s="4" t="s">
        <v>43</v>
      </c>
      <c r="F2651" s="4" t="s">
        <v>375</v>
      </c>
      <c r="G2651" s="4" t="s">
        <v>376</v>
      </c>
      <c r="H2651" s="4" t="s">
        <v>46</v>
      </c>
      <c r="I2651" s="4" t="s">
        <v>30</v>
      </c>
      <c r="J2651" s="4" t="s">
        <v>2019</v>
      </c>
      <c r="K2651" s="4" t="s">
        <v>58</v>
      </c>
      <c r="L2651" s="7">
        <v>78745.0</v>
      </c>
      <c r="M2651" s="4" t="s">
        <v>59</v>
      </c>
      <c r="N2651" s="4" t="s">
        <v>5807</v>
      </c>
      <c r="O2651" s="4" t="s">
        <v>39</v>
      </c>
      <c r="P2651" s="4" t="s">
        <v>61</v>
      </c>
      <c r="Q2651" s="4" t="s">
        <v>5808</v>
      </c>
      <c r="R2651" s="9">
        <v>72.380049382716</v>
      </c>
      <c r="S2651" s="7">
        <v>8.0</v>
      </c>
      <c r="T2651" s="7">
        <v>0.2</v>
      </c>
      <c r="U2651" s="7">
        <v>15.3807604938272</v>
      </c>
      <c r="V2651" s="10" t="str">
        <f t="shared" si="1"/>
        <v>2017-01</v>
      </c>
    </row>
    <row r="2652">
      <c r="A2652" s="7">
        <v>2651.0</v>
      </c>
      <c r="B2652" s="4" t="s">
        <v>5806</v>
      </c>
      <c r="C2652" s="8">
        <v>42750.0</v>
      </c>
      <c r="D2652" s="8">
        <v>42753.0</v>
      </c>
      <c r="E2652" s="4" t="s">
        <v>43</v>
      </c>
      <c r="F2652" s="4" t="s">
        <v>375</v>
      </c>
      <c r="G2652" s="4" t="s">
        <v>376</v>
      </c>
      <c r="H2652" s="4" t="s">
        <v>46</v>
      </c>
      <c r="I2652" s="4" t="s">
        <v>30</v>
      </c>
      <c r="J2652" s="4" t="s">
        <v>2019</v>
      </c>
      <c r="K2652" s="4" t="s">
        <v>58</v>
      </c>
      <c r="L2652" s="7">
        <v>78745.0</v>
      </c>
      <c r="M2652" s="4" t="s">
        <v>59</v>
      </c>
      <c r="N2652" s="4" t="s">
        <v>5809</v>
      </c>
      <c r="O2652" s="4" t="s">
        <v>51</v>
      </c>
      <c r="P2652" s="4" t="s">
        <v>76</v>
      </c>
      <c r="Q2652" s="4" t="s">
        <v>5810</v>
      </c>
      <c r="R2652" s="9">
        <v>4.94467489711934</v>
      </c>
      <c r="S2652" s="7">
        <v>1.0</v>
      </c>
      <c r="T2652" s="7">
        <v>0.8</v>
      </c>
      <c r="U2652" s="7">
        <v>-7.66424609053498</v>
      </c>
      <c r="V2652" s="10" t="str">
        <f t="shared" si="1"/>
        <v>2017-01</v>
      </c>
    </row>
    <row r="2653">
      <c r="A2653" s="7">
        <v>2652.0</v>
      </c>
      <c r="B2653" s="4" t="s">
        <v>5811</v>
      </c>
      <c r="C2653" s="8">
        <v>42751.0</v>
      </c>
      <c r="D2653" s="8">
        <v>42751.0</v>
      </c>
      <c r="E2653" s="4" t="s">
        <v>212</v>
      </c>
      <c r="F2653" s="4" t="s">
        <v>127</v>
      </c>
      <c r="G2653" s="4" t="s">
        <v>128</v>
      </c>
      <c r="H2653" s="4" t="s">
        <v>29</v>
      </c>
      <c r="I2653" s="4" t="s">
        <v>30</v>
      </c>
      <c r="J2653" s="4" t="s">
        <v>47</v>
      </c>
      <c r="K2653" s="4" t="s">
        <v>48</v>
      </c>
      <c r="L2653" s="7">
        <v>90008.0</v>
      </c>
      <c r="M2653" s="4" t="s">
        <v>49</v>
      </c>
      <c r="N2653" s="4" t="s">
        <v>5812</v>
      </c>
      <c r="O2653" s="4" t="s">
        <v>35</v>
      </c>
      <c r="P2653" s="4" t="s">
        <v>121</v>
      </c>
      <c r="Q2653" s="4" t="s">
        <v>5813</v>
      </c>
      <c r="R2653" s="9">
        <v>27.92</v>
      </c>
      <c r="S2653" s="7">
        <v>4.0</v>
      </c>
      <c r="T2653" s="7">
        <v>0.0</v>
      </c>
      <c r="U2653" s="7">
        <v>8.0968</v>
      </c>
      <c r="V2653" s="10" t="str">
        <f t="shared" si="1"/>
        <v>2017-01</v>
      </c>
    </row>
    <row r="2654">
      <c r="A2654" s="7">
        <v>2653.0</v>
      </c>
      <c r="B2654" s="4" t="s">
        <v>5811</v>
      </c>
      <c r="C2654" s="8">
        <v>42751.0</v>
      </c>
      <c r="D2654" s="8">
        <v>42751.0</v>
      </c>
      <c r="E2654" s="4" t="s">
        <v>212</v>
      </c>
      <c r="F2654" s="4" t="s">
        <v>127</v>
      </c>
      <c r="G2654" s="4" t="s">
        <v>128</v>
      </c>
      <c r="H2654" s="4" t="s">
        <v>29</v>
      </c>
      <c r="I2654" s="4" t="s">
        <v>30</v>
      </c>
      <c r="J2654" s="4" t="s">
        <v>47</v>
      </c>
      <c r="K2654" s="4" t="s">
        <v>48</v>
      </c>
      <c r="L2654" s="7">
        <v>90008.0</v>
      </c>
      <c r="M2654" s="4" t="s">
        <v>49</v>
      </c>
      <c r="N2654" s="4" t="s">
        <v>5814</v>
      </c>
      <c r="O2654" s="4" t="s">
        <v>35</v>
      </c>
      <c r="P2654" s="4" t="s">
        <v>73</v>
      </c>
      <c r="Q2654" s="4" t="s">
        <v>5815</v>
      </c>
      <c r="R2654" s="9">
        <v>399.672</v>
      </c>
      <c r="S2654" s="7">
        <v>7.0</v>
      </c>
      <c r="T2654" s="7">
        <v>0.2</v>
      </c>
      <c r="U2654" s="7">
        <v>-14.9877</v>
      </c>
      <c r="V2654" s="10" t="str">
        <f t="shared" si="1"/>
        <v>2017-01</v>
      </c>
    </row>
    <row r="2655">
      <c r="A2655" s="7">
        <v>2654.0</v>
      </c>
      <c r="B2655" s="4" t="s">
        <v>5816</v>
      </c>
      <c r="C2655" s="8">
        <v>42751.0</v>
      </c>
      <c r="D2655" s="8">
        <v>42753.0</v>
      </c>
      <c r="E2655" s="4" t="s">
        <v>98</v>
      </c>
      <c r="F2655" s="4" t="s">
        <v>4385</v>
      </c>
      <c r="G2655" s="4" t="s">
        <v>4386</v>
      </c>
      <c r="H2655" s="4" t="s">
        <v>46</v>
      </c>
      <c r="I2655" s="4" t="s">
        <v>30</v>
      </c>
      <c r="J2655" s="4" t="s">
        <v>585</v>
      </c>
      <c r="K2655" s="4" t="s">
        <v>884</v>
      </c>
      <c r="L2655" s="7">
        <v>49201.0</v>
      </c>
      <c r="M2655" s="4" t="s">
        <v>59</v>
      </c>
      <c r="N2655" s="4" t="s">
        <v>1424</v>
      </c>
      <c r="O2655" s="4" t="s">
        <v>51</v>
      </c>
      <c r="P2655" s="4" t="s">
        <v>76</v>
      </c>
      <c r="Q2655" s="4" t="s">
        <v>1425</v>
      </c>
      <c r="R2655" s="9">
        <v>6297.51916049383</v>
      </c>
      <c r="S2655" s="7">
        <v>4.0</v>
      </c>
      <c r="T2655" s="7">
        <v>0.0</v>
      </c>
      <c r="U2655" s="7">
        <v>2896.85881382716</v>
      </c>
      <c r="V2655" s="10" t="str">
        <f t="shared" si="1"/>
        <v>2017-01</v>
      </c>
    </row>
    <row r="2656">
      <c r="A2656" s="7">
        <v>2655.0</v>
      </c>
      <c r="B2656" s="4" t="s">
        <v>5816</v>
      </c>
      <c r="C2656" s="8">
        <v>42751.0</v>
      </c>
      <c r="D2656" s="8">
        <v>42753.0</v>
      </c>
      <c r="E2656" s="4" t="s">
        <v>98</v>
      </c>
      <c r="F2656" s="4" t="s">
        <v>4385</v>
      </c>
      <c r="G2656" s="4" t="s">
        <v>4386</v>
      </c>
      <c r="H2656" s="4" t="s">
        <v>46</v>
      </c>
      <c r="I2656" s="4" t="s">
        <v>30</v>
      </c>
      <c r="J2656" s="4" t="s">
        <v>585</v>
      </c>
      <c r="K2656" s="4" t="s">
        <v>884</v>
      </c>
      <c r="L2656" s="7">
        <v>49201.0</v>
      </c>
      <c r="M2656" s="4" t="s">
        <v>59</v>
      </c>
      <c r="N2656" s="4" t="s">
        <v>3299</v>
      </c>
      <c r="O2656" s="4" t="s">
        <v>35</v>
      </c>
      <c r="P2656" s="4" t="s">
        <v>263</v>
      </c>
      <c r="Q2656" s="4" t="s">
        <v>3300</v>
      </c>
      <c r="R2656" s="9">
        <v>350.125666666667</v>
      </c>
      <c r="S2656" s="7">
        <v>3.0</v>
      </c>
      <c r="T2656" s="7">
        <v>0.0</v>
      </c>
      <c r="U2656" s="7">
        <v>84.03016</v>
      </c>
      <c r="V2656" s="10" t="str">
        <f t="shared" si="1"/>
        <v>2017-01</v>
      </c>
    </row>
    <row r="2657">
      <c r="A2657" s="7">
        <v>2656.0</v>
      </c>
      <c r="B2657" s="4" t="s">
        <v>5816</v>
      </c>
      <c r="C2657" s="8">
        <v>42751.0</v>
      </c>
      <c r="D2657" s="8">
        <v>42753.0</v>
      </c>
      <c r="E2657" s="4" t="s">
        <v>98</v>
      </c>
      <c r="F2657" s="4" t="s">
        <v>4385</v>
      </c>
      <c r="G2657" s="4" t="s">
        <v>4386</v>
      </c>
      <c r="H2657" s="4" t="s">
        <v>46</v>
      </c>
      <c r="I2657" s="4" t="s">
        <v>30</v>
      </c>
      <c r="J2657" s="4" t="s">
        <v>585</v>
      </c>
      <c r="K2657" s="4" t="s">
        <v>884</v>
      </c>
      <c r="L2657" s="7">
        <v>49201.0</v>
      </c>
      <c r="M2657" s="4" t="s">
        <v>59</v>
      </c>
      <c r="N2657" s="4" t="s">
        <v>2006</v>
      </c>
      <c r="O2657" s="4" t="s">
        <v>51</v>
      </c>
      <c r="P2657" s="4" t="s">
        <v>124</v>
      </c>
      <c r="Q2657" s="4" t="s">
        <v>2007</v>
      </c>
      <c r="R2657" s="9">
        <v>64.8612222222222</v>
      </c>
      <c r="S2657" s="7">
        <v>7.0</v>
      </c>
      <c r="T2657" s="7">
        <v>0.0</v>
      </c>
      <c r="U2657" s="7">
        <v>29.18755</v>
      </c>
      <c r="V2657" s="10" t="str">
        <f t="shared" si="1"/>
        <v>2017-01</v>
      </c>
    </row>
    <row r="2658">
      <c r="A2658" s="7">
        <v>2657.0</v>
      </c>
      <c r="B2658" s="4" t="s">
        <v>5817</v>
      </c>
      <c r="C2658" s="8">
        <v>42754.0</v>
      </c>
      <c r="D2658" s="8">
        <v>42758.0</v>
      </c>
      <c r="E2658" s="4" t="s">
        <v>98</v>
      </c>
      <c r="F2658" s="4" t="s">
        <v>703</v>
      </c>
      <c r="G2658" s="4" t="s">
        <v>704</v>
      </c>
      <c r="H2658" s="4" t="s">
        <v>46</v>
      </c>
      <c r="I2658" s="4" t="s">
        <v>30</v>
      </c>
      <c r="J2658" s="4" t="s">
        <v>5818</v>
      </c>
      <c r="K2658" s="4" t="s">
        <v>58</v>
      </c>
      <c r="L2658" s="7">
        <v>76248.0</v>
      </c>
      <c r="M2658" s="4" t="s">
        <v>59</v>
      </c>
      <c r="N2658" s="4" t="s">
        <v>5819</v>
      </c>
      <c r="O2658" s="4" t="s">
        <v>51</v>
      </c>
      <c r="P2658" s="4" t="s">
        <v>297</v>
      </c>
      <c r="Q2658" s="4" t="s">
        <v>5820</v>
      </c>
      <c r="R2658" s="9">
        <v>6.94814814814815</v>
      </c>
      <c r="S2658" s="7">
        <v>2.0</v>
      </c>
      <c r="T2658" s="7">
        <v>0.2</v>
      </c>
      <c r="U2658" s="7">
        <v>2.43185185185185</v>
      </c>
      <c r="V2658" s="10" t="str">
        <f t="shared" si="1"/>
        <v>2017-01</v>
      </c>
    </row>
    <row r="2659">
      <c r="A2659" s="7">
        <v>2658.0</v>
      </c>
      <c r="B2659" s="4" t="s">
        <v>5821</v>
      </c>
      <c r="C2659" s="8">
        <v>42754.0</v>
      </c>
      <c r="D2659" s="8">
        <v>42759.0</v>
      </c>
      <c r="E2659" s="4" t="s">
        <v>98</v>
      </c>
      <c r="F2659" s="4" t="s">
        <v>5170</v>
      </c>
      <c r="G2659" s="4" t="s">
        <v>5171</v>
      </c>
      <c r="H2659" s="4" t="s">
        <v>46</v>
      </c>
      <c r="I2659" s="4" t="s">
        <v>30</v>
      </c>
      <c r="J2659" s="4" t="s">
        <v>90</v>
      </c>
      <c r="K2659" s="4" t="s">
        <v>91</v>
      </c>
      <c r="L2659" s="7">
        <v>19140.0</v>
      </c>
      <c r="M2659" s="4" t="s">
        <v>33</v>
      </c>
      <c r="N2659" s="4" t="s">
        <v>2347</v>
      </c>
      <c r="O2659" s="4" t="s">
        <v>39</v>
      </c>
      <c r="P2659" s="4" t="s">
        <v>40</v>
      </c>
      <c r="Q2659" s="4" t="s">
        <v>2348</v>
      </c>
      <c r="R2659" s="9">
        <v>497.487407407408</v>
      </c>
      <c r="S2659" s="7">
        <v>2.0</v>
      </c>
      <c r="T2659" s="7">
        <v>0.4</v>
      </c>
      <c r="U2659" s="7">
        <v>-107.788938271605</v>
      </c>
      <c r="V2659" s="10" t="str">
        <f t="shared" si="1"/>
        <v>2017-01</v>
      </c>
    </row>
    <row r="2660">
      <c r="A2660" s="7">
        <v>2659.0</v>
      </c>
      <c r="B2660" s="4" t="s">
        <v>5821</v>
      </c>
      <c r="C2660" s="8">
        <v>42754.0</v>
      </c>
      <c r="D2660" s="8">
        <v>42759.0</v>
      </c>
      <c r="E2660" s="4" t="s">
        <v>98</v>
      </c>
      <c r="F2660" s="4" t="s">
        <v>5170</v>
      </c>
      <c r="G2660" s="4" t="s">
        <v>5171</v>
      </c>
      <c r="H2660" s="4" t="s">
        <v>46</v>
      </c>
      <c r="I2660" s="4" t="s">
        <v>30</v>
      </c>
      <c r="J2660" s="4" t="s">
        <v>90</v>
      </c>
      <c r="K2660" s="4" t="s">
        <v>91</v>
      </c>
      <c r="L2660" s="7">
        <v>19140.0</v>
      </c>
      <c r="M2660" s="4" t="s">
        <v>33</v>
      </c>
      <c r="N2660" s="4" t="s">
        <v>1821</v>
      </c>
      <c r="O2660" s="4" t="s">
        <v>35</v>
      </c>
      <c r="P2660" s="4" t="s">
        <v>121</v>
      </c>
      <c r="Q2660" s="4" t="s">
        <v>1822</v>
      </c>
      <c r="R2660" s="9">
        <v>37.0197333333333</v>
      </c>
      <c r="S2660" s="7">
        <v>2.0</v>
      </c>
      <c r="T2660" s="7">
        <v>0.2</v>
      </c>
      <c r="U2660" s="7">
        <v>7.40394666666667</v>
      </c>
      <c r="V2660" s="10" t="str">
        <f t="shared" si="1"/>
        <v>2017-01</v>
      </c>
    </row>
    <row r="2661">
      <c r="A2661" s="7">
        <v>2660.0</v>
      </c>
      <c r="B2661" s="4" t="s">
        <v>5821</v>
      </c>
      <c r="C2661" s="8">
        <v>42754.0</v>
      </c>
      <c r="D2661" s="8">
        <v>42759.0</v>
      </c>
      <c r="E2661" s="4" t="s">
        <v>98</v>
      </c>
      <c r="F2661" s="4" t="s">
        <v>5170</v>
      </c>
      <c r="G2661" s="4" t="s">
        <v>5171</v>
      </c>
      <c r="H2661" s="4" t="s">
        <v>46</v>
      </c>
      <c r="I2661" s="4" t="s">
        <v>30</v>
      </c>
      <c r="J2661" s="4" t="s">
        <v>90</v>
      </c>
      <c r="K2661" s="4" t="s">
        <v>91</v>
      </c>
      <c r="L2661" s="7">
        <v>19140.0</v>
      </c>
      <c r="M2661" s="4" t="s">
        <v>33</v>
      </c>
      <c r="N2661" s="4" t="s">
        <v>1068</v>
      </c>
      <c r="O2661" s="4" t="s">
        <v>35</v>
      </c>
      <c r="P2661" s="4" t="s">
        <v>263</v>
      </c>
      <c r="Q2661" s="4" t="s">
        <v>1069</v>
      </c>
      <c r="R2661" s="9">
        <v>1027.48172592593</v>
      </c>
      <c r="S2661" s="7">
        <v>3.0</v>
      </c>
      <c r="T2661" s="7">
        <v>0.3</v>
      </c>
      <c r="U2661" s="7">
        <v>-73.3915518518519</v>
      </c>
      <c r="V2661" s="10" t="str">
        <f t="shared" si="1"/>
        <v>2017-01</v>
      </c>
    </row>
    <row r="2662">
      <c r="A2662" s="7">
        <v>2661.0</v>
      </c>
      <c r="B2662" s="4" t="s">
        <v>5821</v>
      </c>
      <c r="C2662" s="8">
        <v>42754.0</v>
      </c>
      <c r="D2662" s="8">
        <v>42759.0</v>
      </c>
      <c r="E2662" s="4" t="s">
        <v>98</v>
      </c>
      <c r="F2662" s="4" t="s">
        <v>5170</v>
      </c>
      <c r="G2662" s="4" t="s">
        <v>5171</v>
      </c>
      <c r="H2662" s="4" t="s">
        <v>46</v>
      </c>
      <c r="I2662" s="4" t="s">
        <v>30</v>
      </c>
      <c r="J2662" s="4" t="s">
        <v>90</v>
      </c>
      <c r="K2662" s="4" t="s">
        <v>91</v>
      </c>
      <c r="L2662" s="7">
        <v>19140.0</v>
      </c>
      <c r="M2662" s="4" t="s">
        <v>33</v>
      </c>
      <c r="N2662" s="4" t="s">
        <v>5603</v>
      </c>
      <c r="O2662" s="4" t="s">
        <v>51</v>
      </c>
      <c r="P2662" s="4" t="s">
        <v>124</v>
      </c>
      <c r="Q2662" s="4" t="s">
        <v>5604</v>
      </c>
      <c r="R2662" s="9">
        <v>25.1245037037037</v>
      </c>
      <c r="S2662" s="7">
        <v>4.0</v>
      </c>
      <c r="T2662" s="7">
        <v>0.2</v>
      </c>
      <c r="U2662" s="7">
        <v>8.1654637037037</v>
      </c>
      <c r="V2662" s="10" t="str">
        <f t="shared" si="1"/>
        <v>2017-01</v>
      </c>
    </row>
    <row r="2663">
      <c r="A2663" s="7">
        <v>2662.0</v>
      </c>
      <c r="B2663" s="4" t="s">
        <v>5822</v>
      </c>
      <c r="C2663" s="8">
        <v>42754.0</v>
      </c>
      <c r="D2663" s="8">
        <v>42758.0</v>
      </c>
      <c r="E2663" s="4" t="s">
        <v>26</v>
      </c>
      <c r="F2663" s="4" t="s">
        <v>1440</v>
      </c>
      <c r="G2663" s="4" t="s">
        <v>1441</v>
      </c>
      <c r="H2663" s="4" t="s">
        <v>46</v>
      </c>
      <c r="I2663" s="4" t="s">
        <v>30</v>
      </c>
      <c r="J2663" s="4" t="s">
        <v>322</v>
      </c>
      <c r="K2663" s="4" t="s">
        <v>323</v>
      </c>
      <c r="L2663" s="7">
        <v>5408.0</v>
      </c>
      <c r="M2663" s="4" t="s">
        <v>33</v>
      </c>
      <c r="N2663" s="4" t="s">
        <v>2500</v>
      </c>
      <c r="O2663" s="4" t="s">
        <v>51</v>
      </c>
      <c r="P2663" s="4" t="s">
        <v>124</v>
      </c>
      <c r="Q2663" s="4" t="s">
        <v>2501</v>
      </c>
      <c r="R2663" s="9">
        <v>92.5493333333333</v>
      </c>
      <c r="S2663" s="7">
        <v>4.0</v>
      </c>
      <c r="T2663" s="7">
        <v>0.0</v>
      </c>
      <c r="U2663" s="7">
        <v>43.4981866666667</v>
      </c>
      <c r="V2663" s="10" t="str">
        <f t="shared" si="1"/>
        <v>2017-01</v>
      </c>
    </row>
    <row r="2664">
      <c r="A2664" s="7">
        <v>2663.0</v>
      </c>
      <c r="B2664" s="4" t="s">
        <v>5822</v>
      </c>
      <c r="C2664" s="8">
        <v>42754.0</v>
      </c>
      <c r="D2664" s="8">
        <v>42758.0</v>
      </c>
      <c r="E2664" s="4" t="s">
        <v>26</v>
      </c>
      <c r="F2664" s="4" t="s">
        <v>1440</v>
      </c>
      <c r="G2664" s="4" t="s">
        <v>1441</v>
      </c>
      <c r="H2664" s="4" t="s">
        <v>46</v>
      </c>
      <c r="I2664" s="4" t="s">
        <v>30</v>
      </c>
      <c r="J2664" s="4" t="s">
        <v>322</v>
      </c>
      <c r="K2664" s="4" t="s">
        <v>323</v>
      </c>
      <c r="L2664" s="7">
        <v>5408.0</v>
      </c>
      <c r="M2664" s="4" t="s">
        <v>33</v>
      </c>
      <c r="N2664" s="4" t="s">
        <v>1799</v>
      </c>
      <c r="O2664" s="4" t="s">
        <v>51</v>
      </c>
      <c r="P2664" s="4" t="s">
        <v>124</v>
      </c>
      <c r="Q2664" s="4" t="s">
        <v>1800</v>
      </c>
      <c r="R2664" s="9">
        <v>14.2205432098765</v>
      </c>
      <c r="S2664" s="7">
        <v>1.0</v>
      </c>
      <c r="T2664" s="7">
        <v>0.0</v>
      </c>
      <c r="U2664" s="7">
        <v>6.68365530864198</v>
      </c>
      <c r="V2664" s="10" t="str">
        <f t="shared" si="1"/>
        <v>2017-01</v>
      </c>
    </row>
    <row r="2665">
      <c r="A2665" s="7">
        <v>2664.0</v>
      </c>
      <c r="B2665" s="4" t="s">
        <v>5822</v>
      </c>
      <c r="C2665" s="8">
        <v>42754.0</v>
      </c>
      <c r="D2665" s="8">
        <v>42758.0</v>
      </c>
      <c r="E2665" s="4" t="s">
        <v>26</v>
      </c>
      <c r="F2665" s="4" t="s">
        <v>1440</v>
      </c>
      <c r="G2665" s="4" t="s">
        <v>1441</v>
      </c>
      <c r="H2665" s="4" t="s">
        <v>46</v>
      </c>
      <c r="I2665" s="4" t="s">
        <v>30</v>
      </c>
      <c r="J2665" s="4" t="s">
        <v>322</v>
      </c>
      <c r="K2665" s="4" t="s">
        <v>323</v>
      </c>
      <c r="L2665" s="7">
        <v>5408.0</v>
      </c>
      <c r="M2665" s="4" t="s">
        <v>33</v>
      </c>
      <c r="N2665" s="4" t="s">
        <v>5823</v>
      </c>
      <c r="O2665" s="4" t="s">
        <v>51</v>
      </c>
      <c r="P2665" s="4" t="s">
        <v>283</v>
      </c>
      <c r="Q2665" s="4" t="s">
        <v>5824</v>
      </c>
      <c r="R2665" s="9">
        <v>628.737925925926</v>
      </c>
      <c r="S2665" s="7">
        <v>3.0</v>
      </c>
      <c r="T2665" s="7">
        <v>0.0</v>
      </c>
      <c r="U2665" s="7">
        <v>176.046619259259</v>
      </c>
      <c r="V2665" s="10" t="str">
        <f t="shared" si="1"/>
        <v>2017-01</v>
      </c>
    </row>
    <row r="2666">
      <c r="A2666" s="7">
        <v>2665.0</v>
      </c>
      <c r="B2666" s="4" t="s">
        <v>5822</v>
      </c>
      <c r="C2666" s="8">
        <v>42754.0</v>
      </c>
      <c r="D2666" s="8">
        <v>42758.0</v>
      </c>
      <c r="E2666" s="4" t="s">
        <v>26</v>
      </c>
      <c r="F2666" s="4" t="s">
        <v>1440</v>
      </c>
      <c r="G2666" s="4" t="s">
        <v>1441</v>
      </c>
      <c r="H2666" s="4" t="s">
        <v>46</v>
      </c>
      <c r="I2666" s="4" t="s">
        <v>30</v>
      </c>
      <c r="J2666" s="4" t="s">
        <v>322</v>
      </c>
      <c r="K2666" s="4" t="s">
        <v>323</v>
      </c>
      <c r="L2666" s="7">
        <v>5408.0</v>
      </c>
      <c r="M2666" s="4" t="s">
        <v>33</v>
      </c>
      <c r="N2666" s="4" t="s">
        <v>1524</v>
      </c>
      <c r="O2666" s="4" t="s">
        <v>51</v>
      </c>
      <c r="P2666" s="4" t="s">
        <v>205</v>
      </c>
      <c r="Q2666" s="4" t="s">
        <v>1525</v>
      </c>
      <c r="R2666" s="9">
        <v>2.36237037037037</v>
      </c>
      <c r="S2666" s="7">
        <v>1.0</v>
      </c>
      <c r="T2666" s="7">
        <v>0.0</v>
      </c>
      <c r="U2666" s="7">
        <v>1.11031407407407</v>
      </c>
      <c r="V2666" s="10" t="str">
        <f t="shared" si="1"/>
        <v>2017-01</v>
      </c>
    </row>
    <row r="2667">
      <c r="A2667" s="7">
        <v>2666.0</v>
      </c>
      <c r="B2667" s="4" t="s">
        <v>5825</v>
      </c>
      <c r="C2667" s="8">
        <v>42755.0</v>
      </c>
      <c r="D2667" s="8">
        <v>42758.0</v>
      </c>
      <c r="E2667" s="4" t="s">
        <v>98</v>
      </c>
      <c r="F2667" s="4" t="s">
        <v>2017</v>
      </c>
      <c r="G2667" s="4" t="s">
        <v>2018</v>
      </c>
      <c r="H2667" s="4" t="s">
        <v>29</v>
      </c>
      <c r="I2667" s="4" t="s">
        <v>30</v>
      </c>
      <c r="J2667" s="4" t="s">
        <v>222</v>
      </c>
      <c r="K2667" s="4" t="s">
        <v>223</v>
      </c>
      <c r="L2667" s="7">
        <v>10024.0</v>
      </c>
      <c r="M2667" s="4" t="s">
        <v>33</v>
      </c>
      <c r="N2667" s="4" t="s">
        <v>4270</v>
      </c>
      <c r="O2667" s="4" t="s">
        <v>35</v>
      </c>
      <c r="P2667" s="4" t="s">
        <v>263</v>
      </c>
      <c r="Q2667" s="4" t="s">
        <v>4271</v>
      </c>
      <c r="R2667" s="9">
        <v>240.776333333333</v>
      </c>
      <c r="S2667" s="7">
        <v>3.0</v>
      </c>
      <c r="T2667" s="7">
        <v>0.1</v>
      </c>
      <c r="U2667" s="7">
        <v>2.67529259259259</v>
      </c>
      <c r="V2667" s="10" t="str">
        <f t="shared" si="1"/>
        <v>2017-01</v>
      </c>
    </row>
    <row r="2668">
      <c r="A2668" s="7">
        <v>2667.0</v>
      </c>
      <c r="B2668" s="4" t="s">
        <v>5826</v>
      </c>
      <c r="C2668" s="8">
        <v>42755.0</v>
      </c>
      <c r="D2668" s="8">
        <v>42761.0</v>
      </c>
      <c r="E2668" s="4" t="s">
        <v>26</v>
      </c>
      <c r="F2668" s="4" t="s">
        <v>2012</v>
      </c>
      <c r="G2668" s="4" t="s">
        <v>2013</v>
      </c>
      <c r="H2668" s="4" t="s">
        <v>46</v>
      </c>
      <c r="I2668" s="4" t="s">
        <v>30</v>
      </c>
      <c r="J2668" s="4" t="s">
        <v>47</v>
      </c>
      <c r="K2668" s="4" t="s">
        <v>48</v>
      </c>
      <c r="L2668" s="7">
        <v>90045.0</v>
      </c>
      <c r="M2668" s="4" t="s">
        <v>49</v>
      </c>
      <c r="N2668" s="4" t="s">
        <v>5827</v>
      </c>
      <c r="O2668" s="4" t="s">
        <v>39</v>
      </c>
      <c r="P2668" s="4" t="s">
        <v>40</v>
      </c>
      <c r="Q2668" s="4" t="s">
        <v>5828</v>
      </c>
      <c r="R2668" s="9">
        <v>160.776</v>
      </c>
      <c r="S2668" s="7">
        <v>3.0</v>
      </c>
      <c r="T2668" s="7">
        <v>0.2</v>
      </c>
      <c r="U2668" s="7">
        <v>10.0485</v>
      </c>
      <c r="V2668" s="10" t="str">
        <f t="shared" si="1"/>
        <v>2017-01</v>
      </c>
    </row>
    <row r="2669">
      <c r="A2669" s="7">
        <v>2668.0</v>
      </c>
      <c r="B2669" s="4" t="s">
        <v>5829</v>
      </c>
      <c r="C2669" s="8">
        <v>42755.0</v>
      </c>
      <c r="D2669" s="8">
        <v>42760.0</v>
      </c>
      <c r="E2669" s="4" t="s">
        <v>26</v>
      </c>
      <c r="F2669" s="4" t="s">
        <v>5830</v>
      </c>
      <c r="G2669" s="4" t="s">
        <v>5831</v>
      </c>
      <c r="H2669" s="4" t="s">
        <v>46</v>
      </c>
      <c r="I2669" s="4" t="s">
        <v>30</v>
      </c>
      <c r="J2669" s="4" t="s">
        <v>362</v>
      </c>
      <c r="K2669" s="4" t="s">
        <v>48</v>
      </c>
      <c r="L2669" s="7">
        <v>94122.0</v>
      </c>
      <c r="M2669" s="4" t="s">
        <v>49</v>
      </c>
      <c r="N2669" s="4" t="s">
        <v>4408</v>
      </c>
      <c r="O2669" s="4" t="s">
        <v>51</v>
      </c>
      <c r="P2669" s="4" t="s">
        <v>93</v>
      </c>
      <c r="Q2669" s="4" t="s">
        <v>4409</v>
      </c>
      <c r="R2669" s="9">
        <v>24.2</v>
      </c>
      <c r="S2669" s="7">
        <v>5.0</v>
      </c>
      <c r="T2669" s="7">
        <v>0.0</v>
      </c>
      <c r="U2669" s="7">
        <v>7.986</v>
      </c>
      <c r="V2669" s="10" t="str">
        <f t="shared" si="1"/>
        <v>2017-01</v>
      </c>
    </row>
    <row r="2670">
      <c r="A2670" s="7">
        <v>2669.0</v>
      </c>
      <c r="B2670" s="4" t="s">
        <v>5829</v>
      </c>
      <c r="C2670" s="8">
        <v>42755.0</v>
      </c>
      <c r="D2670" s="8">
        <v>42760.0</v>
      </c>
      <c r="E2670" s="4" t="s">
        <v>26</v>
      </c>
      <c r="F2670" s="4" t="s">
        <v>5830</v>
      </c>
      <c r="G2670" s="4" t="s">
        <v>5831</v>
      </c>
      <c r="H2670" s="4" t="s">
        <v>46</v>
      </c>
      <c r="I2670" s="4" t="s">
        <v>30</v>
      </c>
      <c r="J2670" s="4" t="s">
        <v>362</v>
      </c>
      <c r="K2670" s="4" t="s">
        <v>48</v>
      </c>
      <c r="L2670" s="7">
        <v>94122.0</v>
      </c>
      <c r="M2670" s="4" t="s">
        <v>49</v>
      </c>
      <c r="N2670" s="4" t="s">
        <v>4580</v>
      </c>
      <c r="O2670" s="4" t="s">
        <v>39</v>
      </c>
      <c r="P2670" s="4" t="s">
        <v>40</v>
      </c>
      <c r="Q2670" s="4" t="s">
        <v>4581</v>
      </c>
      <c r="R2670" s="9">
        <v>359.976</v>
      </c>
      <c r="S2670" s="7">
        <v>3.0</v>
      </c>
      <c r="T2670" s="7">
        <v>0.2</v>
      </c>
      <c r="U2670" s="7">
        <v>130.4913</v>
      </c>
      <c r="V2670" s="10" t="str">
        <f t="shared" si="1"/>
        <v>2017-01</v>
      </c>
    </row>
    <row r="2671">
      <c r="A2671" s="7">
        <v>2670.0</v>
      </c>
      <c r="B2671" s="4" t="s">
        <v>5832</v>
      </c>
      <c r="C2671" s="8">
        <v>42755.0</v>
      </c>
      <c r="D2671" s="8">
        <v>42761.0</v>
      </c>
      <c r="E2671" s="4" t="s">
        <v>26</v>
      </c>
      <c r="F2671" s="4" t="s">
        <v>360</v>
      </c>
      <c r="G2671" s="4" t="s">
        <v>361</v>
      </c>
      <c r="H2671" s="4" t="s">
        <v>46</v>
      </c>
      <c r="I2671" s="4" t="s">
        <v>30</v>
      </c>
      <c r="J2671" s="4" t="s">
        <v>2132</v>
      </c>
      <c r="K2671" s="4" t="s">
        <v>216</v>
      </c>
      <c r="L2671" s="7">
        <v>6708.0</v>
      </c>
      <c r="M2671" s="4" t="s">
        <v>33</v>
      </c>
      <c r="N2671" s="4" t="s">
        <v>2642</v>
      </c>
      <c r="O2671" s="4" t="s">
        <v>51</v>
      </c>
      <c r="P2671" s="4" t="s">
        <v>93</v>
      </c>
      <c r="Q2671" s="4" t="s">
        <v>2643</v>
      </c>
      <c r="R2671" s="9">
        <v>4.07769547325103</v>
      </c>
      <c r="S2671" s="7">
        <v>2.0</v>
      </c>
      <c r="T2671" s="7">
        <v>0.0</v>
      </c>
      <c r="U2671" s="7">
        <v>1.1825316872428</v>
      </c>
      <c r="V2671" s="10" t="str">
        <f t="shared" si="1"/>
        <v>2017-01</v>
      </c>
    </row>
    <row r="2672">
      <c r="A2672" s="7">
        <v>2671.0</v>
      </c>
      <c r="B2672" s="4" t="s">
        <v>5833</v>
      </c>
      <c r="C2672" s="8">
        <v>42755.0</v>
      </c>
      <c r="D2672" s="8">
        <v>42756.0</v>
      </c>
      <c r="E2672" s="4" t="s">
        <v>43</v>
      </c>
      <c r="F2672" s="4" t="s">
        <v>4392</v>
      </c>
      <c r="G2672" s="4" t="s">
        <v>4393</v>
      </c>
      <c r="H2672" s="4" t="s">
        <v>46</v>
      </c>
      <c r="I2672" s="4" t="s">
        <v>30</v>
      </c>
      <c r="J2672" s="4" t="s">
        <v>384</v>
      </c>
      <c r="K2672" s="4" t="s">
        <v>385</v>
      </c>
      <c r="L2672" s="7">
        <v>60653.0</v>
      </c>
      <c r="M2672" s="4" t="s">
        <v>59</v>
      </c>
      <c r="N2672" s="4" t="s">
        <v>4890</v>
      </c>
      <c r="O2672" s="4" t="s">
        <v>51</v>
      </c>
      <c r="P2672" s="4" t="s">
        <v>297</v>
      </c>
      <c r="Q2672" s="4" t="s">
        <v>4891</v>
      </c>
      <c r="R2672" s="9">
        <v>13.3451851851852</v>
      </c>
      <c r="S2672" s="7">
        <v>5.0</v>
      </c>
      <c r="T2672" s="7">
        <v>0.2</v>
      </c>
      <c r="U2672" s="7">
        <v>4.83762962962963</v>
      </c>
      <c r="V2672" s="10" t="str">
        <f t="shared" si="1"/>
        <v>2017-01</v>
      </c>
    </row>
    <row r="2673">
      <c r="A2673" s="7">
        <v>2672.0</v>
      </c>
      <c r="B2673" s="4" t="s">
        <v>5834</v>
      </c>
      <c r="C2673" s="8">
        <v>42756.0</v>
      </c>
      <c r="D2673" s="8">
        <v>42760.0</v>
      </c>
      <c r="E2673" s="4" t="s">
        <v>26</v>
      </c>
      <c r="F2673" s="4" t="s">
        <v>5835</v>
      </c>
      <c r="G2673" s="4" t="s">
        <v>5836</v>
      </c>
      <c r="H2673" s="4" t="s">
        <v>112</v>
      </c>
      <c r="I2673" s="4" t="s">
        <v>30</v>
      </c>
      <c r="J2673" s="4" t="s">
        <v>163</v>
      </c>
      <c r="K2673" s="4" t="s">
        <v>164</v>
      </c>
      <c r="L2673" s="7">
        <v>98115.0</v>
      </c>
      <c r="M2673" s="4" t="s">
        <v>49</v>
      </c>
      <c r="N2673" s="4" t="s">
        <v>628</v>
      </c>
      <c r="O2673" s="4" t="s">
        <v>51</v>
      </c>
      <c r="P2673" s="4" t="s">
        <v>52</v>
      </c>
      <c r="Q2673" s="4" t="s">
        <v>629</v>
      </c>
      <c r="R2673" s="9">
        <v>242.94</v>
      </c>
      <c r="S2673" s="7">
        <v>3.0</v>
      </c>
      <c r="T2673" s="7">
        <v>0.0</v>
      </c>
      <c r="U2673" s="7">
        <v>9.7176</v>
      </c>
      <c r="V2673" s="10" t="str">
        <f t="shared" si="1"/>
        <v>2017-01</v>
      </c>
    </row>
    <row r="2674">
      <c r="A2674" s="7">
        <v>2673.0</v>
      </c>
      <c r="B2674" s="4" t="s">
        <v>5834</v>
      </c>
      <c r="C2674" s="8">
        <v>42756.0</v>
      </c>
      <c r="D2674" s="8">
        <v>42760.0</v>
      </c>
      <c r="E2674" s="4" t="s">
        <v>26</v>
      </c>
      <c r="F2674" s="4" t="s">
        <v>5835</v>
      </c>
      <c r="G2674" s="4" t="s">
        <v>5836</v>
      </c>
      <c r="H2674" s="4" t="s">
        <v>112</v>
      </c>
      <c r="I2674" s="4" t="s">
        <v>30</v>
      </c>
      <c r="J2674" s="4" t="s">
        <v>163</v>
      </c>
      <c r="K2674" s="4" t="s">
        <v>164</v>
      </c>
      <c r="L2674" s="7">
        <v>98115.0</v>
      </c>
      <c r="M2674" s="4" t="s">
        <v>49</v>
      </c>
      <c r="N2674" s="4" t="s">
        <v>3413</v>
      </c>
      <c r="O2674" s="4" t="s">
        <v>39</v>
      </c>
      <c r="P2674" s="4" t="s">
        <v>61</v>
      </c>
      <c r="Q2674" s="4" t="s">
        <v>3414</v>
      </c>
      <c r="R2674" s="9">
        <v>179.97</v>
      </c>
      <c r="S2674" s="7">
        <v>3.0</v>
      </c>
      <c r="T2674" s="7">
        <v>0.0</v>
      </c>
      <c r="U2674" s="7">
        <v>86.3856</v>
      </c>
      <c r="V2674" s="10" t="str">
        <f t="shared" si="1"/>
        <v>2017-01</v>
      </c>
    </row>
    <row r="2675">
      <c r="A2675" s="7">
        <v>2674.0</v>
      </c>
      <c r="B2675" s="4" t="s">
        <v>5834</v>
      </c>
      <c r="C2675" s="8">
        <v>42756.0</v>
      </c>
      <c r="D2675" s="8">
        <v>42760.0</v>
      </c>
      <c r="E2675" s="4" t="s">
        <v>26</v>
      </c>
      <c r="F2675" s="4" t="s">
        <v>5835</v>
      </c>
      <c r="G2675" s="4" t="s">
        <v>5836</v>
      </c>
      <c r="H2675" s="4" t="s">
        <v>112</v>
      </c>
      <c r="I2675" s="4" t="s">
        <v>30</v>
      </c>
      <c r="J2675" s="4" t="s">
        <v>163</v>
      </c>
      <c r="K2675" s="4" t="s">
        <v>164</v>
      </c>
      <c r="L2675" s="7">
        <v>98115.0</v>
      </c>
      <c r="M2675" s="4" t="s">
        <v>49</v>
      </c>
      <c r="N2675" s="4" t="s">
        <v>4907</v>
      </c>
      <c r="O2675" s="4" t="s">
        <v>51</v>
      </c>
      <c r="P2675" s="4" t="s">
        <v>76</v>
      </c>
      <c r="Q2675" s="4" t="s">
        <v>4908</v>
      </c>
      <c r="R2675" s="9">
        <v>99.696</v>
      </c>
      <c r="S2675" s="7">
        <v>6.0</v>
      </c>
      <c r="T2675" s="7">
        <v>0.2</v>
      </c>
      <c r="U2675" s="7">
        <v>33.6474</v>
      </c>
      <c r="V2675" s="10" t="str">
        <f t="shared" si="1"/>
        <v>2017-01</v>
      </c>
    </row>
    <row r="2676">
      <c r="A2676" s="7">
        <v>2675.0</v>
      </c>
      <c r="B2676" s="4" t="s">
        <v>5834</v>
      </c>
      <c r="C2676" s="8">
        <v>42756.0</v>
      </c>
      <c r="D2676" s="8">
        <v>42760.0</v>
      </c>
      <c r="E2676" s="4" t="s">
        <v>26</v>
      </c>
      <c r="F2676" s="4" t="s">
        <v>5835</v>
      </c>
      <c r="G2676" s="4" t="s">
        <v>5836</v>
      </c>
      <c r="H2676" s="4" t="s">
        <v>112</v>
      </c>
      <c r="I2676" s="4" t="s">
        <v>30</v>
      </c>
      <c r="J2676" s="4" t="s">
        <v>163</v>
      </c>
      <c r="K2676" s="4" t="s">
        <v>164</v>
      </c>
      <c r="L2676" s="7">
        <v>98115.0</v>
      </c>
      <c r="M2676" s="4" t="s">
        <v>49</v>
      </c>
      <c r="N2676" s="4" t="s">
        <v>938</v>
      </c>
      <c r="O2676" s="4" t="s">
        <v>51</v>
      </c>
      <c r="P2676" s="4" t="s">
        <v>76</v>
      </c>
      <c r="Q2676" s="4" t="s">
        <v>939</v>
      </c>
      <c r="R2676" s="9">
        <v>27.936</v>
      </c>
      <c r="S2676" s="7">
        <v>4.0</v>
      </c>
      <c r="T2676" s="7">
        <v>0.2</v>
      </c>
      <c r="U2676" s="7">
        <v>9.4284</v>
      </c>
      <c r="V2676" s="10" t="str">
        <f t="shared" si="1"/>
        <v>2017-01</v>
      </c>
    </row>
    <row r="2677">
      <c r="A2677" s="7">
        <v>2676.0</v>
      </c>
      <c r="B2677" s="4" t="s">
        <v>5834</v>
      </c>
      <c r="C2677" s="8">
        <v>42756.0</v>
      </c>
      <c r="D2677" s="8">
        <v>42760.0</v>
      </c>
      <c r="E2677" s="4" t="s">
        <v>26</v>
      </c>
      <c r="F2677" s="4" t="s">
        <v>5835</v>
      </c>
      <c r="G2677" s="4" t="s">
        <v>5836</v>
      </c>
      <c r="H2677" s="4" t="s">
        <v>112</v>
      </c>
      <c r="I2677" s="4" t="s">
        <v>30</v>
      </c>
      <c r="J2677" s="4" t="s">
        <v>163</v>
      </c>
      <c r="K2677" s="4" t="s">
        <v>164</v>
      </c>
      <c r="L2677" s="7">
        <v>98115.0</v>
      </c>
      <c r="M2677" s="4" t="s">
        <v>49</v>
      </c>
      <c r="N2677" s="4" t="s">
        <v>5196</v>
      </c>
      <c r="O2677" s="4" t="s">
        <v>35</v>
      </c>
      <c r="P2677" s="4" t="s">
        <v>36</v>
      </c>
      <c r="Q2677" s="4" t="s">
        <v>5197</v>
      </c>
      <c r="R2677" s="9">
        <v>84.98</v>
      </c>
      <c r="S2677" s="7">
        <v>1.0</v>
      </c>
      <c r="T2677" s="7">
        <v>0.0</v>
      </c>
      <c r="U2677" s="7">
        <v>18.6956</v>
      </c>
      <c r="V2677" s="10" t="str">
        <f t="shared" si="1"/>
        <v>2017-01</v>
      </c>
    </row>
    <row r="2678">
      <c r="A2678" s="7">
        <v>2677.0</v>
      </c>
      <c r="B2678" s="4" t="s">
        <v>5834</v>
      </c>
      <c r="C2678" s="8">
        <v>42756.0</v>
      </c>
      <c r="D2678" s="8">
        <v>42760.0</v>
      </c>
      <c r="E2678" s="4" t="s">
        <v>26</v>
      </c>
      <c r="F2678" s="4" t="s">
        <v>5835</v>
      </c>
      <c r="G2678" s="4" t="s">
        <v>5836</v>
      </c>
      <c r="H2678" s="4" t="s">
        <v>112</v>
      </c>
      <c r="I2678" s="4" t="s">
        <v>30</v>
      </c>
      <c r="J2678" s="4" t="s">
        <v>163</v>
      </c>
      <c r="K2678" s="4" t="s">
        <v>164</v>
      </c>
      <c r="L2678" s="7">
        <v>98115.0</v>
      </c>
      <c r="M2678" s="4" t="s">
        <v>49</v>
      </c>
      <c r="N2678" s="4" t="s">
        <v>2439</v>
      </c>
      <c r="O2678" s="4" t="s">
        <v>51</v>
      </c>
      <c r="P2678" s="4" t="s">
        <v>76</v>
      </c>
      <c r="Q2678" s="4" t="s">
        <v>2440</v>
      </c>
      <c r="R2678" s="9">
        <v>18.72</v>
      </c>
      <c r="S2678" s="7">
        <v>5.0</v>
      </c>
      <c r="T2678" s="7">
        <v>0.2</v>
      </c>
      <c r="U2678" s="7">
        <v>6.552</v>
      </c>
      <c r="V2678" s="10" t="str">
        <f t="shared" si="1"/>
        <v>2017-01</v>
      </c>
    </row>
    <row r="2679">
      <c r="A2679" s="7">
        <v>2678.0</v>
      </c>
      <c r="B2679" s="4" t="s">
        <v>5837</v>
      </c>
      <c r="C2679" s="8">
        <v>42756.0</v>
      </c>
      <c r="D2679" s="8">
        <v>42761.0</v>
      </c>
      <c r="E2679" s="4" t="s">
        <v>26</v>
      </c>
      <c r="F2679" s="4" t="s">
        <v>4849</v>
      </c>
      <c r="G2679" s="4" t="s">
        <v>4850</v>
      </c>
      <c r="H2679" s="4" t="s">
        <v>112</v>
      </c>
      <c r="I2679" s="4" t="s">
        <v>30</v>
      </c>
      <c r="J2679" s="4" t="s">
        <v>81</v>
      </c>
      <c r="K2679" s="4" t="s">
        <v>82</v>
      </c>
      <c r="L2679" s="7">
        <v>28205.0</v>
      </c>
      <c r="M2679" s="4" t="s">
        <v>83</v>
      </c>
      <c r="N2679" s="4" t="s">
        <v>510</v>
      </c>
      <c r="O2679" s="4" t="s">
        <v>51</v>
      </c>
      <c r="P2679" s="4" t="s">
        <v>52</v>
      </c>
      <c r="Q2679" s="4" t="s">
        <v>511</v>
      </c>
      <c r="R2679" s="9">
        <v>247.767345411711</v>
      </c>
      <c r="S2679" s="7">
        <v>7.0</v>
      </c>
      <c r="T2679" s="7">
        <v>0.2</v>
      </c>
      <c r="U2679" s="7">
        <v>21.6796427235247</v>
      </c>
      <c r="V2679" s="10" t="str">
        <f t="shared" si="1"/>
        <v>2017-01</v>
      </c>
    </row>
    <row r="2680">
      <c r="A2680" s="7">
        <v>2679.0</v>
      </c>
      <c r="B2680" s="4" t="s">
        <v>5837</v>
      </c>
      <c r="C2680" s="8">
        <v>42756.0</v>
      </c>
      <c r="D2680" s="8">
        <v>42761.0</v>
      </c>
      <c r="E2680" s="4" t="s">
        <v>26</v>
      </c>
      <c r="F2680" s="4" t="s">
        <v>4849</v>
      </c>
      <c r="G2680" s="4" t="s">
        <v>4850</v>
      </c>
      <c r="H2680" s="4" t="s">
        <v>112</v>
      </c>
      <c r="I2680" s="4" t="s">
        <v>30</v>
      </c>
      <c r="J2680" s="4" t="s">
        <v>81</v>
      </c>
      <c r="K2680" s="4" t="s">
        <v>82</v>
      </c>
      <c r="L2680" s="7">
        <v>28205.0</v>
      </c>
      <c r="M2680" s="4" t="s">
        <v>83</v>
      </c>
      <c r="N2680" s="4" t="s">
        <v>4356</v>
      </c>
      <c r="O2680" s="4" t="s">
        <v>51</v>
      </c>
      <c r="P2680" s="4" t="s">
        <v>76</v>
      </c>
      <c r="Q2680" s="4" t="s">
        <v>4357</v>
      </c>
      <c r="R2680" s="9">
        <v>25.5439144597966</v>
      </c>
      <c r="S2680" s="7">
        <v>7.0</v>
      </c>
      <c r="T2680" s="7">
        <v>0.7</v>
      </c>
      <c r="U2680" s="7">
        <v>-20.4351315678373</v>
      </c>
      <c r="V2680" s="10" t="str">
        <f t="shared" si="1"/>
        <v>2017-01</v>
      </c>
    </row>
    <row r="2681">
      <c r="A2681" s="7">
        <v>2680.0</v>
      </c>
      <c r="B2681" s="4" t="s">
        <v>5838</v>
      </c>
      <c r="C2681" s="8">
        <v>42756.0</v>
      </c>
      <c r="D2681" s="8">
        <v>42762.0</v>
      </c>
      <c r="E2681" s="4" t="s">
        <v>26</v>
      </c>
      <c r="F2681" s="4" t="s">
        <v>3604</v>
      </c>
      <c r="G2681" s="4" t="s">
        <v>3605</v>
      </c>
      <c r="H2681" s="4" t="s">
        <v>112</v>
      </c>
      <c r="I2681" s="4" t="s">
        <v>30</v>
      </c>
      <c r="J2681" s="4" t="s">
        <v>585</v>
      </c>
      <c r="K2681" s="4" t="s">
        <v>884</v>
      </c>
      <c r="L2681" s="7">
        <v>49201.0</v>
      </c>
      <c r="M2681" s="4" t="s">
        <v>59</v>
      </c>
      <c r="N2681" s="4" t="s">
        <v>394</v>
      </c>
      <c r="O2681" s="4" t="s">
        <v>51</v>
      </c>
      <c r="P2681" s="4" t="s">
        <v>76</v>
      </c>
      <c r="Q2681" s="4" t="s">
        <v>395</v>
      </c>
      <c r="R2681" s="9">
        <v>16.6874074074074</v>
      </c>
      <c r="S2681" s="7">
        <v>5.0</v>
      </c>
      <c r="T2681" s="7">
        <v>0.0</v>
      </c>
      <c r="U2681" s="7">
        <v>8.17682962962963</v>
      </c>
      <c r="V2681" s="10" t="str">
        <f t="shared" si="1"/>
        <v>2017-01</v>
      </c>
    </row>
    <row r="2682">
      <c r="A2682" s="7">
        <v>2681.0</v>
      </c>
      <c r="B2682" s="4" t="s">
        <v>5838</v>
      </c>
      <c r="C2682" s="8">
        <v>42756.0</v>
      </c>
      <c r="D2682" s="8">
        <v>42762.0</v>
      </c>
      <c r="E2682" s="4" t="s">
        <v>26</v>
      </c>
      <c r="F2682" s="4" t="s">
        <v>3604</v>
      </c>
      <c r="G2682" s="4" t="s">
        <v>3605</v>
      </c>
      <c r="H2682" s="4" t="s">
        <v>112</v>
      </c>
      <c r="I2682" s="4" t="s">
        <v>30</v>
      </c>
      <c r="J2682" s="4" t="s">
        <v>585</v>
      </c>
      <c r="K2682" s="4" t="s">
        <v>884</v>
      </c>
      <c r="L2682" s="7">
        <v>49201.0</v>
      </c>
      <c r="M2682" s="4" t="s">
        <v>59</v>
      </c>
      <c r="N2682" s="4" t="s">
        <v>250</v>
      </c>
      <c r="O2682" s="4" t="s">
        <v>39</v>
      </c>
      <c r="P2682" s="4" t="s">
        <v>61</v>
      </c>
      <c r="Q2682" s="4" t="s">
        <v>251</v>
      </c>
      <c r="R2682" s="9">
        <v>718.427654320988</v>
      </c>
      <c r="S2682" s="7">
        <v>5.0</v>
      </c>
      <c r="T2682" s="7">
        <v>0.0</v>
      </c>
      <c r="U2682" s="7">
        <v>129.316977777778</v>
      </c>
      <c r="V2682" s="10" t="str">
        <f t="shared" si="1"/>
        <v>2017-01</v>
      </c>
    </row>
    <row r="2683">
      <c r="A2683" s="7">
        <v>2682.0</v>
      </c>
      <c r="B2683" s="4" t="s">
        <v>5838</v>
      </c>
      <c r="C2683" s="8">
        <v>42756.0</v>
      </c>
      <c r="D2683" s="8">
        <v>42762.0</v>
      </c>
      <c r="E2683" s="4" t="s">
        <v>26</v>
      </c>
      <c r="F2683" s="4" t="s">
        <v>3604</v>
      </c>
      <c r="G2683" s="4" t="s">
        <v>3605</v>
      </c>
      <c r="H2683" s="4" t="s">
        <v>112</v>
      </c>
      <c r="I2683" s="4" t="s">
        <v>30</v>
      </c>
      <c r="J2683" s="4" t="s">
        <v>585</v>
      </c>
      <c r="K2683" s="4" t="s">
        <v>884</v>
      </c>
      <c r="L2683" s="7">
        <v>49201.0</v>
      </c>
      <c r="M2683" s="4" t="s">
        <v>59</v>
      </c>
      <c r="N2683" s="4" t="s">
        <v>5839</v>
      </c>
      <c r="O2683" s="4" t="s">
        <v>51</v>
      </c>
      <c r="P2683" s="4" t="s">
        <v>76</v>
      </c>
      <c r="Q2683" s="4" t="s">
        <v>5840</v>
      </c>
      <c r="R2683" s="9">
        <v>103.740049382716</v>
      </c>
      <c r="S2683" s="7">
        <v>4.0</v>
      </c>
      <c r="T2683" s="7">
        <v>0.0</v>
      </c>
      <c r="U2683" s="7">
        <v>48.7578232098765</v>
      </c>
      <c r="V2683" s="10" t="str">
        <f t="shared" si="1"/>
        <v>2017-01</v>
      </c>
    </row>
    <row r="2684">
      <c r="A2684" s="7">
        <v>2683.0</v>
      </c>
      <c r="B2684" s="4" t="s">
        <v>5838</v>
      </c>
      <c r="C2684" s="8">
        <v>42756.0</v>
      </c>
      <c r="D2684" s="8">
        <v>42762.0</v>
      </c>
      <c r="E2684" s="4" t="s">
        <v>26</v>
      </c>
      <c r="F2684" s="4" t="s">
        <v>3604</v>
      </c>
      <c r="G2684" s="4" t="s">
        <v>3605</v>
      </c>
      <c r="H2684" s="4" t="s">
        <v>112</v>
      </c>
      <c r="I2684" s="4" t="s">
        <v>30</v>
      </c>
      <c r="J2684" s="4" t="s">
        <v>585</v>
      </c>
      <c r="K2684" s="4" t="s">
        <v>884</v>
      </c>
      <c r="L2684" s="7">
        <v>49201.0</v>
      </c>
      <c r="M2684" s="4" t="s">
        <v>59</v>
      </c>
      <c r="N2684" s="4" t="s">
        <v>5841</v>
      </c>
      <c r="O2684" s="4" t="s">
        <v>39</v>
      </c>
      <c r="P2684" s="4" t="s">
        <v>446</v>
      </c>
      <c r="Q2684" s="4" t="s">
        <v>5842</v>
      </c>
      <c r="R2684" s="9">
        <v>406.724266666667</v>
      </c>
      <c r="S2684" s="7">
        <v>3.0</v>
      </c>
      <c r="T2684" s="7">
        <v>0.1</v>
      </c>
      <c r="U2684" s="7">
        <v>176.247182222222</v>
      </c>
      <c r="V2684" s="10" t="str">
        <f t="shared" si="1"/>
        <v>2017-01</v>
      </c>
    </row>
    <row r="2685">
      <c r="A2685" s="7">
        <v>2684.0</v>
      </c>
      <c r="B2685" s="4" t="s">
        <v>5838</v>
      </c>
      <c r="C2685" s="8">
        <v>42756.0</v>
      </c>
      <c r="D2685" s="8">
        <v>42762.0</v>
      </c>
      <c r="E2685" s="4" t="s">
        <v>26</v>
      </c>
      <c r="F2685" s="4" t="s">
        <v>3604</v>
      </c>
      <c r="G2685" s="4" t="s">
        <v>3605</v>
      </c>
      <c r="H2685" s="4" t="s">
        <v>112</v>
      </c>
      <c r="I2685" s="4" t="s">
        <v>30</v>
      </c>
      <c r="J2685" s="4" t="s">
        <v>585</v>
      </c>
      <c r="K2685" s="4" t="s">
        <v>884</v>
      </c>
      <c r="L2685" s="7">
        <v>49201.0</v>
      </c>
      <c r="M2685" s="4" t="s">
        <v>59</v>
      </c>
      <c r="N2685" s="4" t="s">
        <v>5843</v>
      </c>
      <c r="O2685" s="4" t="s">
        <v>39</v>
      </c>
      <c r="P2685" s="4" t="s">
        <v>40</v>
      </c>
      <c r="Q2685" s="4" t="s">
        <v>5844</v>
      </c>
      <c r="R2685" s="9">
        <v>191.198288065844</v>
      </c>
      <c r="S2685" s="7">
        <v>1.0</v>
      </c>
      <c r="T2685" s="7">
        <v>0.0</v>
      </c>
      <c r="U2685" s="7">
        <v>57.3594864197531</v>
      </c>
      <c r="V2685" s="10" t="str">
        <f t="shared" si="1"/>
        <v>2017-01</v>
      </c>
    </row>
    <row r="2686">
      <c r="A2686" s="7">
        <v>2685.0</v>
      </c>
      <c r="B2686" s="4" t="s">
        <v>5845</v>
      </c>
      <c r="C2686" s="8">
        <v>42756.0</v>
      </c>
      <c r="D2686" s="8">
        <v>42760.0</v>
      </c>
      <c r="E2686" s="4" t="s">
        <v>26</v>
      </c>
      <c r="F2686" s="4" t="s">
        <v>529</v>
      </c>
      <c r="G2686" s="4" t="s">
        <v>530</v>
      </c>
      <c r="H2686" s="4" t="s">
        <v>46</v>
      </c>
      <c r="I2686" s="4" t="s">
        <v>30</v>
      </c>
      <c r="J2686" s="4" t="s">
        <v>1721</v>
      </c>
      <c r="K2686" s="4" t="s">
        <v>385</v>
      </c>
      <c r="L2686" s="7">
        <v>60505.0</v>
      </c>
      <c r="M2686" s="4" t="s">
        <v>59</v>
      </c>
      <c r="N2686" s="4" t="s">
        <v>3581</v>
      </c>
      <c r="O2686" s="4" t="s">
        <v>51</v>
      </c>
      <c r="P2686" s="4" t="s">
        <v>205</v>
      </c>
      <c r="Q2686" s="4" t="s">
        <v>3582</v>
      </c>
      <c r="R2686" s="9">
        <v>311.238689711934</v>
      </c>
      <c r="S2686" s="7">
        <v>4.0</v>
      </c>
      <c r="T2686" s="7">
        <v>0.2</v>
      </c>
      <c r="U2686" s="7">
        <v>105.043057777778</v>
      </c>
      <c r="V2686" s="10" t="str">
        <f t="shared" si="1"/>
        <v>2017-01</v>
      </c>
    </row>
    <row r="2687">
      <c r="A2687" s="7">
        <v>2686.0</v>
      </c>
      <c r="B2687" s="4" t="s">
        <v>5846</v>
      </c>
      <c r="C2687" s="8">
        <v>42757.0</v>
      </c>
      <c r="D2687" s="8">
        <v>42762.0</v>
      </c>
      <c r="E2687" s="4" t="s">
        <v>26</v>
      </c>
      <c r="F2687" s="4" t="s">
        <v>5847</v>
      </c>
      <c r="G2687" s="4" t="s">
        <v>5848</v>
      </c>
      <c r="H2687" s="4" t="s">
        <v>112</v>
      </c>
      <c r="I2687" s="4" t="s">
        <v>30</v>
      </c>
      <c r="J2687" s="4" t="s">
        <v>5849</v>
      </c>
      <c r="K2687" s="4" t="s">
        <v>5850</v>
      </c>
      <c r="L2687" s="7">
        <v>59405.0</v>
      </c>
      <c r="M2687" s="4" t="s">
        <v>49</v>
      </c>
      <c r="N2687" s="4" t="s">
        <v>5851</v>
      </c>
      <c r="O2687" s="4" t="s">
        <v>39</v>
      </c>
      <c r="P2687" s="4" t="s">
        <v>85</v>
      </c>
      <c r="Q2687" s="4" t="s">
        <v>5852</v>
      </c>
      <c r="R2687" s="9">
        <v>2999.95</v>
      </c>
      <c r="S2687" s="7">
        <v>5.0</v>
      </c>
      <c r="T2687" s="7">
        <v>0.0</v>
      </c>
      <c r="U2687" s="7">
        <v>1379.977</v>
      </c>
      <c r="V2687" s="10" t="str">
        <f t="shared" si="1"/>
        <v>2017-01</v>
      </c>
    </row>
    <row r="2688">
      <c r="A2688" s="7">
        <v>2687.0</v>
      </c>
      <c r="B2688" s="4" t="s">
        <v>5846</v>
      </c>
      <c r="C2688" s="8">
        <v>42757.0</v>
      </c>
      <c r="D2688" s="8">
        <v>42762.0</v>
      </c>
      <c r="E2688" s="4" t="s">
        <v>26</v>
      </c>
      <c r="F2688" s="4" t="s">
        <v>5847</v>
      </c>
      <c r="G2688" s="4" t="s">
        <v>5848</v>
      </c>
      <c r="H2688" s="4" t="s">
        <v>112</v>
      </c>
      <c r="I2688" s="4" t="s">
        <v>30</v>
      </c>
      <c r="J2688" s="4" t="s">
        <v>5849</v>
      </c>
      <c r="K2688" s="4" t="s">
        <v>5850</v>
      </c>
      <c r="L2688" s="7">
        <v>59405.0</v>
      </c>
      <c r="M2688" s="4" t="s">
        <v>49</v>
      </c>
      <c r="N2688" s="4" t="s">
        <v>4338</v>
      </c>
      <c r="O2688" s="4" t="s">
        <v>51</v>
      </c>
      <c r="P2688" s="4" t="s">
        <v>52</v>
      </c>
      <c r="Q2688" s="4" t="s">
        <v>4339</v>
      </c>
      <c r="R2688" s="9">
        <v>51.45</v>
      </c>
      <c r="S2688" s="7">
        <v>3.0</v>
      </c>
      <c r="T2688" s="7">
        <v>0.0</v>
      </c>
      <c r="U2688" s="7">
        <v>13.8915</v>
      </c>
      <c r="V2688" s="10" t="str">
        <f t="shared" si="1"/>
        <v>2017-01</v>
      </c>
    </row>
    <row r="2689">
      <c r="A2689" s="7">
        <v>2688.0</v>
      </c>
      <c r="B2689" s="4" t="s">
        <v>5846</v>
      </c>
      <c r="C2689" s="8">
        <v>42757.0</v>
      </c>
      <c r="D2689" s="8">
        <v>42762.0</v>
      </c>
      <c r="E2689" s="4" t="s">
        <v>26</v>
      </c>
      <c r="F2689" s="4" t="s">
        <v>5847</v>
      </c>
      <c r="G2689" s="4" t="s">
        <v>5848</v>
      </c>
      <c r="H2689" s="4" t="s">
        <v>112</v>
      </c>
      <c r="I2689" s="4" t="s">
        <v>30</v>
      </c>
      <c r="J2689" s="4" t="s">
        <v>5849</v>
      </c>
      <c r="K2689" s="4" t="s">
        <v>5850</v>
      </c>
      <c r="L2689" s="7">
        <v>59405.0</v>
      </c>
      <c r="M2689" s="4" t="s">
        <v>49</v>
      </c>
      <c r="N2689" s="4" t="s">
        <v>2335</v>
      </c>
      <c r="O2689" s="4" t="s">
        <v>51</v>
      </c>
      <c r="P2689" s="4" t="s">
        <v>124</v>
      </c>
      <c r="Q2689" s="4" t="s">
        <v>2336</v>
      </c>
      <c r="R2689" s="9">
        <v>11.96</v>
      </c>
      <c r="S2689" s="7">
        <v>2.0</v>
      </c>
      <c r="T2689" s="7">
        <v>0.0</v>
      </c>
      <c r="U2689" s="7">
        <v>5.382</v>
      </c>
      <c r="V2689" s="10" t="str">
        <f t="shared" si="1"/>
        <v>2017-01</v>
      </c>
    </row>
    <row r="2690">
      <c r="A2690" s="7">
        <v>2689.0</v>
      </c>
      <c r="B2690" s="4" t="s">
        <v>5846</v>
      </c>
      <c r="C2690" s="8">
        <v>42757.0</v>
      </c>
      <c r="D2690" s="8">
        <v>42762.0</v>
      </c>
      <c r="E2690" s="4" t="s">
        <v>26</v>
      </c>
      <c r="F2690" s="4" t="s">
        <v>5847</v>
      </c>
      <c r="G2690" s="4" t="s">
        <v>5848</v>
      </c>
      <c r="H2690" s="4" t="s">
        <v>112</v>
      </c>
      <c r="I2690" s="4" t="s">
        <v>30</v>
      </c>
      <c r="J2690" s="4" t="s">
        <v>5849</v>
      </c>
      <c r="K2690" s="4" t="s">
        <v>5850</v>
      </c>
      <c r="L2690" s="7">
        <v>59405.0</v>
      </c>
      <c r="M2690" s="4" t="s">
        <v>49</v>
      </c>
      <c r="N2690" s="4" t="s">
        <v>5273</v>
      </c>
      <c r="O2690" s="4" t="s">
        <v>51</v>
      </c>
      <c r="P2690" s="4" t="s">
        <v>52</v>
      </c>
      <c r="Q2690" s="4" t="s">
        <v>5274</v>
      </c>
      <c r="R2690" s="9">
        <v>1126.02</v>
      </c>
      <c r="S2690" s="7">
        <v>3.0</v>
      </c>
      <c r="T2690" s="7">
        <v>0.0</v>
      </c>
      <c r="U2690" s="7">
        <v>56.301</v>
      </c>
      <c r="V2690" s="10" t="str">
        <f t="shared" si="1"/>
        <v>2017-01</v>
      </c>
    </row>
    <row r="2691">
      <c r="A2691" s="7">
        <v>2690.0</v>
      </c>
      <c r="B2691" s="4" t="s">
        <v>5853</v>
      </c>
      <c r="C2691" s="8">
        <v>42757.0</v>
      </c>
      <c r="D2691" s="8">
        <v>42760.0</v>
      </c>
      <c r="E2691" s="4" t="s">
        <v>98</v>
      </c>
      <c r="F2691" s="4" t="s">
        <v>1005</v>
      </c>
      <c r="G2691" s="4" t="s">
        <v>1006</v>
      </c>
      <c r="H2691" s="4" t="s">
        <v>29</v>
      </c>
      <c r="I2691" s="4" t="s">
        <v>30</v>
      </c>
      <c r="J2691" s="4" t="s">
        <v>384</v>
      </c>
      <c r="K2691" s="4" t="s">
        <v>385</v>
      </c>
      <c r="L2691" s="7">
        <v>60623.0</v>
      </c>
      <c r="M2691" s="4" t="s">
        <v>59</v>
      </c>
      <c r="N2691" s="4" t="s">
        <v>4050</v>
      </c>
      <c r="O2691" s="4" t="s">
        <v>51</v>
      </c>
      <c r="P2691" s="4" t="s">
        <v>272</v>
      </c>
      <c r="Q2691" s="4" t="s">
        <v>722</v>
      </c>
      <c r="R2691" s="9">
        <v>17.528</v>
      </c>
      <c r="S2691" s="7">
        <v>5.0</v>
      </c>
      <c r="T2691" s="7">
        <v>0.2</v>
      </c>
      <c r="U2691" s="7">
        <v>5.6966</v>
      </c>
      <c r="V2691" s="10" t="str">
        <f t="shared" si="1"/>
        <v>2017-01</v>
      </c>
    </row>
    <row r="2692">
      <c r="A2692" s="7">
        <v>2691.0</v>
      </c>
      <c r="B2692" s="4" t="s">
        <v>5853</v>
      </c>
      <c r="C2692" s="8">
        <v>42757.0</v>
      </c>
      <c r="D2692" s="8">
        <v>42760.0</v>
      </c>
      <c r="E2692" s="4" t="s">
        <v>98</v>
      </c>
      <c r="F2692" s="4" t="s">
        <v>1005</v>
      </c>
      <c r="G2692" s="4" t="s">
        <v>1006</v>
      </c>
      <c r="H2692" s="4" t="s">
        <v>29</v>
      </c>
      <c r="I2692" s="4" t="s">
        <v>30</v>
      </c>
      <c r="J2692" s="4" t="s">
        <v>384</v>
      </c>
      <c r="K2692" s="4" t="s">
        <v>385</v>
      </c>
      <c r="L2692" s="7">
        <v>60623.0</v>
      </c>
      <c r="M2692" s="4" t="s">
        <v>59</v>
      </c>
      <c r="N2692" s="4" t="s">
        <v>4219</v>
      </c>
      <c r="O2692" s="4" t="s">
        <v>51</v>
      </c>
      <c r="P2692" s="4" t="s">
        <v>93</v>
      </c>
      <c r="Q2692" s="4" t="s">
        <v>4220</v>
      </c>
      <c r="R2692" s="9">
        <v>9.12568888888889</v>
      </c>
      <c r="S2692" s="7">
        <v>3.0</v>
      </c>
      <c r="T2692" s="7">
        <v>0.2</v>
      </c>
      <c r="U2692" s="7">
        <v>1.02664</v>
      </c>
      <c r="V2692" s="10" t="str">
        <f t="shared" si="1"/>
        <v>2017-01</v>
      </c>
    </row>
    <row r="2693">
      <c r="A2693" s="7">
        <v>2692.0</v>
      </c>
      <c r="B2693" s="4" t="s">
        <v>5854</v>
      </c>
      <c r="C2693" s="8">
        <v>42758.0</v>
      </c>
      <c r="D2693" s="8">
        <v>42760.0</v>
      </c>
      <c r="E2693" s="4" t="s">
        <v>43</v>
      </c>
      <c r="F2693" s="4" t="s">
        <v>5107</v>
      </c>
      <c r="G2693" s="4" t="s">
        <v>5108</v>
      </c>
      <c r="H2693" s="4" t="s">
        <v>29</v>
      </c>
      <c r="I2693" s="4" t="s">
        <v>30</v>
      </c>
      <c r="J2693" s="4" t="s">
        <v>1461</v>
      </c>
      <c r="K2693" s="4" t="s">
        <v>884</v>
      </c>
      <c r="L2693" s="7">
        <v>48234.0</v>
      </c>
      <c r="M2693" s="4" t="s">
        <v>59</v>
      </c>
      <c r="N2693" s="4" t="s">
        <v>1111</v>
      </c>
      <c r="O2693" s="4" t="s">
        <v>35</v>
      </c>
      <c r="P2693" s="4" t="s">
        <v>73</v>
      </c>
      <c r="Q2693" s="4" t="s">
        <v>1112</v>
      </c>
      <c r="R2693" s="9">
        <v>244.667341563786</v>
      </c>
      <c r="S2693" s="7">
        <v>2.0</v>
      </c>
      <c r="T2693" s="7">
        <v>0.0</v>
      </c>
      <c r="U2693" s="7">
        <v>24.4667341563786</v>
      </c>
      <c r="V2693" s="10" t="str">
        <f t="shared" si="1"/>
        <v>2017-01</v>
      </c>
    </row>
    <row r="2694">
      <c r="A2694" s="7">
        <v>2693.0</v>
      </c>
      <c r="B2694" s="4" t="s">
        <v>5855</v>
      </c>
      <c r="C2694" s="8">
        <v>42758.0</v>
      </c>
      <c r="D2694" s="8">
        <v>42763.0</v>
      </c>
      <c r="E2694" s="4" t="s">
        <v>26</v>
      </c>
      <c r="F2694" s="4" t="s">
        <v>2879</v>
      </c>
      <c r="G2694" s="4" t="s">
        <v>2880</v>
      </c>
      <c r="H2694" s="4" t="s">
        <v>29</v>
      </c>
      <c r="I2694" s="4" t="s">
        <v>30</v>
      </c>
      <c r="J2694" s="4" t="s">
        <v>163</v>
      </c>
      <c r="K2694" s="4" t="s">
        <v>164</v>
      </c>
      <c r="L2694" s="7">
        <v>98103.0</v>
      </c>
      <c r="M2694" s="4" t="s">
        <v>49</v>
      </c>
      <c r="N2694" s="4" t="s">
        <v>875</v>
      </c>
      <c r="O2694" s="4" t="s">
        <v>51</v>
      </c>
      <c r="P2694" s="4" t="s">
        <v>76</v>
      </c>
      <c r="Q2694" s="4" t="s">
        <v>876</v>
      </c>
      <c r="R2694" s="9">
        <v>19.68</v>
      </c>
      <c r="S2694" s="7">
        <v>5.0</v>
      </c>
      <c r="T2694" s="7">
        <v>0.2</v>
      </c>
      <c r="U2694" s="7">
        <v>6.888</v>
      </c>
      <c r="V2694" s="10" t="str">
        <f t="shared" si="1"/>
        <v>2017-01</v>
      </c>
    </row>
    <row r="2695">
      <c r="A2695" s="7">
        <v>2694.0</v>
      </c>
      <c r="B2695" s="4" t="s">
        <v>5855</v>
      </c>
      <c r="C2695" s="8">
        <v>42758.0</v>
      </c>
      <c r="D2695" s="8">
        <v>42763.0</v>
      </c>
      <c r="E2695" s="4" t="s">
        <v>26</v>
      </c>
      <c r="F2695" s="4" t="s">
        <v>2879</v>
      </c>
      <c r="G2695" s="4" t="s">
        <v>2880</v>
      </c>
      <c r="H2695" s="4" t="s">
        <v>29</v>
      </c>
      <c r="I2695" s="4" t="s">
        <v>30</v>
      </c>
      <c r="J2695" s="4" t="s">
        <v>163</v>
      </c>
      <c r="K2695" s="4" t="s">
        <v>164</v>
      </c>
      <c r="L2695" s="7">
        <v>98103.0</v>
      </c>
      <c r="M2695" s="4" t="s">
        <v>49</v>
      </c>
      <c r="N2695" s="4" t="s">
        <v>123</v>
      </c>
      <c r="O2695" s="4" t="s">
        <v>51</v>
      </c>
      <c r="P2695" s="4" t="s">
        <v>124</v>
      </c>
      <c r="Q2695" s="4" t="s">
        <v>125</v>
      </c>
      <c r="R2695" s="9">
        <v>25.92</v>
      </c>
      <c r="S2695" s="7">
        <v>4.0</v>
      </c>
      <c r="T2695" s="7">
        <v>0.0</v>
      </c>
      <c r="U2695" s="7">
        <v>12.4416</v>
      </c>
      <c r="V2695" s="10" t="str">
        <f t="shared" si="1"/>
        <v>2017-01</v>
      </c>
    </row>
    <row r="2696">
      <c r="A2696" s="7">
        <v>2695.0</v>
      </c>
      <c r="B2696" s="4" t="s">
        <v>5855</v>
      </c>
      <c r="C2696" s="8">
        <v>42758.0</v>
      </c>
      <c r="D2696" s="8">
        <v>42763.0</v>
      </c>
      <c r="E2696" s="4" t="s">
        <v>26</v>
      </c>
      <c r="F2696" s="4" t="s">
        <v>2879</v>
      </c>
      <c r="G2696" s="4" t="s">
        <v>2880</v>
      </c>
      <c r="H2696" s="4" t="s">
        <v>29</v>
      </c>
      <c r="I2696" s="4" t="s">
        <v>30</v>
      </c>
      <c r="J2696" s="4" t="s">
        <v>163</v>
      </c>
      <c r="K2696" s="4" t="s">
        <v>164</v>
      </c>
      <c r="L2696" s="7">
        <v>98103.0</v>
      </c>
      <c r="M2696" s="4" t="s">
        <v>49</v>
      </c>
      <c r="N2696" s="4" t="s">
        <v>3221</v>
      </c>
      <c r="O2696" s="4" t="s">
        <v>51</v>
      </c>
      <c r="P2696" s="4" t="s">
        <v>124</v>
      </c>
      <c r="Q2696" s="4" t="s">
        <v>3222</v>
      </c>
      <c r="R2696" s="9">
        <v>6.48</v>
      </c>
      <c r="S2696" s="7">
        <v>1.0</v>
      </c>
      <c r="T2696" s="7">
        <v>0.0</v>
      </c>
      <c r="U2696" s="7">
        <v>3.1104</v>
      </c>
      <c r="V2696" s="10" t="str">
        <f t="shared" si="1"/>
        <v>2017-01</v>
      </c>
    </row>
    <row r="2697">
      <c r="A2697" s="7">
        <v>2696.0</v>
      </c>
      <c r="B2697" s="4" t="s">
        <v>5855</v>
      </c>
      <c r="C2697" s="8">
        <v>42758.0</v>
      </c>
      <c r="D2697" s="8">
        <v>42763.0</v>
      </c>
      <c r="E2697" s="4" t="s">
        <v>26</v>
      </c>
      <c r="F2697" s="4" t="s">
        <v>2879</v>
      </c>
      <c r="G2697" s="4" t="s">
        <v>2880</v>
      </c>
      <c r="H2697" s="4" t="s">
        <v>29</v>
      </c>
      <c r="I2697" s="4" t="s">
        <v>30</v>
      </c>
      <c r="J2697" s="4" t="s">
        <v>163</v>
      </c>
      <c r="K2697" s="4" t="s">
        <v>164</v>
      </c>
      <c r="L2697" s="7">
        <v>98103.0</v>
      </c>
      <c r="M2697" s="4" t="s">
        <v>49</v>
      </c>
      <c r="N2697" s="4" t="s">
        <v>3256</v>
      </c>
      <c r="O2697" s="4" t="s">
        <v>39</v>
      </c>
      <c r="P2697" s="4" t="s">
        <v>40</v>
      </c>
      <c r="Q2697" s="4" t="s">
        <v>3257</v>
      </c>
      <c r="R2697" s="9">
        <v>86.352</v>
      </c>
      <c r="S2697" s="7">
        <v>6.0</v>
      </c>
      <c r="T2697" s="7">
        <v>0.2</v>
      </c>
      <c r="U2697" s="7">
        <v>8.6352</v>
      </c>
      <c r="V2697" s="10" t="str">
        <f t="shared" si="1"/>
        <v>2017-01</v>
      </c>
    </row>
    <row r="2698">
      <c r="A2698" s="7">
        <v>2697.0</v>
      </c>
      <c r="B2698" s="4" t="s">
        <v>5856</v>
      </c>
      <c r="C2698" s="8">
        <v>42758.0</v>
      </c>
      <c r="D2698" s="8">
        <v>42762.0</v>
      </c>
      <c r="E2698" s="4" t="s">
        <v>26</v>
      </c>
      <c r="F2698" s="4" t="s">
        <v>5857</v>
      </c>
      <c r="G2698" s="4" t="s">
        <v>5858</v>
      </c>
      <c r="H2698" s="4" t="s">
        <v>112</v>
      </c>
      <c r="I2698" s="4" t="s">
        <v>30</v>
      </c>
      <c r="J2698" s="4" t="s">
        <v>3044</v>
      </c>
      <c r="K2698" s="4" t="s">
        <v>469</v>
      </c>
      <c r="L2698" s="7">
        <v>85705.0</v>
      </c>
      <c r="M2698" s="4" t="s">
        <v>49</v>
      </c>
      <c r="N2698" s="4" t="s">
        <v>5859</v>
      </c>
      <c r="O2698" s="4" t="s">
        <v>39</v>
      </c>
      <c r="P2698" s="4" t="s">
        <v>61</v>
      </c>
      <c r="Q2698" s="4" t="s">
        <v>5860</v>
      </c>
      <c r="R2698" s="9">
        <v>95.984</v>
      </c>
      <c r="S2698" s="7">
        <v>2.0</v>
      </c>
      <c r="T2698" s="7">
        <v>0.2</v>
      </c>
      <c r="U2698" s="7">
        <v>11.998</v>
      </c>
      <c r="V2698" s="10" t="str">
        <f t="shared" si="1"/>
        <v>2017-01</v>
      </c>
    </row>
    <row r="2699">
      <c r="A2699" s="7">
        <v>2698.0</v>
      </c>
      <c r="B2699" s="4" t="s">
        <v>5856</v>
      </c>
      <c r="C2699" s="8">
        <v>42758.0</v>
      </c>
      <c r="D2699" s="8">
        <v>42762.0</v>
      </c>
      <c r="E2699" s="4" t="s">
        <v>26</v>
      </c>
      <c r="F2699" s="4" t="s">
        <v>5857</v>
      </c>
      <c r="G2699" s="4" t="s">
        <v>5858</v>
      </c>
      <c r="H2699" s="4" t="s">
        <v>112</v>
      </c>
      <c r="I2699" s="4" t="s">
        <v>30</v>
      </c>
      <c r="J2699" s="4" t="s">
        <v>3044</v>
      </c>
      <c r="K2699" s="4" t="s">
        <v>469</v>
      </c>
      <c r="L2699" s="7">
        <v>85705.0</v>
      </c>
      <c r="M2699" s="4" t="s">
        <v>49</v>
      </c>
      <c r="N2699" s="4" t="s">
        <v>312</v>
      </c>
      <c r="O2699" s="4" t="s">
        <v>51</v>
      </c>
      <c r="P2699" s="4" t="s">
        <v>76</v>
      </c>
      <c r="Q2699" s="4" t="s">
        <v>313</v>
      </c>
      <c r="R2699" s="9">
        <v>4.938</v>
      </c>
      <c r="S2699" s="7">
        <v>2.0</v>
      </c>
      <c r="T2699" s="7">
        <v>0.7</v>
      </c>
      <c r="U2699" s="7">
        <v>-3.6212</v>
      </c>
      <c r="V2699" s="10" t="str">
        <f t="shared" si="1"/>
        <v>2017-01</v>
      </c>
    </row>
    <row r="2700">
      <c r="A2700" s="7">
        <v>2699.0</v>
      </c>
      <c r="B2700" s="4" t="s">
        <v>5861</v>
      </c>
      <c r="C2700" s="8">
        <v>42759.0</v>
      </c>
      <c r="D2700" s="8">
        <v>42765.0</v>
      </c>
      <c r="E2700" s="4" t="s">
        <v>26</v>
      </c>
      <c r="F2700" s="4" t="s">
        <v>3048</v>
      </c>
      <c r="G2700" s="4" t="s">
        <v>3049</v>
      </c>
      <c r="H2700" s="4" t="s">
        <v>46</v>
      </c>
      <c r="I2700" s="4" t="s">
        <v>30</v>
      </c>
      <c r="J2700" s="4" t="s">
        <v>484</v>
      </c>
      <c r="K2700" s="4" t="s">
        <v>255</v>
      </c>
      <c r="L2700" s="7">
        <v>30080.0</v>
      </c>
      <c r="M2700" s="4" t="s">
        <v>83</v>
      </c>
      <c r="N2700" s="4" t="s">
        <v>489</v>
      </c>
      <c r="O2700" s="4" t="s">
        <v>51</v>
      </c>
      <c r="P2700" s="4" t="s">
        <v>272</v>
      </c>
      <c r="Q2700" s="4" t="s">
        <v>490</v>
      </c>
      <c r="R2700" s="9">
        <v>4.06900417608074</v>
      </c>
      <c r="S2700" s="7">
        <v>3.0</v>
      </c>
      <c r="T2700" s="7">
        <v>0.0</v>
      </c>
      <c r="U2700" s="7">
        <v>0.0813800835216148</v>
      </c>
      <c r="V2700" s="10" t="str">
        <f t="shared" si="1"/>
        <v>2017-01</v>
      </c>
    </row>
    <row r="2701">
      <c r="A2701" s="7">
        <v>2700.0</v>
      </c>
      <c r="B2701" s="4" t="s">
        <v>5862</v>
      </c>
      <c r="C2701" s="8">
        <v>42759.0</v>
      </c>
      <c r="D2701" s="8">
        <v>42764.0</v>
      </c>
      <c r="E2701" s="4" t="s">
        <v>26</v>
      </c>
      <c r="F2701" s="4" t="s">
        <v>4100</v>
      </c>
      <c r="G2701" s="4" t="s">
        <v>4101</v>
      </c>
      <c r="H2701" s="4" t="s">
        <v>29</v>
      </c>
      <c r="I2701" s="4" t="s">
        <v>30</v>
      </c>
      <c r="J2701" s="4" t="s">
        <v>2978</v>
      </c>
      <c r="K2701" s="4" t="s">
        <v>48</v>
      </c>
      <c r="L2701" s="7">
        <v>95123.0</v>
      </c>
      <c r="M2701" s="4" t="s">
        <v>49</v>
      </c>
      <c r="N2701" s="4" t="s">
        <v>3614</v>
      </c>
      <c r="O2701" s="4" t="s">
        <v>51</v>
      </c>
      <c r="P2701" s="4" t="s">
        <v>283</v>
      </c>
      <c r="Q2701" s="4" t="s">
        <v>3615</v>
      </c>
      <c r="R2701" s="9">
        <v>25.86</v>
      </c>
      <c r="S2701" s="7">
        <v>3.0</v>
      </c>
      <c r="T2701" s="7">
        <v>0.0</v>
      </c>
      <c r="U2701" s="7">
        <v>6.7236</v>
      </c>
      <c r="V2701" s="10" t="str">
        <f t="shared" si="1"/>
        <v>2017-01</v>
      </c>
    </row>
    <row r="2702">
      <c r="A2702" s="7">
        <v>2701.0</v>
      </c>
      <c r="B2702" s="4" t="s">
        <v>5862</v>
      </c>
      <c r="C2702" s="8">
        <v>42759.0</v>
      </c>
      <c r="D2702" s="8">
        <v>42764.0</v>
      </c>
      <c r="E2702" s="4" t="s">
        <v>26</v>
      </c>
      <c r="F2702" s="4" t="s">
        <v>4100</v>
      </c>
      <c r="G2702" s="4" t="s">
        <v>4101</v>
      </c>
      <c r="H2702" s="4" t="s">
        <v>29</v>
      </c>
      <c r="I2702" s="4" t="s">
        <v>30</v>
      </c>
      <c r="J2702" s="4" t="s">
        <v>2978</v>
      </c>
      <c r="K2702" s="4" t="s">
        <v>48</v>
      </c>
      <c r="L2702" s="7">
        <v>95123.0</v>
      </c>
      <c r="M2702" s="4" t="s">
        <v>49</v>
      </c>
      <c r="N2702" s="4" t="s">
        <v>1018</v>
      </c>
      <c r="O2702" s="4" t="s">
        <v>51</v>
      </c>
      <c r="P2702" s="4" t="s">
        <v>76</v>
      </c>
      <c r="Q2702" s="4" t="s">
        <v>1019</v>
      </c>
      <c r="R2702" s="9">
        <v>276.784</v>
      </c>
      <c r="S2702" s="7">
        <v>2.0</v>
      </c>
      <c r="T2702" s="7">
        <v>0.2</v>
      </c>
      <c r="U2702" s="7">
        <v>89.9548</v>
      </c>
      <c r="V2702" s="10" t="str">
        <f t="shared" si="1"/>
        <v>2017-01</v>
      </c>
    </row>
    <row r="2703">
      <c r="A2703" s="7">
        <v>2702.0</v>
      </c>
      <c r="B2703" s="4" t="s">
        <v>5862</v>
      </c>
      <c r="C2703" s="8">
        <v>42759.0</v>
      </c>
      <c r="D2703" s="8">
        <v>42764.0</v>
      </c>
      <c r="E2703" s="4" t="s">
        <v>26</v>
      </c>
      <c r="F2703" s="4" t="s">
        <v>4100</v>
      </c>
      <c r="G2703" s="4" t="s">
        <v>4101</v>
      </c>
      <c r="H2703" s="4" t="s">
        <v>29</v>
      </c>
      <c r="I2703" s="4" t="s">
        <v>30</v>
      </c>
      <c r="J2703" s="4" t="s">
        <v>2978</v>
      </c>
      <c r="K2703" s="4" t="s">
        <v>48</v>
      </c>
      <c r="L2703" s="7">
        <v>95123.0</v>
      </c>
      <c r="M2703" s="4" t="s">
        <v>49</v>
      </c>
      <c r="N2703" s="4" t="s">
        <v>5309</v>
      </c>
      <c r="O2703" s="4" t="s">
        <v>39</v>
      </c>
      <c r="P2703" s="4" t="s">
        <v>40</v>
      </c>
      <c r="Q2703" s="4" t="s">
        <v>5310</v>
      </c>
      <c r="R2703" s="9">
        <v>110.352</v>
      </c>
      <c r="S2703" s="7">
        <v>3.0</v>
      </c>
      <c r="T2703" s="7">
        <v>0.2</v>
      </c>
      <c r="U2703" s="7">
        <v>8.2764</v>
      </c>
      <c r="V2703" s="10" t="str">
        <f t="shared" si="1"/>
        <v>2017-01</v>
      </c>
    </row>
    <row r="2704">
      <c r="A2704" s="7">
        <v>2703.0</v>
      </c>
      <c r="B2704" s="4" t="s">
        <v>5863</v>
      </c>
      <c r="C2704" s="8">
        <v>42761.0</v>
      </c>
      <c r="D2704" s="8">
        <v>42766.0</v>
      </c>
      <c r="E2704" s="4" t="s">
        <v>98</v>
      </c>
      <c r="F2704" s="4" t="s">
        <v>5623</v>
      </c>
      <c r="G2704" s="4" t="s">
        <v>5624</v>
      </c>
      <c r="H2704" s="4" t="s">
        <v>29</v>
      </c>
      <c r="I2704" s="4" t="s">
        <v>30</v>
      </c>
      <c r="J2704" s="4" t="s">
        <v>5864</v>
      </c>
      <c r="K2704" s="4" t="s">
        <v>2241</v>
      </c>
      <c r="L2704" s="7">
        <v>35244.0</v>
      </c>
      <c r="M2704" s="4" t="s">
        <v>83</v>
      </c>
      <c r="N2704" s="4" t="s">
        <v>2837</v>
      </c>
      <c r="O2704" s="4" t="s">
        <v>51</v>
      </c>
      <c r="P2704" s="4" t="s">
        <v>93</v>
      </c>
      <c r="Q2704" s="4" t="s">
        <v>2838</v>
      </c>
      <c r="R2704" s="9">
        <v>10.89189339012</v>
      </c>
      <c r="S2704" s="7">
        <v>7.0</v>
      </c>
      <c r="T2704" s="7">
        <v>0.0</v>
      </c>
      <c r="U2704" s="7">
        <v>2.9408112153324</v>
      </c>
      <c r="V2704" s="10" t="str">
        <f t="shared" si="1"/>
        <v>2017-01</v>
      </c>
    </row>
    <row r="2705">
      <c r="A2705" s="7">
        <v>2704.0</v>
      </c>
      <c r="B2705" s="4" t="s">
        <v>5863</v>
      </c>
      <c r="C2705" s="8">
        <v>42761.0</v>
      </c>
      <c r="D2705" s="8">
        <v>42766.0</v>
      </c>
      <c r="E2705" s="4" t="s">
        <v>98</v>
      </c>
      <c r="F2705" s="4" t="s">
        <v>5623</v>
      </c>
      <c r="G2705" s="4" t="s">
        <v>5624</v>
      </c>
      <c r="H2705" s="4" t="s">
        <v>29</v>
      </c>
      <c r="I2705" s="4" t="s">
        <v>30</v>
      </c>
      <c r="J2705" s="4" t="s">
        <v>5864</v>
      </c>
      <c r="K2705" s="4" t="s">
        <v>2241</v>
      </c>
      <c r="L2705" s="7">
        <v>35244.0</v>
      </c>
      <c r="M2705" s="4" t="s">
        <v>83</v>
      </c>
      <c r="N2705" s="4" t="s">
        <v>1928</v>
      </c>
      <c r="O2705" s="4" t="s">
        <v>51</v>
      </c>
      <c r="P2705" s="4" t="s">
        <v>76</v>
      </c>
      <c r="Q2705" s="4" t="s">
        <v>1929</v>
      </c>
      <c r="R2705" s="9">
        <v>5.08521746894351</v>
      </c>
      <c r="S2705" s="7">
        <v>2.0</v>
      </c>
      <c r="T2705" s="7">
        <v>0.0</v>
      </c>
      <c r="U2705" s="7">
        <v>2.44090438509288</v>
      </c>
      <c r="V2705" s="10" t="str">
        <f t="shared" si="1"/>
        <v>2017-01</v>
      </c>
    </row>
    <row r="2706">
      <c r="A2706" s="7">
        <v>2705.0</v>
      </c>
      <c r="B2706" s="4" t="s">
        <v>5865</v>
      </c>
      <c r="C2706" s="8">
        <v>42761.0</v>
      </c>
      <c r="D2706" s="8">
        <v>42762.0</v>
      </c>
      <c r="E2706" s="4" t="s">
        <v>43</v>
      </c>
      <c r="F2706" s="4" t="s">
        <v>4869</v>
      </c>
      <c r="G2706" s="4" t="s">
        <v>4870</v>
      </c>
      <c r="H2706" s="4" t="s">
        <v>46</v>
      </c>
      <c r="I2706" s="4" t="s">
        <v>30</v>
      </c>
      <c r="J2706" s="4" t="s">
        <v>455</v>
      </c>
      <c r="K2706" s="4" t="s">
        <v>58</v>
      </c>
      <c r="L2706" s="7">
        <v>77070.0</v>
      </c>
      <c r="M2706" s="4" t="s">
        <v>59</v>
      </c>
      <c r="N2706" s="4" t="s">
        <v>5430</v>
      </c>
      <c r="O2706" s="4" t="s">
        <v>51</v>
      </c>
      <c r="P2706" s="4" t="s">
        <v>52</v>
      </c>
      <c r="Q2706" s="4" t="s">
        <v>5431</v>
      </c>
      <c r="R2706" s="9">
        <v>21.0820411522634</v>
      </c>
      <c r="S2706" s="7">
        <v>2.0</v>
      </c>
      <c r="T2706" s="7">
        <v>0.2</v>
      </c>
      <c r="U2706" s="7">
        <v>2.10820411522634</v>
      </c>
      <c r="V2706" s="10" t="str">
        <f t="shared" si="1"/>
        <v>2017-01</v>
      </c>
    </row>
    <row r="2707">
      <c r="A2707" s="7">
        <v>2706.0</v>
      </c>
      <c r="B2707" s="4" t="s">
        <v>5866</v>
      </c>
      <c r="C2707" s="8">
        <v>42761.0</v>
      </c>
      <c r="D2707" s="8">
        <v>42765.0</v>
      </c>
      <c r="E2707" s="4" t="s">
        <v>26</v>
      </c>
      <c r="F2707" s="4" t="s">
        <v>907</v>
      </c>
      <c r="G2707" s="4" t="s">
        <v>908</v>
      </c>
      <c r="H2707" s="4" t="s">
        <v>46</v>
      </c>
      <c r="I2707" s="4" t="s">
        <v>30</v>
      </c>
      <c r="J2707" s="4" t="s">
        <v>362</v>
      </c>
      <c r="K2707" s="4" t="s">
        <v>48</v>
      </c>
      <c r="L2707" s="7">
        <v>94109.0</v>
      </c>
      <c r="M2707" s="4" t="s">
        <v>49</v>
      </c>
      <c r="N2707" s="4" t="s">
        <v>5867</v>
      </c>
      <c r="O2707" s="4" t="s">
        <v>51</v>
      </c>
      <c r="P2707" s="4" t="s">
        <v>272</v>
      </c>
      <c r="Q2707" s="4" t="s">
        <v>5868</v>
      </c>
      <c r="R2707" s="9">
        <v>11.84</v>
      </c>
      <c r="S2707" s="7">
        <v>8.0</v>
      </c>
      <c r="T2707" s="7">
        <v>0.0</v>
      </c>
      <c r="U2707" s="7">
        <v>5.6832</v>
      </c>
      <c r="V2707" s="10" t="str">
        <f t="shared" si="1"/>
        <v>2017-01</v>
      </c>
    </row>
    <row r="2708">
      <c r="A2708" s="7">
        <v>2707.0</v>
      </c>
      <c r="B2708" s="4" t="s">
        <v>5869</v>
      </c>
      <c r="C2708" s="8">
        <v>42761.0</v>
      </c>
      <c r="D2708" s="8">
        <v>42766.0</v>
      </c>
      <c r="E2708" s="4" t="s">
        <v>26</v>
      </c>
      <c r="F2708" s="4" t="s">
        <v>5870</v>
      </c>
      <c r="G2708" s="4" t="s">
        <v>5871</v>
      </c>
      <c r="H2708" s="4" t="s">
        <v>46</v>
      </c>
      <c r="I2708" s="4" t="s">
        <v>30</v>
      </c>
      <c r="J2708" s="4" t="s">
        <v>188</v>
      </c>
      <c r="K2708" s="4" t="s">
        <v>255</v>
      </c>
      <c r="L2708" s="7">
        <v>31907.0</v>
      </c>
      <c r="M2708" s="4" t="s">
        <v>83</v>
      </c>
      <c r="N2708" s="4" t="s">
        <v>2587</v>
      </c>
      <c r="O2708" s="4" t="s">
        <v>35</v>
      </c>
      <c r="P2708" s="4" t="s">
        <v>121</v>
      </c>
      <c r="Q2708" s="4" t="s">
        <v>2588</v>
      </c>
      <c r="R2708" s="9">
        <v>44.2085854914823</v>
      </c>
      <c r="S2708" s="7">
        <v>4.0</v>
      </c>
      <c r="T2708" s="7">
        <v>0.0</v>
      </c>
      <c r="U2708" s="7">
        <v>17.2413483416781</v>
      </c>
      <c r="V2708" s="10" t="str">
        <f t="shared" si="1"/>
        <v>2017-01</v>
      </c>
    </row>
    <row r="2709">
      <c r="A2709" s="7">
        <v>2708.0</v>
      </c>
      <c r="B2709" s="4" t="s">
        <v>5869</v>
      </c>
      <c r="C2709" s="8">
        <v>42761.0</v>
      </c>
      <c r="D2709" s="8">
        <v>42766.0</v>
      </c>
      <c r="E2709" s="4" t="s">
        <v>26</v>
      </c>
      <c r="F2709" s="4" t="s">
        <v>5870</v>
      </c>
      <c r="G2709" s="4" t="s">
        <v>5871</v>
      </c>
      <c r="H2709" s="4" t="s">
        <v>46</v>
      </c>
      <c r="I2709" s="4" t="s">
        <v>30</v>
      </c>
      <c r="J2709" s="4" t="s">
        <v>188</v>
      </c>
      <c r="K2709" s="4" t="s">
        <v>255</v>
      </c>
      <c r="L2709" s="7">
        <v>31907.0</v>
      </c>
      <c r="M2709" s="4" t="s">
        <v>83</v>
      </c>
      <c r="N2709" s="4" t="s">
        <v>2513</v>
      </c>
      <c r="O2709" s="4" t="s">
        <v>39</v>
      </c>
      <c r="P2709" s="4" t="s">
        <v>40</v>
      </c>
      <c r="Q2709" s="4" t="s">
        <v>2514</v>
      </c>
      <c r="R2709" s="9">
        <v>2097.25159542831</v>
      </c>
      <c r="S2709" s="7">
        <v>7.0</v>
      </c>
      <c r="T2709" s="7">
        <v>0.0</v>
      </c>
      <c r="U2709" s="7">
        <v>545.285414811361</v>
      </c>
      <c r="V2709" s="10" t="str">
        <f t="shared" si="1"/>
        <v>2017-01</v>
      </c>
    </row>
    <row r="2710">
      <c r="A2710" s="7">
        <v>2709.0</v>
      </c>
      <c r="B2710" s="4" t="s">
        <v>5872</v>
      </c>
      <c r="C2710" s="8">
        <v>42762.0</v>
      </c>
      <c r="D2710" s="8">
        <v>42765.0</v>
      </c>
      <c r="E2710" s="4" t="s">
        <v>98</v>
      </c>
      <c r="F2710" s="4" t="s">
        <v>5873</v>
      </c>
      <c r="G2710" s="4" t="s">
        <v>5874</v>
      </c>
      <c r="H2710" s="4" t="s">
        <v>46</v>
      </c>
      <c r="I2710" s="4" t="s">
        <v>30</v>
      </c>
      <c r="J2710" s="4" t="s">
        <v>5043</v>
      </c>
      <c r="K2710" s="4" t="s">
        <v>157</v>
      </c>
      <c r="L2710" s="7">
        <v>44240.0</v>
      </c>
      <c r="M2710" s="4" t="s">
        <v>33</v>
      </c>
      <c r="N2710" s="4" t="s">
        <v>92</v>
      </c>
      <c r="O2710" s="4" t="s">
        <v>51</v>
      </c>
      <c r="P2710" s="4" t="s">
        <v>93</v>
      </c>
      <c r="Q2710" s="4" t="s">
        <v>94</v>
      </c>
      <c r="R2710" s="9">
        <v>16.2770172839506</v>
      </c>
      <c r="S2710" s="7">
        <v>3.0</v>
      </c>
      <c r="T2710" s="7">
        <v>0.2</v>
      </c>
      <c r="U2710" s="7">
        <v>2.03462716049383</v>
      </c>
      <c r="V2710" s="10" t="str">
        <f t="shared" si="1"/>
        <v>2017-01</v>
      </c>
    </row>
    <row r="2711">
      <c r="A2711" s="7">
        <v>2710.0</v>
      </c>
      <c r="B2711" s="4" t="s">
        <v>5872</v>
      </c>
      <c r="C2711" s="8">
        <v>42762.0</v>
      </c>
      <c r="D2711" s="8">
        <v>42765.0</v>
      </c>
      <c r="E2711" s="4" t="s">
        <v>98</v>
      </c>
      <c r="F2711" s="4" t="s">
        <v>5873</v>
      </c>
      <c r="G2711" s="4" t="s">
        <v>5874</v>
      </c>
      <c r="H2711" s="4" t="s">
        <v>46</v>
      </c>
      <c r="I2711" s="4" t="s">
        <v>30</v>
      </c>
      <c r="J2711" s="4" t="s">
        <v>5043</v>
      </c>
      <c r="K2711" s="4" t="s">
        <v>157</v>
      </c>
      <c r="L2711" s="7">
        <v>44240.0</v>
      </c>
      <c r="M2711" s="4" t="s">
        <v>33</v>
      </c>
      <c r="N2711" s="4" t="s">
        <v>5875</v>
      </c>
      <c r="O2711" s="4" t="s">
        <v>39</v>
      </c>
      <c r="P2711" s="4" t="s">
        <v>61</v>
      </c>
      <c r="Q2711" s="4" t="s">
        <v>5876</v>
      </c>
      <c r="R2711" s="9">
        <v>83.5869432098765</v>
      </c>
      <c r="S2711" s="7">
        <v>3.0</v>
      </c>
      <c r="T2711" s="7">
        <v>0.2</v>
      </c>
      <c r="U2711" s="7">
        <v>-10.4483679012346</v>
      </c>
      <c r="V2711" s="10" t="str">
        <f t="shared" si="1"/>
        <v>2017-01</v>
      </c>
    </row>
    <row r="2712">
      <c r="A2712" s="7">
        <v>2711.0</v>
      </c>
      <c r="B2712" s="4" t="s">
        <v>5872</v>
      </c>
      <c r="C2712" s="8">
        <v>42762.0</v>
      </c>
      <c r="D2712" s="8">
        <v>42765.0</v>
      </c>
      <c r="E2712" s="4" t="s">
        <v>98</v>
      </c>
      <c r="F2712" s="4" t="s">
        <v>5873</v>
      </c>
      <c r="G2712" s="4" t="s">
        <v>5874</v>
      </c>
      <c r="H2712" s="4" t="s">
        <v>46</v>
      </c>
      <c r="I2712" s="4" t="s">
        <v>30</v>
      </c>
      <c r="J2712" s="4" t="s">
        <v>5043</v>
      </c>
      <c r="K2712" s="4" t="s">
        <v>157</v>
      </c>
      <c r="L2712" s="7">
        <v>44240.0</v>
      </c>
      <c r="M2712" s="4" t="s">
        <v>33</v>
      </c>
      <c r="N2712" s="4" t="s">
        <v>5293</v>
      </c>
      <c r="O2712" s="4" t="s">
        <v>39</v>
      </c>
      <c r="P2712" s="4" t="s">
        <v>40</v>
      </c>
      <c r="Q2712" s="4" t="s">
        <v>5294</v>
      </c>
      <c r="R2712" s="9">
        <v>125.401318518519</v>
      </c>
      <c r="S2712" s="7">
        <v>3.0</v>
      </c>
      <c r="T2712" s="7">
        <v>0.4</v>
      </c>
      <c r="U2712" s="7">
        <v>-31.3503296296296</v>
      </c>
      <c r="V2712" s="10" t="str">
        <f t="shared" si="1"/>
        <v>2017-01</v>
      </c>
    </row>
    <row r="2713">
      <c r="A2713" s="7">
        <v>2712.0</v>
      </c>
      <c r="B2713" s="4" t="s">
        <v>5877</v>
      </c>
      <c r="C2713" s="8">
        <v>42762.0</v>
      </c>
      <c r="D2713" s="8">
        <v>42766.0</v>
      </c>
      <c r="E2713" s="4" t="s">
        <v>26</v>
      </c>
      <c r="F2713" s="4" t="s">
        <v>3792</v>
      </c>
      <c r="G2713" s="4" t="s">
        <v>3793</v>
      </c>
      <c r="H2713" s="4" t="s">
        <v>46</v>
      </c>
      <c r="I2713" s="4" t="s">
        <v>30</v>
      </c>
      <c r="J2713" s="4" t="s">
        <v>222</v>
      </c>
      <c r="K2713" s="4" t="s">
        <v>223</v>
      </c>
      <c r="L2713" s="7">
        <v>10035.0</v>
      </c>
      <c r="M2713" s="4" t="s">
        <v>33</v>
      </c>
      <c r="N2713" s="4" t="s">
        <v>5309</v>
      </c>
      <c r="O2713" s="4" t="s">
        <v>39</v>
      </c>
      <c r="P2713" s="4" t="s">
        <v>40</v>
      </c>
      <c r="Q2713" s="4" t="s">
        <v>5310</v>
      </c>
      <c r="R2713" s="9">
        <v>160.192049382716</v>
      </c>
      <c r="S2713" s="7">
        <v>3.0</v>
      </c>
      <c r="T2713" s="7">
        <v>0.0</v>
      </c>
      <c r="U2713" s="7">
        <v>41.6499328395062</v>
      </c>
      <c r="V2713" s="10" t="str">
        <f t="shared" si="1"/>
        <v>2017-01</v>
      </c>
    </row>
    <row r="2714">
      <c r="A2714" s="7">
        <v>2713.0</v>
      </c>
      <c r="B2714" s="4" t="s">
        <v>5878</v>
      </c>
      <c r="C2714" s="8">
        <v>42763.0</v>
      </c>
      <c r="D2714" s="8">
        <v>42766.0</v>
      </c>
      <c r="E2714" s="4" t="s">
        <v>98</v>
      </c>
      <c r="F2714" s="4" t="s">
        <v>5879</v>
      </c>
      <c r="G2714" s="4" t="s">
        <v>5880</v>
      </c>
      <c r="H2714" s="4" t="s">
        <v>112</v>
      </c>
      <c r="I2714" s="4" t="s">
        <v>30</v>
      </c>
      <c r="J2714" s="4" t="s">
        <v>3267</v>
      </c>
      <c r="K2714" s="4" t="s">
        <v>48</v>
      </c>
      <c r="L2714" s="7">
        <v>92627.0</v>
      </c>
      <c r="M2714" s="4" t="s">
        <v>49</v>
      </c>
      <c r="N2714" s="4" t="s">
        <v>2274</v>
      </c>
      <c r="O2714" s="4" t="s">
        <v>39</v>
      </c>
      <c r="P2714" s="4" t="s">
        <v>61</v>
      </c>
      <c r="Q2714" s="4" t="s">
        <v>2275</v>
      </c>
      <c r="R2714" s="9">
        <v>239.97</v>
      </c>
      <c r="S2714" s="7">
        <v>3.0</v>
      </c>
      <c r="T2714" s="7">
        <v>0.0</v>
      </c>
      <c r="U2714" s="7">
        <v>26.3967</v>
      </c>
      <c r="V2714" s="10" t="str">
        <f t="shared" si="1"/>
        <v>2017-01</v>
      </c>
    </row>
    <row r="2715">
      <c r="A2715" s="7">
        <v>2714.0</v>
      </c>
      <c r="B2715" s="4" t="s">
        <v>5878</v>
      </c>
      <c r="C2715" s="8">
        <v>42763.0</v>
      </c>
      <c r="D2715" s="8">
        <v>42766.0</v>
      </c>
      <c r="E2715" s="4" t="s">
        <v>98</v>
      </c>
      <c r="F2715" s="4" t="s">
        <v>5879</v>
      </c>
      <c r="G2715" s="4" t="s">
        <v>5880</v>
      </c>
      <c r="H2715" s="4" t="s">
        <v>112</v>
      </c>
      <c r="I2715" s="4" t="s">
        <v>30</v>
      </c>
      <c r="J2715" s="4" t="s">
        <v>3267</v>
      </c>
      <c r="K2715" s="4" t="s">
        <v>48</v>
      </c>
      <c r="L2715" s="7">
        <v>92627.0</v>
      </c>
      <c r="M2715" s="4" t="s">
        <v>49</v>
      </c>
      <c r="N2715" s="4" t="s">
        <v>2859</v>
      </c>
      <c r="O2715" s="4" t="s">
        <v>35</v>
      </c>
      <c r="P2715" s="4" t="s">
        <v>121</v>
      </c>
      <c r="Q2715" s="4" t="s">
        <v>2860</v>
      </c>
      <c r="R2715" s="9">
        <v>37.74</v>
      </c>
      <c r="S2715" s="7">
        <v>3.0</v>
      </c>
      <c r="T2715" s="7">
        <v>0.0</v>
      </c>
      <c r="U2715" s="7">
        <v>12.8316</v>
      </c>
      <c r="V2715" s="10" t="str">
        <f t="shared" si="1"/>
        <v>2017-01</v>
      </c>
    </row>
    <row r="2716">
      <c r="A2716" s="7">
        <v>2715.0</v>
      </c>
      <c r="B2716" s="4" t="s">
        <v>5881</v>
      </c>
      <c r="C2716" s="8">
        <v>42763.0</v>
      </c>
      <c r="D2716" s="8">
        <v>42767.0</v>
      </c>
      <c r="E2716" s="4" t="s">
        <v>26</v>
      </c>
      <c r="F2716" s="4" t="s">
        <v>864</v>
      </c>
      <c r="G2716" s="4" t="s">
        <v>865</v>
      </c>
      <c r="H2716" s="4" t="s">
        <v>46</v>
      </c>
      <c r="I2716" s="4" t="s">
        <v>30</v>
      </c>
      <c r="J2716" s="4" t="s">
        <v>2634</v>
      </c>
      <c r="K2716" s="4" t="s">
        <v>2635</v>
      </c>
      <c r="L2716" s="7">
        <v>67212.0</v>
      </c>
      <c r="M2716" s="4" t="s">
        <v>59</v>
      </c>
      <c r="N2716" s="4" t="s">
        <v>2691</v>
      </c>
      <c r="O2716" s="4" t="s">
        <v>51</v>
      </c>
      <c r="P2716" s="4" t="s">
        <v>124</v>
      </c>
      <c r="Q2716" s="4" t="s">
        <v>2692</v>
      </c>
      <c r="R2716" s="9">
        <v>325.167777777778</v>
      </c>
      <c r="S2716" s="7">
        <v>5.0</v>
      </c>
      <c r="T2716" s="7">
        <v>0.0</v>
      </c>
      <c r="U2716" s="7">
        <v>159.332211111111</v>
      </c>
      <c r="V2716" s="10" t="str">
        <f t="shared" si="1"/>
        <v>2017-01</v>
      </c>
    </row>
    <row r="2717">
      <c r="A2717" s="7">
        <v>2716.0</v>
      </c>
      <c r="B2717" s="4" t="s">
        <v>5882</v>
      </c>
      <c r="C2717" s="8">
        <v>42763.0</v>
      </c>
      <c r="D2717" s="8">
        <v>42767.0</v>
      </c>
      <c r="E2717" s="4" t="s">
        <v>26</v>
      </c>
      <c r="F2717" s="4" t="s">
        <v>1774</v>
      </c>
      <c r="G2717" s="4" t="s">
        <v>1775</v>
      </c>
      <c r="H2717" s="4" t="s">
        <v>112</v>
      </c>
      <c r="I2717" s="4" t="s">
        <v>30</v>
      </c>
      <c r="J2717" s="4" t="s">
        <v>222</v>
      </c>
      <c r="K2717" s="4" t="s">
        <v>223</v>
      </c>
      <c r="L2717" s="7">
        <v>10009.0</v>
      </c>
      <c r="M2717" s="4" t="s">
        <v>33</v>
      </c>
      <c r="N2717" s="4" t="s">
        <v>914</v>
      </c>
      <c r="O2717" s="4" t="s">
        <v>39</v>
      </c>
      <c r="P2717" s="4" t="s">
        <v>61</v>
      </c>
      <c r="Q2717" s="4" t="s">
        <v>915</v>
      </c>
      <c r="R2717" s="9">
        <v>522.673222222222</v>
      </c>
      <c r="S2717" s="7">
        <v>9.0</v>
      </c>
      <c r="T2717" s="7">
        <v>0.0</v>
      </c>
      <c r="U2717" s="7">
        <v>182.935627777778</v>
      </c>
      <c r="V2717" s="10" t="str">
        <f t="shared" si="1"/>
        <v>2017-01</v>
      </c>
    </row>
    <row r="2718">
      <c r="A2718" s="7">
        <v>2717.0</v>
      </c>
      <c r="B2718" s="4" t="s">
        <v>5883</v>
      </c>
      <c r="C2718" s="8">
        <v>42764.0</v>
      </c>
      <c r="D2718" s="8">
        <v>42768.0</v>
      </c>
      <c r="E2718" s="4" t="s">
        <v>26</v>
      </c>
      <c r="F2718" s="4" t="s">
        <v>958</v>
      </c>
      <c r="G2718" s="4" t="s">
        <v>959</v>
      </c>
      <c r="H2718" s="4" t="s">
        <v>46</v>
      </c>
      <c r="I2718" s="4" t="s">
        <v>30</v>
      </c>
      <c r="J2718" s="4" t="s">
        <v>384</v>
      </c>
      <c r="K2718" s="4" t="s">
        <v>385</v>
      </c>
      <c r="L2718" s="7">
        <v>60653.0</v>
      </c>
      <c r="M2718" s="4" t="s">
        <v>59</v>
      </c>
      <c r="N2718" s="4" t="s">
        <v>5357</v>
      </c>
      <c r="O2718" s="4" t="s">
        <v>51</v>
      </c>
      <c r="P2718" s="4" t="s">
        <v>76</v>
      </c>
      <c r="Q2718" s="4" t="s">
        <v>5358</v>
      </c>
      <c r="R2718" s="9">
        <v>14.0944329218107</v>
      </c>
      <c r="S2718" s="7">
        <v>4.0</v>
      </c>
      <c r="T2718" s="7">
        <v>0.8</v>
      </c>
      <c r="U2718" s="7">
        <v>-23.9605359670782</v>
      </c>
      <c r="V2718" s="10" t="str">
        <f t="shared" si="1"/>
        <v>2017-01</v>
      </c>
    </row>
    <row r="2719">
      <c r="A2719" s="7">
        <v>2718.0</v>
      </c>
      <c r="B2719" s="4" t="s">
        <v>5884</v>
      </c>
      <c r="C2719" s="8">
        <v>42764.0</v>
      </c>
      <c r="D2719" s="8">
        <v>42768.0</v>
      </c>
      <c r="E2719" s="4" t="s">
        <v>26</v>
      </c>
      <c r="F2719" s="4" t="s">
        <v>3402</v>
      </c>
      <c r="G2719" s="4" t="s">
        <v>3403</v>
      </c>
      <c r="H2719" s="4" t="s">
        <v>46</v>
      </c>
      <c r="I2719" s="4" t="s">
        <v>30</v>
      </c>
      <c r="J2719" s="4" t="s">
        <v>362</v>
      </c>
      <c r="K2719" s="4" t="s">
        <v>48</v>
      </c>
      <c r="L2719" s="7">
        <v>94109.0</v>
      </c>
      <c r="M2719" s="4" t="s">
        <v>49</v>
      </c>
      <c r="N2719" s="4" t="s">
        <v>3247</v>
      </c>
      <c r="O2719" s="4" t="s">
        <v>51</v>
      </c>
      <c r="P2719" s="4" t="s">
        <v>93</v>
      </c>
      <c r="Q2719" s="4" t="s">
        <v>3248</v>
      </c>
      <c r="R2719" s="9">
        <v>8.34</v>
      </c>
      <c r="S2719" s="7">
        <v>3.0</v>
      </c>
      <c r="T2719" s="7">
        <v>0.0</v>
      </c>
      <c r="U2719" s="7">
        <v>2.1684</v>
      </c>
      <c r="V2719" s="10" t="str">
        <f t="shared" si="1"/>
        <v>2017-01</v>
      </c>
    </row>
    <row r="2720">
      <c r="A2720" s="7">
        <v>2719.0</v>
      </c>
      <c r="B2720" s="4" t="s">
        <v>5884</v>
      </c>
      <c r="C2720" s="8">
        <v>42764.0</v>
      </c>
      <c r="D2720" s="8">
        <v>42768.0</v>
      </c>
      <c r="E2720" s="4" t="s">
        <v>26</v>
      </c>
      <c r="F2720" s="4" t="s">
        <v>3402</v>
      </c>
      <c r="G2720" s="4" t="s">
        <v>3403</v>
      </c>
      <c r="H2720" s="4" t="s">
        <v>46</v>
      </c>
      <c r="I2720" s="4" t="s">
        <v>30</v>
      </c>
      <c r="J2720" s="4" t="s">
        <v>362</v>
      </c>
      <c r="K2720" s="4" t="s">
        <v>48</v>
      </c>
      <c r="L2720" s="7">
        <v>94109.0</v>
      </c>
      <c r="M2720" s="4" t="s">
        <v>49</v>
      </c>
      <c r="N2720" s="4" t="s">
        <v>634</v>
      </c>
      <c r="O2720" s="4" t="s">
        <v>51</v>
      </c>
      <c r="P2720" s="4" t="s">
        <v>635</v>
      </c>
      <c r="Q2720" s="4" t="s">
        <v>636</v>
      </c>
      <c r="R2720" s="9">
        <v>8.57</v>
      </c>
      <c r="S2720" s="7">
        <v>1.0</v>
      </c>
      <c r="T2720" s="7">
        <v>0.0</v>
      </c>
      <c r="U2720" s="7">
        <v>2.2282</v>
      </c>
      <c r="V2720" s="10" t="str">
        <f t="shared" si="1"/>
        <v>2017-01</v>
      </c>
    </row>
    <row r="2721">
      <c r="A2721" s="7">
        <v>2720.0</v>
      </c>
      <c r="B2721" s="4" t="s">
        <v>5884</v>
      </c>
      <c r="C2721" s="8">
        <v>42764.0</v>
      </c>
      <c r="D2721" s="8">
        <v>42768.0</v>
      </c>
      <c r="E2721" s="4" t="s">
        <v>26</v>
      </c>
      <c r="F2721" s="4" t="s">
        <v>3402</v>
      </c>
      <c r="G2721" s="4" t="s">
        <v>3403</v>
      </c>
      <c r="H2721" s="4" t="s">
        <v>46</v>
      </c>
      <c r="I2721" s="4" t="s">
        <v>30</v>
      </c>
      <c r="J2721" s="4" t="s">
        <v>362</v>
      </c>
      <c r="K2721" s="4" t="s">
        <v>48</v>
      </c>
      <c r="L2721" s="7">
        <v>94109.0</v>
      </c>
      <c r="M2721" s="4" t="s">
        <v>49</v>
      </c>
      <c r="N2721" s="4" t="s">
        <v>1141</v>
      </c>
      <c r="O2721" s="4" t="s">
        <v>51</v>
      </c>
      <c r="P2721" s="4" t="s">
        <v>76</v>
      </c>
      <c r="Q2721" s="4" t="s">
        <v>1142</v>
      </c>
      <c r="R2721" s="9">
        <v>119.616</v>
      </c>
      <c r="S2721" s="7">
        <v>8.0</v>
      </c>
      <c r="T2721" s="7">
        <v>0.2</v>
      </c>
      <c r="U2721" s="7">
        <v>40.3704</v>
      </c>
      <c r="V2721" s="10" t="str">
        <f t="shared" si="1"/>
        <v>2017-01</v>
      </c>
    </row>
    <row r="2722">
      <c r="A2722" s="7">
        <v>2721.0</v>
      </c>
      <c r="B2722" s="4" t="s">
        <v>5885</v>
      </c>
      <c r="C2722" s="8">
        <v>42764.0</v>
      </c>
      <c r="D2722" s="8">
        <v>42771.0</v>
      </c>
      <c r="E2722" s="4" t="s">
        <v>26</v>
      </c>
      <c r="F2722" s="4" t="s">
        <v>5145</v>
      </c>
      <c r="G2722" s="4" t="s">
        <v>5146</v>
      </c>
      <c r="H2722" s="4" t="s">
        <v>46</v>
      </c>
      <c r="I2722" s="4" t="s">
        <v>30</v>
      </c>
      <c r="J2722" s="4" t="s">
        <v>222</v>
      </c>
      <c r="K2722" s="4" t="s">
        <v>223</v>
      </c>
      <c r="L2722" s="7">
        <v>10011.0</v>
      </c>
      <c r="M2722" s="4" t="s">
        <v>33</v>
      </c>
      <c r="N2722" s="4" t="s">
        <v>526</v>
      </c>
      <c r="O2722" s="4" t="s">
        <v>51</v>
      </c>
      <c r="P2722" s="4" t="s">
        <v>297</v>
      </c>
      <c r="Q2722" s="4" t="s">
        <v>527</v>
      </c>
      <c r="R2722" s="9">
        <v>6.06637037037037</v>
      </c>
      <c r="S2722" s="7">
        <v>2.0</v>
      </c>
      <c r="T2722" s="7">
        <v>0.0</v>
      </c>
      <c r="U2722" s="7">
        <v>2.79053037037037</v>
      </c>
      <c r="V2722" s="10" t="str">
        <f t="shared" si="1"/>
        <v>2017-01</v>
      </c>
    </row>
    <row r="2723">
      <c r="A2723" s="7">
        <v>2722.0</v>
      </c>
      <c r="B2723" s="4" t="s">
        <v>5886</v>
      </c>
      <c r="C2723" s="8">
        <v>42764.0</v>
      </c>
      <c r="D2723" s="8">
        <v>42767.0</v>
      </c>
      <c r="E2723" s="4" t="s">
        <v>43</v>
      </c>
      <c r="F2723" s="4" t="s">
        <v>912</v>
      </c>
      <c r="G2723" s="4" t="s">
        <v>913</v>
      </c>
      <c r="H2723" s="4" t="s">
        <v>46</v>
      </c>
      <c r="I2723" s="4" t="s">
        <v>30</v>
      </c>
      <c r="J2723" s="4" t="s">
        <v>90</v>
      </c>
      <c r="K2723" s="4" t="s">
        <v>91</v>
      </c>
      <c r="L2723" s="7">
        <v>19120.0</v>
      </c>
      <c r="M2723" s="4" t="s">
        <v>33</v>
      </c>
      <c r="N2723" s="4" t="s">
        <v>4590</v>
      </c>
      <c r="O2723" s="4" t="s">
        <v>51</v>
      </c>
      <c r="P2723" s="4" t="s">
        <v>93</v>
      </c>
      <c r="Q2723" s="4" t="s">
        <v>4591</v>
      </c>
      <c r="R2723" s="9">
        <v>5.54108312757202</v>
      </c>
      <c r="S2723" s="7">
        <v>2.0</v>
      </c>
      <c r="T2723" s="7">
        <v>0.2</v>
      </c>
      <c r="U2723" s="7">
        <v>0.554108312757202</v>
      </c>
      <c r="V2723" s="10" t="str">
        <f t="shared" si="1"/>
        <v>2017-01</v>
      </c>
    </row>
    <row r="2724">
      <c r="A2724" s="7">
        <v>2723.0</v>
      </c>
      <c r="B2724" s="4" t="s">
        <v>5887</v>
      </c>
      <c r="C2724" s="8">
        <v>42764.0</v>
      </c>
      <c r="D2724" s="8">
        <v>42766.0</v>
      </c>
      <c r="E2724" s="4" t="s">
        <v>98</v>
      </c>
      <c r="F2724" s="4" t="s">
        <v>5830</v>
      </c>
      <c r="G2724" s="4" t="s">
        <v>5831</v>
      </c>
      <c r="H2724" s="4" t="s">
        <v>46</v>
      </c>
      <c r="I2724" s="4" t="s">
        <v>30</v>
      </c>
      <c r="J2724" s="4" t="s">
        <v>5343</v>
      </c>
      <c r="K2724" s="4" t="s">
        <v>3449</v>
      </c>
      <c r="L2724" s="7">
        <v>52302.0</v>
      </c>
      <c r="M2724" s="4" t="s">
        <v>59</v>
      </c>
      <c r="N2724" s="4" t="s">
        <v>3566</v>
      </c>
      <c r="O2724" s="4" t="s">
        <v>51</v>
      </c>
      <c r="P2724" s="4" t="s">
        <v>124</v>
      </c>
      <c r="Q2724" s="4" t="s">
        <v>3567</v>
      </c>
      <c r="R2724" s="9">
        <v>15.0613333333333</v>
      </c>
      <c r="S2724" s="7">
        <v>2.0</v>
      </c>
      <c r="T2724" s="7">
        <v>0.0</v>
      </c>
      <c r="U2724" s="7">
        <v>7.22944</v>
      </c>
      <c r="V2724" s="10" t="str">
        <f t="shared" si="1"/>
        <v>2017-01</v>
      </c>
    </row>
    <row r="2725">
      <c r="A2725" s="7">
        <v>2724.0</v>
      </c>
      <c r="B2725" s="4" t="s">
        <v>5887</v>
      </c>
      <c r="C2725" s="8">
        <v>42764.0</v>
      </c>
      <c r="D2725" s="8">
        <v>42766.0</v>
      </c>
      <c r="E2725" s="4" t="s">
        <v>98</v>
      </c>
      <c r="F2725" s="4" t="s">
        <v>5830</v>
      </c>
      <c r="G2725" s="4" t="s">
        <v>5831</v>
      </c>
      <c r="H2725" s="4" t="s">
        <v>46</v>
      </c>
      <c r="I2725" s="4" t="s">
        <v>30</v>
      </c>
      <c r="J2725" s="4" t="s">
        <v>5343</v>
      </c>
      <c r="K2725" s="4" t="s">
        <v>3449</v>
      </c>
      <c r="L2725" s="7">
        <v>52302.0</v>
      </c>
      <c r="M2725" s="4" t="s">
        <v>59</v>
      </c>
      <c r="N2725" s="4" t="s">
        <v>4378</v>
      </c>
      <c r="O2725" s="4" t="s">
        <v>51</v>
      </c>
      <c r="P2725" s="4" t="s">
        <v>124</v>
      </c>
      <c r="Q2725" s="4" t="s">
        <v>4379</v>
      </c>
      <c r="R2725" s="9">
        <v>110.228971193416</v>
      </c>
      <c r="S2725" s="7">
        <v>5.0</v>
      </c>
      <c r="T2725" s="7">
        <v>0.0</v>
      </c>
      <c r="U2725" s="7">
        <v>52.9099061728395</v>
      </c>
      <c r="V2725" s="10" t="str">
        <f t="shared" si="1"/>
        <v>2017-01</v>
      </c>
    </row>
    <row r="2726">
      <c r="A2726" s="7">
        <v>2725.0</v>
      </c>
      <c r="B2726" s="4" t="s">
        <v>5887</v>
      </c>
      <c r="C2726" s="8">
        <v>42764.0</v>
      </c>
      <c r="D2726" s="8">
        <v>42766.0</v>
      </c>
      <c r="E2726" s="4" t="s">
        <v>98</v>
      </c>
      <c r="F2726" s="4" t="s">
        <v>5830</v>
      </c>
      <c r="G2726" s="4" t="s">
        <v>5831</v>
      </c>
      <c r="H2726" s="4" t="s">
        <v>46</v>
      </c>
      <c r="I2726" s="4" t="s">
        <v>30</v>
      </c>
      <c r="J2726" s="4" t="s">
        <v>5343</v>
      </c>
      <c r="K2726" s="4" t="s">
        <v>3449</v>
      </c>
      <c r="L2726" s="7">
        <v>52302.0</v>
      </c>
      <c r="M2726" s="4" t="s">
        <v>59</v>
      </c>
      <c r="N2726" s="4" t="s">
        <v>3951</v>
      </c>
      <c r="O2726" s="4" t="s">
        <v>51</v>
      </c>
      <c r="P2726" s="4" t="s">
        <v>52</v>
      </c>
      <c r="Q2726" s="4" t="s">
        <v>3952</v>
      </c>
      <c r="R2726" s="9">
        <v>15.665646090535</v>
      </c>
      <c r="S2726" s="7">
        <v>1.0</v>
      </c>
      <c r="T2726" s="7">
        <v>0.0</v>
      </c>
      <c r="U2726" s="7">
        <v>4.0730679835391</v>
      </c>
      <c r="V2726" s="10" t="str">
        <f t="shared" si="1"/>
        <v>2017-01</v>
      </c>
    </row>
    <row r="2727">
      <c r="A2727" s="7">
        <v>2726.0</v>
      </c>
      <c r="B2727" s="4" t="s">
        <v>5887</v>
      </c>
      <c r="C2727" s="8">
        <v>42764.0</v>
      </c>
      <c r="D2727" s="8">
        <v>42766.0</v>
      </c>
      <c r="E2727" s="4" t="s">
        <v>98</v>
      </c>
      <c r="F2727" s="4" t="s">
        <v>5830</v>
      </c>
      <c r="G2727" s="4" t="s">
        <v>5831</v>
      </c>
      <c r="H2727" s="4" t="s">
        <v>46</v>
      </c>
      <c r="I2727" s="4" t="s">
        <v>30</v>
      </c>
      <c r="J2727" s="4" t="s">
        <v>5343</v>
      </c>
      <c r="K2727" s="4" t="s">
        <v>3449</v>
      </c>
      <c r="L2727" s="7">
        <v>52302.0</v>
      </c>
      <c r="M2727" s="4" t="s">
        <v>59</v>
      </c>
      <c r="N2727" s="4" t="s">
        <v>173</v>
      </c>
      <c r="O2727" s="4" t="s">
        <v>35</v>
      </c>
      <c r="P2727" s="4" t="s">
        <v>121</v>
      </c>
      <c r="Q2727" s="4" t="s">
        <v>174</v>
      </c>
      <c r="R2727" s="9">
        <v>17.3275061728395</v>
      </c>
      <c r="S2727" s="7">
        <v>3.0</v>
      </c>
      <c r="T2727" s="7">
        <v>0.0</v>
      </c>
      <c r="U2727" s="7">
        <v>5.37152691358025</v>
      </c>
      <c r="V2727" s="10" t="str">
        <f t="shared" si="1"/>
        <v>2017-01</v>
      </c>
    </row>
    <row r="2728">
      <c r="A2728" s="7">
        <v>2727.0</v>
      </c>
      <c r="B2728" s="4" t="s">
        <v>5888</v>
      </c>
      <c r="C2728" s="8">
        <v>42765.0</v>
      </c>
      <c r="D2728" s="8">
        <v>42771.0</v>
      </c>
      <c r="E2728" s="4" t="s">
        <v>26</v>
      </c>
      <c r="F2728" s="4" t="s">
        <v>658</v>
      </c>
      <c r="G2728" s="4" t="s">
        <v>659</v>
      </c>
      <c r="H2728" s="4" t="s">
        <v>29</v>
      </c>
      <c r="I2728" s="4" t="s">
        <v>30</v>
      </c>
      <c r="J2728" s="4" t="s">
        <v>3448</v>
      </c>
      <c r="K2728" s="4" t="s">
        <v>3449</v>
      </c>
      <c r="L2728" s="7">
        <v>50315.0</v>
      </c>
      <c r="M2728" s="4" t="s">
        <v>59</v>
      </c>
      <c r="N2728" s="4" t="s">
        <v>1032</v>
      </c>
      <c r="O2728" s="4" t="s">
        <v>51</v>
      </c>
      <c r="P2728" s="4" t="s">
        <v>76</v>
      </c>
      <c r="Q2728" s="4" t="s">
        <v>1033</v>
      </c>
      <c r="R2728" s="9">
        <v>21.2514403292181</v>
      </c>
      <c r="S2728" s="7">
        <v>2.0</v>
      </c>
      <c r="T2728" s="7">
        <v>0.0</v>
      </c>
      <c r="U2728" s="7">
        <v>10.6257201646091</v>
      </c>
      <c r="V2728" s="10" t="str">
        <f t="shared" si="1"/>
        <v>2017-01</v>
      </c>
    </row>
    <row r="2729">
      <c r="A2729" s="7">
        <v>2728.0</v>
      </c>
      <c r="B2729" s="4" t="s">
        <v>5888</v>
      </c>
      <c r="C2729" s="8">
        <v>42765.0</v>
      </c>
      <c r="D2729" s="8">
        <v>42771.0</v>
      </c>
      <c r="E2729" s="4" t="s">
        <v>26</v>
      </c>
      <c r="F2729" s="4" t="s">
        <v>658</v>
      </c>
      <c r="G2729" s="4" t="s">
        <v>659</v>
      </c>
      <c r="H2729" s="4" t="s">
        <v>29</v>
      </c>
      <c r="I2729" s="4" t="s">
        <v>30</v>
      </c>
      <c r="J2729" s="4" t="s">
        <v>3448</v>
      </c>
      <c r="K2729" s="4" t="s">
        <v>3449</v>
      </c>
      <c r="L2729" s="7">
        <v>50315.0</v>
      </c>
      <c r="M2729" s="4" t="s">
        <v>59</v>
      </c>
      <c r="N2729" s="4" t="s">
        <v>1784</v>
      </c>
      <c r="O2729" s="4" t="s">
        <v>39</v>
      </c>
      <c r="P2729" s="4" t="s">
        <v>40</v>
      </c>
      <c r="Q2729" s="4" t="s">
        <v>1785</v>
      </c>
      <c r="R2729" s="9">
        <v>240.648148148148</v>
      </c>
      <c r="S2729" s="7">
        <v>3.0</v>
      </c>
      <c r="T2729" s="7">
        <v>0.0</v>
      </c>
      <c r="U2729" s="7">
        <v>60.162037037037</v>
      </c>
      <c r="V2729" s="10" t="str">
        <f t="shared" si="1"/>
        <v>2017-01</v>
      </c>
    </row>
    <row r="2730">
      <c r="A2730" s="7">
        <v>2729.0</v>
      </c>
      <c r="B2730" s="4" t="s">
        <v>5888</v>
      </c>
      <c r="C2730" s="8">
        <v>42765.0</v>
      </c>
      <c r="D2730" s="8">
        <v>42771.0</v>
      </c>
      <c r="E2730" s="4" t="s">
        <v>26</v>
      </c>
      <c r="F2730" s="4" t="s">
        <v>658</v>
      </c>
      <c r="G2730" s="4" t="s">
        <v>659</v>
      </c>
      <c r="H2730" s="4" t="s">
        <v>29</v>
      </c>
      <c r="I2730" s="4" t="s">
        <v>30</v>
      </c>
      <c r="J2730" s="4" t="s">
        <v>3448</v>
      </c>
      <c r="K2730" s="4" t="s">
        <v>3449</v>
      </c>
      <c r="L2730" s="7">
        <v>50315.0</v>
      </c>
      <c r="M2730" s="4" t="s">
        <v>59</v>
      </c>
      <c r="N2730" s="4" t="s">
        <v>2102</v>
      </c>
      <c r="O2730" s="4" t="s">
        <v>51</v>
      </c>
      <c r="P2730" s="4" t="s">
        <v>76</v>
      </c>
      <c r="Q2730" s="4" t="s">
        <v>2103</v>
      </c>
      <c r="R2730" s="9">
        <v>37.6085390946502</v>
      </c>
      <c r="S2730" s="7">
        <v>5.0</v>
      </c>
      <c r="T2730" s="7">
        <v>0.0</v>
      </c>
      <c r="U2730" s="7">
        <v>18.8042695473251</v>
      </c>
      <c r="V2730" s="10" t="str">
        <f t="shared" si="1"/>
        <v>2017-01</v>
      </c>
    </row>
    <row r="2731">
      <c r="A2731" s="7">
        <v>2730.0</v>
      </c>
      <c r="B2731" s="4" t="s">
        <v>5888</v>
      </c>
      <c r="C2731" s="8">
        <v>42765.0</v>
      </c>
      <c r="D2731" s="8">
        <v>42771.0</v>
      </c>
      <c r="E2731" s="4" t="s">
        <v>26</v>
      </c>
      <c r="F2731" s="4" t="s">
        <v>658</v>
      </c>
      <c r="G2731" s="4" t="s">
        <v>659</v>
      </c>
      <c r="H2731" s="4" t="s">
        <v>29</v>
      </c>
      <c r="I2731" s="4" t="s">
        <v>30</v>
      </c>
      <c r="J2731" s="4" t="s">
        <v>3448</v>
      </c>
      <c r="K2731" s="4" t="s">
        <v>3449</v>
      </c>
      <c r="L2731" s="7">
        <v>50315.0</v>
      </c>
      <c r="M2731" s="4" t="s">
        <v>59</v>
      </c>
      <c r="N2731" s="4" t="s">
        <v>2589</v>
      </c>
      <c r="O2731" s="4" t="s">
        <v>51</v>
      </c>
      <c r="P2731" s="4" t="s">
        <v>76</v>
      </c>
      <c r="Q2731" s="4" t="s">
        <v>2590</v>
      </c>
      <c r="R2731" s="9">
        <v>8.96327160493827</v>
      </c>
      <c r="S2731" s="7">
        <v>1.0</v>
      </c>
      <c r="T2731" s="7">
        <v>0.0</v>
      </c>
      <c r="U2731" s="7">
        <v>4.03347222222222</v>
      </c>
      <c r="V2731" s="10" t="str">
        <f t="shared" si="1"/>
        <v>2017-01</v>
      </c>
    </row>
    <row r="2732">
      <c r="A2732" s="7">
        <v>2731.0</v>
      </c>
      <c r="B2732" s="4" t="s">
        <v>5888</v>
      </c>
      <c r="C2732" s="8">
        <v>42765.0</v>
      </c>
      <c r="D2732" s="8">
        <v>42771.0</v>
      </c>
      <c r="E2732" s="4" t="s">
        <v>26</v>
      </c>
      <c r="F2732" s="4" t="s">
        <v>658</v>
      </c>
      <c r="G2732" s="4" t="s">
        <v>659</v>
      </c>
      <c r="H2732" s="4" t="s">
        <v>29</v>
      </c>
      <c r="I2732" s="4" t="s">
        <v>30</v>
      </c>
      <c r="J2732" s="4" t="s">
        <v>3448</v>
      </c>
      <c r="K2732" s="4" t="s">
        <v>3449</v>
      </c>
      <c r="L2732" s="7">
        <v>50315.0</v>
      </c>
      <c r="M2732" s="4" t="s">
        <v>59</v>
      </c>
      <c r="N2732" s="4" t="s">
        <v>5889</v>
      </c>
      <c r="O2732" s="4" t="s">
        <v>51</v>
      </c>
      <c r="P2732" s="4" t="s">
        <v>93</v>
      </c>
      <c r="Q2732" s="4" t="s">
        <v>5890</v>
      </c>
      <c r="R2732" s="9">
        <v>46.8508230452675</v>
      </c>
      <c r="S2732" s="7">
        <v>2.0</v>
      </c>
      <c r="T2732" s="7">
        <v>0.0</v>
      </c>
      <c r="U2732" s="7">
        <v>12.6497222222222</v>
      </c>
      <c r="V2732" s="10" t="str">
        <f t="shared" si="1"/>
        <v>2017-01</v>
      </c>
    </row>
    <row r="2733">
      <c r="A2733" s="7">
        <v>2732.0</v>
      </c>
      <c r="B2733" s="4" t="s">
        <v>5888</v>
      </c>
      <c r="C2733" s="8">
        <v>42765.0</v>
      </c>
      <c r="D2733" s="8">
        <v>42771.0</v>
      </c>
      <c r="E2733" s="4" t="s">
        <v>26</v>
      </c>
      <c r="F2733" s="4" t="s">
        <v>658</v>
      </c>
      <c r="G2733" s="4" t="s">
        <v>659</v>
      </c>
      <c r="H2733" s="4" t="s">
        <v>29</v>
      </c>
      <c r="I2733" s="4" t="s">
        <v>30</v>
      </c>
      <c r="J2733" s="4" t="s">
        <v>3448</v>
      </c>
      <c r="K2733" s="4" t="s">
        <v>3449</v>
      </c>
      <c r="L2733" s="7">
        <v>50315.0</v>
      </c>
      <c r="M2733" s="4" t="s">
        <v>59</v>
      </c>
      <c r="N2733" s="4" t="s">
        <v>1434</v>
      </c>
      <c r="O2733" s="4" t="s">
        <v>35</v>
      </c>
      <c r="P2733" s="4" t="s">
        <v>121</v>
      </c>
      <c r="Q2733" s="4" t="s">
        <v>1435</v>
      </c>
      <c r="R2733" s="9">
        <v>40.2010288065844</v>
      </c>
      <c r="S2733" s="7">
        <v>7.0</v>
      </c>
      <c r="T2733" s="7">
        <v>0.0</v>
      </c>
      <c r="U2733" s="7">
        <v>16.8844320987654</v>
      </c>
      <c r="V2733" s="10" t="str">
        <f t="shared" si="1"/>
        <v>2017-01</v>
      </c>
    </row>
    <row r="2734">
      <c r="A2734" s="7">
        <v>2733.0</v>
      </c>
      <c r="B2734" s="4" t="s">
        <v>5891</v>
      </c>
      <c r="C2734" s="8">
        <v>42765.0</v>
      </c>
      <c r="D2734" s="8">
        <v>42765.0</v>
      </c>
      <c r="E2734" s="4" t="s">
        <v>212</v>
      </c>
      <c r="F2734" s="4" t="s">
        <v>1728</v>
      </c>
      <c r="G2734" s="4" t="s">
        <v>1729</v>
      </c>
      <c r="H2734" s="4" t="s">
        <v>46</v>
      </c>
      <c r="I2734" s="4" t="s">
        <v>30</v>
      </c>
      <c r="J2734" s="4" t="s">
        <v>362</v>
      </c>
      <c r="K2734" s="4" t="s">
        <v>48</v>
      </c>
      <c r="L2734" s="7">
        <v>94109.0</v>
      </c>
      <c r="M2734" s="4" t="s">
        <v>49</v>
      </c>
      <c r="N2734" s="4" t="s">
        <v>5892</v>
      </c>
      <c r="O2734" s="4" t="s">
        <v>51</v>
      </c>
      <c r="P2734" s="4" t="s">
        <v>52</v>
      </c>
      <c r="Q2734" s="4" t="s">
        <v>5893</v>
      </c>
      <c r="R2734" s="9">
        <v>129.3</v>
      </c>
      <c r="S2734" s="7">
        <v>2.0</v>
      </c>
      <c r="T2734" s="7">
        <v>0.0</v>
      </c>
      <c r="U2734" s="7">
        <v>6.465</v>
      </c>
      <c r="V2734" s="10" t="str">
        <f t="shared" si="1"/>
        <v>2017-01</v>
      </c>
    </row>
    <row r="2735">
      <c r="A2735" s="7">
        <v>2734.0</v>
      </c>
      <c r="B2735" s="4" t="s">
        <v>5894</v>
      </c>
      <c r="C2735" s="8">
        <v>42765.0</v>
      </c>
      <c r="D2735" s="8">
        <v>42772.0</v>
      </c>
      <c r="E2735" s="4" t="s">
        <v>26</v>
      </c>
      <c r="F2735" s="4" t="s">
        <v>1427</v>
      </c>
      <c r="G2735" s="4" t="s">
        <v>1428</v>
      </c>
      <c r="H2735" s="4" t="s">
        <v>112</v>
      </c>
      <c r="I2735" s="4" t="s">
        <v>30</v>
      </c>
      <c r="J2735" s="4" t="s">
        <v>362</v>
      </c>
      <c r="K2735" s="4" t="s">
        <v>48</v>
      </c>
      <c r="L2735" s="7">
        <v>94110.0</v>
      </c>
      <c r="M2735" s="4" t="s">
        <v>49</v>
      </c>
      <c r="N2735" s="4" t="s">
        <v>4035</v>
      </c>
      <c r="O2735" s="4" t="s">
        <v>51</v>
      </c>
      <c r="P2735" s="4" t="s">
        <v>93</v>
      </c>
      <c r="Q2735" s="4" t="s">
        <v>4036</v>
      </c>
      <c r="R2735" s="9">
        <v>12.74</v>
      </c>
      <c r="S2735" s="7">
        <v>7.0</v>
      </c>
      <c r="T2735" s="7">
        <v>0.0</v>
      </c>
      <c r="U2735" s="7">
        <v>5.733</v>
      </c>
      <c r="V2735" s="10" t="str">
        <f t="shared" si="1"/>
        <v>2017-01</v>
      </c>
    </row>
    <row r="2736">
      <c r="A2736" s="7">
        <v>2735.0</v>
      </c>
      <c r="B2736" s="4" t="s">
        <v>5894</v>
      </c>
      <c r="C2736" s="8">
        <v>42765.0</v>
      </c>
      <c r="D2736" s="8">
        <v>42772.0</v>
      </c>
      <c r="E2736" s="4" t="s">
        <v>26</v>
      </c>
      <c r="F2736" s="4" t="s">
        <v>1427</v>
      </c>
      <c r="G2736" s="4" t="s">
        <v>1428</v>
      </c>
      <c r="H2736" s="4" t="s">
        <v>112</v>
      </c>
      <c r="I2736" s="4" t="s">
        <v>30</v>
      </c>
      <c r="J2736" s="4" t="s">
        <v>362</v>
      </c>
      <c r="K2736" s="4" t="s">
        <v>48</v>
      </c>
      <c r="L2736" s="7">
        <v>94110.0</v>
      </c>
      <c r="M2736" s="4" t="s">
        <v>49</v>
      </c>
      <c r="N2736" s="4" t="s">
        <v>4918</v>
      </c>
      <c r="O2736" s="4" t="s">
        <v>51</v>
      </c>
      <c r="P2736" s="4" t="s">
        <v>93</v>
      </c>
      <c r="Q2736" s="4" t="s">
        <v>4919</v>
      </c>
      <c r="R2736" s="9">
        <v>8.82</v>
      </c>
      <c r="S2736" s="7">
        <v>3.0</v>
      </c>
      <c r="T2736" s="7">
        <v>0.0</v>
      </c>
      <c r="U2736" s="7">
        <v>2.3814</v>
      </c>
      <c r="V2736" s="10" t="str">
        <f t="shared" si="1"/>
        <v>2017-01</v>
      </c>
    </row>
    <row r="2737">
      <c r="A2737" s="7">
        <v>2736.0</v>
      </c>
      <c r="B2737" s="4" t="s">
        <v>5894</v>
      </c>
      <c r="C2737" s="8">
        <v>42765.0</v>
      </c>
      <c r="D2737" s="8">
        <v>42772.0</v>
      </c>
      <c r="E2737" s="4" t="s">
        <v>26</v>
      </c>
      <c r="F2737" s="4" t="s">
        <v>1427</v>
      </c>
      <c r="G2737" s="4" t="s">
        <v>1428</v>
      </c>
      <c r="H2737" s="4" t="s">
        <v>112</v>
      </c>
      <c r="I2737" s="4" t="s">
        <v>30</v>
      </c>
      <c r="J2737" s="4" t="s">
        <v>362</v>
      </c>
      <c r="K2737" s="4" t="s">
        <v>48</v>
      </c>
      <c r="L2737" s="7">
        <v>94110.0</v>
      </c>
      <c r="M2737" s="4" t="s">
        <v>49</v>
      </c>
      <c r="N2737" s="4" t="s">
        <v>1077</v>
      </c>
      <c r="O2737" s="4" t="s">
        <v>35</v>
      </c>
      <c r="P2737" s="4" t="s">
        <v>263</v>
      </c>
      <c r="Q2737" s="4" t="s">
        <v>1078</v>
      </c>
      <c r="R2737" s="9">
        <v>120.784</v>
      </c>
      <c r="S2737" s="7">
        <v>1.0</v>
      </c>
      <c r="T2737" s="7">
        <v>0.2</v>
      </c>
      <c r="U2737" s="7">
        <v>-13.5882</v>
      </c>
      <c r="V2737" s="10" t="str">
        <f t="shared" si="1"/>
        <v>2017-01</v>
      </c>
    </row>
    <row r="2738">
      <c r="A2738" s="7">
        <v>2737.0</v>
      </c>
      <c r="B2738" s="4" t="s">
        <v>5895</v>
      </c>
      <c r="C2738" s="8">
        <v>42765.0</v>
      </c>
      <c r="D2738" s="8">
        <v>42770.0</v>
      </c>
      <c r="E2738" s="4" t="s">
        <v>26</v>
      </c>
      <c r="F2738" s="4" t="s">
        <v>4423</v>
      </c>
      <c r="G2738" s="4" t="s">
        <v>4424</v>
      </c>
      <c r="H2738" s="4" t="s">
        <v>46</v>
      </c>
      <c r="I2738" s="4" t="s">
        <v>30</v>
      </c>
      <c r="J2738" s="4" t="s">
        <v>805</v>
      </c>
      <c r="K2738" s="4" t="s">
        <v>102</v>
      </c>
      <c r="L2738" s="7">
        <v>33142.0</v>
      </c>
      <c r="M2738" s="4" t="s">
        <v>83</v>
      </c>
      <c r="N2738" s="4" t="s">
        <v>5896</v>
      </c>
      <c r="O2738" s="4" t="s">
        <v>35</v>
      </c>
      <c r="P2738" s="4" t="s">
        <v>263</v>
      </c>
      <c r="Q2738" s="4" t="s">
        <v>5897</v>
      </c>
      <c r="R2738" s="9">
        <v>295.254488919771</v>
      </c>
      <c r="S2738" s="7">
        <v>4.0</v>
      </c>
      <c r="T2738" s="7">
        <v>0.2</v>
      </c>
      <c r="U2738" s="7">
        <v>-47.9788544494628</v>
      </c>
      <c r="V2738" s="10" t="str">
        <f t="shared" si="1"/>
        <v>2017-01</v>
      </c>
    </row>
    <row r="2739">
      <c r="A2739" s="7">
        <v>2738.0</v>
      </c>
      <c r="B2739" s="4" t="s">
        <v>5898</v>
      </c>
      <c r="C2739" s="8">
        <v>42765.0</v>
      </c>
      <c r="D2739" s="8">
        <v>42772.0</v>
      </c>
      <c r="E2739" s="4" t="s">
        <v>26</v>
      </c>
      <c r="F2739" s="4" t="s">
        <v>2520</v>
      </c>
      <c r="G2739" s="4" t="s">
        <v>2521</v>
      </c>
      <c r="H2739" s="4" t="s">
        <v>46</v>
      </c>
      <c r="I2739" s="4" t="s">
        <v>30</v>
      </c>
      <c r="J2739" s="4" t="s">
        <v>1721</v>
      </c>
      <c r="K2739" s="4" t="s">
        <v>385</v>
      </c>
      <c r="L2739" s="7">
        <v>60505.0</v>
      </c>
      <c r="M2739" s="4" t="s">
        <v>59</v>
      </c>
      <c r="N2739" s="4" t="s">
        <v>5899</v>
      </c>
      <c r="O2739" s="4" t="s">
        <v>35</v>
      </c>
      <c r="P2739" s="4" t="s">
        <v>73</v>
      </c>
      <c r="Q2739" s="4" t="s">
        <v>5900</v>
      </c>
      <c r="R2739" s="9">
        <v>80.6520061728395</v>
      </c>
      <c r="S2739" s="7">
        <v>1.0</v>
      </c>
      <c r="T2739" s="7">
        <v>0.5</v>
      </c>
      <c r="U2739" s="7">
        <v>-54.8433641975309</v>
      </c>
      <c r="V2739" s="10" t="str">
        <f t="shared" si="1"/>
        <v>2017-01</v>
      </c>
    </row>
    <row r="2740">
      <c r="A2740" s="7">
        <v>2739.0</v>
      </c>
      <c r="B2740" s="4" t="s">
        <v>5898</v>
      </c>
      <c r="C2740" s="8">
        <v>42765.0</v>
      </c>
      <c r="D2740" s="8">
        <v>42772.0</v>
      </c>
      <c r="E2740" s="4" t="s">
        <v>26</v>
      </c>
      <c r="F2740" s="4" t="s">
        <v>2520</v>
      </c>
      <c r="G2740" s="4" t="s">
        <v>2521</v>
      </c>
      <c r="H2740" s="4" t="s">
        <v>46</v>
      </c>
      <c r="I2740" s="4" t="s">
        <v>30</v>
      </c>
      <c r="J2740" s="4" t="s">
        <v>1721</v>
      </c>
      <c r="K2740" s="4" t="s">
        <v>385</v>
      </c>
      <c r="L2740" s="7">
        <v>60505.0</v>
      </c>
      <c r="M2740" s="4" t="s">
        <v>59</v>
      </c>
      <c r="N2740" s="4" t="s">
        <v>5034</v>
      </c>
      <c r="O2740" s="4" t="s">
        <v>51</v>
      </c>
      <c r="P2740" s="4" t="s">
        <v>635</v>
      </c>
      <c r="Q2740" s="4" t="s">
        <v>5035</v>
      </c>
      <c r="R2740" s="9">
        <v>36.8296296296296</v>
      </c>
      <c r="S2740" s="7">
        <v>4.0</v>
      </c>
      <c r="T2740" s="7">
        <v>0.2</v>
      </c>
      <c r="U2740" s="7">
        <v>3.22259259259259</v>
      </c>
      <c r="V2740" s="10" t="str">
        <f t="shared" si="1"/>
        <v>2017-01</v>
      </c>
    </row>
    <row r="2741">
      <c r="A2741" s="7">
        <v>2740.0</v>
      </c>
      <c r="B2741" s="4" t="s">
        <v>5898</v>
      </c>
      <c r="C2741" s="8">
        <v>42765.0</v>
      </c>
      <c r="D2741" s="8">
        <v>42772.0</v>
      </c>
      <c r="E2741" s="4" t="s">
        <v>26</v>
      </c>
      <c r="F2741" s="4" t="s">
        <v>2520</v>
      </c>
      <c r="G2741" s="4" t="s">
        <v>2521</v>
      </c>
      <c r="H2741" s="4" t="s">
        <v>46</v>
      </c>
      <c r="I2741" s="4" t="s">
        <v>30</v>
      </c>
      <c r="J2741" s="4" t="s">
        <v>1721</v>
      </c>
      <c r="K2741" s="4" t="s">
        <v>385</v>
      </c>
      <c r="L2741" s="7">
        <v>60505.0</v>
      </c>
      <c r="M2741" s="4" t="s">
        <v>59</v>
      </c>
      <c r="N2741" s="4" t="s">
        <v>4367</v>
      </c>
      <c r="O2741" s="4" t="s">
        <v>39</v>
      </c>
      <c r="P2741" s="4" t="s">
        <v>40</v>
      </c>
      <c r="Q2741" s="4" t="s">
        <v>4368</v>
      </c>
      <c r="R2741" s="9">
        <v>2328.7858436214</v>
      </c>
      <c r="S2741" s="7">
        <v>4.0</v>
      </c>
      <c r="T2741" s="7">
        <v>0.2</v>
      </c>
      <c r="U2741" s="7">
        <v>291.098230452675</v>
      </c>
      <c r="V2741" s="10" t="str">
        <f t="shared" si="1"/>
        <v>2017-01</v>
      </c>
    </row>
    <row r="2742">
      <c r="A2742" s="7">
        <v>2741.0</v>
      </c>
      <c r="B2742" s="4" t="s">
        <v>5898</v>
      </c>
      <c r="C2742" s="8">
        <v>42765.0</v>
      </c>
      <c r="D2742" s="8">
        <v>42772.0</v>
      </c>
      <c r="E2742" s="4" t="s">
        <v>26</v>
      </c>
      <c r="F2742" s="4" t="s">
        <v>2520</v>
      </c>
      <c r="G2742" s="4" t="s">
        <v>2521</v>
      </c>
      <c r="H2742" s="4" t="s">
        <v>46</v>
      </c>
      <c r="I2742" s="4" t="s">
        <v>30</v>
      </c>
      <c r="J2742" s="4" t="s">
        <v>1721</v>
      </c>
      <c r="K2742" s="4" t="s">
        <v>385</v>
      </c>
      <c r="L2742" s="7">
        <v>60505.0</v>
      </c>
      <c r="M2742" s="4" t="s">
        <v>59</v>
      </c>
      <c r="N2742" s="4" t="s">
        <v>5901</v>
      </c>
      <c r="O2742" s="4" t="s">
        <v>51</v>
      </c>
      <c r="P2742" s="4" t="s">
        <v>93</v>
      </c>
      <c r="Q2742" s="4" t="s">
        <v>5902</v>
      </c>
      <c r="R2742" s="9">
        <v>10.8628806584362</v>
      </c>
      <c r="S2742" s="7">
        <v>2.0</v>
      </c>
      <c r="T2742" s="7">
        <v>0.2</v>
      </c>
      <c r="U2742" s="7">
        <v>3.66622222222222</v>
      </c>
      <c r="V2742" s="10" t="str">
        <f t="shared" si="1"/>
        <v>2017-01</v>
      </c>
    </row>
    <row r="2743">
      <c r="A2743" s="7">
        <v>2742.0</v>
      </c>
      <c r="B2743" s="4" t="s">
        <v>5903</v>
      </c>
      <c r="C2743" s="8">
        <v>42765.0</v>
      </c>
      <c r="D2743" s="8">
        <v>42768.0</v>
      </c>
      <c r="E2743" s="4" t="s">
        <v>43</v>
      </c>
      <c r="F2743" s="4" t="s">
        <v>3771</v>
      </c>
      <c r="G2743" s="4" t="s">
        <v>3772</v>
      </c>
      <c r="H2743" s="4" t="s">
        <v>112</v>
      </c>
      <c r="I2743" s="4" t="s">
        <v>30</v>
      </c>
      <c r="J2743" s="4" t="s">
        <v>163</v>
      </c>
      <c r="K2743" s="4" t="s">
        <v>164</v>
      </c>
      <c r="L2743" s="7">
        <v>98105.0</v>
      </c>
      <c r="M2743" s="4" t="s">
        <v>49</v>
      </c>
      <c r="N2743" s="4" t="s">
        <v>3394</v>
      </c>
      <c r="O2743" s="4" t="s">
        <v>39</v>
      </c>
      <c r="P2743" s="4" t="s">
        <v>40</v>
      </c>
      <c r="Q2743" s="4" t="s">
        <v>3395</v>
      </c>
      <c r="R2743" s="9">
        <v>604.768</v>
      </c>
      <c r="S2743" s="7">
        <v>4.0</v>
      </c>
      <c r="T2743" s="7">
        <v>0.2</v>
      </c>
      <c r="U2743" s="7">
        <v>60.4768</v>
      </c>
      <c r="V2743" s="10" t="str">
        <f t="shared" si="1"/>
        <v>2017-01</v>
      </c>
    </row>
    <row r="2744">
      <c r="A2744" s="7">
        <v>2743.0</v>
      </c>
      <c r="B2744" s="4" t="s">
        <v>5904</v>
      </c>
      <c r="C2744" s="8">
        <v>42768.0</v>
      </c>
      <c r="D2744" s="8">
        <v>42771.0</v>
      </c>
      <c r="E2744" s="4" t="s">
        <v>43</v>
      </c>
      <c r="F2744" s="4" t="s">
        <v>3410</v>
      </c>
      <c r="G2744" s="4" t="s">
        <v>3411</v>
      </c>
      <c r="H2744" s="4" t="s">
        <v>29</v>
      </c>
      <c r="I2744" s="4" t="s">
        <v>30</v>
      </c>
      <c r="J2744" s="4" t="s">
        <v>188</v>
      </c>
      <c r="K2744" s="4" t="s">
        <v>157</v>
      </c>
      <c r="L2744" s="7">
        <v>43229.0</v>
      </c>
      <c r="M2744" s="4" t="s">
        <v>33</v>
      </c>
      <c r="N2744" s="4" t="s">
        <v>2416</v>
      </c>
      <c r="O2744" s="4" t="s">
        <v>39</v>
      </c>
      <c r="P2744" s="4" t="s">
        <v>40</v>
      </c>
      <c r="Q2744" s="4" t="s">
        <v>2417</v>
      </c>
      <c r="R2744" s="9">
        <v>69.7922469135803</v>
      </c>
      <c r="S2744" s="7">
        <v>5.0</v>
      </c>
      <c r="T2744" s="7">
        <v>0.4</v>
      </c>
      <c r="U2744" s="7">
        <v>-13.9584493827161</v>
      </c>
      <c r="V2744" s="10" t="str">
        <f t="shared" si="1"/>
        <v>2017-02</v>
      </c>
    </row>
    <row r="2745">
      <c r="A2745" s="7">
        <v>2744.0</v>
      </c>
      <c r="B2745" s="4" t="s">
        <v>5904</v>
      </c>
      <c r="C2745" s="8">
        <v>42768.0</v>
      </c>
      <c r="D2745" s="8">
        <v>42771.0</v>
      </c>
      <c r="E2745" s="4" t="s">
        <v>43</v>
      </c>
      <c r="F2745" s="4" t="s">
        <v>3410</v>
      </c>
      <c r="G2745" s="4" t="s">
        <v>3411</v>
      </c>
      <c r="H2745" s="4" t="s">
        <v>29</v>
      </c>
      <c r="I2745" s="4" t="s">
        <v>30</v>
      </c>
      <c r="J2745" s="4" t="s">
        <v>188</v>
      </c>
      <c r="K2745" s="4" t="s">
        <v>157</v>
      </c>
      <c r="L2745" s="7">
        <v>43229.0</v>
      </c>
      <c r="M2745" s="4" t="s">
        <v>33</v>
      </c>
      <c r="N2745" s="4" t="s">
        <v>1662</v>
      </c>
      <c r="O2745" s="4" t="s">
        <v>51</v>
      </c>
      <c r="P2745" s="4" t="s">
        <v>124</v>
      </c>
      <c r="Q2745" s="4" t="s">
        <v>4546</v>
      </c>
      <c r="R2745" s="9">
        <v>91.1290995884774</v>
      </c>
      <c r="S2745" s="7">
        <v>2.0</v>
      </c>
      <c r="T2745" s="7">
        <v>0.2</v>
      </c>
      <c r="U2745" s="7">
        <v>34.173412345679</v>
      </c>
      <c r="V2745" s="10" t="str">
        <f t="shared" si="1"/>
        <v>2017-02</v>
      </c>
    </row>
    <row r="2746">
      <c r="A2746" s="7">
        <v>2745.0</v>
      </c>
      <c r="B2746" s="4" t="s">
        <v>5904</v>
      </c>
      <c r="C2746" s="8">
        <v>42768.0</v>
      </c>
      <c r="D2746" s="8">
        <v>42771.0</v>
      </c>
      <c r="E2746" s="4" t="s">
        <v>43</v>
      </c>
      <c r="F2746" s="4" t="s">
        <v>3410</v>
      </c>
      <c r="G2746" s="4" t="s">
        <v>3411</v>
      </c>
      <c r="H2746" s="4" t="s">
        <v>29</v>
      </c>
      <c r="I2746" s="4" t="s">
        <v>30</v>
      </c>
      <c r="J2746" s="4" t="s">
        <v>188</v>
      </c>
      <c r="K2746" s="4" t="s">
        <v>157</v>
      </c>
      <c r="L2746" s="7">
        <v>43229.0</v>
      </c>
      <c r="M2746" s="4" t="s">
        <v>33</v>
      </c>
      <c r="N2746" s="4" t="s">
        <v>3748</v>
      </c>
      <c r="O2746" s="4" t="s">
        <v>51</v>
      </c>
      <c r="P2746" s="4" t="s">
        <v>272</v>
      </c>
      <c r="Q2746" s="4" t="s">
        <v>722</v>
      </c>
      <c r="R2746" s="9">
        <v>24.9701925925926</v>
      </c>
      <c r="S2746" s="7">
        <v>9.0</v>
      </c>
      <c r="T2746" s="7">
        <v>0.2</v>
      </c>
      <c r="U2746" s="7">
        <v>8.11531259259259</v>
      </c>
      <c r="V2746" s="10" t="str">
        <f t="shared" si="1"/>
        <v>2017-02</v>
      </c>
    </row>
    <row r="2747">
      <c r="A2747" s="7">
        <v>2746.0</v>
      </c>
      <c r="B2747" s="4" t="s">
        <v>5905</v>
      </c>
      <c r="C2747" s="8">
        <v>42768.0</v>
      </c>
      <c r="D2747" s="8">
        <v>42773.0</v>
      </c>
      <c r="E2747" s="4" t="s">
        <v>26</v>
      </c>
      <c r="F2747" s="4" t="s">
        <v>1811</v>
      </c>
      <c r="G2747" s="4" t="s">
        <v>1812</v>
      </c>
      <c r="H2747" s="4" t="s">
        <v>46</v>
      </c>
      <c r="I2747" s="4" t="s">
        <v>30</v>
      </c>
      <c r="J2747" s="4" t="s">
        <v>47</v>
      </c>
      <c r="K2747" s="4" t="s">
        <v>48</v>
      </c>
      <c r="L2747" s="7">
        <v>90045.0</v>
      </c>
      <c r="M2747" s="4" t="s">
        <v>49</v>
      </c>
      <c r="N2747" s="4" t="s">
        <v>2979</v>
      </c>
      <c r="O2747" s="4" t="s">
        <v>35</v>
      </c>
      <c r="P2747" s="4" t="s">
        <v>121</v>
      </c>
      <c r="Q2747" s="4" t="s">
        <v>2980</v>
      </c>
      <c r="R2747" s="9">
        <v>86.26</v>
      </c>
      <c r="S2747" s="7">
        <v>2.0</v>
      </c>
      <c r="T2747" s="7">
        <v>0.0</v>
      </c>
      <c r="U2747" s="7">
        <v>29.3284</v>
      </c>
      <c r="V2747" s="10" t="str">
        <f t="shared" si="1"/>
        <v>2017-02</v>
      </c>
    </row>
    <row r="2748">
      <c r="A2748" s="7">
        <v>2747.0</v>
      </c>
      <c r="B2748" s="4" t="s">
        <v>5905</v>
      </c>
      <c r="C2748" s="8">
        <v>42768.0</v>
      </c>
      <c r="D2748" s="8">
        <v>42773.0</v>
      </c>
      <c r="E2748" s="4" t="s">
        <v>26</v>
      </c>
      <c r="F2748" s="4" t="s">
        <v>1811</v>
      </c>
      <c r="G2748" s="4" t="s">
        <v>1812</v>
      </c>
      <c r="H2748" s="4" t="s">
        <v>46</v>
      </c>
      <c r="I2748" s="4" t="s">
        <v>30</v>
      </c>
      <c r="J2748" s="4" t="s">
        <v>47</v>
      </c>
      <c r="K2748" s="4" t="s">
        <v>48</v>
      </c>
      <c r="L2748" s="7">
        <v>90045.0</v>
      </c>
      <c r="M2748" s="4" t="s">
        <v>49</v>
      </c>
      <c r="N2748" s="4" t="s">
        <v>5906</v>
      </c>
      <c r="O2748" s="4" t="s">
        <v>51</v>
      </c>
      <c r="P2748" s="4" t="s">
        <v>52</v>
      </c>
      <c r="Q2748" s="4" t="s">
        <v>5907</v>
      </c>
      <c r="R2748" s="9">
        <v>139.04</v>
      </c>
      <c r="S2748" s="7">
        <v>4.0</v>
      </c>
      <c r="T2748" s="7">
        <v>0.0</v>
      </c>
      <c r="U2748" s="7">
        <v>38.9312</v>
      </c>
      <c r="V2748" s="10" t="str">
        <f t="shared" si="1"/>
        <v>2017-02</v>
      </c>
    </row>
    <row r="2749">
      <c r="A2749" s="7">
        <v>2748.0</v>
      </c>
      <c r="B2749" s="4" t="s">
        <v>5905</v>
      </c>
      <c r="C2749" s="8">
        <v>42768.0</v>
      </c>
      <c r="D2749" s="8">
        <v>42773.0</v>
      </c>
      <c r="E2749" s="4" t="s">
        <v>26</v>
      </c>
      <c r="F2749" s="4" t="s">
        <v>1811</v>
      </c>
      <c r="G2749" s="4" t="s">
        <v>1812</v>
      </c>
      <c r="H2749" s="4" t="s">
        <v>46</v>
      </c>
      <c r="I2749" s="4" t="s">
        <v>30</v>
      </c>
      <c r="J2749" s="4" t="s">
        <v>47</v>
      </c>
      <c r="K2749" s="4" t="s">
        <v>48</v>
      </c>
      <c r="L2749" s="7">
        <v>90045.0</v>
      </c>
      <c r="M2749" s="4" t="s">
        <v>49</v>
      </c>
      <c r="N2749" s="4" t="s">
        <v>5463</v>
      </c>
      <c r="O2749" s="4" t="s">
        <v>51</v>
      </c>
      <c r="P2749" s="4" t="s">
        <v>283</v>
      </c>
      <c r="Q2749" s="4" t="s">
        <v>5464</v>
      </c>
      <c r="R2749" s="9">
        <v>46.8</v>
      </c>
      <c r="S2749" s="7">
        <v>4.0</v>
      </c>
      <c r="T2749" s="7">
        <v>0.0</v>
      </c>
      <c r="U2749" s="7">
        <v>16.38</v>
      </c>
      <c r="V2749" s="10" t="str">
        <f t="shared" si="1"/>
        <v>2017-02</v>
      </c>
    </row>
    <row r="2750">
      <c r="A2750" s="7">
        <v>2749.0</v>
      </c>
      <c r="B2750" s="4" t="s">
        <v>5908</v>
      </c>
      <c r="C2750" s="8">
        <v>42768.0</v>
      </c>
      <c r="D2750" s="8">
        <v>42773.0</v>
      </c>
      <c r="E2750" s="4" t="s">
        <v>26</v>
      </c>
      <c r="F2750" s="4" t="s">
        <v>68</v>
      </c>
      <c r="G2750" s="4" t="s">
        <v>69</v>
      </c>
      <c r="H2750" s="4" t="s">
        <v>29</v>
      </c>
      <c r="I2750" s="4" t="s">
        <v>30</v>
      </c>
      <c r="J2750" s="4" t="s">
        <v>261</v>
      </c>
      <c r="K2750" s="4" t="s">
        <v>48</v>
      </c>
      <c r="L2750" s="7">
        <v>92105.0</v>
      </c>
      <c r="M2750" s="4" t="s">
        <v>49</v>
      </c>
      <c r="N2750" s="4" t="s">
        <v>5909</v>
      </c>
      <c r="O2750" s="4" t="s">
        <v>35</v>
      </c>
      <c r="P2750" s="4" t="s">
        <v>121</v>
      </c>
      <c r="Q2750" s="4" t="s">
        <v>5910</v>
      </c>
      <c r="R2750" s="9">
        <v>210.58</v>
      </c>
      <c r="S2750" s="7">
        <v>2.0</v>
      </c>
      <c r="T2750" s="7">
        <v>0.0</v>
      </c>
      <c r="U2750" s="7">
        <v>12.6348</v>
      </c>
      <c r="V2750" s="10" t="str">
        <f t="shared" si="1"/>
        <v>2017-02</v>
      </c>
    </row>
    <row r="2751">
      <c r="A2751" s="7">
        <v>2750.0</v>
      </c>
      <c r="B2751" s="4" t="s">
        <v>5908</v>
      </c>
      <c r="C2751" s="8">
        <v>42768.0</v>
      </c>
      <c r="D2751" s="8">
        <v>42773.0</v>
      </c>
      <c r="E2751" s="4" t="s">
        <v>26</v>
      </c>
      <c r="F2751" s="4" t="s">
        <v>68</v>
      </c>
      <c r="G2751" s="4" t="s">
        <v>69</v>
      </c>
      <c r="H2751" s="4" t="s">
        <v>29</v>
      </c>
      <c r="I2751" s="4" t="s">
        <v>30</v>
      </c>
      <c r="J2751" s="4" t="s">
        <v>261</v>
      </c>
      <c r="K2751" s="4" t="s">
        <v>48</v>
      </c>
      <c r="L2751" s="7">
        <v>92105.0</v>
      </c>
      <c r="M2751" s="4" t="s">
        <v>49</v>
      </c>
      <c r="N2751" s="4" t="s">
        <v>2185</v>
      </c>
      <c r="O2751" s="4" t="s">
        <v>51</v>
      </c>
      <c r="P2751" s="4" t="s">
        <v>76</v>
      </c>
      <c r="Q2751" s="4" t="s">
        <v>2186</v>
      </c>
      <c r="R2751" s="9">
        <v>30.96</v>
      </c>
      <c r="S2751" s="7">
        <v>2.0</v>
      </c>
      <c r="T2751" s="7">
        <v>0.2</v>
      </c>
      <c r="U2751" s="7">
        <v>10.062</v>
      </c>
      <c r="V2751" s="10" t="str">
        <f t="shared" si="1"/>
        <v>2017-02</v>
      </c>
    </row>
    <row r="2752">
      <c r="A2752" s="7">
        <v>2751.0</v>
      </c>
      <c r="B2752" s="4" t="s">
        <v>5908</v>
      </c>
      <c r="C2752" s="8">
        <v>42768.0</v>
      </c>
      <c r="D2752" s="8">
        <v>42773.0</v>
      </c>
      <c r="E2752" s="4" t="s">
        <v>26</v>
      </c>
      <c r="F2752" s="4" t="s">
        <v>68</v>
      </c>
      <c r="G2752" s="4" t="s">
        <v>69</v>
      </c>
      <c r="H2752" s="4" t="s">
        <v>29</v>
      </c>
      <c r="I2752" s="4" t="s">
        <v>30</v>
      </c>
      <c r="J2752" s="4" t="s">
        <v>261</v>
      </c>
      <c r="K2752" s="4" t="s">
        <v>48</v>
      </c>
      <c r="L2752" s="7">
        <v>92105.0</v>
      </c>
      <c r="M2752" s="4" t="s">
        <v>49</v>
      </c>
      <c r="N2752" s="4" t="s">
        <v>5911</v>
      </c>
      <c r="O2752" s="4" t="s">
        <v>39</v>
      </c>
      <c r="P2752" s="4" t="s">
        <v>446</v>
      </c>
      <c r="Q2752" s="4" t="s">
        <v>5912</v>
      </c>
      <c r="R2752" s="9">
        <v>239.984</v>
      </c>
      <c r="S2752" s="7">
        <v>2.0</v>
      </c>
      <c r="T2752" s="7">
        <v>0.2</v>
      </c>
      <c r="U2752" s="7">
        <v>38.9974</v>
      </c>
      <c r="V2752" s="10" t="str">
        <f t="shared" si="1"/>
        <v>2017-02</v>
      </c>
    </row>
    <row r="2753">
      <c r="A2753" s="7">
        <v>2752.0</v>
      </c>
      <c r="B2753" s="4" t="s">
        <v>5913</v>
      </c>
      <c r="C2753" s="8">
        <v>42769.0</v>
      </c>
      <c r="D2753" s="8">
        <v>42774.0</v>
      </c>
      <c r="E2753" s="4" t="s">
        <v>26</v>
      </c>
      <c r="F2753" s="4" t="s">
        <v>5601</v>
      </c>
      <c r="G2753" s="4" t="s">
        <v>5602</v>
      </c>
      <c r="H2753" s="4" t="s">
        <v>46</v>
      </c>
      <c r="I2753" s="4" t="s">
        <v>30</v>
      </c>
      <c r="J2753" s="4" t="s">
        <v>2064</v>
      </c>
      <c r="K2753" s="4" t="s">
        <v>157</v>
      </c>
      <c r="L2753" s="7">
        <v>45231.0</v>
      </c>
      <c r="M2753" s="4" t="s">
        <v>33</v>
      </c>
      <c r="N2753" s="4" t="s">
        <v>3727</v>
      </c>
      <c r="O2753" s="4" t="s">
        <v>51</v>
      </c>
      <c r="P2753" s="4" t="s">
        <v>76</v>
      </c>
      <c r="Q2753" s="4" t="s">
        <v>3728</v>
      </c>
      <c r="R2753" s="9">
        <v>6.08758888888889</v>
      </c>
      <c r="S2753" s="7">
        <v>3.0</v>
      </c>
      <c r="T2753" s="7">
        <v>0.7</v>
      </c>
      <c r="U2753" s="7">
        <v>-4.87007111111111</v>
      </c>
      <c r="V2753" s="10" t="str">
        <f t="shared" si="1"/>
        <v>2017-02</v>
      </c>
    </row>
    <row r="2754">
      <c r="A2754" s="7">
        <v>2753.0</v>
      </c>
      <c r="B2754" s="4" t="s">
        <v>5913</v>
      </c>
      <c r="C2754" s="8">
        <v>42769.0</v>
      </c>
      <c r="D2754" s="8">
        <v>42774.0</v>
      </c>
      <c r="E2754" s="4" t="s">
        <v>26</v>
      </c>
      <c r="F2754" s="4" t="s">
        <v>5601</v>
      </c>
      <c r="G2754" s="4" t="s">
        <v>5602</v>
      </c>
      <c r="H2754" s="4" t="s">
        <v>46</v>
      </c>
      <c r="I2754" s="4" t="s">
        <v>30</v>
      </c>
      <c r="J2754" s="4" t="s">
        <v>2064</v>
      </c>
      <c r="K2754" s="4" t="s">
        <v>157</v>
      </c>
      <c r="L2754" s="7">
        <v>45231.0</v>
      </c>
      <c r="M2754" s="4" t="s">
        <v>33</v>
      </c>
      <c r="N2754" s="4" t="s">
        <v>2020</v>
      </c>
      <c r="O2754" s="4" t="s">
        <v>51</v>
      </c>
      <c r="P2754" s="4" t="s">
        <v>52</v>
      </c>
      <c r="Q2754" s="4" t="s">
        <v>2021</v>
      </c>
      <c r="R2754" s="9">
        <v>332.438933333333</v>
      </c>
      <c r="S2754" s="7">
        <v>2.0</v>
      </c>
      <c r="T2754" s="7">
        <v>0.2</v>
      </c>
      <c r="U2754" s="7">
        <v>41.5548666666667</v>
      </c>
      <c r="V2754" s="10" t="str">
        <f t="shared" si="1"/>
        <v>2017-02</v>
      </c>
    </row>
    <row r="2755">
      <c r="A2755" s="7">
        <v>2754.0</v>
      </c>
      <c r="B2755" s="4" t="s">
        <v>5914</v>
      </c>
      <c r="C2755" s="8">
        <v>42769.0</v>
      </c>
      <c r="D2755" s="8">
        <v>42774.0</v>
      </c>
      <c r="E2755" s="4" t="s">
        <v>26</v>
      </c>
      <c r="F2755" s="4" t="s">
        <v>4345</v>
      </c>
      <c r="G2755" s="4" t="s">
        <v>4346</v>
      </c>
      <c r="H2755" s="4" t="s">
        <v>46</v>
      </c>
      <c r="I2755" s="4" t="s">
        <v>30</v>
      </c>
      <c r="J2755" s="4" t="s">
        <v>4224</v>
      </c>
      <c r="K2755" s="4" t="s">
        <v>102</v>
      </c>
      <c r="L2755" s="7">
        <v>33024.0</v>
      </c>
      <c r="M2755" s="4" t="s">
        <v>83</v>
      </c>
      <c r="N2755" s="4" t="s">
        <v>2102</v>
      </c>
      <c r="O2755" s="4" t="s">
        <v>51</v>
      </c>
      <c r="P2755" s="4" t="s">
        <v>76</v>
      </c>
      <c r="Q2755" s="4" t="s">
        <v>2103</v>
      </c>
      <c r="R2755" s="9">
        <v>2.76345955017736</v>
      </c>
      <c r="S2755" s="7">
        <v>2.0</v>
      </c>
      <c r="T2755" s="7">
        <v>0.7</v>
      </c>
      <c r="U2755" s="7">
        <v>-1.8423063667849</v>
      </c>
      <c r="V2755" s="10" t="str">
        <f t="shared" si="1"/>
        <v>2017-02</v>
      </c>
    </row>
    <row r="2756">
      <c r="A2756" s="7">
        <v>2755.0</v>
      </c>
      <c r="B2756" s="4" t="s">
        <v>5914</v>
      </c>
      <c r="C2756" s="8">
        <v>42769.0</v>
      </c>
      <c r="D2756" s="8">
        <v>42774.0</v>
      </c>
      <c r="E2756" s="4" t="s">
        <v>26</v>
      </c>
      <c r="F2756" s="4" t="s">
        <v>4345</v>
      </c>
      <c r="G2756" s="4" t="s">
        <v>4346</v>
      </c>
      <c r="H2756" s="4" t="s">
        <v>46</v>
      </c>
      <c r="I2756" s="4" t="s">
        <v>30</v>
      </c>
      <c r="J2756" s="4" t="s">
        <v>4224</v>
      </c>
      <c r="K2756" s="4" t="s">
        <v>102</v>
      </c>
      <c r="L2756" s="7">
        <v>33024.0</v>
      </c>
      <c r="M2756" s="4" t="s">
        <v>83</v>
      </c>
      <c r="N2756" s="4" t="s">
        <v>3902</v>
      </c>
      <c r="O2756" s="4" t="s">
        <v>51</v>
      </c>
      <c r="P2756" s="4" t="s">
        <v>124</v>
      </c>
      <c r="Q2756" s="4" t="s">
        <v>3903</v>
      </c>
      <c r="R2756" s="9">
        <v>82.3065942256215</v>
      </c>
      <c r="S2756" s="7">
        <v>3.0</v>
      </c>
      <c r="T2756" s="7">
        <v>0.2</v>
      </c>
      <c r="U2756" s="7">
        <v>28.8073079789675</v>
      </c>
      <c r="V2756" s="10" t="str">
        <f t="shared" si="1"/>
        <v>2017-02</v>
      </c>
    </row>
    <row r="2757">
      <c r="A2757" s="7">
        <v>2756.0</v>
      </c>
      <c r="B2757" s="4" t="s">
        <v>5915</v>
      </c>
      <c r="C2757" s="8">
        <v>42769.0</v>
      </c>
      <c r="D2757" s="8">
        <v>42773.0</v>
      </c>
      <c r="E2757" s="4" t="s">
        <v>98</v>
      </c>
      <c r="F2757" s="4" t="s">
        <v>566</v>
      </c>
      <c r="G2757" s="4" t="s">
        <v>567</v>
      </c>
      <c r="H2757" s="4" t="s">
        <v>112</v>
      </c>
      <c r="I2757" s="4" t="s">
        <v>30</v>
      </c>
      <c r="J2757" s="4" t="s">
        <v>384</v>
      </c>
      <c r="K2757" s="4" t="s">
        <v>385</v>
      </c>
      <c r="L2757" s="7">
        <v>60610.0</v>
      </c>
      <c r="M2757" s="4" t="s">
        <v>59</v>
      </c>
      <c r="N2757" s="4" t="s">
        <v>179</v>
      </c>
      <c r="O2757" s="4" t="s">
        <v>51</v>
      </c>
      <c r="P2757" s="4" t="s">
        <v>124</v>
      </c>
      <c r="Q2757" s="4" t="s">
        <v>180</v>
      </c>
      <c r="R2757" s="9">
        <v>6.0352</v>
      </c>
      <c r="S2757" s="7">
        <v>1.0</v>
      </c>
      <c r="T2757" s="7">
        <v>0.2</v>
      </c>
      <c r="U2757" s="7">
        <v>2.11232</v>
      </c>
      <c r="V2757" s="10" t="str">
        <f t="shared" si="1"/>
        <v>2017-02</v>
      </c>
    </row>
    <row r="2758">
      <c r="A2758" s="7">
        <v>2757.0</v>
      </c>
      <c r="B2758" s="4" t="s">
        <v>5915</v>
      </c>
      <c r="C2758" s="8">
        <v>42769.0</v>
      </c>
      <c r="D2758" s="8">
        <v>42773.0</v>
      </c>
      <c r="E2758" s="4" t="s">
        <v>98</v>
      </c>
      <c r="F2758" s="4" t="s">
        <v>566</v>
      </c>
      <c r="G2758" s="4" t="s">
        <v>567</v>
      </c>
      <c r="H2758" s="4" t="s">
        <v>112</v>
      </c>
      <c r="I2758" s="4" t="s">
        <v>30</v>
      </c>
      <c r="J2758" s="4" t="s">
        <v>384</v>
      </c>
      <c r="K2758" s="4" t="s">
        <v>385</v>
      </c>
      <c r="L2758" s="7">
        <v>60610.0</v>
      </c>
      <c r="M2758" s="4" t="s">
        <v>59</v>
      </c>
      <c r="N2758" s="4" t="s">
        <v>233</v>
      </c>
      <c r="O2758" s="4" t="s">
        <v>51</v>
      </c>
      <c r="P2758" s="4" t="s">
        <v>124</v>
      </c>
      <c r="Q2758" s="4" t="s">
        <v>234</v>
      </c>
      <c r="R2758" s="9">
        <v>76.3527308641975</v>
      </c>
      <c r="S2758" s="7">
        <v>2.0</v>
      </c>
      <c r="T2758" s="7">
        <v>0.2</v>
      </c>
      <c r="U2758" s="7">
        <v>27.6778649382716</v>
      </c>
      <c r="V2758" s="10" t="str">
        <f t="shared" si="1"/>
        <v>2017-02</v>
      </c>
    </row>
    <row r="2759">
      <c r="A2759" s="7">
        <v>2758.0</v>
      </c>
      <c r="B2759" s="4" t="s">
        <v>5915</v>
      </c>
      <c r="C2759" s="8">
        <v>42769.0</v>
      </c>
      <c r="D2759" s="8">
        <v>42773.0</v>
      </c>
      <c r="E2759" s="4" t="s">
        <v>98</v>
      </c>
      <c r="F2759" s="4" t="s">
        <v>566</v>
      </c>
      <c r="G2759" s="4" t="s">
        <v>567</v>
      </c>
      <c r="H2759" s="4" t="s">
        <v>112</v>
      </c>
      <c r="I2759" s="4" t="s">
        <v>30</v>
      </c>
      <c r="J2759" s="4" t="s">
        <v>384</v>
      </c>
      <c r="K2759" s="4" t="s">
        <v>385</v>
      </c>
      <c r="L2759" s="7">
        <v>60610.0</v>
      </c>
      <c r="M2759" s="4" t="s">
        <v>59</v>
      </c>
      <c r="N2759" s="4" t="s">
        <v>5916</v>
      </c>
      <c r="O2759" s="4" t="s">
        <v>35</v>
      </c>
      <c r="P2759" s="4" t="s">
        <v>121</v>
      </c>
      <c r="Q2759" s="4" t="s">
        <v>5917</v>
      </c>
      <c r="R2759" s="9">
        <v>25.8451851851852</v>
      </c>
      <c r="S2759" s="7">
        <v>1.0</v>
      </c>
      <c r="T2759" s="7">
        <v>0.6</v>
      </c>
      <c r="U2759" s="7">
        <v>-30.3680925925926</v>
      </c>
      <c r="V2759" s="10" t="str">
        <f t="shared" si="1"/>
        <v>2017-02</v>
      </c>
    </row>
    <row r="2760">
      <c r="A2760" s="7">
        <v>2759.0</v>
      </c>
      <c r="B2760" s="4" t="s">
        <v>5915</v>
      </c>
      <c r="C2760" s="8">
        <v>42769.0</v>
      </c>
      <c r="D2760" s="8">
        <v>42773.0</v>
      </c>
      <c r="E2760" s="4" t="s">
        <v>98</v>
      </c>
      <c r="F2760" s="4" t="s">
        <v>566</v>
      </c>
      <c r="G2760" s="4" t="s">
        <v>567</v>
      </c>
      <c r="H2760" s="4" t="s">
        <v>112</v>
      </c>
      <c r="I2760" s="4" t="s">
        <v>30</v>
      </c>
      <c r="J2760" s="4" t="s">
        <v>384</v>
      </c>
      <c r="K2760" s="4" t="s">
        <v>385</v>
      </c>
      <c r="L2760" s="7">
        <v>60610.0</v>
      </c>
      <c r="M2760" s="4" t="s">
        <v>59</v>
      </c>
      <c r="N2760" s="4" t="s">
        <v>1649</v>
      </c>
      <c r="O2760" s="4" t="s">
        <v>51</v>
      </c>
      <c r="P2760" s="4" t="s">
        <v>124</v>
      </c>
      <c r="Q2760" s="4" t="s">
        <v>1650</v>
      </c>
      <c r="R2760" s="9">
        <v>488.264444444444</v>
      </c>
      <c r="S2760" s="7">
        <v>5.0</v>
      </c>
      <c r="T2760" s="7">
        <v>0.2</v>
      </c>
      <c r="U2760" s="7">
        <v>170.892555555556</v>
      </c>
      <c r="V2760" s="10" t="str">
        <f t="shared" si="1"/>
        <v>2017-02</v>
      </c>
    </row>
    <row r="2761">
      <c r="A2761" s="7">
        <v>2760.0</v>
      </c>
      <c r="B2761" s="4" t="s">
        <v>5918</v>
      </c>
      <c r="C2761" s="8">
        <v>42770.0</v>
      </c>
      <c r="D2761" s="8">
        <v>42775.0</v>
      </c>
      <c r="E2761" s="4" t="s">
        <v>26</v>
      </c>
      <c r="F2761" s="4" t="s">
        <v>2911</v>
      </c>
      <c r="G2761" s="4" t="s">
        <v>2912</v>
      </c>
      <c r="H2761" s="4" t="s">
        <v>46</v>
      </c>
      <c r="I2761" s="4" t="s">
        <v>30</v>
      </c>
      <c r="J2761" s="4" t="s">
        <v>2717</v>
      </c>
      <c r="K2761" s="4" t="s">
        <v>223</v>
      </c>
      <c r="L2761" s="7">
        <v>14609.0</v>
      </c>
      <c r="M2761" s="4" t="s">
        <v>33</v>
      </c>
      <c r="N2761" s="4" t="s">
        <v>2751</v>
      </c>
      <c r="O2761" s="4" t="s">
        <v>51</v>
      </c>
      <c r="P2761" s="4" t="s">
        <v>283</v>
      </c>
      <c r="Q2761" s="4" t="s">
        <v>2752</v>
      </c>
      <c r="R2761" s="9">
        <v>38.0477777777778</v>
      </c>
      <c r="S2761" s="7">
        <v>3.0</v>
      </c>
      <c r="T2761" s="7">
        <v>0.0</v>
      </c>
      <c r="U2761" s="7">
        <v>9.89242222222222</v>
      </c>
      <c r="V2761" s="10" t="str">
        <f t="shared" si="1"/>
        <v>2017-02</v>
      </c>
    </row>
    <row r="2762">
      <c r="A2762" s="7">
        <v>2761.0</v>
      </c>
      <c r="B2762" s="4" t="s">
        <v>5919</v>
      </c>
      <c r="C2762" s="8">
        <v>42771.0</v>
      </c>
      <c r="D2762" s="8">
        <v>42774.0</v>
      </c>
      <c r="E2762" s="4" t="s">
        <v>98</v>
      </c>
      <c r="F2762" s="4" t="s">
        <v>5253</v>
      </c>
      <c r="G2762" s="4" t="s">
        <v>5254</v>
      </c>
      <c r="H2762" s="4" t="s">
        <v>46</v>
      </c>
      <c r="I2762" s="4" t="s">
        <v>30</v>
      </c>
      <c r="J2762" s="4" t="s">
        <v>3740</v>
      </c>
      <c r="K2762" s="4" t="s">
        <v>58</v>
      </c>
      <c r="L2762" s="7">
        <v>76706.0</v>
      </c>
      <c r="M2762" s="4" t="s">
        <v>59</v>
      </c>
      <c r="N2762" s="4" t="s">
        <v>904</v>
      </c>
      <c r="O2762" s="4" t="s">
        <v>51</v>
      </c>
      <c r="P2762" s="4" t="s">
        <v>76</v>
      </c>
      <c r="Q2762" s="4" t="s">
        <v>5187</v>
      </c>
      <c r="R2762" s="9">
        <v>284.255700411523</v>
      </c>
      <c r="S2762" s="7">
        <v>4.0</v>
      </c>
      <c r="T2762" s="7">
        <v>0.8</v>
      </c>
      <c r="U2762" s="7">
        <v>-497.447475720165</v>
      </c>
      <c r="V2762" s="10" t="str">
        <f t="shared" si="1"/>
        <v>2017-02</v>
      </c>
    </row>
    <row r="2763">
      <c r="A2763" s="7">
        <v>2762.0</v>
      </c>
      <c r="B2763" s="4" t="s">
        <v>5919</v>
      </c>
      <c r="C2763" s="8">
        <v>42771.0</v>
      </c>
      <c r="D2763" s="8">
        <v>42774.0</v>
      </c>
      <c r="E2763" s="4" t="s">
        <v>98</v>
      </c>
      <c r="F2763" s="4" t="s">
        <v>5253</v>
      </c>
      <c r="G2763" s="4" t="s">
        <v>5254</v>
      </c>
      <c r="H2763" s="4" t="s">
        <v>46</v>
      </c>
      <c r="I2763" s="4" t="s">
        <v>30</v>
      </c>
      <c r="J2763" s="4" t="s">
        <v>3740</v>
      </c>
      <c r="K2763" s="4" t="s">
        <v>58</v>
      </c>
      <c r="L2763" s="7">
        <v>76706.0</v>
      </c>
      <c r="M2763" s="4" t="s">
        <v>59</v>
      </c>
      <c r="N2763" s="4" t="s">
        <v>5920</v>
      </c>
      <c r="O2763" s="4" t="s">
        <v>51</v>
      </c>
      <c r="P2763" s="4" t="s">
        <v>93</v>
      </c>
      <c r="Q2763" s="4" t="s">
        <v>4409</v>
      </c>
      <c r="R2763" s="9">
        <v>8.29494650205761</v>
      </c>
      <c r="S2763" s="7">
        <v>5.0</v>
      </c>
      <c r="T2763" s="7">
        <v>0.2</v>
      </c>
      <c r="U2763" s="7">
        <v>0.829494650205761</v>
      </c>
      <c r="V2763" s="10" t="str">
        <f t="shared" si="1"/>
        <v>2017-02</v>
      </c>
    </row>
    <row r="2764">
      <c r="A2764" s="7">
        <v>2763.0</v>
      </c>
      <c r="B2764" s="4" t="s">
        <v>5921</v>
      </c>
      <c r="C2764" s="8">
        <v>42771.0</v>
      </c>
      <c r="D2764" s="8">
        <v>42775.0</v>
      </c>
      <c r="E2764" s="4" t="s">
        <v>26</v>
      </c>
      <c r="F2764" s="4" t="s">
        <v>1064</v>
      </c>
      <c r="G2764" s="4" t="s">
        <v>1065</v>
      </c>
      <c r="H2764" s="4" t="s">
        <v>29</v>
      </c>
      <c r="I2764" s="4" t="s">
        <v>30</v>
      </c>
      <c r="J2764" s="4" t="s">
        <v>5520</v>
      </c>
      <c r="K2764" s="4" t="s">
        <v>48</v>
      </c>
      <c r="L2764" s="7">
        <v>90503.0</v>
      </c>
      <c r="M2764" s="4" t="s">
        <v>49</v>
      </c>
      <c r="N2764" s="4" t="s">
        <v>5922</v>
      </c>
      <c r="O2764" s="4" t="s">
        <v>51</v>
      </c>
      <c r="P2764" s="4" t="s">
        <v>283</v>
      </c>
      <c r="Q2764" s="4" t="s">
        <v>5923</v>
      </c>
      <c r="R2764" s="9">
        <v>1640.7</v>
      </c>
      <c r="S2764" s="7">
        <v>5.0</v>
      </c>
      <c r="T2764" s="7">
        <v>0.0</v>
      </c>
      <c r="U2764" s="7">
        <v>459.396</v>
      </c>
      <c r="V2764" s="10" t="str">
        <f t="shared" si="1"/>
        <v>2017-02</v>
      </c>
    </row>
    <row r="2765">
      <c r="A2765" s="7">
        <v>2764.0</v>
      </c>
      <c r="B2765" s="4" t="s">
        <v>5921</v>
      </c>
      <c r="C2765" s="8">
        <v>42771.0</v>
      </c>
      <c r="D2765" s="8">
        <v>42775.0</v>
      </c>
      <c r="E2765" s="4" t="s">
        <v>26</v>
      </c>
      <c r="F2765" s="4" t="s">
        <v>1064</v>
      </c>
      <c r="G2765" s="4" t="s">
        <v>1065</v>
      </c>
      <c r="H2765" s="4" t="s">
        <v>29</v>
      </c>
      <c r="I2765" s="4" t="s">
        <v>30</v>
      </c>
      <c r="J2765" s="4" t="s">
        <v>5520</v>
      </c>
      <c r="K2765" s="4" t="s">
        <v>48</v>
      </c>
      <c r="L2765" s="7">
        <v>90503.0</v>
      </c>
      <c r="M2765" s="4" t="s">
        <v>49</v>
      </c>
      <c r="N2765" s="4" t="s">
        <v>3874</v>
      </c>
      <c r="O2765" s="4" t="s">
        <v>39</v>
      </c>
      <c r="P2765" s="4" t="s">
        <v>40</v>
      </c>
      <c r="Q2765" s="4" t="s">
        <v>3875</v>
      </c>
      <c r="R2765" s="9">
        <v>371.2</v>
      </c>
      <c r="S2765" s="7">
        <v>5.0</v>
      </c>
      <c r="T2765" s="7">
        <v>0.2</v>
      </c>
      <c r="U2765" s="7">
        <v>41.76</v>
      </c>
      <c r="V2765" s="10" t="str">
        <f t="shared" si="1"/>
        <v>2017-02</v>
      </c>
    </row>
    <row r="2766">
      <c r="A2766" s="7">
        <v>2765.0</v>
      </c>
      <c r="B2766" s="4" t="s">
        <v>5924</v>
      </c>
      <c r="C2766" s="8">
        <v>42772.0</v>
      </c>
      <c r="D2766" s="8">
        <v>42775.0</v>
      </c>
      <c r="E2766" s="4" t="s">
        <v>43</v>
      </c>
      <c r="F2766" s="4" t="s">
        <v>1221</v>
      </c>
      <c r="G2766" s="4" t="s">
        <v>1222</v>
      </c>
      <c r="H2766" s="4" t="s">
        <v>46</v>
      </c>
      <c r="I2766" s="4" t="s">
        <v>30</v>
      </c>
      <c r="J2766" s="4" t="s">
        <v>428</v>
      </c>
      <c r="K2766" s="4" t="s">
        <v>429</v>
      </c>
      <c r="L2766" s="7">
        <v>22204.0</v>
      </c>
      <c r="M2766" s="4" t="s">
        <v>83</v>
      </c>
      <c r="N2766" s="4" t="s">
        <v>493</v>
      </c>
      <c r="O2766" s="4" t="s">
        <v>35</v>
      </c>
      <c r="P2766" s="4" t="s">
        <v>36</v>
      </c>
      <c r="Q2766" s="4" t="s">
        <v>494</v>
      </c>
      <c r="R2766" s="9">
        <v>256.54640400962</v>
      </c>
      <c r="S2766" s="7">
        <v>3.0</v>
      </c>
      <c r="T2766" s="7">
        <v>0.0</v>
      </c>
      <c r="U2766" s="7">
        <v>56.4402088821165</v>
      </c>
      <c r="V2766" s="10" t="str">
        <f t="shared" si="1"/>
        <v>2017-02</v>
      </c>
    </row>
    <row r="2767">
      <c r="A2767" s="7">
        <v>2766.0</v>
      </c>
      <c r="B2767" s="4" t="s">
        <v>5925</v>
      </c>
      <c r="C2767" s="8">
        <v>42772.0</v>
      </c>
      <c r="D2767" s="8">
        <v>42777.0</v>
      </c>
      <c r="E2767" s="4" t="s">
        <v>26</v>
      </c>
      <c r="F2767" s="4" t="s">
        <v>912</v>
      </c>
      <c r="G2767" s="4" t="s">
        <v>913</v>
      </c>
      <c r="H2767" s="4" t="s">
        <v>46</v>
      </c>
      <c r="I2767" s="4" t="s">
        <v>30</v>
      </c>
      <c r="J2767" s="4" t="s">
        <v>222</v>
      </c>
      <c r="K2767" s="4" t="s">
        <v>223</v>
      </c>
      <c r="L2767" s="7">
        <v>10024.0</v>
      </c>
      <c r="M2767" s="4" t="s">
        <v>33</v>
      </c>
      <c r="N2767" s="4" t="s">
        <v>2964</v>
      </c>
      <c r="O2767" s="4" t="s">
        <v>35</v>
      </c>
      <c r="P2767" s="4" t="s">
        <v>36</v>
      </c>
      <c r="Q2767" s="4" t="s">
        <v>2965</v>
      </c>
      <c r="R2767" s="9">
        <v>280.617402469136</v>
      </c>
      <c r="S2767" s="7">
        <v>1.0</v>
      </c>
      <c r="T2767" s="7">
        <v>0.2</v>
      </c>
      <c r="U2767" s="7">
        <v>35.077175308642</v>
      </c>
      <c r="V2767" s="10" t="str">
        <f t="shared" si="1"/>
        <v>2017-02</v>
      </c>
    </row>
    <row r="2768">
      <c r="A2768" s="7">
        <v>2767.0</v>
      </c>
      <c r="B2768" s="4" t="s">
        <v>5926</v>
      </c>
      <c r="C2768" s="8">
        <v>42772.0</v>
      </c>
      <c r="D2768" s="8">
        <v>42778.0</v>
      </c>
      <c r="E2768" s="4" t="s">
        <v>26</v>
      </c>
      <c r="F2768" s="4" t="s">
        <v>1053</v>
      </c>
      <c r="G2768" s="4" t="s">
        <v>1054</v>
      </c>
      <c r="H2768" s="4" t="s">
        <v>29</v>
      </c>
      <c r="I2768" s="4" t="s">
        <v>30</v>
      </c>
      <c r="J2768" s="4" t="s">
        <v>222</v>
      </c>
      <c r="K2768" s="4" t="s">
        <v>223</v>
      </c>
      <c r="L2768" s="7">
        <v>10024.0</v>
      </c>
      <c r="M2768" s="4" t="s">
        <v>33</v>
      </c>
      <c r="N2768" s="4" t="s">
        <v>834</v>
      </c>
      <c r="O2768" s="4" t="s">
        <v>39</v>
      </c>
      <c r="P2768" s="4" t="s">
        <v>40</v>
      </c>
      <c r="Q2768" s="4" t="s">
        <v>835</v>
      </c>
      <c r="R2768" s="9">
        <v>265.089185185185</v>
      </c>
      <c r="S2768" s="7">
        <v>6.0</v>
      </c>
      <c r="T2768" s="7">
        <v>0.0</v>
      </c>
      <c r="U2768" s="7">
        <v>76.8758637037037</v>
      </c>
      <c r="V2768" s="10" t="str">
        <f t="shared" si="1"/>
        <v>2017-02</v>
      </c>
    </row>
    <row r="2769">
      <c r="A2769" s="7">
        <v>2768.0</v>
      </c>
      <c r="B2769" s="4" t="s">
        <v>5926</v>
      </c>
      <c r="C2769" s="8">
        <v>42772.0</v>
      </c>
      <c r="D2769" s="8">
        <v>42778.0</v>
      </c>
      <c r="E2769" s="4" t="s">
        <v>26</v>
      </c>
      <c r="F2769" s="4" t="s">
        <v>1053</v>
      </c>
      <c r="G2769" s="4" t="s">
        <v>1054</v>
      </c>
      <c r="H2769" s="4" t="s">
        <v>29</v>
      </c>
      <c r="I2769" s="4" t="s">
        <v>30</v>
      </c>
      <c r="J2769" s="4" t="s">
        <v>222</v>
      </c>
      <c r="K2769" s="4" t="s">
        <v>223</v>
      </c>
      <c r="L2769" s="7">
        <v>10024.0</v>
      </c>
      <c r="M2769" s="4" t="s">
        <v>33</v>
      </c>
      <c r="N2769" s="4" t="s">
        <v>2140</v>
      </c>
      <c r="O2769" s="4" t="s">
        <v>51</v>
      </c>
      <c r="P2769" s="4" t="s">
        <v>76</v>
      </c>
      <c r="Q2769" s="4" t="s">
        <v>2141</v>
      </c>
      <c r="R2769" s="9">
        <v>53.8895802469136</v>
      </c>
      <c r="S2769" s="7">
        <v>4.0</v>
      </c>
      <c r="T2769" s="7">
        <v>0.2</v>
      </c>
      <c r="U2769" s="7">
        <v>18.1877333333333</v>
      </c>
      <c r="V2769" s="10" t="str">
        <f t="shared" si="1"/>
        <v>2017-02</v>
      </c>
    </row>
    <row r="2770">
      <c r="A2770" s="7">
        <v>2769.0</v>
      </c>
      <c r="B2770" s="4" t="s">
        <v>5927</v>
      </c>
      <c r="C2770" s="8">
        <v>42772.0</v>
      </c>
      <c r="D2770" s="8">
        <v>42779.0</v>
      </c>
      <c r="E2770" s="4" t="s">
        <v>26</v>
      </c>
      <c r="F2770" s="4" t="s">
        <v>2840</v>
      </c>
      <c r="G2770" s="4" t="s">
        <v>2841</v>
      </c>
      <c r="H2770" s="4" t="s">
        <v>112</v>
      </c>
      <c r="I2770" s="4" t="s">
        <v>30</v>
      </c>
      <c r="J2770" s="4" t="s">
        <v>362</v>
      </c>
      <c r="K2770" s="4" t="s">
        <v>48</v>
      </c>
      <c r="L2770" s="7">
        <v>94109.0</v>
      </c>
      <c r="M2770" s="4" t="s">
        <v>49</v>
      </c>
      <c r="N2770" s="4" t="s">
        <v>4498</v>
      </c>
      <c r="O2770" s="4" t="s">
        <v>51</v>
      </c>
      <c r="P2770" s="4" t="s">
        <v>124</v>
      </c>
      <c r="Q2770" s="4" t="s">
        <v>4499</v>
      </c>
      <c r="R2770" s="9">
        <v>29.9</v>
      </c>
      <c r="S2770" s="7">
        <v>5.0</v>
      </c>
      <c r="T2770" s="7">
        <v>0.0</v>
      </c>
      <c r="U2770" s="7">
        <v>13.455</v>
      </c>
      <c r="V2770" s="10" t="str">
        <f t="shared" si="1"/>
        <v>2017-02</v>
      </c>
    </row>
    <row r="2771">
      <c r="A2771" s="7">
        <v>2770.0</v>
      </c>
      <c r="B2771" s="4" t="s">
        <v>5928</v>
      </c>
      <c r="C2771" s="8">
        <v>42775.0</v>
      </c>
      <c r="D2771" s="8">
        <v>42780.0</v>
      </c>
      <c r="E2771" s="4" t="s">
        <v>26</v>
      </c>
      <c r="F2771" s="4" t="s">
        <v>3710</v>
      </c>
      <c r="G2771" s="4" t="s">
        <v>3711</v>
      </c>
      <c r="H2771" s="4" t="s">
        <v>46</v>
      </c>
      <c r="I2771" s="4" t="s">
        <v>30</v>
      </c>
      <c r="J2771" s="4" t="s">
        <v>455</v>
      </c>
      <c r="K2771" s="4" t="s">
        <v>58</v>
      </c>
      <c r="L2771" s="7">
        <v>77070.0</v>
      </c>
      <c r="M2771" s="4" t="s">
        <v>59</v>
      </c>
      <c r="N2771" s="4" t="s">
        <v>1550</v>
      </c>
      <c r="O2771" s="4" t="s">
        <v>51</v>
      </c>
      <c r="P2771" s="4" t="s">
        <v>76</v>
      </c>
      <c r="Q2771" s="4" t="s">
        <v>1551</v>
      </c>
      <c r="R2771" s="9">
        <v>294.914666666667</v>
      </c>
      <c r="S2771" s="7">
        <v>4.0</v>
      </c>
      <c r="T2771" s="7">
        <v>0.8</v>
      </c>
      <c r="U2771" s="7">
        <v>-486.6092</v>
      </c>
      <c r="V2771" s="10" t="str">
        <f t="shared" si="1"/>
        <v>2017-02</v>
      </c>
    </row>
    <row r="2772">
      <c r="A2772" s="7">
        <v>2771.0</v>
      </c>
      <c r="B2772" s="4" t="s">
        <v>5928</v>
      </c>
      <c r="C2772" s="8">
        <v>42775.0</v>
      </c>
      <c r="D2772" s="8">
        <v>42780.0</v>
      </c>
      <c r="E2772" s="4" t="s">
        <v>26</v>
      </c>
      <c r="F2772" s="4" t="s">
        <v>3710</v>
      </c>
      <c r="G2772" s="4" t="s">
        <v>3711</v>
      </c>
      <c r="H2772" s="4" t="s">
        <v>46</v>
      </c>
      <c r="I2772" s="4" t="s">
        <v>30</v>
      </c>
      <c r="J2772" s="4" t="s">
        <v>455</v>
      </c>
      <c r="K2772" s="4" t="s">
        <v>58</v>
      </c>
      <c r="L2772" s="7">
        <v>77070.0</v>
      </c>
      <c r="M2772" s="4" t="s">
        <v>59</v>
      </c>
      <c r="N2772" s="4" t="s">
        <v>2566</v>
      </c>
      <c r="O2772" s="4" t="s">
        <v>39</v>
      </c>
      <c r="P2772" s="4" t="s">
        <v>61</v>
      </c>
      <c r="Q2772" s="4" t="s">
        <v>2567</v>
      </c>
      <c r="R2772" s="9">
        <v>149.314666666667</v>
      </c>
      <c r="S2772" s="7">
        <v>2.0</v>
      </c>
      <c r="T2772" s="7">
        <v>0.2</v>
      </c>
      <c r="U2772" s="7">
        <v>18.6643333333333</v>
      </c>
      <c r="V2772" s="10" t="str">
        <f t="shared" si="1"/>
        <v>2017-02</v>
      </c>
    </row>
    <row r="2773">
      <c r="A2773" s="7">
        <v>2772.0</v>
      </c>
      <c r="B2773" s="4" t="s">
        <v>5928</v>
      </c>
      <c r="C2773" s="8">
        <v>42775.0</v>
      </c>
      <c r="D2773" s="8">
        <v>42780.0</v>
      </c>
      <c r="E2773" s="4" t="s">
        <v>26</v>
      </c>
      <c r="F2773" s="4" t="s">
        <v>3710</v>
      </c>
      <c r="G2773" s="4" t="s">
        <v>3711</v>
      </c>
      <c r="H2773" s="4" t="s">
        <v>46</v>
      </c>
      <c r="I2773" s="4" t="s">
        <v>30</v>
      </c>
      <c r="J2773" s="4" t="s">
        <v>455</v>
      </c>
      <c r="K2773" s="4" t="s">
        <v>58</v>
      </c>
      <c r="L2773" s="7">
        <v>77070.0</v>
      </c>
      <c r="M2773" s="4" t="s">
        <v>59</v>
      </c>
      <c r="N2773" s="4" t="s">
        <v>1582</v>
      </c>
      <c r="O2773" s="4" t="s">
        <v>35</v>
      </c>
      <c r="P2773" s="4" t="s">
        <v>121</v>
      </c>
      <c r="Q2773" s="4" t="s">
        <v>1583</v>
      </c>
      <c r="R2773" s="9">
        <v>4.648</v>
      </c>
      <c r="S2773" s="7">
        <v>2.0</v>
      </c>
      <c r="T2773" s="7">
        <v>0.6</v>
      </c>
      <c r="U2773" s="7">
        <v>-3.1374</v>
      </c>
      <c r="V2773" s="10" t="str">
        <f t="shared" si="1"/>
        <v>2017-02</v>
      </c>
    </row>
    <row r="2774">
      <c r="A2774" s="7">
        <v>2773.0</v>
      </c>
      <c r="B2774" s="4" t="s">
        <v>5928</v>
      </c>
      <c r="C2774" s="8">
        <v>42775.0</v>
      </c>
      <c r="D2774" s="8">
        <v>42780.0</v>
      </c>
      <c r="E2774" s="4" t="s">
        <v>26</v>
      </c>
      <c r="F2774" s="4" t="s">
        <v>3710</v>
      </c>
      <c r="G2774" s="4" t="s">
        <v>3711</v>
      </c>
      <c r="H2774" s="4" t="s">
        <v>46</v>
      </c>
      <c r="I2774" s="4" t="s">
        <v>30</v>
      </c>
      <c r="J2774" s="4" t="s">
        <v>455</v>
      </c>
      <c r="K2774" s="4" t="s">
        <v>58</v>
      </c>
      <c r="L2774" s="7">
        <v>77070.0</v>
      </c>
      <c r="M2774" s="4" t="s">
        <v>59</v>
      </c>
      <c r="N2774" s="4" t="s">
        <v>4912</v>
      </c>
      <c r="O2774" s="4" t="s">
        <v>51</v>
      </c>
      <c r="P2774" s="4" t="s">
        <v>283</v>
      </c>
      <c r="Q2774" s="4" t="s">
        <v>4913</v>
      </c>
      <c r="R2774" s="9">
        <v>15.1573333333333</v>
      </c>
      <c r="S2774" s="7">
        <v>2.0</v>
      </c>
      <c r="T2774" s="7">
        <v>0.8</v>
      </c>
      <c r="U2774" s="7">
        <v>-37.8933333333333</v>
      </c>
      <c r="V2774" s="10" t="str">
        <f t="shared" si="1"/>
        <v>2017-02</v>
      </c>
    </row>
    <row r="2775">
      <c r="A2775" s="7">
        <v>2774.0</v>
      </c>
      <c r="B2775" s="4" t="s">
        <v>5929</v>
      </c>
      <c r="C2775" s="8">
        <v>42775.0</v>
      </c>
      <c r="D2775" s="8">
        <v>42780.0</v>
      </c>
      <c r="E2775" s="4" t="s">
        <v>98</v>
      </c>
      <c r="F2775" s="4" t="s">
        <v>3880</v>
      </c>
      <c r="G2775" s="4" t="s">
        <v>3881</v>
      </c>
      <c r="H2775" s="4" t="s">
        <v>29</v>
      </c>
      <c r="I2775" s="4" t="s">
        <v>30</v>
      </c>
      <c r="J2775" s="4" t="s">
        <v>47</v>
      </c>
      <c r="K2775" s="4" t="s">
        <v>48</v>
      </c>
      <c r="L2775" s="7">
        <v>90045.0</v>
      </c>
      <c r="M2775" s="4" t="s">
        <v>49</v>
      </c>
      <c r="N2775" s="4" t="s">
        <v>5655</v>
      </c>
      <c r="O2775" s="4" t="s">
        <v>35</v>
      </c>
      <c r="P2775" s="4" t="s">
        <v>121</v>
      </c>
      <c r="Q2775" s="4" t="s">
        <v>5656</v>
      </c>
      <c r="R2775" s="9">
        <v>21.12</v>
      </c>
      <c r="S2775" s="7">
        <v>4.0</v>
      </c>
      <c r="T2775" s="7">
        <v>0.0</v>
      </c>
      <c r="U2775" s="7">
        <v>6.5472</v>
      </c>
      <c r="V2775" s="10" t="str">
        <f t="shared" si="1"/>
        <v>2017-02</v>
      </c>
    </row>
    <row r="2776">
      <c r="A2776" s="7">
        <v>2775.0</v>
      </c>
      <c r="B2776" s="4" t="s">
        <v>5930</v>
      </c>
      <c r="C2776" s="8">
        <v>42775.0</v>
      </c>
      <c r="D2776" s="8">
        <v>42779.0</v>
      </c>
      <c r="E2776" s="4" t="s">
        <v>26</v>
      </c>
      <c r="F2776" s="4" t="s">
        <v>5931</v>
      </c>
      <c r="G2776" s="4" t="s">
        <v>5932</v>
      </c>
      <c r="H2776" s="4" t="s">
        <v>46</v>
      </c>
      <c r="I2776" s="4" t="s">
        <v>30</v>
      </c>
      <c r="J2776" s="4" t="s">
        <v>47</v>
      </c>
      <c r="K2776" s="4" t="s">
        <v>48</v>
      </c>
      <c r="L2776" s="7">
        <v>90032.0</v>
      </c>
      <c r="M2776" s="4" t="s">
        <v>49</v>
      </c>
      <c r="N2776" s="4" t="s">
        <v>4286</v>
      </c>
      <c r="O2776" s="4" t="s">
        <v>51</v>
      </c>
      <c r="P2776" s="4" t="s">
        <v>52</v>
      </c>
      <c r="Q2776" s="4" t="s">
        <v>4287</v>
      </c>
      <c r="R2776" s="9">
        <v>354.9</v>
      </c>
      <c r="S2776" s="7">
        <v>5.0</v>
      </c>
      <c r="T2776" s="7">
        <v>0.0</v>
      </c>
      <c r="U2776" s="7">
        <v>17.745</v>
      </c>
      <c r="V2776" s="10" t="str">
        <f t="shared" si="1"/>
        <v>2017-02</v>
      </c>
    </row>
    <row r="2777">
      <c r="A2777" s="7">
        <v>2776.0</v>
      </c>
      <c r="B2777" s="4" t="s">
        <v>5933</v>
      </c>
      <c r="C2777" s="8">
        <v>42776.0</v>
      </c>
      <c r="D2777" s="8">
        <v>42780.0</v>
      </c>
      <c r="E2777" s="4" t="s">
        <v>26</v>
      </c>
      <c r="F2777" s="4" t="s">
        <v>5394</v>
      </c>
      <c r="G2777" s="4" t="s">
        <v>5395</v>
      </c>
      <c r="H2777" s="4" t="s">
        <v>112</v>
      </c>
      <c r="I2777" s="4" t="s">
        <v>30</v>
      </c>
      <c r="J2777" s="4" t="s">
        <v>4097</v>
      </c>
      <c r="K2777" s="4" t="s">
        <v>48</v>
      </c>
      <c r="L2777" s="7">
        <v>92677.0</v>
      </c>
      <c r="M2777" s="4" t="s">
        <v>49</v>
      </c>
      <c r="N2777" s="4" t="s">
        <v>493</v>
      </c>
      <c r="O2777" s="4" t="s">
        <v>35</v>
      </c>
      <c r="P2777" s="4" t="s">
        <v>36</v>
      </c>
      <c r="Q2777" s="4" t="s">
        <v>494</v>
      </c>
      <c r="R2777" s="9">
        <v>203.983</v>
      </c>
      <c r="S2777" s="7">
        <v>2.0</v>
      </c>
      <c r="T2777" s="7">
        <v>0.15</v>
      </c>
      <c r="U2777" s="7">
        <v>16.7986</v>
      </c>
      <c r="V2777" s="10" t="str">
        <f t="shared" si="1"/>
        <v>2017-02</v>
      </c>
    </row>
    <row r="2778">
      <c r="A2778" s="7">
        <v>2777.0</v>
      </c>
      <c r="B2778" s="4" t="s">
        <v>5934</v>
      </c>
      <c r="C2778" s="8">
        <v>42776.0</v>
      </c>
      <c r="D2778" s="8">
        <v>42779.0</v>
      </c>
      <c r="E2778" s="4" t="s">
        <v>43</v>
      </c>
      <c r="F2778" s="4" t="s">
        <v>2105</v>
      </c>
      <c r="G2778" s="4" t="s">
        <v>2106</v>
      </c>
      <c r="H2778" s="4" t="s">
        <v>46</v>
      </c>
      <c r="I2778" s="4" t="s">
        <v>30</v>
      </c>
      <c r="J2778" s="4" t="s">
        <v>573</v>
      </c>
      <c r="K2778" s="4" t="s">
        <v>32</v>
      </c>
      <c r="L2778" s="7">
        <v>20735.0</v>
      </c>
      <c r="M2778" s="4" t="s">
        <v>33</v>
      </c>
      <c r="N2778" s="4" t="s">
        <v>5324</v>
      </c>
      <c r="O2778" s="4" t="s">
        <v>51</v>
      </c>
      <c r="P2778" s="4" t="s">
        <v>124</v>
      </c>
      <c r="Q2778" s="4" t="s">
        <v>5325</v>
      </c>
      <c r="R2778" s="9">
        <v>26.9828477366255</v>
      </c>
      <c r="S2778" s="7">
        <v>4.0</v>
      </c>
      <c r="T2778" s="7">
        <v>0.0</v>
      </c>
      <c r="U2778" s="7">
        <v>13.2215953909465</v>
      </c>
      <c r="V2778" s="10" t="str">
        <f t="shared" si="1"/>
        <v>2017-02</v>
      </c>
    </row>
    <row r="2779">
      <c r="A2779" s="7">
        <v>2778.0</v>
      </c>
      <c r="B2779" s="4" t="s">
        <v>5935</v>
      </c>
      <c r="C2779" s="8">
        <v>42777.0</v>
      </c>
      <c r="D2779" s="8">
        <v>42780.0</v>
      </c>
      <c r="E2779" s="4" t="s">
        <v>98</v>
      </c>
      <c r="F2779" s="4" t="s">
        <v>4618</v>
      </c>
      <c r="G2779" s="4" t="s">
        <v>4619</v>
      </c>
      <c r="H2779" s="4" t="s">
        <v>29</v>
      </c>
      <c r="I2779" s="4" t="s">
        <v>30</v>
      </c>
      <c r="J2779" s="4" t="s">
        <v>362</v>
      </c>
      <c r="K2779" s="4" t="s">
        <v>48</v>
      </c>
      <c r="L2779" s="7">
        <v>94110.0</v>
      </c>
      <c r="M2779" s="4" t="s">
        <v>49</v>
      </c>
      <c r="N2779" s="4" t="s">
        <v>5521</v>
      </c>
      <c r="O2779" s="4" t="s">
        <v>51</v>
      </c>
      <c r="P2779" s="4" t="s">
        <v>76</v>
      </c>
      <c r="Q2779" s="4" t="s">
        <v>5522</v>
      </c>
      <c r="R2779" s="9">
        <v>21.336</v>
      </c>
      <c r="S2779" s="7">
        <v>7.0</v>
      </c>
      <c r="T2779" s="7">
        <v>0.2</v>
      </c>
      <c r="U2779" s="7">
        <v>7.7343</v>
      </c>
      <c r="V2779" s="10" t="str">
        <f t="shared" si="1"/>
        <v>2017-02</v>
      </c>
    </row>
    <row r="2780">
      <c r="A2780" s="7">
        <v>2779.0</v>
      </c>
      <c r="B2780" s="4" t="s">
        <v>5936</v>
      </c>
      <c r="C2780" s="8">
        <v>42777.0</v>
      </c>
      <c r="D2780" s="8">
        <v>42779.0</v>
      </c>
      <c r="E2780" s="4" t="s">
        <v>98</v>
      </c>
      <c r="F2780" s="4" t="s">
        <v>5937</v>
      </c>
      <c r="G2780" s="4" t="s">
        <v>5938</v>
      </c>
      <c r="H2780" s="4" t="s">
        <v>29</v>
      </c>
      <c r="I2780" s="4" t="s">
        <v>30</v>
      </c>
      <c r="J2780" s="4" t="s">
        <v>163</v>
      </c>
      <c r="K2780" s="4" t="s">
        <v>164</v>
      </c>
      <c r="L2780" s="7">
        <v>98105.0</v>
      </c>
      <c r="M2780" s="4" t="s">
        <v>49</v>
      </c>
      <c r="N2780" s="4" t="s">
        <v>4975</v>
      </c>
      <c r="O2780" s="4" t="s">
        <v>35</v>
      </c>
      <c r="P2780" s="4" t="s">
        <v>263</v>
      </c>
      <c r="Q2780" s="4" t="s">
        <v>4976</v>
      </c>
      <c r="R2780" s="9">
        <v>963.136</v>
      </c>
      <c r="S2780" s="7">
        <v>4.0</v>
      </c>
      <c r="T2780" s="7">
        <v>0.2</v>
      </c>
      <c r="U2780" s="7">
        <v>108.3528</v>
      </c>
      <c r="V2780" s="10" t="str">
        <f t="shared" si="1"/>
        <v>2017-02</v>
      </c>
    </row>
    <row r="2781">
      <c r="A2781" s="7">
        <v>2780.0</v>
      </c>
      <c r="B2781" s="4" t="s">
        <v>5936</v>
      </c>
      <c r="C2781" s="8">
        <v>42777.0</v>
      </c>
      <c r="D2781" s="8">
        <v>42779.0</v>
      </c>
      <c r="E2781" s="4" t="s">
        <v>98</v>
      </c>
      <c r="F2781" s="4" t="s">
        <v>5937</v>
      </c>
      <c r="G2781" s="4" t="s">
        <v>5938</v>
      </c>
      <c r="H2781" s="4" t="s">
        <v>29</v>
      </c>
      <c r="I2781" s="4" t="s">
        <v>30</v>
      </c>
      <c r="J2781" s="4" t="s">
        <v>163</v>
      </c>
      <c r="K2781" s="4" t="s">
        <v>164</v>
      </c>
      <c r="L2781" s="7">
        <v>98105.0</v>
      </c>
      <c r="M2781" s="4" t="s">
        <v>49</v>
      </c>
      <c r="N2781" s="4" t="s">
        <v>107</v>
      </c>
      <c r="O2781" s="4" t="s">
        <v>39</v>
      </c>
      <c r="P2781" s="4" t="s">
        <v>40</v>
      </c>
      <c r="Q2781" s="4" t="s">
        <v>108</v>
      </c>
      <c r="R2781" s="9">
        <v>88.776</v>
      </c>
      <c r="S2781" s="7">
        <v>3.0</v>
      </c>
      <c r="T2781" s="7">
        <v>0.2</v>
      </c>
      <c r="U2781" s="7">
        <v>7.7679</v>
      </c>
      <c r="V2781" s="10" t="str">
        <f t="shared" si="1"/>
        <v>2017-02</v>
      </c>
    </row>
    <row r="2782">
      <c r="A2782" s="7">
        <v>2781.0</v>
      </c>
      <c r="B2782" s="4" t="s">
        <v>5939</v>
      </c>
      <c r="C2782" s="8">
        <v>42777.0</v>
      </c>
      <c r="D2782" s="8">
        <v>42781.0</v>
      </c>
      <c r="E2782" s="4" t="s">
        <v>26</v>
      </c>
      <c r="F2782" s="4" t="s">
        <v>3637</v>
      </c>
      <c r="G2782" s="4" t="s">
        <v>3638</v>
      </c>
      <c r="H2782" s="4" t="s">
        <v>29</v>
      </c>
      <c r="I2782" s="4" t="s">
        <v>30</v>
      </c>
      <c r="J2782" s="4" t="s">
        <v>222</v>
      </c>
      <c r="K2782" s="4" t="s">
        <v>223</v>
      </c>
      <c r="L2782" s="7">
        <v>10024.0</v>
      </c>
      <c r="M2782" s="4" t="s">
        <v>33</v>
      </c>
      <c r="N2782" s="4" t="s">
        <v>1309</v>
      </c>
      <c r="O2782" s="4" t="s">
        <v>51</v>
      </c>
      <c r="P2782" s="4" t="s">
        <v>297</v>
      </c>
      <c r="Q2782" s="4" t="s">
        <v>1310</v>
      </c>
      <c r="R2782" s="9">
        <v>24.167037037037</v>
      </c>
      <c r="S2782" s="7">
        <v>2.0</v>
      </c>
      <c r="T2782" s="7">
        <v>0.0</v>
      </c>
      <c r="U2782" s="7">
        <v>11.6001777777778</v>
      </c>
      <c r="V2782" s="10" t="str">
        <f t="shared" si="1"/>
        <v>2017-02</v>
      </c>
    </row>
    <row r="2783">
      <c r="A2783" s="7">
        <v>2782.0</v>
      </c>
      <c r="B2783" s="4" t="s">
        <v>5940</v>
      </c>
      <c r="C2783" s="8">
        <v>42777.0</v>
      </c>
      <c r="D2783" s="8">
        <v>42780.0</v>
      </c>
      <c r="E2783" s="4" t="s">
        <v>43</v>
      </c>
      <c r="F2783" s="4" t="s">
        <v>4158</v>
      </c>
      <c r="G2783" s="4" t="s">
        <v>4159</v>
      </c>
      <c r="H2783" s="4" t="s">
        <v>46</v>
      </c>
      <c r="I2783" s="4" t="s">
        <v>30</v>
      </c>
      <c r="J2783" s="4" t="s">
        <v>188</v>
      </c>
      <c r="K2783" s="4" t="s">
        <v>157</v>
      </c>
      <c r="L2783" s="7">
        <v>43229.0</v>
      </c>
      <c r="M2783" s="4" t="s">
        <v>33</v>
      </c>
      <c r="N2783" s="4" t="s">
        <v>456</v>
      </c>
      <c r="O2783" s="4" t="s">
        <v>35</v>
      </c>
      <c r="P2783" s="4" t="s">
        <v>121</v>
      </c>
      <c r="Q2783" s="4" t="s">
        <v>457</v>
      </c>
      <c r="R2783" s="9">
        <v>172.2841218107</v>
      </c>
      <c r="S2783" s="7">
        <v>2.0</v>
      </c>
      <c r="T2783" s="7">
        <v>0.2</v>
      </c>
      <c r="U2783" s="7">
        <v>-4.30710304526749</v>
      </c>
      <c r="V2783" s="10" t="str">
        <f t="shared" si="1"/>
        <v>2017-02</v>
      </c>
    </row>
    <row r="2784">
      <c r="A2784" s="7">
        <v>2783.0</v>
      </c>
      <c r="B2784" s="4" t="s">
        <v>5941</v>
      </c>
      <c r="C2784" s="8">
        <v>42779.0</v>
      </c>
      <c r="D2784" s="8">
        <v>42785.0</v>
      </c>
      <c r="E2784" s="4" t="s">
        <v>26</v>
      </c>
      <c r="F2784" s="4" t="s">
        <v>5942</v>
      </c>
      <c r="G2784" s="4" t="s">
        <v>5943</v>
      </c>
      <c r="H2784" s="4" t="s">
        <v>46</v>
      </c>
      <c r="I2784" s="4" t="s">
        <v>30</v>
      </c>
      <c r="J2784" s="4" t="s">
        <v>163</v>
      </c>
      <c r="K2784" s="4" t="s">
        <v>164</v>
      </c>
      <c r="L2784" s="7">
        <v>98105.0</v>
      </c>
      <c r="M2784" s="4" t="s">
        <v>49</v>
      </c>
      <c r="N2784" s="4" t="s">
        <v>2837</v>
      </c>
      <c r="O2784" s="4" t="s">
        <v>51</v>
      </c>
      <c r="P2784" s="4" t="s">
        <v>93</v>
      </c>
      <c r="Q2784" s="4" t="s">
        <v>2838</v>
      </c>
      <c r="R2784" s="9">
        <v>6.63</v>
      </c>
      <c r="S2784" s="7">
        <v>3.0</v>
      </c>
      <c r="T2784" s="7">
        <v>0.0</v>
      </c>
      <c r="U2784" s="7">
        <v>1.7901</v>
      </c>
      <c r="V2784" s="10" t="str">
        <f t="shared" si="1"/>
        <v>2017-02</v>
      </c>
    </row>
    <row r="2785">
      <c r="A2785" s="7">
        <v>2784.0</v>
      </c>
      <c r="B2785" s="4" t="s">
        <v>5941</v>
      </c>
      <c r="C2785" s="8">
        <v>42779.0</v>
      </c>
      <c r="D2785" s="8">
        <v>42785.0</v>
      </c>
      <c r="E2785" s="4" t="s">
        <v>26</v>
      </c>
      <c r="F2785" s="4" t="s">
        <v>5942</v>
      </c>
      <c r="G2785" s="4" t="s">
        <v>5943</v>
      </c>
      <c r="H2785" s="4" t="s">
        <v>46</v>
      </c>
      <c r="I2785" s="4" t="s">
        <v>30</v>
      </c>
      <c r="J2785" s="4" t="s">
        <v>163</v>
      </c>
      <c r="K2785" s="4" t="s">
        <v>164</v>
      </c>
      <c r="L2785" s="7">
        <v>98105.0</v>
      </c>
      <c r="M2785" s="4" t="s">
        <v>49</v>
      </c>
      <c r="N2785" s="4" t="s">
        <v>4653</v>
      </c>
      <c r="O2785" s="4" t="s">
        <v>39</v>
      </c>
      <c r="P2785" s="4" t="s">
        <v>61</v>
      </c>
      <c r="Q2785" s="4" t="s">
        <v>4654</v>
      </c>
      <c r="R2785" s="9">
        <v>799.96</v>
      </c>
      <c r="S2785" s="7">
        <v>4.0</v>
      </c>
      <c r="T2785" s="7">
        <v>0.0</v>
      </c>
      <c r="U2785" s="7">
        <v>343.9828</v>
      </c>
      <c r="V2785" s="10" t="str">
        <f t="shared" si="1"/>
        <v>2017-02</v>
      </c>
    </row>
    <row r="2786">
      <c r="A2786" s="7">
        <v>2785.0</v>
      </c>
      <c r="B2786" s="4" t="s">
        <v>5941</v>
      </c>
      <c r="C2786" s="8">
        <v>42779.0</v>
      </c>
      <c r="D2786" s="8">
        <v>42785.0</v>
      </c>
      <c r="E2786" s="4" t="s">
        <v>26</v>
      </c>
      <c r="F2786" s="4" t="s">
        <v>5942</v>
      </c>
      <c r="G2786" s="4" t="s">
        <v>5943</v>
      </c>
      <c r="H2786" s="4" t="s">
        <v>46</v>
      </c>
      <c r="I2786" s="4" t="s">
        <v>30</v>
      </c>
      <c r="J2786" s="4" t="s">
        <v>163</v>
      </c>
      <c r="K2786" s="4" t="s">
        <v>164</v>
      </c>
      <c r="L2786" s="7">
        <v>98105.0</v>
      </c>
      <c r="M2786" s="4" t="s">
        <v>49</v>
      </c>
      <c r="N2786" s="4" t="s">
        <v>246</v>
      </c>
      <c r="O2786" s="4" t="s">
        <v>35</v>
      </c>
      <c r="P2786" s="4" t="s">
        <v>121</v>
      </c>
      <c r="Q2786" s="4" t="s">
        <v>247</v>
      </c>
      <c r="R2786" s="9">
        <v>107.53</v>
      </c>
      <c r="S2786" s="7">
        <v>1.0</v>
      </c>
      <c r="T2786" s="7">
        <v>0.0</v>
      </c>
      <c r="U2786" s="7">
        <v>21.506</v>
      </c>
      <c r="V2786" s="10" t="str">
        <f t="shared" si="1"/>
        <v>2017-02</v>
      </c>
    </row>
    <row r="2787">
      <c r="A2787" s="7">
        <v>2786.0</v>
      </c>
      <c r="B2787" s="4" t="s">
        <v>5944</v>
      </c>
      <c r="C2787" s="8">
        <v>42779.0</v>
      </c>
      <c r="D2787" s="8">
        <v>42786.0</v>
      </c>
      <c r="E2787" s="4" t="s">
        <v>26</v>
      </c>
      <c r="F2787" s="4" t="s">
        <v>2288</v>
      </c>
      <c r="G2787" s="4" t="s">
        <v>2289</v>
      </c>
      <c r="H2787" s="4" t="s">
        <v>46</v>
      </c>
      <c r="I2787" s="4" t="s">
        <v>30</v>
      </c>
      <c r="J2787" s="4" t="s">
        <v>1543</v>
      </c>
      <c r="K2787" s="4" t="s">
        <v>32</v>
      </c>
      <c r="L2787" s="7">
        <v>21215.0</v>
      </c>
      <c r="M2787" s="4" t="s">
        <v>33</v>
      </c>
      <c r="N2787" s="4" t="s">
        <v>3251</v>
      </c>
      <c r="O2787" s="4" t="s">
        <v>51</v>
      </c>
      <c r="P2787" s="4" t="s">
        <v>635</v>
      </c>
      <c r="Q2787" s="4" t="s">
        <v>3252</v>
      </c>
      <c r="R2787" s="9">
        <v>29.2311851851852</v>
      </c>
      <c r="S2787" s="7">
        <v>3.0</v>
      </c>
      <c r="T2787" s="7">
        <v>0.0</v>
      </c>
      <c r="U2787" s="7">
        <v>7.60010814814815</v>
      </c>
      <c r="V2787" s="10" t="str">
        <f t="shared" si="1"/>
        <v>2017-02</v>
      </c>
    </row>
    <row r="2788">
      <c r="A2788" s="7">
        <v>2787.0</v>
      </c>
      <c r="B2788" s="4" t="s">
        <v>5944</v>
      </c>
      <c r="C2788" s="8">
        <v>42779.0</v>
      </c>
      <c r="D2788" s="8">
        <v>42786.0</v>
      </c>
      <c r="E2788" s="4" t="s">
        <v>26</v>
      </c>
      <c r="F2788" s="4" t="s">
        <v>2288</v>
      </c>
      <c r="G2788" s="4" t="s">
        <v>2289</v>
      </c>
      <c r="H2788" s="4" t="s">
        <v>46</v>
      </c>
      <c r="I2788" s="4" t="s">
        <v>30</v>
      </c>
      <c r="J2788" s="4" t="s">
        <v>1543</v>
      </c>
      <c r="K2788" s="4" t="s">
        <v>32</v>
      </c>
      <c r="L2788" s="7">
        <v>21215.0</v>
      </c>
      <c r="M2788" s="4" t="s">
        <v>33</v>
      </c>
      <c r="N2788" s="4" t="s">
        <v>1731</v>
      </c>
      <c r="O2788" s="4" t="s">
        <v>51</v>
      </c>
      <c r="P2788" s="4" t="s">
        <v>93</v>
      </c>
      <c r="Q2788" s="4" t="s">
        <v>1732</v>
      </c>
      <c r="R2788" s="9">
        <v>12.5126296296296</v>
      </c>
      <c r="S2788" s="7">
        <v>3.0</v>
      </c>
      <c r="T2788" s="7">
        <v>0.0</v>
      </c>
      <c r="U2788" s="7">
        <v>3.2532837037037</v>
      </c>
      <c r="V2788" s="10" t="str">
        <f t="shared" si="1"/>
        <v>2017-02</v>
      </c>
    </row>
    <row r="2789">
      <c r="A2789" s="7">
        <v>2788.0</v>
      </c>
      <c r="B2789" s="4" t="s">
        <v>5945</v>
      </c>
      <c r="C2789" s="8">
        <v>42779.0</v>
      </c>
      <c r="D2789" s="8">
        <v>42783.0</v>
      </c>
      <c r="E2789" s="4" t="s">
        <v>26</v>
      </c>
      <c r="F2789" s="4" t="s">
        <v>3157</v>
      </c>
      <c r="G2789" s="4" t="s">
        <v>3158</v>
      </c>
      <c r="H2789" s="4" t="s">
        <v>29</v>
      </c>
      <c r="I2789" s="4" t="s">
        <v>30</v>
      </c>
      <c r="J2789" s="4" t="s">
        <v>222</v>
      </c>
      <c r="K2789" s="4" t="s">
        <v>223</v>
      </c>
      <c r="L2789" s="7">
        <v>10009.0</v>
      </c>
      <c r="M2789" s="4" t="s">
        <v>33</v>
      </c>
      <c r="N2789" s="4" t="s">
        <v>5946</v>
      </c>
      <c r="O2789" s="4" t="s">
        <v>51</v>
      </c>
      <c r="P2789" s="4" t="s">
        <v>124</v>
      </c>
      <c r="Q2789" s="4" t="s">
        <v>5947</v>
      </c>
      <c r="R2789" s="9">
        <v>20.9595308641975</v>
      </c>
      <c r="S2789" s="7">
        <v>3.0</v>
      </c>
      <c r="T2789" s="7">
        <v>0.0</v>
      </c>
      <c r="U2789" s="7">
        <v>10.2701701234568</v>
      </c>
      <c r="V2789" s="10" t="str">
        <f t="shared" si="1"/>
        <v>2017-02</v>
      </c>
    </row>
    <row r="2790">
      <c r="A2790" s="7">
        <v>2789.0</v>
      </c>
      <c r="B2790" s="4" t="s">
        <v>5948</v>
      </c>
      <c r="C2790" s="8">
        <v>42779.0</v>
      </c>
      <c r="D2790" s="8">
        <v>42783.0</v>
      </c>
      <c r="E2790" s="4" t="s">
        <v>26</v>
      </c>
      <c r="F2790" s="4" t="s">
        <v>5215</v>
      </c>
      <c r="G2790" s="4" t="s">
        <v>5216</v>
      </c>
      <c r="H2790" s="4" t="s">
        <v>46</v>
      </c>
      <c r="I2790" s="4" t="s">
        <v>30</v>
      </c>
      <c r="J2790" s="4" t="s">
        <v>2547</v>
      </c>
      <c r="K2790" s="4" t="s">
        <v>937</v>
      </c>
      <c r="L2790" s="7">
        <v>55407.0</v>
      </c>
      <c r="M2790" s="4" t="s">
        <v>59</v>
      </c>
      <c r="N2790" s="4" t="s">
        <v>5949</v>
      </c>
      <c r="O2790" s="4" t="s">
        <v>51</v>
      </c>
      <c r="P2790" s="4" t="s">
        <v>283</v>
      </c>
      <c r="Q2790" s="4" t="s">
        <v>5950</v>
      </c>
      <c r="R2790" s="9">
        <v>105.895868312757</v>
      </c>
      <c r="S2790" s="7">
        <v>8.0</v>
      </c>
      <c r="T2790" s="7">
        <v>0.0</v>
      </c>
      <c r="U2790" s="7">
        <v>45.5352233744856</v>
      </c>
      <c r="V2790" s="10" t="str">
        <f t="shared" si="1"/>
        <v>2017-02</v>
      </c>
    </row>
    <row r="2791">
      <c r="A2791" s="7">
        <v>2790.0</v>
      </c>
      <c r="B2791" s="4" t="s">
        <v>5951</v>
      </c>
      <c r="C2791" s="8">
        <v>42782.0</v>
      </c>
      <c r="D2791" s="8">
        <v>42786.0</v>
      </c>
      <c r="E2791" s="4" t="s">
        <v>26</v>
      </c>
      <c r="F2791" s="4" t="s">
        <v>4588</v>
      </c>
      <c r="G2791" s="4" t="s">
        <v>4589</v>
      </c>
      <c r="H2791" s="4" t="s">
        <v>46</v>
      </c>
      <c r="I2791" s="4" t="s">
        <v>30</v>
      </c>
      <c r="J2791" s="4" t="s">
        <v>222</v>
      </c>
      <c r="K2791" s="4" t="s">
        <v>223</v>
      </c>
      <c r="L2791" s="7">
        <v>10035.0</v>
      </c>
      <c r="M2791" s="4" t="s">
        <v>33</v>
      </c>
      <c r="N2791" s="4" t="s">
        <v>532</v>
      </c>
      <c r="O2791" s="4" t="s">
        <v>51</v>
      </c>
      <c r="P2791" s="4" t="s">
        <v>124</v>
      </c>
      <c r="Q2791" s="4" t="s">
        <v>533</v>
      </c>
      <c r="R2791" s="9">
        <v>44.3726255144033</v>
      </c>
      <c r="S2791" s="7">
        <v>2.0</v>
      </c>
      <c r="T2791" s="7">
        <v>0.0</v>
      </c>
      <c r="U2791" s="7">
        <v>21.2988602469136</v>
      </c>
      <c r="V2791" s="10" t="str">
        <f t="shared" si="1"/>
        <v>2017-02</v>
      </c>
    </row>
    <row r="2792">
      <c r="A2792" s="7">
        <v>2791.0</v>
      </c>
      <c r="B2792" s="4" t="s">
        <v>5952</v>
      </c>
      <c r="C2792" s="8">
        <v>42782.0</v>
      </c>
      <c r="D2792" s="8">
        <v>42787.0</v>
      </c>
      <c r="E2792" s="4" t="s">
        <v>26</v>
      </c>
      <c r="F2792" s="4" t="s">
        <v>5953</v>
      </c>
      <c r="G2792" s="4" t="s">
        <v>5954</v>
      </c>
      <c r="H2792" s="4" t="s">
        <v>29</v>
      </c>
      <c r="I2792" s="4" t="s">
        <v>30</v>
      </c>
      <c r="J2792" s="4" t="s">
        <v>215</v>
      </c>
      <c r="K2792" s="4" t="s">
        <v>216</v>
      </c>
      <c r="L2792" s="7">
        <v>6824.0</v>
      </c>
      <c r="M2792" s="4" t="s">
        <v>33</v>
      </c>
      <c r="N2792" s="4" t="s">
        <v>1483</v>
      </c>
      <c r="O2792" s="4" t="s">
        <v>51</v>
      </c>
      <c r="P2792" s="4" t="s">
        <v>52</v>
      </c>
      <c r="Q2792" s="4" t="s">
        <v>1484</v>
      </c>
      <c r="R2792" s="9">
        <v>677.76437037037</v>
      </c>
      <c r="S2792" s="7">
        <v>3.0</v>
      </c>
      <c r="T2792" s="7">
        <v>0.0</v>
      </c>
      <c r="U2792" s="7">
        <v>94.8870118518518</v>
      </c>
      <c r="V2792" s="10" t="str">
        <f t="shared" si="1"/>
        <v>2017-02</v>
      </c>
    </row>
    <row r="2793">
      <c r="A2793" s="7">
        <v>2792.0</v>
      </c>
      <c r="B2793" s="4" t="s">
        <v>5952</v>
      </c>
      <c r="C2793" s="8">
        <v>42782.0</v>
      </c>
      <c r="D2793" s="8">
        <v>42787.0</v>
      </c>
      <c r="E2793" s="4" t="s">
        <v>26</v>
      </c>
      <c r="F2793" s="4" t="s">
        <v>5953</v>
      </c>
      <c r="G2793" s="4" t="s">
        <v>5954</v>
      </c>
      <c r="H2793" s="4" t="s">
        <v>29</v>
      </c>
      <c r="I2793" s="4" t="s">
        <v>30</v>
      </c>
      <c r="J2793" s="4" t="s">
        <v>215</v>
      </c>
      <c r="K2793" s="4" t="s">
        <v>216</v>
      </c>
      <c r="L2793" s="7">
        <v>6824.0</v>
      </c>
      <c r="M2793" s="4" t="s">
        <v>33</v>
      </c>
      <c r="N2793" s="4" t="s">
        <v>3973</v>
      </c>
      <c r="O2793" s="4" t="s">
        <v>39</v>
      </c>
      <c r="P2793" s="4" t="s">
        <v>40</v>
      </c>
      <c r="Q2793" s="4" t="s">
        <v>3974</v>
      </c>
      <c r="R2793" s="9">
        <v>17.5315144032922</v>
      </c>
      <c r="S2793" s="7">
        <v>1.0</v>
      </c>
      <c r="T2793" s="7">
        <v>0.0</v>
      </c>
      <c r="U2793" s="7">
        <v>8.59044205761317</v>
      </c>
      <c r="V2793" s="10" t="str">
        <f t="shared" si="1"/>
        <v>2017-02</v>
      </c>
    </row>
    <row r="2794">
      <c r="A2794" s="7">
        <v>2793.0</v>
      </c>
      <c r="B2794" s="4" t="s">
        <v>5955</v>
      </c>
      <c r="C2794" s="8">
        <v>42782.0</v>
      </c>
      <c r="D2794" s="8">
        <v>42787.0</v>
      </c>
      <c r="E2794" s="4" t="s">
        <v>26</v>
      </c>
      <c r="F2794" s="4" t="s">
        <v>3173</v>
      </c>
      <c r="G2794" s="4" t="s">
        <v>3174</v>
      </c>
      <c r="H2794" s="4" t="s">
        <v>46</v>
      </c>
      <c r="I2794" s="4" t="s">
        <v>30</v>
      </c>
      <c r="J2794" s="4" t="s">
        <v>2419</v>
      </c>
      <c r="K2794" s="4" t="s">
        <v>385</v>
      </c>
      <c r="L2794" s="7">
        <v>62521.0</v>
      </c>
      <c r="M2794" s="4" t="s">
        <v>59</v>
      </c>
      <c r="N2794" s="4" t="s">
        <v>5956</v>
      </c>
      <c r="O2794" s="4" t="s">
        <v>51</v>
      </c>
      <c r="P2794" s="4" t="s">
        <v>272</v>
      </c>
      <c r="Q2794" s="4" t="s">
        <v>5957</v>
      </c>
      <c r="R2794" s="9">
        <v>21.4822452674897</v>
      </c>
      <c r="S2794" s="7">
        <v>2.0</v>
      </c>
      <c r="T2794" s="7">
        <v>0.2</v>
      </c>
      <c r="U2794" s="7">
        <v>7.25025777777778</v>
      </c>
      <c r="V2794" s="10" t="str">
        <f t="shared" si="1"/>
        <v>2017-02</v>
      </c>
    </row>
    <row r="2795">
      <c r="A2795" s="7">
        <v>2794.0</v>
      </c>
      <c r="B2795" s="4" t="s">
        <v>5955</v>
      </c>
      <c r="C2795" s="8">
        <v>42782.0</v>
      </c>
      <c r="D2795" s="8">
        <v>42787.0</v>
      </c>
      <c r="E2795" s="4" t="s">
        <v>26</v>
      </c>
      <c r="F2795" s="4" t="s">
        <v>3173</v>
      </c>
      <c r="G2795" s="4" t="s">
        <v>3174</v>
      </c>
      <c r="H2795" s="4" t="s">
        <v>46</v>
      </c>
      <c r="I2795" s="4" t="s">
        <v>30</v>
      </c>
      <c r="J2795" s="4" t="s">
        <v>2419</v>
      </c>
      <c r="K2795" s="4" t="s">
        <v>385</v>
      </c>
      <c r="L2795" s="7">
        <v>62521.0</v>
      </c>
      <c r="M2795" s="4" t="s">
        <v>59</v>
      </c>
      <c r="N2795" s="4" t="s">
        <v>4432</v>
      </c>
      <c r="O2795" s="4" t="s">
        <v>35</v>
      </c>
      <c r="P2795" s="4" t="s">
        <v>263</v>
      </c>
      <c r="Q2795" s="4" t="s">
        <v>4433</v>
      </c>
      <c r="R2795" s="9">
        <v>702.381002469136</v>
      </c>
      <c r="S2795" s="7">
        <v>3.0</v>
      </c>
      <c r="T2795" s="7">
        <v>0.3</v>
      </c>
      <c r="U2795" s="7">
        <v>-10.0340143209877</v>
      </c>
      <c r="V2795" s="10" t="str">
        <f t="shared" si="1"/>
        <v>2017-02</v>
      </c>
    </row>
    <row r="2796">
      <c r="A2796" s="7">
        <v>2795.0</v>
      </c>
      <c r="B2796" s="4" t="s">
        <v>5955</v>
      </c>
      <c r="C2796" s="8">
        <v>42782.0</v>
      </c>
      <c r="D2796" s="8">
        <v>42787.0</v>
      </c>
      <c r="E2796" s="4" t="s">
        <v>26</v>
      </c>
      <c r="F2796" s="4" t="s">
        <v>3173</v>
      </c>
      <c r="G2796" s="4" t="s">
        <v>3174</v>
      </c>
      <c r="H2796" s="4" t="s">
        <v>46</v>
      </c>
      <c r="I2796" s="4" t="s">
        <v>30</v>
      </c>
      <c r="J2796" s="4" t="s">
        <v>2419</v>
      </c>
      <c r="K2796" s="4" t="s">
        <v>385</v>
      </c>
      <c r="L2796" s="7">
        <v>62521.0</v>
      </c>
      <c r="M2796" s="4" t="s">
        <v>59</v>
      </c>
      <c r="N2796" s="4" t="s">
        <v>4276</v>
      </c>
      <c r="O2796" s="4" t="s">
        <v>51</v>
      </c>
      <c r="P2796" s="4" t="s">
        <v>52</v>
      </c>
      <c r="Q2796" s="4" t="s">
        <v>4277</v>
      </c>
      <c r="R2796" s="9">
        <v>58.8890469135802</v>
      </c>
      <c r="S2796" s="7">
        <v>3.0</v>
      </c>
      <c r="T2796" s="7">
        <v>0.2</v>
      </c>
      <c r="U2796" s="7">
        <v>-9.56947012345679</v>
      </c>
      <c r="V2796" s="10" t="str">
        <f t="shared" si="1"/>
        <v>2017-02</v>
      </c>
    </row>
    <row r="2797">
      <c r="A2797" s="7">
        <v>2796.0</v>
      </c>
      <c r="B2797" s="4" t="s">
        <v>5955</v>
      </c>
      <c r="C2797" s="8">
        <v>42782.0</v>
      </c>
      <c r="D2797" s="8">
        <v>42787.0</v>
      </c>
      <c r="E2797" s="4" t="s">
        <v>26</v>
      </c>
      <c r="F2797" s="4" t="s">
        <v>3173</v>
      </c>
      <c r="G2797" s="4" t="s">
        <v>3174</v>
      </c>
      <c r="H2797" s="4" t="s">
        <v>46</v>
      </c>
      <c r="I2797" s="4" t="s">
        <v>30</v>
      </c>
      <c r="J2797" s="4" t="s">
        <v>2419</v>
      </c>
      <c r="K2797" s="4" t="s">
        <v>385</v>
      </c>
      <c r="L2797" s="7">
        <v>62521.0</v>
      </c>
      <c r="M2797" s="4" t="s">
        <v>59</v>
      </c>
      <c r="N2797" s="4" t="s">
        <v>92</v>
      </c>
      <c r="O2797" s="4" t="s">
        <v>51</v>
      </c>
      <c r="P2797" s="4" t="s">
        <v>93</v>
      </c>
      <c r="Q2797" s="4" t="s">
        <v>94</v>
      </c>
      <c r="R2797" s="9">
        <v>32.784750617284</v>
      </c>
      <c r="S2797" s="7">
        <v>6.0</v>
      </c>
      <c r="T2797" s="7">
        <v>0.2</v>
      </c>
      <c r="U2797" s="7">
        <v>4.09809382716049</v>
      </c>
      <c r="V2797" s="10" t="str">
        <f t="shared" si="1"/>
        <v>2017-02</v>
      </c>
    </row>
    <row r="2798">
      <c r="A2798" s="7">
        <v>2797.0</v>
      </c>
      <c r="B2798" s="4" t="s">
        <v>5955</v>
      </c>
      <c r="C2798" s="8">
        <v>42782.0</v>
      </c>
      <c r="D2798" s="8">
        <v>42787.0</v>
      </c>
      <c r="E2798" s="4" t="s">
        <v>26</v>
      </c>
      <c r="F2798" s="4" t="s">
        <v>3173</v>
      </c>
      <c r="G2798" s="4" t="s">
        <v>3174</v>
      </c>
      <c r="H2798" s="4" t="s">
        <v>46</v>
      </c>
      <c r="I2798" s="4" t="s">
        <v>30</v>
      </c>
      <c r="J2798" s="4" t="s">
        <v>2419</v>
      </c>
      <c r="K2798" s="4" t="s">
        <v>385</v>
      </c>
      <c r="L2798" s="7">
        <v>62521.0</v>
      </c>
      <c r="M2798" s="4" t="s">
        <v>59</v>
      </c>
      <c r="N2798" s="4" t="s">
        <v>120</v>
      </c>
      <c r="O2798" s="4" t="s">
        <v>35</v>
      </c>
      <c r="P2798" s="4" t="s">
        <v>121</v>
      </c>
      <c r="Q2798" s="4" t="s">
        <v>122</v>
      </c>
      <c r="R2798" s="9">
        <v>8.99615802469136</v>
      </c>
      <c r="S2798" s="7">
        <v>1.0</v>
      </c>
      <c r="T2798" s="7">
        <v>0.6</v>
      </c>
      <c r="U2798" s="7">
        <v>-4.2731750617284</v>
      </c>
      <c r="V2798" s="10" t="str">
        <f t="shared" si="1"/>
        <v>2017-02</v>
      </c>
    </row>
    <row r="2799">
      <c r="A2799" s="7">
        <v>2798.0</v>
      </c>
      <c r="B2799" s="4" t="s">
        <v>5958</v>
      </c>
      <c r="C2799" s="8">
        <v>42783.0</v>
      </c>
      <c r="D2799" s="8">
        <v>42788.0</v>
      </c>
      <c r="E2799" s="4" t="s">
        <v>26</v>
      </c>
      <c r="F2799" s="4" t="s">
        <v>1568</v>
      </c>
      <c r="G2799" s="4" t="s">
        <v>1569</v>
      </c>
      <c r="H2799" s="4" t="s">
        <v>112</v>
      </c>
      <c r="I2799" s="4" t="s">
        <v>30</v>
      </c>
      <c r="J2799" s="4" t="s">
        <v>384</v>
      </c>
      <c r="K2799" s="4" t="s">
        <v>385</v>
      </c>
      <c r="L2799" s="7">
        <v>60653.0</v>
      </c>
      <c r="M2799" s="4" t="s">
        <v>59</v>
      </c>
      <c r="N2799" s="4" t="s">
        <v>3424</v>
      </c>
      <c r="O2799" s="4" t="s">
        <v>35</v>
      </c>
      <c r="P2799" s="4" t="s">
        <v>73</v>
      </c>
      <c r="Q2799" s="4" t="s">
        <v>3425</v>
      </c>
      <c r="R2799" s="9">
        <v>562.703407407407</v>
      </c>
      <c r="S2799" s="7">
        <v>3.0</v>
      </c>
      <c r="T2799" s="7">
        <v>0.5</v>
      </c>
      <c r="U2799" s="7">
        <v>-315.113908148148</v>
      </c>
      <c r="V2799" s="10" t="str">
        <f t="shared" si="1"/>
        <v>2017-02</v>
      </c>
    </row>
    <row r="2800">
      <c r="A2800" s="7">
        <v>2799.0</v>
      </c>
      <c r="B2800" s="4" t="s">
        <v>5958</v>
      </c>
      <c r="C2800" s="8">
        <v>42783.0</v>
      </c>
      <c r="D2800" s="8">
        <v>42788.0</v>
      </c>
      <c r="E2800" s="4" t="s">
        <v>26</v>
      </c>
      <c r="F2800" s="4" t="s">
        <v>1568</v>
      </c>
      <c r="G2800" s="4" t="s">
        <v>1569</v>
      </c>
      <c r="H2800" s="4" t="s">
        <v>112</v>
      </c>
      <c r="I2800" s="4" t="s">
        <v>30</v>
      </c>
      <c r="J2800" s="4" t="s">
        <v>384</v>
      </c>
      <c r="K2800" s="4" t="s">
        <v>385</v>
      </c>
      <c r="L2800" s="7">
        <v>60653.0</v>
      </c>
      <c r="M2800" s="4" t="s">
        <v>59</v>
      </c>
      <c r="N2800" s="4" t="s">
        <v>1276</v>
      </c>
      <c r="O2800" s="4" t="s">
        <v>39</v>
      </c>
      <c r="P2800" s="4" t="s">
        <v>40</v>
      </c>
      <c r="Q2800" s="4" t="s">
        <v>1277</v>
      </c>
      <c r="R2800" s="9">
        <v>146.001504526749</v>
      </c>
      <c r="S2800" s="7">
        <v>1.0</v>
      </c>
      <c r="T2800" s="7">
        <v>0.2</v>
      </c>
      <c r="U2800" s="7">
        <v>12.7751316460905</v>
      </c>
      <c r="V2800" s="10" t="str">
        <f t="shared" si="1"/>
        <v>2017-02</v>
      </c>
    </row>
    <row r="2801">
      <c r="A2801" s="7">
        <v>2800.0</v>
      </c>
      <c r="B2801" s="4" t="s">
        <v>5959</v>
      </c>
      <c r="C2801" s="8">
        <v>42783.0</v>
      </c>
      <c r="D2801" s="8">
        <v>42787.0</v>
      </c>
      <c r="E2801" s="4" t="s">
        <v>98</v>
      </c>
      <c r="F2801" s="4" t="s">
        <v>5960</v>
      </c>
      <c r="G2801" s="4" t="s">
        <v>5961</v>
      </c>
      <c r="H2801" s="4" t="s">
        <v>46</v>
      </c>
      <c r="I2801" s="4" t="s">
        <v>30</v>
      </c>
      <c r="J2801" s="4" t="s">
        <v>2167</v>
      </c>
      <c r="K2801" s="4" t="s">
        <v>956</v>
      </c>
      <c r="L2801" s="7">
        <v>70506.0</v>
      </c>
      <c r="M2801" s="4" t="s">
        <v>83</v>
      </c>
      <c r="N2801" s="4" t="s">
        <v>2593</v>
      </c>
      <c r="O2801" s="4" t="s">
        <v>39</v>
      </c>
      <c r="P2801" s="4" t="s">
        <v>40</v>
      </c>
      <c r="Q2801" s="4" t="s">
        <v>2594</v>
      </c>
      <c r="R2801" s="9">
        <v>20.6047424920395</v>
      </c>
      <c r="S2801" s="7">
        <v>3.0</v>
      </c>
      <c r="T2801" s="7">
        <v>0.0</v>
      </c>
      <c r="U2801" s="7">
        <v>5.97537532269147</v>
      </c>
      <c r="V2801" s="10" t="str">
        <f t="shared" si="1"/>
        <v>2017-02</v>
      </c>
    </row>
    <row r="2802">
      <c r="A2802" s="7">
        <v>2801.0</v>
      </c>
      <c r="B2802" s="4" t="s">
        <v>5962</v>
      </c>
      <c r="C2802" s="8">
        <v>42783.0</v>
      </c>
      <c r="D2802" s="8">
        <v>42789.0</v>
      </c>
      <c r="E2802" s="4" t="s">
        <v>26</v>
      </c>
      <c r="F2802" s="4" t="s">
        <v>3441</v>
      </c>
      <c r="G2802" s="4" t="s">
        <v>3442</v>
      </c>
      <c r="H2802" s="4" t="s">
        <v>112</v>
      </c>
      <c r="I2802" s="4" t="s">
        <v>30</v>
      </c>
      <c r="J2802" s="4" t="s">
        <v>3119</v>
      </c>
      <c r="K2802" s="4" t="s">
        <v>203</v>
      </c>
      <c r="L2802" s="7">
        <v>8861.0</v>
      </c>
      <c r="M2802" s="4" t="s">
        <v>33</v>
      </c>
      <c r="N2802" s="4" t="s">
        <v>1225</v>
      </c>
      <c r="O2802" s="4" t="s">
        <v>51</v>
      </c>
      <c r="P2802" s="4" t="s">
        <v>124</v>
      </c>
      <c r="Q2802" s="4" t="s">
        <v>1226</v>
      </c>
      <c r="R2802" s="9">
        <v>13.7587160493827</v>
      </c>
      <c r="S2802" s="7">
        <v>2.0</v>
      </c>
      <c r="T2802" s="7">
        <v>0.0</v>
      </c>
      <c r="U2802" s="7">
        <v>6.74177086419753</v>
      </c>
      <c r="V2802" s="10" t="str">
        <f t="shared" si="1"/>
        <v>2017-02</v>
      </c>
    </row>
    <row r="2803">
      <c r="A2803" s="7">
        <v>2802.0</v>
      </c>
      <c r="B2803" s="4" t="s">
        <v>5962</v>
      </c>
      <c r="C2803" s="8">
        <v>42783.0</v>
      </c>
      <c r="D2803" s="8">
        <v>42789.0</v>
      </c>
      <c r="E2803" s="4" t="s">
        <v>26</v>
      </c>
      <c r="F2803" s="4" t="s">
        <v>3441</v>
      </c>
      <c r="G2803" s="4" t="s">
        <v>3442</v>
      </c>
      <c r="H2803" s="4" t="s">
        <v>112</v>
      </c>
      <c r="I2803" s="4" t="s">
        <v>30</v>
      </c>
      <c r="J2803" s="4" t="s">
        <v>3119</v>
      </c>
      <c r="K2803" s="4" t="s">
        <v>203</v>
      </c>
      <c r="L2803" s="7">
        <v>8861.0</v>
      </c>
      <c r="M2803" s="4" t="s">
        <v>33</v>
      </c>
      <c r="N2803" s="4" t="s">
        <v>4532</v>
      </c>
      <c r="O2803" s="4" t="s">
        <v>51</v>
      </c>
      <c r="P2803" s="4" t="s">
        <v>52</v>
      </c>
      <c r="Q2803" s="4" t="s">
        <v>4533</v>
      </c>
      <c r="R2803" s="9">
        <v>194.739650205761</v>
      </c>
      <c r="S2803" s="7">
        <v>5.0</v>
      </c>
      <c r="T2803" s="7">
        <v>0.0</v>
      </c>
      <c r="U2803" s="7">
        <v>46.7375160493827</v>
      </c>
      <c r="V2803" s="10" t="str">
        <f t="shared" si="1"/>
        <v>2017-02</v>
      </c>
    </row>
    <row r="2804">
      <c r="A2804" s="7">
        <v>2803.0</v>
      </c>
      <c r="B2804" s="4" t="s">
        <v>5963</v>
      </c>
      <c r="C2804" s="8">
        <v>42783.0</v>
      </c>
      <c r="D2804" s="8">
        <v>42785.0</v>
      </c>
      <c r="E2804" s="4" t="s">
        <v>43</v>
      </c>
      <c r="F2804" s="4" t="s">
        <v>5964</v>
      </c>
      <c r="G2804" s="4" t="s">
        <v>5965</v>
      </c>
      <c r="H2804" s="4" t="s">
        <v>112</v>
      </c>
      <c r="I2804" s="4" t="s">
        <v>30</v>
      </c>
      <c r="J2804" s="4" t="s">
        <v>455</v>
      </c>
      <c r="K2804" s="4" t="s">
        <v>58</v>
      </c>
      <c r="L2804" s="7">
        <v>77041.0</v>
      </c>
      <c r="M2804" s="4" t="s">
        <v>59</v>
      </c>
      <c r="N2804" s="4" t="s">
        <v>5966</v>
      </c>
      <c r="O2804" s="4" t="s">
        <v>35</v>
      </c>
      <c r="P2804" s="4" t="s">
        <v>36</v>
      </c>
      <c r="Q2804" s="4" t="s">
        <v>5967</v>
      </c>
      <c r="R2804" s="9">
        <v>104.204022716049</v>
      </c>
      <c r="S2804" s="7">
        <v>1.0</v>
      </c>
      <c r="T2804" s="7">
        <v>0.32</v>
      </c>
      <c r="U2804" s="7">
        <v>-19.9213572839506</v>
      </c>
      <c r="V2804" s="10" t="str">
        <f t="shared" si="1"/>
        <v>2017-02</v>
      </c>
    </row>
    <row r="2805">
      <c r="A2805" s="7">
        <v>2804.0</v>
      </c>
      <c r="B2805" s="4" t="s">
        <v>5963</v>
      </c>
      <c r="C2805" s="8">
        <v>42783.0</v>
      </c>
      <c r="D2805" s="8">
        <v>42785.0</v>
      </c>
      <c r="E2805" s="4" t="s">
        <v>43</v>
      </c>
      <c r="F2805" s="4" t="s">
        <v>5964</v>
      </c>
      <c r="G2805" s="4" t="s">
        <v>5965</v>
      </c>
      <c r="H2805" s="4" t="s">
        <v>112</v>
      </c>
      <c r="I2805" s="4" t="s">
        <v>30</v>
      </c>
      <c r="J2805" s="4" t="s">
        <v>455</v>
      </c>
      <c r="K2805" s="4" t="s">
        <v>58</v>
      </c>
      <c r="L2805" s="7">
        <v>77041.0</v>
      </c>
      <c r="M2805" s="4" t="s">
        <v>59</v>
      </c>
      <c r="N2805" s="4" t="s">
        <v>5968</v>
      </c>
      <c r="O2805" s="4" t="s">
        <v>51</v>
      </c>
      <c r="P2805" s="4" t="s">
        <v>93</v>
      </c>
      <c r="Q2805" s="4" t="s">
        <v>5969</v>
      </c>
      <c r="R2805" s="9">
        <v>205.257580246914</v>
      </c>
      <c r="S2805" s="7">
        <v>6.0</v>
      </c>
      <c r="T2805" s="7">
        <v>0.2</v>
      </c>
      <c r="U2805" s="7">
        <v>61.5772740740741</v>
      </c>
      <c r="V2805" s="10" t="str">
        <f t="shared" si="1"/>
        <v>2017-02</v>
      </c>
    </row>
    <row r="2806">
      <c r="A2806" s="7">
        <v>2805.0</v>
      </c>
      <c r="B2806" s="4" t="s">
        <v>5963</v>
      </c>
      <c r="C2806" s="8">
        <v>42783.0</v>
      </c>
      <c r="D2806" s="8">
        <v>42785.0</v>
      </c>
      <c r="E2806" s="4" t="s">
        <v>43</v>
      </c>
      <c r="F2806" s="4" t="s">
        <v>5964</v>
      </c>
      <c r="G2806" s="4" t="s">
        <v>5965</v>
      </c>
      <c r="H2806" s="4" t="s">
        <v>112</v>
      </c>
      <c r="I2806" s="4" t="s">
        <v>30</v>
      </c>
      <c r="J2806" s="4" t="s">
        <v>455</v>
      </c>
      <c r="K2806" s="4" t="s">
        <v>58</v>
      </c>
      <c r="L2806" s="7">
        <v>77041.0</v>
      </c>
      <c r="M2806" s="4" t="s">
        <v>59</v>
      </c>
      <c r="N2806" s="4" t="s">
        <v>5970</v>
      </c>
      <c r="O2806" s="4" t="s">
        <v>39</v>
      </c>
      <c r="P2806" s="4" t="s">
        <v>40</v>
      </c>
      <c r="Q2806" s="4" t="s">
        <v>5971</v>
      </c>
      <c r="R2806" s="9">
        <v>512.835081481482</v>
      </c>
      <c r="S2806" s="7">
        <v>4.0</v>
      </c>
      <c r="T2806" s="7">
        <v>0.2</v>
      </c>
      <c r="U2806" s="7">
        <v>-102.567016296296</v>
      </c>
      <c r="V2806" s="10" t="str">
        <f t="shared" si="1"/>
        <v>2017-02</v>
      </c>
    </row>
    <row r="2807">
      <c r="A2807" s="7">
        <v>2806.0</v>
      </c>
      <c r="B2807" s="4" t="s">
        <v>5972</v>
      </c>
      <c r="C2807" s="8">
        <v>42783.0</v>
      </c>
      <c r="D2807" s="8">
        <v>42786.0</v>
      </c>
      <c r="E2807" s="4" t="s">
        <v>43</v>
      </c>
      <c r="F2807" s="4" t="s">
        <v>1445</v>
      </c>
      <c r="G2807" s="4" t="s">
        <v>1446</v>
      </c>
      <c r="H2807" s="4" t="s">
        <v>112</v>
      </c>
      <c r="I2807" s="4" t="s">
        <v>30</v>
      </c>
      <c r="J2807" s="4" t="s">
        <v>1355</v>
      </c>
      <c r="K2807" s="4" t="s">
        <v>157</v>
      </c>
      <c r="L2807" s="7">
        <v>45373.0</v>
      </c>
      <c r="M2807" s="4" t="s">
        <v>33</v>
      </c>
      <c r="N2807" s="4" t="s">
        <v>5588</v>
      </c>
      <c r="O2807" s="4" t="s">
        <v>35</v>
      </c>
      <c r="P2807" s="4" t="s">
        <v>73</v>
      </c>
      <c r="Q2807" s="4" t="s">
        <v>5589</v>
      </c>
      <c r="R2807" s="9">
        <v>533.466135802469</v>
      </c>
      <c r="S2807" s="7">
        <v>5.0</v>
      </c>
      <c r="T2807" s="7">
        <v>0.4</v>
      </c>
      <c r="U2807" s="7">
        <v>-124.475431687243</v>
      </c>
      <c r="V2807" s="10" t="str">
        <f t="shared" si="1"/>
        <v>2017-02</v>
      </c>
    </row>
    <row r="2808">
      <c r="A2808" s="7">
        <v>2807.0</v>
      </c>
      <c r="B2808" s="4" t="s">
        <v>5972</v>
      </c>
      <c r="C2808" s="8">
        <v>42783.0</v>
      </c>
      <c r="D2808" s="8">
        <v>42786.0</v>
      </c>
      <c r="E2808" s="4" t="s">
        <v>43</v>
      </c>
      <c r="F2808" s="4" t="s">
        <v>1445</v>
      </c>
      <c r="G2808" s="4" t="s">
        <v>1446</v>
      </c>
      <c r="H2808" s="4" t="s">
        <v>112</v>
      </c>
      <c r="I2808" s="4" t="s">
        <v>30</v>
      </c>
      <c r="J2808" s="4" t="s">
        <v>1355</v>
      </c>
      <c r="K2808" s="4" t="s">
        <v>157</v>
      </c>
      <c r="L2808" s="7">
        <v>45373.0</v>
      </c>
      <c r="M2808" s="4" t="s">
        <v>33</v>
      </c>
      <c r="N2808" s="4" t="s">
        <v>2628</v>
      </c>
      <c r="O2808" s="4" t="s">
        <v>51</v>
      </c>
      <c r="P2808" s="4" t="s">
        <v>76</v>
      </c>
      <c r="Q2808" s="4" t="s">
        <v>2629</v>
      </c>
      <c r="R2808" s="9">
        <v>6.68631481481482</v>
      </c>
      <c r="S2808" s="7">
        <v>5.0</v>
      </c>
      <c r="T2808" s="7">
        <v>0.7</v>
      </c>
      <c r="U2808" s="7">
        <v>-5.57192901234568</v>
      </c>
      <c r="V2808" s="10" t="str">
        <f t="shared" si="1"/>
        <v>2017-02</v>
      </c>
    </row>
    <row r="2809">
      <c r="A2809" s="7">
        <v>2808.0</v>
      </c>
      <c r="B2809" s="4" t="s">
        <v>5972</v>
      </c>
      <c r="C2809" s="8">
        <v>42783.0</v>
      </c>
      <c r="D2809" s="8">
        <v>42786.0</v>
      </c>
      <c r="E2809" s="4" t="s">
        <v>43</v>
      </c>
      <c r="F2809" s="4" t="s">
        <v>1445</v>
      </c>
      <c r="G2809" s="4" t="s">
        <v>1446</v>
      </c>
      <c r="H2809" s="4" t="s">
        <v>112</v>
      </c>
      <c r="I2809" s="4" t="s">
        <v>30</v>
      </c>
      <c r="J2809" s="4" t="s">
        <v>1355</v>
      </c>
      <c r="K2809" s="4" t="s">
        <v>157</v>
      </c>
      <c r="L2809" s="7">
        <v>45373.0</v>
      </c>
      <c r="M2809" s="4" t="s">
        <v>33</v>
      </c>
      <c r="N2809" s="4" t="s">
        <v>5973</v>
      </c>
      <c r="O2809" s="4" t="s">
        <v>39</v>
      </c>
      <c r="P2809" s="4" t="s">
        <v>40</v>
      </c>
      <c r="Q2809" s="4" t="s">
        <v>5974</v>
      </c>
      <c r="R2809" s="9">
        <v>67.3826098765432</v>
      </c>
      <c r="S2809" s="7">
        <v>1.0</v>
      </c>
      <c r="T2809" s="7">
        <v>0.4</v>
      </c>
      <c r="U2809" s="7">
        <v>-13.4765219753086</v>
      </c>
      <c r="V2809" s="10" t="str">
        <f t="shared" si="1"/>
        <v>2017-02</v>
      </c>
    </row>
    <row r="2810">
      <c r="A2810" s="7">
        <v>2809.0</v>
      </c>
      <c r="B2810" s="4" t="s">
        <v>5972</v>
      </c>
      <c r="C2810" s="8">
        <v>42783.0</v>
      </c>
      <c r="D2810" s="8">
        <v>42786.0</v>
      </c>
      <c r="E2810" s="4" t="s">
        <v>43</v>
      </c>
      <c r="F2810" s="4" t="s">
        <v>1445</v>
      </c>
      <c r="G2810" s="4" t="s">
        <v>1446</v>
      </c>
      <c r="H2810" s="4" t="s">
        <v>112</v>
      </c>
      <c r="I2810" s="4" t="s">
        <v>30</v>
      </c>
      <c r="J2810" s="4" t="s">
        <v>1355</v>
      </c>
      <c r="K2810" s="4" t="s">
        <v>157</v>
      </c>
      <c r="L2810" s="7">
        <v>45373.0</v>
      </c>
      <c r="M2810" s="4" t="s">
        <v>33</v>
      </c>
      <c r="N2810" s="4" t="s">
        <v>1816</v>
      </c>
      <c r="O2810" s="4" t="s">
        <v>35</v>
      </c>
      <c r="P2810" s="4" t="s">
        <v>121</v>
      </c>
      <c r="Q2810" s="4" t="s">
        <v>1817</v>
      </c>
      <c r="R2810" s="9">
        <v>35.2672395061728</v>
      </c>
      <c r="S2810" s="7">
        <v>2.0</v>
      </c>
      <c r="T2810" s="7">
        <v>0.2</v>
      </c>
      <c r="U2810" s="7">
        <v>9.69849086419753</v>
      </c>
      <c r="V2810" s="10" t="str">
        <f t="shared" si="1"/>
        <v>2017-02</v>
      </c>
    </row>
    <row r="2811">
      <c r="A2811" s="7">
        <v>2810.0</v>
      </c>
      <c r="B2811" s="4" t="s">
        <v>5972</v>
      </c>
      <c r="C2811" s="8">
        <v>42783.0</v>
      </c>
      <c r="D2811" s="8">
        <v>42786.0</v>
      </c>
      <c r="E2811" s="4" t="s">
        <v>43</v>
      </c>
      <c r="F2811" s="4" t="s">
        <v>1445</v>
      </c>
      <c r="G2811" s="4" t="s">
        <v>1446</v>
      </c>
      <c r="H2811" s="4" t="s">
        <v>112</v>
      </c>
      <c r="I2811" s="4" t="s">
        <v>30</v>
      </c>
      <c r="J2811" s="4" t="s">
        <v>1355</v>
      </c>
      <c r="K2811" s="4" t="s">
        <v>157</v>
      </c>
      <c r="L2811" s="7">
        <v>45373.0</v>
      </c>
      <c r="M2811" s="4" t="s">
        <v>33</v>
      </c>
      <c r="N2811" s="4" t="s">
        <v>2870</v>
      </c>
      <c r="O2811" s="4" t="s">
        <v>35</v>
      </c>
      <c r="P2811" s="4" t="s">
        <v>263</v>
      </c>
      <c r="Q2811" s="4" t="s">
        <v>2871</v>
      </c>
      <c r="R2811" s="9">
        <v>1052.29608641975</v>
      </c>
      <c r="S2811" s="7">
        <v>5.0</v>
      </c>
      <c r="T2811" s="7">
        <v>0.3</v>
      </c>
      <c r="U2811" s="7">
        <v>-15.0328012345679</v>
      </c>
      <c r="V2811" s="10" t="str">
        <f t="shared" si="1"/>
        <v>2017-02</v>
      </c>
    </row>
    <row r="2812">
      <c r="A2812" s="7">
        <v>2811.0</v>
      </c>
      <c r="B2812" s="4" t="s">
        <v>5975</v>
      </c>
      <c r="C2812" s="8">
        <v>42784.0</v>
      </c>
      <c r="D2812" s="8">
        <v>42787.0</v>
      </c>
      <c r="E2812" s="4" t="s">
        <v>98</v>
      </c>
      <c r="F2812" s="4" t="s">
        <v>2017</v>
      </c>
      <c r="G2812" s="4" t="s">
        <v>2018</v>
      </c>
      <c r="H2812" s="4" t="s">
        <v>29</v>
      </c>
      <c r="I2812" s="4" t="s">
        <v>30</v>
      </c>
      <c r="J2812" s="4" t="s">
        <v>47</v>
      </c>
      <c r="K2812" s="4" t="s">
        <v>48</v>
      </c>
      <c r="L2812" s="7">
        <v>90045.0</v>
      </c>
      <c r="M2812" s="4" t="s">
        <v>49</v>
      </c>
      <c r="N2812" s="4" t="s">
        <v>3165</v>
      </c>
      <c r="O2812" s="4" t="s">
        <v>39</v>
      </c>
      <c r="P2812" s="4" t="s">
        <v>40</v>
      </c>
      <c r="Q2812" s="4" t="s">
        <v>3166</v>
      </c>
      <c r="R2812" s="9">
        <v>167.976</v>
      </c>
      <c r="S2812" s="7">
        <v>3.0</v>
      </c>
      <c r="T2812" s="7">
        <v>0.2</v>
      </c>
      <c r="U2812" s="7">
        <v>10.4985</v>
      </c>
      <c r="V2812" s="10" t="str">
        <f t="shared" si="1"/>
        <v>2017-02</v>
      </c>
    </row>
    <row r="2813">
      <c r="A2813" s="7">
        <v>2812.0</v>
      </c>
      <c r="B2813" s="4" t="s">
        <v>5975</v>
      </c>
      <c r="C2813" s="8">
        <v>42784.0</v>
      </c>
      <c r="D2813" s="8">
        <v>42787.0</v>
      </c>
      <c r="E2813" s="4" t="s">
        <v>98</v>
      </c>
      <c r="F2813" s="4" t="s">
        <v>2017</v>
      </c>
      <c r="G2813" s="4" t="s">
        <v>2018</v>
      </c>
      <c r="H2813" s="4" t="s">
        <v>29</v>
      </c>
      <c r="I2813" s="4" t="s">
        <v>30</v>
      </c>
      <c r="J2813" s="4" t="s">
        <v>47</v>
      </c>
      <c r="K2813" s="4" t="s">
        <v>48</v>
      </c>
      <c r="L2813" s="7">
        <v>90045.0</v>
      </c>
      <c r="M2813" s="4" t="s">
        <v>49</v>
      </c>
      <c r="N2813" s="4" t="s">
        <v>5283</v>
      </c>
      <c r="O2813" s="4" t="s">
        <v>39</v>
      </c>
      <c r="P2813" s="4" t="s">
        <v>61</v>
      </c>
      <c r="Q2813" s="4" t="s">
        <v>5284</v>
      </c>
      <c r="R2813" s="9">
        <v>109.53</v>
      </c>
      <c r="S2813" s="7">
        <v>3.0</v>
      </c>
      <c r="T2813" s="7">
        <v>0.0</v>
      </c>
      <c r="U2813" s="7">
        <v>47.0979</v>
      </c>
      <c r="V2813" s="10" t="str">
        <f t="shared" si="1"/>
        <v>2017-02</v>
      </c>
    </row>
    <row r="2814">
      <c r="A2814" s="7">
        <v>2813.0</v>
      </c>
      <c r="B2814" s="4" t="s">
        <v>5975</v>
      </c>
      <c r="C2814" s="8">
        <v>42784.0</v>
      </c>
      <c r="D2814" s="8">
        <v>42787.0</v>
      </c>
      <c r="E2814" s="4" t="s">
        <v>98</v>
      </c>
      <c r="F2814" s="4" t="s">
        <v>2017</v>
      </c>
      <c r="G2814" s="4" t="s">
        <v>2018</v>
      </c>
      <c r="H2814" s="4" t="s">
        <v>29</v>
      </c>
      <c r="I2814" s="4" t="s">
        <v>30</v>
      </c>
      <c r="J2814" s="4" t="s">
        <v>47</v>
      </c>
      <c r="K2814" s="4" t="s">
        <v>48</v>
      </c>
      <c r="L2814" s="7">
        <v>90045.0</v>
      </c>
      <c r="M2814" s="4" t="s">
        <v>49</v>
      </c>
      <c r="N2814" s="4" t="s">
        <v>1794</v>
      </c>
      <c r="O2814" s="4" t="s">
        <v>51</v>
      </c>
      <c r="P2814" s="4" t="s">
        <v>297</v>
      </c>
      <c r="Q2814" s="4" t="s">
        <v>1795</v>
      </c>
      <c r="R2814" s="9">
        <v>9.82</v>
      </c>
      <c r="S2814" s="7">
        <v>2.0</v>
      </c>
      <c r="T2814" s="7">
        <v>0.0</v>
      </c>
      <c r="U2814" s="7">
        <v>4.8118</v>
      </c>
      <c r="V2814" s="10" t="str">
        <f t="shared" si="1"/>
        <v>2017-02</v>
      </c>
    </row>
    <row r="2815">
      <c r="A2815" s="7">
        <v>2814.0</v>
      </c>
      <c r="B2815" s="4" t="s">
        <v>5976</v>
      </c>
      <c r="C2815" s="8">
        <v>42785.0</v>
      </c>
      <c r="D2815" s="8">
        <v>42787.0</v>
      </c>
      <c r="E2815" s="4" t="s">
        <v>98</v>
      </c>
      <c r="F2815" s="4" t="s">
        <v>4296</v>
      </c>
      <c r="G2815" s="4" t="s">
        <v>4297</v>
      </c>
      <c r="H2815" s="4" t="s">
        <v>29</v>
      </c>
      <c r="I2815" s="4" t="s">
        <v>30</v>
      </c>
      <c r="J2815" s="4" t="s">
        <v>5977</v>
      </c>
      <c r="K2815" s="4" t="s">
        <v>255</v>
      </c>
      <c r="L2815" s="7">
        <v>30076.0</v>
      </c>
      <c r="M2815" s="4" t="s">
        <v>83</v>
      </c>
      <c r="N2815" s="4" t="s">
        <v>3438</v>
      </c>
      <c r="O2815" s="4" t="s">
        <v>51</v>
      </c>
      <c r="P2815" s="4" t="s">
        <v>283</v>
      </c>
      <c r="Q2815" s="4" t="s">
        <v>3439</v>
      </c>
      <c r="R2815" s="9">
        <v>871.541350619373</v>
      </c>
      <c r="S2815" s="7">
        <v>7.0</v>
      </c>
      <c r="T2815" s="7">
        <v>0.0</v>
      </c>
      <c r="U2815" s="7">
        <v>252.746991679618</v>
      </c>
      <c r="V2815" s="10" t="str">
        <f t="shared" si="1"/>
        <v>2017-02</v>
      </c>
    </row>
    <row r="2816">
      <c r="A2816" s="7">
        <v>2815.0</v>
      </c>
      <c r="B2816" s="4" t="s">
        <v>5978</v>
      </c>
      <c r="C2816" s="8">
        <v>42785.0</v>
      </c>
      <c r="D2816" s="8">
        <v>42789.0</v>
      </c>
      <c r="E2816" s="4" t="s">
        <v>26</v>
      </c>
      <c r="F2816" s="4" t="s">
        <v>3498</v>
      </c>
      <c r="G2816" s="4" t="s">
        <v>3499</v>
      </c>
      <c r="H2816" s="4" t="s">
        <v>46</v>
      </c>
      <c r="I2816" s="4" t="s">
        <v>30</v>
      </c>
      <c r="J2816" s="4" t="s">
        <v>163</v>
      </c>
      <c r="K2816" s="4" t="s">
        <v>164</v>
      </c>
      <c r="L2816" s="7">
        <v>98103.0</v>
      </c>
      <c r="M2816" s="4" t="s">
        <v>49</v>
      </c>
      <c r="N2816" s="4" t="s">
        <v>861</v>
      </c>
      <c r="O2816" s="4" t="s">
        <v>51</v>
      </c>
      <c r="P2816" s="4" t="s">
        <v>272</v>
      </c>
      <c r="Q2816" s="4" t="s">
        <v>862</v>
      </c>
      <c r="R2816" s="9">
        <v>11.22</v>
      </c>
      <c r="S2816" s="7">
        <v>3.0</v>
      </c>
      <c r="T2816" s="7">
        <v>0.0</v>
      </c>
      <c r="U2816" s="7">
        <v>0.2244</v>
      </c>
      <c r="V2816" s="10" t="str">
        <f t="shared" si="1"/>
        <v>2017-02</v>
      </c>
    </row>
    <row r="2817">
      <c r="A2817" s="7">
        <v>2816.0</v>
      </c>
      <c r="B2817" s="4" t="s">
        <v>5979</v>
      </c>
      <c r="C2817" s="8">
        <v>42785.0</v>
      </c>
      <c r="D2817" s="8">
        <v>42786.0</v>
      </c>
      <c r="E2817" s="4" t="s">
        <v>43</v>
      </c>
      <c r="F2817" s="4" t="s">
        <v>4659</v>
      </c>
      <c r="G2817" s="4" t="s">
        <v>4660</v>
      </c>
      <c r="H2817" s="4" t="s">
        <v>112</v>
      </c>
      <c r="I2817" s="4" t="s">
        <v>30</v>
      </c>
      <c r="J2817" s="4" t="s">
        <v>47</v>
      </c>
      <c r="K2817" s="4" t="s">
        <v>48</v>
      </c>
      <c r="L2817" s="7">
        <v>90045.0</v>
      </c>
      <c r="M2817" s="4" t="s">
        <v>49</v>
      </c>
      <c r="N2817" s="4" t="s">
        <v>5980</v>
      </c>
      <c r="O2817" s="4" t="s">
        <v>51</v>
      </c>
      <c r="P2817" s="4" t="s">
        <v>93</v>
      </c>
      <c r="Q2817" s="4" t="s">
        <v>5981</v>
      </c>
      <c r="R2817" s="9">
        <v>12.84</v>
      </c>
      <c r="S2817" s="7">
        <v>3.0</v>
      </c>
      <c r="T2817" s="7">
        <v>0.0</v>
      </c>
      <c r="U2817" s="7">
        <v>3.4668</v>
      </c>
      <c r="V2817" s="10" t="str">
        <f t="shared" si="1"/>
        <v>2017-02</v>
      </c>
    </row>
    <row r="2818">
      <c r="A2818" s="7">
        <v>2817.0</v>
      </c>
      <c r="B2818" s="4" t="s">
        <v>5979</v>
      </c>
      <c r="C2818" s="8">
        <v>42785.0</v>
      </c>
      <c r="D2818" s="8">
        <v>42786.0</v>
      </c>
      <c r="E2818" s="4" t="s">
        <v>43</v>
      </c>
      <c r="F2818" s="4" t="s">
        <v>4659</v>
      </c>
      <c r="G2818" s="4" t="s">
        <v>4660</v>
      </c>
      <c r="H2818" s="4" t="s">
        <v>112</v>
      </c>
      <c r="I2818" s="4" t="s">
        <v>30</v>
      </c>
      <c r="J2818" s="4" t="s">
        <v>47</v>
      </c>
      <c r="K2818" s="4" t="s">
        <v>48</v>
      </c>
      <c r="L2818" s="7">
        <v>90045.0</v>
      </c>
      <c r="M2818" s="4" t="s">
        <v>49</v>
      </c>
      <c r="N2818" s="4" t="s">
        <v>5982</v>
      </c>
      <c r="O2818" s="4" t="s">
        <v>35</v>
      </c>
      <c r="P2818" s="4" t="s">
        <v>121</v>
      </c>
      <c r="Q2818" s="4" t="s">
        <v>5983</v>
      </c>
      <c r="R2818" s="9">
        <v>44.67</v>
      </c>
      <c r="S2818" s="7">
        <v>3.0</v>
      </c>
      <c r="T2818" s="7">
        <v>0.0</v>
      </c>
      <c r="U2818" s="7">
        <v>12.0609</v>
      </c>
      <c r="V2818" s="10" t="str">
        <f t="shared" si="1"/>
        <v>2017-02</v>
      </c>
    </row>
    <row r="2819">
      <c r="A2819" s="7">
        <v>2818.0</v>
      </c>
      <c r="B2819" s="4" t="s">
        <v>5984</v>
      </c>
      <c r="C2819" s="8">
        <v>42786.0</v>
      </c>
      <c r="D2819" s="8">
        <v>42789.0</v>
      </c>
      <c r="E2819" s="4" t="s">
        <v>43</v>
      </c>
      <c r="F2819" s="4" t="s">
        <v>3532</v>
      </c>
      <c r="G2819" s="4" t="s">
        <v>3533</v>
      </c>
      <c r="H2819" s="4" t="s">
        <v>29</v>
      </c>
      <c r="I2819" s="4" t="s">
        <v>30</v>
      </c>
      <c r="J2819" s="4" t="s">
        <v>261</v>
      </c>
      <c r="K2819" s="4" t="s">
        <v>48</v>
      </c>
      <c r="L2819" s="7">
        <v>92105.0</v>
      </c>
      <c r="M2819" s="4" t="s">
        <v>49</v>
      </c>
      <c r="N2819" s="4" t="s">
        <v>626</v>
      </c>
      <c r="O2819" s="4" t="s">
        <v>35</v>
      </c>
      <c r="P2819" s="4" t="s">
        <v>121</v>
      </c>
      <c r="Q2819" s="4" t="s">
        <v>627</v>
      </c>
      <c r="R2819" s="9">
        <v>22.23</v>
      </c>
      <c r="S2819" s="7">
        <v>1.0</v>
      </c>
      <c r="T2819" s="7">
        <v>0.0</v>
      </c>
      <c r="U2819" s="7">
        <v>7.3359</v>
      </c>
      <c r="V2819" s="10" t="str">
        <f t="shared" si="1"/>
        <v>2017-02</v>
      </c>
    </row>
    <row r="2820">
      <c r="A2820" s="7">
        <v>2819.0</v>
      </c>
      <c r="B2820" s="4" t="s">
        <v>5984</v>
      </c>
      <c r="C2820" s="8">
        <v>42786.0</v>
      </c>
      <c r="D2820" s="8">
        <v>42789.0</v>
      </c>
      <c r="E2820" s="4" t="s">
        <v>43</v>
      </c>
      <c r="F2820" s="4" t="s">
        <v>3532</v>
      </c>
      <c r="G2820" s="4" t="s">
        <v>3533</v>
      </c>
      <c r="H2820" s="4" t="s">
        <v>29</v>
      </c>
      <c r="I2820" s="4" t="s">
        <v>30</v>
      </c>
      <c r="J2820" s="4" t="s">
        <v>261</v>
      </c>
      <c r="K2820" s="4" t="s">
        <v>48</v>
      </c>
      <c r="L2820" s="7">
        <v>92105.0</v>
      </c>
      <c r="M2820" s="4" t="s">
        <v>49</v>
      </c>
      <c r="N2820" s="4" t="s">
        <v>3010</v>
      </c>
      <c r="O2820" s="4" t="s">
        <v>39</v>
      </c>
      <c r="P2820" s="4" t="s">
        <v>40</v>
      </c>
      <c r="Q2820" s="4" t="s">
        <v>3011</v>
      </c>
      <c r="R2820" s="9">
        <v>215.968</v>
      </c>
      <c r="S2820" s="7">
        <v>2.0</v>
      </c>
      <c r="T2820" s="7">
        <v>0.2</v>
      </c>
      <c r="U2820" s="7">
        <v>18.8972</v>
      </c>
      <c r="V2820" s="10" t="str">
        <f t="shared" si="1"/>
        <v>2017-02</v>
      </c>
    </row>
    <row r="2821">
      <c r="A2821" s="7">
        <v>2820.0</v>
      </c>
      <c r="B2821" s="4" t="s">
        <v>5985</v>
      </c>
      <c r="C2821" s="8">
        <v>42786.0</v>
      </c>
      <c r="D2821" s="8">
        <v>42791.0</v>
      </c>
      <c r="E2821" s="4" t="s">
        <v>26</v>
      </c>
      <c r="F2821" s="4" t="s">
        <v>945</v>
      </c>
      <c r="G2821" s="4" t="s">
        <v>946</v>
      </c>
      <c r="H2821" s="4" t="s">
        <v>112</v>
      </c>
      <c r="I2821" s="4" t="s">
        <v>30</v>
      </c>
      <c r="J2821" s="4" t="s">
        <v>5986</v>
      </c>
      <c r="K2821" s="4" t="s">
        <v>71</v>
      </c>
      <c r="L2821" s="7">
        <v>74403.0</v>
      </c>
      <c r="M2821" s="4" t="s">
        <v>59</v>
      </c>
      <c r="N2821" s="4" t="s">
        <v>4388</v>
      </c>
      <c r="O2821" s="4" t="s">
        <v>51</v>
      </c>
      <c r="P2821" s="4" t="s">
        <v>93</v>
      </c>
      <c r="Q2821" s="4" t="s">
        <v>4389</v>
      </c>
      <c r="R2821" s="9">
        <v>7.68302880658436</v>
      </c>
      <c r="S2821" s="7">
        <v>2.0</v>
      </c>
      <c r="T2821" s="7">
        <v>0.0</v>
      </c>
      <c r="U2821" s="7">
        <v>2.22807835390947</v>
      </c>
      <c r="V2821" s="10" t="str">
        <f t="shared" si="1"/>
        <v>2017-02</v>
      </c>
    </row>
    <row r="2822">
      <c r="A2822" s="7">
        <v>2821.0</v>
      </c>
      <c r="B2822" s="4" t="s">
        <v>5985</v>
      </c>
      <c r="C2822" s="8">
        <v>42786.0</v>
      </c>
      <c r="D2822" s="8">
        <v>42791.0</v>
      </c>
      <c r="E2822" s="4" t="s">
        <v>26</v>
      </c>
      <c r="F2822" s="4" t="s">
        <v>945</v>
      </c>
      <c r="G2822" s="4" t="s">
        <v>946</v>
      </c>
      <c r="H2822" s="4" t="s">
        <v>112</v>
      </c>
      <c r="I2822" s="4" t="s">
        <v>30</v>
      </c>
      <c r="J2822" s="4" t="s">
        <v>5986</v>
      </c>
      <c r="K2822" s="4" t="s">
        <v>71</v>
      </c>
      <c r="L2822" s="7">
        <v>74403.0</v>
      </c>
      <c r="M2822" s="4" t="s">
        <v>59</v>
      </c>
      <c r="N2822" s="4" t="s">
        <v>2889</v>
      </c>
      <c r="O2822" s="4" t="s">
        <v>51</v>
      </c>
      <c r="P2822" s="4" t="s">
        <v>283</v>
      </c>
      <c r="Q2822" s="4" t="s">
        <v>2890</v>
      </c>
      <c r="R2822" s="9">
        <v>15.3543456790123</v>
      </c>
      <c r="S2822" s="7">
        <v>3.0</v>
      </c>
      <c r="T2822" s="7">
        <v>0.0</v>
      </c>
      <c r="U2822" s="7">
        <v>3.99212987654321</v>
      </c>
      <c r="V2822" s="10" t="str">
        <f t="shared" si="1"/>
        <v>2017-02</v>
      </c>
    </row>
    <row r="2823">
      <c r="A2823" s="7">
        <v>2822.0</v>
      </c>
      <c r="B2823" s="4" t="s">
        <v>5987</v>
      </c>
      <c r="C2823" s="8">
        <v>42786.0</v>
      </c>
      <c r="D2823" s="8">
        <v>42791.0</v>
      </c>
      <c r="E2823" s="4" t="s">
        <v>98</v>
      </c>
      <c r="F2823" s="4" t="s">
        <v>4670</v>
      </c>
      <c r="G2823" s="4" t="s">
        <v>4671</v>
      </c>
      <c r="H2823" s="4" t="s">
        <v>29</v>
      </c>
      <c r="I2823" s="4" t="s">
        <v>30</v>
      </c>
      <c r="J2823" s="4" t="s">
        <v>1892</v>
      </c>
      <c r="K2823" s="4" t="s">
        <v>741</v>
      </c>
      <c r="L2823" s="7">
        <v>80027.0</v>
      </c>
      <c r="M2823" s="4" t="s">
        <v>49</v>
      </c>
      <c r="N2823" s="4" t="s">
        <v>5988</v>
      </c>
      <c r="O2823" s="4" t="s">
        <v>51</v>
      </c>
      <c r="P2823" s="4" t="s">
        <v>272</v>
      </c>
      <c r="Q2823" s="4" t="s">
        <v>722</v>
      </c>
      <c r="R2823" s="9">
        <v>9.432</v>
      </c>
      <c r="S2823" s="7">
        <v>3.0</v>
      </c>
      <c r="T2823" s="7">
        <v>0.2</v>
      </c>
      <c r="U2823" s="7">
        <v>3.0654</v>
      </c>
      <c r="V2823" s="10" t="str">
        <f t="shared" si="1"/>
        <v>2017-02</v>
      </c>
    </row>
    <row r="2824">
      <c r="A2824" s="7">
        <v>2823.0</v>
      </c>
      <c r="B2824" s="4" t="s">
        <v>5989</v>
      </c>
      <c r="C2824" s="8">
        <v>42786.0</v>
      </c>
      <c r="D2824" s="8">
        <v>42793.0</v>
      </c>
      <c r="E2824" s="4" t="s">
        <v>26</v>
      </c>
      <c r="F2824" s="4" t="s">
        <v>3288</v>
      </c>
      <c r="G2824" s="4" t="s">
        <v>3289</v>
      </c>
      <c r="H2824" s="4" t="s">
        <v>112</v>
      </c>
      <c r="I2824" s="4" t="s">
        <v>30</v>
      </c>
      <c r="J2824" s="4" t="s">
        <v>5990</v>
      </c>
      <c r="K2824" s="4" t="s">
        <v>469</v>
      </c>
      <c r="L2824" s="7">
        <v>85234.0</v>
      </c>
      <c r="M2824" s="4" t="s">
        <v>49</v>
      </c>
      <c r="N2824" s="4" t="s">
        <v>5991</v>
      </c>
      <c r="O2824" s="4" t="s">
        <v>39</v>
      </c>
      <c r="P2824" s="4" t="s">
        <v>40</v>
      </c>
      <c r="Q2824" s="4" t="s">
        <v>5992</v>
      </c>
      <c r="R2824" s="9">
        <v>333.576</v>
      </c>
      <c r="S2824" s="7">
        <v>3.0</v>
      </c>
      <c r="T2824" s="7">
        <v>0.2</v>
      </c>
      <c r="U2824" s="7">
        <v>25.0182</v>
      </c>
      <c r="V2824" s="10" t="str">
        <f t="shared" si="1"/>
        <v>2017-02</v>
      </c>
    </row>
    <row r="2825">
      <c r="A2825" s="7">
        <v>2824.0</v>
      </c>
      <c r="B2825" s="4" t="s">
        <v>5989</v>
      </c>
      <c r="C2825" s="8">
        <v>42786.0</v>
      </c>
      <c r="D2825" s="8">
        <v>42793.0</v>
      </c>
      <c r="E2825" s="4" t="s">
        <v>26</v>
      </c>
      <c r="F2825" s="4" t="s">
        <v>3288</v>
      </c>
      <c r="G2825" s="4" t="s">
        <v>3289</v>
      </c>
      <c r="H2825" s="4" t="s">
        <v>112</v>
      </c>
      <c r="I2825" s="4" t="s">
        <v>30</v>
      </c>
      <c r="J2825" s="4" t="s">
        <v>5990</v>
      </c>
      <c r="K2825" s="4" t="s">
        <v>469</v>
      </c>
      <c r="L2825" s="7">
        <v>85234.0</v>
      </c>
      <c r="M2825" s="4" t="s">
        <v>49</v>
      </c>
      <c r="N2825" s="4" t="s">
        <v>5993</v>
      </c>
      <c r="O2825" s="4" t="s">
        <v>39</v>
      </c>
      <c r="P2825" s="4" t="s">
        <v>61</v>
      </c>
      <c r="Q2825" s="4" t="s">
        <v>5994</v>
      </c>
      <c r="R2825" s="9">
        <v>31.992</v>
      </c>
      <c r="S2825" s="7">
        <v>1.0</v>
      </c>
      <c r="T2825" s="7">
        <v>0.2</v>
      </c>
      <c r="U2825" s="7">
        <v>4.7988</v>
      </c>
      <c r="V2825" s="10" t="str">
        <f t="shared" si="1"/>
        <v>2017-02</v>
      </c>
    </row>
    <row r="2826">
      <c r="A2826" s="7">
        <v>2825.0</v>
      </c>
      <c r="B2826" s="4" t="s">
        <v>5989</v>
      </c>
      <c r="C2826" s="8">
        <v>42786.0</v>
      </c>
      <c r="D2826" s="8">
        <v>42793.0</v>
      </c>
      <c r="E2826" s="4" t="s">
        <v>26</v>
      </c>
      <c r="F2826" s="4" t="s">
        <v>3288</v>
      </c>
      <c r="G2826" s="4" t="s">
        <v>3289</v>
      </c>
      <c r="H2826" s="4" t="s">
        <v>112</v>
      </c>
      <c r="I2826" s="4" t="s">
        <v>30</v>
      </c>
      <c r="J2826" s="4" t="s">
        <v>5990</v>
      </c>
      <c r="K2826" s="4" t="s">
        <v>469</v>
      </c>
      <c r="L2826" s="7">
        <v>85234.0</v>
      </c>
      <c r="M2826" s="4" t="s">
        <v>49</v>
      </c>
      <c r="N2826" s="4" t="s">
        <v>1682</v>
      </c>
      <c r="O2826" s="4" t="s">
        <v>51</v>
      </c>
      <c r="P2826" s="4" t="s">
        <v>52</v>
      </c>
      <c r="Q2826" s="4" t="s">
        <v>1683</v>
      </c>
      <c r="R2826" s="9">
        <v>51.168</v>
      </c>
      <c r="S2826" s="7">
        <v>2.0</v>
      </c>
      <c r="T2826" s="7">
        <v>0.2</v>
      </c>
      <c r="U2826" s="7">
        <v>-6.396</v>
      </c>
      <c r="V2826" s="10" t="str">
        <f t="shared" si="1"/>
        <v>2017-02</v>
      </c>
    </row>
    <row r="2827">
      <c r="A2827" s="7">
        <v>2826.0</v>
      </c>
      <c r="B2827" s="4" t="s">
        <v>5989</v>
      </c>
      <c r="C2827" s="8">
        <v>42786.0</v>
      </c>
      <c r="D2827" s="8">
        <v>42793.0</v>
      </c>
      <c r="E2827" s="4" t="s">
        <v>26</v>
      </c>
      <c r="F2827" s="4" t="s">
        <v>3288</v>
      </c>
      <c r="G2827" s="4" t="s">
        <v>3289</v>
      </c>
      <c r="H2827" s="4" t="s">
        <v>112</v>
      </c>
      <c r="I2827" s="4" t="s">
        <v>30</v>
      </c>
      <c r="J2827" s="4" t="s">
        <v>5990</v>
      </c>
      <c r="K2827" s="4" t="s">
        <v>469</v>
      </c>
      <c r="L2827" s="7">
        <v>85234.0</v>
      </c>
      <c r="M2827" s="4" t="s">
        <v>49</v>
      </c>
      <c r="N2827" s="4" t="s">
        <v>5995</v>
      </c>
      <c r="O2827" s="4" t="s">
        <v>51</v>
      </c>
      <c r="P2827" s="4" t="s">
        <v>205</v>
      </c>
      <c r="Q2827" s="4" t="s">
        <v>5996</v>
      </c>
      <c r="R2827" s="9">
        <v>10.64</v>
      </c>
      <c r="S2827" s="7">
        <v>5.0</v>
      </c>
      <c r="T2827" s="7">
        <v>0.2</v>
      </c>
      <c r="U2827" s="7">
        <v>3.857</v>
      </c>
      <c r="V2827" s="10" t="str">
        <f t="shared" si="1"/>
        <v>2017-02</v>
      </c>
    </row>
    <row r="2828">
      <c r="A2828" s="7">
        <v>2827.0</v>
      </c>
      <c r="B2828" s="4" t="s">
        <v>5989</v>
      </c>
      <c r="C2828" s="8">
        <v>42786.0</v>
      </c>
      <c r="D2828" s="8">
        <v>42793.0</v>
      </c>
      <c r="E2828" s="4" t="s">
        <v>26</v>
      </c>
      <c r="F2828" s="4" t="s">
        <v>3288</v>
      </c>
      <c r="G2828" s="4" t="s">
        <v>3289</v>
      </c>
      <c r="H2828" s="4" t="s">
        <v>112</v>
      </c>
      <c r="I2828" s="4" t="s">
        <v>30</v>
      </c>
      <c r="J2828" s="4" t="s">
        <v>5990</v>
      </c>
      <c r="K2828" s="4" t="s">
        <v>469</v>
      </c>
      <c r="L2828" s="7">
        <v>85234.0</v>
      </c>
      <c r="M2828" s="4" t="s">
        <v>49</v>
      </c>
      <c r="N2828" s="4" t="s">
        <v>1868</v>
      </c>
      <c r="O2828" s="4" t="s">
        <v>35</v>
      </c>
      <c r="P2828" s="4" t="s">
        <v>121</v>
      </c>
      <c r="Q2828" s="4" t="s">
        <v>1869</v>
      </c>
      <c r="R2828" s="9">
        <v>68.704</v>
      </c>
      <c r="S2828" s="7">
        <v>2.0</v>
      </c>
      <c r="T2828" s="7">
        <v>0.2</v>
      </c>
      <c r="U2828" s="7">
        <v>16.3172</v>
      </c>
      <c r="V2828" s="10" t="str">
        <f t="shared" si="1"/>
        <v>2017-02</v>
      </c>
    </row>
    <row r="2829">
      <c r="A2829" s="7">
        <v>2828.0</v>
      </c>
      <c r="B2829" s="4" t="s">
        <v>5989</v>
      </c>
      <c r="C2829" s="8">
        <v>42786.0</v>
      </c>
      <c r="D2829" s="8">
        <v>42793.0</v>
      </c>
      <c r="E2829" s="4" t="s">
        <v>26</v>
      </c>
      <c r="F2829" s="4" t="s">
        <v>3288</v>
      </c>
      <c r="G2829" s="4" t="s">
        <v>3289</v>
      </c>
      <c r="H2829" s="4" t="s">
        <v>112</v>
      </c>
      <c r="I2829" s="4" t="s">
        <v>30</v>
      </c>
      <c r="J2829" s="4" t="s">
        <v>5990</v>
      </c>
      <c r="K2829" s="4" t="s">
        <v>469</v>
      </c>
      <c r="L2829" s="7">
        <v>85234.0</v>
      </c>
      <c r="M2829" s="4" t="s">
        <v>49</v>
      </c>
      <c r="N2829" s="4" t="s">
        <v>5250</v>
      </c>
      <c r="O2829" s="4" t="s">
        <v>35</v>
      </c>
      <c r="P2829" s="4" t="s">
        <v>73</v>
      </c>
      <c r="Q2829" s="4" t="s">
        <v>1498</v>
      </c>
      <c r="R2829" s="9">
        <v>386.91</v>
      </c>
      <c r="S2829" s="7">
        <v>9.0</v>
      </c>
      <c r="T2829" s="7">
        <v>0.5</v>
      </c>
      <c r="U2829" s="7">
        <v>-185.7168</v>
      </c>
      <c r="V2829" s="10" t="str">
        <f t="shared" si="1"/>
        <v>2017-02</v>
      </c>
    </row>
    <row r="2830">
      <c r="A2830" s="7">
        <v>2829.0</v>
      </c>
      <c r="B2830" s="4" t="s">
        <v>5997</v>
      </c>
      <c r="C2830" s="8">
        <v>42787.0</v>
      </c>
      <c r="D2830" s="8">
        <v>42792.0</v>
      </c>
      <c r="E2830" s="4" t="s">
        <v>26</v>
      </c>
      <c r="F2830" s="4" t="s">
        <v>571</v>
      </c>
      <c r="G2830" s="4" t="s">
        <v>572</v>
      </c>
      <c r="H2830" s="4" t="s">
        <v>46</v>
      </c>
      <c r="I2830" s="4" t="s">
        <v>30</v>
      </c>
      <c r="J2830" s="4" t="s">
        <v>2756</v>
      </c>
      <c r="K2830" s="4" t="s">
        <v>58</v>
      </c>
      <c r="L2830" s="7">
        <v>75007.0</v>
      </c>
      <c r="M2830" s="4" t="s">
        <v>59</v>
      </c>
      <c r="N2830" s="4" t="s">
        <v>5998</v>
      </c>
      <c r="O2830" s="4" t="s">
        <v>39</v>
      </c>
      <c r="P2830" s="4" t="s">
        <v>61</v>
      </c>
      <c r="Q2830" s="4" t="s">
        <v>5999</v>
      </c>
      <c r="R2830" s="9">
        <v>56.124562962963</v>
      </c>
      <c r="S2830" s="7">
        <v>1.0</v>
      </c>
      <c r="T2830" s="7">
        <v>0.2</v>
      </c>
      <c r="U2830" s="7">
        <v>-3.50778518518519</v>
      </c>
      <c r="V2830" s="10" t="str">
        <f t="shared" si="1"/>
        <v>2017-02</v>
      </c>
    </row>
    <row r="2831">
      <c r="A2831" s="7">
        <v>2830.0</v>
      </c>
      <c r="B2831" s="4" t="s">
        <v>6000</v>
      </c>
      <c r="C2831" s="8">
        <v>42789.0</v>
      </c>
      <c r="D2831" s="8">
        <v>42795.0</v>
      </c>
      <c r="E2831" s="4" t="s">
        <v>26</v>
      </c>
      <c r="F2831" s="4" t="s">
        <v>958</v>
      </c>
      <c r="G2831" s="4" t="s">
        <v>959</v>
      </c>
      <c r="H2831" s="4" t="s">
        <v>46</v>
      </c>
      <c r="I2831" s="4" t="s">
        <v>30</v>
      </c>
      <c r="J2831" s="4" t="s">
        <v>47</v>
      </c>
      <c r="K2831" s="4" t="s">
        <v>48</v>
      </c>
      <c r="L2831" s="7">
        <v>90008.0</v>
      </c>
      <c r="M2831" s="4" t="s">
        <v>49</v>
      </c>
      <c r="N2831" s="4" t="s">
        <v>2850</v>
      </c>
      <c r="O2831" s="4" t="s">
        <v>51</v>
      </c>
      <c r="P2831" s="4" t="s">
        <v>124</v>
      </c>
      <c r="Q2831" s="4" t="s">
        <v>2851</v>
      </c>
      <c r="R2831" s="9">
        <v>37.44</v>
      </c>
      <c r="S2831" s="7">
        <v>6.0</v>
      </c>
      <c r="T2831" s="7">
        <v>0.0</v>
      </c>
      <c r="U2831" s="7">
        <v>16.848</v>
      </c>
      <c r="V2831" s="10" t="str">
        <f t="shared" si="1"/>
        <v>2017-02</v>
      </c>
    </row>
    <row r="2832">
      <c r="A2832" s="7">
        <v>2831.0</v>
      </c>
      <c r="B2832" s="4" t="s">
        <v>6001</v>
      </c>
      <c r="C2832" s="8">
        <v>42789.0</v>
      </c>
      <c r="D2832" s="8">
        <v>42796.0</v>
      </c>
      <c r="E2832" s="4" t="s">
        <v>26</v>
      </c>
      <c r="F2832" s="4" t="s">
        <v>6002</v>
      </c>
      <c r="G2832" s="4" t="s">
        <v>6003</v>
      </c>
      <c r="H2832" s="4" t="s">
        <v>29</v>
      </c>
      <c r="I2832" s="4" t="s">
        <v>30</v>
      </c>
      <c r="J2832" s="4" t="s">
        <v>163</v>
      </c>
      <c r="K2832" s="4" t="s">
        <v>164</v>
      </c>
      <c r="L2832" s="7">
        <v>98115.0</v>
      </c>
      <c r="M2832" s="4" t="s">
        <v>49</v>
      </c>
      <c r="N2832" s="4" t="s">
        <v>6004</v>
      </c>
      <c r="O2832" s="4" t="s">
        <v>51</v>
      </c>
      <c r="P2832" s="4" t="s">
        <v>272</v>
      </c>
      <c r="Q2832" s="4" t="s">
        <v>6005</v>
      </c>
      <c r="R2832" s="9">
        <v>8.4</v>
      </c>
      <c r="S2832" s="7">
        <v>5.0</v>
      </c>
      <c r="T2832" s="7">
        <v>0.0</v>
      </c>
      <c r="U2832" s="7">
        <v>0.336</v>
      </c>
      <c r="V2832" s="10" t="str">
        <f t="shared" si="1"/>
        <v>2017-02</v>
      </c>
    </row>
    <row r="2833">
      <c r="A2833" s="7">
        <v>2832.0</v>
      </c>
      <c r="B2833" s="4" t="s">
        <v>6001</v>
      </c>
      <c r="C2833" s="8">
        <v>42789.0</v>
      </c>
      <c r="D2833" s="8">
        <v>42796.0</v>
      </c>
      <c r="E2833" s="4" t="s">
        <v>26</v>
      </c>
      <c r="F2833" s="4" t="s">
        <v>6002</v>
      </c>
      <c r="G2833" s="4" t="s">
        <v>6003</v>
      </c>
      <c r="H2833" s="4" t="s">
        <v>29</v>
      </c>
      <c r="I2833" s="4" t="s">
        <v>30</v>
      </c>
      <c r="J2833" s="4" t="s">
        <v>163</v>
      </c>
      <c r="K2833" s="4" t="s">
        <v>164</v>
      </c>
      <c r="L2833" s="7">
        <v>98115.0</v>
      </c>
      <c r="M2833" s="4" t="s">
        <v>49</v>
      </c>
      <c r="N2833" s="4" t="s">
        <v>3190</v>
      </c>
      <c r="O2833" s="4" t="s">
        <v>39</v>
      </c>
      <c r="P2833" s="4" t="s">
        <v>40</v>
      </c>
      <c r="Q2833" s="4" t="s">
        <v>3191</v>
      </c>
      <c r="R2833" s="9">
        <v>71.96</v>
      </c>
      <c r="S2833" s="7">
        <v>5.0</v>
      </c>
      <c r="T2833" s="7">
        <v>0.2</v>
      </c>
      <c r="U2833" s="7">
        <v>25.186</v>
      </c>
      <c r="V2833" s="10" t="str">
        <f t="shared" si="1"/>
        <v>2017-02</v>
      </c>
    </row>
    <row r="2834">
      <c r="A2834" s="7">
        <v>2833.0</v>
      </c>
      <c r="B2834" s="4" t="s">
        <v>6006</v>
      </c>
      <c r="C2834" s="8">
        <v>42790.0</v>
      </c>
      <c r="D2834" s="8">
        <v>42794.0</v>
      </c>
      <c r="E2834" s="4" t="s">
        <v>26</v>
      </c>
      <c r="F2834" s="4" t="s">
        <v>315</v>
      </c>
      <c r="G2834" s="4" t="s">
        <v>316</v>
      </c>
      <c r="H2834" s="4" t="s">
        <v>46</v>
      </c>
      <c r="I2834" s="4" t="s">
        <v>30</v>
      </c>
      <c r="J2834" s="4" t="s">
        <v>90</v>
      </c>
      <c r="K2834" s="4" t="s">
        <v>91</v>
      </c>
      <c r="L2834" s="7">
        <v>19134.0</v>
      </c>
      <c r="M2834" s="4" t="s">
        <v>33</v>
      </c>
      <c r="N2834" s="4" t="s">
        <v>3768</v>
      </c>
      <c r="O2834" s="4" t="s">
        <v>51</v>
      </c>
      <c r="P2834" s="4" t="s">
        <v>76</v>
      </c>
      <c r="Q2834" s="4" t="s">
        <v>3769</v>
      </c>
      <c r="R2834" s="9">
        <v>5.81259259259259</v>
      </c>
      <c r="S2834" s="7">
        <v>4.0</v>
      </c>
      <c r="T2834" s="7">
        <v>0.7</v>
      </c>
      <c r="U2834" s="7">
        <v>-4.45632098765432</v>
      </c>
      <c r="V2834" s="10" t="str">
        <f t="shared" si="1"/>
        <v>2017-02</v>
      </c>
    </row>
    <row r="2835">
      <c r="A2835" s="7">
        <v>2834.0</v>
      </c>
      <c r="B2835" s="4" t="s">
        <v>6007</v>
      </c>
      <c r="C2835" s="8">
        <v>42790.0</v>
      </c>
      <c r="D2835" s="8">
        <v>42794.0</v>
      </c>
      <c r="E2835" s="4" t="s">
        <v>26</v>
      </c>
      <c r="F2835" s="4" t="s">
        <v>1389</v>
      </c>
      <c r="G2835" s="4" t="s">
        <v>1390</v>
      </c>
      <c r="H2835" s="4" t="s">
        <v>29</v>
      </c>
      <c r="I2835" s="4" t="s">
        <v>30</v>
      </c>
      <c r="J2835" s="4" t="s">
        <v>90</v>
      </c>
      <c r="K2835" s="4" t="s">
        <v>91</v>
      </c>
      <c r="L2835" s="7">
        <v>19134.0</v>
      </c>
      <c r="M2835" s="4" t="s">
        <v>33</v>
      </c>
      <c r="N2835" s="4" t="s">
        <v>5461</v>
      </c>
      <c r="O2835" s="4" t="s">
        <v>51</v>
      </c>
      <c r="P2835" s="4" t="s">
        <v>124</v>
      </c>
      <c r="Q2835" s="4" t="s">
        <v>5462</v>
      </c>
      <c r="R2835" s="9">
        <v>145.338271604938</v>
      </c>
      <c r="S2835" s="7">
        <v>5.0</v>
      </c>
      <c r="T2835" s="7">
        <v>0.2</v>
      </c>
      <c r="U2835" s="7">
        <v>45.4182098765432</v>
      </c>
      <c r="V2835" s="10" t="str">
        <f t="shared" si="1"/>
        <v>2017-02</v>
      </c>
    </row>
    <row r="2836">
      <c r="A2836" s="7">
        <v>2835.0</v>
      </c>
      <c r="B2836" s="4" t="s">
        <v>6007</v>
      </c>
      <c r="C2836" s="8">
        <v>42790.0</v>
      </c>
      <c r="D2836" s="8">
        <v>42794.0</v>
      </c>
      <c r="E2836" s="4" t="s">
        <v>26</v>
      </c>
      <c r="F2836" s="4" t="s">
        <v>1389</v>
      </c>
      <c r="G2836" s="4" t="s">
        <v>1390</v>
      </c>
      <c r="H2836" s="4" t="s">
        <v>29</v>
      </c>
      <c r="I2836" s="4" t="s">
        <v>30</v>
      </c>
      <c r="J2836" s="4" t="s">
        <v>90</v>
      </c>
      <c r="K2836" s="4" t="s">
        <v>91</v>
      </c>
      <c r="L2836" s="7">
        <v>19134.0</v>
      </c>
      <c r="M2836" s="4" t="s">
        <v>33</v>
      </c>
      <c r="N2836" s="4" t="s">
        <v>2382</v>
      </c>
      <c r="O2836" s="4" t="s">
        <v>39</v>
      </c>
      <c r="P2836" s="4" t="s">
        <v>61</v>
      </c>
      <c r="Q2836" s="4" t="s">
        <v>2383</v>
      </c>
      <c r="R2836" s="9">
        <v>1547.91358024691</v>
      </c>
      <c r="S2836" s="7">
        <v>5.0</v>
      </c>
      <c r="T2836" s="7">
        <v>0.2</v>
      </c>
      <c r="U2836" s="7">
        <v>251.535956790124</v>
      </c>
      <c r="V2836" s="10" t="str">
        <f t="shared" si="1"/>
        <v>2017-02</v>
      </c>
    </row>
    <row r="2837">
      <c r="A2837" s="7">
        <v>2836.0</v>
      </c>
      <c r="B2837" s="4" t="s">
        <v>6008</v>
      </c>
      <c r="C2837" s="8">
        <v>42791.0</v>
      </c>
      <c r="D2837" s="8">
        <v>42796.0</v>
      </c>
      <c r="E2837" s="4" t="s">
        <v>26</v>
      </c>
      <c r="F2837" s="4" t="s">
        <v>6009</v>
      </c>
      <c r="G2837" s="4" t="s">
        <v>6010</v>
      </c>
      <c r="H2837" s="4" t="s">
        <v>46</v>
      </c>
      <c r="I2837" s="4" t="s">
        <v>30</v>
      </c>
      <c r="J2837" s="4" t="s">
        <v>384</v>
      </c>
      <c r="K2837" s="4" t="s">
        <v>385</v>
      </c>
      <c r="L2837" s="7">
        <v>60623.0</v>
      </c>
      <c r="M2837" s="4" t="s">
        <v>59</v>
      </c>
      <c r="N2837" s="4" t="s">
        <v>2427</v>
      </c>
      <c r="O2837" s="4" t="s">
        <v>51</v>
      </c>
      <c r="P2837" s="4" t="s">
        <v>76</v>
      </c>
      <c r="Q2837" s="4" t="s">
        <v>2428</v>
      </c>
      <c r="R2837" s="9">
        <v>2.09777283950617</v>
      </c>
      <c r="S2837" s="7">
        <v>3.0</v>
      </c>
      <c r="T2837" s="7">
        <v>0.8</v>
      </c>
      <c r="U2837" s="7">
        <v>-3.56621382716049</v>
      </c>
      <c r="V2837" s="10" t="str">
        <f t="shared" si="1"/>
        <v>2017-02</v>
      </c>
    </row>
    <row r="2838">
      <c r="A2838" s="7">
        <v>2837.0</v>
      </c>
      <c r="B2838" s="4" t="s">
        <v>6011</v>
      </c>
      <c r="C2838" s="8">
        <v>42791.0</v>
      </c>
      <c r="D2838" s="8">
        <v>42795.0</v>
      </c>
      <c r="E2838" s="4" t="s">
        <v>26</v>
      </c>
      <c r="F2838" s="4" t="s">
        <v>973</v>
      </c>
      <c r="G2838" s="4" t="s">
        <v>974</v>
      </c>
      <c r="H2838" s="4" t="s">
        <v>46</v>
      </c>
      <c r="I2838" s="4" t="s">
        <v>30</v>
      </c>
      <c r="J2838" s="4" t="s">
        <v>3555</v>
      </c>
      <c r="K2838" s="4" t="s">
        <v>82</v>
      </c>
      <c r="L2838" s="7">
        <v>27834.0</v>
      </c>
      <c r="M2838" s="4" t="s">
        <v>83</v>
      </c>
      <c r="N2838" s="4" t="s">
        <v>1048</v>
      </c>
      <c r="O2838" s="4" t="s">
        <v>35</v>
      </c>
      <c r="P2838" s="4" t="s">
        <v>263</v>
      </c>
      <c r="Q2838" s="4" t="s">
        <v>1049</v>
      </c>
      <c r="R2838" s="9">
        <v>138.900797341162</v>
      </c>
      <c r="S2838" s="7">
        <v>2.0</v>
      </c>
      <c r="T2838" s="7">
        <v>0.2</v>
      </c>
      <c r="U2838" s="7">
        <v>-15.6263397008808</v>
      </c>
      <c r="V2838" s="10" t="str">
        <f t="shared" si="1"/>
        <v>2017-02</v>
      </c>
    </row>
    <row r="2839">
      <c r="A2839" s="7">
        <v>2838.0</v>
      </c>
      <c r="B2839" s="4" t="s">
        <v>6011</v>
      </c>
      <c r="C2839" s="8">
        <v>42791.0</v>
      </c>
      <c r="D2839" s="8">
        <v>42795.0</v>
      </c>
      <c r="E2839" s="4" t="s">
        <v>26</v>
      </c>
      <c r="F2839" s="4" t="s">
        <v>973</v>
      </c>
      <c r="G2839" s="4" t="s">
        <v>974</v>
      </c>
      <c r="H2839" s="4" t="s">
        <v>46</v>
      </c>
      <c r="I2839" s="4" t="s">
        <v>30</v>
      </c>
      <c r="J2839" s="4" t="s">
        <v>3555</v>
      </c>
      <c r="K2839" s="4" t="s">
        <v>82</v>
      </c>
      <c r="L2839" s="7">
        <v>27834.0</v>
      </c>
      <c r="M2839" s="4" t="s">
        <v>83</v>
      </c>
      <c r="N2839" s="4" t="s">
        <v>34</v>
      </c>
      <c r="O2839" s="4" t="s">
        <v>35</v>
      </c>
      <c r="P2839" s="4" t="s">
        <v>36</v>
      </c>
      <c r="Q2839" s="4" t="s">
        <v>37</v>
      </c>
      <c r="R2839" s="9">
        <v>161.0977430871</v>
      </c>
      <c r="S2839" s="7">
        <v>5.0</v>
      </c>
      <c r="T2839" s="7">
        <v>0.2</v>
      </c>
      <c r="U2839" s="7">
        <v>4.0274435771775</v>
      </c>
      <c r="V2839" s="10" t="str">
        <f t="shared" si="1"/>
        <v>2017-02</v>
      </c>
    </row>
    <row r="2840">
      <c r="A2840" s="7">
        <v>2839.0</v>
      </c>
      <c r="B2840" s="4" t="s">
        <v>6012</v>
      </c>
      <c r="C2840" s="8">
        <v>42792.0</v>
      </c>
      <c r="D2840" s="8">
        <v>42794.0</v>
      </c>
      <c r="E2840" s="4" t="s">
        <v>98</v>
      </c>
      <c r="F2840" s="4" t="s">
        <v>302</v>
      </c>
      <c r="G2840" s="4" t="s">
        <v>303</v>
      </c>
      <c r="H2840" s="4" t="s">
        <v>112</v>
      </c>
      <c r="I2840" s="4" t="s">
        <v>30</v>
      </c>
      <c r="J2840" s="4" t="s">
        <v>47</v>
      </c>
      <c r="K2840" s="4" t="s">
        <v>48</v>
      </c>
      <c r="L2840" s="7">
        <v>90036.0</v>
      </c>
      <c r="M2840" s="4" t="s">
        <v>49</v>
      </c>
      <c r="N2840" s="4" t="s">
        <v>4413</v>
      </c>
      <c r="O2840" s="4" t="s">
        <v>51</v>
      </c>
      <c r="P2840" s="4" t="s">
        <v>283</v>
      </c>
      <c r="Q2840" s="4" t="s">
        <v>4414</v>
      </c>
      <c r="R2840" s="9">
        <v>81.92</v>
      </c>
      <c r="S2840" s="7">
        <v>4.0</v>
      </c>
      <c r="T2840" s="7">
        <v>0.0</v>
      </c>
      <c r="U2840" s="7">
        <v>22.1184</v>
      </c>
      <c r="V2840" s="10" t="str">
        <f t="shared" si="1"/>
        <v>2017-02</v>
      </c>
    </row>
    <row r="2841">
      <c r="A2841" s="7">
        <v>2840.0</v>
      </c>
      <c r="B2841" s="4" t="s">
        <v>6012</v>
      </c>
      <c r="C2841" s="8">
        <v>42792.0</v>
      </c>
      <c r="D2841" s="8">
        <v>42794.0</v>
      </c>
      <c r="E2841" s="4" t="s">
        <v>98</v>
      </c>
      <c r="F2841" s="4" t="s">
        <v>302</v>
      </c>
      <c r="G2841" s="4" t="s">
        <v>303</v>
      </c>
      <c r="H2841" s="4" t="s">
        <v>112</v>
      </c>
      <c r="I2841" s="4" t="s">
        <v>30</v>
      </c>
      <c r="J2841" s="4" t="s">
        <v>47</v>
      </c>
      <c r="K2841" s="4" t="s">
        <v>48</v>
      </c>
      <c r="L2841" s="7">
        <v>90036.0</v>
      </c>
      <c r="M2841" s="4" t="s">
        <v>49</v>
      </c>
      <c r="N2841" s="4" t="s">
        <v>5991</v>
      </c>
      <c r="O2841" s="4" t="s">
        <v>39</v>
      </c>
      <c r="P2841" s="4" t="s">
        <v>40</v>
      </c>
      <c r="Q2841" s="4" t="s">
        <v>5992</v>
      </c>
      <c r="R2841" s="9">
        <v>889.536</v>
      </c>
      <c r="S2841" s="7">
        <v>8.0</v>
      </c>
      <c r="T2841" s="7">
        <v>0.2</v>
      </c>
      <c r="U2841" s="7">
        <v>66.7152</v>
      </c>
      <c r="V2841" s="10" t="str">
        <f t="shared" si="1"/>
        <v>2017-02</v>
      </c>
    </row>
    <row r="2842">
      <c r="A2842" s="7">
        <v>2841.0</v>
      </c>
      <c r="B2842" s="4" t="s">
        <v>6012</v>
      </c>
      <c r="C2842" s="8">
        <v>42792.0</v>
      </c>
      <c r="D2842" s="8">
        <v>42794.0</v>
      </c>
      <c r="E2842" s="4" t="s">
        <v>98</v>
      </c>
      <c r="F2842" s="4" t="s">
        <v>302</v>
      </c>
      <c r="G2842" s="4" t="s">
        <v>303</v>
      </c>
      <c r="H2842" s="4" t="s">
        <v>112</v>
      </c>
      <c r="I2842" s="4" t="s">
        <v>30</v>
      </c>
      <c r="J2842" s="4" t="s">
        <v>47</v>
      </c>
      <c r="K2842" s="4" t="s">
        <v>48</v>
      </c>
      <c r="L2842" s="7">
        <v>90036.0</v>
      </c>
      <c r="M2842" s="4" t="s">
        <v>49</v>
      </c>
      <c r="N2842" s="4" t="s">
        <v>6013</v>
      </c>
      <c r="O2842" s="4" t="s">
        <v>35</v>
      </c>
      <c r="P2842" s="4" t="s">
        <v>263</v>
      </c>
      <c r="Q2842" s="4" t="s">
        <v>6014</v>
      </c>
      <c r="R2842" s="9">
        <v>892.224</v>
      </c>
      <c r="S2842" s="7">
        <v>3.0</v>
      </c>
      <c r="T2842" s="7">
        <v>0.2</v>
      </c>
      <c r="U2842" s="7">
        <v>89.2224</v>
      </c>
      <c r="V2842" s="10" t="str">
        <f t="shared" si="1"/>
        <v>2017-02</v>
      </c>
    </row>
    <row r="2843">
      <c r="A2843" s="7">
        <v>2842.0</v>
      </c>
      <c r="B2843" s="4" t="s">
        <v>6012</v>
      </c>
      <c r="C2843" s="8">
        <v>42792.0</v>
      </c>
      <c r="D2843" s="8">
        <v>42794.0</v>
      </c>
      <c r="E2843" s="4" t="s">
        <v>98</v>
      </c>
      <c r="F2843" s="4" t="s">
        <v>302</v>
      </c>
      <c r="G2843" s="4" t="s">
        <v>303</v>
      </c>
      <c r="H2843" s="4" t="s">
        <v>112</v>
      </c>
      <c r="I2843" s="4" t="s">
        <v>30</v>
      </c>
      <c r="J2843" s="4" t="s">
        <v>47</v>
      </c>
      <c r="K2843" s="4" t="s">
        <v>48</v>
      </c>
      <c r="L2843" s="7">
        <v>90036.0</v>
      </c>
      <c r="M2843" s="4" t="s">
        <v>49</v>
      </c>
      <c r="N2843" s="4" t="s">
        <v>1799</v>
      </c>
      <c r="O2843" s="4" t="s">
        <v>51</v>
      </c>
      <c r="P2843" s="4" t="s">
        <v>124</v>
      </c>
      <c r="Q2843" s="4" t="s">
        <v>2600</v>
      </c>
      <c r="R2843" s="9">
        <v>223.92</v>
      </c>
      <c r="S2843" s="7">
        <v>4.0</v>
      </c>
      <c r="T2843" s="7">
        <v>0.0</v>
      </c>
      <c r="U2843" s="7">
        <v>109.7208</v>
      </c>
      <c r="V2843" s="10" t="str">
        <f t="shared" si="1"/>
        <v>2017-02</v>
      </c>
    </row>
    <row r="2844">
      <c r="A2844" s="7">
        <v>2843.0</v>
      </c>
      <c r="B2844" s="4" t="s">
        <v>6012</v>
      </c>
      <c r="C2844" s="8">
        <v>42792.0</v>
      </c>
      <c r="D2844" s="8">
        <v>42794.0</v>
      </c>
      <c r="E2844" s="4" t="s">
        <v>98</v>
      </c>
      <c r="F2844" s="4" t="s">
        <v>302</v>
      </c>
      <c r="G2844" s="4" t="s">
        <v>303</v>
      </c>
      <c r="H2844" s="4" t="s">
        <v>112</v>
      </c>
      <c r="I2844" s="4" t="s">
        <v>30</v>
      </c>
      <c r="J2844" s="4" t="s">
        <v>47</v>
      </c>
      <c r="K2844" s="4" t="s">
        <v>48</v>
      </c>
      <c r="L2844" s="7">
        <v>90036.0</v>
      </c>
      <c r="M2844" s="4" t="s">
        <v>49</v>
      </c>
      <c r="N2844" s="4" t="s">
        <v>4896</v>
      </c>
      <c r="O2844" s="4" t="s">
        <v>51</v>
      </c>
      <c r="P2844" s="4" t="s">
        <v>124</v>
      </c>
      <c r="Q2844" s="4" t="s">
        <v>4897</v>
      </c>
      <c r="R2844" s="9">
        <v>23.12</v>
      </c>
      <c r="S2844" s="7">
        <v>4.0</v>
      </c>
      <c r="T2844" s="7">
        <v>0.0</v>
      </c>
      <c r="U2844" s="7">
        <v>11.3288</v>
      </c>
      <c r="V2844" s="10" t="str">
        <f t="shared" si="1"/>
        <v>2017-02</v>
      </c>
    </row>
    <row r="2845">
      <c r="A2845" s="7">
        <v>2844.0</v>
      </c>
      <c r="B2845" s="4" t="s">
        <v>6015</v>
      </c>
      <c r="C2845" s="8">
        <v>42792.0</v>
      </c>
      <c r="D2845" s="8">
        <v>42796.0</v>
      </c>
      <c r="E2845" s="4" t="s">
        <v>26</v>
      </c>
      <c r="F2845" s="4" t="s">
        <v>3798</v>
      </c>
      <c r="G2845" s="4" t="s">
        <v>3799</v>
      </c>
      <c r="H2845" s="4" t="s">
        <v>46</v>
      </c>
      <c r="I2845" s="4" t="s">
        <v>30</v>
      </c>
      <c r="J2845" s="4" t="s">
        <v>2512</v>
      </c>
      <c r="K2845" s="4" t="s">
        <v>48</v>
      </c>
      <c r="L2845" s="7">
        <v>93101.0</v>
      </c>
      <c r="M2845" s="4" t="s">
        <v>49</v>
      </c>
      <c r="N2845" s="4" t="s">
        <v>3500</v>
      </c>
      <c r="O2845" s="4" t="s">
        <v>51</v>
      </c>
      <c r="P2845" s="4" t="s">
        <v>283</v>
      </c>
      <c r="Q2845" s="4" t="s">
        <v>3501</v>
      </c>
      <c r="R2845" s="9">
        <v>356.79</v>
      </c>
      <c r="S2845" s="7">
        <v>7.0</v>
      </c>
      <c r="T2845" s="7">
        <v>0.0</v>
      </c>
      <c r="U2845" s="7">
        <v>99.9012</v>
      </c>
      <c r="V2845" s="10" t="str">
        <f t="shared" si="1"/>
        <v>2017-02</v>
      </c>
    </row>
    <row r="2846">
      <c r="A2846" s="7">
        <v>2845.0</v>
      </c>
      <c r="B2846" s="4" t="s">
        <v>6016</v>
      </c>
      <c r="C2846" s="8">
        <v>42792.0</v>
      </c>
      <c r="D2846" s="8">
        <v>42797.0</v>
      </c>
      <c r="E2846" s="4" t="s">
        <v>26</v>
      </c>
      <c r="F2846" s="4" t="s">
        <v>1114</v>
      </c>
      <c r="G2846" s="4" t="s">
        <v>1115</v>
      </c>
      <c r="H2846" s="4" t="s">
        <v>46</v>
      </c>
      <c r="I2846" s="4" t="s">
        <v>30</v>
      </c>
      <c r="J2846" s="4" t="s">
        <v>3267</v>
      </c>
      <c r="K2846" s="4" t="s">
        <v>48</v>
      </c>
      <c r="L2846" s="7">
        <v>92627.0</v>
      </c>
      <c r="M2846" s="4" t="s">
        <v>49</v>
      </c>
      <c r="N2846" s="4" t="s">
        <v>352</v>
      </c>
      <c r="O2846" s="4" t="s">
        <v>35</v>
      </c>
      <c r="P2846" s="4" t="s">
        <v>121</v>
      </c>
      <c r="Q2846" s="4" t="s">
        <v>353</v>
      </c>
      <c r="R2846" s="9">
        <v>91.96</v>
      </c>
      <c r="S2846" s="7">
        <v>2.0</v>
      </c>
      <c r="T2846" s="7">
        <v>0.0</v>
      </c>
      <c r="U2846" s="7">
        <v>15.6332</v>
      </c>
      <c r="V2846" s="10" t="str">
        <f t="shared" si="1"/>
        <v>2017-02</v>
      </c>
    </row>
    <row r="2847">
      <c r="A2847" s="7">
        <v>2846.0</v>
      </c>
      <c r="B2847" s="4" t="s">
        <v>6016</v>
      </c>
      <c r="C2847" s="8">
        <v>42792.0</v>
      </c>
      <c r="D2847" s="8">
        <v>42797.0</v>
      </c>
      <c r="E2847" s="4" t="s">
        <v>26</v>
      </c>
      <c r="F2847" s="4" t="s">
        <v>1114</v>
      </c>
      <c r="G2847" s="4" t="s">
        <v>1115</v>
      </c>
      <c r="H2847" s="4" t="s">
        <v>46</v>
      </c>
      <c r="I2847" s="4" t="s">
        <v>30</v>
      </c>
      <c r="J2847" s="4" t="s">
        <v>3267</v>
      </c>
      <c r="K2847" s="4" t="s">
        <v>48</v>
      </c>
      <c r="L2847" s="7">
        <v>92627.0</v>
      </c>
      <c r="M2847" s="4" t="s">
        <v>49</v>
      </c>
      <c r="N2847" s="4" t="s">
        <v>499</v>
      </c>
      <c r="O2847" s="4" t="s">
        <v>39</v>
      </c>
      <c r="P2847" s="4" t="s">
        <v>40</v>
      </c>
      <c r="Q2847" s="4" t="s">
        <v>500</v>
      </c>
      <c r="R2847" s="9">
        <v>258.576</v>
      </c>
      <c r="S2847" s="7">
        <v>2.0</v>
      </c>
      <c r="T2847" s="7">
        <v>0.2</v>
      </c>
      <c r="U2847" s="7">
        <v>19.3932</v>
      </c>
      <c r="V2847" s="10" t="str">
        <f t="shared" si="1"/>
        <v>2017-02</v>
      </c>
    </row>
    <row r="2848">
      <c r="A2848" s="7">
        <v>2847.0</v>
      </c>
      <c r="B2848" s="4" t="s">
        <v>6016</v>
      </c>
      <c r="C2848" s="8">
        <v>42792.0</v>
      </c>
      <c r="D2848" s="8">
        <v>42797.0</v>
      </c>
      <c r="E2848" s="4" t="s">
        <v>26</v>
      </c>
      <c r="F2848" s="4" t="s">
        <v>1114</v>
      </c>
      <c r="G2848" s="4" t="s">
        <v>1115</v>
      </c>
      <c r="H2848" s="4" t="s">
        <v>46</v>
      </c>
      <c r="I2848" s="4" t="s">
        <v>30</v>
      </c>
      <c r="J2848" s="4" t="s">
        <v>3267</v>
      </c>
      <c r="K2848" s="4" t="s">
        <v>48</v>
      </c>
      <c r="L2848" s="7">
        <v>92627.0</v>
      </c>
      <c r="M2848" s="4" t="s">
        <v>49</v>
      </c>
      <c r="N2848" s="4" t="s">
        <v>5687</v>
      </c>
      <c r="O2848" s="4" t="s">
        <v>51</v>
      </c>
      <c r="P2848" s="4" t="s">
        <v>124</v>
      </c>
      <c r="Q2848" s="4" t="s">
        <v>5688</v>
      </c>
      <c r="R2848" s="9">
        <v>29.6</v>
      </c>
      <c r="S2848" s="7">
        <v>4.0</v>
      </c>
      <c r="T2848" s="7">
        <v>0.0</v>
      </c>
      <c r="U2848" s="7">
        <v>13.32</v>
      </c>
      <c r="V2848" s="10" t="str">
        <f t="shared" si="1"/>
        <v>2017-02</v>
      </c>
    </row>
    <row r="2849">
      <c r="A2849" s="7">
        <v>2848.0</v>
      </c>
      <c r="B2849" s="4" t="s">
        <v>6017</v>
      </c>
      <c r="C2849" s="8">
        <v>42794.0</v>
      </c>
      <c r="D2849" s="8">
        <v>42800.0</v>
      </c>
      <c r="E2849" s="4" t="s">
        <v>26</v>
      </c>
      <c r="F2849" s="4" t="s">
        <v>5739</v>
      </c>
      <c r="G2849" s="4" t="s">
        <v>5740</v>
      </c>
      <c r="H2849" s="4" t="s">
        <v>46</v>
      </c>
      <c r="I2849" s="4" t="s">
        <v>30</v>
      </c>
      <c r="J2849" s="4" t="s">
        <v>2112</v>
      </c>
      <c r="K2849" s="4" t="s">
        <v>216</v>
      </c>
      <c r="L2849" s="7">
        <v>6457.0</v>
      </c>
      <c r="M2849" s="4" t="s">
        <v>33</v>
      </c>
      <c r="N2849" s="4" t="s">
        <v>875</v>
      </c>
      <c r="O2849" s="4" t="s">
        <v>51</v>
      </c>
      <c r="P2849" s="4" t="s">
        <v>76</v>
      </c>
      <c r="Q2849" s="4" t="s">
        <v>876</v>
      </c>
      <c r="R2849" s="9">
        <v>11.5569382716049</v>
      </c>
      <c r="S2849" s="7">
        <v>2.0</v>
      </c>
      <c r="T2849" s="7">
        <v>0.0</v>
      </c>
      <c r="U2849" s="7">
        <v>5.54733037037037</v>
      </c>
      <c r="V2849" s="10" t="str">
        <f t="shared" si="1"/>
        <v>2017-02</v>
      </c>
    </row>
    <row r="2850">
      <c r="A2850" s="7">
        <v>2849.0</v>
      </c>
      <c r="B2850" s="4" t="s">
        <v>6017</v>
      </c>
      <c r="C2850" s="8">
        <v>42794.0</v>
      </c>
      <c r="D2850" s="8">
        <v>42800.0</v>
      </c>
      <c r="E2850" s="4" t="s">
        <v>26</v>
      </c>
      <c r="F2850" s="4" t="s">
        <v>5739</v>
      </c>
      <c r="G2850" s="4" t="s">
        <v>5740</v>
      </c>
      <c r="H2850" s="4" t="s">
        <v>46</v>
      </c>
      <c r="I2850" s="4" t="s">
        <v>30</v>
      </c>
      <c r="J2850" s="4" t="s">
        <v>2112</v>
      </c>
      <c r="K2850" s="4" t="s">
        <v>216</v>
      </c>
      <c r="L2850" s="7">
        <v>6457.0</v>
      </c>
      <c r="M2850" s="4" t="s">
        <v>33</v>
      </c>
      <c r="N2850" s="4" t="s">
        <v>6018</v>
      </c>
      <c r="O2850" s="4" t="s">
        <v>51</v>
      </c>
      <c r="P2850" s="4" t="s">
        <v>124</v>
      </c>
      <c r="Q2850" s="4" t="s">
        <v>6019</v>
      </c>
      <c r="R2850" s="9">
        <v>9.13749794238683</v>
      </c>
      <c r="S2850" s="7">
        <v>1.0</v>
      </c>
      <c r="T2850" s="7">
        <v>0.0</v>
      </c>
      <c r="U2850" s="7">
        <v>4.11187407407407</v>
      </c>
      <c r="V2850" s="10" t="str">
        <f t="shared" si="1"/>
        <v>2017-02</v>
      </c>
    </row>
    <row r="2851">
      <c r="A2851" s="7">
        <v>2850.0</v>
      </c>
      <c r="B2851" s="4" t="s">
        <v>6020</v>
      </c>
      <c r="C2851" s="8">
        <v>42796.0</v>
      </c>
      <c r="D2851" s="8">
        <v>42802.0</v>
      </c>
      <c r="E2851" s="4" t="s">
        <v>26</v>
      </c>
      <c r="F2851" s="4" t="s">
        <v>1010</v>
      </c>
      <c r="G2851" s="4" t="s">
        <v>1011</v>
      </c>
      <c r="H2851" s="4" t="s">
        <v>29</v>
      </c>
      <c r="I2851" s="4" t="s">
        <v>30</v>
      </c>
      <c r="J2851" s="4" t="s">
        <v>408</v>
      </c>
      <c r="K2851" s="4" t="s">
        <v>58</v>
      </c>
      <c r="L2851" s="7">
        <v>75081.0</v>
      </c>
      <c r="M2851" s="4" t="s">
        <v>59</v>
      </c>
      <c r="N2851" s="4" t="s">
        <v>6021</v>
      </c>
      <c r="O2851" s="4" t="s">
        <v>51</v>
      </c>
      <c r="P2851" s="4" t="s">
        <v>635</v>
      </c>
      <c r="Q2851" s="4" t="s">
        <v>1319</v>
      </c>
      <c r="R2851" s="9">
        <v>8.19895308641975</v>
      </c>
      <c r="S2851" s="7">
        <v>4.0</v>
      </c>
      <c r="T2851" s="7">
        <v>0.2</v>
      </c>
      <c r="U2851" s="7">
        <v>-1.63979061728395</v>
      </c>
      <c r="V2851" s="10" t="str">
        <f t="shared" si="1"/>
        <v>2017-03</v>
      </c>
    </row>
    <row r="2852">
      <c r="A2852" s="7">
        <v>2851.0</v>
      </c>
      <c r="B2852" s="4" t="s">
        <v>6020</v>
      </c>
      <c r="C2852" s="8">
        <v>42796.0</v>
      </c>
      <c r="D2852" s="8">
        <v>42802.0</v>
      </c>
      <c r="E2852" s="4" t="s">
        <v>26</v>
      </c>
      <c r="F2852" s="4" t="s">
        <v>1010</v>
      </c>
      <c r="G2852" s="4" t="s">
        <v>1011</v>
      </c>
      <c r="H2852" s="4" t="s">
        <v>29</v>
      </c>
      <c r="I2852" s="4" t="s">
        <v>30</v>
      </c>
      <c r="J2852" s="4" t="s">
        <v>408</v>
      </c>
      <c r="K2852" s="4" t="s">
        <v>58</v>
      </c>
      <c r="L2852" s="7">
        <v>75081.0</v>
      </c>
      <c r="M2852" s="4" t="s">
        <v>59</v>
      </c>
      <c r="N2852" s="4" t="s">
        <v>938</v>
      </c>
      <c r="O2852" s="4" t="s">
        <v>51</v>
      </c>
      <c r="P2852" s="4" t="s">
        <v>76</v>
      </c>
      <c r="Q2852" s="4" t="s">
        <v>939</v>
      </c>
      <c r="R2852" s="9">
        <v>14.3646222222222</v>
      </c>
      <c r="S2852" s="7">
        <v>7.0</v>
      </c>
      <c r="T2852" s="7">
        <v>0.8</v>
      </c>
      <c r="U2852" s="7">
        <v>-23.7016266666667</v>
      </c>
      <c r="V2852" s="10" t="str">
        <f t="shared" si="1"/>
        <v>2017-03</v>
      </c>
    </row>
    <row r="2853">
      <c r="A2853" s="7">
        <v>2852.0</v>
      </c>
      <c r="B2853" s="4" t="s">
        <v>6022</v>
      </c>
      <c r="C2853" s="8">
        <v>42796.0</v>
      </c>
      <c r="D2853" s="8">
        <v>42802.0</v>
      </c>
      <c r="E2853" s="4" t="s">
        <v>26</v>
      </c>
      <c r="F2853" s="4" t="s">
        <v>2361</v>
      </c>
      <c r="G2853" s="4" t="s">
        <v>2362</v>
      </c>
      <c r="H2853" s="4" t="s">
        <v>29</v>
      </c>
      <c r="I2853" s="4" t="s">
        <v>30</v>
      </c>
      <c r="J2853" s="4" t="s">
        <v>47</v>
      </c>
      <c r="K2853" s="4" t="s">
        <v>48</v>
      </c>
      <c r="L2853" s="7">
        <v>90045.0</v>
      </c>
      <c r="M2853" s="4" t="s">
        <v>49</v>
      </c>
      <c r="N2853" s="4" t="s">
        <v>6023</v>
      </c>
      <c r="O2853" s="4" t="s">
        <v>39</v>
      </c>
      <c r="P2853" s="4" t="s">
        <v>40</v>
      </c>
      <c r="Q2853" s="4" t="s">
        <v>6024</v>
      </c>
      <c r="R2853" s="9">
        <v>196.776</v>
      </c>
      <c r="S2853" s="7">
        <v>3.0</v>
      </c>
      <c r="T2853" s="7">
        <v>0.2</v>
      </c>
      <c r="U2853" s="7">
        <v>14.7582</v>
      </c>
      <c r="V2853" s="10" t="str">
        <f t="shared" si="1"/>
        <v>2017-03</v>
      </c>
    </row>
    <row r="2854">
      <c r="A2854" s="7">
        <v>2853.0</v>
      </c>
      <c r="B2854" s="4" t="s">
        <v>6022</v>
      </c>
      <c r="C2854" s="8">
        <v>42796.0</v>
      </c>
      <c r="D2854" s="8">
        <v>42802.0</v>
      </c>
      <c r="E2854" s="4" t="s">
        <v>26</v>
      </c>
      <c r="F2854" s="4" t="s">
        <v>2361</v>
      </c>
      <c r="G2854" s="4" t="s">
        <v>2362</v>
      </c>
      <c r="H2854" s="4" t="s">
        <v>29</v>
      </c>
      <c r="I2854" s="4" t="s">
        <v>30</v>
      </c>
      <c r="J2854" s="4" t="s">
        <v>47</v>
      </c>
      <c r="K2854" s="4" t="s">
        <v>48</v>
      </c>
      <c r="L2854" s="7">
        <v>90045.0</v>
      </c>
      <c r="M2854" s="4" t="s">
        <v>49</v>
      </c>
      <c r="N2854" s="4" t="s">
        <v>2274</v>
      </c>
      <c r="O2854" s="4" t="s">
        <v>39</v>
      </c>
      <c r="P2854" s="4" t="s">
        <v>61</v>
      </c>
      <c r="Q2854" s="4" t="s">
        <v>2275</v>
      </c>
      <c r="R2854" s="9">
        <v>479.94</v>
      </c>
      <c r="S2854" s="7">
        <v>6.0</v>
      </c>
      <c r="T2854" s="7">
        <v>0.0</v>
      </c>
      <c r="U2854" s="7">
        <v>52.7934</v>
      </c>
      <c r="V2854" s="10" t="str">
        <f t="shared" si="1"/>
        <v>2017-03</v>
      </c>
    </row>
    <row r="2855">
      <c r="A2855" s="7">
        <v>2854.0</v>
      </c>
      <c r="B2855" s="4" t="s">
        <v>6025</v>
      </c>
      <c r="C2855" s="8">
        <v>42796.0</v>
      </c>
      <c r="D2855" s="8">
        <v>42802.0</v>
      </c>
      <c r="E2855" s="4" t="s">
        <v>26</v>
      </c>
      <c r="F2855" s="4" t="s">
        <v>6026</v>
      </c>
      <c r="G2855" s="4" t="s">
        <v>6027</v>
      </c>
      <c r="H2855" s="4" t="s">
        <v>29</v>
      </c>
      <c r="I2855" s="4" t="s">
        <v>30</v>
      </c>
      <c r="J2855" s="4" t="s">
        <v>701</v>
      </c>
      <c r="K2855" s="4" t="s">
        <v>747</v>
      </c>
      <c r="L2855" s="7">
        <v>19711.0</v>
      </c>
      <c r="M2855" s="4" t="s">
        <v>33</v>
      </c>
      <c r="N2855" s="4" t="s">
        <v>726</v>
      </c>
      <c r="O2855" s="4" t="s">
        <v>51</v>
      </c>
      <c r="P2855" s="4" t="s">
        <v>93</v>
      </c>
      <c r="Q2855" s="4" t="s">
        <v>727</v>
      </c>
      <c r="R2855" s="9">
        <v>69.9543703703704</v>
      </c>
      <c r="S2855" s="7">
        <v>3.0</v>
      </c>
      <c r="T2855" s="7">
        <v>0.0</v>
      </c>
      <c r="U2855" s="7">
        <v>18.1881362962963</v>
      </c>
      <c r="V2855" s="10" t="str">
        <f t="shared" si="1"/>
        <v>2017-03</v>
      </c>
    </row>
    <row r="2856">
      <c r="A2856" s="7">
        <v>2855.0</v>
      </c>
      <c r="B2856" s="4" t="s">
        <v>6025</v>
      </c>
      <c r="C2856" s="8">
        <v>42796.0</v>
      </c>
      <c r="D2856" s="8">
        <v>42802.0</v>
      </c>
      <c r="E2856" s="4" t="s">
        <v>26</v>
      </c>
      <c r="F2856" s="4" t="s">
        <v>6026</v>
      </c>
      <c r="G2856" s="4" t="s">
        <v>6027</v>
      </c>
      <c r="H2856" s="4" t="s">
        <v>29</v>
      </c>
      <c r="I2856" s="4" t="s">
        <v>30</v>
      </c>
      <c r="J2856" s="4" t="s">
        <v>701</v>
      </c>
      <c r="K2856" s="4" t="s">
        <v>747</v>
      </c>
      <c r="L2856" s="7">
        <v>19711.0</v>
      </c>
      <c r="M2856" s="4" t="s">
        <v>33</v>
      </c>
      <c r="N2856" s="4" t="s">
        <v>3850</v>
      </c>
      <c r="O2856" s="4" t="s">
        <v>51</v>
      </c>
      <c r="P2856" s="4" t="s">
        <v>205</v>
      </c>
      <c r="Q2856" s="4" t="s">
        <v>416</v>
      </c>
      <c r="R2856" s="9">
        <v>68.1208888888889</v>
      </c>
      <c r="S2856" s="7">
        <v>7.0</v>
      </c>
      <c r="T2856" s="7">
        <v>0.0</v>
      </c>
      <c r="U2856" s="7">
        <v>32.0168177777778</v>
      </c>
      <c r="V2856" s="10" t="str">
        <f t="shared" si="1"/>
        <v>2017-03</v>
      </c>
    </row>
    <row r="2857">
      <c r="A2857" s="7">
        <v>2856.0</v>
      </c>
      <c r="B2857" s="4" t="s">
        <v>6025</v>
      </c>
      <c r="C2857" s="8">
        <v>42796.0</v>
      </c>
      <c r="D2857" s="8">
        <v>42802.0</v>
      </c>
      <c r="E2857" s="4" t="s">
        <v>26</v>
      </c>
      <c r="F2857" s="4" t="s">
        <v>6026</v>
      </c>
      <c r="G2857" s="4" t="s">
        <v>6027</v>
      </c>
      <c r="H2857" s="4" t="s">
        <v>29</v>
      </c>
      <c r="I2857" s="4" t="s">
        <v>30</v>
      </c>
      <c r="J2857" s="4" t="s">
        <v>701</v>
      </c>
      <c r="K2857" s="4" t="s">
        <v>747</v>
      </c>
      <c r="L2857" s="7">
        <v>19711.0</v>
      </c>
      <c r="M2857" s="4" t="s">
        <v>33</v>
      </c>
      <c r="N2857" s="4" t="s">
        <v>6028</v>
      </c>
      <c r="O2857" s="4" t="s">
        <v>35</v>
      </c>
      <c r="P2857" s="4" t="s">
        <v>36</v>
      </c>
      <c r="Q2857" s="4" t="s">
        <v>6029</v>
      </c>
      <c r="R2857" s="9">
        <v>519.439407407407</v>
      </c>
      <c r="S2857" s="7">
        <v>2.0</v>
      </c>
      <c r="T2857" s="7">
        <v>0.0</v>
      </c>
      <c r="U2857" s="7">
        <v>119.471063703704</v>
      </c>
      <c r="V2857" s="10" t="str">
        <f t="shared" si="1"/>
        <v>2017-03</v>
      </c>
    </row>
    <row r="2858">
      <c r="A2858" s="7">
        <v>2857.0</v>
      </c>
      <c r="B2858" s="4" t="s">
        <v>6025</v>
      </c>
      <c r="C2858" s="8">
        <v>42796.0</v>
      </c>
      <c r="D2858" s="8">
        <v>42802.0</v>
      </c>
      <c r="E2858" s="4" t="s">
        <v>26</v>
      </c>
      <c r="F2858" s="4" t="s">
        <v>6026</v>
      </c>
      <c r="G2858" s="4" t="s">
        <v>6027</v>
      </c>
      <c r="H2858" s="4" t="s">
        <v>29</v>
      </c>
      <c r="I2858" s="4" t="s">
        <v>30</v>
      </c>
      <c r="J2858" s="4" t="s">
        <v>701</v>
      </c>
      <c r="K2858" s="4" t="s">
        <v>747</v>
      </c>
      <c r="L2858" s="7">
        <v>19711.0</v>
      </c>
      <c r="M2858" s="4" t="s">
        <v>33</v>
      </c>
      <c r="N2858" s="4" t="s">
        <v>403</v>
      </c>
      <c r="O2858" s="4" t="s">
        <v>51</v>
      </c>
      <c r="P2858" s="4" t="s">
        <v>124</v>
      </c>
      <c r="Q2858" s="4" t="s">
        <v>404</v>
      </c>
      <c r="R2858" s="9">
        <v>79.968</v>
      </c>
      <c r="S2858" s="7">
        <v>6.0</v>
      </c>
      <c r="T2858" s="7">
        <v>0.0</v>
      </c>
      <c r="U2858" s="7">
        <v>39.18432</v>
      </c>
      <c r="V2858" s="10" t="str">
        <f t="shared" si="1"/>
        <v>2017-03</v>
      </c>
    </row>
    <row r="2859">
      <c r="A2859" s="7">
        <v>2858.0</v>
      </c>
      <c r="B2859" s="4" t="s">
        <v>6030</v>
      </c>
      <c r="C2859" s="8">
        <v>42796.0</v>
      </c>
      <c r="D2859" s="8">
        <v>42800.0</v>
      </c>
      <c r="E2859" s="4" t="s">
        <v>26</v>
      </c>
      <c r="F2859" s="4" t="s">
        <v>3753</v>
      </c>
      <c r="G2859" s="4" t="s">
        <v>3754</v>
      </c>
      <c r="H2859" s="4" t="s">
        <v>46</v>
      </c>
      <c r="I2859" s="4" t="s">
        <v>30</v>
      </c>
      <c r="J2859" s="4" t="s">
        <v>5541</v>
      </c>
      <c r="K2859" s="4" t="s">
        <v>157</v>
      </c>
      <c r="L2859" s="7">
        <v>44221.0</v>
      </c>
      <c r="M2859" s="4" t="s">
        <v>33</v>
      </c>
      <c r="N2859" s="4" t="s">
        <v>1022</v>
      </c>
      <c r="O2859" s="4" t="s">
        <v>51</v>
      </c>
      <c r="P2859" s="4" t="s">
        <v>76</v>
      </c>
      <c r="Q2859" s="4" t="s">
        <v>1023</v>
      </c>
      <c r="R2859" s="9">
        <v>21.7761185185185</v>
      </c>
      <c r="S2859" s="7">
        <v>4.0</v>
      </c>
      <c r="T2859" s="7">
        <v>0.7</v>
      </c>
      <c r="U2859" s="7">
        <v>-14.517412345679</v>
      </c>
      <c r="V2859" s="10" t="str">
        <f t="shared" si="1"/>
        <v>2017-03</v>
      </c>
    </row>
    <row r="2860">
      <c r="A2860" s="7">
        <v>2859.0</v>
      </c>
      <c r="B2860" s="4" t="s">
        <v>6031</v>
      </c>
      <c r="C2860" s="8">
        <v>42796.0</v>
      </c>
      <c r="D2860" s="8">
        <v>42802.0</v>
      </c>
      <c r="E2860" s="4" t="s">
        <v>26</v>
      </c>
      <c r="F2860" s="4" t="s">
        <v>1819</v>
      </c>
      <c r="G2860" s="4" t="s">
        <v>1820</v>
      </c>
      <c r="H2860" s="4" t="s">
        <v>29</v>
      </c>
      <c r="I2860" s="4" t="s">
        <v>30</v>
      </c>
      <c r="J2860" s="4" t="s">
        <v>47</v>
      </c>
      <c r="K2860" s="4" t="s">
        <v>48</v>
      </c>
      <c r="L2860" s="7">
        <v>90008.0</v>
      </c>
      <c r="M2860" s="4" t="s">
        <v>49</v>
      </c>
      <c r="N2860" s="4" t="s">
        <v>1431</v>
      </c>
      <c r="O2860" s="4" t="s">
        <v>51</v>
      </c>
      <c r="P2860" s="4" t="s">
        <v>76</v>
      </c>
      <c r="Q2860" s="4" t="s">
        <v>1432</v>
      </c>
      <c r="R2860" s="9">
        <v>107.648</v>
      </c>
      <c r="S2860" s="7">
        <v>2.0</v>
      </c>
      <c r="T2860" s="7">
        <v>0.2</v>
      </c>
      <c r="U2860" s="7">
        <v>33.64</v>
      </c>
      <c r="V2860" s="10" t="str">
        <f t="shared" si="1"/>
        <v>2017-03</v>
      </c>
    </row>
    <row r="2861">
      <c r="A2861" s="7">
        <v>2860.0</v>
      </c>
      <c r="B2861" s="4" t="s">
        <v>6032</v>
      </c>
      <c r="C2861" s="8">
        <v>42796.0</v>
      </c>
      <c r="D2861" s="8">
        <v>42796.0</v>
      </c>
      <c r="E2861" s="4" t="s">
        <v>212</v>
      </c>
      <c r="F2861" s="4" t="s">
        <v>6033</v>
      </c>
      <c r="G2861" s="4" t="s">
        <v>6034</v>
      </c>
      <c r="H2861" s="4" t="s">
        <v>29</v>
      </c>
      <c r="I2861" s="4" t="s">
        <v>30</v>
      </c>
      <c r="J2861" s="4" t="s">
        <v>3740</v>
      </c>
      <c r="K2861" s="4" t="s">
        <v>58</v>
      </c>
      <c r="L2861" s="7">
        <v>76706.0</v>
      </c>
      <c r="M2861" s="4" t="s">
        <v>59</v>
      </c>
      <c r="N2861" s="4" t="s">
        <v>4225</v>
      </c>
      <c r="O2861" s="4" t="s">
        <v>51</v>
      </c>
      <c r="P2861" s="4" t="s">
        <v>76</v>
      </c>
      <c r="Q2861" s="4" t="s">
        <v>4226</v>
      </c>
      <c r="R2861" s="9">
        <v>0.653471604938272</v>
      </c>
      <c r="S2861" s="7">
        <v>1.0</v>
      </c>
      <c r="T2861" s="7">
        <v>0.8</v>
      </c>
      <c r="U2861" s="7">
        <v>-1.11090172839506</v>
      </c>
      <c r="V2861" s="10" t="str">
        <f t="shared" si="1"/>
        <v>2017-03</v>
      </c>
    </row>
    <row r="2862">
      <c r="A2862" s="7">
        <v>2861.0</v>
      </c>
      <c r="B2862" s="4" t="s">
        <v>6035</v>
      </c>
      <c r="C2862" s="8">
        <v>42797.0</v>
      </c>
      <c r="D2862" s="8">
        <v>42802.0</v>
      </c>
      <c r="E2862" s="4" t="s">
        <v>26</v>
      </c>
      <c r="F2862" s="4" t="s">
        <v>2520</v>
      </c>
      <c r="G2862" s="4" t="s">
        <v>2521</v>
      </c>
      <c r="H2862" s="4" t="s">
        <v>46</v>
      </c>
      <c r="I2862" s="4" t="s">
        <v>30</v>
      </c>
      <c r="J2862" s="4" t="s">
        <v>5383</v>
      </c>
      <c r="K2862" s="4" t="s">
        <v>462</v>
      </c>
      <c r="L2862" s="7">
        <v>42071.0</v>
      </c>
      <c r="M2862" s="4" t="s">
        <v>83</v>
      </c>
      <c r="N2862" s="4" t="s">
        <v>2484</v>
      </c>
      <c r="O2862" s="4" t="s">
        <v>51</v>
      </c>
      <c r="P2862" s="4" t="s">
        <v>283</v>
      </c>
      <c r="Q2862" s="4" t="s">
        <v>2485</v>
      </c>
      <c r="R2862" s="9">
        <v>51.3266435842284</v>
      </c>
      <c r="S2862" s="7">
        <v>5.0</v>
      </c>
      <c r="T2862" s="7">
        <v>0.0</v>
      </c>
      <c r="U2862" s="7">
        <v>13.8581937677417</v>
      </c>
      <c r="V2862" s="10" t="str">
        <f t="shared" si="1"/>
        <v>2017-03</v>
      </c>
    </row>
    <row r="2863">
      <c r="A2863" s="7">
        <v>2862.0</v>
      </c>
      <c r="B2863" s="4" t="s">
        <v>6036</v>
      </c>
      <c r="C2863" s="8">
        <v>42797.0</v>
      </c>
      <c r="D2863" s="8">
        <v>42801.0</v>
      </c>
      <c r="E2863" s="4" t="s">
        <v>26</v>
      </c>
      <c r="F2863" s="4" t="s">
        <v>3073</v>
      </c>
      <c r="G2863" s="4" t="s">
        <v>3074</v>
      </c>
      <c r="H2863" s="4" t="s">
        <v>46</v>
      </c>
      <c r="I2863" s="4" t="s">
        <v>30</v>
      </c>
      <c r="J2863" s="4" t="s">
        <v>408</v>
      </c>
      <c r="K2863" s="4" t="s">
        <v>58</v>
      </c>
      <c r="L2863" s="7">
        <v>75081.0</v>
      </c>
      <c r="M2863" s="4" t="s">
        <v>59</v>
      </c>
      <c r="N2863" s="4" t="s">
        <v>6037</v>
      </c>
      <c r="O2863" s="4" t="s">
        <v>51</v>
      </c>
      <c r="P2863" s="4" t="s">
        <v>124</v>
      </c>
      <c r="Q2863" s="4" t="s">
        <v>6038</v>
      </c>
      <c r="R2863" s="9">
        <v>31.6033580246914</v>
      </c>
      <c r="S2863" s="7">
        <v>8.0</v>
      </c>
      <c r="T2863" s="7">
        <v>0.2</v>
      </c>
      <c r="U2863" s="7">
        <v>11.4562172839506</v>
      </c>
      <c r="V2863" s="10" t="str">
        <f t="shared" si="1"/>
        <v>2017-03</v>
      </c>
    </row>
    <row r="2864">
      <c r="A2864" s="7">
        <v>2863.0</v>
      </c>
      <c r="B2864" s="4" t="s">
        <v>6039</v>
      </c>
      <c r="C2864" s="8">
        <v>42797.0</v>
      </c>
      <c r="D2864" s="8">
        <v>42804.0</v>
      </c>
      <c r="E2864" s="4" t="s">
        <v>26</v>
      </c>
      <c r="F2864" s="4" t="s">
        <v>4511</v>
      </c>
      <c r="G2864" s="4" t="s">
        <v>4512</v>
      </c>
      <c r="H2864" s="4" t="s">
        <v>46</v>
      </c>
      <c r="I2864" s="4" t="s">
        <v>30</v>
      </c>
      <c r="J2864" s="4" t="s">
        <v>6040</v>
      </c>
      <c r="K2864" s="4" t="s">
        <v>884</v>
      </c>
      <c r="L2864" s="7">
        <v>48127.0</v>
      </c>
      <c r="M2864" s="4" t="s">
        <v>59</v>
      </c>
      <c r="N2864" s="4" t="s">
        <v>265</v>
      </c>
      <c r="O2864" s="4" t="s">
        <v>35</v>
      </c>
      <c r="P2864" s="4" t="s">
        <v>263</v>
      </c>
      <c r="Q2864" s="4" t="s">
        <v>266</v>
      </c>
      <c r="R2864" s="9">
        <v>212.781835390947</v>
      </c>
      <c r="S2864" s="7">
        <v>1.0</v>
      </c>
      <c r="T2864" s="7">
        <v>0.0</v>
      </c>
      <c r="U2864" s="7">
        <v>55.3232772016461</v>
      </c>
      <c r="V2864" s="10" t="str">
        <f t="shared" si="1"/>
        <v>2017-03</v>
      </c>
    </row>
    <row r="2865">
      <c r="A2865" s="7">
        <v>2864.0</v>
      </c>
      <c r="B2865" s="4" t="s">
        <v>6039</v>
      </c>
      <c r="C2865" s="8">
        <v>42797.0</v>
      </c>
      <c r="D2865" s="8">
        <v>42804.0</v>
      </c>
      <c r="E2865" s="4" t="s">
        <v>26</v>
      </c>
      <c r="F2865" s="4" t="s">
        <v>4511</v>
      </c>
      <c r="G2865" s="4" t="s">
        <v>4512</v>
      </c>
      <c r="H2865" s="4" t="s">
        <v>46</v>
      </c>
      <c r="I2865" s="4" t="s">
        <v>30</v>
      </c>
      <c r="J2865" s="4" t="s">
        <v>6040</v>
      </c>
      <c r="K2865" s="4" t="s">
        <v>884</v>
      </c>
      <c r="L2865" s="7">
        <v>48127.0</v>
      </c>
      <c r="M2865" s="4" t="s">
        <v>59</v>
      </c>
      <c r="N2865" s="4" t="s">
        <v>324</v>
      </c>
      <c r="O2865" s="4" t="s">
        <v>39</v>
      </c>
      <c r="P2865" s="4" t="s">
        <v>61</v>
      </c>
      <c r="Q2865" s="4" t="s">
        <v>325</v>
      </c>
      <c r="R2865" s="9">
        <v>117.548502057613</v>
      </c>
      <c r="S2865" s="7">
        <v>2.0</v>
      </c>
      <c r="T2865" s="7">
        <v>0.0</v>
      </c>
      <c r="U2865" s="7">
        <v>50.5458558847737</v>
      </c>
      <c r="V2865" s="10" t="str">
        <f t="shared" si="1"/>
        <v>2017-03</v>
      </c>
    </row>
    <row r="2866">
      <c r="A2866" s="7">
        <v>2865.0</v>
      </c>
      <c r="B2866" s="4" t="s">
        <v>6041</v>
      </c>
      <c r="C2866" s="8">
        <v>42797.0</v>
      </c>
      <c r="D2866" s="8">
        <v>42802.0</v>
      </c>
      <c r="E2866" s="4" t="s">
        <v>26</v>
      </c>
      <c r="F2866" s="4" t="s">
        <v>6042</v>
      </c>
      <c r="G2866" s="4" t="s">
        <v>6043</v>
      </c>
      <c r="H2866" s="4" t="s">
        <v>46</v>
      </c>
      <c r="I2866" s="4" t="s">
        <v>30</v>
      </c>
      <c r="J2866" s="4" t="s">
        <v>47</v>
      </c>
      <c r="K2866" s="4" t="s">
        <v>48</v>
      </c>
      <c r="L2866" s="7">
        <v>90008.0</v>
      </c>
      <c r="M2866" s="4" t="s">
        <v>49</v>
      </c>
      <c r="N2866" s="4" t="s">
        <v>6044</v>
      </c>
      <c r="O2866" s="4" t="s">
        <v>39</v>
      </c>
      <c r="P2866" s="4" t="s">
        <v>61</v>
      </c>
      <c r="Q2866" s="4" t="s">
        <v>6045</v>
      </c>
      <c r="R2866" s="9">
        <v>1049.44</v>
      </c>
      <c r="S2866" s="7">
        <v>8.0</v>
      </c>
      <c r="T2866" s="7">
        <v>0.0</v>
      </c>
      <c r="U2866" s="7">
        <v>440.7648</v>
      </c>
      <c r="V2866" s="10" t="str">
        <f t="shared" si="1"/>
        <v>2017-03</v>
      </c>
    </row>
    <row r="2867">
      <c r="A2867" s="7">
        <v>2866.0</v>
      </c>
      <c r="B2867" s="4" t="s">
        <v>6041</v>
      </c>
      <c r="C2867" s="8">
        <v>42797.0</v>
      </c>
      <c r="D2867" s="8">
        <v>42802.0</v>
      </c>
      <c r="E2867" s="4" t="s">
        <v>26</v>
      </c>
      <c r="F2867" s="4" t="s">
        <v>6042</v>
      </c>
      <c r="G2867" s="4" t="s">
        <v>6043</v>
      </c>
      <c r="H2867" s="4" t="s">
        <v>46</v>
      </c>
      <c r="I2867" s="4" t="s">
        <v>30</v>
      </c>
      <c r="J2867" s="4" t="s">
        <v>47</v>
      </c>
      <c r="K2867" s="4" t="s">
        <v>48</v>
      </c>
      <c r="L2867" s="7">
        <v>90008.0</v>
      </c>
      <c r="M2867" s="4" t="s">
        <v>49</v>
      </c>
      <c r="N2867" s="4" t="s">
        <v>2682</v>
      </c>
      <c r="O2867" s="4" t="s">
        <v>35</v>
      </c>
      <c r="P2867" s="4" t="s">
        <v>263</v>
      </c>
      <c r="Q2867" s="4" t="s">
        <v>2683</v>
      </c>
      <c r="R2867" s="9">
        <v>170.352</v>
      </c>
      <c r="S2867" s="7">
        <v>3.0</v>
      </c>
      <c r="T2867" s="7">
        <v>0.2</v>
      </c>
      <c r="U2867" s="7">
        <v>-17.0352</v>
      </c>
      <c r="V2867" s="10" t="str">
        <f t="shared" si="1"/>
        <v>2017-03</v>
      </c>
    </row>
    <row r="2868">
      <c r="A2868" s="7">
        <v>2867.0</v>
      </c>
      <c r="B2868" s="4" t="s">
        <v>6046</v>
      </c>
      <c r="C2868" s="8">
        <v>42797.0</v>
      </c>
      <c r="D2868" s="8">
        <v>42802.0</v>
      </c>
      <c r="E2868" s="4" t="s">
        <v>26</v>
      </c>
      <c r="F2868" s="4" t="s">
        <v>2162</v>
      </c>
      <c r="G2868" s="4" t="s">
        <v>2163</v>
      </c>
      <c r="H2868" s="4" t="s">
        <v>29</v>
      </c>
      <c r="I2868" s="4" t="s">
        <v>30</v>
      </c>
      <c r="J2868" s="4" t="s">
        <v>47</v>
      </c>
      <c r="K2868" s="4" t="s">
        <v>48</v>
      </c>
      <c r="L2868" s="7">
        <v>90004.0</v>
      </c>
      <c r="M2868" s="4" t="s">
        <v>49</v>
      </c>
      <c r="N2868" s="4" t="s">
        <v>5814</v>
      </c>
      <c r="O2868" s="4" t="s">
        <v>35</v>
      </c>
      <c r="P2868" s="4" t="s">
        <v>73</v>
      </c>
      <c r="Q2868" s="4" t="s">
        <v>5815</v>
      </c>
      <c r="R2868" s="9">
        <v>399.672</v>
      </c>
      <c r="S2868" s="7">
        <v>7.0</v>
      </c>
      <c r="T2868" s="7">
        <v>0.2</v>
      </c>
      <c r="U2868" s="7">
        <v>-14.9877</v>
      </c>
      <c r="V2868" s="10" t="str">
        <f t="shared" si="1"/>
        <v>2017-03</v>
      </c>
    </row>
    <row r="2869">
      <c r="A2869" s="7">
        <v>2868.0</v>
      </c>
      <c r="B2869" s="4" t="s">
        <v>6047</v>
      </c>
      <c r="C2869" s="8">
        <v>42798.0</v>
      </c>
      <c r="D2869" s="8">
        <v>42803.0</v>
      </c>
      <c r="E2869" s="4" t="s">
        <v>26</v>
      </c>
      <c r="F2869" s="4" t="s">
        <v>5184</v>
      </c>
      <c r="G2869" s="4" t="s">
        <v>5185</v>
      </c>
      <c r="H2869" s="4" t="s">
        <v>29</v>
      </c>
      <c r="I2869" s="4" t="s">
        <v>30</v>
      </c>
      <c r="J2869" s="4" t="s">
        <v>47</v>
      </c>
      <c r="K2869" s="4" t="s">
        <v>48</v>
      </c>
      <c r="L2869" s="7">
        <v>90045.0</v>
      </c>
      <c r="M2869" s="4" t="s">
        <v>49</v>
      </c>
      <c r="N2869" s="4" t="s">
        <v>207</v>
      </c>
      <c r="O2869" s="4" t="s">
        <v>51</v>
      </c>
      <c r="P2869" s="4" t="s">
        <v>93</v>
      </c>
      <c r="Q2869" s="4" t="s">
        <v>208</v>
      </c>
      <c r="R2869" s="9">
        <v>9.32</v>
      </c>
      <c r="S2869" s="7">
        <v>4.0</v>
      </c>
      <c r="T2869" s="7">
        <v>0.0</v>
      </c>
      <c r="U2869" s="7">
        <v>2.7028</v>
      </c>
      <c r="V2869" s="10" t="str">
        <f t="shared" si="1"/>
        <v>2017-03</v>
      </c>
    </row>
    <row r="2870">
      <c r="A2870" s="7">
        <v>2869.0</v>
      </c>
      <c r="B2870" s="4" t="s">
        <v>6047</v>
      </c>
      <c r="C2870" s="8">
        <v>42798.0</v>
      </c>
      <c r="D2870" s="8">
        <v>42803.0</v>
      </c>
      <c r="E2870" s="4" t="s">
        <v>26</v>
      </c>
      <c r="F2870" s="4" t="s">
        <v>5184</v>
      </c>
      <c r="G2870" s="4" t="s">
        <v>5185</v>
      </c>
      <c r="H2870" s="4" t="s">
        <v>29</v>
      </c>
      <c r="I2870" s="4" t="s">
        <v>30</v>
      </c>
      <c r="J2870" s="4" t="s">
        <v>47</v>
      </c>
      <c r="K2870" s="4" t="s">
        <v>48</v>
      </c>
      <c r="L2870" s="7">
        <v>90045.0</v>
      </c>
      <c r="M2870" s="4" t="s">
        <v>49</v>
      </c>
      <c r="N2870" s="4" t="s">
        <v>776</v>
      </c>
      <c r="O2870" s="4" t="s">
        <v>51</v>
      </c>
      <c r="P2870" s="4" t="s">
        <v>205</v>
      </c>
      <c r="Q2870" s="4" t="s">
        <v>777</v>
      </c>
      <c r="R2870" s="9">
        <v>15.25</v>
      </c>
      <c r="S2870" s="7">
        <v>1.0</v>
      </c>
      <c r="T2870" s="7">
        <v>0.0</v>
      </c>
      <c r="U2870" s="7">
        <v>7.015</v>
      </c>
      <c r="V2870" s="10" t="str">
        <f t="shared" si="1"/>
        <v>2017-03</v>
      </c>
    </row>
    <row r="2871">
      <c r="A2871" s="7">
        <v>2870.0</v>
      </c>
      <c r="B2871" s="4" t="s">
        <v>6048</v>
      </c>
      <c r="C2871" s="8">
        <v>42798.0</v>
      </c>
      <c r="D2871" s="8">
        <v>42803.0</v>
      </c>
      <c r="E2871" s="4" t="s">
        <v>26</v>
      </c>
      <c r="F2871" s="4" t="s">
        <v>2099</v>
      </c>
      <c r="G2871" s="4" t="s">
        <v>2100</v>
      </c>
      <c r="H2871" s="4" t="s">
        <v>46</v>
      </c>
      <c r="I2871" s="4" t="s">
        <v>30</v>
      </c>
      <c r="J2871" s="4" t="s">
        <v>455</v>
      </c>
      <c r="K2871" s="4" t="s">
        <v>58</v>
      </c>
      <c r="L2871" s="7">
        <v>77041.0</v>
      </c>
      <c r="M2871" s="4" t="s">
        <v>59</v>
      </c>
      <c r="N2871" s="4" t="s">
        <v>2691</v>
      </c>
      <c r="O2871" s="4" t="s">
        <v>51</v>
      </c>
      <c r="P2871" s="4" t="s">
        <v>124</v>
      </c>
      <c r="Q2871" s="4" t="s">
        <v>2692</v>
      </c>
      <c r="R2871" s="9">
        <v>105.343762962963</v>
      </c>
      <c r="S2871" s="7">
        <v>2.0</v>
      </c>
      <c r="T2871" s="7">
        <v>0.2</v>
      </c>
      <c r="U2871" s="7">
        <v>38.1871140740741</v>
      </c>
      <c r="V2871" s="10" t="str">
        <f t="shared" si="1"/>
        <v>2017-03</v>
      </c>
    </row>
    <row r="2872">
      <c r="A2872" s="7">
        <v>2871.0</v>
      </c>
      <c r="B2872" s="4" t="s">
        <v>6049</v>
      </c>
      <c r="C2872" s="8">
        <v>42798.0</v>
      </c>
      <c r="D2872" s="8">
        <v>42800.0</v>
      </c>
      <c r="E2872" s="4" t="s">
        <v>98</v>
      </c>
      <c r="F2872" s="4" t="s">
        <v>1719</v>
      </c>
      <c r="G2872" s="4" t="s">
        <v>1720</v>
      </c>
      <c r="H2872" s="4" t="s">
        <v>112</v>
      </c>
      <c r="I2872" s="4" t="s">
        <v>30</v>
      </c>
      <c r="J2872" s="4" t="s">
        <v>455</v>
      </c>
      <c r="K2872" s="4" t="s">
        <v>58</v>
      </c>
      <c r="L2872" s="7">
        <v>77095.0</v>
      </c>
      <c r="M2872" s="4" t="s">
        <v>59</v>
      </c>
      <c r="N2872" s="4" t="s">
        <v>1258</v>
      </c>
      <c r="O2872" s="4" t="s">
        <v>35</v>
      </c>
      <c r="P2872" s="4" t="s">
        <v>121</v>
      </c>
      <c r="Q2872" s="4" t="s">
        <v>1259</v>
      </c>
      <c r="R2872" s="9">
        <v>121.72962962963</v>
      </c>
      <c r="S2872" s="7">
        <v>5.0</v>
      </c>
      <c r="T2872" s="7">
        <v>0.6</v>
      </c>
      <c r="U2872" s="7">
        <v>-91.2972222222222</v>
      </c>
      <c r="V2872" s="10" t="str">
        <f t="shared" si="1"/>
        <v>2017-03</v>
      </c>
    </row>
    <row r="2873">
      <c r="A2873" s="7">
        <v>2872.0</v>
      </c>
      <c r="B2873" s="4" t="s">
        <v>6049</v>
      </c>
      <c r="C2873" s="8">
        <v>42798.0</v>
      </c>
      <c r="D2873" s="8">
        <v>42800.0</v>
      </c>
      <c r="E2873" s="4" t="s">
        <v>98</v>
      </c>
      <c r="F2873" s="4" t="s">
        <v>1719</v>
      </c>
      <c r="G2873" s="4" t="s">
        <v>1720</v>
      </c>
      <c r="H2873" s="4" t="s">
        <v>112</v>
      </c>
      <c r="I2873" s="4" t="s">
        <v>30</v>
      </c>
      <c r="J2873" s="4" t="s">
        <v>455</v>
      </c>
      <c r="K2873" s="4" t="s">
        <v>58</v>
      </c>
      <c r="L2873" s="7">
        <v>77095.0</v>
      </c>
      <c r="M2873" s="4" t="s">
        <v>59</v>
      </c>
      <c r="N2873" s="4" t="s">
        <v>6050</v>
      </c>
      <c r="O2873" s="4" t="s">
        <v>51</v>
      </c>
      <c r="P2873" s="4" t="s">
        <v>297</v>
      </c>
      <c r="Q2873" s="4" t="s">
        <v>6051</v>
      </c>
      <c r="R2873" s="9">
        <v>2.89798847736625</v>
      </c>
      <c r="S2873" s="7">
        <v>1.0</v>
      </c>
      <c r="T2873" s="7">
        <v>0.2</v>
      </c>
      <c r="U2873" s="7">
        <v>1.01429596707819</v>
      </c>
      <c r="V2873" s="10" t="str">
        <f t="shared" si="1"/>
        <v>2017-03</v>
      </c>
    </row>
    <row r="2874">
      <c r="A2874" s="7">
        <v>2873.0</v>
      </c>
      <c r="B2874" s="4" t="s">
        <v>6049</v>
      </c>
      <c r="C2874" s="8">
        <v>42798.0</v>
      </c>
      <c r="D2874" s="8">
        <v>42800.0</v>
      </c>
      <c r="E2874" s="4" t="s">
        <v>98</v>
      </c>
      <c r="F2874" s="4" t="s">
        <v>1719</v>
      </c>
      <c r="G2874" s="4" t="s">
        <v>1720</v>
      </c>
      <c r="H2874" s="4" t="s">
        <v>112</v>
      </c>
      <c r="I2874" s="4" t="s">
        <v>30</v>
      </c>
      <c r="J2874" s="4" t="s">
        <v>455</v>
      </c>
      <c r="K2874" s="4" t="s">
        <v>58</v>
      </c>
      <c r="L2874" s="7">
        <v>77095.0</v>
      </c>
      <c r="M2874" s="4" t="s">
        <v>59</v>
      </c>
      <c r="N2874" s="4" t="s">
        <v>3817</v>
      </c>
      <c r="O2874" s="4" t="s">
        <v>51</v>
      </c>
      <c r="P2874" s="4" t="s">
        <v>52</v>
      </c>
      <c r="Q2874" s="4" t="s">
        <v>3818</v>
      </c>
      <c r="R2874" s="9">
        <v>10.2558683127572</v>
      </c>
      <c r="S2874" s="7">
        <v>1.0</v>
      </c>
      <c r="T2874" s="7">
        <v>0.2</v>
      </c>
      <c r="U2874" s="7">
        <v>0.76919012345679</v>
      </c>
      <c r="V2874" s="10" t="str">
        <f t="shared" si="1"/>
        <v>2017-03</v>
      </c>
    </row>
    <row r="2875">
      <c r="A2875" s="7">
        <v>2874.0</v>
      </c>
      <c r="B2875" s="4" t="s">
        <v>6052</v>
      </c>
      <c r="C2875" s="8">
        <v>42799.0</v>
      </c>
      <c r="D2875" s="8">
        <v>42799.0</v>
      </c>
      <c r="E2875" s="4" t="s">
        <v>212</v>
      </c>
      <c r="F2875" s="4" t="s">
        <v>1592</v>
      </c>
      <c r="G2875" s="4" t="s">
        <v>1593</v>
      </c>
      <c r="H2875" s="4" t="s">
        <v>46</v>
      </c>
      <c r="I2875" s="4" t="s">
        <v>30</v>
      </c>
      <c r="J2875" s="4" t="s">
        <v>681</v>
      </c>
      <c r="K2875" s="4" t="s">
        <v>130</v>
      </c>
      <c r="L2875" s="7">
        <v>53209.0</v>
      </c>
      <c r="M2875" s="4" t="s">
        <v>59</v>
      </c>
      <c r="N2875" s="4" t="s">
        <v>3623</v>
      </c>
      <c r="O2875" s="4" t="s">
        <v>51</v>
      </c>
      <c r="P2875" s="4" t="s">
        <v>297</v>
      </c>
      <c r="Q2875" s="4" t="s">
        <v>3624</v>
      </c>
      <c r="R2875" s="9">
        <v>29.4841728395062</v>
      </c>
      <c r="S2875" s="7">
        <v>2.0</v>
      </c>
      <c r="T2875" s="7">
        <v>0.0</v>
      </c>
      <c r="U2875" s="7">
        <v>13.8575612345679</v>
      </c>
      <c r="V2875" s="10" t="str">
        <f t="shared" si="1"/>
        <v>2017-03</v>
      </c>
    </row>
    <row r="2876">
      <c r="A2876" s="7">
        <v>2875.0</v>
      </c>
      <c r="B2876" s="4" t="s">
        <v>6053</v>
      </c>
      <c r="C2876" s="8">
        <v>42799.0</v>
      </c>
      <c r="D2876" s="8">
        <v>42799.0</v>
      </c>
      <c r="E2876" s="4" t="s">
        <v>212</v>
      </c>
      <c r="F2876" s="4" t="s">
        <v>6054</v>
      </c>
      <c r="G2876" s="4" t="s">
        <v>6055</v>
      </c>
      <c r="H2876" s="4" t="s">
        <v>46</v>
      </c>
      <c r="I2876" s="4" t="s">
        <v>30</v>
      </c>
      <c r="J2876" s="4" t="s">
        <v>2717</v>
      </c>
      <c r="K2876" s="4" t="s">
        <v>937</v>
      </c>
      <c r="L2876" s="7">
        <v>55901.0</v>
      </c>
      <c r="M2876" s="4" t="s">
        <v>59</v>
      </c>
      <c r="N2876" s="4" t="s">
        <v>3896</v>
      </c>
      <c r="O2876" s="4" t="s">
        <v>51</v>
      </c>
      <c r="P2876" s="4" t="s">
        <v>272</v>
      </c>
      <c r="Q2876" s="4" t="s">
        <v>3897</v>
      </c>
      <c r="R2876" s="9">
        <v>9.29469135802469</v>
      </c>
      <c r="S2876" s="7">
        <v>2.0</v>
      </c>
      <c r="T2876" s="7">
        <v>0.0</v>
      </c>
      <c r="U2876" s="7">
        <v>2.9743012345679</v>
      </c>
      <c r="V2876" s="10" t="str">
        <f t="shared" si="1"/>
        <v>2017-03</v>
      </c>
    </row>
    <row r="2877">
      <c r="A2877" s="7">
        <v>2876.0</v>
      </c>
      <c r="B2877" s="4" t="s">
        <v>6053</v>
      </c>
      <c r="C2877" s="8">
        <v>42799.0</v>
      </c>
      <c r="D2877" s="8">
        <v>42799.0</v>
      </c>
      <c r="E2877" s="4" t="s">
        <v>212</v>
      </c>
      <c r="F2877" s="4" t="s">
        <v>6054</v>
      </c>
      <c r="G2877" s="4" t="s">
        <v>6055</v>
      </c>
      <c r="H2877" s="4" t="s">
        <v>46</v>
      </c>
      <c r="I2877" s="4" t="s">
        <v>30</v>
      </c>
      <c r="J2877" s="4" t="s">
        <v>2717</v>
      </c>
      <c r="K2877" s="4" t="s">
        <v>937</v>
      </c>
      <c r="L2877" s="7">
        <v>55901.0</v>
      </c>
      <c r="M2877" s="4" t="s">
        <v>59</v>
      </c>
      <c r="N2877" s="4" t="s">
        <v>6056</v>
      </c>
      <c r="O2877" s="4" t="s">
        <v>51</v>
      </c>
      <c r="P2877" s="4" t="s">
        <v>52</v>
      </c>
      <c r="Q2877" s="4" t="s">
        <v>6057</v>
      </c>
      <c r="R2877" s="9">
        <v>260.204296296296</v>
      </c>
      <c r="S2877" s="7">
        <v>4.0</v>
      </c>
      <c r="T2877" s="7">
        <v>0.0</v>
      </c>
      <c r="U2877" s="7">
        <v>67.653117037037</v>
      </c>
      <c r="V2877" s="10" t="str">
        <f t="shared" si="1"/>
        <v>2017-03</v>
      </c>
    </row>
    <row r="2878">
      <c r="A2878" s="7">
        <v>2877.0</v>
      </c>
      <c r="B2878" s="4" t="s">
        <v>6053</v>
      </c>
      <c r="C2878" s="8">
        <v>42799.0</v>
      </c>
      <c r="D2878" s="8">
        <v>42799.0</v>
      </c>
      <c r="E2878" s="4" t="s">
        <v>212</v>
      </c>
      <c r="F2878" s="4" t="s">
        <v>6054</v>
      </c>
      <c r="G2878" s="4" t="s">
        <v>6055</v>
      </c>
      <c r="H2878" s="4" t="s">
        <v>46</v>
      </c>
      <c r="I2878" s="4" t="s">
        <v>30</v>
      </c>
      <c r="J2878" s="4" t="s">
        <v>2717</v>
      </c>
      <c r="K2878" s="4" t="s">
        <v>937</v>
      </c>
      <c r="L2878" s="7">
        <v>55901.0</v>
      </c>
      <c r="M2878" s="4" t="s">
        <v>59</v>
      </c>
      <c r="N2878" s="4" t="s">
        <v>748</v>
      </c>
      <c r="O2878" s="4" t="s">
        <v>51</v>
      </c>
      <c r="P2878" s="4" t="s">
        <v>76</v>
      </c>
      <c r="Q2878" s="4" t="s">
        <v>749</v>
      </c>
      <c r="R2878" s="9">
        <v>150.550469135802</v>
      </c>
      <c r="S2878" s="7">
        <v>2.0</v>
      </c>
      <c r="T2878" s="7">
        <v>0.0</v>
      </c>
      <c r="U2878" s="7">
        <v>73.7697298765432</v>
      </c>
      <c r="V2878" s="10" t="str">
        <f t="shared" si="1"/>
        <v>2017-03</v>
      </c>
    </row>
    <row r="2879">
      <c r="A2879" s="7">
        <v>2878.0</v>
      </c>
      <c r="B2879" s="4" t="s">
        <v>6053</v>
      </c>
      <c r="C2879" s="8">
        <v>42799.0</v>
      </c>
      <c r="D2879" s="8">
        <v>42799.0</v>
      </c>
      <c r="E2879" s="4" t="s">
        <v>212</v>
      </c>
      <c r="F2879" s="4" t="s">
        <v>6054</v>
      </c>
      <c r="G2879" s="4" t="s">
        <v>6055</v>
      </c>
      <c r="H2879" s="4" t="s">
        <v>46</v>
      </c>
      <c r="I2879" s="4" t="s">
        <v>30</v>
      </c>
      <c r="J2879" s="4" t="s">
        <v>2717</v>
      </c>
      <c r="K2879" s="4" t="s">
        <v>937</v>
      </c>
      <c r="L2879" s="7">
        <v>55901.0</v>
      </c>
      <c r="M2879" s="4" t="s">
        <v>59</v>
      </c>
      <c r="N2879" s="4" t="s">
        <v>6058</v>
      </c>
      <c r="O2879" s="4" t="s">
        <v>51</v>
      </c>
      <c r="P2879" s="4" t="s">
        <v>76</v>
      </c>
      <c r="Q2879" s="4" t="s">
        <v>6059</v>
      </c>
      <c r="R2879" s="9">
        <v>21.9895925925926</v>
      </c>
      <c r="S2879" s="7">
        <v>3.0</v>
      </c>
      <c r="T2879" s="7">
        <v>0.0</v>
      </c>
      <c r="U2879" s="7">
        <v>10.7749003703704</v>
      </c>
      <c r="V2879" s="10" t="str">
        <f t="shared" si="1"/>
        <v>2017-03</v>
      </c>
    </row>
    <row r="2880">
      <c r="A2880" s="7">
        <v>2879.0</v>
      </c>
      <c r="B2880" s="4" t="s">
        <v>6060</v>
      </c>
      <c r="C2880" s="8">
        <v>42799.0</v>
      </c>
      <c r="D2880" s="8">
        <v>42799.0</v>
      </c>
      <c r="E2880" s="4" t="s">
        <v>212</v>
      </c>
      <c r="F2880" s="4" t="s">
        <v>320</v>
      </c>
      <c r="G2880" s="4" t="s">
        <v>321</v>
      </c>
      <c r="H2880" s="4" t="s">
        <v>29</v>
      </c>
      <c r="I2880" s="4" t="s">
        <v>30</v>
      </c>
      <c r="J2880" s="4" t="s">
        <v>6061</v>
      </c>
      <c r="K2880" s="4" t="s">
        <v>334</v>
      </c>
      <c r="L2880" s="7">
        <v>38671.0</v>
      </c>
      <c r="M2880" s="4" t="s">
        <v>83</v>
      </c>
      <c r="N2880" s="4" t="s">
        <v>4438</v>
      </c>
      <c r="O2880" s="4" t="s">
        <v>51</v>
      </c>
      <c r="P2880" s="4" t="s">
        <v>205</v>
      </c>
      <c r="Q2880" s="4" t="s">
        <v>4439</v>
      </c>
      <c r="R2880" s="9">
        <v>29.7050145007342</v>
      </c>
      <c r="S2880" s="7">
        <v>4.0</v>
      </c>
      <c r="T2880" s="7">
        <v>0.0</v>
      </c>
      <c r="U2880" s="7">
        <v>13.6643066703377</v>
      </c>
      <c r="V2880" s="10" t="str">
        <f t="shared" si="1"/>
        <v>2017-03</v>
      </c>
    </row>
    <row r="2881">
      <c r="A2881" s="7">
        <v>2880.0</v>
      </c>
      <c r="B2881" s="4" t="s">
        <v>6060</v>
      </c>
      <c r="C2881" s="8">
        <v>42799.0</v>
      </c>
      <c r="D2881" s="8">
        <v>42799.0</v>
      </c>
      <c r="E2881" s="4" t="s">
        <v>212</v>
      </c>
      <c r="F2881" s="4" t="s">
        <v>320</v>
      </c>
      <c r="G2881" s="4" t="s">
        <v>321</v>
      </c>
      <c r="H2881" s="4" t="s">
        <v>29</v>
      </c>
      <c r="I2881" s="4" t="s">
        <v>30</v>
      </c>
      <c r="J2881" s="4" t="s">
        <v>6061</v>
      </c>
      <c r="K2881" s="4" t="s">
        <v>334</v>
      </c>
      <c r="L2881" s="7">
        <v>38671.0</v>
      </c>
      <c r="M2881" s="4" t="s">
        <v>83</v>
      </c>
      <c r="N2881" s="4" t="s">
        <v>3633</v>
      </c>
      <c r="O2881" s="4" t="s">
        <v>39</v>
      </c>
      <c r="P2881" s="4" t="s">
        <v>61</v>
      </c>
      <c r="Q2881" s="4" t="s">
        <v>3634</v>
      </c>
      <c r="R2881" s="9">
        <v>210.973472353102</v>
      </c>
      <c r="S2881" s="7">
        <v>3.0</v>
      </c>
      <c r="T2881" s="7">
        <v>0.0</v>
      </c>
      <c r="U2881" s="7">
        <v>88.6088583883027</v>
      </c>
      <c r="V2881" s="10" t="str">
        <f t="shared" si="1"/>
        <v>2017-03</v>
      </c>
    </row>
    <row r="2882">
      <c r="A2882" s="7">
        <v>2881.0</v>
      </c>
      <c r="B2882" s="4" t="s">
        <v>6060</v>
      </c>
      <c r="C2882" s="8">
        <v>42799.0</v>
      </c>
      <c r="D2882" s="8">
        <v>42799.0</v>
      </c>
      <c r="E2882" s="4" t="s">
        <v>212</v>
      </c>
      <c r="F2882" s="4" t="s">
        <v>320</v>
      </c>
      <c r="G2882" s="4" t="s">
        <v>321</v>
      </c>
      <c r="H2882" s="4" t="s">
        <v>29</v>
      </c>
      <c r="I2882" s="4" t="s">
        <v>30</v>
      </c>
      <c r="J2882" s="4" t="s">
        <v>6061</v>
      </c>
      <c r="K2882" s="4" t="s">
        <v>334</v>
      </c>
      <c r="L2882" s="7">
        <v>38671.0</v>
      </c>
      <c r="M2882" s="4" t="s">
        <v>83</v>
      </c>
      <c r="N2882" s="4" t="s">
        <v>2338</v>
      </c>
      <c r="O2882" s="4" t="s">
        <v>51</v>
      </c>
      <c r="P2882" s="4" t="s">
        <v>283</v>
      </c>
      <c r="Q2882" s="4" t="s">
        <v>2339</v>
      </c>
      <c r="R2882" s="9">
        <v>183.601791619121</v>
      </c>
      <c r="S2882" s="7">
        <v>2.0</v>
      </c>
      <c r="T2882" s="7">
        <v>0.0</v>
      </c>
      <c r="U2882" s="7">
        <v>55.0805374857363</v>
      </c>
      <c r="V2882" s="10" t="str">
        <f t="shared" si="1"/>
        <v>2017-03</v>
      </c>
    </row>
    <row r="2883">
      <c r="A2883" s="7">
        <v>2882.0</v>
      </c>
      <c r="B2883" s="4" t="s">
        <v>6060</v>
      </c>
      <c r="C2883" s="8">
        <v>42799.0</v>
      </c>
      <c r="D2883" s="8">
        <v>42799.0</v>
      </c>
      <c r="E2883" s="4" t="s">
        <v>212</v>
      </c>
      <c r="F2883" s="4" t="s">
        <v>320</v>
      </c>
      <c r="G2883" s="4" t="s">
        <v>321</v>
      </c>
      <c r="H2883" s="4" t="s">
        <v>29</v>
      </c>
      <c r="I2883" s="4" t="s">
        <v>30</v>
      </c>
      <c r="J2883" s="4" t="s">
        <v>6061</v>
      </c>
      <c r="K2883" s="4" t="s">
        <v>334</v>
      </c>
      <c r="L2883" s="7">
        <v>38671.0</v>
      </c>
      <c r="M2883" s="4" t="s">
        <v>83</v>
      </c>
      <c r="N2883" s="4" t="s">
        <v>95</v>
      </c>
      <c r="O2883" s="4" t="s">
        <v>51</v>
      </c>
      <c r="P2883" s="4" t="s">
        <v>76</v>
      </c>
      <c r="Q2883" s="4" t="s">
        <v>4347</v>
      </c>
      <c r="R2883" s="9">
        <v>163.087036038215</v>
      </c>
      <c r="S2883" s="7">
        <v>6.0</v>
      </c>
      <c r="T2883" s="7">
        <v>0.0</v>
      </c>
      <c r="U2883" s="7">
        <v>78.2817772983431</v>
      </c>
      <c r="V2883" s="10" t="str">
        <f t="shared" si="1"/>
        <v>2017-03</v>
      </c>
    </row>
    <row r="2884">
      <c r="A2884" s="7">
        <v>2883.0</v>
      </c>
      <c r="B2884" s="4" t="s">
        <v>6062</v>
      </c>
      <c r="C2884" s="8">
        <v>42800.0</v>
      </c>
      <c r="D2884" s="8">
        <v>42805.0</v>
      </c>
      <c r="E2884" s="4" t="s">
        <v>98</v>
      </c>
      <c r="F2884" s="4" t="s">
        <v>6063</v>
      </c>
      <c r="G2884" s="4" t="s">
        <v>6064</v>
      </c>
      <c r="H2884" s="4" t="s">
        <v>46</v>
      </c>
      <c r="I2884" s="4" t="s">
        <v>30</v>
      </c>
      <c r="J2884" s="4" t="s">
        <v>222</v>
      </c>
      <c r="K2884" s="4" t="s">
        <v>223</v>
      </c>
      <c r="L2884" s="7">
        <v>10011.0</v>
      </c>
      <c r="M2884" s="4" t="s">
        <v>33</v>
      </c>
      <c r="N2884" s="4" t="s">
        <v>435</v>
      </c>
      <c r="O2884" s="4" t="s">
        <v>51</v>
      </c>
      <c r="P2884" s="4" t="s">
        <v>124</v>
      </c>
      <c r="Q2884" s="4" t="s">
        <v>436</v>
      </c>
      <c r="R2884" s="9">
        <v>31.0480658436214</v>
      </c>
      <c r="S2884" s="7">
        <v>1.0</v>
      </c>
      <c r="T2884" s="7">
        <v>0.0</v>
      </c>
      <c r="U2884" s="7">
        <v>14.2821102880658</v>
      </c>
      <c r="V2884" s="10" t="str">
        <f t="shared" si="1"/>
        <v>2017-03</v>
      </c>
    </row>
    <row r="2885">
      <c r="A2885" s="7">
        <v>2884.0</v>
      </c>
      <c r="B2885" s="4" t="s">
        <v>6062</v>
      </c>
      <c r="C2885" s="8">
        <v>42800.0</v>
      </c>
      <c r="D2885" s="8">
        <v>42805.0</v>
      </c>
      <c r="E2885" s="4" t="s">
        <v>98</v>
      </c>
      <c r="F2885" s="4" t="s">
        <v>6063</v>
      </c>
      <c r="G2885" s="4" t="s">
        <v>6064</v>
      </c>
      <c r="H2885" s="4" t="s">
        <v>46</v>
      </c>
      <c r="I2885" s="4" t="s">
        <v>30</v>
      </c>
      <c r="J2885" s="4" t="s">
        <v>222</v>
      </c>
      <c r="K2885" s="4" t="s">
        <v>223</v>
      </c>
      <c r="L2885" s="7">
        <v>10011.0</v>
      </c>
      <c r="M2885" s="4" t="s">
        <v>33</v>
      </c>
      <c r="N2885" s="4" t="s">
        <v>6065</v>
      </c>
      <c r="O2885" s="4" t="s">
        <v>35</v>
      </c>
      <c r="P2885" s="4" t="s">
        <v>121</v>
      </c>
      <c r="Q2885" s="4" t="s">
        <v>6066</v>
      </c>
      <c r="R2885" s="9">
        <v>84.7054320987654</v>
      </c>
      <c r="S2885" s="7">
        <v>3.0</v>
      </c>
      <c r="T2885" s="7">
        <v>0.0</v>
      </c>
      <c r="U2885" s="7">
        <v>19.4822493827161</v>
      </c>
      <c r="V2885" s="10" t="str">
        <f t="shared" si="1"/>
        <v>2017-03</v>
      </c>
    </row>
    <row r="2886">
      <c r="A2886" s="7">
        <v>2885.0</v>
      </c>
      <c r="B2886" s="4" t="s">
        <v>6067</v>
      </c>
      <c r="C2886" s="8">
        <v>42800.0</v>
      </c>
      <c r="D2886" s="8">
        <v>42804.0</v>
      </c>
      <c r="E2886" s="4" t="s">
        <v>26</v>
      </c>
      <c r="F2886" s="4" t="s">
        <v>418</v>
      </c>
      <c r="G2886" s="4" t="s">
        <v>419</v>
      </c>
      <c r="H2886" s="4" t="s">
        <v>112</v>
      </c>
      <c r="I2886" s="4" t="s">
        <v>30</v>
      </c>
      <c r="J2886" s="4" t="s">
        <v>362</v>
      </c>
      <c r="K2886" s="4" t="s">
        <v>48</v>
      </c>
      <c r="L2886" s="7">
        <v>94109.0</v>
      </c>
      <c r="M2886" s="4" t="s">
        <v>49</v>
      </c>
      <c r="N2886" s="4" t="s">
        <v>6068</v>
      </c>
      <c r="O2886" s="4" t="s">
        <v>51</v>
      </c>
      <c r="P2886" s="4" t="s">
        <v>76</v>
      </c>
      <c r="Q2886" s="4" t="s">
        <v>6069</v>
      </c>
      <c r="R2886" s="9">
        <v>14.976</v>
      </c>
      <c r="S2886" s="7">
        <v>9.0</v>
      </c>
      <c r="T2886" s="7">
        <v>0.2</v>
      </c>
      <c r="U2886" s="7">
        <v>5.4288</v>
      </c>
      <c r="V2886" s="10" t="str">
        <f t="shared" si="1"/>
        <v>2017-03</v>
      </c>
    </row>
    <row r="2887">
      <c r="A2887" s="7">
        <v>2886.0</v>
      </c>
      <c r="B2887" s="4" t="s">
        <v>6070</v>
      </c>
      <c r="C2887" s="8">
        <v>42800.0</v>
      </c>
      <c r="D2887" s="8">
        <v>42804.0</v>
      </c>
      <c r="E2887" s="4" t="s">
        <v>98</v>
      </c>
      <c r="F2887" s="4" t="s">
        <v>2210</v>
      </c>
      <c r="G2887" s="4" t="s">
        <v>2211</v>
      </c>
      <c r="H2887" s="4" t="s">
        <v>29</v>
      </c>
      <c r="I2887" s="4" t="s">
        <v>30</v>
      </c>
      <c r="J2887" s="4" t="s">
        <v>362</v>
      </c>
      <c r="K2887" s="4" t="s">
        <v>48</v>
      </c>
      <c r="L2887" s="7">
        <v>94109.0</v>
      </c>
      <c r="M2887" s="4" t="s">
        <v>49</v>
      </c>
      <c r="N2887" s="4" t="s">
        <v>368</v>
      </c>
      <c r="O2887" s="4" t="s">
        <v>51</v>
      </c>
      <c r="P2887" s="4" t="s">
        <v>52</v>
      </c>
      <c r="Q2887" s="4" t="s">
        <v>369</v>
      </c>
      <c r="R2887" s="9">
        <v>67.78</v>
      </c>
      <c r="S2887" s="7">
        <v>2.0</v>
      </c>
      <c r="T2887" s="7">
        <v>0.0</v>
      </c>
      <c r="U2887" s="7">
        <v>16.945</v>
      </c>
      <c r="V2887" s="10" t="str">
        <f t="shared" si="1"/>
        <v>2017-03</v>
      </c>
    </row>
    <row r="2888">
      <c r="A2888" s="7">
        <v>2887.0</v>
      </c>
      <c r="B2888" s="4" t="s">
        <v>6071</v>
      </c>
      <c r="C2888" s="8">
        <v>42800.0</v>
      </c>
      <c r="D2888" s="8">
        <v>42804.0</v>
      </c>
      <c r="E2888" s="4" t="s">
        <v>26</v>
      </c>
      <c r="F2888" s="4" t="s">
        <v>4578</v>
      </c>
      <c r="G2888" s="4" t="s">
        <v>4579</v>
      </c>
      <c r="H2888" s="4" t="s">
        <v>112</v>
      </c>
      <c r="I2888" s="4" t="s">
        <v>30</v>
      </c>
      <c r="J2888" s="4" t="s">
        <v>362</v>
      </c>
      <c r="K2888" s="4" t="s">
        <v>48</v>
      </c>
      <c r="L2888" s="7">
        <v>94109.0</v>
      </c>
      <c r="M2888" s="4" t="s">
        <v>49</v>
      </c>
      <c r="N2888" s="4" t="s">
        <v>5749</v>
      </c>
      <c r="O2888" s="4" t="s">
        <v>51</v>
      </c>
      <c r="P2888" s="4" t="s">
        <v>93</v>
      </c>
      <c r="Q2888" s="4" t="s">
        <v>5750</v>
      </c>
      <c r="R2888" s="9">
        <v>23.88</v>
      </c>
      <c r="S2888" s="7">
        <v>6.0</v>
      </c>
      <c r="T2888" s="7">
        <v>0.0</v>
      </c>
      <c r="U2888" s="7">
        <v>8.1192</v>
      </c>
      <c r="V2888" s="10" t="str">
        <f t="shared" si="1"/>
        <v>2017-03</v>
      </c>
    </row>
    <row r="2889">
      <c r="A2889" s="7">
        <v>2888.0</v>
      </c>
      <c r="B2889" s="4" t="s">
        <v>6071</v>
      </c>
      <c r="C2889" s="8">
        <v>42800.0</v>
      </c>
      <c r="D2889" s="8">
        <v>42804.0</v>
      </c>
      <c r="E2889" s="4" t="s">
        <v>26</v>
      </c>
      <c r="F2889" s="4" t="s">
        <v>4578</v>
      </c>
      <c r="G2889" s="4" t="s">
        <v>4579</v>
      </c>
      <c r="H2889" s="4" t="s">
        <v>112</v>
      </c>
      <c r="I2889" s="4" t="s">
        <v>30</v>
      </c>
      <c r="J2889" s="4" t="s">
        <v>362</v>
      </c>
      <c r="K2889" s="4" t="s">
        <v>48</v>
      </c>
      <c r="L2889" s="7">
        <v>94109.0</v>
      </c>
      <c r="M2889" s="4" t="s">
        <v>49</v>
      </c>
      <c r="N2889" s="4" t="s">
        <v>3556</v>
      </c>
      <c r="O2889" s="4" t="s">
        <v>51</v>
      </c>
      <c r="P2889" s="4" t="s">
        <v>297</v>
      </c>
      <c r="Q2889" s="4" t="s">
        <v>3557</v>
      </c>
      <c r="R2889" s="9">
        <v>11.52</v>
      </c>
      <c r="S2889" s="7">
        <v>4.0</v>
      </c>
      <c r="T2889" s="7">
        <v>0.0</v>
      </c>
      <c r="U2889" s="7">
        <v>5.6448</v>
      </c>
      <c r="V2889" s="10" t="str">
        <f t="shared" si="1"/>
        <v>2017-03</v>
      </c>
    </row>
    <row r="2890">
      <c r="A2890" s="7">
        <v>2889.0</v>
      </c>
      <c r="B2890" s="4" t="s">
        <v>6071</v>
      </c>
      <c r="C2890" s="8">
        <v>42800.0</v>
      </c>
      <c r="D2890" s="8">
        <v>42804.0</v>
      </c>
      <c r="E2890" s="4" t="s">
        <v>26</v>
      </c>
      <c r="F2890" s="4" t="s">
        <v>4578</v>
      </c>
      <c r="G2890" s="4" t="s">
        <v>4579</v>
      </c>
      <c r="H2890" s="4" t="s">
        <v>112</v>
      </c>
      <c r="I2890" s="4" t="s">
        <v>30</v>
      </c>
      <c r="J2890" s="4" t="s">
        <v>362</v>
      </c>
      <c r="K2890" s="4" t="s">
        <v>48</v>
      </c>
      <c r="L2890" s="7">
        <v>94109.0</v>
      </c>
      <c r="M2890" s="4" t="s">
        <v>49</v>
      </c>
      <c r="N2890" s="4" t="s">
        <v>233</v>
      </c>
      <c r="O2890" s="4" t="s">
        <v>51</v>
      </c>
      <c r="P2890" s="4" t="s">
        <v>124</v>
      </c>
      <c r="Q2890" s="4" t="s">
        <v>234</v>
      </c>
      <c r="R2890" s="9">
        <v>286.93</v>
      </c>
      <c r="S2890" s="7">
        <v>7.0</v>
      </c>
      <c r="T2890" s="7">
        <v>0.0</v>
      </c>
      <c r="U2890" s="7">
        <v>140.5957</v>
      </c>
      <c r="V2890" s="10" t="str">
        <f t="shared" si="1"/>
        <v>2017-03</v>
      </c>
    </row>
    <row r="2891">
      <c r="A2891" s="7">
        <v>2890.0</v>
      </c>
      <c r="B2891" s="4" t="s">
        <v>6071</v>
      </c>
      <c r="C2891" s="8">
        <v>42800.0</v>
      </c>
      <c r="D2891" s="8">
        <v>42804.0</v>
      </c>
      <c r="E2891" s="4" t="s">
        <v>26</v>
      </c>
      <c r="F2891" s="4" t="s">
        <v>4578</v>
      </c>
      <c r="G2891" s="4" t="s">
        <v>4579</v>
      </c>
      <c r="H2891" s="4" t="s">
        <v>112</v>
      </c>
      <c r="I2891" s="4" t="s">
        <v>30</v>
      </c>
      <c r="J2891" s="4" t="s">
        <v>362</v>
      </c>
      <c r="K2891" s="4" t="s">
        <v>48</v>
      </c>
      <c r="L2891" s="7">
        <v>94109.0</v>
      </c>
      <c r="M2891" s="4" t="s">
        <v>49</v>
      </c>
      <c r="N2891" s="4" t="s">
        <v>2220</v>
      </c>
      <c r="O2891" s="4" t="s">
        <v>39</v>
      </c>
      <c r="P2891" s="4" t="s">
        <v>40</v>
      </c>
      <c r="Q2891" s="4" t="s">
        <v>2221</v>
      </c>
      <c r="R2891" s="9">
        <v>206.384</v>
      </c>
      <c r="S2891" s="7">
        <v>2.0</v>
      </c>
      <c r="T2891" s="7">
        <v>0.2</v>
      </c>
      <c r="U2891" s="7">
        <v>23.2182</v>
      </c>
      <c r="V2891" s="10" t="str">
        <f t="shared" si="1"/>
        <v>2017-03</v>
      </c>
    </row>
    <row r="2892">
      <c r="A2892" s="7">
        <v>2891.0</v>
      </c>
      <c r="B2892" s="4" t="s">
        <v>6072</v>
      </c>
      <c r="C2892" s="8">
        <v>42800.0</v>
      </c>
      <c r="D2892" s="8">
        <v>42806.0</v>
      </c>
      <c r="E2892" s="4" t="s">
        <v>26</v>
      </c>
      <c r="F2892" s="4" t="s">
        <v>714</v>
      </c>
      <c r="G2892" s="4" t="s">
        <v>715</v>
      </c>
      <c r="H2892" s="4" t="s">
        <v>46</v>
      </c>
      <c r="I2892" s="4" t="s">
        <v>30</v>
      </c>
      <c r="J2892" s="4" t="s">
        <v>408</v>
      </c>
      <c r="K2892" s="4" t="s">
        <v>58</v>
      </c>
      <c r="L2892" s="7">
        <v>75220.0</v>
      </c>
      <c r="M2892" s="4" t="s">
        <v>59</v>
      </c>
      <c r="N2892" s="4" t="s">
        <v>4472</v>
      </c>
      <c r="O2892" s="4" t="s">
        <v>51</v>
      </c>
      <c r="P2892" s="4" t="s">
        <v>297</v>
      </c>
      <c r="Q2892" s="4" t="s">
        <v>4473</v>
      </c>
      <c r="R2892" s="9">
        <v>5.8000329218107</v>
      </c>
      <c r="S2892" s="7">
        <v>2.0</v>
      </c>
      <c r="T2892" s="7">
        <v>0.2</v>
      </c>
      <c r="U2892" s="7">
        <v>2.03001152263374</v>
      </c>
      <c r="V2892" s="10" t="str">
        <f t="shared" si="1"/>
        <v>2017-03</v>
      </c>
    </row>
    <row r="2893">
      <c r="A2893" s="7">
        <v>2892.0</v>
      </c>
      <c r="B2893" s="4" t="s">
        <v>6072</v>
      </c>
      <c r="C2893" s="8">
        <v>42800.0</v>
      </c>
      <c r="D2893" s="8">
        <v>42806.0</v>
      </c>
      <c r="E2893" s="4" t="s">
        <v>26</v>
      </c>
      <c r="F2893" s="4" t="s">
        <v>714</v>
      </c>
      <c r="G2893" s="4" t="s">
        <v>715</v>
      </c>
      <c r="H2893" s="4" t="s">
        <v>46</v>
      </c>
      <c r="I2893" s="4" t="s">
        <v>30</v>
      </c>
      <c r="J2893" s="4" t="s">
        <v>408</v>
      </c>
      <c r="K2893" s="4" t="s">
        <v>58</v>
      </c>
      <c r="L2893" s="7">
        <v>75220.0</v>
      </c>
      <c r="M2893" s="4" t="s">
        <v>59</v>
      </c>
      <c r="N2893" s="4" t="s">
        <v>357</v>
      </c>
      <c r="O2893" s="4" t="s">
        <v>51</v>
      </c>
      <c r="P2893" s="4" t="s">
        <v>93</v>
      </c>
      <c r="Q2893" s="4" t="s">
        <v>358</v>
      </c>
      <c r="R2893" s="9">
        <v>74.7225020576132</v>
      </c>
      <c r="S2893" s="7">
        <v>4.0</v>
      </c>
      <c r="T2893" s="7">
        <v>0.2</v>
      </c>
      <c r="U2893" s="7">
        <v>5.60418765432099</v>
      </c>
      <c r="V2893" s="10" t="str">
        <f t="shared" si="1"/>
        <v>2017-03</v>
      </c>
    </row>
    <row r="2894">
      <c r="A2894" s="7">
        <v>2893.0</v>
      </c>
      <c r="B2894" s="4" t="s">
        <v>6073</v>
      </c>
      <c r="C2894" s="8">
        <v>42801.0</v>
      </c>
      <c r="D2894" s="8">
        <v>42806.0</v>
      </c>
      <c r="E2894" s="4" t="s">
        <v>26</v>
      </c>
      <c r="F2894" s="4" t="s">
        <v>798</v>
      </c>
      <c r="G2894" s="4" t="s">
        <v>799</v>
      </c>
      <c r="H2894" s="4" t="s">
        <v>112</v>
      </c>
      <c r="I2894" s="4" t="s">
        <v>30</v>
      </c>
      <c r="J2894" s="4" t="s">
        <v>573</v>
      </c>
      <c r="K2894" s="4" t="s">
        <v>32</v>
      </c>
      <c r="L2894" s="7">
        <v>20735.0</v>
      </c>
      <c r="M2894" s="4" t="s">
        <v>33</v>
      </c>
      <c r="N2894" s="4" t="s">
        <v>1948</v>
      </c>
      <c r="O2894" s="4" t="s">
        <v>39</v>
      </c>
      <c r="P2894" s="4" t="s">
        <v>61</v>
      </c>
      <c r="Q2894" s="4" t="s">
        <v>1949</v>
      </c>
      <c r="R2894" s="9">
        <v>57.7851358024691</v>
      </c>
      <c r="S2894" s="7">
        <v>3.0</v>
      </c>
      <c r="T2894" s="7">
        <v>0.0</v>
      </c>
      <c r="U2894" s="7">
        <v>5.77851358024691</v>
      </c>
      <c r="V2894" s="10" t="str">
        <f t="shared" si="1"/>
        <v>2017-03</v>
      </c>
    </row>
    <row r="2895">
      <c r="A2895" s="7">
        <v>2894.0</v>
      </c>
      <c r="B2895" s="4" t="s">
        <v>6074</v>
      </c>
      <c r="C2895" s="8">
        <v>42801.0</v>
      </c>
      <c r="D2895" s="8">
        <v>42806.0</v>
      </c>
      <c r="E2895" s="4" t="s">
        <v>26</v>
      </c>
      <c r="F2895" s="4" t="s">
        <v>5539</v>
      </c>
      <c r="G2895" s="4" t="s">
        <v>5540</v>
      </c>
      <c r="H2895" s="4" t="s">
        <v>46</v>
      </c>
      <c r="I2895" s="4" t="s">
        <v>30</v>
      </c>
      <c r="J2895" s="4" t="s">
        <v>222</v>
      </c>
      <c r="K2895" s="4" t="s">
        <v>223</v>
      </c>
      <c r="L2895" s="7">
        <v>10035.0</v>
      </c>
      <c r="M2895" s="4" t="s">
        <v>33</v>
      </c>
      <c r="N2895" s="4" t="s">
        <v>6075</v>
      </c>
      <c r="O2895" s="4" t="s">
        <v>51</v>
      </c>
      <c r="P2895" s="4" t="s">
        <v>76</v>
      </c>
      <c r="Q2895" s="4" t="s">
        <v>6076</v>
      </c>
      <c r="R2895" s="9">
        <v>30.5173333333333</v>
      </c>
      <c r="S2895" s="7">
        <v>6.0</v>
      </c>
      <c r="T2895" s="7">
        <v>0.2</v>
      </c>
      <c r="U2895" s="7">
        <v>10.6810666666667</v>
      </c>
      <c r="V2895" s="10" t="str">
        <f t="shared" si="1"/>
        <v>2017-03</v>
      </c>
    </row>
    <row r="2896">
      <c r="A2896" s="7">
        <v>2895.0</v>
      </c>
      <c r="B2896" s="4" t="s">
        <v>6074</v>
      </c>
      <c r="C2896" s="8">
        <v>42801.0</v>
      </c>
      <c r="D2896" s="8">
        <v>42806.0</v>
      </c>
      <c r="E2896" s="4" t="s">
        <v>26</v>
      </c>
      <c r="F2896" s="4" t="s">
        <v>5539</v>
      </c>
      <c r="G2896" s="4" t="s">
        <v>5540</v>
      </c>
      <c r="H2896" s="4" t="s">
        <v>46</v>
      </c>
      <c r="I2896" s="4" t="s">
        <v>30</v>
      </c>
      <c r="J2896" s="4" t="s">
        <v>222</v>
      </c>
      <c r="K2896" s="4" t="s">
        <v>223</v>
      </c>
      <c r="L2896" s="7">
        <v>10035.0</v>
      </c>
      <c r="M2896" s="4" t="s">
        <v>33</v>
      </c>
      <c r="N2896" s="4" t="s">
        <v>2770</v>
      </c>
      <c r="O2896" s="4" t="s">
        <v>51</v>
      </c>
      <c r="P2896" s="4" t="s">
        <v>297</v>
      </c>
      <c r="Q2896" s="4" t="s">
        <v>2771</v>
      </c>
      <c r="R2896" s="9">
        <v>107.834975308642</v>
      </c>
      <c r="S2896" s="7">
        <v>3.0</v>
      </c>
      <c r="T2896" s="7">
        <v>0.0</v>
      </c>
      <c r="U2896" s="7">
        <v>49.6040886419753</v>
      </c>
      <c r="V2896" s="10" t="str">
        <f t="shared" si="1"/>
        <v>2017-03</v>
      </c>
    </row>
    <row r="2897">
      <c r="A2897" s="7">
        <v>2896.0</v>
      </c>
      <c r="B2897" s="4" t="s">
        <v>6077</v>
      </c>
      <c r="C2897" s="8">
        <v>42802.0</v>
      </c>
      <c r="D2897" s="8">
        <v>42805.0</v>
      </c>
      <c r="E2897" s="4" t="s">
        <v>43</v>
      </c>
      <c r="F2897" s="4" t="s">
        <v>4709</v>
      </c>
      <c r="G2897" s="4" t="s">
        <v>4710</v>
      </c>
      <c r="H2897" s="4" t="s">
        <v>29</v>
      </c>
      <c r="I2897" s="4" t="s">
        <v>30</v>
      </c>
      <c r="J2897" s="4" t="s">
        <v>188</v>
      </c>
      <c r="K2897" s="4" t="s">
        <v>255</v>
      </c>
      <c r="L2897" s="7">
        <v>31907.0</v>
      </c>
      <c r="M2897" s="4" t="s">
        <v>83</v>
      </c>
      <c r="N2897" s="4" t="s">
        <v>6078</v>
      </c>
      <c r="O2897" s="4" t="s">
        <v>51</v>
      </c>
      <c r="P2897" s="4" t="s">
        <v>283</v>
      </c>
      <c r="Q2897" s="4" t="s">
        <v>6079</v>
      </c>
      <c r="R2897" s="9">
        <v>447.666453868541</v>
      </c>
      <c r="S2897" s="7">
        <v>8.0</v>
      </c>
      <c r="T2897" s="7">
        <v>0.0</v>
      </c>
      <c r="U2897" s="7">
        <v>116.393278005821</v>
      </c>
      <c r="V2897" s="10" t="str">
        <f t="shared" si="1"/>
        <v>2017-03</v>
      </c>
    </row>
    <row r="2898">
      <c r="A2898" s="7">
        <v>2897.0</v>
      </c>
      <c r="B2898" s="4" t="s">
        <v>6077</v>
      </c>
      <c r="C2898" s="8">
        <v>42802.0</v>
      </c>
      <c r="D2898" s="8">
        <v>42805.0</v>
      </c>
      <c r="E2898" s="4" t="s">
        <v>43</v>
      </c>
      <c r="F2898" s="4" t="s">
        <v>4709</v>
      </c>
      <c r="G2898" s="4" t="s">
        <v>4710</v>
      </c>
      <c r="H2898" s="4" t="s">
        <v>29</v>
      </c>
      <c r="I2898" s="4" t="s">
        <v>30</v>
      </c>
      <c r="J2898" s="4" t="s">
        <v>188</v>
      </c>
      <c r="K2898" s="4" t="s">
        <v>255</v>
      </c>
      <c r="L2898" s="7">
        <v>31907.0</v>
      </c>
      <c r="M2898" s="4" t="s">
        <v>83</v>
      </c>
      <c r="N2898" s="4" t="s">
        <v>4227</v>
      </c>
      <c r="O2898" s="4" t="s">
        <v>51</v>
      </c>
      <c r="P2898" s="4" t="s">
        <v>297</v>
      </c>
      <c r="Q2898" s="4" t="s">
        <v>4228</v>
      </c>
      <c r="R2898" s="9">
        <v>14.3474529419471</v>
      </c>
      <c r="S2898" s="7">
        <v>2.0</v>
      </c>
      <c r="T2898" s="7">
        <v>0.0</v>
      </c>
      <c r="U2898" s="7">
        <v>6.8867774121346</v>
      </c>
      <c r="V2898" s="10" t="str">
        <f t="shared" si="1"/>
        <v>2017-03</v>
      </c>
    </row>
    <row r="2899">
      <c r="A2899" s="7">
        <v>2898.0</v>
      </c>
      <c r="B2899" s="4" t="s">
        <v>6080</v>
      </c>
      <c r="C2899" s="8">
        <v>42802.0</v>
      </c>
      <c r="D2899" s="8">
        <v>42809.0</v>
      </c>
      <c r="E2899" s="4" t="s">
        <v>26</v>
      </c>
      <c r="F2899" s="4" t="s">
        <v>641</v>
      </c>
      <c r="G2899" s="4" t="s">
        <v>642</v>
      </c>
      <c r="H2899" s="4" t="s">
        <v>46</v>
      </c>
      <c r="I2899" s="4" t="s">
        <v>30</v>
      </c>
      <c r="J2899" s="4" t="s">
        <v>2652</v>
      </c>
      <c r="K2899" s="4" t="s">
        <v>48</v>
      </c>
      <c r="L2899" s="7">
        <v>92804.0</v>
      </c>
      <c r="M2899" s="4" t="s">
        <v>49</v>
      </c>
      <c r="N2899" s="4" t="s">
        <v>812</v>
      </c>
      <c r="O2899" s="4" t="s">
        <v>51</v>
      </c>
      <c r="P2899" s="4" t="s">
        <v>76</v>
      </c>
      <c r="Q2899" s="4" t="s">
        <v>813</v>
      </c>
      <c r="R2899" s="9">
        <v>171.2</v>
      </c>
      <c r="S2899" s="7">
        <v>5.0</v>
      </c>
      <c r="T2899" s="7">
        <v>0.2</v>
      </c>
      <c r="U2899" s="7">
        <v>64.2</v>
      </c>
      <c r="V2899" s="10" t="str">
        <f t="shared" si="1"/>
        <v>2017-03</v>
      </c>
    </row>
    <row r="2900">
      <c r="A2900" s="7">
        <v>2899.0</v>
      </c>
      <c r="B2900" s="4" t="s">
        <v>6080</v>
      </c>
      <c r="C2900" s="8">
        <v>42802.0</v>
      </c>
      <c r="D2900" s="8">
        <v>42809.0</v>
      </c>
      <c r="E2900" s="4" t="s">
        <v>26</v>
      </c>
      <c r="F2900" s="4" t="s">
        <v>641</v>
      </c>
      <c r="G2900" s="4" t="s">
        <v>642</v>
      </c>
      <c r="H2900" s="4" t="s">
        <v>46</v>
      </c>
      <c r="I2900" s="4" t="s">
        <v>30</v>
      </c>
      <c r="J2900" s="4" t="s">
        <v>2652</v>
      </c>
      <c r="K2900" s="4" t="s">
        <v>48</v>
      </c>
      <c r="L2900" s="7">
        <v>92804.0</v>
      </c>
      <c r="M2900" s="4" t="s">
        <v>49</v>
      </c>
      <c r="N2900" s="4" t="s">
        <v>6081</v>
      </c>
      <c r="O2900" s="4" t="s">
        <v>51</v>
      </c>
      <c r="P2900" s="4" t="s">
        <v>93</v>
      </c>
      <c r="Q2900" s="4" t="s">
        <v>6082</v>
      </c>
      <c r="R2900" s="9">
        <v>3.36</v>
      </c>
      <c r="S2900" s="7">
        <v>2.0</v>
      </c>
      <c r="T2900" s="7">
        <v>0.0</v>
      </c>
      <c r="U2900" s="7">
        <v>0.8736</v>
      </c>
      <c r="V2900" s="10" t="str">
        <f t="shared" si="1"/>
        <v>2017-03</v>
      </c>
    </row>
    <row r="2901">
      <c r="A2901" s="7">
        <v>2900.0</v>
      </c>
      <c r="B2901" s="4" t="s">
        <v>6083</v>
      </c>
      <c r="C2901" s="8">
        <v>42803.0</v>
      </c>
      <c r="D2901" s="8">
        <v>42807.0</v>
      </c>
      <c r="E2901" s="4" t="s">
        <v>26</v>
      </c>
      <c r="F2901" s="4" t="s">
        <v>1924</v>
      </c>
      <c r="G2901" s="4" t="s">
        <v>1925</v>
      </c>
      <c r="H2901" s="4" t="s">
        <v>29</v>
      </c>
      <c r="I2901" s="4" t="s">
        <v>30</v>
      </c>
      <c r="J2901" s="4" t="s">
        <v>362</v>
      </c>
      <c r="K2901" s="4" t="s">
        <v>48</v>
      </c>
      <c r="L2901" s="7">
        <v>94110.0</v>
      </c>
      <c r="M2901" s="4" t="s">
        <v>49</v>
      </c>
      <c r="N2901" s="4" t="s">
        <v>1741</v>
      </c>
      <c r="O2901" s="4" t="s">
        <v>39</v>
      </c>
      <c r="P2901" s="4" t="s">
        <v>61</v>
      </c>
      <c r="Q2901" s="4" t="s">
        <v>1742</v>
      </c>
      <c r="R2901" s="9">
        <v>199.98</v>
      </c>
      <c r="S2901" s="7">
        <v>2.0</v>
      </c>
      <c r="T2901" s="7">
        <v>0.0</v>
      </c>
      <c r="U2901" s="7">
        <v>69.993</v>
      </c>
      <c r="V2901" s="10" t="str">
        <f t="shared" si="1"/>
        <v>2017-03</v>
      </c>
    </row>
    <row r="2902">
      <c r="A2902" s="7">
        <v>2901.0</v>
      </c>
      <c r="B2902" s="4" t="s">
        <v>6084</v>
      </c>
      <c r="C2902" s="8">
        <v>42803.0</v>
      </c>
      <c r="D2902" s="8">
        <v>42807.0</v>
      </c>
      <c r="E2902" s="4" t="s">
        <v>26</v>
      </c>
      <c r="F2902" s="4" t="s">
        <v>3947</v>
      </c>
      <c r="G2902" s="4" t="s">
        <v>3948</v>
      </c>
      <c r="H2902" s="4" t="s">
        <v>46</v>
      </c>
      <c r="I2902" s="4" t="s">
        <v>30</v>
      </c>
      <c r="J2902" s="4" t="s">
        <v>47</v>
      </c>
      <c r="K2902" s="4" t="s">
        <v>48</v>
      </c>
      <c r="L2902" s="7">
        <v>90008.0</v>
      </c>
      <c r="M2902" s="4" t="s">
        <v>49</v>
      </c>
      <c r="N2902" s="4" t="s">
        <v>84</v>
      </c>
      <c r="O2902" s="4" t="s">
        <v>39</v>
      </c>
      <c r="P2902" s="4" t="s">
        <v>85</v>
      </c>
      <c r="Q2902" s="4" t="s">
        <v>86</v>
      </c>
      <c r="R2902" s="9">
        <v>479.984</v>
      </c>
      <c r="S2902" s="7">
        <v>2.0</v>
      </c>
      <c r="T2902" s="7">
        <v>0.2</v>
      </c>
      <c r="U2902" s="7">
        <v>59.998</v>
      </c>
      <c r="V2902" s="10" t="str">
        <f t="shared" si="1"/>
        <v>2017-03</v>
      </c>
    </row>
    <row r="2903">
      <c r="A2903" s="7">
        <v>2902.0</v>
      </c>
      <c r="B2903" s="4" t="s">
        <v>6084</v>
      </c>
      <c r="C2903" s="8">
        <v>42803.0</v>
      </c>
      <c r="D2903" s="8">
        <v>42807.0</v>
      </c>
      <c r="E2903" s="4" t="s">
        <v>26</v>
      </c>
      <c r="F2903" s="4" t="s">
        <v>3947</v>
      </c>
      <c r="G2903" s="4" t="s">
        <v>3948</v>
      </c>
      <c r="H2903" s="4" t="s">
        <v>46</v>
      </c>
      <c r="I2903" s="4" t="s">
        <v>30</v>
      </c>
      <c r="J2903" s="4" t="s">
        <v>47</v>
      </c>
      <c r="K2903" s="4" t="s">
        <v>48</v>
      </c>
      <c r="L2903" s="7">
        <v>90008.0</v>
      </c>
      <c r="M2903" s="4" t="s">
        <v>49</v>
      </c>
      <c r="N2903" s="4" t="s">
        <v>2589</v>
      </c>
      <c r="O2903" s="4" t="s">
        <v>51</v>
      </c>
      <c r="P2903" s="4" t="s">
        <v>76</v>
      </c>
      <c r="Q2903" s="4" t="s">
        <v>2590</v>
      </c>
      <c r="R2903" s="9">
        <v>30.84</v>
      </c>
      <c r="S2903" s="7">
        <v>5.0</v>
      </c>
      <c r="T2903" s="7">
        <v>0.2</v>
      </c>
      <c r="U2903" s="7">
        <v>9.6375</v>
      </c>
      <c r="V2903" s="10" t="str">
        <f t="shared" si="1"/>
        <v>2017-03</v>
      </c>
    </row>
    <row r="2904">
      <c r="A2904" s="7">
        <v>2903.0</v>
      </c>
      <c r="B2904" s="4" t="s">
        <v>6085</v>
      </c>
      <c r="C2904" s="8">
        <v>42804.0</v>
      </c>
      <c r="D2904" s="8">
        <v>42808.0</v>
      </c>
      <c r="E2904" s="4" t="s">
        <v>26</v>
      </c>
      <c r="F2904" s="4" t="s">
        <v>3604</v>
      </c>
      <c r="G2904" s="4" t="s">
        <v>3605</v>
      </c>
      <c r="H2904" s="4" t="s">
        <v>112</v>
      </c>
      <c r="I2904" s="4" t="s">
        <v>30</v>
      </c>
      <c r="J2904" s="4" t="s">
        <v>6086</v>
      </c>
      <c r="K2904" s="4" t="s">
        <v>91</v>
      </c>
      <c r="L2904" s="7">
        <v>19013.0</v>
      </c>
      <c r="M2904" s="4" t="s">
        <v>33</v>
      </c>
      <c r="N2904" s="4" t="s">
        <v>105</v>
      </c>
      <c r="O2904" s="4" t="s">
        <v>51</v>
      </c>
      <c r="P2904" s="4" t="s">
        <v>93</v>
      </c>
      <c r="Q2904" s="4" t="s">
        <v>106</v>
      </c>
      <c r="R2904" s="9">
        <v>6.18529711934156</v>
      </c>
      <c r="S2904" s="7">
        <v>2.0</v>
      </c>
      <c r="T2904" s="7">
        <v>0.2</v>
      </c>
      <c r="U2904" s="7">
        <v>0.695845925925926</v>
      </c>
      <c r="V2904" s="10" t="str">
        <f t="shared" si="1"/>
        <v>2017-03</v>
      </c>
    </row>
    <row r="2905">
      <c r="A2905" s="7">
        <v>2904.0</v>
      </c>
      <c r="B2905" s="4" t="s">
        <v>6085</v>
      </c>
      <c r="C2905" s="8">
        <v>42804.0</v>
      </c>
      <c r="D2905" s="8">
        <v>42808.0</v>
      </c>
      <c r="E2905" s="4" t="s">
        <v>26</v>
      </c>
      <c r="F2905" s="4" t="s">
        <v>3604</v>
      </c>
      <c r="G2905" s="4" t="s">
        <v>3605</v>
      </c>
      <c r="H2905" s="4" t="s">
        <v>112</v>
      </c>
      <c r="I2905" s="4" t="s">
        <v>30</v>
      </c>
      <c r="J2905" s="4" t="s">
        <v>6086</v>
      </c>
      <c r="K2905" s="4" t="s">
        <v>91</v>
      </c>
      <c r="L2905" s="7">
        <v>19013.0</v>
      </c>
      <c r="M2905" s="4" t="s">
        <v>33</v>
      </c>
      <c r="N2905" s="4" t="s">
        <v>3041</v>
      </c>
      <c r="O2905" s="4" t="s">
        <v>39</v>
      </c>
      <c r="P2905" s="4" t="s">
        <v>40</v>
      </c>
      <c r="Q2905" s="4" t="s">
        <v>3042</v>
      </c>
      <c r="R2905" s="9">
        <v>42.3235555555555</v>
      </c>
      <c r="S2905" s="7">
        <v>3.0</v>
      </c>
      <c r="T2905" s="7">
        <v>0.4</v>
      </c>
      <c r="U2905" s="7">
        <v>-9.87549629629629</v>
      </c>
      <c r="V2905" s="10" t="str">
        <f t="shared" si="1"/>
        <v>2017-03</v>
      </c>
    </row>
    <row r="2906">
      <c r="A2906" s="7">
        <v>2905.0</v>
      </c>
      <c r="B2906" s="4" t="s">
        <v>6085</v>
      </c>
      <c r="C2906" s="8">
        <v>42804.0</v>
      </c>
      <c r="D2906" s="8">
        <v>42808.0</v>
      </c>
      <c r="E2906" s="4" t="s">
        <v>26</v>
      </c>
      <c r="F2906" s="4" t="s">
        <v>3604</v>
      </c>
      <c r="G2906" s="4" t="s">
        <v>3605</v>
      </c>
      <c r="H2906" s="4" t="s">
        <v>112</v>
      </c>
      <c r="I2906" s="4" t="s">
        <v>30</v>
      </c>
      <c r="J2906" s="4" t="s">
        <v>6086</v>
      </c>
      <c r="K2906" s="4" t="s">
        <v>91</v>
      </c>
      <c r="L2906" s="7">
        <v>19013.0</v>
      </c>
      <c r="M2906" s="4" t="s">
        <v>33</v>
      </c>
      <c r="N2906" s="4" t="s">
        <v>1056</v>
      </c>
      <c r="O2906" s="4" t="s">
        <v>35</v>
      </c>
      <c r="P2906" s="4" t="s">
        <v>121</v>
      </c>
      <c r="Q2906" s="4" t="s">
        <v>1057</v>
      </c>
      <c r="R2906" s="9">
        <v>7.89191111111111</v>
      </c>
      <c r="S2906" s="7">
        <v>1.0</v>
      </c>
      <c r="T2906" s="7">
        <v>0.2</v>
      </c>
      <c r="U2906" s="7">
        <v>0.591893333333333</v>
      </c>
      <c r="V2906" s="10" t="str">
        <f t="shared" si="1"/>
        <v>2017-03</v>
      </c>
    </row>
    <row r="2907">
      <c r="A2907" s="7">
        <v>2906.0</v>
      </c>
      <c r="B2907" s="4" t="s">
        <v>6085</v>
      </c>
      <c r="C2907" s="8">
        <v>42804.0</v>
      </c>
      <c r="D2907" s="8">
        <v>42808.0</v>
      </c>
      <c r="E2907" s="4" t="s">
        <v>26</v>
      </c>
      <c r="F2907" s="4" t="s">
        <v>3604</v>
      </c>
      <c r="G2907" s="4" t="s">
        <v>3605</v>
      </c>
      <c r="H2907" s="4" t="s">
        <v>112</v>
      </c>
      <c r="I2907" s="4" t="s">
        <v>30</v>
      </c>
      <c r="J2907" s="4" t="s">
        <v>6086</v>
      </c>
      <c r="K2907" s="4" t="s">
        <v>91</v>
      </c>
      <c r="L2907" s="7">
        <v>19013.0</v>
      </c>
      <c r="M2907" s="4" t="s">
        <v>33</v>
      </c>
      <c r="N2907" s="4" t="s">
        <v>4534</v>
      </c>
      <c r="O2907" s="4" t="s">
        <v>35</v>
      </c>
      <c r="P2907" s="4" t="s">
        <v>121</v>
      </c>
      <c r="Q2907" s="4" t="s">
        <v>4535</v>
      </c>
      <c r="R2907" s="9">
        <v>51.707575308642</v>
      </c>
      <c r="S2907" s="7">
        <v>2.0</v>
      </c>
      <c r="T2907" s="7">
        <v>0.2</v>
      </c>
      <c r="U2907" s="7">
        <v>13.5732385185185</v>
      </c>
      <c r="V2907" s="10" t="str">
        <f t="shared" si="1"/>
        <v>2017-03</v>
      </c>
    </row>
    <row r="2908">
      <c r="A2908" s="7">
        <v>2907.0</v>
      </c>
      <c r="B2908" s="4" t="s">
        <v>6087</v>
      </c>
      <c r="C2908" s="8">
        <v>42804.0</v>
      </c>
      <c r="D2908" s="8">
        <v>42810.0</v>
      </c>
      <c r="E2908" s="4" t="s">
        <v>26</v>
      </c>
      <c r="F2908" s="4" t="s">
        <v>4423</v>
      </c>
      <c r="G2908" s="4" t="s">
        <v>4424</v>
      </c>
      <c r="H2908" s="4" t="s">
        <v>46</v>
      </c>
      <c r="I2908" s="4" t="s">
        <v>30</v>
      </c>
      <c r="J2908" s="4" t="s">
        <v>90</v>
      </c>
      <c r="K2908" s="4" t="s">
        <v>91</v>
      </c>
      <c r="L2908" s="7">
        <v>19140.0</v>
      </c>
      <c r="M2908" s="4" t="s">
        <v>33</v>
      </c>
      <c r="N2908" s="4" t="s">
        <v>3505</v>
      </c>
      <c r="O2908" s="4" t="s">
        <v>39</v>
      </c>
      <c r="P2908" s="4" t="s">
        <v>40</v>
      </c>
      <c r="Q2908" s="4" t="s">
        <v>3506</v>
      </c>
      <c r="R2908" s="9">
        <v>63.6232296296296</v>
      </c>
      <c r="S2908" s="7">
        <v>3.0</v>
      </c>
      <c r="T2908" s="7">
        <v>0.4</v>
      </c>
      <c r="U2908" s="7">
        <v>-12.7246459259259</v>
      </c>
      <c r="V2908" s="10" t="str">
        <f t="shared" si="1"/>
        <v>2017-03</v>
      </c>
    </row>
    <row r="2909">
      <c r="A2909" s="7">
        <v>2908.0</v>
      </c>
      <c r="B2909" s="4" t="s">
        <v>6088</v>
      </c>
      <c r="C2909" s="8">
        <v>42804.0</v>
      </c>
      <c r="D2909" s="8">
        <v>42809.0</v>
      </c>
      <c r="E2909" s="4" t="s">
        <v>26</v>
      </c>
      <c r="F2909" s="4" t="s">
        <v>6089</v>
      </c>
      <c r="G2909" s="4" t="s">
        <v>6090</v>
      </c>
      <c r="H2909" s="4" t="s">
        <v>29</v>
      </c>
      <c r="I2909" s="4" t="s">
        <v>30</v>
      </c>
      <c r="J2909" s="4" t="s">
        <v>138</v>
      </c>
      <c r="K2909" s="4" t="s">
        <v>82</v>
      </c>
      <c r="L2909" s="7">
        <v>27604.0</v>
      </c>
      <c r="M2909" s="4" t="s">
        <v>83</v>
      </c>
      <c r="N2909" s="4" t="s">
        <v>2024</v>
      </c>
      <c r="O2909" s="4" t="s">
        <v>51</v>
      </c>
      <c r="P2909" s="4" t="s">
        <v>283</v>
      </c>
      <c r="Q2909" s="4" t="s">
        <v>2025</v>
      </c>
      <c r="R2909" s="9">
        <v>33.7832236606246</v>
      </c>
      <c r="S2909" s="7">
        <v>1.0</v>
      </c>
      <c r="T2909" s="7">
        <v>0.2</v>
      </c>
      <c r="U2909" s="7">
        <v>2.53374177454685</v>
      </c>
      <c r="V2909" s="10" t="str">
        <f t="shared" si="1"/>
        <v>2017-03</v>
      </c>
    </row>
    <row r="2910">
      <c r="A2910" s="7">
        <v>2909.0</v>
      </c>
      <c r="B2910" s="4" t="s">
        <v>6088</v>
      </c>
      <c r="C2910" s="8">
        <v>42804.0</v>
      </c>
      <c r="D2910" s="8">
        <v>42809.0</v>
      </c>
      <c r="E2910" s="4" t="s">
        <v>26</v>
      </c>
      <c r="F2910" s="4" t="s">
        <v>6089</v>
      </c>
      <c r="G2910" s="4" t="s">
        <v>6090</v>
      </c>
      <c r="H2910" s="4" t="s">
        <v>29</v>
      </c>
      <c r="I2910" s="4" t="s">
        <v>30</v>
      </c>
      <c r="J2910" s="4" t="s">
        <v>138</v>
      </c>
      <c r="K2910" s="4" t="s">
        <v>82</v>
      </c>
      <c r="L2910" s="7">
        <v>27604.0</v>
      </c>
      <c r="M2910" s="4" t="s">
        <v>83</v>
      </c>
      <c r="N2910" s="4" t="s">
        <v>363</v>
      </c>
      <c r="O2910" s="4" t="s">
        <v>51</v>
      </c>
      <c r="P2910" s="4" t="s">
        <v>76</v>
      </c>
      <c r="Q2910" s="4" t="s">
        <v>364</v>
      </c>
      <c r="R2910" s="9">
        <v>9.1770265903278</v>
      </c>
      <c r="S2910" s="7">
        <v>4.0</v>
      </c>
      <c r="T2910" s="7">
        <v>0.7</v>
      </c>
      <c r="U2910" s="7">
        <v>-7.03572038591798</v>
      </c>
      <c r="V2910" s="10" t="str">
        <f t="shared" si="1"/>
        <v>2017-03</v>
      </c>
    </row>
    <row r="2911">
      <c r="A2911" s="7">
        <v>2910.0</v>
      </c>
      <c r="B2911" s="4" t="s">
        <v>6091</v>
      </c>
      <c r="C2911" s="8">
        <v>42804.0</v>
      </c>
      <c r="D2911" s="8">
        <v>42809.0</v>
      </c>
      <c r="E2911" s="4" t="s">
        <v>98</v>
      </c>
      <c r="F2911" s="4" t="s">
        <v>4256</v>
      </c>
      <c r="G2911" s="4" t="s">
        <v>4257</v>
      </c>
      <c r="H2911" s="4" t="s">
        <v>29</v>
      </c>
      <c r="I2911" s="4" t="s">
        <v>30</v>
      </c>
      <c r="J2911" s="4" t="s">
        <v>362</v>
      </c>
      <c r="K2911" s="4" t="s">
        <v>48</v>
      </c>
      <c r="L2911" s="7">
        <v>94109.0</v>
      </c>
      <c r="M2911" s="4" t="s">
        <v>49</v>
      </c>
      <c r="N2911" s="4" t="s">
        <v>6092</v>
      </c>
      <c r="O2911" s="4" t="s">
        <v>39</v>
      </c>
      <c r="P2911" s="4" t="s">
        <v>61</v>
      </c>
      <c r="Q2911" s="4" t="s">
        <v>6093</v>
      </c>
      <c r="R2911" s="9">
        <v>111.96</v>
      </c>
      <c r="S2911" s="7">
        <v>4.0</v>
      </c>
      <c r="T2911" s="7">
        <v>0.0</v>
      </c>
      <c r="U2911" s="7">
        <v>21.2724</v>
      </c>
      <c r="V2911" s="10" t="str">
        <f t="shared" si="1"/>
        <v>2017-03</v>
      </c>
    </row>
    <row r="2912">
      <c r="A2912" s="7">
        <v>2911.0</v>
      </c>
      <c r="B2912" s="4" t="s">
        <v>6094</v>
      </c>
      <c r="C2912" s="8">
        <v>42804.0</v>
      </c>
      <c r="D2912" s="8">
        <v>42808.0</v>
      </c>
      <c r="E2912" s="4" t="s">
        <v>26</v>
      </c>
      <c r="F2912" s="4" t="s">
        <v>3923</v>
      </c>
      <c r="G2912" s="4" t="s">
        <v>3924</v>
      </c>
      <c r="H2912" s="4" t="s">
        <v>46</v>
      </c>
      <c r="I2912" s="4" t="s">
        <v>30</v>
      </c>
      <c r="J2912" s="4" t="s">
        <v>408</v>
      </c>
      <c r="K2912" s="4" t="s">
        <v>58</v>
      </c>
      <c r="L2912" s="7">
        <v>75217.0</v>
      </c>
      <c r="M2912" s="4" t="s">
        <v>59</v>
      </c>
      <c r="N2912" s="4" t="s">
        <v>5352</v>
      </c>
      <c r="O2912" s="4" t="s">
        <v>35</v>
      </c>
      <c r="P2912" s="4" t="s">
        <v>73</v>
      </c>
      <c r="Q2912" s="4" t="s">
        <v>5353</v>
      </c>
      <c r="R2912" s="9">
        <v>1100.11543703704</v>
      </c>
      <c r="S2912" s="7">
        <v>4.0</v>
      </c>
      <c r="T2912" s="7">
        <v>0.3</v>
      </c>
      <c r="U2912" s="7">
        <v>-204.307152592593</v>
      </c>
      <c r="V2912" s="10" t="str">
        <f t="shared" si="1"/>
        <v>2017-03</v>
      </c>
    </row>
    <row r="2913">
      <c r="A2913" s="7">
        <v>2912.0</v>
      </c>
      <c r="B2913" s="4" t="s">
        <v>6095</v>
      </c>
      <c r="C2913" s="8">
        <v>42805.0</v>
      </c>
      <c r="D2913" s="8">
        <v>42811.0</v>
      </c>
      <c r="E2913" s="4" t="s">
        <v>26</v>
      </c>
      <c r="F2913" s="4" t="s">
        <v>1749</v>
      </c>
      <c r="G2913" s="4" t="s">
        <v>1750</v>
      </c>
      <c r="H2913" s="4" t="s">
        <v>46</v>
      </c>
      <c r="I2913" s="4" t="s">
        <v>30</v>
      </c>
      <c r="J2913" s="4" t="s">
        <v>1461</v>
      </c>
      <c r="K2913" s="4" t="s">
        <v>884</v>
      </c>
      <c r="L2913" s="7">
        <v>48227.0</v>
      </c>
      <c r="M2913" s="4" t="s">
        <v>59</v>
      </c>
      <c r="N2913" s="4" t="s">
        <v>6096</v>
      </c>
      <c r="O2913" s="4" t="s">
        <v>51</v>
      </c>
      <c r="P2913" s="4" t="s">
        <v>76</v>
      </c>
      <c r="Q2913" s="4" t="s">
        <v>6097</v>
      </c>
      <c r="R2913" s="9">
        <v>1056.30074074074</v>
      </c>
      <c r="S2913" s="7">
        <v>4.0</v>
      </c>
      <c r="T2913" s="7">
        <v>0.0</v>
      </c>
      <c r="U2913" s="7">
        <v>496.461348148148</v>
      </c>
      <c r="V2913" s="10" t="str">
        <f t="shared" si="1"/>
        <v>2017-03</v>
      </c>
    </row>
    <row r="2914">
      <c r="A2914" s="7">
        <v>2913.0</v>
      </c>
      <c r="B2914" s="4" t="s">
        <v>6098</v>
      </c>
      <c r="C2914" s="8">
        <v>42805.0</v>
      </c>
      <c r="D2914" s="8">
        <v>42810.0</v>
      </c>
      <c r="E2914" s="4" t="s">
        <v>26</v>
      </c>
      <c r="F2914" s="4" t="s">
        <v>2647</v>
      </c>
      <c r="G2914" s="4" t="s">
        <v>2648</v>
      </c>
      <c r="H2914" s="4" t="s">
        <v>112</v>
      </c>
      <c r="I2914" s="4" t="s">
        <v>30</v>
      </c>
      <c r="J2914" s="4" t="s">
        <v>90</v>
      </c>
      <c r="K2914" s="4" t="s">
        <v>91</v>
      </c>
      <c r="L2914" s="7">
        <v>19140.0</v>
      </c>
      <c r="M2914" s="4" t="s">
        <v>33</v>
      </c>
      <c r="N2914" s="4" t="s">
        <v>1373</v>
      </c>
      <c r="O2914" s="4" t="s">
        <v>39</v>
      </c>
      <c r="P2914" s="4" t="s">
        <v>40</v>
      </c>
      <c r="Q2914" s="4" t="s">
        <v>1374</v>
      </c>
      <c r="R2914" s="9">
        <v>915.915740740741</v>
      </c>
      <c r="S2914" s="7">
        <v>5.0</v>
      </c>
      <c r="T2914" s="7">
        <v>0.4</v>
      </c>
      <c r="U2914" s="7">
        <v>-213.713672839506</v>
      </c>
      <c r="V2914" s="10" t="str">
        <f t="shared" si="1"/>
        <v>2017-03</v>
      </c>
    </row>
    <row r="2915">
      <c r="A2915" s="7">
        <v>2914.0</v>
      </c>
      <c r="B2915" s="4" t="s">
        <v>6098</v>
      </c>
      <c r="C2915" s="8">
        <v>42805.0</v>
      </c>
      <c r="D2915" s="8">
        <v>42810.0</v>
      </c>
      <c r="E2915" s="4" t="s">
        <v>26</v>
      </c>
      <c r="F2915" s="4" t="s">
        <v>2647</v>
      </c>
      <c r="G2915" s="4" t="s">
        <v>2648</v>
      </c>
      <c r="H2915" s="4" t="s">
        <v>112</v>
      </c>
      <c r="I2915" s="4" t="s">
        <v>30</v>
      </c>
      <c r="J2915" s="4" t="s">
        <v>90</v>
      </c>
      <c r="K2915" s="4" t="s">
        <v>91</v>
      </c>
      <c r="L2915" s="7">
        <v>19140.0</v>
      </c>
      <c r="M2915" s="4" t="s">
        <v>33</v>
      </c>
      <c r="N2915" s="4" t="s">
        <v>6099</v>
      </c>
      <c r="O2915" s="4" t="s">
        <v>51</v>
      </c>
      <c r="P2915" s="4" t="s">
        <v>76</v>
      </c>
      <c r="Q2915" s="4" t="s">
        <v>6100</v>
      </c>
      <c r="R2915" s="9">
        <v>14.4947777777778</v>
      </c>
      <c r="S2915" s="7">
        <v>1.0</v>
      </c>
      <c r="T2915" s="7">
        <v>0.7</v>
      </c>
      <c r="U2915" s="7">
        <v>-10.1463444444444</v>
      </c>
      <c r="V2915" s="10" t="str">
        <f t="shared" si="1"/>
        <v>2017-03</v>
      </c>
    </row>
    <row r="2916">
      <c r="A2916" s="7">
        <v>2915.0</v>
      </c>
      <c r="B2916" s="4" t="s">
        <v>6098</v>
      </c>
      <c r="C2916" s="8">
        <v>42805.0</v>
      </c>
      <c r="D2916" s="8">
        <v>42810.0</v>
      </c>
      <c r="E2916" s="4" t="s">
        <v>26</v>
      </c>
      <c r="F2916" s="4" t="s">
        <v>2647</v>
      </c>
      <c r="G2916" s="4" t="s">
        <v>2648</v>
      </c>
      <c r="H2916" s="4" t="s">
        <v>112</v>
      </c>
      <c r="I2916" s="4" t="s">
        <v>30</v>
      </c>
      <c r="J2916" s="4" t="s">
        <v>90</v>
      </c>
      <c r="K2916" s="4" t="s">
        <v>91</v>
      </c>
      <c r="L2916" s="7">
        <v>19140.0</v>
      </c>
      <c r="M2916" s="4" t="s">
        <v>33</v>
      </c>
      <c r="N2916" s="4" t="s">
        <v>1497</v>
      </c>
      <c r="O2916" s="4" t="s">
        <v>35</v>
      </c>
      <c r="P2916" s="4" t="s">
        <v>73</v>
      </c>
      <c r="Q2916" s="4" t="s">
        <v>1498</v>
      </c>
      <c r="R2916" s="9">
        <v>182.468666666667</v>
      </c>
      <c r="S2916" s="7">
        <v>3.0</v>
      </c>
      <c r="T2916" s="7">
        <v>0.4</v>
      </c>
      <c r="U2916" s="7">
        <v>-54.7406</v>
      </c>
      <c r="V2916" s="10" t="str">
        <f t="shared" si="1"/>
        <v>2017-03</v>
      </c>
    </row>
    <row r="2917">
      <c r="A2917" s="7">
        <v>2916.0</v>
      </c>
      <c r="B2917" s="4" t="s">
        <v>6098</v>
      </c>
      <c r="C2917" s="8">
        <v>42805.0</v>
      </c>
      <c r="D2917" s="8">
        <v>42810.0</v>
      </c>
      <c r="E2917" s="4" t="s">
        <v>26</v>
      </c>
      <c r="F2917" s="4" t="s">
        <v>2647</v>
      </c>
      <c r="G2917" s="4" t="s">
        <v>2648</v>
      </c>
      <c r="H2917" s="4" t="s">
        <v>112</v>
      </c>
      <c r="I2917" s="4" t="s">
        <v>30</v>
      </c>
      <c r="J2917" s="4" t="s">
        <v>90</v>
      </c>
      <c r="K2917" s="4" t="s">
        <v>91</v>
      </c>
      <c r="L2917" s="7">
        <v>19140.0</v>
      </c>
      <c r="M2917" s="4" t="s">
        <v>33</v>
      </c>
      <c r="N2917" s="4" t="s">
        <v>6101</v>
      </c>
      <c r="O2917" s="4" t="s">
        <v>51</v>
      </c>
      <c r="P2917" s="4" t="s">
        <v>52</v>
      </c>
      <c r="Q2917" s="4" t="s">
        <v>6102</v>
      </c>
      <c r="R2917" s="9">
        <v>51.0276543209877</v>
      </c>
      <c r="S2917" s="7">
        <v>1.0</v>
      </c>
      <c r="T2917" s="7">
        <v>0.2</v>
      </c>
      <c r="U2917" s="7">
        <v>3.82707407407407</v>
      </c>
      <c r="V2917" s="10" t="str">
        <f t="shared" si="1"/>
        <v>2017-03</v>
      </c>
    </row>
    <row r="2918">
      <c r="A2918" s="7">
        <v>2917.0</v>
      </c>
      <c r="B2918" s="4" t="s">
        <v>6103</v>
      </c>
      <c r="C2918" s="8">
        <v>42805.0</v>
      </c>
      <c r="D2918" s="8">
        <v>42809.0</v>
      </c>
      <c r="E2918" s="4" t="s">
        <v>26</v>
      </c>
      <c r="F2918" s="4" t="s">
        <v>679</v>
      </c>
      <c r="G2918" s="4" t="s">
        <v>680</v>
      </c>
      <c r="H2918" s="4" t="s">
        <v>112</v>
      </c>
      <c r="I2918" s="4" t="s">
        <v>30</v>
      </c>
      <c r="J2918" s="4" t="s">
        <v>6104</v>
      </c>
      <c r="K2918" s="4" t="s">
        <v>897</v>
      </c>
      <c r="L2918" s="7">
        <v>2138.0</v>
      </c>
      <c r="M2918" s="4" t="s">
        <v>33</v>
      </c>
      <c r="N2918" s="4" t="s">
        <v>5517</v>
      </c>
      <c r="O2918" s="4" t="s">
        <v>39</v>
      </c>
      <c r="P2918" s="4" t="s">
        <v>61</v>
      </c>
      <c r="Q2918" s="4" t="s">
        <v>5518</v>
      </c>
      <c r="R2918" s="9">
        <v>75.3153086419753</v>
      </c>
      <c r="S2918" s="7">
        <v>4.0</v>
      </c>
      <c r="T2918" s="7">
        <v>0.0</v>
      </c>
      <c r="U2918" s="7">
        <v>29.3729703703704</v>
      </c>
      <c r="V2918" s="10" t="str">
        <f t="shared" si="1"/>
        <v>2017-03</v>
      </c>
    </row>
    <row r="2919">
      <c r="A2919" s="7">
        <v>2918.0</v>
      </c>
      <c r="B2919" s="4" t="s">
        <v>6103</v>
      </c>
      <c r="C2919" s="8">
        <v>42805.0</v>
      </c>
      <c r="D2919" s="8">
        <v>42809.0</v>
      </c>
      <c r="E2919" s="4" t="s">
        <v>26</v>
      </c>
      <c r="F2919" s="4" t="s">
        <v>679</v>
      </c>
      <c r="G2919" s="4" t="s">
        <v>680</v>
      </c>
      <c r="H2919" s="4" t="s">
        <v>112</v>
      </c>
      <c r="I2919" s="4" t="s">
        <v>30</v>
      </c>
      <c r="J2919" s="4" t="s">
        <v>6104</v>
      </c>
      <c r="K2919" s="4" t="s">
        <v>897</v>
      </c>
      <c r="L2919" s="7">
        <v>2138.0</v>
      </c>
      <c r="M2919" s="4" t="s">
        <v>33</v>
      </c>
      <c r="N2919" s="4" t="s">
        <v>2420</v>
      </c>
      <c r="O2919" s="4" t="s">
        <v>35</v>
      </c>
      <c r="P2919" s="4" t="s">
        <v>121</v>
      </c>
      <c r="Q2919" s="4" t="s">
        <v>2421</v>
      </c>
      <c r="R2919" s="9">
        <v>31.5032098765432</v>
      </c>
      <c r="S2919" s="7">
        <v>1.0</v>
      </c>
      <c r="T2919" s="7">
        <v>0.0</v>
      </c>
      <c r="U2919" s="7">
        <v>13.861412345679</v>
      </c>
      <c r="V2919" s="10" t="str">
        <f t="shared" si="1"/>
        <v>2017-03</v>
      </c>
    </row>
    <row r="2920">
      <c r="A2920" s="7">
        <v>2919.0</v>
      </c>
      <c r="B2920" s="4" t="s">
        <v>6105</v>
      </c>
      <c r="C2920" s="8">
        <v>42806.0</v>
      </c>
      <c r="D2920" s="8">
        <v>42811.0</v>
      </c>
      <c r="E2920" s="4" t="s">
        <v>26</v>
      </c>
      <c r="F2920" s="4" t="s">
        <v>161</v>
      </c>
      <c r="G2920" s="4" t="s">
        <v>162</v>
      </c>
      <c r="H2920" s="4" t="s">
        <v>29</v>
      </c>
      <c r="I2920" s="4" t="s">
        <v>30</v>
      </c>
      <c r="J2920" s="4" t="s">
        <v>2493</v>
      </c>
      <c r="K2920" s="4" t="s">
        <v>897</v>
      </c>
      <c r="L2920" s="7">
        <v>1852.0</v>
      </c>
      <c r="M2920" s="4" t="s">
        <v>33</v>
      </c>
      <c r="N2920" s="4" t="s">
        <v>1654</v>
      </c>
      <c r="O2920" s="4" t="s">
        <v>39</v>
      </c>
      <c r="P2920" s="4" t="s">
        <v>40</v>
      </c>
      <c r="Q2920" s="4" t="s">
        <v>1655</v>
      </c>
      <c r="R2920" s="9">
        <v>82.4771111111111</v>
      </c>
      <c r="S2920" s="7">
        <v>7.0</v>
      </c>
      <c r="T2920" s="7">
        <v>0.0</v>
      </c>
      <c r="U2920" s="7">
        <v>37.9394711111111</v>
      </c>
      <c r="V2920" s="10" t="str">
        <f t="shared" si="1"/>
        <v>2017-03</v>
      </c>
    </row>
    <row r="2921">
      <c r="A2921" s="7">
        <v>2920.0</v>
      </c>
      <c r="B2921" s="4" t="s">
        <v>6106</v>
      </c>
      <c r="C2921" s="8">
        <v>42806.0</v>
      </c>
      <c r="D2921" s="8">
        <v>42811.0</v>
      </c>
      <c r="E2921" s="4" t="s">
        <v>26</v>
      </c>
      <c r="F2921" s="4" t="s">
        <v>6107</v>
      </c>
      <c r="G2921" s="4" t="s">
        <v>6108</v>
      </c>
      <c r="H2921" s="4" t="s">
        <v>29</v>
      </c>
      <c r="I2921" s="4" t="s">
        <v>30</v>
      </c>
      <c r="J2921" s="4" t="s">
        <v>362</v>
      </c>
      <c r="K2921" s="4" t="s">
        <v>48</v>
      </c>
      <c r="L2921" s="7">
        <v>94122.0</v>
      </c>
      <c r="M2921" s="4" t="s">
        <v>49</v>
      </c>
      <c r="N2921" s="4" t="s">
        <v>628</v>
      </c>
      <c r="O2921" s="4" t="s">
        <v>51</v>
      </c>
      <c r="P2921" s="4" t="s">
        <v>52</v>
      </c>
      <c r="Q2921" s="4" t="s">
        <v>629</v>
      </c>
      <c r="R2921" s="9">
        <v>242.94</v>
      </c>
      <c r="S2921" s="7">
        <v>3.0</v>
      </c>
      <c r="T2921" s="7">
        <v>0.0</v>
      </c>
      <c r="U2921" s="7">
        <v>9.7176</v>
      </c>
      <c r="V2921" s="10" t="str">
        <f t="shared" si="1"/>
        <v>2017-03</v>
      </c>
    </row>
    <row r="2922">
      <c r="A2922" s="7">
        <v>2921.0</v>
      </c>
      <c r="B2922" s="4" t="s">
        <v>6109</v>
      </c>
      <c r="C2922" s="8">
        <v>42806.0</v>
      </c>
      <c r="D2922" s="8">
        <v>42811.0</v>
      </c>
      <c r="E2922" s="4" t="s">
        <v>26</v>
      </c>
      <c r="F2922" s="4" t="s">
        <v>5742</v>
      </c>
      <c r="G2922" s="4" t="s">
        <v>5743</v>
      </c>
      <c r="H2922" s="4" t="s">
        <v>46</v>
      </c>
      <c r="I2922" s="4" t="s">
        <v>30</v>
      </c>
      <c r="J2922" s="4" t="s">
        <v>6110</v>
      </c>
      <c r="K2922" s="4" t="s">
        <v>1448</v>
      </c>
      <c r="L2922" s="7">
        <v>72756.0</v>
      </c>
      <c r="M2922" s="4" t="s">
        <v>83</v>
      </c>
      <c r="N2922" s="4" t="s">
        <v>2483</v>
      </c>
      <c r="O2922" s="4" t="s">
        <v>51</v>
      </c>
      <c r="P2922" s="4" t="s">
        <v>76</v>
      </c>
      <c r="Q2922" s="4" t="s">
        <v>1321</v>
      </c>
      <c r="R2922" s="9">
        <v>28.1452814838811</v>
      </c>
      <c r="S2922" s="7">
        <v>9.0</v>
      </c>
      <c r="T2922" s="7">
        <v>0.0</v>
      </c>
      <c r="U2922" s="7">
        <v>12.9468294825853</v>
      </c>
      <c r="V2922" s="10" t="str">
        <f t="shared" si="1"/>
        <v>2017-03</v>
      </c>
    </row>
    <row r="2923">
      <c r="A2923" s="7">
        <v>2922.0</v>
      </c>
      <c r="B2923" s="4" t="s">
        <v>6111</v>
      </c>
      <c r="C2923" s="8">
        <v>42807.0</v>
      </c>
      <c r="D2923" s="8">
        <v>42813.0</v>
      </c>
      <c r="E2923" s="4" t="s">
        <v>26</v>
      </c>
      <c r="F2923" s="4" t="s">
        <v>917</v>
      </c>
      <c r="G2923" s="4" t="s">
        <v>918</v>
      </c>
      <c r="H2923" s="4" t="s">
        <v>112</v>
      </c>
      <c r="I2923" s="4" t="s">
        <v>30</v>
      </c>
      <c r="J2923" s="4" t="s">
        <v>6112</v>
      </c>
      <c r="K2923" s="4" t="s">
        <v>48</v>
      </c>
      <c r="L2923" s="7">
        <v>95336.0</v>
      </c>
      <c r="M2923" s="4" t="s">
        <v>49</v>
      </c>
      <c r="N2923" s="4" t="s">
        <v>4766</v>
      </c>
      <c r="O2923" s="4" t="s">
        <v>51</v>
      </c>
      <c r="P2923" s="4" t="s">
        <v>124</v>
      </c>
      <c r="Q2923" s="4" t="s">
        <v>4767</v>
      </c>
      <c r="R2923" s="9">
        <v>314.55</v>
      </c>
      <c r="S2923" s="7">
        <v>3.0</v>
      </c>
      <c r="T2923" s="7">
        <v>0.0</v>
      </c>
      <c r="U2923" s="7">
        <v>150.984</v>
      </c>
      <c r="V2923" s="10" t="str">
        <f t="shared" si="1"/>
        <v>2017-03</v>
      </c>
    </row>
    <row r="2924">
      <c r="A2924" s="7">
        <v>2923.0</v>
      </c>
      <c r="B2924" s="4" t="s">
        <v>6113</v>
      </c>
      <c r="C2924" s="8">
        <v>42807.0</v>
      </c>
      <c r="D2924" s="8">
        <v>42812.0</v>
      </c>
      <c r="E2924" s="4" t="s">
        <v>98</v>
      </c>
      <c r="F2924" s="4" t="s">
        <v>2545</v>
      </c>
      <c r="G2924" s="4" t="s">
        <v>2546</v>
      </c>
      <c r="H2924" s="4" t="s">
        <v>112</v>
      </c>
      <c r="I2924" s="4" t="s">
        <v>30</v>
      </c>
      <c r="J2924" s="4" t="s">
        <v>6114</v>
      </c>
      <c r="K2924" s="4" t="s">
        <v>5026</v>
      </c>
      <c r="L2924" s="7">
        <v>87105.0</v>
      </c>
      <c r="M2924" s="4" t="s">
        <v>49</v>
      </c>
      <c r="N2924" s="4" t="s">
        <v>5430</v>
      </c>
      <c r="O2924" s="4" t="s">
        <v>51</v>
      </c>
      <c r="P2924" s="4" t="s">
        <v>52</v>
      </c>
      <c r="Q2924" s="4" t="s">
        <v>5431</v>
      </c>
      <c r="R2924" s="9">
        <v>90.8</v>
      </c>
      <c r="S2924" s="7">
        <v>8.0</v>
      </c>
      <c r="T2924" s="7">
        <v>0.0</v>
      </c>
      <c r="U2924" s="7">
        <v>25.424</v>
      </c>
      <c r="V2924" s="10" t="str">
        <f t="shared" si="1"/>
        <v>2017-03</v>
      </c>
    </row>
    <row r="2925">
      <c r="A2925" s="7">
        <v>2924.0</v>
      </c>
      <c r="B2925" s="4" t="s">
        <v>6113</v>
      </c>
      <c r="C2925" s="8">
        <v>42807.0</v>
      </c>
      <c r="D2925" s="8">
        <v>42812.0</v>
      </c>
      <c r="E2925" s="4" t="s">
        <v>98</v>
      </c>
      <c r="F2925" s="4" t="s">
        <v>2545</v>
      </c>
      <c r="G2925" s="4" t="s">
        <v>2546</v>
      </c>
      <c r="H2925" s="4" t="s">
        <v>112</v>
      </c>
      <c r="I2925" s="4" t="s">
        <v>30</v>
      </c>
      <c r="J2925" s="4" t="s">
        <v>6114</v>
      </c>
      <c r="K2925" s="4" t="s">
        <v>5026</v>
      </c>
      <c r="L2925" s="7">
        <v>87105.0</v>
      </c>
      <c r="M2925" s="4" t="s">
        <v>49</v>
      </c>
      <c r="N2925" s="4" t="s">
        <v>6115</v>
      </c>
      <c r="O2925" s="4" t="s">
        <v>39</v>
      </c>
      <c r="P2925" s="4" t="s">
        <v>40</v>
      </c>
      <c r="Q2925" s="4" t="s">
        <v>6116</v>
      </c>
      <c r="R2925" s="9">
        <v>140.736</v>
      </c>
      <c r="S2925" s="7">
        <v>8.0</v>
      </c>
      <c r="T2925" s="7">
        <v>0.2</v>
      </c>
      <c r="U2925" s="7">
        <v>49.2576</v>
      </c>
      <c r="V2925" s="10" t="str">
        <f t="shared" si="1"/>
        <v>2017-03</v>
      </c>
    </row>
    <row r="2926">
      <c r="A2926" s="7">
        <v>2925.0</v>
      </c>
      <c r="B2926" s="4" t="s">
        <v>6113</v>
      </c>
      <c r="C2926" s="8">
        <v>42807.0</v>
      </c>
      <c r="D2926" s="8">
        <v>42812.0</v>
      </c>
      <c r="E2926" s="4" t="s">
        <v>98</v>
      </c>
      <c r="F2926" s="4" t="s">
        <v>2545</v>
      </c>
      <c r="G2926" s="4" t="s">
        <v>2546</v>
      </c>
      <c r="H2926" s="4" t="s">
        <v>112</v>
      </c>
      <c r="I2926" s="4" t="s">
        <v>30</v>
      </c>
      <c r="J2926" s="4" t="s">
        <v>6114</v>
      </c>
      <c r="K2926" s="4" t="s">
        <v>5026</v>
      </c>
      <c r="L2926" s="7">
        <v>87105.0</v>
      </c>
      <c r="M2926" s="4" t="s">
        <v>49</v>
      </c>
      <c r="N2926" s="4" t="s">
        <v>4806</v>
      </c>
      <c r="O2926" s="4" t="s">
        <v>39</v>
      </c>
      <c r="P2926" s="4" t="s">
        <v>61</v>
      </c>
      <c r="Q2926" s="4" t="s">
        <v>4807</v>
      </c>
      <c r="R2926" s="9">
        <v>214.95</v>
      </c>
      <c r="S2926" s="7">
        <v>5.0</v>
      </c>
      <c r="T2926" s="7">
        <v>0.0</v>
      </c>
      <c r="U2926" s="7">
        <v>88.1295</v>
      </c>
      <c r="V2926" s="10" t="str">
        <f t="shared" si="1"/>
        <v>2017-03</v>
      </c>
    </row>
    <row r="2927">
      <c r="A2927" s="7">
        <v>2926.0</v>
      </c>
      <c r="B2927" s="4" t="s">
        <v>6113</v>
      </c>
      <c r="C2927" s="8">
        <v>42807.0</v>
      </c>
      <c r="D2927" s="8">
        <v>42812.0</v>
      </c>
      <c r="E2927" s="4" t="s">
        <v>98</v>
      </c>
      <c r="F2927" s="4" t="s">
        <v>2545</v>
      </c>
      <c r="G2927" s="4" t="s">
        <v>2546</v>
      </c>
      <c r="H2927" s="4" t="s">
        <v>112</v>
      </c>
      <c r="I2927" s="4" t="s">
        <v>30</v>
      </c>
      <c r="J2927" s="4" t="s">
        <v>6114</v>
      </c>
      <c r="K2927" s="4" t="s">
        <v>5026</v>
      </c>
      <c r="L2927" s="7">
        <v>87105.0</v>
      </c>
      <c r="M2927" s="4" t="s">
        <v>49</v>
      </c>
      <c r="N2927" s="4" t="s">
        <v>2504</v>
      </c>
      <c r="O2927" s="4" t="s">
        <v>51</v>
      </c>
      <c r="P2927" s="4" t="s">
        <v>124</v>
      </c>
      <c r="Q2927" s="4" t="s">
        <v>2505</v>
      </c>
      <c r="R2927" s="9">
        <v>45.36</v>
      </c>
      <c r="S2927" s="7">
        <v>7.0</v>
      </c>
      <c r="T2927" s="7">
        <v>0.0</v>
      </c>
      <c r="U2927" s="7">
        <v>21.7728</v>
      </c>
      <c r="V2927" s="10" t="str">
        <f t="shared" si="1"/>
        <v>2017-03</v>
      </c>
    </row>
    <row r="2928">
      <c r="A2928" s="7">
        <v>2927.0</v>
      </c>
      <c r="B2928" s="4" t="s">
        <v>6113</v>
      </c>
      <c r="C2928" s="8">
        <v>42807.0</v>
      </c>
      <c r="D2928" s="8">
        <v>42812.0</v>
      </c>
      <c r="E2928" s="4" t="s">
        <v>98</v>
      </c>
      <c r="F2928" s="4" t="s">
        <v>2545</v>
      </c>
      <c r="G2928" s="4" t="s">
        <v>2546</v>
      </c>
      <c r="H2928" s="4" t="s">
        <v>112</v>
      </c>
      <c r="I2928" s="4" t="s">
        <v>30</v>
      </c>
      <c r="J2928" s="4" t="s">
        <v>6114</v>
      </c>
      <c r="K2928" s="4" t="s">
        <v>5026</v>
      </c>
      <c r="L2928" s="7">
        <v>87105.0</v>
      </c>
      <c r="M2928" s="4" t="s">
        <v>49</v>
      </c>
      <c r="N2928" s="4" t="s">
        <v>3911</v>
      </c>
      <c r="O2928" s="4" t="s">
        <v>51</v>
      </c>
      <c r="P2928" s="4" t="s">
        <v>124</v>
      </c>
      <c r="Q2928" s="4" t="s">
        <v>3912</v>
      </c>
      <c r="R2928" s="9">
        <v>288.24</v>
      </c>
      <c r="S2928" s="7">
        <v>6.0</v>
      </c>
      <c r="T2928" s="7">
        <v>0.0</v>
      </c>
      <c r="U2928" s="7">
        <v>138.3552</v>
      </c>
      <c r="V2928" s="10" t="str">
        <f t="shared" si="1"/>
        <v>2017-03</v>
      </c>
    </row>
    <row r="2929">
      <c r="A2929" s="7">
        <v>2928.0</v>
      </c>
      <c r="B2929" s="4" t="s">
        <v>6117</v>
      </c>
      <c r="C2929" s="8">
        <v>42807.0</v>
      </c>
      <c r="D2929" s="8">
        <v>42814.0</v>
      </c>
      <c r="E2929" s="4" t="s">
        <v>26</v>
      </c>
      <c r="F2929" s="4" t="s">
        <v>443</v>
      </c>
      <c r="G2929" s="4" t="s">
        <v>444</v>
      </c>
      <c r="H2929" s="4" t="s">
        <v>46</v>
      </c>
      <c r="I2929" s="4" t="s">
        <v>30</v>
      </c>
      <c r="J2929" s="4" t="s">
        <v>740</v>
      </c>
      <c r="K2929" s="4" t="s">
        <v>741</v>
      </c>
      <c r="L2929" s="7">
        <v>80219.0</v>
      </c>
      <c r="M2929" s="4" t="s">
        <v>49</v>
      </c>
      <c r="N2929" s="4" t="s">
        <v>5788</v>
      </c>
      <c r="O2929" s="4" t="s">
        <v>51</v>
      </c>
      <c r="P2929" s="4" t="s">
        <v>635</v>
      </c>
      <c r="Q2929" s="4" t="s">
        <v>5789</v>
      </c>
      <c r="R2929" s="9">
        <v>1332.496</v>
      </c>
      <c r="S2929" s="7">
        <v>2.0</v>
      </c>
      <c r="T2929" s="7">
        <v>0.2</v>
      </c>
      <c r="U2929" s="7">
        <v>-299.8116</v>
      </c>
      <c r="V2929" s="10" t="str">
        <f t="shared" si="1"/>
        <v>2017-03</v>
      </c>
    </row>
    <row r="2930">
      <c r="A2930" s="7">
        <v>2929.0</v>
      </c>
      <c r="B2930" s="4" t="s">
        <v>6118</v>
      </c>
      <c r="C2930" s="8">
        <v>42807.0</v>
      </c>
      <c r="D2930" s="8">
        <v>42807.0</v>
      </c>
      <c r="E2930" s="4" t="s">
        <v>212</v>
      </c>
      <c r="F2930" s="4" t="s">
        <v>2921</v>
      </c>
      <c r="G2930" s="4" t="s">
        <v>2922</v>
      </c>
      <c r="H2930" s="4" t="s">
        <v>112</v>
      </c>
      <c r="I2930" s="4" t="s">
        <v>30</v>
      </c>
      <c r="J2930" s="4" t="s">
        <v>384</v>
      </c>
      <c r="K2930" s="4" t="s">
        <v>385</v>
      </c>
      <c r="L2930" s="7">
        <v>60610.0</v>
      </c>
      <c r="M2930" s="4" t="s">
        <v>59</v>
      </c>
      <c r="N2930" s="4" t="s">
        <v>6119</v>
      </c>
      <c r="O2930" s="4" t="s">
        <v>51</v>
      </c>
      <c r="P2930" s="4" t="s">
        <v>93</v>
      </c>
      <c r="Q2930" s="4" t="s">
        <v>6120</v>
      </c>
      <c r="R2930" s="9">
        <v>22.9548773662551</v>
      </c>
      <c r="S2930" s="7">
        <v>4.0</v>
      </c>
      <c r="T2930" s="7">
        <v>0.2</v>
      </c>
      <c r="U2930" s="7">
        <v>2.5824237037037</v>
      </c>
      <c r="V2930" s="10" t="str">
        <f t="shared" si="1"/>
        <v>2017-03</v>
      </c>
    </row>
    <row r="2931">
      <c r="A2931" s="7">
        <v>2930.0</v>
      </c>
      <c r="B2931" s="4" t="s">
        <v>6118</v>
      </c>
      <c r="C2931" s="8">
        <v>42807.0</v>
      </c>
      <c r="D2931" s="8">
        <v>42807.0</v>
      </c>
      <c r="E2931" s="4" t="s">
        <v>212</v>
      </c>
      <c r="F2931" s="4" t="s">
        <v>2921</v>
      </c>
      <c r="G2931" s="4" t="s">
        <v>2922</v>
      </c>
      <c r="H2931" s="4" t="s">
        <v>112</v>
      </c>
      <c r="I2931" s="4" t="s">
        <v>30</v>
      </c>
      <c r="J2931" s="4" t="s">
        <v>384</v>
      </c>
      <c r="K2931" s="4" t="s">
        <v>385</v>
      </c>
      <c r="L2931" s="7">
        <v>60610.0</v>
      </c>
      <c r="M2931" s="4" t="s">
        <v>59</v>
      </c>
      <c r="N2931" s="4" t="s">
        <v>5911</v>
      </c>
      <c r="O2931" s="4" t="s">
        <v>39</v>
      </c>
      <c r="P2931" s="4" t="s">
        <v>446</v>
      </c>
      <c r="Q2931" s="4" t="s">
        <v>5912</v>
      </c>
      <c r="R2931" s="9">
        <v>247.748914403292</v>
      </c>
      <c r="S2931" s="7">
        <v>2.0</v>
      </c>
      <c r="T2931" s="7">
        <v>0.3</v>
      </c>
      <c r="U2931" s="7">
        <v>10.617810617284</v>
      </c>
      <c r="V2931" s="10" t="str">
        <f t="shared" si="1"/>
        <v>2017-03</v>
      </c>
    </row>
    <row r="2932">
      <c r="A2932" s="7">
        <v>2931.0</v>
      </c>
      <c r="B2932" s="4" t="s">
        <v>6118</v>
      </c>
      <c r="C2932" s="8">
        <v>42807.0</v>
      </c>
      <c r="D2932" s="8">
        <v>42807.0</v>
      </c>
      <c r="E2932" s="4" t="s">
        <v>212</v>
      </c>
      <c r="F2932" s="4" t="s">
        <v>2921</v>
      </c>
      <c r="G2932" s="4" t="s">
        <v>2922</v>
      </c>
      <c r="H2932" s="4" t="s">
        <v>112</v>
      </c>
      <c r="I2932" s="4" t="s">
        <v>30</v>
      </c>
      <c r="J2932" s="4" t="s">
        <v>384</v>
      </c>
      <c r="K2932" s="4" t="s">
        <v>385</v>
      </c>
      <c r="L2932" s="7">
        <v>60610.0</v>
      </c>
      <c r="M2932" s="4" t="s">
        <v>59</v>
      </c>
      <c r="N2932" s="4" t="s">
        <v>3107</v>
      </c>
      <c r="O2932" s="4" t="s">
        <v>51</v>
      </c>
      <c r="P2932" s="4" t="s">
        <v>93</v>
      </c>
      <c r="Q2932" s="4" t="s">
        <v>3108</v>
      </c>
      <c r="R2932" s="9">
        <v>35.1119012345679</v>
      </c>
      <c r="S2932" s="7">
        <v>5.0</v>
      </c>
      <c r="T2932" s="7">
        <v>0.2</v>
      </c>
      <c r="U2932" s="7">
        <v>2.19449382716049</v>
      </c>
      <c r="V2932" s="10" t="str">
        <f t="shared" si="1"/>
        <v>2017-03</v>
      </c>
    </row>
    <row r="2933">
      <c r="A2933" s="7">
        <v>2932.0</v>
      </c>
      <c r="B2933" s="4" t="s">
        <v>6118</v>
      </c>
      <c r="C2933" s="8">
        <v>42807.0</v>
      </c>
      <c r="D2933" s="8">
        <v>42807.0</v>
      </c>
      <c r="E2933" s="4" t="s">
        <v>212</v>
      </c>
      <c r="F2933" s="4" t="s">
        <v>2921</v>
      </c>
      <c r="G2933" s="4" t="s">
        <v>2922</v>
      </c>
      <c r="H2933" s="4" t="s">
        <v>112</v>
      </c>
      <c r="I2933" s="4" t="s">
        <v>30</v>
      </c>
      <c r="J2933" s="4" t="s">
        <v>384</v>
      </c>
      <c r="K2933" s="4" t="s">
        <v>385</v>
      </c>
      <c r="L2933" s="7">
        <v>60610.0</v>
      </c>
      <c r="M2933" s="4" t="s">
        <v>59</v>
      </c>
      <c r="N2933" s="4" t="s">
        <v>4542</v>
      </c>
      <c r="O2933" s="4" t="s">
        <v>35</v>
      </c>
      <c r="P2933" s="4" t="s">
        <v>263</v>
      </c>
      <c r="Q2933" s="4" t="s">
        <v>4543</v>
      </c>
      <c r="R2933" s="9">
        <v>105.911463374486</v>
      </c>
      <c r="S2933" s="7">
        <v>1.0</v>
      </c>
      <c r="T2933" s="7">
        <v>0.3</v>
      </c>
      <c r="U2933" s="7">
        <v>-3.02604181069959</v>
      </c>
      <c r="V2933" s="10" t="str">
        <f t="shared" si="1"/>
        <v>2017-03</v>
      </c>
    </row>
    <row r="2934">
      <c r="A2934" s="7">
        <v>2933.0</v>
      </c>
      <c r="B2934" s="4" t="s">
        <v>6118</v>
      </c>
      <c r="C2934" s="8">
        <v>42807.0</v>
      </c>
      <c r="D2934" s="8">
        <v>42807.0</v>
      </c>
      <c r="E2934" s="4" t="s">
        <v>212</v>
      </c>
      <c r="F2934" s="4" t="s">
        <v>2921</v>
      </c>
      <c r="G2934" s="4" t="s">
        <v>2922</v>
      </c>
      <c r="H2934" s="4" t="s">
        <v>112</v>
      </c>
      <c r="I2934" s="4" t="s">
        <v>30</v>
      </c>
      <c r="J2934" s="4" t="s">
        <v>384</v>
      </c>
      <c r="K2934" s="4" t="s">
        <v>385</v>
      </c>
      <c r="L2934" s="7">
        <v>60610.0</v>
      </c>
      <c r="M2934" s="4" t="s">
        <v>59</v>
      </c>
      <c r="N2934" s="4" t="s">
        <v>3271</v>
      </c>
      <c r="O2934" s="4" t="s">
        <v>39</v>
      </c>
      <c r="P2934" s="4" t="s">
        <v>85</v>
      </c>
      <c r="Q2934" s="4" t="s">
        <v>3272</v>
      </c>
      <c r="R2934" s="9">
        <v>1132.62309794239</v>
      </c>
      <c r="S2934" s="7">
        <v>2.0</v>
      </c>
      <c r="T2934" s="7">
        <v>0.2</v>
      </c>
      <c r="U2934" s="7">
        <v>396.418084279835</v>
      </c>
      <c r="V2934" s="10" t="str">
        <f t="shared" si="1"/>
        <v>2017-03</v>
      </c>
    </row>
    <row r="2935">
      <c r="A2935" s="7">
        <v>2934.0</v>
      </c>
      <c r="B2935" s="4" t="s">
        <v>6118</v>
      </c>
      <c r="C2935" s="8">
        <v>42807.0</v>
      </c>
      <c r="D2935" s="8">
        <v>42807.0</v>
      </c>
      <c r="E2935" s="4" t="s">
        <v>212</v>
      </c>
      <c r="F2935" s="4" t="s">
        <v>2921</v>
      </c>
      <c r="G2935" s="4" t="s">
        <v>2922</v>
      </c>
      <c r="H2935" s="4" t="s">
        <v>112</v>
      </c>
      <c r="I2935" s="4" t="s">
        <v>30</v>
      </c>
      <c r="J2935" s="4" t="s">
        <v>384</v>
      </c>
      <c r="K2935" s="4" t="s">
        <v>385</v>
      </c>
      <c r="L2935" s="7">
        <v>60610.0</v>
      </c>
      <c r="M2935" s="4" t="s">
        <v>59</v>
      </c>
      <c r="N2935" s="4" t="s">
        <v>868</v>
      </c>
      <c r="O2935" s="4" t="s">
        <v>51</v>
      </c>
      <c r="P2935" s="4" t="s">
        <v>124</v>
      </c>
      <c r="Q2935" s="4" t="s">
        <v>869</v>
      </c>
      <c r="R2935" s="9">
        <v>18.3488</v>
      </c>
      <c r="S2935" s="7">
        <v>3.0</v>
      </c>
      <c r="T2935" s="7">
        <v>0.2</v>
      </c>
      <c r="U2935" s="7">
        <v>6.65144</v>
      </c>
      <c r="V2935" s="10" t="str">
        <f t="shared" si="1"/>
        <v>2017-03</v>
      </c>
    </row>
    <row r="2936">
      <c r="A2936" s="7">
        <v>2935.0</v>
      </c>
      <c r="B2936" s="4" t="s">
        <v>6118</v>
      </c>
      <c r="C2936" s="8">
        <v>42807.0</v>
      </c>
      <c r="D2936" s="8">
        <v>42807.0</v>
      </c>
      <c r="E2936" s="4" t="s">
        <v>212</v>
      </c>
      <c r="F2936" s="4" t="s">
        <v>2921</v>
      </c>
      <c r="G2936" s="4" t="s">
        <v>2922</v>
      </c>
      <c r="H2936" s="4" t="s">
        <v>112</v>
      </c>
      <c r="I2936" s="4" t="s">
        <v>30</v>
      </c>
      <c r="J2936" s="4" t="s">
        <v>384</v>
      </c>
      <c r="K2936" s="4" t="s">
        <v>385</v>
      </c>
      <c r="L2936" s="7">
        <v>60610.0</v>
      </c>
      <c r="M2936" s="4" t="s">
        <v>59</v>
      </c>
      <c r="N2936" s="4" t="s">
        <v>6121</v>
      </c>
      <c r="O2936" s="4" t="s">
        <v>39</v>
      </c>
      <c r="P2936" s="4" t="s">
        <v>40</v>
      </c>
      <c r="Q2936" s="4" t="s">
        <v>6122</v>
      </c>
      <c r="R2936" s="9">
        <v>40.5391440329218</v>
      </c>
      <c r="S2936" s="7">
        <v>1.0</v>
      </c>
      <c r="T2936" s="7">
        <v>0.2</v>
      </c>
      <c r="U2936" s="7">
        <v>-8.61456810699588</v>
      </c>
      <c r="V2936" s="10" t="str">
        <f t="shared" si="1"/>
        <v>2017-03</v>
      </c>
    </row>
    <row r="2937">
      <c r="A2937" s="7">
        <v>2936.0</v>
      </c>
      <c r="B2937" s="4" t="s">
        <v>6123</v>
      </c>
      <c r="C2937" s="8">
        <v>42807.0</v>
      </c>
      <c r="D2937" s="8">
        <v>42809.0</v>
      </c>
      <c r="E2937" s="4" t="s">
        <v>43</v>
      </c>
      <c r="F2937" s="4" t="s">
        <v>4345</v>
      </c>
      <c r="G2937" s="4" t="s">
        <v>4346</v>
      </c>
      <c r="H2937" s="4" t="s">
        <v>46</v>
      </c>
      <c r="I2937" s="4" t="s">
        <v>30</v>
      </c>
      <c r="J2937" s="4" t="s">
        <v>215</v>
      </c>
      <c r="K2937" s="4" t="s">
        <v>216</v>
      </c>
      <c r="L2937" s="7">
        <v>6824.0</v>
      </c>
      <c r="M2937" s="4" t="s">
        <v>33</v>
      </c>
      <c r="N2937" s="4" t="s">
        <v>1022</v>
      </c>
      <c r="O2937" s="4" t="s">
        <v>51</v>
      </c>
      <c r="P2937" s="4" t="s">
        <v>76</v>
      </c>
      <c r="Q2937" s="4" t="s">
        <v>1023</v>
      </c>
      <c r="R2937" s="9">
        <v>36.433316872428</v>
      </c>
      <c r="S2937" s="7">
        <v>2.0</v>
      </c>
      <c r="T2937" s="7">
        <v>0.0</v>
      </c>
      <c r="U2937" s="7">
        <v>18.216658436214</v>
      </c>
      <c r="V2937" s="10" t="str">
        <f t="shared" si="1"/>
        <v>2017-03</v>
      </c>
    </row>
    <row r="2938">
      <c r="A2938" s="7">
        <v>2937.0</v>
      </c>
      <c r="B2938" s="4" t="s">
        <v>6123</v>
      </c>
      <c r="C2938" s="8">
        <v>42807.0</v>
      </c>
      <c r="D2938" s="8">
        <v>42809.0</v>
      </c>
      <c r="E2938" s="4" t="s">
        <v>43</v>
      </c>
      <c r="F2938" s="4" t="s">
        <v>4345</v>
      </c>
      <c r="G2938" s="4" t="s">
        <v>4346</v>
      </c>
      <c r="H2938" s="4" t="s">
        <v>46</v>
      </c>
      <c r="I2938" s="4" t="s">
        <v>30</v>
      </c>
      <c r="J2938" s="4" t="s">
        <v>215</v>
      </c>
      <c r="K2938" s="4" t="s">
        <v>216</v>
      </c>
      <c r="L2938" s="7">
        <v>6824.0</v>
      </c>
      <c r="M2938" s="4" t="s">
        <v>33</v>
      </c>
      <c r="N2938" s="4" t="s">
        <v>4351</v>
      </c>
      <c r="O2938" s="4" t="s">
        <v>51</v>
      </c>
      <c r="P2938" s="4" t="s">
        <v>283</v>
      </c>
      <c r="Q2938" s="4" t="s">
        <v>4352</v>
      </c>
      <c r="R2938" s="9">
        <v>548.812230452675</v>
      </c>
      <c r="S2938" s="7">
        <v>2.0</v>
      </c>
      <c r="T2938" s="7">
        <v>0.0</v>
      </c>
      <c r="U2938" s="7">
        <v>142.691179917695</v>
      </c>
      <c r="V2938" s="10" t="str">
        <f t="shared" si="1"/>
        <v>2017-03</v>
      </c>
    </row>
    <row r="2939">
      <c r="A2939" s="7">
        <v>2938.0</v>
      </c>
      <c r="B2939" s="4" t="s">
        <v>6123</v>
      </c>
      <c r="C2939" s="8">
        <v>42807.0</v>
      </c>
      <c r="D2939" s="8">
        <v>42809.0</v>
      </c>
      <c r="E2939" s="4" t="s">
        <v>43</v>
      </c>
      <c r="F2939" s="4" t="s">
        <v>4345</v>
      </c>
      <c r="G2939" s="4" t="s">
        <v>4346</v>
      </c>
      <c r="H2939" s="4" t="s">
        <v>46</v>
      </c>
      <c r="I2939" s="4" t="s">
        <v>30</v>
      </c>
      <c r="J2939" s="4" t="s">
        <v>215</v>
      </c>
      <c r="K2939" s="4" t="s">
        <v>216</v>
      </c>
      <c r="L2939" s="7">
        <v>6824.0</v>
      </c>
      <c r="M2939" s="4" t="s">
        <v>33</v>
      </c>
      <c r="N2939" s="4" t="s">
        <v>5603</v>
      </c>
      <c r="O2939" s="4" t="s">
        <v>51</v>
      </c>
      <c r="P2939" s="4" t="s">
        <v>124</v>
      </c>
      <c r="Q2939" s="4" t="s">
        <v>5604</v>
      </c>
      <c r="R2939" s="9">
        <v>31.9971358024691</v>
      </c>
      <c r="S2939" s="7">
        <v>4.0</v>
      </c>
      <c r="T2939" s="7">
        <v>0.0</v>
      </c>
      <c r="U2939" s="7">
        <v>14.7186824691358</v>
      </c>
      <c r="V2939" s="10" t="str">
        <f t="shared" si="1"/>
        <v>2017-03</v>
      </c>
    </row>
    <row r="2940">
      <c r="A2940" s="7">
        <v>2939.0</v>
      </c>
      <c r="B2940" s="4" t="s">
        <v>6124</v>
      </c>
      <c r="C2940" s="8">
        <v>42807.0</v>
      </c>
      <c r="D2940" s="8">
        <v>42811.0</v>
      </c>
      <c r="E2940" s="4" t="s">
        <v>26</v>
      </c>
      <c r="F2940" s="4" t="s">
        <v>170</v>
      </c>
      <c r="G2940" s="4" t="s">
        <v>171</v>
      </c>
      <c r="H2940" s="4" t="s">
        <v>46</v>
      </c>
      <c r="I2940" s="4" t="s">
        <v>30</v>
      </c>
      <c r="J2940" s="4" t="s">
        <v>1095</v>
      </c>
      <c r="K2940" s="4" t="s">
        <v>32</v>
      </c>
      <c r="L2940" s="7">
        <v>21044.0</v>
      </c>
      <c r="M2940" s="4" t="s">
        <v>33</v>
      </c>
      <c r="N2940" s="4" t="s">
        <v>95</v>
      </c>
      <c r="O2940" s="4" t="s">
        <v>51</v>
      </c>
      <c r="P2940" s="4" t="s">
        <v>76</v>
      </c>
      <c r="Q2940" s="4" t="s">
        <v>96</v>
      </c>
      <c r="R2940" s="9">
        <v>205.645308641975</v>
      </c>
      <c r="S2940" s="7">
        <v>3.0</v>
      </c>
      <c r="T2940" s="7">
        <v>0.0</v>
      </c>
      <c r="U2940" s="7">
        <v>96.6532950617284</v>
      </c>
      <c r="V2940" s="10" t="str">
        <f t="shared" si="1"/>
        <v>2017-03</v>
      </c>
    </row>
    <row r="2941">
      <c r="A2941" s="7">
        <v>2940.0</v>
      </c>
      <c r="B2941" s="4" t="s">
        <v>6125</v>
      </c>
      <c r="C2941" s="8">
        <v>42807.0</v>
      </c>
      <c r="D2941" s="8">
        <v>42811.0</v>
      </c>
      <c r="E2941" s="4" t="s">
        <v>26</v>
      </c>
      <c r="F2941" s="4" t="s">
        <v>3283</v>
      </c>
      <c r="G2941" s="4" t="s">
        <v>3284</v>
      </c>
      <c r="H2941" s="4" t="s">
        <v>46</v>
      </c>
      <c r="I2941" s="4" t="s">
        <v>30</v>
      </c>
      <c r="J2941" s="4" t="s">
        <v>222</v>
      </c>
      <c r="K2941" s="4" t="s">
        <v>223</v>
      </c>
      <c r="L2941" s="7">
        <v>10011.0</v>
      </c>
      <c r="M2941" s="4" t="s">
        <v>33</v>
      </c>
      <c r="N2941" s="4" t="s">
        <v>6126</v>
      </c>
      <c r="O2941" s="4" t="s">
        <v>39</v>
      </c>
      <c r="P2941" s="4" t="s">
        <v>40</v>
      </c>
      <c r="Q2941" s="4" t="s">
        <v>6127</v>
      </c>
      <c r="R2941" s="9">
        <v>353.832633744856</v>
      </c>
      <c r="S2941" s="7">
        <v>2.0</v>
      </c>
      <c r="T2941" s="7">
        <v>0.0</v>
      </c>
      <c r="U2941" s="7">
        <v>88.458158436214</v>
      </c>
      <c r="V2941" s="10" t="str">
        <f t="shared" si="1"/>
        <v>2017-03</v>
      </c>
    </row>
    <row r="2942">
      <c r="A2942" s="7">
        <v>2941.0</v>
      </c>
      <c r="B2942" s="4" t="s">
        <v>6128</v>
      </c>
      <c r="C2942" s="8">
        <v>42807.0</v>
      </c>
      <c r="D2942" s="8">
        <v>42810.0</v>
      </c>
      <c r="E2942" s="4" t="s">
        <v>43</v>
      </c>
      <c r="F2942" s="4" t="s">
        <v>4193</v>
      </c>
      <c r="G2942" s="4" t="s">
        <v>4194</v>
      </c>
      <c r="H2942" s="4" t="s">
        <v>29</v>
      </c>
      <c r="I2942" s="4" t="s">
        <v>30</v>
      </c>
      <c r="J2942" s="4" t="s">
        <v>1721</v>
      </c>
      <c r="K2942" s="4" t="s">
        <v>385</v>
      </c>
      <c r="L2942" s="7">
        <v>60505.0</v>
      </c>
      <c r="M2942" s="4" t="s">
        <v>59</v>
      </c>
      <c r="N2942" s="4" t="s">
        <v>1654</v>
      </c>
      <c r="O2942" s="4" t="s">
        <v>39</v>
      </c>
      <c r="P2942" s="4" t="s">
        <v>40</v>
      </c>
      <c r="Q2942" s="4" t="s">
        <v>1655</v>
      </c>
      <c r="R2942" s="9">
        <v>9.42924444444445</v>
      </c>
      <c r="S2942" s="7">
        <v>1.0</v>
      </c>
      <c r="T2942" s="7">
        <v>0.2</v>
      </c>
      <c r="U2942" s="7">
        <v>3.06450444444444</v>
      </c>
      <c r="V2942" s="10" t="str">
        <f t="shared" si="1"/>
        <v>2017-03</v>
      </c>
    </row>
    <row r="2943">
      <c r="A2943" s="7">
        <v>2942.0</v>
      </c>
      <c r="B2943" s="4" t="s">
        <v>6129</v>
      </c>
      <c r="C2943" s="8">
        <v>42808.0</v>
      </c>
      <c r="D2943" s="8">
        <v>42811.0</v>
      </c>
      <c r="E2943" s="4" t="s">
        <v>98</v>
      </c>
      <c r="F2943" s="4" t="s">
        <v>6130</v>
      </c>
      <c r="G2943" s="4" t="s">
        <v>6131</v>
      </c>
      <c r="H2943" s="4" t="s">
        <v>29</v>
      </c>
      <c r="I2943" s="4" t="s">
        <v>30</v>
      </c>
      <c r="J2943" s="4" t="s">
        <v>384</v>
      </c>
      <c r="K2943" s="4" t="s">
        <v>385</v>
      </c>
      <c r="L2943" s="7">
        <v>60623.0</v>
      </c>
      <c r="M2943" s="4" t="s">
        <v>59</v>
      </c>
      <c r="N2943" s="4" t="s">
        <v>6132</v>
      </c>
      <c r="O2943" s="4" t="s">
        <v>39</v>
      </c>
      <c r="P2943" s="4" t="s">
        <v>40</v>
      </c>
      <c r="Q2943" s="4" t="s">
        <v>6133</v>
      </c>
      <c r="R2943" s="9">
        <v>58.5591308641975</v>
      </c>
      <c r="S2943" s="7">
        <v>2.0</v>
      </c>
      <c r="T2943" s="7">
        <v>0.2</v>
      </c>
      <c r="U2943" s="7">
        <v>5.85591308641975</v>
      </c>
      <c r="V2943" s="10" t="str">
        <f t="shared" si="1"/>
        <v>2017-03</v>
      </c>
    </row>
    <row r="2944">
      <c r="A2944" s="7">
        <v>2943.0</v>
      </c>
      <c r="B2944" s="4" t="s">
        <v>6134</v>
      </c>
      <c r="C2944" s="8">
        <v>42810.0</v>
      </c>
      <c r="D2944" s="8">
        <v>42812.0</v>
      </c>
      <c r="E2944" s="4" t="s">
        <v>98</v>
      </c>
      <c r="F2944" s="4" t="s">
        <v>1371</v>
      </c>
      <c r="G2944" s="4" t="s">
        <v>1372</v>
      </c>
      <c r="H2944" s="4" t="s">
        <v>112</v>
      </c>
      <c r="I2944" s="4" t="s">
        <v>30</v>
      </c>
      <c r="J2944" s="4" t="s">
        <v>163</v>
      </c>
      <c r="K2944" s="4" t="s">
        <v>164</v>
      </c>
      <c r="L2944" s="7">
        <v>98105.0</v>
      </c>
      <c r="M2944" s="4" t="s">
        <v>49</v>
      </c>
      <c r="N2944" s="4" t="s">
        <v>5561</v>
      </c>
      <c r="O2944" s="4" t="s">
        <v>51</v>
      </c>
      <c r="P2944" s="4" t="s">
        <v>124</v>
      </c>
      <c r="Q2944" s="4" t="s">
        <v>5562</v>
      </c>
      <c r="R2944" s="9">
        <v>6.48</v>
      </c>
      <c r="S2944" s="7">
        <v>1.0</v>
      </c>
      <c r="T2944" s="7">
        <v>0.0</v>
      </c>
      <c r="U2944" s="7">
        <v>3.1104</v>
      </c>
      <c r="V2944" s="10" t="str">
        <f t="shared" si="1"/>
        <v>2017-03</v>
      </c>
    </row>
    <row r="2945">
      <c r="A2945" s="7">
        <v>2944.0</v>
      </c>
      <c r="B2945" s="4" t="s">
        <v>6134</v>
      </c>
      <c r="C2945" s="8">
        <v>42810.0</v>
      </c>
      <c r="D2945" s="8">
        <v>42812.0</v>
      </c>
      <c r="E2945" s="4" t="s">
        <v>98</v>
      </c>
      <c r="F2945" s="4" t="s">
        <v>1371</v>
      </c>
      <c r="G2945" s="4" t="s">
        <v>1372</v>
      </c>
      <c r="H2945" s="4" t="s">
        <v>112</v>
      </c>
      <c r="I2945" s="4" t="s">
        <v>30</v>
      </c>
      <c r="J2945" s="4" t="s">
        <v>163</v>
      </c>
      <c r="K2945" s="4" t="s">
        <v>164</v>
      </c>
      <c r="L2945" s="7">
        <v>98105.0</v>
      </c>
      <c r="M2945" s="4" t="s">
        <v>49</v>
      </c>
      <c r="N2945" s="4" t="s">
        <v>479</v>
      </c>
      <c r="O2945" s="4" t="s">
        <v>51</v>
      </c>
      <c r="P2945" s="4" t="s">
        <v>52</v>
      </c>
      <c r="Q2945" s="4" t="s">
        <v>480</v>
      </c>
      <c r="R2945" s="9">
        <v>46.51</v>
      </c>
      <c r="S2945" s="7">
        <v>1.0</v>
      </c>
      <c r="T2945" s="7">
        <v>0.0</v>
      </c>
      <c r="U2945" s="7">
        <v>1.8604</v>
      </c>
      <c r="V2945" s="10" t="str">
        <f t="shared" si="1"/>
        <v>2017-03</v>
      </c>
    </row>
    <row r="2946">
      <c r="A2946" s="7">
        <v>2945.0</v>
      </c>
      <c r="B2946" s="4" t="s">
        <v>6134</v>
      </c>
      <c r="C2946" s="8">
        <v>42810.0</v>
      </c>
      <c r="D2946" s="8">
        <v>42812.0</v>
      </c>
      <c r="E2946" s="4" t="s">
        <v>98</v>
      </c>
      <c r="F2946" s="4" t="s">
        <v>1371</v>
      </c>
      <c r="G2946" s="4" t="s">
        <v>1372</v>
      </c>
      <c r="H2946" s="4" t="s">
        <v>112</v>
      </c>
      <c r="I2946" s="4" t="s">
        <v>30</v>
      </c>
      <c r="J2946" s="4" t="s">
        <v>163</v>
      </c>
      <c r="K2946" s="4" t="s">
        <v>164</v>
      </c>
      <c r="L2946" s="7">
        <v>98105.0</v>
      </c>
      <c r="M2946" s="4" t="s">
        <v>49</v>
      </c>
      <c r="N2946" s="4" t="s">
        <v>2235</v>
      </c>
      <c r="O2946" s="4" t="s">
        <v>39</v>
      </c>
      <c r="P2946" s="4" t="s">
        <v>40</v>
      </c>
      <c r="Q2946" s="4" t="s">
        <v>2236</v>
      </c>
      <c r="R2946" s="9">
        <v>659.976</v>
      </c>
      <c r="S2946" s="7">
        <v>3.0</v>
      </c>
      <c r="T2946" s="7">
        <v>0.2</v>
      </c>
      <c r="U2946" s="7">
        <v>49.4982</v>
      </c>
      <c r="V2946" s="10" t="str">
        <f t="shared" si="1"/>
        <v>2017-03</v>
      </c>
    </row>
    <row r="2947">
      <c r="A2947" s="7">
        <v>2946.0</v>
      </c>
      <c r="B2947" s="4" t="s">
        <v>6135</v>
      </c>
      <c r="C2947" s="8">
        <v>42810.0</v>
      </c>
      <c r="D2947" s="8">
        <v>42812.0</v>
      </c>
      <c r="E2947" s="4" t="s">
        <v>98</v>
      </c>
      <c r="F2947" s="4" t="s">
        <v>5157</v>
      </c>
      <c r="G2947" s="4" t="s">
        <v>5158</v>
      </c>
      <c r="H2947" s="4" t="s">
        <v>112</v>
      </c>
      <c r="I2947" s="4" t="s">
        <v>30</v>
      </c>
      <c r="J2947" s="4" t="s">
        <v>1391</v>
      </c>
      <c r="K2947" s="4" t="s">
        <v>157</v>
      </c>
      <c r="L2947" s="7">
        <v>44107.0</v>
      </c>
      <c r="M2947" s="4" t="s">
        <v>33</v>
      </c>
      <c r="N2947" s="4" t="s">
        <v>3874</v>
      </c>
      <c r="O2947" s="4" t="s">
        <v>39</v>
      </c>
      <c r="P2947" s="4" t="s">
        <v>40</v>
      </c>
      <c r="Q2947" s="4" t="s">
        <v>3875</v>
      </c>
      <c r="R2947" s="9">
        <v>526.095802469136</v>
      </c>
      <c r="S2947" s="7">
        <v>8.0</v>
      </c>
      <c r="T2947" s="7">
        <v>0.4</v>
      </c>
      <c r="U2947" s="7">
        <v>-96.4508971193416</v>
      </c>
      <c r="V2947" s="10" t="str">
        <f t="shared" si="1"/>
        <v>2017-03</v>
      </c>
    </row>
    <row r="2948">
      <c r="A2948" s="7">
        <v>2947.0</v>
      </c>
      <c r="B2948" s="4" t="s">
        <v>6136</v>
      </c>
      <c r="C2948" s="8">
        <v>42810.0</v>
      </c>
      <c r="D2948" s="8">
        <v>42810.0</v>
      </c>
      <c r="E2948" s="4" t="s">
        <v>212</v>
      </c>
      <c r="F2948" s="4" t="s">
        <v>1522</v>
      </c>
      <c r="G2948" s="4" t="s">
        <v>1523</v>
      </c>
      <c r="H2948" s="4" t="s">
        <v>46</v>
      </c>
      <c r="I2948" s="4" t="s">
        <v>30</v>
      </c>
      <c r="J2948" s="4" t="s">
        <v>188</v>
      </c>
      <c r="K2948" s="4" t="s">
        <v>157</v>
      </c>
      <c r="L2948" s="7">
        <v>43229.0</v>
      </c>
      <c r="M2948" s="4" t="s">
        <v>33</v>
      </c>
      <c r="N2948" s="4" t="s">
        <v>6137</v>
      </c>
      <c r="O2948" s="4" t="s">
        <v>39</v>
      </c>
      <c r="P2948" s="4" t="s">
        <v>40</v>
      </c>
      <c r="Q2948" s="4" t="s">
        <v>6138</v>
      </c>
      <c r="R2948" s="9">
        <v>52.4111604938272</v>
      </c>
      <c r="S2948" s="7">
        <v>2.0</v>
      </c>
      <c r="T2948" s="7">
        <v>0.4</v>
      </c>
      <c r="U2948" s="7">
        <v>-8.73519341563786</v>
      </c>
      <c r="V2948" s="10" t="str">
        <f t="shared" si="1"/>
        <v>2017-03</v>
      </c>
    </row>
    <row r="2949">
      <c r="A2949" s="7">
        <v>2948.0</v>
      </c>
      <c r="B2949" s="4" t="s">
        <v>6136</v>
      </c>
      <c r="C2949" s="8">
        <v>42810.0</v>
      </c>
      <c r="D2949" s="8">
        <v>42810.0</v>
      </c>
      <c r="E2949" s="4" t="s">
        <v>212</v>
      </c>
      <c r="F2949" s="4" t="s">
        <v>1522</v>
      </c>
      <c r="G2949" s="4" t="s">
        <v>1523</v>
      </c>
      <c r="H2949" s="4" t="s">
        <v>46</v>
      </c>
      <c r="I2949" s="4" t="s">
        <v>30</v>
      </c>
      <c r="J2949" s="4" t="s">
        <v>188</v>
      </c>
      <c r="K2949" s="4" t="s">
        <v>157</v>
      </c>
      <c r="L2949" s="7">
        <v>43229.0</v>
      </c>
      <c r="M2949" s="4" t="s">
        <v>33</v>
      </c>
      <c r="N2949" s="4" t="s">
        <v>4186</v>
      </c>
      <c r="O2949" s="4" t="s">
        <v>35</v>
      </c>
      <c r="P2949" s="4" t="s">
        <v>121</v>
      </c>
      <c r="Q2949" s="4" t="s">
        <v>4187</v>
      </c>
      <c r="R2949" s="9">
        <v>60.5463703703704</v>
      </c>
      <c r="S2949" s="7">
        <v>6.0</v>
      </c>
      <c r="T2949" s="7">
        <v>0.2</v>
      </c>
      <c r="U2949" s="7">
        <v>9.08195555555556</v>
      </c>
      <c r="V2949" s="10" t="str">
        <f t="shared" si="1"/>
        <v>2017-03</v>
      </c>
    </row>
    <row r="2950">
      <c r="A2950" s="7">
        <v>2949.0</v>
      </c>
      <c r="B2950" s="4" t="s">
        <v>6136</v>
      </c>
      <c r="C2950" s="8">
        <v>42810.0</v>
      </c>
      <c r="D2950" s="8">
        <v>42810.0</v>
      </c>
      <c r="E2950" s="4" t="s">
        <v>212</v>
      </c>
      <c r="F2950" s="4" t="s">
        <v>1522</v>
      </c>
      <c r="G2950" s="4" t="s">
        <v>1523</v>
      </c>
      <c r="H2950" s="4" t="s">
        <v>46</v>
      </c>
      <c r="I2950" s="4" t="s">
        <v>30</v>
      </c>
      <c r="J2950" s="4" t="s">
        <v>188</v>
      </c>
      <c r="K2950" s="4" t="s">
        <v>157</v>
      </c>
      <c r="L2950" s="7">
        <v>43229.0</v>
      </c>
      <c r="M2950" s="4" t="s">
        <v>33</v>
      </c>
      <c r="N2950" s="4" t="s">
        <v>3989</v>
      </c>
      <c r="O2950" s="4" t="s">
        <v>51</v>
      </c>
      <c r="P2950" s="4" t="s">
        <v>76</v>
      </c>
      <c r="Q2950" s="4" t="s">
        <v>4147</v>
      </c>
      <c r="R2950" s="9">
        <v>6.1332962962963</v>
      </c>
      <c r="S2950" s="7">
        <v>3.0</v>
      </c>
      <c r="T2950" s="7">
        <v>0.7</v>
      </c>
      <c r="U2950" s="7">
        <v>-4.08886419753087</v>
      </c>
      <c r="V2950" s="10" t="str">
        <f t="shared" si="1"/>
        <v>2017-03</v>
      </c>
    </row>
    <row r="2951">
      <c r="A2951" s="7">
        <v>2950.0</v>
      </c>
      <c r="B2951" s="4" t="s">
        <v>6136</v>
      </c>
      <c r="C2951" s="8">
        <v>42810.0</v>
      </c>
      <c r="D2951" s="8">
        <v>42810.0</v>
      </c>
      <c r="E2951" s="4" t="s">
        <v>212</v>
      </c>
      <c r="F2951" s="4" t="s">
        <v>1522</v>
      </c>
      <c r="G2951" s="4" t="s">
        <v>1523</v>
      </c>
      <c r="H2951" s="4" t="s">
        <v>46</v>
      </c>
      <c r="I2951" s="4" t="s">
        <v>30</v>
      </c>
      <c r="J2951" s="4" t="s">
        <v>188</v>
      </c>
      <c r="K2951" s="4" t="s">
        <v>157</v>
      </c>
      <c r="L2951" s="7">
        <v>43229.0</v>
      </c>
      <c r="M2951" s="4" t="s">
        <v>33</v>
      </c>
      <c r="N2951" s="4" t="s">
        <v>3633</v>
      </c>
      <c r="O2951" s="4" t="s">
        <v>39</v>
      </c>
      <c r="P2951" s="4" t="s">
        <v>61</v>
      </c>
      <c r="Q2951" s="4" t="s">
        <v>3634</v>
      </c>
      <c r="R2951" s="9">
        <v>188.952296296296</v>
      </c>
      <c r="S2951" s="7">
        <v>2.0</v>
      </c>
      <c r="T2951" s="7">
        <v>0.2</v>
      </c>
      <c r="U2951" s="7">
        <v>51.9618814814815</v>
      </c>
      <c r="V2951" s="10" t="str">
        <f t="shared" si="1"/>
        <v>2017-03</v>
      </c>
    </row>
    <row r="2952">
      <c r="A2952" s="7">
        <v>2951.0</v>
      </c>
      <c r="B2952" s="4" t="s">
        <v>6136</v>
      </c>
      <c r="C2952" s="8">
        <v>42810.0</v>
      </c>
      <c r="D2952" s="8">
        <v>42810.0</v>
      </c>
      <c r="E2952" s="4" t="s">
        <v>212</v>
      </c>
      <c r="F2952" s="4" t="s">
        <v>1522</v>
      </c>
      <c r="G2952" s="4" t="s">
        <v>1523</v>
      </c>
      <c r="H2952" s="4" t="s">
        <v>46</v>
      </c>
      <c r="I2952" s="4" t="s">
        <v>30</v>
      </c>
      <c r="J2952" s="4" t="s">
        <v>188</v>
      </c>
      <c r="K2952" s="4" t="s">
        <v>157</v>
      </c>
      <c r="L2952" s="7">
        <v>43229.0</v>
      </c>
      <c r="M2952" s="4" t="s">
        <v>33</v>
      </c>
      <c r="N2952" s="4" t="s">
        <v>368</v>
      </c>
      <c r="O2952" s="4" t="s">
        <v>51</v>
      </c>
      <c r="P2952" s="4" t="s">
        <v>52</v>
      </c>
      <c r="Q2952" s="4" t="s">
        <v>369</v>
      </c>
      <c r="R2952" s="9">
        <v>64.0423374485597</v>
      </c>
      <c r="S2952" s="7">
        <v>2.0</v>
      </c>
      <c r="T2952" s="7">
        <v>0.2</v>
      </c>
      <c r="U2952" s="7">
        <v>4.00264609053498</v>
      </c>
      <c r="V2952" s="10" t="str">
        <f t="shared" si="1"/>
        <v>2017-03</v>
      </c>
    </row>
    <row r="2953">
      <c r="A2953" s="7">
        <v>2952.0</v>
      </c>
      <c r="B2953" s="4" t="s">
        <v>6139</v>
      </c>
      <c r="C2953" s="8">
        <v>42810.0</v>
      </c>
      <c r="D2953" s="8">
        <v>42815.0</v>
      </c>
      <c r="E2953" s="4" t="s">
        <v>26</v>
      </c>
      <c r="F2953" s="4" t="s">
        <v>1819</v>
      </c>
      <c r="G2953" s="4" t="s">
        <v>1820</v>
      </c>
      <c r="H2953" s="4" t="s">
        <v>29</v>
      </c>
      <c r="I2953" s="4" t="s">
        <v>30</v>
      </c>
      <c r="J2953" s="4" t="s">
        <v>47</v>
      </c>
      <c r="K2953" s="4" t="s">
        <v>48</v>
      </c>
      <c r="L2953" s="7">
        <v>90032.0</v>
      </c>
      <c r="M2953" s="4" t="s">
        <v>49</v>
      </c>
      <c r="N2953" s="4" t="s">
        <v>4729</v>
      </c>
      <c r="O2953" s="4" t="s">
        <v>51</v>
      </c>
      <c r="P2953" s="4" t="s">
        <v>52</v>
      </c>
      <c r="Q2953" s="4" t="s">
        <v>4730</v>
      </c>
      <c r="R2953" s="9">
        <v>310.12</v>
      </c>
      <c r="S2953" s="7">
        <v>2.0</v>
      </c>
      <c r="T2953" s="7">
        <v>0.0</v>
      </c>
      <c r="U2953" s="7">
        <v>80.6312</v>
      </c>
      <c r="V2953" s="10" t="str">
        <f t="shared" si="1"/>
        <v>2017-03</v>
      </c>
    </row>
    <row r="2954">
      <c r="A2954" s="7">
        <v>2953.0</v>
      </c>
      <c r="B2954" s="4" t="s">
        <v>6139</v>
      </c>
      <c r="C2954" s="8">
        <v>42810.0</v>
      </c>
      <c r="D2954" s="8">
        <v>42815.0</v>
      </c>
      <c r="E2954" s="4" t="s">
        <v>26</v>
      </c>
      <c r="F2954" s="4" t="s">
        <v>1819</v>
      </c>
      <c r="G2954" s="4" t="s">
        <v>1820</v>
      </c>
      <c r="H2954" s="4" t="s">
        <v>29</v>
      </c>
      <c r="I2954" s="4" t="s">
        <v>30</v>
      </c>
      <c r="J2954" s="4" t="s">
        <v>47</v>
      </c>
      <c r="K2954" s="4" t="s">
        <v>48</v>
      </c>
      <c r="L2954" s="7">
        <v>90032.0</v>
      </c>
      <c r="M2954" s="4" t="s">
        <v>49</v>
      </c>
      <c r="N2954" s="4" t="s">
        <v>139</v>
      </c>
      <c r="O2954" s="4" t="s">
        <v>51</v>
      </c>
      <c r="P2954" s="4" t="s">
        <v>76</v>
      </c>
      <c r="Q2954" s="4" t="s">
        <v>140</v>
      </c>
      <c r="R2954" s="9">
        <v>70.464</v>
      </c>
      <c r="S2954" s="7">
        <v>6.0</v>
      </c>
      <c r="T2954" s="7">
        <v>0.2</v>
      </c>
      <c r="U2954" s="7">
        <v>22.9008</v>
      </c>
      <c r="V2954" s="10" t="str">
        <f t="shared" si="1"/>
        <v>2017-03</v>
      </c>
    </row>
    <row r="2955">
      <c r="A2955" s="7">
        <v>2954.0</v>
      </c>
      <c r="B2955" s="4" t="s">
        <v>6139</v>
      </c>
      <c r="C2955" s="8">
        <v>42810.0</v>
      </c>
      <c r="D2955" s="8">
        <v>42815.0</v>
      </c>
      <c r="E2955" s="4" t="s">
        <v>26</v>
      </c>
      <c r="F2955" s="4" t="s">
        <v>1819</v>
      </c>
      <c r="G2955" s="4" t="s">
        <v>1820</v>
      </c>
      <c r="H2955" s="4" t="s">
        <v>29</v>
      </c>
      <c r="I2955" s="4" t="s">
        <v>30</v>
      </c>
      <c r="J2955" s="4" t="s">
        <v>47</v>
      </c>
      <c r="K2955" s="4" t="s">
        <v>48</v>
      </c>
      <c r="L2955" s="7">
        <v>90032.0</v>
      </c>
      <c r="M2955" s="4" t="s">
        <v>49</v>
      </c>
      <c r="N2955" s="4" t="s">
        <v>875</v>
      </c>
      <c r="O2955" s="4" t="s">
        <v>51</v>
      </c>
      <c r="P2955" s="4" t="s">
        <v>76</v>
      </c>
      <c r="Q2955" s="4" t="s">
        <v>876</v>
      </c>
      <c r="R2955" s="9">
        <v>19.68</v>
      </c>
      <c r="S2955" s="7">
        <v>5.0</v>
      </c>
      <c r="T2955" s="7">
        <v>0.2</v>
      </c>
      <c r="U2955" s="7">
        <v>6.888</v>
      </c>
      <c r="V2955" s="10" t="str">
        <f t="shared" si="1"/>
        <v>2017-03</v>
      </c>
    </row>
    <row r="2956">
      <c r="A2956" s="7">
        <v>2955.0</v>
      </c>
      <c r="B2956" s="4" t="s">
        <v>6139</v>
      </c>
      <c r="C2956" s="8">
        <v>42810.0</v>
      </c>
      <c r="D2956" s="8">
        <v>42815.0</v>
      </c>
      <c r="E2956" s="4" t="s">
        <v>26</v>
      </c>
      <c r="F2956" s="4" t="s">
        <v>1819</v>
      </c>
      <c r="G2956" s="4" t="s">
        <v>1820</v>
      </c>
      <c r="H2956" s="4" t="s">
        <v>29</v>
      </c>
      <c r="I2956" s="4" t="s">
        <v>30</v>
      </c>
      <c r="J2956" s="4" t="s">
        <v>47</v>
      </c>
      <c r="K2956" s="4" t="s">
        <v>48</v>
      </c>
      <c r="L2956" s="7">
        <v>90032.0</v>
      </c>
      <c r="M2956" s="4" t="s">
        <v>49</v>
      </c>
      <c r="N2956" s="4" t="s">
        <v>6140</v>
      </c>
      <c r="O2956" s="4" t="s">
        <v>51</v>
      </c>
      <c r="P2956" s="4" t="s">
        <v>283</v>
      </c>
      <c r="Q2956" s="4" t="s">
        <v>6141</v>
      </c>
      <c r="R2956" s="9">
        <v>140.67</v>
      </c>
      <c r="S2956" s="7">
        <v>3.0</v>
      </c>
      <c r="T2956" s="7">
        <v>0.0</v>
      </c>
      <c r="U2956" s="7">
        <v>54.8613</v>
      </c>
      <c r="V2956" s="10" t="str">
        <f t="shared" si="1"/>
        <v>2017-03</v>
      </c>
    </row>
    <row r="2957">
      <c r="A2957" s="7">
        <v>2956.0</v>
      </c>
      <c r="B2957" s="4" t="s">
        <v>6142</v>
      </c>
      <c r="C2957" s="8">
        <v>42811.0</v>
      </c>
      <c r="D2957" s="8">
        <v>42815.0</v>
      </c>
      <c r="E2957" s="4" t="s">
        <v>98</v>
      </c>
      <c r="F2957" s="4" t="s">
        <v>1975</v>
      </c>
      <c r="G2957" s="4" t="s">
        <v>1976</v>
      </c>
      <c r="H2957" s="4" t="s">
        <v>46</v>
      </c>
      <c r="I2957" s="4" t="s">
        <v>30</v>
      </c>
      <c r="J2957" s="4" t="s">
        <v>531</v>
      </c>
      <c r="K2957" s="4" t="s">
        <v>48</v>
      </c>
      <c r="L2957" s="7">
        <v>93534.0</v>
      </c>
      <c r="M2957" s="4" t="s">
        <v>49</v>
      </c>
      <c r="N2957" s="4" t="s">
        <v>363</v>
      </c>
      <c r="O2957" s="4" t="s">
        <v>51</v>
      </c>
      <c r="P2957" s="4" t="s">
        <v>76</v>
      </c>
      <c r="Q2957" s="4" t="s">
        <v>364</v>
      </c>
      <c r="R2957" s="9">
        <v>17.456</v>
      </c>
      <c r="S2957" s="7">
        <v>2.0</v>
      </c>
      <c r="T2957" s="7">
        <v>0.2</v>
      </c>
      <c r="U2957" s="7">
        <v>5.8914</v>
      </c>
      <c r="V2957" s="10" t="str">
        <f t="shared" si="1"/>
        <v>2017-03</v>
      </c>
    </row>
    <row r="2958">
      <c r="A2958" s="7">
        <v>2957.0</v>
      </c>
      <c r="B2958" s="4" t="s">
        <v>6143</v>
      </c>
      <c r="C2958" s="8">
        <v>42811.0</v>
      </c>
      <c r="D2958" s="8">
        <v>42816.0</v>
      </c>
      <c r="E2958" s="4" t="s">
        <v>98</v>
      </c>
      <c r="F2958" s="4" t="s">
        <v>6144</v>
      </c>
      <c r="G2958" s="4" t="s">
        <v>6145</v>
      </c>
      <c r="H2958" s="4" t="s">
        <v>46</v>
      </c>
      <c r="I2958" s="4" t="s">
        <v>30</v>
      </c>
      <c r="J2958" s="4" t="s">
        <v>222</v>
      </c>
      <c r="K2958" s="4" t="s">
        <v>223</v>
      </c>
      <c r="L2958" s="7">
        <v>10011.0</v>
      </c>
      <c r="M2958" s="4" t="s">
        <v>33</v>
      </c>
      <c r="N2958" s="4" t="s">
        <v>1887</v>
      </c>
      <c r="O2958" s="4" t="s">
        <v>51</v>
      </c>
      <c r="P2958" s="4" t="s">
        <v>297</v>
      </c>
      <c r="Q2958" s="4" t="s">
        <v>1888</v>
      </c>
      <c r="R2958" s="9">
        <v>22.1527777777778</v>
      </c>
      <c r="S2958" s="7">
        <v>5.0</v>
      </c>
      <c r="T2958" s="7">
        <v>0.0</v>
      </c>
      <c r="U2958" s="7">
        <v>10.6333333333333</v>
      </c>
      <c r="V2958" s="10" t="str">
        <f t="shared" si="1"/>
        <v>2017-03</v>
      </c>
    </row>
    <row r="2959">
      <c r="A2959" s="7">
        <v>2958.0</v>
      </c>
      <c r="B2959" s="4" t="s">
        <v>6143</v>
      </c>
      <c r="C2959" s="8">
        <v>42811.0</v>
      </c>
      <c r="D2959" s="8">
        <v>42816.0</v>
      </c>
      <c r="E2959" s="4" t="s">
        <v>98</v>
      </c>
      <c r="F2959" s="4" t="s">
        <v>6144</v>
      </c>
      <c r="G2959" s="4" t="s">
        <v>6145</v>
      </c>
      <c r="H2959" s="4" t="s">
        <v>46</v>
      </c>
      <c r="I2959" s="4" t="s">
        <v>30</v>
      </c>
      <c r="J2959" s="4" t="s">
        <v>222</v>
      </c>
      <c r="K2959" s="4" t="s">
        <v>223</v>
      </c>
      <c r="L2959" s="7">
        <v>10011.0</v>
      </c>
      <c r="M2959" s="4" t="s">
        <v>33</v>
      </c>
      <c r="N2959" s="4" t="s">
        <v>3041</v>
      </c>
      <c r="O2959" s="4" t="s">
        <v>39</v>
      </c>
      <c r="P2959" s="4" t="s">
        <v>40</v>
      </c>
      <c r="Q2959" s="4" t="s">
        <v>3042</v>
      </c>
      <c r="R2959" s="9">
        <v>141.423333333333</v>
      </c>
      <c r="S2959" s="7">
        <v>6.0</v>
      </c>
      <c r="T2959" s="7">
        <v>0.0</v>
      </c>
      <c r="U2959" s="7">
        <v>36.7700666666667</v>
      </c>
      <c r="V2959" s="10" t="str">
        <f t="shared" si="1"/>
        <v>2017-03</v>
      </c>
    </row>
    <row r="2960">
      <c r="A2960" s="7">
        <v>2959.0</v>
      </c>
      <c r="B2960" s="4" t="s">
        <v>6143</v>
      </c>
      <c r="C2960" s="8">
        <v>42811.0</v>
      </c>
      <c r="D2960" s="8">
        <v>42816.0</v>
      </c>
      <c r="E2960" s="4" t="s">
        <v>98</v>
      </c>
      <c r="F2960" s="4" t="s">
        <v>6144</v>
      </c>
      <c r="G2960" s="4" t="s">
        <v>6145</v>
      </c>
      <c r="H2960" s="4" t="s">
        <v>46</v>
      </c>
      <c r="I2960" s="4" t="s">
        <v>30</v>
      </c>
      <c r="J2960" s="4" t="s">
        <v>222</v>
      </c>
      <c r="K2960" s="4" t="s">
        <v>223</v>
      </c>
      <c r="L2960" s="7">
        <v>10011.0</v>
      </c>
      <c r="M2960" s="4" t="s">
        <v>33</v>
      </c>
      <c r="N2960" s="4" t="s">
        <v>5142</v>
      </c>
      <c r="O2960" s="4" t="s">
        <v>51</v>
      </c>
      <c r="P2960" s="4" t="s">
        <v>76</v>
      </c>
      <c r="Q2960" s="4" t="s">
        <v>5143</v>
      </c>
      <c r="R2960" s="9">
        <v>10.8034666666667</v>
      </c>
      <c r="S2960" s="7">
        <v>3.0</v>
      </c>
      <c r="T2960" s="7">
        <v>0.2</v>
      </c>
      <c r="U2960" s="7">
        <v>3.64617</v>
      </c>
      <c r="V2960" s="10" t="str">
        <f t="shared" si="1"/>
        <v>2017-03</v>
      </c>
    </row>
    <row r="2961">
      <c r="A2961" s="7">
        <v>2960.0</v>
      </c>
      <c r="B2961" s="4" t="s">
        <v>6143</v>
      </c>
      <c r="C2961" s="8">
        <v>42811.0</v>
      </c>
      <c r="D2961" s="8">
        <v>42816.0</v>
      </c>
      <c r="E2961" s="4" t="s">
        <v>98</v>
      </c>
      <c r="F2961" s="4" t="s">
        <v>6144</v>
      </c>
      <c r="G2961" s="4" t="s">
        <v>6145</v>
      </c>
      <c r="H2961" s="4" t="s">
        <v>46</v>
      </c>
      <c r="I2961" s="4" t="s">
        <v>30</v>
      </c>
      <c r="J2961" s="4" t="s">
        <v>222</v>
      </c>
      <c r="K2961" s="4" t="s">
        <v>223</v>
      </c>
      <c r="L2961" s="7">
        <v>10011.0</v>
      </c>
      <c r="M2961" s="4" t="s">
        <v>33</v>
      </c>
      <c r="N2961" s="4" t="s">
        <v>2218</v>
      </c>
      <c r="O2961" s="4" t="s">
        <v>39</v>
      </c>
      <c r="P2961" s="4" t="s">
        <v>61</v>
      </c>
      <c r="Q2961" s="4" t="s">
        <v>2219</v>
      </c>
      <c r="R2961" s="9">
        <v>67.4153333333333</v>
      </c>
      <c r="S2961" s="7">
        <v>3.0</v>
      </c>
      <c r="T2961" s="7">
        <v>0.0</v>
      </c>
      <c r="U2961" s="7">
        <v>21.5729066666667</v>
      </c>
      <c r="V2961" s="10" t="str">
        <f t="shared" si="1"/>
        <v>2017-03</v>
      </c>
    </row>
    <row r="2962">
      <c r="A2962" s="7">
        <v>2961.0</v>
      </c>
      <c r="B2962" s="4" t="s">
        <v>6143</v>
      </c>
      <c r="C2962" s="8">
        <v>42811.0</v>
      </c>
      <c r="D2962" s="8">
        <v>42816.0</v>
      </c>
      <c r="E2962" s="4" t="s">
        <v>98</v>
      </c>
      <c r="F2962" s="4" t="s">
        <v>6144</v>
      </c>
      <c r="G2962" s="4" t="s">
        <v>6145</v>
      </c>
      <c r="H2962" s="4" t="s">
        <v>46</v>
      </c>
      <c r="I2962" s="4" t="s">
        <v>30</v>
      </c>
      <c r="J2962" s="4" t="s">
        <v>222</v>
      </c>
      <c r="K2962" s="4" t="s">
        <v>223</v>
      </c>
      <c r="L2962" s="7">
        <v>10011.0</v>
      </c>
      <c r="M2962" s="4" t="s">
        <v>33</v>
      </c>
      <c r="N2962" s="4" t="s">
        <v>926</v>
      </c>
      <c r="O2962" s="4" t="s">
        <v>39</v>
      </c>
      <c r="P2962" s="4" t="s">
        <v>61</v>
      </c>
      <c r="Q2962" s="4" t="s">
        <v>927</v>
      </c>
      <c r="R2962" s="9">
        <v>84.5940740740741</v>
      </c>
      <c r="S2962" s="7">
        <v>8.0</v>
      </c>
      <c r="T2962" s="7">
        <v>0.0</v>
      </c>
      <c r="U2962" s="7">
        <v>16.0728740740741</v>
      </c>
      <c r="V2962" s="10" t="str">
        <f t="shared" si="1"/>
        <v>2017-03</v>
      </c>
    </row>
    <row r="2963">
      <c r="A2963" s="7">
        <v>2962.0</v>
      </c>
      <c r="B2963" s="4" t="s">
        <v>6143</v>
      </c>
      <c r="C2963" s="8">
        <v>42811.0</v>
      </c>
      <c r="D2963" s="8">
        <v>42816.0</v>
      </c>
      <c r="E2963" s="4" t="s">
        <v>98</v>
      </c>
      <c r="F2963" s="4" t="s">
        <v>6144</v>
      </c>
      <c r="G2963" s="4" t="s">
        <v>6145</v>
      </c>
      <c r="H2963" s="4" t="s">
        <v>46</v>
      </c>
      <c r="I2963" s="4" t="s">
        <v>30</v>
      </c>
      <c r="J2963" s="4" t="s">
        <v>222</v>
      </c>
      <c r="K2963" s="4" t="s">
        <v>223</v>
      </c>
      <c r="L2963" s="7">
        <v>10011.0</v>
      </c>
      <c r="M2963" s="4" t="s">
        <v>33</v>
      </c>
      <c r="N2963" s="4" t="s">
        <v>6146</v>
      </c>
      <c r="O2963" s="4" t="s">
        <v>51</v>
      </c>
      <c r="P2963" s="4" t="s">
        <v>52</v>
      </c>
      <c r="Q2963" s="4" t="s">
        <v>6147</v>
      </c>
      <c r="R2963" s="9">
        <v>126.93837037037</v>
      </c>
      <c r="S2963" s="7">
        <v>8.0</v>
      </c>
      <c r="T2963" s="7">
        <v>0.0</v>
      </c>
      <c r="U2963" s="7">
        <v>33.0039762962963</v>
      </c>
      <c r="V2963" s="10" t="str">
        <f t="shared" si="1"/>
        <v>2017-03</v>
      </c>
    </row>
    <row r="2964">
      <c r="A2964" s="7">
        <v>2963.0</v>
      </c>
      <c r="B2964" s="4" t="s">
        <v>6143</v>
      </c>
      <c r="C2964" s="8">
        <v>42811.0</v>
      </c>
      <c r="D2964" s="8">
        <v>42816.0</v>
      </c>
      <c r="E2964" s="4" t="s">
        <v>98</v>
      </c>
      <c r="F2964" s="4" t="s">
        <v>6144</v>
      </c>
      <c r="G2964" s="4" t="s">
        <v>6145</v>
      </c>
      <c r="H2964" s="4" t="s">
        <v>46</v>
      </c>
      <c r="I2964" s="4" t="s">
        <v>30</v>
      </c>
      <c r="J2964" s="4" t="s">
        <v>222</v>
      </c>
      <c r="K2964" s="4" t="s">
        <v>223</v>
      </c>
      <c r="L2964" s="7">
        <v>10011.0</v>
      </c>
      <c r="M2964" s="4" t="s">
        <v>33</v>
      </c>
      <c r="N2964" s="4" t="s">
        <v>2569</v>
      </c>
      <c r="O2964" s="4" t="s">
        <v>51</v>
      </c>
      <c r="P2964" s="4" t="s">
        <v>297</v>
      </c>
      <c r="Q2964" s="4" t="s">
        <v>2570</v>
      </c>
      <c r="R2964" s="9">
        <v>8.63662962962963</v>
      </c>
      <c r="S2964" s="7">
        <v>1.0</v>
      </c>
      <c r="T2964" s="7">
        <v>0.0</v>
      </c>
      <c r="U2964" s="7">
        <v>4.05921592592593</v>
      </c>
      <c r="V2964" s="10" t="str">
        <f t="shared" si="1"/>
        <v>2017-03</v>
      </c>
    </row>
    <row r="2965">
      <c r="A2965" s="7">
        <v>2964.0</v>
      </c>
      <c r="B2965" s="4" t="s">
        <v>6143</v>
      </c>
      <c r="C2965" s="8">
        <v>42811.0</v>
      </c>
      <c r="D2965" s="8">
        <v>42816.0</v>
      </c>
      <c r="E2965" s="4" t="s">
        <v>98</v>
      </c>
      <c r="F2965" s="4" t="s">
        <v>6144</v>
      </c>
      <c r="G2965" s="4" t="s">
        <v>6145</v>
      </c>
      <c r="H2965" s="4" t="s">
        <v>46</v>
      </c>
      <c r="I2965" s="4" t="s">
        <v>30</v>
      </c>
      <c r="J2965" s="4" t="s">
        <v>222</v>
      </c>
      <c r="K2965" s="4" t="s">
        <v>223</v>
      </c>
      <c r="L2965" s="7">
        <v>10011.0</v>
      </c>
      <c r="M2965" s="4" t="s">
        <v>33</v>
      </c>
      <c r="N2965" s="4" t="s">
        <v>6148</v>
      </c>
      <c r="O2965" s="4" t="s">
        <v>51</v>
      </c>
      <c r="P2965" s="4" t="s">
        <v>93</v>
      </c>
      <c r="Q2965" s="4" t="s">
        <v>6149</v>
      </c>
      <c r="R2965" s="9">
        <v>69.8255555555556</v>
      </c>
      <c r="S2965" s="7">
        <v>6.0</v>
      </c>
      <c r="T2965" s="7">
        <v>0.0</v>
      </c>
      <c r="U2965" s="7">
        <v>26.5337111111111</v>
      </c>
      <c r="V2965" s="10" t="str">
        <f t="shared" si="1"/>
        <v>2017-03</v>
      </c>
    </row>
    <row r="2966">
      <c r="A2966" s="7">
        <v>2965.0</v>
      </c>
      <c r="B2966" s="4" t="s">
        <v>6143</v>
      </c>
      <c r="C2966" s="8">
        <v>42811.0</v>
      </c>
      <c r="D2966" s="8">
        <v>42816.0</v>
      </c>
      <c r="E2966" s="4" t="s">
        <v>98</v>
      </c>
      <c r="F2966" s="4" t="s">
        <v>6144</v>
      </c>
      <c r="G2966" s="4" t="s">
        <v>6145</v>
      </c>
      <c r="H2966" s="4" t="s">
        <v>46</v>
      </c>
      <c r="I2966" s="4" t="s">
        <v>30</v>
      </c>
      <c r="J2966" s="4" t="s">
        <v>222</v>
      </c>
      <c r="K2966" s="4" t="s">
        <v>223</v>
      </c>
      <c r="L2966" s="7">
        <v>10011.0</v>
      </c>
      <c r="M2966" s="4" t="s">
        <v>33</v>
      </c>
      <c r="N2966" s="4" t="s">
        <v>1356</v>
      </c>
      <c r="O2966" s="4" t="s">
        <v>51</v>
      </c>
      <c r="P2966" s="4" t="s">
        <v>52</v>
      </c>
      <c r="Q2966" s="4" t="s">
        <v>1357</v>
      </c>
      <c r="R2966" s="9">
        <v>54.9743333333333</v>
      </c>
      <c r="S2966" s="7">
        <v>3.0</v>
      </c>
      <c r="T2966" s="7">
        <v>0.0</v>
      </c>
      <c r="U2966" s="7">
        <v>14.2933266666667</v>
      </c>
      <c r="V2966" s="10" t="str">
        <f t="shared" si="1"/>
        <v>2017-03</v>
      </c>
    </row>
    <row r="2967">
      <c r="A2967" s="7">
        <v>2966.0</v>
      </c>
      <c r="B2967" s="4" t="s">
        <v>6150</v>
      </c>
      <c r="C2967" s="8">
        <v>42811.0</v>
      </c>
      <c r="D2967" s="8">
        <v>42815.0</v>
      </c>
      <c r="E2967" s="4" t="s">
        <v>26</v>
      </c>
      <c r="F2967" s="4" t="s">
        <v>2596</v>
      </c>
      <c r="G2967" s="4" t="s">
        <v>2597</v>
      </c>
      <c r="H2967" s="4" t="s">
        <v>112</v>
      </c>
      <c r="I2967" s="4" t="s">
        <v>30</v>
      </c>
      <c r="J2967" s="4" t="s">
        <v>455</v>
      </c>
      <c r="K2967" s="4" t="s">
        <v>58</v>
      </c>
      <c r="L2967" s="7">
        <v>77095.0</v>
      </c>
      <c r="M2967" s="4" t="s">
        <v>59</v>
      </c>
      <c r="N2967" s="4" t="s">
        <v>3789</v>
      </c>
      <c r="O2967" s="4" t="s">
        <v>51</v>
      </c>
      <c r="P2967" s="4" t="s">
        <v>76</v>
      </c>
      <c r="Q2967" s="4" t="s">
        <v>3790</v>
      </c>
      <c r="R2967" s="9">
        <v>16.2760888888889</v>
      </c>
      <c r="S2967" s="7">
        <v>6.0</v>
      </c>
      <c r="T2967" s="7">
        <v>0.8</v>
      </c>
      <c r="U2967" s="7">
        <v>-26.0417422222222</v>
      </c>
      <c r="V2967" s="10" t="str">
        <f t="shared" si="1"/>
        <v>2017-03</v>
      </c>
    </row>
    <row r="2968">
      <c r="A2968" s="7">
        <v>2967.0</v>
      </c>
      <c r="B2968" s="4" t="s">
        <v>6150</v>
      </c>
      <c r="C2968" s="8">
        <v>42811.0</v>
      </c>
      <c r="D2968" s="8">
        <v>42815.0</v>
      </c>
      <c r="E2968" s="4" t="s">
        <v>26</v>
      </c>
      <c r="F2968" s="4" t="s">
        <v>2596</v>
      </c>
      <c r="G2968" s="4" t="s">
        <v>2597</v>
      </c>
      <c r="H2968" s="4" t="s">
        <v>112</v>
      </c>
      <c r="I2968" s="4" t="s">
        <v>30</v>
      </c>
      <c r="J2968" s="4" t="s">
        <v>455</v>
      </c>
      <c r="K2968" s="4" t="s">
        <v>58</v>
      </c>
      <c r="L2968" s="7">
        <v>77095.0</v>
      </c>
      <c r="M2968" s="4" t="s">
        <v>59</v>
      </c>
      <c r="N2968" s="4" t="s">
        <v>2725</v>
      </c>
      <c r="O2968" s="4" t="s">
        <v>51</v>
      </c>
      <c r="P2968" s="4" t="s">
        <v>124</v>
      </c>
      <c r="Q2968" s="4" t="s">
        <v>2726</v>
      </c>
      <c r="R2968" s="9">
        <v>12.1361777777778</v>
      </c>
      <c r="S2968" s="7">
        <v>3.0</v>
      </c>
      <c r="T2968" s="7">
        <v>0.2</v>
      </c>
      <c r="U2968" s="7">
        <v>3.79255555555556</v>
      </c>
      <c r="V2968" s="10" t="str">
        <f t="shared" si="1"/>
        <v>2017-03</v>
      </c>
    </row>
    <row r="2969">
      <c r="A2969" s="7">
        <v>2968.0</v>
      </c>
      <c r="B2969" s="4" t="s">
        <v>6151</v>
      </c>
      <c r="C2969" s="8">
        <v>42811.0</v>
      </c>
      <c r="D2969" s="8">
        <v>42817.0</v>
      </c>
      <c r="E2969" s="4" t="s">
        <v>26</v>
      </c>
      <c r="F2969" s="4" t="s">
        <v>4230</v>
      </c>
      <c r="G2969" s="4" t="s">
        <v>4231</v>
      </c>
      <c r="H2969" s="4" t="s">
        <v>112</v>
      </c>
      <c r="I2969" s="4" t="s">
        <v>30</v>
      </c>
      <c r="J2969" s="4" t="s">
        <v>3840</v>
      </c>
      <c r="K2969" s="4" t="s">
        <v>518</v>
      </c>
      <c r="L2969" s="7">
        <v>37918.0</v>
      </c>
      <c r="M2969" s="4" t="s">
        <v>83</v>
      </c>
      <c r="N2969" s="4" t="s">
        <v>5530</v>
      </c>
      <c r="O2969" s="4" t="s">
        <v>51</v>
      </c>
      <c r="P2969" s="4" t="s">
        <v>297</v>
      </c>
      <c r="Q2969" s="4" t="s">
        <v>5531</v>
      </c>
      <c r="R2969" s="9">
        <v>3.19704233759591</v>
      </c>
      <c r="S2969" s="7">
        <v>2.0</v>
      </c>
      <c r="T2969" s="7">
        <v>0.2</v>
      </c>
      <c r="U2969" s="7">
        <v>1.15892784737852</v>
      </c>
      <c r="V2969" s="10" t="str">
        <f t="shared" si="1"/>
        <v>2017-03</v>
      </c>
    </row>
    <row r="2970">
      <c r="A2970" s="7">
        <v>2969.0</v>
      </c>
      <c r="B2970" s="4" t="s">
        <v>6152</v>
      </c>
      <c r="C2970" s="8">
        <v>42812.0</v>
      </c>
      <c r="D2970" s="8">
        <v>42817.0</v>
      </c>
      <c r="E2970" s="4" t="s">
        <v>26</v>
      </c>
      <c r="F2970" s="4" t="s">
        <v>5177</v>
      </c>
      <c r="G2970" s="4" t="s">
        <v>5178</v>
      </c>
      <c r="H2970" s="4" t="s">
        <v>46</v>
      </c>
      <c r="I2970" s="4" t="s">
        <v>30</v>
      </c>
      <c r="J2970" s="4" t="s">
        <v>6153</v>
      </c>
      <c r="K2970" s="4" t="s">
        <v>58</v>
      </c>
      <c r="L2970" s="7">
        <v>75701.0</v>
      </c>
      <c r="M2970" s="4" t="s">
        <v>59</v>
      </c>
      <c r="N2970" s="4" t="s">
        <v>6154</v>
      </c>
      <c r="O2970" s="4" t="s">
        <v>51</v>
      </c>
      <c r="P2970" s="4" t="s">
        <v>283</v>
      </c>
      <c r="Q2970" s="4" t="s">
        <v>6155</v>
      </c>
      <c r="R2970" s="9">
        <v>3.17692839506173</v>
      </c>
      <c r="S2970" s="7">
        <v>3.0</v>
      </c>
      <c r="T2970" s="7">
        <v>0.8</v>
      </c>
      <c r="U2970" s="7">
        <v>-8.73655308641975</v>
      </c>
      <c r="V2970" s="10" t="str">
        <f t="shared" si="1"/>
        <v>2017-03</v>
      </c>
    </row>
    <row r="2971">
      <c r="A2971" s="7">
        <v>2970.0</v>
      </c>
      <c r="B2971" s="4" t="s">
        <v>6152</v>
      </c>
      <c r="C2971" s="8">
        <v>42812.0</v>
      </c>
      <c r="D2971" s="8">
        <v>42817.0</v>
      </c>
      <c r="E2971" s="4" t="s">
        <v>26</v>
      </c>
      <c r="F2971" s="4" t="s">
        <v>5177</v>
      </c>
      <c r="G2971" s="4" t="s">
        <v>5178</v>
      </c>
      <c r="H2971" s="4" t="s">
        <v>46</v>
      </c>
      <c r="I2971" s="4" t="s">
        <v>30</v>
      </c>
      <c r="J2971" s="4" t="s">
        <v>6153</v>
      </c>
      <c r="K2971" s="4" t="s">
        <v>58</v>
      </c>
      <c r="L2971" s="7">
        <v>75701.0</v>
      </c>
      <c r="M2971" s="4" t="s">
        <v>59</v>
      </c>
      <c r="N2971" s="4" t="s">
        <v>6156</v>
      </c>
      <c r="O2971" s="4" t="s">
        <v>39</v>
      </c>
      <c r="P2971" s="4" t="s">
        <v>61</v>
      </c>
      <c r="Q2971" s="4" t="s">
        <v>6157</v>
      </c>
      <c r="R2971" s="9">
        <v>32.8755358024691</v>
      </c>
      <c r="S2971" s="7">
        <v>3.0</v>
      </c>
      <c r="T2971" s="7">
        <v>0.2</v>
      </c>
      <c r="U2971" s="7">
        <v>5.34227456790123</v>
      </c>
      <c r="V2971" s="10" t="str">
        <f t="shared" si="1"/>
        <v>2017-03</v>
      </c>
    </row>
    <row r="2972">
      <c r="A2972" s="7">
        <v>2971.0</v>
      </c>
      <c r="B2972" s="4" t="s">
        <v>6152</v>
      </c>
      <c r="C2972" s="8">
        <v>42812.0</v>
      </c>
      <c r="D2972" s="8">
        <v>42817.0</v>
      </c>
      <c r="E2972" s="4" t="s">
        <v>26</v>
      </c>
      <c r="F2972" s="4" t="s">
        <v>5177</v>
      </c>
      <c r="G2972" s="4" t="s">
        <v>5178</v>
      </c>
      <c r="H2972" s="4" t="s">
        <v>46</v>
      </c>
      <c r="I2972" s="4" t="s">
        <v>30</v>
      </c>
      <c r="J2972" s="4" t="s">
        <v>6153</v>
      </c>
      <c r="K2972" s="4" t="s">
        <v>58</v>
      </c>
      <c r="L2972" s="7">
        <v>75701.0</v>
      </c>
      <c r="M2972" s="4" t="s">
        <v>59</v>
      </c>
      <c r="N2972" s="4" t="s">
        <v>4699</v>
      </c>
      <c r="O2972" s="4" t="s">
        <v>35</v>
      </c>
      <c r="P2972" s="4" t="s">
        <v>121</v>
      </c>
      <c r="Q2972" s="4" t="s">
        <v>4700</v>
      </c>
      <c r="R2972" s="9">
        <v>97.5345382716049</v>
      </c>
      <c r="S2972" s="7">
        <v>3.0</v>
      </c>
      <c r="T2972" s="7">
        <v>0.6</v>
      </c>
      <c r="U2972" s="7">
        <v>-48.7672691358025</v>
      </c>
      <c r="V2972" s="10" t="str">
        <f t="shared" si="1"/>
        <v>2017-03</v>
      </c>
    </row>
    <row r="2973">
      <c r="A2973" s="7">
        <v>2972.0</v>
      </c>
      <c r="B2973" s="4" t="s">
        <v>6152</v>
      </c>
      <c r="C2973" s="8">
        <v>42812.0</v>
      </c>
      <c r="D2973" s="8">
        <v>42817.0</v>
      </c>
      <c r="E2973" s="4" t="s">
        <v>26</v>
      </c>
      <c r="F2973" s="4" t="s">
        <v>5177</v>
      </c>
      <c r="G2973" s="4" t="s">
        <v>5178</v>
      </c>
      <c r="H2973" s="4" t="s">
        <v>46</v>
      </c>
      <c r="I2973" s="4" t="s">
        <v>30</v>
      </c>
      <c r="J2973" s="4" t="s">
        <v>6153</v>
      </c>
      <c r="K2973" s="4" t="s">
        <v>58</v>
      </c>
      <c r="L2973" s="7">
        <v>75701.0</v>
      </c>
      <c r="M2973" s="4" t="s">
        <v>59</v>
      </c>
      <c r="N2973" s="4" t="s">
        <v>904</v>
      </c>
      <c r="O2973" s="4" t="s">
        <v>51</v>
      </c>
      <c r="P2973" s="4" t="s">
        <v>76</v>
      </c>
      <c r="Q2973" s="4" t="s">
        <v>5187</v>
      </c>
      <c r="R2973" s="9">
        <v>216.279328395062</v>
      </c>
      <c r="S2973" s="7">
        <v>3.0</v>
      </c>
      <c r="T2973" s="7">
        <v>0.8</v>
      </c>
      <c r="U2973" s="7">
        <v>-378.488824691358</v>
      </c>
      <c r="V2973" s="10" t="str">
        <f t="shared" si="1"/>
        <v>2017-03</v>
      </c>
    </row>
    <row r="2974">
      <c r="A2974" s="7">
        <v>2973.0</v>
      </c>
      <c r="B2974" s="4" t="s">
        <v>6158</v>
      </c>
      <c r="C2974" s="8">
        <v>42812.0</v>
      </c>
      <c r="D2974" s="8">
        <v>42816.0</v>
      </c>
      <c r="E2974" s="4" t="s">
        <v>26</v>
      </c>
      <c r="F2974" s="4" t="s">
        <v>2458</v>
      </c>
      <c r="G2974" s="4" t="s">
        <v>2459</v>
      </c>
      <c r="H2974" s="4" t="s">
        <v>46</v>
      </c>
      <c r="I2974" s="4" t="s">
        <v>30</v>
      </c>
      <c r="J2974" s="4" t="s">
        <v>408</v>
      </c>
      <c r="K2974" s="4" t="s">
        <v>58</v>
      </c>
      <c r="L2974" s="7">
        <v>75220.0</v>
      </c>
      <c r="M2974" s="4" t="s">
        <v>59</v>
      </c>
      <c r="N2974" s="4" t="s">
        <v>6159</v>
      </c>
      <c r="O2974" s="4" t="s">
        <v>51</v>
      </c>
      <c r="P2974" s="4" t="s">
        <v>93</v>
      </c>
      <c r="Q2974" s="4" t="s">
        <v>6160</v>
      </c>
      <c r="R2974" s="9">
        <v>28.1668740740741</v>
      </c>
      <c r="S2974" s="7">
        <v>3.0</v>
      </c>
      <c r="T2974" s="7">
        <v>0.2</v>
      </c>
      <c r="U2974" s="7">
        <v>7.74589037037037</v>
      </c>
      <c r="V2974" s="10" t="str">
        <f t="shared" si="1"/>
        <v>2017-03</v>
      </c>
    </row>
    <row r="2975">
      <c r="A2975" s="7">
        <v>2974.0</v>
      </c>
      <c r="B2975" s="4" t="s">
        <v>6161</v>
      </c>
      <c r="C2975" s="8">
        <v>42812.0</v>
      </c>
      <c r="D2975" s="8">
        <v>42817.0</v>
      </c>
      <c r="E2975" s="4" t="s">
        <v>26</v>
      </c>
      <c r="F2975" s="4" t="s">
        <v>4931</v>
      </c>
      <c r="G2975" s="4" t="s">
        <v>4932</v>
      </c>
      <c r="H2975" s="4" t="s">
        <v>46</v>
      </c>
      <c r="I2975" s="4" t="s">
        <v>30</v>
      </c>
      <c r="J2975" s="4" t="s">
        <v>163</v>
      </c>
      <c r="K2975" s="4" t="s">
        <v>164</v>
      </c>
      <c r="L2975" s="7">
        <v>98115.0</v>
      </c>
      <c r="M2975" s="4" t="s">
        <v>49</v>
      </c>
      <c r="N2975" s="4" t="s">
        <v>5075</v>
      </c>
      <c r="O2975" s="4" t="s">
        <v>51</v>
      </c>
      <c r="P2975" s="4" t="s">
        <v>93</v>
      </c>
      <c r="Q2975" s="4" t="s">
        <v>5076</v>
      </c>
      <c r="R2975" s="9">
        <v>46.2</v>
      </c>
      <c r="S2975" s="7">
        <v>4.0</v>
      </c>
      <c r="T2975" s="7">
        <v>0.0</v>
      </c>
      <c r="U2975" s="7">
        <v>21.252</v>
      </c>
      <c r="V2975" s="10" t="str">
        <f t="shared" si="1"/>
        <v>2017-03</v>
      </c>
    </row>
    <row r="2976">
      <c r="A2976" s="7">
        <v>2975.0</v>
      </c>
      <c r="B2976" s="4" t="s">
        <v>6162</v>
      </c>
      <c r="C2976" s="8">
        <v>42812.0</v>
      </c>
      <c r="D2976" s="8">
        <v>42818.0</v>
      </c>
      <c r="E2976" s="4" t="s">
        <v>26</v>
      </c>
      <c r="F2976" s="4" t="s">
        <v>2094</v>
      </c>
      <c r="G2976" s="4" t="s">
        <v>2095</v>
      </c>
      <c r="H2976" s="4" t="s">
        <v>46</v>
      </c>
      <c r="I2976" s="4" t="s">
        <v>30</v>
      </c>
      <c r="J2976" s="4" t="s">
        <v>455</v>
      </c>
      <c r="K2976" s="4" t="s">
        <v>58</v>
      </c>
      <c r="L2976" s="7">
        <v>77041.0</v>
      </c>
      <c r="M2976" s="4" t="s">
        <v>59</v>
      </c>
      <c r="N2976" s="4" t="s">
        <v>750</v>
      </c>
      <c r="O2976" s="4" t="s">
        <v>39</v>
      </c>
      <c r="P2976" s="4" t="s">
        <v>40</v>
      </c>
      <c r="Q2976" s="4" t="s">
        <v>751</v>
      </c>
      <c r="R2976" s="9">
        <v>635.319493004115</v>
      </c>
      <c r="S2976" s="7">
        <v>7.0</v>
      </c>
      <c r="T2976" s="7">
        <v>0.2</v>
      </c>
      <c r="U2976" s="7">
        <v>55.5904556378601</v>
      </c>
      <c r="V2976" s="10" t="str">
        <f t="shared" si="1"/>
        <v>2017-03</v>
      </c>
    </row>
    <row r="2977">
      <c r="A2977" s="7">
        <v>2976.0</v>
      </c>
      <c r="B2977" s="4" t="s">
        <v>6163</v>
      </c>
      <c r="C2977" s="8">
        <v>42812.0</v>
      </c>
      <c r="D2977" s="8">
        <v>42816.0</v>
      </c>
      <c r="E2977" s="4" t="s">
        <v>26</v>
      </c>
      <c r="F2977" s="4" t="s">
        <v>5202</v>
      </c>
      <c r="G2977" s="4" t="s">
        <v>5203</v>
      </c>
      <c r="H2977" s="4" t="s">
        <v>29</v>
      </c>
      <c r="I2977" s="4" t="s">
        <v>30</v>
      </c>
      <c r="J2977" s="4" t="s">
        <v>47</v>
      </c>
      <c r="K2977" s="4" t="s">
        <v>48</v>
      </c>
      <c r="L2977" s="7">
        <v>90008.0</v>
      </c>
      <c r="M2977" s="4" t="s">
        <v>49</v>
      </c>
      <c r="N2977" s="4" t="s">
        <v>885</v>
      </c>
      <c r="O2977" s="4" t="s">
        <v>51</v>
      </c>
      <c r="P2977" s="4" t="s">
        <v>93</v>
      </c>
      <c r="Q2977" s="4" t="s">
        <v>886</v>
      </c>
      <c r="R2977" s="9">
        <v>13.9</v>
      </c>
      <c r="S2977" s="7">
        <v>5.0</v>
      </c>
      <c r="T2977" s="7">
        <v>0.0</v>
      </c>
      <c r="U2977" s="7">
        <v>3.753</v>
      </c>
      <c r="V2977" s="10" t="str">
        <f t="shared" si="1"/>
        <v>2017-03</v>
      </c>
    </row>
    <row r="2978">
      <c r="A2978" s="7">
        <v>2977.0</v>
      </c>
      <c r="B2978" s="4" t="s">
        <v>6163</v>
      </c>
      <c r="C2978" s="8">
        <v>42812.0</v>
      </c>
      <c r="D2978" s="8">
        <v>42816.0</v>
      </c>
      <c r="E2978" s="4" t="s">
        <v>26</v>
      </c>
      <c r="F2978" s="4" t="s">
        <v>5202</v>
      </c>
      <c r="G2978" s="4" t="s">
        <v>5203</v>
      </c>
      <c r="H2978" s="4" t="s">
        <v>29</v>
      </c>
      <c r="I2978" s="4" t="s">
        <v>30</v>
      </c>
      <c r="J2978" s="4" t="s">
        <v>47</v>
      </c>
      <c r="K2978" s="4" t="s">
        <v>48</v>
      </c>
      <c r="L2978" s="7">
        <v>90008.0</v>
      </c>
      <c r="M2978" s="4" t="s">
        <v>49</v>
      </c>
      <c r="N2978" s="4" t="s">
        <v>6164</v>
      </c>
      <c r="O2978" s="4" t="s">
        <v>51</v>
      </c>
      <c r="P2978" s="4" t="s">
        <v>205</v>
      </c>
      <c r="Q2978" s="4" t="s">
        <v>6165</v>
      </c>
      <c r="R2978" s="9">
        <v>19.4</v>
      </c>
      <c r="S2978" s="7">
        <v>5.0</v>
      </c>
      <c r="T2978" s="7">
        <v>0.0</v>
      </c>
      <c r="U2978" s="7">
        <v>9.312</v>
      </c>
      <c r="V2978" s="10" t="str">
        <f t="shared" si="1"/>
        <v>2017-03</v>
      </c>
    </row>
    <row r="2979">
      <c r="A2979" s="7">
        <v>2978.0</v>
      </c>
      <c r="B2979" s="4" t="s">
        <v>6166</v>
      </c>
      <c r="C2979" s="8">
        <v>42812.0</v>
      </c>
      <c r="D2979" s="8">
        <v>42814.0</v>
      </c>
      <c r="E2979" s="4" t="s">
        <v>98</v>
      </c>
      <c r="F2979" s="4" t="s">
        <v>412</v>
      </c>
      <c r="G2979" s="4" t="s">
        <v>413</v>
      </c>
      <c r="H2979" s="4" t="s">
        <v>29</v>
      </c>
      <c r="I2979" s="4" t="s">
        <v>30</v>
      </c>
      <c r="J2979" s="4" t="s">
        <v>47</v>
      </c>
      <c r="K2979" s="4" t="s">
        <v>48</v>
      </c>
      <c r="L2979" s="7">
        <v>90032.0</v>
      </c>
      <c r="M2979" s="4" t="s">
        <v>49</v>
      </c>
      <c r="N2979" s="4" t="s">
        <v>3941</v>
      </c>
      <c r="O2979" s="4" t="s">
        <v>51</v>
      </c>
      <c r="P2979" s="4" t="s">
        <v>283</v>
      </c>
      <c r="Q2979" s="4" t="s">
        <v>3942</v>
      </c>
      <c r="R2979" s="9">
        <v>90.86</v>
      </c>
      <c r="S2979" s="7">
        <v>7.0</v>
      </c>
      <c r="T2979" s="7">
        <v>0.0</v>
      </c>
      <c r="U2979" s="7">
        <v>26.3494</v>
      </c>
      <c r="V2979" s="10" t="str">
        <f t="shared" si="1"/>
        <v>2017-03</v>
      </c>
    </row>
    <row r="2980">
      <c r="A2980" s="7">
        <v>2979.0</v>
      </c>
      <c r="B2980" s="4" t="s">
        <v>6167</v>
      </c>
      <c r="C2980" s="8">
        <v>42813.0</v>
      </c>
      <c r="D2980" s="8">
        <v>42818.0</v>
      </c>
      <c r="E2980" s="4" t="s">
        <v>26</v>
      </c>
      <c r="F2980" s="4" t="s">
        <v>2744</v>
      </c>
      <c r="G2980" s="4" t="s">
        <v>2745</v>
      </c>
      <c r="H2980" s="4" t="s">
        <v>112</v>
      </c>
      <c r="I2980" s="4" t="s">
        <v>30</v>
      </c>
      <c r="J2980" s="4" t="s">
        <v>222</v>
      </c>
      <c r="K2980" s="4" t="s">
        <v>223</v>
      </c>
      <c r="L2980" s="7">
        <v>10024.0</v>
      </c>
      <c r="M2980" s="4" t="s">
        <v>33</v>
      </c>
      <c r="N2980" s="4" t="s">
        <v>6168</v>
      </c>
      <c r="O2980" s="4" t="s">
        <v>51</v>
      </c>
      <c r="P2980" s="4" t="s">
        <v>297</v>
      </c>
      <c r="Q2980" s="4" t="s">
        <v>6169</v>
      </c>
      <c r="R2980" s="9">
        <v>34.1804238683128</v>
      </c>
      <c r="S2980" s="7">
        <v>7.0</v>
      </c>
      <c r="T2980" s="7">
        <v>0.0</v>
      </c>
      <c r="U2980" s="7">
        <v>15.7229949794239</v>
      </c>
      <c r="V2980" s="10" t="str">
        <f t="shared" si="1"/>
        <v>2017-03</v>
      </c>
    </row>
    <row r="2981">
      <c r="A2981" s="7">
        <v>2980.0</v>
      </c>
      <c r="B2981" s="4" t="s">
        <v>6170</v>
      </c>
      <c r="C2981" s="8">
        <v>42813.0</v>
      </c>
      <c r="D2981" s="8">
        <v>42816.0</v>
      </c>
      <c r="E2981" s="4" t="s">
        <v>43</v>
      </c>
      <c r="F2981" s="4" t="s">
        <v>1890</v>
      </c>
      <c r="G2981" s="4" t="s">
        <v>1891</v>
      </c>
      <c r="H2981" s="4" t="s">
        <v>46</v>
      </c>
      <c r="I2981" s="4" t="s">
        <v>30</v>
      </c>
      <c r="J2981" s="4" t="s">
        <v>362</v>
      </c>
      <c r="K2981" s="4" t="s">
        <v>48</v>
      </c>
      <c r="L2981" s="7">
        <v>94110.0</v>
      </c>
      <c r="M2981" s="4" t="s">
        <v>49</v>
      </c>
      <c r="N2981" s="4" t="s">
        <v>3768</v>
      </c>
      <c r="O2981" s="4" t="s">
        <v>51</v>
      </c>
      <c r="P2981" s="4" t="s">
        <v>76</v>
      </c>
      <c r="Q2981" s="4" t="s">
        <v>3769</v>
      </c>
      <c r="R2981" s="9">
        <v>19.824</v>
      </c>
      <c r="S2981" s="7">
        <v>6.0</v>
      </c>
      <c r="T2981" s="7">
        <v>0.2</v>
      </c>
      <c r="U2981" s="7">
        <v>6.6906</v>
      </c>
      <c r="V2981" s="10" t="str">
        <f t="shared" si="1"/>
        <v>2017-03</v>
      </c>
    </row>
    <row r="2982">
      <c r="A2982" s="7">
        <v>2981.0</v>
      </c>
      <c r="B2982" s="4" t="s">
        <v>6170</v>
      </c>
      <c r="C2982" s="8">
        <v>42813.0</v>
      </c>
      <c r="D2982" s="8">
        <v>42816.0</v>
      </c>
      <c r="E2982" s="4" t="s">
        <v>43</v>
      </c>
      <c r="F2982" s="4" t="s">
        <v>1890</v>
      </c>
      <c r="G2982" s="4" t="s">
        <v>1891</v>
      </c>
      <c r="H2982" s="4" t="s">
        <v>46</v>
      </c>
      <c r="I2982" s="4" t="s">
        <v>30</v>
      </c>
      <c r="J2982" s="4" t="s">
        <v>362</v>
      </c>
      <c r="K2982" s="4" t="s">
        <v>48</v>
      </c>
      <c r="L2982" s="7">
        <v>94110.0</v>
      </c>
      <c r="M2982" s="4" t="s">
        <v>49</v>
      </c>
      <c r="N2982" s="4" t="s">
        <v>5970</v>
      </c>
      <c r="O2982" s="4" t="s">
        <v>39</v>
      </c>
      <c r="P2982" s="4" t="s">
        <v>40</v>
      </c>
      <c r="Q2982" s="4" t="s">
        <v>5971</v>
      </c>
      <c r="R2982" s="9">
        <v>657.504</v>
      </c>
      <c r="S2982" s="7">
        <v>6.0</v>
      </c>
      <c r="T2982" s="7">
        <v>0.2</v>
      </c>
      <c r="U2982" s="7">
        <v>-131.5008</v>
      </c>
      <c r="V2982" s="10" t="str">
        <f t="shared" si="1"/>
        <v>2017-03</v>
      </c>
    </row>
    <row r="2983">
      <c r="A2983" s="7">
        <v>2982.0</v>
      </c>
      <c r="B2983" s="4" t="s">
        <v>6170</v>
      </c>
      <c r="C2983" s="8">
        <v>42813.0</v>
      </c>
      <c r="D2983" s="8">
        <v>42816.0</v>
      </c>
      <c r="E2983" s="4" t="s">
        <v>43</v>
      </c>
      <c r="F2983" s="4" t="s">
        <v>1890</v>
      </c>
      <c r="G2983" s="4" t="s">
        <v>1891</v>
      </c>
      <c r="H2983" s="4" t="s">
        <v>46</v>
      </c>
      <c r="I2983" s="4" t="s">
        <v>30</v>
      </c>
      <c r="J2983" s="4" t="s">
        <v>362</v>
      </c>
      <c r="K2983" s="4" t="s">
        <v>48</v>
      </c>
      <c r="L2983" s="7">
        <v>94110.0</v>
      </c>
      <c r="M2983" s="4" t="s">
        <v>49</v>
      </c>
      <c r="N2983" s="4" t="s">
        <v>6171</v>
      </c>
      <c r="O2983" s="4" t="s">
        <v>39</v>
      </c>
      <c r="P2983" s="4" t="s">
        <v>61</v>
      </c>
      <c r="Q2983" s="4" t="s">
        <v>6172</v>
      </c>
      <c r="R2983" s="9">
        <v>99.54</v>
      </c>
      <c r="S2983" s="7">
        <v>2.0</v>
      </c>
      <c r="T2983" s="7">
        <v>0.0</v>
      </c>
      <c r="U2983" s="7">
        <v>10.9494</v>
      </c>
      <c r="V2983" s="10" t="str">
        <f t="shared" si="1"/>
        <v>2017-03</v>
      </c>
    </row>
    <row r="2984">
      <c r="A2984" s="7">
        <v>2983.0</v>
      </c>
      <c r="B2984" s="4" t="s">
        <v>6170</v>
      </c>
      <c r="C2984" s="8">
        <v>42813.0</v>
      </c>
      <c r="D2984" s="8">
        <v>42816.0</v>
      </c>
      <c r="E2984" s="4" t="s">
        <v>43</v>
      </c>
      <c r="F2984" s="4" t="s">
        <v>1890</v>
      </c>
      <c r="G2984" s="4" t="s">
        <v>1891</v>
      </c>
      <c r="H2984" s="4" t="s">
        <v>46</v>
      </c>
      <c r="I2984" s="4" t="s">
        <v>30</v>
      </c>
      <c r="J2984" s="4" t="s">
        <v>362</v>
      </c>
      <c r="K2984" s="4" t="s">
        <v>48</v>
      </c>
      <c r="L2984" s="7">
        <v>94110.0</v>
      </c>
      <c r="M2984" s="4" t="s">
        <v>49</v>
      </c>
      <c r="N2984" s="4" t="s">
        <v>324</v>
      </c>
      <c r="O2984" s="4" t="s">
        <v>39</v>
      </c>
      <c r="P2984" s="4" t="s">
        <v>61</v>
      </c>
      <c r="Q2984" s="4" t="s">
        <v>325</v>
      </c>
      <c r="R2984" s="9">
        <v>199.96</v>
      </c>
      <c r="S2984" s="7">
        <v>4.0</v>
      </c>
      <c r="T2984" s="7">
        <v>0.0</v>
      </c>
      <c r="U2984" s="7">
        <v>85.9828</v>
      </c>
      <c r="V2984" s="10" t="str">
        <f t="shared" si="1"/>
        <v>2017-03</v>
      </c>
    </row>
    <row r="2985">
      <c r="A2985" s="7">
        <v>2984.0</v>
      </c>
      <c r="B2985" s="4" t="s">
        <v>6173</v>
      </c>
      <c r="C2985" s="8">
        <v>42813.0</v>
      </c>
      <c r="D2985" s="8">
        <v>42816.0</v>
      </c>
      <c r="E2985" s="4" t="s">
        <v>98</v>
      </c>
      <c r="F2985" s="4" t="s">
        <v>5606</v>
      </c>
      <c r="G2985" s="4" t="s">
        <v>5607</v>
      </c>
      <c r="H2985" s="4" t="s">
        <v>46</v>
      </c>
      <c r="I2985" s="4" t="s">
        <v>30</v>
      </c>
      <c r="J2985" s="4" t="s">
        <v>148</v>
      </c>
      <c r="K2985" s="4" t="s">
        <v>48</v>
      </c>
      <c r="L2985" s="7">
        <v>93727.0</v>
      </c>
      <c r="M2985" s="4" t="s">
        <v>49</v>
      </c>
      <c r="N2985" s="4" t="s">
        <v>2762</v>
      </c>
      <c r="O2985" s="4" t="s">
        <v>51</v>
      </c>
      <c r="P2985" s="4" t="s">
        <v>76</v>
      </c>
      <c r="Q2985" s="4" t="s">
        <v>2763</v>
      </c>
      <c r="R2985" s="9">
        <v>14.624</v>
      </c>
      <c r="S2985" s="7">
        <v>2.0</v>
      </c>
      <c r="T2985" s="7">
        <v>0.2</v>
      </c>
      <c r="U2985" s="7">
        <v>5.1184</v>
      </c>
      <c r="V2985" s="10" t="str">
        <f t="shared" si="1"/>
        <v>2017-03</v>
      </c>
    </row>
    <row r="2986">
      <c r="A2986" s="7">
        <v>2985.0</v>
      </c>
      <c r="B2986" s="4" t="s">
        <v>6173</v>
      </c>
      <c r="C2986" s="8">
        <v>42813.0</v>
      </c>
      <c r="D2986" s="8">
        <v>42816.0</v>
      </c>
      <c r="E2986" s="4" t="s">
        <v>98</v>
      </c>
      <c r="F2986" s="4" t="s">
        <v>5606</v>
      </c>
      <c r="G2986" s="4" t="s">
        <v>5607</v>
      </c>
      <c r="H2986" s="4" t="s">
        <v>46</v>
      </c>
      <c r="I2986" s="4" t="s">
        <v>30</v>
      </c>
      <c r="J2986" s="4" t="s">
        <v>148</v>
      </c>
      <c r="K2986" s="4" t="s">
        <v>48</v>
      </c>
      <c r="L2986" s="7">
        <v>93727.0</v>
      </c>
      <c r="M2986" s="4" t="s">
        <v>49</v>
      </c>
      <c r="N2986" s="4" t="s">
        <v>350</v>
      </c>
      <c r="O2986" s="4" t="s">
        <v>35</v>
      </c>
      <c r="P2986" s="4" t="s">
        <v>73</v>
      </c>
      <c r="Q2986" s="4" t="s">
        <v>351</v>
      </c>
      <c r="R2986" s="9">
        <v>697.16</v>
      </c>
      <c r="S2986" s="7">
        <v>5.0</v>
      </c>
      <c r="T2986" s="7">
        <v>0.2</v>
      </c>
      <c r="U2986" s="7">
        <v>8.7145</v>
      </c>
      <c r="V2986" s="10" t="str">
        <f t="shared" si="1"/>
        <v>2017-03</v>
      </c>
    </row>
    <row r="2987">
      <c r="A2987" s="7">
        <v>2986.0</v>
      </c>
      <c r="B2987" s="4" t="s">
        <v>6173</v>
      </c>
      <c r="C2987" s="8">
        <v>42813.0</v>
      </c>
      <c r="D2987" s="8">
        <v>42816.0</v>
      </c>
      <c r="E2987" s="4" t="s">
        <v>98</v>
      </c>
      <c r="F2987" s="4" t="s">
        <v>5606</v>
      </c>
      <c r="G2987" s="4" t="s">
        <v>5607</v>
      </c>
      <c r="H2987" s="4" t="s">
        <v>46</v>
      </c>
      <c r="I2987" s="4" t="s">
        <v>30</v>
      </c>
      <c r="J2987" s="4" t="s">
        <v>148</v>
      </c>
      <c r="K2987" s="4" t="s">
        <v>48</v>
      </c>
      <c r="L2987" s="7">
        <v>93727.0</v>
      </c>
      <c r="M2987" s="4" t="s">
        <v>49</v>
      </c>
      <c r="N2987" s="4" t="s">
        <v>3176</v>
      </c>
      <c r="O2987" s="4" t="s">
        <v>35</v>
      </c>
      <c r="P2987" s="4" t="s">
        <v>121</v>
      </c>
      <c r="Q2987" s="4" t="s">
        <v>3177</v>
      </c>
      <c r="R2987" s="9">
        <v>30.93</v>
      </c>
      <c r="S2987" s="7">
        <v>1.0</v>
      </c>
      <c r="T2987" s="7">
        <v>0.0</v>
      </c>
      <c r="U2987" s="7">
        <v>12.6813</v>
      </c>
      <c r="V2987" s="10" t="str">
        <f t="shared" si="1"/>
        <v>2017-03</v>
      </c>
    </row>
    <row r="2988">
      <c r="A2988" s="7">
        <v>2987.0</v>
      </c>
      <c r="B2988" s="4" t="s">
        <v>6173</v>
      </c>
      <c r="C2988" s="8">
        <v>42813.0</v>
      </c>
      <c r="D2988" s="8">
        <v>42816.0</v>
      </c>
      <c r="E2988" s="4" t="s">
        <v>98</v>
      </c>
      <c r="F2988" s="4" t="s">
        <v>5606</v>
      </c>
      <c r="G2988" s="4" t="s">
        <v>5607</v>
      </c>
      <c r="H2988" s="4" t="s">
        <v>46</v>
      </c>
      <c r="I2988" s="4" t="s">
        <v>30</v>
      </c>
      <c r="J2988" s="4" t="s">
        <v>148</v>
      </c>
      <c r="K2988" s="4" t="s">
        <v>48</v>
      </c>
      <c r="L2988" s="7">
        <v>93727.0</v>
      </c>
      <c r="M2988" s="4" t="s">
        <v>49</v>
      </c>
      <c r="N2988" s="4" t="s">
        <v>2205</v>
      </c>
      <c r="O2988" s="4" t="s">
        <v>51</v>
      </c>
      <c r="P2988" s="4" t="s">
        <v>76</v>
      </c>
      <c r="Q2988" s="4" t="s">
        <v>2206</v>
      </c>
      <c r="R2988" s="9">
        <v>27.496</v>
      </c>
      <c r="S2988" s="7">
        <v>7.0</v>
      </c>
      <c r="T2988" s="7">
        <v>0.2</v>
      </c>
      <c r="U2988" s="7">
        <v>9.2799</v>
      </c>
      <c r="V2988" s="10" t="str">
        <f t="shared" si="1"/>
        <v>2017-03</v>
      </c>
    </row>
    <row r="2989">
      <c r="A2989" s="7">
        <v>2988.0</v>
      </c>
      <c r="B2989" s="4" t="s">
        <v>6174</v>
      </c>
      <c r="C2989" s="8">
        <v>42813.0</v>
      </c>
      <c r="D2989" s="8">
        <v>42818.0</v>
      </c>
      <c r="E2989" s="4" t="s">
        <v>26</v>
      </c>
      <c r="F2989" s="4" t="s">
        <v>6175</v>
      </c>
      <c r="G2989" s="4" t="s">
        <v>6176</v>
      </c>
      <c r="H2989" s="4" t="s">
        <v>29</v>
      </c>
      <c r="I2989" s="4" t="s">
        <v>30</v>
      </c>
      <c r="J2989" s="4" t="s">
        <v>47</v>
      </c>
      <c r="K2989" s="4" t="s">
        <v>48</v>
      </c>
      <c r="L2989" s="7">
        <v>90008.0</v>
      </c>
      <c r="M2989" s="4" t="s">
        <v>49</v>
      </c>
      <c r="N2989" s="4" t="s">
        <v>682</v>
      </c>
      <c r="O2989" s="4" t="s">
        <v>51</v>
      </c>
      <c r="P2989" s="4" t="s">
        <v>283</v>
      </c>
      <c r="Q2989" s="4" t="s">
        <v>683</v>
      </c>
      <c r="R2989" s="9">
        <v>381.36</v>
      </c>
      <c r="S2989" s="7">
        <v>7.0</v>
      </c>
      <c r="T2989" s="7">
        <v>0.0</v>
      </c>
      <c r="U2989" s="7">
        <v>106.7808</v>
      </c>
      <c r="V2989" s="10" t="str">
        <f t="shared" si="1"/>
        <v>2017-03</v>
      </c>
    </row>
    <row r="2990">
      <c r="A2990" s="7">
        <v>2989.0</v>
      </c>
      <c r="B2990" s="4" t="s">
        <v>6177</v>
      </c>
      <c r="C2990" s="8">
        <v>42813.0</v>
      </c>
      <c r="D2990" s="8">
        <v>42814.0</v>
      </c>
      <c r="E2990" s="4" t="s">
        <v>43</v>
      </c>
      <c r="F2990" s="4" t="s">
        <v>1192</v>
      </c>
      <c r="G2990" s="4" t="s">
        <v>1193</v>
      </c>
      <c r="H2990" s="4" t="s">
        <v>29</v>
      </c>
      <c r="I2990" s="4" t="s">
        <v>30</v>
      </c>
      <c r="J2990" s="4" t="s">
        <v>1391</v>
      </c>
      <c r="K2990" s="4" t="s">
        <v>203</v>
      </c>
      <c r="L2990" s="7">
        <v>8701.0</v>
      </c>
      <c r="M2990" s="4" t="s">
        <v>33</v>
      </c>
      <c r="N2990" s="4" t="s">
        <v>2078</v>
      </c>
      <c r="O2990" s="4" t="s">
        <v>51</v>
      </c>
      <c r="P2990" s="4" t="s">
        <v>93</v>
      </c>
      <c r="Q2990" s="4" t="s">
        <v>2079</v>
      </c>
      <c r="R2990" s="9">
        <v>10.5698024691358</v>
      </c>
      <c r="S2990" s="7">
        <v>3.0</v>
      </c>
      <c r="T2990" s="7">
        <v>0.0</v>
      </c>
      <c r="U2990" s="7">
        <v>2.85384666666667</v>
      </c>
      <c r="V2990" s="10" t="str">
        <f t="shared" si="1"/>
        <v>2017-03</v>
      </c>
    </row>
    <row r="2991">
      <c r="A2991" s="7">
        <v>2990.0</v>
      </c>
      <c r="B2991" s="4" t="s">
        <v>6178</v>
      </c>
      <c r="C2991" s="8">
        <v>42814.0</v>
      </c>
      <c r="D2991" s="8">
        <v>42819.0</v>
      </c>
      <c r="E2991" s="4" t="s">
        <v>98</v>
      </c>
      <c r="F2991" s="4" t="s">
        <v>1263</v>
      </c>
      <c r="G2991" s="4" t="s">
        <v>1264</v>
      </c>
      <c r="H2991" s="4" t="s">
        <v>46</v>
      </c>
      <c r="I2991" s="4" t="s">
        <v>30</v>
      </c>
      <c r="J2991" s="4" t="s">
        <v>188</v>
      </c>
      <c r="K2991" s="4" t="s">
        <v>766</v>
      </c>
      <c r="L2991" s="7">
        <v>47201.0</v>
      </c>
      <c r="M2991" s="4" t="s">
        <v>59</v>
      </c>
      <c r="N2991" s="4" t="s">
        <v>1601</v>
      </c>
      <c r="O2991" s="4" t="s">
        <v>35</v>
      </c>
      <c r="P2991" s="4" t="s">
        <v>121</v>
      </c>
      <c r="Q2991" s="4" t="s">
        <v>1602</v>
      </c>
      <c r="R2991" s="9">
        <v>3.4417037037037</v>
      </c>
      <c r="S2991" s="7">
        <v>1.0</v>
      </c>
      <c r="T2991" s="7">
        <v>0.0</v>
      </c>
      <c r="U2991" s="7">
        <v>1.61760074074074</v>
      </c>
      <c r="V2991" s="10" t="str">
        <f t="shared" si="1"/>
        <v>2017-03</v>
      </c>
    </row>
    <row r="2992">
      <c r="A2992" s="7">
        <v>2991.0</v>
      </c>
      <c r="B2992" s="4" t="s">
        <v>6179</v>
      </c>
      <c r="C2992" s="8">
        <v>42814.0</v>
      </c>
      <c r="D2992" s="8">
        <v>42818.0</v>
      </c>
      <c r="E2992" s="4" t="s">
        <v>26</v>
      </c>
      <c r="F2992" s="4" t="s">
        <v>3532</v>
      </c>
      <c r="G2992" s="4" t="s">
        <v>3533</v>
      </c>
      <c r="H2992" s="4" t="s">
        <v>29</v>
      </c>
      <c r="I2992" s="4" t="s">
        <v>30</v>
      </c>
      <c r="J2992" s="4" t="s">
        <v>163</v>
      </c>
      <c r="K2992" s="4" t="s">
        <v>164</v>
      </c>
      <c r="L2992" s="7">
        <v>98115.0</v>
      </c>
      <c r="M2992" s="4" t="s">
        <v>49</v>
      </c>
      <c r="N2992" s="4" t="s">
        <v>3109</v>
      </c>
      <c r="O2992" s="4" t="s">
        <v>39</v>
      </c>
      <c r="P2992" s="4" t="s">
        <v>61</v>
      </c>
      <c r="Q2992" s="4" t="s">
        <v>3110</v>
      </c>
      <c r="R2992" s="9">
        <v>265.93</v>
      </c>
      <c r="S2992" s="7">
        <v>7.0</v>
      </c>
      <c r="T2992" s="7">
        <v>0.0</v>
      </c>
      <c r="U2992" s="7">
        <v>63.8232</v>
      </c>
      <c r="V2992" s="10" t="str">
        <f t="shared" si="1"/>
        <v>2017-03</v>
      </c>
    </row>
    <row r="2993">
      <c r="A2993" s="7">
        <v>2992.0</v>
      </c>
      <c r="B2993" s="4" t="s">
        <v>6180</v>
      </c>
      <c r="C2993" s="8">
        <v>42814.0</v>
      </c>
      <c r="D2993" s="8">
        <v>42818.0</v>
      </c>
      <c r="E2993" s="4" t="s">
        <v>26</v>
      </c>
      <c r="F2993" s="4" t="s">
        <v>2027</v>
      </c>
      <c r="G2993" s="4" t="s">
        <v>2028</v>
      </c>
      <c r="H2993" s="4" t="s">
        <v>46</v>
      </c>
      <c r="I2993" s="4" t="s">
        <v>30</v>
      </c>
      <c r="J2993" s="4" t="s">
        <v>2112</v>
      </c>
      <c r="K2993" s="4" t="s">
        <v>216</v>
      </c>
      <c r="L2993" s="7">
        <v>6457.0</v>
      </c>
      <c r="M2993" s="4" t="s">
        <v>33</v>
      </c>
      <c r="N2993" s="4" t="s">
        <v>3609</v>
      </c>
      <c r="O2993" s="4" t="s">
        <v>39</v>
      </c>
      <c r="P2993" s="4" t="s">
        <v>61</v>
      </c>
      <c r="Q2993" s="4" t="s">
        <v>3610</v>
      </c>
      <c r="R2993" s="9">
        <v>281.486419753086</v>
      </c>
      <c r="S2993" s="7">
        <v>2.0</v>
      </c>
      <c r="T2993" s="7">
        <v>0.0</v>
      </c>
      <c r="U2993" s="7">
        <v>45.0378271604938</v>
      </c>
      <c r="V2993" s="10" t="str">
        <f t="shared" si="1"/>
        <v>2017-03</v>
      </c>
    </row>
    <row r="2994">
      <c r="A2994" s="7">
        <v>2993.0</v>
      </c>
      <c r="B2994" s="4" t="s">
        <v>6180</v>
      </c>
      <c r="C2994" s="8">
        <v>42814.0</v>
      </c>
      <c r="D2994" s="8">
        <v>42818.0</v>
      </c>
      <c r="E2994" s="4" t="s">
        <v>26</v>
      </c>
      <c r="F2994" s="4" t="s">
        <v>2027</v>
      </c>
      <c r="G2994" s="4" t="s">
        <v>2028</v>
      </c>
      <c r="H2994" s="4" t="s">
        <v>46</v>
      </c>
      <c r="I2994" s="4" t="s">
        <v>30</v>
      </c>
      <c r="J2994" s="4" t="s">
        <v>2112</v>
      </c>
      <c r="K2994" s="4" t="s">
        <v>216</v>
      </c>
      <c r="L2994" s="7">
        <v>6457.0</v>
      </c>
      <c r="M2994" s="4" t="s">
        <v>33</v>
      </c>
      <c r="N2994" s="4" t="s">
        <v>5461</v>
      </c>
      <c r="O2994" s="4" t="s">
        <v>51</v>
      </c>
      <c r="P2994" s="4" t="s">
        <v>124</v>
      </c>
      <c r="Q2994" s="4" t="s">
        <v>5462</v>
      </c>
      <c r="R2994" s="9">
        <v>73.2810864197531</v>
      </c>
      <c r="S2994" s="7">
        <v>2.0</v>
      </c>
      <c r="T2994" s="7">
        <v>0.0</v>
      </c>
      <c r="U2994" s="7">
        <v>32.9764888888889</v>
      </c>
      <c r="V2994" s="10" t="str">
        <f t="shared" si="1"/>
        <v>2017-03</v>
      </c>
    </row>
    <row r="2995">
      <c r="A2995" s="7">
        <v>2994.0</v>
      </c>
      <c r="B2995" s="4" t="s">
        <v>6181</v>
      </c>
      <c r="C2995" s="8">
        <v>42814.0</v>
      </c>
      <c r="D2995" s="8">
        <v>42814.0</v>
      </c>
      <c r="E2995" s="4" t="s">
        <v>212</v>
      </c>
      <c r="F2995" s="4" t="s">
        <v>6182</v>
      </c>
      <c r="G2995" s="4" t="s">
        <v>6183</v>
      </c>
      <c r="H2995" s="4" t="s">
        <v>46</v>
      </c>
      <c r="I2995" s="4" t="s">
        <v>30</v>
      </c>
      <c r="J2995" s="4" t="s">
        <v>455</v>
      </c>
      <c r="K2995" s="4" t="s">
        <v>58</v>
      </c>
      <c r="L2995" s="7">
        <v>77041.0</v>
      </c>
      <c r="M2995" s="4" t="s">
        <v>59</v>
      </c>
      <c r="N2995" s="4" t="s">
        <v>3400</v>
      </c>
      <c r="O2995" s="4" t="s">
        <v>51</v>
      </c>
      <c r="P2995" s="4" t="s">
        <v>124</v>
      </c>
      <c r="Q2995" s="4" t="s">
        <v>404</v>
      </c>
      <c r="R2995" s="9">
        <v>67.0647308641975</v>
      </c>
      <c r="S2995" s="7">
        <v>2.0</v>
      </c>
      <c r="T2995" s="7">
        <v>0.2</v>
      </c>
      <c r="U2995" s="7">
        <v>22.6343466666667</v>
      </c>
      <c r="V2995" s="10" t="str">
        <f t="shared" si="1"/>
        <v>2017-03</v>
      </c>
    </row>
    <row r="2996">
      <c r="A2996" s="7">
        <v>2995.0</v>
      </c>
      <c r="B2996" s="4" t="s">
        <v>6181</v>
      </c>
      <c r="C2996" s="8">
        <v>42814.0</v>
      </c>
      <c r="D2996" s="8">
        <v>42814.0</v>
      </c>
      <c r="E2996" s="4" t="s">
        <v>212</v>
      </c>
      <c r="F2996" s="4" t="s">
        <v>6182</v>
      </c>
      <c r="G2996" s="4" t="s">
        <v>6183</v>
      </c>
      <c r="H2996" s="4" t="s">
        <v>46</v>
      </c>
      <c r="I2996" s="4" t="s">
        <v>30</v>
      </c>
      <c r="J2996" s="4" t="s">
        <v>455</v>
      </c>
      <c r="K2996" s="4" t="s">
        <v>58</v>
      </c>
      <c r="L2996" s="7">
        <v>77041.0</v>
      </c>
      <c r="M2996" s="4" t="s">
        <v>59</v>
      </c>
      <c r="N2996" s="4" t="s">
        <v>1662</v>
      </c>
      <c r="O2996" s="4" t="s">
        <v>51</v>
      </c>
      <c r="P2996" s="4" t="s">
        <v>124</v>
      </c>
      <c r="Q2996" s="4" t="s">
        <v>4546</v>
      </c>
      <c r="R2996" s="9">
        <v>324.139891358025</v>
      </c>
      <c r="S2996" s="7">
        <v>7.0</v>
      </c>
      <c r="T2996" s="7">
        <v>0.2</v>
      </c>
      <c r="U2996" s="7">
        <v>121.552459259259</v>
      </c>
      <c r="V2996" s="10" t="str">
        <f t="shared" si="1"/>
        <v>2017-03</v>
      </c>
    </row>
    <row r="2997">
      <c r="A2997" s="7">
        <v>2996.0</v>
      </c>
      <c r="B2997" s="4" t="s">
        <v>6184</v>
      </c>
      <c r="C2997" s="8">
        <v>42815.0</v>
      </c>
      <c r="D2997" s="8">
        <v>42819.0</v>
      </c>
      <c r="E2997" s="4" t="s">
        <v>26</v>
      </c>
      <c r="F2997" s="4" t="s">
        <v>2369</v>
      </c>
      <c r="G2997" s="4" t="s">
        <v>2370</v>
      </c>
      <c r="H2997" s="4" t="s">
        <v>46</v>
      </c>
      <c r="I2997" s="4" t="s">
        <v>30</v>
      </c>
      <c r="J2997" s="4" t="s">
        <v>2167</v>
      </c>
      <c r="K2997" s="4" t="s">
        <v>766</v>
      </c>
      <c r="L2997" s="7">
        <v>47905.0</v>
      </c>
      <c r="M2997" s="4" t="s">
        <v>59</v>
      </c>
      <c r="N2997" s="4" t="s">
        <v>3120</v>
      </c>
      <c r="O2997" s="4" t="s">
        <v>51</v>
      </c>
      <c r="P2997" s="4" t="s">
        <v>124</v>
      </c>
      <c r="Q2997" s="4" t="s">
        <v>3121</v>
      </c>
      <c r="R2997" s="9">
        <v>328.199588477366</v>
      </c>
      <c r="S2997" s="7">
        <v>5.0</v>
      </c>
      <c r="T2997" s="7">
        <v>0.0</v>
      </c>
      <c r="U2997" s="7">
        <v>157.535802469136</v>
      </c>
      <c r="V2997" s="10" t="str">
        <f t="shared" si="1"/>
        <v>2017-03</v>
      </c>
    </row>
    <row r="2998">
      <c r="A2998" s="7">
        <v>2997.0</v>
      </c>
      <c r="B2998" s="4" t="s">
        <v>6184</v>
      </c>
      <c r="C2998" s="8">
        <v>42815.0</v>
      </c>
      <c r="D2998" s="8">
        <v>42819.0</v>
      </c>
      <c r="E2998" s="4" t="s">
        <v>26</v>
      </c>
      <c r="F2998" s="4" t="s">
        <v>2369</v>
      </c>
      <c r="G2998" s="4" t="s">
        <v>2370</v>
      </c>
      <c r="H2998" s="4" t="s">
        <v>46</v>
      </c>
      <c r="I2998" s="4" t="s">
        <v>30</v>
      </c>
      <c r="J2998" s="4" t="s">
        <v>2167</v>
      </c>
      <c r="K2998" s="4" t="s">
        <v>766</v>
      </c>
      <c r="L2998" s="7">
        <v>47905.0</v>
      </c>
      <c r="M2998" s="4" t="s">
        <v>59</v>
      </c>
      <c r="N2998" s="4" t="s">
        <v>2116</v>
      </c>
      <c r="O2998" s="4" t="s">
        <v>51</v>
      </c>
      <c r="P2998" s="4" t="s">
        <v>124</v>
      </c>
      <c r="Q2998" s="4" t="s">
        <v>2117</v>
      </c>
      <c r="R2998" s="9">
        <v>6.83847736625515</v>
      </c>
      <c r="S2998" s="7">
        <v>1.0</v>
      </c>
      <c r="T2998" s="7">
        <v>0.0</v>
      </c>
      <c r="U2998" s="7">
        <v>3.35085390946502</v>
      </c>
      <c r="V2998" s="10" t="str">
        <f t="shared" si="1"/>
        <v>2017-03</v>
      </c>
    </row>
    <row r="2999">
      <c r="A2999" s="7">
        <v>2998.0</v>
      </c>
      <c r="B2999" s="4" t="s">
        <v>6185</v>
      </c>
      <c r="C2999" s="8">
        <v>42815.0</v>
      </c>
      <c r="D2999" s="8">
        <v>42821.0</v>
      </c>
      <c r="E2999" s="4" t="s">
        <v>26</v>
      </c>
      <c r="F2999" s="4" t="s">
        <v>1975</v>
      </c>
      <c r="G2999" s="4" t="s">
        <v>1976</v>
      </c>
      <c r="H2999" s="4" t="s">
        <v>46</v>
      </c>
      <c r="I2999" s="4" t="s">
        <v>30</v>
      </c>
      <c r="J2999" s="4" t="s">
        <v>555</v>
      </c>
      <c r="K2999" s="4" t="s">
        <v>71</v>
      </c>
      <c r="L2999" s="7">
        <v>74133.0</v>
      </c>
      <c r="M2999" s="4" t="s">
        <v>59</v>
      </c>
      <c r="N2999" s="4" t="s">
        <v>4975</v>
      </c>
      <c r="O2999" s="4" t="s">
        <v>35</v>
      </c>
      <c r="P2999" s="4" t="s">
        <v>263</v>
      </c>
      <c r="Q2999" s="4" t="s">
        <v>4976</v>
      </c>
      <c r="R2999" s="9">
        <v>2136.58641975309</v>
      </c>
      <c r="S2999" s="7">
        <v>6.0</v>
      </c>
      <c r="T2999" s="7">
        <v>0.0</v>
      </c>
      <c r="U2999" s="7">
        <v>619.610061728395</v>
      </c>
      <c r="V2999" s="10" t="str">
        <f t="shared" si="1"/>
        <v>2017-03</v>
      </c>
    </row>
    <row r="3000">
      <c r="A3000" s="7">
        <v>2999.0</v>
      </c>
      <c r="B3000" s="4" t="s">
        <v>6186</v>
      </c>
      <c r="C3000" s="8">
        <v>42815.0</v>
      </c>
      <c r="D3000" s="8">
        <v>42817.0</v>
      </c>
      <c r="E3000" s="4" t="s">
        <v>98</v>
      </c>
      <c r="F3000" s="4" t="s">
        <v>366</v>
      </c>
      <c r="G3000" s="4" t="s">
        <v>367</v>
      </c>
      <c r="H3000" s="4" t="s">
        <v>46</v>
      </c>
      <c r="I3000" s="4" t="s">
        <v>30</v>
      </c>
      <c r="J3000" s="4" t="s">
        <v>47</v>
      </c>
      <c r="K3000" s="4" t="s">
        <v>48</v>
      </c>
      <c r="L3000" s="7">
        <v>90045.0</v>
      </c>
      <c r="M3000" s="4" t="s">
        <v>49</v>
      </c>
      <c r="N3000" s="4" t="s">
        <v>733</v>
      </c>
      <c r="O3000" s="4" t="s">
        <v>51</v>
      </c>
      <c r="P3000" s="4" t="s">
        <v>52</v>
      </c>
      <c r="Q3000" s="4" t="s">
        <v>734</v>
      </c>
      <c r="R3000" s="9">
        <v>725.84</v>
      </c>
      <c r="S3000" s="7">
        <v>4.0</v>
      </c>
      <c r="T3000" s="7">
        <v>0.0</v>
      </c>
      <c r="U3000" s="7">
        <v>210.4936</v>
      </c>
      <c r="V3000" s="10" t="str">
        <f t="shared" si="1"/>
        <v>2017-03</v>
      </c>
    </row>
    <row r="3001">
      <c r="A3001" s="7">
        <v>3000.0</v>
      </c>
      <c r="B3001" s="4" t="s">
        <v>6186</v>
      </c>
      <c r="C3001" s="8">
        <v>42815.0</v>
      </c>
      <c r="D3001" s="8">
        <v>42817.0</v>
      </c>
      <c r="E3001" s="4" t="s">
        <v>98</v>
      </c>
      <c r="F3001" s="4" t="s">
        <v>366</v>
      </c>
      <c r="G3001" s="4" t="s">
        <v>367</v>
      </c>
      <c r="H3001" s="4" t="s">
        <v>46</v>
      </c>
      <c r="I3001" s="4" t="s">
        <v>30</v>
      </c>
      <c r="J3001" s="4" t="s">
        <v>47</v>
      </c>
      <c r="K3001" s="4" t="s">
        <v>48</v>
      </c>
      <c r="L3001" s="7">
        <v>90045.0</v>
      </c>
      <c r="M3001" s="4" t="s">
        <v>49</v>
      </c>
      <c r="N3001" s="4" t="s">
        <v>4574</v>
      </c>
      <c r="O3001" s="4" t="s">
        <v>51</v>
      </c>
      <c r="P3001" s="4" t="s">
        <v>76</v>
      </c>
      <c r="Q3001" s="4" t="s">
        <v>4575</v>
      </c>
      <c r="R3001" s="9">
        <v>10.896</v>
      </c>
      <c r="S3001" s="7">
        <v>3.0</v>
      </c>
      <c r="T3001" s="7">
        <v>0.2</v>
      </c>
      <c r="U3001" s="7">
        <v>3.9498</v>
      </c>
      <c r="V3001" s="10" t="str">
        <f t="shared" si="1"/>
        <v>2017-03</v>
      </c>
    </row>
    <row r="3002">
      <c r="A3002" s="7">
        <v>3001.0</v>
      </c>
      <c r="B3002" s="4" t="s">
        <v>6186</v>
      </c>
      <c r="C3002" s="8">
        <v>42815.0</v>
      </c>
      <c r="D3002" s="8">
        <v>42817.0</v>
      </c>
      <c r="E3002" s="4" t="s">
        <v>98</v>
      </c>
      <c r="F3002" s="4" t="s">
        <v>366</v>
      </c>
      <c r="G3002" s="4" t="s">
        <v>367</v>
      </c>
      <c r="H3002" s="4" t="s">
        <v>46</v>
      </c>
      <c r="I3002" s="4" t="s">
        <v>30</v>
      </c>
      <c r="J3002" s="4" t="s">
        <v>47</v>
      </c>
      <c r="K3002" s="4" t="s">
        <v>48</v>
      </c>
      <c r="L3002" s="7">
        <v>90045.0</v>
      </c>
      <c r="M3002" s="4" t="s">
        <v>49</v>
      </c>
      <c r="N3002" s="4" t="s">
        <v>3059</v>
      </c>
      <c r="O3002" s="4" t="s">
        <v>51</v>
      </c>
      <c r="P3002" s="4" t="s">
        <v>76</v>
      </c>
      <c r="Q3002" s="4" t="s">
        <v>3060</v>
      </c>
      <c r="R3002" s="9">
        <v>8.544</v>
      </c>
      <c r="S3002" s="7">
        <v>2.0</v>
      </c>
      <c r="T3002" s="7">
        <v>0.2</v>
      </c>
      <c r="U3002" s="7">
        <v>2.8836</v>
      </c>
      <c r="V3002" s="10" t="str">
        <f t="shared" si="1"/>
        <v>2017-03</v>
      </c>
    </row>
    <row r="3003">
      <c r="A3003" s="7">
        <v>3002.0</v>
      </c>
      <c r="B3003" s="4" t="s">
        <v>6187</v>
      </c>
      <c r="C3003" s="8">
        <v>42815.0</v>
      </c>
      <c r="D3003" s="8">
        <v>42821.0</v>
      </c>
      <c r="E3003" s="4" t="s">
        <v>26</v>
      </c>
      <c r="F3003" s="4" t="s">
        <v>3601</v>
      </c>
      <c r="G3003" s="4" t="s">
        <v>3602</v>
      </c>
      <c r="H3003" s="4" t="s">
        <v>29</v>
      </c>
      <c r="I3003" s="4" t="s">
        <v>30</v>
      </c>
      <c r="J3003" s="4" t="s">
        <v>6188</v>
      </c>
      <c r="K3003" s="4" t="s">
        <v>102</v>
      </c>
      <c r="L3003" s="7">
        <v>33068.0</v>
      </c>
      <c r="M3003" s="4" t="s">
        <v>83</v>
      </c>
      <c r="N3003" s="4" t="s">
        <v>2616</v>
      </c>
      <c r="O3003" s="4" t="s">
        <v>51</v>
      </c>
      <c r="P3003" s="4" t="s">
        <v>283</v>
      </c>
      <c r="Q3003" s="4" t="s">
        <v>2617</v>
      </c>
      <c r="R3003" s="9">
        <v>45.0455107754751</v>
      </c>
      <c r="S3003" s="7">
        <v>1.0</v>
      </c>
      <c r="T3003" s="7">
        <v>0.2</v>
      </c>
      <c r="U3003" s="7">
        <v>5.63068884693439</v>
      </c>
      <c r="V3003" s="10" t="str">
        <f t="shared" si="1"/>
        <v>2017-03</v>
      </c>
    </row>
    <row r="3004">
      <c r="A3004" s="7">
        <v>3003.0</v>
      </c>
      <c r="B3004" s="4" t="s">
        <v>6189</v>
      </c>
      <c r="C3004" s="8">
        <v>42815.0</v>
      </c>
      <c r="D3004" s="8">
        <v>42817.0</v>
      </c>
      <c r="E3004" s="4" t="s">
        <v>98</v>
      </c>
      <c r="F3004" s="4" t="s">
        <v>2678</v>
      </c>
      <c r="G3004" s="4" t="s">
        <v>2679</v>
      </c>
      <c r="H3004" s="4" t="s">
        <v>46</v>
      </c>
      <c r="I3004" s="4" t="s">
        <v>30</v>
      </c>
      <c r="J3004" s="4" t="s">
        <v>5593</v>
      </c>
      <c r="K3004" s="4" t="s">
        <v>91</v>
      </c>
      <c r="L3004" s="7">
        <v>19601.0</v>
      </c>
      <c r="M3004" s="4" t="s">
        <v>33</v>
      </c>
      <c r="N3004" s="4" t="s">
        <v>6190</v>
      </c>
      <c r="O3004" s="4" t="s">
        <v>51</v>
      </c>
      <c r="P3004" s="4" t="s">
        <v>205</v>
      </c>
      <c r="Q3004" s="4" t="s">
        <v>6191</v>
      </c>
      <c r="R3004" s="9">
        <v>10.4777777777778</v>
      </c>
      <c r="S3004" s="7">
        <v>3.0</v>
      </c>
      <c r="T3004" s="7">
        <v>0.2</v>
      </c>
      <c r="U3004" s="7">
        <v>3.40527777777778</v>
      </c>
      <c r="V3004" s="10" t="str">
        <f t="shared" si="1"/>
        <v>2017-03</v>
      </c>
    </row>
    <row r="3005">
      <c r="A3005" s="7">
        <v>3004.0</v>
      </c>
      <c r="B3005" s="4" t="s">
        <v>6192</v>
      </c>
      <c r="C3005" s="8">
        <v>42815.0</v>
      </c>
      <c r="D3005" s="8">
        <v>42819.0</v>
      </c>
      <c r="E3005" s="4" t="s">
        <v>26</v>
      </c>
      <c r="F3005" s="4" t="s">
        <v>1999</v>
      </c>
      <c r="G3005" s="4" t="s">
        <v>2000</v>
      </c>
      <c r="H3005" s="4" t="s">
        <v>112</v>
      </c>
      <c r="I3005" s="4" t="s">
        <v>30</v>
      </c>
      <c r="J3005" s="4" t="s">
        <v>163</v>
      </c>
      <c r="K3005" s="4" t="s">
        <v>164</v>
      </c>
      <c r="L3005" s="7">
        <v>98105.0</v>
      </c>
      <c r="M3005" s="4" t="s">
        <v>49</v>
      </c>
      <c r="N3005" s="4" t="s">
        <v>3885</v>
      </c>
      <c r="O3005" s="4" t="s">
        <v>51</v>
      </c>
      <c r="P3005" s="4" t="s">
        <v>76</v>
      </c>
      <c r="Q3005" s="4" t="s">
        <v>3886</v>
      </c>
      <c r="R3005" s="9">
        <v>30.576</v>
      </c>
      <c r="S3005" s="7">
        <v>6.0</v>
      </c>
      <c r="T3005" s="7">
        <v>0.2</v>
      </c>
      <c r="U3005" s="7">
        <v>10.3194</v>
      </c>
      <c r="V3005" s="10" t="str">
        <f t="shared" si="1"/>
        <v>2017-03</v>
      </c>
    </row>
    <row r="3006">
      <c r="A3006" s="7">
        <v>3005.0</v>
      </c>
      <c r="B3006" s="4" t="s">
        <v>6192</v>
      </c>
      <c r="C3006" s="8">
        <v>42815.0</v>
      </c>
      <c r="D3006" s="8">
        <v>42819.0</v>
      </c>
      <c r="E3006" s="4" t="s">
        <v>26</v>
      </c>
      <c r="F3006" s="4" t="s">
        <v>1999</v>
      </c>
      <c r="G3006" s="4" t="s">
        <v>2000</v>
      </c>
      <c r="H3006" s="4" t="s">
        <v>112</v>
      </c>
      <c r="I3006" s="4" t="s">
        <v>30</v>
      </c>
      <c r="J3006" s="4" t="s">
        <v>163</v>
      </c>
      <c r="K3006" s="4" t="s">
        <v>164</v>
      </c>
      <c r="L3006" s="7">
        <v>98105.0</v>
      </c>
      <c r="M3006" s="4" t="s">
        <v>49</v>
      </c>
      <c r="N3006" s="4" t="s">
        <v>6193</v>
      </c>
      <c r="O3006" s="4" t="s">
        <v>51</v>
      </c>
      <c r="P3006" s="4" t="s">
        <v>272</v>
      </c>
      <c r="Q3006" s="4" t="s">
        <v>6194</v>
      </c>
      <c r="R3006" s="9">
        <v>13.02</v>
      </c>
      <c r="S3006" s="7">
        <v>7.0</v>
      </c>
      <c r="T3006" s="7">
        <v>0.0</v>
      </c>
      <c r="U3006" s="7">
        <v>0.3906</v>
      </c>
      <c r="V3006" s="10" t="str">
        <f t="shared" si="1"/>
        <v>2017-03</v>
      </c>
    </row>
    <row r="3007">
      <c r="A3007" s="7">
        <v>3006.0</v>
      </c>
      <c r="B3007" s="4" t="s">
        <v>6192</v>
      </c>
      <c r="C3007" s="8">
        <v>42815.0</v>
      </c>
      <c r="D3007" s="8">
        <v>42819.0</v>
      </c>
      <c r="E3007" s="4" t="s">
        <v>26</v>
      </c>
      <c r="F3007" s="4" t="s">
        <v>1999</v>
      </c>
      <c r="G3007" s="4" t="s">
        <v>2000</v>
      </c>
      <c r="H3007" s="4" t="s">
        <v>112</v>
      </c>
      <c r="I3007" s="4" t="s">
        <v>30</v>
      </c>
      <c r="J3007" s="4" t="s">
        <v>163</v>
      </c>
      <c r="K3007" s="4" t="s">
        <v>164</v>
      </c>
      <c r="L3007" s="7">
        <v>98105.0</v>
      </c>
      <c r="M3007" s="4" t="s">
        <v>49</v>
      </c>
      <c r="N3007" s="4" t="s">
        <v>2832</v>
      </c>
      <c r="O3007" s="4" t="s">
        <v>35</v>
      </c>
      <c r="P3007" s="4" t="s">
        <v>121</v>
      </c>
      <c r="Q3007" s="4" t="s">
        <v>2833</v>
      </c>
      <c r="R3007" s="9">
        <v>22.14</v>
      </c>
      <c r="S3007" s="7">
        <v>3.0</v>
      </c>
      <c r="T3007" s="7">
        <v>0.0</v>
      </c>
      <c r="U3007" s="7">
        <v>6.4206</v>
      </c>
      <c r="V3007" s="10" t="str">
        <f t="shared" si="1"/>
        <v>2017-03</v>
      </c>
    </row>
    <row r="3008">
      <c r="A3008" s="7">
        <v>3007.0</v>
      </c>
      <c r="B3008" s="4" t="s">
        <v>6192</v>
      </c>
      <c r="C3008" s="8">
        <v>42815.0</v>
      </c>
      <c r="D3008" s="8">
        <v>42819.0</v>
      </c>
      <c r="E3008" s="4" t="s">
        <v>26</v>
      </c>
      <c r="F3008" s="4" t="s">
        <v>1999</v>
      </c>
      <c r="G3008" s="4" t="s">
        <v>2000</v>
      </c>
      <c r="H3008" s="4" t="s">
        <v>112</v>
      </c>
      <c r="I3008" s="4" t="s">
        <v>30</v>
      </c>
      <c r="J3008" s="4" t="s">
        <v>163</v>
      </c>
      <c r="K3008" s="4" t="s">
        <v>164</v>
      </c>
      <c r="L3008" s="7">
        <v>98105.0</v>
      </c>
      <c r="M3008" s="4" t="s">
        <v>49</v>
      </c>
      <c r="N3008" s="4" t="s">
        <v>653</v>
      </c>
      <c r="O3008" s="4" t="s">
        <v>51</v>
      </c>
      <c r="P3008" s="4" t="s">
        <v>52</v>
      </c>
      <c r="Q3008" s="4" t="s">
        <v>654</v>
      </c>
      <c r="R3008" s="9">
        <v>359.32</v>
      </c>
      <c r="S3008" s="7">
        <v>4.0</v>
      </c>
      <c r="T3008" s="7">
        <v>0.0</v>
      </c>
      <c r="U3008" s="7">
        <v>7.1864</v>
      </c>
      <c r="V3008" s="10" t="str">
        <f t="shared" si="1"/>
        <v>2017-03</v>
      </c>
    </row>
    <row r="3009">
      <c r="A3009" s="7">
        <v>3008.0</v>
      </c>
      <c r="B3009" s="4" t="s">
        <v>6195</v>
      </c>
      <c r="C3009" s="8">
        <v>42817.0</v>
      </c>
      <c r="D3009" s="8">
        <v>42819.0</v>
      </c>
      <c r="E3009" s="4" t="s">
        <v>43</v>
      </c>
      <c r="F3009" s="4" t="s">
        <v>231</v>
      </c>
      <c r="G3009" s="4" t="s">
        <v>232</v>
      </c>
      <c r="H3009" s="4" t="s">
        <v>112</v>
      </c>
      <c r="I3009" s="4" t="s">
        <v>30</v>
      </c>
      <c r="J3009" s="4" t="s">
        <v>362</v>
      </c>
      <c r="K3009" s="4" t="s">
        <v>48</v>
      </c>
      <c r="L3009" s="7">
        <v>94122.0</v>
      </c>
      <c r="M3009" s="4" t="s">
        <v>49</v>
      </c>
      <c r="N3009" s="4" t="s">
        <v>4894</v>
      </c>
      <c r="O3009" s="4" t="s">
        <v>35</v>
      </c>
      <c r="P3009" s="4" t="s">
        <v>121</v>
      </c>
      <c r="Q3009" s="4" t="s">
        <v>4895</v>
      </c>
      <c r="R3009" s="9">
        <v>211.84</v>
      </c>
      <c r="S3009" s="7">
        <v>8.0</v>
      </c>
      <c r="T3009" s="7">
        <v>0.0</v>
      </c>
      <c r="U3009" s="7">
        <v>76.2624</v>
      </c>
      <c r="V3009" s="10" t="str">
        <f t="shared" si="1"/>
        <v>2017-03</v>
      </c>
    </row>
    <row r="3010">
      <c r="A3010" s="7">
        <v>3009.0</v>
      </c>
      <c r="B3010" s="4" t="s">
        <v>6196</v>
      </c>
      <c r="C3010" s="8">
        <v>42817.0</v>
      </c>
      <c r="D3010" s="8">
        <v>42821.0</v>
      </c>
      <c r="E3010" s="4" t="s">
        <v>26</v>
      </c>
      <c r="F3010" s="4" t="s">
        <v>1103</v>
      </c>
      <c r="G3010" s="4" t="s">
        <v>1104</v>
      </c>
      <c r="H3010" s="4" t="s">
        <v>46</v>
      </c>
      <c r="I3010" s="4" t="s">
        <v>30</v>
      </c>
      <c r="J3010" s="4" t="s">
        <v>2943</v>
      </c>
      <c r="K3010" s="4" t="s">
        <v>58</v>
      </c>
      <c r="L3010" s="7">
        <v>77340.0</v>
      </c>
      <c r="M3010" s="4" t="s">
        <v>59</v>
      </c>
      <c r="N3010" s="4" t="s">
        <v>653</v>
      </c>
      <c r="O3010" s="4" t="s">
        <v>51</v>
      </c>
      <c r="P3010" s="4" t="s">
        <v>52</v>
      </c>
      <c r="Q3010" s="4" t="s">
        <v>654</v>
      </c>
      <c r="R3010" s="9">
        <v>170.166854320988</v>
      </c>
      <c r="S3010" s="7">
        <v>2.0</v>
      </c>
      <c r="T3010" s="7">
        <v>0.2</v>
      </c>
      <c r="U3010" s="7">
        <v>-38.2875422222222</v>
      </c>
      <c r="V3010" s="10" t="str">
        <f t="shared" si="1"/>
        <v>2017-03</v>
      </c>
    </row>
    <row r="3011">
      <c r="A3011" s="7">
        <v>3010.0</v>
      </c>
      <c r="B3011" s="4" t="s">
        <v>6197</v>
      </c>
      <c r="C3011" s="8">
        <v>42817.0</v>
      </c>
      <c r="D3011" s="8">
        <v>42823.0</v>
      </c>
      <c r="E3011" s="4" t="s">
        <v>26</v>
      </c>
      <c r="F3011" s="4" t="s">
        <v>5510</v>
      </c>
      <c r="G3011" s="4" t="s">
        <v>5511</v>
      </c>
      <c r="H3011" s="4" t="s">
        <v>46</v>
      </c>
      <c r="I3011" s="4" t="s">
        <v>30</v>
      </c>
      <c r="J3011" s="4" t="s">
        <v>222</v>
      </c>
      <c r="K3011" s="4" t="s">
        <v>223</v>
      </c>
      <c r="L3011" s="7">
        <v>10024.0</v>
      </c>
      <c r="M3011" s="4" t="s">
        <v>33</v>
      </c>
      <c r="N3011" s="4" t="s">
        <v>6198</v>
      </c>
      <c r="O3011" s="4" t="s">
        <v>51</v>
      </c>
      <c r="P3011" s="4" t="s">
        <v>124</v>
      </c>
      <c r="Q3011" s="4" t="s">
        <v>6199</v>
      </c>
      <c r="R3011" s="9">
        <v>30.4038518518519</v>
      </c>
      <c r="S3011" s="7">
        <v>6.0</v>
      </c>
      <c r="T3011" s="7">
        <v>0.0</v>
      </c>
      <c r="U3011" s="7">
        <v>13.6817333333333</v>
      </c>
      <c r="V3011" s="10" t="str">
        <f t="shared" si="1"/>
        <v>2017-03</v>
      </c>
    </row>
    <row r="3012">
      <c r="A3012" s="7">
        <v>3011.0</v>
      </c>
      <c r="B3012" s="4" t="s">
        <v>6200</v>
      </c>
      <c r="C3012" s="8">
        <v>42817.0</v>
      </c>
      <c r="D3012" s="8">
        <v>42819.0</v>
      </c>
      <c r="E3012" s="4" t="s">
        <v>98</v>
      </c>
      <c r="F3012" s="4" t="s">
        <v>2557</v>
      </c>
      <c r="G3012" s="4" t="s">
        <v>2558</v>
      </c>
      <c r="H3012" s="4" t="s">
        <v>29</v>
      </c>
      <c r="I3012" s="4" t="s">
        <v>30</v>
      </c>
      <c r="J3012" s="4" t="s">
        <v>222</v>
      </c>
      <c r="K3012" s="4" t="s">
        <v>223</v>
      </c>
      <c r="L3012" s="7">
        <v>10011.0</v>
      </c>
      <c r="M3012" s="4" t="s">
        <v>33</v>
      </c>
      <c r="N3012" s="4" t="s">
        <v>1708</v>
      </c>
      <c r="O3012" s="4" t="s">
        <v>51</v>
      </c>
      <c r="P3012" s="4" t="s">
        <v>635</v>
      </c>
      <c r="Q3012" s="4" t="s">
        <v>1709</v>
      </c>
      <c r="R3012" s="9">
        <v>411.517555555556</v>
      </c>
      <c r="S3012" s="7">
        <v>3.0</v>
      </c>
      <c r="T3012" s="7">
        <v>0.0</v>
      </c>
      <c r="U3012" s="7">
        <v>20.5758777777778</v>
      </c>
      <c r="V3012" s="10" t="str">
        <f t="shared" si="1"/>
        <v>2017-03</v>
      </c>
    </row>
    <row r="3013">
      <c r="A3013" s="7">
        <v>3012.0</v>
      </c>
      <c r="B3013" s="4" t="s">
        <v>6201</v>
      </c>
      <c r="C3013" s="8">
        <v>42817.0</v>
      </c>
      <c r="D3013" s="8">
        <v>42820.0</v>
      </c>
      <c r="E3013" s="4" t="s">
        <v>43</v>
      </c>
      <c r="F3013" s="4" t="s">
        <v>873</v>
      </c>
      <c r="G3013" s="4" t="s">
        <v>874</v>
      </c>
      <c r="H3013" s="4" t="s">
        <v>112</v>
      </c>
      <c r="I3013" s="4" t="s">
        <v>30</v>
      </c>
      <c r="J3013" s="4" t="s">
        <v>163</v>
      </c>
      <c r="K3013" s="4" t="s">
        <v>164</v>
      </c>
      <c r="L3013" s="7">
        <v>98105.0</v>
      </c>
      <c r="M3013" s="4" t="s">
        <v>49</v>
      </c>
      <c r="N3013" s="4" t="s">
        <v>4083</v>
      </c>
      <c r="O3013" s="4" t="s">
        <v>51</v>
      </c>
      <c r="P3013" s="4" t="s">
        <v>76</v>
      </c>
      <c r="Q3013" s="4" t="s">
        <v>4084</v>
      </c>
      <c r="R3013" s="9">
        <v>34.76</v>
      </c>
      <c r="S3013" s="7">
        <v>5.0</v>
      </c>
      <c r="T3013" s="7">
        <v>0.2</v>
      </c>
      <c r="U3013" s="7">
        <v>11.297</v>
      </c>
      <c r="V3013" s="10" t="str">
        <f t="shared" si="1"/>
        <v>2017-03</v>
      </c>
    </row>
    <row r="3014">
      <c r="A3014" s="7">
        <v>3013.0</v>
      </c>
      <c r="B3014" s="4" t="s">
        <v>6202</v>
      </c>
      <c r="C3014" s="8">
        <v>42817.0</v>
      </c>
      <c r="D3014" s="8">
        <v>42819.0</v>
      </c>
      <c r="E3014" s="4" t="s">
        <v>43</v>
      </c>
      <c r="F3014" s="4" t="s">
        <v>1286</v>
      </c>
      <c r="G3014" s="4" t="s">
        <v>1287</v>
      </c>
      <c r="H3014" s="4" t="s">
        <v>46</v>
      </c>
      <c r="I3014" s="4" t="s">
        <v>30</v>
      </c>
      <c r="J3014" s="4" t="s">
        <v>163</v>
      </c>
      <c r="K3014" s="4" t="s">
        <v>164</v>
      </c>
      <c r="L3014" s="7">
        <v>98115.0</v>
      </c>
      <c r="M3014" s="4" t="s">
        <v>49</v>
      </c>
      <c r="N3014" s="4" t="s">
        <v>825</v>
      </c>
      <c r="O3014" s="4" t="s">
        <v>51</v>
      </c>
      <c r="P3014" s="4" t="s">
        <v>52</v>
      </c>
      <c r="Q3014" s="4" t="s">
        <v>826</v>
      </c>
      <c r="R3014" s="9">
        <v>32.48</v>
      </c>
      <c r="S3014" s="7">
        <v>2.0</v>
      </c>
      <c r="T3014" s="7">
        <v>0.0</v>
      </c>
      <c r="U3014" s="7">
        <v>4.872</v>
      </c>
      <c r="V3014" s="10" t="str">
        <f t="shared" si="1"/>
        <v>2017-03</v>
      </c>
    </row>
    <row r="3015">
      <c r="A3015" s="7">
        <v>3014.0</v>
      </c>
      <c r="B3015" s="4" t="s">
        <v>6202</v>
      </c>
      <c r="C3015" s="8">
        <v>42817.0</v>
      </c>
      <c r="D3015" s="8">
        <v>42819.0</v>
      </c>
      <c r="E3015" s="4" t="s">
        <v>43</v>
      </c>
      <c r="F3015" s="4" t="s">
        <v>1286</v>
      </c>
      <c r="G3015" s="4" t="s">
        <v>1287</v>
      </c>
      <c r="H3015" s="4" t="s">
        <v>46</v>
      </c>
      <c r="I3015" s="4" t="s">
        <v>30</v>
      </c>
      <c r="J3015" s="4" t="s">
        <v>163</v>
      </c>
      <c r="K3015" s="4" t="s">
        <v>164</v>
      </c>
      <c r="L3015" s="7">
        <v>98115.0</v>
      </c>
      <c r="M3015" s="4" t="s">
        <v>49</v>
      </c>
      <c r="N3015" s="4" t="s">
        <v>1979</v>
      </c>
      <c r="O3015" s="4" t="s">
        <v>51</v>
      </c>
      <c r="P3015" s="4" t="s">
        <v>124</v>
      </c>
      <c r="Q3015" s="4" t="s">
        <v>1980</v>
      </c>
      <c r="R3015" s="9">
        <v>20.04</v>
      </c>
      <c r="S3015" s="7">
        <v>3.0</v>
      </c>
      <c r="T3015" s="7">
        <v>0.0</v>
      </c>
      <c r="U3015" s="7">
        <v>9.6192</v>
      </c>
      <c r="V3015" s="10" t="str">
        <f t="shared" si="1"/>
        <v>2017-03</v>
      </c>
    </row>
    <row r="3016">
      <c r="A3016" s="7">
        <v>3015.0</v>
      </c>
      <c r="B3016" s="4" t="s">
        <v>6202</v>
      </c>
      <c r="C3016" s="8">
        <v>42817.0</v>
      </c>
      <c r="D3016" s="8">
        <v>42819.0</v>
      </c>
      <c r="E3016" s="4" t="s">
        <v>43</v>
      </c>
      <c r="F3016" s="4" t="s">
        <v>1286</v>
      </c>
      <c r="G3016" s="4" t="s">
        <v>1287</v>
      </c>
      <c r="H3016" s="4" t="s">
        <v>46</v>
      </c>
      <c r="I3016" s="4" t="s">
        <v>30</v>
      </c>
      <c r="J3016" s="4" t="s">
        <v>163</v>
      </c>
      <c r="K3016" s="4" t="s">
        <v>164</v>
      </c>
      <c r="L3016" s="7">
        <v>98115.0</v>
      </c>
      <c r="M3016" s="4" t="s">
        <v>49</v>
      </c>
      <c r="N3016" s="4" t="s">
        <v>2247</v>
      </c>
      <c r="O3016" s="4" t="s">
        <v>39</v>
      </c>
      <c r="P3016" s="4" t="s">
        <v>85</v>
      </c>
      <c r="Q3016" s="4" t="s">
        <v>2248</v>
      </c>
      <c r="R3016" s="9">
        <v>13999.96</v>
      </c>
      <c r="S3016" s="7">
        <v>4.0</v>
      </c>
      <c r="T3016" s="7">
        <v>0.0</v>
      </c>
      <c r="U3016" s="7">
        <v>6719.9808</v>
      </c>
      <c r="V3016" s="10" t="str">
        <f t="shared" si="1"/>
        <v>2017-03</v>
      </c>
    </row>
    <row r="3017">
      <c r="A3017" s="7">
        <v>3016.0</v>
      </c>
      <c r="B3017" s="4" t="s">
        <v>6203</v>
      </c>
      <c r="C3017" s="8">
        <v>42818.0</v>
      </c>
      <c r="D3017" s="8">
        <v>42822.0</v>
      </c>
      <c r="E3017" s="4" t="s">
        <v>98</v>
      </c>
      <c r="F3017" s="4" t="s">
        <v>4362</v>
      </c>
      <c r="G3017" s="4" t="s">
        <v>4363</v>
      </c>
      <c r="H3017" s="4" t="s">
        <v>29</v>
      </c>
      <c r="I3017" s="4" t="s">
        <v>30</v>
      </c>
      <c r="J3017" s="4" t="s">
        <v>222</v>
      </c>
      <c r="K3017" s="4" t="s">
        <v>223</v>
      </c>
      <c r="L3017" s="7">
        <v>10009.0</v>
      </c>
      <c r="M3017" s="4" t="s">
        <v>33</v>
      </c>
      <c r="N3017" s="4" t="s">
        <v>501</v>
      </c>
      <c r="O3017" s="4" t="s">
        <v>51</v>
      </c>
      <c r="P3017" s="4" t="s">
        <v>124</v>
      </c>
      <c r="Q3017" s="4" t="s">
        <v>6204</v>
      </c>
      <c r="R3017" s="9">
        <v>262.833646090535</v>
      </c>
      <c r="S3017" s="7">
        <v>4.0</v>
      </c>
      <c r="T3017" s="7">
        <v>0.0</v>
      </c>
      <c r="U3017" s="7">
        <v>126.160150123457</v>
      </c>
      <c r="V3017" s="10" t="str">
        <f t="shared" si="1"/>
        <v>2017-03</v>
      </c>
    </row>
    <row r="3018">
      <c r="A3018" s="7">
        <v>3017.0</v>
      </c>
      <c r="B3018" s="4" t="s">
        <v>6203</v>
      </c>
      <c r="C3018" s="8">
        <v>42818.0</v>
      </c>
      <c r="D3018" s="8">
        <v>42822.0</v>
      </c>
      <c r="E3018" s="4" t="s">
        <v>98</v>
      </c>
      <c r="F3018" s="4" t="s">
        <v>4362</v>
      </c>
      <c r="G3018" s="4" t="s">
        <v>4363</v>
      </c>
      <c r="H3018" s="4" t="s">
        <v>29</v>
      </c>
      <c r="I3018" s="4" t="s">
        <v>30</v>
      </c>
      <c r="J3018" s="4" t="s">
        <v>222</v>
      </c>
      <c r="K3018" s="4" t="s">
        <v>223</v>
      </c>
      <c r="L3018" s="7">
        <v>10009.0</v>
      </c>
      <c r="M3018" s="4" t="s">
        <v>33</v>
      </c>
      <c r="N3018" s="4" t="s">
        <v>5239</v>
      </c>
      <c r="O3018" s="4" t="s">
        <v>39</v>
      </c>
      <c r="P3018" s="4" t="s">
        <v>61</v>
      </c>
      <c r="Q3018" s="4" t="s">
        <v>5240</v>
      </c>
      <c r="R3018" s="9">
        <v>30.7934156378601</v>
      </c>
      <c r="S3018" s="7">
        <v>2.0</v>
      </c>
      <c r="T3018" s="7">
        <v>0.0</v>
      </c>
      <c r="U3018" s="7">
        <v>13.857037037037</v>
      </c>
      <c r="V3018" s="10" t="str">
        <f t="shared" si="1"/>
        <v>2017-03</v>
      </c>
    </row>
    <row r="3019">
      <c r="A3019" s="7">
        <v>3018.0</v>
      </c>
      <c r="B3019" s="4" t="s">
        <v>6205</v>
      </c>
      <c r="C3019" s="8">
        <v>42818.0</v>
      </c>
      <c r="D3019" s="8">
        <v>42821.0</v>
      </c>
      <c r="E3019" s="4" t="s">
        <v>43</v>
      </c>
      <c r="F3019" s="4" t="s">
        <v>6206</v>
      </c>
      <c r="G3019" s="4" t="s">
        <v>6207</v>
      </c>
      <c r="H3019" s="4" t="s">
        <v>29</v>
      </c>
      <c r="I3019" s="4" t="s">
        <v>30</v>
      </c>
      <c r="J3019" s="4" t="s">
        <v>222</v>
      </c>
      <c r="K3019" s="4" t="s">
        <v>223</v>
      </c>
      <c r="L3019" s="7">
        <v>10035.0</v>
      </c>
      <c r="M3019" s="4" t="s">
        <v>33</v>
      </c>
      <c r="N3019" s="4" t="s">
        <v>423</v>
      </c>
      <c r="O3019" s="4" t="s">
        <v>51</v>
      </c>
      <c r="P3019" s="4" t="s">
        <v>205</v>
      </c>
      <c r="Q3019" s="4" t="s">
        <v>424</v>
      </c>
      <c r="R3019" s="9">
        <v>55.6768641975309</v>
      </c>
      <c r="S3019" s="7">
        <v>3.0</v>
      </c>
      <c r="T3019" s="7">
        <v>0.0</v>
      </c>
      <c r="U3019" s="7">
        <v>26.1681261728395</v>
      </c>
      <c r="V3019" s="10" t="str">
        <f t="shared" si="1"/>
        <v>2017-03</v>
      </c>
    </row>
    <row r="3020">
      <c r="A3020" s="7">
        <v>3019.0</v>
      </c>
      <c r="B3020" s="4" t="s">
        <v>6205</v>
      </c>
      <c r="C3020" s="8">
        <v>42818.0</v>
      </c>
      <c r="D3020" s="8">
        <v>42821.0</v>
      </c>
      <c r="E3020" s="4" t="s">
        <v>43</v>
      </c>
      <c r="F3020" s="4" t="s">
        <v>6206</v>
      </c>
      <c r="G3020" s="4" t="s">
        <v>6207</v>
      </c>
      <c r="H3020" s="4" t="s">
        <v>29</v>
      </c>
      <c r="I3020" s="4" t="s">
        <v>30</v>
      </c>
      <c r="J3020" s="4" t="s">
        <v>222</v>
      </c>
      <c r="K3020" s="4" t="s">
        <v>223</v>
      </c>
      <c r="L3020" s="7">
        <v>10035.0</v>
      </c>
      <c r="M3020" s="4" t="s">
        <v>33</v>
      </c>
      <c r="N3020" s="4" t="s">
        <v>540</v>
      </c>
      <c r="O3020" s="4" t="s">
        <v>39</v>
      </c>
      <c r="P3020" s="4" t="s">
        <v>40</v>
      </c>
      <c r="Q3020" s="4" t="s">
        <v>541</v>
      </c>
      <c r="R3020" s="9">
        <v>556.638362139918</v>
      </c>
      <c r="S3020" s="7">
        <v>1.0</v>
      </c>
      <c r="T3020" s="7">
        <v>0.0</v>
      </c>
      <c r="U3020" s="7">
        <v>161.425125020576</v>
      </c>
      <c r="V3020" s="10" t="str">
        <f t="shared" si="1"/>
        <v>2017-03</v>
      </c>
    </row>
    <row r="3021">
      <c r="A3021" s="7">
        <v>3020.0</v>
      </c>
      <c r="B3021" s="4" t="s">
        <v>6205</v>
      </c>
      <c r="C3021" s="8">
        <v>42818.0</v>
      </c>
      <c r="D3021" s="8">
        <v>42821.0</v>
      </c>
      <c r="E3021" s="4" t="s">
        <v>43</v>
      </c>
      <c r="F3021" s="4" t="s">
        <v>6206</v>
      </c>
      <c r="G3021" s="4" t="s">
        <v>6207</v>
      </c>
      <c r="H3021" s="4" t="s">
        <v>29</v>
      </c>
      <c r="I3021" s="4" t="s">
        <v>30</v>
      </c>
      <c r="J3021" s="4" t="s">
        <v>222</v>
      </c>
      <c r="K3021" s="4" t="s">
        <v>223</v>
      </c>
      <c r="L3021" s="7">
        <v>10035.0</v>
      </c>
      <c r="M3021" s="4" t="s">
        <v>33</v>
      </c>
      <c r="N3021" s="4" t="s">
        <v>4270</v>
      </c>
      <c r="O3021" s="4" t="s">
        <v>35</v>
      </c>
      <c r="P3021" s="4" t="s">
        <v>263</v>
      </c>
      <c r="Q3021" s="4" t="s">
        <v>4271</v>
      </c>
      <c r="R3021" s="9">
        <v>246.164933333333</v>
      </c>
      <c r="S3021" s="7">
        <v>3.0</v>
      </c>
      <c r="T3021" s="7">
        <v>0.1</v>
      </c>
      <c r="U3021" s="7">
        <v>2.73516592592593</v>
      </c>
      <c r="V3021" s="10" t="str">
        <f t="shared" si="1"/>
        <v>2017-03</v>
      </c>
    </row>
    <row r="3022">
      <c r="A3022" s="7">
        <v>3021.0</v>
      </c>
      <c r="B3022" s="4" t="s">
        <v>6208</v>
      </c>
      <c r="C3022" s="8">
        <v>42818.0</v>
      </c>
      <c r="D3022" s="8">
        <v>42822.0</v>
      </c>
      <c r="E3022" s="4" t="s">
        <v>26</v>
      </c>
      <c r="F3022" s="4" t="s">
        <v>1221</v>
      </c>
      <c r="G3022" s="4" t="s">
        <v>1222</v>
      </c>
      <c r="H3022" s="4" t="s">
        <v>46</v>
      </c>
      <c r="I3022" s="4" t="s">
        <v>30</v>
      </c>
      <c r="J3022" s="4" t="s">
        <v>222</v>
      </c>
      <c r="K3022" s="4" t="s">
        <v>223</v>
      </c>
      <c r="L3022" s="7">
        <v>10011.0</v>
      </c>
      <c r="M3022" s="4" t="s">
        <v>33</v>
      </c>
      <c r="N3022" s="4" t="s">
        <v>1166</v>
      </c>
      <c r="O3022" s="4" t="s">
        <v>35</v>
      </c>
      <c r="P3022" s="4" t="s">
        <v>263</v>
      </c>
      <c r="Q3022" s="4" t="s">
        <v>1167</v>
      </c>
      <c r="R3022" s="9">
        <v>321.866992592593</v>
      </c>
      <c r="S3022" s="7">
        <v>2.0</v>
      </c>
      <c r="T3022" s="7">
        <v>0.1</v>
      </c>
      <c r="U3022" s="7">
        <v>71.5259983539095</v>
      </c>
      <c r="V3022" s="10" t="str">
        <f t="shared" si="1"/>
        <v>2017-03</v>
      </c>
    </row>
    <row r="3023">
      <c r="A3023" s="7">
        <v>3022.0</v>
      </c>
      <c r="B3023" s="4" t="s">
        <v>6209</v>
      </c>
      <c r="C3023" s="8">
        <v>42818.0</v>
      </c>
      <c r="D3023" s="8">
        <v>42819.0</v>
      </c>
      <c r="E3023" s="4" t="s">
        <v>212</v>
      </c>
      <c r="F3023" s="4" t="s">
        <v>6002</v>
      </c>
      <c r="G3023" s="4" t="s">
        <v>6003</v>
      </c>
      <c r="H3023" s="4" t="s">
        <v>29</v>
      </c>
      <c r="I3023" s="4" t="s">
        <v>30</v>
      </c>
      <c r="J3023" s="4" t="s">
        <v>6210</v>
      </c>
      <c r="K3023" s="4" t="s">
        <v>58</v>
      </c>
      <c r="L3023" s="7">
        <v>77705.0</v>
      </c>
      <c r="M3023" s="4" t="s">
        <v>59</v>
      </c>
      <c r="N3023" s="4" t="s">
        <v>6211</v>
      </c>
      <c r="O3023" s="4" t="s">
        <v>51</v>
      </c>
      <c r="P3023" s="4" t="s">
        <v>52</v>
      </c>
      <c r="Q3023" s="4" t="s">
        <v>6212</v>
      </c>
      <c r="R3023" s="9">
        <v>15.1219358024691</v>
      </c>
      <c r="S3023" s="7">
        <v>2.0</v>
      </c>
      <c r="T3023" s="7">
        <v>0.2</v>
      </c>
      <c r="U3023" s="7">
        <v>1.13414518518519</v>
      </c>
      <c r="V3023" s="10" t="str">
        <f t="shared" si="1"/>
        <v>2017-03</v>
      </c>
    </row>
    <row r="3024">
      <c r="A3024" s="7">
        <v>3023.0</v>
      </c>
      <c r="B3024" s="4" t="s">
        <v>6213</v>
      </c>
      <c r="C3024" s="8">
        <v>42819.0</v>
      </c>
      <c r="D3024" s="8">
        <v>42823.0</v>
      </c>
      <c r="E3024" s="4" t="s">
        <v>26</v>
      </c>
      <c r="F3024" s="4" t="s">
        <v>3508</v>
      </c>
      <c r="G3024" s="4" t="s">
        <v>3509</v>
      </c>
      <c r="H3024" s="4" t="s">
        <v>46</v>
      </c>
      <c r="I3024" s="4" t="s">
        <v>30</v>
      </c>
      <c r="J3024" s="4" t="s">
        <v>57</v>
      </c>
      <c r="K3024" s="4" t="s">
        <v>58</v>
      </c>
      <c r="L3024" s="7">
        <v>78207.0</v>
      </c>
      <c r="M3024" s="4" t="s">
        <v>59</v>
      </c>
      <c r="N3024" s="4" t="s">
        <v>2353</v>
      </c>
      <c r="O3024" s="4" t="s">
        <v>39</v>
      </c>
      <c r="P3024" s="4" t="s">
        <v>40</v>
      </c>
      <c r="Q3024" s="4" t="s">
        <v>2354</v>
      </c>
      <c r="R3024" s="9">
        <v>557.289096296296</v>
      </c>
      <c r="S3024" s="7">
        <v>3.0</v>
      </c>
      <c r="T3024" s="7">
        <v>0.2</v>
      </c>
      <c r="U3024" s="7">
        <v>55.7289096296296</v>
      </c>
      <c r="V3024" s="10" t="str">
        <f t="shared" si="1"/>
        <v>2017-03</v>
      </c>
    </row>
    <row r="3025">
      <c r="A3025" s="7">
        <v>3024.0</v>
      </c>
      <c r="B3025" s="4" t="s">
        <v>6214</v>
      </c>
      <c r="C3025" s="8">
        <v>42819.0</v>
      </c>
      <c r="D3025" s="8">
        <v>42820.0</v>
      </c>
      <c r="E3025" s="4" t="s">
        <v>43</v>
      </c>
      <c r="F3025" s="4" t="s">
        <v>3833</v>
      </c>
      <c r="G3025" s="4" t="s">
        <v>3834</v>
      </c>
      <c r="H3025" s="4" t="s">
        <v>46</v>
      </c>
      <c r="I3025" s="4" t="s">
        <v>30</v>
      </c>
      <c r="J3025" s="4" t="s">
        <v>148</v>
      </c>
      <c r="K3025" s="4" t="s">
        <v>48</v>
      </c>
      <c r="L3025" s="7">
        <v>93727.0</v>
      </c>
      <c r="M3025" s="4" t="s">
        <v>49</v>
      </c>
      <c r="N3025" s="4" t="s">
        <v>1873</v>
      </c>
      <c r="O3025" s="4" t="s">
        <v>51</v>
      </c>
      <c r="P3025" s="4" t="s">
        <v>283</v>
      </c>
      <c r="Q3025" s="4" t="s">
        <v>1874</v>
      </c>
      <c r="R3025" s="9">
        <v>176.04</v>
      </c>
      <c r="S3025" s="7">
        <v>4.0</v>
      </c>
      <c r="T3025" s="7">
        <v>0.0</v>
      </c>
      <c r="U3025" s="7">
        <v>45.7704</v>
      </c>
      <c r="V3025" s="10" t="str">
        <f t="shared" si="1"/>
        <v>2017-03</v>
      </c>
    </row>
    <row r="3026">
      <c r="A3026" s="7">
        <v>3025.0</v>
      </c>
      <c r="B3026" s="4" t="s">
        <v>6214</v>
      </c>
      <c r="C3026" s="8">
        <v>42819.0</v>
      </c>
      <c r="D3026" s="8">
        <v>42820.0</v>
      </c>
      <c r="E3026" s="4" t="s">
        <v>43</v>
      </c>
      <c r="F3026" s="4" t="s">
        <v>3833</v>
      </c>
      <c r="G3026" s="4" t="s">
        <v>3834</v>
      </c>
      <c r="H3026" s="4" t="s">
        <v>46</v>
      </c>
      <c r="I3026" s="4" t="s">
        <v>30</v>
      </c>
      <c r="J3026" s="4" t="s">
        <v>148</v>
      </c>
      <c r="K3026" s="4" t="s">
        <v>48</v>
      </c>
      <c r="L3026" s="7">
        <v>93727.0</v>
      </c>
      <c r="M3026" s="4" t="s">
        <v>49</v>
      </c>
      <c r="N3026" s="4" t="s">
        <v>5920</v>
      </c>
      <c r="O3026" s="4" t="s">
        <v>51</v>
      </c>
      <c r="P3026" s="4" t="s">
        <v>93</v>
      </c>
      <c r="Q3026" s="4" t="s">
        <v>4409</v>
      </c>
      <c r="R3026" s="9">
        <v>16.02</v>
      </c>
      <c r="S3026" s="7">
        <v>9.0</v>
      </c>
      <c r="T3026" s="7">
        <v>0.0</v>
      </c>
      <c r="U3026" s="7">
        <v>4.4856</v>
      </c>
      <c r="V3026" s="10" t="str">
        <f t="shared" si="1"/>
        <v>2017-03</v>
      </c>
    </row>
    <row r="3027">
      <c r="A3027" s="7">
        <v>3026.0</v>
      </c>
      <c r="B3027" s="4" t="s">
        <v>6214</v>
      </c>
      <c r="C3027" s="8">
        <v>42819.0</v>
      </c>
      <c r="D3027" s="8">
        <v>42820.0</v>
      </c>
      <c r="E3027" s="4" t="s">
        <v>43</v>
      </c>
      <c r="F3027" s="4" t="s">
        <v>3833</v>
      </c>
      <c r="G3027" s="4" t="s">
        <v>3834</v>
      </c>
      <c r="H3027" s="4" t="s">
        <v>46</v>
      </c>
      <c r="I3027" s="4" t="s">
        <v>30</v>
      </c>
      <c r="J3027" s="4" t="s">
        <v>148</v>
      </c>
      <c r="K3027" s="4" t="s">
        <v>48</v>
      </c>
      <c r="L3027" s="7">
        <v>93727.0</v>
      </c>
      <c r="M3027" s="4" t="s">
        <v>49</v>
      </c>
      <c r="N3027" s="4" t="s">
        <v>95</v>
      </c>
      <c r="O3027" s="4" t="s">
        <v>51</v>
      </c>
      <c r="P3027" s="4" t="s">
        <v>76</v>
      </c>
      <c r="Q3027" s="4" t="s">
        <v>96</v>
      </c>
      <c r="R3027" s="9">
        <v>185.92</v>
      </c>
      <c r="S3027" s="7">
        <v>4.0</v>
      </c>
      <c r="T3027" s="7">
        <v>0.2</v>
      </c>
      <c r="U3027" s="7">
        <v>62.748</v>
      </c>
      <c r="V3027" s="10" t="str">
        <f t="shared" si="1"/>
        <v>2017-03</v>
      </c>
    </row>
    <row r="3028">
      <c r="A3028" s="7">
        <v>3027.0</v>
      </c>
      <c r="B3028" s="4" t="s">
        <v>6214</v>
      </c>
      <c r="C3028" s="8">
        <v>42819.0</v>
      </c>
      <c r="D3028" s="8">
        <v>42820.0</v>
      </c>
      <c r="E3028" s="4" t="s">
        <v>43</v>
      </c>
      <c r="F3028" s="4" t="s">
        <v>3833</v>
      </c>
      <c r="G3028" s="4" t="s">
        <v>3834</v>
      </c>
      <c r="H3028" s="4" t="s">
        <v>46</v>
      </c>
      <c r="I3028" s="4" t="s">
        <v>30</v>
      </c>
      <c r="J3028" s="4" t="s">
        <v>148</v>
      </c>
      <c r="K3028" s="4" t="s">
        <v>48</v>
      </c>
      <c r="L3028" s="7">
        <v>93727.0</v>
      </c>
      <c r="M3028" s="4" t="s">
        <v>49</v>
      </c>
      <c r="N3028" s="4" t="s">
        <v>1265</v>
      </c>
      <c r="O3028" s="4" t="s">
        <v>39</v>
      </c>
      <c r="P3028" s="4" t="s">
        <v>40</v>
      </c>
      <c r="Q3028" s="4" t="s">
        <v>1266</v>
      </c>
      <c r="R3028" s="9">
        <v>211.168</v>
      </c>
      <c r="S3028" s="7">
        <v>4.0</v>
      </c>
      <c r="T3028" s="7">
        <v>0.2</v>
      </c>
      <c r="U3028" s="7">
        <v>15.8376</v>
      </c>
      <c r="V3028" s="10" t="str">
        <f t="shared" si="1"/>
        <v>2017-03</v>
      </c>
    </row>
    <row r="3029">
      <c r="A3029" s="7">
        <v>3028.0</v>
      </c>
      <c r="B3029" s="4" t="s">
        <v>6214</v>
      </c>
      <c r="C3029" s="8">
        <v>42819.0</v>
      </c>
      <c r="D3029" s="8">
        <v>42820.0</v>
      </c>
      <c r="E3029" s="4" t="s">
        <v>43</v>
      </c>
      <c r="F3029" s="4" t="s">
        <v>3833</v>
      </c>
      <c r="G3029" s="4" t="s">
        <v>3834</v>
      </c>
      <c r="H3029" s="4" t="s">
        <v>46</v>
      </c>
      <c r="I3029" s="4" t="s">
        <v>30</v>
      </c>
      <c r="J3029" s="4" t="s">
        <v>148</v>
      </c>
      <c r="K3029" s="4" t="s">
        <v>48</v>
      </c>
      <c r="L3029" s="7">
        <v>93727.0</v>
      </c>
      <c r="M3029" s="4" t="s">
        <v>49</v>
      </c>
      <c r="N3029" s="4" t="s">
        <v>84</v>
      </c>
      <c r="O3029" s="4" t="s">
        <v>39</v>
      </c>
      <c r="P3029" s="4" t="s">
        <v>85</v>
      </c>
      <c r="Q3029" s="4" t="s">
        <v>86</v>
      </c>
      <c r="R3029" s="9">
        <v>479.984</v>
      </c>
      <c r="S3029" s="7">
        <v>2.0</v>
      </c>
      <c r="T3029" s="7">
        <v>0.2</v>
      </c>
      <c r="U3029" s="7">
        <v>59.998</v>
      </c>
      <c r="V3029" s="10" t="str">
        <f t="shared" si="1"/>
        <v>2017-03</v>
      </c>
    </row>
    <row r="3030">
      <c r="A3030" s="7">
        <v>3029.0</v>
      </c>
      <c r="B3030" s="4" t="s">
        <v>6215</v>
      </c>
      <c r="C3030" s="8">
        <v>42819.0</v>
      </c>
      <c r="D3030" s="8">
        <v>42825.0</v>
      </c>
      <c r="E3030" s="4" t="s">
        <v>26</v>
      </c>
      <c r="F3030" s="4" t="s">
        <v>4086</v>
      </c>
      <c r="G3030" s="4" t="s">
        <v>4087</v>
      </c>
      <c r="H3030" s="4" t="s">
        <v>29</v>
      </c>
      <c r="I3030" s="4" t="s">
        <v>30</v>
      </c>
      <c r="J3030" s="4" t="s">
        <v>681</v>
      </c>
      <c r="K3030" s="4" t="s">
        <v>130</v>
      </c>
      <c r="L3030" s="7">
        <v>53209.0</v>
      </c>
      <c r="M3030" s="4" t="s">
        <v>59</v>
      </c>
      <c r="N3030" s="4" t="s">
        <v>2424</v>
      </c>
      <c r="O3030" s="4" t="s">
        <v>35</v>
      </c>
      <c r="P3030" s="4" t="s">
        <v>263</v>
      </c>
      <c r="Q3030" s="4" t="s">
        <v>2425</v>
      </c>
      <c r="R3030" s="9">
        <v>107.802555555556</v>
      </c>
      <c r="S3030" s="7">
        <v>1.0</v>
      </c>
      <c r="T3030" s="7">
        <v>0.0</v>
      </c>
      <c r="U3030" s="7">
        <v>17.2484088888889</v>
      </c>
      <c r="V3030" s="10" t="str">
        <f t="shared" si="1"/>
        <v>2017-03</v>
      </c>
    </row>
    <row r="3031">
      <c r="A3031" s="7">
        <v>3030.0</v>
      </c>
      <c r="B3031" s="4" t="s">
        <v>6215</v>
      </c>
      <c r="C3031" s="8">
        <v>42819.0</v>
      </c>
      <c r="D3031" s="8">
        <v>42825.0</v>
      </c>
      <c r="E3031" s="4" t="s">
        <v>26</v>
      </c>
      <c r="F3031" s="4" t="s">
        <v>4086</v>
      </c>
      <c r="G3031" s="4" t="s">
        <v>4087</v>
      </c>
      <c r="H3031" s="4" t="s">
        <v>29</v>
      </c>
      <c r="I3031" s="4" t="s">
        <v>30</v>
      </c>
      <c r="J3031" s="4" t="s">
        <v>681</v>
      </c>
      <c r="K3031" s="4" t="s">
        <v>130</v>
      </c>
      <c r="L3031" s="7">
        <v>53209.0</v>
      </c>
      <c r="M3031" s="4" t="s">
        <v>59</v>
      </c>
      <c r="N3031" s="4" t="s">
        <v>4173</v>
      </c>
      <c r="O3031" s="4" t="s">
        <v>35</v>
      </c>
      <c r="P3031" s="4" t="s">
        <v>263</v>
      </c>
      <c r="Q3031" s="4" t="s">
        <v>4174</v>
      </c>
      <c r="R3031" s="9">
        <v>1808.62808230453</v>
      </c>
      <c r="S3031" s="7">
        <v>7.0</v>
      </c>
      <c r="T3031" s="7">
        <v>0.0</v>
      </c>
      <c r="U3031" s="7">
        <v>506.415863045267</v>
      </c>
      <c r="V3031" s="10" t="str">
        <f t="shared" si="1"/>
        <v>2017-03</v>
      </c>
    </row>
    <row r="3032">
      <c r="A3032" s="7">
        <v>3031.0</v>
      </c>
      <c r="B3032" s="4" t="s">
        <v>6215</v>
      </c>
      <c r="C3032" s="8">
        <v>42819.0</v>
      </c>
      <c r="D3032" s="8">
        <v>42825.0</v>
      </c>
      <c r="E3032" s="4" t="s">
        <v>26</v>
      </c>
      <c r="F3032" s="4" t="s">
        <v>4086</v>
      </c>
      <c r="G3032" s="4" t="s">
        <v>4087</v>
      </c>
      <c r="H3032" s="4" t="s">
        <v>29</v>
      </c>
      <c r="I3032" s="4" t="s">
        <v>30</v>
      </c>
      <c r="J3032" s="4" t="s">
        <v>681</v>
      </c>
      <c r="K3032" s="4" t="s">
        <v>130</v>
      </c>
      <c r="L3032" s="7">
        <v>53209.0</v>
      </c>
      <c r="M3032" s="4" t="s">
        <v>59</v>
      </c>
      <c r="N3032" s="4" t="s">
        <v>1048</v>
      </c>
      <c r="O3032" s="4" t="s">
        <v>35</v>
      </c>
      <c r="P3032" s="4" t="s">
        <v>263</v>
      </c>
      <c r="Q3032" s="4" t="s">
        <v>1049</v>
      </c>
      <c r="R3032" s="9">
        <v>437.145938271605</v>
      </c>
      <c r="S3032" s="7">
        <v>3.0</v>
      </c>
      <c r="T3032" s="7">
        <v>0.0</v>
      </c>
      <c r="U3032" s="7">
        <v>48.0860532098765</v>
      </c>
      <c r="V3032" s="10" t="str">
        <f t="shared" si="1"/>
        <v>2017-03</v>
      </c>
    </row>
    <row r="3033">
      <c r="A3033" s="7">
        <v>3032.0</v>
      </c>
      <c r="B3033" s="4" t="s">
        <v>6216</v>
      </c>
      <c r="C3033" s="8">
        <v>42819.0</v>
      </c>
      <c r="D3033" s="8">
        <v>42824.0</v>
      </c>
      <c r="E3033" s="4" t="s">
        <v>98</v>
      </c>
      <c r="F3033" s="4" t="s">
        <v>5739</v>
      </c>
      <c r="G3033" s="4" t="s">
        <v>5740</v>
      </c>
      <c r="H3033" s="4" t="s">
        <v>46</v>
      </c>
      <c r="I3033" s="4" t="s">
        <v>30</v>
      </c>
      <c r="J3033" s="4" t="s">
        <v>408</v>
      </c>
      <c r="K3033" s="4" t="s">
        <v>58</v>
      </c>
      <c r="L3033" s="7">
        <v>75081.0</v>
      </c>
      <c r="M3033" s="4" t="s">
        <v>59</v>
      </c>
      <c r="N3033" s="4" t="s">
        <v>6217</v>
      </c>
      <c r="O3033" s="4" t="s">
        <v>51</v>
      </c>
      <c r="P3033" s="4" t="s">
        <v>124</v>
      </c>
      <c r="Q3033" s="4" t="s">
        <v>6218</v>
      </c>
      <c r="R3033" s="9">
        <v>8.11333004115226</v>
      </c>
      <c r="S3033" s="7">
        <v>2.0</v>
      </c>
      <c r="T3033" s="7">
        <v>0.2</v>
      </c>
      <c r="U3033" s="7">
        <v>2.53541563786008</v>
      </c>
      <c r="V3033" s="10" t="str">
        <f t="shared" si="1"/>
        <v>2017-03</v>
      </c>
    </row>
    <row r="3034">
      <c r="A3034" s="7">
        <v>3033.0</v>
      </c>
      <c r="B3034" s="4" t="s">
        <v>6219</v>
      </c>
      <c r="C3034" s="8">
        <v>42819.0</v>
      </c>
      <c r="D3034" s="8">
        <v>42824.0</v>
      </c>
      <c r="E3034" s="4" t="s">
        <v>26</v>
      </c>
      <c r="F3034" s="4" t="s">
        <v>1473</v>
      </c>
      <c r="G3034" s="4" t="s">
        <v>1474</v>
      </c>
      <c r="H3034" s="4" t="s">
        <v>29</v>
      </c>
      <c r="I3034" s="4" t="s">
        <v>30</v>
      </c>
      <c r="J3034" s="4" t="s">
        <v>163</v>
      </c>
      <c r="K3034" s="4" t="s">
        <v>164</v>
      </c>
      <c r="L3034" s="7">
        <v>98103.0</v>
      </c>
      <c r="M3034" s="4" t="s">
        <v>49</v>
      </c>
      <c r="N3034" s="4" t="s">
        <v>4515</v>
      </c>
      <c r="O3034" s="4" t="s">
        <v>51</v>
      </c>
      <c r="P3034" s="4" t="s">
        <v>93</v>
      </c>
      <c r="Q3034" s="4" t="s">
        <v>4516</v>
      </c>
      <c r="R3034" s="9">
        <v>23.1</v>
      </c>
      <c r="S3034" s="7">
        <v>2.0</v>
      </c>
      <c r="T3034" s="7">
        <v>0.0</v>
      </c>
      <c r="U3034" s="7">
        <v>6.93</v>
      </c>
      <c r="V3034" s="10" t="str">
        <f t="shared" si="1"/>
        <v>2017-03</v>
      </c>
    </row>
    <row r="3035">
      <c r="A3035" s="7">
        <v>3034.0</v>
      </c>
      <c r="B3035" s="4" t="s">
        <v>6220</v>
      </c>
      <c r="C3035" s="8">
        <v>42819.0</v>
      </c>
      <c r="D3035" s="8">
        <v>42825.0</v>
      </c>
      <c r="E3035" s="4" t="s">
        <v>26</v>
      </c>
      <c r="F3035" s="4" t="s">
        <v>1811</v>
      </c>
      <c r="G3035" s="4" t="s">
        <v>1812</v>
      </c>
      <c r="H3035" s="4" t="s">
        <v>46</v>
      </c>
      <c r="I3035" s="4" t="s">
        <v>30</v>
      </c>
      <c r="J3035" s="4" t="s">
        <v>222</v>
      </c>
      <c r="K3035" s="4" t="s">
        <v>223</v>
      </c>
      <c r="L3035" s="7">
        <v>10024.0</v>
      </c>
      <c r="M3035" s="4" t="s">
        <v>33</v>
      </c>
      <c r="N3035" s="4" t="s">
        <v>2837</v>
      </c>
      <c r="O3035" s="4" t="s">
        <v>51</v>
      </c>
      <c r="P3035" s="4" t="s">
        <v>93</v>
      </c>
      <c r="Q3035" s="4" t="s">
        <v>2838</v>
      </c>
      <c r="R3035" s="9">
        <v>13.0917489711934</v>
      </c>
      <c r="S3035" s="7">
        <v>5.0</v>
      </c>
      <c r="T3035" s="7">
        <v>0.0</v>
      </c>
      <c r="U3035" s="7">
        <v>3.53477222222222</v>
      </c>
      <c r="V3035" s="10" t="str">
        <f t="shared" si="1"/>
        <v>2017-03</v>
      </c>
    </row>
    <row r="3036">
      <c r="A3036" s="7">
        <v>3035.0</v>
      </c>
      <c r="B3036" s="4" t="s">
        <v>6221</v>
      </c>
      <c r="C3036" s="8">
        <v>42820.0</v>
      </c>
      <c r="D3036" s="8">
        <v>42821.0</v>
      </c>
      <c r="E3036" s="4" t="s">
        <v>43</v>
      </c>
      <c r="F3036" s="4" t="s">
        <v>5362</v>
      </c>
      <c r="G3036" s="4" t="s">
        <v>5363</v>
      </c>
      <c r="H3036" s="4" t="s">
        <v>46</v>
      </c>
      <c r="I3036" s="4" t="s">
        <v>30</v>
      </c>
      <c r="J3036" s="4" t="s">
        <v>222</v>
      </c>
      <c r="K3036" s="4" t="s">
        <v>223</v>
      </c>
      <c r="L3036" s="7">
        <v>10009.0</v>
      </c>
      <c r="M3036" s="4" t="s">
        <v>33</v>
      </c>
      <c r="N3036" s="4" t="s">
        <v>4102</v>
      </c>
      <c r="O3036" s="4" t="s">
        <v>35</v>
      </c>
      <c r="P3036" s="4" t="s">
        <v>36</v>
      </c>
      <c r="Q3036" s="4" t="s">
        <v>4103</v>
      </c>
      <c r="R3036" s="9">
        <v>305.265777777778</v>
      </c>
      <c r="S3036" s="7">
        <v>2.0</v>
      </c>
      <c r="T3036" s="7">
        <v>0.2</v>
      </c>
      <c r="U3036" s="7">
        <v>-34.3424</v>
      </c>
      <c r="V3036" s="10" t="str">
        <f t="shared" si="1"/>
        <v>2017-03</v>
      </c>
    </row>
    <row r="3037">
      <c r="A3037" s="7">
        <v>3036.0</v>
      </c>
      <c r="B3037" s="4" t="s">
        <v>6221</v>
      </c>
      <c r="C3037" s="8">
        <v>42820.0</v>
      </c>
      <c r="D3037" s="8">
        <v>42821.0</v>
      </c>
      <c r="E3037" s="4" t="s">
        <v>43</v>
      </c>
      <c r="F3037" s="4" t="s">
        <v>5362</v>
      </c>
      <c r="G3037" s="4" t="s">
        <v>5363</v>
      </c>
      <c r="H3037" s="4" t="s">
        <v>46</v>
      </c>
      <c r="I3037" s="4" t="s">
        <v>30</v>
      </c>
      <c r="J3037" s="4" t="s">
        <v>222</v>
      </c>
      <c r="K3037" s="4" t="s">
        <v>223</v>
      </c>
      <c r="L3037" s="7">
        <v>10009.0</v>
      </c>
      <c r="M3037" s="4" t="s">
        <v>33</v>
      </c>
      <c r="N3037" s="4" t="s">
        <v>3505</v>
      </c>
      <c r="O3037" s="4" t="s">
        <v>39</v>
      </c>
      <c r="P3037" s="4" t="s">
        <v>40</v>
      </c>
      <c r="Q3037" s="4" t="s">
        <v>3506</v>
      </c>
      <c r="R3037" s="9">
        <v>142.174814814815</v>
      </c>
      <c r="S3037" s="7">
        <v>4.0</v>
      </c>
      <c r="T3037" s="7">
        <v>0.0</v>
      </c>
      <c r="U3037" s="7">
        <v>39.8089481481482</v>
      </c>
      <c r="V3037" s="10" t="str">
        <f t="shared" si="1"/>
        <v>2017-03</v>
      </c>
    </row>
    <row r="3038">
      <c r="A3038" s="7">
        <v>3037.0</v>
      </c>
      <c r="B3038" s="4" t="s">
        <v>6222</v>
      </c>
      <c r="C3038" s="8">
        <v>42820.0</v>
      </c>
      <c r="D3038" s="8">
        <v>42822.0</v>
      </c>
      <c r="E3038" s="4" t="s">
        <v>43</v>
      </c>
      <c r="F3038" s="4" t="s">
        <v>4501</v>
      </c>
      <c r="G3038" s="4" t="s">
        <v>4502</v>
      </c>
      <c r="H3038" s="4" t="s">
        <v>112</v>
      </c>
      <c r="I3038" s="4" t="s">
        <v>30</v>
      </c>
      <c r="J3038" s="4" t="s">
        <v>163</v>
      </c>
      <c r="K3038" s="4" t="s">
        <v>164</v>
      </c>
      <c r="L3038" s="7">
        <v>98105.0</v>
      </c>
      <c r="M3038" s="4" t="s">
        <v>49</v>
      </c>
      <c r="N3038" s="4" t="s">
        <v>6223</v>
      </c>
      <c r="O3038" s="4" t="s">
        <v>51</v>
      </c>
      <c r="P3038" s="4" t="s">
        <v>93</v>
      </c>
      <c r="Q3038" s="4" t="s">
        <v>6224</v>
      </c>
      <c r="R3038" s="9">
        <v>19.83</v>
      </c>
      <c r="S3038" s="7">
        <v>1.0</v>
      </c>
      <c r="T3038" s="7">
        <v>0.0</v>
      </c>
      <c r="U3038" s="7">
        <v>5.949</v>
      </c>
      <c r="V3038" s="10" t="str">
        <f t="shared" si="1"/>
        <v>2017-03</v>
      </c>
    </row>
    <row r="3039">
      <c r="A3039" s="7">
        <v>3038.0</v>
      </c>
      <c r="B3039" s="4" t="s">
        <v>6225</v>
      </c>
      <c r="C3039" s="8">
        <v>42820.0</v>
      </c>
      <c r="D3039" s="8">
        <v>42827.0</v>
      </c>
      <c r="E3039" s="4" t="s">
        <v>26</v>
      </c>
      <c r="F3039" s="4" t="s">
        <v>6226</v>
      </c>
      <c r="G3039" s="4" t="s">
        <v>6227</v>
      </c>
      <c r="H3039" s="4" t="s">
        <v>29</v>
      </c>
      <c r="I3039" s="4" t="s">
        <v>30</v>
      </c>
      <c r="J3039" s="4" t="s">
        <v>6228</v>
      </c>
      <c r="K3039" s="4" t="s">
        <v>884</v>
      </c>
      <c r="L3039" s="7">
        <v>48126.0</v>
      </c>
      <c r="M3039" s="4" t="s">
        <v>59</v>
      </c>
      <c r="N3039" s="4" t="s">
        <v>6229</v>
      </c>
      <c r="O3039" s="4" t="s">
        <v>35</v>
      </c>
      <c r="P3039" s="4" t="s">
        <v>121</v>
      </c>
      <c r="Q3039" s="4" t="s">
        <v>6230</v>
      </c>
      <c r="R3039" s="9">
        <v>72.1066666666667</v>
      </c>
      <c r="S3039" s="7">
        <v>3.0</v>
      </c>
      <c r="T3039" s="7">
        <v>0.0</v>
      </c>
      <c r="U3039" s="7">
        <v>27.4005333333333</v>
      </c>
      <c r="V3039" s="10" t="str">
        <f t="shared" si="1"/>
        <v>2017-03</v>
      </c>
    </row>
    <row r="3040">
      <c r="A3040" s="7">
        <v>3039.0</v>
      </c>
      <c r="B3040" s="4" t="s">
        <v>6231</v>
      </c>
      <c r="C3040" s="8">
        <v>42820.0</v>
      </c>
      <c r="D3040" s="8">
        <v>42827.0</v>
      </c>
      <c r="E3040" s="4" t="s">
        <v>26</v>
      </c>
      <c r="F3040" s="4" t="s">
        <v>6232</v>
      </c>
      <c r="G3040" s="4" t="s">
        <v>6233</v>
      </c>
      <c r="H3040" s="4" t="s">
        <v>112</v>
      </c>
      <c r="I3040" s="4" t="s">
        <v>30</v>
      </c>
      <c r="J3040" s="4" t="s">
        <v>2041</v>
      </c>
      <c r="K3040" s="4" t="s">
        <v>429</v>
      </c>
      <c r="L3040" s="7">
        <v>23464.0</v>
      </c>
      <c r="M3040" s="4" t="s">
        <v>83</v>
      </c>
      <c r="N3040" s="4" t="s">
        <v>3297</v>
      </c>
      <c r="O3040" s="4" t="s">
        <v>39</v>
      </c>
      <c r="P3040" s="4" t="s">
        <v>61</v>
      </c>
      <c r="Q3040" s="4" t="s">
        <v>3298</v>
      </c>
      <c r="R3040" s="9">
        <v>37.1228054327123</v>
      </c>
      <c r="S3040" s="7">
        <v>3.0</v>
      </c>
      <c r="T3040" s="7">
        <v>0.0</v>
      </c>
      <c r="U3040" s="7">
        <v>14.4778941187578</v>
      </c>
      <c r="V3040" s="10" t="str">
        <f t="shared" si="1"/>
        <v>2017-03</v>
      </c>
    </row>
    <row r="3041">
      <c r="A3041" s="7">
        <v>3040.0</v>
      </c>
      <c r="B3041" s="4" t="s">
        <v>6231</v>
      </c>
      <c r="C3041" s="8">
        <v>42820.0</v>
      </c>
      <c r="D3041" s="8">
        <v>42827.0</v>
      </c>
      <c r="E3041" s="4" t="s">
        <v>26</v>
      </c>
      <c r="F3041" s="4" t="s">
        <v>6232</v>
      </c>
      <c r="G3041" s="4" t="s">
        <v>6233</v>
      </c>
      <c r="H3041" s="4" t="s">
        <v>112</v>
      </c>
      <c r="I3041" s="4" t="s">
        <v>30</v>
      </c>
      <c r="J3041" s="4" t="s">
        <v>2041</v>
      </c>
      <c r="K3041" s="4" t="s">
        <v>429</v>
      </c>
      <c r="L3041" s="7">
        <v>23464.0</v>
      </c>
      <c r="M3041" s="4" t="s">
        <v>83</v>
      </c>
      <c r="N3041" s="4" t="s">
        <v>6234</v>
      </c>
      <c r="O3041" s="4" t="s">
        <v>51</v>
      </c>
      <c r="P3041" s="4" t="s">
        <v>272</v>
      </c>
      <c r="Q3041" s="4" t="s">
        <v>722</v>
      </c>
      <c r="R3041" s="9">
        <v>2.60153402013361</v>
      </c>
      <c r="S3041" s="7">
        <v>2.0</v>
      </c>
      <c r="T3041" s="7">
        <v>0.0</v>
      </c>
      <c r="U3041" s="7">
        <v>0.910536907046764</v>
      </c>
      <c r="V3041" s="10" t="str">
        <f t="shared" si="1"/>
        <v>2017-03</v>
      </c>
    </row>
    <row r="3042">
      <c r="A3042" s="7">
        <v>3041.0</v>
      </c>
      <c r="B3042" s="4" t="s">
        <v>6235</v>
      </c>
      <c r="C3042" s="8">
        <v>42820.0</v>
      </c>
      <c r="D3042" s="8">
        <v>42824.0</v>
      </c>
      <c r="E3042" s="4" t="s">
        <v>26</v>
      </c>
      <c r="F3042" s="4" t="s">
        <v>1744</v>
      </c>
      <c r="G3042" s="4" t="s">
        <v>1745</v>
      </c>
      <c r="H3042" s="4" t="s">
        <v>29</v>
      </c>
      <c r="I3042" s="4" t="s">
        <v>30</v>
      </c>
      <c r="J3042" s="4" t="s">
        <v>455</v>
      </c>
      <c r="K3042" s="4" t="s">
        <v>58</v>
      </c>
      <c r="L3042" s="7">
        <v>77070.0</v>
      </c>
      <c r="M3042" s="4" t="s">
        <v>59</v>
      </c>
      <c r="N3042" s="4" t="s">
        <v>3476</v>
      </c>
      <c r="O3042" s="4" t="s">
        <v>39</v>
      </c>
      <c r="P3042" s="4" t="s">
        <v>61</v>
      </c>
      <c r="Q3042" s="4" t="s">
        <v>3477</v>
      </c>
      <c r="R3042" s="9">
        <v>170.619259259259</v>
      </c>
      <c r="S3042" s="7">
        <v>5.0</v>
      </c>
      <c r="T3042" s="7">
        <v>0.2</v>
      </c>
      <c r="U3042" s="7">
        <v>2.13274074074074</v>
      </c>
      <c r="V3042" s="10" t="str">
        <f t="shared" si="1"/>
        <v>2017-03</v>
      </c>
    </row>
    <row r="3043">
      <c r="A3043" s="7">
        <v>3042.0</v>
      </c>
      <c r="B3043" s="4" t="s">
        <v>6235</v>
      </c>
      <c r="C3043" s="8">
        <v>42820.0</v>
      </c>
      <c r="D3043" s="8">
        <v>42824.0</v>
      </c>
      <c r="E3043" s="4" t="s">
        <v>26</v>
      </c>
      <c r="F3043" s="4" t="s">
        <v>1744</v>
      </c>
      <c r="G3043" s="4" t="s">
        <v>1745</v>
      </c>
      <c r="H3043" s="4" t="s">
        <v>29</v>
      </c>
      <c r="I3043" s="4" t="s">
        <v>30</v>
      </c>
      <c r="J3043" s="4" t="s">
        <v>455</v>
      </c>
      <c r="K3043" s="4" t="s">
        <v>58</v>
      </c>
      <c r="L3043" s="7">
        <v>77070.0</v>
      </c>
      <c r="M3043" s="4" t="s">
        <v>59</v>
      </c>
      <c r="N3043" s="4" t="s">
        <v>6236</v>
      </c>
      <c r="O3043" s="4" t="s">
        <v>39</v>
      </c>
      <c r="P3043" s="4" t="s">
        <v>85</v>
      </c>
      <c r="Q3043" s="4" t="s">
        <v>6237</v>
      </c>
      <c r="R3043" s="9">
        <v>2844.39703703704</v>
      </c>
      <c r="S3043" s="7">
        <v>5.0</v>
      </c>
      <c r="T3043" s="7">
        <v>0.2</v>
      </c>
      <c r="U3043" s="7">
        <v>675.544296296296</v>
      </c>
      <c r="V3043" s="10" t="str">
        <f t="shared" si="1"/>
        <v>2017-03</v>
      </c>
    </row>
    <row r="3044">
      <c r="A3044" s="7">
        <v>3043.0</v>
      </c>
      <c r="B3044" s="4" t="s">
        <v>6235</v>
      </c>
      <c r="C3044" s="8">
        <v>42820.0</v>
      </c>
      <c r="D3044" s="8">
        <v>42824.0</v>
      </c>
      <c r="E3044" s="4" t="s">
        <v>26</v>
      </c>
      <c r="F3044" s="4" t="s">
        <v>1744</v>
      </c>
      <c r="G3044" s="4" t="s">
        <v>1745</v>
      </c>
      <c r="H3044" s="4" t="s">
        <v>29</v>
      </c>
      <c r="I3044" s="4" t="s">
        <v>30</v>
      </c>
      <c r="J3044" s="4" t="s">
        <v>455</v>
      </c>
      <c r="K3044" s="4" t="s">
        <v>58</v>
      </c>
      <c r="L3044" s="7">
        <v>77070.0</v>
      </c>
      <c r="M3044" s="4" t="s">
        <v>59</v>
      </c>
      <c r="N3044" s="4" t="s">
        <v>1942</v>
      </c>
      <c r="O3044" s="4" t="s">
        <v>51</v>
      </c>
      <c r="P3044" s="4" t="s">
        <v>124</v>
      </c>
      <c r="Q3044" s="4" t="s">
        <v>1943</v>
      </c>
      <c r="R3044" s="9">
        <v>88.1208888888889</v>
      </c>
      <c r="S3044" s="7">
        <v>3.0</v>
      </c>
      <c r="T3044" s="7">
        <v>0.2</v>
      </c>
      <c r="U3044" s="7">
        <v>27.5377777777778</v>
      </c>
      <c r="V3044" s="10" t="str">
        <f t="shared" si="1"/>
        <v>2017-03</v>
      </c>
    </row>
    <row r="3045">
      <c r="A3045" s="7">
        <v>3044.0</v>
      </c>
      <c r="B3045" s="4" t="s">
        <v>6235</v>
      </c>
      <c r="C3045" s="8">
        <v>42820.0</v>
      </c>
      <c r="D3045" s="8">
        <v>42824.0</v>
      </c>
      <c r="E3045" s="4" t="s">
        <v>26</v>
      </c>
      <c r="F3045" s="4" t="s">
        <v>1744</v>
      </c>
      <c r="G3045" s="4" t="s">
        <v>1745</v>
      </c>
      <c r="H3045" s="4" t="s">
        <v>29</v>
      </c>
      <c r="I3045" s="4" t="s">
        <v>30</v>
      </c>
      <c r="J3045" s="4" t="s">
        <v>455</v>
      </c>
      <c r="K3045" s="4" t="s">
        <v>58</v>
      </c>
      <c r="L3045" s="7">
        <v>77070.0</v>
      </c>
      <c r="M3045" s="4" t="s">
        <v>59</v>
      </c>
      <c r="N3045" s="4" t="s">
        <v>682</v>
      </c>
      <c r="O3045" s="4" t="s">
        <v>51</v>
      </c>
      <c r="P3045" s="4" t="s">
        <v>283</v>
      </c>
      <c r="Q3045" s="4" t="s">
        <v>683</v>
      </c>
      <c r="R3045" s="9">
        <v>103.310222222222</v>
      </c>
      <c r="S3045" s="7">
        <v>8.0</v>
      </c>
      <c r="T3045" s="7">
        <v>0.8</v>
      </c>
      <c r="U3045" s="7">
        <v>-268.606577777778</v>
      </c>
      <c r="V3045" s="10" t="str">
        <f t="shared" si="1"/>
        <v>2017-03</v>
      </c>
    </row>
    <row r="3046">
      <c r="A3046" s="7">
        <v>3045.0</v>
      </c>
      <c r="B3046" s="4" t="s">
        <v>6235</v>
      </c>
      <c r="C3046" s="8">
        <v>42820.0</v>
      </c>
      <c r="D3046" s="8">
        <v>42824.0</v>
      </c>
      <c r="E3046" s="4" t="s">
        <v>26</v>
      </c>
      <c r="F3046" s="4" t="s">
        <v>1744</v>
      </c>
      <c r="G3046" s="4" t="s">
        <v>1745</v>
      </c>
      <c r="H3046" s="4" t="s">
        <v>29</v>
      </c>
      <c r="I3046" s="4" t="s">
        <v>30</v>
      </c>
      <c r="J3046" s="4" t="s">
        <v>455</v>
      </c>
      <c r="K3046" s="4" t="s">
        <v>58</v>
      </c>
      <c r="L3046" s="7">
        <v>77070.0</v>
      </c>
      <c r="M3046" s="4" t="s">
        <v>59</v>
      </c>
      <c r="N3046" s="4" t="s">
        <v>6146</v>
      </c>
      <c r="O3046" s="4" t="s">
        <v>51</v>
      </c>
      <c r="P3046" s="4" t="s">
        <v>52</v>
      </c>
      <c r="Q3046" s="4" t="s">
        <v>6147</v>
      </c>
      <c r="R3046" s="9">
        <v>38.2008888888889</v>
      </c>
      <c r="S3046" s="7">
        <v>3.0</v>
      </c>
      <c r="T3046" s="7">
        <v>0.2</v>
      </c>
      <c r="U3046" s="7">
        <v>2.86506666666667</v>
      </c>
      <c r="V3046" s="10" t="str">
        <f t="shared" si="1"/>
        <v>2017-03</v>
      </c>
    </row>
    <row r="3047">
      <c r="A3047" s="7">
        <v>3046.0</v>
      </c>
      <c r="B3047" s="4" t="s">
        <v>6238</v>
      </c>
      <c r="C3047" s="8">
        <v>42821.0</v>
      </c>
      <c r="D3047" s="8">
        <v>42823.0</v>
      </c>
      <c r="E3047" s="4" t="s">
        <v>98</v>
      </c>
      <c r="F3047" s="4" t="s">
        <v>4062</v>
      </c>
      <c r="G3047" s="4" t="s">
        <v>4063</v>
      </c>
      <c r="H3047" s="4" t="s">
        <v>46</v>
      </c>
      <c r="I3047" s="4" t="s">
        <v>30</v>
      </c>
      <c r="J3047" s="4" t="s">
        <v>90</v>
      </c>
      <c r="K3047" s="4" t="s">
        <v>91</v>
      </c>
      <c r="L3047" s="7">
        <v>19120.0</v>
      </c>
      <c r="M3047" s="4" t="s">
        <v>33</v>
      </c>
      <c r="N3047" s="4" t="s">
        <v>3992</v>
      </c>
      <c r="O3047" s="4" t="s">
        <v>35</v>
      </c>
      <c r="P3047" s="4" t="s">
        <v>121</v>
      </c>
      <c r="Q3047" s="4" t="s">
        <v>3993</v>
      </c>
      <c r="R3047" s="9">
        <v>17.7934353909465</v>
      </c>
      <c r="S3047" s="7">
        <v>2.0</v>
      </c>
      <c r="T3047" s="7">
        <v>0.2</v>
      </c>
      <c r="U3047" s="7">
        <v>1.77934353909465</v>
      </c>
      <c r="V3047" s="10" t="str">
        <f t="shared" si="1"/>
        <v>2017-03</v>
      </c>
    </row>
    <row r="3048">
      <c r="A3048" s="7">
        <v>3047.0</v>
      </c>
      <c r="B3048" s="4" t="s">
        <v>6239</v>
      </c>
      <c r="C3048" s="8">
        <v>42821.0</v>
      </c>
      <c r="D3048" s="8">
        <v>42825.0</v>
      </c>
      <c r="E3048" s="4" t="s">
        <v>26</v>
      </c>
      <c r="F3048" s="4" t="s">
        <v>6240</v>
      </c>
      <c r="G3048" s="4" t="s">
        <v>6241</v>
      </c>
      <c r="H3048" s="4" t="s">
        <v>112</v>
      </c>
      <c r="I3048" s="4" t="s">
        <v>30</v>
      </c>
      <c r="J3048" s="4" t="s">
        <v>148</v>
      </c>
      <c r="K3048" s="4" t="s">
        <v>48</v>
      </c>
      <c r="L3048" s="7">
        <v>93727.0</v>
      </c>
      <c r="M3048" s="4" t="s">
        <v>49</v>
      </c>
      <c r="N3048" s="4" t="s">
        <v>4554</v>
      </c>
      <c r="O3048" s="4" t="s">
        <v>51</v>
      </c>
      <c r="P3048" s="4" t="s">
        <v>124</v>
      </c>
      <c r="Q3048" s="4" t="s">
        <v>4555</v>
      </c>
      <c r="R3048" s="9">
        <v>45.68</v>
      </c>
      <c r="S3048" s="7">
        <v>2.0</v>
      </c>
      <c r="T3048" s="7">
        <v>0.0</v>
      </c>
      <c r="U3048" s="7">
        <v>21.0128</v>
      </c>
      <c r="V3048" s="10" t="str">
        <f t="shared" si="1"/>
        <v>2017-03</v>
      </c>
    </row>
    <row r="3049">
      <c r="A3049" s="7">
        <v>3048.0</v>
      </c>
      <c r="B3049" s="4" t="s">
        <v>6239</v>
      </c>
      <c r="C3049" s="8">
        <v>42821.0</v>
      </c>
      <c r="D3049" s="8">
        <v>42825.0</v>
      </c>
      <c r="E3049" s="4" t="s">
        <v>26</v>
      </c>
      <c r="F3049" s="4" t="s">
        <v>6240</v>
      </c>
      <c r="G3049" s="4" t="s">
        <v>6241</v>
      </c>
      <c r="H3049" s="4" t="s">
        <v>112</v>
      </c>
      <c r="I3049" s="4" t="s">
        <v>30</v>
      </c>
      <c r="J3049" s="4" t="s">
        <v>148</v>
      </c>
      <c r="K3049" s="4" t="s">
        <v>48</v>
      </c>
      <c r="L3049" s="7">
        <v>93727.0</v>
      </c>
      <c r="M3049" s="4" t="s">
        <v>49</v>
      </c>
      <c r="N3049" s="4" t="s">
        <v>6242</v>
      </c>
      <c r="O3049" s="4" t="s">
        <v>51</v>
      </c>
      <c r="P3049" s="4" t="s">
        <v>124</v>
      </c>
      <c r="Q3049" s="4" t="s">
        <v>6243</v>
      </c>
      <c r="R3049" s="9">
        <v>110.96</v>
      </c>
      <c r="S3049" s="7">
        <v>2.0</v>
      </c>
      <c r="T3049" s="7">
        <v>0.0</v>
      </c>
      <c r="U3049" s="7">
        <v>53.2608</v>
      </c>
      <c r="V3049" s="10" t="str">
        <f t="shared" si="1"/>
        <v>2017-03</v>
      </c>
    </row>
    <row r="3050">
      <c r="A3050" s="7">
        <v>3049.0</v>
      </c>
      <c r="B3050" s="4" t="s">
        <v>6239</v>
      </c>
      <c r="C3050" s="8">
        <v>42821.0</v>
      </c>
      <c r="D3050" s="8">
        <v>42825.0</v>
      </c>
      <c r="E3050" s="4" t="s">
        <v>26</v>
      </c>
      <c r="F3050" s="4" t="s">
        <v>6240</v>
      </c>
      <c r="G3050" s="4" t="s">
        <v>6241</v>
      </c>
      <c r="H3050" s="4" t="s">
        <v>112</v>
      </c>
      <c r="I3050" s="4" t="s">
        <v>30</v>
      </c>
      <c r="J3050" s="4" t="s">
        <v>148</v>
      </c>
      <c r="K3050" s="4" t="s">
        <v>48</v>
      </c>
      <c r="L3050" s="7">
        <v>93727.0</v>
      </c>
      <c r="M3050" s="4" t="s">
        <v>49</v>
      </c>
      <c r="N3050" s="4" t="s">
        <v>6244</v>
      </c>
      <c r="O3050" s="4" t="s">
        <v>51</v>
      </c>
      <c r="P3050" s="4" t="s">
        <v>124</v>
      </c>
      <c r="Q3050" s="4" t="s">
        <v>6245</v>
      </c>
      <c r="R3050" s="9">
        <v>11.94</v>
      </c>
      <c r="S3050" s="7">
        <v>3.0</v>
      </c>
      <c r="T3050" s="7">
        <v>0.0</v>
      </c>
      <c r="U3050" s="7">
        <v>5.97</v>
      </c>
      <c r="V3050" s="10" t="str">
        <f t="shared" si="1"/>
        <v>2017-03</v>
      </c>
    </row>
    <row r="3051">
      <c r="A3051" s="7">
        <v>3050.0</v>
      </c>
      <c r="B3051" s="4" t="s">
        <v>6246</v>
      </c>
      <c r="C3051" s="8">
        <v>42821.0</v>
      </c>
      <c r="D3051" s="8">
        <v>42823.0</v>
      </c>
      <c r="E3051" s="4" t="s">
        <v>98</v>
      </c>
      <c r="F3051" s="4" t="s">
        <v>724</v>
      </c>
      <c r="G3051" s="4" t="s">
        <v>725</v>
      </c>
      <c r="H3051" s="4" t="s">
        <v>46</v>
      </c>
      <c r="I3051" s="4" t="s">
        <v>30</v>
      </c>
      <c r="J3051" s="4" t="s">
        <v>461</v>
      </c>
      <c r="K3051" s="4" t="s">
        <v>429</v>
      </c>
      <c r="L3051" s="7">
        <v>23223.0</v>
      </c>
      <c r="M3051" s="4" t="s">
        <v>83</v>
      </c>
      <c r="N3051" s="4" t="s">
        <v>6247</v>
      </c>
      <c r="O3051" s="4" t="s">
        <v>51</v>
      </c>
      <c r="P3051" s="4" t="s">
        <v>297</v>
      </c>
      <c r="Q3051" s="4" t="s">
        <v>6248</v>
      </c>
      <c r="R3051" s="9">
        <v>5.71580546163485</v>
      </c>
      <c r="S3051" s="7">
        <v>2.0</v>
      </c>
      <c r="T3051" s="7">
        <v>0.0</v>
      </c>
      <c r="U3051" s="7">
        <v>2.62927051235203</v>
      </c>
      <c r="V3051" s="10" t="str">
        <f t="shared" si="1"/>
        <v>2017-03</v>
      </c>
    </row>
    <row r="3052">
      <c r="A3052" s="7">
        <v>3051.0</v>
      </c>
      <c r="B3052" s="4" t="s">
        <v>6246</v>
      </c>
      <c r="C3052" s="8">
        <v>42821.0</v>
      </c>
      <c r="D3052" s="8">
        <v>42823.0</v>
      </c>
      <c r="E3052" s="4" t="s">
        <v>98</v>
      </c>
      <c r="F3052" s="4" t="s">
        <v>724</v>
      </c>
      <c r="G3052" s="4" t="s">
        <v>725</v>
      </c>
      <c r="H3052" s="4" t="s">
        <v>46</v>
      </c>
      <c r="I3052" s="4" t="s">
        <v>30</v>
      </c>
      <c r="J3052" s="4" t="s">
        <v>461</v>
      </c>
      <c r="K3052" s="4" t="s">
        <v>429</v>
      </c>
      <c r="L3052" s="7">
        <v>23223.0</v>
      </c>
      <c r="M3052" s="4" t="s">
        <v>83</v>
      </c>
      <c r="N3052" s="4" t="s">
        <v>6249</v>
      </c>
      <c r="O3052" s="4" t="s">
        <v>51</v>
      </c>
      <c r="P3052" s="4" t="s">
        <v>76</v>
      </c>
      <c r="Q3052" s="4" t="s">
        <v>6250</v>
      </c>
      <c r="R3052" s="9">
        <v>12.2577957611445</v>
      </c>
      <c r="S3052" s="7">
        <v>2.0</v>
      </c>
      <c r="T3052" s="7">
        <v>0.0</v>
      </c>
      <c r="U3052" s="7">
        <v>6.12889788057223</v>
      </c>
      <c r="V3052" s="10" t="str">
        <f t="shared" si="1"/>
        <v>2017-03</v>
      </c>
    </row>
    <row r="3053">
      <c r="A3053" s="7">
        <v>3052.0</v>
      </c>
      <c r="B3053" s="4" t="s">
        <v>6246</v>
      </c>
      <c r="C3053" s="8">
        <v>42821.0</v>
      </c>
      <c r="D3053" s="8">
        <v>42823.0</v>
      </c>
      <c r="E3053" s="4" t="s">
        <v>98</v>
      </c>
      <c r="F3053" s="4" t="s">
        <v>724</v>
      </c>
      <c r="G3053" s="4" t="s">
        <v>725</v>
      </c>
      <c r="H3053" s="4" t="s">
        <v>46</v>
      </c>
      <c r="I3053" s="4" t="s">
        <v>30</v>
      </c>
      <c r="J3053" s="4" t="s">
        <v>461</v>
      </c>
      <c r="K3053" s="4" t="s">
        <v>429</v>
      </c>
      <c r="L3053" s="7">
        <v>23223.0</v>
      </c>
      <c r="M3053" s="4" t="s">
        <v>83</v>
      </c>
      <c r="N3053" s="4" t="s">
        <v>4737</v>
      </c>
      <c r="O3053" s="4" t="s">
        <v>51</v>
      </c>
      <c r="P3053" s="4" t="s">
        <v>52</v>
      </c>
      <c r="Q3053" s="4" t="s">
        <v>4738</v>
      </c>
      <c r="R3053" s="9">
        <v>229.675541921669</v>
      </c>
      <c r="S3053" s="7">
        <v>3.0</v>
      </c>
      <c r="T3053" s="7">
        <v>0.0</v>
      </c>
      <c r="U3053" s="7">
        <v>6.89026625765006</v>
      </c>
      <c r="V3053" s="10" t="str">
        <f t="shared" si="1"/>
        <v>2017-03</v>
      </c>
    </row>
    <row r="3054">
      <c r="A3054" s="7">
        <v>3053.0</v>
      </c>
      <c r="B3054" s="4" t="s">
        <v>6246</v>
      </c>
      <c r="C3054" s="8">
        <v>42821.0</v>
      </c>
      <c r="D3054" s="8">
        <v>42823.0</v>
      </c>
      <c r="E3054" s="4" t="s">
        <v>98</v>
      </c>
      <c r="F3054" s="4" t="s">
        <v>724</v>
      </c>
      <c r="G3054" s="4" t="s">
        <v>725</v>
      </c>
      <c r="H3054" s="4" t="s">
        <v>46</v>
      </c>
      <c r="I3054" s="4" t="s">
        <v>30</v>
      </c>
      <c r="J3054" s="4" t="s">
        <v>461</v>
      </c>
      <c r="K3054" s="4" t="s">
        <v>429</v>
      </c>
      <c r="L3054" s="7">
        <v>23223.0</v>
      </c>
      <c r="M3054" s="4" t="s">
        <v>83</v>
      </c>
      <c r="N3054" s="4" t="s">
        <v>3456</v>
      </c>
      <c r="O3054" s="4" t="s">
        <v>35</v>
      </c>
      <c r="P3054" s="4" t="s">
        <v>73</v>
      </c>
      <c r="Q3054" s="4" t="s">
        <v>3457</v>
      </c>
      <c r="R3054" s="9">
        <v>200.631421061416</v>
      </c>
      <c r="S3054" s="7">
        <v>2.0</v>
      </c>
      <c r="T3054" s="7">
        <v>0.0</v>
      </c>
      <c r="U3054" s="7">
        <v>40.1262842122831</v>
      </c>
      <c r="V3054" s="10" t="str">
        <f t="shared" si="1"/>
        <v>2017-03</v>
      </c>
    </row>
    <row r="3055">
      <c r="A3055" s="7">
        <v>3054.0</v>
      </c>
      <c r="B3055" s="4" t="s">
        <v>6246</v>
      </c>
      <c r="C3055" s="8">
        <v>42821.0</v>
      </c>
      <c r="D3055" s="8">
        <v>42823.0</v>
      </c>
      <c r="E3055" s="4" t="s">
        <v>98</v>
      </c>
      <c r="F3055" s="4" t="s">
        <v>724</v>
      </c>
      <c r="G3055" s="4" t="s">
        <v>725</v>
      </c>
      <c r="H3055" s="4" t="s">
        <v>46</v>
      </c>
      <c r="I3055" s="4" t="s">
        <v>30</v>
      </c>
      <c r="J3055" s="4" t="s">
        <v>461</v>
      </c>
      <c r="K3055" s="4" t="s">
        <v>429</v>
      </c>
      <c r="L3055" s="7">
        <v>23223.0</v>
      </c>
      <c r="M3055" s="4" t="s">
        <v>83</v>
      </c>
      <c r="N3055" s="4" t="s">
        <v>6251</v>
      </c>
      <c r="O3055" s="4" t="s">
        <v>39</v>
      </c>
      <c r="P3055" s="4" t="s">
        <v>40</v>
      </c>
      <c r="Q3055" s="4" t="s">
        <v>6252</v>
      </c>
      <c r="R3055" s="9">
        <v>142.970910714423</v>
      </c>
      <c r="S3055" s="7">
        <v>5.0</v>
      </c>
      <c r="T3055" s="7">
        <v>0.0</v>
      </c>
      <c r="U3055" s="7">
        <v>38.6021458928942</v>
      </c>
      <c r="V3055" s="10" t="str">
        <f t="shared" si="1"/>
        <v>2017-03</v>
      </c>
    </row>
    <row r="3056">
      <c r="A3056" s="7">
        <v>3055.0</v>
      </c>
      <c r="B3056" s="4" t="s">
        <v>6246</v>
      </c>
      <c r="C3056" s="8">
        <v>42821.0</v>
      </c>
      <c r="D3056" s="8">
        <v>42823.0</v>
      </c>
      <c r="E3056" s="4" t="s">
        <v>98</v>
      </c>
      <c r="F3056" s="4" t="s">
        <v>724</v>
      </c>
      <c r="G3056" s="4" t="s">
        <v>725</v>
      </c>
      <c r="H3056" s="4" t="s">
        <v>46</v>
      </c>
      <c r="I3056" s="4" t="s">
        <v>30</v>
      </c>
      <c r="J3056" s="4" t="s">
        <v>461</v>
      </c>
      <c r="K3056" s="4" t="s">
        <v>429</v>
      </c>
      <c r="L3056" s="7">
        <v>23223.0</v>
      </c>
      <c r="M3056" s="4" t="s">
        <v>83</v>
      </c>
      <c r="N3056" s="4" t="s">
        <v>3684</v>
      </c>
      <c r="O3056" s="4" t="s">
        <v>51</v>
      </c>
      <c r="P3056" s="4" t="s">
        <v>124</v>
      </c>
      <c r="Q3056" s="4" t="s">
        <v>3685</v>
      </c>
      <c r="R3056" s="9">
        <v>12.1943597668666</v>
      </c>
      <c r="S3056" s="7">
        <v>4.0</v>
      </c>
      <c r="T3056" s="7">
        <v>0.0</v>
      </c>
      <c r="U3056" s="7">
        <v>5.60940549275862</v>
      </c>
      <c r="V3056" s="10" t="str">
        <f t="shared" si="1"/>
        <v>2017-03</v>
      </c>
    </row>
    <row r="3057">
      <c r="A3057" s="7">
        <v>3056.0</v>
      </c>
      <c r="B3057" s="4" t="s">
        <v>6253</v>
      </c>
      <c r="C3057" s="8">
        <v>42821.0</v>
      </c>
      <c r="D3057" s="8">
        <v>42826.0</v>
      </c>
      <c r="E3057" s="4" t="s">
        <v>26</v>
      </c>
      <c r="F3057" s="4" t="s">
        <v>907</v>
      </c>
      <c r="G3057" s="4" t="s">
        <v>908</v>
      </c>
      <c r="H3057" s="4" t="s">
        <v>46</v>
      </c>
      <c r="I3057" s="4" t="s">
        <v>30</v>
      </c>
      <c r="J3057" s="4" t="s">
        <v>455</v>
      </c>
      <c r="K3057" s="4" t="s">
        <v>58</v>
      </c>
      <c r="L3057" s="7">
        <v>77070.0</v>
      </c>
      <c r="M3057" s="4" t="s">
        <v>59</v>
      </c>
      <c r="N3057" s="4" t="s">
        <v>2964</v>
      </c>
      <c r="O3057" s="4" t="s">
        <v>35</v>
      </c>
      <c r="P3057" s="4" t="s">
        <v>36</v>
      </c>
      <c r="Q3057" s="4" t="s">
        <v>2965</v>
      </c>
      <c r="R3057" s="9">
        <v>1213.25905020576</v>
      </c>
      <c r="S3057" s="7">
        <v>5.0</v>
      </c>
      <c r="T3057" s="7">
        <v>0.32</v>
      </c>
      <c r="U3057" s="7">
        <v>-35.6840897119342</v>
      </c>
      <c r="V3057" s="10" t="str">
        <f t="shared" si="1"/>
        <v>2017-03</v>
      </c>
    </row>
    <row r="3058">
      <c r="A3058" s="7">
        <v>3057.0</v>
      </c>
      <c r="B3058" s="4" t="s">
        <v>6253</v>
      </c>
      <c r="C3058" s="8">
        <v>42821.0</v>
      </c>
      <c r="D3058" s="8">
        <v>42826.0</v>
      </c>
      <c r="E3058" s="4" t="s">
        <v>26</v>
      </c>
      <c r="F3058" s="4" t="s">
        <v>907</v>
      </c>
      <c r="G3058" s="4" t="s">
        <v>908</v>
      </c>
      <c r="H3058" s="4" t="s">
        <v>46</v>
      </c>
      <c r="I3058" s="4" t="s">
        <v>30</v>
      </c>
      <c r="J3058" s="4" t="s">
        <v>455</v>
      </c>
      <c r="K3058" s="4" t="s">
        <v>58</v>
      </c>
      <c r="L3058" s="7">
        <v>77070.0</v>
      </c>
      <c r="M3058" s="4" t="s">
        <v>59</v>
      </c>
      <c r="N3058" s="4" t="s">
        <v>4432</v>
      </c>
      <c r="O3058" s="4" t="s">
        <v>35</v>
      </c>
      <c r="P3058" s="4" t="s">
        <v>263</v>
      </c>
      <c r="Q3058" s="4" t="s">
        <v>4433</v>
      </c>
      <c r="R3058" s="9">
        <v>712.019587654321</v>
      </c>
      <c r="S3058" s="7">
        <v>3.0</v>
      </c>
      <c r="T3058" s="7">
        <v>0.3</v>
      </c>
      <c r="U3058" s="7">
        <v>-10.1717083950617</v>
      </c>
      <c r="V3058" s="10" t="str">
        <f t="shared" si="1"/>
        <v>2017-03</v>
      </c>
    </row>
    <row r="3059">
      <c r="A3059" s="7">
        <v>3058.0</v>
      </c>
      <c r="B3059" s="4" t="s">
        <v>6253</v>
      </c>
      <c r="C3059" s="8">
        <v>42821.0</v>
      </c>
      <c r="D3059" s="8">
        <v>42826.0</v>
      </c>
      <c r="E3059" s="4" t="s">
        <v>26</v>
      </c>
      <c r="F3059" s="4" t="s">
        <v>907</v>
      </c>
      <c r="G3059" s="4" t="s">
        <v>908</v>
      </c>
      <c r="H3059" s="4" t="s">
        <v>46</v>
      </c>
      <c r="I3059" s="4" t="s">
        <v>30</v>
      </c>
      <c r="J3059" s="4" t="s">
        <v>455</v>
      </c>
      <c r="K3059" s="4" t="s">
        <v>58</v>
      </c>
      <c r="L3059" s="7">
        <v>77070.0</v>
      </c>
      <c r="M3059" s="4" t="s">
        <v>59</v>
      </c>
      <c r="N3059" s="4" t="s">
        <v>4901</v>
      </c>
      <c r="O3059" s="4" t="s">
        <v>39</v>
      </c>
      <c r="P3059" s="4" t="s">
        <v>61</v>
      </c>
      <c r="Q3059" s="4" t="s">
        <v>4902</v>
      </c>
      <c r="R3059" s="9">
        <v>47.4143835390946</v>
      </c>
      <c r="S3059" s="7">
        <v>1.0</v>
      </c>
      <c r="T3059" s="7">
        <v>0.2</v>
      </c>
      <c r="U3059" s="7">
        <v>8.29751711934156</v>
      </c>
      <c r="V3059" s="10" t="str">
        <f t="shared" si="1"/>
        <v>2017-03</v>
      </c>
    </row>
    <row r="3060">
      <c r="A3060" s="7">
        <v>3059.0</v>
      </c>
      <c r="B3060" s="4" t="s">
        <v>6253</v>
      </c>
      <c r="C3060" s="8">
        <v>42821.0</v>
      </c>
      <c r="D3060" s="8">
        <v>42826.0</v>
      </c>
      <c r="E3060" s="4" t="s">
        <v>26</v>
      </c>
      <c r="F3060" s="4" t="s">
        <v>907</v>
      </c>
      <c r="G3060" s="4" t="s">
        <v>908</v>
      </c>
      <c r="H3060" s="4" t="s">
        <v>46</v>
      </c>
      <c r="I3060" s="4" t="s">
        <v>30</v>
      </c>
      <c r="J3060" s="4" t="s">
        <v>455</v>
      </c>
      <c r="K3060" s="4" t="s">
        <v>58</v>
      </c>
      <c r="L3060" s="7">
        <v>77070.0</v>
      </c>
      <c r="M3060" s="4" t="s">
        <v>59</v>
      </c>
      <c r="N3060" s="4" t="s">
        <v>5700</v>
      </c>
      <c r="O3060" s="4" t="s">
        <v>35</v>
      </c>
      <c r="P3060" s="4" t="s">
        <v>263</v>
      </c>
      <c r="Q3060" s="4" t="s">
        <v>5701</v>
      </c>
      <c r="R3060" s="9">
        <v>250.452562139918</v>
      </c>
      <c r="S3060" s="7">
        <v>2.0</v>
      </c>
      <c r="T3060" s="7">
        <v>0.3</v>
      </c>
      <c r="U3060" s="7">
        <v>-78.7136623868313</v>
      </c>
      <c r="V3060" s="10" t="str">
        <f t="shared" si="1"/>
        <v>2017-03</v>
      </c>
    </row>
    <row r="3061">
      <c r="A3061" s="7">
        <v>3060.0</v>
      </c>
      <c r="B3061" s="4" t="s">
        <v>6254</v>
      </c>
      <c r="C3061" s="8">
        <v>42822.0</v>
      </c>
      <c r="D3061" s="8">
        <v>42827.0</v>
      </c>
      <c r="E3061" s="4" t="s">
        <v>26</v>
      </c>
      <c r="F3061" s="4" t="s">
        <v>426</v>
      </c>
      <c r="G3061" s="4" t="s">
        <v>427</v>
      </c>
      <c r="H3061" s="4" t="s">
        <v>29</v>
      </c>
      <c r="I3061" s="4" t="s">
        <v>30</v>
      </c>
      <c r="J3061" s="4" t="s">
        <v>101</v>
      </c>
      <c r="K3061" s="4" t="s">
        <v>102</v>
      </c>
      <c r="L3061" s="7">
        <v>32216.0</v>
      </c>
      <c r="M3061" s="4" t="s">
        <v>83</v>
      </c>
      <c r="N3061" s="4" t="s">
        <v>4703</v>
      </c>
      <c r="O3061" s="4" t="s">
        <v>51</v>
      </c>
      <c r="P3061" s="4" t="s">
        <v>76</v>
      </c>
      <c r="Q3061" s="4" t="s">
        <v>4704</v>
      </c>
      <c r="R3061" s="9">
        <v>47.888285937684</v>
      </c>
      <c r="S3061" s="7">
        <v>9.0</v>
      </c>
      <c r="T3061" s="7">
        <v>0.7</v>
      </c>
      <c r="U3061" s="7">
        <v>-33.5218001563788</v>
      </c>
      <c r="V3061" s="10" t="str">
        <f t="shared" si="1"/>
        <v>2017-03</v>
      </c>
    </row>
    <row r="3062">
      <c r="A3062" s="7">
        <v>3061.0</v>
      </c>
      <c r="B3062" s="4" t="s">
        <v>6255</v>
      </c>
      <c r="C3062" s="8">
        <v>42822.0</v>
      </c>
      <c r="D3062" s="8">
        <v>42825.0</v>
      </c>
      <c r="E3062" s="4" t="s">
        <v>43</v>
      </c>
      <c r="F3062" s="4" t="s">
        <v>2805</v>
      </c>
      <c r="G3062" s="4" t="s">
        <v>2806</v>
      </c>
      <c r="H3062" s="4" t="s">
        <v>29</v>
      </c>
      <c r="I3062" s="4" t="s">
        <v>30</v>
      </c>
      <c r="J3062" s="4" t="s">
        <v>215</v>
      </c>
      <c r="K3062" s="4" t="s">
        <v>48</v>
      </c>
      <c r="L3062" s="7">
        <v>94533.0</v>
      </c>
      <c r="M3062" s="4" t="s">
        <v>49</v>
      </c>
      <c r="N3062" s="4" t="s">
        <v>2622</v>
      </c>
      <c r="O3062" s="4" t="s">
        <v>51</v>
      </c>
      <c r="P3062" s="4" t="s">
        <v>124</v>
      </c>
      <c r="Q3062" s="4" t="s">
        <v>2623</v>
      </c>
      <c r="R3062" s="9">
        <v>12.96</v>
      </c>
      <c r="S3062" s="7">
        <v>2.0</v>
      </c>
      <c r="T3062" s="7">
        <v>0.0</v>
      </c>
      <c r="U3062" s="7">
        <v>6.3504</v>
      </c>
      <c r="V3062" s="10" t="str">
        <f t="shared" si="1"/>
        <v>2017-03</v>
      </c>
    </row>
    <row r="3063">
      <c r="A3063" s="7">
        <v>3062.0</v>
      </c>
      <c r="B3063" s="4" t="s">
        <v>6255</v>
      </c>
      <c r="C3063" s="8">
        <v>42822.0</v>
      </c>
      <c r="D3063" s="8">
        <v>42825.0</v>
      </c>
      <c r="E3063" s="4" t="s">
        <v>43</v>
      </c>
      <c r="F3063" s="4" t="s">
        <v>2805</v>
      </c>
      <c r="G3063" s="4" t="s">
        <v>2806</v>
      </c>
      <c r="H3063" s="4" t="s">
        <v>29</v>
      </c>
      <c r="I3063" s="4" t="s">
        <v>30</v>
      </c>
      <c r="J3063" s="4" t="s">
        <v>215</v>
      </c>
      <c r="K3063" s="4" t="s">
        <v>48</v>
      </c>
      <c r="L3063" s="7">
        <v>94533.0</v>
      </c>
      <c r="M3063" s="4" t="s">
        <v>49</v>
      </c>
      <c r="N3063" s="4" t="s">
        <v>6256</v>
      </c>
      <c r="O3063" s="4" t="s">
        <v>35</v>
      </c>
      <c r="P3063" s="4" t="s">
        <v>121</v>
      </c>
      <c r="Q3063" s="4" t="s">
        <v>6257</v>
      </c>
      <c r="R3063" s="9">
        <v>26.48</v>
      </c>
      <c r="S3063" s="7">
        <v>1.0</v>
      </c>
      <c r="T3063" s="7">
        <v>0.0</v>
      </c>
      <c r="U3063" s="7">
        <v>10.0624</v>
      </c>
      <c r="V3063" s="10" t="str">
        <f t="shared" si="1"/>
        <v>2017-03</v>
      </c>
    </row>
    <row r="3064">
      <c r="A3064" s="7">
        <v>3063.0</v>
      </c>
      <c r="B3064" s="4" t="s">
        <v>6255</v>
      </c>
      <c r="C3064" s="8">
        <v>42822.0</v>
      </c>
      <c r="D3064" s="8">
        <v>42825.0</v>
      </c>
      <c r="E3064" s="4" t="s">
        <v>43</v>
      </c>
      <c r="F3064" s="4" t="s">
        <v>2805</v>
      </c>
      <c r="G3064" s="4" t="s">
        <v>2806</v>
      </c>
      <c r="H3064" s="4" t="s">
        <v>29</v>
      </c>
      <c r="I3064" s="4" t="s">
        <v>30</v>
      </c>
      <c r="J3064" s="4" t="s">
        <v>215</v>
      </c>
      <c r="K3064" s="4" t="s">
        <v>48</v>
      </c>
      <c r="L3064" s="7">
        <v>94533.0</v>
      </c>
      <c r="M3064" s="4" t="s">
        <v>49</v>
      </c>
      <c r="N3064" s="4" t="s">
        <v>6258</v>
      </c>
      <c r="O3064" s="4" t="s">
        <v>39</v>
      </c>
      <c r="P3064" s="4" t="s">
        <v>446</v>
      </c>
      <c r="Q3064" s="4" t="s">
        <v>6259</v>
      </c>
      <c r="R3064" s="9">
        <v>532.72</v>
      </c>
      <c r="S3064" s="7">
        <v>2.0</v>
      </c>
      <c r="T3064" s="7">
        <v>0.2</v>
      </c>
      <c r="U3064" s="7">
        <v>53.272</v>
      </c>
      <c r="V3064" s="10" t="str">
        <f t="shared" si="1"/>
        <v>2017-03</v>
      </c>
    </row>
    <row r="3065">
      <c r="A3065" s="7">
        <v>3064.0</v>
      </c>
      <c r="B3065" s="4" t="s">
        <v>6255</v>
      </c>
      <c r="C3065" s="8">
        <v>42822.0</v>
      </c>
      <c r="D3065" s="8">
        <v>42825.0</v>
      </c>
      <c r="E3065" s="4" t="s">
        <v>43</v>
      </c>
      <c r="F3065" s="4" t="s">
        <v>2805</v>
      </c>
      <c r="G3065" s="4" t="s">
        <v>2806</v>
      </c>
      <c r="H3065" s="4" t="s">
        <v>29</v>
      </c>
      <c r="I3065" s="4" t="s">
        <v>30</v>
      </c>
      <c r="J3065" s="4" t="s">
        <v>215</v>
      </c>
      <c r="K3065" s="4" t="s">
        <v>48</v>
      </c>
      <c r="L3065" s="7">
        <v>94533.0</v>
      </c>
      <c r="M3065" s="4" t="s">
        <v>49</v>
      </c>
      <c r="N3065" s="4" t="s">
        <v>4077</v>
      </c>
      <c r="O3065" s="4" t="s">
        <v>51</v>
      </c>
      <c r="P3065" s="4" t="s">
        <v>124</v>
      </c>
      <c r="Q3065" s="4" t="s">
        <v>4078</v>
      </c>
      <c r="R3065" s="9">
        <v>26.72</v>
      </c>
      <c r="S3065" s="7">
        <v>4.0</v>
      </c>
      <c r="T3065" s="7">
        <v>0.0</v>
      </c>
      <c r="U3065" s="7">
        <v>12.8256</v>
      </c>
      <c r="V3065" s="10" t="str">
        <f t="shared" si="1"/>
        <v>2017-03</v>
      </c>
    </row>
    <row r="3066">
      <c r="A3066" s="7">
        <v>3065.0</v>
      </c>
      <c r="B3066" s="4" t="s">
        <v>6255</v>
      </c>
      <c r="C3066" s="8">
        <v>42822.0</v>
      </c>
      <c r="D3066" s="8">
        <v>42825.0</v>
      </c>
      <c r="E3066" s="4" t="s">
        <v>43</v>
      </c>
      <c r="F3066" s="4" t="s">
        <v>2805</v>
      </c>
      <c r="G3066" s="4" t="s">
        <v>2806</v>
      </c>
      <c r="H3066" s="4" t="s">
        <v>29</v>
      </c>
      <c r="I3066" s="4" t="s">
        <v>30</v>
      </c>
      <c r="J3066" s="4" t="s">
        <v>215</v>
      </c>
      <c r="K3066" s="4" t="s">
        <v>48</v>
      </c>
      <c r="L3066" s="7">
        <v>94533.0</v>
      </c>
      <c r="M3066" s="4" t="s">
        <v>49</v>
      </c>
      <c r="N3066" s="4" t="s">
        <v>5410</v>
      </c>
      <c r="O3066" s="4" t="s">
        <v>51</v>
      </c>
      <c r="P3066" s="4" t="s">
        <v>124</v>
      </c>
      <c r="Q3066" s="4" t="s">
        <v>5411</v>
      </c>
      <c r="R3066" s="9">
        <v>20.04</v>
      </c>
      <c r="S3066" s="7">
        <v>3.0</v>
      </c>
      <c r="T3066" s="7">
        <v>0.0</v>
      </c>
      <c r="U3066" s="7">
        <v>9.6192</v>
      </c>
      <c r="V3066" s="10" t="str">
        <f t="shared" si="1"/>
        <v>2017-03</v>
      </c>
    </row>
    <row r="3067">
      <c r="A3067" s="7">
        <v>3066.0</v>
      </c>
      <c r="B3067" s="4" t="s">
        <v>6255</v>
      </c>
      <c r="C3067" s="8">
        <v>42822.0</v>
      </c>
      <c r="D3067" s="8">
        <v>42825.0</v>
      </c>
      <c r="E3067" s="4" t="s">
        <v>43</v>
      </c>
      <c r="F3067" s="4" t="s">
        <v>2805</v>
      </c>
      <c r="G3067" s="4" t="s">
        <v>2806</v>
      </c>
      <c r="H3067" s="4" t="s">
        <v>29</v>
      </c>
      <c r="I3067" s="4" t="s">
        <v>30</v>
      </c>
      <c r="J3067" s="4" t="s">
        <v>215</v>
      </c>
      <c r="K3067" s="4" t="s">
        <v>48</v>
      </c>
      <c r="L3067" s="7">
        <v>94533.0</v>
      </c>
      <c r="M3067" s="4" t="s">
        <v>49</v>
      </c>
      <c r="N3067" s="4" t="s">
        <v>3607</v>
      </c>
      <c r="O3067" s="4" t="s">
        <v>51</v>
      </c>
      <c r="P3067" s="4" t="s">
        <v>52</v>
      </c>
      <c r="Q3067" s="4" t="s">
        <v>3608</v>
      </c>
      <c r="R3067" s="9">
        <v>795.48</v>
      </c>
      <c r="S3067" s="7">
        <v>7.0</v>
      </c>
      <c r="T3067" s="7">
        <v>0.0</v>
      </c>
      <c r="U3067" s="7">
        <v>7.9548</v>
      </c>
      <c r="V3067" s="10" t="str">
        <f t="shared" si="1"/>
        <v>2017-03</v>
      </c>
    </row>
    <row r="3068">
      <c r="A3068" s="7">
        <v>3067.0</v>
      </c>
      <c r="B3068" s="4" t="s">
        <v>6255</v>
      </c>
      <c r="C3068" s="8">
        <v>42822.0</v>
      </c>
      <c r="D3068" s="8">
        <v>42825.0</v>
      </c>
      <c r="E3068" s="4" t="s">
        <v>43</v>
      </c>
      <c r="F3068" s="4" t="s">
        <v>2805</v>
      </c>
      <c r="G3068" s="4" t="s">
        <v>2806</v>
      </c>
      <c r="H3068" s="4" t="s">
        <v>29</v>
      </c>
      <c r="I3068" s="4" t="s">
        <v>30</v>
      </c>
      <c r="J3068" s="4" t="s">
        <v>215</v>
      </c>
      <c r="K3068" s="4" t="s">
        <v>48</v>
      </c>
      <c r="L3068" s="7">
        <v>94533.0</v>
      </c>
      <c r="M3068" s="4" t="s">
        <v>49</v>
      </c>
      <c r="N3068" s="4" t="s">
        <v>6260</v>
      </c>
      <c r="O3068" s="4" t="s">
        <v>35</v>
      </c>
      <c r="P3068" s="4" t="s">
        <v>121</v>
      </c>
      <c r="Q3068" s="4" t="s">
        <v>6261</v>
      </c>
      <c r="R3068" s="9">
        <v>21.56</v>
      </c>
      <c r="S3068" s="7">
        <v>7.0</v>
      </c>
      <c r="T3068" s="7">
        <v>0.0</v>
      </c>
      <c r="U3068" s="7">
        <v>6.8992</v>
      </c>
      <c r="V3068" s="10" t="str">
        <f t="shared" si="1"/>
        <v>2017-03</v>
      </c>
    </row>
    <row r="3069">
      <c r="A3069" s="7">
        <v>3068.0</v>
      </c>
      <c r="B3069" s="4" t="s">
        <v>6262</v>
      </c>
      <c r="C3069" s="8">
        <v>42823.0</v>
      </c>
      <c r="D3069" s="8">
        <v>42827.0</v>
      </c>
      <c r="E3069" s="4" t="s">
        <v>98</v>
      </c>
      <c r="F3069" s="4" t="s">
        <v>2027</v>
      </c>
      <c r="G3069" s="4" t="s">
        <v>2028</v>
      </c>
      <c r="H3069" s="4" t="s">
        <v>46</v>
      </c>
      <c r="I3069" s="4" t="s">
        <v>30</v>
      </c>
      <c r="J3069" s="4" t="s">
        <v>2167</v>
      </c>
      <c r="K3069" s="4" t="s">
        <v>766</v>
      </c>
      <c r="L3069" s="7">
        <v>47905.0</v>
      </c>
      <c r="M3069" s="4" t="s">
        <v>59</v>
      </c>
      <c r="N3069" s="4" t="s">
        <v>6263</v>
      </c>
      <c r="O3069" s="4" t="s">
        <v>51</v>
      </c>
      <c r="P3069" s="4" t="s">
        <v>52</v>
      </c>
      <c r="Q3069" s="4" t="s">
        <v>6264</v>
      </c>
      <c r="R3069" s="9">
        <v>96.5745679012346</v>
      </c>
      <c r="S3069" s="7">
        <v>5.0</v>
      </c>
      <c r="T3069" s="7">
        <v>0.0</v>
      </c>
      <c r="U3069" s="7">
        <v>25.109387654321</v>
      </c>
      <c r="V3069" s="10" t="str">
        <f t="shared" si="1"/>
        <v>2017-03</v>
      </c>
    </row>
    <row r="3070">
      <c r="A3070" s="7">
        <v>3069.0</v>
      </c>
      <c r="B3070" s="4" t="s">
        <v>6265</v>
      </c>
      <c r="C3070" s="8">
        <v>42824.0</v>
      </c>
      <c r="D3070" s="8">
        <v>42825.0</v>
      </c>
      <c r="E3070" s="4" t="s">
        <v>43</v>
      </c>
      <c r="F3070" s="4" t="s">
        <v>6266</v>
      </c>
      <c r="G3070" s="4" t="s">
        <v>6267</v>
      </c>
      <c r="H3070" s="4" t="s">
        <v>46</v>
      </c>
      <c r="I3070" s="4" t="s">
        <v>30</v>
      </c>
      <c r="J3070" s="4" t="s">
        <v>2758</v>
      </c>
      <c r="K3070" s="4" t="s">
        <v>71</v>
      </c>
      <c r="L3070" s="7">
        <v>73120.0</v>
      </c>
      <c r="M3070" s="4" t="s">
        <v>59</v>
      </c>
      <c r="N3070" s="4" t="s">
        <v>6268</v>
      </c>
      <c r="O3070" s="4" t="s">
        <v>51</v>
      </c>
      <c r="P3070" s="4" t="s">
        <v>205</v>
      </c>
      <c r="Q3070" s="4" t="s">
        <v>6269</v>
      </c>
      <c r="R3070" s="9">
        <v>386.740839506173</v>
      </c>
      <c r="S3070" s="7">
        <v>2.0</v>
      </c>
      <c r="T3070" s="7">
        <v>0.0</v>
      </c>
      <c r="U3070" s="7">
        <v>177.90078617284</v>
      </c>
      <c r="V3070" s="10" t="str">
        <f t="shared" si="1"/>
        <v>2017-03</v>
      </c>
    </row>
    <row r="3071">
      <c r="A3071" s="7">
        <v>3070.0</v>
      </c>
      <c r="B3071" s="4" t="s">
        <v>6270</v>
      </c>
      <c r="C3071" s="8">
        <v>42824.0</v>
      </c>
      <c r="D3071" s="8">
        <v>42828.0</v>
      </c>
      <c r="E3071" s="4" t="s">
        <v>26</v>
      </c>
      <c r="F3071" s="4" t="s">
        <v>2884</v>
      </c>
      <c r="G3071" s="4" t="s">
        <v>2885</v>
      </c>
      <c r="H3071" s="4" t="s">
        <v>46</v>
      </c>
      <c r="I3071" s="4" t="s">
        <v>30</v>
      </c>
      <c r="J3071" s="4" t="s">
        <v>531</v>
      </c>
      <c r="K3071" s="4" t="s">
        <v>91</v>
      </c>
      <c r="L3071" s="7">
        <v>17602.0</v>
      </c>
      <c r="M3071" s="4" t="s">
        <v>33</v>
      </c>
      <c r="N3071" s="4" t="s">
        <v>2628</v>
      </c>
      <c r="O3071" s="4" t="s">
        <v>51</v>
      </c>
      <c r="P3071" s="4" t="s">
        <v>76</v>
      </c>
      <c r="Q3071" s="4" t="s">
        <v>2629</v>
      </c>
      <c r="R3071" s="9">
        <v>6.78274074074074</v>
      </c>
      <c r="S3071" s="7">
        <v>5.0</v>
      </c>
      <c r="T3071" s="7">
        <v>0.7</v>
      </c>
      <c r="U3071" s="7">
        <v>-5.65228395061728</v>
      </c>
      <c r="V3071" s="10" t="str">
        <f t="shared" si="1"/>
        <v>2017-03</v>
      </c>
    </row>
    <row r="3072">
      <c r="A3072" s="7">
        <v>3071.0</v>
      </c>
      <c r="B3072" s="4" t="s">
        <v>6271</v>
      </c>
      <c r="C3072" s="8">
        <v>42824.0</v>
      </c>
      <c r="D3072" s="8">
        <v>42828.0</v>
      </c>
      <c r="E3072" s="4" t="s">
        <v>26</v>
      </c>
      <c r="F3072" s="4" t="s">
        <v>1245</v>
      </c>
      <c r="G3072" s="4" t="s">
        <v>1246</v>
      </c>
      <c r="H3072" s="4" t="s">
        <v>112</v>
      </c>
      <c r="I3072" s="4" t="s">
        <v>30</v>
      </c>
      <c r="J3072" s="4" t="s">
        <v>188</v>
      </c>
      <c r="K3072" s="4" t="s">
        <v>255</v>
      </c>
      <c r="L3072" s="7">
        <v>31907.0</v>
      </c>
      <c r="M3072" s="4" t="s">
        <v>83</v>
      </c>
      <c r="N3072" s="4" t="s">
        <v>6272</v>
      </c>
      <c r="O3072" s="4" t="s">
        <v>51</v>
      </c>
      <c r="P3072" s="4" t="s">
        <v>52</v>
      </c>
      <c r="Q3072" s="4" t="s">
        <v>6273</v>
      </c>
      <c r="R3072" s="9">
        <v>41.3200366822871</v>
      </c>
      <c r="S3072" s="7">
        <v>1.0</v>
      </c>
      <c r="T3072" s="7">
        <v>0.0</v>
      </c>
      <c r="U3072" s="7">
        <v>11.5696102710404</v>
      </c>
      <c r="V3072" s="10" t="str">
        <f t="shared" si="1"/>
        <v>2017-03</v>
      </c>
    </row>
    <row r="3073">
      <c r="A3073" s="7">
        <v>3072.0</v>
      </c>
      <c r="B3073" s="4" t="s">
        <v>6274</v>
      </c>
      <c r="C3073" s="8">
        <v>42824.0</v>
      </c>
      <c r="D3073" s="8">
        <v>42824.0</v>
      </c>
      <c r="E3073" s="4" t="s">
        <v>212</v>
      </c>
      <c r="F3073" s="4" t="s">
        <v>1537</v>
      </c>
      <c r="G3073" s="4" t="s">
        <v>1538</v>
      </c>
      <c r="H3073" s="4" t="s">
        <v>46</v>
      </c>
      <c r="I3073" s="4" t="s">
        <v>30</v>
      </c>
      <c r="J3073" s="4" t="s">
        <v>47</v>
      </c>
      <c r="K3073" s="4" t="s">
        <v>48</v>
      </c>
      <c r="L3073" s="7">
        <v>90036.0</v>
      </c>
      <c r="M3073" s="4" t="s">
        <v>49</v>
      </c>
      <c r="N3073" s="4" t="s">
        <v>4306</v>
      </c>
      <c r="O3073" s="4" t="s">
        <v>51</v>
      </c>
      <c r="P3073" s="4" t="s">
        <v>93</v>
      </c>
      <c r="Q3073" s="4" t="s">
        <v>4307</v>
      </c>
      <c r="R3073" s="9">
        <v>6.08</v>
      </c>
      <c r="S3073" s="7">
        <v>2.0</v>
      </c>
      <c r="T3073" s="7">
        <v>0.0</v>
      </c>
      <c r="U3073" s="7">
        <v>2.0672</v>
      </c>
      <c r="V3073" s="10" t="str">
        <f t="shared" si="1"/>
        <v>2017-03</v>
      </c>
    </row>
    <row r="3074">
      <c r="A3074" s="7">
        <v>3073.0</v>
      </c>
      <c r="B3074" s="4" t="s">
        <v>6274</v>
      </c>
      <c r="C3074" s="8">
        <v>42824.0</v>
      </c>
      <c r="D3074" s="8">
        <v>42824.0</v>
      </c>
      <c r="E3074" s="4" t="s">
        <v>212</v>
      </c>
      <c r="F3074" s="4" t="s">
        <v>1537</v>
      </c>
      <c r="G3074" s="4" t="s">
        <v>1538</v>
      </c>
      <c r="H3074" s="4" t="s">
        <v>46</v>
      </c>
      <c r="I3074" s="4" t="s">
        <v>30</v>
      </c>
      <c r="J3074" s="4" t="s">
        <v>47</v>
      </c>
      <c r="K3074" s="4" t="s">
        <v>48</v>
      </c>
      <c r="L3074" s="7">
        <v>90036.0</v>
      </c>
      <c r="M3074" s="4" t="s">
        <v>49</v>
      </c>
      <c r="N3074" s="4" t="s">
        <v>3954</v>
      </c>
      <c r="O3074" s="4" t="s">
        <v>39</v>
      </c>
      <c r="P3074" s="4" t="s">
        <v>40</v>
      </c>
      <c r="Q3074" s="4" t="s">
        <v>3955</v>
      </c>
      <c r="R3074" s="9">
        <v>164.792</v>
      </c>
      <c r="S3074" s="7">
        <v>1.0</v>
      </c>
      <c r="T3074" s="7">
        <v>0.2</v>
      </c>
      <c r="U3074" s="7">
        <v>18.5391</v>
      </c>
      <c r="V3074" s="10" t="str">
        <f t="shared" si="1"/>
        <v>2017-03</v>
      </c>
    </row>
    <row r="3075">
      <c r="A3075" s="7">
        <v>3074.0</v>
      </c>
      <c r="B3075" s="4" t="s">
        <v>6275</v>
      </c>
      <c r="C3075" s="8">
        <v>42824.0</v>
      </c>
      <c r="D3075" s="8">
        <v>42826.0</v>
      </c>
      <c r="E3075" s="4" t="s">
        <v>98</v>
      </c>
      <c r="F3075" s="4" t="s">
        <v>6276</v>
      </c>
      <c r="G3075" s="4" t="s">
        <v>6277</v>
      </c>
      <c r="H3075" s="4" t="s">
        <v>46</v>
      </c>
      <c r="I3075" s="4" t="s">
        <v>30</v>
      </c>
      <c r="J3075" s="4" t="s">
        <v>1391</v>
      </c>
      <c r="K3075" s="4" t="s">
        <v>48</v>
      </c>
      <c r="L3075" s="7">
        <v>90712.0</v>
      </c>
      <c r="M3075" s="4" t="s">
        <v>49</v>
      </c>
      <c r="N3075" s="4" t="s">
        <v>1816</v>
      </c>
      <c r="O3075" s="4" t="s">
        <v>35</v>
      </c>
      <c r="P3075" s="4" t="s">
        <v>121</v>
      </c>
      <c r="Q3075" s="4" t="s">
        <v>1817</v>
      </c>
      <c r="R3075" s="9">
        <v>94.2</v>
      </c>
      <c r="S3075" s="7">
        <v>5.0</v>
      </c>
      <c r="T3075" s="7">
        <v>0.0</v>
      </c>
      <c r="U3075" s="7">
        <v>39.564</v>
      </c>
      <c r="V3075" s="10" t="str">
        <f t="shared" si="1"/>
        <v>2017-03</v>
      </c>
    </row>
    <row r="3076">
      <c r="A3076" s="7">
        <v>3075.0</v>
      </c>
      <c r="B3076" s="4" t="s">
        <v>6278</v>
      </c>
      <c r="C3076" s="8">
        <v>42825.0</v>
      </c>
      <c r="D3076" s="8">
        <v>42829.0</v>
      </c>
      <c r="E3076" s="4" t="s">
        <v>26</v>
      </c>
      <c r="F3076" s="4" t="s">
        <v>1230</v>
      </c>
      <c r="G3076" s="4" t="s">
        <v>1231</v>
      </c>
      <c r="H3076" s="4" t="s">
        <v>29</v>
      </c>
      <c r="I3076" s="4" t="s">
        <v>30</v>
      </c>
      <c r="J3076" s="4" t="s">
        <v>119</v>
      </c>
      <c r="K3076" s="4" t="s">
        <v>58</v>
      </c>
      <c r="L3076" s="7">
        <v>79109.0</v>
      </c>
      <c r="M3076" s="4" t="s">
        <v>59</v>
      </c>
      <c r="N3076" s="4" t="s">
        <v>6279</v>
      </c>
      <c r="O3076" s="4" t="s">
        <v>35</v>
      </c>
      <c r="P3076" s="4" t="s">
        <v>36</v>
      </c>
      <c r="Q3076" s="4" t="s">
        <v>6280</v>
      </c>
      <c r="R3076" s="9">
        <v>243.779888065844</v>
      </c>
      <c r="S3076" s="7">
        <v>2.0</v>
      </c>
      <c r="T3076" s="7">
        <v>0.32</v>
      </c>
      <c r="U3076" s="7">
        <v>-43.0199802469136</v>
      </c>
      <c r="V3076" s="10" t="str">
        <f t="shared" si="1"/>
        <v>2017-03</v>
      </c>
    </row>
    <row r="3077">
      <c r="A3077" s="7">
        <v>3076.0</v>
      </c>
      <c r="B3077" s="4" t="s">
        <v>6281</v>
      </c>
      <c r="C3077" s="8">
        <v>42825.0</v>
      </c>
      <c r="D3077" s="8">
        <v>42827.0</v>
      </c>
      <c r="E3077" s="4" t="s">
        <v>98</v>
      </c>
      <c r="F3077" s="4" t="s">
        <v>6282</v>
      </c>
      <c r="G3077" s="4" t="s">
        <v>6283</v>
      </c>
      <c r="H3077" s="4" t="s">
        <v>46</v>
      </c>
      <c r="I3077" s="4" t="s">
        <v>30</v>
      </c>
      <c r="J3077" s="4" t="s">
        <v>222</v>
      </c>
      <c r="K3077" s="4" t="s">
        <v>223</v>
      </c>
      <c r="L3077" s="7">
        <v>10011.0</v>
      </c>
      <c r="M3077" s="4" t="s">
        <v>33</v>
      </c>
      <c r="N3077" s="4" t="s">
        <v>5982</v>
      </c>
      <c r="O3077" s="4" t="s">
        <v>35</v>
      </c>
      <c r="P3077" s="4" t="s">
        <v>121</v>
      </c>
      <c r="Q3077" s="4" t="s">
        <v>5983</v>
      </c>
      <c r="R3077" s="9">
        <v>35.3560905349794</v>
      </c>
      <c r="S3077" s="7">
        <v>2.0</v>
      </c>
      <c r="T3077" s="7">
        <v>0.0</v>
      </c>
      <c r="U3077" s="7">
        <v>9.54614444444444</v>
      </c>
      <c r="V3077" s="10" t="str">
        <f t="shared" si="1"/>
        <v>2017-03</v>
      </c>
    </row>
    <row r="3078">
      <c r="A3078" s="7">
        <v>3077.0</v>
      </c>
      <c r="B3078" s="4" t="s">
        <v>6281</v>
      </c>
      <c r="C3078" s="8">
        <v>42825.0</v>
      </c>
      <c r="D3078" s="8">
        <v>42827.0</v>
      </c>
      <c r="E3078" s="4" t="s">
        <v>98</v>
      </c>
      <c r="F3078" s="4" t="s">
        <v>6282</v>
      </c>
      <c r="G3078" s="4" t="s">
        <v>6283</v>
      </c>
      <c r="H3078" s="4" t="s">
        <v>46</v>
      </c>
      <c r="I3078" s="4" t="s">
        <v>30</v>
      </c>
      <c r="J3078" s="4" t="s">
        <v>222</v>
      </c>
      <c r="K3078" s="4" t="s">
        <v>223</v>
      </c>
      <c r="L3078" s="7">
        <v>10011.0</v>
      </c>
      <c r="M3078" s="4" t="s">
        <v>33</v>
      </c>
      <c r="N3078" s="4" t="s">
        <v>5021</v>
      </c>
      <c r="O3078" s="4" t="s">
        <v>39</v>
      </c>
      <c r="P3078" s="4" t="s">
        <v>40</v>
      </c>
      <c r="Q3078" s="4" t="s">
        <v>5022</v>
      </c>
      <c r="R3078" s="9">
        <v>804.451975308642</v>
      </c>
      <c r="S3078" s="7">
        <v>3.0</v>
      </c>
      <c r="T3078" s="7">
        <v>0.0</v>
      </c>
      <c r="U3078" s="7">
        <v>209.157513580247</v>
      </c>
      <c r="V3078" s="10" t="str">
        <f t="shared" si="1"/>
        <v>2017-03</v>
      </c>
    </row>
    <row r="3079">
      <c r="A3079" s="7">
        <v>3078.0</v>
      </c>
      <c r="B3079" s="4" t="s">
        <v>6281</v>
      </c>
      <c r="C3079" s="8">
        <v>42825.0</v>
      </c>
      <c r="D3079" s="8">
        <v>42827.0</v>
      </c>
      <c r="E3079" s="4" t="s">
        <v>98</v>
      </c>
      <c r="F3079" s="4" t="s">
        <v>6282</v>
      </c>
      <c r="G3079" s="4" t="s">
        <v>6283</v>
      </c>
      <c r="H3079" s="4" t="s">
        <v>46</v>
      </c>
      <c r="I3079" s="4" t="s">
        <v>30</v>
      </c>
      <c r="J3079" s="4" t="s">
        <v>222</v>
      </c>
      <c r="K3079" s="4" t="s">
        <v>223</v>
      </c>
      <c r="L3079" s="7">
        <v>10011.0</v>
      </c>
      <c r="M3079" s="4" t="s">
        <v>33</v>
      </c>
      <c r="N3079" s="4" t="s">
        <v>3516</v>
      </c>
      <c r="O3079" s="4" t="s">
        <v>51</v>
      </c>
      <c r="P3079" s="4" t="s">
        <v>124</v>
      </c>
      <c r="Q3079" s="4" t="s">
        <v>3517</v>
      </c>
      <c r="R3079" s="9">
        <v>89.0906995884774</v>
      </c>
      <c r="S3079" s="7">
        <v>8.0</v>
      </c>
      <c r="T3079" s="7">
        <v>0.0</v>
      </c>
      <c r="U3079" s="7">
        <v>42.7635358024691</v>
      </c>
      <c r="V3079" s="10" t="str">
        <f t="shared" si="1"/>
        <v>2017-03</v>
      </c>
    </row>
    <row r="3080">
      <c r="A3080" s="7">
        <v>3079.0</v>
      </c>
      <c r="B3080" s="4" t="s">
        <v>6284</v>
      </c>
      <c r="C3080" s="8">
        <v>42825.0</v>
      </c>
      <c r="D3080" s="8">
        <v>42830.0</v>
      </c>
      <c r="E3080" s="4" t="s">
        <v>26</v>
      </c>
      <c r="F3080" s="4" t="s">
        <v>2114</v>
      </c>
      <c r="G3080" s="4" t="s">
        <v>2115</v>
      </c>
      <c r="H3080" s="4" t="s">
        <v>46</v>
      </c>
      <c r="I3080" s="4" t="s">
        <v>30</v>
      </c>
      <c r="J3080" s="4" t="s">
        <v>222</v>
      </c>
      <c r="K3080" s="4" t="s">
        <v>223</v>
      </c>
      <c r="L3080" s="7">
        <v>10035.0</v>
      </c>
      <c r="M3080" s="4" t="s">
        <v>33</v>
      </c>
      <c r="N3080" s="4" t="s">
        <v>6285</v>
      </c>
      <c r="O3080" s="4" t="s">
        <v>39</v>
      </c>
      <c r="P3080" s="4" t="s">
        <v>40</v>
      </c>
      <c r="Q3080" s="4" t="s">
        <v>6286</v>
      </c>
      <c r="R3080" s="9">
        <v>100.856275720165</v>
      </c>
      <c r="S3080" s="7">
        <v>5.0</v>
      </c>
      <c r="T3080" s="7">
        <v>0.0</v>
      </c>
      <c r="U3080" s="7">
        <v>26.2226316872428</v>
      </c>
      <c r="V3080" s="10" t="str">
        <f t="shared" si="1"/>
        <v>2017-03</v>
      </c>
    </row>
    <row r="3081">
      <c r="A3081" s="7">
        <v>3080.0</v>
      </c>
      <c r="B3081" s="4" t="s">
        <v>6287</v>
      </c>
      <c r="C3081" s="8">
        <v>42825.0</v>
      </c>
      <c r="D3081" s="8">
        <v>42827.0</v>
      </c>
      <c r="E3081" s="4" t="s">
        <v>98</v>
      </c>
      <c r="F3081" s="4" t="s">
        <v>1323</v>
      </c>
      <c r="G3081" s="4" t="s">
        <v>1324</v>
      </c>
      <c r="H3081" s="4" t="s">
        <v>112</v>
      </c>
      <c r="I3081" s="4" t="s">
        <v>30</v>
      </c>
      <c r="J3081" s="4" t="s">
        <v>613</v>
      </c>
      <c r="K3081" s="4" t="s">
        <v>462</v>
      </c>
      <c r="L3081" s="7">
        <v>42420.0</v>
      </c>
      <c r="M3081" s="4" t="s">
        <v>83</v>
      </c>
      <c r="N3081" s="4" t="s">
        <v>3384</v>
      </c>
      <c r="O3081" s="4" t="s">
        <v>35</v>
      </c>
      <c r="P3081" s="4" t="s">
        <v>121</v>
      </c>
      <c r="Q3081" s="4" t="s">
        <v>3385</v>
      </c>
      <c r="R3081" s="9">
        <v>42.3316092120984</v>
      </c>
      <c r="S3081" s="7">
        <v>5.0</v>
      </c>
      <c r="T3081" s="7">
        <v>0.0</v>
      </c>
      <c r="U3081" s="7">
        <v>17.7792758690813</v>
      </c>
      <c r="V3081" s="10" t="str">
        <f t="shared" si="1"/>
        <v>2017-03</v>
      </c>
    </row>
    <row r="3082">
      <c r="A3082" s="7">
        <v>3081.0</v>
      </c>
      <c r="B3082" s="4" t="s">
        <v>6287</v>
      </c>
      <c r="C3082" s="8">
        <v>42825.0</v>
      </c>
      <c r="D3082" s="8">
        <v>42827.0</v>
      </c>
      <c r="E3082" s="4" t="s">
        <v>98</v>
      </c>
      <c r="F3082" s="4" t="s">
        <v>1323</v>
      </c>
      <c r="G3082" s="4" t="s">
        <v>1324</v>
      </c>
      <c r="H3082" s="4" t="s">
        <v>112</v>
      </c>
      <c r="I3082" s="4" t="s">
        <v>30</v>
      </c>
      <c r="J3082" s="4" t="s">
        <v>613</v>
      </c>
      <c r="K3082" s="4" t="s">
        <v>462</v>
      </c>
      <c r="L3082" s="7">
        <v>42420.0</v>
      </c>
      <c r="M3082" s="4" t="s">
        <v>83</v>
      </c>
      <c r="N3082" s="4" t="s">
        <v>5973</v>
      </c>
      <c r="O3082" s="4" t="s">
        <v>39</v>
      </c>
      <c r="P3082" s="4" t="s">
        <v>40</v>
      </c>
      <c r="Q3082" s="4" t="s">
        <v>5974</v>
      </c>
      <c r="R3082" s="9">
        <v>465.615505035202</v>
      </c>
      <c r="S3082" s="7">
        <v>7.0</v>
      </c>
      <c r="T3082" s="7">
        <v>0.0</v>
      </c>
      <c r="U3082" s="7">
        <v>130.372341409857</v>
      </c>
      <c r="V3082" s="10" t="str">
        <f t="shared" si="1"/>
        <v>2017-03</v>
      </c>
    </row>
    <row r="3083">
      <c r="A3083" s="7">
        <v>3082.0</v>
      </c>
      <c r="B3083" s="4" t="s">
        <v>6288</v>
      </c>
      <c r="C3083" s="8">
        <v>42825.0</v>
      </c>
      <c r="D3083" s="8">
        <v>42830.0</v>
      </c>
      <c r="E3083" s="4" t="s">
        <v>98</v>
      </c>
      <c r="F3083" s="4" t="s">
        <v>5350</v>
      </c>
      <c r="G3083" s="4" t="s">
        <v>5351</v>
      </c>
      <c r="H3083" s="4" t="s">
        <v>46</v>
      </c>
      <c r="I3083" s="4" t="s">
        <v>30</v>
      </c>
      <c r="J3083" s="4" t="s">
        <v>384</v>
      </c>
      <c r="K3083" s="4" t="s">
        <v>385</v>
      </c>
      <c r="L3083" s="7">
        <v>60623.0</v>
      </c>
      <c r="M3083" s="4" t="s">
        <v>59</v>
      </c>
      <c r="N3083" s="4" t="s">
        <v>6289</v>
      </c>
      <c r="O3083" s="4" t="s">
        <v>51</v>
      </c>
      <c r="P3083" s="4" t="s">
        <v>76</v>
      </c>
      <c r="Q3083" s="4" t="s">
        <v>6290</v>
      </c>
      <c r="R3083" s="9">
        <v>15.9897860082305</v>
      </c>
      <c r="S3083" s="7">
        <v>13.0</v>
      </c>
      <c r="T3083" s="7">
        <v>0.8</v>
      </c>
      <c r="U3083" s="7">
        <v>-27.1826362139918</v>
      </c>
      <c r="V3083" s="10" t="str">
        <f t="shared" si="1"/>
        <v>2017-03</v>
      </c>
    </row>
    <row r="3084">
      <c r="A3084" s="7">
        <v>3083.0</v>
      </c>
      <c r="B3084" s="4" t="s">
        <v>6291</v>
      </c>
      <c r="C3084" s="8">
        <v>42825.0</v>
      </c>
      <c r="D3084" s="8">
        <v>42827.0</v>
      </c>
      <c r="E3084" s="4" t="s">
        <v>98</v>
      </c>
      <c r="F3084" s="4" t="s">
        <v>2225</v>
      </c>
      <c r="G3084" s="4" t="s">
        <v>2226</v>
      </c>
      <c r="H3084" s="4" t="s">
        <v>29</v>
      </c>
      <c r="I3084" s="4" t="s">
        <v>30</v>
      </c>
      <c r="J3084" s="4" t="s">
        <v>420</v>
      </c>
      <c r="K3084" s="4" t="s">
        <v>255</v>
      </c>
      <c r="L3084" s="7">
        <v>30318.0</v>
      </c>
      <c r="M3084" s="4" t="s">
        <v>83</v>
      </c>
      <c r="N3084" s="4" t="s">
        <v>1134</v>
      </c>
      <c r="O3084" s="4" t="s">
        <v>51</v>
      </c>
      <c r="P3084" s="4" t="s">
        <v>76</v>
      </c>
      <c r="Q3084" s="4" t="s">
        <v>1135</v>
      </c>
      <c r="R3084" s="9">
        <v>23.7318039714273</v>
      </c>
      <c r="S3084" s="7">
        <v>1.0</v>
      </c>
      <c r="T3084" s="7">
        <v>0.0</v>
      </c>
      <c r="U3084" s="7">
        <v>11.8659019857137</v>
      </c>
      <c r="V3084" s="10" t="str">
        <f t="shared" si="1"/>
        <v>2017-03</v>
      </c>
    </row>
    <row r="3085">
      <c r="A3085" s="7">
        <v>3084.0</v>
      </c>
      <c r="B3085" s="4" t="s">
        <v>6291</v>
      </c>
      <c r="C3085" s="8">
        <v>42825.0</v>
      </c>
      <c r="D3085" s="8">
        <v>42827.0</v>
      </c>
      <c r="E3085" s="4" t="s">
        <v>98</v>
      </c>
      <c r="F3085" s="4" t="s">
        <v>2225</v>
      </c>
      <c r="G3085" s="4" t="s">
        <v>2226</v>
      </c>
      <c r="H3085" s="4" t="s">
        <v>29</v>
      </c>
      <c r="I3085" s="4" t="s">
        <v>30</v>
      </c>
      <c r="J3085" s="4" t="s">
        <v>420</v>
      </c>
      <c r="K3085" s="4" t="s">
        <v>255</v>
      </c>
      <c r="L3085" s="7">
        <v>30318.0</v>
      </c>
      <c r="M3085" s="4" t="s">
        <v>83</v>
      </c>
      <c r="N3085" s="4" t="s">
        <v>3271</v>
      </c>
      <c r="O3085" s="4" t="s">
        <v>39</v>
      </c>
      <c r="P3085" s="4" t="s">
        <v>85</v>
      </c>
      <c r="Q3085" s="4" t="s">
        <v>3272</v>
      </c>
      <c r="R3085" s="9">
        <v>2063.32747862949</v>
      </c>
      <c r="S3085" s="7">
        <v>5.0</v>
      </c>
      <c r="T3085" s="7">
        <v>0.0</v>
      </c>
      <c r="U3085" s="7">
        <v>990.397189742154</v>
      </c>
      <c r="V3085" s="10" t="str">
        <f t="shared" si="1"/>
        <v>2017-03</v>
      </c>
    </row>
    <row r="3086">
      <c r="A3086" s="7">
        <v>3085.0</v>
      </c>
      <c r="B3086" s="4" t="s">
        <v>6291</v>
      </c>
      <c r="C3086" s="8">
        <v>42825.0</v>
      </c>
      <c r="D3086" s="8">
        <v>42827.0</v>
      </c>
      <c r="E3086" s="4" t="s">
        <v>98</v>
      </c>
      <c r="F3086" s="4" t="s">
        <v>2225</v>
      </c>
      <c r="G3086" s="4" t="s">
        <v>2226</v>
      </c>
      <c r="H3086" s="4" t="s">
        <v>29</v>
      </c>
      <c r="I3086" s="4" t="s">
        <v>30</v>
      </c>
      <c r="J3086" s="4" t="s">
        <v>420</v>
      </c>
      <c r="K3086" s="4" t="s">
        <v>255</v>
      </c>
      <c r="L3086" s="7">
        <v>30318.0</v>
      </c>
      <c r="M3086" s="4" t="s">
        <v>83</v>
      </c>
      <c r="N3086" s="4" t="s">
        <v>5095</v>
      </c>
      <c r="O3086" s="4" t="s">
        <v>51</v>
      </c>
      <c r="P3086" s="4" t="s">
        <v>76</v>
      </c>
      <c r="Q3086" s="4" t="s">
        <v>5096</v>
      </c>
      <c r="R3086" s="9">
        <v>44.1233378686789</v>
      </c>
      <c r="S3086" s="7">
        <v>4.0</v>
      </c>
      <c r="T3086" s="7">
        <v>0.0</v>
      </c>
      <c r="U3086" s="7">
        <v>21.1792021769659</v>
      </c>
      <c r="V3086" s="10" t="str">
        <f t="shared" si="1"/>
        <v>2017-03</v>
      </c>
    </row>
    <row r="3087">
      <c r="A3087" s="7">
        <v>3086.0</v>
      </c>
      <c r="B3087" s="4" t="s">
        <v>6292</v>
      </c>
      <c r="C3087" s="8">
        <v>42825.0</v>
      </c>
      <c r="D3087" s="8">
        <v>42827.0</v>
      </c>
      <c r="E3087" s="4" t="s">
        <v>43</v>
      </c>
      <c r="F3087" s="4" t="s">
        <v>6293</v>
      </c>
      <c r="G3087" s="4" t="s">
        <v>6294</v>
      </c>
      <c r="H3087" s="4" t="s">
        <v>29</v>
      </c>
      <c r="I3087" s="4" t="s">
        <v>30</v>
      </c>
      <c r="J3087" s="4" t="s">
        <v>428</v>
      </c>
      <c r="K3087" s="4" t="s">
        <v>58</v>
      </c>
      <c r="L3087" s="7">
        <v>76017.0</v>
      </c>
      <c r="M3087" s="4" t="s">
        <v>59</v>
      </c>
      <c r="N3087" s="4" t="s">
        <v>6295</v>
      </c>
      <c r="O3087" s="4" t="s">
        <v>51</v>
      </c>
      <c r="P3087" s="4" t="s">
        <v>283</v>
      </c>
      <c r="Q3087" s="4" t="s">
        <v>6296</v>
      </c>
      <c r="R3087" s="9">
        <v>39.9151028806584</v>
      </c>
      <c r="S3087" s="7">
        <v>5.0</v>
      </c>
      <c r="T3087" s="7">
        <v>0.8</v>
      </c>
      <c r="U3087" s="7">
        <v>-107.770777777778</v>
      </c>
      <c r="V3087" s="10" t="str">
        <f t="shared" si="1"/>
        <v>2017-03</v>
      </c>
    </row>
    <row r="3088">
      <c r="A3088" s="7">
        <v>3087.0</v>
      </c>
      <c r="B3088" s="4" t="s">
        <v>6297</v>
      </c>
      <c r="C3088" s="8">
        <v>42825.0</v>
      </c>
      <c r="D3088" s="8">
        <v>42832.0</v>
      </c>
      <c r="E3088" s="4" t="s">
        <v>26</v>
      </c>
      <c r="F3088" s="4" t="s">
        <v>331</v>
      </c>
      <c r="G3088" s="4" t="s">
        <v>332</v>
      </c>
      <c r="H3088" s="4" t="s">
        <v>29</v>
      </c>
      <c r="I3088" s="4" t="s">
        <v>30</v>
      </c>
      <c r="J3088" s="4" t="s">
        <v>47</v>
      </c>
      <c r="K3088" s="4" t="s">
        <v>48</v>
      </c>
      <c r="L3088" s="7">
        <v>90004.0</v>
      </c>
      <c r="M3088" s="4" t="s">
        <v>49</v>
      </c>
      <c r="N3088" s="4" t="s">
        <v>5034</v>
      </c>
      <c r="O3088" s="4" t="s">
        <v>51</v>
      </c>
      <c r="P3088" s="4" t="s">
        <v>635</v>
      </c>
      <c r="Q3088" s="4" t="s">
        <v>5035</v>
      </c>
      <c r="R3088" s="9">
        <v>29.7</v>
      </c>
      <c r="S3088" s="7">
        <v>3.0</v>
      </c>
      <c r="T3088" s="7">
        <v>0.0</v>
      </c>
      <c r="U3088" s="7">
        <v>8.019</v>
      </c>
      <c r="V3088" s="10" t="str">
        <f t="shared" si="1"/>
        <v>2017-03</v>
      </c>
    </row>
    <row r="3089">
      <c r="A3089" s="7">
        <v>3088.0</v>
      </c>
      <c r="B3089" s="4" t="s">
        <v>6298</v>
      </c>
      <c r="C3089" s="8">
        <v>42826.0</v>
      </c>
      <c r="D3089" s="8">
        <v>42829.0</v>
      </c>
      <c r="E3089" s="4" t="s">
        <v>98</v>
      </c>
      <c r="F3089" s="4" t="s">
        <v>1847</v>
      </c>
      <c r="G3089" s="4" t="s">
        <v>1848</v>
      </c>
      <c r="H3089" s="4" t="s">
        <v>46</v>
      </c>
      <c r="I3089" s="4" t="s">
        <v>30</v>
      </c>
      <c r="J3089" s="4" t="s">
        <v>178</v>
      </c>
      <c r="K3089" s="4" t="s">
        <v>1155</v>
      </c>
      <c r="L3089" s="7">
        <v>65807.0</v>
      </c>
      <c r="M3089" s="4" t="s">
        <v>59</v>
      </c>
      <c r="N3089" s="4" t="s">
        <v>1237</v>
      </c>
      <c r="O3089" s="4" t="s">
        <v>51</v>
      </c>
      <c r="P3089" s="4" t="s">
        <v>52</v>
      </c>
      <c r="Q3089" s="4" t="s">
        <v>1238</v>
      </c>
      <c r="R3089" s="9">
        <v>111.877037037037</v>
      </c>
      <c r="S3089" s="7">
        <v>6.0</v>
      </c>
      <c r="T3089" s="7">
        <v>0.0</v>
      </c>
      <c r="U3089" s="7">
        <v>27.9692592592593</v>
      </c>
      <c r="V3089" s="10" t="str">
        <f t="shared" si="1"/>
        <v>2017-04</v>
      </c>
    </row>
    <row r="3090">
      <c r="A3090" s="7">
        <v>3089.0</v>
      </c>
      <c r="B3090" s="4" t="s">
        <v>6298</v>
      </c>
      <c r="C3090" s="8">
        <v>42826.0</v>
      </c>
      <c r="D3090" s="8">
        <v>42829.0</v>
      </c>
      <c r="E3090" s="4" t="s">
        <v>98</v>
      </c>
      <c r="F3090" s="4" t="s">
        <v>1847</v>
      </c>
      <c r="G3090" s="4" t="s">
        <v>1848</v>
      </c>
      <c r="H3090" s="4" t="s">
        <v>46</v>
      </c>
      <c r="I3090" s="4" t="s">
        <v>30</v>
      </c>
      <c r="J3090" s="4" t="s">
        <v>178</v>
      </c>
      <c r="K3090" s="4" t="s">
        <v>1155</v>
      </c>
      <c r="L3090" s="7">
        <v>65807.0</v>
      </c>
      <c r="M3090" s="4" t="s">
        <v>59</v>
      </c>
      <c r="N3090" s="4" t="s">
        <v>5027</v>
      </c>
      <c r="O3090" s="4" t="s">
        <v>51</v>
      </c>
      <c r="P3090" s="4" t="s">
        <v>205</v>
      </c>
      <c r="Q3090" s="4" t="s">
        <v>416</v>
      </c>
      <c r="R3090" s="9">
        <v>33.7293827160494</v>
      </c>
      <c r="S3090" s="7">
        <v>5.0</v>
      </c>
      <c r="T3090" s="7">
        <v>0.0</v>
      </c>
      <c r="U3090" s="7">
        <v>15.8528098765432</v>
      </c>
      <c r="V3090" s="10" t="str">
        <f t="shared" si="1"/>
        <v>2017-04</v>
      </c>
    </row>
    <row r="3091">
      <c r="A3091" s="7">
        <v>3090.0</v>
      </c>
      <c r="B3091" s="4" t="s">
        <v>6299</v>
      </c>
      <c r="C3091" s="8">
        <v>42826.0</v>
      </c>
      <c r="D3091" s="8">
        <v>42830.0</v>
      </c>
      <c r="E3091" s="4" t="s">
        <v>26</v>
      </c>
      <c r="F3091" s="4" t="s">
        <v>473</v>
      </c>
      <c r="G3091" s="4" t="s">
        <v>474</v>
      </c>
      <c r="H3091" s="4" t="s">
        <v>46</v>
      </c>
      <c r="I3091" s="4" t="s">
        <v>30</v>
      </c>
      <c r="J3091" s="4" t="s">
        <v>362</v>
      </c>
      <c r="K3091" s="4" t="s">
        <v>48</v>
      </c>
      <c r="L3091" s="7">
        <v>94110.0</v>
      </c>
      <c r="M3091" s="4" t="s">
        <v>49</v>
      </c>
      <c r="N3091" s="4" t="s">
        <v>3342</v>
      </c>
      <c r="O3091" s="4" t="s">
        <v>51</v>
      </c>
      <c r="P3091" s="4" t="s">
        <v>297</v>
      </c>
      <c r="Q3091" s="4" t="s">
        <v>3343</v>
      </c>
      <c r="R3091" s="9">
        <v>5.78</v>
      </c>
      <c r="S3091" s="7">
        <v>2.0</v>
      </c>
      <c r="T3091" s="7">
        <v>0.0</v>
      </c>
      <c r="U3091" s="7">
        <v>2.7166</v>
      </c>
      <c r="V3091" s="10" t="str">
        <f t="shared" si="1"/>
        <v>2017-04</v>
      </c>
    </row>
    <row r="3092">
      <c r="A3092" s="7">
        <v>3091.0</v>
      </c>
      <c r="B3092" s="4" t="s">
        <v>6299</v>
      </c>
      <c r="C3092" s="8">
        <v>42826.0</v>
      </c>
      <c r="D3092" s="8">
        <v>42830.0</v>
      </c>
      <c r="E3092" s="4" t="s">
        <v>26</v>
      </c>
      <c r="F3092" s="4" t="s">
        <v>473</v>
      </c>
      <c r="G3092" s="4" t="s">
        <v>474</v>
      </c>
      <c r="H3092" s="4" t="s">
        <v>46</v>
      </c>
      <c r="I3092" s="4" t="s">
        <v>30</v>
      </c>
      <c r="J3092" s="4" t="s">
        <v>362</v>
      </c>
      <c r="K3092" s="4" t="s">
        <v>48</v>
      </c>
      <c r="L3092" s="7">
        <v>94110.0</v>
      </c>
      <c r="M3092" s="4" t="s">
        <v>49</v>
      </c>
      <c r="N3092" s="4" t="s">
        <v>4841</v>
      </c>
      <c r="O3092" s="4" t="s">
        <v>51</v>
      </c>
      <c r="P3092" s="4" t="s">
        <v>76</v>
      </c>
      <c r="Q3092" s="4" t="s">
        <v>4842</v>
      </c>
      <c r="R3092" s="9">
        <v>121.68</v>
      </c>
      <c r="S3092" s="7">
        <v>13.0</v>
      </c>
      <c r="T3092" s="7">
        <v>0.2</v>
      </c>
      <c r="U3092" s="7">
        <v>38.025</v>
      </c>
      <c r="V3092" s="10" t="str">
        <f t="shared" si="1"/>
        <v>2017-04</v>
      </c>
    </row>
    <row r="3093">
      <c r="A3093" s="7">
        <v>3092.0</v>
      </c>
      <c r="B3093" s="4" t="s">
        <v>6300</v>
      </c>
      <c r="C3093" s="8">
        <v>42826.0</v>
      </c>
      <c r="D3093" s="8">
        <v>42828.0</v>
      </c>
      <c r="E3093" s="4" t="s">
        <v>43</v>
      </c>
      <c r="F3093" s="4" t="s">
        <v>5281</v>
      </c>
      <c r="G3093" s="4" t="s">
        <v>5282</v>
      </c>
      <c r="H3093" s="4" t="s">
        <v>29</v>
      </c>
      <c r="I3093" s="4" t="s">
        <v>30</v>
      </c>
      <c r="J3093" s="4" t="s">
        <v>362</v>
      </c>
      <c r="K3093" s="4" t="s">
        <v>48</v>
      </c>
      <c r="L3093" s="7">
        <v>94110.0</v>
      </c>
      <c r="M3093" s="4" t="s">
        <v>49</v>
      </c>
      <c r="N3093" s="4" t="s">
        <v>3824</v>
      </c>
      <c r="O3093" s="4" t="s">
        <v>35</v>
      </c>
      <c r="P3093" s="4" t="s">
        <v>36</v>
      </c>
      <c r="Q3093" s="4" t="s">
        <v>3825</v>
      </c>
      <c r="R3093" s="9">
        <v>482.664</v>
      </c>
      <c r="S3093" s="7">
        <v>8.0</v>
      </c>
      <c r="T3093" s="7">
        <v>0.15</v>
      </c>
      <c r="U3093" s="7">
        <v>85.176</v>
      </c>
      <c r="V3093" s="10" t="str">
        <f t="shared" si="1"/>
        <v>2017-04</v>
      </c>
    </row>
    <row r="3094">
      <c r="A3094" s="7">
        <v>3093.0</v>
      </c>
      <c r="B3094" s="4" t="s">
        <v>6300</v>
      </c>
      <c r="C3094" s="8">
        <v>42826.0</v>
      </c>
      <c r="D3094" s="8">
        <v>42828.0</v>
      </c>
      <c r="E3094" s="4" t="s">
        <v>43</v>
      </c>
      <c r="F3094" s="4" t="s">
        <v>5281</v>
      </c>
      <c r="G3094" s="4" t="s">
        <v>5282</v>
      </c>
      <c r="H3094" s="4" t="s">
        <v>29</v>
      </c>
      <c r="I3094" s="4" t="s">
        <v>30</v>
      </c>
      <c r="J3094" s="4" t="s">
        <v>362</v>
      </c>
      <c r="K3094" s="4" t="s">
        <v>48</v>
      </c>
      <c r="L3094" s="7">
        <v>94110.0</v>
      </c>
      <c r="M3094" s="4" t="s">
        <v>49</v>
      </c>
      <c r="N3094" s="4" t="s">
        <v>5209</v>
      </c>
      <c r="O3094" s="4" t="s">
        <v>39</v>
      </c>
      <c r="P3094" s="4" t="s">
        <v>446</v>
      </c>
      <c r="Q3094" s="4" t="s">
        <v>5210</v>
      </c>
      <c r="R3094" s="9">
        <v>4799.984</v>
      </c>
      <c r="S3094" s="7">
        <v>2.0</v>
      </c>
      <c r="T3094" s="7">
        <v>0.2</v>
      </c>
      <c r="U3094" s="7">
        <v>359.9988</v>
      </c>
      <c r="V3094" s="10" t="str">
        <f t="shared" si="1"/>
        <v>2017-04</v>
      </c>
    </row>
    <row r="3095">
      <c r="A3095" s="7">
        <v>3094.0</v>
      </c>
      <c r="B3095" s="4" t="s">
        <v>6301</v>
      </c>
      <c r="C3095" s="8">
        <v>42826.0</v>
      </c>
      <c r="D3095" s="8">
        <v>42832.0</v>
      </c>
      <c r="E3095" s="4" t="s">
        <v>26</v>
      </c>
      <c r="F3095" s="4" t="s">
        <v>3508</v>
      </c>
      <c r="G3095" s="4" t="s">
        <v>3509</v>
      </c>
      <c r="H3095" s="4" t="s">
        <v>46</v>
      </c>
      <c r="I3095" s="4" t="s">
        <v>30</v>
      </c>
      <c r="J3095" s="4" t="s">
        <v>222</v>
      </c>
      <c r="K3095" s="4" t="s">
        <v>223</v>
      </c>
      <c r="L3095" s="7">
        <v>10011.0</v>
      </c>
      <c r="M3095" s="4" t="s">
        <v>33</v>
      </c>
      <c r="N3095" s="4" t="s">
        <v>574</v>
      </c>
      <c r="O3095" s="4" t="s">
        <v>51</v>
      </c>
      <c r="P3095" s="4" t="s">
        <v>124</v>
      </c>
      <c r="Q3095" s="4" t="s">
        <v>575</v>
      </c>
      <c r="R3095" s="9">
        <v>50.986</v>
      </c>
      <c r="S3095" s="7">
        <v>9.0</v>
      </c>
      <c r="T3095" s="7">
        <v>0.0</v>
      </c>
      <c r="U3095" s="7">
        <v>22.9437</v>
      </c>
      <c r="V3095" s="10" t="str">
        <f t="shared" si="1"/>
        <v>2017-04</v>
      </c>
    </row>
    <row r="3096">
      <c r="A3096" s="7">
        <v>3095.0</v>
      </c>
      <c r="B3096" s="4" t="s">
        <v>6302</v>
      </c>
      <c r="C3096" s="8">
        <v>42826.0</v>
      </c>
      <c r="D3096" s="8">
        <v>42829.0</v>
      </c>
      <c r="E3096" s="4" t="s">
        <v>98</v>
      </c>
      <c r="F3096" s="4" t="s">
        <v>2982</v>
      </c>
      <c r="G3096" s="4" t="s">
        <v>2983</v>
      </c>
      <c r="H3096" s="4" t="s">
        <v>29</v>
      </c>
      <c r="I3096" s="4" t="s">
        <v>30</v>
      </c>
      <c r="J3096" s="4" t="s">
        <v>101</v>
      </c>
      <c r="K3096" s="4" t="s">
        <v>102</v>
      </c>
      <c r="L3096" s="7">
        <v>32216.0</v>
      </c>
      <c r="M3096" s="4" t="s">
        <v>83</v>
      </c>
      <c r="N3096" s="4" t="s">
        <v>556</v>
      </c>
      <c r="O3096" s="4" t="s">
        <v>39</v>
      </c>
      <c r="P3096" s="4" t="s">
        <v>40</v>
      </c>
      <c r="Q3096" s="4" t="s">
        <v>557</v>
      </c>
      <c r="R3096" s="9">
        <v>16.4886146354239</v>
      </c>
      <c r="S3096" s="7">
        <v>3.0</v>
      </c>
      <c r="T3096" s="7">
        <v>0.2</v>
      </c>
      <c r="U3096" s="7">
        <v>-3.91604597591318</v>
      </c>
      <c r="V3096" s="10" t="str">
        <f t="shared" si="1"/>
        <v>2017-04</v>
      </c>
    </row>
    <row r="3097">
      <c r="A3097" s="7">
        <v>3096.0</v>
      </c>
      <c r="B3097" s="4" t="s">
        <v>6302</v>
      </c>
      <c r="C3097" s="8">
        <v>42826.0</v>
      </c>
      <c r="D3097" s="8">
        <v>42829.0</v>
      </c>
      <c r="E3097" s="4" t="s">
        <v>98</v>
      </c>
      <c r="F3097" s="4" t="s">
        <v>2982</v>
      </c>
      <c r="G3097" s="4" t="s">
        <v>2983</v>
      </c>
      <c r="H3097" s="4" t="s">
        <v>29</v>
      </c>
      <c r="I3097" s="4" t="s">
        <v>30</v>
      </c>
      <c r="J3097" s="4" t="s">
        <v>101</v>
      </c>
      <c r="K3097" s="4" t="s">
        <v>102</v>
      </c>
      <c r="L3097" s="7">
        <v>32216.0</v>
      </c>
      <c r="M3097" s="4" t="s">
        <v>83</v>
      </c>
      <c r="N3097" s="4" t="s">
        <v>3201</v>
      </c>
      <c r="O3097" s="4" t="s">
        <v>51</v>
      </c>
      <c r="P3097" s="4" t="s">
        <v>297</v>
      </c>
      <c r="Q3097" s="4" t="s">
        <v>3202</v>
      </c>
      <c r="R3097" s="9">
        <v>4.34736276544968</v>
      </c>
      <c r="S3097" s="7">
        <v>3.0</v>
      </c>
      <c r="T3097" s="7">
        <v>0.2</v>
      </c>
      <c r="U3097" s="7">
        <v>1.41289289877115</v>
      </c>
      <c r="V3097" s="10" t="str">
        <f t="shared" si="1"/>
        <v>2017-04</v>
      </c>
    </row>
    <row r="3098">
      <c r="A3098" s="7">
        <v>3097.0</v>
      </c>
      <c r="B3098" s="4" t="s">
        <v>6302</v>
      </c>
      <c r="C3098" s="8">
        <v>42826.0</v>
      </c>
      <c r="D3098" s="8">
        <v>42829.0</v>
      </c>
      <c r="E3098" s="4" t="s">
        <v>98</v>
      </c>
      <c r="F3098" s="4" t="s">
        <v>2982</v>
      </c>
      <c r="G3098" s="4" t="s">
        <v>2983</v>
      </c>
      <c r="H3098" s="4" t="s">
        <v>29</v>
      </c>
      <c r="I3098" s="4" t="s">
        <v>30</v>
      </c>
      <c r="J3098" s="4" t="s">
        <v>101</v>
      </c>
      <c r="K3098" s="4" t="s">
        <v>102</v>
      </c>
      <c r="L3098" s="7">
        <v>32216.0</v>
      </c>
      <c r="M3098" s="4" t="s">
        <v>83</v>
      </c>
      <c r="N3098" s="4" t="s">
        <v>2059</v>
      </c>
      <c r="O3098" s="4" t="s">
        <v>51</v>
      </c>
      <c r="P3098" s="4" t="s">
        <v>283</v>
      </c>
      <c r="Q3098" s="4" t="s">
        <v>2060</v>
      </c>
      <c r="R3098" s="9">
        <v>14.2670769434206</v>
      </c>
      <c r="S3098" s="7">
        <v>3.0</v>
      </c>
      <c r="T3098" s="7">
        <v>0.2</v>
      </c>
      <c r="U3098" s="7">
        <v>1.2483692325493</v>
      </c>
      <c r="V3098" s="10" t="str">
        <f t="shared" si="1"/>
        <v>2017-04</v>
      </c>
    </row>
    <row r="3099">
      <c r="A3099" s="7">
        <v>3098.0</v>
      </c>
      <c r="B3099" s="4" t="s">
        <v>6302</v>
      </c>
      <c r="C3099" s="8">
        <v>42826.0</v>
      </c>
      <c r="D3099" s="8">
        <v>42829.0</v>
      </c>
      <c r="E3099" s="4" t="s">
        <v>98</v>
      </c>
      <c r="F3099" s="4" t="s">
        <v>2982</v>
      </c>
      <c r="G3099" s="4" t="s">
        <v>2983</v>
      </c>
      <c r="H3099" s="4" t="s">
        <v>29</v>
      </c>
      <c r="I3099" s="4" t="s">
        <v>30</v>
      </c>
      <c r="J3099" s="4" t="s">
        <v>101</v>
      </c>
      <c r="K3099" s="4" t="s">
        <v>102</v>
      </c>
      <c r="L3099" s="7">
        <v>32216.0</v>
      </c>
      <c r="M3099" s="4" t="s">
        <v>83</v>
      </c>
      <c r="N3099" s="4" t="s">
        <v>4949</v>
      </c>
      <c r="O3099" s="4" t="s">
        <v>35</v>
      </c>
      <c r="P3099" s="4" t="s">
        <v>263</v>
      </c>
      <c r="Q3099" s="4" t="s">
        <v>4950</v>
      </c>
      <c r="R3099" s="9">
        <v>151.493907316802</v>
      </c>
      <c r="S3099" s="7">
        <v>3.0</v>
      </c>
      <c r="T3099" s="7">
        <v>0.2</v>
      </c>
      <c r="U3099" s="7">
        <v>-13.2557168902201</v>
      </c>
      <c r="V3099" s="10" t="str">
        <f t="shared" si="1"/>
        <v>2017-04</v>
      </c>
    </row>
    <row r="3100">
      <c r="A3100" s="7">
        <v>3099.0</v>
      </c>
      <c r="B3100" s="4" t="s">
        <v>6303</v>
      </c>
      <c r="C3100" s="8">
        <v>42826.0</v>
      </c>
      <c r="D3100" s="8">
        <v>42828.0</v>
      </c>
      <c r="E3100" s="4" t="s">
        <v>43</v>
      </c>
      <c r="F3100" s="4" t="s">
        <v>1970</v>
      </c>
      <c r="G3100" s="4" t="s">
        <v>1971</v>
      </c>
      <c r="H3100" s="4" t="s">
        <v>29</v>
      </c>
      <c r="I3100" s="4" t="s">
        <v>30</v>
      </c>
      <c r="J3100" s="4" t="s">
        <v>2240</v>
      </c>
      <c r="K3100" s="4" t="s">
        <v>2898</v>
      </c>
      <c r="L3100" s="7">
        <v>29501.0</v>
      </c>
      <c r="M3100" s="4" t="s">
        <v>83</v>
      </c>
      <c r="N3100" s="4" t="s">
        <v>854</v>
      </c>
      <c r="O3100" s="4" t="s">
        <v>35</v>
      </c>
      <c r="P3100" s="4" t="s">
        <v>121</v>
      </c>
      <c r="Q3100" s="4" t="s">
        <v>855</v>
      </c>
      <c r="R3100" s="9">
        <v>87.7838018710924</v>
      </c>
      <c r="S3100" s="7">
        <v>3.0</v>
      </c>
      <c r="T3100" s="7">
        <v>0.0</v>
      </c>
      <c r="U3100" s="7">
        <v>14.9232463180857</v>
      </c>
      <c r="V3100" s="10" t="str">
        <f t="shared" si="1"/>
        <v>2017-04</v>
      </c>
    </row>
    <row r="3101">
      <c r="A3101" s="7">
        <v>3100.0</v>
      </c>
      <c r="B3101" s="4" t="s">
        <v>6304</v>
      </c>
      <c r="C3101" s="8">
        <v>42827.0</v>
      </c>
      <c r="D3101" s="8">
        <v>42832.0</v>
      </c>
      <c r="E3101" s="4" t="s">
        <v>26</v>
      </c>
      <c r="F3101" s="4" t="s">
        <v>5335</v>
      </c>
      <c r="G3101" s="4" t="s">
        <v>5336</v>
      </c>
      <c r="H3101" s="4" t="s">
        <v>46</v>
      </c>
      <c r="I3101" s="4" t="s">
        <v>30</v>
      </c>
      <c r="J3101" s="4" t="s">
        <v>47</v>
      </c>
      <c r="K3101" s="4" t="s">
        <v>48</v>
      </c>
      <c r="L3101" s="7">
        <v>90008.0</v>
      </c>
      <c r="M3101" s="4" t="s">
        <v>49</v>
      </c>
      <c r="N3101" s="4" t="s">
        <v>1056</v>
      </c>
      <c r="O3101" s="4" t="s">
        <v>35</v>
      </c>
      <c r="P3101" s="4" t="s">
        <v>121</v>
      </c>
      <c r="Q3101" s="4" t="s">
        <v>1057</v>
      </c>
      <c r="R3101" s="9">
        <v>25.11</v>
      </c>
      <c r="S3101" s="7">
        <v>3.0</v>
      </c>
      <c r="T3101" s="7">
        <v>0.0</v>
      </c>
      <c r="U3101" s="7">
        <v>6.5286</v>
      </c>
      <c r="V3101" s="10" t="str">
        <f t="shared" si="1"/>
        <v>2017-04</v>
      </c>
    </row>
    <row r="3102">
      <c r="A3102" s="7">
        <v>3101.0</v>
      </c>
      <c r="B3102" s="4" t="s">
        <v>6305</v>
      </c>
      <c r="C3102" s="8">
        <v>42827.0</v>
      </c>
      <c r="D3102" s="8">
        <v>42829.0</v>
      </c>
      <c r="E3102" s="4" t="s">
        <v>43</v>
      </c>
      <c r="F3102" s="4" t="s">
        <v>3595</v>
      </c>
      <c r="G3102" s="4" t="s">
        <v>3596</v>
      </c>
      <c r="H3102" s="4" t="s">
        <v>112</v>
      </c>
      <c r="I3102" s="4" t="s">
        <v>30</v>
      </c>
      <c r="J3102" s="4" t="s">
        <v>188</v>
      </c>
      <c r="K3102" s="4" t="s">
        <v>255</v>
      </c>
      <c r="L3102" s="7">
        <v>31907.0</v>
      </c>
      <c r="M3102" s="4" t="s">
        <v>83</v>
      </c>
      <c r="N3102" s="4" t="s">
        <v>1826</v>
      </c>
      <c r="O3102" s="4" t="s">
        <v>35</v>
      </c>
      <c r="P3102" s="4" t="s">
        <v>73</v>
      </c>
      <c r="Q3102" s="4" t="s">
        <v>1827</v>
      </c>
      <c r="R3102" s="9">
        <v>281.491660981178</v>
      </c>
      <c r="S3102" s="7">
        <v>2.0</v>
      </c>
      <c r="T3102" s="7">
        <v>0.0</v>
      </c>
      <c r="U3102" s="7">
        <v>47.8535823668003</v>
      </c>
      <c r="V3102" s="10" t="str">
        <f t="shared" si="1"/>
        <v>2017-04</v>
      </c>
    </row>
    <row r="3103">
      <c r="A3103" s="7">
        <v>3102.0</v>
      </c>
      <c r="B3103" s="4" t="s">
        <v>6305</v>
      </c>
      <c r="C3103" s="8">
        <v>42827.0</v>
      </c>
      <c r="D3103" s="8">
        <v>42829.0</v>
      </c>
      <c r="E3103" s="4" t="s">
        <v>43</v>
      </c>
      <c r="F3103" s="4" t="s">
        <v>3595</v>
      </c>
      <c r="G3103" s="4" t="s">
        <v>3596</v>
      </c>
      <c r="H3103" s="4" t="s">
        <v>112</v>
      </c>
      <c r="I3103" s="4" t="s">
        <v>30</v>
      </c>
      <c r="J3103" s="4" t="s">
        <v>188</v>
      </c>
      <c r="K3103" s="4" t="s">
        <v>255</v>
      </c>
      <c r="L3103" s="7">
        <v>31907.0</v>
      </c>
      <c r="M3103" s="4" t="s">
        <v>83</v>
      </c>
      <c r="N3103" s="4" t="s">
        <v>4661</v>
      </c>
      <c r="O3103" s="4" t="s">
        <v>39</v>
      </c>
      <c r="P3103" s="4" t="s">
        <v>61</v>
      </c>
      <c r="Q3103" s="4" t="s">
        <v>4662</v>
      </c>
      <c r="R3103" s="9">
        <v>250.209748704862</v>
      </c>
      <c r="S3103" s="7">
        <v>4.0</v>
      </c>
      <c r="T3103" s="7">
        <v>0.0</v>
      </c>
      <c r="U3103" s="7">
        <v>90.0755095337505</v>
      </c>
      <c r="V3103" s="10" t="str">
        <f t="shared" si="1"/>
        <v>2017-04</v>
      </c>
    </row>
    <row r="3104">
      <c r="A3104" s="7">
        <v>3103.0</v>
      </c>
      <c r="B3104" s="4" t="s">
        <v>6306</v>
      </c>
      <c r="C3104" s="8">
        <v>42827.0</v>
      </c>
      <c r="D3104" s="8">
        <v>42830.0</v>
      </c>
      <c r="E3104" s="4" t="s">
        <v>43</v>
      </c>
      <c r="F3104" s="4" t="s">
        <v>5167</v>
      </c>
      <c r="G3104" s="4" t="s">
        <v>5168</v>
      </c>
      <c r="H3104" s="4" t="s">
        <v>112</v>
      </c>
      <c r="I3104" s="4" t="s">
        <v>30</v>
      </c>
      <c r="J3104" s="4" t="s">
        <v>6307</v>
      </c>
      <c r="K3104" s="4" t="s">
        <v>216</v>
      </c>
      <c r="L3104" s="7">
        <v>6450.0</v>
      </c>
      <c r="M3104" s="4" t="s">
        <v>33</v>
      </c>
      <c r="N3104" s="4" t="s">
        <v>5438</v>
      </c>
      <c r="O3104" s="4" t="s">
        <v>51</v>
      </c>
      <c r="P3104" s="4" t="s">
        <v>93</v>
      </c>
      <c r="Q3104" s="4" t="s">
        <v>5439</v>
      </c>
      <c r="R3104" s="9">
        <v>13.21129218107</v>
      </c>
      <c r="S3104" s="7">
        <v>4.0</v>
      </c>
      <c r="T3104" s="7">
        <v>0.0</v>
      </c>
      <c r="U3104" s="7">
        <v>3.43493596707819</v>
      </c>
      <c r="V3104" s="10" t="str">
        <f t="shared" si="1"/>
        <v>2017-04</v>
      </c>
    </row>
    <row r="3105">
      <c r="A3105" s="7">
        <v>3104.0</v>
      </c>
      <c r="B3105" s="4" t="s">
        <v>6308</v>
      </c>
      <c r="C3105" s="8">
        <v>42827.0</v>
      </c>
      <c r="D3105" s="8">
        <v>42831.0</v>
      </c>
      <c r="E3105" s="4" t="s">
        <v>26</v>
      </c>
      <c r="F3105" s="4" t="s">
        <v>1919</v>
      </c>
      <c r="G3105" s="4" t="s">
        <v>1920</v>
      </c>
      <c r="H3105" s="4" t="s">
        <v>46</v>
      </c>
      <c r="I3105" s="4" t="s">
        <v>30</v>
      </c>
      <c r="J3105" s="4" t="s">
        <v>2419</v>
      </c>
      <c r="K3105" s="4" t="s">
        <v>2241</v>
      </c>
      <c r="L3105" s="7">
        <v>35601.0</v>
      </c>
      <c r="M3105" s="4" t="s">
        <v>83</v>
      </c>
      <c r="N3105" s="4" t="s">
        <v>1824</v>
      </c>
      <c r="O3105" s="4" t="s">
        <v>51</v>
      </c>
      <c r="P3105" s="4" t="s">
        <v>297</v>
      </c>
      <c r="Q3105" s="4" t="s">
        <v>1825</v>
      </c>
      <c r="R3105" s="9">
        <v>10.2174809364885</v>
      </c>
      <c r="S3105" s="7">
        <v>3.0</v>
      </c>
      <c r="T3105" s="7">
        <v>0.0</v>
      </c>
      <c r="U3105" s="7">
        <v>4.70004123078473</v>
      </c>
      <c r="V3105" s="10" t="str">
        <f t="shared" si="1"/>
        <v>2017-04</v>
      </c>
    </row>
    <row r="3106">
      <c r="A3106" s="7">
        <v>3105.0</v>
      </c>
      <c r="B3106" s="4" t="s">
        <v>6309</v>
      </c>
      <c r="C3106" s="8">
        <v>42828.0</v>
      </c>
      <c r="D3106" s="8">
        <v>42832.0</v>
      </c>
      <c r="E3106" s="4" t="s">
        <v>26</v>
      </c>
      <c r="F3106" s="4" t="s">
        <v>2938</v>
      </c>
      <c r="G3106" s="4" t="s">
        <v>2939</v>
      </c>
      <c r="H3106" s="4" t="s">
        <v>46</v>
      </c>
      <c r="I3106" s="4" t="s">
        <v>30</v>
      </c>
      <c r="J3106" s="4" t="s">
        <v>90</v>
      </c>
      <c r="K3106" s="4" t="s">
        <v>91</v>
      </c>
      <c r="L3106" s="7">
        <v>19143.0</v>
      </c>
      <c r="M3106" s="4" t="s">
        <v>33</v>
      </c>
      <c r="N3106" s="4" t="s">
        <v>1967</v>
      </c>
      <c r="O3106" s="4" t="s">
        <v>35</v>
      </c>
      <c r="P3106" s="4" t="s">
        <v>121</v>
      </c>
      <c r="Q3106" s="4" t="s">
        <v>1968</v>
      </c>
      <c r="R3106" s="9">
        <v>30.272895473251</v>
      </c>
      <c r="S3106" s="7">
        <v>4.0</v>
      </c>
      <c r="T3106" s="7">
        <v>0.2</v>
      </c>
      <c r="U3106" s="7">
        <v>9.08186864197531</v>
      </c>
      <c r="V3106" s="10" t="str">
        <f t="shared" si="1"/>
        <v>2017-04</v>
      </c>
    </row>
    <row r="3107">
      <c r="A3107" s="7">
        <v>3106.0</v>
      </c>
      <c r="B3107" s="4" t="s">
        <v>6310</v>
      </c>
      <c r="C3107" s="8">
        <v>42828.0</v>
      </c>
      <c r="D3107" s="8">
        <v>42830.0</v>
      </c>
      <c r="E3107" s="4" t="s">
        <v>43</v>
      </c>
      <c r="F3107" s="4" t="s">
        <v>5606</v>
      </c>
      <c r="G3107" s="4" t="s">
        <v>5607</v>
      </c>
      <c r="H3107" s="4" t="s">
        <v>46</v>
      </c>
      <c r="I3107" s="4" t="s">
        <v>30</v>
      </c>
      <c r="J3107" s="4" t="s">
        <v>384</v>
      </c>
      <c r="K3107" s="4" t="s">
        <v>385</v>
      </c>
      <c r="L3107" s="7">
        <v>60653.0</v>
      </c>
      <c r="M3107" s="4" t="s">
        <v>59</v>
      </c>
      <c r="N3107" s="4" t="s">
        <v>2821</v>
      </c>
      <c r="O3107" s="4" t="s">
        <v>51</v>
      </c>
      <c r="P3107" s="4" t="s">
        <v>93</v>
      </c>
      <c r="Q3107" s="4" t="s">
        <v>2822</v>
      </c>
      <c r="R3107" s="9">
        <v>8.3858962962963</v>
      </c>
      <c r="S3107" s="7">
        <v>3.0</v>
      </c>
      <c r="T3107" s="7">
        <v>0.2</v>
      </c>
      <c r="U3107" s="7">
        <v>2.62059259259259</v>
      </c>
      <c r="V3107" s="10" t="str">
        <f t="shared" si="1"/>
        <v>2017-04</v>
      </c>
    </row>
    <row r="3108">
      <c r="A3108" s="7">
        <v>3107.0</v>
      </c>
      <c r="B3108" s="4" t="s">
        <v>6311</v>
      </c>
      <c r="C3108" s="8">
        <v>42829.0</v>
      </c>
      <c r="D3108" s="8">
        <v>42833.0</v>
      </c>
      <c r="E3108" s="4" t="s">
        <v>26</v>
      </c>
      <c r="F3108" s="4" t="s">
        <v>4150</v>
      </c>
      <c r="G3108" s="4" t="s">
        <v>4151</v>
      </c>
      <c r="H3108" s="4" t="s">
        <v>46</v>
      </c>
      <c r="I3108" s="4" t="s">
        <v>30</v>
      </c>
      <c r="J3108" s="4" t="s">
        <v>6312</v>
      </c>
      <c r="K3108" s="4" t="s">
        <v>385</v>
      </c>
      <c r="L3108" s="7">
        <v>60016.0</v>
      </c>
      <c r="M3108" s="4" t="s">
        <v>59</v>
      </c>
      <c r="N3108" s="4" t="s">
        <v>3003</v>
      </c>
      <c r="O3108" s="4" t="s">
        <v>39</v>
      </c>
      <c r="P3108" s="4" t="s">
        <v>40</v>
      </c>
      <c r="Q3108" s="4" t="s">
        <v>3004</v>
      </c>
      <c r="R3108" s="9">
        <v>456.343111111111</v>
      </c>
      <c r="S3108" s="7">
        <v>4.0</v>
      </c>
      <c r="T3108" s="7">
        <v>0.2</v>
      </c>
      <c r="U3108" s="7">
        <v>57.0428888888889</v>
      </c>
      <c r="V3108" s="10" t="str">
        <f t="shared" si="1"/>
        <v>2017-04</v>
      </c>
    </row>
    <row r="3109">
      <c r="A3109" s="7">
        <v>3108.0</v>
      </c>
      <c r="B3109" s="4" t="s">
        <v>6313</v>
      </c>
      <c r="C3109" s="8">
        <v>42829.0</v>
      </c>
      <c r="D3109" s="8">
        <v>42830.0</v>
      </c>
      <c r="E3109" s="4" t="s">
        <v>43</v>
      </c>
      <c r="F3109" s="4" t="s">
        <v>5835</v>
      </c>
      <c r="G3109" s="4" t="s">
        <v>5836</v>
      </c>
      <c r="H3109" s="4" t="s">
        <v>112</v>
      </c>
      <c r="I3109" s="4" t="s">
        <v>30</v>
      </c>
      <c r="J3109" s="4" t="s">
        <v>222</v>
      </c>
      <c r="K3109" s="4" t="s">
        <v>223</v>
      </c>
      <c r="L3109" s="7">
        <v>10009.0</v>
      </c>
      <c r="M3109" s="4" t="s">
        <v>33</v>
      </c>
      <c r="N3109" s="4" t="s">
        <v>6251</v>
      </c>
      <c r="O3109" s="4" t="s">
        <v>39</v>
      </c>
      <c r="P3109" s="4" t="s">
        <v>40</v>
      </c>
      <c r="Q3109" s="4" t="s">
        <v>6252</v>
      </c>
      <c r="R3109" s="9">
        <v>49.006</v>
      </c>
      <c r="S3109" s="7">
        <v>1.0</v>
      </c>
      <c r="T3109" s="7">
        <v>0.0</v>
      </c>
      <c r="U3109" s="7">
        <v>13.23162</v>
      </c>
      <c r="V3109" s="10" t="str">
        <f t="shared" si="1"/>
        <v>2017-04</v>
      </c>
    </row>
    <row r="3110">
      <c r="A3110" s="7">
        <v>3109.0</v>
      </c>
      <c r="B3110" s="4" t="s">
        <v>6313</v>
      </c>
      <c r="C3110" s="8">
        <v>42829.0</v>
      </c>
      <c r="D3110" s="8">
        <v>42830.0</v>
      </c>
      <c r="E3110" s="4" t="s">
        <v>43</v>
      </c>
      <c r="F3110" s="4" t="s">
        <v>5835</v>
      </c>
      <c r="G3110" s="4" t="s">
        <v>5836</v>
      </c>
      <c r="H3110" s="4" t="s">
        <v>112</v>
      </c>
      <c r="I3110" s="4" t="s">
        <v>30</v>
      </c>
      <c r="J3110" s="4" t="s">
        <v>222</v>
      </c>
      <c r="K3110" s="4" t="s">
        <v>223</v>
      </c>
      <c r="L3110" s="7">
        <v>10009.0</v>
      </c>
      <c r="M3110" s="4" t="s">
        <v>33</v>
      </c>
      <c r="N3110" s="4" t="s">
        <v>1368</v>
      </c>
      <c r="O3110" s="4" t="s">
        <v>51</v>
      </c>
      <c r="P3110" s="4" t="s">
        <v>635</v>
      </c>
      <c r="Q3110" s="4" t="s">
        <v>1369</v>
      </c>
      <c r="R3110" s="9">
        <v>285.773222222222</v>
      </c>
      <c r="S3110" s="7">
        <v>1.0</v>
      </c>
      <c r="T3110" s="7">
        <v>0.0</v>
      </c>
      <c r="U3110" s="7">
        <v>8.57319666666667</v>
      </c>
      <c r="V3110" s="10" t="str">
        <f t="shared" si="1"/>
        <v>2017-04</v>
      </c>
    </row>
    <row r="3111">
      <c r="A3111" s="7">
        <v>3110.0</v>
      </c>
      <c r="B3111" s="4" t="s">
        <v>6313</v>
      </c>
      <c r="C3111" s="8">
        <v>42829.0</v>
      </c>
      <c r="D3111" s="8">
        <v>42830.0</v>
      </c>
      <c r="E3111" s="4" t="s">
        <v>43</v>
      </c>
      <c r="F3111" s="4" t="s">
        <v>5835</v>
      </c>
      <c r="G3111" s="4" t="s">
        <v>5836</v>
      </c>
      <c r="H3111" s="4" t="s">
        <v>112</v>
      </c>
      <c r="I3111" s="4" t="s">
        <v>30</v>
      </c>
      <c r="J3111" s="4" t="s">
        <v>222</v>
      </c>
      <c r="K3111" s="4" t="s">
        <v>223</v>
      </c>
      <c r="L3111" s="7">
        <v>10009.0</v>
      </c>
      <c r="M3111" s="4" t="s">
        <v>33</v>
      </c>
      <c r="N3111" s="4" t="s">
        <v>3045</v>
      </c>
      <c r="O3111" s="4" t="s">
        <v>39</v>
      </c>
      <c r="P3111" s="4" t="s">
        <v>40</v>
      </c>
      <c r="Q3111" s="4" t="s">
        <v>3046</v>
      </c>
      <c r="R3111" s="9">
        <v>141.501555555556</v>
      </c>
      <c r="S3111" s="7">
        <v>2.0</v>
      </c>
      <c r="T3111" s="7">
        <v>0.0</v>
      </c>
      <c r="U3111" s="7">
        <v>39.6204355555556</v>
      </c>
      <c r="V3111" s="10" t="str">
        <f t="shared" si="1"/>
        <v>2017-04</v>
      </c>
    </row>
    <row r="3112">
      <c r="A3112" s="7">
        <v>3111.0</v>
      </c>
      <c r="B3112" s="4" t="s">
        <v>6314</v>
      </c>
      <c r="C3112" s="8">
        <v>42829.0</v>
      </c>
      <c r="D3112" s="8">
        <v>42835.0</v>
      </c>
      <c r="E3112" s="4" t="s">
        <v>26</v>
      </c>
      <c r="F3112" s="4" t="s">
        <v>4849</v>
      </c>
      <c r="G3112" s="4" t="s">
        <v>4850</v>
      </c>
      <c r="H3112" s="4" t="s">
        <v>112</v>
      </c>
      <c r="I3112" s="4" t="s">
        <v>30</v>
      </c>
      <c r="J3112" s="4" t="s">
        <v>222</v>
      </c>
      <c r="K3112" s="4" t="s">
        <v>223</v>
      </c>
      <c r="L3112" s="7">
        <v>10011.0</v>
      </c>
      <c r="M3112" s="4" t="s">
        <v>33</v>
      </c>
      <c r="N3112" s="4" t="s">
        <v>5190</v>
      </c>
      <c r="O3112" s="4" t="s">
        <v>51</v>
      </c>
      <c r="P3112" s="4" t="s">
        <v>205</v>
      </c>
      <c r="Q3112" s="4" t="s">
        <v>5191</v>
      </c>
      <c r="R3112" s="9">
        <v>20.1873333333333</v>
      </c>
      <c r="S3112" s="7">
        <v>1.0</v>
      </c>
      <c r="T3112" s="7">
        <v>0.0</v>
      </c>
      <c r="U3112" s="7">
        <v>10.0936666666667</v>
      </c>
      <c r="V3112" s="10" t="str">
        <f t="shared" si="1"/>
        <v>2017-04</v>
      </c>
    </row>
    <row r="3113">
      <c r="A3113" s="7">
        <v>3112.0</v>
      </c>
      <c r="B3113" s="4" t="s">
        <v>6315</v>
      </c>
      <c r="C3113" s="8">
        <v>42829.0</v>
      </c>
      <c r="D3113" s="8">
        <v>42830.0</v>
      </c>
      <c r="E3113" s="4" t="s">
        <v>43</v>
      </c>
      <c r="F3113" s="4" t="s">
        <v>3777</v>
      </c>
      <c r="G3113" s="4" t="s">
        <v>3778</v>
      </c>
      <c r="H3113" s="4" t="s">
        <v>112</v>
      </c>
      <c r="I3113" s="4" t="s">
        <v>30</v>
      </c>
      <c r="J3113" s="4" t="s">
        <v>222</v>
      </c>
      <c r="K3113" s="4" t="s">
        <v>223</v>
      </c>
      <c r="L3113" s="7">
        <v>10035.0</v>
      </c>
      <c r="M3113" s="4" t="s">
        <v>33</v>
      </c>
      <c r="N3113" s="4" t="s">
        <v>2642</v>
      </c>
      <c r="O3113" s="4" t="s">
        <v>51</v>
      </c>
      <c r="P3113" s="4" t="s">
        <v>93</v>
      </c>
      <c r="Q3113" s="4" t="s">
        <v>2643</v>
      </c>
      <c r="R3113" s="9">
        <v>8.36977777777778</v>
      </c>
      <c r="S3113" s="7">
        <v>4.0</v>
      </c>
      <c r="T3113" s="7">
        <v>0.0</v>
      </c>
      <c r="U3113" s="7">
        <v>2.42723555555556</v>
      </c>
      <c r="V3113" s="10" t="str">
        <f t="shared" si="1"/>
        <v>2017-04</v>
      </c>
    </row>
    <row r="3114">
      <c r="A3114" s="7">
        <v>3113.0</v>
      </c>
      <c r="B3114" s="4" t="s">
        <v>6316</v>
      </c>
      <c r="C3114" s="8">
        <v>42831.0</v>
      </c>
      <c r="D3114" s="8">
        <v>42837.0</v>
      </c>
      <c r="E3114" s="4" t="s">
        <v>26</v>
      </c>
      <c r="F3114" s="4" t="s">
        <v>3379</v>
      </c>
      <c r="G3114" s="4" t="s">
        <v>3380</v>
      </c>
      <c r="H3114" s="4" t="s">
        <v>112</v>
      </c>
      <c r="I3114" s="4" t="s">
        <v>30</v>
      </c>
      <c r="J3114" s="4" t="s">
        <v>5343</v>
      </c>
      <c r="K3114" s="4" t="s">
        <v>3449</v>
      </c>
      <c r="L3114" s="7">
        <v>52302.0</v>
      </c>
      <c r="M3114" s="4" t="s">
        <v>59</v>
      </c>
      <c r="N3114" s="4" t="s">
        <v>3400</v>
      </c>
      <c r="O3114" s="4" t="s">
        <v>51</v>
      </c>
      <c r="P3114" s="4" t="s">
        <v>124</v>
      </c>
      <c r="Q3114" s="4" t="s">
        <v>404</v>
      </c>
      <c r="R3114" s="9">
        <v>126.490172839506</v>
      </c>
      <c r="S3114" s="7">
        <v>3.0</v>
      </c>
      <c r="T3114" s="7">
        <v>0.0</v>
      </c>
      <c r="U3114" s="7">
        <v>59.4503812345679</v>
      </c>
      <c r="V3114" s="10" t="str">
        <f t="shared" si="1"/>
        <v>2017-04</v>
      </c>
    </row>
    <row r="3115">
      <c r="A3115" s="7">
        <v>3114.0</v>
      </c>
      <c r="B3115" s="4" t="s">
        <v>6317</v>
      </c>
      <c r="C3115" s="8">
        <v>42831.0</v>
      </c>
      <c r="D3115" s="8">
        <v>42835.0</v>
      </c>
      <c r="E3115" s="4" t="s">
        <v>26</v>
      </c>
      <c r="F3115" s="4" t="s">
        <v>1614</v>
      </c>
      <c r="G3115" s="4" t="s">
        <v>1615</v>
      </c>
      <c r="H3115" s="4" t="s">
        <v>29</v>
      </c>
      <c r="I3115" s="4" t="s">
        <v>30</v>
      </c>
      <c r="J3115" s="4" t="s">
        <v>517</v>
      </c>
      <c r="K3115" s="4" t="s">
        <v>518</v>
      </c>
      <c r="L3115" s="7">
        <v>37421.0</v>
      </c>
      <c r="M3115" s="4" t="s">
        <v>83</v>
      </c>
      <c r="N3115" s="4" t="s">
        <v>6075</v>
      </c>
      <c r="O3115" s="4" t="s">
        <v>51</v>
      </c>
      <c r="P3115" s="4" t="s">
        <v>76</v>
      </c>
      <c r="Q3115" s="4" t="s">
        <v>6076</v>
      </c>
      <c r="R3115" s="9">
        <v>5.54141658299665</v>
      </c>
      <c r="S3115" s="7">
        <v>5.0</v>
      </c>
      <c r="T3115" s="7">
        <v>0.7</v>
      </c>
      <c r="U3115" s="7">
        <v>-4.06370549419755</v>
      </c>
      <c r="V3115" s="10" t="str">
        <f t="shared" si="1"/>
        <v>2017-04</v>
      </c>
    </row>
    <row r="3116">
      <c r="A3116" s="7">
        <v>3115.0</v>
      </c>
      <c r="B3116" s="4" t="s">
        <v>6318</v>
      </c>
      <c r="C3116" s="8">
        <v>42832.0</v>
      </c>
      <c r="D3116" s="8">
        <v>42837.0</v>
      </c>
      <c r="E3116" s="4" t="s">
        <v>26</v>
      </c>
      <c r="F3116" s="4" t="s">
        <v>2030</v>
      </c>
      <c r="G3116" s="4" t="s">
        <v>2031</v>
      </c>
      <c r="H3116" s="4" t="s">
        <v>112</v>
      </c>
      <c r="I3116" s="4" t="s">
        <v>30</v>
      </c>
      <c r="J3116" s="4" t="s">
        <v>670</v>
      </c>
      <c r="K3116" s="4" t="s">
        <v>102</v>
      </c>
      <c r="L3116" s="7">
        <v>33614.0</v>
      </c>
      <c r="M3116" s="4" t="s">
        <v>83</v>
      </c>
      <c r="N3116" s="4" t="s">
        <v>6319</v>
      </c>
      <c r="O3116" s="4" t="s">
        <v>35</v>
      </c>
      <c r="P3116" s="4" t="s">
        <v>73</v>
      </c>
      <c r="Q3116" s="4" t="s">
        <v>6320</v>
      </c>
      <c r="R3116" s="9">
        <v>161.043408091868</v>
      </c>
      <c r="S3116" s="7">
        <v>2.0</v>
      </c>
      <c r="T3116" s="7">
        <v>0.45</v>
      </c>
      <c r="U3116" s="7">
        <v>-70.2734871673605</v>
      </c>
      <c r="V3116" s="10" t="str">
        <f t="shared" si="1"/>
        <v>2017-04</v>
      </c>
    </row>
    <row r="3117">
      <c r="A3117" s="7">
        <v>3116.0</v>
      </c>
      <c r="B3117" s="4" t="s">
        <v>6318</v>
      </c>
      <c r="C3117" s="8">
        <v>42832.0</v>
      </c>
      <c r="D3117" s="8">
        <v>42837.0</v>
      </c>
      <c r="E3117" s="4" t="s">
        <v>26</v>
      </c>
      <c r="F3117" s="4" t="s">
        <v>2030</v>
      </c>
      <c r="G3117" s="4" t="s">
        <v>2031</v>
      </c>
      <c r="H3117" s="4" t="s">
        <v>112</v>
      </c>
      <c r="I3117" s="4" t="s">
        <v>30</v>
      </c>
      <c r="J3117" s="4" t="s">
        <v>670</v>
      </c>
      <c r="K3117" s="4" t="s">
        <v>102</v>
      </c>
      <c r="L3117" s="7">
        <v>33614.0</v>
      </c>
      <c r="M3117" s="4" t="s">
        <v>83</v>
      </c>
      <c r="N3117" s="4" t="s">
        <v>2576</v>
      </c>
      <c r="O3117" s="4" t="s">
        <v>35</v>
      </c>
      <c r="P3117" s="4" t="s">
        <v>73</v>
      </c>
      <c r="Q3117" s="4" t="s">
        <v>2577</v>
      </c>
      <c r="R3117" s="9">
        <v>425.977953918846</v>
      </c>
      <c r="S3117" s="7">
        <v>3.0</v>
      </c>
      <c r="T3117" s="7">
        <v>0.45</v>
      </c>
      <c r="U3117" s="7">
        <v>-170.391181567538</v>
      </c>
      <c r="V3117" s="10" t="str">
        <f t="shared" si="1"/>
        <v>2017-04</v>
      </c>
    </row>
    <row r="3118">
      <c r="A3118" s="7">
        <v>3117.0</v>
      </c>
      <c r="B3118" s="4" t="s">
        <v>6318</v>
      </c>
      <c r="C3118" s="8">
        <v>42832.0</v>
      </c>
      <c r="D3118" s="8">
        <v>42837.0</v>
      </c>
      <c r="E3118" s="4" t="s">
        <v>26</v>
      </c>
      <c r="F3118" s="4" t="s">
        <v>2030</v>
      </c>
      <c r="G3118" s="4" t="s">
        <v>2031</v>
      </c>
      <c r="H3118" s="4" t="s">
        <v>112</v>
      </c>
      <c r="I3118" s="4" t="s">
        <v>30</v>
      </c>
      <c r="J3118" s="4" t="s">
        <v>670</v>
      </c>
      <c r="K3118" s="4" t="s">
        <v>102</v>
      </c>
      <c r="L3118" s="7">
        <v>33614.0</v>
      </c>
      <c r="M3118" s="4" t="s">
        <v>83</v>
      </c>
      <c r="N3118" s="4" t="s">
        <v>6249</v>
      </c>
      <c r="O3118" s="4" t="s">
        <v>51</v>
      </c>
      <c r="P3118" s="4" t="s">
        <v>76</v>
      </c>
      <c r="Q3118" s="4" t="s">
        <v>6250</v>
      </c>
      <c r="R3118" s="9">
        <v>3.66104473805846</v>
      </c>
      <c r="S3118" s="7">
        <v>2.0</v>
      </c>
      <c r="T3118" s="7">
        <v>0.7</v>
      </c>
      <c r="U3118" s="7">
        <v>-2.44069649203897</v>
      </c>
      <c r="V3118" s="10" t="str">
        <f t="shared" si="1"/>
        <v>2017-04</v>
      </c>
    </row>
    <row r="3119">
      <c r="A3119" s="7">
        <v>3118.0</v>
      </c>
      <c r="B3119" s="4" t="s">
        <v>6318</v>
      </c>
      <c r="C3119" s="8">
        <v>42832.0</v>
      </c>
      <c r="D3119" s="8">
        <v>42837.0</v>
      </c>
      <c r="E3119" s="4" t="s">
        <v>26</v>
      </c>
      <c r="F3119" s="4" t="s">
        <v>2030</v>
      </c>
      <c r="G3119" s="4" t="s">
        <v>2031</v>
      </c>
      <c r="H3119" s="4" t="s">
        <v>112</v>
      </c>
      <c r="I3119" s="4" t="s">
        <v>30</v>
      </c>
      <c r="J3119" s="4" t="s">
        <v>670</v>
      </c>
      <c r="K3119" s="4" t="s">
        <v>102</v>
      </c>
      <c r="L3119" s="7">
        <v>33614.0</v>
      </c>
      <c r="M3119" s="4" t="s">
        <v>83</v>
      </c>
      <c r="N3119" s="4" t="s">
        <v>246</v>
      </c>
      <c r="O3119" s="4" t="s">
        <v>35</v>
      </c>
      <c r="P3119" s="4" t="s">
        <v>121</v>
      </c>
      <c r="Q3119" s="4" t="s">
        <v>247</v>
      </c>
      <c r="R3119" s="9">
        <v>179.095244245675</v>
      </c>
      <c r="S3119" s="7">
        <v>3.0</v>
      </c>
      <c r="T3119" s="7">
        <v>0.2</v>
      </c>
      <c r="U3119" s="7">
        <v>0.0</v>
      </c>
      <c r="V3119" s="10" t="str">
        <f t="shared" si="1"/>
        <v>2017-04</v>
      </c>
    </row>
    <row r="3120">
      <c r="A3120" s="7">
        <v>3119.0</v>
      </c>
      <c r="B3120" s="4" t="s">
        <v>6318</v>
      </c>
      <c r="C3120" s="8">
        <v>42832.0</v>
      </c>
      <c r="D3120" s="8">
        <v>42837.0</v>
      </c>
      <c r="E3120" s="4" t="s">
        <v>26</v>
      </c>
      <c r="F3120" s="4" t="s">
        <v>2030</v>
      </c>
      <c r="G3120" s="4" t="s">
        <v>2031</v>
      </c>
      <c r="H3120" s="4" t="s">
        <v>112</v>
      </c>
      <c r="I3120" s="4" t="s">
        <v>30</v>
      </c>
      <c r="J3120" s="4" t="s">
        <v>670</v>
      </c>
      <c r="K3120" s="4" t="s">
        <v>102</v>
      </c>
      <c r="L3120" s="7">
        <v>33614.0</v>
      </c>
      <c r="M3120" s="4" t="s">
        <v>83</v>
      </c>
      <c r="N3120" s="4" t="s">
        <v>1205</v>
      </c>
      <c r="O3120" s="4" t="s">
        <v>39</v>
      </c>
      <c r="P3120" s="4" t="s">
        <v>61</v>
      </c>
      <c r="Q3120" s="4" t="s">
        <v>1206</v>
      </c>
      <c r="R3120" s="9">
        <v>428.679054058443</v>
      </c>
      <c r="S3120" s="7">
        <v>3.0</v>
      </c>
      <c r="T3120" s="7">
        <v>0.2</v>
      </c>
      <c r="U3120" s="7">
        <v>-5.35848817573054</v>
      </c>
      <c r="V3120" s="10" t="str">
        <f t="shared" si="1"/>
        <v>2017-04</v>
      </c>
    </row>
    <row r="3121">
      <c r="A3121" s="7">
        <v>3120.0</v>
      </c>
      <c r="B3121" s="4" t="s">
        <v>6321</v>
      </c>
      <c r="C3121" s="8">
        <v>42832.0</v>
      </c>
      <c r="D3121" s="8">
        <v>42836.0</v>
      </c>
      <c r="E3121" s="4" t="s">
        <v>26</v>
      </c>
      <c r="F3121" s="4" t="s">
        <v>5799</v>
      </c>
      <c r="G3121" s="4" t="s">
        <v>5800</v>
      </c>
      <c r="H3121" s="4" t="s">
        <v>112</v>
      </c>
      <c r="I3121" s="4" t="s">
        <v>30</v>
      </c>
      <c r="J3121" s="4" t="s">
        <v>101</v>
      </c>
      <c r="K3121" s="4" t="s">
        <v>102</v>
      </c>
      <c r="L3121" s="7">
        <v>32216.0</v>
      </c>
      <c r="M3121" s="4" t="s">
        <v>83</v>
      </c>
      <c r="N3121" s="4" t="s">
        <v>1293</v>
      </c>
      <c r="O3121" s="4" t="s">
        <v>51</v>
      </c>
      <c r="P3121" s="4" t="s">
        <v>93</v>
      </c>
      <c r="Q3121" s="4" t="s">
        <v>1294</v>
      </c>
      <c r="R3121" s="9">
        <v>11.2654418937374</v>
      </c>
      <c r="S3121" s="7">
        <v>2.0</v>
      </c>
      <c r="T3121" s="7">
        <v>0.2</v>
      </c>
      <c r="U3121" s="7">
        <v>0.844908142030305</v>
      </c>
      <c r="V3121" s="10" t="str">
        <f t="shared" si="1"/>
        <v>2017-04</v>
      </c>
    </row>
    <row r="3122">
      <c r="A3122" s="7">
        <v>3121.0</v>
      </c>
      <c r="B3122" s="4" t="s">
        <v>6321</v>
      </c>
      <c r="C3122" s="8">
        <v>42832.0</v>
      </c>
      <c r="D3122" s="8">
        <v>42836.0</v>
      </c>
      <c r="E3122" s="4" t="s">
        <v>26</v>
      </c>
      <c r="F3122" s="4" t="s">
        <v>5799</v>
      </c>
      <c r="G3122" s="4" t="s">
        <v>5800</v>
      </c>
      <c r="H3122" s="4" t="s">
        <v>112</v>
      </c>
      <c r="I3122" s="4" t="s">
        <v>30</v>
      </c>
      <c r="J3122" s="4" t="s">
        <v>101</v>
      </c>
      <c r="K3122" s="4" t="s">
        <v>102</v>
      </c>
      <c r="L3122" s="7">
        <v>32216.0</v>
      </c>
      <c r="M3122" s="4" t="s">
        <v>83</v>
      </c>
      <c r="N3122" s="4" t="s">
        <v>6322</v>
      </c>
      <c r="O3122" s="4" t="s">
        <v>39</v>
      </c>
      <c r="P3122" s="4" t="s">
        <v>40</v>
      </c>
      <c r="Q3122" s="4" t="s">
        <v>6323</v>
      </c>
      <c r="R3122" s="9">
        <v>150.959967756545</v>
      </c>
      <c r="S3122" s="7">
        <v>2.0</v>
      </c>
      <c r="T3122" s="7">
        <v>0.2</v>
      </c>
      <c r="U3122" s="7">
        <v>13.2089971786976</v>
      </c>
      <c r="V3122" s="10" t="str">
        <f t="shared" si="1"/>
        <v>2017-04</v>
      </c>
    </row>
    <row r="3123">
      <c r="A3123" s="7">
        <v>3122.0</v>
      </c>
      <c r="B3123" s="4" t="s">
        <v>6324</v>
      </c>
      <c r="C3123" s="8">
        <v>42833.0</v>
      </c>
      <c r="D3123" s="8">
        <v>42840.0</v>
      </c>
      <c r="E3123" s="4" t="s">
        <v>26</v>
      </c>
      <c r="F3123" s="4" t="s">
        <v>2715</v>
      </c>
      <c r="G3123" s="4" t="s">
        <v>2716</v>
      </c>
      <c r="H3123" s="4" t="s">
        <v>29</v>
      </c>
      <c r="I3123" s="4" t="s">
        <v>30</v>
      </c>
      <c r="J3123" s="4" t="s">
        <v>5977</v>
      </c>
      <c r="K3123" s="4" t="s">
        <v>255</v>
      </c>
      <c r="L3123" s="7">
        <v>30076.0</v>
      </c>
      <c r="M3123" s="4" t="s">
        <v>83</v>
      </c>
      <c r="N3123" s="4" t="s">
        <v>3992</v>
      </c>
      <c r="O3123" s="4" t="s">
        <v>35</v>
      </c>
      <c r="P3123" s="4" t="s">
        <v>121</v>
      </c>
      <c r="Q3123" s="4" t="s">
        <v>3993</v>
      </c>
      <c r="R3123" s="9">
        <v>38.776751065874</v>
      </c>
      <c r="S3123" s="7">
        <v>6.0</v>
      </c>
      <c r="T3123" s="7">
        <v>0.0</v>
      </c>
      <c r="U3123" s="7">
        <v>10.8574902984447</v>
      </c>
      <c r="V3123" s="10" t="str">
        <f t="shared" si="1"/>
        <v>2017-04</v>
      </c>
    </row>
    <row r="3124">
      <c r="A3124" s="7">
        <v>3123.0</v>
      </c>
      <c r="B3124" s="4" t="s">
        <v>6324</v>
      </c>
      <c r="C3124" s="8">
        <v>42833.0</v>
      </c>
      <c r="D3124" s="8">
        <v>42840.0</v>
      </c>
      <c r="E3124" s="4" t="s">
        <v>26</v>
      </c>
      <c r="F3124" s="4" t="s">
        <v>2715</v>
      </c>
      <c r="G3124" s="4" t="s">
        <v>2716</v>
      </c>
      <c r="H3124" s="4" t="s">
        <v>29</v>
      </c>
      <c r="I3124" s="4" t="s">
        <v>30</v>
      </c>
      <c r="J3124" s="4" t="s">
        <v>5977</v>
      </c>
      <c r="K3124" s="4" t="s">
        <v>255</v>
      </c>
      <c r="L3124" s="7">
        <v>30076.0</v>
      </c>
      <c r="M3124" s="4" t="s">
        <v>83</v>
      </c>
      <c r="N3124" s="4" t="s">
        <v>5577</v>
      </c>
      <c r="O3124" s="4" t="s">
        <v>51</v>
      </c>
      <c r="P3124" s="4" t="s">
        <v>76</v>
      </c>
      <c r="Q3124" s="4" t="s">
        <v>5578</v>
      </c>
      <c r="R3124" s="9">
        <v>1858.75771084607</v>
      </c>
      <c r="S3124" s="7">
        <v>3.0</v>
      </c>
      <c r="T3124" s="7">
        <v>0.0</v>
      </c>
      <c r="U3124" s="7">
        <v>873.616124097653</v>
      </c>
      <c r="V3124" s="10" t="str">
        <f t="shared" si="1"/>
        <v>2017-04</v>
      </c>
    </row>
    <row r="3125">
      <c r="A3125" s="7">
        <v>3124.0</v>
      </c>
      <c r="B3125" s="4" t="s">
        <v>6325</v>
      </c>
      <c r="C3125" s="8">
        <v>42833.0</v>
      </c>
      <c r="D3125" s="8">
        <v>42839.0</v>
      </c>
      <c r="E3125" s="4" t="s">
        <v>26</v>
      </c>
      <c r="F3125" s="4" t="s">
        <v>917</v>
      </c>
      <c r="G3125" s="4" t="s">
        <v>918</v>
      </c>
      <c r="H3125" s="4" t="s">
        <v>112</v>
      </c>
      <c r="I3125" s="4" t="s">
        <v>30</v>
      </c>
      <c r="J3125" s="4" t="s">
        <v>340</v>
      </c>
      <c r="K3125" s="4" t="s">
        <v>203</v>
      </c>
      <c r="L3125" s="7">
        <v>7060.0</v>
      </c>
      <c r="M3125" s="4" t="s">
        <v>33</v>
      </c>
      <c r="N3125" s="4" t="s">
        <v>1637</v>
      </c>
      <c r="O3125" s="4" t="s">
        <v>51</v>
      </c>
      <c r="P3125" s="4" t="s">
        <v>52</v>
      </c>
      <c r="Q3125" s="4" t="s">
        <v>1638</v>
      </c>
      <c r="R3125" s="9">
        <v>3085.34283127572</v>
      </c>
      <c r="S3125" s="7">
        <v>4.0</v>
      </c>
      <c r="T3125" s="7">
        <v>0.0</v>
      </c>
      <c r="U3125" s="7">
        <v>740.482279506173</v>
      </c>
      <c r="V3125" s="10" t="str">
        <f t="shared" si="1"/>
        <v>2017-04</v>
      </c>
    </row>
    <row r="3126">
      <c r="A3126" s="7">
        <v>3125.0</v>
      </c>
      <c r="B3126" s="4" t="s">
        <v>6325</v>
      </c>
      <c r="C3126" s="8">
        <v>42833.0</v>
      </c>
      <c r="D3126" s="8">
        <v>42839.0</v>
      </c>
      <c r="E3126" s="4" t="s">
        <v>26</v>
      </c>
      <c r="F3126" s="4" t="s">
        <v>917</v>
      </c>
      <c r="G3126" s="4" t="s">
        <v>918</v>
      </c>
      <c r="H3126" s="4" t="s">
        <v>112</v>
      </c>
      <c r="I3126" s="4" t="s">
        <v>30</v>
      </c>
      <c r="J3126" s="4" t="s">
        <v>340</v>
      </c>
      <c r="K3126" s="4" t="s">
        <v>203</v>
      </c>
      <c r="L3126" s="7">
        <v>7060.0</v>
      </c>
      <c r="M3126" s="4" t="s">
        <v>33</v>
      </c>
      <c r="N3126" s="4" t="s">
        <v>6326</v>
      </c>
      <c r="O3126" s="4" t="s">
        <v>51</v>
      </c>
      <c r="P3126" s="4" t="s">
        <v>283</v>
      </c>
      <c r="Q3126" s="4" t="s">
        <v>6327</v>
      </c>
      <c r="R3126" s="9">
        <v>49.9429423868313</v>
      </c>
      <c r="S3126" s="7">
        <v>5.0</v>
      </c>
      <c r="T3126" s="7">
        <v>0.0</v>
      </c>
      <c r="U3126" s="7">
        <v>12.4857355967078</v>
      </c>
      <c r="V3126" s="10" t="str">
        <f t="shared" si="1"/>
        <v>2017-04</v>
      </c>
    </row>
    <row r="3127">
      <c r="A3127" s="7">
        <v>3126.0</v>
      </c>
      <c r="B3127" s="4" t="s">
        <v>6328</v>
      </c>
      <c r="C3127" s="8">
        <v>42833.0</v>
      </c>
      <c r="D3127" s="8">
        <v>42837.0</v>
      </c>
      <c r="E3127" s="4" t="s">
        <v>26</v>
      </c>
      <c r="F3127" s="4" t="s">
        <v>2908</v>
      </c>
      <c r="G3127" s="4" t="s">
        <v>2909</v>
      </c>
      <c r="H3127" s="4" t="s">
        <v>112</v>
      </c>
      <c r="I3127" s="4" t="s">
        <v>30</v>
      </c>
      <c r="J3127" s="4" t="s">
        <v>362</v>
      </c>
      <c r="K3127" s="4" t="s">
        <v>48</v>
      </c>
      <c r="L3127" s="7">
        <v>94110.0</v>
      </c>
      <c r="M3127" s="4" t="s">
        <v>49</v>
      </c>
      <c r="N3127" s="4" t="s">
        <v>4434</v>
      </c>
      <c r="O3127" s="4" t="s">
        <v>51</v>
      </c>
      <c r="P3127" s="4" t="s">
        <v>124</v>
      </c>
      <c r="Q3127" s="4" t="s">
        <v>4435</v>
      </c>
      <c r="R3127" s="9">
        <v>244.55</v>
      </c>
      <c r="S3127" s="7">
        <v>5.0</v>
      </c>
      <c r="T3127" s="7">
        <v>0.0</v>
      </c>
      <c r="U3127" s="7">
        <v>114.9385</v>
      </c>
      <c r="V3127" s="10" t="str">
        <f t="shared" si="1"/>
        <v>2017-04</v>
      </c>
    </row>
    <row r="3128">
      <c r="A3128" s="7">
        <v>3127.0</v>
      </c>
      <c r="B3128" s="4" t="s">
        <v>6328</v>
      </c>
      <c r="C3128" s="8">
        <v>42833.0</v>
      </c>
      <c r="D3128" s="8">
        <v>42837.0</v>
      </c>
      <c r="E3128" s="4" t="s">
        <v>26</v>
      </c>
      <c r="F3128" s="4" t="s">
        <v>2908</v>
      </c>
      <c r="G3128" s="4" t="s">
        <v>2909</v>
      </c>
      <c r="H3128" s="4" t="s">
        <v>112</v>
      </c>
      <c r="I3128" s="4" t="s">
        <v>30</v>
      </c>
      <c r="J3128" s="4" t="s">
        <v>362</v>
      </c>
      <c r="K3128" s="4" t="s">
        <v>48</v>
      </c>
      <c r="L3128" s="7">
        <v>94110.0</v>
      </c>
      <c r="M3128" s="4" t="s">
        <v>49</v>
      </c>
      <c r="N3128" s="4" t="s">
        <v>1755</v>
      </c>
      <c r="O3128" s="4" t="s">
        <v>51</v>
      </c>
      <c r="P3128" s="4" t="s">
        <v>124</v>
      </c>
      <c r="Q3128" s="4" t="s">
        <v>1756</v>
      </c>
      <c r="R3128" s="9">
        <v>195.76</v>
      </c>
      <c r="S3128" s="7">
        <v>4.0</v>
      </c>
      <c r="T3128" s="7">
        <v>0.0</v>
      </c>
      <c r="U3128" s="7">
        <v>97.88</v>
      </c>
      <c r="V3128" s="10" t="str">
        <f t="shared" si="1"/>
        <v>2017-04</v>
      </c>
    </row>
    <row r="3129">
      <c r="A3129" s="7">
        <v>3128.0</v>
      </c>
      <c r="B3129" s="4" t="s">
        <v>6329</v>
      </c>
      <c r="C3129" s="8">
        <v>42833.0</v>
      </c>
      <c r="D3129" s="8">
        <v>42837.0</v>
      </c>
      <c r="E3129" s="4" t="s">
        <v>26</v>
      </c>
      <c r="F3129" s="4" t="s">
        <v>4296</v>
      </c>
      <c r="G3129" s="4" t="s">
        <v>4297</v>
      </c>
      <c r="H3129" s="4" t="s">
        <v>29</v>
      </c>
      <c r="I3129" s="4" t="s">
        <v>30</v>
      </c>
      <c r="J3129" s="4" t="s">
        <v>6330</v>
      </c>
      <c r="K3129" s="4" t="s">
        <v>884</v>
      </c>
      <c r="L3129" s="7">
        <v>48237.0</v>
      </c>
      <c r="M3129" s="4" t="s">
        <v>59</v>
      </c>
      <c r="N3129" s="4" t="s">
        <v>4830</v>
      </c>
      <c r="O3129" s="4" t="s">
        <v>35</v>
      </c>
      <c r="P3129" s="4" t="s">
        <v>121</v>
      </c>
      <c r="Q3129" s="4" t="s">
        <v>4831</v>
      </c>
      <c r="R3129" s="9">
        <v>326.158962962963</v>
      </c>
      <c r="S3129" s="7">
        <v>2.0</v>
      </c>
      <c r="T3129" s="7">
        <v>0.0</v>
      </c>
      <c r="U3129" s="7">
        <v>84.8013303703704</v>
      </c>
      <c r="V3129" s="10" t="str">
        <f t="shared" si="1"/>
        <v>2017-04</v>
      </c>
    </row>
    <row r="3130">
      <c r="A3130" s="7">
        <v>3129.0</v>
      </c>
      <c r="B3130" s="4" t="s">
        <v>6329</v>
      </c>
      <c r="C3130" s="8">
        <v>42833.0</v>
      </c>
      <c r="D3130" s="8">
        <v>42837.0</v>
      </c>
      <c r="E3130" s="4" t="s">
        <v>26</v>
      </c>
      <c r="F3130" s="4" t="s">
        <v>4296</v>
      </c>
      <c r="G3130" s="4" t="s">
        <v>4297</v>
      </c>
      <c r="H3130" s="4" t="s">
        <v>29</v>
      </c>
      <c r="I3130" s="4" t="s">
        <v>30</v>
      </c>
      <c r="J3130" s="4" t="s">
        <v>6330</v>
      </c>
      <c r="K3130" s="4" t="s">
        <v>884</v>
      </c>
      <c r="L3130" s="7">
        <v>48237.0</v>
      </c>
      <c r="M3130" s="4" t="s">
        <v>59</v>
      </c>
      <c r="N3130" s="4" t="s">
        <v>6331</v>
      </c>
      <c r="O3130" s="4" t="s">
        <v>35</v>
      </c>
      <c r="P3130" s="4" t="s">
        <v>121</v>
      </c>
      <c r="Q3130" s="4" t="s">
        <v>6332</v>
      </c>
      <c r="R3130" s="9">
        <v>365.375185185185</v>
      </c>
      <c r="S3130" s="7">
        <v>3.0</v>
      </c>
      <c r="T3130" s="7">
        <v>0.0</v>
      </c>
      <c r="U3130" s="7">
        <v>94.9975481481481</v>
      </c>
      <c r="V3130" s="10" t="str">
        <f t="shared" si="1"/>
        <v>2017-04</v>
      </c>
    </row>
    <row r="3131">
      <c r="A3131" s="7">
        <v>3130.0</v>
      </c>
      <c r="B3131" s="4" t="s">
        <v>6333</v>
      </c>
      <c r="C3131" s="8">
        <v>42834.0</v>
      </c>
      <c r="D3131" s="8">
        <v>42836.0</v>
      </c>
      <c r="E3131" s="4" t="s">
        <v>43</v>
      </c>
      <c r="F3131" s="4" t="s">
        <v>6334</v>
      </c>
      <c r="G3131" s="4" t="s">
        <v>6335</v>
      </c>
      <c r="H3131" s="4" t="s">
        <v>112</v>
      </c>
      <c r="I3131" s="4" t="s">
        <v>30</v>
      </c>
      <c r="J3131" s="4" t="s">
        <v>222</v>
      </c>
      <c r="K3131" s="4" t="s">
        <v>223</v>
      </c>
      <c r="L3131" s="7">
        <v>10011.0</v>
      </c>
      <c r="M3131" s="4" t="s">
        <v>33</v>
      </c>
      <c r="N3131" s="4" t="s">
        <v>6336</v>
      </c>
      <c r="O3131" s="4" t="s">
        <v>51</v>
      </c>
      <c r="P3131" s="4" t="s">
        <v>297</v>
      </c>
      <c r="Q3131" s="4" t="s">
        <v>6337</v>
      </c>
      <c r="R3131" s="9">
        <v>11.6950946502058</v>
      </c>
      <c r="S3131" s="7">
        <v>2.0</v>
      </c>
      <c r="T3131" s="7">
        <v>0.0</v>
      </c>
      <c r="U3131" s="7">
        <v>5.73059637860082</v>
      </c>
      <c r="V3131" s="10" t="str">
        <f t="shared" si="1"/>
        <v>2017-04</v>
      </c>
    </row>
    <row r="3132">
      <c r="A3132" s="7">
        <v>3131.0</v>
      </c>
      <c r="B3132" s="4" t="s">
        <v>6333</v>
      </c>
      <c r="C3132" s="8">
        <v>42834.0</v>
      </c>
      <c r="D3132" s="8">
        <v>42836.0</v>
      </c>
      <c r="E3132" s="4" t="s">
        <v>43</v>
      </c>
      <c r="F3132" s="4" t="s">
        <v>6334</v>
      </c>
      <c r="G3132" s="4" t="s">
        <v>6335</v>
      </c>
      <c r="H3132" s="4" t="s">
        <v>112</v>
      </c>
      <c r="I3132" s="4" t="s">
        <v>30</v>
      </c>
      <c r="J3132" s="4" t="s">
        <v>222</v>
      </c>
      <c r="K3132" s="4" t="s">
        <v>223</v>
      </c>
      <c r="L3132" s="7">
        <v>10011.0</v>
      </c>
      <c r="M3132" s="4" t="s">
        <v>33</v>
      </c>
      <c r="N3132" s="4" t="s">
        <v>2903</v>
      </c>
      <c r="O3132" s="4" t="s">
        <v>51</v>
      </c>
      <c r="P3132" s="4" t="s">
        <v>93</v>
      </c>
      <c r="Q3132" s="4" t="s">
        <v>2904</v>
      </c>
      <c r="R3132" s="9">
        <v>42.8383456790123</v>
      </c>
      <c r="S3132" s="7">
        <v>3.0</v>
      </c>
      <c r="T3132" s="7">
        <v>0.0</v>
      </c>
      <c r="U3132" s="7">
        <v>11.5663533333333</v>
      </c>
      <c r="V3132" s="10" t="str">
        <f t="shared" si="1"/>
        <v>2017-04</v>
      </c>
    </row>
    <row r="3133">
      <c r="A3133" s="7">
        <v>3132.0</v>
      </c>
      <c r="B3133" s="4" t="s">
        <v>6333</v>
      </c>
      <c r="C3133" s="8">
        <v>42834.0</v>
      </c>
      <c r="D3133" s="8">
        <v>42836.0</v>
      </c>
      <c r="E3133" s="4" t="s">
        <v>43</v>
      </c>
      <c r="F3133" s="4" t="s">
        <v>6334</v>
      </c>
      <c r="G3133" s="4" t="s">
        <v>6335</v>
      </c>
      <c r="H3133" s="4" t="s">
        <v>112</v>
      </c>
      <c r="I3133" s="4" t="s">
        <v>30</v>
      </c>
      <c r="J3133" s="4" t="s">
        <v>222</v>
      </c>
      <c r="K3133" s="4" t="s">
        <v>223</v>
      </c>
      <c r="L3133" s="7">
        <v>10011.0</v>
      </c>
      <c r="M3133" s="4" t="s">
        <v>33</v>
      </c>
      <c r="N3133" s="4" t="s">
        <v>123</v>
      </c>
      <c r="O3133" s="4" t="s">
        <v>51</v>
      </c>
      <c r="P3133" s="4" t="s">
        <v>124</v>
      </c>
      <c r="Q3133" s="4" t="s">
        <v>125</v>
      </c>
      <c r="R3133" s="9">
        <v>15.4346666666667</v>
      </c>
      <c r="S3133" s="7">
        <v>2.0</v>
      </c>
      <c r="T3133" s="7">
        <v>0.0</v>
      </c>
      <c r="U3133" s="7">
        <v>7.40864</v>
      </c>
      <c r="V3133" s="10" t="str">
        <f t="shared" si="1"/>
        <v>2017-04</v>
      </c>
    </row>
    <row r="3134">
      <c r="A3134" s="7">
        <v>3133.0</v>
      </c>
      <c r="B3134" s="4" t="s">
        <v>6333</v>
      </c>
      <c r="C3134" s="8">
        <v>42834.0</v>
      </c>
      <c r="D3134" s="8">
        <v>42836.0</v>
      </c>
      <c r="E3134" s="4" t="s">
        <v>43</v>
      </c>
      <c r="F3134" s="4" t="s">
        <v>6334</v>
      </c>
      <c r="G3134" s="4" t="s">
        <v>6335</v>
      </c>
      <c r="H3134" s="4" t="s">
        <v>112</v>
      </c>
      <c r="I3134" s="4" t="s">
        <v>30</v>
      </c>
      <c r="J3134" s="4" t="s">
        <v>222</v>
      </c>
      <c r="K3134" s="4" t="s">
        <v>223</v>
      </c>
      <c r="L3134" s="7">
        <v>10011.0</v>
      </c>
      <c r="M3134" s="4" t="s">
        <v>33</v>
      </c>
      <c r="N3134" s="4" t="s">
        <v>6338</v>
      </c>
      <c r="O3134" s="4" t="s">
        <v>51</v>
      </c>
      <c r="P3134" s="4" t="s">
        <v>124</v>
      </c>
      <c r="Q3134" s="4" t="s">
        <v>6339</v>
      </c>
      <c r="R3134" s="9">
        <v>228.185349794239</v>
      </c>
      <c r="S3134" s="7">
        <v>4.0</v>
      </c>
      <c r="T3134" s="7">
        <v>0.0</v>
      </c>
      <c r="U3134" s="7">
        <v>109.528967901235</v>
      </c>
      <c r="V3134" s="10" t="str">
        <f t="shared" si="1"/>
        <v>2017-04</v>
      </c>
    </row>
    <row r="3135">
      <c r="A3135" s="7">
        <v>3134.0</v>
      </c>
      <c r="B3135" s="4" t="s">
        <v>6333</v>
      </c>
      <c r="C3135" s="8">
        <v>42834.0</v>
      </c>
      <c r="D3135" s="8">
        <v>42836.0</v>
      </c>
      <c r="E3135" s="4" t="s">
        <v>43</v>
      </c>
      <c r="F3135" s="4" t="s">
        <v>6334</v>
      </c>
      <c r="G3135" s="4" t="s">
        <v>6335</v>
      </c>
      <c r="H3135" s="4" t="s">
        <v>112</v>
      </c>
      <c r="I3135" s="4" t="s">
        <v>30</v>
      </c>
      <c r="J3135" s="4" t="s">
        <v>222</v>
      </c>
      <c r="K3135" s="4" t="s">
        <v>223</v>
      </c>
      <c r="L3135" s="7">
        <v>10011.0</v>
      </c>
      <c r="M3135" s="4" t="s">
        <v>33</v>
      </c>
      <c r="N3135" s="4" t="s">
        <v>4890</v>
      </c>
      <c r="O3135" s="4" t="s">
        <v>51</v>
      </c>
      <c r="P3135" s="4" t="s">
        <v>297</v>
      </c>
      <c r="Q3135" s="4" t="s">
        <v>4891</v>
      </c>
      <c r="R3135" s="9">
        <v>10.2897777777778</v>
      </c>
      <c r="S3135" s="7">
        <v>3.0</v>
      </c>
      <c r="T3135" s="7">
        <v>0.0</v>
      </c>
      <c r="U3135" s="7">
        <v>5.04199111111111</v>
      </c>
      <c r="V3135" s="10" t="str">
        <f t="shared" si="1"/>
        <v>2017-04</v>
      </c>
    </row>
    <row r="3136">
      <c r="A3136" s="7">
        <v>3135.0</v>
      </c>
      <c r="B3136" s="4" t="s">
        <v>6333</v>
      </c>
      <c r="C3136" s="8">
        <v>42834.0</v>
      </c>
      <c r="D3136" s="8">
        <v>42836.0</v>
      </c>
      <c r="E3136" s="4" t="s">
        <v>43</v>
      </c>
      <c r="F3136" s="4" t="s">
        <v>6334</v>
      </c>
      <c r="G3136" s="4" t="s">
        <v>6335</v>
      </c>
      <c r="H3136" s="4" t="s">
        <v>112</v>
      </c>
      <c r="I3136" s="4" t="s">
        <v>30</v>
      </c>
      <c r="J3136" s="4" t="s">
        <v>222</v>
      </c>
      <c r="K3136" s="4" t="s">
        <v>223</v>
      </c>
      <c r="L3136" s="7">
        <v>10011.0</v>
      </c>
      <c r="M3136" s="4" t="s">
        <v>33</v>
      </c>
      <c r="N3136" s="4" t="s">
        <v>6340</v>
      </c>
      <c r="O3136" s="4" t="s">
        <v>51</v>
      </c>
      <c r="P3136" s="4" t="s">
        <v>52</v>
      </c>
      <c r="Q3136" s="4" t="s">
        <v>6341</v>
      </c>
      <c r="R3136" s="9">
        <v>597.628864197531</v>
      </c>
      <c r="S3136" s="7">
        <v>3.0</v>
      </c>
      <c r="T3136" s="7">
        <v>0.0</v>
      </c>
      <c r="U3136" s="7">
        <v>0.0</v>
      </c>
      <c r="V3136" s="10" t="str">
        <f t="shared" si="1"/>
        <v>2017-04</v>
      </c>
    </row>
    <row r="3137">
      <c r="A3137" s="7">
        <v>3136.0</v>
      </c>
      <c r="B3137" s="4" t="s">
        <v>6342</v>
      </c>
      <c r="C3137" s="8">
        <v>42834.0</v>
      </c>
      <c r="D3137" s="8">
        <v>42836.0</v>
      </c>
      <c r="E3137" s="4" t="s">
        <v>43</v>
      </c>
      <c r="F3137" s="4" t="s">
        <v>5606</v>
      </c>
      <c r="G3137" s="4" t="s">
        <v>5607</v>
      </c>
      <c r="H3137" s="4" t="s">
        <v>46</v>
      </c>
      <c r="I3137" s="4" t="s">
        <v>30</v>
      </c>
      <c r="J3137" s="4" t="s">
        <v>101</v>
      </c>
      <c r="K3137" s="4" t="s">
        <v>102</v>
      </c>
      <c r="L3137" s="7">
        <v>32216.0</v>
      </c>
      <c r="M3137" s="4" t="s">
        <v>83</v>
      </c>
      <c r="N3137" s="4" t="s">
        <v>6343</v>
      </c>
      <c r="O3137" s="4" t="s">
        <v>51</v>
      </c>
      <c r="P3137" s="4" t="s">
        <v>297</v>
      </c>
      <c r="Q3137" s="4" t="s">
        <v>6344</v>
      </c>
      <c r="R3137" s="9">
        <v>10.4193897433519</v>
      </c>
      <c r="S3137" s="7">
        <v>3.0</v>
      </c>
      <c r="T3137" s="7">
        <v>0.2</v>
      </c>
      <c r="U3137" s="7">
        <v>3.38630166658935</v>
      </c>
      <c r="V3137" s="10" t="str">
        <f t="shared" si="1"/>
        <v>2017-04</v>
      </c>
    </row>
    <row r="3138">
      <c r="A3138" s="7">
        <v>3137.0</v>
      </c>
      <c r="B3138" s="4" t="s">
        <v>6342</v>
      </c>
      <c r="C3138" s="8">
        <v>42834.0</v>
      </c>
      <c r="D3138" s="8">
        <v>42836.0</v>
      </c>
      <c r="E3138" s="4" t="s">
        <v>43</v>
      </c>
      <c r="F3138" s="4" t="s">
        <v>5606</v>
      </c>
      <c r="G3138" s="4" t="s">
        <v>5607</v>
      </c>
      <c r="H3138" s="4" t="s">
        <v>46</v>
      </c>
      <c r="I3138" s="4" t="s">
        <v>30</v>
      </c>
      <c r="J3138" s="4" t="s">
        <v>101</v>
      </c>
      <c r="K3138" s="4" t="s">
        <v>102</v>
      </c>
      <c r="L3138" s="7">
        <v>32216.0</v>
      </c>
      <c r="M3138" s="4" t="s">
        <v>83</v>
      </c>
      <c r="N3138" s="4" t="s">
        <v>95</v>
      </c>
      <c r="O3138" s="4" t="s">
        <v>51</v>
      </c>
      <c r="P3138" s="4" t="s">
        <v>76</v>
      </c>
      <c r="Q3138" s="4" t="s">
        <v>96</v>
      </c>
      <c r="R3138" s="9">
        <v>12.0171232730379</v>
      </c>
      <c r="S3138" s="7">
        <v>1.0</v>
      </c>
      <c r="T3138" s="7">
        <v>0.7</v>
      </c>
      <c r="U3138" s="7">
        <v>-9.21312784266235</v>
      </c>
      <c r="V3138" s="10" t="str">
        <f t="shared" si="1"/>
        <v>2017-04</v>
      </c>
    </row>
    <row r="3139">
      <c r="A3139" s="7">
        <v>3138.0</v>
      </c>
      <c r="B3139" s="4" t="s">
        <v>6342</v>
      </c>
      <c r="C3139" s="8">
        <v>42834.0</v>
      </c>
      <c r="D3139" s="8">
        <v>42836.0</v>
      </c>
      <c r="E3139" s="4" t="s">
        <v>43</v>
      </c>
      <c r="F3139" s="4" t="s">
        <v>5606</v>
      </c>
      <c r="G3139" s="4" t="s">
        <v>5607</v>
      </c>
      <c r="H3139" s="4" t="s">
        <v>46</v>
      </c>
      <c r="I3139" s="4" t="s">
        <v>30</v>
      </c>
      <c r="J3139" s="4" t="s">
        <v>101</v>
      </c>
      <c r="K3139" s="4" t="s">
        <v>102</v>
      </c>
      <c r="L3139" s="7">
        <v>32216.0</v>
      </c>
      <c r="M3139" s="4" t="s">
        <v>83</v>
      </c>
      <c r="N3139" s="4" t="s">
        <v>2311</v>
      </c>
      <c r="O3139" s="4" t="s">
        <v>51</v>
      </c>
      <c r="P3139" s="4" t="s">
        <v>124</v>
      </c>
      <c r="Q3139" s="4" t="s">
        <v>2312</v>
      </c>
      <c r="R3139" s="9">
        <v>174.241907615842</v>
      </c>
      <c r="S3139" s="7">
        <v>3.0</v>
      </c>
      <c r="T3139" s="7">
        <v>0.2</v>
      </c>
      <c r="U3139" s="7">
        <v>60.9846676655446</v>
      </c>
      <c r="V3139" s="10" t="str">
        <f t="shared" si="1"/>
        <v>2017-04</v>
      </c>
    </row>
    <row r="3140">
      <c r="A3140" s="7">
        <v>3139.0</v>
      </c>
      <c r="B3140" s="4" t="s">
        <v>6345</v>
      </c>
      <c r="C3140" s="8">
        <v>42834.0</v>
      </c>
      <c r="D3140" s="8">
        <v>42837.0</v>
      </c>
      <c r="E3140" s="4" t="s">
        <v>98</v>
      </c>
      <c r="F3140" s="4" t="s">
        <v>2233</v>
      </c>
      <c r="G3140" s="4" t="s">
        <v>2234</v>
      </c>
      <c r="H3140" s="4" t="s">
        <v>46</v>
      </c>
      <c r="I3140" s="4" t="s">
        <v>30</v>
      </c>
      <c r="J3140" s="4" t="s">
        <v>1461</v>
      </c>
      <c r="K3140" s="4" t="s">
        <v>884</v>
      </c>
      <c r="L3140" s="7">
        <v>48205.0</v>
      </c>
      <c r="M3140" s="4" t="s">
        <v>59</v>
      </c>
      <c r="N3140" s="4" t="s">
        <v>6346</v>
      </c>
      <c r="O3140" s="4" t="s">
        <v>51</v>
      </c>
      <c r="P3140" s="4" t="s">
        <v>76</v>
      </c>
      <c r="Q3140" s="4" t="s">
        <v>6347</v>
      </c>
      <c r="R3140" s="9">
        <v>569.558255144033</v>
      </c>
      <c r="S3140" s="7">
        <v>8.0</v>
      </c>
      <c r="T3140" s="7">
        <v>0.0</v>
      </c>
      <c r="U3140" s="7">
        <v>261.996797366255</v>
      </c>
      <c r="V3140" s="10" t="str">
        <f t="shared" si="1"/>
        <v>2017-04</v>
      </c>
    </row>
    <row r="3141">
      <c r="A3141" s="7">
        <v>3140.0</v>
      </c>
      <c r="B3141" s="4" t="s">
        <v>6348</v>
      </c>
      <c r="C3141" s="8">
        <v>42834.0</v>
      </c>
      <c r="D3141" s="8">
        <v>42839.0</v>
      </c>
      <c r="E3141" s="4" t="s">
        <v>26</v>
      </c>
      <c r="F3141" s="4" t="s">
        <v>4523</v>
      </c>
      <c r="G3141" s="4" t="s">
        <v>4524</v>
      </c>
      <c r="H3141" s="4" t="s">
        <v>29</v>
      </c>
      <c r="I3141" s="4" t="s">
        <v>30</v>
      </c>
      <c r="J3141" s="4" t="s">
        <v>2809</v>
      </c>
      <c r="K3141" s="4" t="s">
        <v>91</v>
      </c>
      <c r="L3141" s="7">
        <v>17403.0</v>
      </c>
      <c r="M3141" s="4" t="s">
        <v>33</v>
      </c>
      <c r="N3141" s="4" t="s">
        <v>6349</v>
      </c>
      <c r="O3141" s="4" t="s">
        <v>51</v>
      </c>
      <c r="P3141" s="4" t="s">
        <v>76</v>
      </c>
      <c r="Q3141" s="4" t="s">
        <v>6350</v>
      </c>
      <c r="R3141" s="9">
        <v>45.1321086419753</v>
      </c>
      <c r="S3141" s="7">
        <v>4.0</v>
      </c>
      <c r="T3141" s="7">
        <v>0.7</v>
      </c>
      <c r="U3141" s="7">
        <v>-34.6012832921811</v>
      </c>
      <c r="V3141" s="10" t="str">
        <f t="shared" si="1"/>
        <v>2017-04</v>
      </c>
    </row>
    <row r="3142">
      <c r="A3142" s="7">
        <v>3141.0</v>
      </c>
      <c r="B3142" s="4" t="s">
        <v>6348</v>
      </c>
      <c r="C3142" s="8">
        <v>42834.0</v>
      </c>
      <c r="D3142" s="8">
        <v>42839.0</v>
      </c>
      <c r="E3142" s="4" t="s">
        <v>26</v>
      </c>
      <c r="F3142" s="4" t="s">
        <v>4523</v>
      </c>
      <c r="G3142" s="4" t="s">
        <v>4524</v>
      </c>
      <c r="H3142" s="4" t="s">
        <v>29</v>
      </c>
      <c r="I3142" s="4" t="s">
        <v>30</v>
      </c>
      <c r="J3142" s="4" t="s">
        <v>2809</v>
      </c>
      <c r="K3142" s="4" t="s">
        <v>91</v>
      </c>
      <c r="L3142" s="7">
        <v>17403.0</v>
      </c>
      <c r="M3142" s="4" t="s">
        <v>33</v>
      </c>
      <c r="N3142" s="4" t="s">
        <v>233</v>
      </c>
      <c r="O3142" s="4" t="s">
        <v>51</v>
      </c>
      <c r="P3142" s="4" t="s">
        <v>124</v>
      </c>
      <c r="Q3142" s="4" t="s">
        <v>234</v>
      </c>
      <c r="R3142" s="9">
        <v>78.1070353909465</v>
      </c>
      <c r="S3142" s="7">
        <v>2.0</v>
      </c>
      <c r="T3142" s="7">
        <v>0.2</v>
      </c>
      <c r="U3142" s="7">
        <v>28.3138003292181</v>
      </c>
      <c r="V3142" s="10" t="str">
        <f t="shared" si="1"/>
        <v>2017-04</v>
      </c>
    </row>
    <row r="3143">
      <c r="A3143" s="7">
        <v>3142.0</v>
      </c>
      <c r="B3143" s="4" t="s">
        <v>6351</v>
      </c>
      <c r="C3143" s="8">
        <v>42835.0</v>
      </c>
      <c r="D3143" s="8">
        <v>42840.0</v>
      </c>
      <c r="E3143" s="4" t="s">
        <v>26</v>
      </c>
      <c r="F3143" s="4" t="s">
        <v>873</v>
      </c>
      <c r="G3143" s="4" t="s">
        <v>874</v>
      </c>
      <c r="H3143" s="4" t="s">
        <v>112</v>
      </c>
      <c r="I3143" s="4" t="s">
        <v>30</v>
      </c>
      <c r="J3143" s="4" t="s">
        <v>6352</v>
      </c>
      <c r="K3143" s="4" t="s">
        <v>203</v>
      </c>
      <c r="L3143" s="7">
        <v>8901.0</v>
      </c>
      <c r="M3143" s="4" t="s">
        <v>33</v>
      </c>
      <c r="N3143" s="4" t="s">
        <v>4012</v>
      </c>
      <c r="O3143" s="4" t="s">
        <v>51</v>
      </c>
      <c r="P3143" s="4" t="s">
        <v>124</v>
      </c>
      <c r="Q3143" s="4" t="s">
        <v>4013</v>
      </c>
      <c r="R3143" s="9">
        <v>9.06623456790124</v>
      </c>
      <c r="S3143" s="7">
        <v>1.0</v>
      </c>
      <c r="T3143" s="7">
        <v>0.0</v>
      </c>
      <c r="U3143" s="7">
        <v>4.26113024691358</v>
      </c>
      <c r="V3143" s="10" t="str">
        <f t="shared" si="1"/>
        <v>2017-04</v>
      </c>
    </row>
    <row r="3144">
      <c r="A3144" s="7">
        <v>3143.0</v>
      </c>
      <c r="B3144" s="4" t="s">
        <v>6351</v>
      </c>
      <c r="C3144" s="8">
        <v>42835.0</v>
      </c>
      <c r="D3144" s="8">
        <v>42840.0</v>
      </c>
      <c r="E3144" s="4" t="s">
        <v>26</v>
      </c>
      <c r="F3144" s="4" t="s">
        <v>873</v>
      </c>
      <c r="G3144" s="4" t="s">
        <v>874</v>
      </c>
      <c r="H3144" s="4" t="s">
        <v>112</v>
      </c>
      <c r="I3144" s="4" t="s">
        <v>30</v>
      </c>
      <c r="J3144" s="4" t="s">
        <v>6352</v>
      </c>
      <c r="K3144" s="4" t="s">
        <v>203</v>
      </c>
      <c r="L3144" s="7">
        <v>8901.0</v>
      </c>
      <c r="M3144" s="4" t="s">
        <v>33</v>
      </c>
      <c r="N3144" s="4" t="s">
        <v>2848</v>
      </c>
      <c r="O3144" s="4" t="s">
        <v>51</v>
      </c>
      <c r="P3144" s="4" t="s">
        <v>272</v>
      </c>
      <c r="Q3144" s="4" t="s">
        <v>2849</v>
      </c>
      <c r="R3144" s="9">
        <v>8.53012345679012</v>
      </c>
      <c r="S3144" s="7">
        <v>2.0</v>
      </c>
      <c r="T3144" s="7">
        <v>0.0</v>
      </c>
      <c r="U3144" s="7">
        <v>4.26506172839506</v>
      </c>
      <c r="V3144" s="10" t="str">
        <f t="shared" si="1"/>
        <v>2017-04</v>
      </c>
    </row>
    <row r="3145">
      <c r="A3145" s="7">
        <v>3144.0</v>
      </c>
      <c r="B3145" s="4" t="s">
        <v>6353</v>
      </c>
      <c r="C3145" s="8">
        <v>42835.0</v>
      </c>
      <c r="D3145" s="8">
        <v>42835.0</v>
      </c>
      <c r="E3145" s="4" t="s">
        <v>212</v>
      </c>
      <c r="F3145" s="4" t="s">
        <v>6354</v>
      </c>
      <c r="G3145" s="4" t="s">
        <v>6355</v>
      </c>
      <c r="H3145" s="4" t="s">
        <v>46</v>
      </c>
      <c r="I3145" s="4" t="s">
        <v>30</v>
      </c>
      <c r="J3145" s="4" t="s">
        <v>2019</v>
      </c>
      <c r="K3145" s="4" t="s">
        <v>58</v>
      </c>
      <c r="L3145" s="7">
        <v>78745.0</v>
      </c>
      <c r="M3145" s="4" t="s">
        <v>59</v>
      </c>
      <c r="N3145" s="4" t="s">
        <v>1143</v>
      </c>
      <c r="O3145" s="4" t="s">
        <v>51</v>
      </c>
      <c r="P3145" s="4" t="s">
        <v>124</v>
      </c>
      <c r="Q3145" s="4" t="s">
        <v>1144</v>
      </c>
      <c r="R3145" s="9">
        <v>12.352</v>
      </c>
      <c r="S3145" s="7">
        <v>2.0</v>
      </c>
      <c r="T3145" s="7">
        <v>0.2</v>
      </c>
      <c r="U3145" s="7">
        <v>4.3232</v>
      </c>
      <c r="V3145" s="10" t="str">
        <f t="shared" si="1"/>
        <v>2017-04</v>
      </c>
    </row>
    <row r="3146">
      <c r="A3146" s="7">
        <v>3145.0</v>
      </c>
      <c r="B3146" s="4" t="s">
        <v>6353</v>
      </c>
      <c r="C3146" s="8">
        <v>42835.0</v>
      </c>
      <c r="D3146" s="8">
        <v>42835.0</v>
      </c>
      <c r="E3146" s="4" t="s">
        <v>212</v>
      </c>
      <c r="F3146" s="4" t="s">
        <v>6354</v>
      </c>
      <c r="G3146" s="4" t="s">
        <v>6355</v>
      </c>
      <c r="H3146" s="4" t="s">
        <v>46</v>
      </c>
      <c r="I3146" s="4" t="s">
        <v>30</v>
      </c>
      <c r="J3146" s="4" t="s">
        <v>2019</v>
      </c>
      <c r="K3146" s="4" t="s">
        <v>58</v>
      </c>
      <c r="L3146" s="7">
        <v>78745.0</v>
      </c>
      <c r="M3146" s="4" t="s">
        <v>59</v>
      </c>
      <c r="N3146" s="4" t="s">
        <v>103</v>
      </c>
      <c r="O3146" s="4" t="s">
        <v>39</v>
      </c>
      <c r="P3146" s="4" t="s">
        <v>61</v>
      </c>
      <c r="Q3146" s="4" t="s">
        <v>104</v>
      </c>
      <c r="R3146" s="9">
        <v>114.055851851852</v>
      </c>
      <c r="S3146" s="7">
        <v>3.0</v>
      </c>
      <c r="T3146" s="7">
        <v>0.2</v>
      </c>
      <c r="U3146" s="7">
        <v>24.2368685185185</v>
      </c>
      <c r="V3146" s="10" t="str">
        <f t="shared" si="1"/>
        <v>2017-04</v>
      </c>
    </row>
    <row r="3147">
      <c r="A3147" s="7">
        <v>3146.0</v>
      </c>
      <c r="B3147" s="4" t="s">
        <v>6356</v>
      </c>
      <c r="C3147" s="8">
        <v>42835.0</v>
      </c>
      <c r="D3147" s="8">
        <v>42839.0</v>
      </c>
      <c r="E3147" s="4" t="s">
        <v>98</v>
      </c>
      <c r="F3147" s="4" t="s">
        <v>6357</v>
      </c>
      <c r="G3147" s="4" t="s">
        <v>6358</v>
      </c>
      <c r="H3147" s="4" t="s">
        <v>29</v>
      </c>
      <c r="I3147" s="4" t="s">
        <v>30</v>
      </c>
      <c r="J3147" s="4" t="s">
        <v>101</v>
      </c>
      <c r="K3147" s="4" t="s">
        <v>102</v>
      </c>
      <c r="L3147" s="7">
        <v>32216.0</v>
      </c>
      <c r="M3147" s="4" t="s">
        <v>83</v>
      </c>
      <c r="N3147" s="4" t="s">
        <v>6260</v>
      </c>
      <c r="O3147" s="4" t="s">
        <v>35</v>
      </c>
      <c r="P3147" s="4" t="s">
        <v>121</v>
      </c>
      <c r="Q3147" s="4" t="s">
        <v>6261</v>
      </c>
      <c r="R3147" s="9">
        <v>8.38021870123548</v>
      </c>
      <c r="S3147" s="7">
        <v>5.0</v>
      </c>
      <c r="T3147" s="7">
        <v>0.2</v>
      </c>
      <c r="U3147" s="7">
        <v>1.25703280518532</v>
      </c>
      <c r="V3147" s="10" t="str">
        <f t="shared" si="1"/>
        <v>2017-04</v>
      </c>
    </row>
    <row r="3148">
      <c r="A3148" s="7">
        <v>3147.0</v>
      </c>
      <c r="B3148" s="4" t="s">
        <v>6356</v>
      </c>
      <c r="C3148" s="8">
        <v>42835.0</v>
      </c>
      <c r="D3148" s="8">
        <v>42839.0</v>
      </c>
      <c r="E3148" s="4" t="s">
        <v>98</v>
      </c>
      <c r="F3148" s="4" t="s">
        <v>6357</v>
      </c>
      <c r="G3148" s="4" t="s">
        <v>6358</v>
      </c>
      <c r="H3148" s="4" t="s">
        <v>29</v>
      </c>
      <c r="I3148" s="4" t="s">
        <v>30</v>
      </c>
      <c r="J3148" s="4" t="s">
        <v>101</v>
      </c>
      <c r="K3148" s="4" t="s">
        <v>102</v>
      </c>
      <c r="L3148" s="7">
        <v>32216.0</v>
      </c>
      <c r="M3148" s="4" t="s">
        <v>83</v>
      </c>
      <c r="N3148" s="4" t="s">
        <v>1456</v>
      </c>
      <c r="O3148" s="4" t="s">
        <v>51</v>
      </c>
      <c r="P3148" s="4" t="s">
        <v>76</v>
      </c>
      <c r="Q3148" s="4" t="s">
        <v>1457</v>
      </c>
      <c r="R3148" s="9">
        <v>3.00944967403436</v>
      </c>
      <c r="S3148" s="7">
        <v>3.0</v>
      </c>
      <c r="T3148" s="7">
        <v>0.7</v>
      </c>
      <c r="U3148" s="7">
        <v>-2.10661477182406</v>
      </c>
      <c r="V3148" s="10" t="str">
        <f t="shared" si="1"/>
        <v>2017-04</v>
      </c>
    </row>
    <row r="3149">
      <c r="A3149" s="7">
        <v>3148.0</v>
      </c>
      <c r="B3149" s="4" t="s">
        <v>6359</v>
      </c>
      <c r="C3149" s="8">
        <v>42835.0</v>
      </c>
      <c r="D3149" s="8">
        <v>42839.0</v>
      </c>
      <c r="E3149" s="4" t="s">
        <v>26</v>
      </c>
      <c r="F3149" s="4" t="s">
        <v>1029</v>
      </c>
      <c r="G3149" s="4" t="s">
        <v>1030</v>
      </c>
      <c r="H3149" s="4" t="s">
        <v>112</v>
      </c>
      <c r="I3149" s="4" t="s">
        <v>30</v>
      </c>
      <c r="J3149" s="4" t="s">
        <v>2132</v>
      </c>
      <c r="K3149" s="4" t="s">
        <v>216</v>
      </c>
      <c r="L3149" s="7">
        <v>6708.0</v>
      </c>
      <c r="M3149" s="4" t="s">
        <v>33</v>
      </c>
      <c r="N3149" s="4" t="s">
        <v>3633</v>
      </c>
      <c r="O3149" s="4" t="s">
        <v>39</v>
      </c>
      <c r="P3149" s="4" t="s">
        <v>61</v>
      </c>
      <c r="Q3149" s="4" t="s">
        <v>3634</v>
      </c>
      <c r="R3149" s="9">
        <v>119.123888888889</v>
      </c>
      <c r="S3149" s="7">
        <v>1.0</v>
      </c>
      <c r="T3149" s="7">
        <v>0.0</v>
      </c>
      <c r="U3149" s="7">
        <v>50.0320333333333</v>
      </c>
      <c r="V3149" s="10" t="str">
        <f t="shared" si="1"/>
        <v>2017-04</v>
      </c>
    </row>
    <row r="3150">
      <c r="A3150" s="7">
        <v>3149.0</v>
      </c>
      <c r="B3150" s="4" t="s">
        <v>6359</v>
      </c>
      <c r="C3150" s="8">
        <v>42835.0</v>
      </c>
      <c r="D3150" s="8">
        <v>42839.0</v>
      </c>
      <c r="E3150" s="4" t="s">
        <v>26</v>
      </c>
      <c r="F3150" s="4" t="s">
        <v>1029</v>
      </c>
      <c r="G3150" s="4" t="s">
        <v>1030</v>
      </c>
      <c r="H3150" s="4" t="s">
        <v>112</v>
      </c>
      <c r="I3150" s="4" t="s">
        <v>30</v>
      </c>
      <c r="J3150" s="4" t="s">
        <v>2132</v>
      </c>
      <c r="K3150" s="4" t="s">
        <v>216</v>
      </c>
      <c r="L3150" s="7">
        <v>6708.0</v>
      </c>
      <c r="M3150" s="4" t="s">
        <v>33</v>
      </c>
      <c r="N3150" s="4" t="s">
        <v>50</v>
      </c>
      <c r="O3150" s="4" t="s">
        <v>51</v>
      </c>
      <c r="P3150" s="4" t="s">
        <v>52</v>
      </c>
      <c r="Q3150" s="4" t="s">
        <v>53</v>
      </c>
      <c r="R3150" s="9">
        <v>340.907098765432</v>
      </c>
      <c r="S3150" s="7">
        <v>5.0</v>
      </c>
      <c r="T3150" s="7">
        <v>0.0</v>
      </c>
      <c r="U3150" s="7">
        <v>85.226774691358</v>
      </c>
      <c r="V3150" s="10" t="str">
        <f t="shared" si="1"/>
        <v>2017-04</v>
      </c>
    </row>
    <row r="3151">
      <c r="A3151" s="7">
        <v>3150.0</v>
      </c>
      <c r="B3151" s="4" t="s">
        <v>6360</v>
      </c>
      <c r="C3151" s="8">
        <v>42835.0</v>
      </c>
      <c r="D3151" s="8">
        <v>42839.0</v>
      </c>
      <c r="E3151" s="4" t="s">
        <v>26</v>
      </c>
      <c r="F3151" s="4" t="s">
        <v>5289</v>
      </c>
      <c r="G3151" s="4" t="s">
        <v>5290</v>
      </c>
      <c r="H3151" s="4" t="s">
        <v>46</v>
      </c>
      <c r="I3151" s="4" t="s">
        <v>30</v>
      </c>
      <c r="J3151" s="4" t="s">
        <v>90</v>
      </c>
      <c r="K3151" s="4" t="s">
        <v>91</v>
      </c>
      <c r="L3151" s="7">
        <v>19143.0</v>
      </c>
      <c r="M3151" s="4" t="s">
        <v>33</v>
      </c>
      <c r="N3151" s="4" t="s">
        <v>3277</v>
      </c>
      <c r="O3151" s="4" t="s">
        <v>51</v>
      </c>
      <c r="P3151" s="4" t="s">
        <v>283</v>
      </c>
      <c r="Q3151" s="4" t="s">
        <v>3278</v>
      </c>
      <c r="R3151" s="9">
        <v>232.438716049383</v>
      </c>
      <c r="S3151" s="7">
        <v>4.0</v>
      </c>
      <c r="T3151" s="7">
        <v>0.2</v>
      </c>
      <c r="U3151" s="7">
        <v>26.1493555555556</v>
      </c>
      <c r="V3151" s="10" t="str">
        <f t="shared" si="1"/>
        <v>2017-04</v>
      </c>
    </row>
    <row r="3152">
      <c r="A3152" s="7">
        <v>3151.0</v>
      </c>
      <c r="B3152" s="4" t="s">
        <v>6360</v>
      </c>
      <c r="C3152" s="8">
        <v>42835.0</v>
      </c>
      <c r="D3152" s="8">
        <v>42839.0</v>
      </c>
      <c r="E3152" s="4" t="s">
        <v>26</v>
      </c>
      <c r="F3152" s="4" t="s">
        <v>5289</v>
      </c>
      <c r="G3152" s="4" t="s">
        <v>5290</v>
      </c>
      <c r="H3152" s="4" t="s">
        <v>46</v>
      </c>
      <c r="I3152" s="4" t="s">
        <v>30</v>
      </c>
      <c r="J3152" s="4" t="s">
        <v>90</v>
      </c>
      <c r="K3152" s="4" t="s">
        <v>91</v>
      </c>
      <c r="L3152" s="7">
        <v>19143.0</v>
      </c>
      <c r="M3152" s="4" t="s">
        <v>33</v>
      </c>
      <c r="N3152" s="4" t="s">
        <v>2465</v>
      </c>
      <c r="O3152" s="4" t="s">
        <v>35</v>
      </c>
      <c r="P3152" s="4" t="s">
        <v>121</v>
      </c>
      <c r="Q3152" s="4" t="s">
        <v>2466</v>
      </c>
      <c r="R3152" s="9">
        <v>43.6894814814815</v>
      </c>
      <c r="S3152" s="7">
        <v>3.0</v>
      </c>
      <c r="T3152" s="7">
        <v>0.2</v>
      </c>
      <c r="U3152" s="7">
        <v>7.64565925925926</v>
      </c>
      <c r="V3152" s="10" t="str">
        <f t="shared" si="1"/>
        <v>2017-04</v>
      </c>
    </row>
    <row r="3153">
      <c r="A3153" s="7">
        <v>3152.0</v>
      </c>
      <c r="B3153" s="4" t="s">
        <v>6361</v>
      </c>
      <c r="C3153" s="8">
        <v>42836.0</v>
      </c>
      <c r="D3153" s="8">
        <v>42843.0</v>
      </c>
      <c r="E3153" s="4" t="s">
        <v>26</v>
      </c>
      <c r="F3153" s="4" t="s">
        <v>2138</v>
      </c>
      <c r="G3153" s="4" t="s">
        <v>2139</v>
      </c>
      <c r="H3153" s="4" t="s">
        <v>46</v>
      </c>
      <c r="I3153" s="4" t="s">
        <v>30</v>
      </c>
      <c r="J3153" s="4" t="s">
        <v>2612</v>
      </c>
      <c r="K3153" s="4" t="s">
        <v>48</v>
      </c>
      <c r="L3153" s="7">
        <v>91104.0</v>
      </c>
      <c r="M3153" s="4" t="s">
        <v>49</v>
      </c>
      <c r="N3153" s="4" t="s">
        <v>1965</v>
      </c>
      <c r="O3153" s="4" t="s">
        <v>39</v>
      </c>
      <c r="P3153" s="4" t="s">
        <v>61</v>
      </c>
      <c r="Q3153" s="4" t="s">
        <v>1966</v>
      </c>
      <c r="R3153" s="9">
        <v>199.95</v>
      </c>
      <c r="S3153" s="7">
        <v>5.0</v>
      </c>
      <c r="T3153" s="7">
        <v>0.0</v>
      </c>
      <c r="U3153" s="7">
        <v>21.9945</v>
      </c>
      <c r="V3153" s="10" t="str">
        <f t="shared" si="1"/>
        <v>2017-04</v>
      </c>
    </row>
    <row r="3154">
      <c r="A3154" s="7">
        <v>3153.0</v>
      </c>
      <c r="B3154" s="4" t="s">
        <v>6361</v>
      </c>
      <c r="C3154" s="8">
        <v>42836.0</v>
      </c>
      <c r="D3154" s="8">
        <v>42843.0</v>
      </c>
      <c r="E3154" s="4" t="s">
        <v>26</v>
      </c>
      <c r="F3154" s="4" t="s">
        <v>2138</v>
      </c>
      <c r="G3154" s="4" t="s">
        <v>2139</v>
      </c>
      <c r="H3154" s="4" t="s">
        <v>46</v>
      </c>
      <c r="I3154" s="4" t="s">
        <v>30</v>
      </c>
      <c r="J3154" s="4" t="s">
        <v>2612</v>
      </c>
      <c r="K3154" s="4" t="s">
        <v>48</v>
      </c>
      <c r="L3154" s="7">
        <v>91104.0</v>
      </c>
      <c r="M3154" s="4" t="s">
        <v>49</v>
      </c>
      <c r="N3154" s="4" t="s">
        <v>1563</v>
      </c>
      <c r="O3154" s="4" t="s">
        <v>51</v>
      </c>
      <c r="P3154" s="4" t="s">
        <v>93</v>
      </c>
      <c r="Q3154" s="4" t="s">
        <v>1564</v>
      </c>
      <c r="R3154" s="9">
        <v>41.86</v>
      </c>
      <c r="S3154" s="7">
        <v>7.0</v>
      </c>
      <c r="T3154" s="7">
        <v>0.0</v>
      </c>
      <c r="U3154" s="7">
        <v>14.2324</v>
      </c>
      <c r="V3154" s="10" t="str">
        <f t="shared" si="1"/>
        <v>2017-04</v>
      </c>
    </row>
    <row r="3155">
      <c r="A3155" s="7">
        <v>3154.0</v>
      </c>
      <c r="B3155" s="4" t="s">
        <v>6362</v>
      </c>
      <c r="C3155" s="8">
        <v>42836.0</v>
      </c>
      <c r="D3155" s="8">
        <v>42843.0</v>
      </c>
      <c r="E3155" s="4" t="s">
        <v>26</v>
      </c>
      <c r="F3155" s="4" t="s">
        <v>399</v>
      </c>
      <c r="G3155" s="4" t="s">
        <v>400</v>
      </c>
      <c r="H3155" s="4" t="s">
        <v>112</v>
      </c>
      <c r="I3155" s="4" t="s">
        <v>30</v>
      </c>
      <c r="J3155" s="4" t="s">
        <v>6363</v>
      </c>
      <c r="K3155" s="4" t="s">
        <v>58</v>
      </c>
      <c r="L3155" s="7">
        <v>79424.0</v>
      </c>
      <c r="M3155" s="4" t="s">
        <v>59</v>
      </c>
      <c r="N3155" s="4" t="s">
        <v>711</v>
      </c>
      <c r="O3155" s="4" t="s">
        <v>51</v>
      </c>
      <c r="P3155" s="4" t="s">
        <v>76</v>
      </c>
      <c r="Q3155" s="4" t="s">
        <v>712</v>
      </c>
      <c r="R3155" s="9">
        <v>13.5432691358025</v>
      </c>
      <c r="S3155" s="7">
        <v>3.0</v>
      </c>
      <c r="T3155" s="7">
        <v>0.8</v>
      </c>
      <c r="U3155" s="7">
        <v>-20.3149037037037</v>
      </c>
      <c r="V3155" s="10" t="str">
        <f t="shared" si="1"/>
        <v>2017-04</v>
      </c>
    </row>
    <row r="3156">
      <c r="A3156" s="7">
        <v>3155.0</v>
      </c>
      <c r="B3156" s="4" t="s">
        <v>6364</v>
      </c>
      <c r="C3156" s="8">
        <v>42836.0</v>
      </c>
      <c r="D3156" s="8">
        <v>42840.0</v>
      </c>
      <c r="E3156" s="4" t="s">
        <v>26</v>
      </c>
      <c r="F3156" s="4" t="s">
        <v>1769</v>
      </c>
      <c r="G3156" s="4" t="s">
        <v>1770</v>
      </c>
      <c r="H3156" s="4" t="s">
        <v>46</v>
      </c>
      <c r="I3156" s="4" t="s">
        <v>30</v>
      </c>
      <c r="J3156" s="4" t="s">
        <v>531</v>
      </c>
      <c r="K3156" s="4" t="s">
        <v>157</v>
      </c>
      <c r="L3156" s="7">
        <v>43130.0</v>
      </c>
      <c r="M3156" s="4" t="s">
        <v>33</v>
      </c>
      <c r="N3156" s="4" t="s">
        <v>3029</v>
      </c>
      <c r="O3156" s="4" t="s">
        <v>51</v>
      </c>
      <c r="P3156" s="4" t="s">
        <v>52</v>
      </c>
      <c r="Q3156" s="4" t="s">
        <v>3030</v>
      </c>
      <c r="R3156" s="9">
        <v>19.9835917695473</v>
      </c>
      <c r="S3156" s="7">
        <v>2.0</v>
      </c>
      <c r="T3156" s="7">
        <v>0.2</v>
      </c>
      <c r="U3156" s="7">
        <v>1.74856427983539</v>
      </c>
      <c r="V3156" s="10" t="str">
        <f t="shared" si="1"/>
        <v>2017-04</v>
      </c>
    </row>
    <row r="3157">
      <c r="A3157" s="7">
        <v>3156.0</v>
      </c>
      <c r="B3157" s="4" t="s">
        <v>6364</v>
      </c>
      <c r="C3157" s="8">
        <v>42836.0</v>
      </c>
      <c r="D3157" s="8">
        <v>42840.0</v>
      </c>
      <c r="E3157" s="4" t="s">
        <v>26</v>
      </c>
      <c r="F3157" s="4" t="s">
        <v>1769</v>
      </c>
      <c r="G3157" s="4" t="s">
        <v>1770</v>
      </c>
      <c r="H3157" s="4" t="s">
        <v>46</v>
      </c>
      <c r="I3157" s="4" t="s">
        <v>30</v>
      </c>
      <c r="J3157" s="4" t="s">
        <v>531</v>
      </c>
      <c r="K3157" s="4" t="s">
        <v>157</v>
      </c>
      <c r="L3157" s="7">
        <v>43130.0</v>
      </c>
      <c r="M3157" s="4" t="s">
        <v>33</v>
      </c>
      <c r="N3157" s="4" t="s">
        <v>5271</v>
      </c>
      <c r="O3157" s="4" t="s">
        <v>39</v>
      </c>
      <c r="P3157" s="4" t="s">
        <v>61</v>
      </c>
      <c r="Q3157" s="4" t="s">
        <v>5272</v>
      </c>
      <c r="R3157" s="9">
        <v>32.3207901234568</v>
      </c>
      <c r="S3157" s="7">
        <v>2.0</v>
      </c>
      <c r="T3157" s="7">
        <v>0.2</v>
      </c>
      <c r="U3157" s="7">
        <v>-5.65613827160494</v>
      </c>
      <c r="V3157" s="10" t="str">
        <f t="shared" si="1"/>
        <v>2017-04</v>
      </c>
    </row>
    <row r="3158">
      <c r="A3158" s="7">
        <v>3157.0</v>
      </c>
      <c r="B3158" s="4" t="s">
        <v>6365</v>
      </c>
      <c r="C3158" s="8">
        <v>42836.0</v>
      </c>
      <c r="D3158" s="8">
        <v>42841.0</v>
      </c>
      <c r="E3158" s="4" t="s">
        <v>26</v>
      </c>
      <c r="F3158" s="4" t="s">
        <v>4145</v>
      </c>
      <c r="G3158" s="4" t="s">
        <v>4146</v>
      </c>
      <c r="H3158" s="4" t="s">
        <v>46</v>
      </c>
      <c r="I3158" s="4" t="s">
        <v>30</v>
      </c>
      <c r="J3158" s="4" t="s">
        <v>322</v>
      </c>
      <c r="K3158" s="4" t="s">
        <v>82</v>
      </c>
      <c r="L3158" s="7">
        <v>27217.0</v>
      </c>
      <c r="M3158" s="4" t="s">
        <v>83</v>
      </c>
      <c r="N3158" s="4" t="s">
        <v>6366</v>
      </c>
      <c r="O3158" s="4" t="s">
        <v>51</v>
      </c>
      <c r="P3158" s="4" t="s">
        <v>93</v>
      </c>
      <c r="Q3158" s="4" t="s">
        <v>6367</v>
      </c>
      <c r="R3158" s="9">
        <v>1.202924833918</v>
      </c>
      <c r="S3158" s="7">
        <v>1.0</v>
      </c>
      <c r="T3158" s="7">
        <v>0.2</v>
      </c>
      <c r="U3158" s="7">
        <v>0.105255922967825</v>
      </c>
      <c r="V3158" s="10" t="str">
        <f t="shared" si="1"/>
        <v>2017-04</v>
      </c>
    </row>
    <row r="3159">
      <c r="A3159" s="7">
        <v>3158.0</v>
      </c>
      <c r="B3159" s="4" t="s">
        <v>6365</v>
      </c>
      <c r="C3159" s="8">
        <v>42836.0</v>
      </c>
      <c r="D3159" s="8">
        <v>42841.0</v>
      </c>
      <c r="E3159" s="4" t="s">
        <v>26</v>
      </c>
      <c r="F3159" s="4" t="s">
        <v>4145</v>
      </c>
      <c r="G3159" s="4" t="s">
        <v>4146</v>
      </c>
      <c r="H3159" s="4" t="s">
        <v>46</v>
      </c>
      <c r="I3159" s="4" t="s">
        <v>30</v>
      </c>
      <c r="J3159" s="4" t="s">
        <v>322</v>
      </c>
      <c r="K3159" s="4" t="s">
        <v>82</v>
      </c>
      <c r="L3159" s="7">
        <v>27217.0</v>
      </c>
      <c r="M3159" s="4" t="s">
        <v>83</v>
      </c>
      <c r="N3159" s="4" t="s">
        <v>6368</v>
      </c>
      <c r="O3159" s="4" t="s">
        <v>51</v>
      </c>
      <c r="P3159" s="4" t="s">
        <v>93</v>
      </c>
      <c r="Q3159" s="4" t="s">
        <v>6369</v>
      </c>
      <c r="R3159" s="9">
        <v>14.4401901774061</v>
      </c>
      <c r="S3159" s="7">
        <v>8.0</v>
      </c>
      <c r="T3159" s="7">
        <v>0.2</v>
      </c>
      <c r="U3159" s="7">
        <v>1.62452139495819</v>
      </c>
      <c r="V3159" s="10" t="str">
        <f t="shared" si="1"/>
        <v>2017-04</v>
      </c>
    </row>
    <row r="3160">
      <c r="A3160" s="7">
        <v>3159.0</v>
      </c>
      <c r="B3160" s="4" t="s">
        <v>6370</v>
      </c>
      <c r="C3160" s="8">
        <v>42837.0</v>
      </c>
      <c r="D3160" s="8">
        <v>42840.0</v>
      </c>
      <c r="E3160" s="4" t="s">
        <v>98</v>
      </c>
      <c r="F3160" s="4" t="s">
        <v>1557</v>
      </c>
      <c r="G3160" s="4" t="s">
        <v>1558</v>
      </c>
      <c r="H3160" s="4" t="s">
        <v>46</v>
      </c>
      <c r="I3160" s="4" t="s">
        <v>30</v>
      </c>
      <c r="J3160" s="4" t="s">
        <v>2824</v>
      </c>
      <c r="K3160" s="4" t="s">
        <v>2200</v>
      </c>
      <c r="L3160" s="7">
        <v>2908.0</v>
      </c>
      <c r="M3160" s="4" t="s">
        <v>33</v>
      </c>
      <c r="N3160" s="4" t="s">
        <v>75</v>
      </c>
      <c r="O3160" s="4" t="s">
        <v>51</v>
      </c>
      <c r="P3160" s="4" t="s">
        <v>76</v>
      </c>
      <c r="Q3160" s="4" t="s">
        <v>77</v>
      </c>
      <c r="R3160" s="9">
        <v>35.4077777777778</v>
      </c>
      <c r="S3160" s="7">
        <v>5.0</v>
      </c>
      <c r="T3160" s="7">
        <v>0.0</v>
      </c>
      <c r="U3160" s="7">
        <v>15.9335</v>
      </c>
      <c r="V3160" s="10" t="str">
        <f t="shared" si="1"/>
        <v>2017-04</v>
      </c>
    </row>
    <row r="3161">
      <c r="A3161" s="7">
        <v>3160.0</v>
      </c>
      <c r="B3161" s="4" t="s">
        <v>6370</v>
      </c>
      <c r="C3161" s="8">
        <v>42837.0</v>
      </c>
      <c r="D3161" s="8">
        <v>42840.0</v>
      </c>
      <c r="E3161" s="4" t="s">
        <v>98</v>
      </c>
      <c r="F3161" s="4" t="s">
        <v>1557</v>
      </c>
      <c r="G3161" s="4" t="s">
        <v>1558</v>
      </c>
      <c r="H3161" s="4" t="s">
        <v>46</v>
      </c>
      <c r="I3161" s="4" t="s">
        <v>30</v>
      </c>
      <c r="J3161" s="4" t="s">
        <v>2824</v>
      </c>
      <c r="K3161" s="4" t="s">
        <v>2200</v>
      </c>
      <c r="L3161" s="7">
        <v>2908.0</v>
      </c>
      <c r="M3161" s="4" t="s">
        <v>33</v>
      </c>
      <c r="N3161" s="4" t="s">
        <v>6371</v>
      </c>
      <c r="O3161" s="4" t="s">
        <v>51</v>
      </c>
      <c r="P3161" s="4" t="s">
        <v>124</v>
      </c>
      <c r="Q3161" s="4" t="s">
        <v>6372</v>
      </c>
      <c r="R3161" s="9">
        <v>47.6395555555556</v>
      </c>
      <c r="S3161" s="7">
        <v>4.0</v>
      </c>
      <c r="T3161" s="7">
        <v>0.0</v>
      </c>
      <c r="U3161" s="7">
        <v>21.4378</v>
      </c>
      <c r="V3161" s="10" t="str">
        <f t="shared" si="1"/>
        <v>2017-04</v>
      </c>
    </row>
    <row r="3162">
      <c r="A3162" s="7">
        <v>3161.0</v>
      </c>
      <c r="B3162" s="4" t="s">
        <v>6373</v>
      </c>
      <c r="C3162" s="8">
        <v>42838.0</v>
      </c>
      <c r="D3162" s="8">
        <v>42840.0</v>
      </c>
      <c r="E3162" s="4" t="s">
        <v>43</v>
      </c>
      <c r="F3162" s="4" t="s">
        <v>821</v>
      </c>
      <c r="G3162" s="4" t="s">
        <v>822</v>
      </c>
      <c r="H3162" s="4" t="s">
        <v>29</v>
      </c>
      <c r="I3162" s="4" t="s">
        <v>30</v>
      </c>
      <c r="J3162" s="4" t="s">
        <v>163</v>
      </c>
      <c r="K3162" s="4" t="s">
        <v>164</v>
      </c>
      <c r="L3162" s="7">
        <v>98105.0</v>
      </c>
      <c r="M3162" s="4" t="s">
        <v>49</v>
      </c>
      <c r="N3162" s="4" t="s">
        <v>5000</v>
      </c>
      <c r="O3162" s="4" t="s">
        <v>51</v>
      </c>
      <c r="P3162" s="4" t="s">
        <v>124</v>
      </c>
      <c r="Q3162" s="4" t="s">
        <v>5001</v>
      </c>
      <c r="R3162" s="9">
        <v>5.28</v>
      </c>
      <c r="S3162" s="7">
        <v>1.0</v>
      </c>
      <c r="T3162" s="7">
        <v>0.0</v>
      </c>
      <c r="U3162" s="7">
        <v>2.376</v>
      </c>
      <c r="V3162" s="10" t="str">
        <f t="shared" si="1"/>
        <v>2017-04</v>
      </c>
    </row>
    <row r="3163">
      <c r="A3163" s="7">
        <v>3162.0</v>
      </c>
      <c r="B3163" s="4" t="s">
        <v>6373</v>
      </c>
      <c r="C3163" s="8">
        <v>42838.0</v>
      </c>
      <c r="D3163" s="8">
        <v>42840.0</v>
      </c>
      <c r="E3163" s="4" t="s">
        <v>43</v>
      </c>
      <c r="F3163" s="4" t="s">
        <v>821</v>
      </c>
      <c r="G3163" s="4" t="s">
        <v>822</v>
      </c>
      <c r="H3163" s="4" t="s">
        <v>29</v>
      </c>
      <c r="I3163" s="4" t="s">
        <v>30</v>
      </c>
      <c r="J3163" s="4" t="s">
        <v>163</v>
      </c>
      <c r="K3163" s="4" t="s">
        <v>164</v>
      </c>
      <c r="L3163" s="7">
        <v>98105.0</v>
      </c>
      <c r="M3163" s="4" t="s">
        <v>49</v>
      </c>
      <c r="N3163" s="4" t="s">
        <v>6096</v>
      </c>
      <c r="O3163" s="4" t="s">
        <v>51</v>
      </c>
      <c r="P3163" s="4" t="s">
        <v>76</v>
      </c>
      <c r="Q3163" s="4" t="s">
        <v>6097</v>
      </c>
      <c r="R3163" s="9">
        <v>895.92</v>
      </c>
      <c r="S3163" s="7">
        <v>5.0</v>
      </c>
      <c r="T3163" s="7">
        <v>0.2</v>
      </c>
      <c r="U3163" s="7">
        <v>302.373</v>
      </c>
      <c r="V3163" s="10" t="str">
        <f t="shared" si="1"/>
        <v>2017-04</v>
      </c>
    </row>
    <row r="3164">
      <c r="A3164" s="7">
        <v>3163.0</v>
      </c>
      <c r="B3164" s="4" t="s">
        <v>6374</v>
      </c>
      <c r="C3164" s="8">
        <v>42838.0</v>
      </c>
      <c r="D3164" s="8">
        <v>42842.0</v>
      </c>
      <c r="E3164" s="4" t="s">
        <v>26</v>
      </c>
      <c r="F3164" s="4" t="s">
        <v>6375</v>
      </c>
      <c r="G3164" s="4" t="s">
        <v>6376</v>
      </c>
      <c r="H3164" s="4" t="s">
        <v>29</v>
      </c>
      <c r="I3164" s="4" t="s">
        <v>30</v>
      </c>
      <c r="J3164" s="4" t="s">
        <v>1738</v>
      </c>
      <c r="K3164" s="4" t="s">
        <v>48</v>
      </c>
      <c r="L3164" s="7">
        <v>92345.0</v>
      </c>
      <c r="M3164" s="4" t="s">
        <v>49</v>
      </c>
      <c r="N3164" s="4" t="s">
        <v>4949</v>
      </c>
      <c r="O3164" s="4" t="s">
        <v>35</v>
      </c>
      <c r="P3164" s="4" t="s">
        <v>263</v>
      </c>
      <c r="Q3164" s="4" t="s">
        <v>4950</v>
      </c>
      <c r="R3164" s="9">
        <v>436.704</v>
      </c>
      <c r="S3164" s="7">
        <v>6.0</v>
      </c>
      <c r="T3164" s="7">
        <v>0.2</v>
      </c>
      <c r="U3164" s="7">
        <v>-38.2116</v>
      </c>
      <c r="V3164" s="10" t="str">
        <f t="shared" si="1"/>
        <v>2017-04</v>
      </c>
    </row>
    <row r="3165">
      <c r="A3165" s="7">
        <v>3164.0</v>
      </c>
      <c r="B3165" s="4" t="s">
        <v>6377</v>
      </c>
      <c r="C3165" s="8">
        <v>42838.0</v>
      </c>
      <c r="D3165" s="8">
        <v>42842.0</v>
      </c>
      <c r="E3165" s="4" t="s">
        <v>26</v>
      </c>
      <c r="F3165" s="4" t="s">
        <v>2736</v>
      </c>
      <c r="G3165" s="4" t="s">
        <v>2737</v>
      </c>
      <c r="H3165" s="4" t="s">
        <v>29</v>
      </c>
      <c r="I3165" s="4" t="s">
        <v>30</v>
      </c>
      <c r="J3165" s="4" t="s">
        <v>90</v>
      </c>
      <c r="K3165" s="4" t="s">
        <v>91</v>
      </c>
      <c r="L3165" s="7">
        <v>19134.0</v>
      </c>
      <c r="M3165" s="4" t="s">
        <v>33</v>
      </c>
      <c r="N3165" s="4" t="s">
        <v>2776</v>
      </c>
      <c r="O3165" s="4" t="s">
        <v>51</v>
      </c>
      <c r="P3165" s="4" t="s">
        <v>272</v>
      </c>
      <c r="Q3165" s="4" t="s">
        <v>2777</v>
      </c>
      <c r="R3165" s="9">
        <v>9.44533333333333</v>
      </c>
      <c r="S3165" s="7">
        <v>5.0</v>
      </c>
      <c r="T3165" s="7">
        <v>0.2</v>
      </c>
      <c r="U3165" s="7">
        <v>2.00713333333333</v>
      </c>
      <c r="V3165" s="10" t="str">
        <f t="shared" si="1"/>
        <v>2017-04</v>
      </c>
    </row>
    <row r="3166">
      <c r="A3166" s="7">
        <v>3165.0</v>
      </c>
      <c r="B3166" s="4" t="s">
        <v>6378</v>
      </c>
      <c r="C3166" s="8">
        <v>42839.0</v>
      </c>
      <c r="D3166" s="8">
        <v>42842.0</v>
      </c>
      <c r="E3166" s="4" t="s">
        <v>43</v>
      </c>
      <c r="F3166" s="4" t="s">
        <v>6276</v>
      </c>
      <c r="G3166" s="4" t="s">
        <v>6277</v>
      </c>
      <c r="H3166" s="4" t="s">
        <v>46</v>
      </c>
      <c r="I3166" s="4" t="s">
        <v>30</v>
      </c>
      <c r="J3166" s="4" t="s">
        <v>156</v>
      </c>
      <c r="K3166" s="4" t="s">
        <v>157</v>
      </c>
      <c r="L3166" s="7">
        <v>43615.0</v>
      </c>
      <c r="M3166" s="4" t="s">
        <v>33</v>
      </c>
      <c r="N3166" s="4" t="s">
        <v>3784</v>
      </c>
      <c r="O3166" s="4" t="s">
        <v>51</v>
      </c>
      <c r="P3166" s="4" t="s">
        <v>93</v>
      </c>
      <c r="Q3166" s="4" t="s">
        <v>3785</v>
      </c>
      <c r="R3166" s="9">
        <v>17.4083160493827</v>
      </c>
      <c r="S3166" s="7">
        <v>3.0</v>
      </c>
      <c r="T3166" s="7">
        <v>0.2</v>
      </c>
      <c r="U3166" s="7">
        <v>3.04645530864198</v>
      </c>
      <c r="V3166" s="10" t="str">
        <f t="shared" si="1"/>
        <v>2017-04</v>
      </c>
    </row>
    <row r="3167">
      <c r="A3167" s="7">
        <v>3166.0</v>
      </c>
      <c r="B3167" s="4" t="s">
        <v>6378</v>
      </c>
      <c r="C3167" s="8">
        <v>42839.0</v>
      </c>
      <c r="D3167" s="8">
        <v>42842.0</v>
      </c>
      <c r="E3167" s="4" t="s">
        <v>43</v>
      </c>
      <c r="F3167" s="4" t="s">
        <v>6276</v>
      </c>
      <c r="G3167" s="4" t="s">
        <v>6277</v>
      </c>
      <c r="H3167" s="4" t="s">
        <v>46</v>
      </c>
      <c r="I3167" s="4" t="s">
        <v>30</v>
      </c>
      <c r="J3167" s="4" t="s">
        <v>156</v>
      </c>
      <c r="K3167" s="4" t="s">
        <v>157</v>
      </c>
      <c r="L3167" s="7">
        <v>43615.0</v>
      </c>
      <c r="M3167" s="4" t="s">
        <v>33</v>
      </c>
      <c r="N3167" s="4" t="s">
        <v>6379</v>
      </c>
      <c r="O3167" s="4" t="s">
        <v>51</v>
      </c>
      <c r="P3167" s="4" t="s">
        <v>93</v>
      </c>
      <c r="Q3167" s="4" t="s">
        <v>6380</v>
      </c>
      <c r="R3167" s="9">
        <v>107.198577777778</v>
      </c>
      <c r="S3167" s="7">
        <v>3.0</v>
      </c>
      <c r="T3167" s="7">
        <v>0.2</v>
      </c>
      <c r="U3167" s="7">
        <v>25.4596622222222</v>
      </c>
      <c r="V3167" s="10" t="str">
        <f t="shared" si="1"/>
        <v>2017-04</v>
      </c>
    </row>
    <row r="3168">
      <c r="A3168" s="7">
        <v>3167.0</v>
      </c>
      <c r="B3168" s="4" t="s">
        <v>6378</v>
      </c>
      <c r="C3168" s="8">
        <v>42839.0</v>
      </c>
      <c r="D3168" s="8">
        <v>42842.0</v>
      </c>
      <c r="E3168" s="4" t="s">
        <v>43</v>
      </c>
      <c r="F3168" s="4" t="s">
        <v>6276</v>
      </c>
      <c r="G3168" s="4" t="s">
        <v>6277</v>
      </c>
      <c r="H3168" s="4" t="s">
        <v>46</v>
      </c>
      <c r="I3168" s="4" t="s">
        <v>30</v>
      </c>
      <c r="J3168" s="4" t="s">
        <v>156</v>
      </c>
      <c r="K3168" s="4" t="s">
        <v>157</v>
      </c>
      <c r="L3168" s="7">
        <v>43615.0</v>
      </c>
      <c r="M3168" s="4" t="s">
        <v>33</v>
      </c>
      <c r="N3168" s="4" t="s">
        <v>2116</v>
      </c>
      <c r="O3168" s="4" t="s">
        <v>51</v>
      </c>
      <c r="P3168" s="4" t="s">
        <v>124</v>
      </c>
      <c r="Q3168" s="4" t="s">
        <v>2117</v>
      </c>
      <c r="R3168" s="9">
        <v>16.5493530864198</v>
      </c>
      <c r="S3168" s="7">
        <v>3.0</v>
      </c>
      <c r="T3168" s="7">
        <v>0.2</v>
      </c>
      <c r="U3168" s="7">
        <v>5.99914049382716</v>
      </c>
      <c r="V3168" s="10" t="str">
        <f t="shared" si="1"/>
        <v>2017-04</v>
      </c>
    </row>
    <row r="3169">
      <c r="A3169" s="7">
        <v>3168.0</v>
      </c>
      <c r="B3169" s="4" t="s">
        <v>6381</v>
      </c>
      <c r="C3169" s="8">
        <v>42839.0</v>
      </c>
      <c r="D3169" s="8">
        <v>42840.0</v>
      </c>
      <c r="E3169" s="4" t="s">
        <v>43</v>
      </c>
      <c r="F3169" s="4" t="s">
        <v>1774</v>
      </c>
      <c r="G3169" s="4" t="s">
        <v>1775</v>
      </c>
      <c r="H3169" s="4" t="s">
        <v>112</v>
      </c>
      <c r="I3169" s="4" t="s">
        <v>30</v>
      </c>
      <c r="J3169" s="4" t="s">
        <v>178</v>
      </c>
      <c r="K3169" s="4" t="s">
        <v>1155</v>
      </c>
      <c r="L3169" s="7">
        <v>65807.0</v>
      </c>
      <c r="M3169" s="4" t="s">
        <v>59</v>
      </c>
      <c r="N3169" s="4" t="s">
        <v>5093</v>
      </c>
      <c r="O3169" s="4" t="s">
        <v>51</v>
      </c>
      <c r="P3169" s="4" t="s">
        <v>76</v>
      </c>
      <c r="Q3169" s="4" t="s">
        <v>5094</v>
      </c>
      <c r="R3169" s="9">
        <v>10.4507160493827</v>
      </c>
      <c r="S3169" s="7">
        <v>2.0</v>
      </c>
      <c r="T3169" s="7">
        <v>0.0</v>
      </c>
      <c r="U3169" s="7">
        <v>5.0163437037037</v>
      </c>
      <c r="V3169" s="10" t="str">
        <f t="shared" si="1"/>
        <v>2017-04</v>
      </c>
    </row>
    <row r="3170">
      <c r="A3170" s="7">
        <v>3169.0</v>
      </c>
      <c r="B3170" s="4" t="s">
        <v>6382</v>
      </c>
      <c r="C3170" s="8">
        <v>42839.0</v>
      </c>
      <c r="D3170" s="8">
        <v>42844.0</v>
      </c>
      <c r="E3170" s="4" t="s">
        <v>26</v>
      </c>
      <c r="F3170" s="4" t="s">
        <v>1082</v>
      </c>
      <c r="G3170" s="4" t="s">
        <v>1083</v>
      </c>
      <c r="H3170" s="4" t="s">
        <v>46</v>
      </c>
      <c r="I3170" s="4" t="s">
        <v>30</v>
      </c>
      <c r="J3170" s="4" t="s">
        <v>222</v>
      </c>
      <c r="K3170" s="4" t="s">
        <v>223</v>
      </c>
      <c r="L3170" s="7">
        <v>10024.0</v>
      </c>
      <c r="M3170" s="4" t="s">
        <v>33</v>
      </c>
      <c r="N3170" s="4" t="s">
        <v>2483</v>
      </c>
      <c r="O3170" s="4" t="s">
        <v>51</v>
      </c>
      <c r="P3170" s="4" t="s">
        <v>76</v>
      </c>
      <c r="Q3170" s="4" t="s">
        <v>1321</v>
      </c>
      <c r="R3170" s="9">
        <v>12.855812345679</v>
      </c>
      <c r="S3170" s="7">
        <v>3.0</v>
      </c>
      <c r="T3170" s="7">
        <v>0.2</v>
      </c>
      <c r="U3170" s="7">
        <v>4.17813901234568</v>
      </c>
      <c r="V3170" s="10" t="str">
        <f t="shared" si="1"/>
        <v>2017-04</v>
      </c>
    </row>
    <row r="3171">
      <c r="A3171" s="7">
        <v>3170.0</v>
      </c>
      <c r="B3171" s="4" t="s">
        <v>6382</v>
      </c>
      <c r="C3171" s="8">
        <v>42839.0</v>
      </c>
      <c r="D3171" s="8">
        <v>42844.0</v>
      </c>
      <c r="E3171" s="4" t="s">
        <v>26</v>
      </c>
      <c r="F3171" s="4" t="s">
        <v>1082</v>
      </c>
      <c r="G3171" s="4" t="s">
        <v>1083</v>
      </c>
      <c r="H3171" s="4" t="s">
        <v>46</v>
      </c>
      <c r="I3171" s="4" t="s">
        <v>30</v>
      </c>
      <c r="J3171" s="4" t="s">
        <v>222</v>
      </c>
      <c r="K3171" s="4" t="s">
        <v>223</v>
      </c>
      <c r="L3171" s="7">
        <v>10024.0</v>
      </c>
      <c r="M3171" s="4" t="s">
        <v>33</v>
      </c>
      <c r="N3171" s="4" t="s">
        <v>1611</v>
      </c>
      <c r="O3171" s="4" t="s">
        <v>35</v>
      </c>
      <c r="P3171" s="4" t="s">
        <v>36</v>
      </c>
      <c r="Q3171" s="4" t="s">
        <v>1612</v>
      </c>
      <c r="R3171" s="9">
        <v>289.126933333333</v>
      </c>
      <c r="S3171" s="7">
        <v>3.0</v>
      </c>
      <c r="T3171" s="7">
        <v>0.2</v>
      </c>
      <c r="U3171" s="7">
        <v>10.84226</v>
      </c>
      <c r="V3171" s="10" t="str">
        <f t="shared" si="1"/>
        <v>2017-04</v>
      </c>
    </row>
    <row r="3172">
      <c r="A3172" s="7">
        <v>3171.0</v>
      </c>
      <c r="B3172" s="4" t="s">
        <v>6383</v>
      </c>
      <c r="C3172" s="8">
        <v>42839.0</v>
      </c>
      <c r="D3172" s="8">
        <v>42843.0</v>
      </c>
      <c r="E3172" s="4" t="s">
        <v>26</v>
      </c>
      <c r="F3172" s="4" t="s">
        <v>3410</v>
      </c>
      <c r="G3172" s="4" t="s">
        <v>3411</v>
      </c>
      <c r="H3172" s="4" t="s">
        <v>29</v>
      </c>
      <c r="I3172" s="4" t="s">
        <v>30</v>
      </c>
      <c r="J3172" s="4" t="s">
        <v>277</v>
      </c>
      <c r="K3172" s="4" t="s">
        <v>82</v>
      </c>
      <c r="L3172" s="7">
        <v>28314.0</v>
      </c>
      <c r="M3172" s="4" t="s">
        <v>83</v>
      </c>
      <c r="N3172" s="4" t="s">
        <v>6384</v>
      </c>
      <c r="O3172" s="4" t="s">
        <v>35</v>
      </c>
      <c r="P3172" s="4" t="s">
        <v>36</v>
      </c>
      <c r="Q3172" s="4" t="s">
        <v>6385</v>
      </c>
      <c r="R3172" s="9">
        <v>136.054217547375</v>
      </c>
      <c r="S3172" s="7">
        <v>8.0</v>
      </c>
      <c r="T3172" s="7">
        <v>0.2</v>
      </c>
      <c r="U3172" s="7">
        <v>-22.1088103514485</v>
      </c>
      <c r="V3172" s="10" t="str">
        <f t="shared" si="1"/>
        <v>2017-04</v>
      </c>
    </row>
    <row r="3173">
      <c r="A3173" s="7">
        <v>3172.0</v>
      </c>
      <c r="B3173" s="4" t="s">
        <v>6386</v>
      </c>
      <c r="C3173" s="8">
        <v>42839.0</v>
      </c>
      <c r="D3173" s="8">
        <v>42844.0</v>
      </c>
      <c r="E3173" s="4" t="s">
        <v>26</v>
      </c>
      <c r="F3173" s="4" t="s">
        <v>2049</v>
      </c>
      <c r="G3173" s="4" t="s">
        <v>2050</v>
      </c>
      <c r="H3173" s="4" t="s">
        <v>29</v>
      </c>
      <c r="I3173" s="4" t="s">
        <v>30</v>
      </c>
      <c r="J3173" s="4" t="s">
        <v>270</v>
      </c>
      <c r="K3173" s="4" t="s">
        <v>203</v>
      </c>
      <c r="L3173" s="7">
        <v>7960.0</v>
      </c>
      <c r="M3173" s="4" t="s">
        <v>33</v>
      </c>
      <c r="N3173" s="4" t="s">
        <v>5982</v>
      </c>
      <c r="O3173" s="4" t="s">
        <v>35</v>
      </c>
      <c r="P3173" s="4" t="s">
        <v>121</v>
      </c>
      <c r="Q3173" s="4" t="s">
        <v>5983</v>
      </c>
      <c r="R3173" s="9">
        <v>88.8191563786008</v>
      </c>
      <c r="S3173" s="7">
        <v>5.0</v>
      </c>
      <c r="T3173" s="7">
        <v>0.0</v>
      </c>
      <c r="U3173" s="7">
        <v>23.9811722222222</v>
      </c>
      <c r="V3173" s="10" t="str">
        <f t="shared" si="1"/>
        <v>2017-04</v>
      </c>
    </row>
    <row r="3174">
      <c r="A3174" s="7">
        <v>3173.0</v>
      </c>
      <c r="B3174" s="4" t="s">
        <v>6387</v>
      </c>
      <c r="C3174" s="8">
        <v>42840.0</v>
      </c>
      <c r="D3174" s="8">
        <v>42845.0</v>
      </c>
      <c r="E3174" s="4" t="s">
        <v>26</v>
      </c>
      <c r="F3174" s="4" t="s">
        <v>3123</v>
      </c>
      <c r="G3174" s="4" t="s">
        <v>3124</v>
      </c>
      <c r="H3174" s="4" t="s">
        <v>46</v>
      </c>
      <c r="I3174" s="4" t="s">
        <v>30</v>
      </c>
      <c r="J3174" s="4" t="s">
        <v>194</v>
      </c>
      <c r="K3174" s="4" t="s">
        <v>82</v>
      </c>
      <c r="L3174" s="7">
        <v>28027.0</v>
      </c>
      <c r="M3174" s="4" t="s">
        <v>83</v>
      </c>
      <c r="N3174" s="4" t="s">
        <v>6388</v>
      </c>
      <c r="O3174" s="4" t="s">
        <v>51</v>
      </c>
      <c r="P3174" s="4" t="s">
        <v>124</v>
      </c>
      <c r="Q3174" s="4" t="s">
        <v>6389</v>
      </c>
      <c r="R3174" s="9">
        <v>10.6040545991981</v>
      </c>
      <c r="S3174" s="7">
        <v>3.0</v>
      </c>
      <c r="T3174" s="7">
        <v>0.2</v>
      </c>
      <c r="U3174" s="7">
        <v>3.71141910971934</v>
      </c>
      <c r="V3174" s="10" t="str">
        <f t="shared" si="1"/>
        <v>2017-04</v>
      </c>
    </row>
    <row r="3175">
      <c r="A3175" s="7">
        <v>3174.0</v>
      </c>
      <c r="B3175" s="4" t="s">
        <v>6390</v>
      </c>
      <c r="C3175" s="8">
        <v>42840.0</v>
      </c>
      <c r="D3175" s="8">
        <v>42842.0</v>
      </c>
      <c r="E3175" s="4" t="s">
        <v>43</v>
      </c>
      <c r="F3175" s="4" t="s">
        <v>5539</v>
      </c>
      <c r="G3175" s="4" t="s">
        <v>5540</v>
      </c>
      <c r="H3175" s="4" t="s">
        <v>46</v>
      </c>
      <c r="I3175" s="4" t="s">
        <v>30</v>
      </c>
      <c r="J3175" s="4" t="s">
        <v>428</v>
      </c>
      <c r="K3175" s="4" t="s">
        <v>429</v>
      </c>
      <c r="L3175" s="7">
        <v>22204.0</v>
      </c>
      <c r="M3175" s="4" t="s">
        <v>83</v>
      </c>
      <c r="N3175" s="4" t="s">
        <v>3830</v>
      </c>
      <c r="O3175" s="4" t="s">
        <v>51</v>
      </c>
      <c r="P3175" s="4" t="s">
        <v>93</v>
      </c>
      <c r="Q3175" s="4" t="s">
        <v>3831</v>
      </c>
      <c r="R3175" s="9">
        <v>3.38250937424077</v>
      </c>
      <c r="S3175" s="7">
        <v>1.0</v>
      </c>
      <c r="T3175" s="7">
        <v>0.0</v>
      </c>
      <c r="U3175" s="7">
        <v>1.38682884343872</v>
      </c>
      <c r="V3175" s="10" t="str">
        <f t="shared" si="1"/>
        <v>2017-04</v>
      </c>
    </row>
    <row r="3176">
      <c r="A3176" s="7">
        <v>3175.0</v>
      </c>
      <c r="B3176" s="4" t="s">
        <v>6391</v>
      </c>
      <c r="C3176" s="8">
        <v>42840.0</v>
      </c>
      <c r="D3176" s="8">
        <v>42843.0</v>
      </c>
      <c r="E3176" s="4" t="s">
        <v>43</v>
      </c>
      <c r="F3176" s="4" t="s">
        <v>2846</v>
      </c>
      <c r="G3176" s="4" t="s">
        <v>2847</v>
      </c>
      <c r="H3176" s="4" t="s">
        <v>29</v>
      </c>
      <c r="I3176" s="4" t="s">
        <v>30</v>
      </c>
      <c r="J3176" s="4" t="s">
        <v>613</v>
      </c>
      <c r="K3176" s="4" t="s">
        <v>1181</v>
      </c>
      <c r="L3176" s="7">
        <v>89015.0</v>
      </c>
      <c r="M3176" s="4" t="s">
        <v>49</v>
      </c>
      <c r="N3176" s="4" t="s">
        <v>6392</v>
      </c>
      <c r="O3176" s="4" t="s">
        <v>35</v>
      </c>
      <c r="P3176" s="4" t="s">
        <v>121</v>
      </c>
      <c r="Q3176" s="4" t="s">
        <v>6393</v>
      </c>
      <c r="R3176" s="9">
        <v>196.45</v>
      </c>
      <c r="S3176" s="7">
        <v>5.0</v>
      </c>
      <c r="T3176" s="7">
        <v>0.0</v>
      </c>
      <c r="U3176" s="7">
        <v>70.722</v>
      </c>
      <c r="V3176" s="10" t="str">
        <f t="shared" si="1"/>
        <v>2017-04</v>
      </c>
    </row>
    <row r="3177">
      <c r="A3177" s="7">
        <v>3176.0</v>
      </c>
      <c r="B3177" s="4" t="s">
        <v>6394</v>
      </c>
      <c r="C3177" s="8">
        <v>42840.0</v>
      </c>
      <c r="D3177" s="8">
        <v>42842.0</v>
      </c>
      <c r="E3177" s="4" t="s">
        <v>98</v>
      </c>
      <c r="F3177" s="4" t="s">
        <v>453</v>
      </c>
      <c r="G3177" s="4" t="s">
        <v>454</v>
      </c>
      <c r="H3177" s="4" t="s">
        <v>29</v>
      </c>
      <c r="I3177" s="4" t="s">
        <v>30</v>
      </c>
      <c r="J3177" s="4" t="s">
        <v>47</v>
      </c>
      <c r="K3177" s="4" t="s">
        <v>48</v>
      </c>
      <c r="L3177" s="7">
        <v>90049.0</v>
      </c>
      <c r="M3177" s="4" t="s">
        <v>49</v>
      </c>
      <c r="N3177" s="4" t="s">
        <v>435</v>
      </c>
      <c r="O3177" s="4" t="s">
        <v>51</v>
      </c>
      <c r="P3177" s="4" t="s">
        <v>124</v>
      </c>
      <c r="Q3177" s="4" t="s">
        <v>436</v>
      </c>
      <c r="R3177" s="9">
        <v>79.14</v>
      </c>
      <c r="S3177" s="7">
        <v>3.0</v>
      </c>
      <c r="T3177" s="7">
        <v>0.0</v>
      </c>
      <c r="U3177" s="7">
        <v>36.4044</v>
      </c>
      <c r="V3177" s="10" t="str">
        <f t="shared" si="1"/>
        <v>2017-04</v>
      </c>
    </row>
    <row r="3178">
      <c r="A3178" s="7">
        <v>3177.0</v>
      </c>
      <c r="B3178" s="4" t="s">
        <v>6395</v>
      </c>
      <c r="C3178" s="8">
        <v>42840.0</v>
      </c>
      <c r="D3178" s="8">
        <v>42846.0</v>
      </c>
      <c r="E3178" s="4" t="s">
        <v>26</v>
      </c>
      <c r="F3178" s="4" t="s">
        <v>4177</v>
      </c>
      <c r="G3178" s="4" t="s">
        <v>4178</v>
      </c>
      <c r="H3178" s="4" t="s">
        <v>112</v>
      </c>
      <c r="I3178" s="4" t="s">
        <v>30</v>
      </c>
      <c r="J3178" s="4" t="s">
        <v>455</v>
      </c>
      <c r="K3178" s="4" t="s">
        <v>58</v>
      </c>
      <c r="L3178" s="7">
        <v>77041.0</v>
      </c>
      <c r="M3178" s="4" t="s">
        <v>59</v>
      </c>
      <c r="N3178" s="4" t="s">
        <v>6396</v>
      </c>
      <c r="O3178" s="4" t="s">
        <v>51</v>
      </c>
      <c r="P3178" s="4" t="s">
        <v>124</v>
      </c>
      <c r="Q3178" s="4" t="s">
        <v>6397</v>
      </c>
      <c r="R3178" s="9">
        <v>24.7466666666667</v>
      </c>
      <c r="S3178" s="7">
        <v>4.0</v>
      </c>
      <c r="T3178" s="7">
        <v>0.2</v>
      </c>
      <c r="U3178" s="7">
        <v>8.66133333333333</v>
      </c>
      <c r="V3178" s="10" t="str">
        <f t="shared" si="1"/>
        <v>2017-04</v>
      </c>
    </row>
    <row r="3179">
      <c r="A3179" s="7">
        <v>3178.0</v>
      </c>
      <c r="B3179" s="4" t="s">
        <v>6398</v>
      </c>
      <c r="C3179" s="8">
        <v>42840.0</v>
      </c>
      <c r="D3179" s="8">
        <v>42842.0</v>
      </c>
      <c r="E3179" s="4" t="s">
        <v>43</v>
      </c>
      <c r="F3179" s="4" t="s">
        <v>4670</v>
      </c>
      <c r="G3179" s="4" t="s">
        <v>4671</v>
      </c>
      <c r="H3179" s="4" t="s">
        <v>29</v>
      </c>
      <c r="I3179" s="4" t="s">
        <v>30</v>
      </c>
      <c r="J3179" s="4" t="s">
        <v>805</v>
      </c>
      <c r="K3179" s="4" t="s">
        <v>102</v>
      </c>
      <c r="L3179" s="7">
        <v>33180.0</v>
      </c>
      <c r="M3179" s="4" t="s">
        <v>83</v>
      </c>
      <c r="N3179" s="4" t="s">
        <v>3989</v>
      </c>
      <c r="O3179" s="4" t="s">
        <v>51</v>
      </c>
      <c r="P3179" s="4" t="s">
        <v>76</v>
      </c>
      <c r="Q3179" s="4" t="s">
        <v>3990</v>
      </c>
      <c r="R3179" s="9">
        <v>10.7282892894361</v>
      </c>
      <c r="S3179" s="7">
        <v>3.0</v>
      </c>
      <c r="T3179" s="7">
        <v>0.7</v>
      </c>
      <c r="U3179" s="7">
        <v>-8.22502178856765</v>
      </c>
      <c r="V3179" s="10" t="str">
        <f t="shared" si="1"/>
        <v>2017-04</v>
      </c>
    </row>
    <row r="3180">
      <c r="A3180" s="7">
        <v>3179.0</v>
      </c>
      <c r="B3180" s="4" t="s">
        <v>6399</v>
      </c>
      <c r="C3180" s="8">
        <v>42841.0</v>
      </c>
      <c r="D3180" s="8">
        <v>42846.0</v>
      </c>
      <c r="E3180" s="4" t="s">
        <v>26</v>
      </c>
      <c r="F3180" s="4" t="s">
        <v>1059</v>
      </c>
      <c r="G3180" s="4" t="s">
        <v>1060</v>
      </c>
      <c r="H3180" s="4" t="s">
        <v>112</v>
      </c>
      <c r="I3180" s="4" t="s">
        <v>30</v>
      </c>
      <c r="J3180" s="4" t="s">
        <v>384</v>
      </c>
      <c r="K3180" s="4" t="s">
        <v>385</v>
      </c>
      <c r="L3180" s="7">
        <v>60610.0</v>
      </c>
      <c r="M3180" s="4" t="s">
        <v>59</v>
      </c>
      <c r="N3180" s="4" t="s">
        <v>3294</v>
      </c>
      <c r="O3180" s="4" t="s">
        <v>51</v>
      </c>
      <c r="P3180" s="4" t="s">
        <v>93</v>
      </c>
      <c r="Q3180" s="4" t="s">
        <v>3295</v>
      </c>
      <c r="R3180" s="9">
        <v>19.722024691358</v>
      </c>
      <c r="S3180" s="7">
        <v>5.0</v>
      </c>
      <c r="T3180" s="7">
        <v>0.2</v>
      </c>
      <c r="U3180" s="7">
        <v>2.46525308641975</v>
      </c>
      <c r="V3180" s="10" t="str">
        <f t="shared" si="1"/>
        <v>2017-04</v>
      </c>
    </row>
    <row r="3181">
      <c r="A3181" s="7">
        <v>3180.0</v>
      </c>
      <c r="B3181" s="4" t="s">
        <v>6400</v>
      </c>
      <c r="C3181" s="8">
        <v>42841.0</v>
      </c>
      <c r="D3181" s="8">
        <v>42845.0</v>
      </c>
      <c r="E3181" s="4" t="s">
        <v>26</v>
      </c>
      <c r="F3181" s="4" t="s">
        <v>1627</v>
      </c>
      <c r="G3181" s="4" t="s">
        <v>1628</v>
      </c>
      <c r="H3181" s="4" t="s">
        <v>46</v>
      </c>
      <c r="I3181" s="4" t="s">
        <v>30</v>
      </c>
      <c r="J3181" s="4" t="s">
        <v>188</v>
      </c>
      <c r="K3181" s="4" t="s">
        <v>157</v>
      </c>
      <c r="L3181" s="7">
        <v>43229.0</v>
      </c>
      <c r="M3181" s="4" t="s">
        <v>33</v>
      </c>
      <c r="N3181" s="4" t="s">
        <v>2762</v>
      </c>
      <c r="O3181" s="4" t="s">
        <v>51</v>
      </c>
      <c r="P3181" s="4" t="s">
        <v>76</v>
      </c>
      <c r="Q3181" s="4" t="s">
        <v>2763</v>
      </c>
      <c r="R3181" s="9">
        <v>16.3673703703704</v>
      </c>
      <c r="S3181" s="7">
        <v>5.0</v>
      </c>
      <c r="T3181" s="7">
        <v>0.7</v>
      </c>
      <c r="U3181" s="7">
        <v>-12.0027382716049</v>
      </c>
      <c r="V3181" s="10" t="str">
        <f t="shared" si="1"/>
        <v>2017-04</v>
      </c>
    </row>
    <row r="3182">
      <c r="A3182" s="7">
        <v>3181.0</v>
      </c>
      <c r="B3182" s="4" t="s">
        <v>6401</v>
      </c>
      <c r="C3182" s="8">
        <v>42841.0</v>
      </c>
      <c r="D3182" s="8">
        <v>42845.0</v>
      </c>
      <c r="E3182" s="4" t="s">
        <v>26</v>
      </c>
      <c r="F3182" s="4" t="s">
        <v>4484</v>
      </c>
      <c r="G3182" s="4" t="s">
        <v>4485</v>
      </c>
      <c r="H3182" s="4" t="s">
        <v>46</v>
      </c>
      <c r="I3182" s="4" t="s">
        <v>30</v>
      </c>
      <c r="J3182" s="4" t="s">
        <v>2978</v>
      </c>
      <c r="K3182" s="4" t="s">
        <v>48</v>
      </c>
      <c r="L3182" s="7">
        <v>95123.0</v>
      </c>
      <c r="M3182" s="4" t="s">
        <v>49</v>
      </c>
      <c r="N3182" s="4" t="s">
        <v>503</v>
      </c>
      <c r="O3182" s="4" t="s">
        <v>51</v>
      </c>
      <c r="P3182" s="4" t="s">
        <v>52</v>
      </c>
      <c r="Q3182" s="4" t="s">
        <v>504</v>
      </c>
      <c r="R3182" s="9">
        <v>205.92</v>
      </c>
      <c r="S3182" s="7">
        <v>4.0</v>
      </c>
      <c r="T3182" s="7">
        <v>0.0</v>
      </c>
      <c r="U3182" s="7">
        <v>2.0592</v>
      </c>
      <c r="V3182" s="10" t="str">
        <f t="shared" si="1"/>
        <v>2017-04</v>
      </c>
    </row>
    <row r="3183">
      <c r="A3183" s="7">
        <v>3182.0</v>
      </c>
      <c r="B3183" s="4" t="s">
        <v>6401</v>
      </c>
      <c r="C3183" s="8">
        <v>42841.0</v>
      </c>
      <c r="D3183" s="8">
        <v>42845.0</v>
      </c>
      <c r="E3183" s="4" t="s">
        <v>26</v>
      </c>
      <c r="F3183" s="4" t="s">
        <v>4484</v>
      </c>
      <c r="G3183" s="4" t="s">
        <v>4485</v>
      </c>
      <c r="H3183" s="4" t="s">
        <v>46</v>
      </c>
      <c r="I3183" s="4" t="s">
        <v>30</v>
      </c>
      <c r="J3183" s="4" t="s">
        <v>2978</v>
      </c>
      <c r="K3183" s="4" t="s">
        <v>48</v>
      </c>
      <c r="L3183" s="7">
        <v>95123.0</v>
      </c>
      <c r="M3183" s="4" t="s">
        <v>49</v>
      </c>
      <c r="N3183" s="4" t="s">
        <v>3470</v>
      </c>
      <c r="O3183" s="4" t="s">
        <v>35</v>
      </c>
      <c r="P3183" s="4" t="s">
        <v>36</v>
      </c>
      <c r="Q3183" s="4" t="s">
        <v>3471</v>
      </c>
      <c r="R3183" s="9">
        <v>102.833</v>
      </c>
      <c r="S3183" s="7">
        <v>1.0</v>
      </c>
      <c r="T3183" s="7">
        <v>0.15</v>
      </c>
      <c r="U3183" s="7">
        <v>-6.049</v>
      </c>
      <c r="V3183" s="10" t="str">
        <f t="shared" si="1"/>
        <v>2017-04</v>
      </c>
    </row>
    <row r="3184">
      <c r="A3184" s="7">
        <v>3183.0</v>
      </c>
      <c r="B3184" s="4" t="s">
        <v>6402</v>
      </c>
      <c r="C3184" s="8">
        <v>42841.0</v>
      </c>
      <c r="D3184" s="8">
        <v>42843.0</v>
      </c>
      <c r="E3184" s="4" t="s">
        <v>43</v>
      </c>
      <c r="F3184" s="4" t="s">
        <v>1454</v>
      </c>
      <c r="G3184" s="4" t="s">
        <v>1455</v>
      </c>
      <c r="H3184" s="4" t="s">
        <v>29</v>
      </c>
      <c r="I3184" s="4" t="s">
        <v>30</v>
      </c>
      <c r="J3184" s="4" t="s">
        <v>5864</v>
      </c>
      <c r="K3184" s="4" t="s">
        <v>2241</v>
      </c>
      <c r="L3184" s="7">
        <v>35244.0</v>
      </c>
      <c r="M3184" s="4" t="s">
        <v>83</v>
      </c>
      <c r="N3184" s="4" t="s">
        <v>2782</v>
      </c>
      <c r="O3184" s="4" t="s">
        <v>51</v>
      </c>
      <c r="P3184" s="4" t="s">
        <v>635</v>
      </c>
      <c r="Q3184" s="4" t="s">
        <v>2783</v>
      </c>
      <c r="R3184" s="9">
        <v>326.757726113906</v>
      </c>
      <c r="S3184" s="7">
        <v>4.0</v>
      </c>
      <c r="T3184" s="7">
        <v>0.0</v>
      </c>
      <c r="U3184" s="7">
        <v>6.53515452227812</v>
      </c>
      <c r="V3184" s="10" t="str">
        <f t="shared" si="1"/>
        <v>2017-04</v>
      </c>
    </row>
    <row r="3185">
      <c r="A3185" s="7">
        <v>3184.0</v>
      </c>
      <c r="B3185" s="4" t="s">
        <v>6402</v>
      </c>
      <c r="C3185" s="8">
        <v>42841.0</v>
      </c>
      <c r="D3185" s="8">
        <v>42843.0</v>
      </c>
      <c r="E3185" s="4" t="s">
        <v>43</v>
      </c>
      <c r="F3185" s="4" t="s">
        <v>1454</v>
      </c>
      <c r="G3185" s="4" t="s">
        <v>1455</v>
      </c>
      <c r="H3185" s="4" t="s">
        <v>29</v>
      </c>
      <c r="I3185" s="4" t="s">
        <v>30</v>
      </c>
      <c r="J3185" s="4" t="s">
        <v>5864</v>
      </c>
      <c r="K3185" s="4" t="s">
        <v>2241</v>
      </c>
      <c r="L3185" s="7">
        <v>35244.0</v>
      </c>
      <c r="M3185" s="4" t="s">
        <v>83</v>
      </c>
      <c r="N3185" s="4" t="s">
        <v>649</v>
      </c>
      <c r="O3185" s="4" t="s">
        <v>39</v>
      </c>
      <c r="P3185" s="4" t="s">
        <v>61</v>
      </c>
      <c r="Q3185" s="4" t="s">
        <v>650</v>
      </c>
      <c r="R3185" s="9">
        <v>17.7223405558669</v>
      </c>
      <c r="S3185" s="7">
        <v>2.0</v>
      </c>
      <c r="T3185" s="7">
        <v>0.0</v>
      </c>
      <c r="U3185" s="7">
        <v>1.06334043335202</v>
      </c>
      <c r="V3185" s="10" t="str">
        <f t="shared" si="1"/>
        <v>2017-04</v>
      </c>
    </row>
    <row r="3186">
      <c r="A3186" s="7">
        <v>3185.0</v>
      </c>
      <c r="B3186" s="4" t="s">
        <v>6403</v>
      </c>
      <c r="C3186" s="8">
        <v>42841.0</v>
      </c>
      <c r="D3186" s="8">
        <v>42847.0</v>
      </c>
      <c r="E3186" s="4" t="s">
        <v>26</v>
      </c>
      <c r="F3186" s="4" t="s">
        <v>1890</v>
      </c>
      <c r="G3186" s="4" t="s">
        <v>1891</v>
      </c>
      <c r="H3186" s="4" t="s">
        <v>46</v>
      </c>
      <c r="I3186" s="4" t="s">
        <v>30</v>
      </c>
      <c r="J3186" s="4" t="s">
        <v>455</v>
      </c>
      <c r="K3186" s="4" t="s">
        <v>58</v>
      </c>
      <c r="L3186" s="7">
        <v>77095.0</v>
      </c>
      <c r="M3186" s="4" t="s">
        <v>59</v>
      </c>
      <c r="N3186" s="4" t="s">
        <v>870</v>
      </c>
      <c r="O3186" s="4" t="s">
        <v>51</v>
      </c>
      <c r="P3186" s="4" t="s">
        <v>76</v>
      </c>
      <c r="Q3186" s="4" t="s">
        <v>871</v>
      </c>
      <c r="R3186" s="9">
        <v>31.0944222222222</v>
      </c>
      <c r="S3186" s="7">
        <v>3.0</v>
      </c>
      <c r="T3186" s="7">
        <v>0.8</v>
      </c>
      <c r="U3186" s="7">
        <v>-52.8605177777778</v>
      </c>
      <c r="V3186" s="10" t="str">
        <f t="shared" si="1"/>
        <v>2017-04</v>
      </c>
    </row>
    <row r="3187">
      <c r="A3187" s="7">
        <v>3186.0</v>
      </c>
      <c r="B3187" s="4" t="s">
        <v>6403</v>
      </c>
      <c r="C3187" s="8">
        <v>42841.0</v>
      </c>
      <c r="D3187" s="8">
        <v>42847.0</v>
      </c>
      <c r="E3187" s="4" t="s">
        <v>26</v>
      </c>
      <c r="F3187" s="4" t="s">
        <v>1890</v>
      </c>
      <c r="G3187" s="4" t="s">
        <v>1891</v>
      </c>
      <c r="H3187" s="4" t="s">
        <v>46</v>
      </c>
      <c r="I3187" s="4" t="s">
        <v>30</v>
      </c>
      <c r="J3187" s="4" t="s">
        <v>455</v>
      </c>
      <c r="K3187" s="4" t="s">
        <v>58</v>
      </c>
      <c r="L3187" s="7">
        <v>77095.0</v>
      </c>
      <c r="M3187" s="4" t="s">
        <v>59</v>
      </c>
      <c r="N3187" s="4" t="s">
        <v>5344</v>
      </c>
      <c r="O3187" s="4" t="s">
        <v>51</v>
      </c>
      <c r="P3187" s="4" t="s">
        <v>76</v>
      </c>
      <c r="Q3187" s="4" t="s">
        <v>5345</v>
      </c>
      <c r="R3187" s="9">
        <v>3.45732345679012</v>
      </c>
      <c r="S3187" s="7">
        <v>1.0</v>
      </c>
      <c r="T3187" s="7">
        <v>0.8</v>
      </c>
      <c r="U3187" s="7">
        <v>-5.7045837037037</v>
      </c>
      <c r="V3187" s="10" t="str">
        <f t="shared" si="1"/>
        <v>2017-04</v>
      </c>
    </row>
    <row r="3188">
      <c r="A3188" s="7">
        <v>3187.0</v>
      </c>
      <c r="B3188" s="4" t="s">
        <v>6403</v>
      </c>
      <c r="C3188" s="8">
        <v>42841.0</v>
      </c>
      <c r="D3188" s="8">
        <v>42847.0</v>
      </c>
      <c r="E3188" s="4" t="s">
        <v>26</v>
      </c>
      <c r="F3188" s="4" t="s">
        <v>1890</v>
      </c>
      <c r="G3188" s="4" t="s">
        <v>1891</v>
      </c>
      <c r="H3188" s="4" t="s">
        <v>46</v>
      </c>
      <c r="I3188" s="4" t="s">
        <v>30</v>
      </c>
      <c r="J3188" s="4" t="s">
        <v>455</v>
      </c>
      <c r="K3188" s="4" t="s">
        <v>58</v>
      </c>
      <c r="L3188" s="7">
        <v>77095.0</v>
      </c>
      <c r="M3188" s="4" t="s">
        <v>59</v>
      </c>
      <c r="N3188" s="4" t="s">
        <v>5278</v>
      </c>
      <c r="O3188" s="4" t="s">
        <v>51</v>
      </c>
      <c r="P3188" s="4" t="s">
        <v>52</v>
      </c>
      <c r="Q3188" s="4" t="s">
        <v>5279</v>
      </c>
      <c r="R3188" s="9">
        <v>38.8519111111111</v>
      </c>
      <c r="S3188" s="7">
        <v>2.0</v>
      </c>
      <c r="T3188" s="7">
        <v>0.2</v>
      </c>
      <c r="U3188" s="7">
        <v>-9.22732888888889</v>
      </c>
      <c r="V3188" s="10" t="str">
        <f t="shared" si="1"/>
        <v>2017-04</v>
      </c>
    </row>
    <row r="3189">
      <c r="A3189" s="7">
        <v>3188.0</v>
      </c>
      <c r="B3189" s="4" t="s">
        <v>6404</v>
      </c>
      <c r="C3189" s="8">
        <v>42841.0</v>
      </c>
      <c r="D3189" s="8">
        <v>42845.0</v>
      </c>
      <c r="E3189" s="4" t="s">
        <v>26</v>
      </c>
      <c r="F3189" s="4" t="s">
        <v>6405</v>
      </c>
      <c r="G3189" s="4" t="s">
        <v>6406</v>
      </c>
      <c r="H3189" s="4" t="s">
        <v>112</v>
      </c>
      <c r="I3189" s="4" t="s">
        <v>30</v>
      </c>
      <c r="J3189" s="4" t="s">
        <v>362</v>
      </c>
      <c r="K3189" s="4" t="s">
        <v>48</v>
      </c>
      <c r="L3189" s="7">
        <v>94109.0</v>
      </c>
      <c r="M3189" s="4" t="s">
        <v>49</v>
      </c>
      <c r="N3189" s="4" t="s">
        <v>5755</v>
      </c>
      <c r="O3189" s="4" t="s">
        <v>51</v>
      </c>
      <c r="P3189" s="4" t="s">
        <v>283</v>
      </c>
      <c r="Q3189" s="4" t="s">
        <v>5756</v>
      </c>
      <c r="R3189" s="9">
        <v>40.74</v>
      </c>
      <c r="S3189" s="7">
        <v>3.0</v>
      </c>
      <c r="T3189" s="7">
        <v>0.0</v>
      </c>
      <c r="U3189" s="7">
        <v>12.222</v>
      </c>
      <c r="V3189" s="10" t="str">
        <f t="shared" si="1"/>
        <v>2017-04</v>
      </c>
    </row>
    <row r="3190">
      <c r="A3190" s="7">
        <v>3189.0</v>
      </c>
      <c r="B3190" s="4" t="s">
        <v>6407</v>
      </c>
      <c r="C3190" s="8">
        <v>42842.0</v>
      </c>
      <c r="D3190" s="8">
        <v>42848.0</v>
      </c>
      <c r="E3190" s="4" t="s">
        <v>26</v>
      </c>
      <c r="F3190" s="4" t="s">
        <v>6408</v>
      </c>
      <c r="G3190" s="4" t="s">
        <v>6409</v>
      </c>
      <c r="H3190" s="4" t="s">
        <v>112</v>
      </c>
      <c r="I3190" s="4" t="s">
        <v>30</v>
      </c>
      <c r="J3190" s="4" t="s">
        <v>1892</v>
      </c>
      <c r="K3190" s="4" t="s">
        <v>741</v>
      </c>
      <c r="L3190" s="7">
        <v>80027.0</v>
      </c>
      <c r="M3190" s="4" t="s">
        <v>49</v>
      </c>
      <c r="N3190" s="4" t="s">
        <v>1946</v>
      </c>
      <c r="O3190" s="4" t="s">
        <v>51</v>
      </c>
      <c r="P3190" s="4" t="s">
        <v>76</v>
      </c>
      <c r="Q3190" s="4" t="s">
        <v>1947</v>
      </c>
      <c r="R3190" s="9">
        <v>12.03</v>
      </c>
      <c r="S3190" s="7">
        <v>5.0</v>
      </c>
      <c r="T3190" s="7">
        <v>0.7</v>
      </c>
      <c r="U3190" s="7">
        <v>-9.223</v>
      </c>
      <c r="V3190" s="10" t="str">
        <f t="shared" si="1"/>
        <v>2017-04</v>
      </c>
    </row>
    <row r="3191">
      <c r="A3191" s="7">
        <v>3190.0</v>
      </c>
      <c r="B3191" s="4" t="s">
        <v>6407</v>
      </c>
      <c r="C3191" s="8">
        <v>42842.0</v>
      </c>
      <c r="D3191" s="8">
        <v>42848.0</v>
      </c>
      <c r="E3191" s="4" t="s">
        <v>26</v>
      </c>
      <c r="F3191" s="4" t="s">
        <v>6408</v>
      </c>
      <c r="G3191" s="4" t="s">
        <v>6409</v>
      </c>
      <c r="H3191" s="4" t="s">
        <v>112</v>
      </c>
      <c r="I3191" s="4" t="s">
        <v>30</v>
      </c>
      <c r="J3191" s="4" t="s">
        <v>1892</v>
      </c>
      <c r="K3191" s="4" t="s">
        <v>741</v>
      </c>
      <c r="L3191" s="7">
        <v>80027.0</v>
      </c>
      <c r="M3191" s="4" t="s">
        <v>49</v>
      </c>
      <c r="N3191" s="4" t="s">
        <v>5766</v>
      </c>
      <c r="O3191" s="4" t="s">
        <v>39</v>
      </c>
      <c r="P3191" s="4" t="s">
        <v>446</v>
      </c>
      <c r="Q3191" s="4" t="s">
        <v>5767</v>
      </c>
      <c r="R3191" s="9">
        <v>2549.985</v>
      </c>
      <c r="S3191" s="7">
        <v>5.0</v>
      </c>
      <c r="T3191" s="7">
        <v>0.7</v>
      </c>
      <c r="U3191" s="7">
        <v>-3399.98</v>
      </c>
      <c r="V3191" s="10" t="str">
        <f t="shared" si="1"/>
        <v>2017-04</v>
      </c>
    </row>
    <row r="3192">
      <c r="A3192" s="7">
        <v>3191.0</v>
      </c>
      <c r="B3192" s="4" t="s">
        <v>6407</v>
      </c>
      <c r="C3192" s="8">
        <v>42842.0</v>
      </c>
      <c r="D3192" s="8">
        <v>42848.0</v>
      </c>
      <c r="E3192" s="4" t="s">
        <v>26</v>
      </c>
      <c r="F3192" s="4" t="s">
        <v>6408</v>
      </c>
      <c r="G3192" s="4" t="s">
        <v>6409</v>
      </c>
      <c r="H3192" s="4" t="s">
        <v>112</v>
      </c>
      <c r="I3192" s="4" t="s">
        <v>30</v>
      </c>
      <c r="J3192" s="4" t="s">
        <v>1892</v>
      </c>
      <c r="K3192" s="4" t="s">
        <v>741</v>
      </c>
      <c r="L3192" s="7">
        <v>80027.0</v>
      </c>
      <c r="M3192" s="4" t="s">
        <v>49</v>
      </c>
      <c r="N3192" s="4" t="s">
        <v>4866</v>
      </c>
      <c r="O3192" s="4" t="s">
        <v>51</v>
      </c>
      <c r="P3192" s="4" t="s">
        <v>76</v>
      </c>
      <c r="Q3192" s="4" t="s">
        <v>4867</v>
      </c>
      <c r="R3192" s="9">
        <v>21.594</v>
      </c>
      <c r="S3192" s="7">
        <v>2.0</v>
      </c>
      <c r="T3192" s="7">
        <v>0.7</v>
      </c>
      <c r="U3192" s="7">
        <v>-15.8356</v>
      </c>
      <c r="V3192" s="10" t="str">
        <f t="shared" si="1"/>
        <v>2017-04</v>
      </c>
    </row>
    <row r="3193">
      <c r="A3193" s="7">
        <v>3192.0</v>
      </c>
      <c r="B3193" s="4" t="s">
        <v>6407</v>
      </c>
      <c r="C3193" s="8">
        <v>42842.0</v>
      </c>
      <c r="D3193" s="8">
        <v>42848.0</v>
      </c>
      <c r="E3193" s="4" t="s">
        <v>26</v>
      </c>
      <c r="F3193" s="4" t="s">
        <v>6408</v>
      </c>
      <c r="G3193" s="4" t="s">
        <v>6409</v>
      </c>
      <c r="H3193" s="4" t="s">
        <v>112</v>
      </c>
      <c r="I3193" s="4" t="s">
        <v>30</v>
      </c>
      <c r="J3193" s="4" t="s">
        <v>1892</v>
      </c>
      <c r="K3193" s="4" t="s">
        <v>741</v>
      </c>
      <c r="L3193" s="7">
        <v>80027.0</v>
      </c>
      <c r="M3193" s="4" t="s">
        <v>49</v>
      </c>
      <c r="N3193" s="4" t="s">
        <v>1771</v>
      </c>
      <c r="O3193" s="4" t="s">
        <v>51</v>
      </c>
      <c r="P3193" s="4" t="s">
        <v>76</v>
      </c>
      <c r="Q3193" s="4" t="s">
        <v>1772</v>
      </c>
      <c r="R3193" s="9">
        <v>8.964</v>
      </c>
      <c r="S3193" s="7">
        <v>6.0</v>
      </c>
      <c r="T3193" s="7">
        <v>0.7</v>
      </c>
      <c r="U3193" s="7">
        <v>-6.5736</v>
      </c>
      <c r="V3193" s="10" t="str">
        <f t="shared" si="1"/>
        <v>2017-04</v>
      </c>
    </row>
    <row r="3194">
      <c r="A3194" s="7">
        <v>3193.0</v>
      </c>
      <c r="B3194" s="4" t="s">
        <v>6407</v>
      </c>
      <c r="C3194" s="8">
        <v>42842.0</v>
      </c>
      <c r="D3194" s="8">
        <v>42848.0</v>
      </c>
      <c r="E3194" s="4" t="s">
        <v>26</v>
      </c>
      <c r="F3194" s="4" t="s">
        <v>6408</v>
      </c>
      <c r="G3194" s="4" t="s">
        <v>6409</v>
      </c>
      <c r="H3194" s="4" t="s">
        <v>112</v>
      </c>
      <c r="I3194" s="4" t="s">
        <v>30</v>
      </c>
      <c r="J3194" s="4" t="s">
        <v>1892</v>
      </c>
      <c r="K3194" s="4" t="s">
        <v>741</v>
      </c>
      <c r="L3194" s="7">
        <v>80027.0</v>
      </c>
      <c r="M3194" s="4" t="s">
        <v>49</v>
      </c>
      <c r="N3194" s="4" t="s">
        <v>1139</v>
      </c>
      <c r="O3194" s="4" t="s">
        <v>51</v>
      </c>
      <c r="P3194" s="4" t="s">
        <v>124</v>
      </c>
      <c r="Q3194" s="4" t="s">
        <v>1140</v>
      </c>
      <c r="R3194" s="9">
        <v>20.736</v>
      </c>
      <c r="S3194" s="7">
        <v>4.0</v>
      </c>
      <c r="T3194" s="7">
        <v>0.2</v>
      </c>
      <c r="U3194" s="7">
        <v>7.2576</v>
      </c>
      <c r="V3194" s="10" t="str">
        <f t="shared" si="1"/>
        <v>2017-04</v>
      </c>
    </row>
    <row r="3195">
      <c r="A3195" s="7">
        <v>3194.0</v>
      </c>
      <c r="B3195" s="4" t="s">
        <v>6410</v>
      </c>
      <c r="C3195" s="8">
        <v>42842.0</v>
      </c>
      <c r="D3195" s="8">
        <v>42844.0</v>
      </c>
      <c r="E3195" s="4" t="s">
        <v>43</v>
      </c>
      <c r="F3195" s="4" t="s">
        <v>3735</v>
      </c>
      <c r="G3195" s="4" t="s">
        <v>3736</v>
      </c>
      <c r="H3195" s="4" t="s">
        <v>46</v>
      </c>
      <c r="I3195" s="4" t="s">
        <v>30</v>
      </c>
      <c r="J3195" s="4" t="s">
        <v>90</v>
      </c>
      <c r="K3195" s="4" t="s">
        <v>91</v>
      </c>
      <c r="L3195" s="7">
        <v>19120.0</v>
      </c>
      <c r="M3195" s="4" t="s">
        <v>33</v>
      </c>
      <c r="N3195" s="4" t="s">
        <v>6411</v>
      </c>
      <c r="O3195" s="4" t="s">
        <v>35</v>
      </c>
      <c r="P3195" s="4" t="s">
        <v>121</v>
      </c>
      <c r="Q3195" s="4" t="s">
        <v>6412</v>
      </c>
      <c r="R3195" s="9">
        <v>72.0269234567901</v>
      </c>
      <c r="S3195" s="7">
        <v>3.0</v>
      </c>
      <c r="T3195" s="7">
        <v>0.2</v>
      </c>
      <c r="U3195" s="7">
        <v>6.30235580246914</v>
      </c>
      <c r="V3195" s="10" t="str">
        <f t="shared" si="1"/>
        <v>2017-04</v>
      </c>
    </row>
    <row r="3196">
      <c r="A3196" s="7">
        <v>3195.0</v>
      </c>
      <c r="B3196" s="4" t="s">
        <v>6413</v>
      </c>
      <c r="C3196" s="8">
        <v>42842.0</v>
      </c>
      <c r="D3196" s="8">
        <v>42847.0</v>
      </c>
      <c r="E3196" s="4" t="s">
        <v>26</v>
      </c>
      <c r="F3196" s="4" t="s">
        <v>894</v>
      </c>
      <c r="G3196" s="4" t="s">
        <v>895</v>
      </c>
      <c r="H3196" s="4" t="s">
        <v>46</v>
      </c>
      <c r="I3196" s="4" t="s">
        <v>30</v>
      </c>
      <c r="J3196" s="4" t="s">
        <v>47</v>
      </c>
      <c r="K3196" s="4" t="s">
        <v>48</v>
      </c>
      <c r="L3196" s="7">
        <v>90008.0</v>
      </c>
      <c r="M3196" s="4" t="s">
        <v>49</v>
      </c>
      <c r="N3196" s="4" t="s">
        <v>3516</v>
      </c>
      <c r="O3196" s="4" t="s">
        <v>51</v>
      </c>
      <c r="P3196" s="4" t="s">
        <v>124</v>
      </c>
      <c r="Q3196" s="4" t="s">
        <v>3517</v>
      </c>
      <c r="R3196" s="9">
        <v>28.14</v>
      </c>
      <c r="S3196" s="7">
        <v>3.0</v>
      </c>
      <c r="T3196" s="7">
        <v>0.0</v>
      </c>
      <c r="U3196" s="7">
        <v>13.5072</v>
      </c>
      <c r="V3196" s="10" t="str">
        <f t="shared" si="1"/>
        <v>2017-04</v>
      </c>
    </row>
    <row r="3197">
      <c r="A3197" s="7">
        <v>3196.0</v>
      </c>
      <c r="B3197" s="4" t="s">
        <v>6413</v>
      </c>
      <c r="C3197" s="8">
        <v>42842.0</v>
      </c>
      <c r="D3197" s="8">
        <v>42847.0</v>
      </c>
      <c r="E3197" s="4" t="s">
        <v>26</v>
      </c>
      <c r="F3197" s="4" t="s">
        <v>894</v>
      </c>
      <c r="G3197" s="4" t="s">
        <v>895</v>
      </c>
      <c r="H3197" s="4" t="s">
        <v>46</v>
      </c>
      <c r="I3197" s="4" t="s">
        <v>30</v>
      </c>
      <c r="J3197" s="4" t="s">
        <v>47</v>
      </c>
      <c r="K3197" s="4" t="s">
        <v>48</v>
      </c>
      <c r="L3197" s="7">
        <v>90008.0</v>
      </c>
      <c r="M3197" s="4" t="s">
        <v>49</v>
      </c>
      <c r="N3197" s="4" t="s">
        <v>5441</v>
      </c>
      <c r="O3197" s="4" t="s">
        <v>51</v>
      </c>
      <c r="P3197" s="4" t="s">
        <v>297</v>
      </c>
      <c r="Q3197" s="4" t="s">
        <v>5442</v>
      </c>
      <c r="R3197" s="9">
        <v>7.38</v>
      </c>
      <c r="S3197" s="7">
        <v>2.0</v>
      </c>
      <c r="T3197" s="7">
        <v>0.0</v>
      </c>
      <c r="U3197" s="7">
        <v>3.4686</v>
      </c>
      <c r="V3197" s="10" t="str">
        <f t="shared" si="1"/>
        <v>2017-04</v>
      </c>
    </row>
    <row r="3198">
      <c r="A3198" s="7">
        <v>3197.0</v>
      </c>
      <c r="B3198" s="4" t="s">
        <v>6413</v>
      </c>
      <c r="C3198" s="8">
        <v>42842.0</v>
      </c>
      <c r="D3198" s="8">
        <v>42847.0</v>
      </c>
      <c r="E3198" s="4" t="s">
        <v>26</v>
      </c>
      <c r="F3198" s="4" t="s">
        <v>894</v>
      </c>
      <c r="G3198" s="4" t="s">
        <v>895</v>
      </c>
      <c r="H3198" s="4" t="s">
        <v>46</v>
      </c>
      <c r="I3198" s="4" t="s">
        <v>30</v>
      </c>
      <c r="J3198" s="4" t="s">
        <v>47</v>
      </c>
      <c r="K3198" s="4" t="s">
        <v>48</v>
      </c>
      <c r="L3198" s="7">
        <v>90008.0</v>
      </c>
      <c r="M3198" s="4" t="s">
        <v>49</v>
      </c>
      <c r="N3198" s="4" t="s">
        <v>4760</v>
      </c>
      <c r="O3198" s="4" t="s">
        <v>51</v>
      </c>
      <c r="P3198" s="4" t="s">
        <v>272</v>
      </c>
      <c r="Q3198" s="4" t="s">
        <v>4761</v>
      </c>
      <c r="R3198" s="9">
        <v>10.9</v>
      </c>
      <c r="S3198" s="7">
        <v>5.0</v>
      </c>
      <c r="T3198" s="7">
        <v>0.0</v>
      </c>
      <c r="U3198" s="7">
        <v>3.597</v>
      </c>
      <c r="V3198" s="10" t="str">
        <f t="shared" si="1"/>
        <v>2017-04</v>
      </c>
    </row>
    <row r="3199">
      <c r="A3199" s="7">
        <v>3198.0</v>
      </c>
      <c r="B3199" s="4" t="s">
        <v>6413</v>
      </c>
      <c r="C3199" s="8">
        <v>42842.0</v>
      </c>
      <c r="D3199" s="8">
        <v>42847.0</v>
      </c>
      <c r="E3199" s="4" t="s">
        <v>26</v>
      </c>
      <c r="F3199" s="4" t="s">
        <v>894</v>
      </c>
      <c r="G3199" s="4" t="s">
        <v>895</v>
      </c>
      <c r="H3199" s="4" t="s">
        <v>46</v>
      </c>
      <c r="I3199" s="4" t="s">
        <v>30</v>
      </c>
      <c r="J3199" s="4" t="s">
        <v>47</v>
      </c>
      <c r="K3199" s="4" t="s">
        <v>48</v>
      </c>
      <c r="L3199" s="7">
        <v>90008.0</v>
      </c>
      <c r="M3199" s="4" t="s">
        <v>49</v>
      </c>
      <c r="N3199" s="4" t="s">
        <v>6414</v>
      </c>
      <c r="O3199" s="4" t="s">
        <v>39</v>
      </c>
      <c r="P3199" s="4" t="s">
        <v>61</v>
      </c>
      <c r="Q3199" s="4" t="s">
        <v>6415</v>
      </c>
      <c r="R3199" s="9">
        <v>274.89</v>
      </c>
      <c r="S3199" s="7">
        <v>11.0</v>
      </c>
      <c r="T3199" s="7">
        <v>0.0</v>
      </c>
      <c r="U3199" s="7">
        <v>46.7313</v>
      </c>
      <c r="V3199" s="10" t="str">
        <f t="shared" si="1"/>
        <v>2017-04</v>
      </c>
    </row>
    <row r="3200">
      <c r="A3200" s="7">
        <v>3199.0</v>
      </c>
      <c r="B3200" s="4" t="s">
        <v>6413</v>
      </c>
      <c r="C3200" s="8">
        <v>42842.0</v>
      </c>
      <c r="D3200" s="8">
        <v>42847.0</v>
      </c>
      <c r="E3200" s="4" t="s">
        <v>26</v>
      </c>
      <c r="F3200" s="4" t="s">
        <v>894</v>
      </c>
      <c r="G3200" s="4" t="s">
        <v>895</v>
      </c>
      <c r="H3200" s="4" t="s">
        <v>46</v>
      </c>
      <c r="I3200" s="4" t="s">
        <v>30</v>
      </c>
      <c r="J3200" s="4" t="s">
        <v>47</v>
      </c>
      <c r="K3200" s="4" t="s">
        <v>48</v>
      </c>
      <c r="L3200" s="7">
        <v>90008.0</v>
      </c>
      <c r="M3200" s="4" t="s">
        <v>49</v>
      </c>
      <c r="N3200" s="4" t="s">
        <v>5530</v>
      </c>
      <c r="O3200" s="4" t="s">
        <v>51</v>
      </c>
      <c r="P3200" s="4" t="s">
        <v>297</v>
      </c>
      <c r="Q3200" s="4" t="s">
        <v>5531</v>
      </c>
      <c r="R3200" s="9">
        <v>23.04</v>
      </c>
      <c r="S3200" s="7">
        <v>8.0</v>
      </c>
      <c r="T3200" s="7">
        <v>0.0</v>
      </c>
      <c r="U3200" s="7">
        <v>11.2896</v>
      </c>
      <c r="V3200" s="10" t="str">
        <f t="shared" si="1"/>
        <v>2017-04</v>
      </c>
    </row>
    <row r="3201">
      <c r="A3201" s="7">
        <v>3200.0</v>
      </c>
      <c r="B3201" s="4" t="s">
        <v>6413</v>
      </c>
      <c r="C3201" s="8">
        <v>42842.0</v>
      </c>
      <c r="D3201" s="8">
        <v>42847.0</v>
      </c>
      <c r="E3201" s="4" t="s">
        <v>26</v>
      </c>
      <c r="F3201" s="4" t="s">
        <v>894</v>
      </c>
      <c r="G3201" s="4" t="s">
        <v>895</v>
      </c>
      <c r="H3201" s="4" t="s">
        <v>46</v>
      </c>
      <c r="I3201" s="4" t="s">
        <v>30</v>
      </c>
      <c r="J3201" s="4" t="s">
        <v>47</v>
      </c>
      <c r="K3201" s="4" t="s">
        <v>48</v>
      </c>
      <c r="L3201" s="7">
        <v>90008.0</v>
      </c>
      <c r="M3201" s="4" t="s">
        <v>49</v>
      </c>
      <c r="N3201" s="4" t="s">
        <v>4949</v>
      </c>
      <c r="O3201" s="4" t="s">
        <v>35</v>
      </c>
      <c r="P3201" s="4" t="s">
        <v>263</v>
      </c>
      <c r="Q3201" s="4" t="s">
        <v>4950</v>
      </c>
      <c r="R3201" s="9">
        <v>218.352</v>
      </c>
      <c r="S3201" s="7">
        <v>3.0</v>
      </c>
      <c r="T3201" s="7">
        <v>0.2</v>
      </c>
      <c r="U3201" s="7">
        <v>-19.1058</v>
      </c>
      <c r="V3201" s="10" t="str">
        <f t="shared" si="1"/>
        <v>2017-04</v>
      </c>
    </row>
    <row r="3202">
      <c r="A3202" s="7">
        <v>3201.0</v>
      </c>
      <c r="B3202" s="4" t="s">
        <v>6416</v>
      </c>
      <c r="C3202" s="8">
        <v>42842.0</v>
      </c>
      <c r="D3202" s="8">
        <v>42847.0</v>
      </c>
      <c r="E3202" s="4" t="s">
        <v>26</v>
      </c>
      <c r="F3202" s="4" t="s">
        <v>27</v>
      </c>
      <c r="G3202" s="4" t="s">
        <v>28</v>
      </c>
      <c r="H3202" s="4" t="s">
        <v>29</v>
      </c>
      <c r="I3202" s="4" t="s">
        <v>30</v>
      </c>
      <c r="J3202" s="4" t="s">
        <v>384</v>
      </c>
      <c r="K3202" s="4" t="s">
        <v>385</v>
      </c>
      <c r="L3202" s="7">
        <v>60653.0</v>
      </c>
      <c r="M3202" s="4" t="s">
        <v>59</v>
      </c>
      <c r="N3202" s="4" t="s">
        <v>5367</v>
      </c>
      <c r="O3202" s="4" t="s">
        <v>51</v>
      </c>
      <c r="P3202" s="4" t="s">
        <v>52</v>
      </c>
      <c r="Q3202" s="4" t="s">
        <v>5368</v>
      </c>
      <c r="R3202" s="9">
        <v>233.038959670782</v>
      </c>
      <c r="S3202" s="7">
        <v>4.0</v>
      </c>
      <c r="T3202" s="7">
        <v>0.2</v>
      </c>
      <c r="U3202" s="7">
        <v>-52.4337659259259</v>
      </c>
      <c r="V3202" s="10" t="str">
        <f t="shared" si="1"/>
        <v>2017-04</v>
      </c>
    </row>
    <row r="3203">
      <c r="A3203" s="7">
        <v>3202.0</v>
      </c>
      <c r="B3203" s="4" t="s">
        <v>6417</v>
      </c>
      <c r="C3203" s="8">
        <v>42845.0</v>
      </c>
      <c r="D3203" s="8">
        <v>42851.0</v>
      </c>
      <c r="E3203" s="4" t="s">
        <v>26</v>
      </c>
      <c r="F3203" s="4" t="s">
        <v>873</v>
      </c>
      <c r="G3203" s="4" t="s">
        <v>874</v>
      </c>
      <c r="H3203" s="4" t="s">
        <v>112</v>
      </c>
      <c r="I3203" s="4" t="s">
        <v>30</v>
      </c>
      <c r="J3203" s="4" t="s">
        <v>384</v>
      </c>
      <c r="K3203" s="4" t="s">
        <v>385</v>
      </c>
      <c r="L3203" s="7">
        <v>60610.0</v>
      </c>
      <c r="M3203" s="4" t="s">
        <v>59</v>
      </c>
      <c r="N3203" s="4" t="s">
        <v>5916</v>
      </c>
      <c r="O3203" s="4" t="s">
        <v>35</v>
      </c>
      <c r="P3203" s="4" t="s">
        <v>121</v>
      </c>
      <c r="Q3203" s="4" t="s">
        <v>5917</v>
      </c>
      <c r="R3203" s="9">
        <v>53.079012345679</v>
      </c>
      <c r="S3203" s="7">
        <v>2.0</v>
      </c>
      <c r="T3203" s="7">
        <v>0.6</v>
      </c>
      <c r="U3203" s="7">
        <v>-62.3678395061728</v>
      </c>
      <c r="V3203" s="10" t="str">
        <f t="shared" si="1"/>
        <v>2017-04</v>
      </c>
    </row>
    <row r="3204">
      <c r="A3204" s="7">
        <v>3203.0</v>
      </c>
      <c r="B3204" s="4" t="s">
        <v>6418</v>
      </c>
      <c r="C3204" s="8">
        <v>42845.0</v>
      </c>
      <c r="D3204" s="8">
        <v>42848.0</v>
      </c>
      <c r="E3204" s="4" t="s">
        <v>43</v>
      </c>
      <c r="F3204" s="4" t="s">
        <v>2017</v>
      </c>
      <c r="G3204" s="4" t="s">
        <v>2018</v>
      </c>
      <c r="H3204" s="4" t="s">
        <v>29</v>
      </c>
      <c r="I3204" s="4" t="s">
        <v>30</v>
      </c>
      <c r="J3204" s="4" t="s">
        <v>90</v>
      </c>
      <c r="K3204" s="4" t="s">
        <v>91</v>
      </c>
      <c r="L3204" s="7">
        <v>19120.0</v>
      </c>
      <c r="M3204" s="4" t="s">
        <v>33</v>
      </c>
      <c r="N3204" s="4" t="s">
        <v>1881</v>
      </c>
      <c r="O3204" s="4" t="s">
        <v>35</v>
      </c>
      <c r="P3204" s="4" t="s">
        <v>121</v>
      </c>
      <c r="Q3204" s="4" t="s">
        <v>1882</v>
      </c>
      <c r="R3204" s="9">
        <v>62.126353909465</v>
      </c>
      <c r="S3204" s="7">
        <v>2.0</v>
      </c>
      <c r="T3204" s="7">
        <v>0.2</v>
      </c>
      <c r="U3204" s="7">
        <v>12.425270781893</v>
      </c>
      <c r="V3204" s="10" t="str">
        <f t="shared" si="1"/>
        <v>2017-04</v>
      </c>
    </row>
    <row r="3205">
      <c r="A3205" s="7">
        <v>3204.0</v>
      </c>
      <c r="B3205" s="4" t="s">
        <v>6418</v>
      </c>
      <c r="C3205" s="8">
        <v>42845.0</v>
      </c>
      <c r="D3205" s="8">
        <v>42848.0</v>
      </c>
      <c r="E3205" s="4" t="s">
        <v>43</v>
      </c>
      <c r="F3205" s="4" t="s">
        <v>2017</v>
      </c>
      <c r="G3205" s="4" t="s">
        <v>2018</v>
      </c>
      <c r="H3205" s="4" t="s">
        <v>29</v>
      </c>
      <c r="I3205" s="4" t="s">
        <v>30</v>
      </c>
      <c r="J3205" s="4" t="s">
        <v>90</v>
      </c>
      <c r="K3205" s="4" t="s">
        <v>91</v>
      </c>
      <c r="L3205" s="7">
        <v>19120.0</v>
      </c>
      <c r="M3205" s="4" t="s">
        <v>33</v>
      </c>
      <c r="N3205" s="4" t="s">
        <v>4236</v>
      </c>
      <c r="O3205" s="4" t="s">
        <v>51</v>
      </c>
      <c r="P3205" s="4" t="s">
        <v>52</v>
      </c>
      <c r="Q3205" s="4" t="s">
        <v>4237</v>
      </c>
      <c r="R3205" s="9">
        <v>61.3708148148148</v>
      </c>
      <c r="S3205" s="7">
        <v>3.0</v>
      </c>
      <c r="T3205" s="7">
        <v>0.2</v>
      </c>
      <c r="U3205" s="7">
        <v>6.90421666666667</v>
      </c>
      <c r="V3205" s="10" t="str">
        <f t="shared" si="1"/>
        <v>2017-04</v>
      </c>
    </row>
    <row r="3206">
      <c r="A3206" s="7">
        <v>3205.0</v>
      </c>
      <c r="B3206" s="4" t="s">
        <v>6418</v>
      </c>
      <c r="C3206" s="8">
        <v>42845.0</v>
      </c>
      <c r="D3206" s="8">
        <v>42848.0</v>
      </c>
      <c r="E3206" s="4" t="s">
        <v>43</v>
      </c>
      <c r="F3206" s="4" t="s">
        <v>2017</v>
      </c>
      <c r="G3206" s="4" t="s">
        <v>2018</v>
      </c>
      <c r="H3206" s="4" t="s">
        <v>29</v>
      </c>
      <c r="I3206" s="4" t="s">
        <v>30</v>
      </c>
      <c r="J3206" s="4" t="s">
        <v>90</v>
      </c>
      <c r="K3206" s="4" t="s">
        <v>91</v>
      </c>
      <c r="L3206" s="7">
        <v>19120.0</v>
      </c>
      <c r="M3206" s="4" t="s">
        <v>33</v>
      </c>
      <c r="N3206" s="4" t="s">
        <v>5332</v>
      </c>
      <c r="O3206" s="4" t="s">
        <v>51</v>
      </c>
      <c r="P3206" s="4" t="s">
        <v>52</v>
      </c>
      <c r="Q3206" s="4" t="s">
        <v>5333</v>
      </c>
      <c r="R3206" s="9">
        <v>397.738732510288</v>
      </c>
      <c r="S3206" s="7">
        <v>1.0</v>
      </c>
      <c r="T3206" s="7">
        <v>0.2</v>
      </c>
      <c r="U3206" s="7">
        <v>39.7738732510288</v>
      </c>
      <c r="V3206" s="10" t="str">
        <f t="shared" si="1"/>
        <v>2017-04</v>
      </c>
    </row>
    <row r="3207">
      <c r="A3207" s="7">
        <v>3206.0</v>
      </c>
      <c r="B3207" s="4" t="s">
        <v>6418</v>
      </c>
      <c r="C3207" s="8">
        <v>42845.0</v>
      </c>
      <c r="D3207" s="8">
        <v>42848.0</v>
      </c>
      <c r="E3207" s="4" t="s">
        <v>43</v>
      </c>
      <c r="F3207" s="4" t="s">
        <v>2017</v>
      </c>
      <c r="G3207" s="4" t="s">
        <v>2018</v>
      </c>
      <c r="H3207" s="4" t="s">
        <v>29</v>
      </c>
      <c r="I3207" s="4" t="s">
        <v>30</v>
      </c>
      <c r="J3207" s="4" t="s">
        <v>90</v>
      </c>
      <c r="K3207" s="4" t="s">
        <v>91</v>
      </c>
      <c r="L3207" s="7">
        <v>19120.0</v>
      </c>
      <c r="M3207" s="4" t="s">
        <v>33</v>
      </c>
      <c r="N3207" s="4" t="s">
        <v>3928</v>
      </c>
      <c r="O3207" s="4" t="s">
        <v>35</v>
      </c>
      <c r="P3207" s="4" t="s">
        <v>121</v>
      </c>
      <c r="Q3207" s="4" t="s">
        <v>3929</v>
      </c>
      <c r="R3207" s="9">
        <v>50.6976296296296</v>
      </c>
      <c r="S3207" s="7">
        <v>3.0</v>
      </c>
      <c r="T3207" s="7">
        <v>0.2</v>
      </c>
      <c r="U3207" s="7">
        <v>11.4069666666667</v>
      </c>
      <c r="V3207" s="10" t="str">
        <f t="shared" si="1"/>
        <v>2017-04</v>
      </c>
    </row>
    <row r="3208">
      <c r="A3208" s="7">
        <v>3207.0</v>
      </c>
      <c r="B3208" s="4" t="s">
        <v>6419</v>
      </c>
      <c r="C3208" s="8">
        <v>42845.0</v>
      </c>
      <c r="D3208" s="8">
        <v>42849.0</v>
      </c>
      <c r="E3208" s="4" t="s">
        <v>26</v>
      </c>
      <c r="F3208" s="4" t="s">
        <v>4395</v>
      </c>
      <c r="G3208" s="4" t="s">
        <v>4396</v>
      </c>
      <c r="H3208" s="4" t="s">
        <v>46</v>
      </c>
      <c r="I3208" s="4" t="s">
        <v>30</v>
      </c>
      <c r="J3208" s="4" t="s">
        <v>384</v>
      </c>
      <c r="K3208" s="4" t="s">
        <v>385</v>
      </c>
      <c r="L3208" s="7">
        <v>60653.0</v>
      </c>
      <c r="M3208" s="4" t="s">
        <v>59</v>
      </c>
      <c r="N3208" s="4" t="s">
        <v>3268</v>
      </c>
      <c r="O3208" s="4" t="s">
        <v>35</v>
      </c>
      <c r="P3208" s="4" t="s">
        <v>263</v>
      </c>
      <c r="Q3208" s="4" t="s">
        <v>3269</v>
      </c>
      <c r="R3208" s="9">
        <v>379.034358024691</v>
      </c>
      <c r="S3208" s="7">
        <v>3.0</v>
      </c>
      <c r="T3208" s="7">
        <v>0.3</v>
      </c>
      <c r="U3208" s="7">
        <v>-21.6591061728395</v>
      </c>
      <c r="V3208" s="10" t="str">
        <f t="shared" si="1"/>
        <v>2017-04</v>
      </c>
    </row>
    <row r="3209">
      <c r="A3209" s="7">
        <v>3208.0</v>
      </c>
      <c r="B3209" s="4" t="s">
        <v>6419</v>
      </c>
      <c r="C3209" s="8">
        <v>42845.0</v>
      </c>
      <c r="D3209" s="8">
        <v>42849.0</v>
      </c>
      <c r="E3209" s="4" t="s">
        <v>26</v>
      </c>
      <c r="F3209" s="4" t="s">
        <v>4395</v>
      </c>
      <c r="G3209" s="4" t="s">
        <v>4396</v>
      </c>
      <c r="H3209" s="4" t="s">
        <v>46</v>
      </c>
      <c r="I3209" s="4" t="s">
        <v>30</v>
      </c>
      <c r="J3209" s="4" t="s">
        <v>384</v>
      </c>
      <c r="K3209" s="4" t="s">
        <v>385</v>
      </c>
      <c r="L3209" s="7">
        <v>60653.0</v>
      </c>
      <c r="M3209" s="4" t="s">
        <v>59</v>
      </c>
      <c r="N3209" s="4" t="s">
        <v>6148</v>
      </c>
      <c r="O3209" s="4" t="s">
        <v>51</v>
      </c>
      <c r="P3209" s="4" t="s">
        <v>93</v>
      </c>
      <c r="Q3209" s="4" t="s">
        <v>6149</v>
      </c>
      <c r="R3209" s="9">
        <v>18.840658436214</v>
      </c>
      <c r="S3209" s="7">
        <v>2.0</v>
      </c>
      <c r="T3209" s="7">
        <v>0.2</v>
      </c>
      <c r="U3209" s="7">
        <v>4.23914814814815</v>
      </c>
      <c r="V3209" s="10" t="str">
        <f t="shared" si="1"/>
        <v>2017-04</v>
      </c>
    </row>
    <row r="3210">
      <c r="A3210" s="7">
        <v>3209.0</v>
      </c>
      <c r="B3210" s="4" t="s">
        <v>6419</v>
      </c>
      <c r="C3210" s="8">
        <v>42845.0</v>
      </c>
      <c r="D3210" s="8">
        <v>42849.0</v>
      </c>
      <c r="E3210" s="4" t="s">
        <v>26</v>
      </c>
      <c r="F3210" s="4" t="s">
        <v>4395</v>
      </c>
      <c r="G3210" s="4" t="s">
        <v>4396</v>
      </c>
      <c r="H3210" s="4" t="s">
        <v>46</v>
      </c>
      <c r="I3210" s="4" t="s">
        <v>30</v>
      </c>
      <c r="J3210" s="4" t="s">
        <v>384</v>
      </c>
      <c r="K3210" s="4" t="s">
        <v>385</v>
      </c>
      <c r="L3210" s="7">
        <v>60653.0</v>
      </c>
      <c r="M3210" s="4" t="s">
        <v>59</v>
      </c>
      <c r="N3210" s="4" t="s">
        <v>3213</v>
      </c>
      <c r="O3210" s="4" t="s">
        <v>35</v>
      </c>
      <c r="P3210" s="4" t="s">
        <v>121</v>
      </c>
      <c r="Q3210" s="4" t="s">
        <v>3214</v>
      </c>
      <c r="R3210" s="9">
        <v>17.4060905349794</v>
      </c>
      <c r="S3210" s="7">
        <v>5.0</v>
      </c>
      <c r="T3210" s="7">
        <v>0.6</v>
      </c>
      <c r="U3210" s="7">
        <v>-7.39758847736626</v>
      </c>
      <c r="V3210" s="10" t="str">
        <f t="shared" si="1"/>
        <v>2017-04</v>
      </c>
    </row>
    <row r="3211">
      <c r="A3211" s="7">
        <v>3210.0</v>
      </c>
      <c r="B3211" s="4" t="s">
        <v>6420</v>
      </c>
      <c r="C3211" s="8">
        <v>42845.0</v>
      </c>
      <c r="D3211" s="8">
        <v>42849.0</v>
      </c>
      <c r="E3211" s="4" t="s">
        <v>26</v>
      </c>
      <c r="F3211" s="4" t="s">
        <v>3833</v>
      </c>
      <c r="G3211" s="4" t="s">
        <v>3834</v>
      </c>
      <c r="H3211" s="4" t="s">
        <v>46</v>
      </c>
      <c r="I3211" s="4" t="s">
        <v>30</v>
      </c>
      <c r="J3211" s="4" t="s">
        <v>1461</v>
      </c>
      <c r="K3211" s="4" t="s">
        <v>884</v>
      </c>
      <c r="L3211" s="7">
        <v>48234.0</v>
      </c>
      <c r="M3211" s="4" t="s">
        <v>59</v>
      </c>
      <c r="N3211" s="4" t="s">
        <v>2639</v>
      </c>
      <c r="O3211" s="4" t="s">
        <v>51</v>
      </c>
      <c r="P3211" s="4" t="s">
        <v>76</v>
      </c>
      <c r="Q3211" s="4" t="s">
        <v>2640</v>
      </c>
      <c r="R3211" s="9">
        <v>175.567201646091</v>
      </c>
      <c r="S3211" s="7">
        <v>7.0</v>
      </c>
      <c r="T3211" s="7">
        <v>0.0</v>
      </c>
      <c r="U3211" s="7">
        <v>84.2722567901235</v>
      </c>
      <c r="V3211" s="10" t="str">
        <f t="shared" si="1"/>
        <v>2017-04</v>
      </c>
    </row>
    <row r="3212">
      <c r="A3212" s="7">
        <v>3211.0</v>
      </c>
      <c r="B3212" s="4" t="s">
        <v>6420</v>
      </c>
      <c r="C3212" s="8">
        <v>42845.0</v>
      </c>
      <c r="D3212" s="8">
        <v>42849.0</v>
      </c>
      <c r="E3212" s="4" t="s">
        <v>26</v>
      </c>
      <c r="F3212" s="4" t="s">
        <v>3833</v>
      </c>
      <c r="G3212" s="4" t="s">
        <v>3834</v>
      </c>
      <c r="H3212" s="4" t="s">
        <v>46</v>
      </c>
      <c r="I3212" s="4" t="s">
        <v>30</v>
      </c>
      <c r="J3212" s="4" t="s">
        <v>1461</v>
      </c>
      <c r="K3212" s="4" t="s">
        <v>884</v>
      </c>
      <c r="L3212" s="7">
        <v>48234.0</v>
      </c>
      <c r="M3212" s="4" t="s">
        <v>59</v>
      </c>
      <c r="N3212" s="4" t="s">
        <v>1032</v>
      </c>
      <c r="O3212" s="4" t="s">
        <v>51</v>
      </c>
      <c r="P3212" s="4" t="s">
        <v>76</v>
      </c>
      <c r="Q3212" s="4" t="s">
        <v>1033</v>
      </c>
      <c r="R3212" s="9">
        <v>43.7065020576132</v>
      </c>
      <c r="S3212" s="7">
        <v>4.0</v>
      </c>
      <c r="T3212" s="7">
        <v>0.0</v>
      </c>
      <c r="U3212" s="7">
        <v>21.8532510288066</v>
      </c>
      <c r="V3212" s="10" t="str">
        <f t="shared" si="1"/>
        <v>2017-04</v>
      </c>
    </row>
    <row r="3213">
      <c r="A3213" s="7">
        <v>3212.0</v>
      </c>
      <c r="B3213" s="4" t="s">
        <v>6421</v>
      </c>
      <c r="C3213" s="8">
        <v>42845.0</v>
      </c>
      <c r="D3213" s="8">
        <v>42846.0</v>
      </c>
      <c r="E3213" s="4" t="s">
        <v>43</v>
      </c>
      <c r="F3213" s="4" t="s">
        <v>1937</v>
      </c>
      <c r="G3213" s="4" t="s">
        <v>1938</v>
      </c>
      <c r="H3213" s="4" t="s">
        <v>112</v>
      </c>
      <c r="I3213" s="4" t="s">
        <v>30</v>
      </c>
      <c r="J3213" s="4" t="s">
        <v>304</v>
      </c>
      <c r="K3213" s="4" t="s">
        <v>157</v>
      </c>
      <c r="L3213" s="7">
        <v>44105.0</v>
      </c>
      <c r="M3213" s="4" t="s">
        <v>33</v>
      </c>
      <c r="N3213" s="4" t="s">
        <v>3127</v>
      </c>
      <c r="O3213" s="4" t="s">
        <v>51</v>
      </c>
      <c r="P3213" s="4" t="s">
        <v>52</v>
      </c>
      <c r="Q3213" s="4" t="s">
        <v>3128</v>
      </c>
      <c r="R3213" s="9">
        <v>1014.41165432099</v>
      </c>
      <c r="S3213" s="7">
        <v>4.0</v>
      </c>
      <c r="T3213" s="7">
        <v>0.2</v>
      </c>
      <c r="U3213" s="7">
        <v>-25.3602913580247</v>
      </c>
      <c r="V3213" s="10" t="str">
        <f t="shared" si="1"/>
        <v>2017-04</v>
      </c>
    </row>
    <row r="3214">
      <c r="A3214" s="7">
        <v>3213.0</v>
      </c>
      <c r="B3214" s="4" t="s">
        <v>6421</v>
      </c>
      <c r="C3214" s="8">
        <v>42845.0</v>
      </c>
      <c r="D3214" s="8">
        <v>42846.0</v>
      </c>
      <c r="E3214" s="4" t="s">
        <v>43</v>
      </c>
      <c r="F3214" s="4" t="s">
        <v>1937</v>
      </c>
      <c r="G3214" s="4" t="s">
        <v>1938</v>
      </c>
      <c r="H3214" s="4" t="s">
        <v>112</v>
      </c>
      <c r="I3214" s="4" t="s">
        <v>30</v>
      </c>
      <c r="J3214" s="4" t="s">
        <v>304</v>
      </c>
      <c r="K3214" s="4" t="s">
        <v>157</v>
      </c>
      <c r="L3214" s="7">
        <v>44105.0</v>
      </c>
      <c r="M3214" s="4" t="s">
        <v>33</v>
      </c>
      <c r="N3214" s="4" t="s">
        <v>651</v>
      </c>
      <c r="O3214" s="4" t="s">
        <v>51</v>
      </c>
      <c r="P3214" s="4" t="s">
        <v>76</v>
      </c>
      <c r="Q3214" s="4" t="s">
        <v>652</v>
      </c>
      <c r="R3214" s="9">
        <v>10.4006172839506</v>
      </c>
      <c r="S3214" s="7">
        <v>5.0</v>
      </c>
      <c r="T3214" s="7">
        <v>0.7</v>
      </c>
      <c r="U3214" s="7">
        <v>-7.62711934156379</v>
      </c>
      <c r="V3214" s="10" t="str">
        <f t="shared" si="1"/>
        <v>2017-04</v>
      </c>
    </row>
    <row r="3215">
      <c r="A3215" s="7">
        <v>3214.0</v>
      </c>
      <c r="B3215" s="4" t="s">
        <v>6421</v>
      </c>
      <c r="C3215" s="8">
        <v>42845.0</v>
      </c>
      <c r="D3215" s="8">
        <v>42846.0</v>
      </c>
      <c r="E3215" s="4" t="s">
        <v>43</v>
      </c>
      <c r="F3215" s="4" t="s">
        <v>1937</v>
      </c>
      <c r="G3215" s="4" t="s">
        <v>1938</v>
      </c>
      <c r="H3215" s="4" t="s">
        <v>112</v>
      </c>
      <c r="I3215" s="4" t="s">
        <v>30</v>
      </c>
      <c r="J3215" s="4" t="s">
        <v>304</v>
      </c>
      <c r="K3215" s="4" t="s">
        <v>157</v>
      </c>
      <c r="L3215" s="7">
        <v>44105.0</v>
      </c>
      <c r="M3215" s="4" t="s">
        <v>33</v>
      </c>
      <c r="N3215" s="4" t="s">
        <v>143</v>
      </c>
      <c r="O3215" s="4" t="s">
        <v>39</v>
      </c>
      <c r="P3215" s="4" t="s">
        <v>40</v>
      </c>
      <c r="Q3215" s="4" t="s">
        <v>144</v>
      </c>
      <c r="R3215" s="9">
        <v>146.304407407407</v>
      </c>
      <c r="S3215" s="7">
        <v>3.0</v>
      </c>
      <c r="T3215" s="7">
        <v>0.4</v>
      </c>
      <c r="U3215" s="7">
        <v>-29.2608814814815</v>
      </c>
      <c r="V3215" s="10" t="str">
        <f t="shared" si="1"/>
        <v>2017-04</v>
      </c>
    </row>
    <row r="3216">
      <c r="A3216" s="7">
        <v>3215.0</v>
      </c>
      <c r="B3216" s="4" t="s">
        <v>6422</v>
      </c>
      <c r="C3216" s="8">
        <v>42846.0</v>
      </c>
      <c r="D3216" s="8">
        <v>42850.0</v>
      </c>
      <c r="E3216" s="4" t="s">
        <v>98</v>
      </c>
      <c r="F3216" s="4" t="s">
        <v>5112</v>
      </c>
      <c r="G3216" s="4" t="s">
        <v>5113</v>
      </c>
      <c r="H3216" s="4" t="s">
        <v>46</v>
      </c>
      <c r="I3216" s="4" t="s">
        <v>30</v>
      </c>
      <c r="J3216" s="4" t="s">
        <v>455</v>
      </c>
      <c r="K3216" s="4" t="s">
        <v>58</v>
      </c>
      <c r="L3216" s="7">
        <v>77036.0</v>
      </c>
      <c r="M3216" s="4" t="s">
        <v>59</v>
      </c>
      <c r="N3216" s="4" t="s">
        <v>2397</v>
      </c>
      <c r="O3216" s="4" t="s">
        <v>51</v>
      </c>
      <c r="P3216" s="4" t="s">
        <v>283</v>
      </c>
      <c r="Q3216" s="4" t="s">
        <v>2398</v>
      </c>
      <c r="R3216" s="9">
        <v>116.316536625514</v>
      </c>
      <c r="S3216" s="7">
        <v>4.0</v>
      </c>
      <c r="T3216" s="7">
        <v>0.8</v>
      </c>
      <c r="U3216" s="7">
        <v>-290.791341563786</v>
      </c>
      <c r="V3216" s="10" t="str">
        <f t="shared" si="1"/>
        <v>2017-04</v>
      </c>
    </row>
    <row r="3217">
      <c r="A3217" s="7">
        <v>3216.0</v>
      </c>
      <c r="B3217" s="4" t="s">
        <v>6423</v>
      </c>
      <c r="C3217" s="8">
        <v>42846.0</v>
      </c>
      <c r="D3217" s="8">
        <v>42852.0</v>
      </c>
      <c r="E3217" s="4" t="s">
        <v>26</v>
      </c>
      <c r="F3217" s="4" t="s">
        <v>3549</v>
      </c>
      <c r="G3217" s="4" t="s">
        <v>3550</v>
      </c>
      <c r="H3217" s="4" t="s">
        <v>46</v>
      </c>
      <c r="I3217" s="4" t="s">
        <v>30</v>
      </c>
      <c r="J3217" s="4" t="s">
        <v>455</v>
      </c>
      <c r="K3217" s="4" t="s">
        <v>58</v>
      </c>
      <c r="L3217" s="7">
        <v>77041.0</v>
      </c>
      <c r="M3217" s="4" t="s">
        <v>59</v>
      </c>
      <c r="N3217" s="4" t="s">
        <v>1320</v>
      </c>
      <c r="O3217" s="4" t="s">
        <v>51</v>
      </c>
      <c r="P3217" s="4" t="s">
        <v>76</v>
      </c>
      <c r="Q3217" s="4" t="s">
        <v>1321</v>
      </c>
      <c r="R3217" s="9">
        <v>3.22171358024691</v>
      </c>
      <c r="S3217" s="7">
        <v>3.0</v>
      </c>
      <c r="T3217" s="7">
        <v>0.8</v>
      </c>
      <c r="U3217" s="7">
        <v>-5.6379987654321</v>
      </c>
      <c r="V3217" s="10" t="str">
        <f t="shared" si="1"/>
        <v>2017-04</v>
      </c>
    </row>
    <row r="3218">
      <c r="A3218" s="7">
        <v>3217.0</v>
      </c>
      <c r="B3218" s="4" t="s">
        <v>6423</v>
      </c>
      <c r="C3218" s="8">
        <v>42846.0</v>
      </c>
      <c r="D3218" s="8">
        <v>42852.0</v>
      </c>
      <c r="E3218" s="4" t="s">
        <v>26</v>
      </c>
      <c r="F3218" s="4" t="s">
        <v>3549</v>
      </c>
      <c r="G3218" s="4" t="s">
        <v>3550</v>
      </c>
      <c r="H3218" s="4" t="s">
        <v>46</v>
      </c>
      <c r="I3218" s="4" t="s">
        <v>30</v>
      </c>
      <c r="J3218" s="4" t="s">
        <v>455</v>
      </c>
      <c r="K3218" s="4" t="s">
        <v>58</v>
      </c>
      <c r="L3218" s="7">
        <v>77041.0</v>
      </c>
      <c r="M3218" s="4" t="s">
        <v>59</v>
      </c>
      <c r="N3218" s="4" t="s">
        <v>6424</v>
      </c>
      <c r="O3218" s="4" t="s">
        <v>51</v>
      </c>
      <c r="P3218" s="4" t="s">
        <v>76</v>
      </c>
      <c r="Q3218" s="4" t="s">
        <v>6425</v>
      </c>
      <c r="R3218" s="9">
        <v>3.50872592592593</v>
      </c>
      <c r="S3218" s="7">
        <v>3.0</v>
      </c>
      <c r="T3218" s="7">
        <v>0.8</v>
      </c>
      <c r="U3218" s="7">
        <v>-5.96483407407407</v>
      </c>
      <c r="V3218" s="10" t="str">
        <f t="shared" si="1"/>
        <v>2017-04</v>
      </c>
    </row>
    <row r="3219">
      <c r="A3219" s="7">
        <v>3218.0</v>
      </c>
      <c r="B3219" s="4" t="s">
        <v>6426</v>
      </c>
      <c r="C3219" s="8">
        <v>42846.0</v>
      </c>
      <c r="D3219" s="8">
        <v>42849.0</v>
      </c>
      <c r="E3219" s="4" t="s">
        <v>43</v>
      </c>
      <c r="F3219" s="4" t="s">
        <v>5695</v>
      </c>
      <c r="G3219" s="4" t="s">
        <v>5696</v>
      </c>
      <c r="H3219" s="4" t="s">
        <v>46</v>
      </c>
      <c r="I3219" s="4" t="s">
        <v>30</v>
      </c>
      <c r="J3219" s="4" t="s">
        <v>163</v>
      </c>
      <c r="K3219" s="4" t="s">
        <v>164</v>
      </c>
      <c r="L3219" s="7">
        <v>98103.0</v>
      </c>
      <c r="M3219" s="4" t="s">
        <v>49</v>
      </c>
      <c r="N3219" s="4" t="s">
        <v>2660</v>
      </c>
      <c r="O3219" s="4" t="s">
        <v>39</v>
      </c>
      <c r="P3219" s="4" t="s">
        <v>61</v>
      </c>
      <c r="Q3219" s="4" t="s">
        <v>2661</v>
      </c>
      <c r="R3219" s="9">
        <v>11.54</v>
      </c>
      <c r="S3219" s="7">
        <v>1.0</v>
      </c>
      <c r="T3219" s="7">
        <v>0.0</v>
      </c>
      <c r="U3219" s="7">
        <v>3.462</v>
      </c>
      <c r="V3219" s="10" t="str">
        <f t="shared" si="1"/>
        <v>2017-04</v>
      </c>
    </row>
    <row r="3220">
      <c r="A3220" s="7">
        <v>3219.0</v>
      </c>
      <c r="B3220" s="4" t="s">
        <v>6426</v>
      </c>
      <c r="C3220" s="8">
        <v>42846.0</v>
      </c>
      <c r="D3220" s="8">
        <v>42849.0</v>
      </c>
      <c r="E3220" s="4" t="s">
        <v>43</v>
      </c>
      <c r="F3220" s="4" t="s">
        <v>5695</v>
      </c>
      <c r="G3220" s="4" t="s">
        <v>5696</v>
      </c>
      <c r="H3220" s="4" t="s">
        <v>46</v>
      </c>
      <c r="I3220" s="4" t="s">
        <v>30</v>
      </c>
      <c r="J3220" s="4" t="s">
        <v>163</v>
      </c>
      <c r="K3220" s="4" t="s">
        <v>164</v>
      </c>
      <c r="L3220" s="7">
        <v>98103.0</v>
      </c>
      <c r="M3220" s="4" t="s">
        <v>49</v>
      </c>
      <c r="N3220" s="4" t="s">
        <v>6427</v>
      </c>
      <c r="O3220" s="4" t="s">
        <v>35</v>
      </c>
      <c r="P3220" s="4" t="s">
        <v>121</v>
      </c>
      <c r="Q3220" s="4" t="s">
        <v>6428</v>
      </c>
      <c r="R3220" s="9">
        <v>162.6</v>
      </c>
      <c r="S3220" s="7">
        <v>3.0</v>
      </c>
      <c r="T3220" s="7">
        <v>0.0</v>
      </c>
      <c r="U3220" s="7">
        <v>34.146</v>
      </c>
      <c r="V3220" s="10" t="str">
        <f t="shared" si="1"/>
        <v>2017-04</v>
      </c>
    </row>
    <row r="3221">
      <c r="A3221" s="7">
        <v>3220.0</v>
      </c>
      <c r="B3221" s="4" t="s">
        <v>6429</v>
      </c>
      <c r="C3221" s="8">
        <v>42846.0</v>
      </c>
      <c r="D3221" s="8">
        <v>42848.0</v>
      </c>
      <c r="E3221" s="4" t="s">
        <v>43</v>
      </c>
      <c r="F3221" s="4" t="s">
        <v>1252</v>
      </c>
      <c r="G3221" s="4" t="s">
        <v>1253</v>
      </c>
      <c r="H3221" s="4" t="s">
        <v>46</v>
      </c>
      <c r="I3221" s="4" t="s">
        <v>30</v>
      </c>
      <c r="J3221" s="4" t="s">
        <v>1543</v>
      </c>
      <c r="K3221" s="4" t="s">
        <v>32</v>
      </c>
      <c r="L3221" s="7">
        <v>21215.0</v>
      </c>
      <c r="M3221" s="4" t="s">
        <v>33</v>
      </c>
      <c r="N3221" s="4" t="s">
        <v>4308</v>
      </c>
      <c r="O3221" s="4" t="s">
        <v>35</v>
      </c>
      <c r="P3221" s="4" t="s">
        <v>263</v>
      </c>
      <c r="Q3221" s="4" t="s">
        <v>4309</v>
      </c>
      <c r="R3221" s="9">
        <v>1086.844</v>
      </c>
      <c r="S3221" s="7">
        <v>9.0</v>
      </c>
      <c r="T3221" s="7">
        <v>0.0</v>
      </c>
      <c r="U3221" s="7">
        <v>271.711</v>
      </c>
      <c r="V3221" s="10" t="str">
        <f t="shared" si="1"/>
        <v>2017-04</v>
      </c>
    </row>
    <row r="3222">
      <c r="A3222" s="7">
        <v>3221.0</v>
      </c>
      <c r="B3222" s="4" t="s">
        <v>6430</v>
      </c>
      <c r="C3222" s="8">
        <v>42846.0</v>
      </c>
      <c r="D3222" s="8">
        <v>42848.0</v>
      </c>
      <c r="E3222" s="4" t="s">
        <v>43</v>
      </c>
      <c r="F3222" s="4" t="s">
        <v>6431</v>
      </c>
      <c r="G3222" s="4" t="s">
        <v>6432</v>
      </c>
      <c r="H3222" s="4" t="s">
        <v>29</v>
      </c>
      <c r="I3222" s="4" t="s">
        <v>30</v>
      </c>
      <c r="J3222" s="4" t="s">
        <v>455</v>
      </c>
      <c r="K3222" s="4" t="s">
        <v>58</v>
      </c>
      <c r="L3222" s="7">
        <v>77070.0</v>
      </c>
      <c r="M3222" s="4" t="s">
        <v>59</v>
      </c>
      <c r="N3222" s="4" t="s">
        <v>6433</v>
      </c>
      <c r="O3222" s="4" t="s">
        <v>39</v>
      </c>
      <c r="P3222" s="4" t="s">
        <v>61</v>
      </c>
      <c r="Q3222" s="4" t="s">
        <v>6434</v>
      </c>
      <c r="R3222" s="9">
        <v>57.3737679012346</v>
      </c>
      <c r="S3222" s="7">
        <v>3.0</v>
      </c>
      <c r="T3222" s="7">
        <v>0.2</v>
      </c>
      <c r="U3222" s="7">
        <v>10.040409382716</v>
      </c>
      <c r="V3222" s="10" t="str">
        <f t="shared" si="1"/>
        <v>2017-04</v>
      </c>
    </row>
    <row r="3223">
      <c r="A3223" s="7">
        <v>3222.0</v>
      </c>
      <c r="B3223" s="4" t="s">
        <v>6430</v>
      </c>
      <c r="C3223" s="8">
        <v>42846.0</v>
      </c>
      <c r="D3223" s="8">
        <v>42848.0</v>
      </c>
      <c r="E3223" s="4" t="s">
        <v>43</v>
      </c>
      <c r="F3223" s="4" t="s">
        <v>6431</v>
      </c>
      <c r="G3223" s="4" t="s">
        <v>6432</v>
      </c>
      <c r="H3223" s="4" t="s">
        <v>29</v>
      </c>
      <c r="I3223" s="4" t="s">
        <v>30</v>
      </c>
      <c r="J3223" s="4" t="s">
        <v>455</v>
      </c>
      <c r="K3223" s="4" t="s">
        <v>58</v>
      </c>
      <c r="L3223" s="7">
        <v>77070.0</v>
      </c>
      <c r="M3223" s="4" t="s">
        <v>59</v>
      </c>
      <c r="N3223" s="4" t="s">
        <v>2504</v>
      </c>
      <c r="O3223" s="4" t="s">
        <v>51</v>
      </c>
      <c r="P3223" s="4" t="s">
        <v>124</v>
      </c>
      <c r="Q3223" s="4" t="s">
        <v>2505</v>
      </c>
      <c r="R3223" s="9">
        <v>24.7978666666667</v>
      </c>
      <c r="S3223" s="7">
        <v>4.0</v>
      </c>
      <c r="T3223" s="7">
        <v>0.2</v>
      </c>
      <c r="U3223" s="7">
        <v>8.67925333333333</v>
      </c>
      <c r="V3223" s="10" t="str">
        <f t="shared" si="1"/>
        <v>2017-04</v>
      </c>
    </row>
    <row r="3224">
      <c r="A3224" s="7">
        <v>3223.0</v>
      </c>
      <c r="B3224" s="4" t="s">
        <v>6435</v>
      </c>
      <c r="C3224" s="8">
        <v>42847.0</v>
      </c>
      <c r="D3224" s="8">
        <v>42849.0</v>
      </c>
      <c r="E3224" s="4" t="s">
        <v>43</v>
      </c>
      <c r="F3224" s="4" t="s">
        <v>5362</v>
      </c>
      <c r="G3224" s="4" t="s">
        <v>5363</v>
      </c>
      <c r="H3224" s="4" t="s">
        <v>46</v>
      </c>
      <c r="I3224" s="4" t="s">
        <v>30</v>
      </c>
      <c r="J3224" s="4" t="s">
        <v>362</v>
      </c>
      <c r="K3224" s="4" t="s">
        <v>48</v>
      </c>
      <c r="L3224" s="7">
        <v>94122.0</v>
      </c>
      <c r="M3224" s="4" t="s">
        <v>49</v>
      </c>
      <c r="N3224" s="4" t="s">
        <v>3231</v>
      </c>
      <c r="O3224" s="4" t="s">
        <v>35</v>
      </c>
      <c r="P3224" s="4" t="s">
        <v>121</v>
      </c>
      <c r="Q3224" s="4" t="s">
        <v>3232</v>
      </c>
      <c r="R3224" s="9">
        <v>18.28</v>
      </c>
      <c r="S3224" s="7">
        <v>2.0</v>
      </c>
      <c r="T3224" s="7">
        <v>0.0</v>
      </c>
      <c r="U3224" s="7">
        <v>6.2152</v>
      </c>
      <c r="V3224" s="10" t="str">
        <f t="shared" si="1"/>
        <v>2017-04</v>
      </c>
    </row>
    <row r="3225">
      <c r="A3225" s="7">
        <v>3224.0</v>
      </c>
      <c r="B3225" s="4" t="s">
        <v>6436</v>
      </c>
      <c r="C3225" s="8">
        <v>42847.0</v>
      </c>
      <c r="D3225" s="8">
        <v>42851.0</v>
      </c>
      <c r="E3225" s="4" t="s">
        <v>26</v>
      </c>
      <c r="F3225" s="4" t="s">
        <v>3722</v>
      </c>
      <c r="G3225" s="4" t="s">
        <v>3723</v>
      </c>
      <c r="H3225" s="4" t="s">
        <v>112</v>
      </c>
      <c r="I3225" s="4" t="s">
        <v>30</v>
      </c>
      <c r="J3225" s="4" t="s">
        <v>90</v>
      </c>
      <c r="K3225" s="4" t="s">
        <v>91</v>
      </c>
      <c r="L3225" s="7">
        <v>19140.0</v>
      </c>
      <c r="M3225" s="4" t="s">
        <v>33</v>
      </c>
      <c r="N3225" s="4" t="s">
        <v>1972</v>
      </c>
      <c r="O3225" s="4" t="s">
        <v>35</v>
      </c>
      <c r="P3225" s="4" t="s">
        <v>121</v>
      </c>
      <c r="Q3225" s="4" t="s">
        <v>1973</v>
      </c>
      <c r="R3225" s="9">
        <v>304.280355555556</v>
      </c>
      <c r="S3225" s="7">
        <v>3.0</v>
      </c>
      <c r="T3225" s="7">
        <v>0.2</v>
      </c>
      <c r="U3225" s="7">
        <v>0.0</v>
      </c>
      <c r="V3225" s="10" t="str">
        <f t="shared" si="1"/>
        <v>2017-04</v>
      </c>
    </row>
    <row r="3226">
      <c r="A3226" s="7">
        <v>3225.0</v>
      </c>
      <c r="B3226" s="4" t="s">
        <v>6437</v>
      </c>
      <c r="C3226" s="8">
        <v>42847.0</v>
      </c>
      <c r="D3226" s="8">
        <v>42851.0</v>
      </c>
      <c r="E3226" s="4" t="s">
        <v>26</v>
      </c>
      <c r="F3226" s="4" t="s">
        <v>699</v>
      </c>
      <c r="G3226" s="4" t="s">
        <v>700</v>
      </c>
      <c r="H3226" s="4" t="s">
        <v>46</v>
      </c>
      <c r="I3226" s="4" t="s">
        <v>30</v>
      </c>
      <c r="J3226" s="4" t="s">
        <v>188</v>
      </c>
      <c r="K3226" s="4" t="s">
        <v>255</v>
      </c>
      <c r="L3226" s="7">
        <v>31907.0</v>
      </c>
      <c r="M3226" s="4" t="s">
        <v>83</v>
      </c>
      <c r="N3226" s="4" t="s">
        <v>561</v>
      </c>
      <c r="O3226" s="4" t="s">
        <v>51</v>
      </c>
      <c r="P3226" s="4" t="s">
        <v>52</v>
      </c>
      <c r="Q3226" s="4" t="s">
        <v>562</v>
      </c>
      <c r="R3226" s="9">
        <v>463.602110373309</v>
      </c>
      <c r="S3226" s="7">
        <v>3.0</v>
      </c>
      <c r="T3226" s="7">
        <v>0.0</v>
      </c>
      <c r="U3226" s="7">
        <v>60.2682743485302</v>
      </c>
      <c r="V3226" s="10" t="str">
        <f t="shared" si="1"/>
        <v>2017-04</v>
      </c>
    </row>
    <row r="3227">
      <c r="A3227" s="7">
        <v>3226.0</v>
      </c>
      <c r="B3227" s="4" t="s">
        <v>6438</v>
      </c>
      <c r="C3227" s="8">
        <v>42848.0</v>
      </c>
      <c r="D3227" s="8">
        <v>42854.0</v>
      </c>
      <c r="E3227" s="4" t="s">
        <v>26</v>
      </c>
      <c r="F3227" s="4" t="s">
        <v>5261</v>
      </c>
      <c r="G3227" s="4" t="s">
        <v>5262</v>
      </c>
      <c r="H3227" s="4" t="s">
        <v>46</v>
      </c>
      <c r="I3227" s="4" t="s">
        <v>30</v>
      </c>
      <c r="J3227" s="4" t="s">
        <v>222</v>
      </c>
      <c r="K3227" s="4" t="s">
        <v>223</v>
      </c>
      <c r="L3227" s="7">
        <v>10024.0</v>
      </c>
      <c r="M3227" s="4" t="s">
        <v>33</v>
      </c>
      <c r="N3227" s="4" t="s">
        <v>3277</v>
      </c>
      <c r="O3227" s="4" t="s">
        <v>51</v>
      </c>
      <c r="P3227" s="4" t="s">
        <v>283</v>
      </c>
      <c r="Q3227" s="4" t="s">
        <v>3278</v>
      </c>
      <c r="R3227" s="9">
        <v>145.926551440329</v>
      </c>
      <c r="S3227" s="7">
        <v>2.0</v>
      </c>
      <c r="T3227" s="7">
        <v>0.0</v>
      </c>
      <c r="U3227" s="7">
        <v>42.3186999176955</v>
      </c>
      <c r="V3227" s="10" t="str">
        <f t="shared" si="1"/>
        <v>2017-04</v>
      </c>
    </row>
    <row r="3228">
      <c r="A3228" s="7">
        <v>3227.0</v>
      </c>
      <c r="B3228" s="4" t="s">
        <v>6438</v>
      </c>
      <c r="C3228" s="8">
        <v>42848.0</v>
      </c>
      <c r="D3228" s="8">
        <v>42854.0</v>
      </c>
      <c r="E3228" s="4" t="s">
        <v>26</v>
      </c>
      <c r="F3228" s="4" t="s">
        <v>5261</v>
      </c>
      <c r="G3228" s="4" t="s">
        <v>5262</v>
      </c>
      <c r="H3228" s="4" t="s">
        <v>46</v>
      </c>
      <c r="I3228" s="4" t="s">
        <v>30</v>
      </c>
      <c r="J3228" s="4" t="s">
        <v>222</v>
      </c>
      <c r="K3228" s="4" t="s">
        <v>223</v>
      </c>
      <c r="L3228" s="7">
        <v>10024.0</v>
      </c>
      <c r="M3228" s="4" t="s">
        <v>33</v>
      </c>
      <c r="N3228" s="4" t="s">
        <v>3382</v>
      </c>
      <c r="O3228" s="4" t="s">
        <v>51</v>
      </c>
      <c r="P3228" s="4" t="s">
        <v>635</v>
      </c>
      <c r="Q3228" s="4" t="s">
        <v>3383</v>
      </c>
      <c r="R3228" s="9">
        <v>146.848016460905</v>
      </c>
      <c r="S3228" s="7">
        <v>7.0</v>
      </c>
      <c r="T3228" s="7">
        <v>0.0</v>
      </c>
      <c r="U3228" s="7">
        <v>44.0544049382716</v>
      </c>
      <c r="V3228" s="10" t="str">
        <f t="shared" si="1"/>
        <v>2017-04</v>
      </c>
    </row>
    <row r="3229">
      <c r="A3229" s="7">
        <v>3228.0</v>
      </c>
      <c r="B3229" s="4" t="s">
        <v>6439</v>
      </c>
      <c r="C3229" s="8">
        <v>42848.0</v>
      </c>
      <c r="D3229" s="8">
        <v>42850.0</v>
      </c>
      <c r="E3229" s="4" t="s">
        <v>98</v>
      </c>
      <c r="F3229" s="4" t="s">
        <v>5643</v>
      </c>
      <c r="G3229" s="4" t="s">
        <v>5644</v>
      </c>
      <c r="H3229" s="4" t="s">
        <v>46</v>
      </c>
      <c r="I3229" s="4" t="s">
        <v>30</v>
      </c>
      <c r="J3229" s="4" t="s">
        <v>4239</v>
      </c>
      <c r="K3229" s="4" t="s">
        <v>766</v>
      </c>
      <c r="L3229" s="7">
        <v>46226.0</v>
      </c>
      <c r="M3229" s="4" t="s">
        <v>59</v>
      </c>
      <c r="N3229" s="4" t="s">
        <v>6440</v>
      </c>
      <c r="O3229" s="4" t="s">
        <v>39</v>
      </c>
      <c r="P3229" s="4" t="s">
        <v>61</v>
      </c>
      <c r="Q3229" s="4" t="s">
        <v>6441</v>
      </c>
      <c r="R3229" s="9">
        <v>185.896592592593</v>
      </c>
      <c r="S3229" s="7">
        <v>6.0</v>
      </c>
      <c r="T3229" s="7">
        <v>0.0</v>
      </c>
      <c r="U3229" s="7">
        <v>66.9227733333333</v>
      </c>
      <c r="V3229" s="10" t="str">
        <f t="shared" si="1"/>
        <v>2017-04</v>
      </c>
    </row>
    <row r="3230">
      <c r="A3230" s="7">
        <v>3229.0</v>
      </c>
      <c r="B3230" s="4" t="s">
        <v>6442</v>
      </c>
      <c r="C3230" s="8">
        <v>42848.0</v>
      </c>
      <c r="D3230" s="8">
        <v>42850.0</v>
      </c>
      <c r="E3230" s="4" t="s">
        <v>43</v>
      </c>
      <c r="F3230" s="4" t="s">
        <v>259</v>
      </c>
      <c r="G3230" s="4" t="s">
        <v>260</v>
      </c>
      <c r="H3230" s="4" t="s">
        <v>46</v>
      </c>
      <c r="I3230" s="4" t="s">
        <v>30</v>
      </c>
      <c r="J3230" s="4" t="s">
        <v>222</v>
      </c>
      <c r="K3230" s="4" t="s">
        <v>223</v>
      </c>
      <c r="L3230" s="7">
        <v>10011.0</v>
      </c>
      <c r="M3230" s="4" t="s">
        <v>33</v>
      </c>
      <c r="N3230" s="4" t="s">
        <v>1679</v>
      </c>
      <c r="O3230" s="4" t="s">
        <v>51</v>
      </c>
      <c r="P3230" s="4" t="s">
        <v>635</v>
      </c>
      <c r="Q3230" s="4" t="s">
        <v>1680</v>
      </c>
      <c r="R3230" s="9">
        <v>65.6992592592593</v>
      </c>
      <c r="S3230" s="7">
        <v>5.0</v>
      </c>
      <c r="T3230" s="7">
        <v>0.0</v>
      </c>
      <c r="U3230" s="7">
        <v>18.3957925925926</v>
      </c>
      <c r="V3230" s="10" t="str">
        <f t="shared" si="1"/>
        <v>2017-04</v>
      </c>
    </row>
    <row r="3231">
      <c r="A3231" s="7">
        <v>3230.0</v>
      </c>
      <c r="B3231" s="4" t="s">
        <v>6443</v>
      </c>
      <c r="C3231" s="8">
        <v>42848.0</v>
      </c>
      <c r="D3231" s="8">
        <v>42851.0</v>
      </c>
      <c r="E3231" s="4" t="s">
        <v>43</v>
      </c>
      <c r="F3231" s="4" t="s">
        <v>3537</v>
      </c>
      <c r="G3231" s="4" t="s">
        <v>3538</v>
      </c>
      <c r="H3231" s="4" t="s">
        <v>29</v>
      </c>
      <c r="I3231" s="4" t="s">
        <v>30</v>
      </c>
      <c r="J3231" s="4" t="s">
        <v>188</v>
      </c>
      <c r="K3231" s="4" t="s">
        <v>157</v>
      </c>
      <c r="L3231" s="7">
        <v>43229.0</v>
      </c>
      <c r="M3231" s="4" t="s">
        <v>33</v>
      </c>
      <c r="N3231" s="4" t="s">
        <v>335</v>
      </c>
      <c r="O3231" s="4" t="s">
        <v>51</v>
      </c>
      <c r="P3231" s="4" t="s">
        <v>76</v>
      </c>
      <c r="Q3231" s="4" t="s">
        <v>336</v>
      </c>
      <c r="R3231" s="9">
        <v>14.0732839506173</v>
      </c>
      <c r="S3231" s="7">
        <v>5.0</v>
      </c>
      <c r="T3231" s="7">
        <v>0.7</v>
      </c>
      <c r="U3231" s="7">
        <v>-9.38218930041152</v>
      </c>
      <c r="V3231" s="10" t="str">
        <f t="shared" si="1"/>
        <v>2017-04</v>
      </c>
    </row>
    <row r="3232">
      <c r="A3232" s="7">
        <v>3231.0</v>
      </c>
      <c r="B3232" s="4" t="s">
        <v>6443</v>
      </c>
      <c r="C3232" s="8">
        <v>42848.0</v>
      </c>
      <c r="D3232" s="8">
        <v>42851.0</v>
      </c>
      <c r="E3232" s="4" t="s">
        <v>43</v>
      </c>
      <c r="F3232" s="4" t="s">
        <v>3537</v>
      </c>
      <c r="G3232" s="4" t="s">
        <v>3538</v>
      </c>
      <c r="H3232" s="4" t="s">
        <v>29</v>
      </c>
      <c r="I3232" s="4" t="s">
        <v>30</v>
      </c>
      <c r="J3232" s="4" t="s">
        <v>188</v>
      </c>
      <c r="K3232" s="4" t="s">
        <v>157</v>
      </c>
      <c r="L3232" s="7">
        <v>43229.0</v>
      </c>
      <c r="M3232" s="4" t="s">
        <v>33</v>
      </c>
      <c r="N3232" s="4" t="s">
        <v>4518</v>
      </c>
      <c r="O3232" s="4" t="s">
        <v>51</v>
      </c>
      <c r="P3232" s="4" t="s">
        <v>124</v>
      </c>
      <c r="Q3232" s="4" t="s">
        <v>4519</v>
      </c>
      <c r="R3232" s="9">
        <v>6.39520658436214</v>
      </c>
      <c r="S3232" s="7">
        <v>1.0</v>
      </c>
      <c r="T3232" s="7">
        <v>0.2</v>
      </c>
      <c r="U3232" s="7">
        <v>2.23832230452675</v>
      </c>
      <c r="V3232" s="10" t="str">
        <f t="shared" si="1"/>
        <v>2017-04</v>
      </c>
    </row>
    <row r="3233">
      <c r="A3233" s="7">
        <v>3232.0</v>
      </c>
      <c r="B3233" s="4" t="s">
        <v>6444</v>
      </c>
      <c r="C3233" s="8">
        <v>42848.0</v>
      </c>
      <c r="D3233" s="8">
        <v>42850.0</v>
      </c>
      <c r="E3233" s="4" t="s">
        <v>98</v>
      </c>
      <c r="F3233" s="4" t="s">
        <v>2911</v>
      </c>
      <c r="G3233" s="4" t="s">
        <v>2912</v>
      </c>
      <c r="H3233" s="4" t="s">
        <v>46</v>
      </c>
      <c r="I3233" s="4" t="s">
        <v>30</v>
      </c>
      <c r="J3233" s="4" t="s">
        <v>2612</v>
      </c>
      <c r="K3233" s="4" t="s">
        <v>48</v>
      </c>
      <c r="L3233" s="7">
        <v>91104.0</v>
      </c>
      <c r="M3233" s="4" t="s">
        <v>49</v>
      </c>
      <c r="N3233" s="4" t="s">
        <v>158</v>
      </c>
      <c r="O3233" s="4" t="s">
        <v>35</v>
      </c>
      <c r="P3233" s="4" t="s">
        <v>121</v>
      </c>
      <c r="Q3233" s="4" t="s">
        <v>159</v>
      </c>
      <c r="R3233" s="9">
        <v>66.36</v>
      </c>
      <c r="S3233" s="7">
        <v>7.0</v>
      </c>
      <c r="T3233" s="7">
        <v>0.0</v>
      </c>
      <c r="U3233" s="7">
        <v>26.544</v>
      </c>
      <c r="V3233" s="10" t="str">
        <f t="shared" si="1"/>
        <v>2017-04</v>
      </c>
    </row>
    <row r="3234">
      <c r="A3234" s="7">
        <v>3233.0</v>
      </c>
      <c r="B3234" s="4" t="s">
        <v>6444</v>
      </c>
      <c r="C3234" s="8">
        <v>42848.0</v>
      </c>
      <c r="D3234" s="8">
        <v>42850.0</v>
      </c>
      <c r="E3234" s="4" t="s">
        <v>98</v>
      </c>
      <c r="F3234" s="4" t="s">
        <v>2911</v>
      </c>
      <c r="G3234" s="4" t="s">
        <v>2912</v>
      </c>
      <c r="H3234" s="4" t="s">
        <v>46</v>
      </c>
      <c r="I3234" s="4" t="s">
        <v>30</v>
      </c>
      <c r="J3234" s="4" t="s">
        <v>2612</v>
      </c>
      <c r="K3234" s="4" t="s">
        <v>48</v>
      </c>
      <c r="L3234" s="7">
        <v>91104.0</v>
      </c>
      <c r="M3234" s="4" t="s">
        <v>49</v>
      </c>
      <c r="N3234" s="4" t="s">
        <v>2185</v>
      </c>
      <c r="O3234" s="4" t="s">
        <v>51</v>
      </c>
      <c r="P3234" s="4" t="s">
        <v>76</v>
      </c>
      <c r="Q3234" s="4" t="s">
        <v>2186</v>
      </c>
      <c r="R3234" s="9">
        <v>92.88</v>
      </c>
      <c r="S3234" s="7">
        <v>6.0</v>
      </c>
      <c r="T3234" s="7">
        <v>0.2</v>
      </c>
      <c r="U3234" s="7">
        <v>30.186</v>
      </c>
      <c r="V3234" s="10" t="str">
        <f t="shared" si="1"/>
        <v>2017-04</v>
      </c>
    </row>
    <row r="3235">
      <c r="A3235" s="7">
        <v>3234.0</v>
      </c>
      <c r="B3235" s="4" t="s">
        <v>6444</v>
      </c>
      <c r="C3235" s="8">
        <v>42848.0</v>
      </c>
      <c r="D3235" s="8">
        <v>42850.0</v>
      </c>
      <c r="E3235" s="4" t="s">
        <v>98</v>
      </c>
      <c r="F3235" s="4" t="s">
        <v>2911</v>
      </c>
      <c r="G3235" s="4" t="s">
        <v>2912</v>
      </c>
      <c r="H3235" s="4" t="s">
        <v>46</v>
      </c>
      <c r="I3235" s="4" t="s">
        <v>30</v>
      </c>
      <c r="J3235" s="4" t="s">
        <v>2612</v>
      </c>
      <c r="K3235" s="4" t="s">
        <v>48</v>
      </c>
      <c r="L3235" s="7">
        <v>91104.0</v>
      </c>
      <c r="M3235" s="4" t="s">
        <v>49</v>
      </c>
      <c r="N3235" s="4" t="s">
        <v>998</v>
      </c>
      <c r="O3235" s="4" t="s">
        <v>35</v>
      </c>
      <c r="P3235" s="4" t="s">
        <v>121</v>
      </c>
      <c r="Q3235" s="4" t="s">
        <v>3367</v>
      </c>
      <c r="R3235" s="9">
        <v>24.14</v>
      </c>
      <c r="S3235" s="7">
        <v>2.0</v>
      </c>
      <c r="T3235" s="7">
        <v>0.0</v>
      </c>
      <c r="U3235" s="7">
        <v>7.9662</v>
      </c>
      <c r="V3235" s="10" t="str">
        <f t="shared" si="1"/>
        <v>2017-04</v>
      </c>
    </row>
    <row r="3236">
      <c r="A3236" s="7">
        <v>3235.0</v>
      </c>
      <c r="B3236" s="4" t="s">
        <v>6445</v>
      </c>
      <c r="C3236" s="8">
        <v>42848.0</v>
      </c>
      <c r="D3236" s="8">
        <v>42852.0</v>
      </c>
      <c r="E3236" s="4" t="s">
        <v>26</v>
      </c>
      <c r="F3236" s="4" t="s">
        <v>3995</v>
      </c>
      <c r="G3236" s="4" t="s">
        <v>3996</v>
      </c>
      <c r="H3236" s="4" t="s">
        <v>112</v>
      </c>
      <c r="I3236" s="4" t="s">
        <v>30</v>
      </c>
      <c r="J3236" s="4" t="s">
        <v>6446</v>
      </c>
      <c r="K3236" s="4" t="s">
        <v>518</v>
      </c>
      <c r="L3236" s="7">
        <v>37042.0</v>
      </c>
      <c r="M3236" s="4" t="s">
        <v>83</v>
      </c>
      <c r="N3236" s="4" t="s">
        <v>6447</v>
      </c>
      <c r="O3236" s="4" t="s">
        <v>35</v>
      </c>
      <c r="P3236" s="4" t="s">
        <v>36</v>
      </c>
      <c r="Q3236" s="4" t="s">
        <v>6448</v>
      </c>
      <c r="R3236" s="9">
        <v>264.368521216081</v>
      </c>
      <c r="S3236" s="7">
        <v>4.0</v>
      </c>
      <c r="T3236" s="7">
        <v>0.2</v>
      </c>
      <c r="U3236" s="7">
        <v>-9.91381954560303</v>
      </c>
      <c r="V3236" s="10" t="str">
        <f t="shared" si="1"/>
        <v>2017-04</v>
      </c>
    </row>
    <row r="3237">
      <c r="A3237" s="7">
        <v>3236.0</v>
      </c>
      <c r="B3237" s="4" t="s">
        <v>6445</v>
      </c>
      <c r="C3237" s="8">
        <v>42848.0</v>
      </c>
      <c r="D3237" s="8">
        <v>42852.0</v>
      </c>
      <c r="E3237" s="4" t="s">
        <v>26</v>
      </c>
      <c r="F3237" s="4" t="s">
        <v>3995</v>
      </c>
      <c r="G3237" s="4" t="s">
        <v>3996</v>
      </c>
      <c r="H3237" s="4" t="s">
        <v>112</v>
      </c>
      <c r="I3237" s="4" t="s">
        <v>30</v>
      </c>
      <c r="J3237" s="4" t="s">
        <v>6446</v>
      </c>
      <c r="K3237" s="4" t="s">
        <v>518</v>
      </c>
      <c r="L3237" s="7">
        <v>37042.0</v>
      </c>
      <c r="M3237" s="4" t="s">
        <v>83</v>
      </c>
      <c r="N3237" s="4" t="s">
        <v>4544</v>
      </c>
      <c r="O3237" s="4" t="s">
        <v>39</v>
      </c>
      <c r="P3237" s="4" t="s">
        <v>61</v>
      </c>
      <c r="Q3237" s="4" t="s">
        <v>4545</v>
      </c>
      <c r="R3237" s="9">
        <v>31.017374045121</v>
      </c>
      <c r="S3237" s="7">
        <v>2.0</v>
      </c>
      <c r="T3237" s="7">
        <v>0.2</v>
      </c>
      <c r="U3237" s="7">
        <v>8.14206068684425</v>
      </c>
      <c r="V3237" s="10" t="str">
        <f t="shared" si="1"/>
        <v>2017-04</v>
      </c>
    </row>
    <row r="3238">
      <c r="A3238" s="7">
        <v>3237.0</v>
      </c>
      <c r="B3238" s="4" t="s">
        <v>6445</v>
      </c>
      <c r="C3238" s="8">
        <v>42848.0</v>
      </c>
      <c r="D3238" s="8">
        <v>42852.0</v>
      </c>
      <c r="E3238" s="4" t="s">
        <v>26</v>
      </c>
      <c r="F3238" s="4" t="s">
        <v>3995</v>
      </c>
      <c r="G3238" s="4" t="s">
        <v>3996</v>
      </c>
      <c r="H3238" s="4" t="s">
        <v>112</v>
      </c>
      <c r="I3238" s="4" t="s">
        <v>30</v>
      </c>
      <c r="J3238" s="4" t="s">
        <v>6446</v>
      </c>
      <c r="K3238" s="4" t="s">
        <v>518</v>
      </c>
      <c r="L3238" s="7">
        <v>37042.0</v>
      </c>
      <c r="M3238" s="4" t="s">
        <v>83</v>
      </c>
      <c r="N3238" s="4" t="s">
        <v>6449</v>
      </c>
      <c r="O3238" s="4" t="s">
        <v>35</v>
      </c>
      <c r="P3238" s="4" t="s">
        <v>121</v>
      </c>
      <c r="Q3238" s="4" t="s">
        <v>6450</v>
      </c>
      <c r="R3238" s="9">
        <v>53.371069588822</v>
      </c>
      <c r="S3238" s="7">
        <v>3.0</v>
      </c>
      <c r="T3238" s="7">
        <v>0.2</v>
      </c>
      <c r="U3238" s="7">
        <v>-8.0056604383233</v>
      </c>
      <c r="V3238" s="10" t="str">
        <f t="shared" si="1"/>
        <v>2017-04</v>
      </c>
    </row>
    <row r="3239">
      <c r="A3239" s="7">
        <v>3238.0</v>
      </c>
      <c r="B3239" s="4" t="s">
        <v>6445</v>
      </c>
      <c r="C3239" s="8">
        <v>42848.0</v>
      </c>
      <c r="D3239" s="8">
        <v>42852.0</v>
      </c>
      <c r="E3239" s="4" t="s">
        <v>26</v>
      </c>
      <c r="F3239" s="4" t="s">
        <v>3995</v>
      </c>
      <c r="G3239" s="4" t="s">
        <v>3996</v>
      </c>
      <c r="H3239" s="4" t="s">
        <v>112</v>
      </c>
      <c r="I3239" s="4" t="s">
        <v>30</v>
      </c>
      <c r="J3239" s="4" t="s">
        <v>6446</v>
      </c>
      <c r="K3239" s="4" t="s">
        <v>518</v>
      </c>
      <c r="L3239" s="7">
        <v>37042.0</v>
      </c>
      <c r="M3239" s="4" t="s">
        <v>83</v>
      </c>
      <c r="N3239" s="4" t="s">
        <v>1887</v>
      </c>
      <c r="O3239" s="4" t="s">
        <v>51</v>
      </c>
      <c r="P3239" s="4" t="s">
        <v>297</v>
      </c>
      <c r="Q3239" s="4" t="s">
        <v>1888</v>
      </c>
      <c r="R3239" s="9">
        <v>2.03977811006595</v>
      </c>
      <c r="S3239" s="7">
        <v>1.0</v>
      </c>
      <c r="T3239" s="7">
        <v>0.2</v>
      </c>
      <c r="U3239" s="7">
        <v>0.713922338523082</v>
      </c>
      <c r="V3239" s="10" t="str">
        <f t="shared" si="1"/>
        <v>2017-04</v>
      </c>
    </row>
    <row r="3240">
      <c r="A3240" s="7">
        <v>3239.0</v>
      </c>
      <c r="B3240" s="4" t="s">
        <v>6451</v>
      </c>
      <c r="C3240" s="8">
        <v>42848.0</v>
      </c>
      <c r="D3240" s="8">
        <v>42851.0</v>
      </c>
      <c r="E3240" s="4" t="s">
        <v>43</v>
      </c>
      <c r="F3240" s="4" t="s">
        <v>5796</v>
      </c>
      <c r="G3240" s="4" t="s">
        <v>5797</v>
      </c>
      <c r="H3240" s="4" t="s">
        <v>46</v>
      </c>
      <c r="I3240" s="4" t="s">
        <v>30</v>
      </c>
      <c r="J3240" s="4" t="s">
        <v>6452</v>
      </c>
      <c r="K3240" s="4" t="s">
        <v>741</v>
      </c>
      <c r="L3240" s="7">
        <v>80634.0</v>
      </c>
      <c r="M3240" s="4" t="s">
        <v>49</v>
      </c>
      <c r="N3240" s="4" t="s">
        <v>415</v>
      </c>
      <c r="O3240" s="4" t="s">
        <v>51</v>
      </c>
      <c r="P3240" s="4" t="s">
        <v>205</v>
      </c>
      <c r="Q3240" s="4" t="s">
        <v>416</v>
      </c>
      <c r="R3240" s="9">
        <v>18.688</v>
      </c>
      <c r="S3240" s="7">
        <v>2.0</v>
      </c>
      <c r="T3240" s="7">
        <v>0.2</v>
      </c>
      <c r="U3240" s="7">
        <v>7.008</v>
      </c>
      <c r="V3240" s="10" t="str">
        <f t="shared" si="1"/>
        <v>2017-04</v>
      </c>
    </row>
    <row r="3241">
      <c r="A3241" s="7">
        <v>3240.0</v>
      </c>
      <c r="B3241" s="4" t="s">
        <v>6451</v>
      </c>
      <c r="C3241" s="8">
        <v>42848.0</v>
      </c>
      <c r="D3241" s="8">
        <v>42851.0</v>
      </c>
      <c r="E3241" s="4" t="s">
        <v>43</v>
      </c>
      <c r="F3241" s="4" t="s">
        <v>5796</v>
      </c>
      <c r="G3241" s="4" t="s">
        <v>5797</v>
      </c>
      <c r="H3241" s="4" t="s">
        <v>46</v>
      </c>
      <c r="I3241" s="4" t="s">
        <v>30</v>
      </c>
      <c r="J3241" s="4" t="s">
        <v>6452</v>
      </c>
      <c r="K3241" s="4" t="s">
        <v>741</v>
      </c>
      <c r="L3241" s="7">
        <v>80634.0</v>
      </c>
      <c r="M3241" s="4" t="s">
        <v>49</v>
      </c>
      <c r="N3241" s="4" t="s">
        <v>6453</v>
      </c>
      <c r="O3241" s="4" t="s">
        <v>35</v>
      </c>
      <c r="P3241" s="4" t="s">
        <v>121</v>
      </c>
      <c r="Q3241" s="4" t="s">
        <v>6454</v>
      </c>
      <c r="R3241" s="9">
        <v>11.664</v>
      </c>
      <c r="S3241" s="7">
        <v>3.0</v>
      </c>
      <c r="T3241" s="7">
        <v>0.2</v>
      </c>
      <c r="U3241" s="7">
        <v>3.3534</v>
      </c>
      <c r="V3241" s="10" t="str">
        <f t="shared" si="1"/>
        <v>2017-04</v>
      </c>
    </row>
    <row r="3242">
      <c r="A3242" s="7">
        <v>3241.0</v>
      </c>
      <c r="B3242" s="4" t="s">
        <v>6455</v>
      </c>
      <c r="C3242" s="8">
        <v>42849.0</v>
      </c>
      <c r="D3242" s="8">
        <v>42852.0</v>
      </c>
      <c r="E3242" s="4" t="s">
        <v>43</v>
      </c>
      <c r="F3242" s="4" t="s">
        <v>1208</v>
      </c>
      <c r="G3242" s="4" t="s">
        <v>1209</v>
      </c>
      <c r="H3242" s="4" t="s">
        <v>29</v>
      </c>
      <c r="I3242" s="4" t="s">
        <v>30</v>
      </c>
      <c r="J3242" s="4" t="s">
        <v>90</v>
      </c>
      <c r="K3242" s="4" t="s">
        <v>91</v>
      </c>
      <c r="L3242" s="7">
        <v>19143.0</v>
      </c>
      <c r="M3242" s="4" t="s">
        <v>33</v>
      </c>
      <c r="N3242" s="4" t="s">
        <v>6456</v>
      </c>
      <c r="O3242" s="4" t="s">
        <v>51</v>
      </c>
      <c r="P3242" s="4" t="s">
        <v>283</v>
      </c>
      <c r="Q3242" s="4" t="s">
        <v>6457</v>
      </c>
      <c r="R3242" s="9">
        <v>118.850008230453</v>
      </c>
      <c r="S3242" s="7">
        <v>2.0</v>
      </c>
      <c r="T3242" s="7">
        <v>0.2</v>
      </c>
      <c r="U3242" s="7">
        <v>14.8562510288066</v>
      </c>
      <c r="V3242" s="10" t="str">
        <f t="shared" si="1"/>
        <v>2017-04</v>
      </c>
    </row>
    <row r="3243">
      <c r="A3243" s="7">
        <v>3242.0</v>
      </c>
      <c r="B3243" s="4" t="s">
        <v>6455</v>
      </c>
      <c r="C3243" s="8">
        <v>42849.0</v>
      </c>
      <c r="D3243" s="8">
        <v>42852.0</v>
      </c>
      <c r="E3243" s="4" t="s">
        <v>43</v>
      </c>
      <c r="F3243" s="4" t="s">
        <v>1208</v>
      </c>
      <c r="G3243" s="4" t="s">
        <v>1209</v>
      </c>
      <c r="H3243" s="4" t="s">
        <v>29</v>
      </c>
      <c r="I3243" s="4" t="s">
        <v>30</v>
      </c>
      <c r="J3243" s="4" t="s">
        <v>90</v>
      </c>
      <c r="K3243" s="4" t="s">
        <v>91</v>
      </c>
      <c r="L3243" s="7">
        <v>19143.0</v>
      </c>
      <c r="M3243" s="4" t="s">
        <v>33</v>
      </c>
      <c r="N3243" s="4" t="s">
        <v>4611</v>
      </c>
      <c r="O3243" s="4" t="s">
        <v>51</v>
      </c>
      <c r="P3243" s="4" t="s">
        <v>76</v>
      </c>
      <c r="Q3243" s="4" t="s">
        <v>4612</v>
      </c>
      <c r="R3243" s="9">
        <v>1.42217777777778</v>
      </c>
      <c r="S3243" s="7">
        <v>2.0</v>
      </c>
      <c r="T3243" s="7">
        <v>0.7</v>
      </c>
      <c r="U3243" s="7">
        <v>-1.18514814814815</v>
      </c>
      <c r="V3243" s="10" t="str">
        <f t="shared" si="1"/>
        <v>2017-04</v>
      </c>
    </row>
    <row r="3244">
      <c r="A3244" s="7">
        <v>3243.0</v>
      </c>
      <c r="B3244" s="4" t="s">
        <v>6455</v>
      </c>
      <c r="C3244" s="8">
        <v>42849.0</v>
      </c>
      <c r="D3244" s="8">
        <v>42852.0</v>
      </c>
      <c r="E3244" s="4" t="s">
        <v>43</v>
      </c>
      <c r="F3244" s="4" t="s">
        <v>1208</v>
      </c>
      <c r="G3244" s="4" t="s">
        <v>1209</v>
      </c>
      <c r="H3244" s="4" t="s">
        <v>29</v>
      </c>
      <c r="I3244" s="4" t="s">
        <v>30</v>
      </c>
      <c r="J3244" s="4" t="s">
        <v>90</v>
      </c>
      <c r="K3244" s="4" t="s">
        <v>91</v>
      </c>
      <c r="L3244" s="7">
        <v>19143.0</v>
      </c>
      <c r="M3244" s="4" t="s">
        <v>33</v>
      </c>
      <c r="N3244" s="4" t="s">
        <v>1544</v>
      </c>
      <c r="O3244" s="4" t="s">
        <v>51</v>
      </c>
      <c r="P3244" s="4" t="s">
        <v>76</v>
      </c>
      <c r="Q3244" s="4" t="s">
        <v>1545</v>
      </c>
      <c r="R3244" s="9">
        <v>8.99994320987654</v>
      </c>
      <c r="S3244" s="7">
        <v>2.0</v>
      </c>
      <c r="T3244" s="7">
        <v>0.7</v>
      </c>
      <c r="U3244" s="7">
        <v>-6.89995646090535</v>
      </c>
      <c r="V3244" s="10" t="str">
        <f t="shared" si="1"/>
        <v>2017-04</v>
      </c>
    </row>
    <row r="3245">
      <c r="A3245" s="7">
        <v>3244.0</v>
      </c>
      <c r="B3245" s="4" t="s">
        <v>6458</v>
      </c>
      <c r="C3245" s="8">
        <v>42849.0</v>
      </c>
      <c r="D3245" s="8">
        <v>42855.0</v>
      </c>
      <c r="E3245" s="4" t="s">
        <v>26</v>
      </c>
      <c r="F3245" s="4" t="s">
        <v>2197</v>
      </c>
      <c r="G3245" s="4" t="s">
        <v>2198</v>
      </c>
      <c r="H3245" s="4" t="s">
        <v>29</v>
      </c>
      <c r="I3245" s="4" t="s">
        <v>30</v>
      </c>
      <c r="J3245" s="4" t="s">
        <v>101</v>
      </c>
      <c r="K3245" s="4" t="s">
        <v>102</v>
      </c>
      <c r="L3245" s="7">
        <v>32216.0</v>
      </c>
      <c r="M3245" s="4" t="s">
        <v>83</v>
      </c>
      <c r="N3245" s="4" t="s">
        <v>4286</v>
      </c>
      <c r="O3245" s="4" t="s">
        <v>51</v>
      </c>
      <c r="P3245" s="4" t="s">
        <v>52</v>
      </c>
      <c r="Q3245" s="4" t="s">
        <v>4287</v>
      </c>
      <c r="R3245" s="9">
        <v>77.8872930236797</v>
      </c>
      <c r="S3245" s="7">
        <v>2.0</v>
      </c>
      <c r="T3245" s="7">
        <v>0.2</v>
      </c>
      <c r="U3245" s="7">
        <v>-14.6038674419399</v>
      </c>
      <c r="V3245" s="10" t="str">
        <f t="shared" si="1"/>
        <v>2017-04</v>
      </c>
    </row>
    <row r="3246">
      <c r="A3246" s="7">
        <v>3245.0</v>
      </c>
      <c r="B3246" s="4" t="s">
        <v>6459</v>
      </c>
      <c r="C3246" s="8">
        <v>42849.0</v>
      </c>
      <c r="D3246" s="8">
        <v>42853.0</v>
      </c>
      <c r="E3246" s="4" t="s">
        <v>26</v>
      </c>
      <c r="F3246" s="4" t="s">
        <v>798</v>
      </c>
      <c r="G3246" s="4" t="s">
        <v>799</v>
      </c>
      <c r="H3246" s="4" t="s">
        <v>112</v>
      </c>
      <c r="I3246" s="4" t="s">
        <v>30</v>
      </c>
      <c r="J3246" s="4" t="s">
        <v>2512</v>
      </c>
      <c r="K3246" s="4" t="s">
        <v>48</v>
      </c>
      <c r="L3246" s="7">
        <v>93101.0</v>
      </c>
      <c r="M3246" s="4" t="s">
        <v>49</v>
      </c>
      <c r="N3246" s="4" t="s">
        <v>3766</v>
      </c>
      <c r="O3246" s="4" t="s">
        <v>51</v>
      </c>
      <c r="P3246" s="4" t="s">
        <v>272</v>
      </c>
      <c r="Q3246" s="4" t="s">
        <v>3767</v>
      </c>
      <c r="R3246" s="9">
        <v>1.81</v>
      </c>
      <c r="S3246" s="7">
        <v>1.0</v>
      </c>
      <c r="T3246" s="7">
        <v>0.0</v>
      </c>
      <c r="U3246" s="7">
        <v>0.6516</v>
      </c>
      <c r="V3246" s="10" t="str">
        <f t="shared" si="1"/>
        <v>2017-04</v>
      </c>
    </row>
    <row r="3247">
      <c r="A3247" s="7">
        <v>3246.0</v>
      </c>
      <c r="B3247" s="4" t="s">
        <v>6460</v>
      </c>
      <c r="C3247" s="8">
        <v>42849.0</v>
      </c>
      <c r="D3247" s="8">
        <v>42850.0</v>
      </c>
      <c r="E3247" s="4" t="s">
        <v>43</v>
      </c>
      <c r="F3247" s="4" t="s">
        <v>1125</v>
      </c>
      <c r="G3247" s="4" t="s">
        <v>1126</v>
      </c>
      <c r="H3247" s="4" t="s">
        <v>46</v>
      </c>
      <c r="I3247" s="4" t="s">
        <v>30</v>
      </c>
      <c r="J3247" s="4" t="s">
        <v>3028</v>
      </c>
      <c r="K3247" s="4" t="s">
        <v>469</v>
      </c>
      <c r="L3247" s="7">
        <v>85204.0</v>
      </c>
      <c r="M3247" s="4" t="s">
        <v>49</v>
      </c>
      <c r="N3247" s="4" t="s">
        <v>1784</v>
      </c>
      <c r="O3247" s="4" t="s">
        <v>39</v>
      </c>
      <c r="P3247" s="4" t="s">
        <v>40</v>
      </c>
      <c r="Q3247" s="4" t="s">
        <v>1785</v>
      </c>
      <c r="R3247" s="9">
        <v>552.0</v>
      </c>
      <c r="S3247" s="7">
        <v>10.0</v>
      </c>
      <c r="T3247" s="7">
        <v>0.2</v>
      </c>
      <c r="U3247" s="7">
        <v>34.5</v>
      </c>
      <c r="V3247" s="10" t="str">
        <f t="shared" si="1"/>
        <v>2017-04</v>
      </c>
    </row>
    <row r="3248">
      <c r="A3248" s="7">
        <v>3247.0</v>
      </c>
      <c r="B3248" s="4" t="s">
        <v>6461</v>
      </c>
      <c r="C3248" s="8">
        <v>42849.0</v>
      </c>
      <c r="D3248" s="8">
        <v>42852.0</v>
      </c>
      <c r="E3248" s="4" t="s">
        <v>43</v>
      </c>
      <c r="F3248" s="4" t="s">
        <v>3146</v>
      </c>
      <c r="G3248" s="4" t="s">
        <v>3147</v>
      </c>
      <c r="H3248" s="4" t="s">
        <v>29</v>
      </c>
      <c r="I3248" s="4" t="s">
        <v>30</v>
      </c>
      <c r="J3248" s="4" t="s">
        <v>2824</v>
      </c>
      <c r="K3248" s="4" t="s">
        <v>2200</v>
      </c>
      <c r="L3248" s="7">
        <v>2908.0</v>
      </c>
      <c r="M3248" s="4" t="s">
        <v>33</v>
      </c>
      <c r="N3248" s="4" t="s">
        <v>1061</v>
      </c>
      <c r="O3248" s="4" t="s">
        <v>39</v>
      </c>
      <c r="P3248" s="4" t="s">
        <v>61</v>
      </c>
      <c r="Q3248" s="4" t="s">
        <v>1062</v>
      </c>
      <c r="R3248" s="9">
        <v>83.7744115226337</v>
      </c>
      <c r="S3248" s="7">
        <v>2.0</v>
      </c>
      <c r="T3248" s="7">
        <v>0.0</v>
      </c>
      <c r="U3248" s="7">
        <v>5.86420880658436</v>
      </c>
      <c r="V3248" s="10" t="str">
        <f t="shared" si="1"/>
        <v>2017-04</v>
      </c>
    </row>
    <row r="3249">
      <c r="A3249" s="7">
        <v>3248.0</v>
      </c>
      <c r="B3249" s="4" t="s">
        <v>6462</v>
      </c>
      <c r="C3249" s="8">
        <v>42849.0</v>
      </c>
      <c r="D3249" s="8">
        <v>42855.0</v>
      </c>
      <c r="E3249" s="4" t="s">
        <v>26</v>
      </c>
      <c r="F3249" s="4" t="s">
        <v>1758</v>
      </c>
      <c r="G3249" s="4" t="s">
        <v>1759</v>
      </c>
      <c r="H3249" s="4" t="s">
        <v>46</v>
      </c>
      <c r="I3249" s="4" t="s">
        <v>30</v>
      </c>
      <c r="J3249" s="4" t="s">
        <v>384</v>
      </c>
      <c r="K3249" s="4" t="s">
        <v>385</v>
      </c>
      <c r="L3249" s="7">
        <v>60610.0</v>
      </c>
      <c r="M3249" s="4" t="s">
        <v>59</v>
      </c>
      <c r="N3249" s="4" t="s">
        <v>4558</v>
      </c>
      <c r="O3249" s="4" t="s">
        <v>51</v>
      </c>
      <c r="P3249" s="4" t="s">
        <v>76</v>
      </c>
      <c r="Q3249" s="4" t="s">
        <v>4559</v>
      </c>
      <c r="R3249" s="9">
        <v>12.4859547325103</v>
      </c>
      <c r="S3249" s="7">
        <v>5.0</v>
      </c>
      <c r="T3249" s="7">
        <v>0.8</v>
      </c>
      <c r="U3249" s="7">
        <v>-21.850420781893</v>
      </c>
      <c r="V3249" s="10" t="str">
        <f t="shared" si="1"/>
        <v>2017-04</v>
      </c>
    </row>
    <row r="3250">
      <c r="A3250" s="7">
        <v>3249.0</v>
      </c>
      <c r="B3250" s="4" t="s">
        <v>6462</v>
      </c>
      <c r="C3250" s="8">
        <v>42849.0</v>
      </c>
      <c r="D3250" s="8">
        <v>42855.0</v>
      </c>
      <c r="E3250" s="4" t="s">
        <v>26</v>
      </c>
      <c r="F3250" s="4" t="s">
        <v>1758</v>
      </c>
      <c r="G3250" s="4" t="s">
        <v>1759</v>
      </c>
      <c r="H3250" s="4" t="s">
        <v>46</v>
      </c>
      <c r="I3250" s="4" t="s">
        <v>30</v>
      </c>
      <c r="J3250" s="4" t="s">
        <v>384</v>
      </c>
      <c r="K3250" s="4" t="s">
        <v>385</v>
      </c>
      <c r="L3250" s="7">
        <v>60610.0</v>
      </c>
      <c r="M3250" s="4" t="s">
        <v>59</v>
      </c>
      <c r="N3250" s="4" t="s">
        <v>2157</v>
      </c>
      <c r="O3250" s="4" t="s">
        <v>51</v>
      </c>
      <c r="P3250" s="4" t="s">
        <v>52</v>
      </c>
      <c r="Q3250" s="4" t="s">
        <v>2158</v>
      </c>
      <c r="R3250" s="9">
        <v>87.1311341563786</v>
      </c>
      <c r="S3250" s="7">
        <v>1.0</v>
      </c>
      <c r="T3250" s="7">
        <v>0.2</v>
      </c>
      <c r="U3250" s="7">
        <v>-21.7827835390947</v>
      </c>
      <c r="V3250" s="10" t="str">
        <f t="shared" si="1"/>
        <v>2017-04</v>
      </c>
    </row>
    <row r="3251">
      <c r="A3251" s="7">
        <v>3250.0</v>
      </c>
      <c r="B3251" s="4" t="s">
        <v>6463</v>
      </c>
      <c r="C3251" s="8">
        <v>42850.0</v>
      </c>
      <c r="D3251" s="8">
        <v>42854.0</v>
      </c>
      <c r="E3251" s="4" t="s">
        <v>98</v>
      </c>
      <c r="F3251" s="4" t="s">
        <v>941</v>
      </c>
      <c r="G3251" s="4" t="s">
        <v>942</v>
      </c>
      <c r="H3251" s="4" t="s">
        <v>46</v>
      </c>
      <c r="I3251" s="4" t="s">
        <v>30</v>
      </c>
      <c r="J3251" s="4" t="s">
        <v>47</v>
      </c>
      <c r="K3251" s="4" t="s">
        <v>48</v>
      </c>
      <c r="L3251" s="7">
        <v>90049.0</v>
      </c>
      <c r="M3251" s="4" t="s">
        <v>49</v>
      </c>
      <c r="N3251" s="4" t="s">
        <v>4083</v>
      </c>
      <c r="O3251" s="4" t="s">
        <v>51</v>
      </c>
      <c r="P3251" s="4" t="s">
        <v>76</v>
      </c>
      <c r="Q3251" s="4" t="s">
        <v>4084</v>
      </c>
      <c r="R3251" s="9">
        <v>13.904</v>
      </c>
      <c r="S3251" s="7">
        <v>2.0</v>
      </c>
      <c r="T3251" s="7">
        <v>0.2</v>
      </c>
      <c r="U3251" s="7">
        <v>4.5188</v>
      </c>
      <c r="V3251" s="10" t="str">
        <f t="shared" si="1"/>
        <v>2017-04</v>
      </c>
    </row>
    <row r="3252">
      <c r="A3252" s="7">
        <v>3251.0</v>
      </c>
      <c r="B3252" s="4" t="s">
        <v>6464</v>
      </c>
      <c r="C3252" s="8">
        <v>42850.0</v>
      </c>
      <c r="D3252" s="8">
        <v>42851.0</v>
      </c>
      <c r="E3252" s="4" t="s">
        <v>43</v>
      </c>
      <c r="F3252" s="4" t="s">
        <v>3995</v>
      </c>
      <c r="G3252" s="4" t="s">
        <v>3996</v>
      </c>
      <c r="H3252" s="4" t="s">
        <v>112</v>
      </c>
      <c r="I3252" s="4" t="s">
        <v>30</v>
      </c>
      <c r="J3252" s="4" t="s">
        <v>643</v>
      </c>
      <c r="K3252" s="4" t="s">
        <v>518</v>
      </c>
      <c r="L3252" s="7">
        <v>37211.0</v>
      </c>
      <c r="M3252" s="4" t="s">
        <v>83</v>
      </c>
      <c r="N3252" s="4" t="s">
        <v>92</v>
      </c>
      <c r="O3252" s="4" t="s">
        <v>51</v>
      </c>
      <c r="P3252" s="4" t="s">
        <v>93</v>
      </c>
      <c r="Q3252" s="4" t="s">
        <v>94</v>
      </c>
      <c r="R3252" s="9">
        <v>28.3947678491378</v>
      </c>
      <c r="S3252" s="7">
        <v>9.0</v>
      </c>
      <c r="T3252" s="7">
        <v>0.2</v>
      </c>
      <c r="U3252" s="7">
        <v>3.54934598114223</v>
      </c>
      <c r="V3252" s="10" t="str">
        <f t="shared" si="1"/>
        <v>2017-04</v>
      </c>
    </row>
    <row r="3253">
      <c r="A3253" s="7">
        <v>3252.0</v>
      </c>
      <c r="B3253" s="4" t="s">
        <v>6464</v>
      </c>
      <c r="C3253" s="8">
        <v>42850.0</v>
      </c>
      <c r="D3253" s="8">
        <v>42851.0</v>
      </c>
      <c r="E3253" s="4" t="s">
        <v>43</v>
      </c>
      <c r="F3253" s="4" t="s">
        <v>3995</v>
      </c>
      <c r="G3253" s="4" t="s">
        <v>3996</v>
      </c>
      <c r="H3253" s="4" t="s">
        <v>112</v>
      </c>
      <c r="I3253" s="4" t="s">
        <v>30</v>
      </c>
      <c r="J3253" s="4" t="s">
        <v>643</v>
      </c>
      <c r="K3253" s="4" t="s">
        <v>518</v>
      </c>
      <c r="L3253" s="7">
        <v>37211.0</v>
      </c>
      <c r="M3253" s="4" t="s">
        <v>83</v>
      </c>
      <c r="N3253" s="4" t="s">
        <v>4419</v>
      </c>
      <c r="O3253" s="4" t="s">
        <v>51</v>
      </c>
      <c r="P3253" s="4" t="s">
        <v>93</v>
      </c>
      <c r="Q3253" s="4" t="s">
        <v>4420</v>
      </c>
      <c r="R3253" s="9">
        <v>46.0813909789724</v>
      </c>
      <c r="S3253" s="7">
        <v>5.0</v>
      </c>
      <c r="T3253" s="7">
        <v>0.2</v>
      </c>
      <c r="U3253" s="7">
        <v>4.60813909789724</v>
      </c>
      <c r="V3253" s="10" t="str">
        <f t="shared" si="1"/>
        <v>2017-04</v>
      </c>
    </row>
    <row r="3254">
      <c r="A3254" s="7">
        <v>3253.0</v>
      </c>
      <c r="B3254" s="4" t="s">
        <v>6465</v>
      </c>
      <c r="C3254" s="8">
        <v>42850.0</v>
      </c>
      <c r="D3254" s="8">
        <v>42854.0</v>
      </c>
      <c r="E3254" s="4" t="s">
        <v>26</v>
      </c>
      <c r="F3254" s="4" t="s">
        <v>6466</v>
      </c>
      <c r="G3254" s="4" t="s">
        <v>6467</v>
      </c>
      <c r="H3254" s="4" t="s">
        <v>46</v>
      </c>
      <c r="I3254" s="4" t="s">
        <v>30</v>
      </c>
      <c r="J3254" s="4" t="s">
        <v>6468</v>
      </c>
      <c r="K3254" s="4" t="s">
        <v>469</v>
      </c>
      <c r="L3254" s="7">
        <v>85224.0</v>
      </c>
      <c r="M3254" s="4" t="s">
        <v>49</v>
      </c>
      <c r="N3254" s="4" t="s">
        <v>5438</v>
      </c>
      <c r="O3254" s="4" t="s">
        <v>51</v>
      </c>
      <c r="P3254" s="4" t="s">
        <v>93</v>
      </c>
      <c r="Q3254" s="4" t="s">
        <v>5439</v>
      </c>
      <c r="R3254" s="9">
        <v>8.896</v>
      </c>
      <c r="S3254" s="7">
        <v>4.0</v>
      </c>
      <c r="T3254" s="7">
        <v>0.2</v>
      </c>
      <c r="U3254" s="7">
        <v>0.6672</v>
      </c>
      <c r="V3254" s="10" t="str">
        <f t="shared" si="1"/>
        <v>2017-04</v>
      </c>
    </row>
    <row r="3255">
      <c r="A3255" s="7">
        <v>3254.0</v>
      </c>
      <c r="B3255" s="4" t="s">
        <v>6469</v>
      </c>
      <c r="C3255" s="8">
        <v>42850.0</v>
      </c>
      <c r="D3255" s="8">
        <v>42857.0</v>
      </c>
      <c r="E3255" s="4" t="s">
        <v>26</v>
      </c>
      <c r="F3255" s="4" t="s">
        <v>5960</v>
      </c>
      <c r="G3255" s="4" t="s">
        <v>5961</v>
      </c>
      <c r="H3255" s="4" t="s">
        <v>46</v>
      </c>
      <c r="I3255" s="4" t="s">
        <v>30</v>
      </c>
      <c r="J3255" s="4" t="s">
        <v>47</v>
      </c>
      <c r="K3255" s="4" t="s">
        <v>48</v>
      </c>
      <c r="L3255" s="7">
        <v>90032.0</v>
      </c>
      <c r="M3255" s="4" t="s">
        <v>49</v>
      </c>
      <c r="N3255" s="4" t="s">
        <v>2280</v>
      </c>
      <c r="O3255" s="4" t="s">
        <v>51</v>
      </c>
      <c r="P3255" s="4" t="s">
        <v>124</v>
      </c>
      <c r="Q3255" s="4" t="s">
        <v>2281</v>
      </c>
      <c r="R3255" s="9">
        <v>19.05</v>
      </c>
      <c r="S3255" s="7">
        <v>3.0</v>
      </c>
      <c r="T3255" s="7">
        <v>0.0</v>
      </c>
      <c r="U3255" s="7">
        <v>8.763</v>
      </c>
      <c r="V3255" s="10" t="str">
        <f t="shared" si="1"/>
        <v>2017-04</v>
      </c>
    </row>
    <row r="3256">
      <c r="A3256" s="7">
        <v>3255.0</v>
      </c>
      <c r="B3256" s="4" t="s">
        <v>6469</v>
      </c>
      <c r="C3256" s="8">
        <v>42850.0</v>
      </c>
      <c r="D3256" s="8">
        <v>42857.0</v>
      </c>
      <c r="E3256" s="4" t="s">
        <v>26</v>
      </c>
      <c r="F3256" s="4" t="s">
        <v>5960</v>
      </c>
      <c r="G3256" s="4" t="s">
        <v>5961</v>
      </c>
      <c r="H3256" s="4" t="s">
        <v>46</v>
      </c>
      <c r="I3256" s="4" t="s">
        <v>30</v>
      </c>
      <c r="J3256" s="4" t="s">
        <v>47</v>
      </c>
      <c r="K3256" s="4" t="s">
        <v>48</v>
      </c>
      <c r="L3256" s="7">
        <v>90032.0</v>
      </c>
      <c r="M3256" s="4" t="s">
        <v>49</v>
      </c>
      <c r="N3256" s="4" t="s">
        <v>3551</v>
      </c>
      <c r="O3256" s="4" t="s">
        <v>51</v>
      </c>
      <c r="P3256" s="4" t="s">
        <v>76</v>
      </c>
      <c r="Q3256" s="4" t="s">
        <v>3552</v>
      </c>
      <c r="R3256" s="9">
        <v>73.344</v>
      </c>
      <c r="S3256" s="7">
        <v>3.0</v>
      </c>
      <c r="T3256" s="7">
        <v>0.2</v>
      </c>
      <c r="U3256" s="7">
        <v>27.504</v>
      </c>
      <c r="V3256" s="10" t="str">
        <f t="shared" si="1"/>
        <v>2017-04</v>
      </c>
    </row>
    <row r="3257">
      <c r="A3257" s="7">
        <v>3256.0</v>
      </c>
      <c r="B3257" s="4" t="s">
        <v>6470</v>
      </c>
      <c r="C3257" s="8">
        <v>42850.0</v>
      </c>
      <c r="D3257" s="8">
        <v>42852.0</v>
      </c>
      <c r="E3257" s="4" t="s">
        <v>98</v>
      </c>
      <c r="F3257" s="4" t="s">
        <v>6471</v>
      </c>
      <c r="G3257" s="4" t="s">
        <v>6472</v>
      </c>
      <c r="H3257" s="4" t="s">
        <v>46</v>
      </c>
      <c r="I3257" s="4" t="s">
        <v>30</v>
      </c>
      <c r="J3257" s="4" t="s">
        <v>362</v>
      </c>
      <c r="K3257" s="4" t="s">
        <v>48</v>
      </c>
      <c r="L3257" s="7">
        <v>94109.0</v>
      </c>
      <c r="M3257" s="4" t="s">
        <v>49</v>
      </c>
      <c r="N3257" s="4" t="s">
        <v>3476</v>
      </c>
      <c r="O3257" s="4" t="s">
        <v>39</v>
      </c>
      <c r="P3257" s="4" t="s">
        <v>61</v>
      </c>
      <c r="Q3257" s="4" t="s">
        <v>3477</v>
      </c>
      <c r="R3257" s="9">
        <v>107.97</v>
      </c>
      <c r="S3257" s="7">
        <v>3.0</v>
      </c>
      <c r="T3257" s="7">
        <v>0.0</v>
      </c>
      <c r="U3257" s="7">
        <v>22.6737</v>
      </c>
      <c r="V3257" s="10" t="str">
        <f t="shared" si="1"/>
        <v>2017-04</v>
      </c>
    </row>
    <row r="3258">
      <c r="A3258" s="7">
        <v>3257.0</v>
      </c>
      <c r="B3258" s="4" t="s">
        <v>6473</v>
      </c>
      <c r="C3258" s="8">
        <v>42850.0</v>
      </c>
      <c r="D3258" s="8">
        <v>42852.0</v>
      </c>
      <c r="E3258" s="4" t="s">
        <v>98</v>
      </c>
      <c r="F3258" s="4" t="s">
        <v>2350</v>
      </c>
      <c r="G3258" s="4" t="s">
        <v>2351</v>
      </c>
      <c r="H3258" s="4" t="s">
        <v>46</v>
      </c>
      <c r="I3258" s="4" t="s">
        <v>30</v>
      </c>
      <c r="J3258" s="4" t="s">
        <v>47</v>
      </c>
      <c r="K3258" s="4" t="s">
        <v>48</v>
      </c>
      <c r="L3258" s="7">
        <v>90008.0</v>
      </c>
      <c r="M3258" s="4" t="s">
        <v>49</v>
      </c>
      <c r="N3258" s="4" t="s">
        <v>34</v>
      </c>
      <c r="O3258" s="4" t="s">
        <v>35</v>
      </c>
      <c r="P3258" s="4" t="s">
        <v>36</v>
      </c>
      <c r="Q3258" s="4" t="s">
        <v>37</v>
      </c>
      <c r="R3258" s="9">
        <v>344.981</v>
      </c>
      <c r="S3258" s="7">
        <v>7.0</v>
      </c>
      <c r="T3258" s="7">
        <v>0.15</v>
      </c>
      <c r="U3258" s="7">
        <v>28.4102</v>
      </c>
      <c r="V3258" s="10" t="str">
        <f t="shared" si="1"/>
        <v>2017-04</v>
      </c>
    </row>
    <row r="3259">
      <c r="A3259" s="7">
        <v>3258.0</v>
      </c>
      <c r="B3259" s="4" t="s">
        <v>6474</v>
      </c>
      <c r="C3259" s="8">
        <v>42851.0</v>
      </c>
      <c r="D3259" s="8">
        <v>42852.0</v>
      </c>
      <c r="E3259" s="4" t="s">
        <v>43</v>
      </c>
      <c r="F3259" s="4" t="s">
        <v>3274</v>
      </c>
      <c r="G3259" s="4" t="s">
        <v>3275</v>
      </c>
      <c r="H3259" s="4" t="s">
        <v>46</v>
      </c>
      <c r="I3259" s="4" t="s">
        <v>30</v>
      </c>
      <c r="J3259" s="4" t="s">
        <v>846</v>
      </c>
      <c r="K3259" s="4" t="s">
        <v>58</v>
      </c>
      <c r="L3259" s="7">
        <v>76106.0</v>
      </c>
      <c r="M3259" s="4" t="s">
        <v>59</v>
      </c>
      <c r="N3259" s="4" t="s">
        <v>173</v>
      </c>
      <c r="O3259" s="4" t="s">
        <v>35</v>
      </c>
      <c r="P3259" s="4" t="s">
        <v>121</v>
      </c>
      <c r="Q3259" s="4" t="s">
        <v>174</v>
      </c>
      <c r="R3259" s="9">
        <v>2.38150946502058</v>
      </c>
      <c r="S3259" s="7">
        <v>1.0</v>
      </c>
      <c r="T3259" s="7">
        <v>0.6</v>
      </c>
      <c r="U3259" s="7">
        <v>-1.72659436213992</v>
      </c>
      <c r="V3259" s="10" t="str">
        <f t="shared" si="1"/>
        <v>2017-04</v>
      </c>
    </row>
    <row r="3260">
      <c r="A3260" s="7">
        <v>3259.0</v>
      </c>
      <c r="B3260" s="4" t="s">
        <v>6475</v>
      </c>
      <c r="C3260" s="8">
        <v>42851.0</v>
      </c>
      <c r="D3260" s="8">
        <v>42856.0</v>
      </c>
      <c r="E3260" s="4" t="s">
        <v>26</v>
      </c>
      <c r="F3260" s="4" t="s">
        <v>2596</v>
      </c>
      <c r="G3260" s="4" t="s">
        <v>2597</v>
      </c>
      <c r="H3260" s="4" t="s">
        <v>112</v>
      </c>
      <c r="I3260" s="4" t="s">
        <v>30</v>
      </c>
      <c r="J3260" s="4" t="s">
        <v>163</v>
      </c>
      <c r="K3260" s="4" t="s">
        <v>164</v>
      </c>
      <c r="L3260" s="7">
        <v>98115.0</v>
      </c>
      <c r="M3260" s="4" t="s">
        <v>49</v>
      </c>
      <c r="N3260" s="4" t="s">
        <v>5603</v>
      </c>
      <c r="O3260" s="4" t="s">
        <v>51</v>
      </c>
      <c r="P3260" s="4" t="s">
        <v>124</v>
      </c>
      <c r="Q3260" s="4" t="s">
        <v>5604</v>
      </c>
      <c r="R3260" s="9">
        <v>20.34</v>
      </c>
      <c r="S3260" s="7">
        <v>3.0</v>
      </c>
      <c r="T3260" s="7">
        <v>0.0</v>
      </c>
      <c r="U3260" s="7">
        <v>9.3564</v>
      </c>
      <c r="V3260" s="10" t="str">
        <f t="shared" si="1"/>
        <v>2017-04</v>
      </c>
    </row>
    <row r="3261">
      <c r="A3261" s="7">
        <v>3260.0</v>
      </c>
      <c r="B3261" s="4" t="s">
        <v>6475</v>
      </c>
      <c r="C3261" s="8">
        <v>42851.0</v>
      </c>
      <c r="D3261" s="8">
        <v>42856.0</v>
      </c>
      <c r="E3261" s="4" t="s">
        <v>26</v>
      </c>
      <c r="F3261" s="4" t="s">
        <v>2596</v>
      </c>
      <c r="G3261" s="4" t="s">
        <v>2597</v>
      </c>
      <c r="H3261" s="4" t="s">
        <v>112</v>
      </c>
      <c r="I3261" s="4" t="s">
        <v>30</v>
      </c>
      <c r="J3261" s="4" t="s">
        <v>163</v>
      </c>
      <c r="K3261" s="4" t="s">
        <v>164</v>
      </c>
      <c r="L3261" s="7">
        <v>98115.0</v>
      </c>
      <c r="M3261" s="4" t="s">
        <v>49</v>
      </c>
      <c r="N3261" s="4" t="s">
        <v>3386</v>
      </c>
      <c r="O3261" s="4" t="s">
        <v>51</v>
      </c>
      <c r="P3261" s="4" t="s">
        <v>297</v>
      </c>
      <c r="Q3261" s="4" t="s">
        <v>3387</v>
      </c>
      <c r="R3261" s="9">
        <v>39.28</v>
      </c>
      <c r="S3261" s="7">
        <v>8.0</v>
      </c>
      <c r="T3261" s="7">
        <v>0.0</v>
      </c>
      <c r="U3261" s="7">
        <v>19.2472</v>
      </c>
      <c r="V3261" s="10" t="str">
        <f t="shared" si="1"/>
        <v>2017-04</v>
      </c>
    </row>
    <row r="3262">
      <c r="A3262" s="7">
        <v>3261.0</v>
      </c>
      <c r="B3262" s="4" t="s">
        <v>6476</v>
      </c>
      <c r="C3262" s="8">
        <v>42852.0</v>
      </c>
      <c r="D3262" s="8">
        <v>42856.0</v>
      </c>
      <c r="E3262" s="4" t="s">
        <v>26</v>
      </c>
      <c r="F3262" s="4" t="s">
        <v>2017</v>
      </c>
      <c r="G3262" s="4" t="s">
        <v>2018</v>
      </c>
      <c r="H3262" s="4" t="s">
        <v>29</v>
      </c>
      <c r="I3262" s="4" t="s">
        <v>30</v>
      </c>
      <c r="J3262" s="4" t="s">
        <v>846</v>
      </c>
      <c r="K3262" s="4" t="s">
        <v>58</v>
      </c>
      <c r="L3262" s="7">
        <v>76106.0</v>
      </c>
      <c r="M3262" s="4" t="s">
        <v>59</v>
      </c>
      <c r="N3262" s="4" t="s">
        <v>4227</v>
      </c>
      <c r="O3262" s="4" t="s">
        <v>51</v>
      </c>
      <c r="P3262" s="4" t="s">
        <v>297</v>
      </c>
      <c r="Q3262" s="4" t="s">
        <v>4228</v>
      </c>
      <c r="R3262" s="9">
        <v>39.6894814814815</v>
      </c>
      <c r="S3262" s="7">
        <v>4.0</v>
      </c>
      <c r="T3262" s="7">
        <v>0.2</v>
      </c>
      <c r="U3262" s="7">
        <v>13.8913185185185</v>
      </c>
      <c r="V3262" s="10" t="str">
        <f t="shared" si="1"/>
        <v>2017-04</v>
      </c>
    </row>
    <row r="3263">
      <c r="A3263" s="7">
        <v>3262.0</v>
      </c>
      <c r="B3263" s="4" t="s">
        <v>6476</v>
      </c>
      <c r="C3263" s="8">
        <v>42852.0</v>
      </c>
      <c r="D3263" s="8">
        <v>42856.0</v>
      </c>
      <c r="E3263" s="4" t="s">
        <v>26</v>
      </c>
      <c r="F3263" s="4" t="s">
        <v>2017</v>
      </c>
      <c r="G3263" s="4" t="s">
        <v>2018</v>
      </c>
      <c r="H3263" s="4" t="s">
        <v>29</v>
      </c>
      <c r="I3263" s="4" t="s">
        <v>30</v>
      </c>
      <c r="J3263" s="4" t="s">
        <v>846</v>
      </c>
      <c r="K3263" s="4" t="s">
        <v>58</v>
      </c>
      <c r="L3263" s="7">
        <v>76106.0</v>
      </c>
      <c r="M3263" s="4" t="s">
        <v>59</v>
      </c>
      <c r="N3263" s="4" t="s">
        <v>1404</v>
      </c>
      <c r="O3263" s="4" t="s">
        <v>35</v>
      </c>
      <c r="P3263" s="4" t="s">
        <v>36</v>
      </c>
      <c r="Q3263" s="4" t="s">
        <v>1405</v>
      </c>
      <c r="R3263" s="9">
        <v>263.956142880658</v>
      </c>
      <c r="S3263" s="7">
        <v>4.0</v>
      </c>
      <c r="T3263" s="7">
        <v>0.32</v>
      </c>
      <c r="U3263" s="7">
        <v>-50.4622037860082</v>
      </c>
      <c r="V3263" s="10" t="str">
        <f t="shared" si="1"/>
        <v>2017-04</v>
      </c>
    </row>
    <row r="3264">
      <c r="A3264" s="7">
        <v>3263.0</v>
      </c>
      <c r="B3264" s="4" t="s">
        <v>6477</v>
      </c>
      <c r="C3264" s="8">
        <v>42852.0</v>
      </c>
      <c r="D3264" s="8">
        <v>42854.0</v>
      </c>
      <c r="E3264" s="4" t="s">
        <v>43</v>
      </c>
      <c r="F3264" s="4" t="s">
        <v>1573</v>
      </c>
      <c r="G3264" s="4" t="s">
        <v>1574</v>
      </c>
      <c r="H3264" s="4" t="s">
        <v>46</v>
      </c>
      <c r="I3264" s="4" t="s">
        <v>30</v>
      </c>
      <c r="J3264" s="4" t="s">
        <v>47</v>
      </c>
      <c r="K3264" s="4" t="s">
        <v>48</v>
      </c>
      <c r="L3264" s="7">
        <v>90045.0</v>
      </c>
      <c r="M3264" s="4" t="s">
        <v>49</v>
      </c>
      <c r="N3264" s="4" t="s">
        <v>2328</v>
      </c>
      <c r="O3264" s="4" t="s">
        <v>51</v>
      </c>
      <c r="P3264" s="4" t="s">
        <v>93</v>
      </c>
      <c r="Q3264" s="4" t="s">
        <v>2329</v>
      </c>
      <c r="R3264" s="9">
        <v>123.92</v>
      </c>
      <c r="S3264" s="7">
        <v>4.0</v>
      </c>
      <c r="T3264" s="7">
        <v>0.0</v>
      </c>
      <c r="U3264" s="7">
        <v>33.4584</v>
      </c>
      <c r="V3264" s="10" t="str">
        <f t="shared" si="1"/>
        <v>2017-04</v>
      </c>
    </row>
    <row r="3265">
      <c r="A3265" s="7">
        <v>3264.0</v>
      </c>
      <c r="B3265" s="4" t="s">
        <v>6477</v>
      </c>
      <c r="C3265" s="8">
        <v>42852.0</v>
      </c>
      <c r="D3265" s="8">
        <v>42854.0</v>
      </c>
      <c r="E3265" s="4" t="s">
        <v>43</v>
      </c>
      <c r="F3265" s="4" t="s">
        <v>1573</v>
      </c>
      <c r="G3265" s="4" t="s">
        <v>1574</v>
      </c>
      <c r="H3265" s="4" t="s">
        <v>46</v>
      </c>
      <c r="I3265" s="4" t="s">
        <v>30</v>
      </c>
      <c r="J3265" s="4" t="s">
        <v>47</v>
      </c>
      <c r="K3265" s="4" t="s">
        <v>48</v>
      </c>
      <c r="L3265" s="7">
        <v>90045.0</v>
      </c>
      <c r="M3265" s="4" t="s">
        <v>49</v>
      </c>
      <c r="N3265" s="4" t="s">
        <v>3645</v>
      </c>
      <c r="O3265" s="4" t="s">
        <v>51</v>
      </c>
      <c r="P3265" s="4" t="s">
        <v>93</v>
      </c>
      <c r="Q3265" s="4" t="s">
        <v>3646</v>
      </c>
      <c r="R3265" s="9">
        <v>12.39</v>
      </c>
      <c r="S3265" s="7">
        <v>3.0</v>
      </c>
      <c r="T3265" s="7">
        <v>0.0</v>
      </c>
      <c r="U3265" s="7">
        <v>5.6994</v>
      </c>
      <c r="V3265" s="10" t="str">
        <f t="shared" si="1"/>
        <v>2017-04</v>
      </c>
    </row>
    <row r="3266">
      <c r="A3266" s="7">
        <v>3265.0</v>
      </c>
      <c r="B3266" s="4" t="s">
        <v>6477</v>
      </c>
      <c r="C3266" s="8">
        <v>42852.0</v>
      </c>
      <c r="D3266" s="8">
        <v>42854.0</v>
      </c>
      <c r="E3266" s="4" t="s">
        <v>43</v>
      </c>
      <c r="F3266" s="4" t="s">
        <v>1573</v>
      </c>
      <c r="G3266" s="4" t="s">
        <v>1574</v>
      </c>
      <c r="H3266" s="4" t="s">
        <v>46</v>
      </c>
      <c r="I3266" s="4" t="s">
        <v>30</v>
      </c>
      <c r="J3266" s="4" t="s">
        <v>47</v>
      </c>
      <c r="K3266" s="4" t="s">
        <v>48</v>
      </c>
      <c r="L3266" s="7">
        <v>90045.0</v>
      </c>
      <c r="M3266" s="4" t="s">
        <v>49</v>
      </c>
      <c r="N3266" s="4" t="s">
        <v>5016</v>
      </c>
      <c r="O3266" s="4" t="s">
        <v>51</v>
      </c>
      <c r="P3266" s="4" t="s">
        <v>93</v>
      </c>
      <c r="Q3266" s="4" t="s">
        <v>5017</v>
      </c>
      <c r="R3266" s="9">
        <v>47.3</v>
      </c>
      <c r="S3266" s="7">
        <v>2.0</v>
      </c>
      <c r="T3266" s="7">
        <v>0.0</v>
      </c>
      <c r="U3266" s="7">
        <v>12.298</v>
      </c>
      <c r="V3266" s="10" t="str">
        <f t="shared" si="1"/>
        <v>2017-04</v>
      </c>
    </row>
    <row r="3267">
      <c r="A3267" s="7">
        <v>3266.0</v>
      </c>
      <c r="B3267" s="4" t="s">
        <v>6478</v>
      </c>
      <c r="C3267" s="8">
        <v>42852.0</v>
      </c>
      <c r="D3267" s="8">
        <v>42857.0</v>
      </c>
      <c r="E3267" s="4" t="s">
        <v>26</v>
      </c>
      <c r="F3267" s="4" t="s">
        <v>4145</v>
      </c>
      <c r="G3267" s="4" t="s">
        <v>4146</v>
      </c>
      <c r="H3267" s="4" t="s">
        <v>46</v>
      </c>
      <c r="I3267" s="4" t="s">
        <v>30</v>
      </c>
      <c r="J3267" s="4" t="s">
        <v>163</v>
      </c>
      <c r="K3267" s="4" t="s">
        <v>164</v>
      </c>
      <c r="L3267" s="7">
        <v>98105.0</v>
      </c>
      <c r="M3267" s="4" t="s">
        <v>49</v>
      </c>
      <c r="N3267" s="4" t="s">
        <v>5140</v>
      </c>
      <c r="O3267" s="4" t="s">
        <v>35</v>
      </c>
      <c r="P3267" s="4" t="s">
        <v>121</v>
      </c>
      <c r="Q3267" s="4" t="s">
        <v>5141</v>
      </c>
      <c r="R3267" s="9">
        <v>139.58</v>
      </c>
      <c r="S3267" s="7">
        <v>7.0</v>
      </c>
      <c r="T3267" s="7">
        <v>0.0</v>
      </c>
      <c r="U3267" s="7">
        <v>39.0824</v>
      </c>
      <c r="V3267" s="10" t="str">
        <f t="shared" si="1"/>
        <v>2017-04</v>
      </c>
    </row>
    <row r="3268">
      <c r="A3268" s="7">
        <v>3267.0</v>
      </c>
      <c r="B3268" s="4" t="s">
        <v>6479</v>
      </c>
      <c r="C3268" s="8">
        <v>42853.0</v>
      </c>
      <c r="D3268" s="8">
        <v>42857.0</v>
      </c>
      <c r="E3268" s="4" t="s">
        <v>26</v>
      </c>
      <c r="F3268" s="4" t="s">
        <v>5107</v>
      </c>
      <c r="G3268" s="4" t="s">
        <v>5108</v>
      </c>
      <c r="H3268" s="4" t="s">
        <v>29</v>
      </c>
      <c r="I3268" s="4" t="s">
        <v>30</v>
      </c>
      <c r="J3268" s="4" t="s">
        <v>90</v>
      </c>
      <c r="K3268" s="4" t="s">
        <v>91</v>
      </c>
      <c r="L3268" s="7">
        <v>19143.0</v>
      </c>
      <c r="M3268" s="4" t="s">
        <v>33</v>
      </c>
      <c r="N3268" s="4" t="s">
        <v>3029</v>
      </c>
      <c r="O3268" s="4" t="s">
        <v>51</v>
      </c>
      <c r="P3268" s="4" t="s">
        <v>52</v>
      </c>
      <c r="Q3268" s="4" t="s">
        <v>3030</v>
      </c>
      <c r="R3268" s="9">
        <v>10.0504493827161</v>
      </c>
      <c r="S3268" s="7">
        <v>1.0</v>
      </c>
      <c r="T3268" s="7">
        <v>0.2</v>
      </c>
      <c r="U3268" s="7">
        <v>0.879414320987654</v>
      </c>
      <c r="V3268" s="10" t="str">
        <f t="shared" si="1"/>
        <v>2017-04</v>
      </c>
    </row>
    <row r="3269">
      <c r="A3269" s="7">
        <v>3268.0</v>
      </c>
      <c r="B3269" s="4" t="s">
        <v>6479</v>
      </c>
      <c r="C3269" s="8">
        <v>42853.0</v>
      </c>
      <c r="D3269" s="8">
        <v>42857.0</v>
      </c>
      <c r="E3269" s="4" t="s">
        <v>26</v>
      </c>
      <c r="F3269" s="4" t="s">
        <v>5107</v>
      </c>
      <c r="G3269" s="4" t="s">
        <v>5108</v>
      </c>
      <c r="H3269" s="4" t="s">
        <v>29</v>
      </c>
      <c r="I3269" s="4" t="s">
        <v>30</v>
      </c>
      <c r="J3269" s="4" t="s">
        <v>90</v>
      </c>
      <c r="K3269" s="4" t="s">
        <v>91</v>
      </c>
      <c r="L3269" s="7">
        <v>19143.0</v>
      </c>
      <c r="M3269" s="4" t="s">
        <v>33</v>
      </c>
      <c r="N3269" s="4" t="s">
        <v>1575</v>
      </c>
      <c r="O3269" s="4" t="s">
        <v>51</v>
      </c>
      <c r="P3269" s="4" t="s">
        <v>93</v>
      </c>
      <c r="Q3269" s="4" t="s">
        <v>1576</v>
      </c>
      <c r="R3269" s="9">
        <v>8.20914567901235</v>
      </c>
      <c r="S3269" s="7">
        <v>2.0</v>
      </c>
      <c r="T3269" s="7">
        <v>0.2</v>
      </c>
      <c r="U3269" s="7">
        <v>0.923528888888889</v>
      </c>
      <c r="V3269" s="10" t="str">
        <f t="shared" si="1"/>
        <v>2017-04</v>
      </c>
    </row>
    <row r="3270">
      <c r="A3270" s="7">
        <v>3269.0</v>
      </c>
      <c r="B3270" s="4" t="s">
        <v>6480</v>
      </c>
      <c r="C3270" s="8">
        <v>42853.0</v>
      </c>
      <c r="D3270" s="8">
        <v>42857.0</v>
      </c>
      <c r="E3270" s="4" t="s">
        <v>26</v>
      </c>
      <c r="F3270" s="4" t="s">
        <v>1769</v>
      </c>
      <c r="G3270" s="4" t="s">
        <v>1770</v>
      </c>
      <c r="H3270" s="4" t="s">
        <v>46</v>
      </c>
      <c r="I3270" s="4" t="s">
        <v>30</v>
      </c>
      <c r="J3270" s="4" t="s">
        <v>2371</v>
      </c>
      <c r="K3270" s="4" t="s">
        <v>82</v>
      </c>
      <c r="L3270" s="7">
        <v>28403.0</v>
      </c>
      <c r="M3270" s="4" t="s">
        <v>83</v>
      </c>
      <c r="N3270" s="4" t="s">
        <v>5463</v>
      </c>
      <c r="O3270" s="4" t="s">
        <v>51</v>
      </c>
      <c r="P3270" s="4" t="s">
        <v>283</v>
      </c>
      <c r="Q3270" s="4" t="s">
        <v>5464</v>
      </c>
      <c r="R3270" s="9">
        <v>19.2606040240911</v>
      </c>
      <c r="S3270" s="7">
        <v>3.0</v>
      </c>
      <c r="T3270" s="7">
        <v>0.2</v>
      </c>
      <c r="U3270" s="7">
        <v>3.61136325451708</v>
      </c>
      <c r="V3270" s="10" t="str">
        <f t="shared" si="1"/>
        <v>2017-04</v>
      </c>
    </row>
    <row r="3271">
      <c r="A3271" s="7">
        <v>3270.0</v>
      </c>
      <c r="B3271" s="4" t="s">
        <v>6481</v>
      </c>
      <c r="C3271" s="8">
        <v>42853.0</v>
      </c>
      <c r="D3271" s="8">
        <v>42857.0</v>
      </c>
      <c r="E3271" s="4" t="s">
        <v>26</v>
      </c>
      <c r="F3271" s="4" t="s">
        <v>2473</v>
      </c>
      <c r="G3271" s="4" t="s">
        <v>2474</v>
      </c>
      <c r="H3271" s="4" t="s">
        <v>46</v>
      </c>
      <c r="I3271" s="4" t="s">
        <v>30</v>
      </c>
      <c r="J3271" s="4" t="s">
        <v>6482</v>
      </c>
      <c r="K3271" s="4" t="s">
        <v>102</v>
      </c>
      <c r="L3271" s="7">
        <v>34741.0</v>
      </c>
      <c r="M3271" s="4" t="s">
        <v>83</v>
      </c>
      <c r="N3271" s="4" t="s">
        <v>540</v>
      </c>
      <c r="O3271" s="4" t="s">
        <v>39</v>
      </c>
      <c r="P3271" s="4" t="s">
        <v>40</v>
      </c>
      <c r="Q3271" s="4" t="s">
        <v>541</v>
      </c>
      <c r="R3271" s="9">
        <v>508.5883341625</v>
      </c>
      <c r="S3271" s="7">
        <v>2.0</v>
      </c>
      <c r="T3271" s="7">
        <v>0.2</v>
      </c>
      <c r="U3271" s="7">
        <v>57.2161875932813</v>
      </c>
      <c r="V3271" s="10" t="str">
        <f t="shared" si="1"/>
        <v>2017-04</v>
      </c>
    </row>
    <row r="3272">
      <c r="A3272" s="7">
        <v>3271.0</v>
      </c>
      <c r="B3272" s="4" t="s">
        <v>6483</v>
      </c>
      <c r="C3272" s="8">
        <v>42854.0</v>
      </c>
      <c r="D3272" s="8">
        <v>42859.0</v>
      </c>
      <c r="E3272" s="4" t="s">
        <v>98</v>
      </c>
      <c r="F3272" s="4" t="s">
        <v>1473</v>
      </c>
      <c r="G3272" s="4" t="s">
        <v>1474</v>
      </c>
      <c r="H3272" s="4" t="s">
        <v>29</v>
      </c>
      <c r="I3272" s="4" t="s">
        <v>30</v>
      </c>
      <c r="J3272" s="4" t="s">
        <v>6484</v>
      </c>
      <c r="K3272" s="4" t="s">
        <v>157</v>
      </c>
      <c r="L3272" s="7">
        <v>43017.0</v>
      </c>
      <c r="M3272" s="4" t="s">
        <v>33</v>
      </c>
      <c r="N3272" s="4" t="s">
        <v>3690</v>
      </c>
      <c r="O3272" s="4" t="s">
        <v>35</v>
      </c>
      <c r="P3272" s="4" t="s">
        <v>73</v>
      </c>
      <c r="Q3272" s="4" t="s">
        <v>3691</v>
      </c>
      <c r="R3272" s="9">
        <v>1257.15716049383</v>
      </c>
      <c r="S3272" s="7">
        <v>5.0</v>
      </c>
      <c r="T3272" s="7">
        <v>0.4</v>
      </c>
      <c r="U3272" s="7">
        <v>-83.8104773662552</v>
      </c>
      <c r="V3272" s="10" t="str">
        <f t="shared" si="1"/>
        <v>2017-04</v>
      </c>
    </row>
    <row r="3273">
      <c r="A3273" s="7">
        <v>3272.0</v>
      </c>
      <c r="B3273" s="4" t="s">
        <v>6485</v>
      </c>
      <c r="C3273" s="8">
        <v>42854.0</v>
      </c>
      <c r="D3273" s="8">
        <v>42859.0</v>
      </c>
      <c r="E3273" s="4" t="s">
        <v>26</v>
      </c>
      <c r="F3273" s="4" t="s">
        <v>4002</v>
      </c>
      <c r="G3273" s="4" t="s">
        <v>4003</v>
      </c>
      <c r="H3273" s="4" t="s">
        <v>46</v>
      </c>
      <c r="I3273" s="4" t="s">
        <v>30</v>
      </c>
      <c r="J3273" s="4" t="s">
        <v>4179</v>
      </c>
      <c r="K3273" s="4" t="s">
        <v>203</v>
      </c>
      <c r="L3273" s="7">
        <v>7050.0</v>
      </c>
      <c r="M3273" s="4" t="s">
        <v>33</v>
      </c>
      <c r="N3273" s="4" t="s">
        <v>6336</v>
      </c>
      <c r="O3273" s="4" t="s">
        <v>51</v>
      </c>
      <c r="P3273" s="4" t="s">
        <v>297</v>
      </c>
      <c r="Q3273" s="4" t="s">
        <v>6337</v>
      </c>
      <c r="R3273" s="9">
        <v>5.88795884773663</v>
      </c>
      <c r="S3273" s="7">
        <v>1.0</v>
      </c>
      <c r="T3273" s="7">
        <v>0.0</v>
      </c>
      <c r="U3273" s="7">
        <v>2.88509983539095</v>
      </c>
      <c r="V3273" s="10" t="str">
        <f t="shared" si="1"/>
        <v>2017-04</v>
      </c>
    </row>
    <row r="3274">
      <c r="A3274" s="7">
        <v>3273.0</v>
      </c>
      <c r="B3274" s="4" t="s">
        <v>6486</v>
      </c>
      <c r="C3274" s="8">
        <v>42855.0</v>
      </c>
      <c r="D3274" s="8">
        <v>42860.0</v>
      </c>
      <c r="E3274" s="4" t="s">
        <v>98</v>
      </c>
      <c r="F3274" s="4" t="s">
        <v>253</v>
      </c>
      <c r="G3274" s="4" t="s">
        <v>254</v>
      </c>
      <c r="H3274" s="4" t="s">
        <v>29</v>
      </c>
      <c r="I3274" s="4" t="s">
        <v>30</v>
      </c>
      <c r="J3274" s="4" t="s">
        <v>222</v>
      </c>
      <c r="K3274" s="4" t="s">
        <v>223</v>
      </c>
      <c r="L3274" s="7">
        <v>10024.0</v>
      </c>
      <c r="M3274" s="4" t="s">
        <v>33</v>
      </c>
      <c r="N3274" s="4" t="s">
        <v>6487</v>
      </c>
      <c r="O3274" s="4" t="s">
        <v>51</v>
      </c>
      <c r="P3274" s="4" t="s">
        <v>205</v>
      </c>
      <c r="Q3274" s="4" t="s">
        <v>6488</v>
      </c>
      <c r="R3274" s="9">
        <v>75.5260905349794</v>
      </c>
      <c r="S3274" s="7">
        <v>4.0</v>
      </c>
      <c r="T3274" s="7">
        <v>0.0</v>
      </c>
      <c r="U3274" s="7">
        <v>33.9867407407407</v>
      </c>
      <c r="V3274" s="10" t="str">
        <f t="shared" si="1"/>
        <v>2017-04</v>
      </c>
    </row>
    <row r="3275">
      <c r="A3275" s="7">
        <v>3274.0</v>
      </c>
      <c r="B3275" s="4" t="s">
        <v>6489</v>
      </c>
      <c r="C3275" s="8">
        <v>42855.0</v>
      </c>
      <c r="D3275" s="8">
        <v>42861.0</v>
      </c>
      <c r="E3275" s="4" t="s">
        <v>26</v>
      </c>
      <c r="F3275" s="4" t="s">
        <v>1490</v>
      </c>
      <c r="G3275" s="4" t="s">
        <v>1491</v>
      </c>
      <c r="H3275" s="4" t="s">
        <v>29</v>
      </c>
      <c r="I3275" s="4" t="s">
        <v>30</v>
      </c>
      <c r="J3275" s="4" t="s">
        <v>90</v>
      </c>
      <c r="K3275" s="4" t="s">
        <v>91</v>
      </c>
      <c r="L3275" s="7">
        <v>19143.0</v>
      </c>
      <c r="M3275" s="4" t="s">
        <v>33</v>
      </c>
      <c r="N3275" s="4" t="s">
        <v>5021</v>
      </c>
      <c r="O3275" s="4" t="s">
        <v>39</v>
      </c>
      <c r="P3275" s="4" t="s">
        <v>40</v>
      </c>
      <c r="Q3275" s="4" t="s">
        <v>5022</v>
      </c>
      <c r="R3275" s="9">
        <v>812.817160493827</v>
      </c>
      <c r="S3275" s="7">
        <v>5.0</v>
      </c>
      <c r="T3275" s="7">
        <v>0.4</v>
      </c>
      <c r="U3275" s="7">
        <v>-189.65733744856</v>
      </c>
      <c r="V3275" s="10" t="str">
        <f t="shared" si="1"/>
        <v>2017-04</v>
      </c>
    </row>
    <row r="3276">
      <c r="A3276" s="7">
        <v>3275.0</v>
      </c>
      <c r="B3276" s="4" t="s">
        <v>6489</v>
      </c>
      <c r="C3276" s="8">
        <v>42855.0</v>
      </c>
      <c r="D3276" s="8">
        <v>42861.0</v>
      </c>
      <c r="E3276" s="4" t="s">
        <v>26</v>
      </c>
      <c r="F3276" s="4" t="s">
        <v>1490</v>
      </c>
      <c r="G3276" s="4" t="s">
        <v>1491</v>
      </c>
      <c r="H3276" s="4" t="s">
        <v>29</v>
      </c>
      <c r="I3276" s="4" t="s">
        <v>30</v>
      </c>
      <c r="J3276" s="4" t="s">
        <v>90</v>
      </c>
      <c r="K3276" s="4" t="s">
        <v>91</v>
      </c>
      <c r="L3276" s="7">
        <v>19143.0</v>
      </c>
      <c r="M3276" s="4" t="s">
        <v>33</v>
      </c>
      <c r="N3276" s="4" t="s">
        <v>1022</v>
      </c>
      <c r="O3276" s="4" t="s">
        <v>51</v>
      </c>
      <c r="P3276" s="4" t="s">
        <v>76</v>
      </c>
      <c r="Q3276" s="4" t="s">
        <v>1023</v>
      </c>
      <c r="R3276" s="9">
        <v>16.6694814814815</v>
      </c>
      <c r="S3276" s="7">
        <v>3.0</v>
      </c>
      <c r="T3276" s="7">
        <v>0.7</v>
      </c>
      <c r="U3276" s="7">
        <v>-11.112987654321</v>
      </c>
      <c r="V3276" s="10" t="str">
        <f t="shared" si="1"/>
        <v>2017-04</v>
      </c>
    </row>
    <row r="3277">
      <c r="A3277" s="7">
        <v>3276.0</v>
      </c>
      <c r="B3277" s="4" t="s">
        <v>6490</v>
      </c>
      <c r="C3277" s="8">
        <v>42855.0</v>
      </c>
      <c r="D3277" s="8">
        <v>42860.0</v>
      </c>
      <c r="E3277" s="4" t="s">
        <v>26</v>
      </c>
      <c r="F3277" s="4" t="s">
        <v>4230</v>
      </c>
      <c r="G3277" s="4" t="s">
        <v>4231</v>
      </c>
      <c r="H3277" s="4" t="s">
        <v>112</v>
      </c>
      <c r="I3277" s="4" t="s">
        <v>30</v>
      </c>
      <c r="J3277" s="4" t="s">
        <v>4696</v>
      </c>
      <c r="K3277" s="4" t="s">
        <v>102</v>
      </c>
      <c r="L3277" s="7">
        <v>33437.0</v>
      </c>
      <c r="M3277" s="4" t="s">
        <v>83</v>
      </c>
      <c r="N3277" s="4" t="s">
        <v>5530</v>
      </c>
      <c r="O3277" s="4" t="s">
        <v>51</v>
      </c>
      <c r="P3277" s="4" t="s">
        <v>297</v>
      </c>
      <c r="Q3277" s="4" t="s">
        <v>5531</v>
      </c>
      <c r="R3277" s="9">
        <v>3.15395196328227</v>
      </c>
      <c r="S3277" s="7">
        <v>2.0</v>
      </c>
      <c r="T3277" s="7">
        <v>0.2</v>
      </c>
      <c r="U3277" s="7">
        <v>1.14330758668982</v>
      </c>
      <c r="V3277" s="10" t="str">
        <f t="shared" si="1"/>
        <v>2017-04</v>
      </c>
    </row>
    <row r="3278">
      <c r="A3278" s="7">
        <v>3277.0</v>
      </c>
      <c r="B3278" s="4" t="s">
        <v>6490</v>
      </c>
      <c r="C3278" s="8">
        <v>42855.0</v>
      </c>
      <c r="D3278" s="8">
        <v>42860.0</v>
      </c>
      <c r="E3278" s="4" t="s">
        <v>26</v>
      </c>
      <c r="F3278" s="4" t="s">
        <v>4230</v>
      </c>
      <c r="G3278" s="4" t="s">
        <v>4231</v>
      </c>
      <c r="H3278" s="4" t="s">
        <v>112</v>
      </c>
      <c r="I3278" s="4" t="s">
        <v>30</v>
      </c>
      <c r="J3278" s="4" t="s">
        <v>4696</v>
      </c>
      <c r="K3278" s="4" t="s">
        <v>102</v>
      </c>
      <c r="L3278" s="7">
        <v>33437.0</v>
      </c>
      <c r="M3278" s="4" t="s">
        <v>83</v>
      </c>
      <c r="N3278" s="4" t="s">
        <v>6491</v>
      </c>
      <c r="O3278" s="4" t="s">
        <v>51</v>
      </c>
      <c r="P3278" s="4" t="s">
        <v>93</v>
      </c>
      <c r="Q3278" s="4" t="s">
        <v>4409</v>
      </c>
      <c r="R3278" s="9">
        <v>10.4674289578771</v>
      </c>
      <c r="S3278" s="7">
        <v>3.0</v>
      </c>
      <c r="T3278" s="7">
        <v>0.2</v>
      </c>
      <c r="U3278" s="7">
        <v>3.2710715493366</v>
      </c>
      <c r="V3278" s="10" t="str">
        <f t="shared" si="1"/>
        <v>2017-04</v>
      </c>
    </row>
    <row r="3279">
      <c r="A3279" s="7">
        <v>3278.0</v>
      </c>
      <c r="B3279" s="4" t="s">
        <v>6490</v>
      </c>
      <c r="C3279" s="8">
        <v>42855.0</v>
      </c>
      <c r="D3279" s="8">
        <v>42860.0</v>
      </c>
      <c r="E3279" s="4" t="s">
        <v>26</v>
      </c>
      <c r="F3279" s="4" t="s">
        <v>4230</v>
      </c>
      <c r="G3279" s="4" t="s">
        <v>4231</v>
      </c>
      <c r="H3279" s="4" t="s">
        <v>112</v>
      </c>
      <c r="I3279" s="4" t="s">
        <v>30</v>
      </c>
      <c r="J3279" s="4" t="s">
        <v>4696</v>
      </c>
      <c r="K3279" s="4" t="s">
        <v>102</v>
      </c>
      <c r="L3279" s="7">
        <v>33437.0</v>
      </c>
      <c r="M3279" s="4" t="s">
        <v>83</v>
      </c>
      <c r="N3279" s="4" t="s">
        <v>1824</v>
      </c>
      <c r="O3279" s="4" t="s">
        <v>51</v>
      </c>
      <c r="P3279" s="4" t="s">
        <v>297</v>
      </c>
      <c r="Q3279" s="4" t="s">
        <v>1825</v>
      </c>
      <c r="R3279" s="9">
        <v>8.14097518044125</v>
      </c>
      <c r="S3279" s="7">
        <v>3.0</v>
      </c>
      <c r="T3279" s="7">
        <v>0.2</v>
      </c>
      <c r="U3279" s="7">
        <v>2.64581693364341</v>
      </c>
      <c r="V3279" s="10" t="str">
        <f t="shared" si="1"/>
        <v>2017-04</v>
      </c>
    </row>
    <row r="3280">
      <c r="A3280" s="7">
        <v>3279.0</v>
      </c>
      <c r="B3280" s="4" t="s">
        <v>6492</v>
      </c>
      <c r="C3280" s="8">
        <v>42855.0</v>
      </c>
      <c r="D3280" s="8">
        <v>42860.0</v>
      </c>
      <c r="E3280" s="4" t="s">
        <v>26</v>
      </c>
      <c r="F3280" s="4" t="s">
        <v>5652</v>
      </c>
      <c r="G3280" s="4" t="s">
        <v>5653</v>
      </c>
      <c r="H3280" s="4" t="s">
        <v>29</v>
      </c>
      <c r="I3280" s="4" t="s">
        <v>30</v>
      </c>
      <c r="J3280" s="4" t="s">
        <v>6188</v>
      </c>
      <c r="K3280" s="4" t="s">
        <v>102</v>
      </c>
      <c r="L3280" s="7">
        <v>33068.0</v>
      </c>
      <c r="M3280" s="4" t="s">
        <v>83</v>
      </c>
      <c r="N3280" s="4" t="s">
        <v>5486</v>
      </c>
      <c r="O3280" s="4" t="s">
        <v>35</v>
      </c>
      <c r="P3280" s="4" t="s">
        <v>121</v>
      </c>
      <c r="Q3280" s="4" t="s">
        <v>5487</v>
      </c>
      <c r="R3280" s="9">
        <v>15.9734688601602</v>
      </c>
      <c r="S3280" s="7">
        <v>8.0</v>
      </c>
      <c r="T3280" s="7">
        <v>0.2</v>
      </c>
      <c r="U3280" s="7">
        <v>4.19303557579206</v>
      </c>
      <c r="V3280" s="10" t="str">
        <f t="shared" si="1"/>
        <v>2017-04</v>
      </c>
    </row>
    <row r="3281">
      <c r="A3281" s="7">
        <v>3280.0</v>
      </c>
      <c r="B3281" s="4" t="s">
        <v>6492</v>
      </c>
      <c r="C3281" s="8">
        <v>42855.0</v>
      </c>
      <c r="D3281" s="8">
        <v>42860.0</v>
      </c>
      <c r="E3281" s="4" t="s">
        <v>26</v>
      </c>
      <c r="F3281" s="4" t="s">
        <v>5652</v>
      </c>
      <c r="G3281" s="4" t="s">
        <v>5653</v>
      </c>
      <c r="H3281" s="4" t="s">
        <v>29</v>
      </c>
      <c r="I3281" s="4" t="s">
        <v>30</v>
      </c>
      <c r="J3281" s="4" t="s">
        <v>6188</v>
      </c>
      <c r="K3281" s="4" t="s">
        <v>102</v>
      </c>
      <c r="L3281" s="7">
        <v>33068.0</v>
      </c>
      <c r="M3281" s="4" t="s">
        <v>83</v>
      </c>
      <c r="N3281" s="4" t="s">
        <v>3625</v>
      </c>
      <c r="O3281" s="4" t="s">
        <v>39</v>
      </c>
      <c r="P3281" s="4" t="s">
        <v>61</v>
      </c>
      <c r="Q3281" s="4" t="s">
        <v>3626</v>
      </c>
      <c r="R3281" s="9">
        <v>1.60510313130378</v>
      </c>
      <c r="S3281" s="7">
        <v>3.0</v>
      </c>
      <c r="T3281" s="7">
        <v>0.2</v>
      </c>
      <c r="U3281" s="7">
        <v>0.501594728532431</v>
      </c>
      <c r="V3281" s="10" t="str">
        <f t="shared" si="1"/>
        <v>2017-04</v>
      </c>
    </row>
    <row r="3282">
      <c r="A3282" s="7">
        <v>3281.0</v>
      </c>
      <c r="B3282" s="4" t="s">
        <v>6493</v>
      </c>
      <c r="C3282" s="8">
        <v>42855.0</v>
      </c>
      <c r="D3282" s="8">
        <v>42861.0</v>
      </c>
      <c r="E3282" s="4" t="s">
        <v>26</v>
      </c>
      <c r="F3282" s="4" t="s">
        <v>360</v>
      </c>
      <c r="G3282" s="4" t="s">
        <v>361</v>
      </c>
      <c r="H3282" s="4" t="s">
        <v>46</v>
      </c>
      <c r="I3282" s="4" t="s">
        <v>30</v>
      </c>
      <c r="J3282" s="4" t="s">
        <v>188</v>
      </c>
      <c r="K3282" s="4" t="s">
        <v>157</v>
      </c>
      <c r="L3282" s="7">
        <v>43229.0</v>
      </c>
      <c r="M3282" s="4" t="s">
        <v>33</v>
      </c>
      <c r="N3282" s="4" t="s">
        <v>1981</v>
      </c>
      <c r="O3282" s="4" t="s">
        <v>51</v>
      </c>
      <c r="P3282" s="4" t="s">
        <v>124</v>
      </c>
      <c r="Q3282" s="4" t="s">
        <v>1982</v>
      </c>
      <c r="R3282" s="9">
        <v>12.4373333333333</v>
      </c>
      <c r="S3282" s="7">
        <v>2.0</v>
      </c>
      <c r="T3282" s="7">
        <v>0.2</v>
      </c>
      <c r="U3282" s="7">
        <v>4.35306666666667</v>
      </c>
      <c r="V3282" s="10" t="str">
        <f t="shared" si="1"/>
        <v>2017-04</v>
      </c>
    </row>
    <row r="3283">
      <c r="A3283" s="7">
        <v>3282.0</v>
      </c>
      <c r="B3283" s="4" t="s">
        <v>6494</v>
      </c>
      <c r="C3283" s="8">
        <v>42855.0</v>
      </c>
      <c r="D3283" s="8">
        <v>42857.0</v>
      </c>
      <c r="E3283" s="4" t="s">
        <v>43</v>
      </c>
      <c r="F3283" s="4" t="s">
        <v>117</v>
      </c>
      <c r="G3283" s="4" t="s">
        <v>118</v>
      </c>
      <c r="H3283" s="4" t="s">
        <v>46</v>
      </c>
      <c r="I3283" s="4" t="s">
        <v>30</v>
      </c>
      <c r="J3283" s="4" t="s">
        <v>4606</v>
      </c>
      <c r="K3283" s="4" t="s">
        <v>216</v>
      </c>
      <c r="L3283" s="7">
        <v>6040.0</v>
      </c>
      <c r="M3283" s="4" t="s">
        <v>33</v>
      </c>
      <c r="N3283" s="4" t="s">
        <v>6495</v>
      </c>
      <c r="O3283" s="4" t="s">
        <v>51</v>
      </c>
      <c r="P3283" s="4" t="s">
        <v>297</v>
      </c>
      <c r="Q3283" s="4" t="s">
        <v>6496</v>
      </c>
      <c r="R3283" s="9">
        <v>6.90962962962963</v>
      </c>
      <c r="S3283" s="7">
        <v>2.0</v>
      </c>
      <c r="T3283" s="7">
        <v>0.0</v>
      </c>
      <c r="U3283" s="7">
        <v>3.38571851851852</v>
      </c>
      <c r="V3283" s="10" t="str">
        <f t="shared" si="1"/>
        <v>2017-04</v>
      </c>
    </row>
    <row r="3284">
      <c r="A3284" s="7">
        <v>3283.0</v>
      </c>
      <c r="B3284" s="4" t="s">
        <v>6497</v>
      </c>
      <c r="C3284" s="8">
        <v>42855.0</v>
      </c>
      <c r="D3284" s="8">
        <v>42860.0</v>
      </c>
      <c r="E3284" s="4" t="s">
        <v>26</v>
      </c>
      <c r="F3284" s="4" t="s">
        <v>3595</v>
      </c>
      <c r="G3284" s="4" t="s">
        <v>3596</v>
      </c>
      <c r="H3284" s="4" t="s">
        <v>112</v>
      </c>
      <c r="I3284" s="4" t="s">
        <v>30</v>
      </c>
      <c r="J3284" s="4" t="s">
        <v>6498</v>
      </c>
      <c r="K3284" s="4" t="s">
        <v>385</v>
      </c>
      <c r="L3284" s="7">
        <v>61832.0</v>
      </c>
      <c r="M3284" s="4" t="s">
        <v>59</v>
      </c>
      <c r="N3284" s="4" t="s">
        <v>5633</v>
      </c>
      <c r="O3284" s="4" t="s">
        <v>51</v>
      </c>
      <c r="P3284" s="4" t="s">
        <v>76</v>
      </c>
      <c r="Q3284" s="4" t="s">
        <v>5634</v>
      </c>
      <c r="R3284" s="9">
        <v>52.0285514403292</v>
      </c>
      <c r="S3284" s="7">
        <v>7.0</v>
      </c>
      <c r="T3284" s="7">
        <v>0.8</v>
      </c>
      <c r="U3284" s="7">
        <v>-83.2456823045268</v>
      </c>
      <c r="V3284" s="10" t="str">
        <f t="shared" si="1"/>
        <v>2017-04</v>
      </c>
    </row>
    <row r="3285">
      <c r="A3285" s="7">
        <v>3284.0</v>
      </c>
      <c r="B3285" s="4" t="s">
        <v>6499</v>
      </c>
      <c r="C3285" s="8">
        <v>42855.0</v>
      </c>
      <c r="D3285" s="8">
        <v>42860.0</v>
      </c>
      <c r="E3285" s="4" t="s">
        <v>26</v>
      </c>
      <c r="F3285" s="4" t="s">
        <v>5847</v>
      </c>
      <c r="G3285" s="4" t="s">
        <v>5848</v>
      </c>
      <c r="H3285" s="4" t="s">
        <v>112</v>
      </c>
      <c r="I3285" s="4" t="s">
        <v>30</v>
      </c>
      <c r="J3285" s="4" t="s">
        <v>362</v>
      </c>
      <c r="K3285" s="4" t="s">
        <v>48</v>
      </c>
      <c r="L3285" s="7">
        <v>94122.0</v>
      </c>
      <c r="M3285" s="4" t="s">
        <v>49</v>
      </c>
      <c r="N3285" s="4" t="s">
        <v>3688</v>
      </c>
      <c r="O3285" s="4" t="s">
        <v>51</v>
      </c>
      <c r="P3285" s="4" t="s">
        <v>124</v>
      </c>
      <c r="Q3285" s="4" t="s">
        <v>3689</v>
      </c>
      <c r="R3285" s="9">
        <v>163.96</v>
      </c>
      <c r="S3285" s="7">
        <v>4.0</v>
      </c>
      <c r="T3285" s="7">
        <v>0.0</v>
      </c>
      <c r="U3285" s="7">
        <v>80.3404</v>
      </c>
      <c r="V3285" s="10" t="str">
        <f t="shared" si="1"/>
        <v>2017-04</v>
      </c>
    </row>
    <row r="3286">
      <c r="A3286" s="7">
        <v>3285.0</v>
      </c>
      <c r="B3286" s="4" t="s">
        <v>6500</v>
      </c>
      <c r="C3286" s="8">
        <v>42855.0</v>
      </c>
      <c r="D3286" s="8">
        <v>42860.0</v>
      </c>
      <c r="E3286" s="4" t="s">
        <v>26</v>
      </c>
      <c r="F3286" s="4" t="s">
        <v>3637</v>
      </c>
      <c r="G3286" s="4" t="s">
        <v>3638</v>
      </c>
      <c r="H3286" s="4" t="s">
        <v>29</v>
      </c>
      <c r="I3286" s="4" t="s">
        <v>30</v>
      </c>
      <c r="J3286" s="4" t="s">
        <v>362</v>
      </c>
      <c r="K3286" s="4" t="s">
        <v>48</v>
      </c>
      <c r="L3286" s="7">
        <v>94110.0</v>
      </c>
      <c r="M3286" s="4" t="s">
        <v>49</v>
      </c>
      <c r="N3286" s="4" t="s">
        <v>6501</v>
      </c>
      <c r="O3286" s="4" t="s">
        <v>35</v>
      </c>
      <c r="P3286" s="4" t="s">
        <v>121</v>
      </c>
      <c r="Q3286" s="4" t="s">
        <v>6502</v>
      </c>
      <c r="R3286" s="9">
        <v>64.96</v>
      </c>
      <c r="S3286" s="7">
        <v>2.0</v>
      </c>
      <c r="T3286" s="7">
        <v>0.0</v>
      </c>
      <c r="U3286" s="7">
        <v>21.4368</v>
      </c>
      <c r="V3286" s="10" t="str">
        <f t="shared" si="1"/>
        <v>2017-04</v>
      </c>
    </row>
    <row r="3287">
      <c r="A3287" s="7">
        <v>3286.0</v>
      </c>
      <c r="B3287" s="4" t="s">
        <v>6500</v>
      </c>
      <c r="C3287" s="8">
        <v>42855.0</v>
      </c>
      <c r="D3287" s="8">
        <v>42860.0</v>
      </c>
      <c r="E3287" s="4" t="s">
        <v>26</v>
      </c>
      <c r="F3287" s="4" t="s">
        <v>3637</v>
      </c>
      <c r="G3287" s="4" t="s">
        <v>3638</v>
      </c>
      <c r="H3287" s="4" t="s">
        <v>29</v>
      </c>
      <c r="I3287" s="4" t="s">
        <v>30</v>
      </c>
      <c r="J3287" s="4" t="s">
        <v>362</v>
      </c>
      <c r="K3287" s="4" t="s">
        <v>48</v>
      </c>
      <c r="L3287" s="7">
        <v>94110.0</v>
      </c>
      <c r="M3287" s="4" t="s">
        <v>49</v>
      </c>
      <c r="N3287" s="4" t="s">
        <v>5316</v>
      </c>
      <c r="O3287" s="4" t="s">
        <v>51</v>
      </c>
      <c r="P3287" s="4" t="s">
        <v>205</v>
      </c>
      <c r="Q3287" s="4" t="s">
        <v>5317</v>
      </c>
      <c r="R3287" s="9">
        <v>30.56</v>
      </c>
      <c r="S3287" s="7">
        <v>4.0</v>
      </c>
      <c r="T3287" s="7">
        <v>0.0</v>
      </c>
      <c r="U3287" s="7">
        <v>14.9744</v>
      </c>
      <c r="V3287" s="10" t="str">
        <f t="shared" si="1"/>
        <v>2017-04</v>
      </c>
    </row>
    <row r="3288">
      <c r="A3288" s="7">
        <v>3287.0</v>
      </c>
      <c r="B3288" s="4" t="s">
        <v>6503</v>
      </c>
      <c r="C3288" s="8">
        <v>42855.0</v>
      </c>
      <c r="D3288" s="8">
        <v>42860.0</v>
      </c>
      <c r="E3288" s="4" t="s">
        <v>26</v>
      </c>
      <c r="F3288" s="4" t="s">
        <v>596</v>
      </c>
      <c r="G3288" s="4" t="s">
        <v>597</v>
      </c>
      <c r="H3288" s="4" t="s">
        <v>29</v>
      </c>
      <c r="I3288" s="4" t="s">
        <v>30</v>
      </c>
      <c r="J3288" s="4" t="s">
        <v>47</v>
      </c>
      <c r="K3288" s="4" t="s">
        <v>48</v>
      </c>
      <c r="L3288" s="7">
        <v>90008.0</v>
      </c>
      <c r="M3288" s="4" t="s">
        <v>49</v>
      </c>
      <c r="N3288" s="4" t="s">
        <v>3830</v>
      </c>
      <c r="O3288" s="4" t="s">
        <v>51</v>
      </c>
      <c r="P3288" s="4" t="s">
        <v>93</v>
      </c>
      <c r="Q3288" s="4" t="s">
        <v>3831</v>
      </c>
      <c r="R3288" s="9">
        <v>9.78</v>
      </c>
      <c r="S3288" s="7">
        <v>2.0</v>
      </c>
      <c r="T3288" s="7">
        <v>0.0</v>
      </c>
      <c r="U3288" s="7">
        <v>4.0098</v>
      </c>
      <c r="V3288" s="10" t="str">
        <f t="shared" si="1"/>
        <v>2017-04</v>
      </c>
    </row>
    <row r="3289">
      <c r="A3289" s="7">
        <v>3288.0</v>
      </c>
      <c r="B3289" s="4" t="s">
        <v>6504</v>
      </c>
      <c r="C3289" s="8">
        <v>42855.0</v>
      </c>
      <c r="D3289" s="8">
        <v>42859.0</v>
      </c>
      <c r="E3289" s="4" t="s">
        <v>26</v>
      </c>
      <c r="F3289" s="4" t="s">
        <v>2930</v>
      </c>
      <c r="G3289" s="4" t="s">
        <v>2931</v>
      </c>
      <c r="H3289" s="4" t="s">
        <v>112</v>
      </c>
      <c r="I3289" s="4" t="s">
        <v>30</v>
      </c>
      <c r="J3289" s="4" t="s">
        <v>47</v>
      </c>
      <c r="K3289" s="4" t="s">
        <v>48</v>
      </c>
      <c r="L3289" s="7">
        <v>90032.0</v>
      </c>
      <c r="M3289" s="4" t="s">
        <v>49</v>
      </c>
      <c r="N3289" s="4" t="s">
        <v>3727</v>
      </c>
      <c r="O3289" s="4" t="s">
        <v>51</v>
      </c>
      <c r="P3289" s="4" t="s">
        <v>76</v>
      </c>
      <c r="Q3289" s="4" t="s">
        <v>3728</v>
      </c>
      <c r="R3289" s="9">
        <v>23.24</v>
      </c>
      <c r="S3289" s="7">
        <v>5.0</v>
      </c>
      <c r="T3289" s="7">
        <v>0.2</v>
      </c>
      <c r="U3289" s="7">
        <v>7.553</v>
      </c>
      <c r="V3289" s="10" t="str">
        <f t="shared" si="1"/>
        <v>2017-04</v>
      </c>
    </row>
    <row r="3290">
      <c r="A3290" s="7">
        <v>3289.0</v>
      </c>
      <c r="B3290" s="4" t="s">
        <v>6505</v>
      </c>
      <c r="C3290" s="8">
        <v>42855.0</v>
      </c>
      <c r="D3290" s="8">
        <v>42859.0</v>
      </c>
      <c r="E3290" s="4" t="s">
        <v>26</v>
      </c>
      <c r="F3290" s="4" t="s">
        <v>3604</v>
      </c>
      <c r="G3290" s="4" t="s">
        <v>3605</v>
      </c>
      <c r="H3290" s="4" t="s">
        <v>112</v>
      </c>
      <c r="I3290" s="4" t="s">
        <v>30</v>
      </c>
      <c r="J3290" s="4" t="s">
        <v>6506</v>
      </c>
      <c r="K3290" s="4" t="s">
        <v>102</v>
      </c>
      <c r="L3290" s="7">
        <v>32771.0</v>
      </c>
      <c r="M3290" s="4" t="s">
        <v>83</v>
      </c>
      <c r="N3290" s="4" t="s">
        <v>5164</v>
      </c>
      <c r="O3290" s="4" t="s">
        <v>51</v>
      </c>
      <c r="P3290" s="4" t="s">
        <v>76</v>
      </c>
      <c r="Q3290" s="4" t="s">
        <v>5165</v>
      </c>
      <c r="R3290" s="9">
        <v>3.26386590107119</v>
      </c>
      <c r="S3290" s="7">
        <v>3.0</v>
      </c>
      <c r="T3290" s="7">
        <v>0.7</v>
      </c>
      <c r="U3290" s="7">
        <v>-2.39350166078554</v>
      </c>
      <c r="V3290" s="10" t="str">
        <f t="shared" si="1"/>
        <v>2017-04</v>
      </c>
    </row>
    <row r="3291">
      <c r="A3291" s="7">
        <v>3290.0</v>
      </c>
      <c r="B3291" s="4" t="s">
        <v>6505</v>
      </c>
      <c r="C3291" s="8">
        <v>42855.0</v>
      </c>
      <c r="D3291" s="8">
        <v>42859.0</v>
      </c>
      <c r="E3291" s="4" t="s">
        <v>26</v>
      </c>
      <c r="F3291" s="4" t="s">
        <v>3604</v>
      </c>
      <c r="G3291" s="4" t="s">
        <v>3605</v>
      </c>
      <c r="H3291" s="4" t="s">
        <v>112</v>
      </c>
      <c r="I3291" s="4" t="s">
        <v>30</v>
      </c>
      <c r="J3291" s="4" t="s">
        <v>6506</v>
      </c>
      <c r="K3291" s="4" t="s">
        <v>102</v>
      </c>
      <c r="L3291" s="7">
        <v>32771.0</v>
      </c>
      <c r="M3291" s="4" t="s">
        <v>83</v>
      </c>
      <c r="N3291" s="4" t="s">
        <v>352</v>
      </c>
      <c r="O3291" s="4" t="s">
        <v>35</v>
      </c>
      <c r="P3291" s="4" t="s">
        <v>121</v>
      </c>
      <c r="Q3291" s="4" t="s">
        <v>353</v>
      </c>
      <c r="R3291" s="9">
        <v>149.141825427343</v>
      </c>
      <c r="S3291" s="7">
        <v>6.0</v>
      </c>
      <c r="T3291" s="7">
        <v>0.2</v>
      </c>
      <c r="U3291" s="7">
        <v>-5.59281845352537</v>
      </c>
      <c r="V3291" s="10" t="str">
        <f t="shared" si="1"/>
        <v>2017-04</v>
      </c>
    </row>
    <row r="3292">
      <c r="A3292" s="7">
        <v>3291.0</v>
      </c>
      <c r="B3292" s="4" t="s">
        <v>6507</v>
      </c>
      <c r="C3292" s="8">
        <v>42856.0</v>
      </c>
      <c r="D3292" s="8">
        <v>42860.0</v>
      </c>
      <c r="E3292" s="4" t="s">
        <v>26</v>
      </c>
      <c r="F3292" s="4" t="s">
        <v>873</v>
      </c>
      <c r="G3292" s="4" t="s">
        <v>874</v>
      </c>
      <c r="H3292" s="4" t="s">
        <v>112</v>
      </c>
      <c r="I3292" s="4" t="s">
        <v>30</v>
      </c>
      <c r="J3292" s="4" t="s">
        <v>6508</v>
      </c>
      <c r="K3292" s="4" t="s">
        <v>1448</v>
      </c>
      <c r="L3292" s="7">
        <v>71854.0</v>
      </c>
      <c r="M3292" s="4" t="s">
        <v>83</v>
      </c>
      <c r="N3292" s="4" t="s">
        <v>5807</v>
      </c>
      <c r="O3292" s="4" t="s">
        <v>39</v>
      </c>
      <c r="P3292" s="4" t="s">
        <v>61</v>
      </c>
      <c r="Q3292" s="4" t="s">
        <v>5808</v>
      </c>
      <c r="R3292" s="9">
        <v>32.2830385000844</v>
      </c>
      <c r="S3292" s="7">
        <v>5.0</v>
      </c>
      <c r="T3292" s="7">
        <v>0.0</v>
      </c>
      <c r="U3292" s="7">
        <v>11.9447242450312</v>
      </c>
      <c r="V3292" s="10" t="str">
        <f t="shared" si="1"/>
        <v>2017-05</v>
      </c>
    </row>
    <row r="3293">
      <c r="A3293" s="7">
        <v>3292.0</v>
      </c>
      <c r="B3293" s="4" t="s">
        <v>6509</v>
      </c>
      <c r="C3293" s="8">
        <v>42856.0</v>
      </c>
      <c r="D3293" s="8">
        <v>42861.0</v>
      </c>
      <c r="E3293" s="4" t="s">
        <v>26</v>
      </c>
      <c r="F3293" s="4" t="s">
        <v>907</v>
      </c>
      <c r="G3293" s="4" t="s">
        <v>908</v>
      </c>
      <c r="H3293" s="4" t="s">
        <v>46</v>
      </c>
      <c r="I3293" s="4" t="s">
        <v>30</v>
      </c>
      <c r="J3293" s="4" t="s">
        <v>101</v>
      </c>
      <c r="K3293" s="4" t="s">
        <v>102</v>
      </c>
      <c r="L3293" s="7">
        <v>32216.0</v>
      </c>
      <c r="M3293" s="4" t="s">
        <v>83</v>
      </c>
      <c r="N3293" s="4" t="s">
        <v>4189</v>
      </c>
      <c r="O3293" s="4" t="s">
        <v>51</v>
      </c>
      <c r="P3293" s="4" t="s">
        <v>635</v>
      </c>
      <c r="Q3293" s="4" t="s">
        <v>4190</v>
      </c>
      <c r="R3293" s="9">
        <v>2.20607028524191</v>
      </c>
      <c r="S3293" s="7">
        <v>2.0</v>
      </c>
      <c r="T3293" s="7">
        <v>0.2</v>
      </c>
      <c r="U3293" s="7">
        <v>0.275758785655239</v>
      </c>
      <c r="V3293" s="10" t="str">
        <f t="shared" si="1"/>
        <v>2017-05</v>
      </c>
    </row>
    <row r="3294">
      <c r="A3294" s="7">
        <v>3293.0</v>
      </c>
      <c r="B3294" s="4" t="s">
        <v>6509</v>
      </c>
      <c r="C3294" s="8">
        <v>42856.0</v>
      </c>
      <c r="D3294" s="8">
        <v>42861.0</v>
      </c>
      <c r="E3294" s="4" t="s">
        <v>26</v>
      </c>
      <c r="F3294" s="4" t="s">
        <v>907</v>
      </c>
      <c r="G3294" s="4" t="s">
        <v>908</v>
      </c>
      <c r="H3294" s="4" t="s">
        <v>46</v>
      </c>
      <c r="I3294" s="4" t="s">
        <v>30</v>
      </c>
      <c r="J3294" s="4" t="s">
        <v>101</v>
      </c>
      <c r="K3294" s="4" t="s">
        <v>102</v>
      </c>
      <c r="L3294" s="7">
        <v>32216.0</v>
      </c>
      <c r="M3294" s="4" t="s">
        <v>83</v>
      </c>
      <c r="N3294" s="4" t="s">
        <v>1704</v>
      </c>
      <c r="O3294" s="4" t="s">
        <v>35</v>
      </c>
      <c r="P3294" s="4" t="s">
        <v>73</v>
      </c>
      <c r="Q3294" s="4" t="s">
        <v>1705</v>
      </c>
      <c r="R3294" s="9">
        <v>623.143563163144</v>
      </c>
      <c r="S3294" s="7">
        <v>4.0</v>
      </c>
      <c r="T3294" s="7">
        <v>0.45</v>
      </c>
      <c r="U3294" s="7">
        <v>-305.906840098271</v>
      </c>
      <c r="V3294" s="10" t="str">
        <f t="shared" si="1"/>
        <v>2017-05</v>
      </c>
    </row>
    <row r="3295">
      <c r="A3295" s="7">
        <v>3294.0</v>
      </c>
      <c r="B3295" s="4" t="s">
        <v>6509</v>
      </c>
      <c r="C3295" s="8">
        <v>42856.0</v>
      </c>
      <c r="D3295" s="8">
        <v>42861.0</v>
      </c>
      <c r="E3295" s="4" t="s">
        <v>26</v>
      </c>
      <c r="F3295" s="4" t="s">
        <v>907</v>
      </c>
      <c r="G3295" s="4" t="s">
        <v>908</v>
      </c>
      <c r="H3295" s="4" t="s">
        <v>46</v>
      </c>
      <c r="I3295" s="4" t="s">
        <v>30</v>
      </c>
      <c r="J3295" s="4" t="s">
        <v>101</v>
      </c>
      <c r="K3295" s="4" t="s">
        <v>102</v>
      </c>
      <c r="L3295" s="7">
        <v>32216.0</v>
      </c>
      <c r="M3295" s="4" t="s">
        <v>83</v>
      </c>
      <c r="N3295" s="4" t="s">
        <v>1559</v>
      </c>
      <c r="O3295" s="4" t="s">
        <v>35</v>
      </c>
      <c r="P3295" s="4" t="s">
        <v>263</v>
      </c>
      <c r="Q3295" s="4" t="s">
        <v>1560</v>
      </c>
      <c r="R3295" s="9">
        <v>1863.5304877716</v>
      </c>
      <c r="S3295" s="7">
        <v>5.0</v>
      </c>
      <c r="T3295" s="7">
        <v>0.2</v>
      </c>
      <c r="U3295" s="7">
        <v>0.0</v>
      </c>
      <c r="V3295" s="10" t="str">
        <f t="shared" si="1"/>
        <v>2017-05</v>
      </c>
    </row>
    <row r="3296">
      <c r="A3296" s="7">
        <v>3295.0</v>
      </c>
      <c r="B3296" s="4" t="s">
        <v>6510</v>
      </c>
      <c r="C3296" s="8">
        <v>42856.0</v>
      </c>
      <c r="D3296" s="8">
        <v>42857.0</v>
      </c>
      <c r="E3296" s="4" t="s">
        <v>43</v>
      </c>
      <c r="F3296" s="4" t="s">
        <v>2130</v>
      </c>
      <c r="G3296" s="4" t="s">
        <v>2131</v>
      </c>
      <c r="H3296" s="4" t="s">
        <v>46</v>
      </c>
      <c r="I3296" s="4" t="s">
        <v>30</v>
      </c>
      <c r="J3296" s="4" t="s">
        <v>6511</v>
      </c>
      <c r="K3296" s="4" t="s">
        <v>102</v>
      </c>
      <c r="L3296" s="7">
        <v>33065.0</v>
      </c>
      <c r="M3296" s="4" t="s">
        <v>83</v>
      </c>
      <c r="N3296" s="4" t="s">
        <v>1467</v>
      </c>
      <c r="O3296" s="4" t="s">
        <v>35</v>
      </c>
      <c r="P3296" s="4" t="s">
        <v>36</v>
      </c>
      <c r="Q3296" s="4" t="s">
        <v>1468</v>
      </c>
      <c r="R3296" s="9">
        <v>209.19795207172</v>
      </c>
      <c r="S3296" s="7">
        <v>3.0</v>
      </c>
      <c r="T3296" s="7">
        <v>0.2</v>
      </c>
      <c r="U3296" s="7">
        <v>-10.459897603586</v>
      </c>
      <c r="V3296" s="10" t="str">
        <f t="shared" si="1"/>
        <v>2017-05</v>
      </c>
    </row>
    <row r="3297">
      <c r="A3297" s="7">
        <v>3296.0</v>
      </c>
      <c r="B3297" s="4" t="s">
        <v>6510</v>
      </c>
      <c r="C3297" s="8">
        <v>42856.0</v>
      </c>
      <c r="D3297" s="8">
        <v>42857.0</v>
      </c>
      <c r="E3297" s="4" t="s">
        <v>43</v>
      </c>
      <c r="F3297" s="4" t="s">
        <v>2130</v>
      </c>
      <c r="G3297" s="4" t="s">
        <v>2131</v>
      </c>
      <c r="H3297" s="4" t="s">
        <v>46</v>
      </c>
      <c r="I3297" s="4" t="s">
        <v>30</v>
      </c>
      <c r="J3297" s="4" t="s">
        <v>6511</v>
      </c>
      <c r="K3297" s="4" t="s">
        <v>102</v>
      </c>
      <c r="L3297" s="7">
        <v>33065.0</v>
      </c>
      <c r="M3297" s="4" t="s">
        <v>83</v>
      </c>
      <c r="N3297" s="4" t="s">
        <v>6512</v>
      </c>
      <c r="O3297" s="4" t="s">
        <v>51</v>
      </c>
      <c r="P3297" s="4" t="s">
        <v>297</v>
      </c>
      <c r="Q3297" s="4" t="s">
        <v>6513</v>
      </c>
      <c r="R3297" s="9">
        <v>3.07170774051621</v>
      </c>
      <c r="S3297" s="7">
        <v>2.0</v>
      </c>
      <c r="T3297" s="7">
        <v>0.2</v>
      </c>
      <c r="U3297" s="7">
        <v>0.998305015667769</v>
      </c>
      <c r="V3297" s="10" t="str">
        <f t="shared" si="1"/>
        <v>2017-05</v>
      </c>
    </row>
    <row r="3298">
      <c r="A3298" s="7">
        <v>3297.0</v>
      </c>
      <c r="B3298" s="4" t="s">
        <v>6514</v>
      </c>
      <c r="C3298" s="8">
        <v>42857.0</v>
      </c>
      <c r="D3298" s="8">
        <v>42862.0</v>
      </c>
      <c r="E3298" s="4" t="s">
        <v>26</v>
      </c>
      <c r="F3298" s="4" t="s">
        <v>3410</v>
      </c>
      <c r="G3298" s="4" t="s">
        <v>3411</v>
      </c>
      <c r="H3298" s="4" t="s">
        <v>29</v>
      </c>
      <c r="I3298" s="4" t="s">
        <v>30</v>
      </c>
      <c r="J3298" s="4" t="s">
        <v>202</v>
      </c>
      <c r="K3298" s="4" t="s">
        <v>203</v>
      </c>
      <c r="L3298" s="7">
        <v>7090.0</v>
      </c>
      <c r="M3298" s="4" t="s">
        <v>33</v>
      </c>
      <c r="N3298" s="4" t="s">
        <v>1716</v>
      </c>
      <c r="O3298" s="4" t="s">
        <v>35</v>
      </c>
      <c r="P3298" s="4" t="s">
        <v>121</v>
      </c>
      <c r="Q3298" s="4" t="s">
        <v>1717</v>
      </c>
      <c r="R3298" s="9">
        <v>155.969469135802</v>
      </c>
      <c r="S3298" s="7">
        <v>3.0</v>
      </c>
      <c r="T3298" s="7">
        <v>0.0</v>
      </c>
      <c r="U3298" s="7">
        <v>15.5969469135802</v>
      </c>
      <c r="V3298" s="10" t="str">
        <f t="shared" si="1"/>
        <v>2017-05</v>
      </c>
    </row>
    <row r="3299">
      <c r="A3299" s="7">
        <v>3298.0</v>
      </c>
      <c r="B3299" s="4" t="s">
        <v>6515</v>
      </c>
      <c r="C3299" s="8">
        <v>42857.0</v>
      </c>
      <c r="D3299" s="8">
        <v>42860.0</v>
      </c>
      <c r="E3299" s="4" t="s">
        <v>98</v>
      </c>
      <c r="F3299" s="4" t="s">
        <v>3698</v>
      </c>
      <c r="G3299" s="4" t="s">
        <v>3699</v>
      </c>
      <c r="H3299" s="4" t="s">
        <v>29</v>
      </c>
      <c r="I3299" s="4" t="s">
        <v>30</v>
      </c>
      <c r="J3299" s="4" t="s">
        <v>47</v>
      </c>
      <c r="K3299" s="4" t="s">
        <v>48</v>
      </c>
      <c r="L3299" s="7">
        <v>90049.0</v>
      </c>
      <c r="M3299" s="4" t="s">
        <v>49</v>
      </c>
      <c r="N3299" s="4" t="s">
        <v>103</v>
      </c>
      <c r="O3299" s="4" t="s">
        <v>39</v>
      </c>
      <c r="P3299" s="4" t="s">
        <v>61</v>
      </c>
      <c r="Q3299" s="4" t="s">
        <v>104</v>
      </c>
      <c r="R3299" s="9">
        <v>159.56</v>
      </c>
      <c r="S3299" s="7">
        <v>4.0</v>
      </c>
      <c r="T3299" s="7">
        <v>0.0</v>
      </c>
      <c r="U3299" s="7">
        <v>59.0372</v>
      </c>
      <c r="V3299" s="10" t="str">
        <f t="shared" si="1"/>
        <v>2017-05</v>
      </c>
    </row>
    <row r="3300">
      <c r="A3300" s="7">
        <v>3299.0</v>
      </c>
      <c r="B3300" s="4" t="s">
        <v>6516</v>
      </c>
      <c r="C3300" s="8">
        <v>42857.0</v>
      </c>
      <c r="D3300" s="8">
        <v>42861.0</v>
      </c>
      <c r="E3300" s="4" t="s">
        <v>26</v>
      </c>
      <c r="F3300" s="4" t="s">
        <v>3584</v>
      </c>
      <c r="G3300" s="4" t="s">
        <v>3585</v>
      </c>
      <c r="H3300" s="4" t="s">
        <v>46</v>
      </c>
      <c r="I3300" s="4" t="s">
        <v>30</v>
      </c>
      <c r="J3300" s="4" t="s">
        <v>47</v>
      </c>
      <c r="K3300" s="4" t="s">
        <v>48</v>
      </c>
      <c r="L3300" s="7">
        <v>90049.0</v>
      </c>
      <c r="M3300" s="4" t="s">
        <v>49</v>
      </c>
      <c r="N3300" s="4" t="s">
        <v>6517</v>
      </c>
      <c r="O3300" s="4" t="s">
        <v>51</v>
      </c>
      <c r="P3300" s="4" t="s">
        <v>124</v>
      </c>
      <c r="Q3300" s="4" t="s">
        <v>6518</v>
      </c>
      <c r="R3300" s="9">
        <v>15.7</v>
      </c>
      <c r="S3300" s="7">
        <v>5.0</v>
      </c>
      <c r="T3300" s="7">
        <v>0.0</v>
      </c>
      <c r="U3300" s="7">
        <v>7.065</v>
      </c>
      <c r="V3300" s="10" t="str">
        <f t="shared" si="1"/>
        <v>2017-05</v>
      </c>
    </row>
    <row r="3301">
      <c r="A3301" s="7">
        <v>3300.0</v>
      </c>
      <c r="B3301" s="4" t="s">
        <v>6516</v>
      </c>
      <c r="C3301" s="8">
        <v>42857.0</v>
      </c>
      <c r="D3301" s="8">
        <v>42861.0</v>
      </c>
      <c r="E3301" s="4" t="s">
        <v>26</v>
      </c>
      <c r="F3301" s="4" t="s">
        <v>3584</v>
      </c>
      <c r="G3301" s="4" t="s">
        <v>3585</v>
      </c>
      <c r="H3301" s="4" t="s">
        <v>46</v>
      </c>
      <c r="I3301" s="4" t="s">
        <v>30</v>
      </c>
      <c r="J3301" s="4" t="s">
        <v>47</v>
      </c>
      <c r="K3301" s="4" t="s">
        <v>48</v>
      </c>
      <c r="L3301" s="7">
        <v>90049.0</v>
      </c>
      <c r="M3301" s="4" t="s">
        <v>49</v>
      </c>
      <c r="N3301" s="4" t="s">
        <v>726</v>
      </c>
      <c r="O3301" s="4" t="s">
        <v>51</v>
      </c>
      <c r="P3301" s="4" t="s">
        <v>93</v>
      </c>
      <c r="Q3301" s="4" t="s">
        <v>727</v>
      </c>
      <c r="R3301" s="9">
        <v>59.52</v>
      </c>
      <c r="S3301" s="7">
        <v>3.0</v>
      </c>
      <c r="T3301" s="7">
        <v>0.0</v>
      </c>
      <c r="U3301" s="7">
        <v>15.4752</v>
      </c>
      <c r="V3301" s="10" t="str">
        <f t="shared" si="1"/>
        <v>2017-05</v>
      </c>
    </row>
    <row r="3302">
      <c r="A3302" s="7">
        <v>3301.0</v>
      </c>
      <c r="B3302" s="4" t="s">
        <v>6516</v>
      </c>
      <c r="C3302" s="8">
        <v>42857.0</v>
      </c>
      <c r="D3302" s="8">
        <v>42861.0</v>
      </c>
      <c r="E3302" s="4" t="s">
        <v>26</v>
      </c>
      <c r="F3302" s="4" t="s">
        <v>3584</v>
      </c>
      <c r="G3302" s="4" t="s">
        <v>3585</v>
      </c>
      <c r="H3302" s="4" t="s">
        <v>46</v>
      </c>
      <c r="I3302" s="4" t="s">
        <v>30</v>
      </c>
      <c r="J3302" s="4" t="s">
        <v>47</v>
      </c>
      <c r="K3302" s="4" t="s">
        <v>48</v>
      </c>
      <c r="L3302" s="7">
        <v>90049.0</v>
      </c>
      <c r="M3302" s="4" t="s">
        <v>49</v>
      </c>
      <c r="N3302" s="4" t="s">
        <v>1408</v>
      </c>
      <c r="O3302" s="4" t="s">
        <v>51</v>
      </c>
      <c r="P3302" s="4" t="s">
        <v>124</v>
      </c>
      <c r="Q3302" s="4" t="s">
        <v>1409</v>
      </c>
      <c r="R3302" s="9">
        <v>34.4</v>
      </c>
      <c r="S3302" s="7">
        <v>5.0</v>
      </c>
      <c r="T3302" s="7">
        <v>0.0</v>
      </c>
      <c r="U3302" s="7">
        <v>15.824</v>
      </c>
      <c r="V3302" s="10" t="str">
        <f t="shared" si="1"/>
        <v>2017-05</v>
      </c>
    </row>
    <row r="3303">
      <c r="A3303" s="7">
        <v>3302.0</v>
      </c>
      <c r="B3303" s="4" t="s">
        <v>6519</v>
      </c>
      <c r="C3303" s="8">
        <v>42858.0</v>
      </c>
      <c r="D3303" s="8">
        <v>42863.0</v>
      </c>
      <c r="E3303" s="4" t="s">
        <v>98</v>
      </c>
      <c r="F3303" s="4" t="s">
        <v>3259</v>
      </c>
      <c r="G3303" s="4" t="s">
        <v>3260</v>
      </c>
      <c r="H3303" s="4" t="s">
        <v>29</v>
      </c>
      <c r="I3303" s="4" t="s">
        <v>30</v>
      </c>
      <c r="J3303" s="4" t="s">
        <v>47</v>
      </c>
      <c r="K3303" s="4" t="s">
        <v>48</v>
      </c>
      <c r="L3303" s="7">
        <v>90004.0</v>
      </c>
      <c r="M3303" s="4" t="s">
        <v>49</v>
      </c>
      <c r="N3303" s="4" t="s">
        <v>5906</v>
      </c>
      <c r="O3303" s="4" t="s">
        <v>51</v>
      </c>
      <c r="P3303" s="4" t="s">
        <v>52</v>
      </c>
      <c r="Q3303" s="4" t="s">
        <v>5907</v>
      </c>
      <c r="R3303" s="9">
        <v>69.52</v>
      </c>
      <c r="S3303" s="7">
        <v>2.0</v>
      </c>
      <c r="T3303" s="7">
        <v>0.0</v>
      </c>
      <c r="U3303" s="7">
        <v>19.4656</v>
      </c>
      <c r="V3303" s="10" t="str">
        <f t="shared" si="1"/>
        <v>2017-05</v>
      </c>
    </row>
    <row r="3304">
      <c r="A3304" s="7">
        <v>3303.0</v>
      </c>
      <c r="B3304" s="4" t="s">
        <v>6519</v>
      </c>
      <c r="C3304" s="8">
        <v>42858.0</v>
      </c>
      <c r="D3304" s="8">
        <v>42863.0</v>
      </c>
      <c r="E3304" s="4" t="s">
        <v>98</v>
      </c>
      <c r="F3304" s="4" t="s">
        <v>3259</v>
      </c>
      <c r="G3304" s="4" t="s">
        <v>3260</v>
      </c>
      <c r="H3304" s="4" t="s">
        <v>29</v>
      </c>
      <c r="I3304" s="4" t="s">
        <v>30</v>
      </c>
      <c r="J3304" s="4" t="s">
        <v>47</v>
      </c>
      <c r="K3304" s="4" t="s">
        <v>48</v>
      </c>
      <c r="L3304" s="7">
        <v>90004.0</v>
      </c>
      <c r="M3304" s="4" t="s">
        <v>49</v>
      </c>
      <c r="N3304" s="4" t="s">
        <v>6520</v>
      </c>
      <c r="O3304" s="4" t="s">
        <v>51</v>
      </c>
      <c r="P3304" s="4" t="s">
        <v>52</v>
      </c>
      <c r="Q3304" s="4" t="s">
        <v>6521</v>
      </c>
      <c r="R3304" s="9">
        <v>763.44</v>
      </c>
      <c r="S3304" s="7">
        <v>8.0</v>
      </c>
      <c r="T3304" s="7">
        <v>0.0</v>
      </c>
      <c r="U3304" s="7">
        <v>45.8064</v>
      </c>
      <c r="V3304" s="10" t="str">
        <f t="shared" si="1"/>
        <v>2017-05</v>
      </c>
    </row>
    <row r="3305">
      <c r="A3305" s="7">
        <v>3304.0</v>
      </c>
      <c r="B3305" s="4" t="s">
        <v>6522</v>
      </c>
      <c r="C3305" s="8">
        <v>42858.0</v>
      </c>
      <c r="D3305" s="8">
        <v>42862.0</v>
      </c>
      <c r="E3305" s="4" t="s">
        <v>26</v>
      </c>
      <c r="F3305" s="4" t="s">
        <v>5322</v>
      </c>
      <c r="G3305" s="4" t="s">
        <v>5323</v>
      </c>
      <c r="H3305" s="4" t="s">
        <v>46</v>
      </c>
      <c r="I3305" s="4" t="s">
        <v>30</v>
      </c>
      <c r="J3305" s="4" t="s">
        <v>362</v>
      </c>
      <c r="K3305" s="4" t="s">
        <v>48</v>
      </c>
      <c r="L3305" s="7">
        <v>94122.0</v>
      </c>
      <c r="M3305" s="4" t="s">
        <v>49</v>
      </c>
      <c r="N3305" s="4" t="s">
        <v>179</v>
      </c>
      <c r="O3305" s="4" t="s">
        <v>51</v>
      </c>
      <c r="P3305" s="4" t="s">
        <v>124</v>
      </c>
      <c r="Q3305" s="4" t="s">
        <v>180</v>
      </c>
      <c r="R3305" s="9">
        <v>25.92</v>
      </c>
      <c r="S3305" s="7">
        <v>4.0</v>
      </c>
      <c r="T3305" s="7">
        <v>0.0</v>
      </c>
      <c r="U3305" s="7">
        <v>12.4416</v>
      </c>
      <c r="V3305" s="10" t="str">
        <f t="shared" si="1"/>
        <v>2017-05</v>
      </c>
    </row>
    <row r="3306">
      <c r="A3306" s="7">
        <v>3305.0</v>
      </c>
      <c r="B3306" s="4" t="s">
        <v>6522</v>
      </c>
      <c r="C3306" s="8">
        <v>42858.0</v>
      </c>
      <c r="D3306" s="8">
        <v>42862.0</v>
      </c>
      <c r="E3306" s="4" t="s">
        <v>26</v>
      </c>
      <c r="F3306" s="4" t="s">
        <v>5322</v>
      </c>
      <c r="G3306" s="4" t="s">
        <v>5323</v>
      </c>
      <c r="H3306" s="4" t="s">
        <v>46</v>
      </c>
      <c r="I3306" s="4" t="s">
        <v>30</v>
      </c>
      <c r="J3306" s="4" t="s">
        <v>362</v>
      </c>
      <c r="K3306" s="4" t="s">
        <v>48</v>
      </c>
      <c r="L3306" s="7">
        <v>94122.0</v>
      </c>
      <c r="M3306" s="4" t="s">
        <v>49</v>
      </c>
      <c r="N3306" s="4" t="s">
        <v>6523</v>
      </c>
      <c r="O3306" s="4" t="s">
        <v>51</v>
      </c>
      <c r="P3306" s="4" t="s">
        <v>93</v>
      </c>
      <c r="Q3306" s="4" t="s">
        <v>6524</v>
      </c>
      <c r="R3306" s="9">
        <v>22.96</v>
      </c>
      <c r="S3306" s="7">
        <v>7.0</v>
      </c>
      <c r="T3306" s="7">
        <v>0.0</v>
      </c>
      <c r="U3306" s="7">
        <v>6.6584</v>
      </c>
      <c r="V3306" s="10" t="str">
        <f t="shared" si="1"/>
        <v>2017-05</v>
      </c>
    </row>
    <row r="3307">
      <c r="A3307" s="7">
        <v>3306.0</v>
      </c>
      <c r="B3307" s="4" t="s">
        <v>6525</v>
      </c>
      <c r="C3307" s="8">
        <v>42858.0</v>
      </c>
      <c r="D3307" s="8">
        <v>42863.0</v>
      </c>
      <c r="E3307" s="4" t="s">
        <v>26</v>
      </c>
      <c r="F3307" s="4" t="s">
        <v>68</v>
      </c>
      <c r="G3307" s="4" t="s">
        <v>69</v>
      </c>
      <c r="H3307" s="4" t="s">
        <v>29</v>
      </c>
      <c r="I3307" s="4" t="s">
        <v>30</v>
      </c>
      <c r="J3307" s="4" t="s">
        <v>90</v>
      </c>
      <c r="K3307" s="4" t="s">
        <v>91</v>
      </c>
      <c r="L3307" s="7">
        <v>19134.0</v>
      </c>
      <c r="M3307" s="4" t="s">
        <v>33</v>
      </c>
      <c r="N3307" s="4" t="s">
        <v>6229</v>
      </c>
      <c r="O3307" s="4" t="s">
        <v>35</v>
      </c>
      <c r="P3307" s="4" t="s">
        <v>121</v>
      </c>
      <c r="Q3307" s="4" t="s">
        <v>6230</v>
      </c>
      <c r="R3307" s="9">
        <v>38.9643061728395</v>
      </c>
      <c r="S3307" s="7">
        <v>2.0</v>
      </c>
      <c r="T3307" s="7">
        <v>0.2</v>
      </c>
      <c r="U3307" s="7">
        <v>8.76696888888889</v>
      </c>
      <c r="V3307" s="10" t="str">
        <f t="shared" si="1"/>
        <v>2017-05</v>
      </c>
    </row>
    <row r="3308">
      <c r="A3308" s="7">
        <v>3307.0</v>
      </c>
      <c r="B3308" s="4" t="s">
        <v>6525</v>
      </c>
      <c r="C3308" s="8">
        <v>42858.0</v>
      </c>
      <c r="D3308" s="8">
        <v>42863.0</v>
      </c>
      <c r="E3308" s="4" t="s">
        <v>26</v>
      </c>
      <c r="F3308" s="4" t="s">
        <v>68</v>
      </c>
      <c r="G3308" s="4" t="s">
        <v>69</v>
      </c>
      <c r="H3308" s="4" t="s">
        <v>29</v>
      </c>
      <c r="I3308" s="4" t="s">
        <v>30</v>
      </c>
      <c r="J3308" s="4" t="s">
        <v>90</v>
      </c>
      <c r="K3308" s="4" t="s">
        <v>91</v>
      </c>
      <c r="L3308" s="7">
        <v>19134.0</v>
      </c>
      <c r="M3308" s="4" t="s">
        <v>33</v>
      </c>
      <c r="N3308" s="4" t="s">
        <v>6526</v>
      </c>
      <c r="O3308" s="4" t="s">
        <v>51</v>
      </c>
      <c r="P3308" s="4" t="s">
        <v>76</v>
      </c>
      <c r="Q3308" s="4" t="s">
        <v>6527</v>
      </c>
      <c r="R3308" s="9">
        <v>31.6873185185185</v>
      </c>
      <c r="S3308" s="7">
        <v>4.0</v>
      </c>
      <c r="T3308" s="7">
        <v>0.7</v>
      </c>
      <c r="U3308" s="7">
        <v>-21.1248790123457</v>
      </c>
      <c r="V3308" s="10" t="str">
        <f t="shared" si="1"/>
        <v>2017-05</v>
      </c>
    </row>
    <row r="3309">
      <c r="A3309" s="7">
        <v>3308.0</v>
      </c>
      <c r="B3309" s="4" t="s">
        <v>6525</v>
      </c>
      <c r="C3309" s="8">
        <v>42858.0</v>
      </c>
      <c r="D3309" s="8">
        <v>42863.0</v>
      </c>
      <c r="E3309" s="4" t="s">
        <v>26</v>
      </c>
      <c r="F3309" s="4" t="s">
        <v>68</v>
      </c>
      <c r="G3309" s="4" t="s">
        <v>69</v>
      </c>
      <c r="H3309" s="4" t="s">
        <v>29</v>
      </c>
      <c r="I3309" s="4" t="s">
        <v>30</v>
      </c>
      <c r="J3309" s="4" t="s">
        <v>90</v>
      </c>
      <c r="K3309" s="4" t="s">
        <v>91</v>
      </c>
      <c r="L3309" s="7">
        <v>19134.0</v>
      </c>
      <c r="M3309" s="4" t="s">
        <v>33</v>
      </c>
      <c r="N3309" s="4" t="s">
        <v>1914</v>
      </c>
      <c r="O3309" s="4" t="s">
        <v>35</v>
      </c>
      <c r="P3309" s="4" t="s">
        <v>73</v>
      </c>
      <c r="Q3309" s="4" t="s">
        <v>1915</v>
      </c>
      <c r="R3309" s="9">
        <v>448.47138271605</v>
      </c>
      <c r="S3309" s="7">
        <v>5.0</v>
      </c>
      <c r="T3309" s="7">
        <v>0.4</v>
      </c>
      <c r="U3309" s="7">
        <v>-134.541414814815</v>
      </c>
      <c r="V3309" s="10" t="str">
        <f t="shared" si="1"/>
        <v>2017-05</v>
      </c>
    </row>
    <row r="3310">
      <c r="A3310" s="7">
        <v>3309.0</v>
      </c>
      <c r="B3310" s="4" t="s">
        <v>6525</v>
      </c>
      <c r="C3310" s="8">
        <v>42858.0</v>
      </c>
      <c r="D3310" s="8">
        <v>42863.0</v>
      </c>
      <c r="E3310" s="4" t="s">
        <v>26</v>
      </c>
      <c r="F3310" s="4" t="s">
        <v>68</v>
      </c>
      <c r="G3310" s="4" t="s">
        <v>69</v>
      </c>
      <c r="H3310" s="4" t="s">
        <v>29</v>
      </c>
      <c r="I3310" s="4" t="s">
        <v>30</v>
      </c>
      <c r="J3310" s="4" t="s">
        <v>90</v>
      </c>
      <c r="K3310" s="4" t="s">
        <v>91</v>
      </c>
      <c r="L3310" s="7">
        <v>19134.0</v>
      </c>
      <c r="M3310" s="4" t="s">
        <v>33</v>
      </c>
      <c r="N3310" s="4" t="s">
        <v>5114</v>
      </c>
      <c r="O3310" s="4" t="s">
        <v>51</v>
      </c>
      <c r="P3310" s="4" t="s">
        <v>76</v>
      </c>
      <c r="Q3310" s="4" t="s">
        <v>5115</v>
      </c>
      <c r="R3310" s="9">
        <v>77.0928395061729</v>
      </c>
      <c r="S3310" s="7">
        <v>5.0</v>
      </c>
      <c r="T3310" s="7">
        <v>0.7</v>
      </c>
      <c r="U3310" s="7">
        <v>-53.964987654321</v>
      </c>
      <c r="V3310" s="10" t="str">
        <f t="shared" si="1"/>
        <v>2017-05</v>
      </c>
    </row>
    <row r="3311">
      <c r="A3311" s="7">
        <v>3310.0</v>
      </c>
      <c r="B3311" s="4" t="s">
        <v>6525</v>
      </c>
      <c r="C3311" s="8">
        <v>42858.0</v>
      </c>
      <c r="D3311" s="8">
        <v>42863.0</v>
      </c>
      <c r="E3311" s="4" t="s">
        <v>26</v>
      </c>
      <c r="F3311" s="4" t="s">
        <v>68</v>
      </c>
      <c r="G3311" s="4" t="s">
        <v>69</v>
      </c>
      <c r="H3311" s="4" t="s">
        <v>29</v>
      </c>
      <c r="I3311" s="4" t="s">
        <v>30</v>
      </c>
      <c r="J3311" s="4" t="s">
        <v>90</v>
      </c>
      <c r="K3311" s="4" t="s">
        <v>91</v>
      </c>
      <c r="L3311" s="7">
        <v>19134.0</v>
      </c>
      <c r="M3311" s="4" t="s">
        <v>33</v>
      </c>
      <c r="N3311" s="4" t="s">
        <v>1449</v>
      </c>
      <c r="O3311" s="4" t="s">
        <v>51</v>
      </c>
      <c r="P3311" s="4" t="s">
        <v>272</v>
      </c>
      <c r="Q3311" s="4" t="s">
        <v>1450</v>
      </c>
      <c r="R3311" s="9">
        <v>9.60658436213992</v>
      </c>
      <c r="S3311" s="7">
        <v>2.0</v>
      </c>
      <c r="T3311" s="7">
        <v>0.2</v>
      </c>
      <c r="U3311" s="7">
        <v>3.36230452674897</v>
      </c>
      <c r="V3311" s="10" t="str">
        <f t="shared" si="1"/>
        <v>2017-05</v>
      </c>
    </row>
    <row r="3312">
      <c r="A3312" s="7">
        <v>3311.0</v>
      </c>
      <c r="B3312" s="4" t="s">
        <v>6528</v>
      </c>
      <c r="C3312" s="8">
        <v>42859.0</v>
      </c>
      <c r="D3312" s="8">
        <v>42864.0</v>
      </c>
      <c r="E3312" s="4" t="s">
        <v>26</v>
      </c>
      <c r="F3312" s="4" t="s">
        <v>1924</v>
      </c>
      <c r="G3312" s="4" t="s">
        <v>1925</v>
      </c>
      <c r="H3312" s="4" t="s">
        <v>29</v>
      </c>
      <c r="I3312" s="4" t="s">
        <v>30</v>
      </c>
      <c r="J3312" s="4" t="s">
        <v>362</v>
      </c>
      <c r="K3312" s="4" t="s">
        <v>48</v>
      </c>
      <c r="L3312" s="7">
        <v>94109.0</v>
      </c>
      <c r="M3312" s="4" t="s">
        <v>49</v>
      </c>
      <c r="N3312" s="4" t="s">
        <v>1599</v>
      </c>
      <c r="O3312" s="4" t="s">
        <v>39</v>
      </c>
      <c r="P3312" s="4" t="s">
        <v>40</v>
      </c>
      <c r="Q3312" s="4" t="s">
        <v>1600</v>
      </c>
      <c r="R3312" s="9">
        <v>183.96</v>
      </c>
      <c r="S3312" s="7">
        <v>5.0</v>
      </c>
      <c r="T3312" s="7">
        <v>0.2</v>
      </c>
      <c r="U3312" s="7">
        <v>20.6955</v>
      </c>
      <c r="V3312" s="10" t="str">
        <f t="shared" si="1"/>
        <v>2017-05</v>
      </c>
    </row>
    <row r="3313">
      <c r="A3313" s="7">
        <v>3312.0</v>
      </c>
      <c r="B3313" s="4" t="s">
        <v>6528</v>
      </c>
      <c r="C3313" s="8">
        <v>42859.0</v>
      </c>
      <c r="D3313" s="8">
        <v>42864.0</v>
      </c>
      <c r="E3313" s="4" t="s">
        <v>26</v>
      </c>
      <c r="F3313" s="4" t="s">
        <v>1924</v>
      </c>
      <c r="G3313" s="4" t="s">
        <v>1925</v>
      </c>
      <c r="H3313" s="4" t="s">
        <v>29</v>
      </c>
      <c r="I3313" s="4" t="s">
        <v>30</v>
      </c>
      <c r="J3313" s="4" t="s">
        <v>362</v>
      </c>
      <c r="K3313" s="4" t="s">
        <v>48</v>
      </c>
      <c r="L3313" s="7">
        <v>94109.0</v>
      </c>
      <c r="M3313" s="4" t="s">
        <v>49</v>
      </c>
      <c r="N3313" s="4" t="s">
        <v>4066</v>
      </c>
      <c r="O3313" s="4" t="s">
        <v>51</v>
      </c>
      <c r="P3313" s="4" t="s">
        <v>124</v>
      </c>
      <c r="Q3313" s="4" t="s">
        <v>4067</v>
      </c>
      <c r="R3313" s="9">
        <v>17.61</v>
      </c>
      <c r="S3313" s="7">
        <v>3.0</v>
      </c>
      <c r="T3313" s="7">
        <v>0.0</v>
      </c>
      <c r="U3313" s="7">
        <v>8.4528</v>
      </c>
      <c r="V3313" s="10" t="str">
        <f t="shared" si="1"/>
        <v>2017-05</v>
      </c>
    </row>
    <row r="3314">
      <c r="A3314" s="7">
        <v>3313.0</v>
      </c>
      <c r="B3314" s="4" t="s">
        <v>6528</v>
      </c>
      <c r="C3314" s="8">
        <v>42859.0</v>
      </c>
      <c r="D3314" s="8">
        <v>42864.0</v>
      </c>
      <c r="E3314" s="4" t="s">
        <v>26</v>
      </c>
      <c r="F3314" s="4" t="s">
        <v>1924</v>
      </c>
      <c r="G3314" s="4" t="s">
        <v>1925</v>
      </c>
      <c r="H3314" s="4" t="s">
        <v>29</v>
      </c>
      <c r="I3314" s="4" t="s">
        <v>30</v>
      </c>
      <c r="J3314" s="4" t="s">
        <v>362</v>
      </c>
      <c r="K3314" s="4" t="s">
        <v>48</v>
      </c>
      <c r="L3314" s="7">
        <v>94109.0</v>
      </c>
      <c r="M3314" s="4" t="s">
        <v>49</v>
      </c>
      <c r="N3314" s="4" t="s">
        <v>2576</v>
      </c>
      <c r="O3314" s="4" t="s">
        <v>35</v>
      </c>
      <c r="P3314" s="4" t="s">
        <v>73</v>
      </c>
      <c r="Q3314" s="4" t="s">
        <v>2577</v>
      </c>
      <c r="R3314" s="9">
        <v>300.904</v>
      </c>
      <c r="S3314" s="7">
        <v>1.0</v>
      </c>
      <c r="T3314" s="7">
        <v>0.2</v>
      </c>
      <c r="U3314" s="7">
        <v>11.2839</v>
      </c>
      <c r="V3314" s="10" t="str">
        <f t="shared" si="1"/>
        <v>2017-05</v>
      </c>
    </row>
    <row r="3315">
      <c r="A3315" s="7">
        <v>3314.0</v>
      </c>
      <c r="B3315" s="4" t="s">
        <v>6529</v>
      </c>
      <c r="C3315" s="8">
        <v>42859.0</v>
      </c>
      <c r="D3315" s="8">
        <v>42863.0</v>
      </c>
      <c r="E3315" s="4" t="s">
        <v>26</v>
      </c>
      <c r="F3315" s="4" t="s">
        <v>5322</v>
      </c>
      <c r="G3315" s="4" t="s">
        <v>5323</v>
      </c>
      <c r="H3315" s="4" t="s">
        <v>46</v>
      </c>
      <c r="I3315" s="4" t="s">
        <v>30</v>
      </c>
      <c r="J3315" s="4" t="s">
        <v>2254</v>
      </c>
      <c r="K3315" s="4" t="s">
        <v>429</v>
      </c>
      <c r="L3315" s="7">
        <v>23602.0</v>
      </c>
      <c r="M3315" s="4" t="s">
        <v>83</v>
      </c>
      <c r="N3315" s="4" t="s">
        <v>4593</v>
      </c>
      <c r="O3315" s="4" t="s">
        <v>51</v>
      </c>
      <c r="P3315" s="4" t="s">
        <v>124</v>
      </c>
      <c r="Q3315" s="4" t="s">
        <v>4594</v>
      </c>
      <c r="R3315" s="9">
        <v>5.99887462923187</v>
      </c>
      <c r="S3315" s="7">
        <v>1.0</v>
      </c>
      <c r="T3315" s="7">
        <v>0.0</v>
      </c>
      <c r="U3315" s="7">
        <v>2.69949358315434</v>
      </c>
      <c r="V3315" s="10" t="str">
        <f t="shared" si="1"/>
        <v>2017-05</v>
      </c>
    </row>
    <row r="3316">
      <c r="A3316" s="7">
        <v>3315.0</v>
      </c>
      <c r="B3316" s="4" t="s">
        <v>6529</v>
      </c>
      <c r="C3316" s="8">
        <v>42859.0</v>
      </c>
      <c r="D3316" s="8">
        <v>42863.0</v>
      </c>
      <c r="E3316" s="4" t="s">
        <v>26</v>
      </c>
      <c r="F3316" s="4" t="s">
        <v>5322</v>
      </c>
      <c r="G3316" s="4" t="s">
        <v>5323</v>
      </c>
      <c r="H3316" s="4" t="s">
        <v>46</v>
      </c>
      <c r="I3316" s="4" t="s">
        <v>30</v>
      </c>
      <c r="J3316" s="4" t="s">
        <v>2254</v>
      </c>
      <c r="K3316" s="4" t="s">
        <v>429</v>
      </c>
      <c r="L3316" s="7">
        <v>23602.0</v>
      </c>
      <c r="M3316" s="4" t="s">
        <v>83</v>
      </c>
      <c r="N3316" s="4" t="s">
        <v>2494</v>
      </c>
      <c r="O3316" s="4" t="s">
        <v>51</v>
      </c>
      <c r="P3316" s="4" t="s">
        <v>52</v>
      </c>
      <c r="Q3316" s="4" t="s">
        <v>2495</v>
      </c>
      <c r="R3316" s="9">
        <v>375.767025653107</v>
      </c>
      <c r="S3316" s="7">
        <v>4.0</v>
      </c>
      <c r="T3316" s="7">
        <v>0.0</v>
      </c>
      <c r="U3316" s="7">
        <v>108.972437439401</v>
      </c>
      <c r="V3316" s="10" t="str">
        <f t="shared" si="1"/>
        <v>2017-05</v>
      </c>
    </row>
    <row r="3317">
      <c r="A3317" s="7">
        <v>3316.0</v>
      </c>
      <c r="B3317" s="4" t="s">
        <v>6529</v>
      </c>
      <c r="C3317" s="8">
        <v>42859.0</v>
      </c>
      <c r="D3317" s="8">
        <v>42863.0</v>
      </c>
      <c r="E3317" s="4" t="s">
        <v>26</v>
      </c>
      <c r="F3317" s="4" t="s">
        <v>5322</v>
      </c>
      <c r="G3317" s="4" t="s">
        <v>5323</v>
      </c>
      <c r="H3317" s="4" t="s">
        <v>46</v>
      </c>
      <c r="I3317" s="4" t="s">
        <v>30</v>
      </c>
      <c r="J3317" s="4" t="s">
        <v>2254</v>
      </c>
      <c r="K3317" s="4" t="s">
        <v>429</v>
      </c>
      <c r="L3317" s="7">
        <v>23602.0</v>
      </c>
      <c r="M3317" s="4" t="s">
        <v>83</v>
      </c>
      <c r="N3317" s="4" t="s">
        <v>2072</v>
      </c>
      <c r="O3317" s="4" t="s">
        <v>51</v>
      </c>
      <c r="P3317" s="4" t="s">
        <v>124</v>
      </c>
      <c r="Q3317" s="4" t="s">
        <v>2073</v>
      </c>
      <c r="R3317" s="9">
        <v>21.4698455276448</v>
      </c>
      <c r="S3317" s="7">
        <v>5.0</v>
      </c>
      <c r="T3317" s="7">
        <v>0.0</v>
      </c>
      <c r="U3317" s="7">
        <v>10.3055258532695</v>
      </c>
      <c r="V3317" s="10" t="str">
        <f t="shared" si="1"/>
        <v>2017-05</v>
      </c>
    </row>
    <row r="3318">
      <c r="A3318" s="7">
        <v>3317.0</v>
      </c>
      <c r="B3318" s="4" t="s">
        <v>6529</v>
      </c>
      <c r="C3318" s="8">
        <v>42859.0</v>
      </c>
      <c r="D3318" s="8">
        <v>42863.0</v>
      </c>
      <c r="E3318" s="4" t="s">
        <v>26</v>
      </c>
      <c r="F3318" s="4" t="s">
        <v>5322</v>
      </c>
      <c r="G3318" s="4" t="s">
        <v>5323</v>
      </c>
      <c r="H3318" s="4" t="s">
        <v>46</v>
      </c>
      <c r="I3318" s="4" t="s">
        <v>30</v>
      </c>
      <c r="J3318" s="4" t="s">
        <v>2254</v>
      </c>
      <c r="K3318" s="4" t="s">
        <v>429</v>
      </c>
      <c r="L3318" s="7">
        <v>23602.0</v>
      </c>
      <c r="M3318" s="4" t="s">
        <v>83</v>
      </c>
      <c r="N3318" s="4" t="s">
        <v>1216</v>
      </c>
      <c r="O3318" s="4" t="s">
        <v>51</v>
      </c>
      <c r="P3318" s="4" t="s">
        <v>52</v>
      </c>
      <c r="Q3318" s="4" t="s">
        <v>1217</v>
      </c>
      <c r="R3318" s="9">
        <v>11.2919617800781</v>
      </c>
      <c r="S3318" s="7">
        <v>1.0</v>
      </c>
      <c r="T3318" s="7">
        <v>0.0</v>
      </c>
      <c r="U3318" s="7">
        <v>3.04882968062108</v>
      </c>
      <c r="V3318" s="10" t="str">
        <f t="shared" si="1"/>
        <v>2017-05</v>
      </c>
    </row>
    <row r="3319">
      <c r="A3319" s="7">
        <v>3318.0</v>
      </c>
      <c r="B3319" s="4" t="s">
        <v>6530</v>
      </c>
      <c r="C3319" s="8">
        <v>42859.0</v>
      </c>
      <c r="D3319" s="8">
        <v>42864.0</v>
      </c>
      <c r="E3319" s="4" t="s">
        <v>26</v>
      </c>
      <c r="F3319" s="4" t="s">
        <v>5539</v>
      </c>
      <c r="G3319" s="4" t="s">
        <v>5540</v>
      </c>
      <c r="H3319" s="4" t="s">
        <v>46</v>
      </c>
      <c r="I3319" s="4" t="s">
        <v>30</v>
      </c>
      <c r="J3319" s="4" t="s">
        <v>178</v>
      </c>
      <c r="K3319" s="4" t="s">
        <v>157</v>
      </c>
      <c r="L3319" s="7">
        <v>45503.0</v>
      </c>
      <c r="M3319" s="4" t="s">
        <v>33</v>
      </c>
      <c r="N3319" s="4" t="s">
        <v>2589</v>
      </c>
      <c r="O3319" s="4" t="s">
        <v>51</v>
      </c>
      <c r="P3319" s="4" t="s">
        <v>76</v>
      </c>
      <c r="Q3319" s="4" t="s">
        <v>2590</v>
      </c>
      <c r="R3319" s="9">
        <v>2.77845555555556</v>
      </c>
      <c r="S3319" s="7">
        <v>1.0</v>
      </c>
      <c r="T3319" s="7">
        <v>0.7</v>
      </c>
      <c r="U3319" s="7">
        <v>-2.31537962962963</v>
      </c>
      <c r="V3319" s="10" t="str">
        <f t="shared" si="1"/>
        <v>2017-05</v>
      </c>
    </row>
    <row r="3320">
      <c r="A3320" s="7">
        <v>3319.0</v>
      </c>
      <c r="B3320" s="4" t="s">
        <v>6531</v>
      </c>
      <c r="C3320" s="8">
        <v>42859.0</v>
      </c>
      <c r="D3320" s="8">
        <v>42865.0</v>
      </c>
      <c r="E3320" s="4" t="s">
        <v>26</v>
      </c>
      <c r="F3320" s="4" t="s">
        <v>1074</v>
      </c>
      <c r="G3320" s="4" t="s">
        <v>1075</v>
      </c>
      <c r="H3320" s="4" t="s">
        <v>29</v>
      </c>
      <c r="I3320" s="4" t="s">
        <v>30</v>
      </c>
      <c r="J3320" s="4" t="s">
        <v>90</v>
      </c>
      <c r="K3320" s="4" t="s">
        <v>91</v>
      </c>
      <c r="L3320" s="7">
        <v>19140.0</v>
      </c>
      <c r="M3320" s="4" t="s">
        <v>33</v>
      </c>
      <c r="N3320" s="4" t="s">
        <v>5502</v>
      </c>
      <c r="O3320" s="4" t="s">
        <v>51</v>
      </c>
      <c r="P3320" s="4" t="s">
        <v>76</v>
      </c>
      <c r="Q3320" s="4" t="s">
        <v>5503</v>
      </c>
      <c r="R3320" s="9">
        <v>2.64511851851852</v>
      </c>
      <c r="S3320" s="7">
        <v>2.0</v>
      </c>
      <c r="T3320" s="7">
        <v>0.7</v>
      </c>
      <c r="U3320" s="7">
        <v>-1.85158296296296</v>
      </c>
      <c r="V3320" s="10" t="str">
        <f t="shared" si="1"/>
        <v>2017-05</v>
      </c>
    </row>
    <row r="3321">
      <c r="A3321" s="7">
        <v>3320.0</v>
      </c>
      <c r="B3321" s="4" t="s">
        <v>6531</v>
      </c>
      <c r="C3321" s="8">
        <v>42859.0</v>
      </c>
      <c r="D3321" s="8">
        <v>42865.0</v>
      </c>
      <c r="E3321" s="4" t="s">
        <v>26</v>
      </c>
      <c r="F3321" s="4" t="s">
        <v>1074</v>
      </c>
      <c r="G3321" s="4" t="s">
        <v>1075</v>
      </c>
      <c r="H3321" s="4" t="s">
        <v>29</v>
      </c>
      <c r="I3321" s="4" t="s">
        <v>30</v>
      </c>
      <c r="J3321" s="4" t="s">
        <v>90</v>
      </c>
      <c r="K3321" s="4" t="s">
        <v>91</v>
      </c>
      <c r="L3321" s="7">
        <v>19140.0</v>
      </c>
      <c r="M3321" s="4" t="s">
        <v>33</v>
      </c>
      <c r="N3321" s="4" t="s">
        <v>3290</v>
      </c>
      <c r="O3321" s="4" t="s">
        <v>51</v>
      </c>
      <c r="P3321" s="4" t="s">
        <v>76</v>
      </c>
      <c r="Q3321" s="4" t="s">
        <v>3291</v>
      </c>
      <c r="R3321" s="9">
        <v>11.2868</v>
      </c>
      <c r="S3321" s="7">
        <v>3.0</v>
      </c>
      <c r="T3321" s="7">
        <v>0.7</v>
      </c>
      <c r="U3321" s="7">
        <v>-9.02944</v>
      </c>
      <c r="V3321" s="10" t="str">
        <f t="shared" si="1"/>
        <v>2017-05</v>
      </c>
    </row>
    <row r="3322">
      <c r="A3322" s="7">
        <v>3321.0</v>
      </c>
      <c r="B3322" s="4" t="s">
        <v>6532</v>
      </c>
      <c r="C3322" s="8">
        <v>42859.0</v>
      </c>
      <c r="D3322" s="8">
        <v>42864.0</v>
      </c>
      <c r="E3322" s="4" t="s">
        <v>98</v>
      </c>
      <c r="F3322" s="4" t="s">
        <v>770</v>
      </c>
      <c r="G3322" s="4" t="s">
        <v>771</v>
      </c>
      <c r="H3322" s="4" t="s">
        <v>46</v>
      </c>
      <c r="I3322" s="4" t="s">
        <v>30</v>
      </c>
      <c r="J3322" s="4" t="s">
        <v>6533</v>
      </c>
      <c r="K3322" s="4" t="s">
        <v>48</v>
      </c>
      <c r="L3322" s="7">
        <v>92683.0</v>
      </c>
      <c r="M3322" s="4" t="s">
        <v>49</v>
      </c>
      <c r="N3322" s="4" t="s">
        <v>2397</v>
      </c>
      <c r="O3322" s="4" t="s">
        <v>51</v>
      </c>
      <c r="P3322" s="4" t="s">
        <v>283</v>
      </c>
      <c r="Q3322" s="4" t="s">
        <v>2398</v>
      </c>
      <c r="R3322" s="9">
        <v>243.16</v>
      </c>
      <c r="S3322" s="7">
        <v>2.0</v>
      </c>
      <c r="T3322" s="7">
        <v>0.0</v>
      </c>
      <c r="U3322" s="7">
        <v>72.948</v>
      </c>
      <c r="V3322" s="10" t="str">
        <f t="shared" si="1"/>
        <v>2017-05</v>
      </c>
    </row>
    <row r="3323">
      <c r="A3323" s="7">
        <v>3322.0</v>
      </c>
      <c r="B3323" s="4" t="s">
        <v>6534</v>
      </c>
      <c r="C3323" s="8">
        <v>42860.0</v>
      </c>
      <c r="D3323" s="8">
        <v>42864.0</v>
      </c>
      <c r="E3323" s="4" t="s">
        <v>26</v>
      </c>
      <c r="F3323" s="4" t="s">
        <v>6535</v>
      </c>
      <c r="G3323" s="4" t="s">
        <v>6536</v>
      </c>
      <c r="H3323" s="4" t="s">
        <v>46</v>
      </c>
      <c r="I3323" s="4" t="s">
        <v>30</v>
      </c>
      <c r="J3323" s="4" t="s">
        <v>362</v>
      </c>
      <c r="K3323" s="4" t="s">
        <v>48</v>
      </c>
      <c r="L3323" s="7">
        <v>94122.0</v>
      </c>
      <c r="M3323" s="4" t="s">
        <v>49</v>
      </c>
      <c r="N3323" s="4" t="s">
        <v>6537</v>
      </c>
      <c r="O3323" s="4" t="s">
        <v>51</v>
      </c>
      <c r="P3323" s="4" t="s">
        <v>205</v>
      </c>
      <c r="Q3323" s="4" t="s">
        <v>5714</v>
      </c>
      <c r="R3323" s="9">
        <v>23.16</v>
      </c>
      <c r="S3323" s="7">
        <v>2.0</v>
      </c>
      <c r="T3323" s="7">
        <v>0.0</v>
      </c>
      <c r="U3323" s="7">
        <v>11.58</v>
      </c>
      <c r="V3323" s="10" t="str">
        <f t="shared" si="1"/>
        <v>2017-05</v>
      </c>
    </row>
    <row r="3324">
      <c r="A3324" s="7">
        <v>3323.0</v>
      </c>
      <c r="B3324" s="4" t="s">
        <v>6538</v>
      </c>
      <c r="C3324" s="8">
        <v>42860.0</v>
      </c>
      <c r="D3324" s="8">
        <v>42861.0</v>
      </c>
      <c r="E3324" s="4" t="s">
        <v>43</v>
      </c>
      <c r="F3324" s="4" t="s">
        <v>4780</v>
      </c>
      <c r="G3324" s="4" t="s">
        <v>4781</v>
      </c>
      <c r="H3324" s="4" t="s">
        <v>46</v>
      </c>
      <c r="I3324" s="4" t="s">
        <v>30</v>
      </c>
      <c r="J3324" s="4" t="s">
        <v>1892</v>
      </c>
      <c r="K3324" s="4" t="s">
        <v>741</v>
      </c>
      <c r="L3324" s="7">
        <v>80027.0</v>
      </c>
      <c r="M3324" s="4" t="s">
        <v>49</v>
      </c>
      <c r="N3324" s="4" t="s">
        <v>2409</v>
      </c>
      <c r="O3324" s="4" t="s">
        <v>51</v>
      </c>
      <c r="P3324" s="4" t="s">
        <v>205</v>
      </c>
      <c r="Q3324" s="4" t="s">
        <v>2410</v>
      </c>
      <c r="R3324" s="9">
        <v>21.24</v>
      </c>
      <c r="S3324" s="7">
        <v>9.0</v>
      </c>
      <c r="T3324" s="7">
        <v>0.2</v>
      </c>
      <c r="U3324" s="7">
        <v>7.434</v>
      </c>
      <c r="V3324" s="10" t="str">
        <f t="shared" si="1"/>
        <v>2017-05</v>
      </c>
    </row>
    <row r="3325">
      <c r="A3325" s="7">
        <v>3324.0</v>
      </c>
      <c r="B3325" s="4" t="s">
        <v>6538</v>
      </c>
      <c r="C3325" s="8">
        <v>42860.0</v>
      </c>
      <c r="D3325" s="8">
        <v>42861.0</v>
      </c>
      <c r="E3325" s="4" t="s">
        <v>43</v>
      </c>
      <c r="F3325" s="4" t="s">
        <v>4780</v>
      </c>
      <c r="G3325" s="4" t="s">
        <v>4781</v>
      </c>
      <c r="H3325" s="4" t="s">
        <v>46</v>
      </c>
      <c r="I3325" s="4" t="s">
        <v>30</v>
      </c>
      <c r="J3325" s="4" t="s">
        <v>1892</v>
      </c>
      <c r="K3325" s="4" t="s">
        <v>741</v>
      </c>
      <c r="L3325" s="7">
        <v>80027.0</v>
      </c>
      <c r="M3325" s="4" t="s">
        <v>49</v>
      </c>
      <c r="N3325" s="4" t="s">
        <v>563</v>
      </c>
      <c r="O3325" s="4" t="s">
        <v>51</v>
      </c>
      <c r="P3325" s="4" t="s">
        <v>76</v>
      </c>
      <c r="Q3325" s="4" t="s">
        <v>564</v>
      </c>
      <c r="R3325" s="9">
        <v>9.552</v>
      </c>
      <c r="S3325" s="7">
        <v>8.0</v>
      </c>
      <c r="T3325" s="7">
        <v>0.7</v>
      </c>
      <c r="U3325" s="7">
        <v>-7.3232</v>
      </c>
      <c r="V3325" s="10" t="str">
        <f t="shared" si="1"/>
        <v>2017-05</v>
      </c>
    </row>
    <row r="3326">
      <c r="A3326" s="7">
        <v>3325.0</v>
      </c>
      <c r="B3326" s="4" t="s">
        <v>6538</v>
      </c>
      <c r="C3326" s="8">
        <v>42860.0</v>
      </c>
      <c r="D3326" s="8">
        <v>42861.0</v>
      </c>
      <c r="E3326" s="4" t="s">
        <v>43</v>
      </c>
      <c r="F3326" s="4" t="s">
        <v>4780</v>
      </c>
      <c r="G3326" s="4" t="s">
        <v>4781</v>
      </c>
      <c r="H3326" s="4" t="s">
        <v>46</v>
      </c>
      <c r="I3326" s="4" t="s">
        <v>30</v>
      </c>
      <c r="J3326" s="4" t="s">
        <v>1892</v>
      </c>
      <c r="K3326" s="4" t="s">
        <v>741</v>
      </c>
      <c r="L3326" s="7">
        <v>80027.0</v>
      </c>
      <c r="M3326" s="4" t="s">
        <v>49</v>
      </c>
      <c r="N3326" s="4" t="s">
        <v>4328</v>
      </c>
      <c r="O3326" s="4" t="s">
        <v>35</v>
      </c>
      <c r="P3326" s="4" t="s">
        <v>36</v>
      </c>
      <c r="Q3326" s="4" t="s">
        <v>4329</v>
      </c>
      <c r="R3326" s="9">
        <v>89.991</v>
      </c>
      <c r="S3326" s="7">
        <v>3.0</v>
      </c>
      <c r="T3326" s="7">
        <v>0.7</v>
      </c>
      <c r="U3326" s="7">
        <v>-152.9847</v>
      </c>
      <c r="V3326" s="10" t="str">
        <f t="shared" si="1"/>
        <v>2017-05</v>
      </c>
    </row>
    <row r="3327">
      <c r="A3327" s="7">
        <v>3326.0</v>
      </c>
      <c r="B3327" s="4" t="s">
        <v>6539</v>
      </c>
      <c r="C3327" s="8">
        <v>42860.0</v>
      </c>
      <c r="D3327" s="8">
        <v>42865.0</v>
      </c>
      <c r="E3327" s="4" t="s">
        <v>26</v>
      </c>
      <c r="F3327" s="4" t="s">
        <v>6375</v>
      </c>
      <c r="G3327" s="4" t="s">
        <v>6376</v>
      </c>
      <c r="H3327" s="4" t="s">
        <v>29</v>
      </c>
      <c r="I3327" s="4" t="s">
        <v>30</v>
      </c>
      <c r="J3327" s="4" t="s">
        <v>188</v>
      </c>
      <c r="K3327" s="4" t="s">
        <v>255</v>
      </c>
      <c r="L3327" s="7">
        <v>31907.0</v>
      </c>
      <c r="M3327" s="4" t="s">
        <v>83</v>
      </c>
      <c r="N3327" s="4" t="s">
        <v>1002</v>
      </c>
      <c r="O3327" s="4" t="s">
        <v>51</v>
      </c>
      <c r="P3327" s="4" t="s">
        <v>76</v>
      </c>
      <c r="Q3327" s="4" t="s">
        <v>1003</v>
      </c>
      <c r="R3327" s="9">
        <v>22.8327850950681</v>
      </c>
      <c r="S3327" s="7">
        <v>3.0</v>
      </c>
      <c r="T3327" s="7">
        <v>0.0</v>
      </c>
      <c r="U3327" s="7">
        <v>10.2747532927806</v>
      </c>
      <c r="V3327" s="10" t="str">
        <f t="shared" si="1"/>
        <v>2017-05</v>
      </c>
    </row>
    <row r="3328">
      <c r="A3328" s="7">
        <v>3327.0</v>
      </c>
      <c r="B3328" s="4" t="s">
        <v>6540</v>
      </c>
      <c r="C3328" s="8">
        <v>42860.0</v>
      </c>
      <c r="D3328" s="8">
        <v>42860.0</v>
      </c>
      <c r="E3328" s="4" t="s">
        <v>212</v>
      </c>
      <c r="F3328" s="4" t="s">
        <v>4910</v>
      </c>
      <c r="G3328" s="4" t="s">
        <v>4911</v>
      </c>
      <c r="H3328" s="4" t="s">
        <v>46</v>
      </c>
      <c r="I3328" s="4" t="s">
        <v>30</v>
      </c>
      <c r="J3328" s="4" t="s">
        <v>222</v>
      </c>
      <c r="K3328" s="4" t="s">
        <v>223</v>
      </c>
      <c r="L3328" s="7">
        <v>10035.0</v>
      </c>
      <c r="M3328" s="4" t="s">
        <v>33</v>
      </c>
      <c r="N3328" s="4" t="s">
        <v>1413</v>
      </c>
      <c r="O3328" s="4" t="s">
        <v>51</v>
      </c>
      <c r="P3328" s="4" t="s">
        <v>124</v>
      </c>
      <c r="Q3328" s="4" t="s">
        <v>1414</v>
      </c>
      <c r="R3328" s="9">
        <v>8.02699588477366</v>
      </c>
      <c r="S3328" s="7">
        <v>1.0</v>
      </c>
      <c r="T3328" s="7">
        <v>0.0</v>
      </c>
      <c r="U3328" s="7">
        <v>3.85295802469136</v>
      </c>
      <c r="V3328" s="10" t="str">
        <f t="shared" si="1"/>
        <v>2017-05</v>
      </c>
    </row>
    <row r="3329">
      <c r="A3329" s="7">
        <v>3328.0</v>
      </c>
      <c r="B3329" s="4" t="s">
        <v>6541</v>
      </c>
      <c r="C3329" s="8">
        <v>42861.0</v>
      </c>
      <c r="D3329" s="8">
        <v>42866.0</v>
      </c>
      <c r="E3329" s="4" t="s">
        <v>26</v>
      </c>
      <c r="F3329" s="4" t="s">
        <v>3379</v>
      </c>
      <c r="G3329" s="4" t="s">
        <v>3380</v>
      </c>
      <c r="H3329" s="4" t="s">
        <v>112</v>
      </c>
      <c r="I3329" s="4" t="s">
        <v>30</v>
      </c>
      <c r="J3329" s="4" t="s">
        <v>384</v>
      </c>
      <c r="K3329" s="4" t="s">
        <v>385</v>
      </c>
      <c r="L3329" s="7">
        <v>60623.0</v>
      </c>
      <c r="M3329" s="4" t="s">
        <v>59</v>
      </c>
      <c r="N3329" s="4" t="s">
        <v>3801</v>
      </c>
      <c r="O3329" s="4" t="s">
        <v>51</v>
      </c>
      <c r="P3329" s="4" t="s">
        <v>93</v>
      </c>
      <c r="Q3329" s="4" t="s">
        <v>3802</v>
      </c>
      <c r="R3329" s="9">
        <v>7.70278518518519</v>
      </c>
      <c r="S3329" s="7">
        <v>3.0</v>
      </c>
      <c r="T3329" s="7">
        <v>0.2</v>
      </c>
      <c r="U3329" s="7">
        <v>0.770278518518519</v>
      </c>
      <c r="V3329" s="10" t="str">
        <f t="shared" si="1"/>
        <v>2017-05</v>
      </c>
    </row>
    <row r="3330">
      <c r="A3330" s="7">
        <v>3329.0</v>
      </c>
      <c r="B3330" s="4" t="s">
        <v>6541</v>
      </c>
      <c r="C3330" s="8">
        <v>42861.0</v>
      </c>
      <c r="D3330" s="8">
        <v>42866.0</v>
      </c>
      <c r="E3330" s="4" t="s">
        <v>26</v>
      </c>
      <c r="F3330" s="4" t="s">
        <v>3379</v>
      </c>
      <c r="G3330" s="4" t="s">
        <v>3380</v>
      </c>
      <c r="H3330" s="4" t="s">
        <v>112</v>
      </c>
      <c r="I3330" s="4" t="s">
        <v>30</v>
      </c>
      <c r="J3330" s="4" t="s">
        <v>384</v>
      </c>
      <c r="K3330" s="4" t="s">
        <v>385</v>
      </c>
      <c r="L3330" s="7">
        <v>60623.0</v>
      </c>
      <c r="M3330" s="4" t="s">
        <v>59</v>
      </c>
      <c r="N3330" s="4" t="s">
        <v>1552</v>
      </c>
      <c r="O3330" s="4" t="s">
        <v>39</v>
      </c>
      <c r="P3330" s="4" t="s">
        <v>61</v>
      </c>
      <c r="Q3330" s="4" t="s">
        <v>1553</v>
      </c>
      <c r="R3330" s="9">
        <v>491.333837037037</v>
      </c>
      <c r="S3330" s="7">
        <v>7.0</v>
      </c>
      <c r="T3330" s="7">
        <v>0.2</v>
      </c>
      <c r="U3330" s="7">
        <v>92.1250944444444</v>
      </c>
      <c r="V3330" s="10" t="str">
        <f t="shared" si="1"/>
        <v>2017-05</v>
      </c>
    </row>
    <row r="3331">
      <c r="A3331" s="7">
        <v>3330.0</v>
      </c>
      <c r="B3331" s="4" t="s">
        <v>6542</v>
      </c>
      <c r="C3331" s="8">
        <v>42861.0</v>
      </c>
      <c r="D3331" s="8">
        <v>42863.0</v>
      </c>
      <c r="E3331" s="4" t="s">
        <v>43</v>
      </c>
      <c r="F3331" s="4" t="s">
        <v>2537</v>
      </c>
      <c r="G3331" s="4" t="s">
        <v>2538</v>
      </c>
      <c r="H3331" s="4" t="s">
        <v>46</v>
      </c>
      <c r="I3331" s="4" t="s">
        <v>30</v>
      </c>
      <c r="J3331" s="4" t="s">
        <v>222</v>
      </c>
      <c r="K3331" s="4" t="s">
        <v>223</v>
      </c>
      <c r="L3331" s="7">
        <v>10035.0</v>
      </c>
      <c r="M3331" s="4" t="s">
        <v>33</v>
      </c>
      <c r="N3331" s="4" t="s">
        <v>6543</v>
      </c>
      <c r="O3331" s="4" t="s">
        <v>51</v>
      </c>
      <c r="P3331" s="4" t="s">
        <v>297</v>
      </c>
      <c r="Q3331" s="4" t="s">
        <v>6544</v>
      </c>
      <c r="R3331" s="9">
        <v>71.1618106995885</v>
      </c>
      <c r="S3331" s="7">
        <v>4.0</v>
      </c>
      <c r="T3331" s="7">
        <v>0.0</v>
      </c>
      <c r="U3331" s="7">
        <v>35.5809053497942</v>
      </c>
      <c r="V3331" s="10" t="str">
        <f t="shared" si="1"/>
        <v>2017-05</v>
      </c>
    </row>
    <row r="3332">
      <c r="A3332" s="7">
        <v>3331.0</v>
      </c>
      <c r="B3332" s="4" t="s">
        <v>6545</v>
      </c>
      <c r="C3332" s="8">
        <v>42861.0</v>
      </c>
      <c r="D3332" s="8">
        <v>42864.0</v>
      </c>
      <c r="E3332" s="4" t="s">
        <v>43</v>
      </c>
      <c r="F3332" s="4" t="s">
        <v>1093</v>
      </c>
      <c r="G3332" s="4" t="s">
        <v>1094</v>
      </c>
      <c r="H3332" s="4" t="s">
        <v>46</v>
      </c>
      <c r="I3332" s="4" t="s">
        <v>30</v>
      </c>
      <c r="J3332" s="4" t="s">
        <v>428</v>
      </c>
      <c r="K3332" s="4" t="s">
        <v>429</v>
      </c>
      <c r="L3332" s="7">
        <v>22204.0</v>
      </c>
      <c r="M3332" s="4" t="s">
        <v>83</v>
      </c>
      <c r="N3332" s="4" t="s">
        <v>6546</v>
      </c>
      <c r="O3332" s="4" t="s">
        <v>51</v>
      </c>
      <c r="P3332" s="4" t="s">
        <v>93</v>
      </c>
      <c r="Q3332" s="4" t="s">
        <v>6547</v>
      </c>
      <c r="R3332" s="9">
        <v>36.4525549497087</v>
      </c>
      <c r="S3332" s="7">
        <v>6.0</v>
      </c>
      <c r="T3332" s="7">
        <v>0.0</v>
      </c>
      <c r="U3332" s="7">
        <v>12.0293431334039</v>
      </c>
      <c r="V3332" s="10" t="str">
        <f t="shared" si="1"/>
        <v>2017-05</v>
      </c>
    </row>
    <row r="3333">
      <c r="A3333" s="7">
        <v>3332.0</v>
      </c>
      <c r="B3333" s="4" t="s">
        <v>6548</v>
      </c>
      <c r="C3333" s="8">
        <v>42861.0</v>
      </c>
      <c r="D3333" s="8">
        <v>42866.0</v>
      </c>
      <c r="E3333" s="4" t="s">
        <v>26</v>
      </c>
      <c r="F3333" s="4" t="s">
        <v>6026</v>
      </c>
      <c r="G3333" s="4" t="s">
        <v>6027</v>
      </c>
      <c r="H3333" s="4" t="s">
        <v>29</v>
      </c>
      <c r="I3333" s="4" t="s">
        <v>30</v>
      </c>
      <c r="J3333" s="4" t="s">
        <v>846</v>
      </c>
      <c r="K3333" s="4" t="s">
        <v>58</v>
      </c>
      <c r="L3333" s="7">
        <v>76106.0</v>
      </c>
      <c r="M3333" s="4" t="s">
        <v>59</v>
      </c>
      <c r="N3333" s="4" t="s">
        <v>3579</v>
      </c>
      <c r="O3333" s="4" t="s">
        <v>51</v>
      </c>
      <c r="P3333" s="4" t="s">
        <v>76</v>
      </c>
      <c r="Q3333" s="4" t="s">
        <v>3580</v>
      </c>
      <c r="R3333" s="9">
        <v>13.2947572016461</v>
      </c>
      <c r="S3333" s="7">
        <v>10.0</v>
      </c>
      <c r="T3333" s="7">
        <v>0.8</v>
      </c>
      <c r="U3333" s="7">
        <v>-22.6010872427984</v>
      </c>
      <c r="V3333" s="10" t="str">
        <f t="shared" si="1"/>
        <v>2017-05</v>
      </c>
    </row>
    <row r="3334">
      <c r="A3334" s="7">
        <v>3333.0</v>
      </c>
      <c r="B3334" s="4" t="s">
        <v>6548</v>
      </c>
      <c r="C3334" s="8">
        <v>42861.0</v>
      </c>
      <c r="D3334" s="8">
        <v>42866.0</v>
      </c>
      <c r="E3334" s="4" t="s">
        <v>26</v>
      </c>
      <c r="F3334" s="4" t="s">
        <v>6026</v>
      </c>
      <c r="G3334" s="4" t="s">
        <v>6027</v>
      </c>
      <c r="H3334" s="4" t="s">
        <v>29</v>
      </c>
      <c r="I3334" s="4" t="s">
        <v>30</v>
      </c>
      <c r="J3334" s="4" t="s">
        <v>846</v>
      </c>
      <c r="K3334" s="4" t="s">
        <v>58</v>
      </c>
      <c r="L3334" s="7">
        <v>76106.0</v>
      </c>
      <c r="M3334" s="4" t="s">
        <v>59</v>
      </c>
      <c r="N3334" s="4" t="s">
        <v>5966</v>
      </c>
      <c r="O3334" s="4" t="s">
        <v>35</v>
      </c>
      <c r="P3334" s="4" t="s">
        <v>36</v>
      </c>
      <c r="Q3334" s="4" t="s">
        <v>5967</v>
      </c>
      <c r="R3334" s="9">
        <v>749.440609382716</v>
      </c>
      <c r="S3334" s="7">
        <v>7.0</v>
      </c>
      <c r="T3334" s="7">
        <v>0.32</v>
      </c>
      <c r="U3334" s="7">
        <v>-143.275410617284</v>
      </c>
      <c r="V3334" s="10" t="str">
        <f t="shared" si="1"/>
        <v>2017-05</v>
      </c>
    </row>
    <row r="3335">
      <c r="A3335" s="7">
        <v>3334.0</v>
      </c>
      <c r="B3335" s="4" t="s">
        <v>6548</v>
      </c>
      <c r="C3335" s="8">
        <v>42861.0</v>
      </c>
      <c r="D3335" s="8">
        <v>42866.0</v>
      </c>
      <c r="E3335" s="4" t="s">
        <v>26</v>
      </c>
      <c r="F3335" s="4" t="s">
        <v>6026</v>
      </c>
      <c r="G3335" s="4" t="s">
        <v>6027</v>
      </c>
      <c r="H3335" s="4" t="s">
        <v>29</v>
      </c>
      <c r="I3335" s="4" t="s">
        <v>30</v>
      </c>
      <c r="J3335" s="4" t="s">
        <v>846</v>
      </c>
      <c r="K3335" s="4" t="s">
        <v>58</v>
      </c>
      <c r="L3335" s="7">
        <v>76106.0</v>
      </c>
      <c r="M3335" s="4" t="s">
        <v>59</v>
      </c>
      <c r="N3335" s="4" t="s">
        <v>1483</v>
      </c>
      <c r="O3335" s="4" t="s">
        <v>51</v>
      </c>
      <c r="P3335" s="4" t="s">
        <v>52</v>
      </c>
      <c r="Q3335" s="4" t="s">
        <v>1484</v>
      </c>
      <c r="R3335" s="9">
        <v>928.80587654321</v>
      </c>
      <c r="S3335" s="7">
        <v>5.0</v>
      </c>
      <c r="T3335" s="7">
        <v>0.2</v>
      </c>
      <c r="U3335" s="7">
        <v>-69.6604407407407</v>
      </c>
      <c r="V3335" s="10" t="str">
        <f t="shared" si="1"/>
        <v>2017-05</v>
      </c>
    </row>
    <row r="3336">
      <c r="A3336" s="7">
        <v>3335.0</v>
      </c>
      <c r="B3336" s="4" t="s">
        <v>6549</v>
      </c>
      <c r="C3336" s="8">
        <v>42861.0</v>
      </c>
      <c r="D3336" s="8">
        <v>42861.0</v>
      </c>
      <c r="E3336" s="4" t="s">
        <v>212</v>
      </c>
      <c r="F3336" s="4" t="s">
        <v>941</v>
      </c>
      <c r="G3336" s="4" t="s">
        <v>942</v>
      </c>
      <c r="H3336" s="4" t="s">
        <v>46</v>
      </c>
      <c r="I3336" s="4" t="s">
        <v>30</v>
      </c>
      <c r="J3336" s="4" t="s">
        <v>81</v>
      </c>
      <c r="K3336" s="4" t="s">
        <v>82</v>
      </c>
      <c r="L3336" s="7">
        <v>28205.0</v>
      </c>
      <c r="M3336" s="4" t="s">
        <v>83</v>
      </c>
      <c r="N3336" s="4" t="s">
        <v>4907</v>
      </c>
      <c r="O3336" s="4" t="s">
        <v>51</v>
      </c>
      <c r="P3336" s="4" t="s">
        <v>76</v>
      </c>
      <c r="Q3336" s="4" t="s">
        <v>4908</v>
      </c>
      <c r="R3336" s="9">
        <v>45.3991072926599</v>
      </c>
      <c r="S3336" s="7">
        <v>11.0</v>
      </c>
      <c r="T3336" s="7">
        <v>0.7</v>
      </c>
      <c r="U3336" s="7">
        <v>-34.805982257706</v>
      </c>
      <c r="V3336" s="10" t="str">
        <f t="shared" si="1"/>
        <v>2017-05</v>
      </c>
    </row>
    <row r="3337">
      <c r="A3337" s="7">
        <v>3336.0</v>
      </c>
      <c r="B3337" s="4" t="s">
        <v>6549</v>
      </c>
      <c r="C3337" s="8">
        <v>42861.0</v>
      </c>
      <c r="D3337" s="8">
        <v>42861.0</v>
      </c>
      <c r="E3337" s="4" t="s">
        <v>212</v>
      </c>
      <c r="F3337" s="4" t="s">
        <v>941</v>
      </c>
      <c r="G3337" s="4" t="s">
        <v>942</v>
      </c>
      <c r="H3337" s="4" t="s">
        <v>46</v>
      </c>
      <c r="I3337" s="4" t="s">
        <v>30</v>
      </c>
      <c r="J3337" s="4" t="s">
        <v>81</v>
      </c>
      <c r="K3337" s="4" t="s">
        <v>82</v>
      </c>
      <c r="L3337" s="7">
        <v>28205.0</v>
      </c>
      <c r="M3337" s="4" t="s">
        <v>83</v>
      </c>
      <c r="N3337" s="4" t="s">
        <v>5416</v>
      </c>
      <c r="O3337" s="4" t="s">
        <v>39</v>
      </c>
      <c r="P3337" s="4" t="s">
        <v>40</v>
      </c>
      <c r="Q3337" s="4" t="s">
        <v>5417</v>
      </c>
      <c r="R3337" s="9">
        <v>411.708228498719</v>
      </c>
      <c r="S3337" s="7">
        <v>4.0</v>
      </c>
      <c r="T3337" s="7">
        <v>0.2</v>
      </c>
      <c r="U3337" s="7">
        <v>46.3171757061058</v>
      </c>
      <c r="V3337" s="10" t="str">
        <f t="shared" si="1"/>
        <v>2017-05</v>
      </c>
    </row>
    <row r="3338">
      <c r="A3338" s="7">
        <v>3337.0</v>
      </c>
      <c r="B3338" s="4" t="s">
        <v>6549</v>
      </c>
      <c r="C3338" s="8">
        <v>42861.0</v>
      </c>
      <c r="D3338" s="8">
        <v>42861.0</v>
      </c>
      <c r="E3338" s="4" t="s">
        <v>212</v>
      </c>
      <c r="F3338" s="4" t="s">
        <v>941</v>
      </c>
      <c r="G3338" s="4" t="s">
        <v>942</v>
      </c>
      <c r="H3338" s="4" t="s">
        <v>46</v>
      </c>
      <c r="I3338" s="4" t="s">
        <v>30</v>
      </c>
      <c r="J3338" s="4" t="s">
        <v>81</v>
      </c>
      <c r="K3338" s="4" t="s">
        <v>82</v>
      </c>
      <c r="L3338" s="7">
        <v>28205.0</v>
      </c>
      <c r="M3338" s="4" t="s">
        <v>83</v>
      </c>
      <c r="N3338" s="4" t="s">
        <v>2770</v>
      </c>
      <c r="O3338" s="4" t="s">
        <v>51</v>
      </c>
      <c r="P3338" s="4" t="s">
        <v>297</v>
      </c>
      <c r="Q3338" s="4" t="s">
        <v>2771</v>
      </c>
      <c r="R3338" s="9">
        <v>80.5118988239074</v>
      </c>
      <c r="S3338" s="7">
        <v>5.0</v>
      </c>
      <c r="T3338" s="7">
        <v>0.2</v>
      </c>
      <c r="U3338" s="7">
        <v>26.1663671177699</v>
      </c>
      <c r="V3338" s="10" t="str">
        <f t="shared" si="1"/>
        <v>2017-05</v>
      </c>
    </row>
    <row r="3339">
      <c r="A3339" s="7">
        <v>3338.0</v>
      </c>
      <c r="B3339" s="4" t="s">
        <v>6550</v>
      </c>
      <c r="C3339" s="8">
        <v>42861.0</v>
      </c>
      <c r="D3339" s="8">
        <v>42864.0</v>
      </c>
      <c r="E3339" s="4" t="s">
        <v>98</v>
      </c>
      <c r="F3339" s="4" t="s">
        <v>5665</v>
      </c>
      <c r="G3339" s="4" t="s">
        <v>5666</v>
      </c>
      <c r="H3339" s="4" t="s">
        <v>46</v>
      </c>
      <c r="I3339" s="4" t="s">
        <v>30</v>
      </c>
      <c r="J3339" s="4" t="s">
        <v>5759</v>
      </c>
      <c r="K3339" s="4" t="s">
        <v>48</v>
      </c>
      <c r="L3339" s="7">
        <v>91730.0</v>
      </c>
      <c r="M3339" s="4" t="s">
        <v>49</v>
      </c>
      <c r="N3339" s="4" t="s">
        <v>1630</v>
      </c>
      <c r="O3339" s="4" t="s">
        <v>51</v>
      </c>
      <c r="P3339" s="4" t="s">
        <v>283</v>
      </c>
      <c r="Q3339" s="4" t="s">
        <v>1631</v>
      </c>
      <c r="R3339" s="9">
        <v>152.94</v>
      </c>
      <c r="S3339" s="7">
        <v>3.0</v>
      </c>
      <c r="T3339" s="7">
        <v>0.0</v>
      </c>
      <c r="U3339" s="7">
        <v>41.2938</v>
      </c>
      <c r="V3339" s="10" t="str">
        <f t="shared" si="1"/>
        <v>2017-05</v>
      </c>
    </row>
    <row r="3340">
      <c r="A3340" s="7">
        <v>3339.0</v>
      </c>
      <c r="B3340" s="4" t="s">
        <v>6551</v>
      </c>
      <c r="C3340" s="8">
        <v>42861.0</v>
      </c>
      <c r="D3340" s="8">
        <v>42865.0</v>
      </c>
      <c r="E3340" s="4" t="s">
        <v>26</v>
      </c>
      <c r="F3340" s="4" t="s">
        <v>4490</v>
      </c>
      <c r="G3340" s="4" t="s">
        <v>4491</v>
      </c>
      <c r="H3340" s="4" t="s">
        <v>46</v>
      </c>
      <c r="I3340" s="4" t="s">
        <v>30</v>
      </c>
      <c r="J3340" s="4" t="s">
        <v>3044</v>
      </c>
      <c r="K3340" s="4" t="s">
        <v>469</v>
      </c>
      <c r="L3340" s="7">
        <v>85705.0</v>
      </c>
      <c r="M3340" s="4" t="s">
        <v>49</v>
      </c>
      <c r="N3340" s="4" t="s">
        <v>435</v>
      </c>
      <c r="O3340" s="4" t="s">
        <v>51</v>
      </c>
      <c r="P3340" s="4" t="s">
        <v>124</v>
      </c>
      <c r="Q3340" s="4" t="s">
        <v>436</v>
      </c>
      <c r="R3340" s="9">
        <v>84.416</v>
      </c>
      <c r="S3340" s="7">
        <v>4.0</v>
      </c>
      <c r="T3340" s="7">
        <v>0.2</v>
      </c>
      <c r="U3340" s="7">
        <v>27.4352</v>
      </c>
      <c r="V3340" s="10" t="str">
        <f t="shared" si="1"/>
        <v>2017-05</v>
      </c>
    </row>
    <row r="3341">
      <c r="A3341" s="7">
        <v>3340.0</v>
      </c>
      <c r="B3341" s="4" t="s">
        <v>6552</v>
      </c>
      <c r="C3341" s="8">
        <v>42861.0</v>
      </c>
      <c r="D3341" s="8">
        <v>42865.0</v>
      </c>
      <c r="E3341" s="4" t="s">
        <v>26</v>
      </c>
      <c r="F3341" s="4" t="s">
        <v>360</v>
      </c>
      <c r="G3341" s="4" t="s">
        <v>361</v>
      </c>
      <c r="H3341" s="4" t="s">
        <v>46</v>
      </c>
      <c r="I3341" s="4" t="s">
        <v>30</v>
      </c>
      <c r="J3341" s="4" t="s">
        <v>384</v>
      </c>
      <c r="K3341" s="4" t="s">
        <v>385</v>
      </c>
      <c r="L3341" s="7">
        <v>60653.0</v>
      </c>
      <c r="M3341" s="4" t="s">
        <v>59</v>
      </c>
      <c r="N3341" s="4" t="s">
        <v>1420</v>
      </c>
      <c r="O3341" s="4" t="s">
        <v>39</v>
      </c>
      <c r="P3341" s="4" t="s">
        <v>61</v>
      </c>
      <c r="Q3341" s="4" t="s">
        <v>1421</v>
      </c>
      <c r="R3341" s="9">
        <v>230.756595884774</v>
      </c>
      <c r="S3341" s="7">
        <v>4.0</v>
      </c>
      <c r="T3341" s="7">
        <v>0.2</v>
      </c>
      <c r="U3341" s="7">
        <v>34.6134893827161</v>
      </c>
      <c r="V3341" s="10" t="str">
        <f t="shared" si="1"/>
        <v>2017-05</v>
      </c>
    </row>
    <row r="3342">
      <c r="A3342" s="7">
        <v>3341.0</v>
      </c>
      <c r="B3342" s="4" t="s">
        <v>6553</v>
      </c>
      <c r="C3342" s="8">
        <v>42862.0</v>
      </c>
      <c r="D3342" s="8">
        <v>42866.0</v>
      </c>
      <c r="E3342" s="4" t="s">
        <v>26</v>
      </c>
      <c r="F3342" s="4" t="s">
        <v>6554</v>
      </c>
      <c r="G3342" s="4" t="s">
        <v>6555</v>
      </c>
      <c r="H3342" s="4" t="s">
        <v>29</v>
      </c>
      <c r="I3342" s="4" t="s">
        <v>30</v>
      </c>
      <c r="J3342" s="4" t="s">
        <v>1461</v>
      </c>
      <c r="K3342" s="4" t="s">
        <v>884</v>
      </c>
      <c r="L3342" s="7">
        <v>48234.0</v>
      </c>
      <c r="M3342" s="4" t="s">
        <v>59</v>
      </c>
      <c r="N3342" s="4" t="s">
        <v>1532</v>
      </c>
      <c r="O3342" s="4" t="s">
        <v>35</v>
      </c>
      <c r="P3342" s="4" t="s">
        <v>263</v>
      </c>
      <c r="Q3342" s="4" t="s">
        <v>1533</v>
      </c>
      <c r="R3342" s="9">
        <v>1753.98160493827</v>
      </c>
      <c r="S3342" s="7">
        <v>5.0</v>
      </c>
      <c r="T3342" s="7">
        <v>0.0</v>
      </c>
      <c r="U3342" s="7">
        <v>508.654665432099</v>
      </c>
      <c r="V3342" s="10" t="str">
        <f t="shared" si="1"/>
        <v>2017-05</v>
      </c>
    </row>
    <row r="3343">
      <c r="A3343" s="7">
        <v>3342.0</v>
      </c>
      <c r="B3343" s="4" t="s">
        <v>6553</v>
      </c>
      <c r="C3343" s="8">
        <v>42862.0</v>
      </c>
      <c r="D3343" s="8">
        <v>42866.0</v>
      </c>
      <c r="E3343" s="4" t="s">
        <v>26</v>
      </c>
      <c r="F3343" s="4" t="s">
        <v>6554</v>
      </c>
      <c r="G3343" s="4" t="s">
        <v>6555</v>
      </c>
      <c r="H3343" s="4" t="s">
        <v>29</v>
      </c>
      <c r="I3343" s="4" t="s">
        <v>30</v>
      </c>
      <c r="J3343" s="4" t="s">
        <v>1461</v>
      </c>
      <c r="K3343" s="4" t="s">
        <v>884</v>
      </c>
      <c r="L3343" s="7">
        <v>48234.0</v>
      </c>
      <c r="M3343" s="4" t="s">
        <v>59</v>
      </c>
      <c r="N3343" s="4" t="s">
        <v>6556</v>
      </c>
      <c r="O3343" s="4" t="s">
        <v>35</v>
      </c>
      <c r="P3343" s="4" t="s">
        <v>263</v>
      </c>
      <c r="Q3343" s="4" t="s">
        <v>6557</v>
      </c>
      <c r="R3343" s="9">
        <v>32.0337777777778</v>
      </c>
      <c r="S3343" s="7">
        <v>1.0</v>
      </c>
      <c r="T3343" s="7">
        <v>0.0</v>
      </c>
      <c r="U3343" s="7">
        <v>8.96945777777778</v>
      </c>
      <c r="V3343" s="10" t="str">
        <f t="shared" si="1"/>
        <v>2017-05</v>
      </c>
    </row>
    <row r="3344">
      <c r="A3344" s="7">
        <v>3343.0</v>
      </c>
      <c r="B3344" s="4" t="s">
        <v>6553</v>
      </c>
      <c r="C3344" s="8">
        <v>42862.0</v>
      </c>
      <c r="D3344" s="8">
        <v>42866.0</v>
      </c>
      <c r="E3344" s="4" t="s">
        <v>26</v>
      </c>
      <c r="F3344" s="4" t="s">
        <v>6554</v>
      </c>
      <c r="G3344" s="4" t="s">
        <v>6555</v>
      </c>
      <c r="H3344" s="4" t="s">
        <v>29</v>
      </c>
      <c r="I3344" s="4" t="s">
        <v>30</v>
      </c>
      <c r="J3344" s="4" t="s">
        <v>1461</v>
      </c>
      <c r="K3344" s="4" t="s">
        <v>884</v>
      </c>
      <c r="L3344" s="7">
        <v>48234.0</v>
      </c>
      <c r="M3344" s="4" t="s">
        <v>59</v>
      </c>
      <c r="N3344" s="4" t="s">
        <v>6558</v>
      </c>
      <c r="O3344" s="4" t="s">
        <v>35</v>
      </c>
      <c r="P3344" s="4" t="s">
        <v>263</v>
      </c>
      <c r="Q3344" s="4" t="s">
        <v>6559</v>
      </c>
      <c r="R3344" s="9">
        <v>573.337283950617</v>
      </c>
      <c r="S3344" s="7">
        <v>2.0</v>
      </c>
      <c r="T3344" s="7">
        <v>0.0</v>
      </c>
      <c r="U3344" s="7">
        <v>143.334320987654</v>
      </c>
      <c r="V3344" s="10" t="str">
        <f t="shared" si="1"/>
        <v>2017-05</v>
      </c>
    </row>
    <row r="3345">
      <c r="A3345" s="7">
        <v>3344.0</v>
      </c>
      <c r="B3345" s="4" t="s">
        <v>6553</v>
      </c>
      <c r="C3345" s="8">
        <v>42862.0</v>
      </c>
      <c r="D3345" s="8">
        <v>42866.0</v>
      </c>
      <c r="E3345" s="4" t="s">
        <v>26</v>
      </c>
      <c r="F3345" s="4" t="s">
        <v>6554</v>
      </c>
      <c r="G3345" s="4" t="s">
        <v>6555</v>
      </c>
      <c r="H3345" s="4" t="s">
        <v>29</v>
      </c>
      <c r="I3345" s="4" t="s">
        <v>30</v>
      </c>
      <c r="J3345" s="4" t="s">
        <v>1461</v>
      </c>
      <c r="K3345" s="4" t="s">
        <v>884</v>
      </c>
      <c r="L3345" s="7">
        <v>48234.0</v>
      </c>
      <c r="M3345" s="4" t="s">
        <v>59</v>
      </c>
      <c r="N3345" s="4" t="s">
        <v>2155</v>
      </c>
      <c r="O3345" s="4" t="s">
        <v>51</v>
      </c>
      <c r="P3345" s="4" t="s">
        <v>283</v>
      </c>
      <c r="Q3345" s="4" t="s">
        <v>2156</v>
      </c>
      <c r="R3345" s="9">
        <v>105.148711111111</v>
      </c>
      <c r="S3345" s="7">
        <v>2.0</v>
      </c>
      <c r="T3345" s="7">
        <v>0.1</v>
      </c>
      <c r="U3345" s="7">
        <v>22.1980612345679</v>
      </c>
      <c r="V3345" s="10" t="str">
        <f t="shared" si="1"/>
        <v>2017-05</v>
      </c>
    </row>
    <row r="3346">
      <c r="A3346" s="7">
        <v>3345.0</v>
      </c>
      <c r="B3346" s="4" t="s">
        <v>6560</v>
      </c>
      <c r="C3346" s="8">
        <v>42862.0</v>
      </c>
      <c r="D3346" s="8">
        <v>42867.0</v>
      </c>
      <c r="E3346" s="4" t="s">
        <v>26</v>
      </c>
      <c r="F3346" s="4" t="s">
        <v>995</v>
      </c>
      <c r="G3346" s="4" t="s">
        <v>996</v>
      </c>
      <c r="H3346" s="4" t="s">
        <v>112</v>
      </c>
      <c r="I3346" s="4" t="s">
        <v>30</v>
      </c>
      <c r="J3346" s="4" t="s">
        <v>47</v>
      </c>
      <c r="K3346" s="4" t="s">
        <v>48</v>
      </c>
      <c r="L3346" s="7">
        <v>90004.0</v>
      </c>
      <c r="M3346" s="4" t="s">
        <v>49</v>
      </c>
      <c r="N3346" s="4" t="s">
        <v>6561</v>
      </c>
      <c r="O3346" s="4" t="s">
        <v>39</v>
      </c>
      <c r="P3346" s="4" t="s">
        <v>61</v>
      </c>
      <c r="Q3346" s="4" t="s">
        <v>6562</v>
      </c>
      <c r="R3346" s="9">
        <v>79.99</v>
      </c>
      <c r="S3346" s="7">
        <v>1.0</v>
      </c>
      <c r="T3346" s="7">
        <v>0.0</v>
      </c>
      <c r="U3346" s="7">
        <v>28.7964</v>
      </c>
      <c r="V3346" s="10" t="str">
        <f t="shared" si="1"/>
        <v>2017-05</v>
      </c>
    </row>
    <row r="3347">
      <c r="A3347" s="7">
        <v>3346.0</v>
      </c>
      <c r="B3347" s="4" t="s">
        <v>6563</v>
      </c>
      <c r="C3347" s="8">
        <v>42862.0</v>
      </c>
      <c r="D3347" s="8">
        <v>42866.0</v>
      </c>
      <c r="E3347" s="4" t="s">
        <v>26</v>
      </c>
      <c r="F3347" s="4" t="s">
        <v>1274</v>
      </c>
      <c r="G3347" s="4" t="s">
        <v>1275</v>
      </c>
      <c r="H3347" s="4" t="s">
        <v>46</v>
      </c>
      <c r="I3347" s="4" t="s">
        <v>30</v>
      </c>
      <c r="J3347" s="4" t="s">
        <v>2612</v>
      </c>
      <c r="K3347" s="4" t="s">
        <v>48</v>
      </c>
      <c r="L3347" s="7">
        <v>91104.0</v>
      </c>
      <c r="M3347" s="4" t="s">
        <v>49</v>
      </c>
      <c r="N3347" s="4" t="s">
        <v>3062</v>
      </c>
      <c r="O3347" s="4" t="s">
        <v>39</v>
      </c>
      <c r="P3347" s="4" t="s">
        <v>40</v>
      </c>
      <c r="Q3347" s="4" t="s">
        <v>3063</v>
      </c>
      <c r="R3347" s="9">
        <v>419.944</v>
      </c>
      <c r="S3347" s="7">
        <v>7.0</v>
      </c>
      <c r="T3347" s="7">
        <v>0.2</v>
      </c>
      <c r="U3347" s="7">
        <v>52.493</v>
      </c>
      <c r="V3347" s="10" t="str">
        <f t="shared" si="1"/>
        <v>2017-05</v>
      </c>
    </row>
    <row r="3348">
      <c r="A3348" s="7">
        <v>3347.0</v>
      </c>
      <c r="B3348" s="4" t="s">
        <v>6564</v>
      </c>
      <c r="C3348" s="8">
        <v>42863.0</v>
      </c>
      <c r="D3348" s="8">
        <v>42867.0</v>
      </c>
      <c r="E3348" s="4" t="s">
        <v>26</v>
      </c>
      <c r="F3348" s="4" t="s">
        <v>3923</v>
      </c>
      <c r="G3348" s="4" t="s">
        <v>3924</v>
      </c>
      <c r="H3348" s="4" t="s">
        <v>46</v>
      </c>
      <c r="I3348" s="4" t="s">
        <v>30</v>
      </c>
      <c r="J3348" s="4" t="s">
        <v>188</v>
      </c>
      <c r="K3348" s="4" t="s">
        <v>157</v>
      </c>
      <c r="L3348" s="7">
        <v>43229.0</v>
      </c>
      <c r="M3348" s="4" t="s">
        <v>33</v>
      </c>
      <c r="N3348" s="4" t="s">
        <v>1422</v>
      </c>
      <c r="O3348" s="4" t="s">
        <v>35</v>
      </c>
      <c r="P3348" s="4" t="s">
        <v>263</v>
      </c>
      <c r="Q3348" s="4" t="s">
        <v>1423</v>
      </c>
      <c r="R3348" s="9">
        <v>57.7286485596708</v>
      </c>
      <c r="S3348" s="7">
        <v>2.0</v>
      </c>
      <c r="T3348" s="7">
        <v>0.3</v>
      </c>
      <c r="U3348" s="7">
        <v>-2.47408493827161</v>
      </c>
      <c r="V3348" s="10" t="str">
        <f t="shared" si="1"/>
        <v>2017-05</v>
      </c>
    </row>
    <row r="3349">
      <c r="A3349" s="7">
        <v>3348.0</v>
      </c>
      <c r="B3349" s="4" t="s">
        <v>6565</v>
      </c>
      <c r="C3349" s="8">
        <v>42863.0</v>
      </c>
      <c r="D3349" s="8">
        <v>42867.0</v>
      </c>
      <c r="E3349" s="4" t="s">
        <v>26</v>
      </c>
      <c r="F3349" s="4" t="s">
        <v>4849</v>
      </c>
      <c r="G3349" s="4" t="s">
        <v>4850</v>
      </c>
      <c r="H3349" s="4" t="s">
        <v>112</v>
      </c>
      <c r="I3349" s="4" t="s">
        <v>30</v>
      </c>
      <c r="J3349" s="4" t="s">
        <v>47</v>
      </c>
      <c r="K3349" s="4" t="s">
        <v>48</v>
      </c>
      <c r="L3349" s="7">
        <v>90032.0</v>
      </c>
      <c r="M3349" s="4" t="s">
        <v>49</v>
      </c>
      <c r="N3349" s="4" t="s">
        <v>2377</v>
      </c>
      <c r="O3349" s="4" t="s">
        <v>39</v>
      </c>
      <c r="P3349" s="4" t="s">
        <v>85</v>
      </c>
      <c r="Q3349" s="4" t="s">
        <v>2378</v>
      </c>
      <c r="R3349" s="9">
        <v>3359.952</v>
      </c>
      <c r="S3349" s="7">
        <v>6.0</v>
      </c>
      <c r="T3349" s="7">
        <v>0.2</v>
      </c>
      <c r="U3349" s="7">
        <v>1049.985</v>
      </c>
      <c r="V3349" s="10" t="str">
        <f t="shared" si="1"/>
        <v>2017-05</v>
      </c>
    </row>
    <row r="3350">
      <c r="A3350" s="7">
        <v>3349.0</v>
      </c>
      <c r="B3350" s="4" t="s">
        <v>6566</v>
      </c>
      <c r="C3350" s="8">
        <v>42863.0</v>
      </c>
      <c r="D3350" s="8">
        <v>42867.0</v>
      </c>
      <c r="E3350" s="4" t="s">
        <v>26</v>
      </c>
      <c r="F3350" s="4" t="s">
        <v>3637</v>
      </c>
      <c r="G3350" s="4" t="s">
        <v>3638</v>
      </c>
      <c r="H3350" s="4" t="s">
        <v>29</v>
      </c>
      <c r="I3350" s="4" t="s">
        <v>30</v>
      </c>
      <c r="J3350" s="4" t="s">
        <v>90</v>
      </c>
      <c r="K3350" s="4" t="s">
        <v>91</v>
      </c>
      <c r="L3350" s="7">
        <v>19140.0</v>
      </c>
      <c r="M3350" s="4" t="s">
        <v>33</v>
      </c>
      <c r="N3350" s="4" t="s">
        <v>2887</v>
      </c>
      <c r="O3350" s="4" t="s">
        <v>35</v>
      </c>
      <c r="P3350" s="4" t="s">
        <v>263</v>
      </c>
      <c r="Q3350" s="4" t="s">
        <v>2888</v>
      </c>
      <c r="R3350" s="9">
        <v>154.038491358025</v>
      </c>
      <c r="S3350" s="7">
        <v>3.0</v>
      </c>
      <c r="T3350" s="7">
        <v>0.3</v>
      </c>
      <c r="U3350" s="7">
        <v>-28.6071483950617</v>
      </c>
      <c r="V3350" s="10" t="str">
        <f t="shared" si="1"/>
        <v>2017-05</v>
      </c>
    </row>
    <row r="3351">
      <c r="A3351" s="7">
        <v>3350.0</v>
      </c>
      <c r="B3351" s="4" t="s">
        <v>6567</v>
      </c>
      <c r="C3351" s="8">
        <v>42863.0</v>
      </c>
      <c r="D3351" s="8">
        <v>42867.0</v>
      </c>
      <c r="E3351" s="4" t="s">
        <v>98</v>
      </c>
      <c r="F3351" s="4" t="s">
        <v>6568</v>
      </c>
      <c r="G3351" s="4" t="s">
        <v>6569</v>
      </c>
      <c r="H3351" s="4" t="s">
        <v>46</v>
      </c>
      <c r="I3351" s="4" t="s">
        <v>30</v>
      </c>
      <c r="J3351" s="4" t="s">
        <v>362</v>
      </c>
      <c r="K3351" s="4" t="s">
        <v>48</v>
      </c>
      <c r="L3351" s="7">
        <v>94110.0</v>
      </c>
      <c r="M3351" s="4" t="s">
        <v>49</v>
      </c>
      <c r="N3351" s="4" t="s">
        <v>282</v>
      </c>
      <c r="O3351" s="4" t="s">
        <v>51</v>
      </c>
      <c r="P3351" s="4" t="s">
        <v>283</v>
      </c>
      <c r="Q3351" s="4" t="s">
        <v>284</v>
      </c>
      <c r="R3351" s="9">
        <v>81.08</v>
      </c>
      <c r="S3351" s="7">
        <v>4.0</v>
      </c>
      <c r="T3351" s="7">
        <v>0.0</v>
      </c>
      <c r="U3351" s="7">
        <v>22.7024</v>
      </c>
      <c r="V3351" s="10" t="str">
        <f t="shared" si="1"/>
        <v>2017-05</v>
      </c>
    </row>
    <row r="3352">
      <c r="A3352" s="7">
        <v>3351.0</v>
      </c>
      <c r="B3352" s="4" t="s">
        <v>6570</v>
      </c>
      <c r="C3352" s="8">
        <v>42863.0</v>
      </c>
      <c r="D3352" s="8">
        <v>42866.0</v>
      </c>
      <c r="E3352" s="4" t="s">
        <v>98</v>
      </c>
      <c r="F3352" s="4" t="s">
        <v>844</v>
      </c>
      <c r="G3352" s="4" t="s">
        <v>845</v>
      </c>
      <c r="H3352" s="4" t="s">
        <v>29</v>
      </c>
      <c r="I3352" s="4" t="s">
        <v>30</v>
      </c>
      <c r="J3352" s="4" t="s">
        <v>6571</v>
      </c>
      <c r="K3352" s="4" t="s">
        <v>58</v>
      </c>
      <c r="L3352" s="7">
        <v>76063.0</v>
      </c>
      <c r="M3352" s="4" t="s">
        <v>59</v>
      </c>
      <c r="N3352" s="4" t="s">
        <v>3566</v>
      </c>
      <c r="O3352" s="4" t="s">
        <v>51</v>
      </c>
      <c r="P3352" s="4" t="s">
        <v>124</v>
      </c>
      <c r="Q3352" s="4" t="s">
        <v>3567</v>
      </c>
      <c r="R3352" s="9">
        <v>49.8858666666667</v>
      </c>
      <c r="S3352" s="7">
        <v>8.0</v>
      </c>
      <c r="T3352" s="7">
        <v>0.2</v>
      </c>
      <c r="U3352" s="7">
        <v>17.4600533333333</v>
      </c>
      <c r="V3352" s="10" t="str">
        <f t="shared" si="1"/>
        <v>2017-05</v>
      </c>
    </row>
    <row r="3353">
      <c r="A3353" s="7">
        <v>3352.0</v>
      </c>
      <c r="B3353" s="4" t="s">
        <v>6572</v>
      </c>
      <c r="C3353" s="8">
        <v>42864.0</v>
      </c>
      <c r="D3353" s="8">
        <v>42865.0</v>
      </c>
      <c r="E3353" s="4" t="s">
        <v>43</v>
      </c>
      <c r="F3353" s="4" t="s">
        <v>5107</v>
      </c>
      <c r="G3353" s="4" t="s">
        <v>5108</v>
      </c>
      <c r="H3353" s="4" t="s">
        <v>29</v>
      </c>
      <c r="I3353" s="4" t="s">
        <v>30</v>
      </c>
      <c r="J3353" s="4" t="s">
        <v>101</v>
      </c>
      <c r="K3353" s="4" t="s">
        <v>82</v>
      </c>
      <c r="L3353" s="7">
        <v>28540.0</v>
      </c>
      <c r="M3353" s="4" t="s">
        <v>83</v>
      </c>
      <c r="N3353" s="4" t="s">
        <v>3374</v>
      </c>
      <c r="O3353" s="4" t="s">
        <v>51</v>
      </c>
      <c r="P3353" s="4" t="s">
        <v>205</v>
      </c>
      <c r="Q3353" s="4" t="s">
        <v>3375</v>
      </c>
      <c r="R3353" s="9">
        <v>42.7738265101786</v>
      </c>
      <c r="S3353" s="7">
        <v>3.0</v>
      </c>
      <c r="T3353" s="7">
        <v>0.2</v>
      </c>
      <c r="U3353" s="7">
        <v>14.4361664471853</v>
      </c>
      <c r="V3353" s="10" t="str">
        <f t="shared" si="1"/>
        <v>2017-05</v>
      </c>
    </row>
    <row r="3354">
      <c r="A3354" s="7">
        <v>3353.0</v>
      </c>
      <c r="B3354" s="4" t="s">
        <v>6572</v>
      </c>
      <c r="C3354" s="8">
        <v>42864.0</v>
      </c>
      <c r="D3354" s="8">
        <v>42865.0</v>
      </c>
      <c r="E3354" s="4" t="s">
        <v>43</v>
      </c>
      <c r="F3354" s="4" t="s">
        <v>5107</v>
      </c>
      <c r="G3354" s="4" t="s">
        <v>5108</v>
      </c>
      <c r="H3354" s="4" t="s">
        <v>29</v>
      </c>
      <c r="I3354" s="4" t="s">
        <v>30</v>
      </c>
      <c r="J3354" s="4" t="s">
        <v>101</v>
      </c>
      <c r="K3354" s="4" t="s">
        <v>82</v>
      </c>
      <c r="L3354" s="7">
        <v>28540.0</v>
      </c>
      <c r="M3354" s="4" t="s">
        <v>83</v>
      </c>
      <c r="N3354" s="4" t="s">
        <v>545</v>
      </c>
      <c r="O3354" s="4" t="s">
        <v>35</v>
      </c>
      <c r="P3354" s="4" t="s">
        <v>263</v>
      </c>
      <c r="Q3354" s="4" t="s">
        <v>546</v>
      </c>
      <c r="R3354" s="9">
        <v>136.190000106</v>
      </c>
      <c r="S3354" s="7">
        <v>3.0</v>
      </c>
      <c r="T3354" s="7">
        <v>0.2</v>
      </c>
      <c r="U3354" s="7">
        <v>17.02375001325</v>
      </c>
      <c r="V3354" s="10" t="str">
        <f t="shared" si="1"/>
        <v>2017-05</v>
      </c>
    </row>
    <row r="3355">
      <c r="A3355" s="7">
        <v>3354.0</v>
      </c>
      <c r="B3355" s="4" t="s">
        <v>6573</v>
      </c>
      <c r="C3355" s="8">
        <v>42864.0</v>
      </c>
      <c r="D3355" s="8">
        <v>42866.0</v>
      </c>
      <c r="E3355" s="4" t="s">
        <v>43</v>
      </c>
      <c r="F3355" s="4" t="s">
        <v>3758</v>
      </c>
      <c r="G3355" s="4" t="s">
        <v>3759</v>
      </c>
      <c r="H3355" s="4" t="s">
        <v>112</v>
      </c>
      <c r="I3355" s="4" t="s">
        <v>30</v>
      </c>
      <c r="J3355" s="4" t="s">
        <v>163</v>
      </c>
      <c r="K3355" s="4" t="s">
        <v>164</v>
      </c>
      <c r="L3355" s="7">
        <v>98105.0</v>
      </c>
      <c r="M3355" s="4" t="s">
        <v>49</v>
      </c>
      <c r="N3355" s="4" t="s">
        <v>1332</v>
      </c>
      <c r="O3355" s="4" t="s">
        <v>51</v>
      </c>
      <c r="P3355" s="4" t="s">
        <v>76</v>
      </c>
      <c r="Q3355" s="4" t="s">
        <v>1333</v>
      </c>
      <c r="R3355" s="9">
        <v>147.92</v>
      </c>
      <c r="S3355" s="7">
        <v>5.0</v>
      </c>
      <c r="T3355" s="7">
        <v>0.2</v>
      </c>
      <c r="U3355" s="7">
        <v>46.225</v>
      </c>
      <c r="V3355" s="10" t="str">
        <f t="shared" si="1"/>
        <v>2017-05</v>
      </c>
    </row>
    <row r="3356">
      <c r="A3356" s="7">
        <v>3355.0</v>
      </c>
      <c r="B3356" s="4" t="s">
        <v>6573</v>
      </c>
      <c r="C3356" s="8">
        <v>42864.0</v>
      </c>
      <c r="D3356" s="8">
        <v>42866.0</v>
      </c>
      <c r="E3356" s="4" t="s">
        <v>43</v>
      </c>
      <c r="F3356" s="4" t="s">
        <v>3758</v>
      </c>
      <c r="G3356" s="4" t="s">
        <v>3759</v>
      </c>
      <c r="H3356" s="4" t="s">
        <v>112</v>
      </c>
      <c r="I3356" s="4" t="s">
        <v>30</v>
      </c>
      <c r="J3356" s="4" t="s">
        <v>163</v>
      </c>
      <c r="K3356" s="4" t="s">
        <v>164</v>
      </c>
      <c r="L3356" s="7">
        <v>98105.0</v>
      </c>
      <c r="M3356" s="4" t="s">
        <v>49</v>
      </c>
      <c r="N3356" s="4" t="s">
        <v>2145</v>
      </c>
      <c r="O3356" s="4" t="s">
        <v>51</v>
      </c>
      <c r="P3356" s="4" t="s">
        <v>52</v>
      </c>
      <c r="Q3356" s="4" t="s">
        <v>2146</v>
      </c>
      <c r="R3356" s="9">
        <v>104.28</v>
      </c>
      <c r="S3356" s="7">
        <v>3.0</v>
      </c>
      <c r="T3356" s="7">
        <v>0.0</v>
      </c>
      <c r="U3356" s="7">
        <v>26.07</v>
      </c>
      <c r="V3356" s="10" t="str">
        <f t="shared" si="1"/>
        <v>2017-05</v>
      </c>
    </row>
    <row r="3357">
      <c r="A3357" s="7">
        <v>3356.0</v>
      </c>
      <c r="B3357" s="4" t="s">
        <v>6573</v>
      </c>
      <c r="C3357" s="8">
        <v>42864.0</v>
      </c>
      <c r="D3357" s="8">
        <v>42866.0</v>
      </c>
      <c r="E3357" s="4" t="s">
        <v>43</v>
      </c>
      <c r="F3357" s="4" t="s">
        <v>3758</v>
      </c>
      <c r="G3357" s="4" t="s">
        <v>3759</v>
      </c>
      <c r="H3357" s="4" t="s">
        <v>112</v>
      </c>
      <c r="I3357" s="4" t="s">
        <v>30</v>
      </c>
      <c r="J3357" s="4" t="s">
        <v>163</v>
      </c>
      <c r="K3357" s="4" t="s">
        <v>164</v>
      </c>
      <c r="L3357" s="7">
        <v>98105.0</v>
      </c>
      <c r="M3357" s="4" t="s">
        <v>49</v>
      </c>
      <c r="N3357" s="4" t="s">
        <v>6574</v>
      </c>
      <c r="O3357" s="4" t="s">
        <v>35</v>
      </c>
      <c r="P3357" s="4" t="s">
        <v>73</v>
      </c>
      <c r="Q3357" s="4" t="s">
        <v>6575</v>
      </c>
      <c r="R3357" s="9">
        <v>286.85</v>
      </c>
      <c r="S3357" s="7">
        <v>1.0</v>
      </c>
      <c r="T3357" s="7">
        <v>0.0</v>
      </c>
      <c r="U3357" s="7">
        <v>63.107</v>
      </c>
      <c r="V3357" s="10" t="str">
        <f t="shared" si="1"/>
        <v>2017-05</v>
      </c>
    </row>
    <row r="3358">
      <c r="A3358" s="7">
        <v>3357.0</v>
      </c>
      <c r="B3358" s="4" t="s">
        <v>6573</v>
      </c>
      <c r="C3358" s="8">
        <v>42864.0</v>
      </c>
      <c r="D3358" s="8">
        <v>42866.0</v>
      </c>
      <c r="E3358" s="4" t="s">
        <v>43</v>
      </c>
      <c r="F3358" s="4" t="s">
        <v>3758</v>
      </c>
      <c r="G3358" s="4" t="s">
        <v>3759</v>
      </c>
      <c r="H3358" s="4" t="s">
        <v>112</v>
      </c>
      <c r="I3358" s="4" t="s">
        <v>30</v>
      </c>
      <c r="J3358" s="4" t="s">
        <v>163</v>
      </c>
      <c r="K3358" s="4" t="s">
        <v>164</v>
      </c>
      <c r="L3358" s="7">
        <v>98105.0</v>
      </c>
      <c r="M3358" s="4" t="s">
        <v>49</v>
      </c>
      <c r="N3358" s="4" t="s">
        <v>1485</v>
      </c>
      <c r="O3358" s="4" t="s">
        <v>51</v>
      </c>
      <c r="P3358" s="4" t="s">
        <v>52</v>
      </c>
      <c r="Q3358" s="4" t="s">
        <v>1486</v>
      </c>
      <c r="R3358" s="9">
        <v>66.96</v>
      </c>
      <c r="S3358" s="7">
        <v>4.0</v>
      </c>
      <c r="T3358" s="7">
        <v>0.0</v>
      </c>
      <c r="U3358" s="7">
        <v>2.6784</v>
      </c>
      <c r="V3358" s="10" t="str">
        <f t="shared" si="1"/>
        <v>2017-05</v>
      </c>
    </row>
    <row r="3359">
      <c r="A3359" s="7">
        <v>3358.0</v>
      </c>
      <c r="B3359" s="4" t="s">
        <v>6573</v>
      </c>
      <c r="C3359" s="8">
        <v>42864.0</v>
      </c>
      <c r="D3359" s="8">
        <v>42866.0</v>
      </c>
      <c r="E3359" s="4" t="s">
        <v>43</v>
      </c>
      <c r="F3359" s="4" t="s">
        <v>3758</v>
      </c>
      <c r="G3359" s="4" t="s">
        <v>3759</v>
      </c>
      <c r="H3359" s="4" t="s">
        <v>112</v>
      </c>
      <c r="I3359" s="4" t="s">
        <v>30</v>
      </c>
      <c r="J3359" s="4" t="s">
        <v>163</v>
      </c>
      <c r="K3359" s="4" t="s">
        <v>164</v>
      </c>
      <c r="L3359" s="7">
        <v>98105.0</v>
      </c>
      <c r="M3359" s="4" t="s">
        <v>49</v>
      </c>
      <c r="N3359" s="4" t="s">
        <v>6576</v>
      </c>
      <c r="O3359" s="4" t="s">
        <v>39</v>
      </c>
      <c r="P3359" s="4" t="s">
        <v>61</v>
      </c>
      <c r="Q3359" s="4" t="s">
        <v>6577</v>
      </c>
      <c r="R3359" s="9">
        <v>199.98</v>
      </c>
      <c r="S3359" s="7">
        <v>2.0</v>
      </c>
      <c r="T3359" s="7">
        <v>0.0</v>
      </c>
      <c r="U3359" s="7">
        <v>87.9912</v>
      </c>
      <c r="V3359" s="10" t="str">
        <f t="shared" si="1"/>
        <v>2017-05</v>
      </c>
    </row>
    <row r="3360">
      <c r="A3360" s="7">
        <v>3359.0</v>
      </c>
      <c r="B3360" s="4" t="s">
        <v>6578</v>
      </c>
      <c r="C3360" s="8">
        <v>42866.0</v>
      </c>
      <c r="D3360" s="8">
        <v>42867.0</v>
      </c>
      <c r="E3360" s="4" t="s">
        <v>212</v>
      </c>
      <c r="F3360" s="4" t="s">
        <v>4952</v>
      </c>
      <c r="G3360" s="4" t="s">
        <v>4953</v>
      </c>
      <c r="H3360" s="4" t="s">
        <v>46</v>
      </c>
      <c r="I3360" s="4" t="s">
        <v>30</v>
      </c>
      <c r="J3360" s="4" t="s">
        <v>163</v>
      </c>
      <c r="K3360" s="4" t="s">
        <v>164</v>
      </c>
      <c r="L3360" s="7">
        <v>98103.0</v>
      </c>
      <c r="M3360" s="4" t="s">
        <v>49</v>
      </c>
      <c r="N3360" s="4" t="s">
        <v>2850</v>
      </c>
      <c r="O3360" s="4" t="s">
        <v>51</v>
      </c>
      <c r="P3360" s="4" t="s">
        <v>124</v>
      </c>
      <c r="Q3360" s="4" t="s">
        <v>2851</v>
      </c>
      <c r="R3360" s="9">
        <v>37.44</v>
      </c>
      <c r="S3360" s="7">
        <v>6.0</v>
      </c>
      <c r="T3360" s="7">
        <v>0.0</v>
      </c>
      <c r="U3360" s="7">
        <v>16.848</v>
      </c>
      <c r="V3360" s="10" t="str">
        <f t="shared" si="1"/>
        <v>2017-05</v>
      </c>
    </row>
    <row r="3361">
      <c r="A3361" s="7">
        <v>3360.0</v>
      </c>
      <c r="B3361" s="4" t="s">
        <v>6578</v>
      </c>
      <c r="C3361" s="8">
        <v>42866.0</v>
      </c>
      <c r="D3361" s="8">
        <v>42867.0</v>
      </c>
      <c r="E3361" s="4" t="s">
        <v>212</v>
      </c>
      <c r="F3361" s="4" t="s">
        <v>4952</v>
      </c>
      <c r="G3361" s="4" t="s">
        <v>4953</v>
      </c>
      <c r="H3361" s="4" t="s">
        <v>46</v>
      </c>
      <c r="I3361" s="4" t="s">
        <v>30</v>
      </c>
      <c r="J3361" s="4" t="s">
        <v>163</v>
      </c>
      <c r="K3361" s="4" t="s">
        <v>164</v>
      </c>
      <c r="L3361" s="7">
        <v>98103.0</v>
      </c>
      <c r="M3361" s="4" t="s">
        <v>49</v>
      </c>
      <c r="N3361" s="4" t="s">
        <v>3917</v>
      </c>
      <c r="O3361" s="4" t="s">
        <v>51</v>
      </c>
      <c r="P3361" s="4" t="s">
        <v>297</v>
      </c>
      <c r="Q3361" s="4" t="s">
        <v>3918</v>
      </c>
      <c r="R3361" s="9">
        <v>37.59</v>
      </c>
      <c r="S3361" s="7">
        <v>3.0</v>
      </c>
      <c r="T3361" s="7">
        <v>0.0</v>
      </c>
      <c r="U3361" s="7">
        <v>17.6673</v>
      </c>
      <c r="V3361" s="10" t="str">
        <f t="shared" si="1"/>
        <v>2017-05</v>
      </c>
    </row>
    <row r="3362">
      <c r="A3362" s="7">
        <v>3361.0</v>
      </c>
      <c r="B3362" s="4" t="s">
        <v>6578</v>
      </c>
      <c r="C3362" s="8">
        <v>42866.0</v>
      </c>
      <c r="D3362" s="8">
        <v>42867.0</v>
      </c>
      <c r="E3362" s="4" t="s">
        <v>212</v>
      </c>
      <c r="F3362" s="4" t="s">
        <v>4952</v>
      </c>
      <c r="G3362" s="4" t="s">
        <v>4953</v>
      </c>
      <c r="H3362" s="4" t="s">
        <v>46</v>
      </c>
      <c r="I3362" s="4" t="s">
        <v>30</v>
      </c>
      <c r="J3362" s="4" t="s">
        <v>163</v>
      </c>
      <c r="K3362" s="4" t="s">
        <v>164</v>
      </c>
      <c r="L3362" s="7">
        <v>98103.0</v>
      </c>
      <c r="M3362" s="4" t="s">
        <v>49</v>
      </c>
      <c r="N3362" s="4" t="s">
        <v>1090</v>
      </c>
      <c r="O3362" s="4" t="s">
        <v>51</v>
      </c>
      <c r="P3362" s="4" t="s">
        <v>76</v>
      </c>
      <c r="Q3362" s="4" t="s">
        <v>1091</v>
      </c>
      <c r="R3362" s="9">
        <v>26.032</v>
      </c>
      <c r="S3362" s="7">
        <v>2.0</v>
      </c>
      <c r="T3362" s="7">
        <v>0.2</v>
      </c>
      <c r="U3362" s="7">
        <v>9.4366</v>
      </c>
      <c r="V3362" s="10" t="str">
        <f t="shared" si="1"/>
        <v>2017-05</v>
      </c>
    </row>
    <row r="3363">
      <c r="A3363" s="7">
        <v>3362.0</v>
      </c>
      <c r="B3363" s="4" t="s">
        <v>6579</v>
      </c>
      <c r="C3363" s="8">
        <v>42866.0</v>
      </c>
      <c r="D3363" s="8">
        <v>42872.0</v>
      </c>
      <c r="E3363" s="4" t="s">
        <v>26</v>
      </c>
      <c r="F3363" s="4" t="s">
        <v>1568</v>
      </c>
      <c r="G3363" s="4" t="s">
        <v>1569</v>
      </c>
      <c r="H3363" s="4" t="s">
        <v>112</v>
      </c>
      <c r="I3363" s="4" t="s">
        <v>30</v>
      </c>
      <c r="J3363" s="4" t="s">
        <v>2019</v>
      </c>
      <c r="K3363" s="4" t="s">
        <v>58</v>
      </c>
      <c r="L3363" s="7">
        <v>78745.0</v>
      </c>
      <c r="M3363" s="4" t="s">
        <v>59</v>
      </c>
      <c r="N3363" s="4" t="s">
        <v>4219</v>
      </c>
      <c r="O3363" s="4" t="s">
        <v>51</v>
      </c>
      <c r="P3363" s="4" t="s">
        <v>93</v>
      </c>
      <c r="Q3363" s="4" t="s">
        <v>4220</v>
      </c>
      <c r="R3363" s="9">
        <v>6.31919670781893</v>
      </c>
      <c r="S3363" s="7">
        <v>2.0</v>
      </c>
      <c r="T3363" s="7">
        <v>0.2</v>
      </c>
      <c r="U3363" s="7">
        <v>0.71090962962963</v>
      </c>
      <c r="V3363" s="10" t="str">
        <f t="shared" si="1"/>
        <v>2017-05</v>
      </c>
    </row>
    <row r="3364">
      <c r="A3364" s="7">
        <v>3363.0</v>
      </c>
      <c r="B3364" s="4" t="s">
        <v>6579</v>
      </c>
      <c r="C3364" s="8">
        <v>42866.0</v>
      </c>
      <c r="D3364" s="8">
        <v>42872.0</v>
      </c>
      <c r="E3364" s="4" t="s">
        <v>26</v>
      </c>
      <c r="F3364" s="4" t="s">
        <v>1568</v>
      </c>
      <c r="G3364" s="4" t="s">
        <v>1569</v>
      </c>
      <c r="H3364" s="4" t="s">
        <v>112</v>
      </c>
      <c r="I3364" s="4" t="s">
        <v>30</v>
      </c>
      <c r="J3364" s="4" t="s">
        <v>2019</v>
      </c>
      <c r="K3364" s="4" t="s">
        <v>58</v>
      </c>
      <c r="L3364" s="7">
        <v>78745.0</v>
      </c>
      <c r="M3364" s="4" t="s">
        <v>59</v>
      </c>
      <c r="N3364" s="4" t="s">
        <v>479</v>
      </c>
      <c r="O3364" s="4" t="s">
        <v>51</v>
      </c>
      <c r="P3364" s="4" t="s">
        <v>52</v>
      </c>
      <c r="Q3364" s="4" t="s">
        <v>480</v>
      </c>
      <c r="R3364" s="9">
        <v>89.6054386831276</v>
      </c>
      <c r="S3364" s="7">
        <v>2.0</v>
      </c>
      <c r="T3364" s="7">
        <v>0.2</v>
      </c>
      <c r="U3364" s="7">
        <v>-17.9210877366255</v>
      </c>
      <c r="V3364" s="10" t="str">
        <f t="shared" si="1"/>
        <v>2017-05</v>
      </c>
    </row>
    <row r="3365">
      <c r="A3365" s="7">
        <v>3364.0</v>
      </c>
      <c r="B3365" s="4" t="s">
        <v>6579</v>
      </c>
      <c r="C3365" s="8">
        <v>42866.0</v>
      </c>
      <c r="D3365" s="8">
        <v>42872.0</v>
      </c>
      <c r="E3365" s="4" t="s">
        <v>26</v>
      </c>
      <c r="F3365" s="4" t="s">
        <v>1568</v>
      </c>
      <c r="G3365" s="4" t="s">
        <v>1569</v>
      </c>
      <c r="H3365" s="4" t="s">
        <v>112</v>
      </c>
      <c r="I3365" s="4" t="s">
        <v>30</v>
      </c>
      <c r="J3365" s="4" t="s">
        <v>2019</v>
      </c>
      <c r="K3365" s="4" t="s">
        <v>58</v>
      </c>
      <c r="L3365" s="7">
        <v>78745.0</v>
      </c>
      <c r="M3365" s="4" t="s">
        <v>59</v>
      </c>
      <c r="N3365" s="4" t="s">
        <v>6580</v>
      </c>
      <c r="O3365" s="4" t="s">
        <v>51</v>
      </c>
      <c r="P3365" s="4" t="s">
        <v>124</v>
      </c>
      <c r="Q3365" s="4" t="s">
        <v>6581</v>
      </c>
      <c r="R3365" s="9">
        <v>8.24578106995885</v>
      </c>
      <c r="S3365" s="7">
        <v>2.0</v>
      </c>
      <c r="T3365" s="7">
        <v>0.2</v>
      </c>
      <c r="U3365" s="7">
        <v>2.57680658436214</v>
      </c>
      <c r="V3365" s="10" t="str">
        <f t="shared" si="1"/>
        <v>2017-05</v>
      </c>
    </row>
    <row r="3366">
      <c r="A3366" s="7">
        <v>3365.0</v>
      </c>
      <c r="B3366" s="4" t="s">
        <v>6579</v>
      </c>
      <c r="C3366" s="8">
        <v>42866.0</v>
      </c>
      <c r="D3366" s="8">
        <v>42872.0</v>
      </c>
      <c r="E3366" s="4" t="s">
        <v>26</v>
      </c>
      <c r="F3366" s="4" t="s">
        <v>1568</v>
      </c>
      <c r="G3366" s="4" t="s">
        <v>1569</v>
      </c>
      <c r="H3366" s="4" t="s">
        <v>112</v>
      </c>
      <c r="I3366" s="4" t="s">
        <v>30</v>
      </c>
      <c r="J3366" s="4" t="s">
        <v>2019</v>
      </c>
      <c r="K3366" s="4" t="s">
        <v>58</v>
      </c>
      <c r="L3366" s="7">
        <v>78745.0</v>
      </c>
      <c r="M3366" s="4" t="s">
        <v>59</v>
      </c>
      <c r="N3366" s="4" t="s">
        <v>3762</v>
      </c>
      <c r="O3366" s="4" t="s">
        <v>35</v>
      </c>
      <c r="P3366" s="4" t="s">
        <v>121</v>
      </c>
      <c r="Q3366" s="4" t="s">
        <v>3763</v>
      </c>
      <c r="R3366" s="9">
        <v>9.62810534979424</v>
      </c>
      <c r="S3366" s="7">
        <v>1.0</v>
      </c>
      <c r="T3366" s="7">
        <v>0.6</v>
      </c>
      <c r="U3366" s="7">
        <v>-8.42459218106996</v>
      </c>
      <c r="V3366" s="10" t="str">
        <f t="shared" si="1"/>
        <v>2017-05</v>
      </c>
    </row>
    <row r="3367">
      <c r="A3367" s="7">
        <v>3366.0</v>
      </c>
      <c r="B3367" s="4" t="s">
        <v>6582</v>
      </c>
      <c r="C3367" s="8">
        <v>42866.0</v>
      </c>
      <c r="D3367" s="8">
        <v>42868.0</v>
      </c>
      <c r="E3367" s="4" t="s">
        <v>43</v>
      </c>
      <c r="F3367" s="4" t="s">
        <v>6583</v>
      </c>
      <c r="G3367" s="4" t="s">
        <v>6584</v>
      </c>
      <c r="H3367" s="4" t="s">
        <v>29</v>
      </c>
      <c r="I3367" s="4" t="s">
        <v>30</v>
      </c>
      <c r="J3367" s="4" t="s">
        <v>1701</v>
      </c>
      <c r="K3367" s="4" t="s">
        <v>469</v>
      </c>
      <c r="L3367" s="7">
        <v>85023.0</v>
      </c>
      <c r="M3367" s="4" t="s">
        <v>49</v>
      </c>
      <c r="N3367" s="4" t="s">
        <v>4328</v>
      </c>
      <c r="O3367" s="4" t="s">
        <v>35</v>
      </c>
      <c r="P3367" s="4" t="s">
        <v>36</v>
      </c>
      <c r="Q3367" s="4" t="s">
        <v>4329</v>
      </c>
      <c r="R3367" s="9">
        <v>209.979</v>
      </c>
      <c r="S3367" s="7">
        <v>7.0</v>
      </c>
      <c r="T3367" s="7">
        <v>0.7</v>
      </c>
      <c r="U3367" s="7">
        <v>-356.9643</v>
      </c>
      <c r="V3367" s="10" t="str">
        <f t="shared" si="1"/>
        <v>2017-05</v>
      </c>
    </row>
    <row r="3368">
      <c r="A3368" s="7">
        <v>3367.0</v>
      </c>
      <c r="B3368" s="4" t="s">
        <v>6585</v>
      </c>
      <c r="C3368" s="8">
        <v>42866.0</v>
      </c>
      <c r="D3368" s="8">
        <v>42871.0</v>
      </c>
      <c r="E3368" s="4" t="s">
        <v>98</v>
      </c>
      <c r="F3368" s="4" t="s">
        <v>850</v>
      </c>
      <c r="G3368" s="4" t="s">
        <v>851</v>
      </c>
      <c r="H3368" s="4" t="s">
        <v>46</v>
      </c>
      <c r="I3368" s="4" t="s">
        <v>30</v>
      </c>
      <c r="J3368" s="4" t="s">
        <v>222</v>
      </c>
      <c r="K3368" s="4" t="s">
        <v>223</v>
      </c>
      <c r="L3368" s="7">
        <v>10024.0</v>
      </c>
      <c r="M3368" s="4" t="s">
        <v>33</v>
      </c>
      <c r="N3368" s="4" t="s">
        <v>1658</v>
      </c>
      <c r="O3368" s="4" t="s">
        <v>51</v>
      </c>
      <c r="P3368" s="4" t="s">
        <v>93</v>
      </c>
      <c r="Q3368" s="4" t="s">
        <v>1659</v>
      </c>
      <c r="R3368" s="9">
        <v>52.8847407407407</v>
      </c>
      <c r="S3368" s="7">
        <v>3.0</v>
      </c>
      <c r="T3368" s="7">
        <v>0.0</v>
      </c>
      <c r="U3368" s="7">
        <v>15.3365748148148</v>
      </c>
      <c r="V3368" s="10" t="str">
        <f t="shared" si="1"/>
        <v>2017-05</v>
      </c>
    </row>
    <row r="3369">
      <c r="A3369" s="7">
        <v>3368.0</v>
      </c>
      <c r="B3369" s="4" t="s">
        <v>6586</v>
      </c>
      <c r="C3369" s="8">
        <v>42867.0</v>
      </c>
      <c r="D3369" s="8">
        <v>42870.0</v>
      </c>
      <c r="E3369" s="4" t="s">
        <v>98</v>
      </c>
      <c r="F3369" s="4" t="s">
        <v>694</v>
      </c>
      <c r="G3369" s="4" t="s">
        <v>695</v>
      </c>
      <c r="H3369" s="4" t="s">
        <v>29</v>
      </c>
      <c r="I3369" s="4" t="s">
        <v>30</v>
      </c>
      <c r="J3369" s="4" t="s">
        <v>455</v>
      </c>
      <c r="K3369" s="4" t="s">
        <v>58</v>
      </c>
      <c r="L3369" s="7">
        <v>77041.0</v>
      </c>
      <c r="M3369" s="4" t="s">
        <v>59</v>
      </c>
      <c r="N3369" s="4" t="s">
        <v>1682</v>
      </c>
      <c r="O3369" s="4" t="s">
        <v>51</v>
      </c>
      <c r="P3369" s="4" t="s">
        <v>52</v>
      </c>
      <c r="Q3369" s="4" t="s">
        <v>1683</v>
      </c>
      <c r="R3369" s="9">
        <v>154.083061728395</v>
      </c>
      <c r="S3369" s="7">
        <v>5.0</v>
      </c>
      <c r="T3369" s="7">
        <v>0.2</v>
      </c>
      <c r="U3369" s="7">
        <v>-19.2603827160494</v>
      </c>
      <c r="V3369" s="10" t="str">
        <f t="shared" si="1"/>
        <v>2017-05</v>
      </c>
    </row>
    <row r="3370">
      <c r="A3370" s="7">
        <v>3369.0</v>
      </c>
      <c r="B3370" s="4" t="s">
        <v>6586</v>
      </c>
      <c r="C3370" s="8">
        <v>42867.0</v>
      </c>
      <c r="D3370" s="8">
        <v>42870.0</v>
      </c>
      <c r="E3370" s="4" t="s">
        <v>98</v>
      </c>
      <c r="F3370" s="4" t="s">
        <v>694</v>
      </c>
      <c r="G3370" s="4" t="s">
        <v>695</v>
      </c>
      <c r="H3370" s="4" t="s">
        <v>29</v>
      </c>
      <c r="I3370" s="4" t="s">
        <v>30</v>
      </c>
      <c r="J3370" s="4" t="s">
        <v>455</v>
      </c>
      <c r="K3370" s="4" t="s">
        <v>58</v>
      </c>
      <c r="L3370" s="7">
        <v>77041.0</v>
      </c>
      <c r="M3370" s="4" t="s">
        <v>59</v>
      </c>
      <c r="N3370" s="4" t="s">
        <v>5114</v>
      </c>
      <c r="O3370" s="4" t="s">
        <v>51</v>
      </c>
      <c r="P3370" s="4" t="s">
        <v>76</v>
      </c>
      <c r="Q3370" s="4" t="s">
        <v>5115</v>
      </c>
      <c r="R3370" s="9">
        <v>41.2429958847737</v>
      </c>
      <c r="S3370" s="7">
        <v>4.0</v>
      </c>
      <c r="T3370" s="7">
        <v>0.8</v>
      </c>
      <c r="U3370" s="7">
        <v>-63.9266436213992</v>
      </c>
      <c r="V3370" s="10" t="str">
        <f t="shared" si="1"/>
        <v>2017-05</v>
      </c>
    </row>
    <row r="3371">
      <c r="A3371" s="7">
        <v>3370.0</v>
      </c>
      <c r="B3371" s="4" t="s">
        <v>6587</v>
      </c>
      <c r="C3371" s="8">
        <v>42867.0</v>
      </c>
      <c r="D3371" s="8">
        <v>42872.0</v>
      </c>
      <c r="E3371" s="4" t="s">
        <v>26</v>
      </c>
      <c r="F3371" s="4" t="s">
        <v>2480</v>
      </c>
      <c r="G3371" s="4" t="s">
        <v>2481</v>
      </c>
      <c r="H3371" s="4" t="s">
        <v>46</v>
      </c>
      <c r="I3371" s="4" t="s">
        <v>30</v>
      </c>
      <c r="J3371" s="4" t="s">
        <v>6588</v>
      </c>
      <c r="K3371" s="4" t="s">
        <v>897</v>
      </c>
      <c r="L3371" s="7">
        <v>2149.0</v>
      </c>
      <c r="M3371" s="4" t="s">
        <v>33</v>
      </c>
      <c r="N3371" s="4" t="s">
        <v>988</v>
      </c>
      <c r="O3371" s="4" t="s">
        <v>51</v>
      </c>
      <c r="P3371" s="4" t="s">
        <v>124</v>
      </c>
      <c r="Q3371" s="4" t="s">
        <v>989</v>
      </c>
      <c r="R3371" s="9">
        <v>105.516543209877</v>
      </c>
      <c r="S3371" s="7">
        <v>5.0</v>
      </c>
      <c r="T3371" s="7">
        <v>0.0</v>
      </c>
      <c r="U3371" s="7">
        <v>50.6479407407407</v>
      </c>
      <c r="V3371" s="10" t="str">
        <f t="shared" si="1"/>
        <v>2017-05</v>
      </c>
    </row>
    <row r="3372">
      <c r="A3372" s="7">
        <v>3371.0</v>
      </c>
      <c r="B3372" s="4" t="s">
        <v>6589</v>
      </c>
      <c r="C3372" s="8">
        <v>42867.0</v>
      </c>
      <c r="D3372" s="8">
        <v>42874.0</v>
      </c>
      <c r="E3372" s="4" t="s">
        <v>26</v>
      </c>
      <c r="F3372" s="4" t="s">
        <v>945</v>
      </c>
      <c r="G3372" s="4" t="s">
        <v>946</v>
      </c>
      <c r="H3372" s="4" t="s">
        <v>112</v>
      </c>
      <c r="I3372" s="4" t="s">
        <v>30</v>
      </c>
      <c r="J3372" s="4" t="s">
        <v>178</v>
      </c>
      <c r="K3372" s="4" t="s">
        <v>157</v>
      </c>
      <c r="L3372" s="7">
        <v>45503.0</v>
      </c>
      <c r="M3372" s="4" t="s">
        <v>33</v>
      </c>
      <c r="N3372" s="4" t="s">
        <v>5804</v>
      </c>
      <c r="O3372" s="4" t="s">
        <v>51</v>
      </c>
      <c r="P3372" s="4" t="s">
        <v>93</v>
      </c>
      <c r="Q3372" s="4" t="s">
        <v>5805</v>
      </c>
      <c r="R3372" s="9">
        <v>12.3728987654321</v>
      </c>
      <c r="S3372" s="7">
        <v>3.0</v>
      </c>
      <c r="T3372" s="7">
        <v>0.2</v>
      </c>
      <c r="U3372" s="7">
        <v>1.39195111111111</v>
      </c>
      <c r="V3372" s="10" t="str">
        <f t="shared" si="1"/>
        <v>2017-05</v>
      </c>
    </row>
    <row r="3373">
      <c r="A3373" s="7">
        <v>3372.0</v>
      </c>
      <c r="B3373" s="4" t="s">
        <v>6590</v>
      </c>
      <c r="C3373" s="8">
        <v>42867.0</v>
      </c>
      <c r="D3373" s="8">
        <v>42873.0</v>
      </c>
      <c r="E3373" s="4" t="s">
        <v>26</v>
      </c>
      <c r="F3373" s="4" t="s">
        <v>1614</v>
      </c>
      <c r="G3373" s="4" t="s">
        <v>1615</v>
      </c>
      <c r="H3373" s="4" t="s">
        <v>29</v>
      </c>
      <c r="I3373" s="4" t="s">
        <v>30</v>
      </c>
      <c r="J3373" s="4" t="s">
        <v>362</v>
      </c>
      <c r="K3373" s="4" t="s">
        <v>48</v>
      </c>
      <c r="L3373" s="7">
        <v>94122.0</v>
      </c>
      <c r="M3373" s="4" t="s">
        <v>49</v>
      </c>
      <c r="N3373" s="4" t="s">
        <v>2782</v>
      </c>
      <c r="O3373" s="4" t="s">
        <v>51</v>
      </c>
      <c r="P3373" s="4" t="s">
        <v>635</v>
      </c>
      <c r="Q3373" s="4" t="s">
        <v>2783</v>
      </c>
      <c r="R3373" s="9">
        <v>238.62</v>
      </c>
      <c r="S3373" s="7">
        <v>2.0</v>
      </c>
      <c r="T3373" s="7">
        <v>0.0</v>
      </c>
      <c r="U3373" s="7">
        <v>4.7724</v>
      </c>
      <c r="V3373" s="10" t="str">
        <f t="shared" si="1"/>
        <v>2017-05</v>
      </c>
    </row>
    <row r="3374">
      <c r="A3374" s="7">
        <v>3373.0</v>
      </c>
      <c r="B3374" s="4" t="s">
        <v>6590</v>
      </c>
      <c r="C3374" s="8">
        <v>42867.0</v>
      </c>
      <c r="D3374" s="8">
        <v>42873.0</v>
      </c>
      <c r="E3374" s="4" t="s">
        <v>26</v>
      </c>
      <c r="F3374" s="4" t="s">
        <v>1614</v>
      </c>
      <c r="G3374" s="4" t="s">
        <v>1615</v>
      </c>
      <c r="H3374" s="4" t="s">
        <v>29</v>
      </c>
      <c r="I3374" s="4" t="s">
        <v>30</v>
      </c>
      <c r="J3374" s="4" t="s">
        <v>362</v>
      </c>
      <c r="K3374" s="4" t="s">
        <v>48</v>
      </c>
      <c r="L3374" s="7">
        <v>94122.0</v>
      </c>
      <c r="M3374" s="4" t="s">
        <v>49</v>
      </c>
      <c r="N3374" s="4" t="s">
        <v>6591</v>
      </c>
      <c r="O3374" s="4" t="s">
        <v>51</v>
      </c>
      <c r="P3374" s="4" t="s">
        <v>283</v>
      </c>
      <c r="Q3374" s="4" t="s">
        <v>6592</v>
      </c>
      <c r="R3374" s="9">
        <v>7.77</v>
      </c>
      <c r="S3374" s="7">
        <v>1.0</v>
      </c>
      <c r="T3374" s="7">
        <v>0.0</v>
      </c>
      <c r="U3374" s="7">
        <v>2.0979</v>
      </c>
      <c r="V3374" s="10" t="str">
        <f t="shared" si="1"/>
        <v>2017-05</v>
      </c>
    </row>
    <row r="3375">
      <c r="A3375" s="7">
        <v>3374.0</v>
      </c>
      <c r="B3375" s="4" t="s">
        <v>6590</v>
      </c>
      <c r="C3375" s="8">
        <v>42867.0</v>
      </c>
      <c r="D3375" s="8">
        <v>42873.0</v>
      </c>
      <c r="E3375" s="4" t="s">
        <v>26</v>
      </c>
      <c r="F3375" s="4" t="s">
        <v>1614</v>
      </c>
      <c r="G3375" s="4" t="s">
        <v>1615</v>
      </c>
      <c r="H3375" s="4" t="s">
        <v>29</v>
      </c>
      <c r="I3375" s="4" t="s">
        <v>30</v>
      </c>
      <c r="J3375" s="4" t="s">
        <v>362</v>
      </c>
      <c r="K3375" s="4" t="s">
        <v>48</v>
      </c>
      <c r="L3375" s="7">
        <v>94122.0</v>
      </c>
      <c r="M3375" s="4" t="s">
        <v>49</v>
      </c>
      <c r="N3375" s="4" t="s">
        <v>5814</v>
      </c>
      <c r="O3375" s="4" t="s">
        <v>35</v>
      </c>
      <c r="P3375" s="4" t="s">
        <v>73</v>
      </c>
      <c r="Q3375" s="4" t="s">
        <v>5815</v>
      </c>
      <c r="R3375" s="9">
        <v>285.48</v>
      </c>
      <c r="S3375" s="7">
        <v>5.0</v>
      </c>
      <c r="T3375" s="7">
        <v>0.2</v>
      </c>
      <c r="U3375" s="7">
        <v>-10.7055</v>
      </c>
      <c r="V3375" s="10" t="str">
        <f t="shared" si="1"/>
        <v>2017-05</v>
      </c>
    </row>
    <row r="3376">
      <c r="A3376" s="7">
        <v>3375.0</v>
      </c>
      <c r="B3376" s="4" t="s">
        <v>6590</v>
      </c>
      <c r="C3376" s="8">
        <v>42867.0</v>
      </c>
      <c r="D3376" s="8">
        <v>42873.0</v>
      </c>
      <c r="E3376" s="4" t="s">
        <v>26</v>
      </c>
      <c r="F3376" s="4" t="s">
        <v>1614</v>
      </c>
      <c r="G3376" s="4" t="s">
        <v>1615</v>
      </c>
      <c r="H3376" s="4" t="s">
        <v>29</v>
      </c>
      <c r="I3376" s="4" t="s">
        <v>30</v>
      </c>
      <c r="J3376" s="4" t="s">
        <v>362</v>
      </c>
      <c r="K3376" s="4" t="s">
        <v>48</v>
      </c>
      <c r="L3376" s="7">
        <v>94122.0</v>
      </c>
      <c r="M3376" s="4" t="s">
        <v>49</v>
      </c>
      <c r="N3376" s="4" t="s">
        <v>6593</v>
      </c>
      <c r="O3376" s="4" t="s">
        <v>51</v>
      </c>
      <c r="P3376" s="4" t="s">
        <v>76</v>
      </c>
      <c r="Q3376" s="4" t="s">
        <v>6594</v>
      </c>
      <c r="R3376" s="9">
        <v>19.168</v>
      </c>
      <c r="S3376" s="7">
        <v>4.0</v>
      </c>
      <c r="T3376" s="7">
        <v>0.2</v>
      </c>
      <c r="U3376" s="7">
        <v>6.4692</v>
      </c>
      <c r="V3376" s="10" t="str">
        <f t="shared" si="1"/>
        <v>2017-05</v>
      </c>
    </row>
    <row r="3377">
      <c r="A3377" s="7">
        <v>3376.0</v>
      </c>
      <c r="B3377" s="4" t="s">
        <v>6595</v>
      </c>
      <c r="C3377" s="8">
        <v>42867.0</v>
      </c>
      <c r="D3377" s="8">
        <v>42871.0</v>
      </c>
      <c r="E3377" s="4" t="s">
        <v>26</v>
      </c>
      <c r="F3377" s="4" t="s">
        <v>4455</v>
      </c>
      <c r="G3377" s="4" t="s">
        <v>4456</v>
      </c>
      <c r="H3377" s="4" t="s">
        <v>46</v>
      </c>
      <c r="I3377" s="4" t="s">
        <v>30</v>
      </c>
      <c r="J3377" s="4" t="s">
        <v>2064</v>
      </c>
      <c r="K3377" s="4" t="s">
        <v>157</v>
      </c>
      <c r="L3377" s="7">
        <v>45231.0</v>
      </c>
      <c r="M3377" s="4" t="s">
        <v>33</v>
      </c>
      <c r="N3377" s="4" t="s">
        <v>6596</v>
      </c>
      <c r="O3377" s="4" t="s">
        <v>51</v>
      </c>
      <c r="P3377" s="4" t="s">
        <v>297</v>
      </c>
      <c r="Q3377" s="4" t="s">
        <v>6597</v>
      </c>
      <c r="R3377" s="9">
        <v>7.11152592592593</v>
      </c>
      <c r="S3377" s="7">
        <v>2.0</v>
      </c>
      <c r="T3377" s="7">
        <v>0.2</v>
      </c>
      <c r="U3377" s="7">
        <v>2.40014</v>
      </c>
      <c r="V3377" s="10" t="str">
        <f t="shared" si="1"/>
        <v>2017-05</v>
      </c>
    </row>
    <row r="3378">
      <c r="A3378" s="7">
        <v>3377.0</v>
      </c>
      <c r="B3378" s="4" t="s">
        <v>6598</v>
      </c>
      <c r="C3378" s="8">
        <v>42867.0</v>
      </c>
      <c r="D3378" s="8">
        <v>42869.0</v>
      </c>
      <c r="E3378" s="4" t="s">
        <v>98</v>
      </c>
      <c r="F3378" s="4" t="s">
        <v>5493</v>
      </c>
      <c r="G3378" s="4" t="s">
        <v>5494</v>
      </c>
      <c r="H3378" s="4" t="s">
        <v>46</v>
      </c>
      <c r="I3378" s="4" t="s">
        <v>30</v>
      </c>
      <c r="J3378" s="4" t="s">
        <v>943</v>
      </c>
      <c r="K3378" s="4" t="s">
        <v>203</v>
      </c>
      <c r="L3378" s="7">
        <v>8360.0</v>
      </c>
      <c r="M3378" s="4" t="s">
        <v>33</v>
      </c>
      <c r="N3378" s="4" t="s">
        <v>317</v>
      </c>
      <c r="O3378" s="4" t="s">
        <v>35</v>
      </c>
      <c r="P3378" s="4" t="s">
        <v>121</v>
      </c>
      <c r="Q3378" s="4" t="s">
        <v>318</v>
      </c>
      <c r="R3378" s="9">
        <v>51.6139711934157</v>
      </c>
      <c r="S3378" s="7">
        <v>5.0</v>
      </c>
      <c r="T3378" s="7">
        <v>0.0</v>
      </c>
      <c r="U3378" s="7">
        <v>18.5810296296296</v>
      </c>
      <c r="V3378" s="10" t="str">
        <f t="shared" si="1"/>
        <v>2017-05</v>
      </c>
    </row>
    <row r="3379">
      <c r="A3379" s="7">
        <v>3378.0</v>
      </c>
      <c r="B3379" s="4" t="s">
        <v>6598</v>
      </c>
      <c r="C3379" s="8">
        <v>42867.0</v>
      </c>
      <c r="D3379" s="8">
        <v>42869.0</v>
      </c>
      <c r="E3379" s="4" t="s">
        <v>98</v>
      </c>
      <c r="F3379" s="4" t="s">
        <v>5493</v>
      </c>
      <c r="G3379" s="4" t="s">
        <v>5494</v>
      </c>
      <c r="H3379" s="4" t="s">
        <v>46</v>
      </c>
      <c r="I3379" s="4" t="s">
        <v>30</v>
      </c>
      <c r="J3379" s="4" t="s">
        <v>943</v>
      </c>
      <c r="K3379" s="4" t="s">
        <v>203</v>
      </c>
      <c r="L3379" s="7">
        <v>8360.0</v>
      </c>
      <c r="M3379" s="4" t="s">
        <v>33</v>
      </c>
      <c r="N3379" s="4" t="s">
        <v>4430</v>
      </c>
      <c r="O3379" s="4" t="s">
        <v>51</v>
      </c>
      <c r="P3379" s="4" t="s">
        <v>297</v>
      </c>
      <c r="Q3379" s="4" t="s">
        <v>4431</v>
      </c>
      <c r="R3379" s="9">
        <v>7.41988477366255</v>
      </c>
      <c r="S3379" s="7">
        <v>2.0</v>
      </c>
      <c r="T3379" s="7">
        <v>0.0</v>
      </c>
      <c r="U3379" s="7">
        <v>3.56154469135802</v>
      </c>
      <c r="V3379" s="10" t="str">
        <f t="shared" si="1"/>
        <v>2017-05</v>
      </c>
    </row>
    <row r="3380">
      <c r="A3380" s="7">
        <v>3379.0</v>
      </c>
      <c r="B3380" s="4" t="s">
        <v>6598</v>
      </c>
      <c r="C3380" s="8">
        <v>42867.0</v>
      </c>
      <c r="D3380" s="8">
        <v>42869.0</v>
      </c>
      <c r="E3380" s="4" t="s">
        <v>98</v>
      </c>
      <c r="F3380" s="4" t="s">
        <v>5493</v>
      </c>
      <c r="G3380" s="4" t="s">
        <v>5494</v>
      </c>
      <c r="H3380" s="4" t="s">
        <v>46</v>
      </c>
      <c r="I3380" s="4" t="s">
        <v>30</v>
      </c>
      <c r="J3380" s="4" t="s">
        <v>943</v>
      </c>
      <c r="K3380" s="4" t="s">
        <v>203</v>
      </c>
      <c r="L3380" s="7">
        <v>8360.0</v>
      </c>
      <c r="M3380" s="4" t="s">
        <v>33</v>
      </c>
      <c r="N3380" s="4" t="s">
        <v>6599</v>
      </c>
      <c r="O3380" s="4" t="s">
        <v>51</v>
      </c>
      <c r="P3380" s="4" t="s">
        <v>635</v>
      </c>
      <c r="Q3380" s="4" t="s">
        <v>6600</v>
      </c>
      <c r="R3380" s="9">
        <v>20.4769547325103</v>
      </c>
      <c r="S3380" s="7">
        <v>2.0</v>
      </c>
      <c r="T3380" s="7">
        <v>0.0</v>
      </c>
      <c r="U3380" s="7">
        <v>5.32400823045268</v>
      </c>
      <c r="V3380" s="10" t="str">
        <f t="shared" si="1"/>
        <v>2017-05</v>
      </c>
    </row>
    <row r="3381">
      <c r="A3381" s="7">
        <v>3380.0</v>
      </c>
      <c r="B3381" s="4" t="s">
        <v>6598</v>
      </c>
      <c r="C3381" s="8">
        <v>42867.0</v>
      </c>
      <c r="D3381" s="8">
        <v>42869.0</v>
      </c>
      <c r="E3381" s="4" t="s">
        <v>98</v>
      </c>
      <c r="F3381" s="4" t="s">
        <v>5493</v>
      </c>
      <c r="G3381" s="4" t="s">
        <v>5494</v>
      </c>
      <c r="H3381" s="4" t="s">
        <v>46</v>
      </c>
      <c r="I3381" s="4" t="s">
        <v>30</v>
      </c>
      <c r="J3381" s="4" t="s">
        <v>943</v>
      </c>
      <c r="K3381" s="4" t="s">
        <v>203</v>
      </c>
      <c r="L3381" s="7">
        <v>8360.0</v>
      </c>
      <c r="M3381" s="4" t="s">
        <v>33</v>
      </c>
      <c r="N3381" s="4" t="s">
        <v>6601</v>
      </c>
      <c r="O3381" s="4" t="s">
        <v>39</v>
      </c>
      <c r="P3381" s="4" t="s">
        <v>61</v>
      </c>
      <c r="Q3381" s="4" t="s">
        <v>6602</v>
      </c>
      <c r="R3381" s="9">
        <v>105.275637860082</v>
      </c>
      <c r="S3381" s="7">
        <v>5.0</v>
      </c>
      <c r="T3381" s="7">
        <v>0.0</v>
      </c>
      <c r="U3381" s="7">
        <v>42.1102551440329</v>
      </c>
      <c r="V3381" s="10" t="str">
        <f t="shared" si="1"/>
        <v>2017-05</v>
      </c>
    </row>
    <row r="3382">
      <c r="A3382" s="7">
        <v>3381.0</v>
      </c>
      <c r="B3382" s="4" t="s">
        <v>6603</v>
      </c>
      <c r="C3382" s="8">
        <v>42868.0</v>
      </c>
      <c r="D3382" s="8">
        <v>42875.0</v>
      </c>
      <c r="E3382" s="4" t="s">
        <v>26</v>
      </c>
      <c r="F3382" s="4" t="s">
        <v>1547</v>
      </c>
      <c r="G3382" s="4" t="s">
        <v>1548</v>
      </c>
      <c r="H3382" s="4" t="s">
        <v>112</v>
      </c>
      <c r="I3382" s="4" t="s">
        <v>30</v>
      </c>
      <c r="J3382" s="4" t="s">
        <v>362</v>
      </c>
      <c r="K3382" s="4" t="s">
        <v>48</v>
      </c>
      <c r="L3382" s="7">
        <v>94110.0</v>
      </c>
      <c r="M3382" s="4" t="s">
        <v>49</v>
      </c>
      <c r="N3382" s="4" t="s">
        <v>2581</v>
      </c>
      <c r="O3382" s="4" t="s">
        <v>51</v>
      </c>
      <c r="P3382" s="4" t="s">
        <v>297</v>
      </c>
      <c r="Q3382" s="4" t="s">
        <v>2582</v>
      </c>
      <c r="R3382" s="9">
        <v>58.48</v>
      </c>
      <c r="S3382" s="7">
        <v>8.0</v>
      </c>
      <c r="T3382" s="7">
        <v>0.0</v>
      </c>
      <c r="U3382" s="7">
        <v>27.4856</v>
      </c>
      <c r="V3382" s="10" t="str">
        <f t="shared" si="1"/>
        <v>2017-05</v>
      </c>
    </row>
    <row r="3383">
      <c r="A3383" s="7">
        <v>3382.0</v>
      </c>
      <c r="B3383" s="4" t="s">
        <v>6604</v>
      </c>
      <c r="C3383" s="8">
        <v>42868.0</v>
      </c>
      <c r="D3383" s="8">
        <v>42872.0</v>
      </c>
      <c r="E3383" s="4" t="s">
        <v>26</v>
      </c>
      <c r="F3383" s="4" t="s">
        <v>4362</v>
      </c>
      <c r="G3383" s="4" t="s">
        <v>4363</v>
      </c>
      <c r="H3383" s="4" t="s">
        <v>29</v>
      </c>
      <c r="I3383" s="4" t="s">
        <v>30</v>
      </c>
      <c r="J3383" s="4" t="s">
        <v>188</v>
      </c>
      <c r="K3383" s="4" t="s">
        <v>766</v>
      </c>
      <c r="L3383" s="7">
        <v>47201.0</v>
      </c>
      <c r="M3383" s="4" t="s">
        <v>59</v>
      </c>
      <c r="N3383" s="4" t="s">
        <v>5458</v>
      </c>
      <c r="O3383" s="4" t="s">
        <v>51</v>
      </c>
      <c r="P3383" s="4" t="s">
        <v>205</v>
      </c>
      <c r="Q3383" s="4" t="s">
        <v>5459</v>
      </c>
      <c r="R3383" s="9">
        <v>218.04562962963</v>
      </c>
      <c r="S3383" s="7">
        <v>2.0</v>
      </c>
      <c r="T3383" s="7">
        <v>0.0</v>
      </c>
      <c r="U3383" s="7">
        <v>98.1205333333333</v>
      </c>
      <c r="V3383" s="10" t="str">
        <f t="shared" si="1"/>
        <v>2017-05</v>
      </c>
    </row>
    <row r="3384">
      <c r="A3384" s="7">
        <v>3383.0</v>
      </c>
      <c r="B3384" s="4" t="s">
        <v>6604</v>
      </c>
      <c r="C3384" s="8">
        <v>42868.0</v>
      </c>
      <c r="D3384" s="8">
        <v>42872.0</v>
      </c>
      <c r="E3384" s="4" t="s">
        <v>26</v>
      </c>
      <c r="F3384" s="4" t="s">
        <v>4362</v>
      </c>
      <c r="G3384" s="4" t="s">
        <v>4363</v>
      </c>
      <c r="H3384" s="4" t="s">
        <v>29</v>
      </c>
      <c r="I3384" s="4" t="s">
        <v>30</v>
      </c>
      <c r="J3384" s="4" t="s">
        <v>188</v>
      </c>
      <c r="K3384" s="4" t="s">
        <v>766</v>
      </c>
      <c r="L3384" s="7">
        <v>47201.0</v>
      </c>
      <c r="M3384" s="4" t="s">
        <v>59</v>
      </c>
      <c r="N3384" s="4" t="s">
        <v>904</v>
      </c>
      <c r="O3384" s="4" t="s">
        <v>51</v>
      </c>
      <c r="P3384" s="4" t="s">
        <v>76</v>
      </c>
      <c r="Q3384" s="4" t="s">
        <v>5187</v>
      </c>
      <c r="R3384" s="9">
        <v>1102.48237037037</v>
      </c>
      <c r="S3384" s="7">
        <v>3.0</v>
      </c>
      <c r="T3384" s="7">
        <v>0.0</v>
      </c>
      <c r="U3384" s="7">
        <v>496.117066666667</v>
      </c>
      <c r="V3384" s="10" t="str">
        <f t="shared" si="1"/>
        <v>2017-05</v>
      </c>
    </row>
    <row r="3385">
      <c r="A3385" s="7">
        <v>3384.0</v>
      </c>
      <c r="B3385" s="4" t="s">
        <v>6604</v>
      </c>
      <c r="C3385" s="8">
        <v>42868.0</v>
      </c>
      <c r="D3385" s="8">
        <v>42872.0</v>
      </c>
      <c r="E3385" s="4" t="s">
        <v>26</v>
      </c>
      <c r="F3385" s="4" t="s">
        <v>4362</v>
      </c>
      <c r="G3385" s="4" t="s">
        <v>4363</v>
      </c>
      <c r="H3385" s="4" t="s">
        <v>29</v>
      </c>
      <c r="I3385" s="4" t="s">
        <v>30</v>
      </c>
      <c r="J3385" s="4" t="s">
        <v>188</v>
      </c>
      <c r="K3385" s="4" t="s">
        <v>766</v>
      </c>
      <c r="L3385" s="7">
        <v>47201.0</v>
      </c>
      <c r="M3385" s="4" t="s">
        <v>59</v>
      </c>
      <c r="N3385" s="4" t="s">
        <v>2996</v>
      </c>
      <c r="O3385" s="4" t="s">
        <v>39</v>
      </c>
      <c r="P3385" s="4" t="s">
        <v>40</v>
      </c>
      <c r="Q3385" s="4" t="s">
        <v>5400</v>
      </c>
      <c r="R3385" s="9">
        <v>708.467555555556</v>
      </c>
      <c r="S3385" s="7">
        <v>3.0</v>
      </c>
      <c r="T3385" s="7">
        <v>0.0</v>
      </c>
      <c r="U3385" s="7">
        <v>191.28624</v>
      </c>
      <c r="V3385" s="10" t="str">
        <f t="shared" si="1"/>
        <v>2017-05</v>
      </c>
    </row>
    <row r="3386">
      <c r="A3386" s="7">
        <v>3385.0</v>
      </c>
      <c r="B3386" s="4" t="s">
        <v>6604</v>
      </c>
      <c r="C3386" s="8">
        <v>42868.0</v>
      </c>
      <c r="D3386" s="8">
        <v>42872.0</v>
      </c>
      <c r="E3386" s="4" t="s">
        <v>26</v>
      </c>
      <c r="F3386" s="4" t="s">
        <v>4362</v>
      </c>
      <c r="G3386" s="4" t="s">
        <v>4363</v>
      </c>
      <c r="H3386" s="4" t="s">
        <v>29</v>
      </c>
      <c r="I3386" s="4" t="s">
        <v>30</v>
      </c>
      <c r="J3386" s="4" t="s">
        <v>188</v>
      </c>
      <c r="K3386" s="4" t="s">
        <v>766</v>
      </c>
      <c r="L3386" s="7">
        <v>47201.0</v>
      </c>
      <c r="M3386" s="4" t="s">
        <v>59</v>
      </c>
      <c r="N3386" s="4" t="s">
        <v>3127</v>
      </c>
      <c r="O3386" s="4" t="s">
        <v>51</v>
      </c>
      <c r="P3386" s="4" t="s">
        <v>52</v>
      </c>
      <c r="Q3386" s="4" t="s">
        <v>3128</v>
      </c>
      <c r="R3386" s="9">
        <v>639.026962962963</v>
      </c>
      <c r="S3386" s="7">
        <v>2.0</v>
      </c>
      <c r="T3386" s="7">
        <v>0.0</v>
      </c>
      <c r="U3386" s="7">
        <v>115.024853333333</v>
      </c>
      <c r="V3386" s="10" t="str">
        <f t="shared" si="1"/>
        <v>2017-05</v>
      </c>
    </row>
    <row r="3387">
      <c r="A3387" s="7">
        <v>3386.0</v>
      </c>
      <c r="B3387" s="4" t="s">
        <v>6604</v>
      </c>
      <c r="C3387" s="8">
        <v>42868.0</v>
      </c>
      <c r="D3387" s="8">
        <v>42872.0</v>
      </c>
      <c r="E3387" s="4" t="s">
        <v>26</v>
      </c>
      <c r="F3387" s="4" t="s">
        <v>4362</v>
      </c>
      <c r="G3387" s="4" t="s">
        <v>4363</v>
      </c>
      <c r="H3387" s="4" t="s">
        <v>29</v>
      </c>
      <c r="I3387" s="4" t="s">
        <v>30</v>
      </c>
      <c r="J3387" s="4" t="s">
        <v>188</v>
      </c>
      <c r="K3387" s="4" t="s">
        <v>766</v>
      </c>
      <c r="L3387" s="7">
        <v>47201.0</v>
      </c>
      <c r="M3387" s="4" t="s">
        <v>59</v>
      </c>
      <c r="N3387" s="4" t="s">
        <v>6605</v>
      </c>
      <c r="O3387" s="4" t="s">
        <v>51</v>
      </c>
      <c r="P3387" s="4" t="s">
        <v>124</v>
      </c>
      <c r="Q3387" s="4" t="s">
        <v>6606</v>
      </c>
      <c r="R3387" s="9">
        <v>18.0017777777778</v>
      </c>
      <c r="S3387" s="7">
        <v>3.0</v>
      </c>
      <c r="T3387" s="7">
        <v>0.0</v>
      </c>
      <c r="U3387" s="7">
        <v>8.82087111111111</v>
      </c>
      <c r="V3387" s="10" t="str">
        <f t="shared" si="1"/>
        <v>2017-05</v>
      </c>
    </row>
    <row r="3388">
      <c r="A3388" s="7">
        <v>3387.0</v>
      </c>
      <c r="B3388" s="4" t="s">
        <v>6607</v>
      </c>
      <c r="C3388" s="8">
        <v>42868.0</v>
      </c>
      <c r="D3388" s="8">
        <v>42873.0</v>
      </c>
      <c r="E3388" s="4" t="s">
        <v>98</v>
      </c>
      <c r="F3388" s="4" t="s">
        <v>4792</v>
      </c>
      <c r="G3388" s="4" t="s">
        <v>4793</v>
      </c>
      <c r="H3388" s="4" t="s">
        <v>112</v>
      </c>
      <c r="I3388" s="4" t="s">
        <v>30</v>
      </c>
      <c r="J3388" s="4" t="s">
        <v>701</v>
      </c>
      <c r="K3388" s="4" t="s">
        <v>747</v>
      </c>
      <c r="L3388" s="7">
        <v>19711.0</v>
      </c>
      <c r="M3388" s="4" t="s">
        <v>33</v>
      </c>
      <c r="N3388" s="4" t="s">
        <v>2658</v>
      </c>
      <c r="O3388" s="4" t="s">
        <v>51</v>
      </c>
      <c r="P3388" s="4" t="s">
        <v>76</v>
      </c>
      <c r="Q3388" s="4" t="s">
        <v>2659</v>
      </c>
      <c r="R3388" s="9">
        <v>360.903111111111</v>
      </c>
      <c r="S3388" s="7">
        <v>9.0</v>
      </c>
      <c r="T3388" s="7">
        <v>0.0</v>
      </c>
      <c r="U3388" s="7">
        <v>180.451555555556</v>
      </c>
      <c r="V3388" s="10" t="str">
        <f t="shared" si="1"/>
        <v>2017-05</v>
      </c>
    </row>
    <row r="3389">
      <c r="A3389" s="7">
        <v>3388.0</v>
      </c>
      <c r="B3389" s="4" t="s">
        <v>6608</v>
      </c>
      <c r="C3389" s="8">
        <v>42868.0</v>
      </c>
      <c r="D3389" s="8">
        <v>42873.0</v>
      </c>
      <c r="E3389" s="4" t="s">
        <v>26</v>
      </c>
      <c r="F3389" s="4" t="s">
        <v>4193</v>
      </c>
      <c r="G3389" s="4" t="s">
        <v>4194</v>
      </c>
      <c r="H3389" s="4" t="s">
        <v>29</v>
      </c>
      <c r="I3389" s="4" t="s">
        <v>30</v>
      </c>
      <c r="J3389" s="4" t="s">
        <v>129</v>
      </c>
      <c r="K3389" s="4" t="s">
        <v>518</v>
      </c>
      <c r="L3389" s="7">
        <v>37064.0</v>
      </c>
      <c r="M3389" s="4" t="s">
        <v>83</v>
      </c>
      <c r="N3389" s="4" t="s">
        <v>3941</v>
      </c>
      <c r="O3389" s="4" t="s">
        <v>51</v>
      </c>
      <c r="P3389" s="4" t="s">
        <v>283</v>
      </c>
      <c r="Q3389" s="4" t="s">
        <v>3942</v>
      </c>
      <c r="R3389" s="9">
        <v>13.6276474507165</v>
      </c>
      <c r="S3389" s="7">
        <v>2.0</v>
      </c>
      <c r="T3389" s="7">
        <v>0.2</v>
      </c>
      <c r="U3389" s="7">
        <v>1.5331103382056</v>
      </c>
      <c r="V3389" s="10" t="str">
        <f t="shared" si="1"/>
        <v>2017-05</v>
      </c>
    </row>
    <row r="3390">
      <c r="A3390" s="7">
        <v>3389.0</v>
      </c>
      <c r="B3390" s="4" t="s">
        <v>6609</v>
      </c>
      <c r="C3390" s="8">
        <v>42868.0</v>
      </c>
      <c r="D3390" s="8">
        <v>42872.0</v>
      </c>
      <c r="E3390" s="4" t="s">
        <v>26</v>
      </c>
      <c r="F3390" s="4" t="s">
        <v>3604</v>
      </c>
      <c r="G3390" s="4" t="s">
        <v>3605</v>
      </c>
      <c r="H3390" s="4" t="s">
        <v>112</v>
      </c>
      <c r="I3390" s="4" t="s">
        <v>30</v>
      </c>
      <c r="J3390" s="4" t="s">
        <v>90</v>
      </c>
      <c r="K3390" s="4" t="s">
        <v>91</v>
      </c>
      <c r="L3390" s="7">
        <v>19140.0</v>
      </c>
      <c r="M3390" s="4" t="s">
        <v>33</v>
      </c>
      <c r="N3390" s="4" t="s">
        <v>6610</v>
      </c>
      <c r="O3390" s="4" t="s">
        <v>35</v>
      </c>
      <c r="P3390" s="4" t="s">
        <v>263</v>
      </c>
      <c r="Q3390" s="4" t="s">
        <v>6611</v>
      </c>
      <c r="R3390" s="9">
        <v>552.379851851852</v>
      </c>
      <c r="S3390" s="7">
        <v>5.0</v>
      </c>
      <c r="T3390" s="7">
        <v>0.3</v>
      </c>
      <c r="U3390" s="7">
        <v>-149.931674074074</v>
      </c>
      <c r="V3390" s="10" t="str">
        <f t="shared" si="1"/>
        <v>2017-05</v>
      </c>
    </row>
    <row r="3391">
      <c r="A3391" s="7">
        <v>3390.0</v>
      </c>
      <c r="B3391" s="4" t="s">
        <v>6612</v>
      </c>
      <c r="C3391" s="8">
        <v>42869.0</v>
      </c>
      <c r="D3391" s="8">
        <v>42869.0</v>
      </c>
      <c r="E3391" s="4" t="s">
        <v>212</v>
      </c>
      <c r="F3391" s="4" t="s">
        <v>3188</v>
      </c>
      <c r="G3391" s="4" t="s">
        <v>3189</v>
      </c>
      <c r="H3391" s="4" t="s">
        <v>46</v>
      </c>
      <c r="I3391" s="4" t="s">
        <v>30</v>
      </c>
      <c r="J3391" s="4" t="s">
        <v>2290</v>
      </c>
      <c r="K3391" s="4" t="s">
        <v>48</v>
      </c>
      <c r="L3391" s="7">
        <v>92704.0</v>
      </c>
      <c r="M3391" s="4" t="s">
        <v>49</v>
      </c>
      <c r="N3391" s="4" t="s">
        <v>3231</v>
      </c>
      <c r="O3391" s="4" t="s">
        <v>35</v>
      </c>
      <c r="P3391" s="4" t="s">
        <v>121</v>
      </c>
      <c r="Q3391" s="4" t="s">
        <v>3232</v>
      </c>
      <c r="R3391" s="9">
        <v>18.28</v>
      </c>
      <c r="S3391" s="7">
        <v>2.0</v>
      </c>
      <c r="T3391" s="7">
        <v>0.0</v>
      </c>
      <c r="U3391" s="7">
        <v>6.2152</v>
      </c>
      <c r="V3391" s="10" t="str">
        <f t="shared" si="1"/>
        <v>2017-05</v>
      </c>
    </row>
    <row r="3392">
      <c r="A3392" s="7">
        <v>3391.0</v>
      </c>
      <c r="B3392" s="4" t="s">
        <v>6612</v>
      </c>
      <c r="C3392" s="8">
        <v>42869.0</v>
      </c>
      <c r="D3392" s="8">
        <v>42869.0</v>
      </c>
      <c r="E3392" s="4" t="s">
        <v>212</v>
      </c>
      <c r="F3392" s="4" t="s">
        <v>3188</v>
      </c>
      <c r="G3392" s="4" t="s">
        <v>3189</v>
      </c>
      <c r="H3392" s="4" t="s">
        <v>46</v>
      </c>
      <c r="I3392" s="4" t="s">
        <v>30</v>
      </c>
      <c r="J3392" s="4" t="s">
        <v>2290</v>
      </c>
      <c r="K3392" s="4" t="s">
        <v>48</v>
      </c>
      <c r="L3392" s="7">
        <v>92704.0</v>
      </c>
      <c r="M3392" s="4" t="s">
        <v>49</v>
      </c>
      <c r="N3392" s="4" t="s">
        <v>4653</v>
      </c>
      <c r="O3392" s="4" t="s">
        <v>39</v>
      </c>
      <c r="P3392" s="4" t="s">
        <v>61</v>
      </c>
      <c r="Q3392" s="4" t="s">
        <v>4654</v>
      </c>
      <c r="R3392" s="9">
        <v>1399.93</v>
      </c>
      <c r="S3392" s="7">
        <v>7.0</v>
      </c>
      <c r="T3392" s="7">
        <v>0.0</v>
      </c>
      <c r="U3392" s="7">
        <v>601.9699</v>
      </c>
      <c r="V3392" s="10" t="str">
        <f t="shared" si="1"/>
        <v>2017-05</v>
      </c>
    </row>
    <row r="3393">
      <c r="A3393" s="7">
        <v>3392.0</v>
      </c>
      <c r="B3393" s="4" t="s">
        <v>6613</v>
      </c>
      <c r="C3393" s="8">
        <v>42869.0</v>
      </c>
      <c r="D3393" s="8">
        <v>42876.0</v>
      </c>
      <c r="E3393" s="4" t="s">
        <v>26</v>
      </c>
      <c r="F3393" s="4" t="s">
        <v>5307</v>
      </c>
      <c r="G3393" s="4" t="s">
        <v>5308</v>
      </c>
      <c r="H3393" s="4" t="s">
        <v>46</v>
      </c>
      <c r="I3393" s="4" t="s">
        <v>30</v>
      </c>
      <c r="J3393" s="4" t="s">
        <v>333</v>
      </c>
      <c r="K3393" s="4" t="s">
        <v>334</v>
      </c>
      <c r="L3393" s="7">
        <v>39503.0</v>
      </c>
      <c r="M3393" s="4" t="s">
        <v>83</v>
      </c>
      <c r="N3393" s="4" t="s">
        <v>6614</v>
      </c>
      <c r="O3393" s="4" t="s">
        <v>51</v>
      </c>
      <c r="P3393" s="4" t="s">
        <v>205</v>
      </c>
      <c r="Q3393" s="4" t="s">
        <v>6615</v>
      </c>
      <c r="R3393" s="9">
        <v>32.1802954686817</v>
      </c>
      <c r="S3393" s="7">
        <v>9.0</v>
      </c>
      <c r="T3393" s="7">
        <v>0.0</v>
      </c>
      <c r="U3393" s="7">
        <v>15.768344779654</v>
      </c>
      <c r="V3393" s="10" t="str">
        <f t="shared" si="1"/>
        <v>2017-05</v>
      </c>
    </row>
    <row r="3394">
      <c r="A3394" s="7">
        <v>3393.0</v>
      </c>
      <c r="B3394" s="4" t="s">
        <v>6616</v>
      </c>
      <c r="C3394" s="8">
        <v>42869.0</v>
      </c>
      <c r="D3394" s="8">
        <v>42873.0</v>
      </c>
      <c r="E3394" s="4" t="s">
        <v>26</v>
      </c>
      <c r="F3394" s="4" t="s">
        <v>1919</v>
      </c>
      <c r="G3394" s="4" t="s">
        <v>1920</v>
      </c>
      <c r="H3394" s="4" t="s">
        <v>46</v>
      </c>
      <c r="I3394" s="4" t="s">
        <v>30</v>
      </c>
      <c r="J3394" s="4" t="s">
        <v>222</v>
      </c>
      <c r="K3394" s="4" t="s">
        <v>223</v>
      </c>
      <c r="L3394" s="7">
        <v>10035.0</v>
      </c>
      <c r="M3394" s="4" t="s">
        <v>33</v>
      </c>
      <c r="N3394" s="4" t="s">
        <v>5401</v>
      </c>
      <c r="O3394" s="4" t="s">
        <v>39</v>
      </c>
      <c r="P3394" s="4" t="s">
        <v>40</v>
      </c>
      <c r="Q3394" s="4" t="s">
        <v>5402</v>
      </c>
      <c r="R3394" s="9">
        <v>650.852728395062</v>
      </c>
      <c r="S3394" s="7">
        <v>3.0</v>
      </c>
      <c r="T3394" s="7">
        <v>0.0</v>
      </c>
      <c r="U3394" s="7">
        <v>162.713182098765</v>
      </c>
      <c r="V3394" s="10" t="str">
        <f t="shared" si="1"/>
        <v>2017-05</v>
      </c>
    </row>
    <row r="3395">
      <c r="A3395" s="7">
        <v>3394.0</v>
      </c>
      <c r="B3395" s="4" t="s">
        <v>6616</v>
      </c>
      <c r="C3395" s="8">
        <v>42869.0</v>
      </c>
      <c r="D3395" s="8">
        <v>42873.0</v>
      </c>
      <c r="E3395" s="4" t="s">
        <v>26</v>
      </c>
      <c r="F3395" s="4" t="s">
        <v>1919</v>
      </c>
      <c r="G3395" s="4" t="s">
        <v>1920</v>
      </c>
      <c r="H3395" s="4" t="s">
        <v>46</v>
      </c>
      <c r="I3395" s="4" t="s">
        <v>30</v>
      </c>
      <c r="J3395" s="4" t="s">
        <v>222</v>
      </c>
      <c r="K3395" s="4" t="s">
        <v>223</v>
      </c>
      <c r="L3395" s="7">
        <v>10035.0</v>
      </c>
      <c r="M3395" s="4" t="s">
        <v>33</v>
      </c>
      <c r="N3395" s="4" t="s">
        <v>430</v>
      </c>
      <c r="O3395" s="4" t="s">
        <v>51</v>
      </c>
      <c r="P3395" s="4" t="s">
        <v>52</v>
      </c>
      <c r="Q3395" s="4" t="s">
        <v>431</v>
      </c>
      <c r="R3395" s="9">
        <v>27.2167983539095</v>
      </c>
      <c r="S3395" s="7">
        <v>2.0</v>
      </c>
      <c r="T3395" s="7">
        <v>0.0</v>
      </c>
      <c r="U3395" s="7">
        <v>7.07636757201646</v>
      </c>
      <c r="V3395" s="10" t="str">
        <f t="shared" si="1"/>
        <v>2017-05</v>
      </c>
    </row>
    <row r="3396">
      <c r="A3396" s="7">
        <v>3395.0</v>
      </c>
      <c r="B3396" s="4" t="s">
        <v>6617</v>
      </c>
      <c r="C3396" s="8">
        <v>42869.0</v>
      </c>
      <c r="D3396" s="8">
        <v>42874.0</v>
      </c>
      <c r="E3396" s="4" t="s">
        <v>26</v>
      </c>
      <c r="F3396" s="4" t="s">
        <v>161</v>
      </c>
      <c r="G3396" s="4" t="s">
        <v>162</v>
      </c>
      <c r="H3396" s="4" t="s">
        <v>29</v>
      </c>
      <c r="I3396" s="4" t="s">
        <v>30</v>
      </c>
      <c r="J3396" s="4" t="s">
        <v>163</v>
      </c>
      <c r="K3396" s="4" t="s">
        <v>164</v>
      </c>
      <c r="L3396" s="7">
        <v>98103.0</v>
      </c>
      <c r="M3396" s="4" t="s">
        <v>49</v>
      </c>
      <c r="N3396" s="4" t="s">
        <v>6618</v>
      </c>
      <c r="O3396" s="4" t="s">
        <v>51</v>
      </c>
      <c r="P3396" s="4" t="s">
        <v>124</v>
      </c>
      <c r="Q3396" s="4" t="s">
        <v>6619</v>
      </c>
      <c r="R3396" s="9">
        <v>440.19</v>
      </c>
      <c r="S3396" s="7">
        <v>9.0</v>
      </c>
      <c r="T3396" s="7">
        <v>0.0</v>
      </c>
      <c r="U3396" s="7">
        <v>206.8893</v>
      </c>
      <c r="V3396" s="10" t="str">
        <f t="shared" si="1"/>
        <v>2017-05</v>
      </c>
    </row>
    <row r="3397">
      <c r="A3397" s="7">
        <v>3396.0</v>
      </c>
      <c r="B3397" s="4" t="s">
        <v>6617</v>
      </c>
      <c r="C3397" s="8">
        <v>42869.0</v>
      </c>
      <c r="D3397" s="8">
        <v>42874.0</v>
      </c>
      <c r="E3397" s="4" t="s">
        <v>26</v>
      </c>
      <c r="F3397" s="4" t="s">
        <v>161</v>
      </c>
      <c r="G3397" s="4" t="s">
        <v>162</v>
      </c>
      <c r="H3397" s="4" t="s">
        <v>29</v>
      </c>
      <c r="I3397" s="4" t="s">
        <v>30</v>
      </c>
      <c r="J3397" s="4" t="s">
        <v>163</v>
      </c>
      <c r="K3397" s="4" t="s">
        <v>164</v>
      </c>
      <c r="L3397" s="7">
        <v>98103.0</v>
      </c>
      <c r="M3397" s="4" t="s">
        <v>49</v>
      </c>
      <c r="N3397" s="4" t="s">
        <v>3682</v>
      </c>
      <c r="O3397" s="4" t="s">
        <v>51</v>
      </c>
      <c r="P3397" s="4" t="s">
        <v>635</v>
      </c>
      <c r="Q3397" s="4" t="s">
        <v>3683</v>
      </c>
      <c r="R3397" s="9">
        <v>64.4</v>
      </c>
      <c r="S3397" s="7">
        <v>5.0</v>
      </c>
      <c r="T3397" s="7">
        <v>0.0</v>
      </c>
      <c r="U3397" s="7">
        <v>1.932</v>
      </c>
      <c r="V3397" s="10" t="str">
        <f t="shared" si="1"/>
        <v>2017-05</v>
      </c>
    </row>
    <row r="3398">
      <c r="A3398" s="7">
        <v>3397.0</v>
      </c>
      <c r="B3398" s="4" t="s">
        <v>6620</v>
      </c>
      <c r="C3398" s="8">
        <v>42869.0</v>
      </c>
      <c r="D3398" s="8">
        <v>42870.0</v>
      </c>
      <c r="E3398" s="4" t="s">
        <v>43</v>
      </c>
      <c r="F3398" s="4" t="s">
        <v>624</v>
      </c>
      <c r="G3398" s="4" t="s">
        <v>625</v>
      </c>
      <c r="H3398" s="4" t="s">
        <v>46</v>
      </c>
      <c r="I3398" s="4" t="s">
        <v>30</v>
      </c>
      <c r="J3398" s="4" t="s">
        <v>455</v>
      </c>
      <c r="K3398" s="4" t="s">
        <v>58</v>
      </c>
      <c r="L3398" s="7">
        <v>77041.0</v>
      </c>
      <c r="M3398" s="4" t="s">
        <v>59</v>
      </c>
      <c r="N3398" s="4" t="s">
        <v>2870</v>
      </c>
      <c r="O3398" s="4" t="s">
        <v>35</v>
      </c>
      <c r="P3398" s="4" t="s">
        <v>263</v>
      </c>
      <c r="Q3398" s="4" t="s">
        <v>2871</v>
      </c>
      <c r="R3398" s="9">
        <v>1084.1277654321</v>
      </c>
      <c r="S3398" s="7">
        <v>5.0</v>
      </c>
      <c r="T3398" s="7">
        <v>0.3</v>
      </c>
      <c r="U3398" s="7">
        <v>-15.4875395061728</v>
      </c>
      <c r="V3398" s="10" t="str">
        <f t="shared" si="1"/>
        <v>2017-05</v>
      </c>
    </row>
    <row r="3399">
      <c r="A3399" s="7">
        <v>3398.0</v>
      </c>
      <c r="B3399" s="4" t="s">
        <v>6620</v>
      </c>
      <c r="C3399" s="8">
        <v>42869.0</v>
      </c>
      <c r="D3399" s="8">
        <v>42870.0</v>
      </c>
      <c r="E3399" s="4" t="s">
        <v>43</v>
      </c>
      <c r="F3399" s="4" t="s">
        <v>624</v>
      </c>
      <c r="G3399" s="4" t="s">
        <v>625</v>
      </c>
      <c r="H3399" s="4" t="s">
        <v>46</v>
      </c>
      <c r="I3399" s="4" t="s">
        <v>30</v>
      </c>
      <c r="J3399" s="4" t="s">
        <v>455</v>
      </c>
      <c r="K3399" s="4" t="s">
        <v>58</v>
      </c>
      <c r="L3399" s="7">
        <v>77041.0</v>
      </c>
      <c r="M3399" s="4" t="s">
        <v>59</v>
      </c>
      <c r="N3399" s="4" t="s">
        <v>4515</v>
      </c>
      <c r="O3399" s="4" t="s">
        <v>51</v>
      </c>
      <c r="P3399" s="4" t="s">
        <v>93</v>
      </c>
      <c r="Q3399" s="4" t="s">
        <v>4516</v>
      </c>
      <c r="R3399" s="9">
        <v>55.6871604938272</v>
      </c>
      <c r="S3399" s="7">
        <v>5.0</v>
      </c>
      <c r="T3399" s="7">
        <v>0.2</v>
      </c>
      <c r="U3399" s="7">
        <v>6.9608950617284</v>
      </c>
      <c r="V3399" s="10" t="str">
        <f t="shared" si="1"/>
        <v>2017-05</v>
      </c>
    </row>
    <row r="3400">
      <c r="A3400" s="7">
        <v>3399.0</v>
      </c>
      <c r="B3400" s="4" t="s">
        <v>6620</v>
      </c>
      <c r="C3400" s="8">
        <v>42869.0</v>
      </c>
      <c r="D3400" s="8">
        <v>42870.0</v>
      </c>
      <c r="E3400" s="4" t="s">
        <v>43</v>
      </c>
      <c r="F3400" s="4" t="s">
        <v>624</v>
      </c>
      <c r="G3400" s="4" t="s">
        <v>625</v>
      </c>
      <c r="H3400" s="4" t="s">
        <v>46</v>
      </c>
      <c r="I3400" s="4" t="s">
        <v>30</v>
      </c>
      <c r="J3400" s="4" t="s">
        <v>455</v>
      </c>
      <c r="K3400" s="4" t="s">
        <v>58</v>
      </c>
      <c r="L3400" s="7">
        <v>77041.0</v>
      </c>
      <c r="M3400" s="4" t="s">
        <v>59</v>
      </c>
      <c r="N3400" s="4" t="s">
        <v>6621</v>
      </c>
      <c r="O3400" s="4" t="s">
        <v>51</v>
      </c>
      <c r="P3400" s="4" t="s">
        <v>124</v>
      </c>
      <c r="Q3400" s="4" t="s">
        <v>6622</v>
      </c>
      <c r="R3400" s="9">
        <v>57.7989333333333</v>
      </c>
      <c r="S3400" s="7">
        <v>3.0</v>
      </c>
      <c r="T3400" s="7">
        <v>0.2</v>
      </c>
      <c r="U3400" s="7">
        <v>19.50714</v>
      </c>
      <c r="V3400" s="10" t="str">
        <f t="shared" si="1"/>
        <v>2017-05</v>
      </c>
    </row>
    <row r="3401">
      <c r="A3401" s="7">
        <v>3400.0</v>
      </c>
      <c r="B3401" s="4" t="s">
        <v>6620</v>
      </c>
      <c r="C3401" s="8">
        <v>42869.0</v>
      </c>
      <c r="D3401" s="8">
        <v>42870.0</v>
      </c>
      <c r="E3401" s="4" t="s">
        <v>43</v>
      </c>
      <c r="F3401" s="4" t="s">
        <v>624</v>
      </c>
      <c r="G3401" s="4" t="s">
        <v>625</v>
      </c>
      <c r="H3401" s="4" t="s">
        <v>46</v>
      </c>
      <c r="I3401" s="4" t="s">
        <v>30</v>
      </c>
      <c r="J3401" s="4" t="s">
        <v>455</v>
      </c>
      <c r="K3401" s="4" t="s">
        <v>58</v>
      </c>
      <c r="L3401" s="7">
        <v>77041.0</v>
      </c>
      <c r="M3401" s="4" t="s">
        <v>59</v>
      </c>
      <c r="N3401" s="4" t="s">
        <v>4216</v>
      </c>
      <c r="O3401" s="4" t="s">
        <v>39</v>
      </c>
      <c r="P3401" s="4" t="s">
        <v>40</v>
      </c>
      <c r="Q3401" s="4" t="s">
        <v>4217</v>
      </c>
      <c r="R3401" s="9">
        <v>9.63315555555556</v>
      </c>
      <c r="S3401" s="7">
        <v>1.0</v>
      </c>
      <c r="T3401" s="7">
        <v>0.2</v>
      </c>
      <c r="U3401" s="7">
        <v>0.842901111111111</v>
      </c>
      <c r="V3401" s="10" t="str">
        <f t="shared" si="1"/>
        <v>2017-05</v>
      </c>
    </row>
    <row r="3402">
      <c r="A3402" s="7">
        <v>3401.0</v>
      </c>
      <c r="B3402" s="4" t="s">
        <v>6620</v>
      </c>
      <c r="C3402" s="8">
        <v>42869.0</v>
      </c>
      <c r="D3402" s="8">
        <v>42870.0</v>
      </c>
      <c r="E3402" s="4" t="s">
        <v>43</v>
      </c>
      <c r="F3402" s="4" t="s">
        <v>624</v>
      </c>
      <c r="G3402" s="4" t="s">
        <v>625</v>
      </c>
      <c r="H3402" s="4" t="s">
        <v>46</v>
      </c>
      <c r="I3402" s="4" t="s">
        <v>30</v>
      </c>
      <c r="J3402" s="4" t="s">
        <v>455</v>
      </c>
      <c r="K3402" s="4" t="s">
        <v>58</v>
      </c>
      <c r="L3402" s="7">
        <v>77041.0</v>
      </c>
      <c r="M3402" s="4" t="s">
        <v>59</v>
      </c>
      <c r="N3402" s="4" t="s">
        <v>2722</v>
      </c>
      <c r="O3402" s="4" t="s">
        <v>51</v>
      </c>
      <c r="P3402" s="4" t="s">
        <v>124</v>
      </c>
      <c r="Q3402" s="4" t="s">
        <v>2723</v>
      </c>
      <c r="R3402" s="9">
        <v>92.6480065843621</v>
      </c>
      <c r="S3402" s="7">
        <v>2.0</v>
      </c>
      <c r="T3402" s="7">
        <v>0.2</v>
      </c>
      <c r="U3402" s="7">
        <v>32.4268023045267</v>
      </c>
      <c r="V3402" s="10" t="str">
        <f t="shared" si="1"/>
        <v>2017-05</v>
      </c>
    </row>
    <row r="3403">
      <c r="A3403" s="7">
        <v>3402.0</v>
      </c>
      <c r="B3403" s="4" t="s">
        <v>6623</v>
      </c>
      <c r="C3403" s="8">
        <v>42869.0</v>
      </c>
      <c r="D3403" s="8">
        <v>42872.0</v>
      </c>
      <c r="E3403" s="4" t="s">
        <v>43</v>
      </c>
      <c r="F3403" s="4" t="s">
        <v>5264</v>
      </c>
      <c r="G3403" s="4" t="s">
        <v>5265</v>
      </c>
      <c r="H3403" s="4" t="s">
        <v>29</v>
      </c>
      <c r="I3403" s="4" t="s">
        <v>30</v>
      </c>
      <c r="J3403" s="4" t="s">
        <v>1543</v>
      </c>
      <c r="K3403" s="4" t="s">
        <v>32</v>
      </c>
      <c r="L3403" s="7">
        <v>21215.0</v>
      </c>
      <c r="M3403" s="4" t="s">
        <v>33</v>
      </c>
      <c r="N3403" s="4" t="s">
        <v>2283</v>
      </c>
      <c r="O3403" s="4" t="s">
        <v>51</v>
      </c>
      <c r="P3403" s="4" t="s">
        <v>93</v>
      </c>
      <c r="Q3403" s="4" t="s">
        <v>2284</v>
      </c>
      <c r="R3403" s="9">
        <v>4.53211522633745</v>
      </c>
      <c r="S3403" s="7">
        <v>2.0</v>
      </c>
      <c r="T3403" s="7">
        <v>0.0</v>
      </c>
      <c r="U3403" s="7">
        <v>1.31431341563786</v>
      </c>
      <c r="V3403" s="10" t="str">
        <f t="shared" si="1"/>
        <v>2017-05</v>
      </c>
    </row>
    <row r="3404">
      <c r="A3404" s="7">
        <v>3403.0</v>
      </c>
      <c r="B3404" s="4" t="s">
        <v>6623</v>
      </c>
      <c r="C3404" s="8">
        <v>42869.0</v>
      </c>
      <c r="D3404" s="8">
        <v>42872.0</v>
      </c>
      <c r="E3404" s="4" t="s">
        <v>43</v>
      </c>
      <c r="F3404" s="4" t="s">
        <v>5264</v>
      </c>
      <c r="G3404" s="4" t="s">
        <v>5265</v>
      </c>
      <c r="H3404" s="4" t="s">
        <v>29</v>
      </c>
      <c r="I3404" s="4" t="s">
        <v>30</v>
      </c>
      <c r="J3404" s="4" t="s">
        <v>1543</v>
      </c>
      <c r="K3404" s="4" t="s">
        <v>32</v>
      </c>
      <c r="L3404" s="7">
        <v>21215.0</v>
      </c>
      <c r="M3404" s="4" t="s">
        <v>33</v>
      </c>
      <c r="N3404" s="4" t="s">
        <v>2821</v>
      </c>
      <c r="O3404" s="4" t="s">
        <v>51</v>
      </c>
      <c r="P3404" s="4" t="s">
        <v>93</v>
      </c>
      <c r="Q3404" s="4" t="s">
        <v>2822</v>
      </c>
      <c r="R3404" s="9">
        <v>17.7186419753086</v>
      </c>
      <c r="S3404" s="7">
        <v>5.0</v>
      </c>
      <c r="T3404" s="7">
        <v>0.0</v>
      </c>
      <c r="U3404" s="7">
        <v>7.97338888888889</v>
      </c>
      <c r="V3404" s="10" t="str">
        <f t="shared" si="1"/>
        <v>2017-05</v>
      </c>
    </row>
    <row r="3405">
      <c r="A3405" s="7">
        <v>3404.0</v>
      </c>
      <c r="B3405" s="4" t="s">
        <v>6623</v>
      </c>
      <c r="C3405" s="8">
        <v>42869.0</v>
      </c>
      <c r="D3405" s="8">
        <v>42872.0</v>
      </c>
      <c r="E3405" s="4" t="s">
        <v>43</v>
      </c>
      <c r="F3405" s="4" t="s">
        <v>5264</v>
      </c>
      <c r="G3405" s="4" t="s">
        <v>5265</v>
      </c>
      <c r="H3405" s="4" t="s">
        <v>29</v>
      </c>
      <c r="I3405" s="4" t="s">
        <v>30</v>
      </c>
      <c r="J3405" s="4" t="s">
        <v>1543</v>
      </c>
      <c r="K3405" s="4" t="s">
        <v>32</v>
      </c>
      <c r="L3405" s="7">
        <v>21215.0</v>
      </c>
      <c r="M3405" s="4" t="s">
        <v>33</v>
      </c>
      <c r="N3405" s="4" t="s">
        <v>3107</v>
      </c>
      <c r="O3405" s="4" t="s">
        <v>51</v>
      </c>
      <c r="P3405" s="4" t="s">
        <v>93</v>
      </c>
      <c r="Q3405" s="4" t="s">
        <v>3108</v>
      </c>
      <c r="R3405" s="9">
        <v>44.839012345679</v>
      </c>
      <c r="S3405" s="7">
        <v>5.0</v>
      </c>
      <c r="T3405" s="7">
        <v>0.0</v>
      </c>
      <c r="U3405" s="7">
        <v>11.2097530864198</v>
      </c>
      <c r="V3405" s="10" t="str">
        <f t="shared" si="1"/>
        <v>2017-05</v>
      </c>
    </row>
    <row r="3406">
      <c r="A3406" s="7">
        <v>3405.0</v>
      </c>
      <c r="B3406" s="4" t="s">
        <v>6623</v>
      </c>
      <c r="C3406" s="8">
        <v>42869.0</v>
      </c>
      <c r="D3406" s="8">
        <v>42872.0</v>
      </c>
      <c r="E3406" s="4" t="s">
        <v>43</v>
      </c>
      <c r="F3406" s="4" t="s">
        <v>5264</v>
      </c>
      <c r="G3406" s="4" t="s">
        <v>5265</v>
      </c>
      <c r="H3406" s="4" t="s">
        <v>29</v>
      </c>
      <c r="I3406" s="4" t="s">
        <v>30</v>
      </c>
      <c r="J3406" s="4" t="s">
        <v>1543</v>
      </c>
      <c r="K3406" s="4" t="s">
        <v>32</v>
      </c>
      <c r="L3406" s="7">
        <v>21215.0</v>
      </c>
      <c r="M3406" s="4" t="s">
        <v>33</v>
      </c>
      <c r="N3406" s="4" t="s">
        <v>4939</v>
      </c>
      <c r="O3406" s="4" t="s">
        <v>39</v>
      </c>
      <c r="P3406" s="4" t="s">
        <v>61</v>
      </c>
      <c r="Q3406" s="4" t="s">
        <v>4940</v>
      </c>
      <c r="R3406" s="9">
        <v>108.445320987654</v>
      </c>
      <c r="S3406" s="7">
        <v>3.0</v>
      </c>
      <c r="T3406" s="7">
        <v>0.0</v>
      </c>
      <c r="U3406" s="7">
        <v>22.7735174074074</v>
      </c>
      <c r="V3406" s="10" t="str">
        <f t="shared" si="1"/>
        <v>2017-05</v>
      </c>
    </row>
    <row r="3407">
      <c r="A3407" s="7">
        <v>3406.0</v>
      </c>
      <c r="B3407" s="4" t="s">
        <v>6623</v>
      </c>
      <c r="C3407" s="8">
        <v>42869.0</v>
      </c>
      <c r="D3407" s="8">
        <v>42872.0</v>
      </c>
      <c r="E3407" s="4" t="s">
        <v>43</v>
      </c>
      <c r="F3407" s="4" t="s">
        <v>5264</v>
      </c>
      <c r="G3407" s="4" t="s">
        <v>5265</v>
      </c>
      <c r="H3407" s="4" t="s">
        <v>29</v>
      </c>
      <c r="I3407" s="4" t="s">
        <v>30</v>
      </c>
      <c r="J3407" s="4" t="s">
        <v>1543</v>
      </c>
      <c r="K3407" s="4" t="s">
        <v>32</v>
      </c>
      <c r="L3407" s="7">
        <v>21215.0</v>
      </c>
      <c r="M3407" s="4" t="s">
        <v>33</v>
      </c>
      <c r="N3407" s="4" t="s">
        <v>1859</v>
      </c>
      <c r="O3407" s="4" t="s">
        <v>35</v>
      </c>
      <c r="P3407" s="4" t="s">
        <v>263</v>
      </c>
      <c r="Q3407" s="4" t="s">
        <v>1860</v>
      </c>
      <c r="R3407" s="9">
        <v>315.753432098765</v>
      </c>
      <c r="S3407" s="7">
        <v>2.0</v>
      </c>
      <c r="T3407" s="7">
        <v>0.0</v>
      </c>
      <c r="U3407" s="7">
        <v>28.4178088888889</v>
      </c>
      <c r="V3407" s="10" t="str">
        <f t="shared" si="1"/>
        <v>2017-05</v>
      </c>
    </row>
    <row r="3408">
      <c r="A3408" s="7">
        <v>3407.0</v>
      </c>
      <c r="B3408" s="4" t="s">
        <v>6623</v>
      </c>
      <c r="C3408" s="8">
        <v>42869.0</v>
      </c>
      <c r="D3408" s="8">
        <v>42872.0</v>
      </c>
      <c r="E3408" s="4" t="s">
        <v>43</v>
      </c>
      <c r="F3408" s="4" t="s">
        <v>5264</v>
      </c>
      <c r="G3408" s="4" t="s">
        <v>5265</v>
      </c>
      <c r="H3408" s="4" t="s">
        <v>29</v>
      </c>
      <c r="I3408" s="4" t="s">
        <v>30</v>
      </c>
      <c r="J3408" s="4" t="s">
        <v>1543</v>
      </c>
      <c r="K3408" s="4" t="s">
        <v>32</v>
      </c>
      <c r="L3408" s="7">
        <v>21215.0</v>
      </c>
      <c r="M3408" s="4" t="s">
        <v>33</v>
      </c>
      <c r="N3408" s="4" t="s">
        <v>6543</v>
      </c>
      <c r="O3408" s="4" t="s">
        <v>51</v>
      </c>
      <c r="P3408" s="4" t="s">
        <v>297</v>
      </c>
      <c r="Q3408" s="4" t="s">
        <v>6544</v>
      </c>
      <c r="R3408" s="9">
        <v>89.1958847736625</v>
      </c>
      <c r="S3408" s="7">
        <v>5.0</v>
      </c>
      <c r="T3408" s="7">
        <v>0.0</v>
      </c>
      <c r="U3408" s="7">
        <v>44.5979423868313</v>
      </c>
      <c r="V3408" s="10" t="str">
        <f t="shared" si="1"/>
        <v>2017-05</v>
      </c>
    </row>
    <row r="3409">
      <c r="A3409" s="7">
        <v>3408.0</v>
      </c>
      <c r="B3409" s="4" t="s">
        <v>6624</v>
      </c>
      <c r="C3409" s="8">
        <v>42869.0</v>
      </c>
      <c r="D3409" s="8">
        <v>42873.0</v>
      </c>
      <c r="E3409" s="4" t="s">
        <v>26</v>
      </c>
      <c r="F3409" s="4" t="s">
        <v>2099</v>
      </c>
      <c r="G3409" s="4" t="s">
        <v>2100</v>
      </c>
      <c r="H3409" s="4" t="s">
        <v>46</v>
      </c>
      <c r="I3409" s="4" t="s">
        <v>30</v>
      </c>
      <c r="J3409" s="4" t="s">
        <v>304</v>
      </c>
      <c r="K3409" s="4" t="s">
        <v>157</v>
      </c>
      <c r="L3409" s="7">
        <v>44105.0</v>
      </c>
      <c r="M3409" s="4" t="s">
        <v>33</v>
      </c>
      <c r="N3409" s="4" t="s">
        <v>2764</v>
      </c>
      <c r="O3409" s="4" t="s">
        <v>51</v>
      </c>
      <c r="P3409" s="4" t="s">
        <v>76</v>
      </c>
      <c r="Q3409" s="4" t="s">
        <v>2765</v>
      </c>
      <c r="R3409" s="9">
        <v>70.1151975308642</v>
      </c>
      <c r="S3409" s="7">
        <v>5.0</v>
      </c>
      <c r="T3409" s="7">
        <v>0.7</v>
      </c>
      <c r="U3409" s="7">
        <v>-56.0921580246914</v>
      </c>
      <c r="V3409" s="10" t="str">
        <f t="shared" si="1"/>
        <v>2017-05</v>
      </c>
    </row>
    <row r="3410">
      <c r="A3410" s="7">
        <v>3409.0</v>
      </c>
      <c r="B3410" s="4" t="s">
        <v>6624</v>
      </c>
      <c r="C3410" s="8">
        <v>42869.0</v>
      </c>
      <c r="D3410" s="8">
        <v>42873.0</v>
      </c>
      <c r="E3410" s="4" t="s">
        <v>26</v>
      </c>
      <c r="F3410" s="4" t="s">
        <v>2099</v>
      </c>
      <c r="G3410" s="4" t="s">
        <v>2100</v>
      </c>
      <c r="H3410" s="4" t="s">
        <v>46</v>
      </c>
      <c r="I3410" s="4" t="s">
        <v>30</v>
      </c>
      <c r="J3410" s="4" t="s">
        <v>304</v>
      </c>
      <c r="K3410" s="4" t="s">
        <v>157</v>
      </c>
      <c r="L3410" s="7">
        <v>44105.0</v>
      </c>
      <c r="M3410" s="4" t="s">
        <v>33</v>
      </c>
      <c r="N3410" s="4" t="s">
        <v>1854</v>
      </c>
      <c r="O3410" s="4" t="s">
        <v>51</v>
      </c>
      <c r="P3410" s="4" t="s">
        <v>297</v>
      </c>
      <c r="Q3410" s="4" t="s">
        <v>1855</v>
      </c>
      <c r="R3410" s="9">
        <v>6.07496296296296</v>
      </c>
      <c r="S3410" s="7">
        <v>2.0</v>
      </c>
      <c r="T3410" s="7">
        <v>0.2</v>
      </c>
      <c r="U3410" s="7">
        <v>2.12623703703704</v>
      </c>
      <c r="V3410" s="10" t="str">
        <f t="shared" si="1"/>
        <v>2017-05</v>
      </c>
    </row>
    <row r="3411">
      <c r="A3411" s="7">
        <v>3410.0</v>
      </c>
      <c r="B3411" s="4" t="s">
        <v>6624</v>
      </c>
      <c r="C3411" s="8">
        <v>42869.0</v>
      </c>
      <c r="D3411" s="8">
        <v>42873.0</v>
      </c>
      <c r="E3411" s="4" t="s">
        <v>26</v>
      </c>
      <c r="F3411" s="4" t="s">
        <v>2099</v>
      </c>
      <c r="G3411" s="4" t="s">
        <v>2100</v>
      </c>
      <c r="H3411" s="4" t="s">
        <v>46</v>
      </c>
      <c r="I3411" s="4" t="s">
        <v>30</v>
      </c>
      <c r="J3411" s="4" t="s">
        <v>304</v>
      </c>
      <c r="K3411" s="4" t="s">
        <v>157</v>
      </c>
      <c r="L3411" s="7">
        <v>44105.0</v>
      </c>
      <c r="M3411" s="4" t="s">
        <v>33</v>
      </c>
      <c r="N3411" s="4" t="s">
        <v>2666</v>
      </c>
      <c r="O3411" s="4" t="s">
        <v>51</v>
      </c>
      <c r="P3411" s="4" t="s">
        <v>124</v>
      </c>
      <c r="Q3411" s="4" t="s">
        <v>2667</v>
      </c>
      <c r="R3411" s="9">
        <v>29.8733893004115</v>
      </c>
      <c r="S3411" s="7">
        <v>1.0</v>
      </c>
      <c r="T3411" s="7">
        <v>0.2</v>
      </c>
      <c r="U3411" s="7">
        <v>9.3354341563786</v>
      </c>
      <c r="V3411" s="10" t="str">
        <f t="shared" si="1"/>
        <v>2017-05</v>
      </c>
    </row>
    <row r="3412">
      <c r="A3412" s="7">
        <v>3411.0</v>
      </c>
      <c r="B3412" s="4" t="s">
        <v>6625</v>
      </c>
      <c r="C3412" s="8">
        <v>42870.0</v>
      </c>
      <c r="D3412" s="8">
        <v>42873.0</v>
      </c>
      <c r="E3412" s="4" t="s">
        <v>98</v>
      </c>
      <c r="F3412" s="4" t="s">
        <v>3753</v>
      </c>
      <c r="G3412" s="4" t="s">
        <v>3754</v>
      </c>
      <c r="H3412" s="4" t="s">
        <v>46</v>
      </c>
      <c r="I3412" s="4" t="s">
        <v>30</v>
      </c>
      <c r="J3412" s="4" t="s">
        <v>1701</v>
      </c>
      <c r="K3412" s="4" t="s">
        <v>469</v>
      </c>
      <c r="L3412" s="7">
        <v>85023.0</v>
      </c>
      <c r="M3412" s="4" t="s">
        <v>49</v>
      </c>
      <c r="N3412" s="4" t="s">
        <v>107</v>
      </c>
      <c r="O3412" s="4" t="s">
        <v>39</v>
      </c>
      <c r="P3412" s="4" t="s">
        <v>40</v>
      </c>
      <c r="Q3412" s="4" t="s">
        <v>108</v>
      </c>
      <c r="R3412" s="9">
        <v>29.592</v>
      </c>
      <c r="S3412" s="7">
        <v>1.0</v>
      </c>
      <c r="T3412" s="7">
        <v>0.2</v>
      </c>
      <c r="U3412" s="7">
        <v>2.5893</v>
      </c>
      <c r="V3412" s="10" t="str">
        <f t="shared" si="1"/>
        <v>2017-05</v>
      </c>
    </row>
    <row r="3413">
      <c r="A3413" s="7">
        <v>3412.0</v>
      </c>
      <c r="B3413" s="4" t="s">
        <v>6625</v>
      </c>
      <c r="C3413" s="8">
        <v>42870.0</v>
      </c>
      <c r="D3413" s="8">
        <v>42873.0</v>
      </c>
      <c r="E3413" s="4" t="s">
        <v>98</v>
      </c>
      <c r="F3413" s="4" t="s">
        <v>3753</v>
      </c>
      <c r="G3413" s="4" t="s">
        <v>3754</v>
      </c>
      <c r="H3413" s="4" t="s">
        <v>46</v>
      </c>
      <c r="I3413" s="4" t="s">
        <v>30</v>
      </c>
      <c r="J3413" s="4" t="s">
        <v>1701</v>
      </c>
      <c r="K3413" s="4" t="s">
        <v>469</v>
      </c>
      <c r="L3413" s="7">
        <v>85023.0</v>
      </c>
      <c r="M3413" s="4" t="s">
        <v>49</v>
      </c>
      <c r="N3413" s="4" t="s">
        <v>1164</v>
      </c>
      <c r="O3413" s="4" t="s">
        <v>51</v>
      </c>
      <c r="P3413" s="4" t="s">
        <v>76</v>
      </c>
      <c r="Q3413" s="4" t="s">
        <v>1165</v>
      </c>
      <c r="R3413" s="9">
        <v>4.752</v>
      </c>
      <c r="S3413" s="7">
        <v>2.0</v>
      </c>
      <c r="T3413" s="7">
        <v>0.7</v>
      </c>
      <c r="U3413" s="7">
        <v>-3.168</v>
      </c>
      <c r="V3413" s="10" t="str">
        <f t="shared" si="1"/>
        <v>2017-05</v>
      </c>
    </row>
    <row r="3414">
      <c r="A3414" s="7">
        <v>3413.0</v>
      </c>
      <c r="B3414" s="4" t="s">
        <v>6625</v>
      </c>
      <c r="C3414" s="8">
        <v>42870.0</v>
      </c>
      <c r="D3414" s="8">
        <v>42873.0</v>
      </c>
      <c r="E3414" s="4" t="s">
        <v>98</v>
      </c>
      <c r="F3414" s="4" t="s">
        <v>3753</v>
      </c>
      <c r="G3414" s="4" t="s">
        <v>3754</v>
      </c>
      <c r="H3414" s="4" t="s">
        <v>46</v>
      </c>
      <c r="I3414" s="4" t="s">
        <v>30</v>
      </c>
      <c r="J3414" s="4" t="s">
        <v>1701</v>
      </c>
      <c r="K3414" s="4" t="s">
        <v>469</v>
      </c>
      <c r="L3414" s="7">
        <v>85023.0</v>
      </c>
      <c r="M3414" s="4" t="s">
        <v>49</v>
      </c>
      <c r="N3414" s="4" t="s">
        <v>6626</v>
      </c>
      <c r="O3414" s="4" t="s">
        <v>51</v>
      </c>
      <c r="P3414" s="4" t="s">
        <v>124</v>
      </c>
      <c r="Q3414" s="4" t="s">
        <v>6627</v>
      </c>
      <c r="R3414" s="9">
        <v>15.552</v>
      </c>
      <c r="S3414" s="7">
        <v>3.0</v>
      </c>
      <c r="T3414" s="7">
        <v>0.2</v>
      </c>
      <c r="U3414" s="7">
        <v>5.6376</v>
      </c>
      <c r="V3414" s="10" t="str">
        <f t="shared" si="1"/>
        <v>2017-05</v>
      </c>
    </row>
    <row r="3415">
      <c r="A3415" s="7">
        <v>3414.0</v>
      </c>
      <c r="B3415" s="4" t="s">
        <v>6628</v>
      </c>
      <c r="C3415" s="8">
        <v>42870.0</v>
      </c>
      <c r="D3415" s="8">
        <v>42875.0</v>
      </c>
      <c r="E3415" s="4" t="s">
        <v>26</v>
      </c>
      <c r="F3415" s="4" t="s">
        <v>1509</v>
      </c>
      <c r="G3415" s="4" t="s">
        <v>1510</v>
      </c>
      <c r="H3415" s="4" t="s">
        <v>46</v>
      </c>
      <c r="I3415" s="4" t="s">
        <v>30</v>
      </c>
      <c r="J3415" s="4" t="s">
        <v>163</v>
      </c>
      <c r="K3415" s="4" t="s">
        <v>164</v>
      </c>
      <c r="L3415" s="7">
        <v>98103.0</v>
      </c>
      <c r="M3415" s="4" t="s">
        <v>49</v>
      </c>
      <c r="N3415" s="4" t="s">
        <v>165</v>
      </c>
      <c r="O3415" s="4" t="s">
        <v>35</v>
      </c>
      <c r="P3415" s="4" t="s">
        <v>121</v>
      </c>
      <c r="Q3415" s="4" t="s">
        <v>166</v>
      </c>
      <c r="R3415" s="9">
        <v>39.96</v>
      </c>
      <c r="S3415" s="7">
        <v>2.0</v>
      </c>
      <c r="T3415" s="7">
        <v>0.0</v>
      </c>
      <c r="U3415" s="7">
        <v>17.1828</v>
      </c>
      <c r="V3415" s="10" t="str">
        <f t="shared" si="1"/>
        <v>2017-05</v>
      </c>
    </row>
    <row r="3416">
      <c r="A3416" s="7">
        <v>3415.0</v>
      </c>
      <c r="B3416" s="4" t="s">
        <v>6628</v>
      </c>
      <c r="C3416" s="8">
        <v>42870.0</v>
      </c>
      <c r="D3416" s="8">
        <v>42875.0</v>
      </c>
      <c r="E3416" s="4" t="s">
        <v>26</v>
      </c>
      <c r="F3416" s="4" t="s">
        <v>1509</v>
      </c>
      <c r="G3416" s="4" t="s">
        <v>1510</v>
      </c>
      <c r="H3416" s="4" t="s">
        <v>46</v>
      </c>
      <c r="I3416" s="4" t="s">
        <v>30</v>
      </c>
      <c r="J3416" s="4" t="s">
        <v>163</v>
      </c>
      <c r="K3416" s="4" t="s">
        <v>164</v>
      </c>
      <c r="L3416" s="7">
        <v>98103.0</v>
      </c>
      <c r="M3416" s="4" t="s">
        <v>49</v>
      </c>
      <c r="N3416" s="4" t="s">
        <v>6556</v>
      </c>
      <c r="O3416" s="4" t="s">
        <v>35</v>
      </c>
      <c r="P3416" s="4" t="s">
        <v>263</v>
      </c>
      <c r="Q3416" s="4" t="s">
        <v>6557</v>
      </c>
      <c r="R3416" s="9">
        <v>42.624</v>
      </c>
      <c r="S3416" s="7">
        <v>2.0</v>
      </c>
      <c r="T3416" s="7">
        <v>0.2</v>
      </c>
      <c r="U3416" s="7">
        <v>4.2624</v>
      </c>
      <c r="V3416" s="10" t="str">
        <f t="shared" si="1"/>
        <v>2017-05</v>
      </c>
    </row>
    <row r="3417">
      <c r="A3417" s="7">
        <v>3416.0</v>
      </c>
      <c r="B3417" s="4" t="s">
        <v>6628</v>
      </c>
      <c r="C3417" s="8">
        <v>42870.0</v>
      </c>
      <c r="D3417" s="8">
        <v>42875.0</v>
      </c>
      <c r="E3417" s="4" t="s">
        <v>26</v>
      </c>
      <c r="F3417" s="4" t="s">
        <v>1509</v>
      </c>
      <c r="G3417" s="4" t="s">
        <v>1510</v>
      </c>
      <c r="H3417" s="4" t="s">
        <v>46</v>
      </c>
      <c r="I3417" s="4" t="s">
        <v>30</v>
      </c>
      <c r="J3417" s="4" t="s">
        <v>163</v>
      </c>
      <c r="K3417" s="4" t="s">
        <v>164</v>
      </c>
      <c r="L3417" s="7">
        <v>98103.0</v>
      </c>
      <c r="M3417" s="4" t="s">
        <v>49</v>
      </c>
      <c r="N3417" s="4" t="s">
        <v>1012</v>
      </c>
      <c r="O3417" s="4" t="s">
        <v>35</v>
      </c>
      <c r="P3417" s="4" t="s">
        <v>263</v>
      </c>
      <c r="Q3417" s="4" t="s">
        <v>1013</v>
      </c>
      <c r="R3417" s="9">
        <v>220.96</v>
      </c>
      <c r="S3417" s="7">
        <v>1.0</v>
      </c>
      <c r="T3417" s="7">
        <v>0.2</v>
      </c>
      <c r="U3417" s="7">
        <v>24.858</v>
      </c>
      <c r="V3417" s="10" t="str">
        <f t="shared" si="1"/>
        <v>2017-05</v>
      </c>
    </row>
    <row r="3418">
      <c r="A3418" s="7">
        <v>3417.0</v>
      </c>
      <c r="B3418" s="4" t="s">
        <v>6629</v>
      </c>
      <c r="C3418" s="8">
        <v>42870.0</v>
      </c>
      <c r="D3418" s="8">
        <v>42875.0</v>
      </c>
      <c r="E3418" s="4" t="s">
        <v>26</v>
      </c>
      <c r="F3418" s="4" t="s">
        <v>6630</v>
      </c>
      <c r="G3418" s="4" t="s">
        <v>6631</v>
      </c>
      <c r="H3418" s="4" t="s">
        <v>46</v>
      </c>
      <c r="I3418" s="4" t="s">
        <v>30</v>
      </c>
      <c r="J3418" s="4" t="s">
        <v>384</v>
      </c>
      <c r="K3418" s="4" t="s">
        <v>385</v>
      </c>
      <c r="L3418" s="7">
        <v>60653.0</v>
      </c>
      <c r="M3418" s="4" t="s">
        <v>59</v>
      </c>
      <c r="N3418" s="4" t="s">
        <v>638</v>
      </c>
      <c r="O3418" s="4" t="s">
        <v>51</v>
      </c>
      <c r="P3418" s="4" t="s">
        <v>124</v>
      </c>
      <c r="Q3418" s="4" t="s">
        <v>639</v>
      </c>
      <c r="R3418" s="9">
        <v>68.3714897119342</v>
      </c>
      <c r="S3418" s="7">
        <v>2.0</v>
      </c>
      <c r="T3418" s="7">
        <v>0.2</v>
      </c>
      <c r="U3418" s="7">
        <v>23.0753777777778</v>
      </c>
      <c r="V3418" s="10" t="str">
        <f t="shared" si="1"/>
        <v>2017-05</v>
      </c>
    </row>
    <row r="3419">
      <c r="A3419" s="7">
        <v>3418.0</v>
      </c>
      <c r="B3419" s="4" t="s">
        <v>6629</v>
      </c>
      <c r="C3419" s="8">
        <v>42870.0</v>
      </c>
      <c r="D3419" s="8">
        <v>42875.0</v>
      </c>
      <c r="E3419" s="4" t="s">
        <v>26</v>
      </c>
      <c r="F3419" s="4" t="s">
        <v>6630</v>
      </c>
      <c r="G3419" s="4" t="s">
        <v>6631</v>
      </c>
      <c r="H3419" s="4" t="s">
        <v>46</v>
      </c>
      <c r="I3419" s="4" t="s">
        <v>30</v>
      </c>
      <c r="J3419" s="4" t="s">
        <v>384</v>
      </c>
      <c r="K3419" s="4" t="s">
        <v>385</v>
      </c>
      <c r="L3419" s="7">
        <v>60653.0</v>
      </c>
      <c r="M3419" s="4" t="s">
        <v>59</v>
      </c>
      <c r="N3419" s="4" t="s">
        <v>6632</v>
      </c>
      <c r="O3419" s="4" t="s">
        <v>39</v>
      </c>
      <c r="P3419" s="4" t="s">
        <v>40</v>
      </c>
      <c r="Q3419" s="4" t="s">
        <v>6633</v>
      </c>
      <c r="R3419" s="9">
        <v>13.4080658436214</v>
      </c>
      <c r="S3419" s="7">
        <v>2.0</v>
      </c>
      <c r="T3419" s="7">
        <v>0.2</v>
      </c>
      <c r="U3419" s="7">
        <v>4.19002057613169</v>
      </c>
      <c r="V3419" s="10" t="str">
        <f t="shared" si="1"/>
        <v>2017-05</v>
      </c>
    </row>
    <row r="3420">
      <c r="A3420" s="7">
        <v>3419.0</v>
      </c>
      <c r="B3420" s="4" t="s">
        <v>6634</v>
      </c>
      <c r="C3420" s="8">
        <v>42871.0</v>
      </c>
      <c r="D3420" s="8">
        <v>42873.0</v>
      </c>
      <c r="E3420" s="4" t="s">
        <v>43</v>
      </c>
      <c r="F3420" s="4" t="s">
        <v>5303</v>
      </c>
      <c r="G3420" s="4" t="s">
        <v>5304</v>
      </c>
      <c r="H3420" s="4" t="s">
        <v>46</v>
      </c>
      <c r="I3420" s="4" t="s">
        <v>30</v>
      </c>
      <c r="J3420" s="4" t="s">
        <v>3493</v>
      </c>
      <c r="K3420" s="4" t="s">
        <v>157</v>
      </c>
      <c r="L3420" s="7">
        <v>44312.0</v>
      </c>
      <c r="M3420" s="4" t="s">
        <v>33</v>
      </c>
      <c r="N3420" s="4" t="s">
        <v>1020</v>
      </c>
      <c r="O3420" s="4" t="s">
        <v>51</v>
      </c>
      <c r="P3420" s="4" t="s">
        <v>52</v>
      </c>
      <c r="Q3420" s="4" t="s">
        <v>1021</v>
      </c>
      <c r="R3420" s="9">
        <v>266.593145679012</v>
      </c>
      <c r="S3420" s="7">
        <v>2.0</v>
      </c>
      <c r="T3420" s="7">
        <v>0.2</v>
      </c>
      <c r="U3420" s="7">
        <v>-66.6482864197531</v>
      </c>
      <c r="V3420" s="10" t="str">
        <f t="shared" si="1"/>
        <v>2017-05</v>
      </c>
    </row>
    <row r="3421">
      <c r="A3421" s="7">
        <v>3420.0</v>
      </c>
      <c r="B3421" s="4" t="s">
        <v>6635</v>
      </c>
      <c r="C3421" s="8">
        <v>42873.0</v>
      </c>
      <c r="D3421" s="8">
        <v>42877.0</v>
      </c>
      <c r="E3421" s="4" t="s">
        <v>26</v>
      </c>
      <c r="F3421" s="4" t="s">
        <v>745</v>
      </c>
      <c r="G3421" s="4" t="s">
        <v>746</v>
      </c>
      <c r="H3421" s="4" t="s">
        <v>46</v>
      </c>
      <c r="I3421" s="4" t="s">
        <v>30</v>
      </c>
      <c r="J3421" s="4" t="s">
        <v>90</v>
      </c>
      <c r="K3421" s="4" t="s">
        <v>91</v>
      </c>
      <c r="L3421" s="7">
        <v>19140.0</v>
      </c>
      <c r="M3421" s="4" t="s">
        <v>33</v>
      </c>
      <c r="N3421" s="4" t="s">
        <v>5148</v>
      </c>
      <c r="O3421" s="4" t="s">
        <v>39</v>
      </c>
      <c r="P3421" s="4" t="s">
        <v>61</v>
      </c>
      <c r="Q3421" s="4" t="s">
        <v>5149</v>
      </c>
      <c r="R3421" s="9">
        <v>43.509787654321</v>
      </c>
      <c r="S3421" s="7">
        <v>3.0</v>
      </c>
      <c r="T3421" s="7">
        <v>0.2</v>
      </c>
      <c r="U3421" s="7">
        <v>-1.08774469135802</v>
      </c>
      <c r="V3421" s="10" t="str">
        <f t="shared" si="1"/>
        <v>2017-05</v>
      </c>
    </row>
    <row r="3422">
      <c r="A3422" s="7">
        <v>3421.0</v>
      </c>
      <c r="B3422" s="4" t="s">
        <v>6636</v>
      </c>
      <c r="C3422" s="8">
        <v>42873.0</v>
      </c>
      <c r="D3422" s="8">
        <v>42878.0</v>
      </c>
      <c r="E3422" s="4" t="s">
        <v>26</v>
      </c>
      <c r="F3422" s="4" t="s">
        <v>6637</v>
      </c>
      <c r="G3422" s="4" t="s">
        <v>6638</v>
      </c>
      <c r="H3422" s="4" t="s">
        <v>46</v>
      </c>
      <c r="I3422" s="4" t="s">
        <v>30</v>
      </c>
      <c r="J3422" s="4" t="s">
        <v>222</v>
      </c>
      <c r="K3422" s="4" t="s">
        <v>223</v>
      </c>
      <c r="L3422" s="7">
        <v>10024.0</v>
      </c>
      <c r="M3422" s="4" t="s">
        <v>33</v>
      </c>
      <c r="N3422" s="4" t="s">
        <v>3213</v>
      </c>
      <c r="O3422" s="4" t="s">
        <v>35</v>
      </c>
      <c r="P3422" s="4" t="s">
        <v>121</v>
      </c>
      <c r="Q3422" s="4" t="s">
        <v>3214</v>
      </c>
      <c r="R3422" s="9">
        <v>17.5738600823045</v>
      </c>
      <c r="S3422" s="7">
        <v>2.0</v>
      </c>
      <c r="T3422" s="7">
        <v>0.0</v>
      </c>
      <c r="U3422" s="7">
        <v>7.55675983539095</v>
      </c>
      <c r="V3422" s="10" t="str">
        <f t="shared" si="1"/>
        <v>2017-05</v>
      </c>
    </row>
    <row r="3423">
      <c r="A3423" s="7">
        <v>3422.0</v>
      </c>
      <c r="B3423" s="4" t="s">
        <v>6636</v>
      </c>
      <c r="C3423" s="8">
        <v>42873.0</v>
      </c>
      <c r="D3423" s="8">
        <v>42878.0</v>
      </c>
      <c r="E3423" s="4" t="s">
        <v>26</v>
      </c>
      <c r="F3423" s="4" t="s">
        <v>6637</v>
      </c>
      <c r="G3423" s="4" t="s">
        <v>6638</v>
      </c>
      <c r="H3423" s="4" t="s">
        <v>46</v>
      </c>
      <c r="I3423" s="4" t="s">
        <v>30</v>
      </c>
      <c r="J3423" s="4" t="s">
        <v>222</v>
      </c>
      <c r="K3423" s="4" t="s">
        <v>223</v>
      </c>
      <c r="L3423" s="7">
        <v>10024.0</v>
      </c>
      <c r="M3423" s="4" t="s">
        <v>33</v>
      </c>
      <c r="N3423" s="4" t="s">
        <v>5142</v>
      </c>
      <c r="O3423" s="4" t="s">
        <v>51</v>
      </c>
      <c r="P3423" s="4" t="s">
        <v>76</v>
      </c>
      <c r="Q3423" s="4" t="s">
        <v>5143</v>
      </c>
      <c r="R3423" s="9">
        <v>3.67892345679012</v>
      </c>
      <c r="S3423" s="7">
        <v>1.0</v>
      </c>
      <c r="T3423" s="7">
        <v>0.2</v>
      </c>
      <c r="U3423" s="7">
        <v>1.24163666666667</v>
      </c>
      <c r="V3423" s="10" t="str">
        <f t="shared" si="1"/>
        <v>2017-05</v>
      </c>
    </row>
    <row r="3424">
      <c r="A3424" s="7">
        <v>3423.0</v>
      </c>
      <c r="B3424" s="4" t="s">
        <v>6639</v>
      </c>
      <c r="C3424" s="8">
        <v>42873.0</v>
      </c>
      <c r="D3424" s="8">
        <v>42878.0</v>
      </c>
      <c r="E3424" s="4" t="s">
        <v>26</v>
      </c>
      <c r="F3424" s="4" t="s">
        <v>3360</v>
      </c>
      <c r="G3424" s="4" t="s">
        <v>3361</v>
      </c>
      <c r="H3424" s="4" t="s">
        <v>29</v>
      </c>
      <c r="I3424" s="4" t="s">
        <v>30</v>
      </c>
      <c r="J3424" s="4" t="s">
        <v>3246</v>
      </c>
      <c r="K3424" s="4" t="s">
        <v>58</v>
      </c>
      <c r="L3424" s="7">
        <v>78501.0</v>
      </c>
      <c r="M3424" s="4" t="s">
        <v>59</v>
      </c>
      <c r="N3424" s="4" t="s">
        <v>1456</v>
      </c>
      <c r="O3424" s="4" t="s">
        <v>51</v>
      </c>
      <c r="P3424" s="4" t="s">
        <v>76</v>
      </c>
      <c r="Q3424" s="4" t="s">
        <v>1457</v>
      </c>
      <c r="R3424" s="9">
        <v>8.29688971193416</v>
      </c>
      <c r="S3424" s="7">
        <v>7.0</v>
      </c>
      <c r="T3424" s="7">
        <v>0.8</v>
      </c>
      <c r="U3424" s="7">
        <v>-12.8601790534979</v>
      </c>
      <c r="V3424" s="10" t="str">
        <f t="shared" si="1"/>
        <v>2017-05</v>
      </c>
    </row>
    <row r="3425">
      <c r="A3425" s="7">
        <v>3424.0</v>
      </c>
      <c r="B3425" s="4" t="s">
        <v>6639</v>
      </c>
      <c r="C3425" s="8">
        <v>42873.0</v>
      </c>
      <c r="D3425" s="8">
        <v>42878.0</v>
      </c>
      <c r="E3425" s="4" t="s">
        <v>26</v>
      </c>
      <c r="F3425" s="4" t="s">
        <v>3360</v>
      </c>
      <c r="G3425" s="4" t="s">
        <v>3361</v>
      </c>
      <c r="H3425" s="4" t="s">
        <v>29</v>
      </c>
      <c r="I3425" s="4" t="s">
        <v>30</v>
      </c>
      <c r="J3425" s="4" t="s">
        <v>3246</v>
      </c>
      <c r="K3425" s="4" t="s">
        <v>58</v>
      </c>
      <c r="L3425" s="7">
        <v>78501.0</v>
      </c>
      <c r="M3425" s="4" t="s">
        <v>59</v>
      </c>
      <c r="N3425" s="4" t="s">
        <v>4461</v>
      </c>
      <c r="O3425" s="4" t="s">
        <v>51</v>
      </c>
      <c r="P3425" s="4" t="s">
        <v>76</v>
      </c>
      <c r="Q3425" s="4" t="s">
        <v>4462</v>
      </c>
      <c r="R3425" s="9">
        <v>2.40916378600823</v>
      </c>
      <c r="S3425" s="7">
        <v>1.0</v>
      </c>
      <c r="T3425" s="7">
        <v>0.8</v>
      </c>
      <c r="U3425" s="7">
        <v>-3.97512024691358</v>
      </c>
      <c r="V3425" s="10" t="str">
        <f t="shared" si="1"/>
        <v>2017-05</v>
      </c>
    </row>
    <row r="3426">
      <c r="A3426" s="7">
        <v>3425.0</v>
      </c>
      <c r="B3426" s="4" t="s">
        <v>6639</v>
      </c>
      <c r="C3426" s="8">
        <v>42873.0</v>
      </c>
      <c r="D3426" s="8">
        <v>42878.0</v>
      </c>
      <c r="E3426" s="4" t="s">
        <v>26</v>
      </c>
      <c r="F3426" s="4" t="s">
        <v>3360</v>
      </c>
      <c r="G3426" s="4" t="s">
        <v>3361</v>
      </c>
      <c r="H3426" s="4" t="s">
        <v>29</v>
      </c>
      <c r="I3426" s="4" t="s">
        <v>30</v>
      </c>
      <c r="J3426" s="4" t="s">
        <v>3246</v>
      </c>
      <c r="K3426" s="4" t="s">
        <v>58</v>
      </c>
      <c r="L3426" s="7">
        <v>78501.0</v>
      </c>
      <c r="M3426" s="4" t="s">
        <v>59</v>
      </c>
      <c r="N3426" s="4" t="s">
        <v>6640</v>
      </c>
      <c r="O3426" s="4" t="s">
        <v>51</v>
      </c>
      <c r="P3426" s="4" t="s">
        <v>52</v>
      </c>
      <c r="Q3426" s="4" t="s">
        <v>6641</v>
      </c>
      <c r="R3426" s="9">
        <v>10.7760592592593</v>
      </c>
      <c r="S3426" s="7">
        <v>2.0</v>
      </c>
      <c r="T3426" s="7">
        <v>0.2</v>
      </c>
      <c r="U3426" s="7">
        <v>0.808204444444444</v>
      </c>
      <c r="V3426" s="10" t="str">
        <f t="shared" si="1"/>
        <v>2017-05</v>
      </c>
    </row>
    <row r="3427">
      <c r="A3427" s="7">
        <v>3426.0</v>
      </c>
      <c r="B3427" s="4" t="s">
        <v>6642</v>
      </c>
      <c r="C3427" s="8">
        <v>42873.0</v>
      </c>
      <c r="D3427" s="8">
        <v>42874.0</v>
      </c>
      <c r="E3427" s="4" t="s">
        <v>43</v>
      </c>
      <c r="F3427" s="4" t="s">
        <v>338</v>
      </c>
      <c r="G3427" s="4" t="s">
        <v>339</v>
      </c>
      <c r="H3427" s="4" t="s">
        <v>29</v>
      </c>
      <c r="I3427" s="4" t="s">
        <v>30</v>
      </c>
      <c r="J3427" s="4" t="s">
        <v>2902</v>
      </c>
      <c r="K3427" s="4" t="s">
        <v>255</v>
      </c>
      <c r="L3427" s="7">
        <v>30328.0</v>
      </c>
      <c r="M3427" s="4" t="s">
        <v>83</v>
      </c>
      <c r="N3427" s="4" t="s">
        <v>3614</v>
      </c>
      <c r="O3427" s="4" t="s">
        <v>51</v>
      </c>
      <c r="P3427" s="4" t="s">
        <v>283</v>
      </c>
      <c r="Q3427" s="4" t="s">
        <v>3615</v>
      </c>
      <c r="R3427" s="9">
        <v>11.2410092523965</v>
      </c>
      <c r="S3427" s="7">
        <v>2.0</v>
      </c>
      <c r="T3427" s="7">
        <v>0.0</v>
      </c>
      <c r="U3427" s="7">
        <v>2.92266240562308</v>
      </c>
      <c r="V3427" s="10" t="str">
        <f t="shared" si="1"/>
        <v>2017-05</v>
      </c>
    </row>
    <row r="3428">
      <c r="A3428" s="7">
        <v>3427.0</v>
      </c>
      <c r="B3428" s="4" t="s">
        <v>6642</v>
      </c>
      <c r="C3428" s="8">
        <v>42873.0</v>
      </c>
      <c r="D3428" s="8">
        <v>42874.0</v>
      </c>
      <c r="E3428" s="4" t="s">
        <v>43</v>
      </c>
      <c r="F3428" s="4" t="s">
        <v>338</v>
      </c>
      <c r="G3428" s="4" t="s">
        <v>339</v>
      </c>
      <c r="H3428" s="4" t="s">
        <v>29</v>
      </c>
      <c r="I3428" s="4" t="s">
        <v>30</v>
      </c>
      <c r="J3428" s="4" t="s">
        <v>2902</v>
      </c>
      <c r="K3428" s="4" t="s">
        <v>255</v>
      </c>
      <c r="L3428" s="7">
        <v>30328.0</v>
      </c>
      <c r="M3428" s="4" t="s">
        <v>83</v>
      </c>
      <c r="N3428" s="4" t="s">
        <v>3180</v>
      </c>
      <c r="O3428" s="4" t="s">
        <v>35</v>
      </c>
      <c r="P3428" s="4" t="s">
        <v>36</v>
      </c>
      <c r="Q3428" s="4" t="s">
        <v>3181</v>
      </c>
      <c r="R3428" s="9">
        <v>198.288363583099</v>
      </c>
      <c r="S3428" s="7">
        <v>3.0</v>
      </c>
      <c r="T3428" s="7">
        <v>0.0</v>
      </c>
      <c r="U3428" s="7">
        <v>49.5720908957746</v>
      </c>
      <c r="V3428" s="10" t="str">
        <f t="shared" si="1"/>
        <v>2017-05</v>
      </c>
    </row>
    <row r="3429">
      <c r="A3429" s="7">
        <v>3428.0</v>
      </c>
      <c r="B3429" s="4" t="s">
        <v>6642</v>
      </c>
      <c r="C3429" s="8">
        <v>42873.0</v>
      </c>
      <c r="D3429" s="8">
        <v>42874.0</v>
      </c>
      <c r="E3429" s="4" t="s">
        <v>43</v>
      </c>
      <c r="F3429" s="4" t="s">
        <v>338</v>
      </c>
      <c r="G3429" s="4" t="s">
        <v>339</v>
      </c>
      <c r="H3429" s="4" t="s">
        <v>29</v>
      </c>
      <c r="I3429" s="4" t="s">
        <v>30</v>
      </c>
      <c r="J3429" s="4" t="s">
        <v>2902</v>
      </c>
      <c r="K3429" s="4" t="s">
        <v>255</v>
      </c>
      <c r="L3429" s="7">
        <v>30328.0</v>
      </c>
      <c r="M3429" s="4" t="s">
        <v>83</v>
      </c>
      <c r="N3429" s="4" t="s">
        <v>6632</v>
      </c>
      <c r="O3429" s="4" t="s">
        <v>39</v>
      </c>
      <c r="P3429" s="4" t="s">
        <v>40</v>
      </c>
      <c r="Q3429" s="4" t="s">
        <v>6633</v>
      </c>
      <c r="R3429" s="9">
        <v>23.0529261723347</v>
      </c>
      <c r="S3429" s="7">
        <v>5.0</v>
      </c>
      <c r="T3429" s="7">
        <v>0.0</v>
      </c>
      <c r="U3429" s="7">
        <v>10.3738167775506</v>
      </c>
      <c r="V3429" s="10" t="str">
        <f t="shared" si="1"/>
        <v>2017-05</v>
      </c>
    </row>
    <row r="3430">
      <c r="A3430" s="7">
        <v>3429.0</v>
      </c>
      <c r="B3430" s="4" t="s">
        <v>6642</v>
      </c>
      <c r="C3430" s="8">
        <v>42873.0</v>
      </c>
      <c r="D3430" s="8">
        <v>42874.0</v>
      </c>
      <c r="E3430" s="4" t="s">
        <v>43</v>
      </c>
      <c r="F3430" s="4" t="s">
        <v>338</v>
      </c>
      <c r="G3430" s="4" t="s">
        <v>339</v>
      </c>
      <c r="H3430" s="4" t="s">
        <v>29</v>
      </c>
      <c r="I3430" s="4" t="s">
        <v>30</v>
      </c>
      <c r="J3430" s="4" t="s">
        <v>2902</v>
      </c>
      <c r="K3430" s="4" t="s">
        <v>255</v>
      </c>
      <c r="L3430" s="7">
        <v>30328.0</v>
      </c>
      <c r="M3430" s="4" t="s">
        <v>83</v>
      </c>
      <c r="N3430" s="4" t="s">
        <v>1706</v>
      </c>
      <c r="O3430" s="4" t="s">
        <v>51</v>
      </c>
      <c r="P3430" s="4" t="s">
        <v>76</v>
      </c>
      <c r="Q3430" s="4" t="s">
        <v>1707</v>
      </c>
      <c r="R3430" s="9">
        <v>75.3764088440471</v>
      </c>
      <c r="S3430" s="7">
        <v>6.0</v>
      </c>
      <c r="T3430" s="7">
        <v>0.0</v>
      </c>
      <c r="U3430" s="7">
        <v>36.1806762451426</v>
      </c>
      <c r="V3430" s="10" t="str">
        <f t="shared" si="1"/>
        <v>2017-05</v>
      </c>
    </row>
    <row r="3431">
      <c r="A3431" s="7">
        <v>3430.0</v>
      </c>
      <c r="B3431" s="4" t="s">
        <v>6642</v>
      </c>
      <c r="C3431" s="8">
        <v>42873.0</v>
      </c>
      <c r="D3431" s="8">
        <v>42874.0</v>
      </c>
      <c r="E3431" s="4" t="s">
        <v>43</v>
      </c>
      <c r="F3431" s="4" t="s">
        <v>338</v>
      </c>
      <c r="G3431" s="4" t="s">
        <v>339</v>
      </c>
      <c r="H3431" s="4" t="s">
        <v>29</v>
      </c>
      <c r="I3431" s="4" t="s">
        <v>30</v>
      </c>
      <c r="J3431" s="4" t="s">
        <v>2902</v>
      </c>
      <c r="K3431" s="4" t="s">
        <v>255</v>
      </c>
      <c r="L3431" s="7">
        <v>30328.0</v>
      </c>
      <c r="M3431" s="4" t="s">
        <v>83</v>
      </c>
      <c r="N3431" s="4" t="s">
        <v>3436</v>
      </c>
      <c r="O3431" s="4" t="s">
        <v>39</v>
      </c>
      <c r="P3431" s="4" t="s">
        <v>40</v>
      </c>
      <c r="Q3431" s="4" t="s">
        <v>3437</v>
      </c>
      <c r="R3431" s="9">
        <v>36.9818617104801</v>
      </c>
      <c r="S3431" s="7">
        <v>2.0</v>
      </c>
      <c r="T3431" s="7">
        <v>0.0</v>
      </c>
      <c r="U3431" s="7">
        <v>10.3549212789344</v>
      </c>
      <c r="V3431" s="10" t="str">
        <f t="shared" si="1"/>
        <v>2017-05</v>
      </c>
    </row>
    <row r="3432">
      <c r="A3432" s="7">
        <v>3431.0</v>
      </c>
      <c r="B3432" s="4" t="s">
        <v>6643</v>
      </c>
      <c r="C3432" s="8">
        <v>42873.0</v>
      </c>
      <c r="D3432" s="8">
        <v>42875.0</v>
      </c>
      <c r="E3432" s="4" t="s">
        <v>43</v>
      </c>
      <c r="F3432" s="4" t="s">
        <v>438</v>
      </c>
      <c r="G3432" s="4" t="s">
        <v>439</v>
      </c>
      <c r="H3432" s="4" t="s">
        <v>46</v>
      </c>
      <c r="I3432" s="4" t="s">
        <v>30</v>
      </c>
      <c r="J3432" s="4" t="s">
        <v>3093</v>
      </c>
      <c r="K3432" s="4" t="s">
        <v>1138</v>
      </c>
      <c r="L3432" s="7">
        <v>97206.0</v>
      </c>
      <c r="M3432" s="4" t="s">
        <v>49</v>
      </c>
      <c r="N3432" s="4" t="s">
        <v>5648</v>
      </c>
      <c r="O3432" s="4" t="s">
        <v>39</v>
      </c>
      <c r="P3432" s="4" t="s">
        <v>40</v>
      </c>
      <c r="Q3432" s="4" t="s">
        <v>6644</v>
      </c>
      <c r="R3432" s="9">
        <v>344.704</v>
      </c>
      <c r="S3432" s="7">
        <v>2.0</v>
      </c>
      <c r="T3432" s="7">
        <v>0.2</v>
      </c>
      <c r="U3432" s="7">
        <v>38.7792</v>
      </c>
      <c r="V3432" s="10" t="str">
        <f t="shared" si="1"/>
        <v>2017-05</v>
      </c>
    </row>
    <row r="3433">
      <c r="A3433" s="7">
        <v>3432.0</v>
      </c>
      <c r="B3433" s="4" t="s">
        <v>6645</v>
      </c>
      <c r="C3433" s="8">
        <v>42873.0</v>
      </c>
      <c r="D3433" s="8">
        <v>42877.0</v>
      </c>
      <c r="E3433" s="4" t="s">
        <v>98</v>
      </c>
      <c r="F3433" s="4" t="s">
        <v>482</v>
      </c>
      <c r="G3433" s="4" t="s">
        <v>483</v>
      </c>
      <c r="H3433" s="4" t="s">
        <v>112</v>
      </c>
      <c r="I3433" s="4" t="s">
        <v>30</v>
      </c>
      <c r="J3433" s="4" t="s">
        <v>178</v>
      </c>
      <c r="K3433" s="4" t="s">
        <v>1155</v>
      </c>
      <c r="L3433" s="7">
        <v>65807.0</v>
      </c>
      <c r="M3433" s="4" t="s">
        <v>59</v>
      </c>
      <c r="N3433" s="4" t="s">
        <v>2954</v>
      </c>
      <c r="O3433" s="4" t="s">
        <v>51</v>
      </c>
      <c r="P3433" s="4" t="s">
        <v>283</v>
      </c>
      <c r="Q3433" s="4" t="s">
        <v>2955</v>
      </c>
      <c r="R3433" s="9">
        <v>853.177111111111</v>
      </c>
      <c r="S3433" s="7">
        <v>7.0</v>
      </c>
      <c r="T3433" s="7">
        <v>0.0</v>
      </c>
      <c r="U3433" s="7">
        <v>238.889591111111</v>
      </c>
      <c r="V3433" s="10" t="str">
        <f t="shared" si="1"/>
        <v>2017-05</v>
      </c>
    </row>
    <row r="3434">
      <c r="A3434" s="7">
        <v>3433.0</v>
      </c>
      <c r="B3434" s="4" t="s">
        <v>6645</v>
      </c>
      <c r="C3434" s="8">
        <v>42873.0</v>
      </c>
      <c r="D3434" s="8">
        <v>42877.0</v>
      </c>
      <c r="E3434" s="4" t="s">
        <v>98</v>
      </c>
      <c r="F3434" s="4" t="s">
        <v>482</v>
      </c>
      <c r="G3434" s="4" t="s">
        <v>483</v>
      </c>
      <c r="H3434" s="4" t="s">
        <v>112</v>
      </c>
      <c r="I3434" s="4" t="s">
        <v>30</v>
      </c>
      <c r="J3434" s="4" t="s">
        <v>178</v>
      </c>
      <c r="K3434" s="4" t="s">
        <v>1155</v>
      </c>
      <c r="L3434" s="7">
        <v>65807.0</v>
      </c>
      <c r="M3434" s="4" t="s">
        <v>59</v>
      </c>
      <c r="N3434" s="4" t="s">
        <v>2188</v>
      </c>
      <c r="O3434" s="4" t="s">
        <v>39</v>
      </c>
      <c r="P3434" s="4" t="s">
        <v>40</v>
      </c>
      <c r="Q3434" s="4" t="s">
        <v>2189</v>
      </c>
      <c r="R3434" s="9">
        <v>138.744176954733</v>
      </c>
      <c r="S3434" s="7">
        <v>5.0</v>
      </c>
      <c r="T3434" s="7">
        <v>0.0</v>
      </c>
      <c r="U3434" s="7">
        <v>2.77488353909465</v>
      </c>
      <c r="V3434" s="10" t="str">
        <f t="shared" si="1"/>
        <v>2017-05</v>
      </c>
    </row>
    <row r="3435">
      <c r="A3435" s="7">
        <v>3434.0</v>
      </c>
      <c r="B3435" s="4" t="s">
        <v>6645</v>
      </c>
      <c r="C3435" s="8">
        <v>42873.0</v>
      </c>
      <c r="D3435" s="8">
        <v>42877.0</v>
      </c>
      <c r="E3435" s="4" t="s">
        <v>98</v>
      </c>
      <c r="F3435" s="4" t="s">
        <v>482</v>
      </c>
      <c r="G3435" s="4" t="s">
        <v>483</v>
      </c>
      <c r="H3435" s="4" t="s">
        <v>112</v>
      </c>
      <c r="I3435" s="4" t="s">
        <v>30</v>
      </c>
      <c r="J3435" s="4" t="s">
        <v>178</v>
      </c>
      <c r="K3435" s="4" t="s">
        <v>1155</v>
      </c>
      <c r="L3435" s="7">
        <v>65807.0</v>
      </c>
      <c r="M3435" s="4" t="s">
        <v>59</v>
      </c>
      <c r="N3435" s="4" t="s">
        <v>5420</v>
      </c>
      <c r="O3435" s="4" t="s">
        <v>51</v>
      </c>
      <c r="P3435" s="4" t="s">
        <v>76</v>
      </c>
      <c r="Q3435" s="4" t="s">
        <v>5421</v>
      </c>
      <c r="R3435" s="9">
        <v>52.1301522633745</v>
      </c>
      <c r="S3435" s="7">
        <v>7.0</v>
      </c>
      <c r="T3435" s="7">
        <v>0.0</v>
      </c>
      <c r="U3435" s="7">
        <v>25.0224730864198</v>
      </c>
      <c r="V3435" s="10" t="str">
        <f t="shared" si="1"/>
        <v>2017-05</v>
      </c>
    </row>
    <row r="3436">
      <c r="A3436" s="7">
        <v>3435.0</v>
      </c>
      <c r="B3436" s="4" t="s">
        <v>6646</v>
      </c>
      <c r="C3436" s="8">
        <v>42873.0</v>
      </c>
      <c r="D3436" s="8">
        <v>42877.0</v>
      </c>
      <c r="E3436" s="4" t="s">
        <v>26</v>
      </c>
      <c r="F3436" s="4" t="s">
        <v>27</v>
      </c>
      <c r="G3436" s="4" t="s">
        <v>28</v>
      </c>
      <c r="H3436" s="4" t="s">
        <v>29</v>
      </c>
      <c r="I3436" s="4" t="s">
        <v>30</v>
      </c>
      <c r="J3436" s="4" t="s">
        <v>384</v>
      </c>
      <c r="K3436" s="4" t="s">
        <v>385</v>
      </c>
      <c r="L3436" s="7">
        <v>60653.0</v>
      </c>
      <c r="M3436" s="4" t="s">
        <v>59</v>
      </c>
      <c r="N3436" s="4" t="s">
        <v>1816</v>
      </c>
      <c r="O3436" s="4" t="s">
        <v>35</v>
      </c>
      <c r="P3436" s="4" t="s">
        <v>121</v>
      </c>
      <c r="Q3436" s="4" t="s">
        <v>1817</v>
      </c>
      <c r="R3436" s="9">
        <v>27.287762962963</v>
      </c>
      <c r="S3436" s="7">
        <v>3.0</v>
      </c>
      <c r="T3436" s="7">
        <v>0.6</v>
      </c>
      <c r="U3436" s="7">
        <v>-12.2794933333333</v>
      </c>
      <c r="V3436" s="10" t="str">
        <f t="shared" si="1"/>
        <v>2017-05</v>
      </c>
    </row>
    <row r="3437">
      <c r="A3437" s="7">
        <v>3436.0</v>
      </c>
      <c r="B3437" s="4" t="s">
        <v>6646</v>
      </c>
      <c r="C3437" s="8">
        <v>42873.0</v>
      </c>
      <c r="D3437" s="8">
        <v>42877.0</v>
      </c>
      <c r="E3437" s="4" t="s">
        <v>26</v>
      </c>
      <c r="F3437" s="4" t="s">
        <v>27</v>
      </c>
      <c r="G3437" s="4" t="s">
        <v>28</v>
      </c>
      <c r="H3437" s="4" t="s">
        <v>29</v>
      </c>
      <c r="I3437" s="4" t="s">
        <v>30</v>
      </c>
      <c r="J3437" s="4" t="s">
        <v>384</v>
      </c>
      <c r="K3437" s="4" t="s">
        <v>385</v>
      </c>
      <c r="L3437" s="7">
        <v>60653.0</v>
      </c>
      <c r="M3437" s="4" t="s">
        <v>59</v>
      </c>
      <c r="N3437" s="4" t="s">
        <v>4044</v>
      </c>
      <c r="O3437" s="4" t="s">
        <v>35</v>
      </c>
      <c r="P3437" s="4" t="s">
        <v>121</v>
      </c>
      <c r="Q3437" s="4" t="s">
        <v>4045</v>
      </c>
      <c r="R3437" s="9">
        <v>2.28363621399177</v>
      </c>
      <c r="S3437" s="7">
        <v>1.0</v>
      </c>
      <c r="T3437" s="7">
        <v>0.6</v>
      </c>
      <c r="U3437" s="7">
        <v>-1.19890901234568</v>
      </c>
      <c r="V3437" s="10" t="str">
        <f t="shared" si="1"/>
        <v>2017-05</v>
      </c>
    </row>
    <row r="3438">
      <c r="A3438" s="7">
        <v>3437.0</v>
      </c>
      <c r="B3438" s="4" t="s">
        <v>6647</v>
      </c>
      <c r="C3438" s="8">
        <v>42874.0</v>
      </c>
      <c r="D3438" s="8">
        <v>42878.0</v>
      </c>
      <c r="E3438" s="4" t="s">
        <v>26</v>
      </c>
      <c r="F3438" s="4" t="s">
        <v>2414</v>
      </c>
      <c r="G3438" s="4" t="s">
        <v>2415</v>
      </c>
      <c r="H3438" s="4" t="s">
        <v>46</v>
      </c>
      <c r="I3438" s="4" t="s">
        <v>30</v>
      </c>
      <c r="J3438" s="4" t="s">
        <v>163</v>
      </c>
      <c r="K3438" s="4" t="s">
        <v>164</v>
      </c>
      <c r="L3438" s="7">
        <v>98115.0</v>
      </c>
      <c r="M3438" s="4" t="s">
        <v>49</v>
      </c>
      <c r="N3438" s="4" t="s">
        <v>2155</v>
      </c>
      <c r="O3438" s="4" t="s">
        <v>51</v>
      </c>
      <c r="P3438" s="4" t="s">
        <v>283</v>
      </c>
      <c r="Q3438" s="4" t="s">
        <v>2156</v>
      </c>
      <c r="R3438" s="9">
        <v>97.16</v>
      </c>
      <c r="S3438" s="7">
        <v>2.0</v>
      </c>
      <c r="T3438" s="7">
        <v>0.0</v>
      </c>
      <c r="U3438" s="7">
        <v>28.1764</v>
      </c>
      <c r="V3438" s="10" t="str">
        <f t="shared" si="1"/>
        <v>2017-05</v>
      </c>
    </row>
    <row r="3439">
      <c r="A3439" s="7">
        <v>3438.0</v>
      </c>
      <c r="B3439" s="4" t="s">
        <v>6648</v>
      </c>
      <c r="C3439" s="8">
        <v>42874.0</v>
      </c>
      <c r="D3439" s="8">
        <v>42879.0</v>
      </c>
      <c r="E3439" s="4" t="s">
        <v>26</v>
      </c>
      <c r="F3439" s="4" t="s">
        <v>6033</v>
      </c>
      <c r="G3439" s="4" t="s">
        <v>6034</v>
      </c>
      <c r="H3439" s="4" t="s">
        <v>29</v>
      </c>
      <c r="I3439" s="4" t="s">
        <v>30</v>
      </c>
      <c r="J3439" s="4" t="s">
        <v>6649</v>
      </c>
      <c r="K3439" s="4" t="s">
        <v>223</v>
      </c>
      <c r="L3439" s="7">
        <v>10550.0</v>
      </c>
      <c r="M3439" s="4" t="s">
        <v>33</v>
      </c>
      <c r="N3439" s="4" t="s">
        <v>6140</v>
      </c>
      <c r="O3439" s="4" t="s">
        <v>51</v>
      </c>
      <c r="P3439" s="4" t="s">
        <v>283</v>
      </c>
      <c r="Q3439" s="4" t="s">
        <v>6141</v>
      </c>
      <c r="R3439" s="9">
        <v>339.692</v>
      </c>
      <c r="S3439" s="7">
        <v>6.0</v>
      </c>
      <c r="T3439" s="7">
        <v>0.0</v>
      </c>
      <c r="U3439" s="7">
        <v>132.47988</v>
      </c>
      <c r="V3439" s="10" t="str">
        <f t="shared" si="1"/>
        <v>2017-05</v>
      </c>
    </row>
    <row r="3440">
      <c r="A3440" s="7">
        <v>3439.0</v>
      </c>
      <c r="B3440" s="4" t="s">
        <v>6648</v>
      </c>
      <c r="C3440" s="8">
        <v>42874.0</v>
      </c>
      <c r="D3440" s="8">
        <v>42879.0</v>
      </c>
      <c r="E3440" s="4" t="s">
        <v>26</v>
      </c>
      <c r="F3440" s="4" t="s">
        <v>6033</v>
      </c>
      <c r="G3440" s="4" t="s">
        <v>6034</v>
      </c>
      <c r="H3440" s="4" t="s">
        <v>29</v>
      </c>
      <c r="I3440" s="4" t="s">
        <v>30</v>
      </c>
      <c r="J3440" s="4" t="s">
        <v>6649</v>
      </c>
      <c r="K3440" s="4" t="s">
        <v>223</v>
      </c>
      <c r="L3440" s="7">
        <v>10550.0</v>
      </c>
      <c r="M3440" s="4" t="s">
        <v>33</v>
      </c>
      <c r="N3440" s="4" t="s">
        <v>1792</v>
      </c>
      <c r="O3440" s="4" t="s">
        <v>39</v>
      </c>
      <c r="P3440" s="4" t="s">
        <v>40</v>
      </c>
      <c r="Q3440" s="4" t="s">
        <v>1793</v>
      </c>
      <c r="R3440" s="9">
        <v>371.857333333333</v>
      </c>
      <c r="S3440" s="7">
        <v>2.0</v>
      </c>
      <c r="T3440" s="7">
        <v>0.0</v>
      </c>
      <c r="U3440" s="7">
        <v>107.838626666667</v>
      </c>
      <c r="V3440" s="10" t="str">
        <f t="shared" si="1"/>
        <v>2017-05</v>
      </c>
    </row>
    <row r="3441">
      <c r="A3441" s="7">
        <v>3440.0</v>
      </c>
      <c r="B3441" s="4" t="s">
        <v>6648</v>
      </c>
      <c r="C3441" s="8">
        <v>42874.0</v>
      </c>
      <c r="D3441" s="8">
        <v>42879.0</v>
      </c>
      <c r="E3441" s="4" t="s">
        <v>26</v>
      </c>
      <c r="F3441" s="4" t="s">
        <v>6033</v>
      </c>
      <c r="G3441" s="4" t="s">
        <v>6034</v>
      </c>
      <c r="H3441" s="4" t="s">
        <v>29</v>
      </c>
      <c r="I3441" s="4" t="s">
        <v>30</v>
      </c>
      <c r="J3441" s="4" t="s">
        <v>6649</v>
      </c>
      <c r="K3441" s="4" t="s">
        <v>223</v>
      </c>
      <c r="L3441" s="7">
        <v>10550.0</v>
      </c>
      <c r="M3441" s="4" t="s">
        <v>33</v>
      </c>
      <c r="N3441" s="4" t="s">
        <v>6650</v>
      </c>
      <c r="O3441" s="4" t="s">
        <v>39</v>
      </c>
      <c r="P3441" s="4" t="s">
        <v>61</v>
      </c>
      <c r="Q3441" s="4" t="s">
        <v>6651</v>
      </c>
      <c r="R3441" s="9">
        <v>362.186</v>
      </c>
      <c r="S3441" s="7">
        <v>3.0</v>
      </c>
      <c r="T3441" s="7">
        <v>0.0</v>
      </c>
      <c r="U3441" s="7">
        <v>137.63068</v>
      </c>
      <c r="V3441" s="10" t="str">
        <f t="shared" si="1"/>
        <v>2017-05</v>
      </c>
    </row>
    <row r="3442">
      <c r="A3442" s="7">
        <v>3441.0</v>
      </c>
      <c r="B3442" s="4" t="s">
        <v>6652</v>
      </c>
      <c r="C3442" s="8">
        <v>42874.0</v>
      </c>
      <c r="D3442" s="8">
        <v>42878.0</v>
      </c>
      <c r="E3442" s="4" t="s">
        <v>26</v>
      </c>
      <c r="F3442" s="4" t="s">
        <v>4345</v>
      </c>
      <c r="G3442" s="4" t="s">
        <v>4346</v>
      </c>
      <c r="H3442" s="4" t="s">
        <v>46</v>
      </c>
      <c r="I3442" s="4" t="s">
        <v>30</v>
      </c>
      <c r="J3442" s="4" t="s">
        <v>420</v>
      </c>
      <c r="K3442" s="4" t="s">
        <v>255</v>
      </c>
      <c r="L3442" s="7">
        <v>30318.0</v>
      </c>
      <c r="M3442" s="4" t="s">
        <v>83</v>
      </c>
      <c r="N3442" s="4" t="s">
        <v>5271</v>
      </c>
      <c r="O3442" s="4" t="s">
        <v>39</v>
      </c>
      <c r="P3442" s="4" t="s">
        <v>61</v>
      </c>
      <c r="Q3442" s="4" t="s">
        <v>5272</v>
      </c>
      <c r="R3442" s="9">
        <v>44.1697261238519</v>
      </c>
      <c r="S3442" s="7">
        <v>4.0</v>
      </c>
      <c r="T3442" s="7">
        <v>0.0</v>
      </c>
      <c r="U3442" s="7">
        <v>2.65018356743112</v>
      </c>
      <c r="V3442" s="10" t="str">
        <f t="shared" si="1"/>
        <v>2017-05</v>
      </c>
    </row>
    <row r="3443">
      <c r="A3443" s="7">
        <v>3442.0</v>
      </c>
      <c r="B3443" s="4" t="s">
        <v>6652</v>
      </c>
      <c r="C3443" s="8">
        <v>42874.0</v>
      </c>
      <c r="D3443" s="8">
        <v>42878.0</v>
      </c>
      <c r="E3443" s="4" t="s">
        <v>26</v>
      </c>
      <c r="F3443" s="4" t="s">
        <v>4345</v>
      </c>
      <c r="G3443" s="4" t="s">
        <v>4346</v>
      </c>
      <c r="H3443" s="4" t="s">
        <v>46</v>
      </c>
      <c r="I3443" s="4" t="s">
        <v>30</v>
      </c>
      <c r="J3443" s="4" t="s">
        <v>420</v>
      </c>
      <c r="K3443" s="4" t="s">
        <v>255</v>
      </c>
      <c r="L3443" s="7">
        <v>30318.0</v>
      </c>
      <c r="M3443" s="4" t="s">
        <v>83</v>
      </c>
      <c r="N3443" s="4" t="s">
        <v>6653</v>
      </c>
      <c r="O3443" s="4" t="s">
        <v>39</v>
      </c>
      <c r="P3443" s="4" t="s">
        <v>40</v>
      </c>
      <c r="Q3443" s="4" t="s">
        <v>6654</v>
      </c>
      <c r="R3443" s="9">
        <v>250.802953898031</v>
      </c>
      <c r="S3443" s="7">
        <v>3.0</v>
      </c>
      <c r="T3443" s="7">
        <v>0.0</v>
      </c>
      <c r="U3443" s="7">
        <v>65.2087680134881</v>
      </c>
      <c r="V3443" s="10" t="str">
        <f t="shared" si="1"/>
        <v>2017-05</v>
      </c>
    </row>
    <row r="3444">
      <c r="A3444" s="7">
        <v>3443.0</v>
      </c>
      <c r="B3444" s="4" t="s">
        <v>6652</v>
      </c>
      <c r="C3444" s="8">
        <v>42874.0</v>
      </c>
      <c r="D3444" s="8">
        <v>42878.0</v>
      </c>
      <c r="E3444" s="4" t="s">
        <v>26</v>
      </c>
      <c r="F3444" s="4" t="s">
        <v>4345</v>
      </c>
      <c r="G3444" s="4" t="s">
        <v>4346</v>
      </c>
      <c r="H3444" s="4" t="s">
        <v>46</v>
      </c>
      <c r="I3444" s="4" t="s">
        <v>30</v>
      </c>
      <c r="J3444" s="4" t="s">
        <v>420</v>
      </c>
      <c r="K3444" s="4" t="s">
        <v>255</v>
      </c>
      <c r="L3444" s="7">
        <v>30318.0</v>
      </c>
      <c r="M3444" s="4" t="s">
        <v>83</v>
      </c>
      <c r="N3444" s="4" t="s">
        <v>2905</v>
      </c>
      <c r="O3444" s="4" t="s">
        <v>35</v>
      </c>
      <c r="P3444" s="4" t="s">
        <v>36</v>
      </c>
      <c r="Q3444" s="4" t="s">
        <v>2906</v>
      </c>
      <c r="R3444" s="9">
        <v>1080.09585459588</v>
      </c>
      <c r="S3444" s="7">
        <v>9.0</v>
      </c>
      <c r="T3444" s="7">
        <v>0.0</v>
      </c>
      <c r="U3444" s="7">
        <v>248.422046557053</v>
      </c>
      <c r="V3444" s="10" t="str">
        <f t="shared" si="1"/>
        <v>2017-05</v>
      </c>
    </row>
    <row r="3445">
      <c r="A3445" s="7">
        <v>3444.0</v>
      </c>
      <c r="B3445" s="4" t="s">
        <v>6652</v>
      </c>
      <c r="C3445" s="8">
        <v>42874.0</v>
      </c>
      <c r="D3445" s="8">
        <v>42878.0</v>
      </c>
      <c r="E3445" s="4" t="s">
        <v>26</v>
      </c>
      <c r="F3445" s="4" t="s">
        <v>4345</v>
      </c>
      <c r="G3445" s="4" t="s">
        <v>4346</v>
      </c>
      <c r="H3445" s="4" t="s">
        <v>46</v>
      </c>
      <c r="I3445" s="4" t="s">
        <v>30</v>
      </c>
      <c r="J3445" s="4" t="s">
        <v>420</v>
      </c>
      <c r="K3445" s="4" t="s">
        <v>255</v>
      </c>
      <c r="L3445" s="7">
        <v>30318.0</v>
      </c>
      <c r="M3445" s="4" t="s">
        <v>83</v>
      </c>
      <c r="N3445" s="4" t="s">
        <v>1499</v>
      </c>
      <c r="O3445" s="4" t="s">
        <v>51</v>
      </c>
      <c r="P3445" s="4" t="s">
        <v>124</v>
      </c>
      <c r="Q3445" s="4" t="s">
        <v>1500</v>
      </c>
      <c r="R3445" s="9">
        <v>189.654777709911</v>
      </c>
      <c r="S3445" s="7">
        <v>7.0</v>
      </c>
      <c r="T3445" s="7">
        <v>0.0</v>
      </c>
      <c r="U3445" s="7">
        <v>92.9308410778566</v>
      </c>
      <c r="V3445" s="10" t="str">
        <f t="shared" si="1"/>
        <v>2017-05</v>
      </c>
    </row>
    <row r="3446">
      <c r="A3446" s="7">
        <v>3445.0</v>
      </c>
      <c r="B3446" s="4" t="s">
        <v>6655</v>
      </c>
      <c r="C3446" s="8">
        <v>42874.0</v>
      </c>
      <c r="D3446" s="8">
        <v>42876.0</v>
      </c>
      <c r="E3446" s="4" t="s">
        <v>98</v>
      </c>
      <c r="F3446" s="4" t="s">
        <v>1353</v>
      </c>
      <c r="G3446" s="4" t="s">
        <v>1354</v>
      </c>
      <c r="H3446" s="4" t="s">
        <v>112</v>
      </c>
      <c r="I3446" s="4" t="s">
        <v>30</v>
      </c>
      <c r="J3446" s="4" t="s">
        <v>362</v>
      </c>
      <c r="K3446" s="4" t="s">
        <v>48</v>
      </c>
      <c r="L3446" s="7">
        <v>94109.0</v>
      </c>
      <c r="M3446" s="4" t="s">
        <v>49</v>
      </c>
      <c r="N3446" s="4" t="s">
        <v>900</v>
      </c>
      <c r="O3446" s="4" t="s">
        <v>35</v>
      </c>
      <c r="P3446" s="4" t="s">
        <v>263</v>
      </c>
      <c r="Q3446" s="4" t="s">
        <v>901</v>
      </c>
      <c r="R3446" s="9">
        <v>681.408</v>
      </c>
      <c r="S3446" s="7">
        <v>12.0</v>
      </c>
      <c r="T3446" s="7">
        <v>0.2</v>
      </c>
      <c r="U3446" s="7">
        <v>42.588</v>
      </c>
      <c r="V3446" s="10" t="str">
        <f t="shared" si="1"/>
        <v>2017-05</v>
      </c>
    </row>
    <row r="3447">
      <c r="A3447" s="7">
        <v>3446.0</v>
      </c>
      <c r="B3447" s="4" t="s">
        <v>6655</v>
      </c>
      <c r="C3447" s="8">
        <v>42874.0</v>
      </c>
      <c r="D3447" s="8">
        <v>42876.0</v>
      </c>
      <c r="E3447" s="4" t="s">
        <v>98</v>
      </c>
      <c r="F3447" s="4" t="s">
        <v>1353</v>
      </c>
      <c r="G3447" s="4" t="s">
        <v>1354</v>
      </c>
      <c r="H3447" s="4" t="s">
        <v>112</v>
      </c>
      <c r="I3447" s="4" t="s">
        <v>30</v>
      </c>
      <c r="J3447" s="4" t="s">
        <v>362</v>
      </c>
      <c r="K3447" s="4" t="s">
        <v>48</v>
      </c>
      <c r="L3447" s="7">
        <v>94109.0</v>
      </c>
      <c r="M3447" s="4" t="s">
        <v>49</v>
      </c>
      <c r="N3447" s="4" t="s">
        <v>4503</v>
      </c>
      <c r="O3447" s="4" t="s">
        <v>51</v>
      </c>
      <c r="P3447" s="4" t="s">
        <v>93</v>
      </c>
      <c r="Q3447" s="4" t="s">
        <v>4504</v>
      </c>
      <c r="R3447" s="9">
        <v>3.52</v>
      </c>
      <c r="S3447" s="7">
        <v>2.0</v>
      </c>
      <c r="T3447" s="7">
        <v>0.0</v>
      </c>
      <c r="U3447" s="7">
        <v>1.0208</v>
      </c>
      <c r="V3447" s="10" t="str">
        <f t="shared" si="1"/>
        <v>2017-05</v>
      </c>
    </row>
    <row r="3448">
      <c r="A3448" s="7">
        <v>3447.0</v>
      </c>
      <c r="B3448" s="4" t="s">
        <v>6655</v>
      </c>
      <c r="C3448" s="8">
        <v>42874.0</v>
      </c>
      <c r="D3448" s="8">
        <v>42876.0</v>
      </c>
      <c r="E3448" s="4" t="s">
        <v>98</v>
      </c>
      <c r="F3448" s="4" t="s">
        <v>1353</v>
      </c>
      <c r="G3448" s="4" t="s">
        <v>1354</v>
      </c>
      <c r="H3448" s="4" t="s">
        <v>112</v>
      </c>
      <c r="I3448" s="4" t="s">
        <v>30</v>
      </c>
      <c r="J3448" s="4" t="s">
        <v>362</v>
      </c>
      <c r="K3448" s="4" t="s">
        <v>48</v>
      </c>
      <c r="L3448" s="7">
        <v>94109.0</v>
      </c>
      <c r="M3448" s="4" t="s">
        <v>49</v>
      </c>
      <c r="N3448" s="4" t="s">
        <v>2475</v>
      </c>
      <c r="O3448" s="4" t="s">
        <v>51</v>
      </c>
      <c r="P3448" s="4" t="s">
        <v>93</v>
      </c>
      <c r="Q3448" s="4" t="s">
        <v>2476</v>
      </c>
      <c r="R3448" s="9">
        <v>5.58</v>
      </c>
      <c r="S3448" s="7">
        <v>1.0</v>
      </c>
      <c r="T3448" s="7">
        <v>0.0</v>
      </c>
      <c r="U3448" s="7">
        <v>1.395</v>
      </c>
      <c r="V3448" s="10" t="str">
        <f t="shared" si="1"/>
        <v>2017-05</v>
      </c>
    </row>
    <row r="3449">
      <c r="A3449" s="7">
        <v>3448.0</v>
      </c>
      <c r="B3449" s="4" t="s">
        <v>6655</v>
      </c>
      <c r="C3449" s="8">
        <v>42874.0</v>
      </c>
      <c r="D3449" s="8">
        <v>42876.0</v>
      </c>
      <c r="E3449" s="4" t="s">
        <v>98</v>
      </c>
      <c r="F3449" s="4" t="s">
        <v>1353</v>
      </c>
      <c r="G3449" s="4" t="s">
        <v>1354</v>
      </c>
      <c r="H3449" s="4" t="s">
        <v>112</v>
      </c>
      <c r="I3449" s="4" t="s">
        <v>30</v>
      </c>
      <c r="J3449" s="4" t="s">
        <v>362</v>
      </c>
      <c r="K3449" s="4" t="s">
        <v>48</v>
      </c>
      <c r="L3449" s="7">
        <v>94109.0</v>
      </c>
      <c r="M3449" s="4" t="s">
        <v>49</v>
      </c>
      <c r="N3449" s="4" t="s">
        <v>1983</v>
      </c>
      <c r="O3449" s="4" t="s">
        <v>39</v>
      </c>
      <c r="P3449" s="4" t="s">
        <v>61</v>
      </c>
      <c r="Q3449" s="4" t="s">
        <v>1984</v>
      </c>
      <c r="R3449" s="9">
        <v>36.32</v>
      </c>
      <c r="S3449" s="7">
        <v>1.0</v>
      </c>
      <c r="T3449" s="7">
        <v>0.0</v>
      </c>
      <c r="U3449" s="7">
        <v>10.896</v>
      </c>
      <c r="V3449" s="10" t="str">
        <f t="shared" si="1"/>
        <v>2017-05</v>
      </c>
    </row>
    <row r="3450">
      <c r="A3450" s="7">
        <v>3449.0</v>
      </c>
      <c r="B3450" s="4" t="s">
        <v>6656</v>
      </c>
      <c r="C3450" s="8">
        <v>42874.0</v>
      </c>
      <c r="D3450" s="8">
        <v>42874.0</v>
      </c>
      <c r="E3450" s="4" t="s">
        <v>212</v>
      </c>
      <c r="F3450" s="4" t="s">
        <v>3508</v>
      </c>
      <c r="G3450" s="4" t="s">
        <v>3509</v>
      </c>
      <c r="H3450" s="4" t="s">
        <v>46</v>
      </c>
      <c r="I3450" s="4" t="s">
        <v>30</v>
      </c>
      <c r="J3450" s="4" t="s">
        <v>420</v>
      </c>
      <c r="K3450" s="4" t="s">
        <v>255</v>
      </c>
      <c r="L3450" s="7">
        <v>30318.0</v>
      </c>
      <c r="M3450" s="4" t="s">
        <v>83</v>
      </c>
      <c r="N3450" s="4" t="s">
        <v>2774</v>
      </c>
      <c r="O3450" s="4" t="s">
        <v>51</v>
      </c>
      <c r="P3450" s="4" t="s">
        <v>124</v>
      </c>
      <c r="Q3450" s="4" t="s">
        <v>2775</v>
      </c>
      <c r="R3450" s="9">
        <v>127.868253578107</v>
      </c>
      <c r="S3450" s="7">
        <v>4.0</v>
      </c>
      <c r="T3450" s="7">
        <v>0.0</v>
      </c>
      <c r="U3450" s="7">
        <v>60.0980791817105</v>
      </c>
      <c r="V3450" s="10" t="str">
        <f t="shared" si="1"/>
        <v>2017-05</v>
      </c>
    </row>
    <row r="3451">
      <c r="A3451" s="7">
        <v>3450.0</v>
      </c>
      <c r="B3451" s="4" t="s">
        <v>6657</v>
      </c>
      <c r="C3451" s="8">
        <v>42874.0</v>
      </c>
      <c r="D3451" s="8">
        <v>42878.0</v>
      </c>
      <c r="E3451" s="4" t="s">
        <v>26</v>
      </c>
      <c r="F3451" s="4" t="s">
        <v>1896</v>
      </c>
      <c r="G3451" s="4" t="s">
        <v>1897</v>
      </c>
      <c r="H3451" s="4" t="s">
        <v>29</v>
      </c>
      <c r="I3451" s="4" t="s">
        <v>30</v>
      </c>
      <c r="J3451" s="4" t="s">
        <v>391</v>
      </c>
      <c r="K3451" s="4" t="s">
        <v>385</v>
      </c>
      <c r="L3451" s="7">
        <v>61107.0</v>
      </c>
      <c r="M3451" s="4" t="s">
        <v>59</v>
      </c>
      <c r="N3451" s="4" t="s">
        <v>6658</v>
      </c>
      <c r="O3451" s="4" t="s">
        <v>51</v>
      </c>
      <c r="P3451" s="4" t="s">
        <v>124</v>
      </c>
      <c r="Q3451" s="4" t="s">
        <v>6659</v>
      </c>
      <c r="R3451" s="9">
        <v>45.9008</v>
      </c>
      <c r="S3451" s="7">
        <v>6.0</v>
      </c>
      <c r="T3451" s="7">
        <v>0.2</v>
      </c>
      <c r="U3451" s="7">
        <v>16.63904</v>
      </c>
      <c r="V3451" s="10" t="str">
        <f t="shared" si="1"/>
        <v>2017-05</v>
      </c>
    </row>
    <row r="3452">
      <c r="A3452" s="7">
        <v>3451.0</v>
      </c>
      <c r="B3452" s="4" t="s">
        <v>6660</v>
      </c>
      <c r="C3452" s="8">
        <v>42874.0</v>
      </c>
      <c r="D3452" s="8">
        <v>42880.0</v>
      </c>
      <c r="E3452" s="4" t="s">
        <v>26</v>
      </c>
      <c r="F3452" s="4" t="s">
        <v>1509</v>
      </c>
      <c r="G3452" s="4" t="s">
        <v>1510</v>
      </c>
      <c r="H3452" s="4" t="s">
        <v>46</v>
      </c>
      <c r="I3452" s="4" t="s">
        <v>30</v>
      </c>
      <c r="J3452" s="4" t="s">
        <v>2828</v>
      </c>
      <c r="K3452" s="4" t="s">
        <v>58</v>
      </c>
      <c r="L3452" s="7">
        <v>75023.0</v>
      </c>
      <c r="M3452" s="4" t="s">
        <v>59</v>
      </c>
      <c r="N3452" s="4" t="s">
        <v>4857</v>
      </c>
      <c r="O3452" s="4" t="s">
        <v>39</v>
      </c>
      <c r="P3452" s="4" t="s">
        <v>40</v>
      </c>
      <c r="Q3452" s="4" t="s">
        <v>4858</v>
      </c>
      <c r="R3452" s="9">
        <v>115.901451851852</v>
      </c>
      <c r="S3452" s="7">
        <v>1.0</v>
      </c>
      <c r="T3452" s="7">
        <v>0.2</v>
      </c>
      <c r="U3452" s="7">
        <v>11.5901451851852</v>
      </c>
      <c r="V3452" s="10" t="str">
        <f t="shared" si="1"/>
        <v>2017-05</v>
      </c>
    </row>
    <row r="3453">
      <c r="A3453" s="7">
        <v>3452.0</v>
      </c>
      <c r="B3453" s="4" t="s">
        <v>6660</v>
      </c>
      <c r="C3453" s="8">
        <v>42874.0</v>
      </c>
      <c r="D3453" s="8">
        <v>42880.0</v>
      </c>
      <c r="E3453" s="4" t="s">
        <v>26</v>
      </c>
      <c r="F3453" s="4" t="s">
        <v>1509</v>
      </c>
      <c r="G3453" s="4" t="s">
        <v>1510</v>
      </c>
      <c r="H3453" s="4" t="s">
        <v>46</v>
      </c>
      <c r="I3453" s="4" t="s">
        <v>30</v>
      </c>
      <c r="J3453" s="4" t="s">
        <v>2828</v>
      </c>
      <c r="K3453" s="4" t="s">
        <v>58</v>
      </c>
      <c r="L3453" s="7">
        <v>75023.0</v>
      </c>
      <c r="M3453" s="4" t="s">
        <v>59</v>
      </c>
      <c r="N3453" s="4" t="s">
        <v>6661</v>
      </c>
      <c r="O3453" s="4" t="s">
        <v>51</v>
      </c>
      <c r="P3453" s="4" t="s">
        <v>297</v>
      </c>
      <c r="Q3453" s="4" t="s">
        <v>6662</v>
      </c>
      <c r="R3453" s="9">
        <v>15.9570962962963</v>
      </c>
      <c r="S3453" s="7">
        <v>4.0</v>
      </c>
      <c r="T3453" s="7">
        <v>0.2</v>
      </c>
      <c r="U3453" s="7">
        <v>5.1860562962963</v>
      </c>
      <c r="V3453" s="10" t="str">
        <f t="shared" si="1"/>
        <v>2017-05</v>
      </c>
    </row>
    <row r="3454">
      <c r="A3454" s="7">
        <v>3453.0</v>
      </c>
      <c r="B3454" s="4" t="s">
        <v>6663</v>
      </c>
      <c r="C3454" s="8">
        <v>42874.0</v>
      </c>
      <c r="D3454" s="8">
        <v>42879.0</v>
      </c>
      <c r="E3454" s="4" t="s">
        <v>98</v>
      </c>
      <c r="F3454" s="4" t="s">
        <v>2846</v>
      </c>
      <c r="G3454" s="4" t="s">
        <v>2847</v>
      </c>
      <c r="H3454" s="4" t="s">
        <v>29</v>
      </c>
      <c r="I3454" s="4" t="s">
        <v>30</v>
      </c>
      <c r="J3454" s="4" t="s">
        <v>3840</v>
      </c>
      <c r="K3454" s="4" t="s">
        <v>518</v>
      </c>
      <c r="L3454" s="7">
        <v>37918.0</v>
      </c>
      <c r="M3454" s="4" t="s">
        <v>83</v>
      </c>
      <c r="N3454" s="4" t="s">
        <v>6610</v>
      </c>
      <c r="O3454" s="4" t="s">
        <v>35</v>
      </c>
      <c r="P3454" s="4" t="s">
        <v>263</v>
      </c>
      <c r="Q3454" s="4" t="s">
        <v>6611</v>
      </c>
      <c r="R3454" s="9">
        <v>207.737334468777</v>
      </c>
      <c r="S3454" s="7">
        <v>3.0</v>
      </c>
      <c r="T3454" s="7">
        <v>0.2</v>
      </c>
      <c r="U3454" s="7">
        <v>-23.3704501277374</v>
      </c>
      <c r="V3454" s="10" t="str">
        <f t="shared" si="1"/>
        <v>2017-05</v>
      </c>
    </row>
    <row r="3455">
      <c r="A3455" s="7">
        <v>3454.0</v>
      </c>
      <c r="B3455" s="4" t="s">
        <v>6663</v>
      </c>
      <c r="C3455" s="8">
        <v>42874.0</v>
      </c>
      <c r="D3455" s="8">
        <v>42879.0</v>
      </c>
      <c r="E3455" s="4" t="s">
        <v>98</v>
      </c>
      <c r="F3455" s="4" t="s">
        <v>2846</v>
      </c>
      <c r="G3455" s="4" t="s">
        <v>2847</v>
      </c>
      <c r="H3455" s="4" t="s">
        <v>29</v>
      </c>
      <c r="I3455" s="4" t="s">
        <v>30</v>
      </c>
      <c r="J3455" s="4" t="s">
        <v>3840</v>
      </c>
      <c r="K3455" s="4" t="s">
        <v>518</v>
      </c>
      <c r="L3455" s="7">
        <v>37918.0</v>
      </c>
      <c r="M3455" s="4" t="s">
        <v>83</v>
      </c>
      <c r="N3455" s="4" t="s">
        <v>2242</v>
      </c>
      <c r="O3455" s="4" t="s">
        <v>51</v>
      </c>
      <c r="P3455" s="4" t="s">
        <v>124</v>
      </c>
      <c r="Q3455" s="4" t="s">
        <v>2243</v>
      </c>
      <c r="R3455" s="9">
        <v>18.2121561986604</v>
      </c>
      <c r="S3455" s="7">
        <v>7.0</v>
      </c>
      <c r="T3455" s="7">
        <v>0.2</v>
      </c>
      <c r="U3455" s="7">
        <v>6.6019066220144</v>
      </c>
      <c r="V3455" s="10" t="str">
        <f t="shared" si="1"/>
        <v>2017-05</v>
      </c>
    </row>
    <row r="3456">
      <c r="A3456" s="7">
        <v>3455.0</v>
      </c>
      <c r="B3456" s="4" t="s">
        <v>6664</v>
      </c>
      <c r="C3456" s="8">
        <v>42874.0</v>
      </c>
      <c r="D3456" s="8">
        <v>42879.0</v>
      </c>
      <c r="E3456" s="4" t="s">
        <v>26</v>
      </c>
      <c r="F3456" s="4" t="s">
        <v>5606</v>
      </c>
      <c r="G3456" s="4" t="s">
        <v>5607</v>
      </c>
      <c r="H3456" s="4" t="s">
        <v>46</v>
      </c>
      <c r="I3456" s="4" t="s">
        <v>30</v>
      </c>
      <c r="J3456" s="4" t="s">
        <v>2978</v>
      </c>
      <c r="K3456" s="4" t="s">
        <v>48</v>
      </c>
      <c r="L3456" s="7">
        <v>95123.0</v>
      </c>
      <c r="M3456" s="4" t="s">
        <v>49</v>
      </c>
      <c r="N3456" s="4" t="s">
        <v>2658</v>
      </c>
      <c r="O3456" s="4" t="s">
        <v>51</v>
      </c>
      <c r="P3456" s="4" t="s">
        <v>76</v>
      </c>
      <c r="Q3456" s="4" t="s">
        <v>2659</v>
      </c>
      <c r="R3456" s="9">
        <v>133.12</v>
      </c>
      <c r="S3456" s="7">
        <v>5.0</v>
      </c>
      <c r="T3456" s="7">
        <v>0.2</v>
      </c>
      <c r="U3456" s="7">
        <v>49.92</v>
      </c>
      <c r="V3456" s="10" t="str">
        <f t="shared" si="1"/>
        <v>2017-05</v>
      </c>
    </row>
    <row r="3457">
      <c r="A3457" s="7">
        <v>3456.0</v>
      </c>
      <c r="B3457" s="4" t="s">
        <v>6665</v>
      </c>
      <c r="C3457" s="8">
        <v>42874.0</v>
      </c>
      <c r="D3457" s="8">
        <v>42878.0</v>
      </c>
      <c r="E3457" s="4" t="s">
        <v>26</v>
      </c>
      <c r="F3457" s="4" t="s">
        <v>6666</v>
      </c>
      <c r="G3457" s="4" t="s">
        <v>6667</v>
      </c>
      <c r="H3457" s="4" t="s">
        <v>29</v>
      </c>
      <c r="I3457" s="4" t="s">
        <v>30</v>
      </c>
      <c r="J3457" s="4" t="s">
        <v>2943</v>
      </c>
      <c r="K3457" s="4" t="s">
        <v>2241</v>
      </c>
      <c r="L3457" s="7">
        <v>35810.0</v>
      </c>
      <c r="M3457" s="4" t="s">
        <v>83</v>
      </c>
      <c r="N3457" s="4" t="s">
        <v>6668</v>
      </c>
      <c r="O3457" s="4" t="s">
        <v>51</v>
      </c>
      <c r="P3457" s="4" t="s">
        <v>76</v>
      </c>
      <c r="Q3457" s="4" t="s">
        <v>6669</v>
      </c>
      <c r="R3457" s="9">
        <v>17.1261758571156</v>
      </c>
      <c r="S3457" s="7">
        <v>4.0</v>
      </c>
      <c r="T3457" s="7">
        <v>0.0</v>
      </c>
      <c r="U3457" s="7">
        <v>8.39182616998662</v>
      </c>
      <c r="V3457" s="10" t="str">
        <f t="shared" si="1"/>
        <v>2017-05</v>
      </c>
    </row>
    <row r="3458">
      <c r="A3458" s="7">
        <v>3457.0</v>
      </c>
      <c r="B3458" s="4" t="s">
        <v>6670</v>
      </c>
      <c r="C3458" s="8">
        <v>42875.0</v>
      </c>
      <c r="D3458" s="8">
        <v>42877.0</v>
      </c>
      <c r="E3458" s="4" t="s">
        <v>98</v>
      </c>
      <c r="F3458" s="4" t="s">
        <v>5162</v>
      </c>
      <c r="G3458" s="4" t="s">
        <v>5163</v>
      </c>
      <c r="H3458" s="4" t="s">
        <v>46</v>
      </c>
      <c r="I3458" s="4" t="s">
        <v>30</v>
      </c>
      <c r="J3458" s="4" t="s">
        <v>6671</v>
      </c>
      <c r="K3458" s="4" t="s">
        <v>6672</v>
      </c>
      <c r="L3458" s="7">
        <v>58103.0</v>
      </c>
      <c r="M3458" s="4" t="s">
        <v>59</v>
      </c>
      <c r="N3458" s="4" t="s">
        <v>1291</v>
      </c>
      <c r="O3458" s="4" t="s">
        <v>51</v>
      </c>
      <c r="P3458" s="4" t="s">
        <v>93</v>
      </c>
      <c r="Q3458" s="4" t="s">
        <v>1292</v>
      </c>
      <c r="R3458" s="9">
        <v>159.35962962963</v>
      </c>
      <c r="S3458" s="7">
        <v>3.0</v>
      </c>
      <c r="T3458" s="7">
        <v>0.0</v>
      </c>
      <c r="U3458" s="7">
        <v>43.0271</v>
      </c>
      <c r="V3458" s="10" t="str">
        <f t="shared" si="1"/>
        <v>2017-05</v>
      </c>
    </row>
    <row r="3459">
      <c r="A3459" s="7">
        <v>3458.0</v>
      </c>
      <c r="B3459" s="4" t="s">
        <v>6670</v>
      </c>
      <c r="C3459" s="8">
        <v>42875.0</v>
      </c>
      <c r="D3459" s="8">
        <v>42877.0</v>
      </c>
      <c r="E3459" s="4" t="s">
        <v>98</v>
      </c>
      <c r="F3459" s="4" t="s">
        <v>5162</v>
      </c>
      <c r="G3459" s="4" t="s">
        <v>5163</v>
      </c>
      <c r="H3459" s="4" t="s">
        <v>46</v>
      </c>
      <c r="I3459" s="4" t="s">
        <v>30</v>
      </c>
      <c r="J3459" s="4" t="s">
        <v>6671</v>
      </c>
      <c r="K3459" s="4" t="s">
        <v>6672</v>
      </c>
      <c r="L3459" s="7">
        <v>58103.0</v>
      </c>
      <c r="M3459" s="4" t="s">
        <v>59</v>
      </c>
      <c r="N3459" s="4" t="s">
        <v>6673</v>
      </c>
      <c r="O3459" s="4" t="s">
        <v>51</v>
      </c>
      <c r="P3459" s="4" t="s">
        <v>93</v>
      </c>
      <c r="Q3459" s="4" t="s">
        <v>6674</v>
      </c>
      <c r="R3459" s="9">
        <v>31.3066666666667</v>
      </c>
      <c r="S3459" s="7">
        <v>4.0</v>
      </c>
      <c r="T3459" s="7">
        <v>0.0</v>
      </c>
      <c r="U3459" s="7">
        <v>10.0181333333333</v>
      </c>
      <c r="V3459" s="10" t="str">
        <f t="shared" si="1"/>
        <v>2017-05</v>
      </c>
    </row>
    <row r="3460">
      <c r="A3460" s="7">
        <v>3459.0</v>
      </c>
      <c r="B3460" s="4" t="s">
        <v>6670</v>
      </c>
      <c r="C3460" s="8">
        <v>42875.0</v>
      </c>
      <c r="D3460" s="8">
        <v>42877.0</v>
      </c>
      <c r="E3460" s="4" t="s">
        <v>98</v>
      </c>
      <c r="F3460" s="4" t="s">
        <v>5162</v>
      </c>
      <c r="G3460" s="4" t="s">
        <v>5163</v>
      </c>
      <c r="H3460" s="4" t="s">
        <v>46</v>
      </c>
      <c r="I3460" s="4" t="s">
        <v>30</v>
      </c>
      <c r="J3460" s="4" t="s">
        <v>6671</v>
      </c>
      <c r="K3460" s="4" t="s">
        <v>6672</v>
      </c>
      <c r="L3460" s="7">
        <v>58103.0</v>
      </c>
      <c r="M3460" s="4" t="s">
        <v>59</v>
      </c>
      <c r="N3460" s="4" t="s">
        <v>3334</v>
      </c>
      <c r="O3460" s="4" t="s">
        <v>51</v>
      </c>
      <c r="P3460" s="4" t="s">
        <v>52</v>
      </c>
      <c r="Q3460" s="4" t="s">
        <v>3335</v>
      </c>
      <c r="R3460" s="9">
        <v>851.222469135802</v>
      </c>
      <c r="S3460" s="7">
        <v>4.0</v>
      </c>
      <c r="T3460" s="7">
        <v>0.0</v>
      </c>
      <c r="U3460" s="7">
        <v>195.781167901235</v>
      </c>
      <c r="V3460" s="10" t="str">
        <f t="shared" si="1"/>
        <v>2017-05</v>
      </c>
    </row>
    <row r="3461">
      <c r="A3461" s="7">
        <v>3460.0</v>
      </c>
      <c r="B3461" s="4" t="s">
        <v>6670</v>
      </c>
      <c r="C3461" s="8">
        <v>42875.0</v>
      </c>
      <c r="D3461" s="8">
        <v>42877.0</v>
      </c>
      <c r="E3461" s="4" t="s">
        <v>98</v>
      </c>
      <c r="F3461" s="4" t="s">
        <v>5162</v>
      </c>
      <c r="G3461" s="4" t="s">
        <v>5163</v>
      </c>
      <c r="H3461" s="4" t="s">
        <v>46</v>
      </c>
      <c r="I3461" s="4" t="s">
        <v>30</v>
      </c>
      <c r="J3461" s="4" t="s">
        <v>6671</v>
      </c>
      <c r="K3461" s="4" t="s">
        <v>6672</v>
      </c>
      <c r="L3461" s="7">
        <v>58103.0</v>
      </c>
      <c r="M3461" s="4" t="s">
        <v>59</v>
      </c>
      <c r="N3461" s="4" t="s">
        <v>3907</v>
      </c>
      <c r="O3461" s="4" t="s">
        <v>51</v>
      </c>
      <c r="P3461" s="4" t="s">
        <v>272</v>
      </c>
      <c r="Q3461" s="4" t="s">
        <v>722</v>
      </c>
      <c r="R3461" s="9">
        <v>8.94993827160494</v>
      </c>
      <c r="S3461" s="7">
        <v>3.0</v>
      </c>
      <c r="T3461" s="7">
        <v>0.0</v>
      </c>
      <c r="U3461" s="7">
        <v>4.20647098765432</v>
      </c>
      <c r="V3461" s="10" t="str">
        <f t="shared" si="1"/>
        <v>2017-05</v>
      </c>
    </row>
    <row r="3462">
      <c r="A3462" s="7">
        <v>3461.0</v>
      </c>
      <c r="B3462" s="4" t="s">
        <v>6670</v>
      </c>
      <c r="C3462" s="8">
        <v>42875.0</v>
      </c>
      <c r="D3462" s="8">
        <v>42877.0</v>
      </c>
      <c r="E3462" s="4" t="s">
        <v>98</v>
      </c>
      <c r="F3462" s="4" t="s">
        <v>5162</v>
      </c>
      <c r="G3462" s="4" t="s">
        <v>5163</v>
      </c>
      <c r="H3462" s="4" t="s">
        <v>46</v>
      </c>
      <c r="I3462" s="4" t="s">
        <v>30</v>
      </c>
      <c r="J3462" s="4" t="s">
        <v>6671</v>
      </c>
      <c r="K3462" s="4" t="s">
        <v>6672</v>
      </c>
      <c r="L3462" s="7">
        <v>58103.0</v>
      </c>
      <c r="M3462" s="4" t="s">
        <v>59</v>
      </c>
      <c r="N3462" s="4" t="s">
        <v>6675</v>
      </c>
      <c r="O3462" s="4" t="s">
        <v>51</v>
      </c>
      <c r="P3462" s="4" t="s">
        <v>93</v>
      </c>
      <c r="Q3462" s="4" t="s">
        <v>6676</v>
      </c>
      <c r="R3462" s="9">
        <v>25.9681069958848</v>
      </c>
      <c r="S3462" s="7">
        <v>10.0</v>
      </c>
      <c r="T3462" s="7">
        <v>0.0</v>
      </c>
      <c r="U3462" s="7">
        <v>8.56947530864198</v>
      </c>
      <c r="V3462" s="10" t="str">
        <f t="shared" si="1"/>
        <v>2017-05</v>
      </c>
    </row>
    <row r="3463">
      <c r="A3463" s="7">
        <v>3462.0</v>
      </c>
      <c r="B3463" s="4" t="s">
        <v>6677</v>
      </c>
      <c r="C3463" s="8">
        <v>42875.0</v>
      </c>
      <c r="D3463" s="8">
        <v>42879.0</v>
      </c>
      <c r="E3463" s="4" t="s">
        <v>26</v>
      </c>
      <c r="F3463" s="4" t="s">
        <v>243</v>
      </c>
      <c r="G3463" s="4" t="s">
        <v>244</v>
      </c>
      <c r="H3463" s="4" t="s">
        <v>112</v>
      </c>
      <c r="I3463" s="4" t="s">
        <v>30</v>
      </c>
      <c r="J3463" s="4" t="s">
        <v>1391</v>
      </c>
      <c r="K3463" s="4" t="s">
        <v>48</v>
      </c>
      <c r="L3463" s="7">
        <v>90712.0</v>
      </c>
      <c r="M3463" s="4" t="s">
        <v>49</v>
      </c>
      <c r="N3463" s="4" t="s">
        <v>1511</v>
      </c>
      <c r="O3463" s="4" t="s">
        <v>35</v>
      </c>
      <c r="P3463" s="4" t="s">
        <v>263</v>
      </c>
      <c r="Q3463" s="4" t="s">
        <v>1512</v>
      </c>
      <c r="R3463" s="9">
        <v>518.272</v>
      </c>
      <c r="S3463" s="7">
        <v>8.0</v>
      </c>
      <c r="T3463" s="7">
        <v>0.2</v>
      </c>
      <c r="U3463" s="7">
        <v>-97.176</v>
      </c>
      <c r="V3463" s="10" t="str">
        <f t="shared" si="1"/>
        <v>2017-05</v>
      </c>
    </row>
    <row r="3464">
      <c r="A3464" s="7">
        <v>3463.0</v>
      </c>
      <c r="B3464" s="4" t="s">
        <v>6677</v>
      </c>
      <c r="C3464" s="8">
        <v>42875.0</v>
      </c>
      <c r="D3464" s="8">
        <v>42879.0</v>
      </c>
      <c r="E3464" s="4" t="s">
        <v>26</v>
      </c>
      <c r="F3464" s="4" t="s">
        <v>243</v>
      </c>
      <c r="G3464" s="4" t="s">
        <v>244</v>
      </c>
      <c r="H3464" s="4" t="s">
        <v>112</v>
      </c>
      <c r="I3464" s="4" t="s">
        <v>30</v>
      </c>
      <c r="J3464" s="4" t="s">
        <v>1391</v>
      </c>
      <c r="K3464" s="4" t="s">
        <v>48</v>
      </c>
      <c r="L3464" s="7">
        <v>90712.0</v>
      </c>
      <c r="M3464" s="4" t="s">
        <v>49</v>
      </c>
      <c r="N3464" s="4" t="s">
        <v>2318</v>
      </c>
      <c r="O3464" s="4" t="s">
        <v>35</v>
      </c>
      <c r="P3464" s="4" t="s">
        <v>121</v>
      </c>
      <c r="Q3464" s="4" t="s">
        <v>2319</v>
      </c>
      <c r="R3464" s="9">
        <v>6.98</v>
      </c>
      <c r="S3464" s="7">
        <v>1.0</v>
      </c>
      <c r="T3464" s="7">
        <v>0.0</v>
      </c>
      <c r="U3464" s="7">
        <v>3.3504</v>
      </c>
      <c r="V3464" s="10" t="str">
        <f t="shared" si="1"/>
        <v>2017-05</v>
      </c>
    </row>
    <row r="3465">
      <c r="A3465" s="7">
        <v>3464.0</v>
      </c>
      <c r="B3465" s="4" t="s">
        <v>6677</v>
      </c>
      <c r="C3465" s="8">
        <v>42875.0</v>
      </c>
      <c r="D3465" s="8">
        <v>42879.0</v>
      </c>
      <c r="E3465" s="4" t="s">
        <v>26</v>
      </c>
      <c r="F3465" s="4" t="s">
        <v>243</v>
      </c>
      <c r="G3465" s="4" t="s">
        <v>244</v>
      </c>
      <c r="H3465" s="4" t="s">
        <v>112</v>
      </c>
      <c r="I3465" s="4" t="s">
        <v>30</v>
      </c>
      <c r="J3465" s="4" t="s">
        <v>1391</v>
      </c>
      <c r="K3465" s="4" t="s">
        <v>48</v>
      </c>
      <c r="L3465" s="7">
        <v>90712.0</v>
      </c>
      <c r="M3465" s="4" t="s">
        <v>49</v>
      </c>
      <c r="N3465" s="4" t="s">
        <v>4800</v>
      </c>
      <c r="O3465" s="4" t="s">
        <v>39</v>
      </c>
      <c r="P3465" s="4" t="s">
        <v>446</v>
      </c>
      <c r="Q3465" s="4" t="s">
        <v>4801</v>
      </c>
      <c r="R3465" s="9">
        <v>343.2</v>
      </c>
      <c r="S3465" s="7">
        <v>1.0</v>
      </c>
      <c r="T3465" s="7">
        <v>0.2</v>
      </c>
      <c r="U3465" s="7">
        <v>38.61</v>
      </c>
      <c r="V3465" s="10" t="str">
        <f t="shared" si="1"/>
        <v>2017-05</v>
      </c>
    </row>
    <row r="3466">
      <c r="A3466" s="7">
        <v>3465.0</v>
      </c>
      <c r="B3466" s="4" t="s">
        <v>6678</v>
      </c>
      <c r="C3466" s="8">
        <v>42875.0</v>
      </c>
      <c r="D3466" s="8">
        <v>42875.0</v>
      </c>
      <c r="E3466" s="4" t="s">
        <v>212</v>
      </c>
      <c r="F3466" s="4" t="s">
        <v>6679</v>
      </c>
      <c r="G3466" s="4" t="s">
        <v>6680</v>
      </c>
      <c r="H3466" s="4" t="s">
        <v>29</v>
      </c>
      <c r="I3466" s="4" t="s">
        <v>30</v>
      </c>
      <c r="J3466" s="4" t="s">
        <v>4596</v>
      </c>
      <c r="K3466" s="4" t="s">
        <v>884</v>
      </c>
      <c r="L3466" s="7">
        <v>48183.0</v>
      </c>
      <c r="M3466" s="4" t="s">
        <v>59</v>
      </c>
      <c r="N3466" s="4" t="s">
        <v>228</v>
      </c>
      <c r="O3466" s="4" t="s">
        <v>51</v>
      </c>
      <c r="P3466" s="4" t="s">
        <v>76</v>
      </c>
      <c r="Q3466" s="4" t="s">
        <v>229</v>
      </c>
      <c r="R3466" s="9">
        <v>49.8587654320988</v>
      </c>
      <c r="S3466" s="7">
        <v>2.0</v>
      </c>
      <c r="T3466" s="7">
        <v>0.0</v>
      </c>
      <c r="U3466" s="7">
        <v>23.9322074074074</v>
      </c>
      <c r="V3466" s="10" t="str">
        <f t="shared" si="1"/>
        <v>2017-05</v>
      </c>
    </row>
    <row r="3467">
      <c r="A3467" s="7">
        <v>3466.0</v>
      </c>
      <c r="B3467" s="4" t="s">
        <v>6681</v>
      </c>
      <c r="C3467" s="8">
        <v>42875.0</v>
      </c>
      <c r="D3467" s="8">
        <v>42881.0</v>
      </c>
      <c r="E3467" s="4" t="s">
        <v>26</v>
      </c>
      <c r="F3467" s="4" t="s">
        <v>809</v>
      </c>
      <c r="G3467" s="4" t="s">
        <v>810</v>
      </c>
      <c r="H3467" s="4" t="s">
        <v>46</v>
      </c>
      <c r="I3467" s="4" t="s">
        <v>30</v>
      </c>
      <c r="J3467" s="4" t="s">
        <v>6682</v>
      </c>
      <c r="K3467" s="4" t="s">
        <v>1181</v>
      </c>
      <c r="L3467" s="7">
        <v>89115.0</v>
      </c>
      <c r="M3467" s="4" t="s">
        <v>49</v>
      </c>
      <c r="N3467" s="4" t="s">
        <v>1779</v>
      </c>
      <c r="O3467" s="4" t="s">
        <v>51</v>
      </c>
      <c r="P3467" s="4" t="s">
        <v>76</v>
      </c>
      <c r="Q3467" s="4" t="s">
        <v>1780</v>
      </c>
      <c r="R3467" s="9">
        <v>8.288</v>
      </c>
      <c r="S3467" s="7">
        <v>2.0</v>
      </c>
      <c r="T3467" s="7">
        <v>0.2</v>
      </c>
      <c r="U3467" s="7">
        <v>3.0044</v>
      </c>
      <c r="V3467" s="10" t="str">
        <f t="shared" si="1"/>
        <v>2017-05</v>
      </c>
    </row>
    <row r="3468">
      <c r="A3468" s="7">
        <v>3467.0</v>
      </c>
      <c r="B3468" s="4" t="s">
        <v>6681</v>
      </c>
      <c r="C3468" s="8">
        <v>42875.0</v>
      </c>
      <c r="D3468" s="8">
        <v>42881.0</v>
      </c>
      <c r="E3468" s="4" t="s">
        <v>26</v>
      </c>
      <c r="F3468" s="4" t="s">
        <v>809</v>
      </c>
      <c r="G3468" s="4" t="s">
        <v>810</v>
      </c>
      <c r="H3468" s="4" t="s">
        <v>46</v>
      </c>
      <c r="I3468" s="4" t="s">
        <v>30</v>
      </c>
      <c r="J3468" s="4" t="s">
        <v>6682</v>
      </c>
      <c r="K3468" s="4" t="s">
        <v>1181</v>
      </c>
      <c r="L3468" s="7">
        <v>89115.0</v>
      </c>
      <c r="M3468" s="4" t="s">
        <v>49</v>
      </c>
      <c r="N3468" s="4" t="s">
        <v>535</v>
      </c>
      <c r="O3468" s="4" t="s">
        <v>39</v>
      </c>
      <c r="P3468" s="4" t="s">
        <v>40</v>
      </c>
      <c r="Q3468" s="4" t="s">
        <v>536</v>
      </c>
      <c r="R3468" s="9">
        <v>1123.128</v>
      </c>
      <c r="S3468" s="7">
        <v>9.0</v>
      </c>
      <c r="T3468" s="7">
        <v>0.2</v>
      </c>
      <c r="U3468" s="7">
        <v>70.1955</v>
      </c>
      <c r="V3468" s="10" t="str">
        <f t="shared" si="1"/>
        <v>2017-05</v>
      </c>
    </row>
    <row r="3469">
      <c r="A3469" s="7">
        <v>3468.0</v>
      </c>
      <c r="B3469" s="4" t="s">
        <v>6681</v>
      </c>
      <c r="C3469" s="8">
        <v>42875.0</v>
      </c>
      <c r="D3469" s="8">
        <v>42881.0</v>
      </c>
      <c r="E3469" s="4" t="s">
        <v>26</v>
      </c>
      <c r="F3469" s="4" t="s">
        <v>809</v>
      </c>
      <c r="G3469" s="4" t="s">
        <v>810</v>
      </c>
      <c r="H3469" s="4" t="s">
        <v>46</v>
      </c>
      <c r="I3469" s="4" t="s">
        <v>30</v>
      </c>
      <c r="J3469" s="4" t="s">
        <v>6682</v>
      </c>
      <c r="K3469" s="4" t="s">
        <v>1181</v>
      </c>
      <c r="L3469" s="7">
        <v>89115.0</v>
      </c>
      <c r="M3469" s="4" t="s">
        <v>49</v>
      </c>
      <c r="N3469" s="4" t="s">
        <v>3941</v>
      </c>
      <c r="O3469" s="4" t="s">
        <v>51</v>
      </c>
      <c r="P3469" s="4" t="s">
        <v>283</v>
      </c>
      <c r="Q3469" s="4" t="s">
        <v>3942</v>
      </c>
      <c r="R3469" s="9">
        <v>64.9</v>
      </c>
      <c r="S3469" s="7">
        <v>5.0</v>
      </c>
      <c r="T3469" s="7">
        <v>0.0</v>
      </c>
      <c r="U3469" s="7">
        <v>18.821</v>
      </c>
      <c r="V3469" s="10" t="str">
        <f t="shared" si="1"/>
        <v>2017-05</v>
      </c>
    </row>
    <row r="3470">
      <c r="A3470" s="7">
        <v>3469.0</v>
      </c>
      <c r="B3470" s="4" t="s">
        <v>6683</v>
      </c>
      <c r="C3470" s="8">
        <v>42876.0</v>
      </c>
      <c r="D3470" s="8">
        <v>42881.0</v>
      </c>
      <c r="E3470" s="4" t="s">
        <v>26</v>
      </c>
      <c r="F3470" s="4" t="s">
        <v>2819</v>
      </c>
      <c r="G3470" s="4" t="s">
        <v>2820</v>
      </c>
      <c r="H3470" s="4" t="s">
        <v>29</v>
      </c>
      <c r="I3470" s="4" t="s">
        <v>30</v>
      </c>
      <c r="J3470" s="4" t="s">
        <v>1288</v>
      </c>
      <c r="K3470" s="4" t="s">
        <v>223</v>
      </c>
      <c r="L3470" s="7">
        <v>13021.0</v>
      </c>
      <c r="M3470" s="4" t="s">
        <v>33</v>
      </c>
      <c r="N3470" s="4" t="s">
        <v>3514</v>
      </c>
      <c r="O3470" s="4" t="s">
        <v>35</v>
      </c>
      <c r="P3470" s="4" t="s">
        <v>121</v>
      </c>
      <c r="Q3470" s="4" t="s">
        <v>3515</v>
      </c>
      <c r="R3470" s="9">
        <v>628.34024691358</v>
      </c>
      <c r="S3470" s="7">
        <v>5.0</v>
      </c>
      <c r="T3470" s="7">
        <v>0.0</v>
      </c>
      <c r="U3470" s="7">
        <v>87.9676345679012</v>
      </c>
      <c r="V3470" s="10" t="str">
        <f t="shared" si="1"/>
        <v>2017-05</v>
      </c>
    </row>
    <row r="3471">
      <c r="A3471" s="7">
        <v>3470.0</v>
      </c>
      <c r="B3471" s="4" t="s">
        <v>6683</v>
      </c>
      <c r="C3471" s="8">
        <v>42876.0</v>
      </c>
      <c r="D3471" s="8">
        <v>42881.0</v>
      </c>
      <c r="E3471" s="4" t="s">
        <v>26</v>
      </c>
      <c r="F3471" s="4" t="s">
        <v>2819</v>
      </c>
      <c r="G3471" s="4" t="s">
        <v>2820</v>
      </c>
      <c r="H3471" s="4" t="s">
        <v>29</v>
      </c>
      <c r="I3471" s="4" t="s">
        <v>30</v>
      </c>
      <c r="J3471" s="4" t="s">
        <v>1288</v>
      </c>
      <c r="K3471" s="4" t="s">
        <v>223</v>
      </c>
      <c r="L3471" s="7">
        <v>13021.0</v>
      </c>
      <c r="M3471" s="4" t="s">
        <v>33</v>
      </c>
      <c r="N3471" s="4" t="s">
        <v>6684</v>
      </c>
      <c r="O3471" s="4" t="s">
        <v>51</v>
      </c>
      <c r="P3471" s="4" t="s">
        <v>93</v>
      </c>
      <c r="Q3471" s="4" t="s">
        <v>6685</v>
      </c>
      <c r="R3471" s="9">
        <v>21.7119012345679</v>
      </c>
      <c r="S3471" s="7">
        <v>3.0</v>
      </c>
      <c r="T3471" s="7">
        <v>0.0</v>
      </c>
      <c r="U3471" s="7">
        <v>6.29645135802469</v>
      </c>
      <c r="V3471" s="10" t="str">
        <f t="shared" si="1"/>
        <v>2017-05</v>
      </c>
    </row>
    <row r="3472">
      <c r="A3472" s="7">
        <v>3471.0</v>
      </c>
      <c r="B3472" s="4" t="s">
        <v>6686</v>
      </c>
      <c r="C3472" s="8">
        <v>42877.0</v>
      </c>
      <c r="D3472" s="8">
        <v>42881.0</v>
      </c>
      <c r="E3472" s="4" t="s">
        <v>26</v>
      </c>
      <c r="F3472" s="4" t="s">
        <v>2150</v>
      </c>
      <c r="G3472" s="4" t="s">
        <v>2151</v>
      </c>
      <c r="H3472" s="4" t="s">
        <v>46</v>
      </c>
      <c r="I3472" s="4" t="s">
        <v>30</v>
      </c>
      <c r="J3472" s="4" t="s">
        <v>384</v>
      </c>
      <c r="K3472" s="4" t="s">
        <v>385</v>
      </c>
      <c r="L3472" s="7">
        <v>60653.0</v>
      </c>
      <c r="M3472" s="4" t="s">
        <v>59</v>
      </c>
      <c r="N3472" s="4" t="s">
        <v>4353</v>
      </c>
      <c r="O3472" s="4" t="s">
        <v>35</v>
      </c>
      <c r="P3472" s="4" t="s">
        <v>263</v>
      </c>
      <c r="Q3472" s="4" t="s">
        <v>4354</v>
      </c>
      <c r="R3472" s="9">
        <v>219.955918518519</v>
      </c>
      <c r="S3472" s="7">
        <v>2.0</v>
      </c>
      <c r="T3472" s="7">
        <v>0.3</v>
      </c>
      <c r="U3472" s="7">
        <v>-65.9867755555556</v>
      </c>
      <c r="V3472" s="10" t="str">
        <f t="shared" si="1"/>
        <v>2017-05</v>
      </c>
    </row>
    <row r="3473">
      <c r="A3473" s="7">
        <v>3472.0</v>
      </c>
      <c r="B3473" s="4" t="s">
        <v>6686</v>
      </c>
      <c r="C3473" s="8">
        <v>42877.0</v>
      </c>
      <c r="D3473" s="8">
        <v>42881.0</v>
      </c>
      <c r="E3473" s="4" t="s">
        <v>26</v>
      </c>
      <c r="F3473" s="4" t="s">
        <v>2150</v>
      </c>
      <c r="G3473" s="4" t="s">
        <v>2151</v>
      </c>
      <c r="H3473" s="4" t="s">
        <v>46</v>
      </c>
      <c r="I3473" s="4" t="s">
        <v>30</v>
      </c>
      <c r="J3473" s="4" t="s">
        <v>384</v>
      </c>
      <c r="K3473" s="4" t="s">
        <v>385</v>
      </c>
      <c r="L3473" s="7">
        <v>60653.0</v>
      </c>
      <c r="M3473" s="4" t="s">
        <v>59</v>
      </c>
      <c r="N3473" s="4" t="s">
        <v>563</v>
      </c>
      <c r="O3473" s="4" t="s">
        <v>51</v>
      </c>
      <c r="P3473" s="4" t="s">
        <v>76</v>
      </c>
      <c r="Q3473" s="4" t="s">
        <v>564</v>
      </c>
      <c r="R3473" s="9">
        <v>1.92415802469136</v>
      </c>
      <c r="S3473" s="7">
        <v>2.0</v>
      </c>
      <c r="T3473" s="7">
        <v>0.8</v>
      </c>
      <c r="U3473" s="7">
        <v>-3.17486074074074</v>
      </c>
      <c r="V3473" s="10" t="str">
        <f t="shared" si="1"/>
        <v>2017-05</v>
      </c>
    </row>
    <row r="3474">
      <c r="A3474" s="7">
        <v>3473.0</v>
      </c>
      <c r="B3474" s="4" t="s">
        <v>6686</v>
      </c>
      <c r="C3474" s="8">
        <v>42877.0</v>
      </c>
      <c r="D3474" s="8">
        <v>42881.0</v>
      </c>
      <c r="E3474" s="4" t="s">
        <v>26</v>
      </c>
      <c r="F3474" s="4" t="s">
        <v>2150</v>
      </c>
      <c r="G3474" s="4" t="s">
        <v>2151</v>
      </c>
      <c r="H3474" s="4" t="s">
        <v>46</v>
      </c>
      <c r="I3474" s="4" t="s">
        <v>30</v>
      </c>
      <c r="J3474" s="4" t="s">
        <v>384</v>
      </c>
      <c r="K3474" s="4" t="s">
        <v>385</v>
      </c>
      <c r="L3474" s="7">
        <v>60653.0</v>
      </c>
      <c r="M3474" s="4" t="s">
        <v>59</v>
      </c>
      <c r="N3474" s="4" t="s">
        <v>2133</v>
      </c>
      <c r="O3474" s="4" t="s">
        <v>51</v>
      </c>
      <c r="P3474" s="4" t="s">
        <v>635</v>
      </c>
      <c r="Q3474" s="4" t="s">
        <v>2134</v>
      </c>
      <c r="R3474" s="9">
        <v>27.0058962962963</v>
      </c>
      <c r="S3474" s="7">
        <v>3.0</v>
      </c>
      <c r="T3474" s="7">
        <v>0.2</v>
      </c>
      <c r="U3474" s="7">
        <v>3.03816333333333</v>
      </c>
      <c r="V3474" s="10" t="str">
        <f t="shared" si="1"/>
        <v>2017-05</v>
      </c>
    </row>
    <row r="3475">
      <c r="A3475" s="7">
        <v>3474.0</v>
      </c>
      <c r="B3475" s="4" t="s">
        <v>6687</v>
      </c>
      <c r="C3475" s="8">
        <v>42877.0</v>
      </c>
      <c r="D3475" s="8">
        <v>42880.0</v>
      </c>
      <c r="E3475" s="4" t="s">
        <v>98</v>
      </c>
      <c r="F3475" s="4" t="s">
        <v>236</v>
      </c>
      <c r="G3475" s="4" t="s">
        <v>237</v>
      </c>
      <c r="H3475" s="4" t="s">
        <v>46</v>
      </c>
      <c r="I3475" s="4" t="s">
        <v>30</v>
      </c>
      <c r="J3475" s="4" t="s">
        <v>47</v>
      </c>
      <c r="K3475" s="4" t="s">
        <v>48</v>
      </c>
      <c r="L3475" s="7">
        <v>90008.0</v>
      </c>
      <c r="M3475" s="4" t="s">
        <v>49</v>
      </c>
      <c r="N3475" s="4" t="s">
        <v>5807</v>
      </c>
      <c r="O3475" s="4" t="s">
        <v>39</v>
      </c>
      <c r="P3475" s="4" t="s">
        <v>61</v>
      </c>
      <c r="Q3475" s="4" t="s">
        <v>5808</v>
      </c>
      <c r="R3475" s="9">
        <v>68.46</v>
      </c>
      <c r="S3475" s="7">
        <v>7.0</v>
      </c>
      <c r="T3475" s="7">
        <v>0.0</v>
      </c>
      <c r="U3475" s="7">
        <v>25.3302</v>
      </c>
      <c r="V3475" s="10" t="str">
        <f t="shared" si="1"/>
        <v>2017-05</v>
      </c>
    </row>
    <row r="3476">
      <c r="A3476" s="7">
        <v>3475.0</v>
      </c>
      <c r="B3476" s="4" t="s">
        <v>6688</v>
      </c>
      <c r="C3476" s="8">
        <v>42877.0</v>
      </c>
      <c r="D3476" s="8">
        <v>42880.0</v>
      </c>
      <c r="E3476" s="4" t="s">
        <v>43</v>
      </c>
      <c r="F3476" s="4" t="s">
        <v>2350</v>
      </c>
      <c r="G3476" s="4" t="s">
        <v>2351</v>
      </c>
      <c r="H3476" s="4" t="s">
        <v>46</v>
      </c>
      <c r="I3476" s="4" t="s">
        <v>30</v>
      </c>
      <c r="J3476" s="4" t="s">
        <v>47</v>
      </c>
      <c r="K3476" s="4" t="s">
        <v>48</v>
      </c>
      <c r="L3476" s="7">
        <v>90049.0</v>
      </c>
      <c r="M3476" s="4" t="s">
        <v>49</v>
      </c>
      <c r="N3476" s="4" t="s">
        <v>4094</v>
      </c>
      <c r="O3476" s="4" t="s">
        <v>51</v>
      </c>
      <c r="P3476" s="4" t="s">
        <v>93</v>
      </c>
      <c r="Q3476" s="4" t="s">
        <v>4095</v>
      </c>
      <c r="R3476" s="9">
        <v>49.56</v>
      </c>
      <c r="S3476" s="7">
        <v>7.0</v>
      </c>
      <c r="T3476" s="7">
        <v>0.0</v>
      </c>
      <c r="U3476" s="7">
        <v>18.8328</v>
      </c>
      <c r="V3476" s="10" t="str">
        <f t="shared" si="1"/>
        <v>2017-05</v>
      </c>
    </row>
    <row r="3477">
      <c r="A3477" s="7">
        <v>3476.0</v>
      </c>
      <c r="B3477" s="4" t="s">
        <v>6689</v>
      </c>
      <c r="C3477" s="8">
        <v>42877.0</v>
      </c>
      <c r="D3477" s="8">
        <v>42881.0</v>
      </c>
      <c r="E3477" s="4" t="s">
        <v>26</v>
      </c>
      <c r="F3477" s="4" t="s">
        <v>6690</v>
      </c>
      <c r="G3477" s="4" t="s">
        <v>6691</v>
      </c>
      <c r="H3477" s="4" t="s">
        <v>112</v>
      </c>
      <c r="I3477" s="4" t="s">
        <v>30</v>
      </c>
      <c r="J3477" s="4" t="s">
        <v>362</v>
      </c>
      <c r="K3477" s="4" t="s">
        <v>48</v>
      </c>
      <c r="L3477" s="7">
        <v>94109.0</v>
      </c>
      <c r="M3477" s="4" t="s">
        <v>49</v>
      </c>
      <c r="N3477" s="4" t="s">
        <v>6523</v>
      </c>
      <c r="O3477" s="4" t="s">
        <v>51</v>
      </c>
      <c r="P3477" s="4" t="s">
        <v>93</v>
      </c>
      <c r="Q3477" s="4" t="s">
        <v>6524</v>
      </c>
      <c r="R3477" s="9">
        <v>9.84</v>
      </c>
      <c r="S3477" s="7">
        <v>3.0</v>
      </c>
      <c r="T3477" s="7">
        <v>0.0</v>
      </c>
      <c r="U3477" s="7">
        <v>2.8536</v>
      </c>
      <c r="V3477" s="10" t="str">
        <f t="shared" si="1"/>
        <v>2017-05</v>
      </c>
    </row>
    <row r="3478">
      <c r="A3478" s="7">
        <v>3477.0</v>
      </c>
      <c r="B3478" s="4" t="s">
        <v>6689</v>
      </c>
      <c r="C3478" s="8">
        <v>42877.0</v>
      </c>
      <c r="D3478" s="8">
        <v>42881.0</v>
      </c>
      <c r="E3478" s="4" t="s">
        <v>26</v>
      </c>
      <c r="F3478" s="4" t="s">
        <v>6690</v>
      </c>
      <c r="G3478" s="4" t="s">
        <v>6691</v>
      </c>
      <c r="H3478" s="4" t="s">
        <v>112</v>
      </c>
      <c r="I3478" s="4" t="s">
        <v>30</v>
      </c>
      <c r="J3478" s="4" t="s">
        <v>362</v>
      </c>
      <c r="K3478" s="4" t="s">
        <v>48</v>
      </c>
      <c r="L3478" s="7">
        <v>94109.0</v>
      </c>
      <c r="M3478" s="4" t="s">
        <v>49</v>
      </c>
      <c r="N3478" s="4" t="s">
        <v>2356</v>
      </c>
      <c r="O3478" s="4" t="s">
        <v>51</v>
      </c>
      <c r="P3478" s="4" t="s">
        <v>93</v>
      </c>
      <c r="Q3478" s="4" t="s">
        <v>2357</v>
      </c>
      <c r="R3478" s="9">
        <v>2.78</v>
      </c>
      <c r="S3478" s="7">
        <v>1.0</v>
      </c>
      <c r="T3478" s="7">
        <v>0.0</v>
      </c>
      <c r="U3478" s="7">
        <v>0.7228</v>
      </c>
      <c r="V3478" s="10" t="str">
        <f t="shared" si="1"/>
        <v>2017-05</v>
      </c>
    </row>
    <row r="3479">
      <c r="A3479" s="7">
        <v>3478.0</v>
      </c>
      <c r="B3479" s="4" t="s">
        <v>6692</v>
      </c>
      <c r="C3479" s="8">
        <v>42878.0</v>
      </c>
      <c r="D3479" s="8">
        <v>42884.0</v>
      </c>
      <c r="E3479" s="4" t="s">
        <v>26</v>
      </c>
      <c r="F3479" s="4" t="s">
        <v>136</v>
      </c>
      <c r="G3479" s="4" t="s">
        <v>137</v>
      </c>
      <c r="H3479" s="4" t="s">
        <v>46</v>
      </c>
      <c r="I3479" s="4" t="s">
        <v>30</v>
      </c>
      <c r="J3479" s="4" t="s">
        <v>47</v>
      </c>
      <c r="K3479" s="4" t="s">
        <v>48</v>
      </c>
      <c r="L3479" s="7">
        <v>90036.0</v>
      </c>
      <c r="M3479" s="4" t="s">
        <v>49</v>
      </c>
      <c r="N3479" s="4" t="s">
        <v>5814</v>
      </c>
      <c r="O3479" s="4" t="s">
        <v>35</v>
      </c>
      <c r="P3479" s="4" t="s">
        <v>73</v>
      </c>
      <c r="Q3479" s="4" t="s">
        <v>5815</v>
      </c>
      <c r="R3479" s="9">
        <v>171.288</v>
      </c>
      <c r="S3479" s="7">
        <v>3.0</v>
      </c>
      <c r="T3479" s="7">
        <v>0.2</v>
      </c>
      <c r="U3479" s="7">
        <v>-6.4233</v>
      </c>
      <c r="V3479" s="10" t="str">
        <f t="shared" si="1"/>
        <v>2017-05</v>
      </c>
    </row>
    <row r="3480">
      <c r="A3480" s="7">
        <v>3479.0</v>
      </c>
      <c r="B3480" s="4" t="s">
        <v>6693</v>
      </c>
      <c r="C3480" s="8">
        <v>42878.0</v>
      </c>
      <c r="D3480" s="8">
        <v>42882.0</v>
      </c>
      <c r="E3480" s="4" t="s">
        <v>26</v>
      </c>
      <c r="F3480" s="4" t="s">
        <v>2233</v>
      </c>
      <c r="G3480" s="4" t="s">
        <v>2234</v>
      </c>
      <c r="H3480" s="4" t="s">
        <v>46</v>
      </c>
      <c r="I3480" s="4" t="s">
        <v>30</v>
      </c>
      <c r="J3480" s="4" t="s">
        <v>455</v>
      </c>
      <c r="K3480" s="4" t="s">
        <v>58</v>
      </c>
      <c r="L3480" s="7">
        <v>77095.0</v>
      </c>
      <c r="M3480" s="4" t="s">
        <v>59</v>
      </c>
      <c r="N3480" s="4" t="s">
        <v>6694</v>
      </c>
      <c r="O3480" s="4" t="s">
        <v>51</v>
      </c>
      <c r="P3480" s="4" t="s">
        <v>272</v>
      </c>
      <c r="Q3480" s="4" t="s">
        <v>6695</v>
      </c>
      <c r="R3480" s="9">
        <v>2.20531358024691</v>
      </c>
      <c r="S3480" s="7">
        <v>2.0</v>
      </c>
      <c r="T3480" s="7">
        <v>0.2</v>
      </c>
      <c r="U3480" s="7">
        <v>0.744293333333333</v>
      </c>
      <c r="V3480" s="10" t="str">
        <f t="shared" si="1"/>
        <v>2017-05</v>
      </c>
    </row>
    <row r="3481">
      <c r="A3481" s="7">
        <v>3480.0</v>
      </c>
      <c r="B3481" s="4" t="s">
        <v>6693</v>
      </c>
      <c r="C3481" s="8">
        <v>42878.0</v>
      </c>
      <c r="D3481" s="8">
        <v>42882.0</v>
      </c>
      <c r="E3481" s="4" t="s">
        <v>26</v>
      </c>
      <c r="F3481" s="4" t="s">
        <v>2233</v>
      </c>
      <c r="G3481" s="4" t="s">
        <v>2234</v>
      </c>
      <c r="H3481" s="4" t="s">
        <v>46</v>
      </c>
      <c r="I3481" s="4" t="s">
        <v>30</v>
      </c>
      <c r="J3481" s="4" t="s">
        <v>455</v>
      </c>
      <c r="K3481" s="4" t="s">
        <v>58</v>
      </c>
      <c r="L3481" s="7">
        <v>77095.0</v>
      </c>
      <c r="M3481" s="4" t="s">
        <v>59</v>
      </c>
      <c r="N3481" s="4" t="s">
        <v>5072</v>
      </c>
      <c r="O3481" s="4" t="s">
        <v>51</v>
      </c>
      <c r="P3481" s="4" t="s">
        <v>283</v>
      </c>
      <c r="Q3481" s="4" t="s">
        <v>5073</v>
      </c>
      <c r="R3481" s="9">
        <v>22.1498600823045</v>
      </c>
      <c r="S3481" s="7">
        <v>5.0</v>
      </c>
      <c r="T3481" s="7">
        <v>0.8</v>
      </c>
      <c r="U3481" s="7">
        <v>-56.4821432098766</v>
      </c>
      <c r="V3481" s="10" t="str">
        <f t="shared" si="1"/>
        <v>2017-05</v>
      </c>
    </row>
    <row r="3482">
      <c r="A3482" s="7">
        <v>3481.0</v>
      </c>
      <c r="B3482" s="4" t="s">
        <v>6693</v>
      </c>
      <c r="C3482" s="8">
        <v>42878.0</v>
      </c>
      <c r="D3482" s="8">
        <v>42882.0</v>
      </c>
      <c r="E3482" s="4" t="s">
        <v>26</v>
      </c>
      <c r="F3482" s="4" t="s">
        <v>2233</v>
      </c>
      <c r="G3482" s="4" t="s">
        <v>2234</v>
      </c>
      <c r="H3482" s="4" t="s">
        <v>46</v>
      </c>
      <c r="I3482" s="4" t="s">
        <v>30</v>
      </c>
      <c r="J3482" s="4" t="s">
        <v>455</v>
      </c>
      <c r="K3482" s="4" t="s">
        <v>58</v>
      </c>
      <c r="L3482" s="7">
        <v>77095.0</v>
      </c>
      <c r="M3482" s="4" t="s">
        <v>59</v>
      </c>
      <c r="N3482" s="4" t="s">
        <v>5278</v>
      </c>
      <c r="O3482" s="4" t="s">
        <v>51</v>
      </c>
      <c r="P3482" s="4" t="s">
        <v>52</v>
      </c>
      <c r="Q3482" s="4" t="s">
        <v>5279</v>
      </c>
      <c r="R3482" s="9">
        <v>59.0211555555556</v>
      </c>
      <c r="S3482" s="7">
        <v>3.0</v>
      </c>
      <c r="T3482" s="7">
        <v>0.2</v>
      </c>
      <c r="U3482" s="7">
        <v>-14.0175244444444</v>
      </c>
      <c r="V3482" s="10" t="str">
        <f t="shared" si="1"/>
        <v>2017-05</v>
      </c>
    </row>
    <row r="3483">
      <c r="A3483" s="7">
        <v>3482.0</v>
      </c>
      <c r="B3483" s="4" t="s">
        <v>6693</v>
      </c>
      <c r="C3483" s="8">
        <v>42878.0</v>
      </c>
      <c r="D3483" s="8">
        <v>42882.0</v>
      </c>
      <c r="E3483" s="4" t="s">
        <v>26</v>
      </c>
      <c r="F3483" s="4" t="s">
        <v>2233</v>
      </c>
      <c r="G3483" s="4" t="s">
        <v>2234</v>
      </c>
      <c r="H3483" s="4" t="s">
        <v>46</v>
      </c>
      <c r="I3483" s="4" t="s">
        <v>30</v>
      </c>
      <c r="J3483" s="4" t="s">
        <v>455</v>
      </c>
      <c r="K3483" s="4" t="s">
        <v>58</v>
      </c>
      <c r="L3483" s="7">
        <v>77095.0</v>
      </c>
      <c r="M3483" s="4" t="s">
        <v>59</v>
      </c>
      <c r="N3483" s="4" t="s">
        <v>6696</v>
      </c>
      <c r="O3483" s="4" t="s">
        <v>51</v>
      </c>
      <c r="P3483" s="4" t="s">
        <v>76</v>
      </c>
      <c r="Q3483" s="4" t="s">
        <v>77</v>
      </c>
      <c r="R3483" s="9">
        <v>1.43635555555556</v>
      </c>
      <c r="S3483" s="7">
        <v>1.0</v>
      </c>
      <c r="T3483" s="7">
        <v>0.8</v>
      </c>
      <c r="U3483" s="7">
        <v>-2.36998666666667</v>
      </c>
      <c r="V3483" s="10" t="str">
        <f t="shared" si="1"/>
        <v>2017-05</v>
      </c>
    </row>
    <row r="3484">
      <c r="A3484" s="7">
        <v>3483.0</v>
      </c>
      <c r="B3484" s="4" t="s">
        <v>6697</v>
      </c>
      <c r="C3484" s="8">
        <v>42880.0</v>
      </c>
      <c r="D3484" s="8">
        <v>42884.0</v>
      </c>
      <c r="E3484" s="4" t="s">
        <v>26</v>
      </c>
      <c r="F3484" s="4" t="s">
        <v>3604</v>
      </c>
      <c r="G3484" s="4" t="s">
        <v>3605</v>
      </c>
      <c r="H3484" s="4" t="s">
        <v>112</v>
      </c>
      <c r="I3484" s="4" t="s">
        <v>30</v>
      </c>
      <c r="J3484" s="4" t="s">
        <v>188</v>
      </c>
      <c r="K3484" s="4" t="s">
        <v>255</v>
      </c>
      <c r="L3484" s="7">
        <v>31907.0</v>
      </c>
      <c r="M3484" s="4" t="s">
        <v>83</v>
      </c>
      <c r="N3484" s="4" t="s">
        <v>2159</v>
      </c>
      <c r="O3484" s="4" t="s">
        <v>51</v>
      </c>
      <c r="P3484" s="4" t="s">
        <v>76</v>
      </c>
      <c r="Q3484" s="4" t="s">
        <v>2160</v>
      </c>
      <c r="R3484" s="9">
        <v>19.5009505692993</v>
      </c>
      <c r="S3484" s="7">
        <v>2.0</v>
      </c>
      <c r="T3484" s="7">
        <v>0.0</v>
      </c>
      <c r="U3484" s="7">
        <v>8.77542775618468</v>
      </c>
      <c r="V3484" s="10" t="str">
        <f t="shared" si="1"/>
        <v>2017-05</v>
      </c>
    </row>
    <row r="3485">
      <c r="A3485" s="7">
        <v>3484.0</v>
      </c>
      <c r="B3485" s="4" t="s">
        <v>6698</v>
      </c>
      <c r="C3485" s="8">
        <v>42880.0</v>
      </c>
      <c r="D3485" s="8">
        <v>42880.0</v>
      </c>
      <c r="E3485" s="4" t="s">
        <v>212</v>
      </c>
      <c r="F3485" s="4" t="s">
        <v>1986</v>
      </c>
      <c r="G3485" s="4" t="s">
        <v>1987</v>
      </c>
      <c r="H3485" s="4" t="s">
        <v>46</v>
      </c>
      <c r="I3485" s="4" t="s">
        <v>30</v>
      </c>
      <c r="J3485" s="4" t="s">
        <v>222</v>
      </c>
      <c r="K3485" s="4" t="s">
        <v>223</v>
      </c>
      <c r="L3485" s="7">
        <v>10009.0</v>
      </c>
      <c r="M3485" s="4" t="s">
        <v>33</v>
      </c>
      <c r="N3485" s="4" t="s">
        <v>591</v>
      </c>
      <c r="O3485" s="4" t="s">
        <v>51</v>
      </c>
      <c r="P3485" s="4" t="s">
        <v>76</v>
      </c>
      <c r="Q3485" s="4" t="s">
        <v>592</v>
      </c>
      <c r="R3485" s="9">
        <v>803.261234567901</v>
      </c>
      <c r="S3485" s="7">
        <v>5.0</v>
      </c>
      <c r="T3485" s="7">
        <v>0.2</v>
      </c>
      <c r="U3485" s="7">
        <v>251.019135802469</v>
      </c>
      <c r="V3485" s="10" t="str">
        <f t="shared" si="1"/>
        <v>2017-05</v>
      </c>
    </row>
    <row r="3486">
      <c r="A3486" s="7">
        <v>3485.0</v>
      </c>
      <c r="B3486" s="4" t="s">
        <v>6698</v>
      </c>
      <c r="C3486" s="8">
        <v>42880.0</v>
      </c>
      <c r="D3486" s="8">
        <v>42880.0</v>
      </c>
      <c r="E3486" s="4" t="s">
        <v>212</v>
      </c>
      <c r="F3486" s="4" t="s">
        <v>1986</v>
      </c>
      <c r="G3486" s="4" t="s">
        <v>1987</v>
      </c>
      <c r="H3486" s="4" t="s">
        <v>46</v>
      </c>
      <c r="I3486" s="4" t="s">
        <v>30</v>
      </c>
      <c r="J3486" s="4" t="s">
        <v>222</v>
      </c>
      <c r="K3486" s="4" t="s">
        <v>223</v>
      </c>
      <c r="L3486" s="7">
        <v>10009.0</v>
      </c>
      <c r="M3486" s="4" t="s">
        <v>33</v>
      </c>
      <c r="N3486" s="4" t="s">
        <v>2686</v>
      </c>
      <c r="O3486" s="4" t="s">
        <v>39</v>
      </c>
      <c r="P3486" s="4" t="s">
        <v>61</v>
      </c>
      <c r="Q3486" s="4" t="s">
        <v>2687</v>
      </c>
      <c r="R3486" s="9">
        <v>145.185185185185</v>
      </c>
      <c r="S3486" s="7">
        <v>8.0</v>
      </c>
      <c r="T3486" s="7">
        <v>0.0</v>
      </c>
      <c r="U3486" s="7">
        <v>15.9703703703704</v>
      </c>
      <c r="V3486" s="10" t="str">
        <f t="shared" si="1"/>
        <v>2017-05</v>
      </c>
    </row>
    <row r="3487">
      <c r="A3487" s="7">
        <v>3486.0</v>
      </c>
      <c r="B3487" s="4" t="s">
        <v>6698</v>
      </c>
      <c r="C3487" s="8">
        <v>42880.0</v>
      </c>
      <c r="D3487" s="8">
        <v>42880.0</v>
      </c>
      <c r="E3487" s="4" t="s">
        <v>212</v>
      </c>
      <c r="F3487" s="4" t="s">
        <v>1986</v>
      </c>
      <c r="G3487" s="4" t="s">
        <v>1987</v>
      </c>
      <c r="H3487" s="4" t="s">
        <v>46</v>
      </c>
      <c r="I3487" s="4" t="s">
        <v>30</v>
      </c>
      <c r="J3487" s="4" t="s">
        <v>222</v>
      </c>
      <c r="K3487" s="4" t="s">
        <v>223</v>
      </c>
      <c r="L3487" s="7">
        <v>10009.0</v>
      </c>
      <c r="M3487" s="4" t="s">
        <v>33</v>
      </c>
      <c r="N3487" s="4" t="s">
        <v>2142</v>
      </c>
      <c r="O3487" s="4" t="s">
        <v>51</v>
      </c>
      <c r="P3487" s="4" t="s">
        <v>272</v>
      </c>
      <c r="Q3487" s="4" t="s">
        <v>2143</v>
      </c>
      <c r="R3487" s="9">
        <v>3.98049382716049</v>
      </c>
      <c r="S3487" s="7">
        <v>1.0</v>
      </c>
      <c r="T3487" s="7">
        <v>0.0</v>
      </c>
      <c r="U3487" s="7">
        <v>1.79122222222222</v>
      </c>
      <c r="V3487" s="10" t="str">
        <f t="shared" si="1"/>
        <v>2017-05</v>
      </c>
    </row>
    <row r="3488">
      <c r="A3488" s="7">
        <v>3487.0</v>
      </c>
      <c r="B3488" s="4" t="s">
        <v>6698</v>
      </c>
      <c r="C3488" s="8">
        <v>42880.0</v>
      </c>
      <c r="D3488" s="8">
        <v>42880.0</v>
      </c>
      <c r="E3488" s="4" t="s">
        <v>212</v>
      </c>
      <c r="F3488" s="4" t="s">
        <v>1986</v>
      </c>
      <c r="G3488" s="4" t="s">
        <v>1987</v>
      </c>
      <c r="H3488" s="4" t="s">
        <v>46</v>
      </c>
      <c r="I3488" s="4" t="s">
        <v>30</v>
      </c>
      <c r="J3488" s="4" t="s">
        <v>222</v>
      </c>
      <c r="K3488" s="4" t="s">
        <v>223</v>
      </c>
      <c r="L3488" s="7">
        <v>10009.0</v>
      </c>
      <c r="M3488" s="4" t="s">
        <v>33</v>
      </c>
      <c r="N3488" s="4" t="s">
        <v>1862</v>
      </c>
      <c r="O3488" s="4" t="s">
        <v>35</v>
      </c>
      <c r="P3488" s="4" t="s">
        <v>121</v>
      </c>
      <c r="Q3488" s="4" t="s">
        <v>1863</v>
      </c>
      <c r="R3488" s="9">
        <v>22.7940740740741</v>
      </c>
      <c r="S3488" s="7">
        <v>3.0</v>
      </c>
      <c r="T3488" s="7">
        <v>0.0</v>
      </c>
      <c r="U3488" s="7">
        <v>7.29410370370371</v>
      </c>
      <c r="V3488" s="10" t="str">
        <f t="shared" si="1"/>
        <v>2017-05</v>
      </c>
    </row>
    <row r="3489">
      <c r="A3489" s="7">
        <v>3488.0</v>
      </c>
      <c r="B3489" s="4" t="s">
        <v>6699</v>
      </c>
      <c r="C3489" s="8">
        <v>42880.0</v>
      </c>
      <c r="D3489" s="8">
        <v>42887.0</v>
      </c>
      <c r="E3489" s="4" t="s">
        <v>26</v>
      </c>
      <c r="F3489" s="4" t="s">
        <v>1402</v>
      </c>
      <c r="G3489" s="4" t="s">
        <v>1403</v>
      </c>
      <c r="H3489" s="4" t="s">
        <v>46</v>
      </c>
      <c r="I3489" s="4" t="s">
        <v>30</v>
      </c>
      <c r="J3489" s="4" t="s">
        <v>455</v>
      </c>
      <c r="K3489" s="4" t="s">
        <v>58</v>
      </c>
      <c r="L3489" s="7">
        <v>77070.0</v>
      </c>
      <c r="M3489" s="4" t="s">
        <v>59</v>
      </c>
      <c r="N3489" s="4" t="s">
        <v>6700</v>
      </c>
      <c r="O3489" s="4" t="s">
        <v>51</v>
      </c>
      <c r="P3489" s="4" t="s">
        <v>52</v>
      </c>
      <c r="Q3489" s="4" t="s">
        <v>6701</v>
      </c>
      <c r="R3489" s="9">
        <v>60.6583703703704</v>
      </c>
      <c r="S3489" s="7">
        <v>3.0</v>
      </c>
      <c r="T3489" s="7">
        <v>0.2</v>
      </c>
      <c r="U3489" s="7">
        <v>-13.6481333333333</v>
      </c>
      <c r="V3489" s="10" t="str">
        <f t="shared" si="1"/>
        <v>2017-05</v>
      </c>
    </row>
    <row r="3490">
      <c r="A3490" s="7">
        <v>3489.0</v>
      </c>
      <c r="B3490" s="4" t="s">
        <v>6702</v>
      </c>
      <c r="C3490" s="8">
        <v>42881.0</v>
      </c>
      <c r="D3490" s="8">
        <v>42884.0</v>
      </c>
      <c r="E3490" s="4" t="s">
        <v>43</v>
      </c>
      <c r="F3490" s="4" t="s">
        <v>2331</v>
      </c>
      <c r="G3490" s="4" t="s">
        <v>2332</v>
      </c>
      <c r="H3490" s="4" t="s">
        <v>29</v>
      </c>
      <c r="I3490" s="4" t="s">
        <v>30</v>
      </c>
      <c r="J3490" s="4" t="s">
        <v>1892</v>
      </c>
      <c r="K3490" s="4" t="s">
        <v>462</v>
      </c>
      <c r="L3490" s="7">
        <v>40214.0</v>
      </c>
      <c r="M3490" s="4" t="s">
        <v>83</v>
      </c>
      <c r="N3490" s="4" t="s">
        <v>6703</v>
      </c>
      <c r="O3490" s="4" t="s">
        <v>51</v>
      </c>
      <c r="P3490" s="4" t="s">
        <v>283</v>
      </c>
      <c r="Q3490" s="4" t="s">
        <v>6704</v>
      </c>
      <c r="R3490" s="9">
        <v>135.436436769992</v>
      </c>
      <c r="S3490" s="7">
        <v>3.0</v>
      </c>
      <c r="T3490" s="7">
        <v>0.0</v>
      </c>
      <c r="U3490" s="7">
        <v>40.6309310309977</v>
      </c>
      <c r="V3490" s="10" t="str">
        <f t="shared" si="1"/>
        <v>2017-05</v>
      </c>
    </row>
    <row r="3491">
      <c r="A3491" s="7">
        <v>3490.0</v>
      </c>
      <c r="B3491" s="4" t="s">
        <v>6702</v>
      </c>
      <c r="C3491" s="8">
        <v>42881.0</v>
      </c>
      <c r="D3491" s="8">
        <v>42884.0</v>
      </c>
      <c r="E3491" s="4" t="s">
        <v>43</v>
      </c>
      <c r="F3491" s="4" t="s">
        <v>2331</v>
      </c>
      <c r="G3491" s="4" t="s">
        <v>2332</v>
      </c>
      <c r="H3491" s="4" t="s">
        <v>29</v>
      </c>
      <c r="I3491" s="4" t="s">
        <v>30</v>
      </c>
      <c r="J3491" s="4" t="s">
        <v>1892</v>
      </c>
      <c r="K3491" s="4" t="s">
        <v>462</v>
      </c>
      <c r="L3491" s="7">
        <v>40214.0</v>
      </c>
      <c r="M3491" s="4" t="s">
        <v>83</v>
      </c>
      <c r="N3491" s="4" t="s">
        <v>3682</v>
      </c>
      <c r="O3491" s="4" t="s">
        <v>51</v>
      </c>
      <c r="P3491" s="4" t="s">
        <v>635</v>
      </c>
      <c r="Q3491" s="4" t="s">
        <v>3683</v>
      </c>
      <c r="R3491" s="9">
        <v>16.8712119179158</v>
      </c>
      <c r="S3491" s="7">
        <v>2.0</v>
      </c>
      <c r="T3491" s="7">
        <v>0.0</v>
      </c>
      <c r="U3491" s="7">
        <v>0.506136357537473</v>
      </c>
      <c r="V3491" s="10" t="str">
        <f t="shared" si="1"/>
        <v>2017-05</v>
      </c>
    </row>
    <row r="3492">
      <c r="A3492" s="7">
        <v>3491.0</v>
      </c>
      <c r="B3492" s="4" t="s">
        <v>6705</v>
      </c>
      <c r="C3492" s="8">
        <v>42881.0</v>
      </c>
      <c r="D3492" s="8">
        <v>42885.0</v>
      </c>
      <c r="E3492" s="4" t="s">
        <v>26</v>
      </c>
      <c r="F3492" s="4" t="s">
        <v>1587</v>
      </c>
      <c r="G3492" s="4" t="s">
        <v>1588</v>
      </c>
      <c r="H3492" s="4" t="s">
        <v>46</v>
      </c>
      <c r="I3492" s="4" t="s">
        <v>30</v>
      </c>
      <c r="J3492" s="4" t="s">
        <v>6706</v>
      </c>
      <c r="K3492" s="4" t="s">
        <v>429</v>
      </c>
      <c r="L3492" s="7">
        <v>22801.0</v>
      </c>
      <c r="M3492" s="4" t="s">
        <v>83</v>
      </c>
      <c r="N3492" s="4" t="s">
        <v>2660</v>
      </c>
      <c r="O3492" s="4" t="s">
        <v>39</v>
      </c>
      <c r="P3492" s="4" t="s">
        <v>61</v>
      </c>
      <c r="Q3492" s="4" t="s">
        <v>2661</v>
      </c>
      <c r="R3492" s="9">
        <v>15.2548789962237</v>
      </c>
      <c r="S3492" s="7">
        <v>2.0</v>
      </c>
      <c r="T3492" s="7">
        <v>0.0</v>
      </c>
      <c r="U3492" s="7">
        <v>4.57646369886711</v>
      </c>
      <c r="V3492" s="10" t="str">
        <f t="shared" si="1"/>
        <v>2017-05</v>
      </c>
    </row>
    <row r="3493">
      <c r="A3493" s="7">
        <v>3492.0</v>
      </c>
      <c r="B3493" s="4" t="s">
        <v>6707</v>
      </c>
      <c r="C3493" s="8">
        <v>42881.0</v>
      </c>
      <c r="D3493" s="8">
        <v>42886.0</v>
      </c>
      <c r="E3493" s="4" t="s">
        <v>26</v>
      </c>
      <c r="F3493" s="4" t="s">
        <v>5707</v>
      </c>
      <c r="G3493" s="4" t="s">
        <v>5708</v>
      </c>
      <c r="H3493" s="4" t="s">
        <v>46</v>
      </c>
      <c r="I3493" s="4" t="s">
        <v>30</v>
      </c>
      <c r="J3493" s="4" t="s">
        <v>660</v>
      </c>
      <c r="K3493" s="4" t="s">
        <v>48</v>
      </c>
      <c r="L3493" s="7">
        <v>92054.0</v>
      </c>
      <c r="M3493" s="4" t="s">
        <v>49</v>
      </c>
      <c r="N3493" s="4" t="s">
        <v>2944</v>
      </c>
      <c r="O3493" s="4" t="s">
        <v>51</v>
      </c>
      <c r="P3493" s="4" t="s">
        <v>124</v>
      </c>
      <c r="Q3493" s="4" t="s">
        <v>2945</v>
      </c>
      <c r="R3493" s="9">
        <v>12.96</v>
      </c>
      <c r="S3493" s="7">
        <v>2.0</v>
      </c>
      <c r="T3493" s="7">
        <v>0.0</v>
      </c>
      <c r="U3493" s="7">
        <v>6.2208</v>
      </c>
      <c r="V3493" s="10" t="str">
        <f t="shared" si="1"/>
        <v>2017-05</v>
      </c>
    </row>
    <row r="3494">
      <c r="A3494" s="7">
        <v>3493.0</v>
      </c>
      <c r="B3494" s="4" t="s">
        <v>6708</v>
      </c>
      <c r="C3494" s="8">
        <v>42882.0</v>
      </c>
      <c r="D3494" s="8">
        <v>42888.0</v>
      </c>
      <c r="E3494" s="4" t="s">
        <v>26</v>
      </c>
      <c r="F3494" s="4" t="s">
        <v>110</v>
      </c>
      <c r="G3494" s="4" t="s">
        <v>111</v>
      </c>
      <c r="H3494" s="4" t="s">
        <v>112</v>
      </c>
      <c r="I3494" s="4" t="s">
        <v>30</v>
      </c>
      <c r="J3494" s="4" t="s">
        <v>1892</v>
      </c>
      <c r="K3494" s="4" t="s">
        <v>462</v>
      </c>
      <c r="L3494" s="7">
        <v>40214.0</v>
      </c>
      <c r="M3494" s="4" t="s">
        <v>83</v>
      </c>
      <c r="N3494" s="4" t="s">
        <v>2915</v>
      </c>
      <c r="O3494" s="4" t="s">
        <v>51</v>
      </c>
      <c r="P3494" s="4" t="s">
        <v>76</v>
      </c>
      <c r="Q3494" s="4" t="s">
        <v>2916</v>
      </c>
      <c r="R3494" s="9">
        <v>38.097261653971</v>
      </c>
      <c r="S3494" s="7">
        <v>2.0</v>
      </c>
      <c r="T3494" s="7">
        <v>0.0</v>
      </c>
      <c r="U3494" s="7">
        <v>18.2866855939061</v>
      </c>
      <c r="V3494" s="10" t="str">
        <f t="shared" si="1"/>
        <v>2017-05</v>
      </c>
    </row>
    <row r="3495">
      <c r="A3495" s="7">
        <v>3494.0</v>
      </c>
      <c r="B3495" s="4" t="s">
        <v>6708</v>
      </c>
      <c r="C3495" s="8">
        <v>42882.0</v>
      </c>
      <c r="D3495" s="8">
        <v>42888.0</v>
      </c>
      <c r="E3495" s="4" t="s">
        <v>26</v>
      </c>
      <c r="F3495" s="4" t="s">
        <v>110</v>
      </c>
      <c r="G3495" s="4" t="s">
        <v>111</v>
      </c>
      <c r="H3495" s="4" t="s">
        <v>112</v>
      </c>
      <c r="I3495" s="4" t="s">
        <v>30</v>
      </c>
      <c r="J3495" s="4" t="s">
        <v>1892</v>
      </c>
      <c r="K3495" s="4" t="s">
        <v>462</v>
      </c>
      <c r="L3495" s="7">
        <v>40214.0</v>
      </c>
      <c r="M3495" s="4" t="s">
        <v>83</v>
      </c>
      <c r="N3495" s="4" t="s">
        <v>5401</v>
      </c>
      <c r="O3495" s="4" t="s">
        <v>39</v>
      </c>
      <c r="P3495" s="4" t="s">
        <v>40</v>
      </c>
      <c r="Q3495" s="4" t="s">
        <v>5402</v>
      </c>
      <c r="R3495" s="9">
        <v>355.019549496365</v>
      </c>
      <c r="S3495" s="7">
        <v>3.0</v>
      </c>
      <c r="T3495" s="7">
        <v>0.0</v>
      </c>
      <c r="U3495" s="7">
        <v>88.7548873740911</v>
      </c>
      <c r="V3495" s="10" t="str">
        <f t="shared" si="1"/>
        <v>2017-05</v>
      </c>
    </row>
    <row r="3496">
      <c r="A3496" s="7">
        <v>3495.0</v>
      </c>
      <c r="B3496" s="4" t="s">
        <v>6709</v>
      </c>
      <c r="C3496" s="8">
        <v>42882.0</v>
      </c>
      <c r="D3496" s="8">
        <v>42884.0</v>
      </c>
      <c r="E3496" s="4" t="s">
        <v>98</v>
      </c>
      <c r="F3496" s="4" t="s">
        <v>236</v>
      </c>
      <c r="G3496" s="4" t="s">
        <v>237</v>
      </c>
      <c r="H3496" s="4" t="s">
        <v>46</v>
      </c>
      <c r="I3496" s="4" t="s">
        <v>30</v>
      </c>
      <c r="J3496" s="4" t="s">
        <v>1110</v>
      </c>
      <c r="K3496" s="4" t="s">
        <v>518</v>
      </c>
      <c r="L3496" s="7">
        <v>38109.0</v>
      </c>
      <c r="M3496" s="4" t="s">
        <v>83</v>
      </c>
      <c r="N3496" s="4" t="s">
        <v>179</v>
      </c>
      <c r="O3496" s="4" t="s">
        <v>51</v>
      </c>
      <c r="P3496" s="4" t="s">
        <v>124</v>
      </c>
      <c r="Q3496" s="4" t="s">
        <v>180</v>
      </c>
      <c r="R3496" s="9">
        <v>17.1216999092016</v>
      </c>
      <c r="S3496" s="7">
        <v>5.0</v>
      </c>
      <c r="T3496" s="7">
        <v>0.2</v>
      </c>
      <c r="U3496" s="7">
        <v>5.99259496822057</v>
      </c>
      <c r="V3496" s="10" t="str">
        <f t="shared" si="1"/>
        <v>2017-05</v>
      </c>
    </row>
    <row r="3497">
      <c r="A3497" s="7">
        <v>3496.0</v>
      </c>
      <c r="B3497" s="4" t="s">
        <v>6710</v>
      </c>
      <c r="C3497" s="8">
        <v>42882.0</v>
      </c>
      <c r="D3497" s="8">
        <v>42886.0</v>
      </c>
      <c r="E3497" s="4" t="s">
        <v>26</v>
      </c>
      <c r="F3497" s="4" t="s">
        <v>2126</v>
      </c>
      <c r="G3497" s="4" t="s">
        <v>2127</v>
      </c>
      <c r="H3497" s="4" t="s">
        <v>29</v>
      </c>
      <c r="I3497" s="4" t="s">
        <v>30</v>
      </c>
      <c r="J3497" s="4" t="s">
        <v>163</v>
      </c>
      <c r="K3497" s="4" t="s">
        <v>164</v>
      </c>
      <c r="L3497" s="7">
        <v>98103.0</v>
      </c>
      <c r="M3497" s="4" t="s">
        <v>49</v>
      </c>
      <c r="N3497" s="4" t="s">
        <v>1948</v>
      </c>
      <c r="O3497" s="4" t="s">
        <v>39</v>
      </c>
      <c r="P3497" s="4" t="s">
        <v>61</v>
      </c>
      <c r="Q3497" s="4" t="s">
        <v>1949</v>
      </c>
      <c r="R3497" s="9">
        <v>98.16</v>
      </c>
      <c r="S3497" s="7">
        <v>6.0</v>
      </c>
      <c r="T3497" s="7">
        <v>0.0</v>
      </c>
      <c r="U3497" s="7">
        <v>9.816</v>
      </c>
      <c r="V3497" s="10" t="str">
        <f t="shared" si="1"/>
        <v>2017-05</v>
      </c>
    </row>
    <row r="3498">
      <c r="A3498" s="7">
        <v>3497.0</v>
      </c>
      <c r="B3498" s="4" t="s">
        <v>6710</v>
      </c>
      <c r="C3498" s="8">
        <v>42882.0</v>
      </c>
      <c r="D3498" s="8">
        <v>42886.0</v>
      </c>
      <c r="E3498" s="4" t="s">
        <v>26</v>
      </c>
      <c r="F3498" s="4" t="s">
        <v>2126</v>
      </c>
      <c r="G3498" s="4" t="s">
        <v>2127</v>
      </c>
      <c r="H3498" s="4" t="s">
        <v>29</v>
      </c>
      <c r="I3498" s="4" t="s">
        <v>30</v>
      </c>
      <c r="J3498" s="4" t="s">
        <v>163</v>
      </c>
      <c r="K3498" s="4" t="s">
        <v>164</v>
      </c>
      <c r="L3498" s="7">
        <v>98103.0</v>
      </c>
      <c r="M3498" s="4" t="s">
        <v>49</v>
      </c>
      <c r="N3498" s="4" t="s">
        <v>6711</v>
      </c>
      <c r="O3498" s="4" t="s">
        <v>51</v>
      </c>
      <c r="P3498" s="4" t="s">
        <v>93</v>
      </c>
      <c r="Q3498" s="4" t="s">
        <v>4409</v>
      </c>
      <c r="R3498" s="9">
        <v>31.44</v>
      </c>
      <c r="S3498" s="7">
        <v>3.0</v>
      </c>
      <c r="T3498" s="7">
        <v>0.0</v>
      </c>
      <c r="U3498" s="7">
        <v>7.86</v>
      </c>
      <c r="V3498" s="10" t="str">
        <f t="shared" si="1"/>
        <v>2017-05</v>
      </c>
    </row>
    <row r="3499">
      <c r="A3499" s="7">
        <v>3498.0</v>
      </c>
      <c r="B3499" s="4" t="s">
        <v>6712</v>
      </c>
      <c r="C3499" s="8">
        <v>42882.0</v>
      </c>
      <c r="D3499" s="8">
        <v>42884.0</v>
      </c>
      <c r="E3499" s="4" t="s">
        <v>43</v>
      </c>
      <c r="F3499" s="4" t="s">
        <v>3264</v>
      </c>
      <c r="G3499" s="4" t="s">
        <v>3265</v>
      </c>
      <c r="H3499" s="4" t="s">
        <v>46</v>
      </c>
      <c r="I3499" s="4" t="s">
        <v>30</v>
      </c>
      <c r="J3499" s="4" t="s">
        <v>1223</v>
      </c>
      <c r="K3499" s="4" t="s">
        <v>1224</v>
      </c>
      <c r="L3499" s="7">
        <v>83201.0</v>
      </c>
      <c r="M3499" s="4" t="s">
        <v>49</v>
      </c>
      <c r="N3499" s="4" t="s">
        <v>4267</v>
      </c>
      <c r="O3499" s="4" t="s">
        <v>35</v>
      </c>
      <c r="P3499" s="4" t="s">
        <v>121</v>
      </c>
      <c r="Q3499" s="4" t="s">
        <v>4268</v>
      </c>
      <c r="R3499" s="9">
        <v>35.0</v>
      </c>
      <c r="S3499" s="7">
        <v>4.0</v>
      </c>
      <c r="T3499" s="7">
        <v>0.0</v>
      </c>
      <c r="U3499" s="7">
        <v>14.7</v>
      </c>
      <c r="V3499" s="10" t="str">
        <f t="shared" si="1"/>
        <v>2017-05</v>
      </c>
    </row>
    <row r="3500">
      <c r="A3500" s="7">
        <v>3499.0</v>
      </c>
      <c r="B3500" s="4" t="s">
        <v>6712</v>
      </c>
      <c r="C3500" s="8">
        <v>42882.0</v>
      </c>
      <c r="D3500" s="8">
        <v>42884.0</v>
      </c>
      <c r="E3500" s="4" t="s">
        <v>43</v>
      </c>
      <c r="F3500" s="4" t="s">
        <v>3264</v>
      </c>
      <c r="G3500" s="4" t="s">
        <v>3265</v>
      </c>
      <c r="H3500" s="4" t="s">
        <v>46</v>
      </c>
      <c r="I3500" s="4" t="s">
        <v>30</v>
      </c>
      <c r="J3500" s="4" t="s">
        <v>1223</v>
      </c>
      <c r="K3500" s="4" t="s">
        <v>1224</v>
      </c>
      <c r="L3500" s="7">
        <v>83201.0</v>
      </c>
      <c r="M3500" s="4" t="s">
        <v>49</v>
      </c>
      <c r="N3500" s="4" t="s">
        <v>6520</v>
      </c>
      <c r="O3500" s="4" t="s">
        <v>51</v>
      </c>
      <c r="P3500" s="4" t="s">
        <v>52</v>
      </c>
      <c r="Q3500" s="4" t="s">
        <v>6521</v>
      </c>
      <c r="R3500" s="9">
        <v>477.15</v>
      </c>
      <c r="S3500" s="7">
        <v>5.0</v>
      </c>
      <c r="T3500" s="7">
        <v>0.0</v>
      </c>
      <c r="U3500" s="7">
        <v>28.629</v>
      </c>
      <c r="V3500" s="10" t="str">
        <f t="shared" si="1"/>
        <v>2017-05</v>
      </c>
    </row>
    <row r="3501">
      <c r="A3501" s="7">
        <v>3500.0</v>
      </c>
      <c r="B3501" s="4" t="s">
        <v>6712</v>
      </c>
      <c r="C3501" s="8">
        <v>42882.0</v>
      </c>
      <c r="D3501" s="8">
        <v>42884.0</v>
      </c>
      <c r="E3501" s="4" t="s">
        <v>43</v>
      </c>
      <c r="F3501" s="4" t="s">
        <v>3264</v>
      </c>
      <c r="G3501" s="4" t="s">
        <v>3265</v>
      </c>
      <c r="H3501" s="4" t="s">
        <v>46</v>
      </c>
      <c r="I3501" s="4" t="s">
        <v>30</v>
      </c>
      <c r="J3501" s="4" t="s">
        <v>1223</v>
      </c>
      <c r="K3501" s="4" t="s">
        <v>1224</v>
      </c>
      <c r="L3501" s="7">
        <v>83201.0</v>
      </c>
      <c r="M3501" s="4" t="s">
        <v>49</v>
      </c>
      <c r="N3501" s="4" t="s">
        <v>6653</v>
      </c>
      <c r="O3501" s="4" t="s">
        <v>39</v>
      </c>
      <c r="P3501" s="4" t="s">
        <v>40</v>
      </c>
      <c r="Q3501" s="4" t="s">
        <v>6654</v>
      </c>
      <c r="R3501" s="9">
        <v>302.376</v>
      </c>
      <c r="S3501" s="7">
        <v>3.0</v>
      </c>
      <c r="T3501" s="7">
        <v>0.2</v>
      </c>
      <c r="U3501" s="7">
        <v>22.6782</v>
      </c>
      <c r="V3501" s="10" t="str">
        <f t="shared" si="1"/>
        <v>2017-05</v>
      </c>
    </row>
    <row r="3502">
      <c r="A3502" s="7">
        <v>3501.0</v>
      </c>
      <c r="B3502" s="4" t="s">
        <v>6713</v>
      </c>
      <c r="C3502" s="8">
        <v>42882.0</v>
      </c>
      <c r="D3502" s="8">
        <v>42889.0</v>
      </c>
      <c r="E3502" s="4" t="s">
        <v>26</v>
      </c>
      <c r="F3502" s="4" t="s">
        <v>1689</v>
      </c>
      <c r="G3502" s="4" t="s">
        <v>1690</v>
      </c>
      <c r="H3502" s="4" t="s">
        <v>46</v>
      </c>
      <c r="I3502" s="4" t="s">
        <v>30</v>
      </c>
      <c r="J3502" s="4" t="s">
        <v>555</v>
      </c>
      <c r="K3502" s="4" t="s">
        <v>71</v>
      </c>
      <c r="L3502" s="7">
        <v>74133.0</v>
      </c>
      <c r="M3502" s="4" t="s">
        <v>59</v>
      </c>
      <c r="N3502" s="4" t="s">
        <v>4068</v>
      </c>
      <c r="O3502" s="4" t="s">
        <v>35</v>
      </c>
      <c r="P3502" s="4" t="s">
        <v>121</v>
      </c>
      <c r="Q3502" s="4" t="s">
        <v>4069</v>
      </c>
      <c r="R3502" s="9">
        <v>577.866913580247</v>
      </c>
      <c r="S3502" s="7">
        <v>5.0</v>
      </c>
      <c r="T3502" s="7">
        <v>0.0</v>
      </c>
      <c r="U3502" s="7">
        <v>167.581404938272</v>
      </c>
      <c r="V3502" s="10" t="str">
        <f t="shared" si="1"/>
        <v>2017-05</v>
      </c>
    </row>
    <row r="3503">
      <c r="A3503" s="7">
        <v>3502.0</v>
      </c>
      <c r="B3503" s="4" t="s">
        <v>6714</v>
      </c>
      <c r="C3503" s="8">
        <v>42882.0</v>
      </c>
      <c r="D3503" s="8">
        <v>42889.0</v>
      </c>
      <c r="E3503" s="4" t="s">
        <v>26</v>
      </c>
      <c r="F3503" s="4" t="s">
        <v>4479</v>
      </c>
      <c r="G3503" s="4" t="s">
        <v>4480</v>
      </c>
      <c r="H3503" s="4" t="s">
        <v>29</v>
      </c>
      <c r="I3503" s="4" t="s">
        <v>30</v>
      </c>
      <c r="J3503" s="4" t="s">
        <v>1845</v>
      </c>
      <c r="K3503" s="4" t="s">
        <v>82</v>
      </c>
      <c r="L3503" s="7">
        <v>27405.0</v>
      </c>
      <c r="M3503" s="4" t="s">
        <v>83</v>
      </c>
      <c r="N3503" s="4" t="s">
        <v>6715</v>
      </c>
      <c r="O3503" s="4" t="s">
        <v>39</v>
      </c>
      <c r="P3503" s="4" t="s">
        <v>61</v>
      </c>
      <c r="Q3503" s="4" t="s">
        <v>6716</v>
      </c>
      <c r="R3503" s="9">
        <v>17.9854707989324</v>
      </c>
      <c r="S3503" s="7">
        <v>3.0</v>
      </c>
      <c r="T3503" s="7">
        <v>0.2</v>
      </c>
      <c r="U3503" s="7">
        <v>0.224818384986655</v>
      </c>
      <c r="V3503" s="10" t="str">
        <f t="shared" si="1"/>
        <v>2017-05</v>
      </c>
    </row>
    <row r="3504">
      <c r="A3504" s="7">
        <v>3503.0</v>
      </c>
      <c r="B3504" s="4" t="s">
        <v>6714</v>
      </c>
      <c r="C3504" s="8">
        <v>42882.0</v>
      </c>
      <c r="D3504" s="8">
        <v>42889.0</v>
      </c>
      <c r="E3504" s="4" t="s">
        <v>26</v>
      </c>
      <c r="F3504" s="4" t="s">
        <v>4479</v>
      </c>
      <c r="G3504" s="4" t="s">
        <v>4480</v>
      </c>
      <c r="H3504" s="4" t="s">
        <v>29</v>
      </c>
      <c r="I3504" s="4" t="s">
        <v>30</v>
      </c>
      <c r="J3504" s="4" t="s">
        <v>1845</v>
      </c>
      <c r="K3504" s="4" t="s">
        <v>82</v>
      </c>
      <c r="L3504" s="7">
        <v>27405.0</v>
      </c>
      <c r="M3504" s="4" t="s">
        <v>83</v>
      </c>
      <c r="N3504" s="4" t="s">
        <v>3012</v>
      </c>
      <c r="O3504" s="4" t="s">
        <v>51</v>
      </c>
      <c r="P3504" s="4" t="s">
        <v>76</v>
      </c>
      <c r="Q3504" s="4" t="s">
        <v>3013</v>
      </c>
      <c r="R3504" s="9">
        <v>7.92648208906852</v>
      </c>
      <c r="S3504" s="7">
        <v>5.0</v>
      </c>
      <c r="T3504" s="7">
        <v>0.7</v>
      </c>
      <c r="U3504" s="7">
        <v>-6.60540174089043</v>
      </c>
      <c r="V3504" s="10" t="str">
        <f t="shared" si="1"/>
        <v>2017-05</v>
      </c>
    </row>
    <row r="3505">
      <c r="A3505" s="7">
        <v>3504.0</v>
      </c>
      <c r="B3505" s="4" t="s">
        <v>6717</v>
      </c>
      <c r="C3505" s="8">
        <v>42883.0</v>
      </c>
      <c r="D3505" s="8">
        <v>42885.0</v>
      </c>
      <c r="E3505" s="4" t="s">
        <v>98</v>
      </c>
      <c r="F3505" s="4" t="s">
        <v>4136</v>
      </c>
      <c r="G3505" s="4" t="s">
        <v>4137</v>
      </c>
      <c r="H3505" s="4" t="s">
        <v>46</v>
      </c>
      <c r="I3505" s="4" t="s">
        <v>30</v>
      </c>
      <c r="J3505" s="4" t="s">
        <v>1095</v>
      </c>
      <c r="K3505" s="4" t="s">
        <v>2898</v>
      </c>
      <c r="L3505" s="7">
        <v>29203.0</v>
      </c>
      <c r="M3505" s="4" t="s">
        <v>83</v>
      </c>
      <c r="N3505" s="4" t="s">
        <v>1077</v>
      </c>
      <c r="O3505" s="4" t="s">
        <v>35</v>
      </c>
      <c r="P3505" s="4" t="s">
        <v>263</v>
      </c>
      <c r="Q3505" s="4" t="s">
        <v>1078</v>
      </c>
      <c r="R3505" s="9">
        <v>196.249024200726</v>
      </c>
      <c r="S3505" s="7">
        <v>2.0</v>
      </c>
      <c r="T3505" s="7">
        <v>0.0</v>
      </c>
      <c r="U3505" s="7">
        <v>21.5873926620798</v>
      </c>
      <c r="V3505" s="10" t="str">
        <f t="shared" si="1"/>
        <v>2017-05</v>
      </c>
    </row>
    <row r="3506">
      <c r="A3506" s="7">
        <v>3505.0</v>
      </c>
      <c r="B3506" s="4" t="s">
        <v>6718</v>
      </c>
      <c r="C3506" s="8">
        <v>42883.0</v>
      </c>
      <c r="D3506" s="8">
        <v>42887.0</v>
      </c>
      <c r="E3506" s="4" t="s">
        <v>26</v>
      </c>
      <c r="F3506" s="4" t="s">
        <v>4455</v>
      </c>
      <c r="G3506" s="4" t="s">
        <v>4456</v>
      </c>
      <c r="H3506" s="4" t="s">
        <v>46</v>
      </c>
      <c r="I3506" s="4" t="s">
        <v>30</v>
      </c>
      <c r="J3506" s="4" t="s">
        <v>455</v>
      </c>
      <c r="K3506" s="4" t="s">
        <v>58</v>
      </c>
      <c r="L3506" s="7">
        <v>77070.0</v>
      </c>
      <c r="M3506" s="4" t="s">
        <v>59</v>
      </c>
      <c r="N3506" s="4" t="s">
        <v>6285</v>
      </c>
      <c r="O3506" s="4" t="s">
        <v>39</v>
      </c>
      <c r="P3506" s="4" t="s">
        <v>40</v>
      </c>
      <c r="Q3506" s="4" t="s">
        <v>6286</v>
      </c>
      <c r="R3506" s="9">
        <v>65.8456888888889</v>
      </c>
      <c r="S3506" s="7">
        <v>4.0</v>
      </c>
      <c r="T3506" s="7">
        <v>0.2</v>
      </c>
      <c r="U3506" s="7">
        <v>4.93842666666667</v>
      </c>
      <c r="V3506" s="10" t="str">
        <f t="shared" si="1"/>
        <v>2017-05</v>
      </c>
    </row>
    <row r="3507">
      <c r="A3507" s="7">
        <v>3506.0</v>
      </c>
      <c r="B3507" s="4" t="s">
        <v>6719</v>
      </c>
      <c r="C3507" s="8">
        <v>42883.0</v>
      </c>
      <c r="D3507" s="8">
        <v>42886.0</v>
      </c>
      <c r="E3507" s="4" t="s">
        <v>98</v>
      </c>
      <c r="F3507" s="4" t="s">
        <v>6720</v>
      </c>
      <c r="G3507" s="4" t="s">
        <v>6721</v>
      </c>
      <c r="H3507" s="4" t="s">
        <v>29</v>
      </c>
      <c r="I3507" s="4" t="s">
        <v>30</v>
      </c>
      <c r="J3507" s="4" t="s">
        <v>194</v>
      </c>
      <c r="K3507" s="4" t="s">
        <v>245</v>
      </c>
      <c r="L3507" s="7">
        <v>3301.0</v>
      </c>
      <c r="M3507" s="4" t="s">
        <v>33</v>
      </c>
      <c r="N3507" s="4" t="s">
        <v>3176</v>
      </c>
      <c r="O3507" s="4" t="s">
        <v>35</v>
      </c>
      <c r="P3507" s="4" t="s">
        <v>121</v>
      </c>
      <c r="Q3507" s="4" t="s">
        <v>3177</v>
      </c>
      <c r="R3507" s="9">
        <v>299.677333333333</v>
      </c>
      <c r="S3507" s="7">
        <v>8.0</v>
      </c>
      <c r="T3507" s="7">
        <v>0.0</v>
      </c>
      <c r="U3507" s="7">
        <v>122.867706666667</v>
      </c>
      <c r="V3507" s="10" t="str">
        <f t="shared" si="1"/>
        <v>2017-05</v>
      </c>
    </row>
    <row r="3508">
      <c r="A3508" s="7">
        <v>3507.0</v>
      </c>
      <c r="B3508" s="4" t="s">
        <v>6722</v>
      </c>
      <c r="C3508" s="8">
        <v>42883.0</v>
      </c>
      <c r="D3508" s="8">
        <v>42888.0</v>
      </c>
      <c r="E3508" s="4" t="s">
        <v>98</v>
      </c>
      <c r="F3508" s="4" t="s">
        <v>2083</v>
      </c>
      <c r="G3508" s="4" t="s">
        <v>2084</v>
      </c>
      <c r="H3508" s="4" t="s">
        <v>29</v>
      </c>
      <c r="I3508" s="4" t="s">
        <v>30</v>
      </c>
      <c r="J3508" s="4" t="s">
        <v>384</v>
      </c>
      <c r="K3508" s="4" t="s">
        <v>385</v>
      </c>
      <c r="L3508" s="7">
        <v>60653.0</v>
      </c>
      <c r="M3508" s="4" t="s">
        <v>59</v>
      </c>
      <c r="N3508" s="4" t="s">
        <v>2814</v>
      </c>
      <c r="O3508" s="4" t="s">
        <v>35</v>
      </c>
      <c r="P3508" s="4" t="s">
        <v>263</v>
      </c>
      <c r="Q3508" s="4" t="s">
        <v>3931</v>
      </c>
      <c r="R3508" s="9">
        <v>129.430233333333</v>
      </c>
      <c r="S3508" s="7">
        <v>3.0</v>
      </c>
      <c r="T3508" s="7">
        <v>0.3</v>
      </c>
      <c r="U3508" s="7">
        <v>-35.1310633333333</v>
      </c>
      <c r="V3508" s="10" t="str">
        <f t="shared" si="1"/>
        <v>2017-05</v>
      </c>
    </row>
    <row r="3509">
      <c r="A3509" s="7">
        <v>3508.0</v>
      </c>
      <c r="B3509" s="4" t="s">
        <v>6722</v>
      </c>
      <c r="C3509" s="8">
        <v>42883.0</v>
      </c>
      <c r="D3509" s="8">
        <v>42888.0</v>
      </c>
      <c r="E3509" s="4" t="s">
        <v>98</v>
      </c>
      <c r="F3509" s="4" t="s">
        <v>2083</v>
      </c>
      <c r="G3509" s="4" t="s">
        <v>2084</v>
      </c>
      <c r="H3509" s="4" t="s">
        <v>29</v>
      </c>
      <c r="I3509" s="4" t="s">
        <v>30</v>
      </c>
      <c r="J3509" s="4" t="s">
        <v>384</v>
      </c>
      <c r="K3509" s="4" t="s">
        <v>385</v>
      </c>
      <c r="L3509" s="7">
        <v>60653.0</v>
      </c>
      <c r="M3509" s="4" t="s">
        <v>59</v>
      </c>
      <c r="N3509" s="4" t="s">
        <v>75</v>
      </c>
      <c r="O3509" s="4" t="s">
        <v>51</v>
      </c>
      <c r="P3509" s="4" t="s">
        <v>76</v>
      </c>
      <c r="Q3509" s="4" t="s">
        <v>77</v>
      </c>
      <c r="R3509" s="9">
        <v>4.3164</v>
      </c>
      <c r="S3509" s="7">
        <v>3.0</v>
      </c>
      <c r="T3509" s="7">
        <v>0.8</v>
      </c>
      <c r="U3509" s="7">
        <v>-7.5537</v>
      </c>
      <c r="V3509" s="10" t="str">
        <f t="shared" si="1"/>
        <v>2017-05</v>
      </c>
    </row>
    <row r="3510">
      <c r="A3510" s="7">
        <v>3509.0</v>
      </c>
      <c r="B3510" s="4" t="s">
        <v>6723</v>
      </c>
      <c r="C3510" s="8">
        <v>42883.0</v>
      </c>
      <c r="D3510" s="8">
        <v>42888.0</v>
      </c>
      <c r="E3510" s="4" t="s">
        <v>26</v>
      </c>
      <c r="F3510" s="4" t="s">
        <v>4256</v>
      </c>
      <c r="G3510" s="4" t="s">
        <v>4257</v>
      </c>
      <c r="H3510" s="4" t="s">
        <v>29</v>
      </c>
      <c r="I3510" s="4" t="s">
        <v>30</v>
      </c>
      <c r="J3510" s="4" t="s">
        <v>1701</v>
      </c>
      <c r="K3510" s="4" t="s">
        <v>469</v>
      </c>
      <c r="L3510" s="7">
        <v>85023.0</v>
      </c>
      <c r="M3510" s="4" t="s">
        <v>49</v>
      </c>
      <c r="N3510" s="4" t="s">
        <v>2802</v>
      </c>
      <c r="O3510" s="4" t="s">
        <v>39</v>
      </c>
      <c r="P3510" s="4" t="s">
        <v>40</v>
      </c>
      <c r="Q3510" s="4" t="s">
        <v>2803</v>
      </c>
      <c r="R3510" s="9">
        <v>195.96</v>
      </c>
      <c r="S3510" s="7">
        <v>5.0</v>
      </c>
      <c r="T3510" s="7">
        <v>0.2</v>
      </c>
      <c r="U3510" s="7">
        <v>19.596</v>
      </c>
      <c r="V3510" s="10" t="str">
        <f t="shared" si="1"/>
        <v>2017-05</v>
      </c>
    </row>
    <row r="3511">
      <c r="A3511" s="7">
        <v>3510.0</v>
      </c>
      <c r="B3511" s="4" t="s">
        <v>6723</v>
      </c>
      <c r="C3511" s="8">
        <v>42883.0</v>
      </c>
      <c r="D3511" s="8">
        <v>42888.0</v>
      </c>
      <c r="E3511" s="4" t="s">
        <v>26</v>
      </c>
      <c r="F3511" s="4" t="s">
        <v>4256</v>
      </c>
      <c r="G3511" s="4" t="s">
        <v>4257</v>
      </c>
      <c r="H3511" s="4" t="s">
        <v>29</v>
      </c>
      <c r="I3511" s="4" t="s">
        <v>30</v>
      </c>
      <c r="J3511" s="4" t="s">
        <v>1701</v>
      </c>
      <c r="K3511" s="4" t="s">
        <v>469</v>
      </c>
      <c r="L3511" s="7">
        <v>85023.0</v>
      </c>
      <c r="M3511" s="4" t="s">
        <v>49</v>
      </c>
      <c r="N3511" s="4" t="s">
        <v>2504</v>
      </c>
      <c r="O3511" s="4" t="s">
        <v>51</v>
      </c>
      <c r="P3511" s="4" t="s">
        <v>124</v>
      </c>
      <c r="Q3511" s="4" t="s">
        <v>2505</v>
      </c>
      <c r="R3511" s="9">
        <v>15.552</v>
      </c>
      <c r="S3511" s="7">
        <v>3.0</v>
      </c>
      <c r="T3511" s="7">
        <v>0.2</v>
      </c>
      <c r="U3511" s="7">
        <v>5.4432</v>
      </c>
      <c r="V3511" s="10" t="str">
        <f t="shared" si="1"/>
        <v>2017-05</v>
      </c>
    </row>
    <row r="3512">
      <c r="A3512" s="7">
        <v>3511.0</v>
      </c>
      <c r="B3512" s="4" t="s">
        <v>6723</v>
      </c>
      <c r="C3512" s="8">
        <v>42883.0</v>
      </c>
      <c r="D3512" s="8">
        <v>42888.0</v>
      </c>
      <c r="E3512" s="4" t="s">
        <v>26</v>
      </c>
      <c r="F3512" s="4" t="s">
        <v>4256</v>
      </c>
      <c r="G3512" s="4" t="s">
        <v>4257</v>
      </c>
      <c r="H3512" s="4" t="s">
        <v>29</v>
      </c>
      <c r="I3512" s="4" t="s">
        <v>30</v>
      </c>
      <c r="J3512" s="4" t="s">
        <v>1701</v>
      </c>
      <c r="K3512" s="4" t="s">
        <v>469</v>
      </c>
      <c r="L3512" s="7">
        <v>85023.0</v>
      </c>
      <c r="M3512" s="4" t="s">
        <v>49</v>
      </c>
      <c r="N3512" s="4" t="s">
        <v>209</v>
      </c>
      <c r="O3512" s="4" t="s">
        <v>39</v>
      </c>
      <c r="P3512" s="4" t="s">
        <v>61</v>
      </c>
      <c r="Q3512" s="4" t="s">
        <v>210</v>
      </c>
      <c r="R3512" s="9">
        <v>271.968</v>
      </c>
      <c r="S3512" s="7">
        <v>4.0</v>
      </c>
      <c r="T3512" s="7">
        <v>0.2</v>
      </c>
      <c r="U3512" s="7">
        <v>54.3936</v>
      </c>
      <c r="V3512" s="10" t="str">
        <f t="shared" si="1"/>
        <v>2017-05</v>
      </c>
    </row>
    <row r="3513">
      <c r="A3513" s="7">
        <v>3512.0</v>
      </c>
      <c r="B3513" s="4" t="s">
        <v>6724</v>
      </c>
      <c r="C3513" s="8">
        <v>42883.0</v>
      </c>
      <c r="D3513" s="8">
        <v>42887.0</v>
      </c>
      <c r="E3513" s="4" t="s">
        <v>26</v>
      </c>
      <c r="F3513" s="4" t="s">
        <v>6725</v>
      </c>
      <c r="G3513" s="4" t="s">
        <v>6726</v>
      </c>
      <c r="H3513" s="4" t="s">
        <v>29</v>
      </c>
      <c r="I3513" s="4" t="s">
        <v>30</v>
      </c>
      <c r="J3513" s="4" t="s">
        <v>6727</v>
      </c>
      <c r="K3513" s="4" t="s">
        <v>32</v>
      </c>
      <c r="L3513" s="7">
        <v>20707.0</v>
      </c>
      <c r="M3513" s="4" t="s">
        <v>33</v>
      </c>
      <c r="N3513" s="4" t="s">
        <v>6411</v>
      </c>
      <c r="O3513" s="4" t="s">
        <v>35</v>
      </c>
      <c r="P3513" s="4" t="s">
        <v>121</v>
      </c>
      <c r="Q3513" s="4" t="s">
        <v>6728</v>
      </c>
      <c r="R3513" s="9">
        <v>33.2571111111111</v>
      </c>
      <c r="S3513" s="7">
        <v>2.0</v>
      </c>
      <c r="T3513" s="7">
        <v>0.0</v>
      </c>
      <c r="U3513" s="7">
        <v>11.97256</v>
      </c>
      <c r="V3513" s="10" t="str">
        <f t="shared" si="1"/>
        <v>2017-05</v>
      </c>
    </row>
    <row r="3514">
      <c r="A3514" s="7">
        <v>3513.0</v>
      </c>
      <c r="B3514" s="4" t="s">
        <v>6724</v>
      </c>
      <c r="C3514" s="8">
        <v>42883.0</v>
      </c>
      <c r="D3514" s="8">
        <v>42887.0</v>
      </c>
      <c r="E3514" s="4" t="s">
        <v>26</v>
      </c>
      <c r="F3514" s="4" t="s">
        <v>6725</v>
      </c>
      <c r="G3514" s="4" t="s">
        <v>6726</v>
      </c>
      <c r="H3514" s="4" t="s">
        <v>29</v>
      </c>
      <c r="I3514" s="4" t="s">
        <v>30</v>
      </c>
      <c r="J3514" s="4" t="s">
        <v>6727</v>
      </c>
      <c r="K3514" s="4" t="s">
        <v>32</v>
      </c>
      <c r="L3514" s="7">
        <v>20707.0</v>
      </c>
      <c r="M3514" s="4" t="s">
        <v>33</v>
      </c>
      <c r="N3514" s="4" t="s">
        <v>5500</v>
      </c>
      <c r="O3514" s="4" t="s">
        <v>51</v>
      </c>
      <c r="P3514" s="4" t="s">
        <v>283</v>
      </c>
      <c r="Q3514" s="4" t="s">
        <v>5501</v>
      </c>
      <c r="R3514" s="9">
        <v>151.546333333333</v>
      </c>
      <c r="S3514" s="7">
        <v>3.0</v>
      </c>
      <c r="T3514" s="7">
        <v>0.0</v>
      </c>
      <c r="U3514" s="7">
        <v>43.9484366666667</v>
      </c>
      <c r="V3514" s="10" t="str">
        <f t="shared" si="1"/>
        <v>2017-05</v>
      </c>
    </row>
    <row r="3515">
      <c r="A3515" s="7">
        <v>3514.0</v>
      </c>
      <c r="B3515" s="4" t="s">
        <v>6729</v>
      </c>
      <c r="C3515" s="8">
        <v>42883.0</v>
      </c>
      <c r="D3515" s="8">
        <v>42887.0</v>
      </c>
      <c r="E3515" s="4" t="s">
        <v>26</v>
      </c>
      <c r="F3515" s="4" t="s">
        <v>3095</v>
      </c>
      <c r="G3515" s="4" t="s">
        <v>3096</v>
      </c>
      <c r="H3515" s="4" t="s">
        <v>29</v>
      </c>
      <c r="I3515" s="4" t="s">
        <v>30</v>
      </c>
      <c r="J3515" s="4" t="s">
        <v>304</v>
      </c>
      <c r="K3515" s="4" t="s">
        <v>157</v>
      </c>
      <c r="L3515" s="7">
        <v>44105.0</v>
      </c>
      <c r="M3515" s="4" t="s">
        <v>33</v>
      </c>
      <c r="N3515" s="4" t="s">
        <v>5324</v>
      </c>
      <c r="O3515" s="4" t="s">
        <v>51</v>
      </c>
      <c r="P3515" s="4" t="s">
        <v>124</v>
      </c>
      <c r="Q3515" s="4" t="s">
        <v>5325</v>
      </c>
      <c r="R3515" s="9">
        <v>16.8005333333333</v>
      </c>
      <c r="S3515" s="7">
        <v>3.0</v>
      </c>
      <c r="T3515" s="7">
        <v>0.2</v>
      </c>
      <c r="U3515" s="7">
        <v>6.09019333333333</v>
      </c>
      <c r="V3515" s="10" t="str">
        <f t="shared" si="1"/>
        <v>2017-05</v>
      </c>
    </row>
    <row r="3516">
      <c r="A3516" s="7">
        <v>3515.0</v>
      </c>
      <c r="B3516" s="4" t="s">
        <v>6729</v>
      </c>
      <c r="C3516" s="8">
        <v>42883.0</v>
      </c>
      <c r="D3516" s="8">
        <v>42887.0</v>
      </c>
      <c r="E3516" s="4" t="s">
        <v>26</v>
      </c>
      <c r="F3516" s="4" t="s">
        <v>3095</v>
      </c>
      <c r="G3516" s="4" t="s">
        <v>3096</v>
      </c>
      <c r="H3516" s="4" t="s">
        <v>29</v>
      </c>
      <c r="I3516" s="4" t="s">
        <v>30</v>
      </c>
      <c r="J3516" s="4" t="s">
        <v>304</v>
      </c>
      <c r="K3516" s="4" t="s">
        <v>157</v>
      </c>
      <c r="L3516" s="7">
        <v>44105.0</v>
      </c>
      <c r="M3516" s="4" t="s">
        <v>33</v>
      </c>
      <c r="N3516" s="4" t="s">
        <v>34</v>
      </c>
      <c r="O3516" s="4" t="s">
        <v>35</v>
      </c>
      <c r="P3516" s="4" t="s">
        <v>36</v>
      </c>
      <c r="Q3516" s="4" t="s">
        <v>37</v>
      </c>
      <c r="R3516" s="9">
        <v>140.440444444444</v>
      </c>
      <c r="S3516" s="7">
        <v>4.0</v>
      </c>
      <c r="T3516" s="7">
        <v>0.5</v>
      </c>
      <c r="U3516" s="7">
        <v>-78.6466488888889</v>
      </c>
      <c r="V3516" s="10" t="str">
        <f t="shared" si="1"/>
        <v>2017-05</v>
      </c>
    </row>
    <row r="3517">
      <c r="A3517" s="7">
        <v>3516.0</v>
      </c>
      <c r="B3517" s="4" t="s">
        <v>6730</v>
      </c>
      <c r="C3517" s="8">
        <v>42884.0</v>
      </c>
      <c r="D3517" s="8">
        <v>42890.0</v>
      </c>
      <c r="E3517" s="4" t="s">
        <v>26</v>
      </c>
      <c r="F3517" s="4" t="s">
        <v>2947</v>
      </c>
      <c r="G3517" s="4" t="s">
        <v>2948</v>
      </c>
      <c r="H3517" s="4" t="s">
        <v>46</v>
      </c>
      <c r="I3517" s="4" t="s">
        <v>30</v>
      </c>
      <c r="J3517" s="4" t="s">
        <v>1040</v>
      </c>
      <c r="K3517" s="4" t="s">
        <v>58</v>
      </c>
      <c r="L3517" s="7">
        <v>78550.0</v>
      </c>
      <c r="M3517" s="4" t="s">
        <v>59</v>
      </c>
      <c r="N3517" s="4" t="s">
        <v>3908</v>
      </c>
      <c r="O3517" s="4" t="s">
        <v>51</v>
      </c>
      <c r="P3517" s="4" t="s">
        <v>124</v>
      </c>
      <c r="Q3517" s="4" t="s">
        <v>3909</v>
      </c>
      <c r="R3517" s="9">
        <v>31.4026666666667</v>
      </c>
      <c r="S3517" s="7">
        <v>5.0</v>
      </c>
      <c r="T3517" s="7">
        <v>0.2</v>
      </c>
      <c r="U3517" s="7">
        <v>11.3834666666667</v>
      </c>
      <c r="V3517" s="10" t="str">
        <f t="shared" si="1"/>
        <v>2017-05</v>
      </c>
    </row>
    <row r="3518">
      <c r="A3518" s="7">
        <v>3517.0</v>
      </c>
      <c r="B3518" s="4" t="s">
        <v>6730</v>
      </c>
      <c r="C3518" s="8">
        <v>42884.0</v>
      </c>
      <c r="D3518" s="8">
        <v>42890.0</v>
      </c>
      <c r="E3518" s="4" t="s">
        <v>26</v>
      </c>
      <c r="F3518" s="4" t="s">
        <v>2947</v>
      </c>
      <c r="G3518" s="4" t="s">
        <v>2948</v>
      </c>
      <c r="H3518" s="4" t="s">
        <v>46</v>
      </c>
      <c r="I3518" s="4" t="s">
        <v>30</v>
      </c>
      <c r="J3518" s="4" t="s">
        <v>1040</v>
      </c>
      <c r="K3518" s="4" t="s">
        <v>58</v>
      </c>
      <c r="L3518" s="7">
        <v>78550.0</v>
      </c>
      <c r="M3518" s="4" t="s">
        <v>59</v>
      </c>
      <c r="N3518" s="4" t="s">
        <v>4877</v>
      </c>
      <c r="O3518" s="4" t="s">
        <v>51</v>
      </c>
      <c r="P3518" s="4" t="s">
        <v>52</v>
      </c>
      <c r="Q3518" s="4" t="s">
        <v>4878</v>
      </c>
      <c r="R3518" s="9">
        <v>64.7243851851852</v>
      </c>
      <c r="S3518" s="7">
        <v>3.0</v>
      </c>
      <c r="T3518" s="7">
        <v>0.2</v>
      </c>
      <c r="U3518" s="7">
        <v>5.6633837037037</v>
      </c>
      <c r="V3518" s="10" t="str">
        <f t="shared" si="1"/>
        <v>2017-05</v>
      </c>
    </row>
    <row r="3519">
      <c r="A3519" s="7">
        <v>3518.0</v>
      </c>
      <c r="B3519" s="4" t="s">
        <v>6731</v>
      </c>
      <c r="C3519" s="8">
        <v>42884.0</v>
      </c>
      <c r="D3519" s="8">
        <v>42891.0</v>
      </c>
      <c r="E3519" s="4" t="s">
        <v>26</v>
      </c>
      <c r="F3519" s="4" t="s">
        <v>1035</v>
      </c>
      <c r="G3519" s="4" t="s">
        <v>1036</v>
      </c>
      <c r="H3519" s="4" t="s">
        <v>46</v>
      </c>
      <c r="I3519" s="4" t="s">
        <v>30</v>
      </c>
      <c r="J3519" s="4" t="s">
        <v>455</v>
      </c>
      <c r="K3519" s="4" t="s">
        <v>58</v>
      </c>
      <c r="L3519" s="7">
        <v>77095.0</v>
      </c>
      <c r="M3519" s="4" t="s">
        <v>59</v>
      </c>
      <c r="N3519" s="4" t="s">
        <v>2816</v>
      </c>
      <c r="O3519" s="4" t="s">
        <v>35</v>
      </c>
      <c r="P3519" s="4" t="s">
        <v>121</v>
      </c>
      <c r="Q3519" s="4" t="s">
        <v>2817</v>
      </c>
      <c r="R3519" s="9">
        <v>79.2626567901235</v>
      </c>
      <c r="S3519" s="7">
        <v>4.0</v>
      </c>
      <c r="T3519" s="7">
        <v>0.6</v>
      </c>
      <c r="U3519" s="7">
        <v>-63.4101254320988</v>
      </c>
      <c r="V3519" s="10" t="str">
        <f t="shared" si="1"/>
        <v>2017-05</v>
      </c>
    </row>
    <row r="3520">
      <c r="A3520" s="7">
        <v>3519.0</v>
      </c>
      <c r="B3520" s="4" t="s">
        <v>6732</v>
      </c>
      <c r="C3520" s="8">
        <v>42884.0</v>
      </c>
      <c r="D3520" s="8">
        <v>42888.0</v>
      </c>
      <c r="E3520" s="4" t="s">
        <v>26</v>
      </c>
      <c r="F3520" s="4" t="s">
        <v>6405</v>
      </c>
      <c r="G3520" s="4" t="s">
        <v>6406</v>
      </c>
      <c r="H3520" s="4" t="s">
        <v>112</v>
      </c>
      <c r="I3520" s="4" t="s">
        <v>30</v>
      </c>
      <c r="J3520" s="4" t="s">
        <v>1604</v>
      </c>
      <c r="K3520" s="4" t="s">
        <v>1605</v>
      </c>
      <c r="L3520" s="7">
        <v>68104.0</v>
      </c>
      <c r="M3520" s="4" t="s">
        <v>59</v>
      </c>
      <c r="N3520" s="4" t="s">
        <v>6733</v>
      </c>
      <c r="O3520" s="4" t="s">
        <v>51</v>
      </c>
      <c r="P3520" s="4" t="s">
        <v>272</v>
      </c>
      <c r="Q3520" s="4" t="s">
        <v>6734</v>
      </c>
      <c r="R3520" s="9">
        <v>28.5313580246914</v>
      </c>
      <c r="S3520" s="7">
        <v>5.0</v>
      </c>
      <c r="T3520" s="7">
        <v>0.0</v>
      </c>
      <c r="U3520" s="7">
        <v>1.42656790123457</v>
      </c>
      <c r="V3520" s="10" t="str">
        <f t="shared" si="1"/>
        <v>2017-05</v>
      </c>
    </row>
    <row r="3521">
      <c r="A3521" s="7">
        <v>3520.0</v>
      </c>
      <c r="B3521" s="4" t="s">
        <v>6735</v>
      </c>
      <c r="C3521" s="8">
        <v>42884.0</v>
      </c>
      <c r="D3521" s="8">
        <v>42890.0</v>
      </c>
      <c r="E3521" s="4" t="s">
        <v>26</v>
      </c>
      <c r="F3521" s="4" t="s">
        <v>4392</v>
      </c>
      <c r="G3521" s="4" t="s">
        <v>4393</v>
      </c>
      <c r="H3521" s="4" t="s">
        <v>46</v>
      </c>
      <c r="I3521" s="4" t="s">
        <v>30</v>
      </c>
      <c r="J3521" s="4" t="s">
        <v>188</v>
      </c>
      <c r="K3521" s="4" t="s">
        <v>766</v>
      </c>
      <c r="L3521" s="7">
        <v>47201.0</v>
      </c>
      <c r="M3521" s="4" t="s">
        <v>59</v>
      </c>
      <c r="N3521" s="4" t="s">
        <v>870</v>
      </c>
      <c r="O3521" s="4" t="s">
        <v>51</v>
      </c>
      <c r="P3521" s="4" t="s">
        <v>76</v>
      </c>
      <c r="Q3521" s="4" t="s">
        <v>871</v>
      </c>
      <c r="R3521" s="9">
        <v>52.5921975308642</v>
      </c>
      <c r="S3521" s="7">
        <v>1.0</v>
      </c>
      <c r="T3521" s="7">
        <v>0.0</v>
      </c>
      <c r="U3521" s="7">
        <v>24.1924108641975</v>
      </c>
      <c r="V3521" s="10" t="str">
        <f t="shared" si="1"/>
        <v>2017-05</v>
      </c>
    </row>
    <row r="3522">
      <c r="A3522" s="7">
        <v>3521.0</v>
      </c>
      <c r="B3522" s="4" t="s">
        <v>6735</v>
      </c>
      <c r="C3522" s="8">
        <v>42884.0</v>
      </c>
      <c r="D3522" s="8">
        <v>42890.0</v>
      </c>
      <c r="E3522" s="4" t="s">
        <v>26</v>
      </c>
      <c r="F3522" s="4" t="s">
        <v>4392</v>
      </c>
      <c r="G3522" s="4" t="s">
        <v>4393</v>
      </c>
      <c r="H3522" s="4" t="s">
        <v>46</v>
      </c>
      <c r="I3522" s="4" t="s">
        <v>30</v>
      </c>
      <c r="J3522" s="4" t="s">
        <v>188</v>
      </c>
      <c r="K3522" s="4" t="s">
        <v>766</v>
      </c>
      <c r="L3522" s="7">
        <v>47201.0</v>
      </c>
      <c r="M3522" s="4" t="s">
        <v>59</v>
      </c>
      <c r="N3522" s="4" t="s">
        <v>6736</v>
      </c>
      <c r="O3522" s="4" t="s">
        <v>35</v>
      </c>
      <c r="P3522" s="4" t="s">
        <v>121</v>
      </c>
      <c r="Q3522" s="4" t="s">
        <v>1703</v>
      </c>
      <c r="R3522" s="9">
        <v>7.5599012345679</v>
      </c>
      <c r="S3522" s="7">
        <v>3.0</v>
      </c>
      <c r="T3522" s="7">
        <v>0.0</v>
      </c>
      <c r="U3522" s="7">
        <v>3.17515851851852</v>
      </c>
      <c r="V3522" s="10" t="str">
        <f t="shared" si="1"/>
        <v>2017-05</v>
      </c>
    </row>
    <row r="3523">
      <c r="A3523" s="7">
        <v>3522.0</v>
      </c>
      <c r="B3523" s="4" t="s">
        <v>6735</v>
      </c>
      <c r="C3523" s="8">
        <v>42884.0</v>
      </c>
      <c r="D3523" s="8">
        <v>42890.0</v>
      </c>
      <c r="E3523" s="4" t="s">
        <v>26</v>
      </c>
      <c r="F3523" s="4" t="s">
        <v>4392</v>
      </c>
      <c r="G3523" s="4" t="s">
        <v>4393</v>
      </c>
      <c r="H3523" s="4" t="s">
        <v>46</v>
      </c>
      <c r="I3523" s="4" t="s">
        <v>30</v>
      </c>
      <c r="J3523" s="4" t="s">
        <v>188</v>
      </c>
      <c r="K3523" s="4" t="s">
        <v>766</v>
      </c>
      <c r="L3523" s="7">
        <v>47201.0</v>
      </c>
      <c r="M3523" s="4" t="s">
        <v>59</v>
      </c>
      <c r="N3523" s="4" t="s">
        <v>4351</v>
      </c>
      <c r="O3523" s="4" t="s">
        <v>51</v>
      </c>
      <c r="P3523" s="4" t="s">
        <v>283</v>
      </c>
      <c r="Q3523" s="4" t="s">
        <v>4352</v>
      </c>
      <c r="R3523" s="9">
        <v>563.551868312757</v>
      </c>
      <c r="S3523" s="7">
        <v>2.0</v>
      </c>
      <c r="T3523" s="7">
        <v>0.0</v>
      </c>
      <c r="U3523" s="7">
        <v>146.523485761317</v>
      </c>
      <c r="V3523" s="10" t="str">
        <f t="shared" si="1"/>
        <v>2017-05</v>
      </c>
    </row>
    <row r="3524">
      <c r="A3524" s="7">
        <v>3523.0</v>
      </c>
      <c r="B3524" s="4" t="s">
        <v>6735</v>
      </c>
      <c r="C3524" s="8">
        <v>42884.0</v>
      </c>
      <c r="D3524" s="8">
        <v>42890.0</v>
      </c>
      <c r="E3524" s="4" t="s">
        <v>26</v>
      </c>
      <c r="F3524" s="4" t="s">
        <v>4392</v>
      </c>
      <c r="G3524" s="4" t="s">
        <v>4393</v>
      </c>
      <c r="H3524" s="4" t="s">
        <v>46</v>
      </c>
      <c r="I3524" s="4" t="s">
        <v>30</v>
      </c>
      <c r="J3524" s="4" t="s">
        <v>188</v>
      </c>
      <c r="K3524" s="4" t="s">
        <v>766</v>
      </c>
      <c r="L3524" s="7">
        <v>47201.0</v>
      </c>
      <c r="M3524" s="4" t="s">
        <v>59</v>
      </c>
      <c r="N3524" s="4" t="s">
        <v>6737</v>
      </c>
      <c r="O3524" s="4" t="s">
        <v>51</v>
      </c>
      <c r="P3524" s="4" t="s">
        <v>124</v>
      </c>
      <c r="Q3524" s="4" t="s">
        <v>6738</v>
      </c>
      <c r="R3524" s="9">
        <v>9.66795061728395</v>
      </c>
      <c r="S3524" s="7">
        <v>1.0</v>
      </c>
      <c r="T3524" s="7">
        <v>0.0</v>
      </c>
      <c r="U3524" s="7">
        <v>4.83397530864198</v>
      </c>
      <c r="V3524" s="10" t="str">
        <f t="shared" si="1"/>
        <v>2017-05</v>
      </c>
    </row>
    <row r="3525">
      <c r="A3525" s="7">
        <v>3524.0</v>
      </c>
      <c r="B3525" s="4" t="s">
        <v>6739</v>
      </c>
      <c r="C3525" s="8">
        <v>42885.0</v>
      </c>
      <c r="D3525" s="8">
        <v>42886.0</v>
      </c>
      <c r="E3525" s="4" t="s">
        <v>43</v>
      </c>
      <c r="F3525" s="4" t="s">
        <v>699</v>
      </c>
      <c r="G3525" s="4" t="s">
        <v>700</v>
      </c>
      <c r="H3525" s="4" t="s">
        <v>46</v>
      </c>
      <c r="I3525" s="4" t="s">
        <v>30</v>
      </c>
      <c r="J3525" s="4" t="s">
        <v>2167</v>
      </c>
      <c r="K3525" s="4" t="s">
        <v>956</v>
      </c>
      <c r="L3525" s="7">
        <v>70506.0</v>
      </c>
      <c r="M3525" s="4" t="s">
        <v>83</v>
      </c>
      <c r="N3525" s="4" t="s">
        <v>6740</v>
      </c>
      <c r="O3525" s="4" t="s">
        <v>35</v>
      </c>
      <c r="P3525" s="4" t="s">
        <v>36</v>
      </c>
      <c r="Q3525" s="4" t="s">
        <v>6741</v>
      </c>
      <c r="R3525" s="9">
        <v>156.944072575414</v>
      </c>
      <c r="S3525" s="7">
        <v>2.0</v>
      </c>
      <c r="T3525" s="7">
        <v>0.0</v>
      </c>
      <c r="U3525" s="7">
        <v>21.9721701605579</v>
      </c>
      <c r="V3525" s="10" t="str">
        <f t="shared" si="1"/>
        <v>2017-05</v>
      </c>
    </row>
    <row r="3526">
      <c r="A3526" s="7">
        <v>3525.0</v>
      </c>
      <c r="B3526" s="4" t="s">
        <v>6739</v>
      </c>
      <c r="C3526" s="8">
        <v>42885.0</v>
      </c>
      <c r="D3526" s="8">
        <v>42886.0</v>
      </c>
      <c r="E3526" s="4" t="s">
        <v>43</v>
      </c>
      <c r="F3526" s="4" t="s">
        <v>699</v>
      </c>
      <c r="G3526" s="4" t="s">
        <v>700</v>
      </c>
      <c r="H3526" s="4" t="s">
        <v>46</v>
      </c>
      <c r="I3526" s="4" t="s">
        <v>30</v>
      </c>
      <c r="J3526" s="4" t="s">
        <v>2167</v>
      </c>
      <c r="K3526" s="4" t="s">
        <v>956</v>
      </c>
      <c r="L3526" s="7">
        <v>70506.0</v>
      </c>
      <c r="M3526" s="4" t="s">
        <v>83</v>
      </c>
      <c r="N3526" s="4" t="s">
        <v>1664</v>
      </c>
      <c r="O3526" s="4" t="s">
        <v>51</v>
      </c>
      <c r="P3526" s="4" t="s">
        <v>76</v>
      </c>
      <c r="Q3526" s="4" t="s">
        <v>1665</v>
      </c>
      <c r="R3526" s="9">
        <v>2.53337997051206</v>
      </c>
      <c r="S3526" s="7">
        <v>1.0</v>
      </c>
      <c r="T3526" s="7">
        <v>0.0</v>
      </c>
      <c r="U3526" s="7">
        <v>1.21602238584579</v>
      </c>
      <c r="V3526" s="10" t="str">
        <f t="shared" si="1"/>
        <v>2017-05</v>
      </c>
    </row>
    <row r="3527">
      <c r="A3527" s="7">
        <v>3526.0</v>
      </c>
      <c r="B3527" s="4" t="s">
        <v>6739</v>
      </c>
      <c r="C3527" s="8">
        <v>42885.0</v>
      </c>
      <c r="D3527" s="8">
        <v>42886.0</v>
      </c>
      <c r="E3527" s="4" t="s">
        <v>43</v>
      </c>
      <c r="F3527" s="4" t="s">
        <v>699</v>
      </c>
      <c r="G3527" s="4" t="s">
        <v>700</v>
      </c>
      <c r="H3527" s="4" t="s">
        <v>46</v>
      </c>
      <c r="I3527" s="4" t="s">
        <v>30</v>
      </c>
      <c r="J3527" s="4" t="s">
        <v>2167</v>
      </c>
      <c r="K3527" s="4" t="s">
        <v>956</v>
      </c>
      <c r="L3527" s="7">
        <v>70506.0</v>
      </c>
      <c r="M3527" s="4" t="s">
        <v>83</v>
      </c>
      <c r="N3527" s="4" t="s">
        <v>450</v>
      </c>
      <c r="O3527" s="4" t="s">
        <v>35</v>
      </c>
      <c r="P3527" s="4" t="s">
        <v>121</v>
      </c>
      <c r="Q3527" s="4" t="s">
        <v>451</v>
      </c>
      <c r="R3527" s="9">
        <v>5.28933907501347</v>
      </c>
      <c r="S3527" s="7">
        <v>3.0</v>
      </c>
      <c r="T3527" s="7">
        <v>0.0</v>
      </c>
      <c r="U3527" s="7">
        <v>2.00994884850512</v>
      </c>
      <c r="V3527" s="10" t="str">
        <f t="shared" si="1"/>
        <v>2017-05</v>
      </c>
    </row>
    <row r="3528">
      <c r="A3528" s="7">
        <v>3527.0</v>
      </c>
      <c r="B3528" s="4" t="s">
        <v>6742</v>
      </c>
      <c r="C3528" s="8">
        <v>42885.0</v>
      </c>
      <c r="D3528" s="8">
        <v>42889.0</v>
      </c>
      <c r="E3528" s="4" t="s">
        <v>26</v>
      </c>
      <c r="F3528" s="4" t="s">
        <v>798</v>
      </c>
      <c r="G3528" s="4" t="s">
        <v>799</v>
      </c>
      <c r="H3528" s="4" t="s">
        <v>112</v>
      </c>
      <c r="I3528" s="4" t="s">
        <v>30</v>
      </c>
      <c r="J3528" s="4" t="s">
        <v>4301</v>
      </c>
      <c r="K3528" s="4" t="s">
        <v>1138</v>
      </c>
      <c r="L3528" s="7">
        <v>97224.0</v>
      </c>
      <c r="M3528" s="4" t="s">
        <v>49</v>
      </c>
      <c r="N3528" s="4" t="s">
        <v>6743</v>
      </c>
      <c r="O3528" s="4" t="s">
        <v>39</v>
      </c>
      <c r="P3528" s="4" t="s">
        <v>40</v>
      </c>
      <c r="Q3528" s="4" t="s">
        <v>6744</v>
      </c>
      <c r="R3528" s="9">
        <v>156.792</v>
      </c>
      <c r="S3528" s="7">
        <v>1.0</v>
      </c>
      <c r="T3528" s="7">
        <v>0.2</v>
      </c>
      <c r="U3528" s="7">
        <v>17.6391</v>
      </c>
      <c r="V3528" s="10" t="str">
        <f t="shared" si="1"/>
        <v>2017-05</v>
      </c>
    </row>
    <row r="3529">
      <c r="A3529" s="7">
        <v>3528.0</v>
      </c>
      <c r="B3529" s="4" t="s">
        <v>6742</v>
      </c>
      <c r="C3529" s="8">
        <v>42885.0</v>
      </c>
      <c r="D3529" s="8">
        <v>42889.0</v>
      </c>
      <c r="E3529" s="4" t="s">
        <v>26</v>
      </c>
      <c r="F3529" s="4" t="s">
        <v>798</v>
      </c>
      <c r="G3529" s="4" t="s">
        <v>799</v>
      </c>
      <c r="H3529" s="4" t="s">
        <v>112</v>
      </c>
      <c r="I3529" s="4" t="s">
        <v>30</v>
      </c>
      <c r="J3529" s="4" t="s">
        <v>4301</v>
      </c>
      <c r="K3529" s="4" t="s">
        <v>1138</v>
      </c>
      <c r="L3529" s="7">
        <v>97224.0</v>
      </c>
      <c r="M3529" s="4" t="s">
        <v>49</v>
      </c>
      <c r="N3529" s="4" t="s">
        <v>4627</v>
      </c>
      <c r="O3529" s="4" t="s">
        <v>39</v>
      </c>
      <c r="P3529" s="4" t="s">
        <v>61</v>
      </c>
      <c r="Q3529" s="4" t="s">
        <v>4628</v>
      </c>
      <c r="R3529" s="9">
        <v>35.36</v>
      </c>
      <c r="S3529" s="7">
        <v>2.0</v>
      </c>
      <c r="T3529" s="7">
        <v>0.2</v>
      </c>
      <c r="U3529" s="7">
        <v>-3.094</v>
      </c>
      <c r="V3529" s="10" t="str">
        <f t="shared" si="1"/>
        <v>2017-05</v>
      </c>
    </row>
    <row r="3530">
      <c r="A3530" s="7">
        <v>3529.0</v>
      </c>
      <c r="B3530" s="4" t="s">
        <v>6742</v>
      </c>
      <c r="C3530" s="8">
        <v>42885.0</v>
      </c>
      <c r="D3530" s="8">
        <v>42889.0</v>
      </c>
      <c r="E3530" s="4" t="s">
        <v>26</v>
      </c>
      <c r="F3530" s="4" t="s">
        <v>798</v>
      </c>
      <c r="G3530" s="4" t="s">
        <v>799</v>
      </c>
      <c r="H3530" s="4" t="s">
        <v>112</v>
      </c>
      <c r="I3530" s="4" t="s">
        <v>30</v>
      </c>
      <c r="J3530" s="4" t="s">
        <v>4301</v>
      </c>
      <c r="K3530" s="4" t="s">
        <v>1138</v>
      </c>
      <c r="L3530" s="7">
        <v>97224.0</v>
      </c>
      <c r="M3530" s="4" t="s">
        <v>49</v>
      </c>
      <c r="N3530" s="4" t="s">
        <v>6745</v>
      </c>
      <c r="O3530" s="4" t="s">
        <v>35</v>
      </c>
      <c r="P3530" s="4" t="s">
        <v>121</v>
      </c>
      <c r="Q3530" s="4" t="s">
        <v>6746</v>
      </c>
      <c r="R3530" s="9">
        <v>13.592</v>
      </c>
      <c r="S3530" s="7">
        <v>1.0</v>
      </c>
      <c r="T3530" s="7">
        <v>0.2</v>
      </c>
      <c r="U3530" s="7">
        <v>-0.3398</v>
      </c>
      <c r="V3530" s="10" t="str">
        <f t="shared" si="1"/>
        <v>2017-05</v>
      </c>
    </row>
    <row r="3531">
      <c r="A3531" s="7">
        <v>3530.0</v>
      </c>
      <c r="B3531" s="4" t="s">
        <v>6747</v>
      </c>
      <c r="C3531" s="8">
        <v>42885.0</v>
      </c>
      <c r="D3531" s="8">
        <v>42890.0</v>
      </c>
      <c r="E3531" s="4" t="s">
        <v>26</v>
      </c>
      <c r="F3531" s="4" t="s">
        <v>433</v>
      </c>
      <c r="G3531" s="4" t="s">
        <v>434</v>
      </c>
      <c r="H3531" s="4" t="s">
        <v>29</v>
      </c>
      <c r="I3531" s="4" t="s">
        <v>30</v>
      </c>
      <c r="J3531" s="4" t="s">
        <v>47</v>
      </c>
      <c r="K3531" s="4" t="s">
        <v>48</v>
      </c>
      <c r="L3531" s="7">
        <v>90004.0</v>
      </c>
      <c r="M3531" s="4" t="s">
        <v>49</v>
      </c>
      <c r="N3531" s="4" t="s">
        <v>3516</v>
      </c>
      <c r="O3531" s="4" t="s">
        <v>51</v>
      </c>
      <c r="P3531" s="4" t="s">
        <v>124</v>
      </c>
      <c r="Q3531" s="4" t="s">
        <v>3517</v>
      </c>
      <c r="R3531" s="9">
        <v>37.52</v>
      </c>
      <c r="S3531" s="7">
        <v>4.0</v>
      </c>
      <c r="T3531" s="7">
        <v>0.0</v>
      </c>
      <c r="U3531" s="7">
        <v>18.0096</v>
      </c>
      <c r="V3531" s="10" t="str">
        <f t="shared" si="1"/>
        <v>2017-05</v>
      </c>
    </row>
    <row r="3532">
      <c r="A3532" s="7">
        <v>3531.0</v>
      </c>
      <c r="B3532" s="4" t="s">
        <v>6748</v>
      </c>
      <c r="C3532" s="8">
        <v>42885.0</v>
      </c>
      <c r="D3532" s="8">
        <v>42889.0</v>
      </c>
      <c r="E3532" s="4" t="s">
        <v>98</v>
      </c>
      <c r="F3532" s="4" t="s">
        <v>4002</v>
      </c>
      <c r="G3532" s="4" t="s">
        <v>4003</v>
      </c>
      <c r="H3532" s="4" t="s">
        <v>46</v>
      </c>
      <c r="I3532" s="4" t="s">
        <v>30</v>
      </c>
      <c r="J3532" s="4" t="s">
        <v>408</v>
      </c>
      <c r="K3532" s="4" t="s">
        <v>58</v>
      </c>
      <c r="L3532" s="7">
        <v>75217.0</v>
      </c>
      <c r="M3532" s="4" t="s">
        <v>59</v>
      </c>
      <c r="N3532" s="4" t="s">
        <v>2964</v>
      </c>
      <c r="O3532" s="4" t="s">
        <v>35</v>
      </c>
      <c r="P3532" s="4" t="s">
        <v>36</v>
      </c>
      <c r="Q3532" s="4" t="s">
        <v>2965</v>
      </c>
      <c r="R3532" s="9">
        <v>248.042200823045</v>
      </c>
      <c r="S3532" s="7">
        <v>1.0</v>
      </c>
      <c r="T3532" s="7">
        <v>0.32</v>
      </c>
      <c r="U3532" s="7">
        <v>-7.29535884773663</v>
      </c>
      <c r="V3532" s="10" t="str">
        <f t="shared" si="1"/>
        <v>2017-05</v>
      </c>
    </row>
    <row r="3533">
      <c r="A3533" s="7">
        <v>3532.0</v>
      </c>
      <c r="B3533" s="4" t="s">
        <v>6749</v>
      </c>
      <c r="C3533" s="8">
        <v>42885.0</v>
      </c>
      <c r="D3533" s="8">
        <v>42889.0</v>
      </c>
      <c r="E3533" s="4" t="s">
        <v>26</v>
      </c>
      <c r="F3533" s="4" t="s">
        <v>5703</v>
      </c>
      <c r="G3533" s="4" t="s">
        <v>5704</v>
      </c>
      <c r="H3533" s="4" t="s">
        <v>46</v>
      </c>
      <c r="I3533" s="4" t="s">
        <v>30</v>
      </c>
      <c r="J3533" s="4" t="s">
        <v>261</v>
      </c>
      <c r="K3533" s="4" t="s">
        <v>48</v>
      </c>
      <c r="L3533" s="7">
        <v>92037.0</v>
      </c>
      <c r="M3533" s="4" t="s">
        <v>49</v>
      </c>
      <c r="N3533" s="4" t="s">
        <v>5174</v>
      </c>
      <c r="O3533" s="4" t="s">
        <v>51</v>
      </c>
      <c r="P3533" s="4" t="s">
        <v>93</v>
      </c>
      <c r="Q3533" s="4" t="s">
        <v>5175</v>
      </c>
      <c r="R3533" s="9">
        <v>35.1</v>
      </c>
      <c r="S3533" s="7">
        <v>6.0</v>
      </c>
      <c r="T3533" s="7">
        <v>0.0</v>
      </c>
      <c r="U3533" s="7">
        <v>10.179</v>
      </c>
      <c r="V3533" s="10" t="str">
        <f t="shared" si="1"/>
        <v>2017-05</v>
      </c>
    </row>
    <row r="3534">
      <c r="A3534" s="7">
        <v>3533.0</v>
      </c>
      <c r="B3534" s="4" t="s">
        <v>6750</v>
      </c>
      <c r="C3534" s="8">
        <v>42887.0</v>
      </c>
      <c r="D3534" s="8">
        <v>42891.0</v>
      </c>
      <c r="E3534" s="4" t="s">
        <v>98</v>
      </c>
      <c r="F3534" s="4" t="s">
        <v>1298</v>
      </c>
      <c r="G3534" s="4" t="s">
        <v>1299</v>
      </c>
      <c r="H3534" s="4" t="s">
        <v>29</v>
      </c>
      <c r="I3534" s="4" t="s">
        <v>30</v>
      </c>
      <c r="J3534" s="4" t="s">
        <v>156</v>
      </c>
      <c r="K3534" s="4" t="s">
        <v>157</v>
      </c>
      <c r="L3534" s="7">
        <v>43615.0</v>
      </c>
      <c r="M3534" s="4" t="s">
        <v>33</v>
      </c>
      <c r="N3534" s="4" t="s">
        <v>4104</v>
      </c>
      <c r="O3534" s="4" t="s">
        <v>51</v>
      </c>
      <c r="P3534" s="4" t="s">
        <v>283</v>
      </c>
      <c r="Q3534" s="4" t="s">
        <v>4105</v>
      </c>
      <c r="R3534" s="9">
        <v>21.1989958847737</v>
      </c>
      <c r="S3534" s="7">
        <v>5.0</v>
      </c>
      <c r="T3534" s="7">
        <v>0.2</v>
      </c>
      <c r="U3534" s="7">
        <v>1.58992469135802</v>
      </c>
      <c r="V3534" s="10" t="str">
        <f t="shared" si="1"/>
        <v>2017-06</v>
      </c>
    </row>
    <row r="3535">
      <c r="A3535" s="7">
        <v>3534.0</v>
      </c>
      <c r="B3535" s="4" t="s">
        <v>6751</v>
      </c>
      <c r="C3535" s="8">
        <v>42887.0</v>
      </c>
      <c r="D3535" s="8">
        <v>42889.0</v>
      </c>
      <c r="E3535" s="4" t="s">
        <v>43</v>
      </c>
      <c r="F3535" s="4" t="s">
        <v>5942</v>
      </c>
      <c r="G3535" s="4" t="s">
        <v>5943</v>
      </c>
      <c r="H3535" s="4" t="s">
        <v>46</v>
      </c>
      <c r="I3535" s="4" t="s">
        <v>30</v>
      </c>
      <c r="J3535" s="4" t="s">
        <v>6484</v>
      </c>
      <c r="K3535" s="4" t="s">
        <v>157</v>
      </c>
      <c r="L3535" s="7">
        <v>43017.0</v>
      </c>
      <c r="M3535" s="4" t="s">
        <v>33</v>
      </c>
      <c r="N3535" s="4" t="s">
        <v>2212</v>
      </c>
      <c r="O3535" s="4" t="s">
        <v>51</v>
      </c>
      <c r="P3535" s="4" t="s">
        <v>76</v>
      </c>
      <c r="Q3535" s="4" t="s">
        <v>2213</v>
      </c>
      <c r="R3535" s="9">
        <v>4.60605185185185</v>
      </c>
      <c r="S3535" s="7">
        <v>2.0</v>
      </c>
      <c r="T3535" s="7">
        <v>0.7</v>
      </c>
      <c r="U3535" s="7">
        <v>-3.2242362962963</v>
      </c>
      <c r="V3535" s="10" t="str">
        <f t="shared" si="1"/>
        <v>2017-06</v>
      </c>
    </row>
    <row r="3536">
      <c r="A3536" s="7">
        <v>3535.0</v>
      </c>
      <c r="B3536" s="4" t="s">
        <v>6751</v>
      </c>
      <c r="C3536" s="8">
        <v>42887.0</v>
      </c>
      <c r="D3536" s="8">
        <v>42889.0</v>
      </c>
      <c r="E3536" s="4" t="s">
        <v>43</v>
      </c>
      <c r="F3536" s="4" t="s">
        <v>5942</v>
      </c>
      <c r="G3536" s="4" t="s">
        <v>5943</v>
      </c>
      <c r="H3536" s="4" t="s">
        <v>46</v>
      </c>
      <c r="I3536" s="4" t="s">
        <v>30</v>
      </c>
      <c r="J3536" s="4" t="s">
        <v>6484</v>
      </c>
      <c r="K3536" s="4" t="s">
        <v>157</v>
      </c>
      <c r="L3536" s="7">
        <v>43017.0</v>
      </c>
      <c r="M3536" s="4" t="s">
        <v>33</v>
      </c>
      <c r="N3536" s="4" t="s">
        <v>4896</v>
      </c>
      <c r="O3536" s="4" t="s">
        <v>51</v>
      </c>
      <c r="P3536" s="4" t="s">
        <v>124</v>
      </c>
      <c r="Q3536" s="4" t="s">
        <v>4897</v>
      </c>
      <c r="R3536" s="9">
        <v>33.6467358024691</v>
      </c>
      <c r="S3536" s="7">
        <v>6.0</v>
      </c>
      <c r="T3536" s="7">
        <v>0.2</v>
      </c>
      <c r="U3536" s="7">
        <v>12.1969417283951</v>
      </c>
      <c r="V3536" s="10" t="str">
        <f t="shared" si="1"/>
        <v>2017-06</v>
      </c>
    </row>
    <row r="3537">
      <c r="A3537" s="7">
        <v>3536.0</v>
      </c>
      <c r="B3537" s="4" t="s">
        <v>6751</v>
      </c>
      <c r="C3537" s="8">
        <v>42887.0</v>
      </c>
      <c r="D3537" s="8">
        <v>42889.0</v>
      </c>
      <c r="E3537" s="4" t="s">
        <v>43</v>
      </c>
      <c r="F3537" s="4" t="s">
        <v>5942</v>
      </c>
      <c r="G3537" s="4" t="s">
        <v>5943</v>
      </c>
      <c r="H3537" s="4" t="s">
        <v>46</v>
      </c>
      <c r="I3537" s="4" t="s">
        <v>30</v>
      </c>
      <c r="J3537" s="4" t="s">
        <v>6484</v>
      </c>
      <c r="K3537" s="4" t="s">
        <v>157</v>
      </c>
      <c r="L3537" s="7">
        <v>43017.0</v>
      </c>
      <c r="M3537" s="4" t="s">
        <v>33</v>
      </c>
      <c r="N3537" s="4" t="s">
        <v>3404</v>
      </c>
      <c r="O3537" s="4" t="s">
        <v>39</v>
      </c>
      <c r="P3537" s="4" t="s">
        <v>40</v>
      </c>
      <c r="Q3537" s="4" t="s">
        <v>3405</v>
      </c>
      <c r="R3537" s="9">
        <v>192.071634567901</v>
      </c>
      <c r="S3537" s="7">
        <v>4.0</v>
      </c>
      <c r="T3537" s="7">
        <v>0.4</v>
      </c>
      <c r="U3537" s="7">
        <v>-41.6155208230453</v>
      </c>
      <c r="V3537" s="10" t="str">
        <f t="shared" si="1"/>
        <v>2017-06</v>
      </c>
    </row>
    <row r="3538">
      <c r="A3538" s="7">
        <v>3537.0</v>
      </c>
      <c r="B3538" s="4" t="s">
        <v>6752</v>
      </c>
      <c r="C3538" s="8">
        <v>42887.0</v>
      </c>
      <c r="D3538" s="8">
        <v>42891.0</v>
      </c>
      <c r="E3538" s="4" t="s">
        <v>26</v>
      </c>
      <c r="F3538" s="4" t="s">
        <v>2017</v>
      </c>
      <c r="G3538" s="4" t="s">
        <v>2018</v>
      </c>
      <c r="H3538" s="4" t="s">
        <v>29</v>
      </c>
      <c r="I3538" s="4" t="s">
        <v>30</v>
      </c>
      <c r="J3538" s="4" t="s">
        <v>5437</v>
      </c>
      <c r="K3538" s="4" t="s">
        <v>1605</v>
      </c>
      <c r="L3538" s="7">
        <v>68025.0</v>
      </c>
      <c r="M3538" s="4" t="s">
        <v>59</v>
      </c>
      <c r="N3538" s="4" t="s">
        <v>348</v>
      </c>
      <c r="O3538" s="4" t="s">
        <v>51</v>
      </c>
      <c r="P3538" s="4" t="s">
        <v>76</v>
      </c>
      <c r="Q3538" s="4" t="s">
        <v>349</v>
      </c>
      <c r="R3538" s="9">
        <v>65.3676131687243</v>
      </c>
      <c r="S3538" s="7">
        <v>5.0</v>
      </c>
      <c r="T3538" s="7">
        <v>0.0</v>
      </c>
      <c r="U3538" s="7">
        <v>31.3764543209877</v>
      </c>
      <c r="V3538" s="10" t="str">
        <f t="shared" si="1"/>
        <v>2017-06</v>
      </c>
    </row>
    <row r="3539">
      <c r="A3539" s="7">
        <v>3538.0</v>
      </c>
      <c r="B3539" s="4" t="s">
        <v>6753</v>
      </c>
      <c r="C3539" s="8">
        <v>42887.0</v>
      </c>
      <c r="D3539" s="8">
        <v>42892.0</v>
      </c>
      <c r="E3539" s="4" t="s">
        <v>26</v>
      </c>
      <c r="F3539" s="4" t="s">
        <v>6754</v>
      </c>
      <c r="G3539" s="4" t="s">
        <v>6755</v>
      </c>
      <c r="H3539" s="4" t="s">
        <v>46</v>
      </c>
      <c r="I3539" s="4" t="s">
        <v>30</v>
      </c>
      <c r="J3539" s="4" t="s">
        <v>90</v>
      </c>
      <c r="K3539" s="4" t="s">
        <v>91</v>
      </c>
      <c r="L3539" s="7">
        <v>19120.0</v>
      </c>
      <c r="M3539" s="4" t="s">
        <v>33</v>
      </c>
      <c r="N3539" s="4" t="s">
        <v>964</v>
      </c>
      <c r="O3539" s="4" t="s">
        <v>51</v>
      </c>
      <c r="P3539" s="4" t="s">
        <v>52</v>
      </c>
      <c r="Q3539" s="4" t="s">
        <v>965</v>
      </c>
      <c r="R3539" s="9">
        <v>393.835624691358</v>
      </c>
      <c r="S3539" s="7">
        <v>3.0</v>
      </c>
      <c r="T3539" s="7">
        <v>0.2</v>
      </c>
      <c r="U3539" s="7">
        <v>-93.5359608641975</v>
      </c>
      <c r="V3539" s="10" t="str">
        <f t="shared" si="1"/>
        <v>2017-06</v>
      </c>
    </row>
    <row r="3540">
      <c r="A3540" s="7">
        <v>3539.0</v>
      </c>
      <c r="B3540" s="4" t="s">
        <v>6756</v>
      </c>
      <c r="C3540" s="8">
        <v>42887.0</v>
      </c>
      <c r="D3540" s="8">
        <v>42889.0</v>
      </c>
      <c r="E3540" s="4" t="s">
        <v>98</v>
      </c>
      <c r="F3540" s="4" t="s">
        <v>3532</v>
      </c>
      <c r="G3540" s="4" t="s">
        <v>3533</v>
      </c>
      <c r="H3540" s="4" t="s">
        <v>29</v>
      </c>
      <c r="I3540" s="4" t="s">
        <v>30</v>
      </c>
      <c r="J3540" s="4" t="s">
        <v>5071</v>
      </c>
      <c r="K3540" s="4" t="s">
        <v>766</v>
      </c>
      <c r="L3540" s="7">
        <v>46203.0</v>
      </c>
      <c r="M3540" s="4" t="s">
        <v>59</v>
      </c>
      <c r="N3540" s="4" t="s">
        <v>970</v>
      </c>
      <c r="O3540" s="4" t="s">
        <v>35</v>
      </c>
      <c r="P3540" s="4" t="s">
        <v>263</v>
      </c>
      <c r="Q3540" s="4" t="s">
        <v>971</v>
      </c>
      <c r="R3540" s="9">
        <v>2335.62483950617</v>
      </c>
      <c r="S3540" s="7">
        <v>6.0</v>
      </c>
      <c r="T3540" s="7">
        <v>0.0</v>
      </c>
      <c r="U3540" s="7">
        <v>653.974955061729</v>
      </c>
      <c r="V3540" s="10" t="str">
        <f t="shared" si="1"/>
        <v>2017-06</v>
      </c>
    </row>
    <row r="3541">
      <c r="A3541" s="7">
        <v>3540.0</v>
      </c>
      <c r="B3541" s="4" t="s">
        <v>6756</v>
      </c>
      <c r="C3541" s="8">
        <v>42887.0</v>
      </c>
      <c r="D3541" s="8">
        <v>42889.0</v>
      </c>
      <c r="E3541" s="4" t="s">
        <v>98</v>
      </c>
      <c r="F3541" s="4" t="s">
        <v>3532</v>
      </c>
      <c r="G3541" s="4" t="s">
        <v>3533</v>
      </c>
      <c r="H3541" s="4" t="s">
        <v>29</v>
      </c>
      <c r="I3541" s="4" t="s">
        <v>30</v>
      </c>
      <c r="J3541" s="4" t="s">
        <v>5071</v>
      </c>
      <c r="K3541" s="4" t="s">
        <v>766</v>
      </c>
      <c r="L3541" s="7">
        <v>46203.0</v>
      </c>
      <c r="M3541" s="4" t="s">
        <v>59</v>
      </c>
      <c r="N3541" s="4" t="s">
        <v>1098</v>
      </c>
      <c r="O3541" s="4" t="s">
        <v>51</v>
      </c>
      <c r="P3541" s="4" t="s">
        <v>283</v>
      </c>
      <c r="Q3541" s="4" t="s">
        <v>1099</v>
      </c>
      <c r="R3541" s="9">
        <v>2916.92362139918</v>
      </c>
      <c r="S3541" s="7">
        <v>8.0</v>
      </c>
      <c r="T3541" s="7">
        <v>0.0</v>
      </c>
      <c r="U3541" s="7">
        <v>962.584795061728</v>
      </c>
      <c r="V3541" s="10" t="str">
        <f t="shared" si="1"/>
        <v>2017-06</v>
      </c>
    </row>
    <row r="3542">
      <c r="A3542" s="7">
        <v>3541.0</v>
      </c>
      <c r="B3542" s="4" t="s">
        <v>6756</v>
      </c>
      <c r="C3542" s="8">
        <v>42887.0</v>
      </c>
      <c r="D3542" s="8">
        <v>42889.0</v>
      </c>
      <c r="E3542" s="4" t="s">
        <v>98</v>
      </c>
      <c r="F3542" s="4" t="s">
        <v>3532</v>
      </c>
      <c r="G3542" s="4" t="s">
        <v>3533</v>
      </c>
      <c r="H3542" s="4" t="s">
        <v>29</v>
      </c>
      <c r="I3542" s="4" t="s">
        <v>30</v>
      </c>
      <c r="J3542" s="4" t="s">
        <v>5071</v>
      </c>
      <c r="K3542" s="4" t="s">
        <v>766</v>
      </c>
      <c r="L3542" s="7">
        <v>46203.0</v>
      </c>
      <c r="M3542" s="4" t="s">
        <v>59</v>
      </c>
      <c r="N3542" s="4" t="s">
        <v>6092</v>
      </c>
      <c r="O3542" s="4" t="s">
        <v>39</v>
      </c>
      <c r="P3542" s="4" t="s">
        <v>61</v>
      </c>
      <c r="Q3542" s="4" t="s">
        <v>6093</v>
      </c>
      <c r="R3542" s="9">
        <v>101.835222222222</v>
      </c>
      <c r="S3542" s="7">
        <v>3.0</v>
      </c>
      <c r="T3542" s="7">
        <v>0.0</v>
      </c>
      <c r="U3542" s="7">
        <v>19.3486922222222</v>
      </c>
      <c r="V3542" s="10" t="str">
        <f t="shared" si="1"/>
        <v>2017-06</v>
      </c>
    </row>
    <row r="3543">
      <c r="A3543" s="7">
        <v>3542.0</v>
      </c>
      <c r="B3543" s="4" t="s">
        <v>6756</v>
      </c>
      <c r="C3543" s="8">
        <v>42887.0</v>
      </c>
      <c r="D3543" s="8">
        <v>42889.0</v>
      </c>
      <c r="E3543" s="4" t="s">
        <v>98</v>
      </c>
      <c r="F3543" s="4" t="s">
        <v>3532</v>
      </c>
      <c r="G3543" s="4" t="s">
        <v>3533</v>
      </c>
      <c r="H3543" s="4" t="s">
        <v>29</v>
      </c>
      <c r="I3543" s="4" t="s">
        <v>30</v>
      </c>
      <c r="J3543" s="4" t="s">
        <v>5071</v>
      </c>
      <c r="K3543" s="4" t="s">
        <v>766</v>
      </c>
      <c r="L3543" s="7">
        <v>46203.0</v>
      </c>
      <c r="M3543" s="4" t="s">
        <v>59</v>
      </c>
      <c r="N3543" s="4" t="s">
        <v>103</v>
      </c>
      <c r="O3543" s="4" t="s">
        <v>39</v>
      </c>
      <c r="P3543" s="4" t="s">
        <v>61</v>
      </c>
      <c r="Q3543" s="4" t="s">
        <v>104</v>
      </c>
      <c r="R3543" s="9">
        <v>48.3768847736626</v>
      </c>
      <c r="S3543" s="7">
        <v>1.0</v>
      </c>
      <c r="T3543" s="7">
        <v>0.0</v>
      </c>
      <c r="U3543" s="7">
        <v>17.8994473662551</v>
      </c>
      <c r="V3543" s="10" t="str">
        <f t="shared" si="1"/>
        <v>2017-06</v>
      </c>
    </row>
    <row r="3544">
      <c r="A3544" s="7">
        <v>3543.0</v>
      </c>
      <c r="B3544" s="4" t="s">
        <v>6756</v>
      </c>
      <c r="C3544" s="8">
        <v>42887.0</v>
      </c>
      <c r="D3544" s="8">
        <v>42889.0</v>
      </c>
      <c r="E3544" s="4" t="s">
        <v>98</v>
      </c>
      <c r="F3544" s="4" t="s">
        <v>3532</v>
      </c>
      <c r="G3544" s="4" t="s">
        <v>3533</v>
      </c>
      <c r="H3544" s="4" t="s">
        <v>29</v>
      </c>
      <c r="I3544" s="4" t="s">
        <v>30</v>
      </c>
      <c r="J3544" s="4" t="s">
        <v>5071</v>
      </c>
      <c r="K3544" s="4" t="s">
        <v>766</v>
      </c>
      <c r="L3544" s="7">
        <v>46203.0</v>
      </c>
      <c r="M3544" s="4" t="s">
        <v>59</v>
      </c>
      <c r="N3544" s="4" t="s">
        <v>4972</v>
      </c>
      <c r="O3544" s="4" t="s">
        <v>51</v>
      </c>
      <c r="P3544" s="4" t="s">
        <v>76</v>
      </c>
      <c r="Q3544" s="4" t="s">
        <v>4973</v>
      </c>
      <c r="R3544" s="9">
        <v>21.0777201646091</v>
      </c>
      <c r="S3544" s="7">
        <v>2.0</v>
      </c>
      <c r="T3544" s="7">
        <v>0.0</v>
      </c>
      <c r="U3544" s="7">
        <v>10.5388600823045</v>
      </c>
      <c r="V3544" s="10" t="str">
        <f t="shared" si="1"/>
        <v>2017-06</v>
      </c>
    </row>
    <row r="3545">
      <c r="A3545" s="7">
        <v>3544.0</v>
      </c>
      <c r="B3545" s="4" t="s">
        <v>6757</v>
      </c>
      <c r="C3545" s="8">
        <v>42888.0</v>
      </c>
      <c r="D3545" s="8">
        <v>42892.0</v>
      </c>
      <c r="E3545" s="4" t="s">
        <v>26</v>
      </c>
      <c r="F3545" s="4" t="s">
        <v>2826</v>
      </c>
      <c r="G3545" s="4" t="s">
        <v>2827</v>
      </c>
      <c r="H3545" s="4" t="s">
        <v>112</v>
      </c>
      <c r="I3545" s="4" t="s">
        <v>30</v>
      </c>
      <c r="J3545" s="4" t="s">
        <v>1939</v>
      </c>
      <c r="K3545" s="4" t="s">
        <v>157</v>
      </c>
      <c r="L3545" s="7">
        <v>44052.0</v>
      </c>
      <c r="M3545" s="4" t="s">
        <v>33</v>
      </c>
      <c r="N3545" s="4" t="s">
        <v>6758</v>
      </c>
      <c r="O3545" s="4" t="s">
        <v>39</v>
      </c>
      <c r="P3545" s="4" t="s">
        <v>40</v>
      </c>
      <c r="Q3545" s="4" t="s">
        <v>6759</v>
      </c>
      <c r="R3545" s="9">
        <v>3.60311111111111</v>
      </c>
      <c r="S3545" s="7">
        <v>1.0</v>
      </c>
      <c r="T3545" s="7">
        <v>0.4</v>
      </c>
      <c r="U3545" s="7">
        <v>-0.780674074074074</v>
      </c>
      <c r="V3545" s="10" t="str">
        <f t="shared" si="1"/>
        <v>2017-06</v>
      </c>
    </row>
    <row r="3546">
      <c r="A3546" s="7">
        <v>3545.0</v>
      </c>
      <c r="B3546" s="4" t="s">
        <v>6757</v>
      </c>
      <c r="C3546" s="8">
        <v>42888.0</v>
      </c>
      <c r="D3546" s="8">
        <v>42892.0</v>
      </c>
      <c r="E3546" s="4" t="s">
        <v>26</v>
      </c>
      <c r="F3546" s="4" t="s">
        <v>2826</v>
      </c>
      <c r="G3546" s="4" t="s">
        <v>2827</v>
      </c>
      <c r="H3546" s="4" t="s">
        <v>112</v>
      </c>
      <c r="I3546" s="4" t="s">
        <v>30</v>
      </c>
      <c r="J3546" s="4" t="s">
        <v>1939</v>
      </c>
      <c r="K3546" s="4" t="s">
        <v>157</v>
      </c>
      <c r="L3546" s="7">
        <v>44052.0</v>
      </c>
      <c r="M3546" s="4" t="s">
        <v>33</v>
      </c>
      <c r="N3546" s="4" t="s">
        <v>4338</v>
      </c>
      <c r="O3546" s="4" t="s">
        <v>51</v>
      </c>
      <c r="P3546" s="4" t="s">
        <v>52</v>
      </c>
      <c r="Q3546" s="4" t="s">
        <v>4339</v>
      </c>
      <c r="R3546" s="9">
        <v>33.2893497942387</v>
      </c>
      <c r="S3546" s="7">
        <v>2.0</v>
      </c>
      <c r="T3546" s="7">
        <v>0.2</v>
      </c>
      <c r="U3546" s="7">
        <v>2.91281810699588</v>
      </c>
      <c r="V3546" s="10" t="str">
        <f t="shared" si="1"/>
        <v>2017-06</v>
      </c>
    </row>
    <row r="3547">
      <c r="A3547" s="7">
        <v>3546.0</v>
      </c>
      <c r="B3547" s="4" t="s">
        <v>6760</v>
      </c>
      <c r="C3547" s="8">
        <v>42888.0</v>
      </c>
      <c r="D3547" s="8">
        <v>42891.0</v>
      </c>
      <c r="E3547" s="4" t="s">
        <v>98</v>
      </c>
      <c r="F3547" s="4" t="s">
        <v>2114</v>
      </c>
      <c r="G3547" s="4" t="s">
        <v>2115</v>
      </c>
      <c r="H3547" s="4" t="s">
        <v>46</v>
      </c>
      <c r="I3547" s="4" t="s">
        <v>30</v>
      </c>
      <c r="J3547" s="4" t="s">
        <v>3028</v>
      </c>
      <c r="K3547" s="4" t="s">
        <v>469</v>
      </c>
      <c r="L3547" s="7">
        <v>85204.0</v>
      </c>
      <c r="M3547" s="4" t="s">
        <v>49</v>
      </c>
      <c r="N3547" s="4" t="s">
        <v>5000</v>
      </c>
      <c r="O3547" s="4" t="s">
        <v>51</v>
      </c>
      <c r="P3547" s="4" t="s">
        <v>124</v>
      </c>
      <c r="Q3547" s="4" t="s">
        <v>5001</v>
      </c>
      <c r="R3547" s="9">
        <v>25.344</v>
      </c>
      <c r="S3547" s="7">
        <v>6.0</v>
      </c>
      <c r="T3547" s="7">
        <v>0.2</v>
      </c>
      <c r="U3547" s="7">
        <v>7.92</v>
      </c>
      <c r="V3547" s="10" t="str">
        <f t="shared" si="1"/>
        <v>2017-06</v>
      </c>
    </row>
    <row r="3548">
      <c r="A3548" s="7">
        <v>3547.0</v>
      </c>
      <c r="B3548" s="4" t="s">
        <v>6760</v>
      </c>
      <c r="C3548" s="8">
        <v>42888.0</v>
      </c>
      <c r="D3548" s="8">
        <v>42891.0</v>
      </c>
      <c r="E3548" s="4" t="s">
        <v>98</v>
      </c>
      <c r="F3548" s="4" t="s">
        <v>2114</v>
      </c>
      <c r="G3548" s="4" t="s">
        <v>2115</v>
      </c>
      <c r="H3548" s="4" t="s">
        <v>46</v>
      </c>
      <c r="I3548" s="4" t="s">
        <v>30</v>
      </c>
      <c r="J3548" s="4" t="s">
        <v>3028</v>
      </c>
      <c r="K3548" s="4" t="s">
        <v>469</v>
      </c>
      <c r="L3548" s="7">
        <v>85204.0</v>
      </c>
      <c r="M3548" s="4" t="s">
        <v>49</v>
      </c>
      <c r="N3548" s="4" t="s">
        <v>2046</v>
      </c>
      <c r="O3548" s="4" t="s">
        <v>51</v>
      </c>
      <c r="P3548" s="4" t="s">
        <v>205</v>
      </c>
      <c r="Q3548" s="4" t="s">
        <v>2047</v>
      </c>
      <c r="R3548" s="9">
        <v>43.92</v>
      </c>
      <c r="S3548" s="7">
        <v>5.0</v>
      </c>
      <c r="T3548" s="7">
        <v>0.2</v>
      </c>
      <c r="U3548" s="7">
        <v>15.921</v>
      </c>
      <c r="V3548" s="10" t="str">
        <f t="shared" si="1"/>
        <v>2017-06</v>
      </c>
    </row>
    <row r="3549">
      <c r="A3549" s="7">
        <v>3548.0</v>
      </c>
      <c r="B3549" s="4" t="s">
        <v>6761</v>
      </c>
      <c r="C3549" s="8">
        <v>42888.0</v>
      </c>
      <c r="D3549" s="8">
        <v>42889.0</v>
      </c>
      <c r="E3549" s="4" t="s">
        <v>212</v>
      </c>
      <c r="F3549" s="4" t="s">
        <v>6762</v>
      </c>
      <c r="G3549" s="4" t="s">
        <v>6763</v>
      </c>
      <c r="H3549" s="4" t="s">
        <v>46</v>
      </c>
      <c r="I3549" s="4" t="s">
        <v>30</v>
      </c>
      <c r="J3549" s="4" t="s">
        <v>101</v>
      </c>
      <c r="K3549" s="4" t="s">
        <v>82</v>
      </c>
      <c r="L3549" s="7">
        <v>28540.0</v>
      </c>
      <c r="M3549" s="4" t="s">
        <v>83</v>
      </c>
      <c r="N3549" s="4" t="s">
        <v>6658</v>
      </c>
      <c r="O3549" s="4" t="s">
        <v>51</v>
      </c>
      <c r="P3549" s="4" t="s">
        <v>124</v>
      </c>
      <c r="Q3549" s="4" t="s">
        <v>6659</v>
      </c>
      <c r="R3549" s="9">
        <v>16.8191086358521</v>
      </c>
      <c r="S3549" s="7">
        <v>4.0</v>
      </c>
      <c r="T3549" s="7">
        <v>0.2</v>
      </c>
      <c r="U3549" s="7">
        <v>6.09692688049638</v>
      </c>
      <c r="V3549" s="10" t="str">
        <f t="shared" si="1"/>
        <v>2017-06</v>
      </c>
    </row>
    <row r="3550">
      <c r="A3550" s="7">
        <v>3549.0</v>
      </c>
      <c r="B3550" s="4" t="s">
        <v>6764</v>
      </c>
      <c r="C3550" s="8">
        <v>42888.0</v>
      </c>
      <c r="D3550" s="8">
        <v>42894.0</v>
      </c>
      <c r="E3550" s="4" t="s">
        <v>26</v>
      </c>
      <c r="F3550" s="4" t="s">
        <v>605</v>
      </c>
      <c r="G3550" s="4" t="s">
        <v>606</v>
      </c>
      <c r="H3550" s="4" t="s">
        <v>46</v>
      </c>
      <c r="I3550" s="4" t="s">
        <v>30</v>
      </c>
      <c r="J3550" s="4" t="s">
        <v>455</v>
      </c>
      <c r="K3550" s="4" t="s">
        <v>58</v>
      </c>
      <c r="L3550" s="7">
        <v>77070.0</v>
      </c>
      <c r="M3550" s="4" t="s">
        <v>59</v>
      </c>
      <c r="N3550" s="4" t="s">
        <v>5410</v>
      </c>
      <c r="O3550" s="4" t="s">
        <v>51</v>
      </c>
      <c r="P3550" s="4" t="s">
        <v>124</v>
      </c>
      <c r="Q3550" s="4" t="s">
        <v>5411</v>
      </c>
      <c r="R3550" s="9">
        <v>12.9663473251029</v>
      </c>
      <c r="S3550" s="7">
        <v>2.0</v>
      </c>
      <c r="T3550" s="7">
        <v>0.2</v>
      </c>
      <c r="U3550" s="7">
        <v>4.53822156378601</v>
      </c>
      <c r="V3550" s="10" t="str">
        <f t="shared" si="1"/>
        <v>2017-06</v>
      </c>
    </row>
    <row r="3551">
      <c r="A3551" s="7">
        <v>3550.0</v>
      </c>
      <c r="B3551" s="4" t="s">
        <v>6765</v>
      </c>
      <c r="C3551" s="8">
        <v>42889.0</v>
      </c>
      <c r="D3551" s="8">
        <v>42893.0</v>
      </c>
      <c r="E3551" s="4" t="s">
        <v>26</v>
      </c>
      <c r="F3551" s="4" t="s">
        <v>1744</v>
      </c>
      <c r="G3551" s="4" t="s">
        <v>1745</v>
      </c>
      <c r="H3551" s="4" t="s">
        <v>29</v>
      </c>
      <c r="I3551" s="4" t="s">
        <v>30</v>
      </c>
      <c r="J3551" s="4" t="s">
        <v>129</v>
      </c>
      <c r="K3551" s="4" t="s">
        <v>518</v>
      </c>
      <c r="L3551" s="7">
        <v>37064.0</v>
      </c>
      <c r="M3551" s="4" t="s">
        <v>83</v>
      </c>
      <c r="N3551" s="4" t="s">
        <v>6766</v>
      </c>
      <c r="O3551" s="4" t="s">
        <v>35</v>
      </c>
      <c r="P3551" s="4" t="s">
        <v>121</v>
      </c>
      <c r="Q3551" s="4" t="s">
        <v>6767</v>
      </c>
      <c r="R3551" s="9">
        <v>23.5874928145392</v>
      </c>
      <c r="S3551" s="7">
        <v>7.0</v>
      </c>
      <c r="T3551" s="7">
        <v>0.2</v>
      </c>
      <c r="U3551" s="7">
        <v>6.48656052399829</v>
      </c>
      <c r="V3551" s="10" t="str">
        <f t="shared" si="1"/>
        <v>2017-06</v>
      </c>
    </row>
    <row r="3552">
      <c r="A3552" s="7">
        <v>3551.0</v>
      </c>
      <c r="B3552" s="4" t="s">
        <v>6768</v>
      </c>
      <c r="C3552" s="8">
        <v>42889.0</v>
      </c>
      <c r="D3552" s="8">
        <v>42894.0</v>
      </c>
      <c r="E3552" s="4" t="s">
        <v>26</v>
      </c>
      <c r="F3552" s="4" t="s">
        <v>4015</v>
      </c>
      <c r="G3552" s="4" t="s">
        <v>4016</v>
      </c>
      <c r="H3552" s="4" t="s">
        <v>29</v>
      </c>
      <c r="I3552" s="4" t="s">
        <v>30</v>
      </c>
      <c r="J3552" s="4" t="s">
        <v>6769</v>
      </c>
      <c r="K3552" s="4" t="s">
        <v>164</v>
      </c>
      <c r="L3552" s="7">
        <v>98226.0</v>
      </c>
      <c r="M3552" s="4" t="s">
        <v>49</v>
      </c>
      <c r="N3552" s="4" t="s">
        <v>3217</v>
      </c>
      <c r="O3552" s="4" t="s">
        <v>39</v>
      </c>
      <c r="P3552" s="4" t="s">
        <v>61</v>
      </c>
      <c r="Q3552" s="4" t="s">
        <v>3218</v>
      </c>
      <c r="R3552" s="9">
        <v>1099.5</v>
      </c>
      <c r="S3552" s="7">
        <v>10.0</v>
      </c>
      <c r="T3552" s="7">
        <v>0.0</v>
      </c>
      <c r="U3552" s="7">
        <v>362.835</v>
      </c>
      <c r="V3552" s="10" t="str">
        <f t="shared" si="1"/>
        <v>2017-06</v>
      </c>
    </row>
    <row r="3553">
      <c r="A3553" s="7">
        <v>3552.0</v>
      </c>
      <c r="B3553" s="4" t="s">
        <v>6770</v>
      </c>
      <c r="C3553" s="8">
        <v>42889.0</v>
      </c>
      <c r="D3553" s="8">
        <v>42893.0</v>
      </c>
      <c r="E3553" s="4" t="s">
        <v>26</v>
      </c>
      <c r="F3553" s="4" t="s">
        <v>5652</v>
      </c>
      <c r="G3553" s="4" t="s">
        <v>5653</v>
      </c>
      <c r="H3553" s="4" t="s">
        <v>29</v>
      </c>
      <c r="I3553" s="4" t="s">
        <v>30</v>
      </c>
      <c r="J3553" s="4" t="s">
        <v>47</v>
      </c>
      <c r="K3553" s="4" t="s">
        <v>48</v>
      </c>
      <c r="L3553" s="7">
        <v>90036.0</v>
      </c>
      <c r="M3553" s="4" t="s">
        <v>49</v>
      </c>
      <c r="N3553" s="4" t="s">
        <v>926</v>
      </c>
      <c r="O3553" s="4" t="s">
        <v>39</v>
      </c>
      <c r="P3553" s="4" t="s">
        <v>61</v>
      </c>
      <c r="Q3553" s="4" t="s">
        <v>927</v>
      </c>
      <c r="R3553" s="9">
        <v>44.75</v>
      </c>
      <c r="S3553" s="7">
        <v>5.0</v>
      </c>
      <c r="T3553" s="7">
        <v>0.0</v>
      </c>
      <c r="U3553" s="7">
        <v>8.5025</v>
      </c>
      <c r="V3553" s="10" t="str">
        <f t="shared" si="1"/>
        <v>2017-06</v>
      </c>
    </row>
    <row r="3554">
      <c r="A3554" s="7">
        <v>3553.0</v>
      </c>
      <c r="B3554" s="4" t="s">
        <v>6770</v>
      </c>
      <c r="C3554" s="8">
        <v>42889.0</v>
      </c>
      <c r="D3554" s="8">
        <v>42893.0</v>
      </c>
      <c r="E3554" s="4" t="s">
        <v>26</v>
      </c>
      <c r="F3554" s="4" t="s">
        <v>5652</v>
      </c>
      <c r="G3554" s="4" t="s">
        <v>5653</v>
      </c>
      <c r="H3554" s="4" t="s">
        <v>29</v>
      </c>
      <c r="I3554" s="4" t="s">
        <v>30</v>
      </c>
      <c r="J3554" s="4" t="s">
        <v>47</v>
      </c>
      <c r="K3554" s="4" t="s">
        <v>48</v>
      </c>
      <c r="L3554" s="7">
        <v>90036.0</v>
      </c>
      <c r="M3554" s="4" t="s">
        <v>49</v>
      </c>
      <c r="N3554" s="4" t="s">
        <v>4498</v>
      </c>
      <c r="O3554" s="4" t="s">
        <v>51</v>
      </c>
      <c r="P3554" s="4" t="s">
        <v>124</v>
      </c>
      <c r="Q3554" s="4" t="s">
        <v>4499</v>
      </c>
      <c r="R3554" s="9">
        <v>11.96</v>
      </c>
      <c r="S3554" s="7">
        <v>2.0</v>
      </c>
      <c r="T3554" s="7">
        <v>0.0</v>
      </c>
      <c r="U3554" s="7">
        <v>5.382</v>
      </c>
      <c r="V3554" s="10" t="str">
        <f t="shared" si="1"/>
        <v>2017-06</v>
      </c>
    </row>
    <row r="3555">
      <c r="A3555" s="7">
        <v>3554.0</v>
      </c>
      <c r="B3555" s="4" t="s">
        <v>6770</v>
      </c>
      <c r="C3555" s="8">
        <v>42889.0</v>
      </c>
      <c r="D3555" s="8">
        <v>42893.0</v>
      </c>
      <c r="E3555" s="4" t="s">
        <v>26</v>
      </c>
      <c r="F3555" s="4" t="s">
        <v>5652</v>
      </c>
      <c r="G3555" s="4" t="s">
        <v>5653</v>
      </c>
      <c r="H3555" s="4" t="s">
        <v>29</v>
      </c>
      <c r="I3555" s="4" t="s">
        <v>30</v>
      </c>
      <c r="J3555" s="4" t="s">
        <v>47</v>
      </c>
      <c r="K3555" s="4" t="s">
        <v>48</v>
      </c>
      <c r="L3555" s="7">
        <v>90036.0</v>
      </c>
      <c r="M3555" s="4" t="s">
        <v>49</v>
      </c>
      <c r="N3555" s="4" t="s">
        <v>6424</v>
      </c>
      <c r="O3555" s="4" t="s">
        <v>51</v>
      </c>
      <c r="P3555" s="4" t="s">
        <v>76</v>
      </c>
      <c r="Q3555" s="4" t="s">
        <v>6425</v>
      </c>
      <c r="R3555" s="9">
        <v>3.912</v>
      </c>
      <c r="S3555" s="7">
        <v>1.0</v>
      </c>
      <c r="T3555" s="7">
        <v>0.2</v>
      </c>
      <c r="U3555" s="7">
        <v>1.2714</v>
      </c>
      <c r="V3555" s="10" t="str">
        <f t="shared" si="1"/>
        <v>2017-06</v>
      </c>
    </row>
    <row r="3556">
      <c r="A3556" s="7">
        <v>3555.0</v>
      </c>
      <c r="B3556" s="4" t="s">
        <v>6771</v>
      </c>
      <c r="C3556" s="8">
        <v>42889.0</v>
      </c>
      <c r="D3556" s="8">
        <v>42896.0</v>
      </c>
      <c r="E3556" s="4" t="s">
        <v>26</v>
      </c>
      <c r="F3556" s="4" t="s">
        <v>1857</v>
      </c>
      <c r="G3556" s="4" t="s">
        <v>1858</v>
      </c>
      <c r="H3556" s="4" t="s">
        <v>46</v>
      </c>
      <c r="I3556" s="4" t="s">
        <v>30</v>
      </c>
      <c r="J3556" s="4" t="s">
        <v>4224</v>
      </c>
      <c r="K3556" s="4" t="s">
        <v>102</v>
      </c>
      <c r="L3556" s="7">
        <v>33024.0</v>
      </c>
      <c r="M3556" s="4" t="s">
        <v>83</v>
      </c>
      <c r="N3556" s="4" t="s">
        <v>1584</v>
      </c>
      <c r="O3556" s="4" t="s">
        <v>51</v>
      </c>
      <c r="P3556" s="4" t="s">
        <v>76</v>
      </c>
      <c r="Q3556" s="4" t="s">
        <v>1585</v>
      </c>
      <c r="R3556" s="9">
        <v>3.03824667720304</v>
      </c>
      <c r="S3556" s="7">
        <v>3.0</v>
      </c>
      <c r="T3556" s="7">
        <v>0.7</v>
      </c>
      <c r="U3556" s="7">
        <v>-2.32932245252233</v>
      </c>
      <c r="V3556" s="10" t="str">
        <f t="shared" si="1"/>
        <v>2017-06</v>
      </c>
    </row>
    <row r="3557">
      <c r="A3557" s="7">
        <v>3556.0</v>
      </c>
      <c r="B3557" s="4" t="s">
        <v>6771</v>
      </c>
      <c r="C3557" s="8">
        <v>42889.0</v>
      </c>
      <c r="D3557" s="8">
        <v>42896.0</v>
      </c>
      <c r="E3557" s="4" t="s">
        <v>26</v>
      </c>
      <c r="F3557" s="4" t="s">
        <v>1857</v>
      </c>
      <c r="G3557" s="4" t="s">
        <v>1858</v>
      </c>
      <c r="H3557" s="4" t="s">
        <v>46</v>
      </c>
      <c r="I3557" s="4" t="s">
        <v>30</v>
      </c>
      <c r="J3557" s="4" t="s">
        <v>4224</v>
      </c>
      <c r="K3557" s="4" t="s">
        <v>102</v>
      </c>
      <c r="L3557" s="7">
        <v>33024.0</v>
      </c>
      <c r="M3557" s="4" t="s">
        <v>83</v>
      </c>
      <c r="N3557" s="4" t="s">
        <v>5109</v>
      </c>
      <c r="O3557" s="4" t="s">
        <v>51</v>
      </c>
      <c r="P3557" s="4" t="s">
        <v>283</v>
      </c>
      <c r="Q3557" s="4" t="s">
        <v>5110</v>
      </c>
      <c r="R3557" s="9">
        <v>3.49809846195471</v>
      </c>
      <c r="S3557" s="7">
        <v>2.0</v>
      </c>
      <c r="T3557" s="7">
        <v>0.2</v>
      </c>
      <c r="U3557" s="7">
        <v>0.393536076969905</v>
      </c>
      <c r="V3557" s="10" t="str">
        <f t="shared" si="1"/>
        <v>2017-06</v>
      </c>
    </row>
    <row r="3558">
      <c r="A3558" s="7">
        <v>3557.0</v>
      </c>
      <c r="B3558" s="4" t="s">
        <v>6771</v>
      </c>
      <c r="C3558" s="8">
        <v>42889.0</v>
      </c>
      <c r="D3558" s="8">
        <v>42896.0</v>
      </c>
      <c r="E3558" s="4" t="s">
        <v>26</v>
      </c>
      <c r="F3558" s="4" t="s">
        <v>1857</v>
      </c>
      <c r="G3558" s="4" t="s">
        <v>1858</v>
      </c>
      <c r="H3558" s="4" t="s">
        <v>46</v>
      </c>
      <c r="I3558" s="4" t="s">
        <v>30</v>
      </c>
      <c r="J3558" s="4" t="s">
        <v>4224</v>
      </c>
      <c r="K3558" s="4" t="s">
        <v>102</v>
      </c>
      <c r="L3558" s="7">
        <v>33024.0</v>
      </c>
      <c r="M3558" s="4" t="s">
        <v>83</v>
      </c>
      <c r="N3558" s="4" t="s">
        <v>1205</v>
      </c>
      <c r="O3558" s="4" t="s">
        <v>39</v>
      </c>
      <c r="P3558" s="4" t="s">
        <v>61</v>
      </c>
      <c r="Q3558" s="4" t="s">
        <v>1206</v>
      </c>
      <c r="R3558" s="9">
        <v>138.02902205096</v>
      </c>
      <c r="S3558" s="7">
        <v>1.0</v>
      </c>
      <c r="T3558" s="7">
        <v>0.2</v>
      </c>
      <c r="U3558" s="7">
        <v>-1.725362775637</v>
      </c>
      <c r="V3558" s="10" t="str">
        <f t="shared" si="1"/>
        <v>2017-06</v>
      </c>
    </row>
    <row r="3559">
      <c r="A3559" s="7">
        <v>3558.0</v>
      </c>
      <c r="B3559" s="4" t="s">
        <v>6771</v>
      </c>
      <c r="C3559" s="8">
        <v>42889.0</v>
      </c>
      <c r="D3559" s="8">
        <v>42896.0</v>
      </c>
      <c r="E3559" s="4" t="s">
        <v>26</v>
      </c>
      <c r="F3559" s="4" t="s">
        <v>1857</v>
      </c>
      <c r="G3559" s="4" t="s">
        <v>1858</v>
      </c>
      <c r="H3559" s="4" t="s">
        <v>46</v>
      </c>
      <c r="I3559" s="4" t="s">
        <v>30</v>
      </c>
      <c r="J3559" s="4" t="s">
        <v>4224</v>
      </c>
      <c r="K3559" s="4" t="s">
        <v>102</v>
      </c>
      <c r="L3559" s="7">
        <v>33024.0</v>
      </c>
      <c r="M3559" s="4" t="s">
        <v>83</v>
      </c>
      <c r="N3559" s="4" t="s">
        <v>602</v>
      </c>
      <c r="O3559" s="4" t="s">
        <v>51</v>
      </c>
      <c r="P3559" s="4" t="s">
        <v>124</v>
      </c>
      <c r="Q3559" s="4" t="s">
        <v>603</v>
      </c>
      <c r="R3559" s="9">
        <v>10.3395243368503</v>
      </c>
      <c r="S3559" s="7">
        <v>3.0</v>
      </c>
      <c r="T3559" s="7">
        <v>0.2</v>
      </c>
      <c r="U3559" s="7">
        <v>3.61883351789761</v>
      </c>
      <c r="V3559" s="10" t="str">
        <f t="shared" si="1"/>
        <v>2017-06</v>
      </c>
    </row>
    <row r="3560">
      <c r="A3560" s="7">
        <v>3559.0</v>
      </c>
      <c r="B3560" s="4" t="s">
        <v>6771</v>
      </c>
      <c r="C3560" s="8">
        <v>42889.0</v>
      </c>
      <c r="D3560" s="8">
        <v>42896.0</v>
      </c>
      <c r="E3560" s="4" t="s">
        <v>26</v>
      </c>
      <c r="F3560" s="4" t="s">
        <v>1857</v>
      </c>
      <c r="G3560" s="4" t="s">
        <v>1858</v>
      </c>
      <c r="H3560" s="4" t="s">
        <v>46</v>
      </c>
      <c r="I3560" s="4" t="s">
        <v>30</v>
      </c>
      <c r="J3560" s="4" t="s">
        <v>4224</v>
      </c>
      <c r="K3560" s="4" t="s">
        <v>102</v>
      </c>
      <c r="L3560" s="7">
        <v>33024.0</v>
      </c>
      <c r="M3560" s="4" t="s">
        <v>83</v>
      </c>
      <c r="N3560" s="4" t="s">
        <v>2405</v>
      </c>
      <c r="O3560" s="4" t="s">
        <v>39</v>
      </c>
      <c r="P3560" s="4" t="s">
        <v>40</v>
      </c>
      <c r="Q3560" s="4" t="s">
        <v>2406</v>
      </c>
      <c r="R3560" s="9">
        <v>338.256154139881</v>
      </c>
      <c r="S3560" s="7">
        <v>5.0</v>
      </c>
      <c r="T3560" s="7">
        <v>0.2</v>
      </c>
      <c r="U3560" s="7">
        <v>33.8256154139881</v>
      </c>
      <c r="V3560" s="10" t="str">
        <f t="shared" si="1"/>
        <v>2017-06</v>
      </c>
    </row>
    <row r="3561">
      <c r="A3561" s="7">
        <v>3560.0</v>
      </c>
      <c r="B3561" s="4" t="s">
        <v>6771</v>
      </c>
      <c r="C3561" s="8">
        <v>42889.0</v>
      </c>
      <c r="D3561" s="8">
        <v>42896.0</v>
      </c>
      <c r="E3561" s="4" t="s">
        <v>26</v>
      </c>
      <c r="F3561" s="4" t="s">
        <v>1857</v>
      </c>
      <c r="G3561" s="4" t="s">
        <v>1858</v>
      </c>
      <c r="H3561" s="4" t="s">
        <v>46</v>
      </c>
      <c r="I3561" s="4" t="s">
        <v>30</v>
      </c>
      <c r="J3561" s="4" t="s">
        <v>4224</v>
      </c>
      <c r="K3561" s="4" t="s">
        <v>102</v>
      </c>
      <c r="L3561" s="7">
        <v>33024.0</v>
      </c>
      <c r="M3561" s="4" t="s">
        <v>83</v>
      </c>
      <c r="N3561" s="4" t="s">
        <v>4104</v>
      </c>
      <c r="O3561" s="4" t="s">
        <v>51</v>
      </c>
      <c r="P3561" s="4" t="s">
        <v>283</v>
      </c>
      <c r="Q3561" s="4" t="s">
        <v>4105</v>
      </c>
      <c r="R3561" s="9">
        <v>16.5016186963416</v>
      </c>
      <c r="S3561" s="7">
        <v>7.0</v>
      </c>
      <c r="T3561" s="7">
        <v>0.2</v>
      </c>
      <c r="U3561" s="7">
        <v>1.23762140222562</v>
      </c>
      <c r="V3561" s="10" t="str">
        <f t="shared" si="1"/>
        <v>2017-06</v>
      </c>
    </row>
    <row r="3562">
      <c r="A3562" s="7">
        <v>3561.0</v>
      </c>
      <c r="B3562" s="4" t="s">
        <v>6771</v>
      </c>
      <c r="C3562" s="8">
        <v>42889.0</v>
      </c>
      <c r="D3562" s="8">
        <v>42896.0</v>
      </c>
      <c r="E3562" s="4" t="s">
        <v>26</v>
      </c>
      <c r="F3562" s="4" t="s">
        <v>1857</v>
      </c>
      <c r="G3562" s="4" t="s">
        <v>1858</v>
      </c>
      <c r="H3562" s="4" t="s">
        <v>46</v>
      </c>
      <c r="I3562" s="4" t="s">
        <v>30</v>
      </c>
      <c r="J3562" s="4" t="s">
        <v>4224</v>
      </c>
      <c r="K3562" s="4" t="s">
        <v>102</v>
      </c>
      <c r="L3562" s="7">
        <v>33024.0</v>
      </c>
      <c r="M3562" s="4" t="s">
        <v>83</v>
      </c>
      <c r="N3562" s="4" t="s">
        <v>6279</v>
      </c>
      <c r="O3562" s="4" t="s">
        <v>35</v>
      </c>
      <c r="P3562" s="4" t="s">
        <v>36</v>
      </c>
      <c r="Q3562" s="4" t="s">
        <v>6280</v>
      </c>
      <c r="R3562" s="9">
        <v>161.484847804904</v>
      </c>
      <c r="S3562" s="7">
        <v>2.0</v>
      </c>
      <c r="T3562" s="7">
        <v>0.2</v>
      </c>
      <c r="U3562" s="7">
        <v>0.0</v>
      </c>
      <c r="V3562" s="10" t="str">
        <f t="shared" si="1"/>
        <v>2017-06</v>
      </c>
    </row>
    <row r="3563">
      <c r="A3563" s="7">
        <v>3562.0</v>
      </c>
      <c r="B3563" s="4" t="s">
        <v>6771</v>
      </c>
      <c r="C3563" s="8">
        <v>42889.0</v>
      </c>
      <c r="D3563" s="8">
        <v>42896.0</v>
      </c>
      <c r="E3563" s="4" t="s">
        <v>26</v>
      </c>
      <c r="F3563" s="4" t="s">
        <v>1857</v>
      </c>
      <c r="G3563" s="4" t="s">
        <v>1858</v>
      </c>
      <c r="H3563" s="4" t="s">
        <v>46</v>
      </c>
      <c r="I3563" s="4" t="s">
        <v>30</v>
      </c>
      <c r="J3563" s="4" t="s">
        <v>4224</v>
      </c>
      <c r="K3563" s="4" t="s">
        <v>102</v>
      </c>
      <c r="L3563" s="7">
        <v>33024.0</v>
      </c>
      <c r="M3563" s="4" t="s">
        <v>83</v>
      </c>
      <c r="N3563" s="4" t="s">
        <v>63</v>
      </c>
      <c r="O3563" s="4" t="s">
        <v>39</v>
      </c>
      <c r="P3563" s="4" t="s">
        <v>61</v>
      </c>
      <c r="Q3563" s="4" t="s">
        <v>64</v>
      </c>
      <c r="R3563" s="9">
        <v>73.9747641945594</v>
      </c>
      <c r="S3563" s="7">
        <v>2.0</v>
      </c>
      <c r="T3563" s="7">
        <v>0.2</v>
      </c>
      <c r="U3563" s="7">
        <v>-2.77405365729598</v>
      </c>
      <c r="V3563" s="10" t="str">
        <f t="shared" si="1"/>
        <v>2017-06</v>
      </c>
    </row>
    <row r="3564">
      <c r="A3564" s="7">
        <v>3563.0</v>
      </c>
      <c r="B3564" s="4" t="s">
        <v>6772</v>
      </c>
      <c r="C3564" s="8">
        <v>42889.0</v>
      </c>
      <c r="D3564" s="8">
        <v>42895.0</v>
      </c>
      <c r="E3564" s="4" t="s">
        <v>26</v>
      </c>
      <c r="F3564" s="4" t="s">
        <v>6431</v>
      </c>
      <c r="G3564" s="4" t="s">
        <v>6432</v>
      </c>
      <c r="H3564" s="4" t="s">
        <v>29</v>
      </c>
      <c r="I3564" s="4" t="s">
        <v>30</v>
      </c>
      <c r="J3564" s="4" t="s">
        <v>222</v>
      </c>
      <c r="K3564" s="4" t="s">
        <v>223</v>
      </c>
      <c r="L3564" s="7">
        <v>10011.0</v>
      </c>
      <c r="M3564" s="4" t="s">
        <v>33</v>
      </c>
      <c r="N3564" s="4" t="s">
        <v>3424</v>
      </c>
      <c r="O3564" s="4" t="s">
        <v>35</v>
      </c>
      <c r="P3564" s="4" t="s">
        <v>73</v>
      </c>
      <c r="Q3564" s="4" t="s">
        <v>3425</v>
      </c>
      <c r="R3564" s="9">
        <v>466.946844444444</v>
      </c>
      <c r="S3564" s="7">
        <v>2.0</v>
      </c>
      <c r="T3564" s="7">
        <v>0.4</v>
      </c>
      <c r="U3564" s="7">
        <v>-140.084053333333</v>
      </c>
      <c r="V3564" s="10" t="str">
        <f t="shared" si="1"/>
        <v>2017-06</v>
      </c>
    </row>
    <row r="3565">
      <c r="A3565" s="7">
        <v>3564.0</v>
      </c>
      <c r="B3565" s="4" t="s">
        <v>6772</v>
      </c>
      <c r="C3565" s="8">
        <v>42889.0</v>
      </c>
      <c r="D3565" s="8">
        <v>42895.0</v>
      </c>
      <c r="E3565" s="4" t="s">
        <v>26</v>
      </c>
      <c r="F3565" s="4" t="s">
        <v>6431</v>
      </c>
      <c r="G3565" s="4" t="s">
        <v>6432</v>
      </c>
      <c r="H3565" s="4" t="s">
        <v>29</v>
      </c>
      <c r="I3565" s="4" t="s">
        <v>30</v>
      </c>
      <c r="J3565" s="4" t="s">
        <v>222</v>
      </c>
      <c r="K3565" s="4" t="s">
        <v>223</v>
      </c>
      <c r="L3565" s="7">
        <v>10011.0</v>
      </c>
      <c r="M3565" s="4" t="s">
        <v>33</v>
      </c>
      <c r="N3565" s="4" t="s">
        <v>6773</v>
      </c>
      <c r="O3565" s="4" t="s">
        <v>39</v>
      </c>
      <c r="P3565" s="4" t="s">
        <v>446</v>
      </c>
      <c r="Q3565" s="4" t="s">
        <v>6774</v>
      </c>
      <c r="R3565" s="9">
        <v>95.4602222222222</v>
      </c>
      <c r="S3565" s="7">
        <v>6.0</v>
      </c>
      <c r="T3565" s="7">
        <v>0.0</v>
      </c>
      <c r="U3565" s="7">
        <v>43.9117022222222</v>
      </c>
      <c r="V3565" s="10" t="str">
        <f t="shared" si="1"/>
        <v>2017-06</v>
      </c>
    </row>
    <row r="3566">
      <c r="A3566" s="7">
        <v>3565.0</v>
      </c>
      <c r="B3566" s="4" t="s">
        <v>6772</v>
      </c>
      <c r="C3566" s="8">
        <v>42889.0</v>
      </c>
      <c r="D3566" s="8">
        <v>42895.0</v>
      </c>
      <c r="E3566" s="4" t="s">
        <v>26</v>
      </c>
      <c r="F3566" s="4" t="s">
        <v>6431</v>
      </c>
      <c r="G3566" s="4" t="s">
        <v>6432</v>
      </c>
      <c r="H3566" s="4" t="s">
        <v>29</v>
      </c>
      <c r="I3566" s="4" t="s">
        <v>30</v>
      </c>
      <c r="J3566" s="4" t="s">
        <v>222</v>
      </c>
      <c r="K3566" s="4" t="s">
        <v>223</v>
      </c>
      <c r="L3566" s="7">
        <v>10011.0</v>
      </c>
      <c r="M3566" s="4" t="s">
        <v>33</v>
      </c>
      <c r="N3566" s="4" t="s">
        <v>1271</v>
      </c>
      <c r="O3566" s="4" t="s">
        <v>51</v>
      </c>
      <c r="P3566" s="4" t="s">
        <v>124</v>
      </c>
      <c r="Q3566" s="4" t="s">
        <v>1272</v>
      </c>
      <c r="R3566" s="9">
        <v>55.048</v>
      </c>
      <c r="S3566" s="7">
        <v>4.0</v>
      </c>
      <c r="T3566" s="7">
        <v>0.0</v>
      </c>
      <c r="U3566" s="7">
        <v>26.97352</v>
      </c>
      <c r="V3566" s="10" t="str">
        <f t="shared" si="1"/>
        <v>2017-06</v>
      </c>
    </row>
    <row r="3567">
      <c r="A3567" s="7">
        <v>3566.0</v>
      </c>
      <c r="B3567" s="4" t="s">
        <v>6775</v>
      </c>
      <c r="C3567" s="8">
        <v>42889.0</v>
      </c>
      <c r="D3567" s="8">
        <v>42893.0</v>
      </c>
      <c r="E3567" s="4" t="s">
        <v>26</v>
      </c>
      <c r="F3567" s="4" t="s">
        <v>3722</v>
      </c>
      <c r="G3567" s="4" t="s">
        <v>3723</v>
      </c>
      <c r="H3567" s="4" t="s">
        <v>112</v>
      </c>
      <c r="I3567" s="4" t="s">
        <v>30</v>
      </c>
      <c r="J3567" s="4" t="s">
        <v>4467</v>
      </c>
      <c r="K3567" s="4" t="s">
        <v>164</v>
      </c>
      <c r="L3567" s="7">
        <v>99207.0</v>
      </c>
      <c r="M3567" s="4" t="s">
        <v>49</v>
      </c>
      <c r="N3567" s="4" t="s">
        <v>4313</v>
      </c>
      <c r="O3567" s="4" t="s">
        <v>51</v>
      </c>
      <c r="P3567" s="4" t="s">
        <v>52</v>
      </c>
      <c r="Q3567" s="4" t="s">
        <v>4314</v>
      </c>
      <c r="R3567" s="9">
        <v>136.26</v>
      </c>
      <c r="S3567" s="7">
        <v>9.0</v>
      </c>
      <c r="T3567" s="7">
        <v>0.0</v>
      </c>
      <c r="U3567" s="7">
        <v>5.4504</v>
      </c>
      <c r="V3567" s="10" t="str">
        <f t="shared" si="1"/>
        <v>2017-06</v>
      </c>
    </row>
    <row r="3568">
      <c r="A3568" s="7">
        <v>3567.0</v>
      </c>
      <c r="B3568" s="4" t="s">
        <v>6776</v>
      </c>
      <c r="C3568" s="8">
        <v>42890.0</v>
      </c>
      <c r="D3568" s="8">
        <v>42896.0</v>
      </c>
      <c r="E3568" s="4" t="s">
        <v>26</v>
      </c>
      <c r="F3568" s="4" t="s">
        <v>1924</v>
      </c>
      <c r="G3568" s="4" t="s">
        <v>1925</v>
      </c>
      <c r="H3568" s="4" t="s">
        <v>29</v>
      </c>
      <c r="I3568" s="4" t="s">
        <v>30</v>
      </c>
      <c r="J3568" s="4" t="s">
        <v>955</v>
      </c>
      <c r="K3568" s="4" t="s">
        <v>82</v>
      </c>
      <c r="L3568" s="7">
        <v>28110.0</v>
      </c>
      <c r="M3568" s="4" t="s">
        <v>83</v>
      </c>
      <c r="N3568" s="4" t="s">
        <v>3762</v>
      </c>
      <c r="O3568" s="4" t="s">
        <v>35</v>
      </c>
      <c r="P3568" s="4" t="s">
        <v>121</v>
      </c>
      <c r="Q3568" s="4" t="s">
        <v>3763</v>
      </c>
      <c r="R3568" s="9">
        <v>21.3605106730603</v>
      </c>
      <c r="S3568" s="7">
        <v>2.0</v>
      </c>
      <c r="T3568" s="7">
        <v>0.2</v>
      </c>
      <c r="U3568" s="7">
        <v>1.33503191706627</v>
      </c>
      <c r="V3568" s="10" t="str">
        <f t="shared" si="1"/>
        <v>2017-06</v>
      </c>
    </row>
    <row r="3569">
      <c r="A3569" s="7">
        <v>3568.0</v>
      </c>
      <c r="B3569" s="4" t="s">
        <v>6776</v>
      </c>
      <c r="C3569" s="8">
        <v>42890.0</v>
      </c>
      <c r="D3569" s="8">
        <v>42896.0</v>
      </c>
      <c r="E3569" s="4" t="s">
        <v>26</v>
      </c>
      <c r="F3569" s="4" t="s">
        <v>1924</v>
      </c>
      <c r="G3569" s="4" t="s">
        <v>1925</v>
      </c>
      <c r="H3569" s="4" t="s">
        <v>29</v>
      </c>
      <c r="I3569" s="4" t="s">
        <v>30</v>
      </c>
      <c r="J3569" s="4" t="s">
        <v>955</v>
      </c>
      <c r="K3569" s="4" t="s">
        <v>82</v>
      </c>
      <c r="L3569" s="7">
        <v>28110.0</v>
      </c>
      <c r="M3569" s="4" t="s">
        <v>83</v>
      </c>
      <c r="N3569" s="4" t="s">
        <v>6777</v>
      </c>
      <c r="O3569" s="4" t="s">
        <v>39</v>
      </c>
      <c r="P3569" s="4" t="s">
        <v>40</v>
      </c>
      <c r="Q3569" s="4" t="s">
        <v>6778</v>
      </c>
      <c r="R3569" s="9">
        <v>48.1024013377192</v>
      </c>
      <c r="S3569" s="7">
        <v>2.0</v>
      </c>
      <c r="T3569" s="7">
        <v>0.2</v>
      </c>
      <c r="U3569" s="7">
        <v>16.8358404682017</v>
      </c>
      <c r="V3569" s="10" t="str">
        <f t="shared" si="1"/>
        <v>2017-06</v>
      </c>
    </row>
    <row r="3570">
      <c r="A3570" s="7">
        <v>3569.0</v>
      </c>
      <c r="B3570" s="4" t="s">
        <v>6779</v>
      </c>
      <c r="C3570" s="8">
        <v>42890.0</v>
      </c>
      <c r="D3570" s="8">
        <v>42894.0</v>
      </c>
      <c r="E3570" s="4" t="s">
        <v>26</v>
      </c>
      <c r="F3570" s="4" t="s">
        <v>1197</v>
      </c>
      <c r="G3570" s="4" t="s">
        <v>1198</v>
      </c>
      <c r="H3570" s="4" t="s">
        <v>46</v>
      </c>
      <c r="I3570" s="4" t="s">
        <v>30</v>
      </c>
      <c r="J3570" s="4" t="s">
        <v>2240</v>
      </c>
      <c r="K3570" s="4" t="s">
        <v>2241</v>
      </c>
      <c r="L3570" s="7">
        <v>35630.0</v>
      </c>
      <c r="M3570" s="4" t="s">
        <v>83</v>
      </c>
      <c r="N3570" s="4" t="s">
        <v>2850</v>
      </c>
      <c r="O3570" s="4" t="s">
        <v>51</v>
      </c>
      <c r="P3570" s="4" t="s">
        <v>124</v>
      </c>
      <c r="Q3570" s="4" t="s">
        <v>2851</v>
      </c>
      <c r="R3570" s="9">
        <v>8.37564652093397</v>
      </c>
      <c r="S3570" s="7">
        <v>2.0</v>
      </c>
      <c r="T3570" s="7">
        <v>0.0</v>
      </c>
      <c r="U3570" s="7">
        <v>3.76904093442029</v>
      </c>
      <c r="V3570" s="10" t="str">
        <f t="shared" si="1"/>
        <v>2017-06</v>
      </c>
    </row>
    <row r="3571">
      <c r="A3571" s="7">
        <v>3570.0</v>
      </c>
      <c r="B3571" s="4" t="s">
        <v>6780</v>
      </c>
      <c r="C3571" s="8">
        <v>42890.0</v>
      </c>
      <c r="D3571" s="8">
        <v>42896.0</v>
      </c>
      <c r="E3571" s="4" t="s">
        <v>26</v>
      </c>
      <c r="F3571" s="4" t="s">
        <v>3480</v>
      </c>
      <c r="G3571" s="4" t="s">
        <v>3481</v>
      </c>
      <c r="H3571" s="4" t="s">
        <v>46</v>
      </c>
      <c r="I3571" s="4" t="s">
        <v>30</v>
      </c>
      <c r="J3571" s="4" t="s">
        <v>5550</v>
      </c>
      <c r="K3571" s="4" t="s">
        <v>937</v>
      </c>
      <c r="L3571" s="7">
        <v>55124.0</v>
      </c>
      <c r="M3571" s="4" t="s">
        <v>59</v>
      </c>
      <c r="N3571" s="4" t="s">
        <v>2644</v>
      </c>
      <c r="O3571" s="4" t="s">
        <v>51</v>
      </c>
      <c r="P3571" s="4" t="s">
        <v>93</v>
      </c>
      <c r="Q3571" s="4" t="s">
        <v>2645</v>
      </c>
      <c r="R3571" s="9">
        <v>10.4888888888889</v>
      </c>
      <c r="S3571" s="7">
        <v>3.0</v>
      </c>
      <c r="T3571" s="7">
        <v>0.0</v>
      </c>
      <c r="U3571" s="7">
        <v>3.04177777777778</v>
      </c>
      <c r="V3571" s="10" t="str">
        <f t="shared" si="1"/>
        <v>2017-06</v>
      </c>
    </row>
    <row r="3572">
      <c r="A3572" s="7">
        <v>3571.0</v>
      </c>
      <c r="B3572" s="4" t="s">
        <v>6781</v>
      </c>
      <c r="C3572" s="8">
        <v>42890.0</v>
      </c>
      <c r="D3572" s="8">
        <v>42894.0</v>
      </c>
      <c r="E3572" s="4" t="s">
        <v>26</v>
      </c>
      <c r="F3572" s="4" t="s">
        <v>6226</v>
      </c>
      <c r="G3572" s="4" t="s">
        <v>6227</v>
      </c>
      <c r="H3572" s="4" t="s">
        <v>29</v>
      </c>
      <c r="I3572" s="4" t="s">
        <v>30</v>
      </c>
      <c r="J3572" s="4" t="s">
        <v>6782</v>
      </c>
      <c r="K3572" s="4" t="s">
        <v>58</v>
      </c>
      <c r="L3572" s="7">
        <v>77489.0</v>
      </c>
      <c r="M3572" s="4" t="s">
        <v>59</v>
      </c>
      <c r="N3572" s="4" t="s">
        <v>448</v>
      </c>
      <c r="O3572" s="4" t="s">
        <v>51</v>
      </c>
      <c r="P3572" s="4" t="s">
        <v>76</v>
      </c>
      <c r="Q3572" s="4" t="s">
        <v>449</v>
      </c>
      <c r="R3572" s="9">
        <v>7.73312757201646</v>
      </c>
      <c r="S3572" s="7">
        <v>7.0</v>
      </c>
      <c r="T3572" s="7">
        <v>0.8</v>
      </c>
      <c r="U3572" s="7">
        <v>-11.5996913580247</v>
      </c>
      <c r="V3572" s="10" t="str">
        <f t="shared" si="1"/>
        <v>2017-06</v>
      </c>
    </row>
    <row r="3573">
      <c r="A3573" s="7">
        <v>3572.0</v>
      </c>
      <c r="B3573" s="4" t="s">
        <v>6783</v>
      </c>
      <c r="C3573" s="8">
        <v>42890.0</v>
      </c>
      <c r="D3573" s="8">
        <v>42890.0</v>
      </c>
      <c r="E3573" s="4" t="s">
        <v>212</v>
      </c>
      <c r="F3573" s="4" t="s">
        <v>1797</v>
      </c>
      <c r="G3573" s="4" t="s">
        <v>1798</v>
      </c>
      <c r="H3573" s="4" t="s">
        <v>112</v>
      </c>
      <c r="I3573" s="4" t="s">
        <v>30</v>
      </c>
      <c r="J3573" s="4" t="s">
        <v>3852</v>
      </c>
      <c r="K3573" s="4" t="s">
        <v>1448</v>
      </c>
      <c r="L3573" s="7">
        <v>72401.0</v>
      </c>
      <c r="M3573" s="4" t="s">
        <v>83</v>
      </c>
      <c r="N3573" s="4" t="s">
        <v>1022</v>
      </c>
      <c r="O3573" s="4" t="s">
        <v>51</v>
      </c>
      <c r="P3573" s="4" t="s">
        <v>76</v>
      </c>
      <c r="Q3573" s="4" t="s">
        <v>1023</v>
      </c>
      <c r="R3573" s="9">
        <v>72.2514740487429</v>
      </c>
      <c r="S3573" s="7">
        <v>7.0</v>
      </c>
      <c r="T3573" s="7">
        <v>0.0</v>
      </c>
      <c r="U3573" s="7">
        <v>36.1257370243714</v>
      </c>
      <c r="V3573" s="10" t="str">
        <f t="shared" si="1"/>
        <v>2017-06</v>
      </c>
    </row>
    <row r="3574">
      <c r="A3574" s="7">
        <v>3573.0</v>
      </c>
      <c r="B3574" s="4" t="s">
        <v>6783</v>
      </c>
      <c r="C3574" s="8">
        <v>42890.0</v>
      </c>
      <c r="D3574" s="8">
        <v>42890.0</v>
      </c>
      <c r="E3574" s="4" t="s">
        <v>212</v>
      </c>
      <c r="F3574" s="4" t="s">
        <v>1797</v>
      </c>
      <c r="G3574" s="4" t="s">
        <v>1798</v>
      </c>
      <c r="H3574" s="4" t="s">
        <v>112</v>
      </c>
      <c r="I3574" s="4" t="s">
        <v>30</v>
      </c>
      <c r="J3574" s="4" t="s">
        <v>3852</v>
      </c>
      <c r="K3574" s="4" t="s">
        <v>1448</v>
      </c>
      <c r="L3574" s="7">
        <v>72401.0</v>
      </c>
      <c r="M3574" s="4" t="s">
        <v>83</v>
      </c>
      <c r="N3574" s="4" t="s">
        <v>990</v>
      </c>
      <c r="O3574" s="4" t="s">
        <v>51</v>
      </c>
      <c r="P3574" s="4" t="s">
        <v>76</v>
      </c>
      <c r="Q3574" s="4" t="s">
        <v>991</v>
      </c>
      <c r="R3574" s="9">
        <v>6.43036201348811</v>
      </c>
      <c r="S3574" s="7">
        <v>3.0</v>
      </c>
      <c r="T3574" s="7">
        <v>0.0</v>
      </c>
      <c r="U3574" s="7">
        <v>2.95796652620453</v>
      </c>
      <c r="V3574" s="10" t="str">
        <f t="shared" si="1"/>
        <v>2017-06</v>
      </c>
    </row>
    <row r="3575">
      <c r="A3575" s="7">
        <v>3574.0</v>
      </c>
      <c r="B3575" s="4" t="s">
        <v>6784</v>
      </c>
      <c r="C3575" s="8">
        <v>42890.0</v>
      </c>
      <c r="D3575" s="8">
        <v>42893.0</v>
      </c>
      <c r="E3575" s="4" t="s">
        <v>98</v>
      </c>
      <c r="F3575" s="4" t="s">
        <v>3465</v>
      </c>
      <c r="G3575" s="4" t="s">
        <v>3466</v>
      </c>
      <c r="H3575" s="4" t="s">
        <v>46</v>
      </c>
      <c r="I3575" s="4" t="s">
        <v>30</v>
      </c>
      <c r="J3575" s="4" t="s">
        <v>6785</v>
      </c>
      <c r="K3575" s="4" t="s">
        <v>58</v>
      </c>
      <c r="L3575" s="7">
        <v>75034.0</v>
      </c>
      <c r="M3575" s="4" t="s">
        <v>59</v>
      </c>
      <c r="N3575" s="4" t="s">
        <v>4281</v>
      </c>
      <c r="O3575" s="4" t="s">
        <v>35</v>
      </c>
      <c r="P3575" s="4" t="s">
        <v>121</v>
      </c>
      <c r="Q3575" s="4" t="s">
        <v>4282</v>
      </c>
      <c r="R3575" s="9">
        <v>36.8276543209877</v>
      </c>
      <c r="S3575" s="7">
        <v>6.0</v>
      </c>
      <c r="T3575" s="7">
        <v>0.6</v>
      </c>
      <c r="U3575" s="7">
        <v>-21.1759012345679</v>
      </c>
      <c r="V3575" s="10" t="str">
        <f t="shared" si="1"/>
        <v>2017-06</v>
      </c>
    </row>
    <row r="3576">
      <c r="A3576" s="7">
        <v>3575.0</v>
      </c>
      <c r="B3576" s="4" t="s">
        <v>6786</v>
      </c>
      <c r="C3576" s="8">
        <v>42891.0</v>
      </c>
      <c r="D3576" s="8">
        <v>42892.0</v>
      </c>
      <c r="E3576" s="4" t="s">
        <v>43</v>
      </c>
      <c r="F3576" s="4" t="s">
        <v>438</v>
      </c>
      <c r="G3576" s="4" t="s">
        <v>439</v>
      </c>
      <c r="H3576" s="4" t="s">
        <v>46</v>
      </c>
      <c r="I3576" s="4" t="s">
        <v>30</v>
      </c>
      <c r="J3576" s="4" t="s">
        <v>6787</v>
      </c>
      <c r="K3576" s="4" t="s">
        <v>58</v>
      </c>
      <c r="L3576" s="7">
        <v>77581.0</v>
      </c>
      <c r="M3576" s="4" t="s">
        <v>59</v>
      </c>
      <c r="N3576" s="4" t="s">
        <v>6743</v>
      </c>
      <c r="O3576" s="4" t="s">
        <v>39</v>
      </c>
      <c r="P3576" s="4" t="s">
        <v>40</v>
      </c>
      <c r="Q3576" s="4" t="s">
        <v>6744</v>
      </c>
      <c r="R3576" s="9">
        <v>571.226162962963</v>
      </c>
      <c r="S3576" s="7">
        <v>3.0</v>
      </c>
      <c r="T3576" s="7">
        <v>0.2</v>
      </c>
      <c r="U3576" s="7">
        <v>64.2629433333333</v>
      </c>
      <c r="V3576" s="10" t="str">
        <f t="shared" si="1"/>
        <v>2017-06</v>
      </c>
    </row>
    <row r="3577">
      <c r="A3577" s="7">
        <v>3576.0</v>
      </c>
      <c r="B3577" s="4" t="s">
        <v>6788</v>
      </c>
      <c r="C3577" s="8">
        <v>42891.0</v>
      </c>
      <c r="D3577" s="8">
        <v>42895.0</v>
      </c>
      <c r="E3577" s="4" t="s">
        <v>26</v>
      </c>
      <c r="F3577" s="4" t="s">
        <v>453</v>
      </c>
      <c r="G3577" s="4" t="s">
        <v>454</v>
      </c>
      <c r="H3577" s="4" t="s">
        <v>29</v>
      </c>
      <c r="I3577" s="4" t="s">
        <v>30</v>
      </c>
      <c r="J3577" s="4" t="s">
        <v>5119</v>
      </c>
      <c r="K3577" s="4" t="s">
        <v>102</v>
      </c>
      <c r="L3577" s="7">
        <v>32839.0</v>
      </c>
      <c r="M3577" s="4" t="s">
        <v>83</v>
      </c>
      <c r="N3577" s="4" t="s">
        <v>1476</v>
      </c>
      <c r="O3577" s="4" t="s">
        <v>51</v>
      </c>
      <c r="P3577" s="4" t="s">
        <v>124</v>
      </c>
      <c r="Q3577" s="4" t="s">
        <v>1477</v>
      </c>
      <c r="R3577" s="9">
        <v>13.8350099309184</v>
      </c>
      <c r="S3577" s="7">
        <v>4.0</v>
      </c>
      <c r="T3577" s="7">
        <v>0.2</v>
      </c>
      <c r="U3577" s="7">
        <v>4.84225347582144</v>
      </c>
      <c r="V3577" s="10" t="str">
        <f t="shared" si="1"/>
        <v>2017-06</v>
      </c>
    </row>
    <row r="3578">
      <c r="A3578" s="7">
        <v>3577.0</v>
      </c>
      <c r="B3578" s="4" t="s">
        <v>6789</v>
      </c>
      <c r="C3578" s="8">
        <v>42892.0</v>
      </c>
      <c r="D3578" s="8">
        <v>42896.0</v>
      </c>
      <c r="E3578" s="4" t="s">
        <v>26</v>
      </c>
      <c r="F3578" s="4" t="s">
        <v>3441</v>
      </c>
      <c r="G3578" s="4" t="s">
        <v>3442</v>
      </c>
      <c r="H3578" s="4" t="s">
        <v>112</v>
      </c>
      <c r="I3578" s="4" t="s">
        <v>30</v>
      </c>
      <c r="J3578" s="4" t="s">
        <v>362</v>
      </c>
      <c r="K3578" s="4" t="s">
        <v>48</v>
      </c>
      <c r="L3578" s="7">
        <v>94122.0</v>
      </c>
      <c r="M3578" s="4" t="s">
        <v>49</v>
      </c>
      <c r="N3578" s="4" t="s">
        <v>3136</v>
      </c>
      <c r="O3578" s="4" t="s">
        <v>35</v>
      </c>
      <c r="P3578" s="4" t="s">
        <v>121</v>
      </c>
      <c r="Q3578" s="4" t="s">
        <v>3137</v>
      </c>
      <c r="R3578" s="9">
        <v>4.95</v>
      </c>
      <c r="S3578" s="7">
        <v>1.0</v>
      </c>
      <c r="T3578" s="7">
        <v>0.0</v>
      </c>
      <c r="U3578" s="7">
        <v>2.178</v>
      </c>
      <c r="V3578" s="10" t="str">
        <f t="shared" si="1"/>
        <v>2017-06</v>
      </c>
    </row>
    <row r="3579">
      <c r="A3579" s="7">
        <v>3578.0</v>
      </c>
      <c r="B3579" s="4" t="s">
        <v>6789</v>
      </c>
      <c r="C3579" s="8">
        <v>42892.0</v>
      </c>
      <c r="D3579" s="8">
        <v>42896.0</v>
      </c>
      <c r="E3579" s="4" t="s">
        <v>26</v>
      </c>
      <c r="F3579" s="4" t="s">
        <v>3441</v>
      </c>
      <c r="G3579" s="4" t="s">
        <v>3442</v>
      </c>
      <c r="H3579" s="4" t="s">
        <v>112</v>
      </c>
      <c r="I3579" s="4" t="s">
        <v>30</v>
      </c>
      <c r="J3579" s="4" t="s">
        <v>362</v>
      </c>
      <c r="K3579" s="4" t="s">
        <v>48</v>
      </c>
      <c r="L3579" s="7">
        <v>94122.0</v>
      </c>
      <c r="M3579" s="4" t="s">
        <v>49</v>
      </c>
      <c r="N3579" s="4" t="s">
        <v>1852</v>
      </c>
      <c r="O3579" s="4" t="s">
        <v>51</v>
      </c>
      <c r="P3579" s="4" t="s">
        <v>52</v>
      </c>
      <c r="Q3579" s="4" t="s">
        <v>1853</v>
      </c>
      <c r="R3579" s="9">
        <v>26.4</v>
      </c>
      <c r="S3579" s="7">
        <v>5.0</v>
      </c>
      <c r="T3579" s="7">
        <v>0.0</v>
      </c>
      <c r="U3579" s="7">
        <v>0.0</v>
      </c>
      <c r="V3579" s="10" t="str">
        <f t="shared" si="1"/>
        <v>2017-06</v>
      </c>
    </row>
    <row r="3580">
      <c r="A3580" s="7">
        <v>3579.0</v>
      </c>
      <c r="B3580" s="4" t="s">
        <v>6790</v>
      </c>
      <c r="C3580" s="8">
        <v>42894.0</v>
      </c>
      <c r="D3580" s="8">
        <v>42898.0</v>
      </c>
      <c r="E3580" s="4" t="s">
        <v>26</v>
      </c>
      <c r="F3580" s="4" t="s">
        <v>1381</v>
      </c>
      <c r="G3580" s="4" t="s">
        <v>1382</v>
      </c>
      <c r="H3580" s="4" t="s">
        <v>29</v>
      </c>
      <c r="I3580" s="4" t="s">
        <v>30</v>
      </c>
      <c r="J3580" s="4" t="s">
        <v>2612</v>
      </c>
      <c r="K3580" s="4" t="s">
        <v>58</v>
      </c>
      <c r="L3580" s="7">
        <v>77506.0</v>
      </c>
      <c r="M3580" s="4" t="s">
        <v>59</v>
      </c>
      <c r="N3580" s="4" t="s">
        <v>6791</v>
      </c>
      <c r="O3580" s="4" t="s">
        <v>51</v>
      </c>
      <c r="P3580" s="4" t="s">
        <v>283</v>
      </c>
      <c r="Q3580" s="4" t="s">
        <v>6792</v>
      </c>
      <c r="R3580" s="9">
        <v>1.97419588477366</v>
      </c>
      <c r="S3580" s="7">
        <v>2.0</v>
      </c>
      <c r="T3580" s="7">
        <v>0.8</v>
      </c>
      <c r="U3580" s="7">
        <v>-5.42903868312757</v>
      </c>
      <c r="V3580" s="10" t="str">
        <f t="shared" si="1"/>
        <v>2017-06</v>
      </c>
    </row>
    <row r="3581">
      <c r="A3581" s="7">
        <v>3580.0</v>
      </c>
      <c r="B3581" s="4" t="s">
        <v>6793</v>
      </c>
      <c r="C3581" s="8">
        <v>42894.0</v>
      </c>
      <c r="D3581" s="8">
        <v>42896.0</v>
      </c>
      <c r="E3581" s="4" t="s">
        <v>98</v>
      </c>
      <c r="F3581" s="4" t="s">
        <v>2083</v>
      </c>
      <c r="G3581" s="4" t="s">
        <v>2084</v>
      </c>
      <c r="H3581" s="4" t="s">
        <v>29</v>
      </c>
      <c r="I3581" s="4" t="s">
        <v>30</v>
      </c>
      <c r="J3581" s="4" t="s">
        <v>408</v>
      </c>
      <c r="K3581" s="4" t="s">
        <v>58</v>
      </c>
      <c r="L3581" s="7">
        <v>75081.0</v>
      </c>
      <c r="M3581" s="4" t="s">
        <v>59</v>
      </c>
      <c r="N3581" s="4" t="s">
        <v>5034</v>
      </c>
      <c r="O3581" s="4" t="s">
        <v>51</v>
      </c>
      <c r="P3581" s="4" t="s">
        <v>635</v>
      </c>
      <c r="Q3581" s="4" t="s">
        <v>5035</v>
      </c>
      <c r="R3581" s="9">
        <v>28.8835555555556</v>
      </c>
      <c r="S3581" s="7">
        <v>3.0</v>
      </c>
      <c r="T3581" s="7">
        <v>0.2</v>
      </c>
      <c r="U3581" s="7">
        <v>2.52731111111111</v>
      </c>
      <c r="V3581" s="10" t="str">
        <f t="shared" si="1"/>
        <v>2017-06</v>
      </c>
    </row>
    <row r="3582">
      <c r="A3582" s="7">
        <v>3581.0</v>
      </c>
      <c r="B3582" s="4" t="s">
        <v>6793</v>
      </c>
      <c r="C3582" s="8">
        <v>42894.0</v>
      </c>
      <c r="D3582" s="8">
        <v>42896.0</v>
      </c>
      <c r="E3582" s="4" t="s">
        <v>98</v>
      </c>
      <c r="F3582" s="4" t="s">
        <v>2083</v>
      </c>
      <c r="G3582" s="4" t="s">
        <v>2084</v>
      </c>
      <c r="H3582" s="4" t="s">
        <v>29</v>
      </c>
      <c r="I3582" s="4" t="s">
        <v>30</v>
      </c>
      <c r="J3582" s="4" t="s">
        <v>408</v>
      </c>
      <c r="K3582" s="4" t="s">
        <v>58</v>
      </c>
      <c r="L3582" s="7">
        <v>75081.0</v>
      </c>
      <c r="M3582" s="4" t="s">
        <v>59</v>
      </c>
      <c r="N3582" s="4" t="s">
        <v>3400</v>
      </c>
      <c r="O3582" s="4" t="s">
        <v>51</v>
      </c>
      <c r="P3582" s="4" t="s">
        <v>124</v>
      </c>
      <c r="Q3582" s="4" t="s">
        <v>404</v>
      </c>
      <c r="R3582" s="9">
        <v>103.397293827161</v>
      </c>
      <c r="S3582" s="7">
        <v>3.0</v>
      </c>
      <c r="T3582" s="7">
        <v>0.2</v>
      </c>
      <c r="U3582" s="7">
        <v>34.8965866666667</v>
      </c>
      <c r="V3582" s="10" t="str">
        <f t="shared" si="1"/>
        <v>2017-06</v>
      </c>
    </row>
    <row r="3583">
      <c r="A3583" s="7">
        <v>3582.0</v>
      </c>
      <c r="B3583" s="4" t="s">
        <v>6793</v>
      </c>
      <c r="C3583" s="8">
        <v>42894.0</v>
      </c>
      <c r="D3583" s="8">
        <v>42896.0</v>
      </c>
      <c r="E3583" s="4" t="s">
        <v>98</v>
      </c>
      <c r="F3583" s="4" t="s">
        <v>2083</v>
      </c>
      <c r="G3583" s="4" t="s">
        <v>2084</v>
      </c>
      <c r="H3583" s="4" t="s">
        <v>29</v>
      </c>
      <c r="I3583" s="4" t="s">
        <v>30</v>
      </c>
      <c r="J3583" s="4" t="s">
        <v>408</v>
      </c>
      <c r="K3583" s="4" t="s">
        <v>58</v>
      </c>
      <c r="L3583" s="7">
        <v>75081.0</v>
      </c>
      <c r="M3583" s="4" t="s">
        <v>59</v>
      </c>
      <c r="N3583" s="4" t="s">
        <v>3350</v>
      </c>
      <c r="O3583" s="4" t="s">
        <v>39</v>
      </c>
      <c r="P3583" s="4" t="s">
        <v>40</v>
      </c>
      <c r="Q3583" s="4" t="s">
        <v>3351</v>
      </c>
      <c r="R3583" s="9">
        <v>463.858232098766</v>
      </c>
      <c r="S3583" s="7">
        <v>3.0</v>
      </c>
      <c r="T3583" s="7">
        <v>0.2</v>
      </c>
      <c r="U3583" s="7">
        <v>34.7893674074074</v>
      </c>
      <c r="V3583" s="10" t="str">
        <f t="shared" si="1"/>
        <v>2017-06</v>
      </c>
    </row>
    <row r="3584">
      <c r="A3584" s="7">
        <v>3583.0</v>
      </c>
      <c r="B3584" s="4" t="s">
        <v>6794</v>
      </c>
      <c r="C3584" s="8">
        <v>42894.0</v>
      </c>
      <c r="D3584" s="8">
        <v>42900.0</v>
      </c>
      <c r="E3584" s="4" t="s">
        <v>26</v>
      </c>
      <c r="F3584" s="4" t="s">
        <v>4828</v>
      </c>
      <c r="G3584" s="4" t="s">
        <v>4829</v>
      </c>
      <c r="H3584" s="4" t="s">
        <v>46</v>
      </c>
      <c r="I3584" s="4" t="s">
        <v>30</v>
      </c>
      <c r="J3584" s="4" t="s">
        <v>1270</v>
      </c>
      <c r="K3584" s="4" t="s">
        <v>216</v>
      </c>
      <c r="L3584" s="7">
        <v>6360.0</v>
      </c>
      <c r="M3584" s="4" t="s">
        <v>33</v>
      </c>
      <c r="N3584" s="4" t="s">
        <v>1779</v>
      </c>
      <c r="O3584" s="4" t="s">
        <v>51</v>
      </c>
      <c r="P3584" s="4" t="s">
        <v>76</v>
      </c>
      <c r="Q3584" s="4" t="s">
        <v>1780</v>
      </c>
      <c r="R3584" s="9">
        <v>12.5940082304527</v>
      </c>
      <c r="S3584" s="7">
        <v>2.0</v>
      </c>
      <c r="T3584" s="7">
        <v>0.0</v>
      </c>
      <c r="U3584" s="7">
        <v>6.17106403292181</v>
      </c>
      <c r="V3584" s="10" t="str">
        <f t="shared" si="1"/>
        <v>2017-06</v>
      </c>
    </row>
    <row r="3585">
      <c r="A3585" s="7">
        <v>3584.0</v>
      </c>
      <c r="B3585" s="4" t="s">
        <v>6795</v>
      </c>
      <c r="C3585" s="8">
        <v>42894.0</v>
      </c>
      <c r="D3585" s="8">
        <v>42899.0</v>
      </c>
      <c r="E3585" s="4" t="s">
        <v>26</v>
      </c>
      <c r="F3585" s="4" t="s">
        <v>4673</v>
      </c>
      <c r="G3585" s="4" t="s">
        <v>4674</v>
      </c>
      <c r="H3585" s="4" t="s">
        <v>46</v>
      </c>
      <c r="I3585" s="4" t="s">
        <v>30</v>
      </c>
      <c r="J3585" s="4" t="s">
        <v>6796</v>
      </c>
      <c r="K3585" s="4" t="s">
        <v>385</v>
      </c>
      <c r="L3585" s="7">
        <v>60076.0</v>
      </c>
      <c r="M3585" s="4" t="s">
        <v>59</v>
      </c>
      <c r="N3585" s="4" t="s">
        <v>1957</v>
      </c>
      <c r="O3585" s="4" t="s">
        <v>51</v>
      </c>
      <c r="P3585" s="4" t="s">
        <v>76</v>
      </c>
      <c r="Q3585" s="4" t="s">
        <v>1958</v>
      </c>
      <c r="R3585" s="9">
        <v>14.8016065843621</v>
      </c>
      <c r="S3585" s="7">
        <v>4.0</v>
      </c>
      <c r="T3585" s="7">
        <v>0.8</v>
      </c>
      <c r="U3585" s="7">
        <v>-22.9424902057613</v>
      </c>
      <c r="V3585" s="10" t="str">
        <f t="shared" si="1"/>
        <v>2017-06</v>
      </c>
    </row>
    <row r="3586">
      <c r="A3586" s="7">
        <v>3585.0</v>
      </c>
      <c r="B3586" s="4" t="s">
        <v>6797</v>
      </c>
      <c r="C3586" s="8">
        <v>42894.0</v>
      </c>
      <c r="D3586" s="8">
        <v>42896.0</v>
      </c>
      <c r="E3586" s="4" t="s">
        <v>43</v>
      </c>
      <c r="F3586" s="4" t="s">
        <v>6798</v>
      </c>
      <c r="G3586" s="4" t="s">
        <v>6799</v>
      </c>
      <c r="H3586" s="4" t="s">
        <v>112</v>
      </c>
      <c r="I3586" s="4" t="s">
        <v>30</v>
      </c>
      <c r="J3586" s="4" t="s">
        <v>47</v>
      </c>
      <c r="K3586" s="4" t="s">
        <v>48</v>
      </c>
      <c r="L3586" s="7">
        <v>90049.0</v>
      </c>
      <c r="M3586" s="4" t="s">
        <v>49</v>
      </c>
      <c r="N3586" s="4" t="s">
        <v>3957</v>
      </c>
      <c r="O3586" s="4" t="s">
        <v>35</v>
      </c>
      <c r="P3586" s="4" t="s">
        <v>36</v>
      </c>
      <c r="Q3586" s="4" t="s">
        <v>3958</v>
      </c>
      <c r="R3586" s="9">
        <v>1497.666</v>
      </c>
      <c r="S3586" s="7">
        <v>2.0</v>
      </c>
      <c r="T3586" s="7">
        <v>0.15</v>
      </c>
      <c r="U3586" s="7">
        <v>140.9568</v>
      </c>
      <c r="V3586" s="10" t="str">
        <f t="shared" si="1"/>
        <v>2017-06</v>
      </c>
    </row>
    <row r="3587">
      <c r="A3587" s="7">
        <v>3586.0</v>
      </c>
      <c r="B3587" s="4" t="s">
        <v>6797</v>
      </c>
      <c r="C3587" s="8">
        <v>42894.0</v>
      </c>
      <c r="D3587" s="8">
        <v>42896.0</v>
      </c>
      <c r="E3587" s="4" t="s">
        <v>43</v>
      </c>
      <c r="F3587" s="4" t="s">
        <v>6798</v>
      </c>
      <c r="G3587" s="4" t="s">
        <v>6799</v>
      </c>
      <c r="H3587" s="4" t="s">
        <v>112</v>
      </c>
      <c r="I3587" s="4" t="s">
        <v>30</v>
      </c>
      <c r="J3587" s="4" t="s">
        <v>47</v>
      </c>
      <c r="K3587" s="4" t="s">
        <v>48</v>
      </c>
      <c r="L3587" s="7">
        <v>90049.0</v>
      </c>
      <c r="M3587" s="4" t="s">
        <v>49</v>
      </c>
      <c r="N3587" s="4" t="s">
        <v>6800</v>
      </c>
      <c r="O3587" s="4" t="s">
        <v>39</v>
      </c>
      <c r="P3587" s="4" t="s">
        <v>40</v>
      </c>
      <c r="Q3587" s="4" t="s">
        <v>6801</v>
      </c>
      <c r="R3587" s="9">
        <v>17.52</v>
      </c>
      <c r="S3587" s="7">
        <v>2.0</v>
      </c>
      <c r="T3587" s="7">
        <v>0.2</v>
      </c>
      <c r="U3587" s="7">
        <v>-3.504</v>
      </c>
      <c r="V3587" s="10" t="str">
        <f t="shared" si="1"/>
        <v>2017-06</v>
      </c>
    </row>
    <row r="3588">
      <c r="A3588" s="7">
        <v>3587.0</v>
      </c>
      <c r="B3588" s="4" t="s">
        <v>6802</v>
      </c>
      <c r="C3588" s="8">
        <v>42894.0</v>
      </c>
      <c r="D3588" s="8">
        <v>42899.0</v>
      </c>
      <c r="E3588" s="4" t="s">
        <v>26</v>
      </c>
      <c r="F3588" s="4" t="s">
        <v>4732</v>
      </c>
      <c r="G3588" s="4" t="s">
        <v>4733</v>
      </c>
      <c r="H3588" s="4" t="s">
        <v>46</v>
      </c>
      <c r="I3588" s="4" t="s">
        <v>30</v>
      </c>
      <c r="J3588" s="4" t="s">
        <v>857</v>
      </c>
      <c r="K3588" s="4" t="s">
        <v>469</v>
      </c>
      <c r="L3588" s="7">
        <v>85301.0</v>
      </c>
      <c r="M3588" s="4" t="s">
        <v>49</v>
      </c>
      <c r="N3588" s="4" t="s">
        <v>3653</v>
      </c>
      <c r="O3588" s="4" t="s">
        <v>39</v>
      </c>
      <c r="P3588" s="4" t="s">
        <v>61</v>
      </c>
      <c r="Q3588" s="4" t="s">
        <v>3654</v>
      </c>
      <c r="R3588" s="9">
        <v>89.544</v>
      </c>
      <c r="S3588" s="7">
        <v>7.0</v>
      </c>
      <c r="T3588" s="7">
        <v>0.2</v>
      </c>
      <c r="U3588" s="7">
        <v>12.3123</v>
      </c>
      <c r="V3588" s="10" t="str">
        <f t="shared" si="1"/>
        <v>2017-06</v>
      </c>
    </row>
    <row r="3589">
      <c r="A3589" s="7">
        <v>3588.0</v>
      </c>
      <c r="B3589" s="4" t="s">
        <v>6802</v>
      </c>
      <c r="C3589" s="8">
        <v>42894.0</v>
      </c>
      <c r="D3589" s="8">
        <v>42899.0</v>
      </c>
      <c r="E3589" s="4" t="s">
        <v>26</v>
      </c>
      <c r="F3589" s="4" t="s">
        <v>4732</v>
      </c>
      <c r="G3589" s="4" t="s">
        <v>4733</v>
      </c>
      <c r="H3589" s="4" t="s">
        <v>46</v>
      </c>
      <c r="I3589" s="4" t="s">
        <v>30</v>
      </c>
      <c r="J3589" s="4" t="s">
        <v>857</v>
      </c>
      <c r="K3589" s="4" t="s">
        <v>469</v>
      </c>
      <c r="L3589" s="7">
        <v>85301.0</v>
      </c>
      <c r="M3589" s="4" t="s">
        <v>49</v>
      </c>
      <c r="N3589" s="4" t="s">
        <v>1240</v>
      </c>
      <c r="O3589" s="4" t="s">
        <v>51</v>
      </c>
      <c r="P3589" s="4" t="s">
        <v>52</v>
      </c>
      <c r="Q3589" s="4" t="s">
        <v>1241</v>
      </c>
      <c r="R3589" s="9">
        <v>35.168</v>
      </c>
      <c r="S3589" s="7">
        <v>2.0</v>
      </c>
      <c r="T3589" s="7">
        <v>0.2</v>
      </c>
      <c r="U3589" s="7">
        <v>-8.3524</v>
      </c>
      <c r="V3589" s="10" t="str">
        <f t="shared" si="1"/>
        <v>2017-06</v>
      </c>
    </row>
    <row r="3590">
      <c r="A3590" s="7">
        <v>3589.0</v>
      </c>
      <c r="B3590" s="4" t="s">
        <v>6802</v>
      </c>
      <c r="C3590" s="8">
        <v>42894.0</v>
      </c>
      <c r="D3590" s="8">
        <v>42899.0</v>
      </c>
      <c r="E3590" s="4" t="s">
        <v>26</v>
      </c>
      <c r="F3590" s="4" t="s">
        <v>4732</v>
      </c>
      <c r="G3590" s="4" t="s">
        <v>4733</v>
      </c>
      <c r="H3590" s="4" t="s">
        <v>46</v>
      </c>
      <c r="I3590" s="4" t="s">
        <v>30</v>
      </c>
      <c r="J3590" s="4" t="s">
        <v>857</v>
      </c>
      <c r="K3590" s="4" t="s">
        <v>469</v>
      </c>
      <c r="L3590" s="7">
        <v>85301.0</v>
      </c>
      <c r="M3590" s="4" t="s">
        <v>49</v>
      </c>
      <c r="N3590" s="4" t="s">
        <v>5569</v>
      </c>
      <c r="O3590" s="4" t="s">
        <v>51</v>
      </c>
      <c r="P3590" s="4" t="s">
        <v>76</v>
      </c>
      <c r="Q3590" s="4" t="s">
        <v>5570</v>
      </c>
      <c r="R3590" s="9">
        <v>72.588</v>
      </c>
      <c r="S3590" s="7">
        <v>2.0</v>
      </c>
      <c r="T3590" s="7">
        <v>0.7</v>
      </c>
      <c r="U3590" s="7">
        <v>-48.392</v>
      </c>
      <c r="V3590" s="10" t="str">
        <f t="shared" si="1"/>
        <v>2017-06</v>
      </c>
    </row>
    <row r="3591">
      <c r="A3591" s="7">
        <v>3590.0</v>
      </c>
      <c r="B3591" s="4" t="s">
        <v>6803</v>
      </c>
      <c r="C3591" s="8">
        <v>42895.0</v>
      </c>
      <c r="D3591" s="8">
        <v>42899.0</v>
      </c>
      <c r="E3591" s="4" t="s">
        <v>26</v>
      </c>
      <c r="F3591" s="4" t="s">
        <v>3722</v>
      </c>
      <c r="G3591" s="4" t="s">
        <v>3723</v>
      </c>
      <c r="H3591" s="4" t="s">
        <v>112</v>
      </c>
      <c r="I3591" s="4" t="s">
        <v>30</v>
      </c>
      <c r="J3591" s="4" t="s">
        <v>384</v>
      </c>
      <c r="K3591" s="4" t="s">
        <v>385</v>
      </c>
      <c r="L3591" s="7">
        <v>60653.0</v>
      </c>
      <c r="M3591" s="4" t="s">
        <v>59</v>
      </c>
      <c r="N3591" s="4" t="s">
        <v>1821</v>
      </c>
      <c r="O3591" s="4" t="s">
        <v>35</v>
      </c>
      <c r="P3591" s="4" t="s">
        <v>121</v>
      </c>
      <c r="Q3591" s="4" t="s">
        <v>1822</v>
      </c>
      <c r="R3591" s="9">
        <v>29.156</v>
      </c>
      <c r="S3591" s="7">
        <v>3.0</v>
      </c>
      <c r="T3591" s="7">
        <v>0.6</v>
      </c>
      <c r="U3591" s="7">
        <v>-17.4936</v>
      </c>
      <c r="V3591" s="10" t="str">
        <f t="shared" si="1"/>
        <v>2017-06</v>
      </c>
    </row>
    <row r="3592">
      <c r="A3592" s="7">
        <v>3591.0</v>
      </c>
      <c r="B3592" s="4" t="s">
        <v>6803</v>
      </c>
      <c r="C3592" s="8">
        <v>42895.0</v>
      </c>
      <c r="D3592" s="8">
        <v>42899.0</v>
      </c>
      <c r="E3592" s="4" t="s">
        <v>26</v>
      </c>
      <c r="F3592" s="4" t="s">
        <v>3722</v>
      </c>
      <c r="G3592" s="4" t="s">
        <v>3723</v>
      </c>
      <c r="H3592" s="4" t="s">
        <v>112</v>
      </c>
      <c r="I3592" s="4" t="s">
        <v>30</v>
      </c>
      <c r="J3592" s="4" t="s">
        <v>384</v>
      </c>
      <c r="K3592" s="4" t="s">
        <v>385</v>
      </c>
      <c r="L3592" s="7">
        <v>60653.0</v>
      </c>
      <c r="M3592" s="4" t="s">
        <v>59</v>
      </c>
      <c r="N3592" s="4" t="s">
        <v>6804</v>
      </c>
      <c r="O3592" s="4" t="s">
        <v>35</v>
      </c>
      <c r="P3592" s="4" t="s">
        <v>73</v>
      </c>
      <c r="Q3592" s="4" t="s">
        <v>6805</v>
      </c>
      <c r="R3592" s="9">
        <v>132.458179012346</v>
      </c>
      <c r="S3592" s="7">
        <v>1.0</v>
      </c>
      <c r="T3592" s="7">
        <v>0.5</v>
      </c>
      <c r="U3592" s="7">
        <v>-87.4223981481482</v>
      </c>
      <c r="V3592" s="10" t="str">
        <f t="shared" si="1"/>
        <v>2017-06</v>
      </c>
    </row>
    <row r="3593">
      <c r="A3593" s="7">
        <v>3592.0</v>
      </c>
      <c r="B3593" s="4" t="s">
        <v>6803</v>
      </c>
      <c r="C3593" s="8">
        <v>42895.0</v>
      </c>
      <c r="D3593" s="8">
        <v>42899.0</v>
      </c>
      <c r="E3593" s="4" t="s">
        <v>26</v>
      </c>
      <c r="F3593" s="4" t="s">
        <v>3722</v>
      </c>
      <c r="G3593" s="4" t="s">
        <v>3723</v>
      </c>
      <c r="H3593" s="4" t="s">
        <v>112</v>
      </c>
      <c r="I3593" s="4" t="s">
        <v>30</v>
      </c>
      <c r="J3593" s="4" t="s">
        <v>384</v>
      </c>
      <c r="K3593" s="4" t="s">
        <v>385</v>
      </c>
      <c r="L3593" s="7">
        <v>60653.0</v>
      </c>
      <c r="M3593" s="4" t="s">
        <v>59</v>
      </c>
      <c r="N3593" s="4" t="s">
        <v>1662</v>
      </c>
      <c r="O3593" s="4" t="s">
        <v>51</v>
      </c>
      <c r="P3593" s="4" t="s">
        <v>124</v>
      </c>
      <c r="Q3593" s="4" t="s">
        <v>1663</v>
      </c>
      <c r="R3593" s="9">
        <v>44.2058271604938</v>
      </c>
      <c r="S3593" s="7">
        <v>8.0</v>
      </c>
      <c r="T3593" s="7">
        <v>0.2</v>
      </c>
      <c r="U3593" s="7">
        <v>13.8143209876543</v>
      </c>
      <c r="V3593" s="10" t="str">
        <f t="shared" si="1"/>
        <v>2017-06</v>
      </c>
    </row>
    <row r="3594">
      <c r="A3594" s="7">
        <v>3593.0</v>
      </c>
      <c r="B3594" s="4" t="s">
        <v>6806</v>
      </c>
      <c r="C3594" s="8">
        <v>42895.0</v>
      </c>
      <c r="D3594" s="8">
        <v>42896.0</v>
      </c>
      <c r="E3594" s="4" t="s">
        <v>43</v>
      </c>
      <c r="F3594" s="4" t="s">
        <v>4523</v>
      </c>
      <c r="G3594" s="4" t="s">
        <v>4524</v>
      </c>
      <c r="H3594" s="4" t="s">
        <v>29</v>
      </c>
      <c r="I3594" s="4" t="s">
        <v>30</v>
      </c>
      <c r="J3594" s="4" t="s">
        <v>408</v>
      </c>
      <c r="K3594" s="4" t="s">
        <v>58</v>
      </c>
      <c r="L3594" s="7">
        <v>75217.0</v>
      </c>
      <c r="M3594" s="4" t="s">
        <v>59</v>
      </c>
      <c r="N3594" s="4" t="s">
        <v>673</v>
      </c>
      <c r="O3594" s="4" t="s">
        <v>51</v>
      </c>
      <c r="P3594" s="4" t="s">
        <v>52</v>
      </c>
      <c r="Q3594" s="4" t="s">
        <v>674</v>
      </c>
      <c r="R3594" s="9">
        <v>876.47975308642</v>
      </c>
      <c r="S3594" s="7">
        <v>5.0</v>
      </c>
      <c r="T3594" s="7">
        <v>0.2</v>
      </c>
      <c r="U3594" s="7">
        <v>65.7359814814815</v>
      </c>
      <c r="V3594" s="10" t="str">
        <f t="shared" si="1"/>
        <v>2017-06</v>
      </c>
    </row>
    <row r="3595">
      <c r="A3595" s="7">
        <v>3594.0</v>
      </c>
      <c r="B3595" s="4" t="s">
        <v>6807</v>
      </c>
      <c r="C3595" s="8">
        <v>42895.0</v>
      </c>
      <c r="D3595" s="8">
        <v>42900.0</v>
      </c>
      <c r="E3595" s="4" t="s">
        <v>26</v>
      </c>
      <c r="F3595" s="4" t="s">
        <v>192</v>
      </c>
      <c r="G3595" s="4" t="s">
        <v>193</v>
      </c>
      <c r="H3595" s="4" t="s">
        <v>46</v>
      </c>
      <c r="I3595" s="4" t="s">
        <v>30</v>
      </c>
      <c r="J3595" s="4" t="s">
        <v>1137</v>
      </c>
      <c r="K3595" s="4" t="s">
        <v>429</v>
      </c>
      <c r="L3595" s="7">
        <v>24153.0</v>
      </c>
      <c r="M3595" s="4" t="s">
        <v>83</v>
      </c>
      <c r="N3595" s="4" t="s">
        <v>3362</v>
      </c>
      <c r="O3595" s="4" t="s">
        <v>51</v>
      </c>
      <c r="P3595" s="4" t="s">
        <v>124</v>
      </c>
      <c r="Q3595" s="4" t="s">
        <v>404</v>
      </c>
      <c r="R3595" s="9">
        <v>32.8832604850748</v>
      </c>
      <c r="S3595" s="7">
        <v>4.0</v>
      </c>
      <c r="T3595" s="7">
        <v>0.0</v>
      </c>
      <c r="U3595" s="7">
        <v>15.4551324279852</v>
      </c>
      <c r="V3595" s="10" t="str">
        <f t="shared" si="1"/>
        <v>2017-06</v>
      </c>
    </row>
    <row r="3596">
      <c r="A3596" s="7">
        <v>3595.0</v>
      </c>
      <c r="B3596" s="4" t="s">
        <v>6808</v>
      </c>
      <c r="C3596" s="8">
        <v>42896.0</v>
      </c>
      <c r="D3596" s="8">
        <v>42899.0</v>
      </c>
      <c r="E3596" s="4" t="s">
        <v>43</v>
      </c>
      <c r="F3596" s="4" t="s">
        <v>3445</v>
      </c>
      <c r="G3596" s="4" t="s">
        <v>3446</v>
      </c>
      <c r="H3596" s="4" t="s">
        <v>112</v>
      </c>
      <c r="I3596" s="4" t="s">
        <v>30</v>
      </c>
      <c r="J3596" s="4" t="s">
        <v>47</v>
      </c>
      <c r="K3596" s="4" t="s">
        <v>48</v>
      </c>
      <c r="L3596" s="7">
        <v>90045.0</v>
      </c>
      <c r="M3596" s="4" t="s">
        <v>49</v>
      </c>
      <c r="N3596" s="4" t="s">
        <v>1959</v>
      </c>
      <c r="O3596" s="4" t="s">
        <v>51</v>
      </c>
      <c r="P3596" s="4" t="s">
        <v>297</v>
      </c>
      <c r="Q3596" s="4" t="s">
        <v>1960</v>
      </c>
      <c r="R3596" s="9">
        <v>29.6</v>
      </c>
      <c r="S3596" s="7">
        <v>2.0</v>
      </c>
      <c r="T3596" s="7">
        <v>0.0</v>
      </c>
      <c r="U3596" s="7">
        <v>14.8</v>
      </c>
      <c r="V3596" s="10" t="str">
        <f t="shared" si="1"/>
        <v>2017-06</v>
      </c>
    </row>
    <row r="3597">
      <c r="A3597" s="7">
        <v>3596.0</v>
      </c>
      <c r="B3597" s="4" t="s">
        <v>6808</v>
      </c>
      <c r="C3597" s="8">
        <v>42896.0</v>
      </c>
      <c r="D3597" s="8">
        <v>42899.0</v>
      </c>
      <c r="E3597" s="4" t="s">
        <v>43</v>
      </c>
      <c r="F3597" s="4" t="s">
        <v>3445</v>
      </c>
      <c r="G3597" s="4" t="s">
        <v>3446</v>
      </c>
      <c r="H3597" s="4" t="s">
        <v>112</v>
      </c>
      <c r="I3597" s="4" t="s">
        <v>30</v>
      </c>
      <c r="J3597" s="4" t="s">
        <v>47</v>
      </c>
      <c r="K3597" s="4" t="s">
        <v>48</v>
      </c>
      <c r="L3597" s="7">
        <v>90045.0</v>
      </c>
      <c r="M3597" s="4" t="s">
        <v>49</v>
      </c>
      <c r="N3597" s="4" t="s">
        <v>3470</v>
      </c>
      <c r="O3597" s="4" t="s">
        <v>35</v>
      </c>
      <c r="P3597" s="4" t="s">
        <v>36</v>
      </c>
      <c r="Q3597" s="4" t="s">
        <v>3471</v>
      </c>
      <c r="R3597" s="9">
        <v>514.165</v>
      </c>
      <c r="S3597" s="7">
        <v>5.0</v>
      </c>
      <c r="T3597" s="7">
        <v>0.15</v>
      </c>
      <c r="U3597" s="7">
        <v>-30.245</v>
      </c>
      <c r="V3597" s="10" t="str">
        <f t="shared" si="1"/>
        <v>2017-06</v>
      </c>
    </row>
    <row r="3598">
      <c r="A3598" s="7">
        <v>3597.0</v>
      </c>
      <c r="B3598" s="4" t="s">
        <v>6808</v>
      </c>
      <c r="C3598" s="8">
        <v>42896.0</v>
      </c>
      <c r="D3598" s="8">
        <v>42899.0</v>
      </c>
      <c r="E3598" s="4" t="s">
        <v>43</v>
      </c>
      <c r="F3598" s="4" t="s">
        <v>3445</v>
      </c>
      <c r="G3598" s="4" t="s">
        <v>3446</v>
      </c>
      <c r="H3598" s="4" t="s">
        <v>112</v>
      </c>
      <c r="I3598" s="4" t="s">
        <v>30</v>
      </c>
      <c r="J3598" s="4" t="s">
        <v>47</v>
      </c>
      <c r="K3598" s="4" t="s">
        <v>48</v>
      </c>
      <c r="L3598" s="7">
        <v>90045.0</v>
      </c>
      <c r="M3598" s="4" t="s">
        <v>49</v>
      </c>
      <c r="N3598" s="4" t="s">
        <v>3165</v>
      </c>
      <c r="O3598" s="4" t="s">
        <v>39</v>
      </c>
      <c r="P3598" s="4" t="s">
        <v>40</v>
      </c>
      <c r="Q3598" s="4" t="s">
        <v>3166</v>
      </c>
      <c r="R3598" s="9">
        <v>279.96</v>
      </c>
      <c r="S3598" s="7">
        <v>5.0</v>
      </c>
      <c r="T3598" s="7">
        <v>0.2</v>
      </c>
      <c r="U3598" s="7">
        <v>17.4975</v>
      </c>
      <c r="V3598" s="10" t="str">
        <f t="shared" si="1"/>
        <v>2017-06</v>
      </c>
    </row>
    <row r="3599">
      <c r="A3599" s="7">
        <v>3598.0</v>
      </c>
      <c r="B3599" s="4" t="s">
        <v>6809</v>
      </c>
      <c r="C3599" s="8">
        <v>42896.0</v>
      </c>
      <c r="D3599" s="8">
        <v>42901.0</v>
      </c>
      <c r="E3599" s="4" t="s">
        <v>26</v>
      </c>
      <c r="F3599" s="4" t="s">
        <v>5643</v>
      </c>
      <c r="G3599" s="4" t="s">
        <v>5644</v>
      </c>
      <c r="H3599" s="4" t="s">
        <v>46</v>
      </c>
      <c r="I3599" s="4" t="s">
        <v>30</v>
      </c>
      <c r="J3599" s="4" t="s">
        <v>6810</v>
      </c>
      <c r="K3599" s="4" t="s">
        <v>884</v>
      </c>
      <c r="L3599" s="7">
        <v>48307.0</v>
      </c>
      <c r="M3599" s="4" t="s">
        <v>59</v>
      </c>
      <c r="N3599" s="4" t="s">
        <v>1205</v>
      </c>
      <c r="O3599" s="4" t="s">
        <v>39</v>
      </c>
      <c r="P3599" s="4" t="s">
        <v>61</v>
      </c>
      <c r="Q3599" s="4" t="s">
        <v>1878</v>
      </c>
      <c r="R3599" s="9">
        <v>161.205399176955</v>
      </c>
      <c r="S3599" s="7">
        <v>4.0</v>
      </c>
      <c r="T3599" s="7">
        <v>0.0</v>
      </c>
      <c r="U3599" s="7">
        <v>66.0942136625514</v>
      </c>
      <c r="V3599" s="10" t="str">
        <f t="shared" si="1"/>
        <v>2017-06</v>
      </c>
    </row>
    <row r="3600">
      <c r="A3600" s="7">
        <v>3599.0</v>
      </c>
      <c r="B3600" s="4" t="s">
        <v>6811</v>
      </c>
      <c r="C3600" s="8">
        <v>42896.0</v>
      </c>
      <c r="D3600" s="8">
        <v>42899.0</v>
      </c>
      <c r="E3600" s="4" t="s">
        <v>43</v>
      </c>
      <c r="F3600" s="4" t="s">
        <v>4673</v>
      </c>
      <c r="G3600" s="4" t="s">
        <v>4674</v>
      </c>
      <c r="H3600" s="4" t="s">
        <v>46</v>
      </c>
      <c r="I3600" s="4" t="s">
        <v>30</v>
      </c>
      <c r="J3600" s="4" t="s">
        <v>47</v>
      </c>
      <c r="K3600" s="4" t="s">
        <v>48</v>
      </c>
      <c r="L3600" s="7">
        <v>90032.0</v>
      </c>
      <c r="M3600" s="4" t="s">
        <v>49</v>
      </c>
      <c r="N3600" s="4" t="s">
        <v>4388</v>
      </c>
      <c r="O3600" s="4" t="s">
        <v>51</v>
      </c>
      <c r="P3600" s="4" t="s">
        <v>93</v>
      </c>
      <c r="Q3600" s="4" t="s">
        <v>4389</v>
      </c>
      <c r="R3600" s="9">
        <v>16.4</v>
      </c>
      <c r="S3600" s="7">
        <v>5.0</v>
      </c>
      <c r="T3600" s="7">
        <v>0.0</v>
      </c>
      <c r="U3600" s="7">
        <v>4.756</v>
      </c>
      <c r="V3600" s="10" t="str">
        <f t="shared" si="1"/>
        <v>2017-06</v>
      </c>
    </row>
    <row r="3601">
      <c r="A3601" s="7">
        <v>3600.0</v>
      </c>
      <c r="B3601" s="4" t="s">
        <v>6812</v>
      </c>
      <c r="C3601" s="8">
        <v>42896.0</v>
      </c>
      <c r="D3601" s="8">
        <v>42896.0</v>
      </c>
      <c r="E3601" s="4" t="s">
        <v>212</v>
      </c>
      <c r="F3601" s="4" t="s">
        <v>5298</v>
      </c>
      <c r="G3601" s="4" t="s">
        <v>5299</v>
      </c>
      <c r="H3601" s="4" t="s">
        <v>46</v>
      </c>
      <c r="I3601" s="4" t="s">
        <v>30</v>
      </c>
      <c r="J3601" s="4" t="s">
        <v>90</v>
      </c>
      <c r="K3601" s="4" t="s">
        <v>91</v>
      </c>
      <c r="L3601" s="7">
        <v>19143.0</v>
      </c>
      <c r="M3601" s="4" t="s">
        <v>33</v>
      </c>
      <c r="N3601" s="4" t="s">
        <v>4278</v>
      </c>
      <c r="O3601" s="4" t="s">
        <v>51</v>
      </c>
      <c r="P3601" s="4" t="s">
        <v>124</v>
      </c>
      <c r="Q3601" s="4" t="s">
        <v>4279</v>
      </c>
      <c r="R3601" s="9">
        <v>48.697362962963</v>
      </c>
      <c r="S3601" s="7">
        <v>6.0</v>
      </c>
      <c r="T3601" s="7">
        <v>0.2</v>
      </c>
      <c r="U3601" s="7">
        <v>18.2615111111111</v>
      </c>
      <c r="V3601" s="10" t="str">
        <f t="shared" si="1"/>
        <v>2017-06</v>
      </c>
    </row>
    <row r="3602">
      <c r="A3602" s="7">
        <v>3601.0</v>
      </c>
      <c r="B3602" s="4" t="s">
        <v>6813</v>
      </c>
      <c r="C3602" s="8">
        <v>42896.0</v>
      </c>
      <c r="D3602" s="8">
        <v>42900.0</v>
      </c>
      <c r="E3602" s="4" t="s">
        <v>26</v>
      </c>
      <c r="F3602" s="4" t="s">
        <v>6666</v>
      </c>
      <c r="G3602" s="4" t="s">
        <v>6667</v>
      </c>
      <c r="H3602" s="4" t="s">
        <v>29</v>
      </c>
      <c r="I3602" s="4" t="s">
        <v>30</v>
      </c>
      <c r="J3602" s="4" t="s">
        <v>101</v>
      </c>
      <c r="K3602" s="4" t="s">
        <v>102</v>
      </c>
      <c r="L3602" s="7">
        <v>32216.0</v>
      </c>
      <c r="M3602" s="4" t="s">
        <v>83</v>
      </c>
      <c r="N3602" s="4" t="s">
        <v>5275</v>
      </c>
      <c r="O3602" s="4" t="s">
        <v>51</v>
      </c>
      <c r="P3602" s="4" t="s">
        <v>52</v>
      </c>
      <c r="Q3602" s="4" t="s">
        <v>5276</v>
      </c>
      <c r="R3602" s="9">
        <v>903.810522217735</v>
      </c>
      <c r="S3602" s="7">
        <v>8.0</v>
      </c>
      <c r="T3602" s="7">
        <v>0.2</v>
      </c>
      <c r="U3602" s="7">
        <v>56.4881576386084</v>
      </c>
      <c r="V3602" s="10" t="str">
        <f t="shared" si="1"/>
        <v>2017-06</v>
      </c>
    </row>
    <row r="3603">
      <c r="A3603" s="7">
        <v>3602.0</v>
      </c>
      <c r="B3603" s="4" t="s">
        <v>6814</v>
      </c>
      <c r="C3603" s="8">
        <v>42896.0</v>
      </c>
      <c r="D3603" s="8">
        <v>42900.0</v>
      </c>
      <c r="E3603" s="4" t="s">
        <v>26</v>
      </c>
      <c r="F3603" s="4" t="s">
        <v>2191</v>
      </c>
      <c r="G3603" s="4" t="s">
        <v>2192</v>
      </c>
      <c r="H3603" s="4" t="s">
        <v>29</v>
      </c>
      <c r="I3603" s="4" t="s">
        <v>30</v>
      </c>
      <c r="J3603" s="4" t="s">
        <v>222</v>
      </c>
      <c r="K3603" s="4" t="s">
        <v>223</v>
      </c>
      <c r="L3603" s="7">
        <v>10011.0</v>
      </c>
      <c r="M3603" s="4" t="s">
        <v>33</v>
      </c>
      <c r="N3603" s="4" t="s">
        <v>1175</v>
      </c>
      <c r="O3603" s="4" t="s">
        <v>51</v>
      </c>
      <c r="P3603" s="4" t="s">
        <v>93</v>
      </c>
      <c r="Q3603" s="4" t="s">
        <v>1176</v>
      </c>
      <c r="R3603" s="9">
        <v>10.2182716049383</v>
      </c>
      <c r="S3603" s="7">
        <v>5.0</v>
      </c>
      <c r="T3603" s="7">
        <v>0.0</v>
      </c>
      <c r="U3603" s="7">
        <v>5.10913580246914</v>
      </c>
      <c r="V3603" s="10" t="str">
        <f t="shared" si="1"/>
        <v>2017-06</v>
      </c>
    </row>
    <row r="3604">
      <c r="A3604" s="7">
        <v>3603.0</v>
      </c>
      <c r="B3604" s="4" t="s">
        <v>6815</v>
      </c>
      <c r="C3604" s="8">
        <v>42896.0</v>
      </c>
      <c r="D3604" s="8">
        <v>42901.0</v>
      </c>
      <c r="E3604" s="4" t="s">
        <v>26</v>
      </c>
      <c r="F3604" s="4" t="s">
        <v>1557</v>
      </c>
      <c r="G3604" s="4" t="s">
        <v>1558</v>
      </c>
      <c r="H3604" s="4" t="s">
        <v>46</v>
      </c>
      <c r="I3604" s="4" t="s">
        <v>30</v>
      </c>
      <c r="J3604" s="4" t="s">
        <v>163</v>
      </c>
      <c r="K3604" s="4" t="s">
        <v>164</v>
      </c>
      <c r="L3604" s="7">
        <v>98103.0</v>
      </c>
      <c r="M3604" s="4" t="s">
        <v>49</v>
      </c>
      <c r="N3604" s="4" t="s">
        <v>107</v>
      </c>
      <c r="O3604" s="4" t="s">
        <v>39</v>
      </c>
      <c r="P3604" s="4" t="s">
        <v>40</v>
      </c>
      <c r="Q3604" s="4" t="s">
        <v>108</v>
      </c>
      <c r="R3604" s="9">
        <v>88.776</v>
      </c>
      <c r="S3604" s="7">
        <v>3.0</v>
      </c>
      <c r="T3604" s="7">
        <v>0.2</v>
      </c>
      <c r="U3604" s="7">
        <v>7.7679</v>
      </c>
      <c r="V3604" s="10" t="str">
        <f t="shared" si="1"/>
        <v>2017-06</v>
      </c>
    </row>
    <row r="3605">
      <c r="A3605" s="7">
        <v>3604.0</v>
      </c>
      <c r="B3605" s="4" t="s">
        <v>6815</v>
      </c>
      <c r="C3605" s="8">
        <v>42896.0</v>
      </c>
      <c r="D3605" s="8">
        <v>42901.0</v>
      </c>
      <c r="E3605" s="4" t="s">
        <v>26</v>
      </c>
      <c r="F3605" s="4" t="s">
        <v>1557</v>
      </c>
      <c r="G3605" s="4" t="s">
        <v>1558</v>
      </c>
      <c r="H3605" s="4" t="s">
        <v>46</v>
      </c>
      <c r="I3605" s="4" t="s">
        <v>30</v>
      </c>
      <c r="J3605" s="4" t="s">
        <v>163</v>
      </c>
      <c r="K3605" s="4" t="s">
        <v>164</v>
      </c>
      <c r="L3605" s="7">
        <v>98103.0</v>
      </c>
      <c r="M3605" s="4" t="s">
        <v>49</v>
      </c>
      <c r="N3605" s="4" t="s">
        <v>372</v>
      </c>
      <c r="O3605" s="4" t="s">
        <v>51</v>
      </c>
      <c r="P3605" s="4" t="s">
        <v>297</v>
      </c>
      <c r="Q3605" s="4" t="s">
        <v>373</v>
      </c>
      <c r="R3605" s="9">
        <v>11.56</v>
      </c>
      <c r="S3605" s="7">
        <v>4.0</v>
      </c>
      <c r="T3605" s="7">
        <v>0.0</v>
      </c>
      <c r="U3605" s="7">
        <v>5.4332</v>
      </c>
      <c r="V3605" s="10" t="str">
        <f t="shared" si="1"/>
        <v>2017-06</v>
      </c>
    </row>
    <row r="3606">
      <c r="A3606" s="7">
        <v>3605.0</v>
      </c>
      <c r="B3606" s="4" t="s">
        <v>6815</v>
      </c>
      <c r="C3606" s="8">
        <v>42896.0</v>
      </c>
      <c r="D3606" s="8">
        <v>42901.0</v>
      </c>
      <c r="E3606" s="4" t="s">
        <v>26</v>
      </c>
      <c r="F3606" s="4" t="s">
        <v>1557</v>
      </c>
      <c r="G3606" s="4" t="s">
        <v>1558</v>
      </c>
      <c r="H3606" s="4" t="s">
        <v>46</v>
      </c>
      <c r="I3606" s="4" t="s">
        <v>30</v>
      </c>
      <c r="J3606" s="4" t="s">
        <v>163</v>
      </c>
      <c r="K3606" s="4" t="s">
        <v>164</v>
      </c>
      <c r="L3606" s="7">
        <v>98103.0</v>
      </c>
      <c r="M3606" s="4" t="s">
        <v>49</v>
      </c>
      <c r="N3606" s="4" t="s">
        <v>1534</v>
      </c>
      <c r="O3606" s="4" t="s">
        <v>51</v>
      </c>
      <c r="P3606" s="4" t="s">
        <v>52</v>
      </c>
      <c r="Q3606" s="4" t="s">
        <v>6816</v>
      </c>
      <c r="R3606" s="9">
        <v>15.58</v>
      </c>
      <c r="S3606" s="7">
        <v>1.0</v>
      </c>
      <c r="T3606" s="7">
        <v>0.0</v>
      </c>
      <c r="U3606" s="7">
        <v>3.895</v>
      </c>
      <c r="V3606" s="10" t="str">
        <f t="shared" si="1"/>
        <v>2017-06</v>
      </c>
    </row>
    <row r="3607">
      <c r="A3607" s="7">
        <v>3606.0</v>
      </c>
      <c r="B3607" s="4" t="s">
        <v>6817</v>
      </c>
      <c r="C3607" s="8">
        <v>42896.0</v>
      </c>
      <c r="D3607" s="8">
        <v>42899.0</v>
      </c>
      <c r="E3607" s="4" t="s">
        <v>98</v>
      </c>
      <c r="F3607" s="4" t="s">
        <v>6175</v>
      </c>
      <c r="G3607" s="4" t="s">
        <v>6176</v>
      </c>
      <c r="H3607" s="4" t="s">
        <v>29</v>
      </c>
      <c r="I3607" s="4" t="s">
        <v>30</v>
      </c>
      <c r="J3607" s="4" t="s">
        <v>6818</v>
      </c>
      <c r="K3607" s="4" t="s">
        <v>48</v>
      </c>
      <c r="L3607" s="7">
        <v>91360.0</v>
      </c>
      <c r="M3607" s="4" t="s">
        <v>49</v>
      </c>
      <c r="N3607" s="4" t="s">
        <v>5619</v>
      </c>
      <c r="O3607" s="4" t="s">
        <v>51</v>
      </c>
      <c r="P3607" s="4" t="s">
        <v>93</v>
      </c>
      <c r="Q3607" s="4" t="s">
        <v>5620</v>
      </c>
      <c r="R3607" s="9">
        <v>14.7</v>
      </c>
      <c r="S3607" s="7">
        <v>7.0</v>
      </c>
      <c r="T3607" s="7">
        <v>0.0</v>
      </c>
      <c r="U3607" s="7">
        <v>4.116</v>
      </c>
      <c r="V3607" s="10" t="str">
        <f t="shared" si="1"/>
        <v>2017-06</v>
      </c>
    </row>
    <row r="3608">
      <c r="A3608" s="7">
        <v>3607.0</v>
      </c>
      <c r="B3608" s="4" t="s">
        <v>6819</v>
      </c>
      <c r="C3608" s="8">
        <v>42896.0</v>
      </c>
      <c r="D3608" s="8">
        <v>42900.0</v>
      </c>
      <c r="E3608" s="4" t="s">
        <v>98</v>
      </c>
      <c r="F3608" s="4" t="s">
        <v>1046</v>
      </c>
      <c r="G3608" s="4" t="s">
        <v>1047</v>
      </c>
      <c r="H3608" s="4" t="s">
        <v>29</v>
      </c>
      <c r="I3608" s="4" t="s">
        <v>30</v>
      </c>
      <c r="J3608" s="4" t="s">
        <v>222</v>
      </c>
      <c r="K3608" s="4" t="s">
        <v>223</v>
      </c>
      <c r="L3608" s="7">
        <v>10024.0</v>
      </c>
      <c r="M3608" s="4" t="s">
        <v>33</v>
      </c>
      <c r="N3608" s="4" t="s">
        <v>6733</v>
      </c>
      <c r="O3608" s="4" t="s">
        <v>51</v>
      </c>
      <c r="P3608" s="4" t="s">
        <v>272</v>
      </c>
      <c r="Q3608" s="4" t="s">
        <v>6734</v>
      </c>
      <c r="R3608" s="9">
        <v>17.1885925925926</v>
      </c>
      <c r="S3608" s="7">
        <v>3.0</v>
      </c>
      <c r="T3608" s="7">
        <v>0.0</v>
      </c>
      <c r="U3608" s="7">
        <v>0.85942962962963</v>
      </c>
      <c r="V3608" s="10" t="str">
        <f t="shared" si="1"/>
        <v>2017-06</v>
      </c>
    </row>
    <row r="3609">
      <c r="A3609" s="7">
        <v>3608.0</v>
      </c>
      <c r="B3609" s="4" t="s">
        <v>6820</v>
      </c>
      <c r="C3609" s="8">
        <v>42897.0</v>
      </c>
      <c r="D3609" s="8">
        <v>42897.0</v>
      </c>
      <c r="E3609" s="4" t="s">
        <v>212</v>
      </c>
      <c r="F3609" s="4" t="s">
        <v>4007</v>
      </c>
      <c r="G3609" s="4" t="s">
        <v>4008</v>
      </c>
      <c r="H3609" s="4" t="s">
        <v>46</v>
      </c>
      <c r="I3609" s="4" t="s">
        <v>30</v>
      </c>
      <c r="J3609" s="4" t="s">
        <v>47</v>
      </c>
      <c r="K3609" s="4" t="s">
        <v>48</v>
      </c>
      <c r="L3609" s="7">
        <v>90004.0</v>
      </c>
      <c r="M3609" s="4" t="s">
        <v>49</v>
      </c>
      <c r="N3609" s="4" t="s">
        <v>501</v>
      </c>
      <c r="O3609" s="4" t="s">
        <v>51</v>
      </c>
      <c r="P3609" s="4" t="s">
        <v>124</v>
      </c>
      <c r="Q3609" s="4" t="s">
        <v>502</v>
      </c>
      <c r="R3609" s="9">
        <v>122.97</v>
      </c>
      <c r="S3609" s="7">
        <v>3.0</v>
      </c>
      <c r="T3609" s="7">
        <v>0.0</v>
      </c>
      <c r="U3609" s="7">
        <v>60.2553</v>
      </c>
      <c r="V3609" s="10" t="str">
        <f t="shared" si="1"/>
        <v>2017-06</v>
      </c>
    </row>
    <row r="3610">
      <c r="A3610" s="7">
        <v>3609.0</v>
      </c>
      <c r="B3610" s="4" t="s">
        <v>6821</v>
      </c>
      <c r="C3610" s="8">
        <v>42897.0</v>
      </c>
      <c r="D3610" s="8">
        <v>42898.0</v>
      </c>
      <c r="E3610" s="4" t="s">
        <v>43</v>
      </c>
      <c r="F3610" s="4" t="s">
        <v>1353</v>
      </c>
      <c r="G3610" s="4" t="s">
        <v>1354</v>
      </c>
      <c r="H3610" s="4" t="s">
        <v>112</v>
      </c>
      <c r="I3610" s="4" t="s">
        <v>30</v>
      </c>
      <c r="J3610" s="4" t="s">
        <v>3391</v>
      </c>
      <c r="K3610" s="4" t="s">
        <v>469</v>
      </c>
      <c r="L3610" s="7">
        <v>85345.0</v>
      </c>
      <c r="M3610" s="4" t="s">
        <v>49</v>
      </c>
      <c r="N3610" s="4" t="s">
        <v>4161</v>
      </c>
      <c r="O3610" s="4" t="s">
        <v>35</v>
      </c>
      <c r="P3610" s="4" t="s">
        <v>263</v>
      </c>
      <c r="Q3610" s="4" t="s">
        <v>4162</v>
      </c>
      <c r="R3610" s="9">
        <v>280.792</v>
      </c>
      <c r="S3610" s="7">
        <v>1.0</v>
      </c>
      <c r="T3610" s="7">
        <v>0.2</v>
      </c>
      <c r="U3610" s="7">
        <v>35.099</v>
      </c>
      <c r="V3610" s="10" t="str">
        <f t="shared" si="1"/>
        <v>2017-06</v>
      </c>
    </row>
    <row r="3611">
      <c r="A3611" s="7">
        <v>3610.0</v>
      </c>
      <c r="B3611" s="4" t="s">
        <v>6821</v>
      </c>
      <c r="C3611" s="8">
        <v>42897.0</v>
      </c>
      <c r="D3611" s="8">
        <v>42898.0</v>
      </c>
      <c r="E3611" s="4" t="s">
        <v>43</v>
      </c>
      <c r="F3611" s="4" t="s">
        <v>1353</v>
      </c>
      <c r="G3611" s="4" t="s">
        <v>1354</v>
      </c>
      <c r="H3611" s="4" t="s">
        <v>112</v>
      </c>
      <c r="I3611" s="4" t="s">
        <v>30</v>
      </c>
      <c r="J3611" s="4" t="s">
        <v>3391</v>
      </c>
      <c r="K3611" s="4" t="s">
        <v>469</v>
      </c>
      <c r="L3611" s="7">
        <v>85345.0</v>
      </c>
      <c r="M3611" s="4" t="s">
        <v>49</v>
      </c>
      <c r="N3611" s="4" t="s">
        <v>4236</v>
      </c>
      <c r="O3611" s="4" t="s">
        <v>51</v>
      </c>
      <c r="P3611" s="4" t="s">
        <v>52</v>
      </c>
      <c r="Q3611" s="4" t="s">
        <v>4237</v>
      </c>
      <c r="R3611" s="9">
        <v>68.448</v>
      </c>
      <c r="S3611" s="7">
        <v>4.0</v>
      </c>
      <c r="T3611" s="7">
        <v>0.2</v>
      </c>
      <c r="U3611" s="7">
        <v>7.7004</v>
      </c>
      <c r="V3611" s="10" t="str">
        <f t="shared" si="1"/>
        <v>2017-06</v>
      </c>
    </row>
    <row r="3612">
      <c r="A3612" s="7">
        <v>3611.0</v>
      </c>
      <c r="B3612" s="4" t="s">
        <v>6821</v>
      </c>
      <c r="C3612" s="8">
        <v>42897.0</v>
      </c>
      <c r="D3612" s="8">
        <v>42898.0</v>
      </c>
      <c r="E3612" s="4" t="s">
        <v>43</v>
      </c>
      <c r="F3612" s="4" t="s">
        <v>1353</v>
      </c>
      <c r="G3612" s="4" t="s">
        <v>1354</v>
      </c>
      <c r="H3612" s="4" t="s">
        <v>112</v>
      </c>
      <c r="I3612" s="4" t="s">
        <v>30</v>
      </c>
      <c r="J3612" s="4" t="s">
        <v>3391</v>
      </c>
      <c r="K3612" s="4" t="s">
        <v>469</v>
      </c>
      <c r="L3612" s="7">
        <v>85345.0</v>
      </c>
      <c r="M3612" s="4" t="s">
        <v>49</v>
      </c>
      <c r="N3612" s="4" t="s">
        <v>1304</v>
      </c>
      <c r="O3612" s="4" t="s">
        <v>51</v>
      </c>
      <c r="P3612" s="4" t="s">
        <v>93</v>
      </c>
      <c r="Q3612" s="4" t="s">
        <v>1305</v>
      </c>
      <c r="R3612" s="9">
        <v>88.04</v>
      </c>
      <c r="S3612" s="7">
        <v>5.0</v>
      </c>
      <c r="T3612" s="7">
        <v>0.2</v>
      </c>
      <c r="U3612" s="7">
        <v>6.603</v>
      </c>
      <c r="V3612" s="10" t="str">
        <f t="shared" si="1"/>
        <v>2017-06</v>
      </c>
    </row>
    <row r="3613">
      <c r="A3613" s="7">
        <v>3612.0</v>
      </c>
      <c r="B3613" s="4" t="s">
        <v>6821</v>
      </c>
      <c r="C3613" s="8">
        <v>42897.0</v>
      </c>
      <c r="D3613" s="8">
        <v>42898.0</v>
      </c>
      <c r="E3613" s="4" t="s">
        <v>43</v>
      </c>
      <c r="F3613" s="4" t="s">
        <v>1353</v>
      </c>
      <c r="G3613" s="4" t="s">
        <v>1354</v>
      </c>
      <c r="H3613" s="4" t="s">
        <v>112</v>
      </c>
      <c r="I3613" s="4" t="s">
        <v>30</v>
      </c>
      <c r="J3613" s="4" t="s">
        <v>3391</v>
      </c>
      <c r="K3613" s="4" t="s">
        <v>469</v>
      </c>
      <c r="L3613" s="7">
        <v>85345.0</v>
      </c>
      <c r="M3613" s="4" t="s">
        <v>49</v>
      </c>
      <c r="N3613" s="4" t="s">
        <v>141</v>
      </c>
      <c r="O3613" s="4" t="s">
        <v>51</v>
      </c>
      <c r="P3613" s="4" t="s">
        <v>93</v>
      </c>
      <c r="Q3613" s="4" t="s">
        <v>142</v>
      </c>
      <c r="R3613" s="9">
        <v>15.872</v>
      </c>
      <c r="S3613" s="7">
        <v>1.0</v>
      </c>
      <c r="T3613" s="7">
        <v>0.2</v>
      </c>
      <c r="U3613" s="7">
        <v>1.984</v>
      </c>
      <c r="V3613" s="10" t="str">
        <f t="shared" si="1"/>
        <v>2017-06</v>
      </c>
    </row>
    <row r="3614">
      <c r="A3614" s="7">
        <v>3613.0</v>
      </c>
      <c r="B3614" s="4" t="s">
        <v>6821</v>
      </c>
      <c r="C3614" s="8">
        <v>42897.0</v>
      </c>
      <c r="D3614" s="8">
        <v>42898.0</v>
      </c>
      <c r="E3614" s="4" t="s">
        <v>43</v>
      </c>
      <c r="F3614" s="4" t="s">
        <v>1353</v>
      </c>
      <c r="G3614" s="4" t="s">
        <v>1354</v>
      </c>
      <c r="H3614" s="4" t="s">
        <v>112</v>
      </c>
      <c r="I3614" s="4" t="s">
        <v>30</v>
      </c>
      <c r="J3614" s="4" t="s">
        <v>3391</v>
      </c>
      <c r="K3614" s="4" t="s">
        <v>469</v>
      </c>
      <c r="L3614" s="7">
        <v>85345.0</v>
      </c>
      <c r="M3614" s="4" t="s">
        <v>49</v>
      </c>
      <c r="N3614" s="4" t="s">
        <v>653</v>
      </c>
      <c r="O3614" s="4" t="s">
        <v>51</v>
      </c>
      <c r="P3614" s="4" t="s">
        <v>52</v>
      </c>
      <c r="Q3614" s="4" t="s">
        <v>654</v>
      </c>
      <c r="R3614" s="9">
        <v>215.592</v>
      </c>
      <c r="S3614" s="7">
        <v>3.0</v>
      </c>
      <c r="T3614" s="7">
        <v>0.2</v>
      </c>
      <c r="U3614" s="7">
        <v>-48.5082</v>
      </c>
      <c r="V3614" s="10" t="str">
        <f t="shared" si="1"/>
        <v>2017-06</v>
      </c>
    </row>
    <row r="3615">
      <c r="A3615" s="7">
        <v>3614.0</v>
      </c>
      <c r="B3615" s="4" t="s">
        <v>6822</v>
      </c>
      <c r="C3615" s="8">
        <v>42897.0</v>
      </c>
      <c r="D3615" s="8">
        <v>42901.0</v>
      </c>
      <c r="E3615" s="4" t="s">
        <v>26</v>
      </c>
      <c r="F3615" s="4" t="s">
        <v>3224</v>
      </c>
      <c r="G3615" s="4" t="s">
        <v>3225</v>
      </c>
      <c r="H3615" s="4" t="s">
        <v>112</v>
      </c>
      <c r="I3615" s="4" t="s">
        <v>30</v>
      </c>
      <c r="J3615" s="4" t="s">
        <v>1288</v>
      </c>
      <c r="K3615" s="4" t="s">
        <v>2241</v>
      </c>
      <c r="L3615" s="7">
        <v>36830.0</v>
      </c>
      <c r="M3615" s="4" t="s">
        <v>83</v>
      </c>
      <c r="N3615" s="4" t="s">
        <v>2283</v>
      </c>
      <c r="O3615" s="4" t="s">
        <v>51</v>
      </c>
      <c r="P3615" s="4" t="s">
        <v>93</v>
      </c>
      <c r="Q3615" s="4" t="s">
        <v>2284</v>
      </c>
      <c r="R3615" s="9">
        <v>2.51009144770888</v>
      </c>
      <c r="S3615" s="7">
        <v>2.0</v>
      </c>
      <c r="T3615" s="7">
        <v>0.0</v>
      </c>
      <c r="U3615" s="7">
        <v>0.727926519835575</v>
      </c>
      <c r="V3615" s="10" t="str">
        <f t="shared" si="1"/>
        <v>2017-06</v>
      </c>
    </row>
    <row r="3616">
      <c r="A3616" s="7">
        <v>3615.0</v>
      </c>
      <c r="B3616" s="4" t="s">
        <v>6823</v>
      </c>
      <c r="C3616" s="8">
        <v>42897.0</v>
      </c>
      <c r="D3616" s="8">
        <v>42899.0</v>
      </c>
      <c r="E3616" s="4" t="s">
        <v>98</v>
      </c>
      <c r="F3616" s="4" t="s">
        <v>1537</v>
      </c>
      <c r="G3616" s="4" t="s">
        <v>1538</v>
      </c>
      <c r="H3616" s="4" t="s">
        <v>46</v>
      </c>
      <c r="I3616" s="4" t="s">
        <v>30</v>
      </c>
      <c r="J3616" s="4" t="s">
        <v>163</v>
      </c>
      <c r="K3616" s="4" t="s">
        <v>164</v>
      </c>
      <c r="L3616" s="7">
        <v>98103.0</v>
      </c>
      <c r="M3616" s="4" t="s">
        <v>49</v>
      </c>
      <c r="N3616" s="4" t="s">
        <v>1392</v>
      </c>
      <c r="O3616" s="4" t="s">
        <v>51</v>
      </c>
      <c r="P3616" s="4" t="s">
        <v>124</v>
      </c>
      <c r="Q3616" s="4" t="s">
        <v>1393</v>
      </c>
      <c r="R3616" s="9">
        <v>37.94</v>
      </c>
      <c r="S3616" s="7">
        <v>2.0</v>
      </c>
      <c r="T3616" s="7">
        <v>0.0</v>
      </c>
      <c r="U3616" s="7">
        <v>18.2112</v>
      </c>
      <c r="V3616" s="10" t="str">
        <f t="shared" si="1"/>
        <v>2017-06</v>
      </c>
    </row>
    <row r="3617">
      <c r="A3617" s="7">
        <v>3616.0</v>
      </c>
      <c r="B3617" s="4" t="s">
        <v>6823</v>
      </c>
      <c r="C3617" s="8">
        <v>42897.0</v>
      </c>
      <c r="D3617" s="8">
        <v>42899.0</v>
      </c>
      <c r="E3617" s="4" t="s">
        <v>98</v>
      </c>
      <c r="F3617" s="4" t="s">
        <v>1537</v>
      </c>
      <c r="G3617" s="4" t="s">
        <v>1538</v>
      </c>
      <c r="H3617" s="4" t="s">
        <v>46</v>
      </c>
      <c r="I3617" s="4" t="s">
        <v>30</v>
      </c>
      <c r="J3617" s="4" t="s">
        <v>163</v>
      </c>
      <c r="K3617" s="4" t="s">
        <v>164</v>
      </c>
      <c r="L3617" s="7">
        <v>98103.0</v>
      </c>
      <c r="M3617" s="4" t="s">
        <v>49</v>
      </c>
      <c r="N3617" s="4" t="s">
        <v>5521</v>
      </c>
      <c r="O3617" s="4" t="s">
        <v>51</v>
      </c>
      <c r="P3617" s="4" t="s">
        <v>76</v>
      </c>
      <c r="Q3617" s="4" t="s">
        <v>5522</v>
      </c>
      <c r="R3617" s="9">
        <v>18.288</v>
      </c>
      <c r="S3617" s="7">
        <v>6.0</v>
      </c>
      <c r="T3617" s="7">
        <v>0.2</v>
      </c>
      <c r="U3617" s="7">
        <v>6.6294</v>
      </c>
      <c r="V3617" s="10" t="str">
        <f t="shared" si="1"/>
        <v>2017-06</v>
      </c>
    </row>
    <row r="3618">
      <c r="A3618" s="7">
        <v>3617.0</v>
      </c>
      <c r="B3618" s="4" t="s">
        <v>6823</v>
      </c>
      <c r="C3618" s="8">
        <v>42897.0</v>
      </c>
      <c r="D3618" s="8">
        <v>42899.0</v>
      </c>
      <c r="E3618" s="4" t="s">
        <v>98</v>
      </c>
      <c r="F3618" s="4" t="s">
        <v>1537</v>
      </c>
      <c r="G3618" s="4" t="s">
        <v>1538</v>
      </c>
      <c r="H3618" s="4" t="s">
        <v>46</v>
      </c>
      <c r="I3618" s="4" t="s">
        <v>30</v>
      </c>
      <c r="J3618" s="4" t="s">
        <v>163</v>
      </c>
      <c r="K3618" s="4" t="s">
        <v>164</v>
      </c>
      <c r="L3618" s="7">
        <v>98103.0</v>
      </c>
      <c r="M3618" s="4" t="s">
        <v>49</v>
      </c>
      <c r="N3618" s="4" t="s">
        <v>6824</v>
      </c>
      <c r="O3618" s="4" t="s">
        <v>39</v>
      </c>
      <c r="P3618" s="4" t="s">
        <v>446</v>
      </c>
      <c r="Q3618" s="4" t="s">
        <v>6825</v>
      </c>
      <c r="R3618" s="9">
        <v>385.8</v>
      </c>
      <c r="S3618" s="7">
        <v>5.0</v>
      </c>
      <c r="T3618" s="7">
        <v>0.2</v>
      </c>
      <c r="U3618" s="7">
        <v>130.2075</v>
      </c>
      <c r="V3618" s="10" t="str">
        <f t="shared" si="1"/>
        <v>2017-06</v>
      </c>
    </row>
    <row r="3619">
      <c r="A3619" s="7">
        <v>3618.0</v>
      </c>
      <c r="B3619" s="4" t="s">
        <v>6823</v>
      </c>
      <c r="C3619" s="8">
        <v>42897.0</v>
      </c>
      <c r="D3619" s="8">
        <v>42899.0</v>
      </c>
      <c r="E3619" s="4" t="s">
        <v>98</v>
      </c>
      <c r="F3619" s="4" t="s">
        <v>1537</v>
      </c>
      <c r="G3619" s="4" t="s">
        <v>1538</v>
      </c>
      <c r="H3619" s="4" t="s">
        <v>46</v>
      </c>
      <c r="I3619" s="4" t="s">
        <v>30</v>
      </c>
      <c r="J3619" s="4" t="s">
        <v>163</v>
      </c>
      <c r="K3619" s="4" t="s">
        <v>164</v>
      </c>
      <c r="L3619" s="7">
        <v>98103.0</v>
      </c>
      <c r="M3619" s="4" t="s">
        <v>49</v>
      </c>
      <c r="N3619" s="4" t="s">
        <v>503</v>
      </c>
      <c r="O3619" s="4" t="s">
        <v>51</v>
      </c>
      <c r="P3619" s="4" t="s">
        <v>52</v>
      </c>
      <c r="Q3619" s="4" t="s">
        <v>504</v>
      </c>
      <c r="R3619" s="9">
        <v>102.96</v>
      </c>
      <c r="S3619" s="7">
        <v>2.0</v>
      </c>
      <c r="T3619" s="7">
        <v>0.0</v>
      </c>
      <c r="U3619" s="7">
        <v>1.0296</v>
      </c>
      <c r="V3619" s="10" t="str">
        <f t="shared" si="1"/>
        <v>2017-06</v>
      </c>
    </row>
    <row r="3620">
      <c r="A3620" s="7">
        <v>3619.0</v>
      </c>
      <c r="B3620" s="4" t="s">
        <v>6823</v>
      </c>
      <c r="C3620" s="8">
        <v>42897.0</v>
      </c>
      <c r="D3620" s="8">
        <v>42899.0</v>
      </c>
      <c r="E3620" s="4" t="s">
        <v>98</v>
      </c>
      <c r="F3620" s="4" t="s">
        <v>1537</v>
      </c>
      <c r="G3620" s="4" t="s">
        <v>1538</v>
      </c>
      <c r="H3620" s="4" t="s">
        <v>46</v>
      </c>
      <c r="I3620" s="4" t="s">
        <v>30</v>
      </c>
      <c r="J3620" s="4" t="s">
        <v>163</v>
      </c>
      <c r="K3620" s="4" t="s">
        <v>164</v>
      </c>
      <c r="L3620" s="7">
        <v>98103.0</v>
      </c>
      <c r="M3620" s="4" t="s">
        <v>49</v>
      </c>
      <c r="N3620" s="4" t="s">
        <v>6826</v>
      </c>
      <c r="O3620" s="4" t="s">
        <v>35</v>
      </c>
      <c r="P3620" s="4" t="s">
        <v>36</v>
      </c>
      <c r="Q3620" s="4" t="s">
        <v>6827</v>
      </c>
      <c r="R3620" s="9">
        <v>174.42</v>
      </c>
      <c r="S3620" s="7">
        <v>3.0</v>
      </c>
      <c r="T3620" s="7">
        <v>0.0</v>
      </c>
      <c r="U3620" s="7">
        <v>41.8608</v>
      </c>
      <c r="V3620" s="10" t="str">
        <f t="shared" si="1"/>
        <v>2017-06</v>
      </c>
    </row>
    <row r="3621">
      <c r="A3621" s="7">
        <v>3620.0</v>
      </c>
      <c r="B3621" s="4" t="s">
        <v>6828</v>
      </c>
      <c r="C3621" s="8">
        <v>42897.0</v>
      </c>
      <c r="D3621" s="8">
        <v>42900.0</v>
      </c>
      <c r="E3621" s="4" t="s">
        <v>43</v>
      </c>
      <c r="F3621" s="4" t="s">
        <v>1335</v>
      </c>
      <c r="G3621" s="4" t="s">
        <v>1336</v>
      </c>
      <c r="H3621" s="4" t="s">
        <v>46</v>
      </c>
      <c r="I3621" s="4" t="s">
        <v>30</v>
      </c>
      <c r="J3621" s="4" t="s">
        <v>47</v>
      </c>
      <c r="K3621" s="4" t="s">
        <v>48</v>
      </c>
      <c r="L3621" s="7">
        <v>90036.0</v>
      </c>
      <c r="M3621" s="4" t="s">
        <v>49</v>
      </c>
      <c r="N3621" s="4" t="s">
        <v>4413</v>
      </c>
      <c r="O3621" s="4" t="s">
        <v>51</v>
      </c>
      <c r="P3621" s="4" t="s">
        <v>283</v>
      </c>
      <c r="Q3621" s="4" t="s">
        <v>4414</v>
      </c>
      <c r="R3621" s="9">
        <v>61.44</v>
      </c>
      <c r="S3621" s="7">
        <v>3.0</v>
      </c>
      <c r="T3621" s="7">
        <v>0.0</v>
      </c>
      <c r="U3621" s="7">
        <v>16.5888</v>
      </c>
      <c r="V3621" s="10" t="str">
        <f t="shared" si="1"/>
        <v>2017-06</v>
      </c>
    </row>
    <row r="3622">
      <c r="A3622" s="7">
        <v>3621.0</v>
      </c>
      <c r="B3622" s="4" t="s">
        <v>6829</v>
      </c>
      <c r="C3622" s="8">
        <v>42897.0</v>
      </c>
      <c r="D3622" s="8">
        <v>42903.0</v>
      </c>
      <c r="E3622" s="4" t="s">
        <v>26</v>
      </c>
      <c r="F3622" s="4" t="s">
        <v>850</v>
      </c>
      <c r="G3622" s="4" t="s">
        <v>851</v>
      </c>
      <c r="H3622" s="4" t="s">
        <v>46</v>
      </c>
      <c r="I3622" s="4" t="s">
        <v>30</v>
      </c>
      <c r="J3622" s="4" t="s">
        <v>5287</v>
      </c>
      <c r="K3622" s="4" t="s">
        <v>82</v>
      </c>
      <c r="L3622" s="7">
        <v>28601.0</v>
      </c>
      <c r="M3622" s="4" t="s">
        <v>83</v>
      </c>
      <c r="N3622" s="4" t="s">
        <v>2628</v>
      </c>
      <c r="O3622" s="4" t="s">
        <v>51</v>
      </c>
      <c r="P3622" s="4" t="s">
        <v>76</v>
      </c>
      <c r="Q3622" s="4" t="s">
        <v>2629</v>
      </c>
      <c r="R3622" s="9">
        <v>3.0229195327178</v>
      </c>
      <c r="S3622" s="7">
        <v>4.0</v>
      </c>
      <c r="T3622" s="7">
        <v>0.7</v>
      </c>
      <c r="U3622" s="7">
        <v>-2.51909961059817</v>
      </c>
      <c r="V3622" s="10" t="str">
        <f t="shared" si="1"/>
        <v>2017-06</v>
      </c>
    </row>
    <row r="3623">
      <c r="A3623" s="7">
        <v>3622.0</v>
      </c>
      <c r="B3623" s="4" t="s">
        <v>6830</v>
      </c>
      <c r="C3623" s="8">
        <v>42898.0</v>
      </c>
      <c r="D3623" s="8">
        <v>42905.0</v>
      </c>
      <c r="E3623" s="4" t="s">
        <v>26</v>
      </c>
      <c r="F3623" s="4" t="s">
        <v>1245</v>
      </c>
      <c r="G3623" s="4" t="s">
        <v>1246</v>
      </c>
      <c r="H3623" s="4" t="s">
        <v>112</v>
      </c>
      <c r="I3623" s="4" t="s">
        <v>30</v>
      </c>
      <c r="J3623" s="4" t="s">
        <v>188</v>
      </c>
      <c r="K3623" s="4" t="s">
        <v>255</v>
      </c>
      <c r="L3623" s="7">
        <v>31907.0</v>
      </c>
      <c r="M3623" s="4" t="s">
        <v>83</v>
      </c>
      <c r="N3623" s="4" t="s">
        <v>4200</v>
      </c>
      <c r="O3623" s="4" t="s">
        <v>51</v>
      </c>
      <c r="P3623" s="4" t="s">
        <v>76</v>
      </c>
      <c r="Q3623" s="4" t="s">
        <v>4201</v>
      </c>
      <c r="R3623" s="9">
        <v>60.4987653774913</v>
      </c>
      <c r="S3623" s="7">
        <v>3.0</v>
      </c>
      <c r="T3623" s="7">
        <v>0.0</v>
      </c>
      <c r="U3623" s="7">
        <v>27.829432073646</v>
      </c>
      <c r="V3623" s="10" t="str">
        <f t="shared" si="1"/>
        <v>2017-06</v>
      </c>
    </row>
    <row r="3624">
      <c r="A3624" s="7">
        <v>3623.0</v>
      </c>
      <c r="B3624" s="4" t="s">
        <v>6830</v>
      </c>
      <c r="C3624" s="8">
        <v>42898.0</v>
      </c>
      <c r="D3624" s="8">
        <v>42905.0</v>
      </c>
      <c r="E3624" s="4" t="s">
        <v>26</v>
      </c>
      <c r="F3624" s="4" t="s">
        <v>1245</v>
      </c>
      <c r="G3624" s="4" t="s">
        <v>1246</v>
      </c>
      <c r="H3624" s="4" t="s">
        <v>112</v>
      </c>
      <c r="I3624" s="4" t="s">
        <v>30</v>
      </c>
      <c r="J3624" s="4" t="s">
        <v>188</v>
      </c>
      <c r="K3624" s="4" t="s">
        <v>255</v>
      </c>
      <c r="L3624" s="7">
        <v>31907.0</v>
      </c>
      <c r="M3624" s="4" t="s">
        <v>83</v>
      </c>
      <c r="N3624" s="4" t="s">
        <v>3559</v>
      </c>
      <c r="O3624" s="4" t="s">
        <v>35</v>
      </c>
      <c r="P3624" s="4" t="s">
        <v>73</v>
      </c>
      <c r="Q3624" s="4" t="s">
        <v>3560</v>
      </c>
      <c r="R3624" s="9">
        <v>299.875954917068</v>
      </c>
      <c r="S3624" s="7">
        <v>3.0</v>
      </c>
      <c r="T3624" s="7">
        <v>0.0</v>
      </c>
      <c r="U3624" s="7">
        <v>44.9813932375602</v>
      </c>
      <c r="V3624" s="10" t="str">
        <f t="shared" si="1"/>
        <v>2017-06</v>
      </c>
    </row>
    <row r="3625">
      <c r="A3625" s="7">
        <v>3624.0</v>
      </c>
      <c r="B3625" s="4" t="s">
        <v>6831</v>
      </c>
      <c r="C3625" s="8">
        <v>42898.0</v>
      </c>
      <c r="D3625" s="8">
        <v>42904.0</v>
      </c>
      <c r="E3625" s="4" t="s">
        <v>26</v>
      </c>
      <c r="F3625" s="4" t="s">
        <v>5931</v>
      </c>
      <c r="G3625" s="4" t="s">
        <v>5932</v>
      </c>
      <c r="H3625" s="4" t="s">
        <v>46</v>
      </c>
      <c r="I3625" s="4" t="s">
        <v>30</v>
      </c>
      <c r="J3625" s="4" t="s">
        <v>222</v>
      </c>
      <c r="K3625" s="4" t="s">
        <v>223</v>
      </c>
      <c r="L3625" s="7">
        <v>10035.0</v>
      </c>
      <c r="M3625" s="4" t="s">
        <v>33</v>
      </c>
      <c r="N3625" s="4" t="s">
        <v>2107</v>
      </c>
      <c r="O3625" s="4" t="s">
        <v>51</v>
      </c>
      <c r="P3625" s="4" t="s">
        <v>124</v>
      </c>
      <c r="Q3625" s="4" t="s">
        <v>2108</v>
      </c>
      <c r="R3625" s="9">
        <v>23.1770864197531</v>
      </c>
      <c r="S3625" s="7">
        <v>4.0</v>
      </c>
      <c r="T3625" s="7">
        <v>0.0</v>
      </c>
      <c r="U3625" s="7">
        <v>11.356772345679</v>
      </c>
      <c r="V3625" s="10" t="str">
        <f t="shared" si="1"/>
        <v>2017-06</v>
      </c>
    </row>
    <row r="3626">
      <c r="A3626" s="7">
        <v>3625.0</v>
      </c>
      <c r="B3626" s="4" t="s">
        <v>6831</v>
      </c>
      <c r="C3626" s="8">
        <v>42898.0</v>
      </c>
      <c r="D3626" s="8">
        <v>42904.0</v>
      </c>
      <c r="E3626" s="4" t="s">
        <v>26</v>
      </c>
      <c r="F3626" s="4" t="s">
        <v>5931</v>
      </c>
      <c r="G3626" s="4" t="s">
        <v>5932</v>
      </c>
      <c r="H3626" s="4" t="s">
        <v>46</v>
      </c>
      <c r="I3626" s="4" t="s">
        <v>30</v>
      </c>
      <c r="J3626" s="4" t="s">
        <v>222</v>
      </c>
      <c r="K3626" s="4" t="s">
        <v>223</v>
      </c>
      <c r="L3626" s="7">
        <v>10035.0</v>
      </c>
      <c r="M3626" s="4" t="s">
        <v>33</v>
      </c>
      <c r="N3626" s="4" t="s">
        <v>2372</v>
      </c>
      <c r="O3626" s="4" t="s">
        <v>51</v>
      </c>
      <c r="P3626" s="4" t="s">
        <v>76</v>
      </c>
      <c r="Q3626" s="4" t="s">
        <v>2373</v>
      </c>
      <c r="R3626" s="9">
        <v>15.9805037037037</v>
      </c>
      <c r="S3626" s="7">
        <v>3.0</v>
      </c>
      <c r="T3626" s="7">
        <v>0.2</v>
      </c>
      <c r="U3626" s="7">
        <v>5.1936637037037</v>
      </c>
      <c r="V3626" s="10" t="str">
        <f t="shared" si="1"/>
        <v>2017-06</v>
      </c>
    </row>
    <row r="3627">
      <c r="A3627" s="7">
        <v>3626.0</v>
      </c>
      <c r="B3627" s="4" t="s">
        <v>6831</v>
      </c>
      <c r="C3627" s="8">
        <v>42898.0</v>
      </c>
      <c r="D3627" s="8">
        <v>42904.0</v>
      </c>
      <c r="E3627" s="4" t="s">
        <v>26</v>
      </c>
      <c r="F3627" s="4" t="s">
        <v>5931</v>
      </c>
      <c r="G3627" s="4" t="s">
        <v>5932</v>
      </c>
      <c r="H3627" s="4" t="s">
        <v>46</v>
      </c>
      <c r="I3627" s="4" t="s">
        <v>30</v>
      </c>
      <c r="J3627" s="4" t="s">
        <v>222</v>
      </c>
      <c r="K3627" s="4" t="s">
        <v>223</v>
      </c>
      <c r="L3627" s="7">
        <v>10035.0</v>
      </c>
      <c r="M3627" s="4" t="s">
        <v>33</v>
      </c>
      <c r="N3627" s="4" t="s">
        <v>6832</v>
      </c>
      <c r="O3627" s="4" t="s">
        <v>51</v>
      </c>
      <c r="P3627" s="4" t="s">
        <v>93</v>
      </c>
      <c r="Q3627" s="4" t="s">
        <v>6833</v>
      </c>
      <c r="R3627" s="9">
        <v>78.0765925925926</v>
      </c>
      <c r="S3627" s="7">
        <v>3.0</v>
      </c>
      <c r="T3627" s="7">
        <v>0.0</v>
      </c>
      <c r="U3627" s="7">
        <v>20.2999140740741</v>
      </c>
      <c r="V3627" s="10" t="str">
        <f t="shared" si="1"/>
        <v>2017-06</v>
      </c>
    </row>
    <row r="3628">
      <c r="A3628" s="7">
        <v>3627.0</v>
      </c>
      <c r="B3628" s="4" t="s">
        <v>6831</v>
      </c>
      <c r="C3628" s="8">
        <v>42898.0</v>
      </c>
      <c r="D3628" s="8">
        <v>42904.0</v>
      </c>
      <c r="E3628" s="4" t="s">
        <v>26</v>
      </c>
      <c r="F3628" s="4" t="s">
        <v>5931</v>
      </c>
      <c r="G3628" s="4" t="s">
        <v>5932</v>
      </c>
      <c r="H3628" s="4" t="s">
        <v>46</v>
      </c>
      <c r="I3628" s="4" t="s">
        <v>30</v>
      </c>
      <c r="J3628" s="4" t="s">
        <v>222</v>
      </c>
      <c r="K3628" s="4" t="s">
        <v>223</v>
      </c>
      <c r="L3628" s="7">
        <v>10035.0</v>
      </c>
      <c r="M3628" s="4" t="s">
        <v>33</v>
      </c>
      <c r="N3628" s="4" t="s">
        <v>6558</v>
      </c>
      <c r="O3628" s="4" t="s">
        <v>35</v>
      </c>
      <c r="P3628" s="4" t="s">
        <v>263</v>
      </c>
      <c r="Q3628" s="4" t="s">
        <v>6559</v>
      </c>
      <c r="R3628" s="9">
        <v>1044.72177777778</v>
      </c>
      <c r="S3628" s="7">
        <v>4.0</v>
      </c>
      <c r="T3628" s="7">
        <v>0.1</v>
      </c>
      <c r="U3628" s="7">
        <v>174.120296296296</v>
      </c>
      <c r="V3628" s="10" t="str">
        <f t="shared" si="1"/>
        <v>2017-06</v>
      </c>
    </row>
    <row r="3629">
      <c r="A3629" s="7">
        <v>3628.0</v>
      </c>
      <c r="B3629" s="4" t="s">
        <v>6834</v>
      </c>
      <c r="C3629" s="8">
        <v>42898.0</v>
      </c>
      <c r="D3629" s="8">
        <v>42905.0</v>
      </c>
      <c r="E3629" s="4" t="s">
        <v>26</v>
      </c>
      <c r="F3629" s="4" t="s">
        <v>2700</v>
      </c>
      <c r="G3629" s="4" t="s">
        <v>2701</v>
      </c>
      <c r="H3629" s="4" t="s">
        <v>46</v>
      </c>
      <c r="I3629" s="4" t="s">
        <v>30</v>
      </c>
      <c r="J3629" s="4" t="s">
        <v>6835</v>
      </c>
      <c r="K3629" s="4" t="s">
        <v>102</v>
      </c>
      <c r="L3629" s="7">
        <v>33710.0</v>
      </c>
      <c r="M3629" s="4" t="s">
        <v>83</v>
      </c>
      <c r="N3629" s="4" t="s">
        <v>4203</v>
      </c>
      <c r="O3629" s="4" t="s">
        <v>35</v>
      </c>
      <c r="P3629" s="4" t="s">
        <v>121</v>
      </c>
      <c r="Q3629" s="4" t="s">
        <v>4204</v>
      </c>
      <c r="R3629" s="9">
        <v>11.4089402708648</v>
      </c>
      <c r="S3629" s="7">
        <v>2.0</v>
      </c>
      <c r="T3629" s="7">
        <v>0.2</v>
      </c>
      <c r="U3629" s="7">
        <v>0.713058766929048</v>
      </c>
      <c r="V3629" s="10" t="str">
        <f t="shared" si="1"/>
        <v>2017-06</v>
      </c>
    </row>
    <row r="3630">
      <c r="A3630" s="7">
        <v>3629.0</v>
      </c>
      <c r="B3630" s="4" t="s">
        <v>6836</v>
      </c>
      <c r="C3630" s="8">
        <v>42898.0</v>
      </c>
      <c r="D3630" s="8">
        <v>42902.0</v>
      </c>
      <c r="E3630" s="4" t="s">
        <v>26</v>
      </c>
      <c r="F3630" s="4" t="s">
        <v>3473</v>
      </c>
      <c r="G3630" s="4" t="s">
        <v>3474</v>
      </c>
      <c r="H3630" s="4" t="s">
        <v>46</v>
      </c>
      <c r="I3630" s="4" t="s">
        <v>30</v>
      </c>
      <c r="J3630" s="4" t="s">
        <v>5343</v>
      </c>
      <c r="K3630" s="4" t="s">
        <v>157</v>
      </c>
      <c r="L3630" s="7">
        <v>43302.0</v>
      </c>
      <c r="M3630" s="4" t="s">
        <v>33</v>
      </c>
      <c r="N3630" s="4" t="s">
        <v>891</v>
      </c>
      <c r="O3630" s="4" t="s">
        <v>39</v>
      </c>
      <c r="P3630" s="4" t="s">
        <v>61</v>
      </c>
      <c r="Q3630" s="4" t="s">
        <v>892</v>
      </c>
      <c r="R3630" s="9">
        <v>77.8087901234568</v>
      </c>
      <c r="S3630" s="7">
        <v>2.0</v>
      </c>
      <c r="T3630" s="7">
        <v>0.2</v>
      </c>
      <c r="U3630" s="7">
        <v>23.342637037037</v>
      </c>
      <c r="V3630" s="10" t="str">
        <f t="shared" si="1"/>
        <v>2017-06</v>
      </c>
    </row>
    <row r="3631">
      <c r="A3631" s="7">
        <v>3630.0</v>
      </c>
      <c r="B3631" s="4" t="s">
        <v>6837</v>
      </c>
      <c r="C3631" s="8">
        <v>42898.0</v>
      </c>
      <c r="D3631" s="8">
        <v>42900.0</v>
      </c>
      <c r="E3631" s="4" t="s">
        <v>98</v>
      </c>
      <c r="F3631" s="4" t="s">
        <v>6838</v>
      </c>
      <c r="G3631" s="4" t="s">
        <v>6839</v>
      </c>
      <c r="H3631" s="4" t="s">
        <v>46</v>
      </c>
      <c r="I3631" s="4" t="s">
        <v>30</v>
      </c>
      <c r="J3631" s="4" t="s">
        <v>5043</v>
      </c>
      <c r="K3631" s="4" t="s">
        <v>164</v>
      </c>
      <c r="L3631" s="7">
        <v>98031.0</v>
      </c>
      <c r="M3631" s="4" t="s">
        <v>49</v>
      </c>
      <c r="N3631" s="4" t="s">
        <v>2969</v>
      </c>
      <c r="O3631" s="4" t="s">
        <v>39</v>
      </c>
      <c r="P3631" s="4" t="s">
        <v>40</v>
      </c>
      <c r="Q3631" s="4" t="s">
        <v>2970</v>
      </c>
      <c r="R3631" s="9">
        <v>71.976</v>
      </c>
      <c r="S3631" s="7">
        <v>3.0</v>
      </c>
      <c r="T3631" s="7">
        <v>0.2</v>
      </c>
      <c r="U3631" s="7">
        <v>8.997</v>
      </c>
      <c r="V3631" s="10" t="str">
        <f t="shared" si="1"/>
        <v>2017-06</v>
      </c>
    </row>
    <row r="3632">
      <c r="A3632" s="7">
        <v>3631.0</v>
      </c>
      <c r="B3632" s="4" t="s">
        <v>6837</v>
      </c>
      <c r="C3632" s="8">
        <v>42898.0</v>
      </c>
      <c r="D3632" s="8">
        <v>42900.0</v>
      </c>
      <c r="E3632" s="4" t="s">
        <v>98</v>
      </c>
      <c r="F3632" s="4" t="s">
        <v>6838</v>
      </c>
      <c r="G3632" s="4" t="s">
        <v>6839</v>
      </c>
      <c r="H3632" s="4" t="s">
        <v>46</v>
      </c>
      <c r="I3632" s="4" t="s">
        <v>30</v>
      </c>
      <c r="J3632" s="4" t="s">
        <v>5043</v>
      </c>
      <c r="K3632" s="4" t="s">
        <v>164</v>
      </c>
      <c r="L3632" s="7">
        <v>98031.0</v>
      </c>
      <c r="M3632" s="4" t="s">
        <v>49</v>
      </c>
      <c r="N3632" s="4" t="s">
        <v>6840</v>
      </c>
      <c r="O3632" s="4" t="s">
        <v>51</v>
      </c>
      <c r="P3632" s="4" t="s">
        <v>124</v>
      </c>
      <c r="Q3632" s="4" t="s">
        <v>6841</v>
      </c>
      <c r="R3632" s="9">
        <v>19.44</v>
      </c>
      <c r="S3632" s="7">
        <v>3.0</v>
      </c>
      <c r="T3632" s="7">
        <v>0.0</v>
      </c>
      <c r="U3632" s="7">
        <v>9.3312</v>
      </c>
      <c r="V3632" s="10" t="str">
        <f t="shared" si="1"/>
        <v>2017-06</v>
      </c>
    </row>
    <row r="3633">
      <c r="A3633" s="7">
        <v>3632.0</v>
      </c>
      <c r="B3633" s="4" t="s">
        <v>6842</v>
      </c>
      <c r="C3633" s="8">
        <v>42898.0</v>
      </c>
      <c r="D3633" s="8">
        <v>42900.0</v>
      </c>
      <c r="E3633" s="4" t="s">
        <v>98</v>
      </c>
      <c r="F3633" s="4" t="s">
        <v>3985</v>
      </c>
      <c r="G3633" s="4" t="s">
        <v>3986</v>
      </c>
      <c r="H3633" s="4" t="s">
        <v>46</v>
      </c>
      <c r="I3633" s="4" t="s">
        <v>30</v>
      </c>
      <c r="J3633" s="4" t="s">
        <v>384</v>
      </c>
      <c r="K3633" s="4" t="s">
        <v>385</v>
      </c>
      <c r="L3633" s="7">
        <v>60610.0</v>
      </c>
      <c r="M3633" s="4" t="s">
        <v>59</v>
      </c>
      <c r="N3633" s="4" t="s">
        <v>2832</v>
      </c>
      <c r="O3633" s="4" t="s">
        <v>35</v>
      </c>
      <c r="P3633" s="4" t="s">
        <v>121</v>
      </c>
      <c r="Q3633" s="4" t="s">
        <v>2833</v>
      </c>
      <c r="R3633" s="9">
        <v>10.7802666666667</v>
      </c>
      <c r="S3633" s="7">
        <v>3.0</v>
      </c>
      <c r="T3633" s="7">
        <v>0.6</v>
      </c>
      <c r="U3633" s="7">
        <v>-8.35470666666667</v>
      </c>
      <c r="V3633" s="10" t="str">
        <f t="shared" si="1"/>
        <v>2017-06</v>
      </c>
    </row>
    <row r="3634">
      <c r="A3634" s="7">
        <v>3633.0</v>
      </c>
      <c r="B3634" s="4" t="s">
        <v>6843</v>
      </c>
      <c r="C3634" s="8">
        <v>42899.0</v>
      </c>
      <c r="D3634" s="8">
        <v>42902.0</v>
      </c>
      <c r="E3634" s="4" t="s">
        <v>43</v>
      </c>
      <c r="F3634" s="4" t="s">
        <v>4177</v>
      </c>
      <c r="G3634" s="4" t="s">
        <v>4178</v>
      </c>
      <c r="H3634" s="4" t="s">
        <v>112</v>
      </c>
      <c r="I3634" s="4" t="s">
        <v>30</v>
      </c>
      <c r="J3634" s="4" t="s">
        <v>384</v>
      </c>
      <c r="K3634" s="4" t="s">
        <v>385</v>
      </c>
      <c r="L3634" s="7">
        <v>60653.0</v>
      </c>
      <c r="M3634" s="4" t="s">
        <v>59</v>
      </c>
      <c r="N3634" s="4" t="s">
        <v>503</v>
      </c>
      <c r="O3634" s="4" t="s">
        <v>51</v>
      </c>
      <c r="P3634" s="4" t="s">
        <v>52</v>
      </c>
      <c r="Q3634" s="4" t="s">
        <v>504</v>
      </c>
      <c r="R3634" s="9">
        <v>200.598281481481</v>
      </c>
      <c r="S3634" s="7">
        <v>4.0</v>
      </c>
      <c r="T3634" s="7">
        <v>0.2</v>
      </c>
      <c r="U3634" s="7">
        <v>-47.6420918518519</v>
      </c>
      <c r="V3634" s="10" t="str">
        <f t="shared" si="1"/>
        <v>2017-06</v>
      </c>
    </row>
    <row r="3635">
      <c r="A3635" s="7">
        <v>3634.0</v>
      </c>
      <c r="B3635" s="4" t="s">
        <v>6843</v>
      </c>
      <c r="C3635" s="8">
        <v>42899.0</v>
      </c>
      <c r="D3635" s="8">
        <v>42902.0</v>
      </c>
      <c r="E3635" s="4" t="s">
        <v>43</v>
      </c>
      <c r="F3635" s="4" t="s">
        <v>4177</v>
      </c>
      <c r="G3635" s="4" t="s">
        <v>4178</v>
      </c>
      <c r="H3635" s="4" t="s">
        <v>112</v>
      </c>
      <c r="I3635" s="4" t="s">
        <v>30</v>
      </c>
      <c r="J3635" s="4" t="s">
        <v>384</v>
      </c>
      <c r="K3635" s="4" t="s">
        <v>385</v>
      </c>
      <c r="L3635" s="7">
        <v>60653.0</v>
      </c>
      <c r="M3635" s="4" t="s">
        <v>59</v>
      </c>
      <c r="N3635" s="4" t="s">
        <v>262</v>
      </c>
      <c r="O3635" s="4" t="s">
        <v>35</v>
      </c>
      <c r="P3635" s="4" t="s">
        <v>263</v>
      </c>
      <c r="Q3635" s="4" t="s">
        <v>264</v>
      </c>
      <c r="R3635" s="9">
        <v>572.684616460905</v>
      </c>
      <c r="S3635" s="7">
        <v>7.0</v>
      </c>
      <c r="T3635" s="7">
        <v>0.3</v>
      </c>
      <c r="U3635" s="7">
        <v>-106.355714485597</v>
      </c>
      <c r="V3635" s="10" t="str">
        <f t="shared" si="1"/>
        <v>2017-06</v>
      </c>
    </row>
    <row r="3636">
      <c r="A3636" s="7">
        <v>3635.0</v>
      </c>
      <c r="B3636" s="4" t="s">
        <v>6843</v>
      </c>
      <c r="C3636" s="8">
        <v>42899.0</v>
      </c>
      <c r="D3636" s="8">
        <v>42902.0</v>
      </c>
      <c r="E3636" s="4" t="s">
        <v>43</v>
      </c>
      <c r="F3636" s="4" t="s">
        <v>4177</v>
      </c>
      <c r="G3636" s="4" t="s">
        <v>4178</v>
      </c>
      <c r="H3636" s="4" t="s">
        <v>112</v>
      </c>
      <c r="I3636" s="4" t="s">
        <v>30</v>
      </c>
      <c r="J3636" s="4" t="s">
        <v>384</v>
      </c>
      <c r="K3636" s="4" t="s">
        <v>385</v>
      </c>
      <c r="L3636" s="7">
        <v>60653.0</v>
      </c>
      <c r="M3636" s="4" t="s">
        <v>59</v>
      </c>
      <c r="N3636" s="4" t="s">
        <v>2969</v>
      </c>
      <c r="O3636" s="4" t="s">
        <v>39</v>
      </c>
      <c r="P3636" s="4" t="s">
        <v>40</v>
      </c>
      <c r="Q3636" s="4" t="s">
        <v>2970</v>
      </c>
      <c r="R3636" s="9">
        <v>58.4298995884774</v>
      </c>
      <c r="S3636" s="7">
        <v>2.0</v>
      </c>
      <c r="T3636" s="7">
        <v>0.2</v>
      </c>
      <c r="U3636" s="7">
        <v>7.30373744855967</v>
      </c>
      <c r="V3636" s="10" t="str">
        <f t="shared" si="1"/>
        <v>2017-06</v>
      </c>
    </row>
    <row r="3637">
      <c r="A3637" s="7">
        <v>3636.0</v>
      </c>
      <c r="B3637" s="4" t="s">
        <v>6844</v>
      </c>
      <c r="C3637" s="8">
        <v>42899.0</v>
      </c>
      <c r="D3637" s="8">
        <v>42903.0</v>
      </c>
      <c r="E3637" s="4" t="s">
        <v>26</v>
      </c>
      <c r="F3637" s="4" t="s">
        <v>268</v>
      </c>
      <c r="G3637" s="4" t="s">
        <v>269</v>
      </c>
      <c r="H3637" s="4" t="s">
        <v>46</v>
      </c>
      <c r="I3637" s="4" t="s">
        <v>30</v>
      </c>
      <c r="J3637" s="4" t="s">
        <v>178</v>
      </c>
      <c r="K3637" s="4" t="s">
        <v>429</v>
      </c>
      <c r="L3637" s="7">
        <v>22153.0</v>
      </c>
      <c r="M3637" s="4" t="s">
        <v>83</v>
      </c>
      <c r="N3637" s="4" t="s">
        <v>6845</v>
      </c>
      <c r="O3637" s="4" t="s">
        <v>51</v>
      </c>
      <c r="P3637" s="4" t="s">
        <v>93</v>
      </c>
      <c r="Q3637" s="4" t="s">
        <v>6846</v>
      </c>
      <c r="R3637" s="9">
        <v>119.909403694963</v>
      </c>
      <c r="S3637" s="7">
        <v>7.0</v>
      </c>
      <c r="T3637" s="7">
        <v>0.0</v>
      </c>
      <c r="U3637" s="7">
        <v>33.5746330345896</v>
      </c>
      <c r="V3637" s="10" t="str">
        <f t="shared" si="1"/>
        <v>2017-06</v>
      </c>
    </row>
    <row r="3638">
      <c r="A3638" s="7">
        <v>3637.0</v>
      </c>
      <c r="B3638" s="4" t="s">
        <v>6847</v>
      </c>
      <c r="C3638" s="8">
        <v>42899.0</v>
      </c>
      <c r="D3638" s="8">
        <v>42905.0</v>
      </c>
      <c r="E3638" s="4" t="s">
        <v>26</v>
      </c>
      <c r="F3638" s="4" t="s">
        <v>978</v>
      </c>
      <c r="G3638" s="4" t="s">
        <v>979</v>
      </c>
      <c r="H3638" s="4" t="s">
        <v>112</v>
      </c>
      <c r="I3638" s="4" t="s">
        <v>30</v>
      </c>
      <c r="J3638" s="4" t="s">
        <v>163</v>
      </c>
      <c r="K3638" s="4" t="s">
        <v>164</v>
      </c>
      <c r="L3638" s="7">
        <v>98103.0</v>
      </c>
      <c r="M3638" s="4" t="s">
        <v>49</v>
      </c>
      <c r="N3638" s="4" t="s">
        <v>4949</v>
      </c>
      <c r="O3638" s="4" t="s">
        <v>35</v>
      </c>
      <c r="P3638" s="4" t="s">
        <v>263</v>
      </c>
      <c r="Q3638" s="4" t="s">
        <v>4950</v>
      </c>
      <c r="R3638" s="9">
        <v>291.136</v>
      </c>
      <c r="S3638" s="7">
        <v>4.0</v>
      </c>
      <c r="T3638" s="7">
        <v>0.2</v>
      </c>
      <c r="U3638" s="7">
        <v>-25.4744</v>
      </c>
      <c r="V3638" s="10" t="str">
        <f t="shared" si="1"/>
        <v>2017-06</v>
      </c>
    </row>
    <row r="3639">
      <c r="A3639" s="7">
        <v>3638.0</v>
      </c>
      <c r="B3639" s="4" t="s">
        <v>6848</v>
      </c>
      <c r="C3639" s="8">
        <v>42901.0</v>
      </c>
      <c r="D3639" s="8">
        <v>42905.0</v>
      </c>
      <c r="E3639" s="4" t="s">
        <v>26</v>
      </c>
      <c r="F3639" s="4" t="s">
        <v>6849</v>
      </c>
      <c r="G3639" s="4" t="s">
        <v>6850</v>
      </c>
      <c r="H3639" s="4" t="s">
        <v>46</v>
      </c>
      <c r="I3639" s="4" t="s">
        <v>30</v>
      </c>
      <c r="J3639" s="4" t="s">
        <v>362</v>
      </c>
      <c r="K3639" s="4" t="s">
        <v>48</v>
      </c>
      <c r="L3639" s="7">
        <v>94122.0</v>
      </c>
      <c r="M3639" s="4" t="s">
        <v>49</v>
      </c>
      <c r="N3639" s="4" t="s">
        <v>2416</v>
      </c>
      <c r="O3639" s="4" t="s">
        <v>39</v>
      </c>
      <c r="P3639" s="4" t="s">
        <v>40</v>
      </c>
      <c r="Q3639" s="4" t="s">
        <v>2417</v>
      </c>
      <c r="R3639" s="9">
        <v>47.976</v>
      </c>
      <c r="S3639" s="7">
        <v>3.0</v>
      </c>
      <c r="T3639" s="7">
        <v>0.2</v>
      </c>
      <c r="U3639" s="7">
        <v>4.7976</v>
      </c>
      <c r="V3639" s="10" t="str">
        <f t="shared" si="1"/>
        <v>2017-06</v>
      </c>
    </row>
    <row r="3640">
      <c r="A3640" s="7">
        <v>3639.0</v>
      </c>
      <c r="B3640" s="4" t="s">
        <v>6851</v>
      </c>
      <c r="C3640" s="8">
        <v>42901.0</v>
      </c>
      <c r="D3640" s="8">
        <v>42908.0</v>
      </c>
      <c r="E3640" s="4" t="s">
        <v>26</v>
      </c>
      <c r="F3640" s="4" t="s">
        <v>259</v>
      </c>
      <c r="G3640" s="4" t="s">
        <v>260</v>
      </c>
      <c r="H3640" s="4" t="s">
        <v>46</v>
      </c>
      <c r="I3640" s="4" t="s">
        <v>30</v>
      </c>
      <c r="J3640" s="4" t="s">
        <v>3687</v>
      </c>
      <c r="K3640" s="4" t="s">
        <v>385</v>
      </c>
      <c r="L3640" s="7">
        <v>62301.0</v>
      </c>
      <c r="M3640" s="4" t="s">
        <v>59</v>
      </c>
      <c r="N3640" s="4" t="s">
        <v>3619</v>
      </c>
      <c r="O3640" s="4" t="s">
        <v>51</v>
      </c>
      <c r="P3640" s="4" t="s">
        <v>93</v>
      </c>
      <c r="Q3640" s="4" t="s">
        <v>3620</v>
      </c>
      <c r="R3640" s="9">
        <v>23.8342222222222</v>
      </c>
      <c r="S3640" s="7">
        <v>5.0</v>
      </c>
      <c r="T3640" s="7">
        <v>0.2</v>
      </c>
      <c r="U3640" s="7">
        <v>2.08549444444444</v>
      </c>
      <c r="V3640" s="10" t="str">
        <f t="shared" si="1"/>
        <v>2017-06</v>
      </c>
    </row>
    <row r="3641">
      <c r="A3641" s="7">
        <v>3640.0</v>
      </c>
      <c r="B3641" s="4" t="s">
        <v>6852</v>
      </c>
      <c r="C3641" s="8">
        <v>42901.0</v>
      </c>
      <c r="D3641" s="8">
        <v>42906.0</v>
      </c>
      <c r="E3641" s="4" t="s">
        <v>26</v>
      </c>
      <c r="F3641" s="4" t="s">
        <v>5597</v>
      </c>
      <c r="G3641" s="4" t="s">
        <v>5598</v>
      </c>
      <c r="H3641" s="4" t="s">
        <v>46</v>
      </c>
      <c r="I3641" s="4" t="s">
        <v>30</v>
      </c>
      <c r="J3641" s="4" t="s">
        <v>47</v>
      </c>
      <c r="K3641" s="4" t="s">
        <v>48</v>
      </c>
      <c r="L3641" s="7">
        <v>90036.0</v>
      </c>
      <c r="M3641" s="4" t="s">
        <v>49</v>
      </c>
      <c r="N3641" s="4" t="s">
        <v>1406</v>
      </c>
      <c r="O3641" s="4" t="s">
        <v>51</v>
      </c>
      <c r="P3641" s="4" t="s">
        <v>93</v>
      </c>
      <c r="Q3641" s="4" t="s">
        <v>1407</v>
      </c>
      <c r="R3641" s="9">
        <v>4.26</v>
      </c>
      <c r="S3641" s="7">
        <v>1.0</v>
      </c>
      <c r="T3641" s="7">
        <v>0.0</v>
      </c>
      <c r="U3641" s="7">
        <v>1.7466</v>
      </c>
      <c r="V3641" s="10" t="str">
        <f t="shared" si="1"/>
        <v>2017-06</v>
      </c>
    </row>
    <row r="3642">
      <c r="A3642" s="7">
        <v>3641.0</v>
      </c>
      <c r="B3642" s="4" t="s">
        <v>6853</v>
      </c>
      <c r="C3642" s="8">
        <v>42901.0</v>
      </c>
      <c r="D3642" s="8">
        <v>42904.0</v>
      </c>
      <c r="E3642" s="4" t="s">
        <v>43</v>
      </c>
      <c r="F3642" s="4" t="s">
        <v>200</v>
      </c>
      <c r="G3642" s="4" t="s">
        <v>201</v>
      </c>
      <c r="H3642" s="4" t="s">
        <v>112</v>
      </c>
      <c r="I3642" s="4" t="s">
        <v>30</v>
      </c>
      <c r="J3642" s="4" t="s">
        <v>6854</v>
      </c>
      <c r="K3642" s="4" t="s">
        <v>937</v>
      </c>
      <c r="L3642" s="7">
        <v>55369.0</v>
      </c>
      <c r="M3642" s="4" t="s">
        <v>59</v>
      </c>
      <c r="N3642" s="4" t="s">
        <v>4817</v>
      </c>
      <c r="O3642" s="4" t="s">
        <v>51</v>
      </c>
      <c r="P3642" s="4" t="s">
        <v>297</v>
      </c>
      <c r="Q3642" s="4" t="s">
        <v>4818</v>
      </c>
      <c r="R3642" s="9">
        <v>54.1022222222222</v>
      </c>
      <c r="S3642" s="7">
        <v>3.0</v>
      </c>
      <c r="T3642" s="7">
        <v>0.0</v>
      </c>
      <c r="U3642" s="7">
        <v>27.0511111111111</v>
      </c>
      <c r="V3642" s="10" t="str">
        <f t="shared" si="1"/>
        <v>2017-06</v>
      </c>
    </row>
    <row r="3643">
      <c r="A3643" s="7">
        <v>3642.0</v>
      </c>
      <c r="B3643" s="4" t="s">
        <v>6853</v>
      </c>
      <c r="C3643" s="8">
        <v>42901.0</v>
      </c>
      <c r="D3643" s="8">
        <v>42904.0</v>
      </c>
      <c r="E3643" s="4" t="s">
        <v>43</v>
      </c>
      <c r="F3643" s="4" t="s">
        <v>200</v>
      </c>
      <c r="G3643" s="4" t="s">
        <v>201</v>
      </c>
      <c r="H3643" s="4" t="s">
        <v>112</v>
      </c>
      <c r="I3643" s="4" t="s">
        <v>30</v>
      </c>
      <c r="J3643" s="4" t="s">
        <v>6854</v>
      </c>
      <c r="K3643" s="4" t="s">
        <v>937</v>
      </c>
      <c r="L3643" s="7">
        <v>55369.0</v>
      </c>
      <c r="M3643" s="4" t="s">
        <v>59</v>
      </c>
      <c r="N3643" s="4" t="s">
        <v>1216</v>
      </c>
      <c r="O3643" s="4" t="s">
        <v>51</v>
      </c>
      <c r="P3643" s="4" t="s">
        <v>52</v>
      </c>
      <c r="Q3643" s="4" t="s">
        <v>1217</v>
      </c>
      <c r="R3643" s="9">
        <v>103.025740740741</v>
      </c>
      <c r="S3643" s="7">
        <v>5.0</v>
      </c>
      <c r="T3643" s="7">
        <v>0.0</v>
      </c>
      <c r="U3643" s="7">
        <v>27.81695</v>
      </c>
      <c r="V3643" s="10" t="str">
        <f t="shared" si="1"/>
        <v>2017-06</v>
      </c>
    </row>
    <row r="3644">
      <c r="A3644" s="7">
        <v>3643.0</v>
      </c>
      <c r="B3644" s="4" t="s">
        <v>6853</v>
      </c>
      <c r="C3644" s="8">
        <v>42901.0</v>
      </c>
      <c r="D3644" s="8">
        <v>42904.0</v>
      </c>
      <c r="E3644" s="4" t="s">
        <v>43</v>
      </c>
      <c r="F3644" s="4" t="s">
        <v>200</v>
      </c>
      <c r="G3644" s="4" t="s">
        <v>201</v>
      </c>
      <c r="H3644" s="4" t="s">
        <v>112</v>
      </c>
      <c r="I3644" s="4" t="s">
        <v>30</v>
      </c>
      <c r="J3644" s="4" t="s">
        <v>6854</v>
      </c>
      <c r="K3644" s="4" t="s">
        <v>937</v>
      </c>
      <c r="L3644" s="7">
        <v>55369.0</v>
      </c>
      <c r="M3644" s="4" t="s">
        <v>59</v>
      </c>
      <c r="N3644" s="4" t="s">
        <v>1596</v>
      </c>
      <c r="O3644" s="4" t="s">
        <v>51</v>
      </c>
      <c r="P3644" s="4" t="s">
        <v>124</v>
      </c>
      <c r="Q3644" s="4" t="s">
        <v>6855</v>
      </c>
      <c r="R3644" s="9">
        <v>21.8602222222222</v>
      </c>
      <c r="S3644" s="7">
        <v>3.0</v>
      </c>
      <c r="T3644" s="7">
        <v>0.0</v>
      </c>
      <c r="U3644" s="7">
        <v>10.7115088888889</v>
      </c>
      <c r="V3644" s="10" t="str">
        <f t="shared" si="1"/>
        <v>2017-06</v>
      </c>
    </row>
    <row r="3645">
      <c r="A3645" s="7">
        <v>3644.0</v>
      </c>
      <c r="B3645" s="4" t="s">
        <v>6856</v>
      </c>
      <c r="C3645" s="8">
        <v>42901.0</v>
      </c>
      <c r="D3645" s="8">
        <v>42905.0</v>
      </c>
      <c r="E3645" s="4" t="s">
        <v>98</v>
      </c>
      <c r="F3645" s="4" t="s">
        <v>3039</v>
      </c>
      <c r="G3645" s="4" t="s">
        <v>3040</v>
      </c>
      <c r="H3645" s="4" t="s">
        <v>29</v>
      </c>
      <c r="I3645" s="4" t="s">
        <v>30</v>
      </c>
      <c r="J3645" s="4" t="s">
        <v>47</v>
      </c>
      <c r="K3645" s="4" t="s">
        <v>48</v>
      </c>
      <c r="L3645" s="7">
        <v>90032.0</v>
      </c>
      <c r="M3645" s="4" t="s">
        <v>49</v>
      </c>
      <c r="N3645" s="4" t="s">
        <v>6126</v>
      </c>
      <c r="O3645" s="4" t="s">
        <v>39</v>
      </c>
      <c r="P3645" s="4" t="s">
        <v>40</v>
      </c>
      <c r="Q3645" s="4" t="s">
        <v>6127</v>
      </c>
      <c r="R3645" s="9">
        <v>119.96</v>
      </c>
      <c r="S3645" s="7">
        <v>1.0</v>
      </c>
      <c r="T3645" s="7">
        <v>0.2</v>
      </c>
      <c r="U3645" s="7">
        <v>7.4975</v>
      </c>
      <c r="V3645" s="10" t="str">
        <f t="shared" si="1"/>
        <v>2017-06</v>
      </c>
    </row>
    <row r="3646">
      <c r="A3646" s="7">
        <v>3645.0</v>
      </c>
      <c r="B3646" s="4" t="s">
        <v>6857</v>
      </c>
      <c r="C3646" s="8">
        <v>42901.0</v>
      </c>
      <c r="D3646" s="8">
        <v>42906.0</v>
      </c>
      <c r="E3646" s="4" t="s">
        <v>26</v>
      </c>
      <c r="F3646" s="4" t="s">
        <v>3364</v>
      </c>
      <c r="G3646" s="4" t="s">
        <v>3365</v>
      </c>
      <c r="H3646" s="4" t="s">
        <v>29</v>
      </c>
      <c r="I3646" s="4" t="s">
        <v>30</v>
      </c>
      <c r="J3646" s="4" t="s">
        <v>643</v>
      </c>
      <c r="K3646" s="4" t="s">
        <v>518</v>
      </c>
      <c r="L3646" s="7">
        <v>37211.0</v>
      </c>
      <c r="M3646" s="4" t="s">
        <v>83</v>
      </c>
      <c r="N3646" s="4" t="s">
        <v>6858</v>
      </c>
      <c r="O3646" s="4" t="s">
        <v>39</v>
      </c>
      <c r="P3646" s="4" t="s">
        <v>40</v>
      </c>
      <c r="Q3646" s="4" t="s">
        <v>6859</v>
      </c>
      <c r="R3646" s="9">
        <v>159.367926480606</v>
      </c>
      <c r="S3646" s="7">
        <v>3.0</v>
      </c>
      <c r="T3646" s="7">
        <v>0.2</v>
      </c>
      <c r="U3646" s="7">
        <v>17.9288917290682</v>
      </c>
      <c r="V3646" s="10" t="str">
        <f t="shared" si="1"/>
        <v>2017-06</v>
      </c>
    </row>
    <row r="3647">
      <c r="A3647" s="7">
        <v>3646.0</v>
      </c>
      <c r="B3647" s="4" t="s">
        <v>6857</v>
      </c>
      <c r="C3647" s="8">
        <v>42901.0</v>
      </c>
      <c r="D3647" s="8">
        <v>42906.0</v>
      </c>
      <c r="E3647" s="4" t="s">
        <v>26</v>
      </c>
      <c r="F3647" s="4" t="s">
        <v>3364</v>
      </c>
      <c r="G3647" s="4" t="s">
        <v>3365</v>
      </c>
      <c r="H3647" s="4" t="s">
        <v>29</v>
      </c>
      <c r="I3647" s="4" t="s">
        <v>30</v>
      </c>
      <c r="J3647" s="4" t="s">
        <v>643</v>
      </c>
      <c r="K3647" s="4" t="s">
        <v>518</v>
      </c>
      <c r="L3647" s="7">
        <v>37211.0</v>
      </c>
      <c r="M3647" s="4" t="s">
        <v>83</v>
      </c>
      <c r="N3647" s="4" t="s">
        <v>2448</v>
      </c>
      <c r="O3647" s="4" t="s">
        <v>35</v>
      </c>
      <c r="P3647" s="4" t="s">
        <v>121</v>
      </c>
      <c r="Q3647" s="4" t="s">
        <v>1968</v>
      </c>
      <c r="R3647" s="9">
        <v>20.9144435365422</v>
      </c>
      <c r="S3647" s="7">
        <v>4.0</v>
      </c>
      <c r="T3647" s="7">
        <v>0.2</v>
      </c>
      <c r="U3647" s="7">
        <v>6.27433306096265</v>
      </c>
      <c r="V3647" s="10" t="str">
        <f t="shared" si="1"/>
        <v>2017-06</v>
      </c>
    </row>
    <row r="3648">
      <c r="A3648" s="7">
        <v>3647.0</v>
      </c>
      <c r="B3648" s="4" t="s">
        <v>6857</v>
      </c>
      <c r="C3648" s="8">
        <v>42901.0</v>
      </c>
      <c r="D3648" s="8">
        <v>42906.0</v>
      </c>
      <c r="E3648" s="4" t="s">
        <v>26</v>
      </c>
      <c r="F3648" s="4" t="s">
        <v>3364</v>
      </c>
      <c r="G3648" s="4" t="s">
        <v>3365</v>
      </c>
      <c r="H3648" s="4" t="s">
        <v>29</v>
      </c>
      <c r="I3648" s="4" t="s">
        <v>30</v>
      </c>
      <c r="J3648" s="4" t="s">
        <v>643</v>
      </c>
      <c r="K3648" s="4" t="s">
        <v>518</v>
      </c>
      <c r="L3648" s="7">
        <v>37211.0</v>
      </c>
      <c r="M3648" s="4" t="s">
        <v>83</v>
      </c>
      <c r="N3648" s="4" t="s">
        <v>3524</v>
      </c>
      <c r="O3648" s="4" t="s">
        <v>35</v>
      </c>
      <c r="P3648" s="4" t="s">
        <v>73</v>
      </c>
      <c r="Q3648" s="4" t="s">
        <v>3525</v>
      </c>
      <c r="R3648" s="9">
        <v>81.1696197550164</v>
      </c>
      <c r="S3648" s="7">
        <v>2.0</v>
      </c>
      <c r="T3648" s="7">
        <v>0.4</v>
      </c>
      <c r="U3648" s="7">
        <v>-18.9395779428372</v>
      </c>
      <c r="V3648" s="10" t="str">
        <f t="shared" si="1"/>
        <v>2017-06</v>
      </c>
    </row>
    <row r="3649">
      <c r="A3649" s="7">
        <v>3648.0</v>
      </c>
      <c r="B3649" s="4" t="s">
        <v>6857</v>
      </c>
      <c r="C3649" s="8">
        <v>42901.0</v>
      </c>
      <c r="D3649" s="8">
        <v>42906.0</v>
      </c>
      <c r="E3649" s="4" t="s">
        <v>26</v>
      </c>
      <c r="F3649" s="4" t="s">
        <v>3364</v>
      </c>
      <c r="G3649" s="4" t="s">
        <v>3365</v>
      </c>
      <c r="H3649" s="4" t="s">
        <v>29</v>
      </c>
      <c r="I3649" s="4" t="s">
        <v>30</v>
      </c>
      <c r="J3649" s="4" t="s">
        <v>643</v>
      </c>
      <c r="K3649" s="4" t="s">
        <v>518</v>
      </c>
      <c r="L3649" s="7">
        <v>37211.0</v>
      </c>
      <c r="M3649" s="4" t="s">
        <v>83</v>
      </c>
      <c r="N3649" s="4" t="s">
        <v>5390</v>
      </c>
      <c r="O3649" s="4" t="s">
        <v>39</v>
      </c>
      <c r="P3649" s="4" t="s">
        <v>40</v>
      </c>
      <c r="Q3649" s="4" t="s">
        <v>5391</v>
      </c>
      <c r="R3649" s="9">
        <v>1487.83174976897</v>
      </c>
      <c r="S3649" s="7">
        <v>8.0</v>
      </c>
      <c r="T3649" s="7">
        <v>0.2</v>
      </c>
      <c r="U3649" s="7">
        <v>148.783174976897</v>
      </c>
      <c r="V3649" s="10" t="str">
        <f t="shared" si="1"/>
        <v>2017-06</v>
      </c>
    </row>
    <row r="3650">
      <c r="A3650" s="7">
        <v>3649.0</v>
      </c>
      <c r="B3650" s="4" t="s">
        <v>6857</v>
      </c>
      <c r="C3650" s="8">
        <v>42901.0</v>
      </c>
      <c r="D3650" s="8">
        <v>42906.0</v>
      </c>
      <c r="E3650" s="4" t="s">
        <v>26</v>
      </c>
      <c r="F3650" s="4" t="s">
        <v>3364</v>
      </c>
      <c r="G3650" s="4" t="s">
        <v>3365</v>
      </c>
      <c r="H3650" s="4" t="s">
        <v>29</v>
      </c>
      <c r="I3650" s="4" t="s">
        <v>30</v>
      </c>
      <c r="J3650" s="4" t="s">
        <v>643</v>
      </c>
      <c r="K3650" s="4" t="s">
        <v>518</v>
      </c>
      <c r="L3650" s="7">
        <v>37211.0</v>
      </c>
      <c r="M3650" s="4" t="s">
        <v>83</v>
      </c>
      <c r="N3650" s="4" t="s">
        <v>6860</v>
      </c>
      <c r="O3650" s="4" t="s">
        <v>51</v>
      </c>
      <c r="P3650" s="4" t="s">
        <v>283</v>
      </c>
      <c r="Q3650" s="4" t="s">
        <v>2060</v>
      </c>
      <c r="R3650" s="9">
        <v>50.8097781147518</v>
      </c>
      <c r="S3650" s="7">
        <v>8.0</v>
      </c>
      <c r="T3650" s="7">
        <v>0.2</v>
      </c>
      <c r="U3650" s="7">
        <v>4.44585558504078</v>
      </c>
      <c r="V3650" s="10" t="str">
        <f t="shared" si="1"/>
        <v>2017-06</v>
      </c>
    </row>
    <row r="3651">
      <c r="A3651" s="7">
        <v>3650.0</v>
      </c>
      <c r="B3651" s="4" t="s">
        <v>6857</v>
      </c>
      <c r="C3651" s="8">
        <v>42901.0</v>
      </c>
      <c r="D3651" s="8">
        <v>42906.0</v>
      </c>
      <c r="E3651" s="4" t="s">
        <v>26</v>
      </c>
      <c r="F3651" s="4" t="s">
        <v>3364</v>
      </c>
      <c r="G3651" s="4" t="s">
        <v>3365</v>
      </c>
      <c r="H3651" s="4" t="s">
        <v>29</v>
      </c>
      <c r="I3651" s="4" t="s">
        <v>30</v>
      </c>
      <c r="J3651" s="4" t="s">
        <v>643</v>
      </c>
      <c r="K3651" s="4" t="s">
        <v>518</v>
      </c>
      <c r="L3651" s="7">
        <v>37211.0</v>
      </c>
      <c r="M3651" s="4" t="s">
        <v>83</v>
      </c>
      <c r="N3651" s="4" t="s">
        <v>2020</v>
      </c>
      <c r="O3651" s="4" t="s">
        <v>51</v>
      </c>
      <c r="P3651" s="4" t="s">
        <v>52</v>
      </c>
      <c r="Q3651" s="4" t="s">
        <v>2021</v>
      </c>
      <c r="R3651" s="9">
        <v>95.6841659544559</v>
      </c>
      <c r="S3651" s="7">
        <v>1.0</v>
      </c>
      <c r="T3651" s="7">
        <v>0.2</v>
      </c>
      <c r="U3651" s="7">
        <v>11.960520744307</v>
      </c>
      <c r="V3651" s="10" t="str">
        <f t="shared" si="1"/>
        <v>2017-06</v>
      </c>
    </row>
    <row r="3652">
      <c r="A3652" s="7">
        <v>3651.0</v>
      </c>
      <c r="B3652" s="4" t="s">
        <v>6857</v>
      </c>
      <c r="C3652" s="8">
        <v>42901.0</v>
      </c>
      <c r="D3652" s="8">
        <v>42906.0</v>
      </c>
      <c r="E3652" s="4" t="s">
        <v>26</v>
      </c>
      <c r="F3652" s="4" t="s">
        <v>3364</v>
      </c>
      <c r="G3652" s="4" t="s">
        <v>3365</v>
      </c>
      <c r="H3652" s="4" t="s">
        <v>29</v>
      </c>
      <c r="I3652" s="4" t="s">
        <v>30</v>
      </c>
      <c r="J3652" s="4" t="s">
        <v>643</v>
      </c>
      <c r="K3652" s="4" t="s">
        <v>518</v>
      </c>
      <c r="L3652" s="7">
        <v>37211.0</v>
      </c>
      <c r="M3652" s="4" t="s">
        <v>83</v>
      </c>
      <c r="N3652" s="4" t="s">
        <v>6861</v>
      </c>
      <c r="O3652" s="4" t="s">
        <v>51</v>
      </c>
      <c r="P3652" s="4" t="s">
        <v>124</v>
      </c>
      <c r="Q3652" s="4" t="s">
        <v>6862</v>
      </c>
      <c r="R3652" s="9">
        <v>61.004138942781</v>
      </c>
      <c r="S3652" s="7">
        <v>5.0</v>
      </c>
      <c r="T3652" s="7">
        <v>0.2</v>
      </c>
      <c r="U3652" s="7">
        <v>19.8263451564038</v>
      </c>
      <c r="V3652" s="10" t="str">
        <f t="shared" si="1"/>
        <v>2017-06</v>
      </c>
    </row>
    <row r="3653">
      <c r="A3653" s="7">
        <v>3652.0</v>
      </c>
      <c r="B3653" s="4" t="s">
        <v>6863</v>
      </c>
      <c r="C3653" s="8">
        <v>42901.0</v>
      </c>
      <c r="D3653" s="8">
        <v>42905.0</v>
      </c>
      <c r="E3653" s="4" t="s">
        <v>26</v>
      </c>
      <c r="F3653" s="4" t="s">
        <v>3006</v>
      </c>
      <c r="G3653" s="4" t="s">
        <v>3007</v>
      </c>
      <c r="H3653" s="4" t="s">
        <v>46</v>
      </c>
      <c r="I3653" s="4" t="s">
        <v>30</v>
      </c>
      <c r="J3653" s="4" t="s">
        <v>955</v>
      </c>
      <c r="K3653" s="4" t="s">
        <v>82</v>
      </c>
      <c r="L3653" s="7">
        <v>28110.0</v>
      </c>
      <c r="M3653" s="4" t="s">
        <v>83</v>
      </c>
      <c r="N3653" s="4" t="s">
        <v>1329</v>
      </c>
      <c r="O3653" s="4" t="s">
        <v>35</v>
      </c>
      <c r="P3653" s="4" t="s">
        <v>263</v>
      </c>
      <c r="Q3653" s="4" t="s">
        <v>1330</v>
      </c>
      <c r="R3653" s="9">
        <v>468.044687423907</v>
      </c>
      <c r="S3653" s="7">
        <v>3.0</v>
      </c>
      <c r="T3653" s="7">
        <v>0.2</v>
      </c>
      <c r="U3653" s="7">
        <v>35.103351556793</v>
      </c>
      <c r="V3653" s="10" t="str">
        <f t="shared" si="1"/>
        <v>2017-06</v>
      </c>
    </row>
    <row r="3654">
      <c r="A3654" s="7">
        <v>3653.0</v>
      </c>
      <c r="B3654" s="4" t="s">
        <v>6863</v>
      </c>
      <c r="C3654" s="8">
        <v>42901.0</v>
      </c>
      <c r="D3654" s="8">
        <v>42905.0</v>
      </c>
      <c r="E3654" s="4" t="s">
        <v>26</v>
      </c>
      <c r="F3654" s="4" t="s">
        <v>3006</v>
      </c>
      <c r="G3654" s="4" t="s">
        <v>3007</v>
      </c>
      <c r="H3654" s="4" t="s">
        <v>46</v>
      </c>
      <c r="I3654" s="4" t="s">
        <v>30</v>
      </c>
      <c r="J3654" s="4" t="s">
        <v>955</v>
      </c>
      <c r="K3654" s="4" t="s">
        <v>82</v>
      </c>
      <c r="L3654" s="7">
        <v>28110.0</v>
      </c>
      <c r="M3654" s="4" t="s">
        <v>83</v>
      </c>
      <c r="N3654" s="4" t="s">
        <v>379</v>
      </c>
      <c r="O3654" s="4" t="s">
        <v>35</v>
      </c>
      <c r="P3654" s="4" t="s">
        <v>36</v>
      </c>
      <c r="Q3654" s="4" t="s">
        <v>380</v>
      </c>
      <c r="R3654" s="9">
        <v>51.6143795360149</v>
      </c>
      <c r="S3654" s="7">
        <v>2.0</v>
      </c>
      <c r="T3654" s="7">
        <v>0.2</v>
      </c>
      <c r="U3654" s="7">
        <v>-2.58071897680074</v>
      </c>
      <c r="V3654" s="10" t="str">
        <f t="shared" si="1"/>
        <v>2017-06</v>
      </c>
    </row>
    <row r="3655">
      <c r="A3655" s="7">
        <v>3654.0</v>
      </c>
      <c r="B3655" s="4" t="s">
        <v>6864</v>
      </c>
      <c r="C3655" s="8">
        <v>42902.0</v>
      </c>
      <c r="D3655" s="8">
        <v>42906.0</v>
      </c>
      <c r="E3655" s="4" t="s">
        <v>26</v>
      </c>
      <c r="F3655" s="4" t="s">
        <v>320</v>
      </c>
      <c r="G3655" s="4" t="s">
        <v>321</v>
      </c>
      <c r="H3655" s="4" t="s">
        <v>29</v>
      </c>
      <c r="I3655" s="4" t="s">
        <v>30</v>
      </c>
      <c r="J3655" s="4" t="s">
        <v>6865</v>
      </c>
      <c r="K3655" s="4" t="s">
        <v>82</v>
      </c>
      <c r="L3655" s="7">
        <v>27514.0</v>
      </c>
      <c r="M3655" s="4" t="s">
        <v>83</v>
      </c>
      <c r="N3655" s="4" t="s">
        <v>5901</v>
      </c>
      <c r="O3655" s="4" t="s">
        <v>51</v>
      </c>
      <c r="P3655" s="4" t="s">
        <v>93</v>
      </c>
      <c r="Q3655" s="4" t="s">
        <v>5902</v>
      </c>
      <c r="R3655" s="9">
        <v>9.23113934683148</v>
      </c>
      <c r="S3655" s="7">
        <v>3.0</v>
      </c>
      <c r="T3655" s="7">
        <v>0.2</v>
      </c>
      <c r="U3655" s="7">
        <v>3.11550952955562</v>
      </c>
      <c r="V3655" s="10" t="str">
        <f t="shared" si="1"/>
        <v>2017-06</v>
      </c>
    </row>
    <row r="3656">
      <c r="A3656" s="7">
        <v>3655.0</v>
      </c>
      <c r="B3656" s="4" t="s">
        <v>6866</v>
      </c>
      <c r="C3656" s="8">
        <v>42902.0</v>
      </c>
      <c r="D3656" s="8">
        <v>42907.0</v>
      </c>
      <c r="E3656" s="4" t="s">
        <v>98</v>
      </c>
      <c r="F3656" s="4" t="s">
        <v>4484</v>
      </c>
      <c r="G3656" s="4" t="s">
        <v>4485</v>
      </c>
      <c r="H3656" s="4" t="s">
        <v>46</v>
      </c>
      <c r="I3656" s="4" t="s">
        <v>30</v>
      </c>
      <c r="J3656" s="4" t="s">
        <v>2240</v>
      </c>
      <c r="K3656" s="4" t="s">
        <v>462</v>
      </c>
      <c r="L3656" s="7">
        <v>41042.0</v>
      </c>
      <c r="M3656" s="4" t="s">
        <v>83</v>
      </c>
      <c r="N3656" s="4" t="s">
        <v>1166</v>
      </c>
      <c r="O3656" s="4" t="s">
        <v>35</v>
      </c>
      <c r="P3656" s="4" t="s">
        <v>263</v>
      </c>
      <c r="Q3656" s="4" t="s">
        <v>1167</v>
      </c>
      <c r="R3656" s="9">
        <v>199.518526146701</v>
      </c>
      <c r="S3656" s="7">
        <v>2.0</v>
      </c>
      <c r="T3656" s="7">
        <v>0.0</v>
      </c>
      <c r="U3656" s="7">
        <v>59.8555578440103</v>
      </c>
      <c r="V3656" s="10" t="str">
        <f t="shared" si="1"/>
        <v>2017-06</v>
      </c>
    </row>
    <row r="3657">
      <c r="A3657" s="7">
        <v>3656.0</v>
      </c>
      <c r="B3657" s="4" t="s">
        <v>6866</v>
      </c>
      <c r="C3657" s="8">
        <v>42902.0</v>
      </c>
      <c r="D3657" s="8">
        <v>42907.0</v>
      </c>
      <c r="E3657" s="4" t="s">
        <v>98</v>
      </c>
      <c r="F3657" s="4" t="s">
        <v>4484</v>
      </c>
      <c r="G3657" s="4" t="s">
        <v>4485</v>
      </c>
      <c r="H3657" s="4" t="s">
        <v>46</v>
      </c>
      <c r="I3657" s="4" t="s">
        <v>30</v>
      </c>
      <c r="J3657" s="4" t="s">
        <v>2240</v>
      </c>
      <c r="K3657" s="4" t="s">
        <v>462</v>
      </c>
      <c r="L3657" s="7">
        <v>41042.0</v>
      </c>
      <c r="M3657" s="4" t="s">
        <v>83</v>
      </c>
      <c r="N3657" s="4" t="s">
        <v>6867</v>
      </c>
      <c r="O3657" s="4" t="s">
        <v>51</v>
      </c>
      <c r="P3657" s="4" t="s">
        <v>283</v>
      </c>
      <c r="Q3657" s="4" t="s">
        <v>6868</v>
      </c>
      <c r="R3657" s="9">
        <v>119.680868136128</v>
      </c>
      <c r="S3657" s="7">
        <v>3.0</v>
      </c>
      <c r="T3657" s="7">
        <v>0.0</v>
      </c>
      <c r="U3657" s="7">
        <v>33.5106430781157</v>
      </c>
      <c r="V3657" s="10" t="str">
        <f t="shared" si="1"/>
        <v>2017-06</v>
      </c>
    </row>
    <row r="3658">
      <c r="A3658" s="7">
        <v>3657.0</v>
      </c>
      <c r="B3658" s="4" t="s">
        <v>6866</v>
      </c>
      <c r="C3658" s="8">
        <v>42902.0</v>
      </c>
      <c r="D3658" s="8">
        <v>42907.0</v>
      </c>
      <c r="E3658" s="4" t="s">
        <v>98</v>
      </c>
      <c r="F3658" s="4" t="s">
        <v>4484</v>
      </c>
      <c r="G3658" s="4" t="s">
        <v>4485</v>
      </c>
      <c r="H3658" s="4" t="s">
        <v>46</v>
      </c>
      <c r="I3658" s="4" t="s">
        <v>30</v>
      </c>
      <c r="J3658" s="4" t="s">
        <v>2240</v>
      </c>
      <c r="K3658" s="4" t="s">
        <v>462</v>
      </c>
      <c r="L3658" s="7">
        <v>41042.0</v>
      </c>
      <c r="M3658" s="4" t="s">
        <v>83</v>
      </c>
      <c r="N3658" s="4" t="s">
        <v>750</v>
      </c>
      <c r="O3658" s="4" t="s">
        <v>39</v>
      </c>
      <c r="P3658" s="4" t="s">
        <v>40</v>
      </c>
      <c r="Q3658" s="4" t="s">
        <v>751</v>
      </c>
      <c r="R3658" s="9">
        <v>126.893294989116</v>
      </c>
      <c r="S3658" s="7">
        <v>2.0</v>
      </c>
      <c r="T3658" s="7">
        <v>0.0</v>
      </c>
      <c r="U3658" s="7">
        <v>34.2611896470614</v>
      </c>
      <c r="V3658" s="10" t="str">
        <f t="shared" si="1"/>
        <v>2017-06</v>
      </c>
    </row>
    <row r="3659">
      <c r="A3659" s="7">
        <v>3658.0</v>
      </c>
      <c r="B3659" s="4" t="s">
        <v>6866</v>
      </c>
      <c r="C3659" s="8">
        <v>42902.0</v>
      </c>
      <c r="D3659" s="8">
        <v>42907.0</v>
      </c>
      <c r="E3659" s="4" t="s">
        <v>98</v>
      </c>
      <c r="F3659" s="4" t="s">
        <v>4484</v>
      </c>
      <c r="G3659" s="4" t="s">
        <v>4485</v>
      </c>
      <c r="H3659" s="4" t="s">
        <v>46</v>
      </c>
      <c r="I3659" s="4" t="s">
        <v>30</v>
      </c>
      <c r="J3659" s="4" t="s">
        <v>2240</v>
      </c>
      <c r="K3659" s="4" t="s">
        <v>462</v>
      </c>
      <c r="L3659" s="7">
        <v>41042.0</v>
      </c>
      <c r="M3659" s="4" t="s">
        <v>83</v>
      </c>
      <c r="N3659" s="4" t="s">
        <v>4127</v>
      </c>
      <c r="O3659" s="4" t="s">
        <v>39</v>
      </c>
      <c r="P3659" s="4" t="s">
        <v>40</v>
      </c>
      <c r="Q3659" s="4" t="s">
        <v>4128</v>
      </c>
      <c r="R3659" s="9">
        <v>43.7976144230406</v>
      </c>
      <c r="S3659" s="7">
        <v>1.0</v>
      </c>
      <c r="T3659" s="7">
        <v>0.0</v>
      </c>
      <c r="U3659" s="7">
        <v>11.3873797499906</v>
      </c>
      <c r="V3659" s="10" t="str">
        <f t="shared" si="1"/>
        <v>2017-06</v>
      </c>
    </row>
    <row r="3660">
      <c r="A3660" s="7">
        <v>3659.0</v>
      </c>
      <c r="B3660" s="4" t="s">
        <v>6869</v>
      </c>
      <c r="C3660" s="8">
        <v>42902.0</v>
      </c>
      <c r="D3660" s="8">
        <v>42905.0</v>
      </c>
      <c r="E3660" s="4" t="s">
        <v>43</v>
      </c>
      <c r="F3660" s="4" t="s">
        <v>3985</v>
      </c>
      <c r="G3660" s="4" t="s">
        <v>3986</v>
      </c>
      <c r="H3660" s="4" t="s">
        <v>46</v>
      </c>
      <c r="I3660" s="4" t="s">
        <v>30</v>
      </c>
      <c r="J3660" s="4" t="s">
        <v>362</v>
      </c>
      <c r="K3660" s="4" t="s">
        <v>48</v>
      </c>
      <c r="L3660" s="7">
        <v>94122.0</v>
      </c>
      <c r="M3660" s="4" t="s">
        <v>49</v>
      </c>
      <c r="N3660" s="4" t="s">
        <v>463</v>
      </c>
      <c r="O3660" s="4" t="s">
        <v>35</v>
      </c>
      <c r="P3660" s="4" t="s">
        <v>263</v>
      </c>
      <c r="Q3660" s="4" t="s">
        <v>464</v>
      </c>
      <c r="R3660" s="9">
        <v>1212.96</v>
      </c>
      <c r="S3660" s="7">
        <v>7.0</v>
      </c>
      <c r="T3660" s="7">
        <v>0.2</v>
      </c>
      <c r="U3660" s="7">
        <v>90.972</v>
      </c>
      <c r="V3660" s="10" t="str">
        <f t="shared" si="1"/>
        <v>2017-06</v>
      </c>
    </row>
    <row r="3661">
      <c r="A3661" s="7">
        <v>3660.0</v>
      </c>
      <c r="B3661" s="4" t="s">
        <v>6869</v>
      </c>
      <c r="C3661" s="8">
        <v>42902.0</v>
      </c>
      <c r="D3661" s="8">
        <v>42905.0</v>
      </c>
      <c r="E3661" s="4" t="s">
        <v>43</v>
      </c>
      <c r="F3661" s="4" t="s">
        <v>3985</v>
      </c>
      <c r="G3661" s="4" t="s">
        <v>3986</v>
      </c>
      <c r="H3661" s="4" t="s">
        <v>46</v>
      </c>
      <c r="I3661" s="4" t="s">
        <v>30</v>
      </c>
      <c r="J3661" s="4" t="s">
        <v>362</v>
      </c>
      <c r="K3661" s="4" t="s">
        <v>48</v>
      </c>
      <c r="L3661" s="7">
        <v>94122.0</v>
      </c>
      <c r="M3661" s="4" t="s">
        <v>49</v>
      </c>
      <c r="N3661" s="4" t="s">
        <v>1345</v>
      </c>
      <c r="O3661" s="4" t="s">
        <v>51</v>
      </c>
      <c r="P3661" s="4" t="s">
        <v>124</v>
      </c>
      <c r="Q3661" s="4" t="s">
        <v>1346</v>
      </c>
      <c r="R3661" s="9">
        <v>18.54</v>
      </c>
      <c r="S3661" s="7">
        <v>2.0</v>
      </c>
      <c r="T3661" s="7">
        <v>0.0</v>
      </c>
      <c r="U3661" s="7">
        <v>8.7138</v>
      </c>
      <c r="V3661" s="10" t="str">
        <f t="shared" si="1"/>
        <v>2017-06</v>
      </c>
    </row>
    <row r="3662">
      <c r="A3662" s="7">
        <v>3661.0</v>
      </c>
      <c r="B3662" s="4" t="s">
        <v>6870</v>
      </c>
      <c r="C3662" s="8">
        <v>42902.0</v>
      </c>
      <c r="D3662" s="8">
        <v>42907.0</v>
      </c>
      <c r="E3662" s="4" t="s">
        <v>26</v>
      </c>
      <c r="F3662" s="4" t="s">
        <v>2826</v>
      </c>
      <c r="G3662" s="4" t="s">
        <v>2827</v>
      </c>
      <c r="H3662" s="4" t="s">
        <v>112</v>
      </c>
      <c r="I3662" s="4" t="s">
        <v>30</v>
      </c>
      <c r="J3662" s="4" t="s">
        <v>5025</v>
      </c>
      <c r="K3662" s="4" t="s">
        <v>5026</v>
      </c>
      <c r="L3662" s="7">
        <v>88220.0</v>
      </c>
      <c r="M3662" s="4" t="s">
        <v>49</v>
      </c>
      <c r="N3662" s="4" t="s">
        <v>3251</v>
      </c>
      <c r="O3662" s="4" t="s">
        <v>51</v>
      </c>
      <c r="P3662" s="4" t="s">
        <v>635</v>
      </c>
      <c r="Q3662" s="4" t="s">
        <v>3252</v>
      </c>
      <c r="R3662" s="9">
        <v>16.68</v>
      </c>
      <c r="S3662" s="7">
        <v>2.0</v>
      </c>
      <c r="T3662" s="7">
        <v>0.0</v>
      </c>
      <c r="U3662" s="7">
        <v>4.3368</v>
      </c>
      <c r="V3662" s="10" t="str">
        <f t="shared" si="1"/>
        <v>2017-06</v>
      </c>
    </row>
    <row r="3663">
      <c r="A3663" s="7">
        <v>3662.0</v>
      </c>
      <c r="B3663" s="4" t="s">
        <v>6870</v>
      </c>
      <c r="C3663" s="8">
        <v>42902.0</v>
      </c>
      <c r="D3663" s="8">
        <v>42907.0</v>
      </c>
      <c r="E3663" s="4" t="s">
        <v>26</v>
      </c>
      <c r="F3663" s="4" t="s">
        <v>2826</v>
      </c>
      <c r="G3663" s="4" t="s">
        <v>2827</v>
      </c>
      <c r="H3663" s="4" t="s">
        <v>112</v>
      </c>
      <c r="I3663" s="4" t="s">
        <v>30</v>
      </c>
      <c r="J3663" s="4" t="s">
        <v>5025</v>
      </c>
      <c r="K3663" s="4" t="s">
        <v>5026</v>
      </c>
      <c r="L3663" s="7">
        <v>88220.0</v>
      </c>
      <c r="M3663" s="4" t="s">
        <v>49</v>
      </c>
      <c r="N3663" s="4" t="s">
        <v>5256</v>
      </c>
      <c r="O3663" s="4" t="s">
        <v>51</v>
      </c>
      <c r="P3663" s="4" t="s">
        <v>124</v>
      </c>
      <c r="Q3663" s="4" t="s">
        <v>5257</v>
      </c>
      <c r="R3663" s="9">
        <v>19.44</v>
      </c>
      <c r="S3663" s="7">
        <v>3.0</v>
      </c>
      <c r="T3663" s="7">
        <v>0.0</v>
      </c>
      <c r="U3663" s="7">
        <v>9.3312</v>
      </c>
      <c r="V3663" s="10" t="str">
        <f t="shared" si="1"/>
        <v>2017-06</v>
      </c>
    </row>
    <row r="3664">
      <c r="A3664" s="7">
        <v>3663.0</v>
      </c>
      <c r="B3664" s="4" t="s">
        <v>6870</v>
      </c>
      <c r="C3664" s="8">
        <v>42902.0</v>
      </c>
      <c r="D3664" s="8">
        <v>42907.0</v>
      </c>
      <c r="E3664" s="4" t="s">
        <v>26</v>
      </c>
      <c r="F3664" s="4" t="s">
        <v>2826</v>
      </c>
      <c r="G3664" s="4" t="s">
        <v>2827</v>
      </c>
      <c r="H3664" s="4" t="s">
        <v>112</v>
      </c>
      <c r="I3664" s="4" t="s">
        <v>30</v>
      </c>
      <c r="J3664" s="4" t="s">
        <v>5025</v>
      </c>
      <c r="K3664" s="4" t="s">
        <v>5026</v>
      </c>
      <c r="L3664" s="7">
        <v>88220.0</v>
      </c>
      <c r="M3664" s="4" t="s">
        <v>49</v>
      </c>
      <c r="N3664" s="4" t="s">
        <v>3911</v>
      </c>
      <c r="O3664" s="4" t="s">
        <v>51</v>
      </c>
      <c r="P3664" s="4" t="s">
        <v>124</v>
      </c>
      <c r="Q3664" s="4" t="s">
        <v>3912</v>
      </c>
      <c r="R3664" s="9">
        <v>192.16</v>
      </c>
      <c r="S3664" s="7">
        <v>4.0</v>
      </c>
      <c r="T3664" s="7">
        <v>0.0</v>
      </c>
      <c r="U3664" s="7">
        <v>92.2368</v>
      </c>
      <c r="V3664" s="10" t="str">
        <f t="shared" si="1"/>
        <v>2017-06</v>
      </c>
    </row>
    <row r="3665">
      <c r="A3665" s="7">
        <v>3664.0</v>
      </c>
      <c r="B3665" s="4" t="s">
        <v>6871</v>
      </c>
      <c r="C3665" s="8">
        <v>42902.0</v>
      </c>
      <c r="D3665" s="8">
        <v>42907.0</v>
      </c>
      <c r="E3665" s="4" t="s">
        <v>26</v>
      </c>
      <c r="F3665" s="4" t="s">
        <v>2068</v>
      </c>
      <c r="G3665" s="4" t="s">
        <v>2069</v>
      </c>
      <c r="H3665" s="4" t="s">
        <v>29</v>
      </c>
      <c r="I3665" s="4" t="s">
        <v>30</v>
      </c>
      <c r="J3665" s="4" t="s">
        <v>384</v>
      </c>
      <c r="K3665" s="4" t="s">
        <v>385</v>
      </c>
      <c r="L3665" s="7">
        <v>60653.0</v>
      </c>
      <c r="M3665" s="4" t="s">
        <v>59</v>
      </c>
      <c r="N3665" s="4" t="s">
        <v>4180</v>
      </c>
      <c r="O3665" s="4" t="s">
        <v>51</v>
      </c>
      <c r="P3665" s="4" t="s">
        <v>76</v>
      </c>
      <c r="Q3665" s="4" t="s">
        <v>4181</v>
      </c>
      <c r="R3665" s="9">
        <v>7.23556872427984</v>
      </c>
      <c r="S3665" s="7">
        <v>7.0</v>
      </c>
      <c r="T3665" s="7">
        <v>0.8</v>
      </c>
      <c r="U3665" s="7">
        <v>-10.8533530864198</v>
      </c>
      <c r="V3665" s="10" t="str">
        <f t="shared" si="1"/>
        <v>2017-06</v>
      </c>
    </row>
    <row r="3666">
      <c r="A3666" s="7">
        <v>3665.0</v>
      </c>
      <c r="B3666" s="4" t="s">
        <v>6872</v>
      </c>
      <c r="C3666" s="8">
        <v>42902.0</v>
      </c>
      <c r="D3666" s="8">
        <v>42904.0</v>
      </c>
      <c r="E3666" s="4" t="s">
        <v>98</v>
      </c>
      <c r="F3666" s="4" t="s">
        <v>1082</v>
      </c>
      <c r="G3666" s="4" t="s">
        <v>1083</v>
      </c>
      <c r="H3666" s="4" t="s">
        <v>46</v>
      </c>
      <c r="I3666" s="4" t="s">
        <v>30</v>
      </c>
      <c r="J3666" s="4" t="s">
        <v>6484</v>
      </c>
      <c r="K3666" s="4" t="s">
        <v>157</v>
      </c>
      <c r="L3666" s="7">
        <v>43017.0</v>
      </c>
      <c r="M3666" s="4" t="s">
        <v>33</v>
      </c>
      <c r="N3666" s="4" t="s">
        <v>6650</v>
      </c>
      <c r="O3666" s="4" t="s">
        <v>39</v>
      </c>
      <c r="P3666" s="4" t="s">
        <v>61</v>
      </c>
      <c r="Q3666" s="4" t="s">
        <v>6651</v>
      </c>
      <c r="R3666" s="9">
        <v>585.027911111111</v>
      </c>
      <c r="S3666" s="7">
        <v>6.0</v>
      </c>
      <c r="T3666" s="7">
        <v>0.2</v>
      </c>
      <c r="U3666" s="7">
        <v>131.63128</v>
      </c>
      <c r="V3666" s="10" t="str">
        <f t="shared" si="1"/>
        <v>2017-06</v>
      </c>
    </row>
    <row r="3667">
      <c r="A3667" s="7">
        <v>3666.0</v>
      </c>
      <c r="B3667" s="4" t="s">
        <v>6872</v>
      </c>
      <c r="C3667" s="8">
        <v>42902.0</v>
      </c>
      <c r="D3667" s="8">
        <v>42904.0</v>
      </c>
      <c r="E3667" s="4" t="s">
        <v>98</v>
      </c>
      <c r="F3667" s="4" t="s">
        <v>1082</v>
      </c>
      <c r="G3667" s="4" t="s">
        <v>1083</v>
      </c>
      <c r="H3667" s="4" t="s">
        <v>46</v>
      </c>
      <c r="I3667" s="4" t="s">
        <v>30</v>
      </c>
      <c r="J3667" s="4" t="s">
        <v>6484</v>
      </c>
      <c r="K3667" s="4" t="s">
        <v>157</v>
      </c>
      <c r="L3667" s="7">
        <v>43017.0</v>
      </c>
      <c r="M3667" s="4" t="s">
        <v>33</v>
      </c>
      <c r="N3667" s="4" t="s">
        <v>6873</v>
      </c>
      <c r="O3667" s="4" t="s">
        <v>51</v>
      </c>
      <c r="P3667" s="4" t="s">
        <v>93</v>
      </c>
      <c r="Q3667" s="4" t="s">
        <v>6874</v>
      </c>
      <c r="R3667" s="9">
        <v>29.1568065843621</v>
      </c>
      <c r="S3667" s="7">
        <v>5.0</v>
      </c>
      <c r="T3667" s="7">
        <v>0.2</v>
      </c>
      <c r="U3667" s="7">
        <v>2.18676049382716</v>
      </c>
      <c r="V3667" s="10" t="str">
        <f t="shared" si="1"/>
        <v>2017-06</v>
      </c>
    </row>
    <row r="3668">
      <c r="A3668" s="7">
        <v>3667.0</v>
      </c>
      <c r="B3668" s="4" t="s">
        <v>6875</v>
      </c>
      <c r="C3668" s="8">
        <v>42903.0</v>
      </c>
      <c r="D3668" s="8">
        <v>42906.0</v>
      </c>
      <c r="E3668" s="4" t="s">
        <v>43</v>
      </c>
      <c r="F3668" s="4" t="s">
        <v>6876</v>
      </c>
      <c r="G3668" s="4" t="s">
        <v>6877</v>
      </c>
      <c r="H3668" s="4" t="s">
        <v>46</v>
      </c>
      <c r="I3668" s="4" t="s">
        <v>30</v>
      </c>
      <c r="J3668" s="4" t="s">
        <v>362</v>
      </c>
      <c r="K3668" s="4" t="s">
        <v>48</v>
      </c>
      <c r="L3668" s="7">
        <v>94122.0</v>
      </c>
      <c r="M3668" s="4" t="s">
        <v>49</v>
      </c>
      <c r="N3668" s="4" t="s">
        <v>2502</v>
      </c>
      <c r="O3668" s="4" t="s">
        <v>51</v>
      </c>
      <c r="P3668" s="4" t="s">
        <v>76</v>
      </c>
      <c r="Q3668" s="4" t="s">
        <v>2503</v>
      </c>
      <c r="R3668" s="9">
        <v>51.312</v>
      </c>
      <c r="S3668" s="7">
        <v>3.0</v>
      </c>
      <c r="T3668" s="7">
        <v>0.2</v>
      </c>
      <c r="U3668" s="7">
        <v>17.9592</v>
      </c>
      <c r="V3668" s="10" t="str">
        <f t="shared" si="1"/>
        <v>2017-06</v>
      </c>
    </row>
    <row r="3669">
      <c r="A3669" s="7">
        <v>3668.0</v>
      </c>
      <c r="B3669" s="4" t="s">
        <v>6878</v>
      </c>
      <c r="C3669" s="8">
        <v>42903.0</v>
      </c>
      <c r="D3669" s="8">
        <v>42907.0</v>
      </c>
      <c r="E3669" s="4" t="s">
        <v>98</v>
      </c>
      <c r="F3669" s="4" t="s">
        <v>2900</v>
      </c>
      <c r="G3669" s="4" t="s">
        <v>2901</v>
      </c>
      <c r="H3669" s="4" t="s">
        <v>46</v>
      </c>
      <c r="I3669" s="4" t="s">
        <v>30</v>
      </c>
      <c r="J3669" s="4" t="s">
        <v>6879</v>
      </c>
      <c r="K3669" s="4" t="s">
        <v>164</v>
      </c>
      <c r="L3669" s="7">
        <v>98502.0</v>
      </c>
      <c r="M3669" s="4" t="s">
        <v>49</v>
      </c>
      <c r="N3669" s="4" t="s">
        <v>1258</v>
      </c>
      <c r="O3669" s="4" t="s">
        <v>35</v>
      </c>
      <c r="P3669" s="4" t="s">
        <v>121</v>
      </c>
      <c r="Q3669" s="4" t="s">
        <v>1259</v>
      </c>
      <c r="R3669" s="9">
        <v>155.25</v>
      </c>
      <c r="S3669" s="7">
        <v>3.0</v>
      </c>
      <c r="T3669" s="7">
        <v>0.0</v>
      </c>
      <c r="U3669" s="7">
        <v>46.575</v>
      </c>
      <c r="V3669" s="10" t="str">
        <f t="shared" si="1"/>
        <v>2017-06</v>
      </c>
    </row>
    <row r="3670">
      <c r="A3670" s="7">
        <v>3669.0</v>
      </c>
      <c r="B3670" s="4" t="s">
        <v>6878</v>
      </c>
      <c r="C3670" s="8">
        <v>42903.0</v>
      </c>
      <c r="D3670" s="8">
        <v>42907.0</v>
      </c>
      <c r="E3670" s="4" t="s">
        <v>98</v>
      </c>
      <c r="F3670" s="4" t="s">
        <v>2900</v>
      </c>
      <c r="G3670" s="4" t="s">
        <v>2901</v>
      </c>
      <c r="H3670" s="4" t="s">
        <v>46</v>
      </c>
      <c r="I3670" s="4" t="s">
        <v>30</v>
      </c>
      <c r="J3670" s="4" t="s">
        <v>6879</v>
      </c>
      <c r="K3670" s="4" t="s">
        <v>164</v>
      </c>
      <c r="L3670" s="7">
        <v>98502.0</v>
      </c>
      <c r="M3670" s="4" t="s">
        <v>49</v>
      </c>
      <c r="N3670" s="4" t="s">
        <v>5717</v>
      </c>
      <c r="O3670" s="4" t="s">
        <v>51</v>
      </c>
      <c r="P3670" s="4" t="s">
        <v>52</v>
      </c>
      <c r="Q3670" s="4" t="s">
        <v>5718</v>
      </c>
      <c r="R3670" s="9">
        <v>14.03</v>
      </c>
      <c r="S3670" s="7">
        <v>1.0</v>
      </c>
      <c r="T3670" s="7">
        <v>0.0</v>
      </c>
      <c r="U3670" s="7">
        <v>4.0687</v>
      </c>
      <c r="V3670" s="10" t="str">
        <f t="shared" si="1"/>
        <v>2017-06</v>
      </c>
    </row>
    <row r="3671">
      <c r="A3671" s="7">
        <v>3670.0</v>
      </c>
      <c r="B3671" s="4" t="s">
        <v>6880</v>
      </c>
      <c r="C3671" s="8">
        <v>42903.0</v>
      </c>
      <c r="D3671" s="8">
        <v>42906.0</v>
      </c>
      <c r="E3671" s="4" t="s">
        <v>43</v>
      </c>
      <c r="F3671" s="4" t="s">
        <v>5154</v>
      </c>
      <c r="G3671" s="4" t="s">
        <v>5155</v>
      </c>
      <c r="H3671" s="4" t="s">
        <v>29</v>
      </c>
      <c r="I3671" s="4" t="s">
        <v>30</v>
      </c>
      <c r="J3671" s="4" t="s">
        <v>6796</v>
      </c>
      <c r="K3671" s="4" t="s">
        <v>385</v>
      </c>
      <c r="L3671" s="7">
        <v>60076.0</v>
      </c>
      <c r="M3671" s="4" t="s">
        <v>59</v>
      </c>
      <c r="N3671" s="4" t="s">
        <v>758</v>
      </c>
      <c r="O3671" s="4" t="s">
        <v>51</v>
      </c>
      <c r="P3671" s="4" t="s">
        <v>124</v>
      </c>
      <c r="Q3671" s="4" t="s">
        <v>759</v>
      </c>
      <c r="R3671" s="9">
        <v>14.9052312757202</v>
      </c>
      <c r="S3671" s="7">
        <v>2.0</v>
      </c>
      <c r="T3671" s="7">
        <v>0.2</v>
      </c>
      <c r="U3671" s="7">
        <v>5.40314633744856</v>
      </c>
      <c r="V3671" s="10" t="str">
        <f t="shared" si="1"/>
        <v>2017-06</v>
      </c>
    </row>
    <row r="3672">
      <c r="A3672" s="7">
        <v>3671.0</v>
      </c>
      <c r="B3672" s="4" t="s">
        <v>6880</v>
      </c>
      <c r="C3672" s="8">
        <v>42903.0</v>
      </c>
      <c r="D3672" s="8">
        <v>42906.0</v>
      </c>
      <c r="E3672" s="4" t="s">
        <v>43</v>
      </c>
      <c r="F3672" s="4" t="s">
        <v>5154</v>
      </c>
      <c r="G3672" s="4" t="s">
        <v>5155</v>
      </c>
      <c r="H3672" s="4" t="s">
        <v>29</v>
      </c>
      <c r="I3672" s="4" t="s">
        <v>30</v>
      </c>
      <c r="J3672" s="4" t="s">
        <v>6796</v>
      </c>
      <c r="K3672" s="4" t="s">
        <v>385</v>
      </c>
      <c r="L3672" s="7">
        <v>60076.0</v>
      </c>
      <c r="M3672" s="4" t="s">
        <v>59</v>
      </c>
      <c r="N3672" s="4" t="s">
        <v>394</v>
      </c>
      <c r="O3672" s="4" t="s">
        <v>51</v>
      </c>
      <c r="P3672" s="4" t="s">
        <v>76</v>
      </c>
      <c r="Q3672" s="4" t="s">
        <v>395</v>
      </c>
      <c r="R3672" s="9">
        <v>2.80936296296296</v>
      </c>
      <c r="S3672" s="7">
        <v>4.0</v>
      </c>
      <c r="T3672" s="7">
        <v>0.8</v>
      </c>
      <c r="U3672" s="7">
        <v>-4.35451259259259</v>
      </c>
      <c r="V3672" s="10" t="str">
        <f t="shared" si="1"/>
        <v>2017-06</v>
      </c>
    </row>
    <row r="3673">
      <c r="A3673" s="7">
        <v>3672.0</v>
      </c>
      <c r="B3673" s="4" t="s">
        <v>6880</v>
      </c>
      <c r="C3673" s="8">
        <v>42903.0</v>
      </c>
      <c r="D3673" s="8">
        <v>42906.0</v>
      </c>
      <c r="E3673" s="4" t="s">
        <v>43</v>
      </c>
      <c r="F3673" s="4" t="s">
        <v>5154</v>
      </c>
      <c r="G3673" s="4" t="s">
        <v>5155</v>
      </c>
      <c r="H3673" s="4" t="s">
        <v>29</v>
      </c>
      <c r="I3673" s="4" t="s">
        <v>30</v>
      </c>
      <c r="J3673" s="4" t="s">
        <v>6796</v>
      </c>
      <c r="K3673" s="4" t="s">
        <v>385</v>
      </c>
      <c r="L3673" s="7">
        <v>60076.0</v>
      </c>
      <c r="M3673" s="4" t="s">
        <v>59</v>
      </c>
      <c r="N3673" s="4" t="s">
        <v>4841</v>
      </c>
      <c r="O3673" s="4" t="s">
        <v>51</v>
      </c>
      <c r="P3673" s="4" t="s">
        <v>76</v>
      </c>
      <c r="Q3673" s="4" t="s">
        <v>4842</v>
      </c>
      <c r="R3673" s="9">
        <v>11.413037037037</v>
      </c>
      <c r="S3673" s="7">
        <v>4.0</v>
      </c>
      <c r="T3673" s="7">
        <v>0.8</v>
      </c>
      <c r="U3673" s="7">
        <v>-19.9728148148148</v>
      </c>
      <c r="V3673" s="10" t="str">
        <f t="shared" si="1"/>
        <v>2017-06</v>
      </c>
    </row>
    <row r="3674">
      <c r="A3674" s="7">
        <v>3673.0</v>
      </c>
      <c r="B3674" s="4" t="s">
        <v>6881</v>
      </c>
      <c r="C3674" s="8">
        <v>42903.0</v>
      </c>
      <c r="D3674" s="8">
        <v>42906.0</v>
      </c>
      <c r="E3674" s="4" t="s">
        <v>43</v>
      </c>
      <c r="F3674" s="4" t="s">
        <v>6882</v>
      </c>
      <c r="G3674" s="4" t="s">
        <v>6883</v>
      </c>
      <c r="H3674" s="4" t="s">
        <v>46</v>
      </c>
      <c r="I3674" s="4" t="s">
        <v>30</v>
      </c>
      <c r="J3674" s="4" t="s">
        <v>6884</v>
      </c>
      <c r="K3674" s="4" t="s">
        <v>741</v>
      </c>
      <c r="L3674" s="7">
        <v>80022.0</v>
      </c>
      <c r="M3674" s="4" t="s">
        <v>49</v>
      </c>
      <c r="N3674" s="4" t="s">
        <v>5367</v>
      </c>
      <c r="O3674" s="4" t="s">
        <v>51</v>
      </c>
      <c r="P3674" s="4" t="s">
        <v>52</v>
      </c>
      <c r="Q3674" s="4" t="s">
        <v>5368</v>
      </c>
      <c r="R3674" s="9">
        <v>146.352</v>
      </c>
      <c r="S3674" s="7">
        <v>3.0</v>
      </c>
      <c r="T3674" s="7">
        <v>0.2</v>
      </c>
      <c r="U3674" s="7">
        <v>-32.9292</v>
      </c>
      <c r="V3674" s="10" t="str">
        <f t="shared" si="1"/>
        <v>2017-06</v>
      </c>
    </row>
    <row r="3675">
      <c r="A3675" s="7">
        <v>3674.0</v>
      </c>
      <c r="B3675" s="4" t="s">
        <v>6885</v>
      </c>
      <c r="C3675" s="8">
        <v>42903.0</v>
      </c>
      <c r="D3675" s="8">
        <v>42907.0</v>
      </c>
      <c r="E3675" s="4" t="s">
        <v>26</v>
      </c>
      <c r="F3675" s="4" t="s">
        <v>1340</v>
      </c>
      <c r="G3675" s="4" t="s">
        <v>1341</v>
      </c>
      <c r="H3675" s="4" t="s">
        <v>112</v>
      </c>
      <c r="I3675" s="4" t="s">
        <v>30</v>
      </c>
      <c r="J3675" s="4" t="s">
        <v>222</v>
      </c>
      <c r="K3675" s="4" t="s">
        <v>223</v>
      </c>
      <c r="L3675" s="7">
        <v>10024.0</v>
      </c>
      <c r="M3675" s="4" t="s">
        <v>33</v>
      </c>
      <c r="N3675" s="4" t="s">
        <v>6886</v>
      </c>
      <c r="O3675" s="4" t="s">
        <v>39</v>
      </c>
      <c r="P3675" s="4" t="s">
        <v>446</v>
      </c>
      <c r="Q3675" s="4" t="s">
        <v>6887</v>
      </c>
      <c r="R3675" s="9">
        <v>4151.24835390947</v>
      </c>
      <c r="S3675" s="7">
        <v>5.0</v>
      </c>
      <c r="T3675" s="7">
        <v>0.0</v>
      </c>
      <c r="U3675" s="7">
        <v>2034.11169341564</v>
      </c>
      <c r="V3675" s="10" t="str">
        <f t="shared" si="1"/>
        <v>2017-06</v>
      </c>
    </row>
    <row r="3676">
      <c r="A3676" s="7">
        <v>3675.0</v>
      </c>
      <c r="B3676" s="4" t="s">
        <v>6885</v>
      </c>
      <c r="C3676" s="8">
        <v>42903.0</v>
      </c>
      <c r="D3676" s="8">
        <v>42907.0</v>
      </c>
      <c r="E3676" s="4" t="s">
        <v>26</v>
      </c>
      <c r="F3676" s="4" t="s">
        <v>1340</v>
      </c>
      <c r="G3676" s="4" t="s">
        <v>1341</v>
      </c>
      <c r="H3676" s="4" t="s">
        <v>112</v>
      </c>
      <c r="I3676" s="4" t="s">
        <v>30</v>
      </c>
      <c r="J3676" s="4" t="s">
        <v>222</v>
      </c>
      <c r="K3676" s="4" t="s">
        <v>223</v>
      </c>
      <c r="L3676" s="7">
        <v>10024.0</v>
      </c>
      <c r="M3676" s="4" t="s">
        <v>33</v>
      </c>
      <c r="N3676" s="4" t="s">
        <v>6888</v>
      </c>
      <c r="O3676" s="4" t="s">
        <v>39</v>
      </c>
      <c r="P3676" s="4" t="s">
        <v>61</v>
      </c>
      <c r="Q3676" s="4" t="s">
        <v>6889</v>
      </c>
      <c r="R3676" s="9">
        <v>123.568074074074</v>
      </c>
      <c r="S3676" s="7">
        <v>3.0</v>
      </c>
      <c r="T3676" s="7">
        <v>0.0</v>
      </c>
      <c r="U3676" s="7">
        <v>9.88544592592593</v>
      </c>
      <c r="V3676" s="10" t="str">
        <f t="shared" si="1"/>
        <v>2017-06</v>
      </c>
    </row>
    <row r="3677">
      <c r="A3677" s="7">
        <v>3676.0</v>
      </c>
      <c r="B3677" s="4" t="s">
        <v>6890</v>
      </c>
      <c r="C3677" s="8">
        <v>42904.0</v>
      </c>
      <c r="D3677" s="8">
        <v>42909.0</v>
      </c>
      <c r="E3677" s="4" t="s">
        <v>26</v>
      </c>
      <c r="F3677" s="4" t="s">
        <v>763</v>
      </c>
      <c r="G3677" s="4" t="s">
        <v>764</v>
      </c>
      <c r="H3677" s="4" t="s">
        <v>46</v>
      </c>
      <c r="I3677" s="4" t="s">
        <v>30</v>
      </c>
      <c r="J3677" s="4" t="s">
        <v>47</v>
      </c>
      <c r="K3677" s="4" t="s">
        <v>48</v>
      </c>
      <c r="L3677" s="7">
        <v>90032.0</v>
      </c>
      <c r="M3677" s="4" t="s">
        <v>49</v>
      </c>
      <c r="N3677" s="4" t="s">
        <v>493</v>
      </c>
      <c r="O3677" s="4" t="s">
        <v>35</v>
      </c>
      <c r="P3677" s="4" t="s">
        <v>36</v>
      </c>
      <c r="Q3677" s="4" t="s">
        <v>494</v>
      </c>
      <c r="R3677" s="9">
        <v>917.9235</v>
      </c>
      <c r="S3677" s="7">
        <v>9.0</v>
      </c>
      <c r="T3677" s="7">
        <v>0.15</v>
      </c>
      <c r="U3677" s="7">
        <v>75.5937</v>
      </c>
      <c r="V3677" s="10" t="str">
        <f t="shared" si="1"/>
        <v>2017-06</v>
      </c>
    </row>
    <row r="3678">
      <c r="A3678" s="7">
        <v>3677.0</v>
      </c>
      <c r="B3678" s="4" t="s">
        <v>6890</v>
      </c>
      <c r="C3678" s="8">
        <v>42904.0</v>
      </c>
      <c r="D3678" s="8">
        <v>42909.0</v>
      </c>
      <c r="E3678" s="4" t="s">
        <v>26</v>
      </c>
      <c r="F3678" s="4" t="s">
        <v>763</v>
      </c>
      <c r="G3678" s="4" t="s">
        <v>764</v>
      </c>
      <c r="H3678" s="4" t="s">
        <v>46</v>
      </c>
      <c r="I3678" s="4" t="s">
        <v>30</v>
      </c>
      <c r="J3678" s="4" t="s">
        <v>47</v>
      </c>
      <c r="K3678" s="4" t="s">
        <v>48</v>
      </c>
      <c r="L3678" s="7">
        <v>90032.0</v>
      </c>
      <c r="M3678" s="4" t="s">
        <v>49</v>
      </c>
      <c r="N3678" s="4" t="s">
        <v>3908</v>
      </c>
      <c r="O3678" s="4" t="s">
        <v>51</v>
      </c>
      <c r="P3678" s="4" t="s">
        <v>124</v>
      </c>
      <c r="Q3678" s="4" t="s">
        <v>3909</v>
      </c>
      <c r="R3678" s="9">
        <v>38.88</v>
      </c>
      <c r="S3678" s="7">
        <v>6.0</v>
      </c>
      <c r="T3678" s="7">
        <v>0.0</v>
      </c>
      <c r="U3678" s="7">
        <v>19.0512</v>
      </c>
      <c r="V3678" s="10" t="str">
        <f t="shared" si="1"/>
        <v>2017-06</v>
      </c>
    </row>
    <row r="3679">
      <c r="A3679" s="7">
        <v>3678.0</v>
      </c>
      <c r="B3679" s="4" t="s">
        <v>6891</v>
      </c>
      <c r="C3679" s="8">
        <v>42904.0</v>
      </c>
      <c r="D3679" s="8">
        <v>42906.0</v>
      </c>
      <c r="E3679" s="4" t="s">
        <v>98</v>
      </c>
      <c r="F3679" s="4" t="s">
        <v>3168</v>
      </c>
      <c r="G3679" s="4" t="s">
        <v>3169</v>
      </c>
      <c r="H3679" s="4" t="s">
        <v>112</v>
      </c>
      <c r="I3679" s="4" t="s">
        <v>30</v>
      </c>
      <c r="J3679" s="4" t="s">
        <v>6892</v>
      </c>
      <c r="K3679" s="4" t="s">
        <v>58</v>
      </c>
      <c r="L3679" s="7">
        <v>78415.0</v>
      </c>
      <c r="M3679" s="4" t="s">
        <v>59</v>
      </c>
      <c r="N3679" s="4" t="s">
        <v>2957</v>
      </c>
      <c r="O3679" s="4" t="s">
        <v>51</v>
      </c>
      <c r="P3679" s="4" t="s">
        <v>124</v>
      </c>
      <c r="Q3679" s="4" t="s">
        <v>2958</v>
      </c>
      <c r="R3679" s="9">
        <v>90.6910814814815</v>
      </c>
      <c r="S3679" s="7">
        <v>3.0</v>
      </c>
      <c r="T3679" s="7">
        <v>0.2</v>
      </c>
      <c r="U3679" s="7">
        <v>28.340962962963</v>
      </c>
      <c r="V3679" s="10" t="str">
        <f t="shared" si="1"/>
        <v>2017-06</v>
      </c>
    </row>
    <row r="3680">
      <c r="A3680" s="7">
        <v>3679.0</v>
      </c>
      <c r="B3680" s="4" t="s">
        <v>6893</v>
      </c>
      <c r="C3680" s="8">
        <v>42905.0</v>
      </c>
      <c r="D3680" s="8">
        <v>42909.0</v>
      </c>
      <c r="E3680" s="4" t="s">
        <v>26</v>
      </c>
      <c r="F3680" s="4" t="s">
        <v>6679</v>
      </c>
      <c r="G3680" s="4" t="s">
        <v>6680</v>
      </c>
      <c r="H3680" s="4" t="s">
        <v>29</v>
      </c>
      <c r="I3680" s="4" t="s">
        <v>30</v>
      </c>
      <c r="J3680" s="4" t="s">
        <v>222</v>
      </c>
      <c r="K3680" s="4" t="s">
        <v>223</v>
      </c>
      <c r="L3680" s="7">
        <v>10035.0</v>
      </c>
      <c r="M3680" s="4" t="s">
        <v>33</v>
      </c>
      <c r="N3680" s="4" t="s">
        <v>386</v>
      </c>
      <c r="O3680" s="4" t="s">
        <v>51</v>
      </c>
      <c r="P3680" s="4" t="s">
        <v>124</v>
      </c>
      <c r="Q3680" s="4" t="s">
        <v>387</v>
      </c>
      <c r="R3680" s="9">
        <v>119.356502057613</v>
      </c>
      <c r="S3680" s="7">
        <v>2.0</v>
      </c>
      <c r="T3680" s="7">
        <v>0.0</v>
      </c>
      <c r="U3680" s="7">
        <v>56.0975559670782</v>
      </c>
      <c r="V3680" s="10" t="str">
        <f t="shared" si="1"/>
        <v>2017-06</v>
      </c>
    </row>
    <row r="3681">
      <c r="A3681" s="7">
        <v>3680.0</v>
      </c>
      <c r="B3681" s="4" t="s">
        <v>6893</v>
      </c>
      <c r="C3681" s="8">
        <v>42905.0</v>
      </c>
      <c r="D3681" s="8">
        <v>42909.0</v>
      </c>
      <c r="E3681" s="4" t="s">
        <v>26</v>
      </c>
      <c r="F3681" s="4" t="s">
        <v>6679</v>
      </c>
      <c r="G3681" s="4" t="s">
        <v>6680</v>
      </c>
      <c r="H3681" s="4" t="s">
        <v>29</v>
      </c>
      <c r="I3681" s="4" t="s">
        <v>30</v>
      </c>
      <c r="J3681" s="4" t="s">
        <v>222</v>
      </c>
      <c r="K3681" s="4" t="s">
        <v>223</v>
      </c>
      <c r="L3681" s="7">
        <v>10035.0</v>
      </c>
      <c r="M3681" s="4" t="s">
        <v>33</v>
      </c>
      <c r="N3681" s="4" t="s">
        <v>6894</v>
      </c>
      <c r="O3681" s="4" t="s">
        <v>39</v>
      </c>
      <c r="P3681" s="4" t="s">
        <v>61</v>
      </c>
      <c r="Q3681" s="4" t="s">
        <v>6895</v>
      </c>
      <c r="R3681" s="9">
        <v>125.823374485597</v>
      </c>
      <c r="S3681" s="7">
        <v>8.0</v>
      </c>
      <c r="T3681" s="7">
        <v>0.0</v>
      </c>
      <c r="U3681" s="7">
        <v>12.5823374485597</v>
      </c>
      <c r="V3681" s="10" t="str">
        <f t="shared" si="1"/>
        <v>2017-06</v>
      </c>
    </row>
    <row r="3682">
      <c r="A3682" s="7">
        <v>3681.0</v>
      </c>
      <c r="B3682" s="4" t="s">
        <v>6896</v>
      </c>
      <c r="C3682" s="8">
        <v>42905.0</v>
      </c>
      <c r="D3682" s="8">
        <v>42911.0</v>
      </c>
      <c r="E3682" s="4" t="s">
        <v>26</v>
      </c>
      <c r="F3682" s="4" t="s">
        <v>4732</v>
      </c>
      <c r="G3682" s="4" t="s">
        <v>4733</v>
      </c>
      <c r="H3682" s="4" t="s">
        <v>46</v>
      </c>
      <c r="I3682" s="4" t="s">
        <v>30</v>
      </c>
      <c r="J3682" s="4" t="s">
        <v>408</v>
      </c>
      <c r="K3682" s="4" t="s">
        <v>58</v>
      </c>
      <c r="L3682" s="7">
        <v>75220.0</v>
      </c>
      <c r="M3682" s="4" t="s">
        <v>59</v>
      </c>
      <c r="N3682" s="4" t="s">
        <v>5719</v>
      </c>
      <c r="O3682" s="4" t="s">
        <v>51</v>
      </c>
      <c r="P3682" s="4" t="s">
        <v>635</v>
      </c>
      <c r="Q3682" s="4" t="s">
        <v>5720</v>
      </c>
      <c r="R3682" s="9">
        <v>13.6463209876543</v>
      </c>
      <c r="S3682" s="7">
        <v>1.0</v>
      </c>
      <c r="T3682" s="7">
        <v>0.2</v>
      </c>
      <c r="U3682" s="7">
        <v>1.02347407407407</v>
      </c>
      <c r="V3682" s="10" t="str">
        <f t="shared" si="1"/>
        <v>2017-06</v>
      </c>
    </row>
    <row r="3683">
      <c r="A3683" s="7">
        <v>3682.0</v>
      </c>
      <c r="B3683" s="4" t="s">
        <v>6896</v>
      </c>
      <c r="C3683" s="8">
        <v>42905.0</v>
      </c>
      <c r="D3683" s="8">
        <v>42911.0</v>
      </c>
      <c r="E3683" s="4" t="s">
        <v>26</v>
      </c>
      <c r="F3683" s="4" t="s">
        <v>4732</v>
      </c>
      <c r="G3683" s="4" t="s">
        <v>4733</v>
      </c>
      <c r="H3683" s="4" t="s">
        <v>46</v>
      </c>
      <c r="I3683" s="4" t="s">
        <v>30</v>
      </c>
      <c r="J3683" s="4" t="s">
        <v>408</v>
      </c>
      <c r="K3683" s="4" t="s">
        <v>58</v>
      </c>
      <c r="L3683" s="7">
        <v>75220.0</v>
      </c>
      <c r="M3683" s="4" t="s">
        <v>59</v>
      </c>
      <c r="N3683" s="4" t="s">
        <v>1622</v>
      </c>
      <c r="O3683" s="4" t="s">
        <v>51</v>
      </c>
      <c r="P3683" s="4" t="s">
        <v>52</v>
      </c>
      <c r="Q3683" s="4" t="s">
        <v>1623</v>
      </c>
      <c r="R3683" s="9">
        <v>187.397761316872</v>
      </c>
      <c r="S3683" s="7">
        <v>2.0</v>
      </c>
      <c r="T3683" s="7">
        <v>0.2</v>
      </c>
      <c r="U3683" s="7">
        <v>-39.8220242798354</v>
      </c>
      <c r="V3683" s="10" t="str">
        <f t="shared" si="1"/>
        <v>2017-06</v>
      </c>
    </row>
    <row r="3684">
      <c r="A3684" s="7">
        <v>3683.0</v>
      </c>
      <c r="B3684" s="4" t="s">
        <v>6897</v>
      </c>
      <c r="C3684" s="8">
        <v>42905.0</v>
      </c>
      <c r="D3684" s="8">
        <v>42909.0</v>
      </c>
      <c r="E3684" s="4" t="s">
        <v>26</v>
      </c>
      <c r="F3684" s="4" t="s">
        <v>850</v>
      </c>
      <c r="G3684" s="4" t="s">
        <v>851</v>
      </c>
      <c r="H3684" s="4" t="s">
        <v>46</v>
      </c>
      <c r="I3684" s="4" t="s">
        <v>30</v>
      </c>
      <c r="J3684" s="4" t="s">
        <v>455</v>
      </c>
      <c r="K3684" s="4" t="s">
        <v>58</v>
      </c>
      <c r="L3684" s="7">
        <v>77095.0</v>
      </c>
      <c r="M3684" s="4" t="s">
        <v>59</v>
      </c>
      <c r="N3684" s="4" t="s">
        <v>6898</v>
      </c>
      <c r="O3684" s="4" t="s">
        <v>51</v>
      </c>
      <c r="P3684" s="4" t="s">
        <v>283</v>
      </c>
      <c r="Q3684" s="4" t="s">
        <v>6899</v>
      </c>
      <c r="R3684" s="9">
        <v>2.76245267489712</v>
      </c>
      <c r="S3684" s="7">
        <v>1.0</v>
      </c>
      <c r="T3684" s="7">
        <v>0.8</v>
      </c>
      <c r="U3684" s="7">
        <v>-6.35364115226338</v>
      </c>
      <c r="V3684" s="10" t="str">
        <f t="shared" si="1"/>
        <v>2017-06</v>
      </c>
    </row>
    <row r="3685">
      <c r="A3685" s="7">
        <v>3684.0</v>
      </c>
      <c r="B3685" s="4" t="s">
        <v>6897</v>
      </c>
      <c r="C3685" s="8">
        <v>42905.0</v>
      </c>
      <c r="D3685" s="8">
        <v>42909.0</v>
      </c>
      <c r="E3685" s="4" t="s">
        <v>26</v>
      </c>
      <c r="F3685" s="4" t="s">
        <v>850</v>
      </c>
      <c r="G3685" s="4" t="s">
        <v>851</v>
      </c>
      <c r="H3685" s="4" t="s">
        <v>46</v>
      </c>
      <c r="I3685" s="4" t="s">
        <v>30</v>
      </c>
      <c r="J3685" s="4" t="s">
        <v>455</v>
      </c>
      <c r="K3685" s="4" t="s">
        <v>58</v>
      </c>
      <c r="L3685" s="7">
        <v>77095.0</v>
      </c>
      <c r="M3685" s="4" t="s">
        <v>59</v>
      </c>
      <c r="N3685" s="4" t="s">
        <v>6900</v>
      </c>
      <c r="O3685" s="4" t="s">
        <v>51</v>
      </c>
      <c r="P3685" s="4" t="s">
        <v>283</v>
      </c>
      <c r="Q3685" s="4" t="s">
        <v>6901</v>
      </c>
      <c r="R3685" s="9">
        <v>0.541753086419753</v>
      </c>
      <c r="S3685" s="7">
        <v>1.0</v>
      </c>
      <c r="T3685" s="7">
        <v>0.8</v>
      </c>
      <c r="U3685" s="7">
        <v>-1.35438271604938</v>
      </c>
      <c r="V3685" s="10" t="str">
        <f t="shared" si="1"/>
        <v>2017-06</v>
      </c>
    </row>
    <row r="3686">
      <c r="A3686" s="7">
        <v>3685.0</v>
      </c>
      <c r="B3686" s="4" t="s">
        <v>6897</v>
      </c>
      <c r="C3686" s="8">
        <v>42905.0</v>
      </c>
      <c r="D3686" s="8">
        <v>42909.0</v>
      </c>
      <c r="E3686" s="4" t="s">
        <v>26</v>
      </c>
      <c r="F3686" s="4" t="s">
        <v>850</v>
      </c>
      <c r="G3686" s="4" t="s">
        <v>851</v>
      </c>
      <c r="H3686" s="4" t="s">
        <v>46</v>
      </c>
      <c r="I3686" s="4" t="s">
        <v>30</v>
      </c>
      <c r="J3686" s="4" t="s">
        <v>455</v>
      </c>
      <c r="K3686" s="4" t="s">
        <v>58</v>
      </c>
      <c r="L3686" s="7">
        <v>77095.0</v>
      </c>
      <c r="M3686" s="4" t="s">
        <v>59</v>
      </c>
      <c r="N3686" s="4" t="s">
        <v>4554</v>
      </c>
      <c r="O3686" s="4" t="s">
        <v>51</v>
      </c>
      <c r="P3686" s="4" t="s">
        <v>124</v>
      </c>
      <c r="Q3686" s="4" t="s">
        <v>4555</v>
      </c>
      <c r="R3686" s="9">
        <v>178.358781893004</v>
      </c>
      <c r="S3686" s="7">
        <v>8.0</v>
      </c>
      <c r="T3686" s="7">
        <v>0.2</v>
      </c>
      <c r="U3686" s="7">
        <v>57.9666041152263</v>
      </c>
      <c r="V3686" s="10" t="str">
        <f t="shared" si="1"/>
        <v>2017-06</v>
      </c>
    </row>
    <row r="3687">
      <c r="A3687" s="7">
        <v>3686.0</v>
      </c>
      <c r="B3687" s="4" t="s">
        <v>6902</v>
      </c>
      <c r="C3687" s="8">
        <v>42905.0</v>
      </c>
      <c r="D3687" s="8">
        <v>42907.0</v>
      </c>
      <c r="E3687" s="4" t="s">
        <v>98</v>
      </c>
      <c r="F3687" s="4" t="s">
        <v>2867</v>
      </c>
      <c r="G3687" s="4" t="s">
        <v>2868</v>
      </c>
      <c r="H3687" s="4" t="s">
        <v>29</v>
      </c>
      <c r="I3687" s="4" t="s">
        <v>30</v>
      </c>
      <c r="J3687" s="4" t="s">
        <v>701</v>
      </c>
      <c r="K3687" s="4" t="s">
        <v>157</v>
      </c>
      <c r="L3687" s="7">
        <v>43055.0</v>
      </c>
      <c r="M3687" s="4" t="s">
        <v>33</v>
      </c>
      <c r="N3687" s="4" t="s">
        <v>265</v>
      </c>
      <c r="O3687" s="4" t="s">
        <v>35</v>
      </c>
      <c r="P3687" s="4" t="s">
        <v>263</v>
      </c>
      <c r="Q3687" s="4" t="s">
        <v>266</v>
      </c>
      <c r="R3687" s="9">
        <v>927.466641975309</v>
      </c>
      <c r="S3687" s="7">
        <v>6.0</v>
      </c>
      <c r="T3687" s="7">
        <v>0.3</v>
      </c>
      <c r="U3687" s="7">
        <v>-52.9980938271605</v>
      </c>
      <c r="V3687" s="10" t="str">
        <f t="shared" si="1"/>
        <v>2017-06</v>
      </c>
    </row>
    <row r="3688">
      <c r="A3688" s="7">
        <v>3687.0</v>
      </c>
      <c r="B3688" s="4" t="s">
        <v>6902</v>
      </c>
      <c r="C3688" s="8">
        <v>42905.0</v>
      </c>
      <c r="D3688" s="8">
        <v>42907.0</v>
      </c>
      <c r="E3688" s="4" t="s">
        <v>98</v>
      </c>
      <c r="F3688" s="4" t="s">
        <v>2867</v>
      </c>
      <c r="G3688" s="4" t="s">
        <v>2868</v>
      </c>
      <c r="H3688" s="4" t="s">
        <v>29</v>
      </c>
      <c r="I3688" s="4" t="s">
        <v>30</v>
      </c>
      <c r="J3688" s="4" t="s">
        <v>701</v>
      </c>
      <c r="K3688" s="4" t="s">
        <v>157</v>
      </c>
      <c r="L3688" s="7">
        <v>43055.0</v>
      </c>
      <c r="M3688" s="4" t="s">
        <v>33</v>
      </c>
      <c r="N3688" s="4" t="s">
        <v>4481</v>
      </c>
      <c r="O3688" s="4" t="s">
        <v>35</v>
      </c>
      <c r="P3688" s="4" t="s">
        <v>121</v>
      </c>
      <c r="Q3688" s="4" t="s">
        <v>4482</v>
      </c>
      <c r="R3688" s="9">
        <v>47.3228641975309</v>
      </c>
      <c r="S3688" s="7">
        <v>3.0</v>
      </c>
      <c r="T3688" s="7">
        <v>0.2</v>
      </c>
      <c r="U3688" s="7">
        <v>8.87303703703704</v>
      </c>
      <c r="V3688" s="10" t="str">
        <f t="shared" si="1"/>
        <v>2017-06</v>
      </c>
    </row>
    <row r="3689">
      <c r="A3689" s="7">
        <v>3688.0</v>
      </c>
      <c r="B3689" s="4" t="s">
        <v>6902</v>
      </c>
      <c r="C3689" s="8">
        <v>42905.0</v>
      </c>
      <c r="D3689" s="8">
        <v>42907.0</v>
      </c>
      <c r="E3689" s="4" t="s">
        <v>98</v>
      </c>
      <c r="F3689" s="4" t="s">
        <v>2867</v>
      </c>
      <c r="G3689" s="4" t="s">
        <v>2868</v>
      </c>
      <c r="H3689" s="4" t="s">
        <v>29</v>
      </c>
      <c r="I3689" s="4" t="s">
        <v>30</v>
      </c>
      <c r="J3689" s="4" t="s">
        <v>701</v>
      </c>
      <c r="K3689" s="4" t="s">
        <v>157</v>
      </c>
      <c r="L3689" s="7">
        <v>43055.0</v>
      </c>
      <c r="M3689" s="4" t="s">
        <v>33</v>
      </c>
      <c r="N3689" s="4" t="s">
        <v>4463</v>
      </c>
      <c r="O3689" s="4" t="s">
        <v>39</v>
      </c>
      <c r="P3689" s="4" t="s">
        <v>61</v>
      </c>
      <c r="Q3689" s="4" t="s">
        <v>4464</v>
      </c>
      <c r="R3689" s="9">
        <v>149.260296296296</v>
      </c>
      <c r="S3689" s="7">
        <v>9.0</v>
      </c>
      <c r="T3689" s="7">
        <v>0.2</v>
      </c>
      <c r="U3689" s="7">
        <v>1.8657537037037</v>
      </c>
      <c r="V3689" s="10" t="str">
        <f t="shared" si="1"/>
        <v>2017-06</v>
      </c>
    </row>
    <row r="3690">
      <c r="A3690" s="7">
        <v>3689.0</v>
      </c>
      <c r="B3690" s="4" t="s">
        <v>6903</v>
      </c>
      <c r="C3690" s="8">
        <v>42905.0</v>
      </c>
      <c r="D3690" s="8">
        <v>42912.0</v>
      </c>
      <c r="E3690" s="4" t="s">
        <v>26</v>
      </c>
      <c r="F3690" s="4" t="s">
        <v>3462</v>
      </c>
      <c r="G3690" s="4" t="s">
        <v>3463</v>
      </c>
      <c r="H3690" s="4" t="s">
        <v>112</v>
      </c>
      <c r="I3690" s="4" t="s">
        <v>30</v>
      </c>
      <c r="J3690" s="4" t="s">
        <v>408</v>
      </c>
      <c r="K3690" s="4" t="s">
        <v>58</v>
      </c>
      <c r="L3690" s="7">
        <v>75081.0</v>
      </c>
      <c r="M3690" s="4" t="s">
        <v>59</v>
      </c>
      <c r="N3690" s="4" t="s">
        <v>3789</v>
      </c>
      <c r="O3690" s="4" t="s">
        <v>51</v>
      </c>
      <c r="P3690" s="4" t="s">
        <v>76</v>
      </c>
      <c r="Q3690" s="4" t="s">
        <v>3790</v>
      </c>
      <c r="R3690" s="9">
        <v>8.40449382716049</v>
      </c>
      <c r="S3690" s="7">
        <v>3.0</v>
      </c>
      <c r="T3690" s="7">
        <v>0.8</v>
      </c>
      <c r="U3690" s="7">
        <v>-13.4471901234568</v>
      </c>
      <c r="V3690" s="10" t="str">
        <f t="shared" si="1"/>
        <v>2017-06</v>
      </c>
    </row>
    <row r="3691">
      <c r="A3691" s="7">
        <v>3690.0</v>
      </c>
      <c r="B3691" s="4" t="s">
        <v>6903</v>
      </c>
      <c r="C3691" s="8">
        <v>42905.0</v>
      </c>
      <c r="D3691" s="8">
        <v>42912.0</v>
      </c>
      <c r="E3691" s="4" t="s">
        <v>26</v>
      </c>
      <c r="F3691" s="4" t="s">
        <v>3462</v>
      </c>
      <c r="G3691" s="4" t="s">
        <v>3463</v>
      </c>
      <c r="H3691" s="4" t="s">
        <v>112</v>
      </c>
      <c r="I3691" s="4" t="s">
        <v>30</v>
      </c>
      <c r="J3691" s="4" t="s">
        <v>408</v>
      </c>
      <c r="K3691" s="4" t="s">
        <v>58</v>
      </c>
      <c r="L3691" s="7">
        <v>75081.0</v>
      </c>
      <c r="M3691" s="4" t="s">
        <v>59</v>
      </c>
      <c r="N3691" s="4" t="s">
        <v>6804</v>
      </c>
      <c r="O3691" s="4" t="s">
        <v>35</v>
      </c>
      <c r="P3691" s="4" t="s">
        <v>73</v>
      </c>
      <c r="Q3691" s="4" t="s">
        <v>6805</v>
      </c>
      <c r="R3691" s="9">
        <v>558.207006172839</v>
      </c>
      <c r="S3691" s="7">
        <v>3.0</v>
      </c>
      <c r="T3691" s="7">
        <v>0.3</v>
      </c>
      <c r="U3691" s="7">
        <v>-103.667015432099</v>
      </c>
      <c r="V3691" s="10" t="str">
        <f t="shared" si="1"/>
        <v>2017-06</v>
      </c>
    </row>
    <row r="3692">
      <c r="A3692" s="7">
        <v>3691.0</v>
      </c>
      <c r="B3692" s="4" t="s">
        <v>6904</v>
      </c>
      <c r="C3692" s="8">
        <v>42905.0</v>
      </c>
      <c r="D3692" s="8">
        <v>42912.0</v>
      </c>
      <c r="E3692" s="4" t="s">
        <v>26</v>
      </c>
      <c r="F3692" s="4" t="s">
        <v>2654</v>
      </c>
      <c r="G3692" s="4" t="s">
        <v>2655</v>
      </c>
      <c r="H3692" s="4" t="s">
        <v>29</v>
      </c>
      <c r="I3692" s="4" t="s">
        <v>30</v>
      </c>
      <c r="J3692" s="4" t="s">
        <v>222</v>
      </c>
      <c r="K3692" s="4" t="s">
        <v>223</v>
      </c>
      <c r="L3692" s="7">
        <v>10035.0</v>
      </c>
      <c r="M3692" s="4" t="s">
        <v>33</v>
      </c>
      <c r="N3692" s="4" t="s">
        <v>5892</v>
      </c>
      <c r="O3692" s="4" t="s">
        <v>51</v>
      </c>
      <c r="P3692" s="4" t="s">
        <v>52</v>
      </c>
      <c r="Q3692" s="4" t="s">
        <v>5893</v>
      </c>
      <c r="R3692" s="9">
        <v>157.767283950617</v>
      </c>
      <c r="S3692" s="7">
        <v>2.0</v>
      </c>
      <c r="T3692" s="7">
        <v>0.0</v>
      </c>
      <c r="U3692" s="7">
        <v>7.88836419753086</v>
      </c>
      <c r="V3692" s="10" t="str">
        <f t="shared" si="1"/>
        <v>2017-06</v>
      </c>
    </row>
    <row r="3693">
      <c r="A3693" s="7">
        <v>3692.0</v>
      </c>
      <c r="B3693" s="4" t="s">
        <v>6904</v>
      </c>
      <c r="C3693" s="8">
        <v>42905.0</v>
      </c>
      <c r="D3693" s="8">
        <v>42912.0</v>
      </c>
      <c r="E3693" s="4" t="s">
        <v>26</v>
      </c>
      <c r="F3693" s="4" t="s">
        <v>2654</v>
      </c>
      <c r="G3693" s="4" t="s">
        <v>2655</v>
      </c>
      <c r="H3693" s="4" t="s">
        <v>29</v>
      </c>
      <c r="I3693" s="4" t="s">
        <v>30</v>
      </c>
      <c r="J3693" s="4" t="s">
        <v>222</v>
      </c>
      <c r="K3693" s="4" t="s">
        <v>223</v>
      </c>
      <c r="L3693" s="7">
        <v>10035.0</v>
      </c>
      <c r="M3693" s="4" t="s">
        <v>33</v>
      </c>
      <c r="N3693" s="4" t="s">
        <v>2176</v>
      </c>
      <c r="O3693" s="4" t="s">
        <v>51</v>
      </c>
      <c r="P3693" s="4" t="s">
        <v>76</v>
      </c>
      <c r="Q3693" s="4" t="s">
        <v>2177</v>
      </c>
      <c r="R3693" s="9">
        <v>14.1148641975309</v>
      </c>
      <c r="S3693" s="7">
        <v>3.0</v>
      </c>
      <c r="T3693" s="7">
        <v>0.2</v>
      </c>
      <c r="U3693" s="7">
        <v>4.58733086419753</v>
      </c>
      <c r="V3693" s="10" t="str">
        <f t="shared" si="1"/>
        <v>2017-06</v>
      </c>
    </row>
    <row r="3694">
      <c r="A3694" s="7">
        <v>3693.0</v>
      </c>
      <c r="B3694" s="4" t="s">
        <v>6905</v>
      </c>
      <c r="C3694" s="8">
        <v>42905.0</v>
      </c>
      <c r="D3694" s="8">
        <v>42909.0</v>
      </c>
      <c r="E3694" s="4" t="s">
        <v>26</v>
      </c>
      <c r="F3694" s="4" t="s">
        <v>5181</v>
      </c>
      <c r="G3694" s="4" t="s">
        <v>5182</v>
      </c>
      <c r="H3694" s="4" t="s">
        <v>46</v>
      </c>
      <c r="I3694" s="4" t="s">
        <v>30</v>
      </c>
      <c r="J3694" s="4" t="s">
        <v>362</v>
      </c>
      <c r="K3694" s="4" t="s">
        <v>48</v>
      </c>
      <c r="L3694" s="7">
        <v>94109.0</v>
      </c>
      <c r="M3694" s="4" t="s">
        <v>49</v>
      </c>
      <c r="N3694" s="4" t="s">
        <v>2074</v>
      </c>
      <c r="O3694" s="4" t="s">
        <v>35</v>
      </c>
      <c r="P3694" s="4" t="s">
        <v>121</v>
      </c>
      <c r="Q3694" s="4" t="s">
        <v>2075</v>
      </c>
      <c r="R3694" s="9">
        <v>50.32</v>
      </c>
      <c r="S3694" s="7">
        <v>4.0</v>
      </c>
      <c r="T3694" s="7">
        <v>0.0</v>
      </c>
      <c r="U3694" s="7">
        <v>21.1344</v>
      </c>
      <c r="V3694" s="10" t="str">
        <f t="shared" si="1"/>
        <v>2017-06</v>
      </c>
    </row>
    <row r="3695">
      <c r="A3695" s="7">
        <v>3694.0</v>
      </c>
      <c r="B3695" s="4" t="s">
        <v>6905</v>
      </c>
      <c r="C3695" s="8">
        <v>42905.0</v>
      </c>
      <c r="D3695" s="8">
        <v>42909.0</v>
      </c>
      <c r="E3695" s="4" t="s">
        <v>26</v>
      </c>
      <c r="F3695" s="4" t="s">
        <v>5181</v>
      </c>
      <c r="G3695" s="4" t="s">
        <v>5182</v>
      </c>
      <c r="H3695" s="4" t="s">
        <v>46</v>
      </c>
      <c r="I3695" s="4" t="s">
        <v>30</v>
      </c>
      <c r="J3695" s="4" t="s">
        <v>362</v>
      </c>
      <c r="K3695" s="4" t="s">
        <v>48</v>
      </c>
      <c r="L3695" s="7">
        <v>94109.0</v>
      </c>
      <c r="M3695" s="4" t="s">
        <v>49</v>
      </c>
      <c r="N3695" s="4" t="s">
        <v>5512</v>
      </c>
      <c r="O3695" s="4" t="s">
        <v>51</v>
      </c>
      <c r="P3695" s="4" t="s">
        <v>124</v>
      </c>
      <c r="Q3695" s="4" t="s">
        <v>5513</v>
      </c>
      <c r="R3695" s="9">
        <v>24.56</v>
      </c>
      <c r="S3695" s="7">
        <v>2.0</v>
      </c>
      <c r="T3695" s="7">
        <v>0.0</v>
      </c>
      <c r="U3695" s="7">
        <v>11.5432</v>
      </c>
      <c r="V3695" s="10" t="str">
        <f t="shared" si="1"/>
        <v>2017-06</v>
      </c>
    </row>
    <row r="3696">
      <c r="A3696" s="7">
        <v>3695.0</v>
      </c>
      <c r="B3696" s="4" t="s">
        <v>6906</v>
      </c>
      <c r="C3696" s="8">
        <v>42906.0</v>
      </c>
      <c r="D3696" s="8">
        <v>42913.0</v>
      </c>
      <c r="E3696" s="4" t="s">
        <v>26</v>
      </c>
      <c r="F3696" s="4" t="s">
        <v>3490</v>
      </c>
      <c r="G3696" s="4" t="s">
        <v>3491</v>
      </c>
      <c r="H3696" s="4" t="s">
        <v>46</v>
      </c>
      <c r="I3696" s="4" t="s">
        <v>30</v>
      </c>
      <c r="J3696" s="4" t="s">
        <v>607</v>
      </c>
      <c r="K3696" s="4" t="s">
        <v>203</v>
      </c>
      <c r="L3696" s="7">
        <v>7109.0</v>
      </c>
      <c r="M3696" s="4" t="s">
        <v>33</v>
      </c>
      <c r="N3696" s="4" t="s">
        <v>2566</v>
      </c>
      <c r="O3696" s="4" t="s">
        <v>39</v>
      </c>
      <c r="P3696" s="4" t="s">
        <v>61</v>
      </c>
      <c r="Q3696" s="4" t="s">
        <v>2567</v>
      </c>
      <c r="R3696" s="9">
        <v>292.901654320988</v>
      </c>
      <c r="S3696" s="7">
        <v>3.0</v>
      </c>
      <c r="T3696" s="7">
        <v>0.0</v>
      </c>
      <c r="U3696" s="7">
        <v>87.8704962962963</v>
      </c>
      <c r="V3696" s="10" t="str">
        <f t="shared" si="1"/>
        <v>2017-06</v>
      </c>
    </row>
    <row r="3697">
      <c r="A3697" s="7">
        <v>3696.0</v>
      </c>
      <c r="B3697" s="4" t="s">
        <v>6906</v>
      </c>
      <c r="C3697" s="8">
        <v>42906.0</v>
      </c>
      <c r="D3697" s="8">
        <v>42913.0</v>
      </c>
      <c r="E3697" s="4" t="s">
        <v>26</v>
      </c>
      <c r="F3697" s="4" t="s">
        <v>3490</v>
      </c>
      <c r="G3697" s="4" t="s">
        <v>3491</v>
      </c>
      <c r="H3697" s="4" t="s">
        <v>46</v>
      </c>
      <c r="I3697" s="4" t="s">
        <v>30</v>
      </c>
      <c r="J3697" s="4" t="s">
        <v>607</v>
      </c>
      <c r="K3697" s="4" t="s">
        <v>203</v>
      </c>
      <c r="L3697" s="7">
        <v>7109.0</v>
      </c>
      <c r="M3697" s="4" t="s">
        <v>33</v>
      </c>
      <c r="N3697" s="4" t="s">
        <v>508</v>
      </c>
      <c r="O3697" s="4" t="s">
        <v>51</v>
      </c>
      <c r="P3697" s="4" t="s">
        <v>297</v>
      </c>
      <c r="Q3697" s="4" t="s">
        <v>509</v>
      </c>
      <c r="R3697" s="9">
        <v>11.9860576131687</v>
      </c>
      <c r="S3697" s="7">
        <v>2.0</v>
      </c>
      <c r="T3697" s="7">
        <v>0.0</v>
      </c>
      <c r="U3697" s="7">
        <v>5.87316823045267</v>
      </c>
      <c r="V3697" s="10" t="str">
        <f t="shared" si="1"/>
        <v>2017-06</v>
      </c>
    </row>
    <row r="3698">
      <c r="A3698" s="7">
        <v>3697.0</v>
      </c>
      <c r="B3698" s="4" t="s">
        <v>6907</v>
      </c>
      <c r="C3698" s="8">
        <v>42906.0</v>
      </c>
      <c r="D3698" s="8">
        <v>42912.0</v>
      </c>
      <c r="E3698" s="4" t="s">
        <v>26</v>
      </c>
      <c r="F3698" s="4" t="s">
        <v>4667</v>
      </c>
      <c r="G3698" s="4" t="s">
        <v>4668</v>
      </c>
      <c r="H3698" s="4" t="s">
        <v>46</v>
      </c>
      <c r="I3698" s="4" t="s">
        <v>30</v>
      </c>
      <c r="J3698" s="4" t="s">
        <v>4160</v>
      </c>
      <c r="K3698" s="4" t="s">
        <v>223</v>
      </c>
      <c r="L3698" s="7">
        <v>10801.0</v>
      </c>
      <c r="M3698" s="4" t="s">
        <v>33</v>
      </c>
      <c r="N3698" s="4" t="s">
        <v>5875</v>
      </c>
      <c r="O3698" s="4" t="s">
        <v>39</v>
      </c>
      <c r="P3698" s="4" t="s">
        <v>61</v>
      </c>
      <c r="Q3698" s="4" t="s">
        <v>5876</v>
      </c>
      <c r="R3698" s="9">
        <v>183.025390946502</v>
      </c>
      <c r="S3698" s="7">
        <v>5.0</v>
      </c>
      <c r="T3698" s="7">
        <v>0.0</v>
      </c>
      <c r="U3698" s="7">
        <v>18.3025390946502</v>
      </c>
      <c r="V3698" s="10" t="str">
        <f t="shared" si="1"/>
        <v>2017-06</v>
      </c>
    </row>
    <row r="3699">
      <c r="A3699" s="7">
        <v>3698.0</v>
      </c>
      <c r="B3699" s="4" t="s">
        <v>6907</v>
      </c>
      <c r="C3699" s="8">
        <v>42906.0</v>
      </c>
      <c r="D3699" s="8">
        <v>42912.0</v>
      </c>
      <c r="E3699" s="4" t="s">
        <v>26</v>
      </c>
      <c r="F3699" s="4" t="s">
        <v>4667</v>
      </c>
      <c r="G3699" s="4" t="s">
        <v>4668</v>
      </c>
      <c r="H3699" s="4" t="s">
        <v>46</v>
      </c>
      <c r="I3699" s="4" t="s">
        <v>30</v>
      </c>
      <c r="J3699" s="4" t="s">
        <v>4160</v>
      </c>
      <c r="K3699" s="4" t="s">
        <v>223</v>
      </c>
      <c r="L3699" s="7">
        <v>10801.0</v>
      </c>
      <c r="M3699" s="4" t="s">
        <v>33</v>
      </c>
      <c r="N3699" s="4" t="s">
        <v>5809</v>
      </c>
      <c r="O3699" s="4" t="s">
        <v>51</v>
      </c>
      <c r="P3699" s="4" t="s">
        <v>76</v>
      </c>
      <c r="Q3699" s="4" t="s">
        <v>5810</v>
      </c>
      <c r="R3699" s="9">
        <v>62.6302024691358</v>
      </c>
      <c r="S3699" s="7">
        <v>3.0</v>
      </c>
      <c r="T3699" s="7">
        <v>0.2</v>
      </c>
      <c r="U3699" s="7">
        <v>22.7034483950617</v>
      </c>
      <c r="V3699" s="10" t="str">
        <f t="shared" si="1"/>
        <v>2017-06</v>
      </c>
    </row>
    <row r="3700">
      <c r="A3700" s="7">
        <v>3699.0</v>
      </c>
      <c r="B3700" s="4" t="s">
        <v>6908</v>
      </c>
      <c r="C3700" s="8">
        <v>42906.0</v>
      </c>
      <c r="D3700" s="8">
        <v>42913.0</v>
      </c>
      <c r="E3700" s="4" t="s">
        <v>26</v>
      </c>
      <c r="F3700" s="4" t="s">
        <v>6909</v>
      </c>
      <c r="G3700" s="4" t="s">
        <v>6910</v>
      </c>
      <c r="H3700" s="4" t="s">
        <v>46</v>
      </c>
      <c r="I3700" s="4" t="s">
        <v>30</v>
      </c>
      <c r="J3700" s="4" t="s">
        <v>4247</v>
      </c>
      <c r="K3700" s="4" t="s">
        <v>157</v>
      </c>
      <c r="L3700" s="7">
        <v>44134.0</v>
      </c>
      <c r="M3700" s="4" t="s">
        <v>33</v>
      </c>
      <c r="N3700" s="4" t="s">
        <v>6840</v>
      </c>
      <c r="O3700" s="4" t="s">
        <v>51</v>
      </c>
      <c r="P3700" s="4" t="s">
        <v>124</v>
      </c>
      <c r="Q3700" s="4" t="s">
        <v>6841</v>
      </c>
      <c r="R3700" s="9">
        <v>37.9648</v>
      </c>
      <c r="S3700" s="7">
        <v>6.0</v>
      </c>
      <c r="T3700" s="7">
        <v>0.2</v>
      </c>
      <c r="U3700" s="7">
        <v>13.28768</v>
      </c>
      <c r="V3700" s="10" t="str">
        <f t="shared" si="1"/>
        <v>2017-06</v>
      </c>
    </row>
    <row r="3701">
      <c r="A3701" s="7">
        <v>3700.0</v>
      </c>
      <c r="B3701" s="4" t="s">
        <v>6908</v>
      </c>
      <c r="C3701" s="8">
        <v>42906.0</v>
      </c>
      <c r="D3701" s="8">
        <v>42913.0</v>
      </c>
      <c r="E3701" s="4" t="s">
        <v>26</v>
      </c>
      <c r="F3701" s="4" t="s">
        <v>6909</v>
      </c>
      <c r="G3701" s="4" t="s">
        <v>6910</v>
      </c>
      <c r="H3701" s="4" t="s">
        <v>46</v>
      </c>
      <c r="I3701" s="4" t="s">
        <v>30</v>
      </c>
      <c r="J3701" s="4" t="s">
        <v>4247</v>
      </c>
      <c r="K3701" s="4" t="s">
        <v>157</v>
      </c>
      <c r="L3701" s="7">
        <v>44134.0</v>
      </c>
      <c r="M3701" s="4" t="s">
        <v>33</v>
      </c>
      <c r="N3701" s="4" t="s">
        <v>2712</v>
      </c>
      <c r="O3701" s="4" t="s">
        <v>51</v>
      </c>
      <c r="P3701" s="4" t="s">
        <v>93</v>
      </c>
      <c r="Q3701" s="4" t="s">
        <v>2713</v>
      </c>
      <c r="R3701" s="9">
        <v>6.40558353909465</v>
      </c>
      <c r="S3701" s="7">
        <v>2.0</v>
      </c>
      <c r="T3701" s="7">
        <v>0.2</v>
      </c>
      <c r="U3701" s="7">
        <v>0.720628148148148</v>
      </c>
      <c r="V3701" s="10" t="str">
        <f t="shared" si="1"/>
        <v>2017-06</v>
      </c>
    </row>
    <row r="3702">
      <c r="A3702" s="7">
        <v>3701.0</v>
      </c>
      <c r="B3702" s="4" t="s">
        <v>6911</v>
      </c>
      <c r="C3702" s="8">
        <v>42906.0</v>
      </c>
      <c r="D3702" s="8">
        <v>42909.0</v>
      </c>
      <c r="E3702" s="4" t="s">
        <v>43</v>
      </c>
      <c r="F3702" s="4" t="s">
        <v>3188</v>
      </c>
      <c r="G3702" s="4" t="s">
        <v>3189</v>
      </c>
      <c r="H3702" s="4" t="s">
        <v>46</v>
      </c>
      <c r="I3702" s="4" t="s">
        <v>30</v>
      </c>
      <c r="J3702" s="4" t="s">
        <v>805</v>
      </c>
      <c r="K3702" s="4" t="s">
        <v>102</v>
      </c>
      <c r="L3702" s="7">
        <v>33180.0</v>
      </c>
      <c r="M3702" s="4" t="s">
        <v>83</v>
      </c>
      <c r="N3702" s="4" t="s">
        <v>6640</v>
      </c>
      <c r="O3702" s="4" t="s">
        <v>51</v>
      </c>
      <c r="P3702" s="4" t="s">
        <v>52</v>
      </c>
      <c r="Q3702" s="4" t="s">
        <v>6641</v>
      </c>
      <c r="R3702" s="9">
        <v>2.97527235439494</v>
      </c>
      <c r="S3702" s="7">
        <v>1.0</v>
      </c>
      <c r="T3702" s="7">
        <v>0.2</v>
      </c>
      <c r="U3702" s="7">
        <v>0.22314542657962</v>
      </c>
      <c r="V3702" s="10" t="str">
        <f t="shared" si="1"/>
        <v>2017-06</v>
      </c>
    </row>
    <row r="3703">
      <c r="A3703" s="7">
        <v>3702.0</v>
      </c>
      <c r="B3703" s="4" t="s">
        <v>6912</v>
      </c>
      <c r="C3703" s="8">
        <v>42906.0</v>
      </c>
      <c r="D3703" s="8">
        <v>42913.0</v>
      </c>
      <c r="E3703" s="4" t="s">
        <v>26</v>
      </c>
      <c r="F3703" s="4" t="s">
        <v>268</v>
      </c>
      <c r="G3703" s="4" t="s">
        <v>269</v>
      </c>
      <c r="H3703" s="4" t="s">
        <v>46</v>
      </c>
      <c r="I3703" s="4" t="s">
        <v>30</v>
      </c>
      <c r="J3703" s="4" t="s">
        <v>461</v>
      </c>
      <c r="K3703" s="4" t="s">
        <v>429</v>
      </c>
      <c r="L3703" s="7">
        <v>23223.0</v>
      </c>
      <c r="M3703" s="4" t="s">
        <v>83</v>
      </c>
      <c r="N3703" s="4" t="s">
        <v>2504</v>
      </c>
      <c r="O3703" s="4" t="s">
        <v>51</v>
      </c>
      <c r="P3703" s="4" t="s">
        <v>124</v>
      </c>
      <c r="Q3703" s="4" t="s">
        <v>2505</v>
      </c>
      <c r="R3703" s="9">
        <v>21.6938238247117</v>
      </c>
      <c r="S3703" s="7">
        <v>5.0</v>
      </c>
      <c r="T3703" s="7">
        <v>0.0</v>
      </c>
      <c r="U3703" s="7">
        <v>10.4130354358616</v>
      </c>
      <c r="V3703" s="10" t="str">
        <f t="shared" si="1"/>
        <v>2017-06</v>
      </c>
    </row>
    <row r="3704">
      <c r="A3704" s="7">
        <v>3703.0</v>
      </c>
      <c r="B3704" s="4" t="s">
        <v>6912</v>
      </c>
      <c r="C3704" s="8">
        <v>42906.0</v>
      </c>
      <c r="D3704" s="8">
        <v>42913.0</v>
      </c>
      <c r="E3704" s="4" t="s">
        <v>26</v>
      </c>
      <c r="F3704" s="4" t="s">
        <v>268</v>
      </c>
      <c r="G3704" s="4" t="s">
        <v>269</v>
      </c>
      <c r="H3704" s="4" t="s">
        <v>46</v>
      </c>
      <c r="I3704" s="4" t="s">
        <v>30</v>
      </c>
      <c r="J3704" s="4" t="s">
        <v>461</v>
      </c>
      <c r="K3704" s="4" t="s">
        <v>429</v>
      </c>
      <c r="L3704" s="7">
        <v>23223.0</v>
      </c>
      <c r="M3704" s="4" t="s">
        <v>83</v>
      </c>
      <c r="N3704" s="4" t="s">
        <v>1189</v>
      </c>
      <c r="O3704" s="4" t="s">
        <v>39</v>
      </c>
      <c r="P3704" s="4" t="s">
        <v>40</v>
      </c>
      <c r="Q3704" s="4" t="s">
        <v>1190</v>
      </c>
      <c r="R3704" s="9">
        <v>332.671970254856</v>
      </c>
      <c r="S3704" s="7">
        <v>4.0</v>
      </c>
      <c r="T3704" s="7">
        <v>0.0</v>
      </c>
      <c r="U3704" s="7">
        <v>83.1679925637139</v>
      </c>
      <c r="V3704" s="10" t="str">
        <f t="shared" si="1"/>
        <v>2017-06</v>
      </c>
    </row>
    <row r="3705">
      <c r="A3705" s="7">
        <v>3704.0</v>
      </c>
      <c r="B3705" s="4" t="s">
        <v>6913</v>
      </c>
      <c r="C3705" s="8">
        <v>42907.0</v>
      </c>
      <c r="D3705" s="8">
        <v>42911.0</v>
      </c>
      <c r="E3705" s="4" t="s">
        <v>98</v>
      </c>
      <c r="F3705" s="4" t="s">
        <v>1395</v>
      </c>
      <c r="G3705" s="4" t="s">
        <v>1396</v>
      </c>
      <c r="H3705" s="4" t="s">
        <v>46</v>
      </c>
      <c r="I3705" s="4" t="s">
        <v>30</v>
      </c>
      <c r="J3705" s="4" t="s">
        <v>304</v>
      </c>
      <c r="K3705" s="4" t="s">
        <v>157</v>
      </c>
      <c r="L3705" s="7">
        <v>44105.0</v>
      </c>
      <c r="M3705" s="4" t="s">
        <v>33</v>
      </c>
      <c r="N3705" s="4" t="s">
        <v>2561</v>
      </c>
      <c r="O3705" s="4" t="s">
        <v>35</v>
      </c>
      <c r="P3705" s="4" t="s">
        <v>121</v>
      </c>
      <c r="Q3705" s="4" t="s">
        <v>2562</v>
      </c>
      <c r="R3705" s="9">
        <v>21.8800987654321</v>
      </c>
      <c r="S3705" s="7">
        <v>5.0</v>
      </c>
      <c r="T3705" s="7">
        <v>0.2</v>
      </c>
      <c r="U3705" s="7">
        <v>3.00851358024691</v>
      </c>
      <c r="V3705" s="10" t="str">
        <f t="shared" si="1"/>
        <v>2017-06</v>
      </c>
    </row>
    <row r="3706">
      <c r="A3706" s="7">
        <v>3705.0</v>
      </c>
      <c r="B3706" s="4" t="s">
        <v>6913</v>
      </c>
      <c r="C3706" s="8">
        <v>42907.0</v>
      </c>
      <c r="D3706" s="8">
        <v>42911.0</v>
      </c>
      <c r="E3706" s="4" t="s">
        <v>98</v>
      </c>
      <c r="F3706" s="4" t="s">
        <v>1395</v>
      </c>
      <c r="G3706" s="4" t="s">
        <v>1396</v>
      </c>
      <c r="H3706" s="4" t="s">
        <v>46</v>
      </c>
      <c r="I3706" s="4" t="s">
        <v>30</v>
      </c>
      <c r="J3706" s="4" t="s">
        <v>304</v>
      </c>
      <c r="K3706" s="4" t="s">
        <v>157</v>
      </c>
      <c r="L3706" s="7">
        <v>44105.0</v>
      </c>
      <c r="M3706" s="4" t="s">
        <v>33</v>
      </c>
      <c r="N3706" s="4" t="s">
        <v>3672</v>
      </c>
      <c r="O3706" s="4" t="s">
        <v>51</v>
      </c>
      <c r="P3706" s="4" t="s">
        <v>76</v>
      </c>
      <c r="Q3706" s="4" t="s">
        <v>3673</v>
      </c>
      <c r="R3706" s="9">
        <v>50.3730666666667</v>
      </c>
      <c r="S3706" s="7">
        <v>6.0</v>
      </c>
      <c r="T3706" s="7">
        <v>0.7</v>
      </c>
      <c r="U3706" s="7">
        <v>-41.9775555555556</v>
      </c>
      <c r="V3706" s="10" t="str">
        <f t="shared" si="1"/>
        <v>2017-06</v>
      </c>
    </row>
    <row r="3707">
      <c r="A3707" s="7">
        <v>3706.0</v>
      </c>
      <c r="B3707" s="4" t="s">
        <v>6914</v>
      </c>
      <c r="C3707" s="8">
        <v>42907.0</v>
      </c>
      <c r="D3707" s="8">
        <v>42911.0</v>
      </c>
      <c r="E3707" s="4" t="s">
        <v>26</v>
      </c>
      <c r="F3707" s="4" t="s">
        <v>1427</v>
      </c>
      <c r="G3707" s="4" t="s">
        <v>1428</v>
      </c>
      <c r="H3707" s="4" t="s">
        <v>112</v>
      </c>
      <c r="I3707" s="4" t="s">
        <v>30</v>
      </c>
      <c r="J3707" s="4" t="s">
        <v>3966</v>
      </c>
      <c r="K3707" s="4" t="s">
        <v>6915</v>
      </c>
      <c r="L3707" s="7">
        <v>26003.0</v>
      </c>
      <c r="M3707" s="4" t="s">
        <v>33</v>
      </c>
      <c r="N3707" s="4" t="s">
        <v>2022</v>
      </c>
      <c r="O3707" s="4" t="s">
        <v>51</v>
      </c>
      <c r="P3707" s="4" t="s">
        <v>76</v>
      </c>
      <c r="Q3707" s="4" t="s">
        <v>2023</v>
      </c>
      <c r="R3707" s="9">
        <v>100.609382716049</v>
      </c>
      <c r="S3707" s="7">
        <v>5.0</v>
      </c>
      <c r="T3707" s="7">
        <v>0.0</v>
      </c>
      <c r="U3707" s="7">
        <v>49.2985975308642</v>
      </c>
      <c r="V3707" s="10" t="str">
        <f t="shared" si="1"/>
        <v>2017-06</v>
      </c>
    </row>
    <row r="3708">
      <c r="A3708" s="7">
        <v>3707.0</v>
      </c>
      <c r="B3708" s="4" t="s">
        <v>6914</v>
      </c>
      <c r="C3708" s="8">
        <v>42907.0</v>
      </c>
      <c r="D3708" s="8">
        <v>42911.0</v>
      </c>
      <c r="E3708" s="4" t="s">
        <v>26</v>
      </c>
      <c r="F3708" s="4" t="s">
        <v>1427</v>
      </c>
      <c r="G3708" s="4" t="s">
        <v>1428</v>
      </c>
      <c r="H3708" s="4" t="s">
        <v>112</v>
      </c>
      <c r="I3708" s="4" t="s">
        <v>30</v>
      </c>
      <c r="J3708" s="4" t="s">
        <v>3966</v>
      </c>
      <c r="K3708" s="4" t="s">
        <v>6915</v>
      </c>
      <c r="L3708" s="7">
        <v>26003.0</v>
      </c>
      <c r="M3708" s="4" t="s">
        <v>33</v>
      </c>
      <c r="N3708" s="4" t="s">
        <v>2932</v>
      </c>
      <c r="O3708" s="4" t="s">
        <v>51</v>
      </c>
      <c r="P3708" s="4" t="s">
        <v>76</v>
      </c>
      <c r="Q3708" s="4" t="s">
        <v>2933</v>
      </c>
      <c r="R3708" s="9">
        <v>7.61896296296296</v>
      </c>
      <c r="S3708" s="7">
        <v>2.0</v>
      </c>
      <c r="T3708" s="7">
        <v>0.0</v>
      </c>
      <c r="U3708" s="7">
        <v>3.73329185185185</v>
      </c>
      <c r="V3708" s="10" t="str">
        <f t="shared" si="1"/>
        <v>2017-06</v>
      </c>
    </row>
    <row r="3709">
      <c r="A3709" s="7">
        <v>3708.0</v>
      </c>
      <c r="B3709" s="4" t="s">
        <v>6914</v>
      </c>
      <c r="C3709" s="8">
        <v>42907.0</v>
      </c>
      <c r="D3709" s="8">
        <v>42911.0</v>
      </c>
      <c r="E3709" s="4" t="s">
        <v>26</v>
      </c>
      <c r="F3709" s="4" t="s">
        <v>1427</v>
      </c>
      <c r="G3709" s="4" t="s">
        <v>1428</v>
      </c>
      <c r="H3709" s="4" t="s">
        <v>112</v>
      </c>
      <c r="I3709" s="4" t="s">
        <v>30</v>
      </c>
      <c r="J3709" s="4" t="s">
        <v>3966</v>
      </c>
      <c r="K3709" s="4" t="s">
        <v>6915</v>
      </c>
      <c r="L3709" s="7">
        <v>26003.0</v>
      </c>
      <c r="M3709" s="4" t="s">
        <v>33</v>
      </c>
      <c r="N3709" s="4" t="s">
        <v>1799</v>
      </c>
      <c r="O3709" s="4" t="s">
        <v>51</v>
      </c>
      <c r="P3709" s="4" t="s">
        <v>124</v>
      </c>
      <c r="Q3709" s="4" t="s">
        <v>2600</v>
      </c>
      <c r="R3709" s="9">
        <v>546.807111111111</v>
      </c>
      <c r="S3709" s="7">
        <v>8.0</v>
      </c>
      <c r="T3709" s="7">
        <v>0.0</v>
      </c>
      <c r="U3709" s="7">
        <v>267.935484444444</v>
      </c>
      <c r="V3709" s="10" t="str">
        <f t="shared" si="1"/>
        <v>2017-06</v>
      </c>
    </row>
    <row r="3710">
      <c r="A3710" s="7">
        <v>3709.0</v>
      </c>
      <c r="B3710" s="4" t="s">
        <v>6916</v>
      </c>
      <c r="C3710" s="8">
        <v>42908.0</v>
      </c>
      <c r="D3710" s="8">
        <v>42909.0</v>
      </c>
      <c r="E3710" s="4" t="s">
        <v>43</v>
      </c>
      <c r="F3710" s="4" t="s">
        <v>1197</v>
      </c>
      <c r="G3710" s="4" t="s">
        <v>1198</v>
      </c>
      <c r="H3710" s="4" t="s">
        <v>46</v>
      </c>
      <c r="I3710" s="4" t="s">
        <v>30</v>
      </c>
      <c r="J3710" s="4" t="s">
        <v>805</v>
      </c>
      <c r="K3710" s="4" t="s">
        <v>102</v>
      </c>
      <c r="L3710" s="7">
        <v>33178.0</v>
      </c>
      <c r="M3710" s="4" t="s">
        <v>83</v>
      </c>
      <c r="N3710" s="4" t="s">
        <v>423</v>
      </c>
      <c r="O3710" s="4" t="s">
        <v>51</v>
      </c>
      <c r="P3710" s="4" t="s">
        <v>205</v>
      </c>
      <c r="Q3710" s="4" t="s">
        <v>424</v>
      </c>
      <c r="R3710" s="9">
        <v>24.9494684316708</v>
      </c>
      <c r="S3710" s="7">
        <v>3.0</v>
      </c>
      <c r="T3710" s="7">
        <v>0.2</v>
      </c>
      <c r="U3710" s="7">
        <v>8.42044559568891</v>
      </c>
      <c r="V3710" s="10" t="str">
        <f t="shared" si="1"/>
        <v>2017-06</v>
      </c>
    </row>
    <row r="3711">
      <c r="A3711" s="7">
        <v>3710.0</v>
      </c>
      <c r="B3711" s="4" t="s">
        <v>6917</v>
      </c>
      <c r="C3711" s="8">
        <v>42908.0</v>
      </c>
      <c r="D3711" s="8">
        <v>42914.0</v>
      </c>
      <c r="E3711" s="4" t="s">
        <v>26</v>
      </c>
      <c r="F3711" s="4" t="s">
        <v>1059</v>
      </c>
      <c r="G3711" s="4" t="s">
        <v>1060</v>
      </c>
      <c r="H3711" s="4" t="s">
        <v>112</v>
      </c>
      <c r="I3711" s="4" t="s">
        <v>30</v>
      </c>
      <c r="J3711" s="4" t="s">
        <v>90</v>
      </c>
      <c r="K3711" s="4" t="s">
        <v>91</v>
      </c>
      <c r="L3711" s="7">
        <v>19140.0</v>
      </c>
      <c r="M3711" s="4" t="s">
        <v>33</v>
      </c>
      <c r="N3711" s="4" t="s">
        <v>3789</v>
      </c>
      <c r="O3711" s="4" t="s">
        <v>51</v>
      </c>
      <c r="P3711" s="4" t="s">
        <v>76</v>
      </c>
      <c r="Q3711" s="4" t="s">
        <v>3790</v>
      </c>
      <c r="R3711" s="9">
        <v>12.6194962962963</v>
      </c>
      <c r="S3711" s="7">
        <v>3.0</v>
      </c>
      <c r="T3711" s="7">
        <v>0.7</v>
      </c>
      <c r="U3711" s="7">
        <v>-9.25429728395062</v>
      </c>
      <c r="V3711" s="10" t="str">
        <f t="shared" si="1"/>
        <v>2017-06</v>
      </c>
    </row>
    <row r="3712">
      <c r="A3712" s="7">
        <v>3711.0</v>
      </c>
      <c r="B3712" s="4" t="s">
        <v>6917</v>
      </c>
      <c r="C3712" s="8">
        <v>42908.0</v>
      </c>
      <c r="D3712" s="8">
        <v>42914.0</v>
      </c>
      <c r="E3712" s="4" t="s">
        <v>26</v>
      </c>
      <c r="F3712" s="4" t="s">
        <v>1059</v>
      </c>
      <c r="G3712" s="4" t="s">
        <v>1060</v>
      </c>
      <c r="H3712" s="4" t="s">
        <v>112</v>
      </c>
      <c r="I3712" s="4" t="s">
        <v>30</v>
      </c>
      <c r="J3712" s="4" t="s">
        <v>90</v>
      </c>
      <c r="K3712" s="4" t="s">
        <v>91</v>
      </c>
      <c r="L3712" s="7">
        <v>19140.0</v>
      </c>
      <c r="M3712" s="4" t="s">
        <v>33</v>
      </c>
      <c r="N3712" s="4" t="s">
        <v>4907</v>
      </c>
      <c r="O3712" s="4" t="s">
        <v>51</v>
      </c>
      <c r="P3712" s="4" t="s">
        <v>76</v>
      </c>
      <c r="Q3712" s="4" t="s">
        <v>4908</v>
      </c>
      <c r="R3712" s="9">
        <v>38.0526913580247</v>
      </c>
      <c r="S3712" s="7">
        <v>5.0</v>
      </c>
      <c r="T3712" s="7">
        <v>0.7</v>
      </c>
      <c r="U3712" s="7">
        <v>-29.1737300411523</v>
      </c>
      <c r="V3712" s="10" t="str">
        <f t="shared" si="1"/>
        <v>2017-06</v>
      </c>
    </row>
    <row r="3713">
      <c r="A3713" s="7">
        <v>3712.0</v>
      </c>
      <c r="B3713" s="4" t="s">
        <v>6917</v>
      </c>
      <c r="C3713" s="8">
        <v>42908.0</v>
      </c>
      <c r="D3713" s="8">
        <v>42914.0</v>
      </c>
      <c r="E3713" s="4" t="s">
        <v>26</v>
      </c>
      <c r="F3713" s="4" t="s">
        <v>1059</v>
      </c>
      <c r="G3713" s="4" t="s">
        <v>1060</v>
      </c>
      <c r="H3713" s="4" t="s">
        <v>112</v>
      </c>
      <c r="I3713" s="4" t="s">
        <v>30</v>
      </c>
      <c r="J3713" s="4" t="s">
        <v>90</v>
      </c>
      <c r="K3713" s="4" t="s">
        <v>91</v>
      </c>
      <c r="L3713" s="7">
        <v>19140.0</v>
      </c>
      <c r="M3713" s="4" t="s">
        <v>33</v>
      </c>
      <c r="N3713" s="4" t="s">
        <v>6640</v>
      </c>
      <c r="O3713" s="4" t="s">
        <v>51</v>
      </c>
      <c r="P3713" s="4" t="s">
        <v>52</v>
      </c>
      <c r="Q3713" s="4" t="s">
        <v>6641</v>
      </c>
      <c r="R3713" s="9">
        <v>10.9046518518519</v>
      </c>
      <c r="S3713" s="7">
        <v>2.0</v>
      </c>
      <c r="T3713" s="7">
        <v>0.2</v>
      </c>
      <c r="U3713" s="7">
        <v>0.817848888888889</v>
      </c>
      <c r="V3713" s="10" t="str">
        <f t="shared" si="1"/>
        <v>2017-06</v>
      </c>
    </row>
    <row r="3714">
      <c r="A3714" s="7">
        <v>3713.0</v>
      </c>
      <c r="B3714" s="4" t="s">
        <v>6918</v>
      </c>
      <c r="C3714" s="8">
        <v>42908.0</v>
      </c>
      <c r="D3714" s="8">
        <v>42915.0</v>
      </c>
      <c r="E3714" s="4" t="s">
        <v>26</v>
      </c>
      <c r="F3714" s="4" t="s">
        <v>2179</v>
      </c>
      <c r="G3714" s="4" t="s">
        <v>2180</v>
      </c>
      <c r="H3714" s="4" t="s">
        <v>46</v>
      </c>
      <c r="I3714" s="4" t="s">
        <v>30</v>
      </c>
      <c r="J3714" s="4" t="s">
        <v>384</v>
      </c>
      <c r="K3714" s="4" t="s">
        <v>385</v>
      </c>
      <c r="L3714" s="7">
        <v>60653.0</v>
      </c>
      <c r="M3714" s="4" t="s">
        <v>59</v>
      </c>
      <c r="N3714" s="4" t="s">
        <v>1584</v>
      </c>
      <c r="O3714" s="4" t="s">
        <v>51</v>
      </c>
      <c r="P3714" s="4" t="s">
        <v>76</v>
      </c>
      <c r="Q3714" s="4" t="s">
        <v>1585</v>
      </c>
      <c r="R3714" s="9">
        <v>3.70816790123457</v>
      </c>
      <c r="S3714" s="7">
        <v>3.0</v>
      </c>
      <c r="T3714" s="7">
        <v>0.8</v>
      </c>
      <c r="U3714" s="7">
        <v>-6.11847703703704</v>
      </c>
      <c r="V3714" s="10" t="str">
        <f t="shared" si="1"/>
        <v>2017-06</v>
      </c>
    </row>
    <row r="3715">
      <c r="A3715" s="7">
        <v>3714.0</v>
      </c>
      <c r="B3715" s="4" t="s">
        <v>6919</v>
      </c>
      <c r="C3715" s="8">
        <v>42908.0</v>
      </c>
      <c r="D3715" s="8">
        <v>42912.0</v>
      </c>
      <c r="E3715" s="4" t="s">
        <v>26</v>
      </c>
      <c r="F3715" s="4" t="s">
        <v>888</v>
      </c>
      <c r="G3715" s="4" t="s">
        <v>889</v>
      </c>
      <c r="H3715" s="4" t="s">
        <v>112</v>
      </c>
      <c r="I3715" s="4" t="s">
        <v>30</v>
      </c>
      <c r="J3715" s="4" t="s">
        <v>1461</v>
      </c>
      <c r="K3715" s="4" t="s">
        <v>884</v>
      </c>
      <c r="L3715" s="7">
        <v>48227.0</v>
      </c>
      <c r="M3715" s="4" t="s">
        <v>59</v>
      </c>
      <c r="N3715" s="4" t="s">
        <v>1316</v>
      </c>
      <c r="O3715" s="4" t="s">
        <v>35</v>
      </c>
      <c r="P3715" s="4" t="s">
        <v>263</v>
      </c>
      <c r="Q3715" s="4" t="s">
        <v>1317</v>
      </c>
      <c r="R3715" s="9">
        <v>595.993942386831</v>
      </c>
      <c r="S3715" s="7">
        <v>2.0</v>
      </c>
      <c r="T3715" s="7">
        <v>0.0</v>
      </c>
      <c r="U3715" s="7">
        <v>178.798182716049</v>
      </c>
      <c r="V3715" s="10" t="str">
        <f t="shared" si="1"/>
        <v>2017-06</v>
      </c>
    </row>
    <row r="3716">
      <c r="A3716" s="7">
        <v>3715.0</v>
      </c>
      <c r="B3716" s="4" t="s">
        <v>6920</v>
      </c>
      <c r="C3716" s="8">
        <v>42910.0</v>
      </c>
      <c r="D3716" s="8">
        <v>42915.0</v>
      </c>
      <c r="E3716" s="4" t="s">
        <v>26</v>
      </c>
      <c r="F3716" s="4" t="s">
        <v>5007</v>
      </c>
      <c r="G3716" s="4" t="s">
        <v>5008</v>
      </c>
      <c r="H3716" s="4" t="s">
        <v>46</v>
      </c>
      <c r="I3716" s="4" t="s">
        <v>30</v>
      </c>
      <c r="J3716" s="4" t="s">
        <v>3493</v>
      </c>
      <c r="K3716" s="4" t="s">
        <v>157</v>
      </c>
      <c r="L3716" s="7">
        <v>44312.0</v>
      </c>
      <c r="M3716" s="4" t="s">
        <v>33</v>
      </c>
      <c r="N3716" s="4" t="s">
        <v>1746</v>
      </c>
      <c r="O3716" s="4" t="s">
        <v>51</v>
      </c>
      <c r="P3716" s="4" t="s">
        <v>124</v>
      </c>
      <c r="Q3716" s="4" t="s">
        <v>1747</v>
      </c>
      <c r="R3716" s="9">
        <v>26.576</v>
      </c>
      <c r="S3716" s="7">
        <v>3.0</v>
      </c>
      <c r="T3716" s="7">
        <v>0.2</v>
      </c>
      <c r="U3716" s="7">
        <v>8.305</v>
      </c>
      <c r="V3716" s="10" t="str">
        <f t="shared" si="1"/>
        <v>2017-06</v>
      </c>
    </row>
    <row r="3717">
      <c r="A3717" s="7">
        <v>3716.0</v>
      </c>
      <c r="B3717" s="4" t="s">
        <v>6921</v>
      </c>
      <c r="C3717" s="8">
        <v>42910.0</v>
      </c>
      <c r="D3717" s="8">
        <v>42914.0</v>
      </c>
      <c r="E3717" s="4" t="s">
        <v>26</v>
      </c>
      <c r="F3717" s="4" t="s">
        <v>907</v>
      </c>
      <c r="G3717" s="4" t="s">
        <v>908</v>
      </c>
      <c r="H3717" s="4" t="s">
        <v>46</v>
      </c>
      <c r="I3717" s="4" t="s">
        <v>30</v>
      </c>
      <c r="J3717" s="4" t="s">
        <v>3760</v>
      </c>
      <c r="K3717" s="4" t="s">
        <v>48</v>
      </c>
      <c r="L3717" s="7">
        <v>92646.0</v>
      </c>
      <c r="M3717" s="4" t="s">
        <v>49</v>
      </c>
      <c r="N3717" s="4" t="s">
        <v>2903</v>
      </c>
      <c r="O3717" s="4" t="s">
        <v>51</v>
      </c>
      <c r="P3717" s="4" t="s">
        <v>93</v>
      </c>
      <c r="Q3717" s="4" t="s">
        <v>2904</v>
      </c>
      <c r="R3717" s="9">
        <v>95.92</v>
      </c>
      <c r="S3717" s="7">
        <v>8.0</v>
      </c>
      <c r="T3717" s="7">
        <v>0.0</v>
      </c>
      <c r="U3717" s="7">
        <v>25.8984</v>
      </c>
      <c r="V3717" s="10" t="str">
        <f t="shared" si="1"/>
        <v>2017-06</v>
      </c>
    </row>
    <row r="3718">
      <c r="A3718" s="7">
        <v>3717.0</v>
      </c>
      <c r="B3718" s="4" t="s">
        <v>6922</v>
      </c>
      <c r="C3718" s="8">
        <v>42910.0</v>
      </c>
      <c r="D3718" s="8">
        <v>42917.0</v>
      </c>
      <c r="E3718" s="4" t="s">
        <v>26</v>
      </c>
      <c r="F3718" s="4" t="s">
        <v>4296</v>
      </c>
      <c r="G3718" s="4" t="s">
        <v>4297</v>
      </c>
      <c r="H3718" s="4" t="s">
        <v>29</v>
      </c>
      <c r="I3718" s="4" t="s">
        <v>30</v>
      </c>
      <c r="J3718" s="4" t="s">
        <v>6923</v>
      </c>
      <c r="K3718" s="4" t="s">
        <v>48</v>
      </c>
      <c r="L3718" s="7">
        <v>91767.0</v>
      </c>
      <c r="M3718" s="4" t="s">
        <v>49</v>
      </c>
      <c r="N3718" s="4" t="s">
        <v>3032</v>
      </c>
      <c r="O3718" s="4" t="s">
        <v>51</v>
      </c>
      <c r="P3718" s="4" t="s">
        <v>93</v>
      </c>
      <c r="Q3718" s="4" t="s">
        <v>3033</v>
      </c>
      <c r="R3718" s="9">
        <v>385.6</v>
      </c>
      <c r="S3718" s="7">
        <v>8.0</v>
      </c>
      <c r="T3718" s="7">
        <v>0.0</v>
      </c>
      <c r="U3718" s="7">
        <v>111.824</v>
      </c>
      <c r="V3718" s="10" t="str">
        <f t="shared" si="1"/>
        <v>2017-06</v>
      </c>
    </row>
    <row r="3719">
      <c r="A3719" s="7">
        <v>3718.0</v>
      </c>
      <c r="B3719" s="4" t="s">
        <v>6922</v>
      </c>
      <c r="C3719" s="8">
        <v>42910.0</v>
      </c>
      <c r="D3719" s="8">
        <v>42917.0</v>
      </c>
      <c r="E3719" s="4" t="s">
        <v>26</v>
      </c>
      <c r="F3719" s="4" t="s">
        <v>4296</v>
      </c>
      <c r="G3719" s="4" t="s">
        <v>4297</v>
      </c>
      <c r="H3719" s="4" t="s">
        <v>29</v>
      </c>
      <c r="I3719" s="4" t="s">
        <v>30</v>
      </c>
      <c r="J3719" s="4" t="s">
        <v>6923</v>
      </c>
      <c r="K3719" s="4" t="s">
        <v>48</v>
      </c>
      <c r="L3719" s="7">
        <v>91767.0</v>
      </c>
      <c r="M3719" s="4" t="s">
        <v>49</v>
      </c>
      <c r="N3719" s="4" t="s">
        <v>2014</v>
      </c>
      <c r="O3719" s="4" t="s">
        <v>51</v>
      </c>
      <c r="P3719" s="4" t="s">
        <v>93</v>
      </c>
      <c r="Q3719" s="4" t="s">
        <v>2015</v>
      </c>
      <c r="R3719" s="9">
        <v>35.82</v>
      </c>
      <c r="S3719" s="7">
        <v>9.0</v>
      </c>
      <c r="T3719" s="7">
        <v>0.0</v>
      </c>
      <c r="U3719" s="7">
        <v>11.8206</v>
      </c>
      <c r="V3719" s="10" t="str">
        <f t="shared" si="1"/>
        <v>2017-06</v>
      </c>
    </row>
    <row r="3720">
      <c r="A3720" s="7">
        <v>3719.0</v>
      </c>
      <c r="B3720" s="4" t="s">
        <v>6924</v>
      </c>
      <c r="C3720" s="8">
        <v>42910.0</v>
      </c>
      <c r="D3720" s="8">
        <v>42912.0</v>
      </c>
      <c r="E3720" s="4" t="s">
        <v>98</v>
      </c>
      <c r="F3720" s="4" t="s">
        <v>5181</v>
      </c>
      <c r="G3720" s="4" t="s">
        <v>5182</v>
      </c>
      <c r="H3720" s="4" t="s">
        <v>46</v>
      </c>
      <c r="I3720" s="4" t="s">
        <v>30</v>
      </c>
      <c r="J3720" s="4" t="s">
        <v>222</v>
      </c>
      <c r="K3720" s="4" t="s">
        <v>223</v>
      </c>
      <c r="L3720" s="7">
        <v>10011.0</v>
      </c>
      <c r="M3720" s="4" t="s">
        <v>33</v>
      </c>
      <c r="N3720" s="4" t="s">
        <v>456</v>
      </c>
      <c r="O3720" s="4" t="s">
        <v>35</v>
      </c>
      <c r="P3720" s="4" t="s">
        <v>121</v>
      </c>
      <c r="Q3720" s="4" t="s">
        <v>457</v>
      </c>
      <c r="R3720" s="9">
        <v>338.176666666667</v>
      </c>
      <c r="S3720" s="7">
        <v>3.0</v>
      </c>
      <c r="T3720" s="7">
        <v>0.0</v>
      </c>
      <c r="U3720" s="7">
        <v>60.8718</v>
      </c>
      <c r="V3720" s="10" t="str">
        <f t="shared" si="1"/>
        <v>2017-06</v>
      </c>
    </row>
    <row r="3721">
      <c r="A3721" s="7">
        <v>3720.0</v>
      </c>
      <c r="B3721" s="4" t="s">
        <v>6924</v>
      </c>
      <c r="C3721" s="8">
        <v>42910.0</v>
      </c>
      <c r="D3721" s="8">
        <v>42912.0</v>
      </c>
      <c r="E3721" s="4" t="s">
        <v>98</v>
      </c>
      <c r="F3721" s="4" t="s">
        <v>5181</v>
      </c>
      <c r="G3721" s="4" t="s">
        <v>5182</v>
      </c>
      <c r="H3721" s="4" t="s">
        <v>46</v>
      </c>
      <c r="I3721" s="4" t="s">
        <v>30</v>
      </c>
      <c r="J3721" s="4" t="s">
        <v>222</v>
      </c>
      <c r="K3721" s="4" t="s">
        <v>223</v>
      </c>
      <c r="L3721" s="7">
        <v>10011.0</v>
      </c>
      <c r="M3721" s="4" t="s">
        <v>33</v>
      </c>
      <c r="N3721" s="4" t="s">
        <v>6925</v>
      </c>
      <c r="O3721" s="4" t="s">
        <v>35</v>
      </c>
      <c r="P3721" s="4" t="s">
        <v>263</v>
      </c>
      <c r="Q3721" s="4" t="s">
        <v>6926</v>
      </c>
      <c r="R3721" s="9">
        <v>211.156</v>
      </c>
      <c r="S3721" s="7">
        <v>2.0</v>
      </c>
      <c r="T3721" s="7">
        <v>0.1</v>
      </c>
      <c r="U3721" s="7">
        <v>39.8850222222222</v>
      </c>
      <c r="V3721" s="10" t="str">
        <f t="shared" si="1"/>
        <v>2017-06</v>
      </c>
    </row>
    <row r="3722">
      <c r="A3722" s="7">
        <v>3721.0</v>
      </c>
      <c r="B3722" s="4" t="s">
        <v>6927</v>
      </c>
      <c r="C3722" s="8">
        <v>42910.0</v>
      </c>
      <c r="D3722" s="8">
        <v>42916.0</v>
      </c>
      <c r="E3722" s="4" t="s">
        <v>26</v>
      </c>
      <c r="F3722" s="4" t="s">
        <v>647</v>
      </c>
      <c r="G3722" s="4" t="s">
        <v>648</v>
      </c>
      <c r="H3722" s="4" t="s">
        <v>29</v>
      </c>
      <c r="I3722" s="4" t="s">
        <v>30</v>
      </c>
      <c r="J3722" s="4" t="s">
        <v>2419</v>
      </c>
      <c r="K3722" s="4" t="s">
        <v>385</v>
      </c>
      <c r="L3722" s="7">
        <v>62521.0</v>
      </c>
      <c r="M3722" s="4" t="s">
        <v>59</v>
      </c>
      <c r="N3722" s="4" t="s">
        <v>904</v>
      </c>
      <c r="O3722" s="4" t="s">
        <v>51</v>
      </c>
      <c r="P3722" s="4" t="s">
        <v>76</v>
      </c>
      <c r="Q3722" s="4" t="s">
        <v>5187</v>
      </c>
      <c r="R3722" s="9">
        <v>223.659333333333</v>
      </c>
      <c r="S3722" s="7">
        <v>3.0</v>
      </c>
      <c r="T3722" s="7">
        <v>0.8</v>
      </c>
      <c r="U3722" s="7">
        <v>-391.403833333333</v>
      </c>
      <c r="V3722" s="10" t="str">
        <f t="shared" si="1"/>
        <v>2017-06</v>
      </c>
    </row>
    <row r="3723">
      <c r="A3723" s="7">
        <v>3722.0</v>
      </c>
      <c r="B3723" s="4" t="s">
        <v>6927</v>
      </c>
      <c r="C3723" s="8">
        <v>42910.0</v>
      </c>
      <c r="D3723" s="8">
        <v>42916.0</v>
      </c>
      <c r="E3723" s="4" t="s">
        <v>26</v>
      </c>
      <c r="F3723" s="4" t="s">
        <v>647</v>
      </c>
      <c r="G3723" s="4" t="s">
        <v>648</v>
      </c>
      <c r="H3723" s="4" t="s">
        <v>29</v>
      </c>
      <c r="I3723" s="4" t="s">
        <v>30</v>
      </c>
      <c r="J3723" s="4" t="s">
        <v>2419</v>
      </c>
      <c r="K3723" s="4" t="s">
        <v>385</v>
      </c>
      <c r="L3723" s="7">
        <v>62521.0</v>
      </c>
      <c r="M3723" s="4" t="s">
        <v>59</v>
      </c>
      <c r="N3723" s="4" t="s">
        <v>3893</v>
      </c>
      <c r="O3723" s="4" t="s">
        <v>51</v>
      </c>
      <c r="P3723" s="4" t="s">
        <v>124</v>
      </c>
      <c r="Q3723" s="4" t="s">
        <v>3894</v>
      </c>
      <c r="R3723" s="9">
        <v>12.5546666666667</v>
      </c>
      <c r="S3723" s="7">
        <v>3.0</v>
      </c>
      <c r="T3723" s="7">
        <v>0.2</v>
      </c>
      <c r="U3723" s="7">
        <v>3.92333333333333</v>
      </c>
      <c r="V3723" s="10" t="str">
        <f t="shared" si="1"/>
        <v>2017-06</v>
      </c>
    </row>
    <row r="3724">
      <c r="A3724" s="7">
        <v>3723.0</v>
      </c>
      <c r="B3724" s="4" t="s">
        <v>6928</v>
      </c>
      <c r="C3724" s="8">
        <v>42910.0</v>
      </c>
      <c r="D3724" s="8">
        <v>42912.0</v>
      </c>
      <c r="E3724" s="4" t="s">
        <v>98</v>
      </c>
      <c r="F3724" s="4" t="s">
        <v>4002</v>
      </c>
      <c r="G3724" s="4" t="s">
        <v>4003</v>
      </c>
      <c r="H3724" s="4" t="s">
        <v>46</v>
      </c>
      <c r="I3724" s="4" t="s">
        <v>30</v>
      </c>
      <c r="J3724" s="4" t="s">
        <v>362</v>
      </c>
      <c r="K3724" s="4" t="s">
        <v>48</v>
      </c>
      <c r="L3724" s="7">
        <v>94110.0</v>
      </c>
      <c r="M3724" s="4" t="s">
        <v>49</v>
      </c>
      <c r="N3724" s="4" t="s">
        <v>791</v>
      </c>
      <c r="O3724" s="4" t="s">
        <v>51</v>
      </c>
      <c r="P3724" s="4" t="s">
        <v>272</v>
      </c>
      <c r="Q3724" s="4" t="s">
        <v>792</v>
      </c>
      <c r="R3724" s="9">
        <v>2.88</v>
      </c>
      <c r="S3724" s="7">
        <v>1.0</v>
      </c>
      <c r="T3724" s="7">
        <v>0.0</v>
      </c>
      <c r="U3724" s="7">
        <v>1.3536</v>
      </c>
      <c r="V3724" s="10" t="str">
        <f t="shared" si="1"/>
        <v>2017-06</v>
      </c>
    </row>
    <row r="3725">
      <c r="A3725" s="7">
        <v>3724.0</v>
      </c>
      <c r="B3725" s="4" t="s">
        <v>6929</v>
      </c>
      <c r="C3725" s="8">
        <v>42910.0</v>
      </c>
      <c r="D3725" s="8">
        <v>42914.0</v>
      </c>
      <c r="E3725" s="4" t="s">
        <v>26</v>
      </c>
      <c r="F3725" s="4" t="s">
        <v>6930</v>
      </c>
      <c r="G3725" s="4" t="s">
        <v>6931</v>
      </c>
      <c r="H3725" s="4" t="s">
        <v>46</v>
      </c>
      <c r="I3725" s="4" t="s">
        <v>30</v>
      </c>
      <c r="J3725" s="4" t="s">
        <v>6932</v>
      </c>
      <c r="K3725" s="4" t="s">
        <v>2200</v>
      </c>
      <c r="L3725" s="7">
        <v>2920.0</v>
      </c>
      <c r="M3725" s="4" t="s">
        <v>33</v>
      </c>
      <c r="N3725" s="4" t="s">
        <v>5380</v>
      </c>
      <c r="O3725" s="4" t="s">
        <v>51</v>
      </c>
      <c r="P3725" s="4" t="s">
        <v>76</v>
      </c>
      <c r="Q3725" s="4" t="s">
        <v>5381</v>
      </c>
      <c r="R3725" s="9">
        <v>125.803333333333</v>
      </c>
      <c r="S3725" s="7">
        <v>3.0</v>
      </c>
      <c r="T3725" s="7">
        <v>0.0</v>
      </c>
      <c r="U3725" s="7">
        <v>59.1275666666667</v>
      </c>
      <c r="V3725" s="10" t="str">
        <f t="shared" si="1"/>
        <v>2017-06</v>
      </c>
    </row>
    <row r="3726">
      <c r="A3726" s="7">
        <v>3725.0</v>
      </c>
      <c r="B3726" s="4" t="s">
        <v>6933</v>
      </c>
      <c r="C3726" s="8">
        <v>42911.0</v>
      </c>
      <c r="D3726" s="8">
        <v>42918.0</v>
      </c>
      <c r="E3726" s="4" t="s">
        <v>26</v>
      </c>
      <c r="F3726" s="4" t="s">
        <v>3379</v>
      </c>
      <c r="G3726" s="4" t="s">
        <v>3380</v>
      </c>
      <c r="H3726" s="4" t="s">
        <v>112</v>
      </c>
      <c r="I3726" s="4" t="s">
        <v>30</v>
      </c>
      <c r="J3726" s="4" t="s">
        <v>178</v>
      </c>
      <c r="K3726" s="4" t="s">
        <v>1138</v>
      </c>
      <c r="L3726" s="7">
        <v>97477.0</v>
      </c>
      <c r="M3726" s="4" t="s">
        <v>49</v>
      </c>
      <c r="N3726" s="4" t="s">
        <v>1959</v>
      </c>
      <c r="O3726" s="4" t="s">
        <v>51</v>
      </c>
      <c r="P3726" s="4" t="s">
        <v>297</v>
      </c>
      <c r="Q3726" s="4" t="s">
        <v>1960</v>
      </c>
      <c r="R3726" s="9">
        <v>71.04</v>
      </c>
      <c r="S3726" s="7">
        <v>6.0</v>
      </c>
      <c r="T3726" s="7">
        <v>0.2</v>
      </c>
      <c r="U3726" s="7">
        <v>26.64</v>
      </c>
      <c r="V3726" s="10" t="str">
        <f t="shared" si="1"/>
        <v>2017-06</v>
      </c>
    </row>
    <row r="3727">
      <c r="A3727" s="7">
        <v>3726.0</v>
      </c>
      <c r="B3727" s="4" t="s">
        <v>6933</v>
      </c>
      <c r="C3727" s="8">
        <v>42911.0</v>
      </c>
      <c r="D3727" s="8">
        <v>42918.0</v>
      </c>
      <c r="E3727" s="4" t="s">
        <v>26</v>
      </c>
      <c r="F3727" s="4" t="s">
        <v>3379</v>
      </c>
      <c r="G3727" s="4" t="s">
        <v>3380</v>
      </c>
      <c r="H3727" s="4" t="s">
        <v>112</v>
      </c>
      <c r="I3727" s="4" t="s">
        <v>30</v>
      </c>
      <c r="J3727" s="4" t="s">
        <v>178</v>
      </c>
      <c r="K3727" s="4" t="s">
        <v>1138</v>
      </c>
      <c r="L3727" s="7">
        <v>97477.0</v>
      </c>
      <c r="M3727" s="4" t="s">
        <v>49</v>
      </c>
      <c r="N3727" s="4" t="s">
        <v>4155</v>
      </c>
      <c r="O3727" s="4" t="s">
        <v>51</v>
      </c>
      <c r="P3727" s="4" t="s">
        <v>93</v>
      </c>
      <c r="Q3727" s="4" t="s">
        <v>4156</v>
      </c>
      <c r="R3727" s="9">
        <v>5.344</v>
      </c>
      <c r="S3727" s="7">
        <v>2.0</v>
      </c>
      <c r="T3727" s="7">
        <v>0.2</v>
      </c>
      <c r="U3727" s="7">
        <v>0.7348</v>
      </c>
      <c r="V3727" s="10" t="str">
        <f t="shared" si="1"/>
        <v>2017-06</v>
      </c>
    </row>
    <row r="3728">
      <c r="A3728" s="7">
        <v>3727.0</v>
      </c>
      <c r="B3728" s="4" t="s">
        <v>6933</v>
      </c>
      <c r="C3728" s="8">
        <v>42911.0</v>
      </c>
      <c r="D3728" s="8">
        <v>42918.0</v>
      </c>
      <c r="E3728" s="4" t="s">
        <v>26</v>
      </c>
      <c r="F3728" s="4" t="s">
        <v>3379</v>
      </c>
      <c r="G3728" s="4" t="s">
        <v>3380</v>
      </c>
      <c r="H3728" s="4" t="s">
        <v>112</v>
      </c>
      <c r="I3728" s="4" t="s">
        <v>30</v>
      </c>
      <c r="J3728" s="4" t="s">
        <v>178</v>
      </c>
      <c r="K3728" s="4" t="s">
        <v>1138</v>
      </c>
      <c r="L3728" s="7">
        <v>97477.0</v>
      </c>
      <c r="M3728" s="4" t="s">
        <v>49</v>
      </c>
      <c r="N3728" s="4" t="s">
        <v>6733</v>
      </c>
      <c r="O3728" s="4" t="s">
        <v>51</v>
      </c>
      <c r="P3728" s="4" t="s">
        <v>272</v>
      </c>
      <c r="Q3728" s="4" t="s">
        <v>6734</v>
      </c>
      <c r="R3728" s="9">
        <v>11.304</v>
      </c>
      <c r="S3728" s="7">
        <v>3.0</v>
      </c>
      <c r="T3728" s="7">
        <v>0.2</v>
      </c>
      <c r="U3728" s="7">
        <v>-2.1195</v>
      </c>
      <c r="V3728" s="10" t="str">
        <f t="shared" si="1"/>
        <v>2017-06</v>
      </c>
    </row>
    <row r="3729">
      <c r="A3729" s="7">
        <v>3728.0</v>
      </c>
      <c r="B3729" s="4" t="s">
        <v>6934</v>
      </c>
      <c r="C3729" s="8">
        <v>42911.0</v>
      </c>
      <c r="D3729" s="8">
        <v>42915.0</v>
      </c>
      <c r="E3729" s="4" t="s">
        <v>98</v>
      </c>
      <c r="F3729" s="4" t="s">
        <v>4150</v>
      </c>
      <c r="G3729" s="4" t="s">
        <v>4151</v>
      </c>
      <c r="H3729" s="4" t="s">
        <v>46</v>
      </c>
      <c r="I3729" s="4" t="s">
        <v>30</v>
      </c>
      <c r="J3729" s="4" t="s">
        <v>163</v>
      </c>
      <c r="K3729" s="4" t="s">
        <v>164</v>
      </c>
      <c r="L3729" s="7">
        <v>98115.0</v>
      </c>
      <c r="M3729" s="4" t="s">
        <v>49</v>
      </c>
      <c r="N3729" s="4" t="s">
        <v>6804</v>
      </c>
      <c r="O3729" s="4" t="s">
        <v>35</v>
      </c>
      <c r="P3729" s="4" t="s">
        <v>73</v>
      </c>
      <c r="Q3729" s="4" t="s">
        <v>6805</v>
      </c>
      <c r="R3729" s="9">
        <v>871.4</v>
      </c>
      <c r="S3729" s="7">
        <v>4.0</v>
      </c>
      <c r="T3729" s="7">
        <v>0.0</v>
      </c>
      <c r="U3729" s="7">
        <v>148.138</v>
      </c>
      <c r="V3729" s="10" t="str">
        <f t="shared" si="1"/>
        <v>2017-06</v>
      </c>
    </row>
    <row r="3730">
      <c r="A3730" s="7">
        <v>3729.0</v>
      </c>
      <c r="B3730" s="4" t="s">
        <v>6935</v>
      </c>
      <c r="C3730" s="8">
        <v>42911.0</v>
      </c>
      <c r="D3730" s="8">
        <v>42917.0</v>
      </c>
      <c r="E3730" s="4" t="s">
        <v>26</v>
      </c>
      <c r="F3730" s="4" t="s">
        <v>583</v>
      </c>
      <c r="G3730" s="4" t="s">
        <v>584</v>
      </c>
      <c r="H3730" s="4" t="s">
        <v>46</v>
      </c>
      <c r="I3730" s="4" t="s">
        <v>30</v>
      </c>
      <c r="J3730" s="4" t="s">
        <v>6936</v>
      </c>
      <c r="K3730" s="4" t="s">
        <v>385</v>
      </c>
      <c r="L3730" s="7">
        <v>60440.0</v>
      </c>
      <c r="M3730" s="4" t="s">
        <v>59</v>
      </c>
      <c r="N3730" s="4" t="s">
        <v>3874</v>
      </c>
      <c r="O3730" s="4" t="s">
        <v>39</v>
      </c>
      <c r="P3730" s="4" t="s">
        <v>40</v>
      </c>
      <c r="Q3730" s="4" t="s">
        <v>3875</v>
      </c>
      <c r="R3730" s="9">
        <v>181.536658436214</v>
      </c>
      <c r="S3730" s="7">
        <v>2.0</v>
      </c>
      <c r="T3730" s="7">
        <v>0.2</v>
      </c>
      <c r="U3730" s="7">
        <v>20.4228740740741</v>
      </c>
      <c r="V3730" s="10" t="str">
        <f t="shared" si="1"/>
        <v>2017-06</v>
      </c>
    </row>
    <row r="3731">
      <c r="A3731" s="7">
        <v>3730.0</v>
      </c>
      <c r="B3731" s="4" t="s">
        <v>6937</v>
      </c>
      <c r="C3731" s="8">
        <v>42911.0</v>
      </c>
      <c r="D3731" s="8">
        <v>42913.0</v>
      </c>
      <c r="E3731" s="4" t="s">
        <v>98</v>
      </c>
      <c r="F3731" s="4" t="s">
        <v>6838</v>
      </c>
      <c r="G3731" s="4" t="s">
        <v>6839</v>
      </c>
      <c r="H3731" s="4" t="s">
        <v>46</v>
      </c>
      <c r="I3731" s="4" t="s">
        <v>30</v>
      </c>
      <c r="J3731" s="4" t="s">
        <v>222</v>
      </c>
      <c r="K3731" s="4" t="s">
        <v>223</v>
      </c>
      <c r="L3731" s="7">
        <v>10024.0</v>
      </c>
      <c r="M3731" s="4" t="s">
        <v>33</v>
      </c>
      <c r="N3731" s="4" t="s">
        <v>280</v>
      </c>
      <c r="O3731" s="4" t="s">
        <v>35</v>
      </c>
      <c r="P3731" s="4" t="s">
        <v>36</v>
      </c>
      <c r="Q3731" s="4" t="s">
        <v>5237</v>
      </c>
      <c r="R3731" s="9">
        <v>490.012042798354</v>
      </c>
      <c r="S3731" s="7">
        <v>1.0</v>
      </c>
      <c r="T3731" s="7">
        <v>0.2</v>
      </c>
      <c r="U3731" s="7">
        <v>-6.12515053497942</v>
      </c>
      <c r="V3731" s="10" t="str">
        <f t="shared" si="1"/>
        <v>2017-06</v>
      </c>
    </row>
    <row r="3732">
      <c r="A3732" s="7">
        <v>3731.0</v>
      </c>
      <c r="B3732" s="4" t="s">
        <v>6938</v>
      </c>
      <c r="C3732" s="8">
        <v>42912.0</v>
      </c>
      <c r="D3732" s="8">
        <v>42918.0</v>
      </c>
      <c r="E3732" s="4" t="s">
        <v>26</v>
      </c>
      <c r="F3732" s="4" t="s">
        <v>2551</v>
      </c>
      <c r="G3732" s="4" t="s">
        <v>2552</v>
      </c>
      <c r="H3732" s="4" t="s">
        <v>46</v>
      </c>
      <c r="I3732" s="4" t="s">
        <v>30</v>
      </c>
      <c r="J3732" s="4" t="s">
        <v>261</v>
      </c>
      <c r="K3732" s="4" t="s">
        <v>48</v>
      </c>
      <c r="L3732" s="7">
        <v>92105.0</v>
      </c>
      <c r="M3732" s="4" t="s">
        <v>49</v>
      </c>
      <c r="N3732" s="4" t="s">
        <v>2966</v>
      </c>
      <c r="O3732" s="4" t="s">
        <v>51</v>
      </c>
      <c r="P3732" s="4" t="s">
        <v>52</v>
      </c>
      <c r="Q3732" s="4" t="s">
        <v>2967</v>
      </c>
      <c r="R3732" s="9">
        <v>83.76</v>
      </c>
      <c r="S3732" s="7">
        <v>12.0</v>
      </c>
      <c r="T3732" s="7">
        <v>0.0</v>
      </c>
      <c r="U3732" s="7">
        <v>1.6752</v>
      </c>
      <c r="V3732" s="10" t="str">
        <f t="shared" si="1"/>
        <v>2017-06</v>
      </c>
    </row>
    <row r="3733">
      <c r="A3733" s="7">
        <v>3732.0</v>
      </c>
      <c r="B3733" s="4" t="s">
        <v>6939</v>
      </c>
      <c r="C3733" s="8">
        <v>42912.0</v>
      </c>
      <c r="D3733" s="8">
        <v>42913.0</v>
      </c>
      <c r="E3733" s="4" t="s">
        <v>43</v>
      </c>
      <c r="F3733" s="4" t="s">
        <v>6940</v>
      </c>
      <c r="G3733" s="4" t="s">
        <v>6941</v>
      </c>
      <c r="H3733" s="4" t="s">
        <v>112</v>
      </c>
      <c r="I3733" s="4" t="s">
        <v>30</v>
      </c>
      <c r="J3733" s="4" t="s">
        <v>1461</v>
      </c>
      <c r="K3733" s="4" t="s">
        <v>884</v>
      </c>
      <c r="L3733" s="7">
        <v>48227.0</v>
      </c>
      <c r="M3733" s="4" t="s">
        <v>59</v>
      </c>
      <c r="N3733" s="4" t="s">
        <v>5103</v>
      </c>
      <c r="O3733" s="4" t="s">
        <v>51</v>
      </c>
      <c r="P3733" s="4" t="s">
        <v>124</v>
      </c>
      <c r="Q3733" s="4" t="s">
        <v>5104</v>
      </c>
      <c r="R3733" s="9">
        <v>5.55262551440329</v>
      </c>
      <c r="S3733" s="7">
        <v>1.0</v>
      </c>
      <c r="T3733" s="7">
        <v>0.0</v>
      </c>
      <c r="U3733" s="7">
        <v>2.49868148148148</v>
      </c>
      <c r="V3733" s="10" t="str">
        <f t="shared" si="1"/>
        <v>2017-06</v>
      </c>
    </row>
    <row r="3734">
      <c r="A3734" s="7">
        <v>3733.0</v>
      </c>
      <c r="B3734" s="4" t="s">
        <v>6939</v>
      </c>
      <c r="C3734" s="8">
        <v>42912.0</v>
      </c>
      <c r="D3734" s="8">
        <v>42913.0</v>
      </c>
      <c r="E3734" s="4" t="s">
        <v>43</v>
      </c>
      <c r="F3734" s="4" t="s">
        <v>6940</v>
      </c>
      <c r="G3734" s="4" t="s">
        <v>6941</v>
      </c>
      <c r="H3734" s="4" t="s">
        <v>112</v>
      </c>
      <c r="I3734" s="4" t="s">
        <v>30</v>
      </c>
      <c r="J3734" s="4" t="s">
        <v>1461</v>
      </c>
      <c r="K3734" s="4" t="s">
        <v>884</v>
      </c>
      <c r="L3734" s="7">
        <v>48227.0</v>
      </c>
      <c r="M3734" s="4" t="s">
        <v>59</v>
      </c>
      <c r="N3734" s="4" t="s">
        <v>5749</v>
      </c>
      <c r="O3734" s="4" t="s">
        <v>51</v>
      </c>
      <c r="P3734" s="4" t="s">
        <v>93</v>
      </c>
      <c r="Q3734" s="4" t="s">
        <v>5750</v>
      </c>
      <c r="R3734" s="9">
        <v>19.4708806584362</v>
      </c>
      <c r="S3734" s="7">
        <v>4.0</v>
      </c>
      <c r="T3734" s="7">
        <v>0.0</v>
      </c>
      <c r="U3734" s="7">
        <v>6.62009942386831</v>
      </c>
      <c r="V3734" s="10" t="str">
        <f t="shared" si="1"/>
        <v>2017-06</v>
      </c>
    </row>
    <row r="3735">
      <c r="A3735" s="7">
        <v>3734.0</v>
      </c>
      <c r="B3735" s="4" t="s">
        <v>6939</v>
      </c>
      <c r="C3735" s="8">
        <v>42912.0</v>
      </c>
      <c r="D3735" s="8">
        <v>42913.0</v>
      </c>
      <c r="E3735" s="4" t="s">
        <v>43</v>
      </c>
      <c r="F3735" s="4" t="s">
        <v>6940</v>
      </c>
      <c r="G3735" s="4" t="s">
        <v>6941</v>
      </c>
      <c r="H3735" s="4" t="s">
        <v>112</v>
      </c>
      <c r="I3735" s="4" t="s">
        <v>30</v>
      </c>
      <c r="J3735" s="4" t="s">
        <v>1461</v>
      </c>
      <c r="K3735" s="4" t="s">
        <v>884</v>
      </c>
      <c r="L3735" s="7">
        <v>48227.0</v>
      </c>
      <c r="M3735" s="4" t="s">
        <v>59</v>
      </c>
      <c r="N3735" s="4" t="s">
        <v>3891</v>
      </c>
      <c r="O3735" s="4" t="s">
        <v>39</v>
      </c>
      <c r="P3735" s="4" t="s">
        <v>40</v>
      </c>
      <c r="Q3735" s="4" t="s">
        <v>3892</v>
      </c>
      <c r="R3735" s="9">
        <v>665.238781893004</v>
      </c>
      <c r="S3735" s="7">
        <v>8.0</v>
      </c>
      <c r="T3735" s="7">
        <v>0.0</v>
      </c>
      <c r="U3735" s="7">
        <v>166.309695473251</v>
      </c>
      <c r="V3735" s="10" t="str">
        <f t="shared" si="1"/>
        <v>2017-06</v>
      </c>
    </row>
    <row r="3736">
      <c r="A3736" s="7">
        <v>3735.0</v>
      </c>
      <c r="B3736" s="4" t="s">
        <v>6942</v>
      </c>
      <c r="C3736" s="8">
        <v>42912.0</v>
      </c>
      <c r="D3736" s="8">
        <v>42917.0</v>
      </c>
      <c r="E3736" s="4" t="s">
        <v>26</v>
      </c>
      <c r="F3736" s="4" t="s">
        <v>6144</v>
      </c>
      <c r="G3736" s="4" t="s">
        <v>6145</v>
      </c>
      <c r="H3736" s="4" t="s">
        <v>46</v>
      </c>
      <c r="I3736" s="4" t="s">
        <v>30</v>
      </c>
      <c r="J3736" s="4" t="s">
        <v>4402</v>
      </c>
      <c r="K3736" s="4" t="s">
        <v>766</v>
      </c>
      <c r="L3736" s="7">
        <v>46350.0</v>
      </c>
      <c r="M3736" s="4" t="s">
        <v>59</v>
      </c>
      <c r="N3736" s="4" t="s">
        <v>5909</v>
      </c>
      <c r="O3736" s="4" t="s">
        <v>35</v>
      </c>
      <c r="P3736" s="4" t="s">
        <v>121</v>
      </c>
      <c r="Q3736" s="4" t="s">
        <v>5910</v>
      </c>
      <c r="R3736" s="9">
        <v>643.872181069959</v>
      </c>
      <c r="S3736" s="7">
        <v>5.0</v>
      </c>
      <c r="T3736" s="7">
        <v>0.0</v>
      </c>
      <c r="U3736" s="7">
        <v>38.6323308641975</v>
      </c>
      <c r="V3736" s="10" t="str">
        <f t="shared" si="1"/>
        <v>2017-06</v>
      </c>
    </row>
    <row r="3737">
      <c r="A3737" s="7">
        <v>3736.0</v>
      </c>
      <c r="B3737" s="4" t="s">
        <v>6943</v>
      </c>
      <c r="C3737" s="8">
        <v>42912.0</v>
      </c>
      <c r="D3737" s="8">
        <v>42916.0</v>
      </c>
      <c r="E3737" s="4" t="s">
        <v>26</v>
      </c>
      <c r="F3737" s="4" t="s">
        <v>3459</v>
      </c>
      <c r="G3737" s="4" t="s">
        <v>3460</v>
      </c>
      <c r="H3737" s="4" t="s">
        <v>46</v>
      </c>
      <c r="I3737" s="4" t="s">
        <v>30</v>
      </c>
      <c r="J3737" s="4" t="s">
        <v>740</v>
      </c>
      <c r="K3737" s="4" t="s">
        <v>741</v>
      </c>
      <c r="L3737" s="7">
        <v>80219.0</v>
      </c>
      <c r="M3737" s="4" t="s">
        <v>49</v>
      </c>
      <c r="N3737" s="4" t="s">
        <v>1420</v>
      </c>
      <c r="O3737" s="4" t="s">
        <v>39</v>
      </c>
      <c r="P3737" s="4" t="s">
        <v>61</v>
      </c>
      <c r="Q3737" s="4" t="s">
        <v>1421</v>
      </c>
      <c r="R3737" s="9">
        <v>431.928</v>
      </c>
      <c r="S3737" s="7">
        <v>9.0</v>
      </c>
      <c r="T3737" s="7">
        <v>0.2</v>
      </c>
      <c r="U3737" s="7">
        <v>64.7892</v>
      </c>
      <c r="V3737" s="10" t="str">
        <f t="shared" si="1"/>
        <v>2017-06</v>
      </c>
    </row>
    <row r="3738">
      <c r="A3738" s="7">
        <v>3737.0</v>
      </c>
      <c r="B3738" s="4" t="s">
        <v>6944</v>
      </c>
      <c r="C3738" s="8">
        <v>42912.0</v>
      </c>
      <c r="D3738" s="8">
        <v>42916.0</v>
      </c>
      <c r="E3738" s="4" t="s">
        <v>26</v>
      </c>
      <c r="F3738" s="4" t="s">
        <v>366</v>
      </c>
      <c r="G3738" s="4" t="s">
        <v>367</v>
      </c>
      <c r="H3738" s="4" t="s">
        <v>46</v>
      </c>
      <c r="I3738" s="4" t="s">
        <v>30</v>
      </c>
      <c r="J3738" s="4" t="s">
        <v>222</v>
      </c>
      <c r="K3738" s="4" t="s">
        <v>223</v>
      </c>
      <c r="L3738" s="7">
        <v>10024.0</v>
      </c>
      <c r="M3738" s="4" t="s">
        <v>33</v>
      </c>
      <c r="N3738" s="4" t="s">
        <v>3101</v>
      </c>
      <c r="O3738" s="4" t="s">
        <v>39</v>
      </c>
      <c r="P3738" s="4" t="s">
        <v>40</v>
      </c>
      <c r="Q3738" s="4" t="s">
        <v>3102</v>
      </c>
      <c r="R3738" s="9">
        <v>293.494172839506</v>
      </c>
      <c r="S3738" s="7">
        <v>3.0</v>
      </c>
      <c r="T3738" s="7">
        <v>0.0</v>
      </c>
      <c r="U3738" s="7">
        <v>82.1783683950617</v>
      </c>
      <c r="V3738" s="10" t="str">
        <f t="shared" si="1"/>
        <v>2017-06</v>
      </c>
    </row>
    <row r="3739">
      <c r="A3739" s="7">
        <v>3738.0</v>
      </c>
      <c r="B3739" s="4" t="s">
        <v>6945</v>
      </c>
      <c r="C3739" s="8">
        <v>42912.0</v>
      </c>
      <c r="D3739" s="8">
        <v>42919.0</v>
      </c>
      <c r="E3739" s="4" t="s">
        <v>26</v>
      </c>
      <c r="F3739" s="4" t="s">
        <v>770</v>
      </c>
      <c r="G3739" s="4" t="s">
        <v>771</v>
      </c>
      <c r="H3739" s="4" t="s">
        <v>46</v>
      </c>
      <c r="I3739" s="4" t="s">
        <v>30</v>
      </c>
      <c r="J3739" s="4" t="s">
        <v>90</v>
      </c>
      <c r="K3739" s="4" t="s">
        <v>91</v>
      </c>
      <c r="L3739" s="7">
        <v>19143.0</v>
      </c>
      <c r="M3739" s="4" t="s">
        <v>33</v>
      </c>
      <c r="N3739" s="4" t="s">
        <v>2517</v>
      </c>
      <c r="O3739" s="4" t="s">
        <v>39</v>
      </c>
      <c r="P3739" s="4" t="s">
        <v>40</v>
      </c>
      <c r="Q3739" s="4" t="s">
        <v>2518</v>
      </c>
      <c r="R3739" s="9">
        <v>438.094814814815</v>
      </c>
      <c r="S3739" s="7">
        <v>3.0</v>
      </c>
      <c r="T3739" s="7">
        <v>0.4</v>
      </c>
      <c r="U3739" s="7">
        <v>51.1110617283951</v>
      </c>
      <c r="V3739" s="10" t="str">
        <f t="shared" si="1"/>
        <v>2017-06</v>
      </c>
    </row>
    <row r="3740">
      <c r="A3740" s="7">
        <v>3739.0</v>
      </c>
      <c r="B3740" s="4" t="s">
        <v>6945</v>
      </c>
      <c r="C3740" s="8">
        <v>42912.0</v>
      </c>
      <c r="D3740" s="8">
        <v>42919.0</v>
      </c>
      <c r="E3740" s="4" t="s">
        <v>26</v>
      </c>
      <c r="F3740" s="4" t="s">
        <v>770</v>
      </c>
      <c r="G3740" s="4" t="s">
        <v>771</v>
      </c>
      <c r="H3740" s="4" t="s">
        <v>46</v>
      </c>
      <c r="I3740" s="4" t="s">
        <v>30</v>
      </c>
      <c r="J3740" s="4" t="s">
        <v>90</v>
      </c>
      <c r="K3740" s="4" t="s">
        <v>91</v>
      </c>
      <c r="L3740" s="7">
        <v>19143.0</v>
      </c>
      <c r="M3740" s="4" t="s">
        <v>33</v>
      </c>
      <c r="N3740" s="4" t="s">
        <v>1088</v>
      </c>
      <c r="O3740" s="4" t="s">
        <v>39</v>
      </c>
      <c r="P3740" s="4" t="s">
        <v>40</v>
      </c>
      <c r="Q3740" s="4" t="s">
        <v>1089</v>
      </c>
      <c r="R3740" s="9">
        <v>667.679980246914</v>
      </c>
      <c r="S3740" s="7">
        <v>14.0</v>
      </c>
      <c r="T3740" s="7">
        <v>0.4</v>
      </c>
      <c r="U3740" s="7">
        <v>89.0239973662551</v>
      </c>
      <c r="V3740" s="10" t="str">
        <f t="shared" si="1"/>
        <v>2017-06</v>
      </c>
    </row>
    <row r="3741">
      <c r="A3741" s="7">
        <v>3740.0</v>
      </c>
      <c r="B3741" s="4" t="s">
        <v>6946</v>
      </c>
      <c r="C3741" s="8">
        <v>42912.0</v>
      </c>
      <c r="D3741" s="8">
        <v>42917.0</v>
      </c>
      <c r="E3741" s="4" t="s">
        <v>26</v>
      </c>
      <c r="F3741" s="4" t="s">
        <v>1186</v>
      </c>
      <c r="G3741" s="4" t="s">
        <v>1187</v>
      </c>
      <c r="H3741" s="4" t="s">
        <v>29</v>
      </c>
      <c r="I3741" s="4" t="s">
        <v>30</v>
      </c>
      <c r="J3741" s="4" t="s">
        <v>805</v>
      </c>
      <c r="K3741" s="4" t="s">
        <v>102</v>
      </c>
      <c r="L3741" s="7">
        <v>33180.0</v>
      </c>
      <c r="M3741" s="4" t="s">
        <v>83</v>
      </c>
      <c r="N3741" s="4" t="s">
        <v>372</v>
      </c>
      <c r="O3741" s="4" t="s">
        <v>51</v>
      </c>
      <c r="P3741" s="4" t="s">
        <v>297</v>
      </c>
      <c r="Q3741" s="4" t="s">
        <v>373</v>
      </c>
      <c r="R3741" s="9">
        <v>9.11712888097017</v>
      </c>
      <c r="S3741" s="7">
        <v>6.0</v>
      </c>
      <c r="T3741" s="7">
        <v>0.2</v>
      </c>
      <c r="U3741" s="7">
        <v>3.07703099732743</v>
      </c>
      <c r="V3741" s="10" t="str">
        <f t="shared" si="1"/>
        <v>2017-06</v>
      </c>
    </row>
    <row r="3742">
      <c r="A3742" s="7">
        <v>3741.0</v>
      </c>
      <c r="B3742" s="4" t="s">
        <v>6946</v>
      </c>
      <c r="C3742" s="8">
        <v>42912.0</v>
      </c>
      <c r="D3742" s="8">
        <v>42917.0</v>
      </c>
      <c r="E3742" s="4" t="s">
        <v>26</v>
      </c>
      <c r="F3742" s="4" t="s">
        <v>1186</v>
      </c>
      <c r="G3742" s="4" t="s">
        <v>1187</v>
      </c>
      <c r="H3742" s="4" t="s">
        <v>29</v>
      </c>
      <c r="I3742" s="4" t="s">
        <v>30</v>
      </c>
      <c r="J3742" s="4" t="s">
        <v>805</v>
      </c>
      <c r="K3742" s="4" t="s">
        <v>102</v>
      </c>
      <c r="L3742" s="7">
        <v>33180.0</v>
      </c>
      <c r="M3742" s="4" t="s">
        <v>83</v>
      </c>
      <c r="N3742" s="4" t="s">
        <v>608</v>
      </c>
      <c r="O3742" s="4" t="s">
        <v>35</v>
      </c>
      <c r="P3742" s="4" t="s">
        <v>263</v>
      </c>
      <c r="Q3742" s="4" t="s">
        <v>609</v>
      </c>
      <c r="R3742" s="9">
        <v>180.561020328846</v>
      </c>
      <c r="S3742" s="7">
        <v>3.0</v>
      </c>
      <c r="T3742" s="7">
        <v>0.2</v>
      </c>
      <c r="U3742" s="7">
        <v>-9.02805101644229</v>
      </c>
      <c r="V3742" s="10" t="str">
        <f t="shared" si="1"/>
        <v>2017-06</v>
      </c>
    </row>
    <row r="3743">
      <c r="A3743" s="7">
        <v>3742.0</v>
      </c>
      <c r="B3743" s="4" t="s">
        <v>6947</v>
      </c>
      <c r="C3743" s="8">
        <v>42912.0</v>
      </c>
      <c r="D3743" s="8">
        <v>42916.0</v>
      </c>
      <c r="E3743" s="4" t="s">
        <v>26</v>
      </c>
      <c r="F3743" s="4" t="s">
        <v>2114</v>
      </c>
      <c r="G3743" s="4" t="s">
        <v>2115</v>
      </c>
      <c r="H3743" s="4" t="s">
        <v>46</v>
      </c>
      <c r="I3743" s="4" t="s">
        <v>30</v>
      </c>
      <c r="J3743" s="4" t="s">
        <v>222</v>
      </c>
      <c r="K3743" s="4" t="s">
        <v>223</v>
      </c>
      <c r="L3743" s="7">
        <v>10035.0</v>
      </c>
      <c r="M3743" s="4" t="s">
        <v>33</v>
      </c>
      <c r="N3743" s="4" t="s">
        <v>2157</v>
      </c>
      <c r="O3743" s="4" t="s">
        <v>51</v>
      </c>
      <c r="P3743" s="4" t="s">
        <v>52</v>
      </c>
      <c r="Q3743" s="4" t="s">
        <v>2158</v>
      </c>
      <c r="R3743" s="9">
        <v>333.817975308642</v>
      </c>
      <c r="S3743" s="7">
        <v>3.0</v>
      </c>
      <c r="T3743" s="7">
        <v>0.0</v>
      </c>
      <c r="U3743" s="7">
        <v>0.0</v>
      </c>
      <c r="V3743" s="10" t="str">
        <f t="shared" si="1"/>
        <v>2017-06</v>
      </c>
    </row>
    <row r="3744">
      <c r="A3744" s="7">
        <v>3743.0</v>
      </c>
      <c r="B3744" s="4" t="s">
        <v>6948</v>
      </c>
      <c r="C3744" s="8">
        <v>42912.0</v>
      </c>
      <c r="D3744" s="8">
        <v>42916.0</v>
      </c>
      <c r="E3744" s="4" t="s">
        <v>26</v>
      </c>
      <c r="F3744" s="4" t="s">
        <v>6293</v>
      </c>
      <c r="G3744" s="4" t="s">
        <v>6294</v>
      </c>
      <c r="H3744" s="4" t="s">
        <v>29</v>
      </c>
      <c r="I3744" s="4" t="s">
        <v>30</v>
      </c>
      <c r="J3744" s="4" t="s">
        <v>222</v>
      </c>
      <c r="K3744" s="4" t="s">
        <v>223</v>
      </c>
      <c r="L3744" s="7">
        <v>10009.0</v>
      </c>
      <c r="M3744" s="4" t="s">
        <v>33</v>
      </c>
      <c r="N3744" s="4" t="s">
        <v>748</v>
      </c>
      <c r="O3744" s="4" t="s">
        <v>51</v>
      </c>
      <c r="P3744" s="4" t="s">
        <v>76</v>
      </c>
      <c r="Q3744" s="4" t="s">
        <v>749</v>
      </c>
      <c r="R3744" s="9">
        <v>125.200697942387</v>
      </c>
      <c r="S3744" s="7">
        <v>2.0</v>
      </c>
      <c r="T3744" s="7">
        <v>0.2</v>
      </c>
      <c r="U3744" s="7">
        <v>45.3852530041152</v>
      </c>
      <c r="V3744" s="10" t="str">
        <f t="shared" si="1"/>
        <v>2017-06</v>
      </c>
    </row>
    <row r="3745">
      <c r="A3745" s="7">
        <v>3744.0</v>
      </c>
      <c r="B3745" s="4" t="s">
        <v>6948</v>
      </c>
      <c r="C3745" s="8">
        <v>42912.0</v>
      </c>
      <c r="D3745" s="8">
        <v>42916.0</v>
      </c>
      <c r="E3745" s="4" t="s">
        <v>26</v>
      </c>
      <c r="F3745" s="4" t="s">
        <v>6293</v>
      </c>
      <c r="G3745" s="4" t="s">
        <v>6294</v>
      </c>
      <c r="H3745" s="4" t="s">
        <v>29</v>
      </c>
      <c r="I3745" s="4" t="s">
        <v>30</v>
      </c>
      <c r="J3745" s="4" t="s">
        <v>222</v>
      </c>
      <c r="K3745" s="4" t="s">
        <v>223</v>
      </c>
      <c r="L3745" s="7">
        <v>10009.0</v>
      </c>
      <c r="M3745" s="4" t="s">
        <v>33</v>
      </c>
      <c r="N3745" s="4" t="s">
        <v>3835</v>
      </c>
      <c r="O3745" s="4" t="s">
        <v>51</v>
      </c>
      <c r="P3745" s="4" t="s">
        <v>635</v>
      </c>
      <c r="Q3745" s="4" t="s">
        <v>3836</v>
      </c>
      <c r="R3745" s="9">
        <v>34.7344855967078</v>
      </c>
      <c r="S3745" s="7">
        <v>5.0</v>
      </c>
      <c r="T3745" s="7">
        <v>0.0</v>
      </c>
      <c r="U3745" s="7">
        <v>10.0730008230453</v>
      </c>
      <c r="V3745" s="10" t="str">
        <f t="shared" si="1"/>
        <v>2017-06</v>
      </c>
    </row>
    <row r="3746">
      <c r="A3746" s="7">
        <v>3745.0</v>
      </c>
      <c r="B3746" s="4" t="s">
        <v>6948</v>
      </c>
      <c r="C3746" s="8">
        <v>42912.0</v>
      </c>
      <c r="D3746" s="8">
        <v>42916.0</v>
      </c>
      <c r="E3746" s="4" t="s">
        <v>26</v>
      </c>
      <c r="F3746" s="4" t="s">
        <v>6293</v>
      </c>
      <c r="G3746" s="4" t="s">
        <v>6294</v>
      </c>
      <c r="H3746" s="4" t="s">
        <v>29</v>
      </c>
      <c r="I3746" s="4" t="s">
        <v>30</v>
      </c>
      <c r="J3746" s="4" t="s">
        <v>222</v>
      </c>
      <c r="K3746" s="4" t="s">
        <v>223</v>
      </c>
      <c r="L3746" s="7">
        <v>10009.0</v>
      </c>
      <c r="M3746" s="4" t="s">
        <v>33</v>
      </c>
      <c r="N3746" s="4" t="s">
        <v>2020</v>
      </c>
      <c r="O3746" s="4" t="s">
        <v>51</v>
      </c>
      <c r="P3746" s="4" t="s">
        <v>52</v>
      </c>
      <c r="Q3746" s="4" t="s">
        <v>2021</v>
      </c>
      <c r="R3746" s="9">
        <v>873.107555555556</v>
      </c>
      <c r="S3746" s="7">
        <v>4.0</v>
      </c>
      <c r="T3746" s="7">
        <v>0.0</v>
      </c>
      <c r="U3746" s="7">
        <v>261.932266666667</v>
      </c>
      <c r="V3746" s="10" t="str">
        <f t="shared" si="1"/>
        <v>2017-06</v>
      </c>
    </row>
    <row r="3747">
      <c r="A3747" s="7">
        <v>3746.0</v>
      </c>
      <c r="B3747" s="4" t="s">
        <v>6948</v>
      </c>
      <c r="C3747" s="8">
        <v>42912.0</v>
      </c>
      <c r="D3747" s="8">
        <v>42916.0</v>
      </c>
      <c r="E3747" s="4" t="s">
        <v>26</v>
      </c>
      <c r="F3747" s="4" t="s">
        <v>6293</v>
      </c>
      <c r="G3747" s="4" t="s">
        <v>6294</v>
      </c>
      <c r="H3747" s="4" t="s">
        <v>29</v>
      </c>
      <c r="I3747" s="4" t="s">
        <v>30</v>
      </c>
      <c r="J3747" s="4" t="s">
        <v>222</v>
      </c>
      <c r="K3747" s="4" t="s">
        <v>223</v>
      </c>
      <c r="L3747" s="7">
        <v>10009.0</v>
      </c>
      <c r="M3747" s="4" t="s">
        <v>33</v>
      </c>
      <c r="N3747" s="4" t="s">
        <v>2340</v>
      </c>
      <c r="O3747" s="4" t="s">
        <v>51</v>
      </c>
      <c r="P3747" s="4" t="s">
        <v>124</v>
      </c>
      <c r="Q3747" s="4" t="s">
        <v>2341</v>
      </c>
      <c r="R3747" s="9">
        <v>83.8030617283951</v>
      </c>
      <c r="S3747" s="7">
        <v>3.0</v>
      </c>
      <c r="T3747" s="7">
        <v>0.0</v>
      </c>
      <c r="U3747" s="7">
        <v>38.5494083950617</v>
      </c>
      <c r="V3747" s="10" t="str">
        <f t="shared" si="1"/>
        <v>2017-06</v>
      </c>
    </row>
    <row r="3748">
      <c r="A3748" s="7">
        <v>3747.0</v>
      </c>
      <c r="B3748" s="4" t="s">
        <v>6949</v>
      </c>
      <c r="C3748" s="8">
        <v>42913.0</v>
      </c>
      <c r="D3748" s="8">
        <v>42920.0</v>
      </c>
      <c r="E3748" s="4" t="s">
        <v>26</v>
      </c>
      <c r="F3748" s="4" t="s">
        <v>4809</v>
      </c>
      <c r="G3748" s="4" t="s">
        <v>4810</v>
      </c>
      <c r="H3748" s="4" t="s">
        <v>112</v>
      </c>
      <c r="I3748" s="4" t="s">
        <v>30</v>
      </c>
      <c r="J3748" s="4" t="s">
        <v>5471</v>
      </c>
      <c r="K3748" s="4" t="s">
        <v>223</v>
      </c>
      <c r="L3748" s="7">
        <v>13601.0</v>
      </c>
      <c r="M3748" s="4" t="s">
        <v>33</v>
      </c>
      <c r="N3748" s="4" t="s">
        <v>900</v>
      </c>
      <c r="O3748" s="4" t="s">
        <v>35</v>
      </c>
      <c r="P3748" s="4" t="s">
        <v>263</v>
      </c>
      <c r="Q3748" s="4" t="s">
        <v>901</v>
      </c>
      <c r="R3748" s="9">
        <v>234.4706</v>
      </c>
      <c r="S3748" s="7">
        <v>3.0</v>
      </c>
      <c r="T3748" s="7">
        <v>0.1</v>
      </c>
      <c r="U3748" s="7">
        <v>39.0784333333333</v>
      </c>
      <c r="V3748" s="10" t="str">
        <f t="shared" si="1"/>
        <v>2017-06</v>
      </c>
    </row>
    <row r="3749">
      <c r="A3749" s="7">
        <v>3748.0</v>
      </c>
      <c r="B3749" s="4" t="s">
        <v>6950</v>
      </c>
      <c r="C3749" s="8">
        <v>42913.0</v>
      </c>
      <c r="D3749" s="8">
        <v>42917.0</v>
      </c>
      <c r="E3749" s="4" t="s">
        <v>26</v>
      </c>
      <c r="F3749" s="4" t="s">
        <v>624</v>
      </c>
      <c r="G3749" s="4" t="s">
        <v>625</v>
      </c>
      <c r="H3749" s="4" t="s">
        <v>46</v>
      </c>
      <c r="I3749" s="4" t="s">
        <v>30</v>
      </c>
      <c r="J3749" s="4" t="s">
        <v>1604</v>
      </c>
      <c r="K3749" s="4" t="s">
        <v>1605</v>
      </c>
      <c r="L3749" s="7">
        <v>68104.0</v>
      </c>
      <c r="M3749" s="4" t="s">
        <v>59</v>
      </c>
      <c r="N3749" s="4" t="s">
        <v>2323</v>
      </c>
      <c r="O3749" s="4" t="s">
        <v>51</v>
      </c>
      <c r="P3749" s="4" t="s">
        <v>124</v>
      </c>
      <c r="Q3749" s="4" t="s">
        <v>2324</v>
      </c>
      <c r="R3749" s="9">
        <v>24.5547777777778</v>
      </c>
      <c r="S3749" s="7">
        <v>3.0</v>
      </c>
      <c r="T3749" s="7">
        <v>0.0</v>
      </c>
      <c r="U3749" s="7">
        <v>11.2951977777778</v>
      </c>
      <c r="V3749" s="10" t="str">
        <f t="shared" si="1"/>
        <v>2017-06</v>
      </c>
    </row>
    <row r="3750">
      <c r="A3750" s="7">
        <v>3749.0</v>
      </c>
      <c r="B3750" s="4" t="s">
        <v>6951</v>
      </c>
      <c r="C3750" s="8">
        <v>42913.0</v>
      </c>
      <c r="D3750" s="8">
        <v>42915.0</v>
      </c>
      <c r="E3750" s="4" t="s">
        <v>98</v>
      </c>
      <c r="F3750" s="4" t="s">
        <v>3601</v>
      </c>
      <c r="G3750" s="4" t="s">
        <v>3602</v>
      </c>
      <c r="H3750" s="4" t="s">
        <v>29</v>
      </c>
      <c r="I3750" s="4" t="s">
        <v>30</v>
      </c>
      <c r="J3750" s="4" t="s">
        <v>163</v>
      </c>
      <c r="K3750" s="4" t="s">
        <v>164</v>
      </c>
      <c r="L3750" s="7">
        <v>98105.0</v>
      </c>
      <c r="M3750" s="4" t="s">
        <v>49</v>
      </c>
      <c r="N3750" s="4" t="s">
        <v>3566</v>
      </c>
      <c r="O3750" s="4" t="s">
        <v>51</v>
      </c>
      <c r="P3750" s="4" t="s">
        <v>124</v>
      </c>
      <c r="Q3750" s="4" t="s">
        <v>3567</v>
      </c>
      <c r="R3750" s="9">
        <v>19.44</v>
      </c>
      <c r="S3750" s="7">
        <v>3.0</v>
      </c>
      <c r="T3750" s="7">
        <v>0.0</v>
      </c>
      <c r="U3750" s="7">
        <v>9.3312</v>
      </c>
      <c r="V3750" s="10" t="str">
        <f t="shared" si="1"/>
        <v>2017-06</v>
      </c>
    </row>
    <row r="3751">
      <c r="A3751" s="7">
        <v>3750.0</v>
      </c>
      <c r="B3751" s="4" t="s">
        <v>6951</v>
      </c>
      <c r="C3751" s="8">
        <v>42913.0</v>
      </c>
      <c r="D3751" s="8">
        <v>42915.0</v>
      </c>
      <c r="E3751" s="4" t="s">
        <v>98</v>
      </c>
      <c r="F3751" s="4" t="s">
        <v>3601</v>
      </c>
      <c r="G3751" s="4" t="s">
        <v>3602</v>
      </c>
      <c r="H3751" s="4" t="s">
        <v>29</v>
      </c>
      <c r="I3751" s="4" t="s">
        <v>30</v>
      </c>
      <c r="J3751" s="4" t="s">
        <v>163</v>
      </c>
      <c r="K3751" s="4" t="s">
        <v>164</v>
      </c>
      <c r="L3751" s="7">
        <v>98105.0</v>
      </c>
      <c r="M3751" s="4" t="s">
        <v>49</v>
      </c>
      <c r="N3751" s="4" t="s">
        <v>6952</v>
      </c>
      <c r="O3751" s="4" t="s">
        <v>35</v>
      </c>
      <c r="P3751" s="4" t="s">
        <v>121</v>
      </c>
      <c r="Q3751" s="4" t="s">
        <v>6953</v>
      </c>
      <c r="R3751" s="9">
        <v>126.3</v>
      </c>
      <c r="S3751" s="7">
        <v>3.0</v>
      </c>
      <c r="T3751" s="7">
        <v>0.0</v>
      </c>
      <c r="U3751" s="7">
        <v>40.416</v>
      </c>
      <c r="V3751" s="10" t="str">
        <f t="shared" si="1"/>
        <v>2017-06</v>
      </c>
    </row>
    <row r="3752">
      <c r="A3752" s="7">
        <v>3751.0</v>
      </c>
      <c r="B3752" s="4" t="s">
        <v>6951</v>
      </c>
      <c r="C3752" s="8">
        <v>42913.0</v>
      </c>
      <c r="D3752" s="8">
        <v>42915.0</v>
      </c>
      <c r="E3752" s="4" t="s">
        <v>98</v>
      </c>
      <c r="F3752" s="4" t="s">
        <v>3601</v>
      </c>
      <c r="G3752" s="4" t="s">
        <v>3602</v>
      </c>
      <c r="H3752" s="4" t="s">
        <v>29</v>
      </c>
      <c r="I3752" s="4" t="s">
        <v>30</v>
      </c>
      <c r="J3752" s="4" t="s">
        <v>163</v>
      </c>
      <c r="K3752" s="4" t="s">
        <v>164</v>
      </c>
      <c r="L3752" s="7">
        <v>98105.0</v>
      </c>
      <c r="M3752" s="4" t="s">
        <v>49</v>
      </c>
      <c r="N3752" s="4" t="s">
        <v>1205</v>
      </c>
      <c r="O3752" s="4" t="s">
        <v>39</v>
      </c>
      <c r="P3752" s="4" t="s">
        <v>61</v>
      </c>
      <c r="Q3752" s="4" t="s">
        <v>1206</v>
      </c>
      <c r="R3752" s="9">
        <v>1287.45</v>
      </c>
      <c r="S3752" s="7">
        <v>5.0</v>
      </c>
      <c r="T3752" s="7">
        <v>0.0</v>
      </c>
      <c r="U3752" s="7">
        <v>244.6155</v>
      </c>
      <c r="V3752" s="10" t="str">
        <f t="shared" si="1"/>
        <v>2017-06</v>
      </c>
    </row>
    <row r="3753">
      <c r="A3753" s="7">
        <v>3752.0</v>
      </c>
      <c r="B3753" s="4" t="s">
        <v>6954</v>
      </c>
      <c r="C3753" s="8">
        <v>42915.0</v>
      </c>
      <c r="D3753" s="8">
        <v>42919.0</v>
      </c>
      <c r="E3753" s="4" t="s">
        <v>98</v>
      </c>
      <c r="F3753" s="4" t="s">
        <v>962</v>
      </c>
      <c r="G3753" s="4" t="s">
        <v>963</v>
      </c>
      <c r="H3753" s="4" t="s">
        <v>29</v>
      </c>
      <c r="I3753" s="4" t="s">
        <v>30</v>
      </c>
      <c r="J3753" s="4" t="s">
        <v>2652</v>
      </c>
      <c r="K3753" s="4" t="s">
        <v>48</v>
      </c>
      <c r="L3753" s="7">
        <v>92804.0</v>
      </c>
      <c r="M3753" s="4" t="s">
        <v>49</v>
      </c>
      <c r="N3753" s="4" t="s">
        <v>1637</v>
      </c>
      <c r="O3753" s="4" t="s">
        <v>51</v>
      </c>
      <c r="P3753" s="4" t="s">
        <v>52</v>
      </c>
      <c r="Q3753" s="4" t="s">
        <v>1638</v>
      </c>
      <c r="R3753" s="9">
        <v>1295.78</v>
      </c>
      <c r="S3753" s="7">
        <v>2.0</v>
      </c>
      <c r="T3753" s="7">
        <v>0.0</v>
      </c>
      <c r="U3753" s="7">
        <v>310.9872</v>
      </c>
      <c r="V3753" s="10" t="str">
        <f t="shared" si="1"/>
        <v>2017-06</v>
      </c>
    </row>
    <row r="3754">
      <c r="A3754" s="7">
        <v>3753.0</v>
      </c>
      <c r="B3754" s="4" t="s">
        <v>6955</v>
      </c>
      <c r="C3754" s="8">
        <v>42915.0</v>
      </c>
      <c r="D3754" s="8">
        <v>42920.0</v>
      </c>
      <c r="E3754" s="4" t="s">
        <v>26</v>
      </c>
      <c r="F3754" s="4" t="s">
        <v>786</v>
      </c>
      <c r="G3754" s="4" t="s">
        <v>787</v>
      </c>
      <c r="H3754" s="4" t="s">
        <v>46</v>
      </c>
      <c r="I3754" s="4" t="s">
        <v>30</v>
      </c>
      <c r="J3754" s="4" t="s">
        <v>2547</v>
      </c>
      <c r="K3754" s="4" t="s">
        <v>937</v>
      </c>
      <c r="L3754" s="7">
        <v>55407.0</v>
      </c>
      <c r="M3754" s="4" t="s">
        <v>59</v>
      </c>
      <c r="N3754" s="4" t="s">
        <v>3534</v>
      </c>
      <c r="O3754" s="4" t="s">
        <v>51</v>
      </c>
      <c r="P3754" s="4" t="s">
        <v>283</v>
      </c>
      <c r="Q3754" s="4" t="s">
        <v>5497</v>
      </c>
      <c r="R3754" s="9">
        <v>444.34012345679</v>
      </c>
      <c r="S3754" s="7">
        <v>3.0</v>
      </c>
      <c r="T3754" s="7">
        <v>0.0</v>
      </c>
      <c r="U3754" s="7">
        <v>111.085030864198</v>
      </c>
      <c r="V3754" s="10" t="str">
        <f t="shared" si="1"/>
        <v>2017-06</v>
      </c>
    </row>
    <row r="3755">
      <c r="A3755" s="7">
        <v>3754.0</v>
      </c>
      <c r="B3755" s="4" t="s">
        <v>6955</v>
      </c>
      <c r="C3755" s="8">
        <v>42915.0</v>
      </c>
      <c r="D3755" s="8">
        <v>42920.0</v>
      </c>
      <c r="E3755" s="4" t="s">
        <v>26</v>
      </c>
      <c r="F3755" s="4" t="s">
        <v>786</v>
      </c>
      <c r="G3755" s="4" t="s">
        <v>787</v>
      </c>
      <c r="H3755" s="4" t="s">
        <v>46</v>
      </c>
      <c r="I3755" s="4" t="s">
        <v>30</v>
      </c>
      <c r="J3755" s="4" t="s">
        <v>2547</v>
      </c>
      <c r="K3755" s="4" t="s">
        <v>937</v>
      </c>
      <c r="L3755" s="7">
        <v>55407.0</v>
      </c>
      <c r="M3755" s="4" t="s">
        <v>59</v>
      </c>
      <c r="N3755" s="4" t="s">
        <v>3989</v>
      </c>
      <c r="O3755" s="4" t="s">
        <v>51</v>
      </c>
      <c r="P3755" s="4" t="s">
        <v>76</v>
      </c>
      <c r="Q3755" s="4" t="s">
        <v>4147</v>
      </c>
      <c r="R3755" s="9">
        <v>14.1281893004115</v>
      </c>
      <c r="S3755" s="7">
        <v>2.0</v>
      </c>
      <c r="T3755" s="7">
        <v>0.0</v>
      </c>
      <c r="U3755" s="7">
        <v>7.06409465020576</v>
      </c>
      <c r="V3755" s="10" t="str">
        <f t="shared" si="1"/>
        <v>2017-06</v>
      </c>
    </row>
    <row r="3756">
      <c r="A3756" s="7">
        <v>3755.0</v>
      </c>
      <c r="B3756" s="4" t="s">
        <v>6956</v>
      </c>
      <c r="C3756" s="8">
        <v>42915.0</v>
      </c>
      <c r="D3756" s="8">
        <v>42922.0</v>
      </c>
      <c r="E3756" s="4" t="s">
        <v>26</v>
      </c>
      <c r="F3756" s="4" t="s">
        <v>3480</v>
      </c>
      <c r="G3756" s="4" t="s">
        <v>3481</v>
      </c>
      <c r="H3756" s="4" t="s">
        <v>46</v>
      </c>
      <c r="I3756" s="4" t="s">
        <v>30</v>
      </c>
      <c r="J3756" s="4" t="s">
        <v>47</v>
      </c>
      <c r="K3756" s="4" t="s">
        <v>48</v>
      </c>
      <c r="L3756" s="7">
        <v>90004.0</v>
      </c>
      <c r="M3756" s="4" t="s">
        <v>49</v>
      </c>
      <c r="N3756" s="4" t="s">
        <v>870</v>
      </c>
      <c r="O3756" s="4" t="s">
        <v>51</v>
      </c>
      <c r="P3756" s="4" t="s">
        <v>76</v>
      </c>
      <c r="Q3756" s="4" t="s">
        <v>871</v>
      </c>
      <c r="R3756" s="9">
        <v>312.552</v>
      </c>
      <c r="S3756" s="7">
        <v>9.0</v>
      </c>
      <c r="T3756" s="7">
        <v>0.2</v>
      </c>
      <c r="U3756" s="7">
        <v>101.5794</v>
      </c>
      <c r="V3756" s="10" t="str">
        <f t="shared" si="1"/>
        <v>2017-06</v>
      </c>
    </row>
    <row r="3757">
      <c r="A3757" s="7">
        <v>3756.0</v>
      </c>
      <c r="B3757" s="4" t="s">
        <v>6957</v>
      </c>
      <c r="C3757" s="8">
        <v>42915.0</v>
      </c>
      <c r="D3757" s="8">
        <v>42920.0</v>
      </c>
      <c r="E3757" s="4" t="s">
        <v>26</v>
      </c>
      <c r="F3757" s="4" t="s">
        <v>1064</v>
      </c>
      <c r="G3757" s="4" t="s">
        <v>1065</v>
      </c>
      <c r="H3757" s="4" t="s">
        <v>29</v>
      </c>
      <c r="I3757" s="4" t="s">
        <v>30</v>
      </c>
      <c r="J3757" s="4" t="s">
        <v>6958</v>
      </c>
      <c r="K3757" s="4" t="s">
        <v>58</v>
      </c>
      <c r="L3757" s="7">
        <v>75150.0</v>
      </c>
      <c r="M3757" s="4" t="s">
        <v>59</v>
      </c>
      <c r="N3757" s="4" t="s">
        <v>291</v>
      </c>
      <c r="O3757" s="4" t="s">
        <v>51</v>
      </c>
      <c r="P3757" s="4" t="s">
        <v>124</v>
      </c>
      <c r="Q3757" s="4" t="s">
        <v>292</v>
      </c>
      <c r="R3757" s="9">
        <v>6.34666666666667</v>
      </c>
      <c r="S3757" s="7">
        <v>1.0</v>
      </c>
      <c r="T3757" s="7">
        <v>0.2</v>
      </c>
      <c r="U3757" s="7">
        <v>2.22133333333333</v>
      </c>
      <c r="V3757" s="10" t="str">
        <f t="shared" si="1"/>
        <v>2017-06</v>
      </c>
    </row>
    <row r="3758">
      <c r="A3758" s="7">
        <v>3757.0</v>
      </c>
      <c r="B3758" s="4" t="s">
        <v>6959</v>
      </c>
      <c r="C3758" s="8">
        <v>42915.0</v>
      </c>
      <c r="D3758" s="8">
        <v>42916.0</v>
      </c>
      <c r="E3758" s="4" t="s">
        <v>43</v>
      </c>
      <c r="F3758" s="4" t="s">
        <v>220</v>
      </c>
      <c r="G3758" s="4" t="s">
        <v>221</v>
      </c>
      <c r="H3758" s="4" t="s">
        <v>46</v>
      </c>
      <c r="I3758" s="4" t="s">
        <v>30</v>
      </c>
      <c r="J3758" s="4" t="s">
        <v>47</v>
      </c>
      <c r="K3758" s="4" t="s">
        <v>48</v>
      </c>
      <c r="L3758" s="7">
        <v>90049.0</v>
      </c>
      <c r="M3758" s="4" t="s">
        <v>49</v>
      </c>
      <c r="N3758" s="4" t="s">
        <v>6096</v>
      </c>
      <c r="O3758" s="4" t="s">
        <v>51</v>
      </c>
      <c r="P3758" s="4" t="s">
        <v>76</v>
      </c>
      <c r="Q3758" s="4" t="s">
        <v>6097</v>
      </c>
      <c r="R3758" s="9">
        <v>895.92</v>
      </c>
      <c r="S3758" s="7">
        <v>5.0</v>
      </c>
      <c r="T3758" s="7">
        <v>0.2</v>
      </c>
      <c r="U3758" s="7">
        <v>302.373</v>
      </c>
      <c r="V3758" s="10" t="str">
        <f t="shared" si="1"/>
        <v>2017-06</v>
      </c>
    </row>
    <row r="3759">
      <c r="A3759" s="7">
        <v>3758.0</v>
      </c>
      <c r="B3759" s="4" t="s">
        <v>6959</v>
      </c>
      <c r="C3759" s="8">
        <v>42915.0</v>
      </c>
      <c r="D3759" s="8">
        <v>42916.0</v>
      </c>
      <c r="E3759" s="4" t="s">
        <v>43</v>
      </c>
      <c r="F3759" s="4" t="s">
        <v>220</v>
      </c>
      <c r="G3759" s="4" t="s">
        <v>221</v>
      </c>
      <c r="H3759" s="4" t="s">
        <v>46</v>
      </c>
      <c r="I3759" s="4" t="s">
        <v>30</v>
      </c>
      <c r="J3759" s="4" t="s">
        <v>47</v>
      </c>
      <c r="K3759" s="4" t="s">
        <v>48</v>
      </c>
      <c r="L3759" s="7">
        <v>90049.0</v>
      </c>
      <c r="M3759" s="4" t="s">
        <v>49</v>
      </c>
      <c r="N3759" s="4" t="s">
        <v>6960</v>
      </c>
      <c r="O3759" s="4" t="s">
        <v>51</v>
      </c>
      <c r="P3759" s="4" t="s">
        <v>52</v>
      </c>
      <c r="Q3759" s="4" t="s">
        <v>6961</v>
      </c>
      <c r="R3759" s="9">
        <v>130.71</v>
      </c>
      <c r="S3759" s="7">
        <v>3.0</v>
      </c>
      <c r="T3759" s="7">
        <v>0.0</v>
      </c>
      <c r="U3759" s="7">
        <v>39.213</v>
      </c>
      <c r="V3759" s="10" t="str">
        <f t="shared" si="1"/>
        <v>2017-06</v>
      </c>
    </row>
    <row r="3760">
      <c r="A3760" s="7">
        <v>3759.0</v>
      </c>
      <c r="B3760" s="4" t="s">
        <v>6959</v>
      </c>
      <c r="C3760" s="8">
        <v>42915.0</v>
      </c>
      <c r="D3760" s="8">
        <v>42916.0</v>
      </c>
      <c r="E3760" s="4" t="s">
        <v>43</v>
      </c>
      <c r="F3760" s="4" t="s">
        <v>220</v>
      </c>
      <c r="G3760" s="4" t="s">
        <v>221</v>
      </c>
      <c r="H3760" s="4" t="s">
        <v>46</v>
      </c>
      <c r="I3760" s="4" t="s">
        <v>30</v>
      </c>
      <c r="J3760" s="4" t="s">
        <v>47</v>
      </c>
      <c r="K3760" s="4" t="s">
        <v>48</v>
      </c>
      <c r="L3760" s="7">
        <v>90049.0</v>
      </c>
      <c r="M3760" s="4" t="s">
        <v>49</v>
      </c>
      <c r="N3760" s="4" t="s">
        <v>4375</v>
      </c>
      <c r="O3760" s="4" t="s">
        <v>51</v>
      </c>
      <c r="P3760" s="4" t="s">
        <v>93</v>
      </c>
      <c r="Q3760" s="4" t="s">
        <v>4376</v>
      </c>
      <c r="R3760" s="9">
        <v>11.68</v>
      </c>
      <c r="S3760" s="7">
        <v>2.0</v>
      </c>
      <c r="T3760" s="7">
        <v>0.0</v>
      </c>
      <c r="U3760" s="7">
        <v>3.0368</v>
      </c>
      <c r="V3760" s="10" t="str">
        <f t="shared" si="1"/>
        <v>2017-06</v>
      </c>
    </row>
    <row r="3761">
      <c r="A3761" s="7">
        <v>3760.0</v>
      </c>
      <c r="B3761" s="4" t="s">
        <v>6959</v>
      </c>
      <c r="C3761" s="8">
        <v>42915.0</v>
      </c>
      <c r="D3761" s="8">
        <v>42916.0</v>
      </c>
      <c r="E3761" s="4" t="s">
        <v>43</v>
      </c>
      <c r="F3761" s="4" t="s">
        <v>220</v>
      </c>
      <c r="G3761" s="4" t="s">
        <v>221</v>
      </c>
      <c r="H3761" s="4" t="s">
        <v>46</v>
      </c>
      <c r="I3761" s="4" t="s">
        <v>30</v>
      </c>
      <c r="J3761" s="4" t="s">
        <v>47</v>
      </c>
      <c r="K3761" s="4" t="s">
        <v>48</v>
      </c>
      <c r="L3761" s="7">
        <v>90049.0</v>
      </c>
      <c r="M3761" s="4" t="s">
        <v>49</v>
      </c>
      <c r="N3761" s="4" t="s">
        <v>6962</v>
      </c>
      <c r="O3761" s="4" t="s">
        <v>39</v>
      </c>
      <c r="P3761" s="4" t="s">
        <v>61</v>
      </c>
      <c r="Q3761" s="4" t="s">
        <v>6963</v>
      </c>
      <c r="R3761" s="9">
        <v>62.31</v>
      </c>
      <c r="S3761" s="7">
        <v>3.0</v>
      </c>
      <c r="T3761" s="7">
        <v>0.0</v>
      </c>
      <c r="U3761" s="7">
        <v>22.4316</v>
      </c>
      <c r="V3761" s="10" t="str">
        <f t="shared" si="1"/>
        <v>2017-06</v>
      </c>
    </row>
    <row r="3762">
      <c r="A3762" s="7">
        <v>3761.0</v>
      </c>
      <c r="B3762" s="4" t="s">
        <v>6964</v>
      </c>
      <c r="C3762" s="8">
        <v>42915.0</v>
      </c>
      <c r="D3762" s="8">
        <v>42918.0</v>
      </c>
      <c r="E3762" s="4" t="s">
        <v>43</v>
      </c>
      <c r="F3762" s="4" t="s">
        <v>1186</v>
      </c>
      <c r="G3762" s="4" t="s">
        <v>1187</v>
      </c>
      <c r="H3762" s="4" t="s">
        <v>29</v>
      </c>
      <c r="I3762" s="4" t="s">
        <v>30</v>
      </c>
      <c r="J3762" s="4" t="s">
        <v>890</v>
      </c>
      <c r="K3762" s="4" t="s">
        <v>216</v>
      </c>
      <c r="L3762" s="7">
        <v>6460.0</v>
      </c>
      <c r="M3762" s="4" t="s">
        <v>33</v>
      </c>
      <c r="N3762" s="4" t="s">
        <v>5136</v>
      </c>
      <c r="O3762" s="4" t="s">
        <v>35</v>
      </c>
      <c r="P3762" s="4" t="s">
        <v>36</v>
      </c>
      <c r="Q3762" s="4" t="s">
        <v>5137</v>
      </c>
      <c r="R3762" s="9">
        <v>782.094444444445</v>
      </c>
      <c r="S3762" s="7">
        <v>9.0</v>
      </c>
      <c r="T3762" s="7">
        <v>0.0</v>
      </c>
      <c r="U3762" s="7">
        <v>226.807388888889</v>
      </c>
      <c r="V3762" s="10" t="str">
        <f t="shared" si="1"/>
        <v>2017-06</v>
      </c>
    </row>
    <row r="3763">
      <c r="A3763" s="7">
        <v>3762.0</v>
      </c>
      <c r="B3763" s="4" t="s">
        <v>6964</v>
      </c>
      <c r="C3763" s="8">
        <v>42915.0</v>
      </c>
      <c r="D3763" s="8">
        <v>42918.0</v>
      </c>
      <c r="E3763" s="4" t="s">
        <v>43</v>
      </c>
      <c r="F3763" s="4" t="s">
        <v>1186</v>
      </c>
      <c r="G3763" s="4" t="s">
        <v>1187</v>
      </c>
      <c r="H3763" s="4" t="s">
        <v>29</v>
      </c>
      <c r="I3763" s="4" t="s">
        <v>30</v>
      </c>
      <c r="J3763" s="4" t="s">
        <v>890</v>
      </c>
      <c r="K3763" s="4" t="s">
        <v>216</v>
      </c>
      <c r="L3763" s="7">
        <v>6460.0</v>
      </c>
      <c r="M3763" s="4" t="s">
        <v>33</v>
      </c>
      <c r="N3763" s="4" t="s">
        <v>2489</v>
      </c>
      <c r="O3763" s="4" t="s">
        <v>51</v>
      </c>
      <c r="P3763" s="4" t="s">
        <v>635</v>
      </c>
      <c r="Q3763" s="4" t="s">
        <v>2490</v>
      </c>
      <c r="R3763" s="9">
        <v>37.5731481481482</v>
      </c>
      <c r="S3763" s="7">
        <v>3.0</v>
      </c>
      <c r="T3763" s="7">
        <v>0.0</v>
      </c>
      <c r="U3763" s="7">
        <v>9.76901851851852</v>
      </c>
      <c r="V3763" s="10" t="str">
        <f t="shared" si="1"/>
        <v>2017-06</v>
      </c>
    </row>
    <row r="3764">
      <c r="A3764" s="7">
        <v>3763.0</v>
      </c>
      <c r="B3764" s="4" t="s">
        <v>6964</v>
      </c>
      <c r="C3764" s="8">
        <v>42915.0</v>
      </c>
      <c r="D3764" s="8">
        <v>42918.0</v>
      </c>
      <c r="E3764" s="4" t="s">
        <v>43</v>
      </c>
      <c r="F3764" s="4" t="s">
        <v>1186</v>
      </c>
      <c r="G3764" s="4" t="s">
        <v>1187</v>
      </c>
      <c r="H3764" s="4" t="s">
        <v>29</v>
      </c>
      <c r="I3764" s="4" t="s">
        <v>30</v>
      </c>
      <c r="J3764" s="4" t="s">
        <v>890</v>
      </c>
      <c r="K3764" s="4" t="s">
        <v>216</v>
      </c>
      <c r="L3764" s="7">
        <v>6460.0</v>
      </c>
      <c r="M3764" s="4" t="s">
        <v>33</v>
      </c>
      <c r="N3764" s="4" t="s">
        <v>2859</v>
      </c>
      <c r="O3764" s="4" t="s">
        <v>35</v>
      </c>
      <c r="P3764" s="4" t="s">
        <v>121</v>
      </c>
      <c r="Q3764" s="4" t="s">
        <v>2860</v>
      </c>
      <c r="R3764" s="9">
        <v>30.8028806584362</v>
      </c>
      <c r="S3764" s="7">
        <v>2.0</v>
      </c>
      <c r="T3764" s="7">
        <v>0.0</v>
      </c>
      <c r="U3764" s="7">
        <v>10.4729794238683</v>
      </c>
      <c r="V3764" s="10" t="str">
        <f t="shared" si="1"/>
        <v>2017-06</v>
      </c>
    </row>
    <row r="3765">
      <c r="A3765" s="7">
        <v>3764.0</v>
      </c>
      <c r="B3765" s="4" t="s">
        <v>6965</v>
      </c>
      <c r="C3765" s="8">
        <v>42915.0</v>
      </c>
      <c r="D3765" s="8">
        <v>42916.0</v>
      </c>
      <c r="E3765" s="4" t="s">
        <v>43</v>
      </c>
      <c r="F3765" s="4" t="s">
        <v>3498</v>
      </c>
      <c r="G3765" s="4" t="s">
        <v>3499</v>
      </c>
      <c r="H3765" s="4" t="s">
        <v>46</v>
      </c>
      <c r="I3765" s="4" t="s">
        <v>30</v>
      </c>
      <c r="J3765" s="4" t="s">
        <v>408</v>
      </c>
      <c r="K3765" s="4" t="s">
        <v>58</v>
      </c>
      <c r="L3765" s="7">
        <v>75220.0</v>
      </c>
      <c r="M3765" s="4" t="s">
        <v>59</v>
      </c>
      <c r="N3765" s="4" t="s">
        <v>6966</v>
      </c>
      <c r="O3765" s="4" t="s">
        <v>51</v>
      </c>
      <c r="P3765" s="4" t="s">
        <v>283</v>
      </c>
      <c r="Q3765" s="4" t="s">
        <v>6967</v>
      </c>
      <c r="R3765" s="9">
        <v>26.1897942386831</v>
      </c>
      <c r="S3765" s="7">
        <v>2.0</v>
      </c>
      <c r="T3765" s="7">
        <v>0.8</v>
      </c>
      <c r="U3765" s="7">
        <v>-66.783975308642</v>
      </c>
      <c r="V3765" s="10" t="str">
        <f t="shared" si="1"/>
        <v>2017-06</v>
      </c>
    </row>
    <row r="3766">
      <c r="A3766" s="7">
        <v>3765.0</v>
      </c>
      <c r="B3766" s="4" t="s">
        <v>6965</v>
      </c>
      <c r="C3766" s="8">
        <v>42915.0</v>
      </c>
      <c r="D3766" s="8">
        <v>42916.0</v>
      </c>
      <c r="E3766" s="4" t="s">
        <v>43</v>
      </c>
      <c r="F3766" s="4" t="s">
        <v>3498</v>
      </c>
      <c r="G3766" s="4" t="s">
        <v>3499</v>
      </c>
      <c r="H3766" s="4" t="s">
        <v>46</v>
      </c>
      <c r="I3766" s="4" t="s">
        <v>30</v>
      </c>
      <c r="J3766" s="4" t="s">
        <v>408</v>
      </c>
      <c r="K3766" s="4" t="s">
        <v>58</v>
      </c>
      <c r="L3766" s="7">
        <v>75220.0</v>
      </c>
      <c r="M3766" s="4" t="s">
        <v>59</v>
      </c>
      <c r="N3766" s="4" t="s">
        <v>6968</v>
      </c>
      <c r="O3766" s="4" t="s">
        <v>35</v>
      </c>
      <c r="P3766" s="4" t="s">
        <v>73</v>
      </c>
      <c r="Q3766" s="4" t="s">
        <v>6969</v>
      </c>
      <c r="R3766" s="9">
        <v>376.238333333333</v>
      </c>
      <c r="S3766" s="7">
        <v>3.0</v>
      </c>
      <c r="T3766" s="7">
        <v>0.3</v>
      </c>
      <c r="U3766" s="7">
        <v>-48.3735</v>
      </c>
      <c r="V3766" s="10" t="str">
        <f t="shared" si="1"/>
        <v>2017-06</v>
      </c>
    </row>
    <row r="3767">
      <c r="A3767" s="7">
        <v>3766.0</v>
      </c>
      <c r="B3767" s="4" t="s">
        <v>6965</v>
      </c>
      <c r="C3767" s="8">
        <v>42915.0</v>
      </c>
      <c r="D3767" s="8">
        <v>42916.0</v>
      </c>
      <c r="E3767" s="4" t="s">
        <v>43</v>
      </c>
      <c r="F3767" s="4" t="s">
        <v>3498</v>
      </c>
      <c r="G3767" s="4" t="s">
        <v>3499</v>
      </c>
      <c r="H3767" s="4" t="s">
        <v>46</v>
      </c>
      <c r="I3767" s="4" t="s">
        <v>30</v>
      </c>
      <c r="J3767" s="4" t="s">
        <v>408</v>
      </c>
      <c r="K3767" s="4" t="s">
        <v>58</v>
      </c>
      <c r="L3767" s="7">
        <v>75220.0</v>
      </c>
      <c r="M3767" s="4" t="s">
        <v>59</v>
      </c>
      <c r="N3767" s="4" t="s">
        <v>4359</v>
      </c>
      <c r="O3767" s="4" t="s">
        <v>35</v>
      </c>
      <c r="P3767" s="4" t="s">
        <v>36</v>
      </c>
      <c r="Q3767" s="4" t="s">
        <v>4360</v>
      </c>
      <c r="R3767" s="9">
        <v>501.95375308642</v>
      </c>
      <c r="S3767" s="7">
        <v>3.0</v>
      </c>
      <c r="T3767" s="7">
        <v>0.32</v>
      </c>
      <c r="U3767" s="7">
        <v>-118.106765432099</v>
      </c>
      <c r="V3767" s="10" t="str">
        <f t="shared" si="1"/>
        <v>2017-06</v>
      </c>
    </row>
    <row r="3768">
      <c r="A3768" s="7">
        <v>3767.0</v>
      </c>
      <c r="B3768" s="4" t="s">
        <v>6970</v>
      </c>
      <c r="C3768" s="8">
        <v>42916.0</v>
      </c>
      <c r="D3768" s="8">
        <v>42921.0</v>
      </c>
      <c r="E3768" s="4" t="s">
        <v>26</v>
      </c>
      <c r="F3768" s="4" t="s">
        <v>6971</v>
      </c>
      <c r="G3768" s="4" t="s">
        <v>6972</v>
      </c>
      <c r="H3768" s="4" t="s">
        <v>112</v>
      </c>
      <c r="I3768" s="4" t="s">
        <v>30</v>
      </c>
      <c r="J3768" s="4" t="s">
        <v>6682</v>
      </c>
      <c r="K3768" s="4" t="s">
        <v>1181</v>
      </c>
      <c r="L3768" s="7">
        <v>89115.0</v>
      </c>
      <c r="M3768" s="4" t="s">
        <v>49</v>
      </c>
      <c r="N3768" s="4" t="s">
        <v>6349</v>
      </c>
      <c r="O3768" s="4" t="s">
        <v>51</v>
      </c>
      <c r="P3768" s="4" t="s">
        <v>76</v>
      </c>
      <c r="Q3768" s="4" t="s">
        <v>6350</v>
      </c>
      <c r="R3768" s="9">
        <v>75.792</v>
      </c>
      <c r="S3768" s="7">
        <v>3.0</v>
      </c>
      <c r="T3768" s="7">
        <v>0.2</v>
      </c>
      <c r="U3768" s="7">
        <v>25.5798</v>
      </c>
      <c r="V3768" s="10" t="str">
        <f t="shared" si="1"/>
        <v>2017-06</v>
      </c>
    </row>
    <row r="3769">
      <c r="A3769" s="7">
        <v>3768.0</v>
      </c>
      <c r="B3769" s="4" t="s">
        <v>6973</v>
      </c>
      <c r="C3769" s="8">
        <v>42916.0</v>
      </c>
      <c r="D3769" s="8">
        <v>42916.0</v>
      </c>
      <c r="E3769" s="4" t="s">
        <v>212</v>
      </c>
      <c r="F3769" s="4" t="s">
        <v>3587</v>
      </c>
      <c r="G3769" s="4" t="s">
        <v>3588</v>
      </c>
      <c r="H3769" s="4" t="s">
        <v>46</v>
      </c>
      <c r="I3769" s="4" t="s">
        <v>30</v>
      </c>
      <c r="J3769" s="4" t="s">
        <v>222</v>
      </c>
      <c r="K3769" s="4" t="s">
        <v>223</v>
      </c>
      <c r="L3769" s="7">
        <v>10011.0</v>
      </c>
      <c r="M3769" s="4" t="s">
        <v>33</v>
      </c>
      <c r="N3769" s="4" t="s">
        <v>5523</v>
      </c>
      <c r="O3769" s="4" t="s">
        <v>35</v>
      </c>
      <c r="P3769" s="4" t="s">
        <v>73</v>
      </c>
      <c r="Q3769" s="4" t="s">
        <v>5524</v>
      </c>
      <c r="R3769" s="9">
        <v>1279.34933333333</v>
      </c>
      <c r="S3769" s="7">
        <v>5.0</v>
      </c>
      <c r="T3769" s="7">
        <v>0.4</v>
      </c>
      <c r="U3769" s="7">
        <v>-362.482311111111</v>
      </c>
      <c r="V3769" s="10" t="str">
        <f t="shared" si="1"/>
        <v>2017-06</v>
      </c>
    </row>
    <row r="3770">
      <c r="A3770" s="7">
        <v>3769.0</v>
      </c>
      <c r="B3770" s="4" t="s">
        <v>6974</v>
      </c>
      <c r="C3770" s="8">
        <v>42916.0</v>
      </c>
      <c r="D3770" s="8">
        <v>42922.0</v>
      </c>
      <c r="E3770" s="4" t="s">
        <v>26</v>
      </c>
      <c r="F3770" s="4" t="s">
        <v>3389</v>
      </c>
      <c r="G3770" s="4" t="s">
        <v>3390</v>
      </c>
      <c r="H3770" s="4" t="s">
        <v>46</v>
      </c>
      <c r="I3770" s="4" t="s">
        <v>30</v>
      </c>
      <c r="J3770" s="4" t="s">
        <v>222</v>
      </c>
      <c r="K3770" s="4" t="s">
        <v>223</v>
      </c>
      <c r="L3770" s="7">
        <v>10024.0</v>
      </c>
      <c r="M3770" s="4" t="s">
        <v>33</v>
      </c>
      <c r="N3770" s="4" t="s">
        <v>3170</v>
      </c>
      <c r="O3770" s="4" t="s">
        <v>51</v>
      </c>
      <c r="P3770" s="4" t="s">
        <v>52</v>
      </c>
      <c r="Q3770" s="4" t="s">
        <v>3171</v>
      </c>
      <c r="R3770" s="9">
        <v>304.421530864198</v>
      </c>
      <c r="S3770" s="7">
        <v>7.0</v>
      </c>
      <c r="T3770" s="7">
        <v>0.0</v>
      </c>
      <c r="U3770" s="7">
        <v>82.1938133333333</v>
      </c>
      <c r="V3770" s="10" t="str">
        <f t="shared" si="1"/>
        <v>2017-06</v>
      </c>
    </row>
    <row r="3771">
      <c r="A3771" s="7">
        <v>3770.0</v>
      </c>
      <c r="B3771" s="4" t="s">
        <v>6974</v>
      </c>
      <c r="C3771" s="8">
        <v>42916.0</v>
      </c>
      <c r="D3771" s="8">
        <v>42922.0</v>
      </c>
      <c r="E3771" s="4" t="s">
        <v>26</v>
      </c>
      <c r="F3771" s="4" t="s">
        <v>3389</v>
      </c>
      <c r="G3771" s="4" t="s">
        <v>3390</v>
      </c>
      <c r="H3771" s="4" t="s">
        <v>46</v>
      </c>
      <c r="I3771" s="4" t="s">
        <v>30</v>
      </c>
      <c r="J3771" s="4" t="s">
        <v>222</v>
      </c>
      <c r="K3771" s="4" t="s">
        <v>223</v>
      </c>
      <c r="L3771" s="7">
        <v>10024.0</v>
      </c>
      <c r="M3771" s="4" t="s">
        <v>33</v>
      </c>
      <c r="N3771" s="4" t="s">
        <v>5311</v>
      </c>
      <c r="O3771" s="4" t="s">
        <v>35</v>
      </c>
      <c r="P3771" s="4" t="s">
        <v>121</v>
      </c>
      <c r="Q3771" s="4" t="s">
        <v>5312</v>
      </c>
      <c r="R3771" s="9">
        <v>27.2248888888889</v>
      </c>
      <c r="S3771" s="7">
        <v>1.0</v>
      </c>
      <c r="T3771" s="7">
        <v>0.0</v>
      </c>
      <c r="U3771" s="7">
        <v>11.9789511111111</v>
      </c>
      <c r="V3771" s="10" t="str">
        <f t="shared" si="1"/>
        <v>2017-06</v>
      </c>
    </row>
    <row r="3772">
      <c r="A3772" s="7">
        <v>3771.0</v>
      </c>
      <c r="B3772" s="4" t="s">
        <v>6975</v>
      </c>
      <c r="C3772" s="8">
        <v>42916.0</v>
      </c>
      <c r="D3772" s="8">
        <v>42920.0</v>
      </c>
      <c r="E3772" s="4" t="s">
        <v>98</v>
      </c>
      <c r="F3772" s="4" t="s">
        <v>3441</v>
      </c>
      <c r="G3772" s="4" t="s">
        <v>3442</v>
      </c>
      <c r="H3772" s="4" t="s">
        <v>112</v>
      </c>
      <c r="I3772" s="4" t="s">
        <v>30</v>
      </c>
      <c r="J3772" s="4" t="s">
        <v>384</v>
      </c>
      <c r="K3772" s="4" t="s">
        <v>385</v>
      </c>
      <c r="L3772" s="7">
        <v>60653.0</v>
      </c>
      <c r="M3772" s="4" t="s">
        <v>59</v>
      </c>
      <c r="N3772" s="4" t="s">
        <v>4367</v>
      </c>
      <c r="O3772" s="4" t="s">
        <v>39</v>
      </c>
      <c r="P3772" s="4" t="s">
        <v>40</v>
      </c>
      <c r="Q3772" s="4" t="s">
        <v>4368</v>
      </c>
      <c r="R3772" s="9">
        <v>1226.6312691358</v>
      </c>
      <c r="S3772" s="7">
        <v>2.0</v>
      </c>
      <c r="T3772" s="7">
        <v>0.2</v>
      </c>
      <c r="U3772" s="7">
        <v>153.328908641975</v>
      </c>
      <c r="V3772" s="10" t="str">
        <f t="shared" si="1"/>
        <v>2017-06</v>
      </c>
    </row>
    <row r="3773">
      <c r="A3773" s="7">
        <v>3772.0</v>
      </c>
      <c r="B3773" s="4" t="s">
        <v>6975</v>
      </c>
      <c r="C3773" s="8">
        <v>42916.0</v>
      </c>
      <c r="D3773" s="8">
        <v>42920.0</v>
      </c>
      <c r="E3773" s="4" t="s">
        <v>98</v>
      </c>
      <c r="F3773" s="4" t="s">
        <v>3441</v>
      </c>
      <c r="G3773" s="4" t="s">
        <v>3442</v>
      </c>
      <c r="H3773" s="4" t="s">
        <v>112</v>
      </c>
      <c r="I3773" s="4" t="s">
        <v>30</v>
      </c>
      <c r="J3773" s="4" t="s">
        <v>384</v>
      </c>
      <c r="K3773" s="4" t="s">
        <v>385</v>
      </c>
      <c r="L3773" s="7">
        <v>60653.0</v>
      </c>
      <c r="M3773" s="4" t="s">
        <v>59</v>
      </c>
      <c r="N3773" s="4" t="s">
        <v>2624</v>
      </c>
      <c r="O3773" s="4" t="s">
        <v>35</v>
      </c>
      <c r="P3773" s="4" t="s">
        <v>263</v>
      </c>
      <c r="Q3773" s="4" t="s">
        <v>2625</v>
      </c>
      <c r="R3773" s="9">
        <v>696.920414814815</v>
      </c>
      <c r="S3773" s="7">
        <v>3.0</v>
      </c>
      <c r="T3773" s="7">
        <v>0.3</v>
      </c>
      <c r="U3773" s="7">
        <v>-219.03213037037</v>
      </c>
      <c r="V3773" s="10" t="str">
        <f t="shared" si="1"/>
        <v>2017-06</v>
      </c>
    </row>
    <row r="3774">
      <c r="A3774" s="7">
        <v>3773.0</v>
      </c>
      <c r="B3774" s="4" t="s">
        <v>6975</v>
      </c>
      <c r="C3774" s="8">
        <v>42916.0</v>
      </c>
      <c r="D3774" s="8">
        <v>42920.0</v>
      </c>
      <c r="E3774" s="4" t="s">
        <v>98</v>
      </c>
      <c r="F3774" s="4" t="s">
        <v>3441</v>
      </c>
      <c r="G3774" s="4" t="s">
        <v>3442</v>
      </c>
      <c r="H3774" s="4" t="s">
        <v>112</v>
      </c>
      <c r="I3774" s="4" t="s">
        <v>30</v>
      </c>
      <c r="J3774" s="4" t="s">
        <v>384</v>
      </c>
      <c r="K3774" s="4" t="s">
        <v>385</v>
      </c>
      <c r="L3774" s="7">
        <v>60653.0</v>
      </c>
      <c r="M3774" s="4" t="s">
        <v>59</v>
      </c>
      <c r="N3774" s="4" t="s">
        <v>1337</v>
      </c>
      <c r="O3774" s="4" t="s">
        <v>35</v>
      </c>
      <c r="P3774" s="4" t="s">
        <v>121</v>
      </c>
      <c r="Q3774" s="4" t="s">
        <v>1338</v>
      </c>
      <c r="R3774" s="9">
        <v>17.4200098765432</v>
      </c>
      <c r="S3774" s="7">
        <v>2.0</v>
      </c>
      <c r="T3774" s="7">
        <v>0.6</v>
      </c>
      <c r="U3774" s="7">
        <v>-12.6295071604938</v>
      </c>
      <c r="V3774" s="10" t="str">
        <f t="shared" si="1"/>
        <v>2017-06</v>
      </c>
    </row>
    <row r="3775">
      <c r="A3775" s="7">
        <v>3774.0</v>
      </c>
      <c r="B3775" s="4" t="s">
        <v>6976</v>
      </c>
      <c r="C3775" s="8">
        <v>42916.0</v>
      </c>
      <c r="D3775" s="8">
        <v>42920.0</v>
      </c>
      <c r="E3775" s="4" t="s">
        <v>26</v>
      </c>
      <c r="F3775" s="4" t="s">
        <v>2579</v>
      </c>
      <c r="G3775" s="4" t="s">
        <v>2580</v>
      </c>
      <c r="H3775" s="4" t="s">
        <v>29</v>
      </c>
      <c r="I3775" s="4" t="s">
        <v>30</v>
      </c>
      <c r="J3775" s="4" t="s">
        <v>1110</v>
      </c>
      <c r="K3775" s="4" t="s">
        <v>518</v>
      </c>
      <c r="L3775" s="7">
        <v>38109.0</v>
      </c>
      <c r="M3775" s="4" t="s">
        <v>83</v>
      </c>
      <c r="N3775" s="4" t="s">
        <v>3384</v>
      </c>
      <c r="O3775" s="4" t="s">
        <v>35</v>
      </c>
      <c r="P3775" s="4" t="s">
        <v>121</v>
      </c>
      <c r="Q3775" s="4" t="s">
        <v>3385</v>
      </c>
      <c r="R3775" s="9">
        <v>12.9411769856935</v>
      </c>
      <c r="S3775" s="7">
        <v>2.0</v>
      </c>
      <c r="T3775" s="7">
        <v>0.2</v>
      </c>
      <c r="U3775" s="7">
        <v>3.5588236710657</v>
      </c>
      <c r="V3775" s="10" t="str">
        <f t="shared" si="1"/>
        <v>2017-06</v>
      </c>
    </row>
    <row r="3776">
      <c r="A3776" s="7">
        <v>3775.0</v>
      </c>
      <c r="B3776" s="4" t="s">
        <v>6977</v>
      </c>
      <c r="C3776" s="8">
        <v>42916.0</v>
      </c>
      <c r="D3776" s="8">
        <v>42918.0</v>
      </c>
      <c r="E3776" s="4" t="s">
        <v>98</v>
      </c>
      <c r="F3776" s="4" t="s">
        <v>3508</v>
      </c>
      <c r="G3776" s="4" t="s">
        <v>3509</v>
      </c>
      <c r="H3776" s="4" t="s">
        <v>46</v>
      </c>
      <c r="I3776" s="4" t="s">
        <v>30</v>
      </c>
      <c r="J3776" s="4" t="s">
        <v>47</v>
      </c>
      <c r="K3776" s="4" t="s">
        <v>48</v>
      </c>
      <c r="L3776" s="7">
        <v>90032.0</v>
      </c>
      <c r="M3776" s="4" t="s">
        <v>49</v>
      </c>
      <c r="N3776" s="4" t="s">
        <v>4928</v>
      </c>
      <c r="O3776" s="4" t="s">
        <v>35</v>
      </c>
      <c r="P3776" s="4" t="s">
        <v>36</v>
      </c>
      <c r="Q3776" s="4" t="s">
        <v>4929</v>
      </c>
      <c r="R3776" s="9">
        <v>435.999</v>
      </c>
      <c r="S3776" s="7">
        <v>3.0</v>
      </c>
      <c r="T3776" s="7">
        <v>0.15</v>
      </c>
      <c r="U3776" s="7">
        <v>5.1294</v>
      </c>
      <c r="V3776" s="10" t="str">
        <f t="shared" si="1"/>
        <v>2017-06</v>
      </c>
    </row>
    <row r="3777">
      <c r="A3777" s="7">
        <v>3776.0</v>
      </c>
      <c r="B3777" s="4" t="s">
        <v>6978</v>
      </c>
      <c r="C3777" s="8">
        <v>42916.0</v>
      </c>
      <c r="D3777" s="8">
        <v>42921.0</v>
      </c>
      <c r="E3777" s="4" t="s">
        <v>26</v>
      </c>
      <c r="F3777" s="4" t="s">
        <v>2094</v>
      </c>
      <c r="G3777" s="4" t="s">
        <v>2095</v>
      </c>
      <c r="H3777" s="4" t="s">
        <v>46</v>
      </c>
      <c r="I3777" s="4" t="s">
        <v>30</v>
      </c>
      <c r="J3777" s="4" t="s">
        <v>47</v>
      </c>
      <c r="K3777" s="4" t="s">
        <v>48</v>
      </c>
      <c r="L3777" s="7">
        <v>90045.0</v>
      </c>
      <c r="M3777" s="4" t="s">
        <v>49</v>
      </c>
      <c r="N3777" s="4" t="s">
        <v>3688</v>
      </c>
      <c r="O3777" s="4" t="s">
        <v>51</v>
      </c>
      <c r="P3777" s="4" t="s">
        <v>124</v>
      </c>
      <c r="Q3777" s="4" t="s">
        <v>3689</v>
      </c>
      <c r="R3777" s="9">
        <v>204.95</v>
      </c>
      <c r="S3777" s="7">
        <v>5.0</v>
      </c>
      <c r="T3777" s="7">
        <v>0.0</v>
      </c>
      <c r="U3777" s="7">
        <v>100.4255</v>
      </c>
      <c r="V3777" s="10" t="str">
        <f t="shared" si="1"/>
        <v>2017-06</v>
      </c>
    </row>
    <row r="3778">
      <c r="A3778" s="7">
        <v>3777.0</v>
      </c>
      <c r="B3778" s="4" t="s">
        <v>6979</v>
      </c>
      <c r="C3778" s="8">
        <v>42916.0</v>
      </c>
      <c r="D3778" s="8">
        <v>42920.0</v>
      </c>
      <c r="E3778" s="4" t="s">
        <v>26</v>
      </c>
      <c r="F3778" s="4" t="s">
        <v>6666</v>
      </c>
      <c r="G3778" s="4" t="s">
        <v>6667</v>
      </c>
      <c r="H3778" s="4" t="s">
        <v>29</v>
      </c>
      <c r="I3778" s="4" t="s">
        <v>30</v>
      </c>
      <c r="J3778" s="4" t="s">
        <v>6649</v>
      </c>
      <c r="K3778" s="4" t="s">
        <v>223</v>
      </c>
      <c r="L3778" s="7">
        <v>10550.0</v>
      </c>
      <c r="M3778" s="4" t="s">
        <v>33</v>
      </c>
      <c r="N3778" s="4" t="s">
        <v>4729</v>
      </c>
      <c r="O3778" s="4" t="s">
        <v>51</v>
      </c>
      <c r="P3778" s="4" t="s">
        <v>52</v>
      </c>
      <c r="Q3778" s="4" t="s">
        <v>4730</v>
      </c>
      <c r="R3778" s="9">
        <v>1329.30449382716</v>
      </c>
      <c r="S3778" s="7">
        <v>7.0</v>
      </c>
      <c r="T3778" s="7">
        <v>0.0</v>
      </c>
      <c r="U3778" s="7">
        <v>345.619168395062</v>
      </c>
      <c r="V3778" s="10" t="str">
        <f t="shared" si="1"/>
        <v>2017-06</v>
      </c>
    </row>
    <row r="3779">
      <c r="A3779" s="7">
        <v>3778.0</v>
      </c>
      <c r="B3779" s="4" t="s">
        <v>6980</v>
      </c>
      <c r="C3779" s="8">
        <v>42917.0</v>
      </c>
      <c r="D3779" s="8">
        <v>42924.0</v>
      </c>
      <c r="E3779" s="4" t="s">
        <v>26</v>
      </c>
      <c r="F3779" s="4" t="s">
        <v>917</v>
      </c>
      <c r="G3779" s="4" t="s">
        <v>918</v>
      </c>
      <c r="H3779" s="4" t="s">
        <v>112</v>
      </c>
      <c r="I3779" s="4" t="s">
        <v>30</v>
      </c>
      <c r="J3779" s="4" t="s">
        <v>5071</v>
      </c>
      <c r="K3779" s="4" t="s">
        <v>766</v>
      </c>
      <c r="L3779" s="7">
        <v>46203.0</v>
      </c>
      <c r="M3779" s="4" t="s">
        <v>59</v>
      </c>
      <c r="N3779" s="4" t="s">
        <v>4737</v>
      </c>
      <c r="O3779" s="4" t="s">
        <v>51</v>
      </c>
      <c r="P3779" s="4" t="s">
        <v>52</v>
      </c>
      <c r="Q3779" s="4" t="s">
        <v>4738</v>
      </c>
      <c r="R3779" s="9">
        <v>543.847670781893</v>
      </c>
      <c r="S3779" s="7">
        <v>4.0</v>
      </c>
      <c r="T3779" s="7">
        <v>0.0</v>
      </c>
      <c r="U3779" s="7">
        <v>16.3154301234568</v>
      </c>
      <c r="V3779" s="10" t="str">
        <f t="shared" si="1"/>
        <v>2017-07</v>
      </c>
    </row>
    <row r="3780">
      <c r="A3780" s="7">
        <v>3779.0</v>
      </c>
      <c r="B3780" s="4" t="s">
        <v>6980</v>
      </c>
      <c r="C3780" s="8">
        <v>42917.0</v>
      </c>
      <c r="D3780" s="8">
        <v>42924.0</v>
      </c>
      <c r="E3780" s="4" t="s">
        <v>26</v>
      </c>
      <c r="F3780" s="4" t="s">
        <v>917</v>
      </c>
      <c r="G3780" s="4" t="s">
        <v>918</v>
      </c>
      <c r="H3780" s="4" t="s">
        <v>112</v>
      </c>
      <c r="I3780" s="4" t="s">
        <v>30</v>
      </c>
      <c r="J3780" s="4" t="s">
        <v>5071</v>
      </c>
      <c r="K3780" s="4" t="s">
        <v>766</v>
      </c>
      <c r="L3780" s="7">
        <v>46203.0</v>
      </c>
      <c r="M3780" s="4" t="s">
        <v>59</v>
      </c>
      <c r="N3780" s="4" t="s">
        <v>4198</v>
      </c>
      <c r="O3780" s="4" t="s">
        <v>51</v>
      </c>
      <c r="P3780" s="4" t="s">
        <v>76</v>
      </c>
      <c r="Q3780" s="4" t="s">
        <v>4199</v>
      </c>
      <c r="R3780" s="9">
        <v>208.255238683128</v>
      </c>
      <c r="S3780" s="7">
        <v>1.0</v>
      </c>
      <c r="T3780" s="7">
        <v>0.0</v>
      </c>
      <c r="U3780" s="7">
        <v>95.7974097942387</v>
      </c>
      <c r="V3780" s="10" t="str">
        <f t="shared" si="1"/>
        <v>2017-07</v>
      </c>
    </row>
    <row r="3781">
      <c r="A3781" s="7">
        <v>3780.0</v>
      </c>
      <c r="B3781" s="4" t="s">
        <v>6980</v>
      </c>
      <c r="C3781" s="8">
        <v>42917.0</v>
      </c>
      <c r="D3781" s="8">
        <v>42924.0</v>
      </c>
      <c r="E3781" s="4" t="s">
        <v>26</v>
      </c>
      <c r="F3781" s="4" t="s">
        <v>917</v>
      </c>
      <c r="G3781" s="4" t="s">
        <v>918</v>
      </c>
      <c r="H3781" s="4" t="s">
        <v>112</v>
      </c>
      <c r="I3781" s="4" t="s">
        <v>30</v>
      </c>
      <c r="J3781" s="4" t="s">
        <v>5071</v>
      </c>
      <c r="K3781" s="4" t="s">
        <v>766</v>
      </c>
      <c r="L3781" s="7">
        <v>46203.0</v>
      </c>
      <c r="M3781" s="4" t="s">
        <v>59</v>
      </c>
      <c r="N3781" s="4" t="s">
        <v>1777</v>
      </c>
      <c r="O3781" s="4" t="s">
        <v>51</v>
      </c>
      <c r="P3781" s="4" t="s">
        <v>124</v>
      </c>
      <c r="Q3781" s="4" t="s">
        <v>1778</v>
      </c>
      <c r="R3781" s="9">
        <v>31.7546666666667</v>
      </c>
      <c r="S3781" s="7">
        <v>4.0</v>
      </c>
      <c r="T3781" s="7">
        <v>0.0</v>
      </c>
      <c r="U3781" s="7">
        <v>15.24224</v>
      </c>
      <c r="V3781" s="10" t="str">
        <f t="shared" si="1"/>
        <v>2017-07</v>
      </c>
    </row>
    <row r="3782">
      <c r="A3782" s="7">
        <v>3781.0</v>
      </c>
      <c r="B3782" s="4" t="s">
        <v>6981</v>
      </c>
      <c r="C3782" s="8">
        <v>42918.0</v>
      </c>
      <c r="D3782" s="8">
        <v>42921.0</v>
      </c>
      <c r="E3782" s="4" t="s">
        <v>43</v>
      </c>
      <c r="F3782" s="4" t="s">
        <v>2908</v>
      </c>
      <c r="G3782" s="4" t="s">
        <v>2909</v>
      </c>
      <c r="H3782" s="4" t="s">
        <v>112</v>
      </c>
      <c r="I3782" s="4" t="s">
        <v>30</v>
      </c>
      <c r="J3782" s="4" t="s">
        <v>455</v>
      </c>
      <c r="K3782" s="4" t="s">
        <v>58</v>
      </c>
      <c r="L3782" s="7">
        <v>77036.0</v>
      </c>
      <c r="M3782" s="4" t="s">
        <v>59</v>
      </c>
      <c r="N3782" s="4" t="s">
        <v>501</v>
      </c>
      <c r="O3782" s="4" t="s">
        <v>51</v>
      </c>
      <c r="P3782" s="4" t="s">
        <v>124</v>
      </c>
      <c r="Q3782" s="4" t="s">
        <v>502</v>
      </c>
      <c r="R3782" s="9">
        <v>200.935341563786</v>
      </c>
      <c r="S3782" s="7">
        <v>5.0</v>
      </c>
      <c r="T3782" s="7">
        <v>0.2</v>
      </c>
      <c r="U3782" s="7">
        <v>72.8390613168724</v>
      </c>
      <c r="V3782" s="10" t="str">
        <f t="shared" si="1"/>
        <v>2017-07</v>
      </c>
    </row>
    <row r="3783">
      <c r="A3783" s="7">
        <v>3782.0</v>
      </c>
      <c r="B3783" s="4" t="s">
        <v>6981</v>
      </c>
      <c r="C3783" s="8">
        <v>42918.0</v>
      </c>
      <c r="D3783" s="8">
        <v>42921.0</v>
      </c>
      <c r="E3783" s="4" t="s">
        <v>43</v>
      </c>
      <c r="F3783" s="4" t="s">
        <v>2908</v>
      </c>
      <c r="G3783" s="4" t="s">
        <v>2909</v>
      </c>
      <c r="H3783" s="4" t="s">
        <v>112</v>
      </c>
      <c r="I3783" s="4" t="s">
        <v>30</v>
      </c>
      <c r="J3783" s="4" t="s">
        <v>455</v>
      </c>
      <c r="K3783" s="4" t="s">
        <v>58</v>
      </c>
      <c r="L3783" s="7">
        <v>77036.0</v>
      </c>
      <c r="M3783" s="4" t="s">
        <v>59</v>
      </c>
      <c r="N3783" s="4" t="s">
        <v>6668</v>
      </c>
      <c r="O3783" s="4" t="s">
        <v>51</v>
      </c>
      <c r="P3783" s="4" t="s">
        <v>76</v>
      </c>
      <c r="Q3783" s="4" t="s">
        <v>6669</v>
      </c>
      <c r="R3783" s="9">
        <v>6.41189135802469</v>
      </c>
      <c r="S3783" s="7">
        <v>4.0</v>
      </c>
      <c r="T3783" s="7">
        <v>0.8</v>
      </c>
      <c r="U3783" s="7">
        <v>-9.93843160493827</v>
      </c>
      <c r="V3783" s="10" t="str">
        <f t="shared" si="1"/>
        <v>2017-07</v>
      </c>
    </row>
    <row r="3784">
      <c r="A3784" s="7">
        <v>3783.0</v>
      </c>
      <c r="B3784" s="4" t="s">
        <v>6982</v>
      </c>
      <c r="C3784" s="8">
        <v>42919.0</v>
      </c>
      <c r="D3784" s="8">
        <v>42923.0</v>
      </c>
      <c r="E3784" s="4" t="s">
        <v>26</v>
      </c>
      <c r="F3784" s="4" t="s">
        <v>6983</v>
      </c>
      <c r="G3784" s="4" t="s">
        <v>6984</v>
      </c>
      <c r="H3784" s="4" t="s">
        <v>46</v>
      </c>
      <c r="I3784" s="4" t="s">
        <v>30</v>
      </c>
      <c r="J3784" s="4" t="s">
        <v>188</v>
      </c>
      <c r="K3784" s="4" t="s">
        <v>255</v>
      </c>
      <c r="L3784" s="7">
        <v>31907.0</v>
      </c>
      <c r="M3784" s="4" t="s">
        <v>83</v>
      </c>
      <c r="N3784" s="4" t="s">
        <v>6065</v>
      </c>
      <c r="O3784" s="4" t="s">
        <v>35</v>
      </c>
      <c r="P3784" s="4" t="s">
        <v>121</v>
      </c>
      <c r="Q3784" s="4" t="s">
        <v>6066</v>
      </c>
      <c r="R3784" s="9">
        <v>15.6783144087378</v>
      </c>
      <c r="S3784" s="7">
        <v>1.0</v>
      </c>
      <c r="T3784" s="7">
        <v>0.0</v>
      </c>
      <c r="U3784" s="7">
        <v>3.6060123140097</v>
      </c>
      <c r="V3784" s="10" t="str">
        <f t="shared" si="1"/>
        <v>2017-07</v>
      </c>
    </row>
    <row r="3785">
      <c r="A3785" s="7">
        <v>3784.0</v>
      </c>
      <c r="B3785" s="4" t="s">
        <v>6982</v>
      </c>
      <c r="C3785" s="8">
        <v>42919.0</v>
      </c>
      <c r="D3785" s="8">
        <v>42923.0</v>
      </c>
      <c r="E3785" s="4" t="s">
        <v>26</v>
      </c>
      <c r="F3785" s="4" t="s">
        <v>6983</v>
      </c>
      <c r="G3785" s="4" t="s">
        <v>6984</v>
      </c>
      <c r="H3785" s="4" t="s">
        <v>46</v>
      </c>
      <c r="I3785" s="4" t="s">
        <v>30</v>
      </c>
      <c r="J3785" s="4" t="s">
        <v>188</v>
      </c>
      <c r="K3785" s="4" t="s">
        <v>255</v>
      </c>
      <c r="L3785" s="7">
        <v>31907.0</v>
      </c>
      <c r="M3785" s="4" t="s">
        <v>83</v>
      </c>
      <c r="N3785" s="4" t="s">
        <v>750</v>
      </c>
      <c r="O3785" s="4" t="s">
        <v>39</v>
      </c>
      <c r="P3785" s="4" t="s">
        <v>40</v>
      </c>
      <c r="Q3785" s="4" t="s">
        <v>751</v>
      </c>
      <c r="R3785" s="9">
        <v>191.580834458229</v>
      </c>
      <c r="S3785" s="7">
        <v>3.0</v>
      </c>
      <c r="T3785" s="7">
        <v>0.0</v>
      </c>
      <c r="U3785" s="7">
        <v>51.7268253037217</v>
      </c>
      <c r="V3785" s="10" t="str">
        <f t="shared" si="1"/>
        <v>2017-07</v>
      </c>
    </row>
    <row r="3786">
      <c r="A3786" s="7">
        <v>3785.0</v>
      </c>
      <c r="B3786" s="4" t="s">
        <v>6985</v>
      </c>
      <c r="C3786" s="8">
        <v>42919.0</v>
      </c>
      <c r="D3786" s="8">
        <v>42920.0</v>
      </c>
      <c r="E3786" s="4" t="s">
        <v>43</v>
      </c>
      <c r="F3786" s="4" t="s">
        <v>6375</v>
      </c>
      <c r="G3786" s="4" t="s">
        <v>6376</v>
      </c>
      <c r="H3786" s="4" t="s">
        <v>29</v>
      </c>
      <c r="I3786" s="4" t="s">
        <v>30</v>
      </c>
      <c r="J3786" s="4" t="s">
        <v>322</v>
      </c>
      <c r="K3786" s="4" t="s">
        <v>82</v>
      </c>
      <c r="L3786" s="7">
        <v>27217.0</v>
      </c>
      <c r="M3786" s="4" t="s">
        <v>83</v>
      </c>
      <c r="N3786" s="4" t="s">
        <v>2014</v>
      </c>
      <c r="O3786" s="4" t="s">
        <v>51</v>
      </c>
      <c r="P3786" s="4" t="s">
        <v>93</v>
      </c>
      <c r="Q3786" s="4" t="s">
        <v>2015</v>
      </c>
      <c r="R3786" s="9">
        <v>6.30955823693401</v>
      </c>
      <c r="S3786" s="7">
        <v>3.0</v>
      </c>
      <c r="T3786" s="7">
        <v>0.2</v>
      </c>
      <c r="U3786" s="7">
        <v>1.02530321350178</v>
      </c>
      <c r="V3786" s="10" t="str">
        <f t="shared" si="1"/>
        <v>2017-07</v>
      </c>
    </row>
    <row r="3787">
      <c r="A3787" s="7">
        <v>3786.0</v>
      </c>
      <c r="B3787" s="4" t="s">
        <v>6986</v>
      </c>
      <c r="C3787" s="8">
        <v>42919.0</v>
      </c>
      <c r="D3787" s="8">
        <v>42923.0</v>
      </c>
      <c r="E3787" s="4" t="s">
        <v>26</v>
      </c>
      <c r="F3787" s="4" t="s">
        <v>5145</v>
      </c>
      <c r="G3787" s="4" t="s">
        <v>5146</v>
      </c>
      <c r="H3787" s="4" t="s">
        <v>46</v>
      </c>
      <c r="I3787" s="4" t="s">
        <v>30</v>
      </c>
      <c r="J3787" s="4" t="s">
        <v>2828</v>
      </c>
      <c r="K3787" s="4" t="s">
        <v>58</v>
      </c>
      <c r="L3787" s="7">
        <v>75023.0</v>
      </c>
      <c r="M3787" s="4" t="s">
        <v>59</v>
      </c>
      <c r="N3787" s="4" t="s">
        <v>151</v>
      </c>
      <c r="O3787" s="4" t="s">
        <v>39</v>
      </c>
      <c r="P3787" s="4" t="s">
        <v>40</v>
      </c>
      <c r="Q3787" s="4" t="s">
        <v>152</v>
      </c>
      <c r="R3787" s="9">
        <v>205.916325925926</v>
      </c>
      <c r="S3787" s="7">
        <v>4.0</v>
      </c>
      <c r="T3787" s="7">
        <v>0.2</v>
      </c>
      <c r="U3787" s="7">
        <v>77.2186222222222</v>
      </c>
      <c r="V3787" s="10" t="str">
        <f t="shared" si="1"/>
        <v>2017-07</v>
      </c>
    </row>
    <row r="3788">
      <c r="A3788" s="7">
        <v>3787.0</v>
      </c>
      <c r="B3788" s="4" t="s">
        <v>6987</v>
      </c>
      <c r="C3788" s="8">
        <v>42919.0</v>
      </c>
      <c r="D3788" s="8">
        <v>42922.0</v>
      </c>
      <c r="E3788" s="4" t="s">
        <v>98</v>
      </c>
      <c r="F3788" s="4" t="s">
        <v>4193</v>
      </c>
      <c r="G3788" s="4" t="s">
        <v>4194</v>
      </c>
      <c r="H3788" s="4" t="s">
        <v>29</v>
      </c>
      <c r="I3788" s="4" t="s">
        <v>30</v>
      </c>
      <c r="J3788" s="4" t="s">
        <v>455</v>
      </c>
      <c r="K3788" s="4" t="s">
        <v>58</v>
      </c>
      <c r="L3788" s="7">
        <v>77041.0</v>
      </c>
      <c r="M3788" s="4" t="s">
        <v>59</v>
      </c>
      <c r="N3788" s="4" t="s">
        <v>4434</v>
      </c>
      <c r="O3788" s="4" t="s">
        <v>51</v>
      </c>
      <c r="P3788" s="4" t="s">
        <v>124</v>
      </c>
      <c r="Q3788" s="4" t="s">
        <v>4435</v>
      </c>
      <c r="R3788" s="9">
        <v>335.776207407407</v>
      </c>
      <c r="S3788" s="7">
        <v>7.0</v>
      </c>
      <c r="T3788" s="7">
        <v>0.2</v>
      </c>
      <c r="U3788" s="7">
        <v>113.32447</v>
      </c>
      <c r="V3788" s="10" t="str">
        <f t="shared" si="1"/>
        <v>2017-07</v>
      </c>
    </row>
    <row r="3789">
      <c r="A3789" s="7">
        <v>3788.0</v>
      </c>
      <c r="B3789" s="4" t="s">
        <v>6987</v>
      </c>
      <c r="C3789" s="8">
        <v>42919.0</v>
      </c>
      <c r="D3789" s="8">
        <v>42922.0</v>
      </c>
      <c r="E3789" s="4" t="s">
        <v>98</v>
      </c>
      <c r="F3789" s="4" t="s">
        <v>4193</v>
      </c>
      <c r="G3789" s="4" t="s">
        <v>4194</v>
      </c>
      <c r="H3789" s="4" t="s">
        <v>29</v>
      </c>
      <c r="I3789" s="4" t="s">
        <v>30</v>
      </c>
      <c r="J3789" s="4" t="s">
        <v>455</v>
      </c>
      <c r="K3789" s="4" t="s">
        <v>58</v>
      </c>
      <c r="L3789" s="7">
        <v>77041.0</v>
      </c>
      <c r="M3789" s="4" t="s">
        <v>59</v>
      </c>
      <c r="N3789" s="4" t="s">
        <v>6988</v>
      </c>
      <c r="O3789" s="4" t="s">
        <v>39</v>
      </c>
      <c r="P3789" s="4" t="s">
        <v>446</v>
      </c>
      <c r="Q3789" s="4" t="s">
        <v>6989</v>
      </c>
      <c r="R3789" s="9">
        <v>732.0396</v>
      </c>
      <c r="S3789" s="7">
        <v>3.0</v>
      </c>
      <c r="T3789" s="7">
        <v>0.4</v>
      </c>
      <c r="U3789" s="7">
        <v>61.0033</v>
      </c>
      <c r="V3789" s="10" t="str">
        <f t="shared" si="1"/>
        <v>2017-07</v>
      </c>
    </row>
    <row r="3790">
      <c r="A3790" s="7">
        <v>3789.0</v>
      </c>
      <c r="B3790" s="4" t="s">
        <v>6990</v>
      </c>
      <c r="C3790" s="8">
        <v>42919.0</v>
      </c>
      <c r="D3790" s="8">
        <v>42926.0</v>
      </c>
      <c r="E3790" s="4" t="s">
        <v>26</v>
      </c>
      <c r="F3790" s="4" t="s">
        <v>522</v>
      </c>
      <c r="G3790" s="4" t="s">
        <v>523</v>
      </c>
      <c r="H3790" s="4" t="s">
        <v>46</v>
      </c>
      <c r="I3790" s="4" t="s">
        <v>30</v>
      </c>
      <c r="J3790" s="4" t="s">
        <v>6991</v>
      </c>
      <c r="K3790" s="4" t="s">
        <v>5026</v>
      </c>
      <c r="L3790" s="7">
        <v>87401.0</v>
      </c>
      <c r="M3790" s="4" t="s">
        <v>49</v>
      </c>
      <c r="N3790" s="4" t="s">
        <v>6992</v>
      </c>
      <c r="O3790" s="4" t="s">
        <v>35</v>
      </c>
      <c r="P3790" s="4" t="s">
        <v>121</v>
      </c>
      <c r="Q3790" s="4" t="s">
        <v>6993</v>
      </c>
      <c r="R3790" s="9">
        <v>545.85</v>
      </c>
      <c r="S3790" s="7">
        <v>9.0</v>
      </c>
      <c r="T3790" s="7">
        <v>0.0</v>
      </c>
      <c r="U3790" s="7">
        <v>114.6285</v>
      </c>
      <c r="V3790" s="10" t="str">
        <f t="shared" si="1"/>
        <v>2017-07</v>
      </c>
    </row>
    <row r="3791">
      <c r="A3791" s="7">
        <v>3790.0</v>
      </c>
      <c r="B3791" s="4" t="s">
        <v>6994</v>
      </c>
      <c r="C3791" s="8">
        <v>42919.0</v>
      </c>
      <c r="D3791" s="8">
        <v>42922.0</v>
      </c>
      <c r="E3791" s="4" t="s">
        <v>98</v>
      </c>
      <c r="F3791" s="4" t="s">
        <v>3771</v>
      </c>
      <c r="G3791" s="4" t="s">
        <v>3772</v>
      </c>
      <c r="H3791" s="4" t="s">
        <v>112</v>
      </c>
      <c r="I3791" s="4" t="s">
        <v>30</v>
      </c>
      <c r="J3791" s="4" t="s">
        <v>531</v>
      </c>
      <c r="K3791" s="4" t="s">
        <v>157</v>
      </c>
      <c r="L3791" s="7">
        <v>43130.0</v>
      </c>
      <c r="M3791" s="4" t="s">
        <v>33</v>
      </c>
      <c r="N3791" s="4" t="s">
        <v>6995</v>
      </c>
      <c r="O3791" s="4" t="s">
        <v>51</v>
      </c>
      <c r="P3791" s="4" t="s">
        <v>124</v>
      </c>
      <c r="Q3791" s="4" t="s">
        <v>6996</v>
      </c>
      <c r="R3791" s="9">
        <v>40.3280592592593</v>
      </c>
      <c r="S3791" s="7">
        <v>4.0</v>
      </c>
      <c r="T3791" s="7">
        <v>0.2</v>
      </c>
      <c r="U3791" s="7">
        <v>13.61072</v>
      </c>
      <c r="V3791" s="10" t="str">
        <f t="shared" si="1"/>
        <v>2017-07</v>
      </c>
    </row>
    <row r="3792">
      <c r="A3792" s="7">
        <v>3791.0</v>
      </c>
      <c r="B3792" s="4" t="s">
        <v>6994</v>
      </c>
      <c r="C3792" s="8">
        <v>42919.0</v>
      </c>
      <c r="D3792" s="8">
        <v>42922.0</v>
      </c>
      <c r="E3792" s="4" t="s">
        <v>98</v>
      </c>
      <c r="F3792" s="4" t="s">
        <v>3771</v>
      </c>
      <c r="G3792" s="4" t="s">
        <v>3772</v>
      </c>
      <c r="H3792" s="4" t="s">
        <v>112</v>
      </c>
      <c r="I3792" s="4" t="s">
        <v>30</v>
      </c>
      <c r="J3792" s="4" t="s">
        <v>531</v>
      </c>
      <c r="K3792" s="4" t="s">
        <v>157</v>
      </c>
      <c r="L3792" s="7">
        <v>43130.0</v>
      </c>
      <c r="M3792" s="4" t="s">
        <v>33</v>
      </c>
      <c r="N3792" s="4" t="s">
        <v>6997</v>
      </c>
      <c r="O3792" s="4" t="s">
        <v>35</v>
      </c>
      <c r="P3792" s="4" t="s">
        <v>73</v>
      </c>
      <c r="Q3792" s="4" t="s">
        <v>6998</v>
      </c>
      <c r="R3792" s="9">
        <v>263.755511111111</v>
      </c>
      <c r="S3792" s="7">
        <v>2.0</v>
      </c>
      <c r="T3792" s="7">
        <v>0.4</v>
      </c>
      <c r="U3792" s="7">
        <v>-127.48183037037</v>
      </c>
      <c r="V3792" s="10" t="str">
        <f t="shared" si="1"/>
        <v>2017-07</v>
      </c>
    </row>
    <row r="3793">
      <c r="A3793" s="7">
        <v>3792.0</v>
      </c>
      <c r="B3793" s="4" t="s">
        <v>6994</v>
      </c>
      <c r="C3793" s="8">
        <v>42919.0</v>
      </c>
      <c r="D3793" s="8">
        <v>42922.0</v>
      </c>
      <c r="E3793" s="4" t="s">
        <v>98</v>
      </c>
      <c r="F3793" s="4" t="s">
        <v>3771</v>
      </c>
      <c r="G3793" s="4" t="s">
        <v>3772</v>
      </c>
      <c r="H3793" s="4" t="s">
        <v>112</v>
      </c>
      <c r="I3793" s="4" t="s">
        <v>30</v>
      </c>
      <c r="J3793" s="4" t="s">
        <v>531</v>
      </c>
      <c r="K3793" s="4" t="s">
        <v>157</v>
      </c>
      <c r="L3793" s="7">
        <v>43130.0</v>
      </c>
      <c r="M3793" s="4" t="s">
        <v>33</v>
      </c>
      <c r="N3793" s="4" t="s">
        <v>3707</v>
      </c>
      <c r="O3793" s="4" t="s">
        <v>51</v>
      </c>
      <c r="P3793" s="4" t="s">
        <v>124</v>
      </c>
      <c r="Q3793" s="4" t="s">
        <v>3708</v>
      </c>
      <c r="R3793" s="9">
        <v>37.9546666666667</v>
      </c>
      <c r="S3793" s="7">
        <v>6.0</v>
      </c>
      <c r="T3793" s="7">
        <v>0.2</v>
      </c>
      <c r="U3793" s="7">
        <v>13.7585666666667</v>
      </c>
      <c r="V3793" s="10" t="str">
        <f t="shared" si="1"/>
        <v>2017-07</v>
      </c>
    </row>
    <row r="3794">
      <c r="A3794" s="7">
        <v>3793.0</v>
      </c>
      <c r="B3794" s="4" t="s">
        <v>6999</v>
      </c>
      <c r="C3794" s="8">
        <v>42919.0</v>
      </c>
      <c r="D3794" s="8">
        <v>42919.0</v>
      </c>
      <c r="E3794" s="4" t="s">
        <v>212</v>
      </c>
      <c r="F3794" s="4" t="s">
        <v>7000</v>
      </c>
      <c r="G3794" s="4" t="s">
        <v>7001</v>
      </c>
      <c r="H3794" s="4" t="s">
        <v>112</v>
      </c>
      <c r="I3794" s="4" t="s">
        <v>30</v>
      </c>
      <c r="J3794" s="4" t="s">
        <v>163</v>
      </c>
      <c r="K3794" s="4" t="s">
        <v>164</v>
      </c>
      <c r="L3794" s="7">
        <v>98105.0</v>
      </c>
      <c r="M3794" s="4" t="s">
        <v>49</v>
      </c>
      <c r="N3794" s="4" t="s">
        <v>248</v>
      </c>
      <c r="O3794" s="4" t="s">
        <v>39</v>
      </c>
      <c r="P3794" s="4" t="s">
        <v>61</v>
      </c>
      <c r="Q3794" s="4" t="s">
        <v>249</v>
      </c>
      <c r="R3794" s="9">
        <v>59.98</v>
      </c>
      <c r="S3794" s="7">
        <v>2.0</v>
      </c>
      <c r="T3794" s="7">
        <v>0.0</v>
      </c>
      <c r="U3794" s="7">
        <v>26.3912</v>
      </c>
      <c r="V3794" s="10" t="str">
        <f t="shared" si="1"/>
        <v>2017-07</v>
      </c>
    </row>
    <row r="3795">
      <c r="A3795" s="7">
        <v>3794.0</v>
      </c>
      <c r="B3795" s="4" t="s">
        <v>6999</v>
      </c>
      <c r="C3795" s="8">
        <v>42919.0</v>
      </c>
      <c r="D3795" s="8">
        <v>42919.0</v>
      </c>
      <c r="E3795" s="4" t="s">
        <v>212</v>
      </c>
      <c r="F3795" s="4" t="s">
        <v>7000</v>
      </c>
      <c r="G3795" s="4" t="s">
        <v>7001</v>
      </c>
      <c r="H3795" s="4" t="s">
        <v>112</v>
      </c>
      <c r="I3795" s="4" t="s">
        <v>30</v>
      </c>
      <c r="J3795" s="4" t="s">
        <v>163</v>
      </c>
      <c r="K3795" s="4" t="s">
        <v>164</v>
      </c>
      <c r="L3795" s="7">
        <v>98105.0</v>
      </c>
      <c r="M3795" s="4" t="s">
        <v>49</v>
      </c>
      <c r="N3795" s="4" t="s">
        <v>1026</v>
      </c>
      <c r="O3795" s="4" t="s">
        <v>39</v>
      </c>
      <c r="P3795" s="4" t="s">
        <v>446</v>
      </c>
      <c r="Q3795" s="4" t="s">
        <v>1027</v>
      </c>
      <c r="R3795" s="9">
        <v>2395.2</v>
      </c>
      <c r="S3795" s="7">
        <v>6.0</v>
      </c>
      <c r="T3795" s="7">
        <v>0.2</v>
      </c>
      <c r="U3795" s="7">
        <v>209.58</v>
      </c>
      <c r="V3795" s="10" t="str">
        <f t="shared" si="1"/>
        <v>2017-07</v>
      </c>
    </row>
    <row r="3796">
      <c r="A3796" s="7">
        <v>3795.0</v>
      </c>
      <c r="B3796" s="4" t="s">
        <v>6999</v>
      </c>
      <c r="C3796" s="8">
        <v>42919.0</v>
      </c>
      <c r="D3796" s="8">
        <v>42919.0</v>
      </c>
      <c r="E3796" s="4" t="s">
        <v>212</v>
      </c>
      <c r="F3796" s="4" t="s">
        <v>7000</v>
      </c>
      <c r="G3796" s="4" t="s">
        <v>7001</v>
      </c>
      <c r="H3796" s="4" t="s">
        <v>112</v>
      </c>
      <c r="I3796" s="4" t="s">
        <v>30</v>
      </c>
      <c r="J3796" s="4" t="s">
        <v>163</v>
      </c>
      <c r="K3796" s="4" t="s">
        <v>164</v>
      </c>
      <c r="L3796" s="7">
        <v>98105.0</v>
      </c>
      <c r="M3796" s="4" t="s">
        <v>49</v>
      </c>
      <c r="N3796" s="4" t="s">
        <v>250</v>
      </c>
      <c r="O3796" s="4" t="s">
        <v>39</v>
      </c>
      <c r="P3796" s="4" t="s">
        <v>61</v>
      </c>
      <c r="Q3796" s="4" t="s">
        <v>3788</v>
      </c>
      <c r="R3796" s="9">
        <v>1687.8</v>
      </c>
      <c r="S3796" s="7">
        <v>4.0</v>
      </c>
      <c r="T3796" s="7">
        <v>0.0</v>
      </c>
      <c r="U3796" s="7">
        <v>742.632</v>
      </c>
      <c r="V3796" s="10" t="str">
        <f t="shared" si="1"/>
        <v>2017-07</v>
      </c>
    </row>
    <row r="3797">
      <c r="A3797" s="7">
        <v>3796.0</v>
      </c>
      <c r="B3797" s="4" t="s">
        <v>6999</v>
      </c>
      <c r="C3797" s="8">
        <v>42919.0</v>
      </c>
      <c r="D3797" s="8">
        <v>42919.0</v>
      </c>
      <c r="E3797" s="4" t="s">
        <v>212</v>
      </c>
      <c r="F3797" s="4" t="s">
        <v>7000</v>
      </c>
      <c r="G3797" s="4" t="s">
        <v>7001</v>
      </c>
      <c r="H3797" s="4" t="s">
        <v>112</v>
      </c>
      <c r="I3797" s="4" t="s">
        <v>30</v>
      </c>
      <c r="J3797" s="4" t="s">
        <v>163</v>
      </c>
      <c r="K3797" s="4" t="s">
        <v>164</v>
      </c>
      <c r="L3797" s="7">
        <v>98105.0</v>
      </c>
      <c r="M3797" s="4" t="s">
        <v>49</v>
      </c>
      <c r="N3797" s="4" t="s">
        <v>7002</v>
      </c>
      <c r="O3797" s="4" t="s">
        <v>39</v>
      </c>
      <c r="P3797" s="4" t="s">
        <v>40</v>
      </c>
      <c r="Q3797" s="4" t="s">
        <v>7003</v>
      </c>
      <c r="R3797" s="9">
        <v>7.992</v>
      </c>
      <c r="S3797" s="7">
        <v>1.0</v>
      </c>
      <c r="T3797" s="7">
        <v>0.2</v>
      </c>
      <c r="U3797" s="7">
        <v>2.6973</v>
      </c>
      <c r="V3797" s="10" t="str">
        <f t="shared" si="1"/>
        <v>2017-07</v>
      </c>
    </row>
    <row r="3798">
      <c r="A3798" s="7">
        <v>3797.0</v>
      </c>
      <c r="B3798" s="4" t="s">
        <v>7004</v>
      </c>
      <c r="C3798" s="8">
        <v>42919.0</v>
      </c>
      <c r="D3798" s="8">
        <v>42925.0</v>
      </c>
      <c r="E3798" s="4" t="s">
        <v>26</v>
      </c>
      <c r="F3798" s="4" t="s">
        <v>2526</v>
      </c>
      <c r="G3798" s="4" t="s">
        <v>2527</v>
      </c>
      <c r="H3798" s="4" t="s">
        <v>112</v>
      </c>
      <c r="I3798" s="4" t="s">
        <v>30</v>
      </c>
      <c r="J3798" s="4" t="s">
        <v>3687</v>
      </c>
      <c r="K3798" s="4" t="s">
        <v>897</v>
      </c>
      <c r="L3798" s="7">
        <v>2169.0</v>
      </c>
      <c r="M3798" s="4" t="s">
        <v>33</v>
      </c>
      <c r="N3798" s="4" t="s">
        <v>6440</v>
      </c>
      <c r="O3798" s="4" t="s">
        <v>39</v>
      </c>
      <c r="P3798" s="4" t="s">
        <v>61</v>
      </c>
      <c r="Q3798" s="4" t="s">
        <v>6441</v>
      </c>
      <c r="R3798" s="9">
        <v>317.392222222222</v>
      </c>
      <c r="S3798" s="7">
        <v>10.0</v>
      </c>
      <c r="T3798" s="7">
        <v>0.0</v>
      </c>
      <c r="U3798" s="7">
        <v>114.2612</v>
      </c>
      <c r="V3798" s="10" t="str">
        <f t="shared" si="1"/>
        <v>2017-07</v>
      </c>
    </row>
    <row r="3799">
      <c r="A3799" s="7">
        <v>3798.0</v>
      </c>
      <c r="B3799" s="4" t="s">
        <v>7004</v>
      </c>
      <c r="C3799" s="8">
        <v>42919.0</v>
      </c>
      <c r="D3799" s="8">
        <v>42925.0</v>
      </c>
      <c r="E3799" s="4" t="s">
        <v>26</v>
      </c>
      <c r="F3799" s="4" t="s">
        <v>2526</v>
      </c>
      <c r="G3799" s="4" t="s">
        <v>2527</v>
      </c>
      <c r="H3799" s="4" t="s">
        <v>112</v>
      </c>
      <c r="I3799" s="4" t="s">
        <v>30</v>
      </c>
      <c r="J3799" s="4" t="s">
        <v>3687</v>
      </c>
      <c r="K3799" s="4" t="s">
        <v>897</v>
      </c>
      <c r="L3799" s="7">
        <v>2169.0</v>
      </c>
      <c r="M3799" s="4" t="s">
        <v>33</v>
      </c>
      <c r="N3799" s="4" t="s">
        <v>1799</v>
      </c>
      <c r="O3799" s="4" t="s">
        <v>51</v>
      </c>
      <c r="P3799" s="4" t="s">
        <v>124</v>
      </c>
      <c r="Q3799" s="4" t="s">
        <v>1800</v>
      </c>
      <c r="R3799" s="9">
        <v>30.1087407407407</v>
      </c>
      <c r="S3799" s="7">
        <v>2.0</v>
      </c>
      <c r="T3799" s="7">
        <v>0.0</v>
      </c>
      <c r="U3799" s="7">
        <v>14.1511081481481</v>
      </c>
      <c r="V3799" s="10" t="str">
        <f t="shared" si="1"/>
        <v>2017-07</v>
      </c>
    </row>
    <row r="3800">
      <c r="A3800" s="7">
        <v>3799.0</v>
      </c>
      <c r="B3800" s="4" t="s">
        <v>7005</v>
      </c>
      <c r="C3800" s="8">
        <v>42919.0</v>
      </c>
      <c r="D3800" s="8">
        <v>42926.0</v>
      </c>
      <c r="E3800" s="4" t="s">
        <v>26</v>
      </c>
      <c r="F3800" s="4" t="s">
        <v>5007</v>
      </c>
      <c r="G3800" s="4" t="s">
        <v>5008</v>
      </c>
      <c r="H3800" s="4" t="s">
        <v>46</v>
      </c>
      <c r="I3800" s="4" t="s">
        <v>30</v>
      </c>
      <c r="J3800" s="4" t="s">
        <v>7006</v>
      </c>
      <c r="K3800" s="4" t="s">
        <v>48</v>
      </c>
      <c r="L3800" s="7">
        <v>95610.0</v>
      </c>
      <c r="M3800" s="4" t="s">
        <v>49</v>
      </c>
      <c r="N3800" s="4" t="s">
        <v>5745</v>
      </c>
      <c r="O3800" s="4" t="s">
        <v>35</v>
      </c>
      <c r="P3800" s="4" t="s">
        <v>121</v>
      </c>
      <c r="Q3800" s="4" t="s">
        <v>5746</v>
      </c>
      <c r="R3800" s="9">
        <v>129.39</v>
      </c>
      <c r="S3800" s="7">
        <v>3.0</v>
      </c>
      <c r="T3800" s="7">
        <v>0.0</v>
      </c>
      <c r="U3800" s="7">
        <v>54.3438</v>
      </c>
      <c r="V3800" s="10" t="str">
        <f t="shared" si="1"/>
        <v>2017-07</v>
      </c>
    </row>
    <row r="3801">
      <c r="A3801" s="7">
        <v>3800.0</v>
      </c>
      <c r="B3801" s="4" t="s">
        <v>7007</v>
      </c>
      <c r="C3801" s="8">
        <v>42919.0</v>
      </c>
      <c r="D3801" s="8">
        <v>42924.0</v>
      </c>
      <c r="E3801" s="4" t="s">
        <v>26</v>
      </c>
      <c r="F3801" s="4" t="s">
        <v>5145</v>
      </c>
      <c r="G3801" s="4" t="s">
        <v>5146</v>
      </c>
      <c r="H3801" s="4" t="s">
        <v>46</v>
      </c>
      <c r="I3801" s="4" t="s">
        <v>30</v>
      </c>
      <c r="J3801" s="4" t="s">
        <v>47</v>
      </c>
      <c r="K3801" s="4" t="s">
        <v>48</v>
      </c>
      <c r="L3801" s="7">
        <v>90004.0</v>
      </c>
      <c r="M3801" s="4" t="s">
        <v>49</v>
      </c>
      <c r="N3801" s="4" t="s">
        <v>1240</v>
      </c>
      <c r="O3801" s="4" t="s">
        <v>51</v>
      </c>
      <c r="P3801" s="4" t="s">
        <v>52</v>
      </c>
      <c r="Q3801" s="4" t="s">
        <v>1241</v>
      </c>
      <c r="R3801" s="9">
        <v>87.92</v>
      </c>
      <c r="S3801" s="7">
        <v>4.0</v>
      </c>
      <c r="T3801" s="7">
        <v>0.0</v>
      </c>
      <c r="U3801" s="7">
        <v>0.8792</v>
      </c>
      <c r="V3801" s="10" t="str">
        <f t="shared" si="1"/>
        <v>2017-07</v>
      </c>
    </row>
    <row r="3802">
      <c r="A3802" s="7">
        <v>3801.0</v>
      </c>
      <c r="B3802" s="4" t="s">
        <v>7008</v>
      </c>
      <c r="C3802" s="8">
        <v>42919.0</v>
      </c>
      <c r="D3802" s="8">
        <v>42925.0</v>
      </c>
      <c r="E3802" s="4" t="s">
        <v>26</v>
      </c>
      <c r="F3802" s="4" t="s">
        <v>7009</v>
      </c>
      <c r="G3802" s="4" t="s">
        <v>7010</v>
      </c>
      <c r="H3802" s="4" t="s">
        <v>46</v>
      </c>
      <c r="I3802" s="4" t="s">
        <v>30</v>
      </c>
      <c r="J3802" s="4" t="s">
        <v>101</v>
      </c>
      <c r="K3802" s="4" t="s">
        <v>82</v>
      </c>
      <c r="L3802" s="7">
        <v>28540.0</v>
      </c>
      <c r="M3802" s="4" t="s">
        <v>83</v>
      </c>
      <c r="N3802" s="4" t="s">
        <v>2686</v>
      </c>
      <c r="O3802" s="4" t="s">
        <v>39</v>
      </c>
      <c r="P3802" s="4" t="s">
        <v>61</v>
      </c>
      <c r="Q3802" s="4" t="s">
        <v>2687</v>
      </c>
      <c r="R3802" s="9">
        <v>15.6667597429912</v>
      </c>
      <c r="S3802" s="7">
        <v>2.0</v>
      </c>
      <c r="T3802" s="7">
        <v>0.2</v>
      </c>
      <c r="U3802" s="7">
        <v>-1.76251047108651</v>
      </c>
      <c r="V3802" s="10" t="str">
        <f t="shared" si="1"/>
        <v>2017-07</v>
      </c>
    </row>
    <row r="3803">
      <c r="A3803" s="7">
        <v>3802.0</v>
      </c>
      <c r="B3803" s="4" t="s">
        <v>7011</v>
      </c>
      <c r="C3803" s="8">
        <v>42919.0</v>
      </c>
      <c r="D3803" s="8">
        <v>42920.0</v>
      </c>
      <c r="E3803" s="4" t="s">
        <v>43</v>
      </c>
      <c r="F3803" s="4" t="s">
        <v>4311</v>
      </c>
      <c r="G3803" s="4" t="s">
        <v>4312</v>
      </c>
      <c r="H3803" s="4" t="s">
        <v>46</v>
      </c>
      <c r="I3803" s="4" t="s">
        <v>30</v>
      </c>
      <c r="J3803" s="4" t="s">
        <v>194</v>
      </c>
      <c r="K3803" s="4" t="s">
        <v>245</v>
      </c>
      <c r="L3803" s="7">
        <v>3301.0</v>
      </c>
      <c r="M3803" s="4" t="s">
        <v>33</v>
      </c>
      <c r="N3803" s="4" t="s">
        <v>6331</v>
      </c>
      <c r="O3803" s="4" t="s">
        <v>35</v>
      </c>
      <c r="P3803" s="4" t="s">
        <v>121</v>
      </c>
      <c r="Q3803" s="4" t="s">
        <v>6332</v>
      </c>
      <c r="R3803" s="9">
        <v>125.412222222222</v>
      </c>
      <c r="S3803" s="7">
        <v>1.0</v>
      </c>
      <c r="T3803" s="7">
        <v>0.0</v>
      </c>
      <c r="U3803" s="7">
        <v>32.6071777777778</v>
      </c>
      <c r="V3803" s="10" t="str">
        <f t="shared" si="1"/>
        <v>2017-07</v>
      </c>
    </row>
    <row r="3804">
      <c r="A3804" s="7">
        <v>3803.0</v>
      </c>
      <c r="B3804" s="4" t="s">
        <v>7012</v>
      </c>
      <c r="C3804" s="8">
        <v>42921.0</v>
      </c>
      <c r="D3804" s="8">
        <v>42926.0</v>
      </c>
      <c r="E3804" s="4" t="s">
        <v>26</v>
      </c>
      <c r="F3804" s="4" t="s">
        <v>3146</v>
      </c>
      <c r="G3804" s="4" t="s">
        <v>3147</v>
      </c>
      <c r="H3804" s="4" t="s">
        <v>29</v>
      </c>
      <c r="I3804" s="4" t="s">
        <v>30</v>
      </c>
      <c r="J3804" s="4" t="s">
        <v>408</v>
      </c>
      <c r="K3804" s="4" t="s">
        <v>58</v>
      </c>
      <c r="L3804" s="7">
        <v>75220.0</v>
      </c>
      <c r="M3804" s="4" t="s">
        <v>59</v>
      </c>
      <c r="N3804" s="4" t="s">
        <v>456</v>
      </c>
      <c r="O3804" s="4" t="s">
        <v>35</v>
      </c>
      <c r="P3804" s="4" t="s">
        <v>121</v>
      </c>
      <c r="Q3804" s="4" t="s">
        <v>457</v>
      </c>
      <c r="R3804" s="9">
        <v>407.315007407407</v>
      </c>
      <c r="S3804" s="7">
        <v>9.0</v>
      </c>
      <c r="T3804" s="7">
        <v>0.6</v>
      </c>
      <c r="U3804" s="7">
        <v>-427.680757777778</v>
      </c>
      <c r="V3804" s="10" t="str">
        <f t="shared" si="1"/>
        <v>2017-07</v>
      </c>
    </row>
    <row r="3805">
      <c r="A3805" s="7">
        <v>3804.0</v>
      </c>
      <c r="B3805" s="4" t="s">
        <v>7012</v>
      </c>
      <c r="C3805" s="8">
        <v>42921.0</v>
      </c>
      <c r="D3805" s="8">
        <v>42926.0</v>
      </c>
      <c r="E3805" s="4" t="s">
        <v>26</v>
      </c>
      <c r="F3805" s="4" t="s">
        <v>3146</v>
      </c>
      <c r="G3805" s="4" t="s">
        <v>3147</v>
      </c>
      <c r="H3805" s="4" t="s">
        <v>29</v>
      </c>
      <c r="I3805" s="4" t="s">
        <v>30</v>
      </c>
      <c r="J3805" s="4" t="s">
        <v>408</v>
      </c>
      <c r="K3805" s="4" t="s">
        <v>58</v>
      </c>
      <c r="L3805" s="7">
        <v>75220.0</v>
      </c>
      <c r="M3805" s="4" t="s">
        <v>59</v>
      </c>
      <c r="N3805" s="4" t="s">
        <v>2212</v>
      </c>
      <c r="O3805" s="4" t="s">
        <v>51</v>
      </c>
      <c r="P3805" s="4" t="s">
        <v>76</v>
      </c>
      <c r="Q3805" s="4" t="s">
        <v>2213</v>
      </c>
      <c r="R3805" s="9">
        <v>13.9775777777778</v>
      </c>
      <c r="S3805" s="7">
        <v>9.0</v>
      </c>
      <c r="T3805" s="7">
        <v>0.8</v>
      </c>
      <c r="U3805" s="7">
        <v>-21.6652455555556</v>
      </c>
      <c r="V3805" s="10" t="str">
        <f t="shared" si="1"/>
        <v>2017-07</v>
      </c>
    </row>
    <row r="3806">
      <c r="A3806" s="7">
        <v>3805.0</v>
      </c>
      <c r="B3806" s="4" t="s">
        <v>7012</v>
      </c>
      <c r="C3806" s="8">
        <v>42921.0</v>
      </c>
      <c r="D3806" s="8">
        <v>42926.0</v>
      </c>
      <c r="E3806" s="4" t="s">
        <v>26</v>
      </c>
      <c r="F3806" s="4" t="s">
        <v>3146</v>
      </c>
      <c r="G3806" s="4" t="s">
        <v>3147</v>
      </c>
      <c r="H3806" s="4" t="s">
        <v>29</v>
      </c>
      <c r="I3806" s="4" t="s">
        <v>30</v>
      </c>
      <c r="J3806" s="4" t="s">
        <v>408</v>
      </c>
      <c r="K3806" s="4" t="s">
        <v>58</v>
      </c>
      <c r="L3806" s="7">
        <v>75220.0</v>
      </c>
      <c r="M3806" s="4" t="s">
        <v>59</v>
      </c>
      <c r="N3806" s="4" t="s">
        <v>2622</v>
      </c>
      <c r="O3806" s="4" t="s">
        <v>51</v>
      </c>
      <c r="P3806" s="4" t="s">
        <v>124</v>
      </c>
      <c r="Q3806" s="4" t="s">
        <v>2623</v>
      </c>
      <c r="R3806" s="9">
        <v>19.0784</v>
      </c>
      <c r="S3806" s="7">
        <v>3.0</v>
      </c>
      <c r="T3806" s="7">
        <v>0.2</v>
      </c>
      <c r="U3806" s="7">
        <v>6.91592</v>
      </c>
      <c r="V3806" s="10" t="str">
        <f t="shared" si="1"/>
        <v>2017-07</v>
      </c>
    </row>
    <row r="3807">
      <c r="A3807" s="7">
        <v>3806.0</v>
      </c>
      <c r="B3807" s="4" t="s">
        <v>7012</v>
      </c>
      <c r="C3807" s="8">
        <v>42921.0</v>
      </c>
      <c r="D3807" s="8">
        <v>42926.0</v>
      </c>
      <c r="E3807" s="4" t="s">
        <v>26</v>
      </c>
      <c r="F3807" s="4" t="s">
        <v>3146</v>
      </c>
      <c r="G3807" s="4" t="s">
        <v>3147</v>
      </c>
      <c r="H3807" s="4" t="s">
        <v>29</v>
      </c>
      <c r="I3807" s="4" t="s">
        <v>30</v>
      </c>
      <c r="J3807" s="4" t="s">
        <v>408</v>
      </c>
      <c r="K3807" s="4" t="s">
        <v>58</v>
      </c>
      <c r="L3807" s="7">
        <v>75220.0</v>
      </c>
      <c r="M3807" s="4" t="s">
        <v>59</v>
      </c>
      <c r="N3807" s="4" t="s">
        <v>3841</v>
      </c>
      <c r="O3807" s="4" t="s">
        <v>51</v>
      </c>
      <c r="P3807" s="4" t="s">
        <v>124</v>
      </c>
      <c r="Q3807" s="4" t="s">
        <v>4098</v>
      </c>
      <c r="R3807" s="9">
        <v>38.1568</v>
      </c>
      <c r="S3807" s="7">
        <v>6.0</v>
      </c>
      <c r="T3807" s="7">
        <v>0.2</v>
      </c>
      <c r="U3807" s="7">
        <v>13.83184</v>
      </c>
      <c r="V3807" s="10" t="str">
        <f t="shared" si="1"/>
        <v>2017-07</v>
      </c>
    </row>
    <row r="3808">
      <c r="A3808" s="7">
        <v>3807.0</v>
      </c>
      <c r="B3808" s="4" t="s">
        <v>7012</v>
      </c>
      <c r="C3808" s="8">
        <v>42921.0</v>
      </c>
      <c r="D3808" s="8">
        <v>42926.0</v>
      </c>
      <c r="E3808" s="4" t="s">
        <v>26</v>
      </c>
      <c r="F3808" s="4" t="s">
        <v>3146</v>
      </c>
      <c r="G3808" s="4" t="s">
        <v>3147</v>
      </c>
      <c r="H3808" s="4" t="s">
        <v>29</v>
      </c>
      <c r="I3808" s="4" t="s">
        <v>30</v>
      </c>
      <c r="J3808" s="4" t="s">
        <v>408</v>
      </c>
      <c r="K3808" s="4" t="s">
        <v>58</v>
      </c>
      <c r="L3808" s="7">
        <v>75220.0</v>
      </c>
      <c r="M3808" s="4" t="s">
        <v>59</v>
      </c>
      <c r="N3808" s="4" t="s">
        <v>6349</v>
      </c>
      <c r="O3808" s="4" t="s">
        <v>51</v>
      </c>
      <c r="P3808" s="4" t="s">
        <v>76</v>
      </c>
      <c r="Q3808" s="4" t="s">
        <v>6350</v>
      </c>
      <c r="R3808" s="9">
        <v>7.74814650205761</v>
      </c>
      <c r="S3808" s="7">
        <v>1.0</v>
      </c>
      <c r="T3808" s="7">
        <v>0.8</v>
      </c>
      <c r="U3808" s="7">
        <v>-12.7844417283951</v>
      </c>
      <c r="V3808" s="10" t="str">
        <f t="shared" si="1"/>
        <v>2017-07</v>
      </c>
    </row>
    <row r="3809">
      <c r="A3809" s="7">
        <v>3808.0</v>
      </c>
      <c r="B3809" s="4" t="s">
        <v>7013</v>
      </c>
      <c r="C3809" s="8">
        <v>42921.0</v>
      </c>
      <c r="D3809" s="8">
        <v>42923.0</v>
      </c>
      <c r="E3809" s="4" t="s">
        <v>43</v>
      </c>
      <c r="F3809" s="4" t="s">
        <v>1208</v>
      </c>
      <c r="G3809" s="4" t="s">
        <v>1209</v>
      </c>
      <c r="H3809" s="4" t="s">
        <v>29</v>
      </c>
      <c r="I3809" s="4" t="s">
        <v>30</v>
      </c>
      <c r="J3809" s="4" t="s">
        <v>5437</v>
      </c>
      <c r="K3809" s="4" t="s">
        <v>1605</v>
      </c>
      <c r="L3809" s="7">
        <v>68025.0</v>
      </c>
      <c r="M3809" s="4" t="s">
        <v>59</v>
      </c>
      <c r="N3809" s="4" t="s">
        <v>2416</v>
      </c>
      <c r="O3809" s="4" t="s">
        <v>39</v>
      </c>
      <c r="P3809" s="4" t="s">
        <v>40</v>
      </c>
      <c r="Q3809" s="4" t="s">
        <v>2417</v>
      </c>
      <c r="R3809" s="9">
        <v>98.0908477366255</v>
      </c>
      <c r="S3809" s="7">
        <v>4.0</v>
      </c>
      <c r="T3809" s="7">
        <v>0.0</v>
      </c>
      <c r="U3809" s="7">
        <v>27.4654373662551</v>
      </c>
      <c r="V3809" s="10" t="str">
        <f t="shared" si="1"/>
        <v>2017-07</v>
      </c>
    </row>
    <row r="3810">
      <c r="A3810" s="7">
        <v>3809.0</v>
      </c>
      <c r="B3810" s="4" t="s">
        <v>7014</v>
      </c>
      <c r="C3810" s="8">
        <v>42922.0</v>
      </c>
      <c r="D3810" s="8">
        <v>42929.0</v>
      </c>
      <c r="E3810" s="4" t="s">
        <v>26</v>
      </c>
      <c r="F3810" s="4" t="s">
        <v>5319</v>
      </c>
      <c r="G3810" s="4" t="s">
        <v>5320</v>
      </c>
      <c r="H3810" s="4" t="s">
        <v>29</v>
      </c>
      <c r="I3810" s="4" t="s">
        <v>30</v>
      </c>
      <c r="J3810" s="4" t="s">
        <v>90</v>
      </c>
      <c r="K3810" s="4" t="s">
        <v>91</v>
      </c>
      <c r="L3810" s="7">
        <v>19120.0</v>
      </c>
      <c r="M3810" s="4" t="s">
        <v>33</v>
      </c>
      <c r="N3810" s="4" t="s">
        <v>2205</v>
      </c>
      <c r="O3810" s="4" t="s">
        <v>51</v>
      </c>
      <c r="P3810" s="4" t="s">
        <v>76</v>
      </c>
      <c r="Q3810" s="4" t="s">
        <v>2206</v>
      </c>
      <c r="R3810" s="9">
        <v>3.61521481481482</v>
      </c>
      <c r="S3810" s="7">
        <v>2.0</v>
      </c>
      <c r="T3810" s="7">
        <v>0.7</v>
      </c>
      <c r="U3810" s="7">
        <v>-2.77166469135802</v>
      </c>
      <c r="V3810" s="10" t="str">
        <f t="shared" si="1"/>
        <v>2017-07</v>
      </c>
    </row>
    <row r="3811">
      <c r="A3811" s="7">
        <v>3810.0</v>
      </c>
      <c r="B3811" s="4" t="s">
        <v>7014</v>
      </c>
      <c r="C3811" s="8">
        <v>42922.0</v>
      </c>
      <c r="D3811" s="8">
        <v>42929.0</v>
      </c>
      <c r="E3811" s="4" t="s">
        <v>26</v>
      </c>
      <c r="F3811" s="4" t="s">
        <v>5319</v>
      </c>
      <c r="G3811" s="4" t="s">
        <v>5320</v>
      </c>
      <c r="H3811" s="4" t="s">
        <v>29</v>
      </c>
      <c r="I3811" s="4" t="s">
        <v>30</v>
      </c>
      <c r="J3811" s="4" t="s">
        <v>90</v>
      </c>
      <c r="K3811" s="4" t="s">
        <v>91</v>
      </c>
      <c r="L3811" s="7">
        <v>19120.0</v>
      </c>
      <c r="M3811" s="4" t="s">
        <v>33</v>
      </c>
      <c r="N3811" s="4" t="s">
        <v>7015</v>
      </c>
      <c r="O3811" s="4" t="s">
        <v>51</v>
      </c>
      <c r="P3811" s="4" t="s">
        <v>124</v>
      </c>
      <c r="Q3811" s="4" t="s">
        <v>7016</v>
      </c>
      <c r="R3811" s="9">
        <v>19.7032888888889</v>
      </c>
      <c r="S3811" s="7">
        <v>3.0</v>
      </c>
      <c r="T3811" s="7">
        <v>0.2</v>
      </c>
      <c r="U3811" s="7">
        <v>7.14244222222222</v>
      </c>
      <c r="V3811" s="10" t="str">
        <f t="shared" si="1"/>
        <v>2017-07</v>
      </c>
    </row>
    <row r="3812">
      <c r="A3812" s="7">
        <v>3811.0</v>
      </c>
      <c r="B3812" s="4" t="s">
        <v>7017</v>
      </c>
      <c r="C3812" s="8">
        <v>42922.0</v>
      </c>
      <c r="D3812" s="8">
        <v>42922.0</v>
      </c>
      <c r="E3812" s="4" t="s">
        <v>212</v>
      </c>
      <c r="F3812" s="4" t="s">
        <v>4092</v>
      </c>
      <c r="G3812" s="4" t="s">
        <v>4093</v>
      </c>
      <c r="H3812" s="4" t="s">
        <v>46</v>
      </c>
      <c r="I3812" s="4" t="s">
        <v>30</v>
      </c>
      <c r="J3812" s="4" t="s">
        <v>805</v>
      </c>
      <c r="K3812" s="4" t="s">
        <v>102</v>
      </c>
      <c r="L3812" s="7">
        <v>33142.0</v>
      </c>
      <c r="M3812" s="4" t="s">
        <v>83</v>
      </c>
      <c r="N3812" s="4" t="s">
        <v>7018</v>
      </c>
      <c r="O3812" s="4" t="s">
        <v>35</v>
      </c>
      <c r="P3812" s="4" t="s">
        <v>263</v>
      </c>
      <c r="Q3812" s="4" t="s">
        <v>7019</v>
      </c>
      <c r="R3812" s="9">
        <v>156.492509466947</v>
      </c>
      <c r="S3812" s="7">
        <v>1.0</v>
      </c>
      <c r="T3812" s="7">
        <v>0.2</v>
      </c>
      <c r="U3812" s="7">
        <v>15.6492509466947</v>
      </c>
      <c r="V3812" s="10" t="str">
        <f t="shared" si="1"/>
        <v>2017-07</v>
      </c>
    </row>
    <row r="3813">
      <c r="A3813" s="7">
        <v>3812.0</v>
      </c>
      <c r="B3813" s="4" t="s">
        <v>7020</v>
      </c>
      <c r="C3813" s="8">
        <v>42922.0</v>
      </c>
      <c r="D3813" s="8">
        <v>42927.0</v>
      </c>
      <c r="E3813" s="4" t="s">
        <v>26</v>
      </c>
      <c r="F3813" s="4" t="s">
        <v>3730</v>
      </c>
      <c r="G3813" s="4" t="s">
        <v>3731</v>
      </c>
      <c r="H3813" s="4" t="s">
        <v>46</v>
      </c>
      <c r="I3813" s="4" t="s">
        <v>30</v>
      </c>
      <c r="J3813" s="4" t="s">
        <v>47</v>
      </c>
      <c r="K3813" s="4" t="s">
        <v>48</v>
      </c>
      <c r="L3813" s="7">
        <v>90008.0</v>
      </c>
      <c r="M3813" s="4" t="s">
        <v>49</v>
      </c>
      <c r="N3813" s="4" t="s">
        <v>2814</v>
      </c>
      <c r="O3813" s="4" t="s">
        <v>35</v>
      </c>
      <c r="P3813" s="4" t="s">
        <v>263</v>
      </c>
      <c r="Q3813" s="4" t="s">
        <v>3931</v>
      </c>
      <c r="R3813" s="9">
        <v>122.136</v>
      </c>
      <c r="S3813" s="7">
        <v>3.0</v>
      </c>
      <c r="T3813" s="7">
        <v>0.2</v>
      </c>
      <c r="U3813" s="7">
        <v>-13.7403</v>
      </c>
      <c r="V3813" s="10" t="str">
        <f t="shared" si="1"/>
        <v>2017-07</v>
      </c>
    </row>
    <row r="3814">
      <c r="A3814" s="7">
        <v>3813.0</v>
      </c>
      <c r="B3814" s="4" t="s">
        <v>7021</v>
      </c>
      <c r="C3814" s="8">
        <v>42923.0</v>
      </c>
      <c r="D3814" s="8">
        <v>42925.0</v>
      </c>
      <c r="E3814" s="4" t="s">
        <v>98</v>
      </c>
      <c r="F3814" s="4" t="s">
        <v>1082</v>
      </c>
      <c r="G3814" s="4" t="s">
        <v>1083</v>
      </c>
      <c r="H3814" s="4" t="s">
        <v>46</v>
      </c>
      <c r="I3814" s="4" t="s">
        <v>30</v>
      </c>
      <c r="J3814" s="4" t="s">
        <v>631</v>
      </c>
      <c r="K3814" s="4" t="s">
        <v>223</v>
      </c>
      <c r="L3814" s="7">
        <v>11561.0</v>
      </c>
      <c r="M3814" s="4" t="s">
        <v>33</v>
      </c>
      <c r="N3814" s="4" t="s">
        <v>238</v>
      </c>
      <c r="O3814" s="4" t="s">
        <v>51</v>
      </c>
      <c r="P3814" s="4" t="s">
        <v>76</v>
      </c>
      <c r="Q3814" s="4" t="s">
        <v>239</v>
      </c>
      <c r="R3814" s="9">
        <v>21.4481382716049</v>
      </c>
      <c r="S3814" s="7">
        <v>3.0</v>
      </c>
      <c r="T3814" s="7">
        <v>0.2</v>
      </c>
      <c r="U3814" s="7">
        <v>7.77495012345679</v>
      </c>
      <c r="V3814" s="10" t="str">
        <f t="shared" si="1"/>
        <v>2017-07</v>
      </c>
    </row>
    <row r="3815">
      <c r="A3815" s="7">
        <v>3814.0</v>
      </c>
      <c r="B3815" s="4" t="s">
        <v>7022</v>
      </c>
      <c r="C3815" s="8">
        <v>42923.0</v>
      </c>
      <c r="D3815" s="8">
        <v>42925.0</v>
      </c>
      <c r="E3815" s="4" t="s">
        <v>98</v>
      </c>
      <c r="F3815" s="4" t="s">
        <v>4495</v>
      </c>
      <c r="G3815" s="4" t="s">
        <v>4496</v>
      </c>
      <c r="H3815" s="4" t="s">
        <v>29</v>
      </c>
      <c r="I3815" s="4" t="s">
        <v>30</v>
      </c>
      <c r="J3815" s="4" t="s">
        <v>2199</v>
      </c>
      <c r="K3815" s="4" t="s">
        <v>2200</v>
      </c>
      <c r="L3815" s="7">
        <v>2886.0</v>
      </c>
      <c r="M3815" s="4" t="s">
        <v>33</v>
      </c>
      <c r="N3815" s="4" t="s">
        <v>5661</v>
      </c>
      <c r="O3815" s="4" t="s">
        <v>39</v>
      </c>
      <c r="P3815" s="4" t="s">
        <v>61</v>
      </c>
      <c r="Q3815" s="4" t="s">
        <v>5662</v>
      </c>
      <c r="R3815" s="9">
        <v>309.348148148148</v>
      </c>
      <c r="S3815" s="7">
        <v>4.0</v>
      </c>
      <c r="T3815" s="7">
        <v>0.0</v>
      </c>
      <c r="U3815" s="7">
        <v>114.458814814815</v>
      </c>
      <c r="V3815" s="10" t="str">
        <f t="shared" si="1"/>
        <v>2017-07</v>
      </c>
    </row>
    <row r="3816">
      <c r="A3816" s="7">
        <v>3815.0</v>
      </c>
      <c r="B3816" s="4" t="s">
        <v>7023</v>
      </c>
      <c r="C3816" s="8">
        <v>42923.0</v>
      </c>
      <c r="D3816" s="8">
        <v>42925.0</v>
      </c>
      <c r="E3816" s="4" t="s">
        <v>43</v>
      </c>
      <c r="F3816" s="4" t="s">
        <v>2350</v>
      </c>
      <c r="G3816" s="4" t="s">
        <v>2351</v>
      </c>
      <c r="H3816" s="4" t="s">
        <v>46</v>
      </c>
      <c r="I3816" s="4" t="s">
        <v>30</v>
      </c>
      <c r="J3816" s="4" t="s">
        <v>90</v>
      </c>
      <c r="K3816" s="4" t="s">
        <v>91</v>
      </c>
      <c r="L3816" s="7">
        <v>19120.0</v>
      </c>
      <c r="M3816" s="4" t="s">
        <v>33</v>
      </c>
      <c r="N3816" s="4" t="s">
        <v>6826</v>
      </c>
      <c r="O3816" s="4" t="s">
        <v>35</v>
      </c>
      <c r="P3816" s="4" t="s">
        <v>36</v>
      </c>
      <c r="Q3816" s="4" t="s">
        <v>6827</v>
      </c>
      <c r="R3816" s="9">
        <v>107.056555555556</v>
      </c>
      <c r="S3816" s="7">
        <v>3.0</v>
      </c>
      <c r="T3816" s="7">
        <v>0.5</v>
      </c>
      <c r="U3816" s="7">
        <v>-55.6694088888889</v>
      </c>
      <c r="V3816" s="10" t="str">
        <f t="shared" si="1"/>
        <v>2017-07</v>
      </c>
    </row>
    <row r="3817">
      <c r="A3817" s="7">
        <v>3816.0</v>
      </c>
      <c r="B3817" s="4" t="s">
        <v>7023</v>
      </c>
      <c r="C3817" s="8">
        <v>42923.0</v>
      </c>
      <c r="D3817" s="8">
        <v>42925.0</v>
      </c>
      <c r="E3817" s="4" t="s">
        <v>43</v>
      </c>
      <c r="F3817" s="4" t="s">
        <v>2350</v>
      </c>
      <c r="G3817" s="4" t="s">
        <v>2351</v>
      </c>
      <c r="H3817" s="4" t="s">
        <v>46</v>
      </c>
      <c r="I3817" s="4" t="s">
        <v>30</v>
      </c>
      <c r="J3817" s="4" t="s">
        <v>90</v>
      </c>
      <c r="K3817" s="4" t="s">
        <v>91</v>
      </c>
      <c r="L3817" s="7">
        <v>19120.0</v>
      </c>
      <c r="M3817" s="4" t="s">
        <v>33</v>
      </c>
      <c r="N3817" s="4" t="s">
        <v>3229</v>
      </c>
      <c r="O3817" s="4" t="s">
        <v>51</v>
      </c>
      <c r="P3817" s="4" t="s">
        <v>124</v>
      </c>
      <c r="Q3817" s="4" t="s">
        <v>3230</v>
      </c>
      <c r="R3817" s="9">
        <v>19.0912</v>
      </c>
      <c r="S3817" s="7">
        <v>3.0</v>
      </c>
      <c r="T3817" s="7">
        <v>0.2</v>
      </c>
      <c r="U3817" s="7">
        <v>6.68192</v>
      </c>
      <c r="V3817" s="10" t="str">
        <f t="shared" si="1"/>
        <v>2017-07</v>
      </c>
    </row>
    <row r="3818">
      <c r="A3818" s="7">
        <v>3817.0</v>
      </c>
      <c r="B3818" s="4" t="s">
        <v>7023</v>
      </c>
      <c r="C3818" s="8">
        <v>42923.0</v>
      </c>
      <c r="D3818" s="8">
        <v>42925.0</v>
      </c>
      <c r="E3818" s="4" t="s">
        <v>43</v>
      </c>
      <c r="F3818" s="4" t="s">
        <v>2350</v>
      </c>
      <c r="G3818" s="4" t="s">
        <v>2351</v>
      </c>
      <c r="H3818" s="4" t="s">
        <v>46</v>
      </c>
      <c r="I3818" s="4" t="s">
        <v>30</v>
      </c>
      <c r="J3818" s="4" t="s">
        <v>90</v>
      </c>
      <c r="K3818" s="4" t="s">
        <v>91</v>
      </c>
      <c r="L3818" s="7">
        <v>19120.0</v>
      </c>
      <c r="M3818" s="4" t="s">
        <v>33</v>
      </c>
      <c r="N3818" s="4" t="s">
        <v>7024</v>
      </c>
      <c r="O3818" s="4" t="s">
        <v>39</v>
      </c>
      <c r="P3818" s="4" t="s">
        <v>40</v>
      </c>
      <c r="Q3818" s="4" t="s">
        <v>7025</v>
      </c>
      <c r="R3818" s="9">
        <v>839.644528395062</v>
      </c>
      <c r="S3818" s="7">
        <v>2.0</v>
      </c>
      <c r="T3818" s="7">
        <v>0.4</v>
      </c>
      <c r="U3818" s="7">
        <v>-139.94075473251</v>
      </c>
      <c r="V3818" s="10" t="str">
        <f t="shared" si="1"/>
        <v>2017-07</v>
      </c>
    </row>
    <row r="3819">
      <c r="A3819" s="7">
        <v>3818.0</v>
      </c>
      <c r="B3819" s="4" t="s">
        <v>7023</v>
      </c>
      <c r="C3819" s="8">
        <v>42923.0</v>
      </c>
      <c r="D3819" s="8">
        <v>42925.0</v>
      </c>
      <c r="E3819" s="4" t="s">
        <v>43</v>
      </c>
      <c r="F3819" s="4" t="s">
        <v>2350</v>
      </c>
      <c r="G3819" s="4" t="s">
        <v>2351</v>
      </c>
      <c r="H3819" s="4" t="s">
        <v>46</v>
      </c>
      <c r="I3819" s="4" t="s">
        <v>30</v>
      </c>
      <c r="J3819" s="4" t="s">
        <v>90</v>
      </c>
      <c r="K3819" s="4" t="s">
        <v>91</v>
      </c>
      <c r="L3819" s="7">
        <v>19120.0</v>
      </c>
      <c r="M3819" s="4" t="s">
        <v>33</v>
      </c>
      <c r="N3819" s="4" t="s">
        <v>6640</v>
      </c>
      <c r="O3819" s="4" t="s">
        <v>51</v>
      </c>
      <c r="P3819" s="4" t="s">
        <v>52</v>
      </c>
      <c r="Q3819" s="4" t="s">
        <v>6641</v>
      </c>
      <c r="R3819" s="9">
        <v>16.4396444444444</v>
      </c>
      <c r="S3819" s="7">
        <v>3.0</v>
      </c>
      <c r="T3819" s="7">
        <v>0.2</v>
      </c>
      <c r="U3819" s="7">
        <v>1.23297333333333</v>
      </c>
      <c r="V3819" s="10" t="str">
        <f t="shared" si="1"/>
        <v>2017-07</v>
      </c>
    </row>
    <row r="3820">
      <c r="A3820" s="7">
        <v>3819.0</v>
      </c>
      <c r="B3820" s="4" t="s">
        <v>7023</v>
      </c>
      <c r="C3820" s="8">
        <v>42923.0</v>
      </c>
      <c r="D3820" s="8">
        <v>42925.0</v>
      </c>
      <c r="E3820" s="4" t="s">
        <v>43</v>
      </c>
      <c r="F3820" s="4" t="s">
        <v>2350</v>
      </c>
      <c r="G3820" s="4" t="s">
        <v>2351</v>
      </c>
      <c r="H3820" s="4" t="s">
        <v>46</v>
      </c>
      <c r="I3820" s="4" t="s">
        <v>30</v>
      </c>
      <c r="J3820" s="4" t="s">
        <v>90</v>
      </c>
      <c r="K3820" s="4" t="s">
        <v>91</v>
      </c>
      <c r="L3820" s="7">
        <v>19120.0</v>
      </c>
      <c r="M3820" s="4" t="s">
        <v>33</v>
      </c>
      <c r="N3820" s="4" t="s">
        <v>2855</v>
      </c>
      <c r="O3820" s="4" t="s">
        <v>39</v>
      </c>
      <c r="P3820" s="4" t="s">
        <v>61</v>
      </c>
      <c r="Q3820" s="4" t="s">
        <v>2856</v>
      </c>
      <c r="R3820" s="9">
        <v>20.5937481481481</v>
      </c>
      <c r="S3820" s="7">
        <v>3.0</v>
      </c>
      <c r="T3820" s="7">
        <v>0.2</v>
      </c>
      <c r="U3820" s="7">
        <v>5.92070259259259</v>
      </c>
      <c r="V3820" s="10" t="str">
        <f t="shared" si="1"/>
        <v>2017-07</v>
      </c>
    </row>
    <row r="3821">
      <c r="A3821" s="7">
        <v>3820.0</v>
      </c>
      <c r="B3821" s="4" t="s">
        <v>7023</v>
      </c>
      <c r="C3821" s="8">
        <v>42923.0</v>
      </c>
      <c r="D3821" s="8">
        <v>42925.0</v>
      </c>
      <c r="E3821" s="4" t="s">
        <v>43</v>
      </c>
      <c r="F3821" s="4" t="s">
        <v>2350</v>
      </c>
      <c r="G3821" s="4" t="s">
        <v>2351</v>
      </c>
      <c r="H3821" s="4" t="s">
        <v>46</v>
      </c>
      <c r="I3821" s="4" t="s">
        <v>30</v>
      </c>
      <c r="J3821" s="4" t="s">
        <v>90</v>
      </c>
      <c r="K3821" s="4" t="s">
        <v>91</v>
      </c>
      <c r="L3821" s="7">
        <v>19120.0</v>
      </c>
      <c r="M3821" s="4" t="s">
        <v>33</v>
      </c>
      <c r="N3821" s="4" t="s">
        <v>2382</v>
      </c>
      <c r="O3821" s="4" t="s">
        <v>39</v>
      </c>
      <c r="P3821" s="4" t="s">
        <v>61</v>
      </c>
      <c r="Q3821" s="4" t="s">
        <v>2383</v>
      </c>
      <c r="R3821" s="9">
        <v>648.059818930041</v>
      </c>
      <c r="S3821" s="7">
        <v>2.0</v>
      </c>
      <c r="T3821" s="7">
        <v>0.2</v>
      </c>
      <c r="U3821" s="7">
        <v>105.309720576132</v>
      </c>
      <c r="V3821" s="10" t="str">
        <f t="shared" si="1"/>
        <v>2017-07</v>
      </c>
    </row>
    <row r="3822">
      <c r="A3822" s="7">
        <v>3821.0</v>
      </c>
      <c r="B3822" s="4" t="s">
        <v>7026</v>
      </c>
      <c r="C3822" s="8">
        <v>42923.0</v>
      </c>
      <c r="D3822" s="8">
        <v>42927.0</v>
      </c>
      <c r="E3822" s="4" t="s">
        <v>26</v>
      </c>
      <c r="F3822" s="4" t="s">
        <v>2414</v>
      </c>
      <c r="G3822" s="4" t="s">
        <v>2415</v>
      </c>
      <c r="H3822" s="4" t="s">
        <v>46</v>
      </c>
      <c r="I3822" s="4" t="s">
        <v>30</v>
      </c>
      <c r="J3822" s="4" t="s">
        <v>47</v>
      </c>
      <c r="K3822" s="4" t="s">
        <v>48</v>
      </c>
      <c r="L3822" s="7">
        <v>90049.0</v>
      </c>
      <c r="M3822" s="4" t="s">
        <v>49</v>
      </c>
      <c r="N3822" s="4" t="s">
        <v>2951</v>
      </c>
      <c r="O3822" s="4" t="s">
        <v>51</v>
      </c>
      <c r="P3822" s="4" t="s">
        <v>272</v>
      </c>
      <c r="Q3822" s="4" t="s">
        <v>2952</v>
      </c>
      <c r="R3822" s="9">
        <v>5.94</v>
      </c>
      <c r="S3822" s="7">
        <v>3.0</v>
      </c>
      <c r="T3822" s="7">
        <v>0.0</v>
      </c>
      <c r="U3822" s="7">
        <v>0.1188</v>
      </c>
      <c r="V3822" s="10" t="str">
        <f t="shared" si="1"/>
        <v>2017-07</v>
      </c>
    </row>
    <row r="3823">
      <c r="A3823" s="7">
        <v>3822.0</v>
      </c>
      <c r="B3823" s="4" t="s">
        <v>7027</v>
      </c>
      <c r="C3823" s="8">
        <v>42924.0</v>
      </c>
      <c r="D3823" s="8">
        <v>42928.0</v>
      </c>
      <c r="E3823" s="4" t="s">
        <v>26</v>
      </c>
      <c r="F3823" s="4" t="s">
        <v>259</v>
      </c>
      <c r="G3823" s="4" t="s">
        <v>260</v>
      </c>
      <c r="H3823" s="4" t="s">
        <v>46</v>
      </c>
      <c r="I3823" s="4" t="s">
        <v>30</v>
      </c>
      <c r="J3823" s="4" t="s">
        <v>2493</v>
      </c>
      <c r="K3823" s="4" t="s">
        <v>897</v>
      </c>
      <c r="L3823" s="7">
        <v>1852.0</v>
      </c>
      <c r="M3823" s="4" t="s">
        <v>33</v>
      </c>
      <c r="N3823" s="4" t="s">
        <v>7028</v>
      </c>
      <c r="O3823" s="4" t="s">
        <v>51</v>
      </c>
      <c r="P3823" s="4" t="s">
        <v>93</v>
      </c>
      <c r="Q3823" s="4" t="s">
        <v>7029</v>
      </c>
      <c r="R3823" s="9">
        <v>9.28355555555556</v>
      </c>
      <c r="S3823" s="7">
        <v>3.0</v>
      </c>
      <c r="T3823" s="7">
        <v>0.0</v>
      </c>
      <c r="U3823" s="7">
        <v>3.80625777777778</v>
      </c>
      <c r="V3823" s="10" t="str">
        <f t="shared" si="1"/>
        <v>2017-07</v>
      </c>
    </row>
    <row r="3824">
      <c r="A3824" s="7">
        <v>3823.0</v>
      </c>
      <c r="B3824" s="4" t="s">
        <v>7027</v>
      </c>
      <c r="C3824" s="8">
        <v>42924.0</v>
      </c>
      <c r="D3824" s="8">
        <v>42928.0</v>
      </c>
      <c r="E3824" s="4" t="s">
        <v>26</v>
      </c>
      <c r="F3824" s="4" t="s">
        <v>259</v>
      </c>
      <c r="G3824" s="4" t="s">
        <v>260</v>
      </c>
      <c r="H3824" s="4" t="s">
        <v>46</v>
      </c>
      <c r="I3824" s="4" t="s">
        <v>30</v>
      </c>
      <c r="J3824" s="4" t="s">
        <v>2493</v>
      </c>
      <c r="K3824" s="4" t="s">
        <v>897</v>
      </c>
      <c r="L3824" s="7">
        <v>1852.0</v>
      </c>
      <c r="M3824" s="4" t="s">
        <v>33</v>
      </c>
      <c r="N3824" s="4" t="s">
        <v>3362</v>
      </c>
      <c r="O3824" s="4" t="s">
        <v>51</v>
      </c>
      <c r="P3824" s="4" t="s">
        <v>124</v>
      </c>
      <c r="Q3824" s="4" t="s">
        <v>404</v>
      </c>
      <c r="R3824" s="9">
        <v>30.1592757201646</v>
      </c>
      <c r="S3824" s="7">
        <v>2.0</v>
      </c>
      <c r="T3824" s="7">
        <v>0.0</v>
      </c>
      <c r="U3824" s="7">
        <v>14.1748595884774</v>
      </c>
      <c r="V3824" s="10" t="str">
        <f t="shared" si="1"/>
        <v>2017-07</v>
      </c>
    </row>
    <row r="3825">
      <c r="A3825" s="7">
        <v>3824.0</v>
      </c>
      <c r="B3825" s="4" t="s">
        <v>7027</v>
      </c>
      <c r="C3825" s="8">
        <v>42924.0</v>
      </c>
      <c r="D3825" s="8">
        <v>42928.0</v>
      </c>
      <c r="E3825" s="4" t="s">
        <v>26</v>
      </c>
      <c r="F3825" s="4" t="s">
        <v>259</v>
      </c>
      <c r="G3825" s="4" t="s">
        <v>260</v>
      </c>
      <c r="H3825" s="4" t="s">
        <v>46</v>
      </c>
      <c r="I3825" s="4" t="s">
        <v>30</v>
      </c>
      <c r="J3825" s="4" t="s">
        <v>2493</v>
      </c>
      <c r="K3825" s="4" t="s">
        <v>897</v>
      </c>
      <c r="L3825" s="7">
        <v>1852.0</v>
      </c>
      <c r="M3825" s="4" t="s">
        <v>33</v>
      </c>
      <c r="N3825" s="4" t="s">
        <v>6673</v>
      </c>
      <c r="O3825" s="4" t="s">
        <v>51</v>
      </c>
      <c r="P3825" s="4" t="s">
        <v>93</v>
      </c>
      <c r="Q3825" s="4" t="s">
        <v>6674</v>
      </c>
      <c r="R3825" s="9">
        <v>15.9146666666667</v>
      </c>
      <c r="S3825" s="7">
        <v>2.0</v>
      </c>
      <c r="T3825" s="7">
        <v>0.0</v>
      </c>
      <c r="U3825" s="7">
        <v>5.09269333333333</v>
      </c>
      <c r="V3825" s="10" t="str">
        <f t="shared" si="1"/>
        <v>2017-07</v>
      </c>
    </row>
    <row r="3826">
      <c r="A3826" s="7">
        <v>3825.0</v>
      </c>
      <c r="B3826" s="4" t="s">
        <v>7030</v>
      </c>
      <c r="C3826" s="8">
        <v>42924.0</v>
      </c>
      <c r="D3826" s="8">
        <v>42927.0</v>
      </c>
      <c r="E3826" s="4" t="s">
        <v>43</v>
      </c>
      <c r="F3826" s="4" t="s">
        <v>3771</v>
      </c>
      <c r="G3826" s="4" t="s">
        <v>3772</v>
      </c>
      <c r="H3826" s="4" t="s">
        <v>112</v>
      </c>
      <c r="I3826" s="4" t="s">
        <v>30</v>
      </c>
      <c r="J3826" s="4" t="s">
        <v>7031</v>
      </c>
      <c r="K3826" s="4" t="s">
        <v>48</v>
      </c>
      <c r="L3826" s="7">
        <v>90660.0</v>
      </c>
      <c r="M3826" s="4" t="s">
        <v>49</v>
      </c>
      <c r="N3826" s="4" t="s">
        <v>7032</v>
      </c>
      <c r="O3826" s="4" t="s">
        <v>35</v>
      </c>
      <c r="P3826" s="4" t="s">
        <v>121</v>
      </c>
      <c r="Q3826" s="4" t="s">
        <v>7033</v>
      </c>
      <c r="R3826" s="9">
        <v>145.9</v>
      </c>
      <c r="S3826" s="7">
        <v>5.0</v>
      </c>
      <c r="T3826" s="7">
        <v>0.0</v>
      </c>
      <c r="U3826" s="7">
        <v>62.737</v>
      </c>
      <c r="V3826" s="10" t="str">
        <f t="shared" si="1"/>
        <v>2017-07</v>
      </c>
    </row>
    <row r="3827">
      <c r="A3827" s="7">
        <v>3826.0</v>
      </c>
      <c r="B3827" s="4" t="s">
        <v>7034</v>
      </c>
      <c r="C3827" s="8">
        <v>42924.0</v>
      </c>
      <c r="D3827" s="8">
        <v>42931.0</v>
      </c>
      <c r="E3827" s="4" t="s">
        <v>26</v>
      </c>
      <c r="F3827" s="4" t="s">
        <v>7035</v>
      </c>
      <c r="G3827" s="4" t="s">
        <v>7036</v>
      </c>
      <c r="H3827" s="4" t="s">
        <v>46</v>
      </c>
      <c r="I3827" s="4" t="s">
        <v>30</v>
      </c>
      <c r="J3827" s="4" t="s">
        <v>5043</v>
      </c>
      <c r="K3827" s="4" t="s">
        <v>164</v>
      </c>
      <c r="L3827" s="7">
        <v>98031.0</v>
      </c>
      <c r="M3827" s="4" t="s">
        <v>49</v>
      </c>
      <c r="N3827" s="4" t="s">
        <v>2065</v>
      </c>
      <c r="O3827" s="4" t="s">
        <v>35</v>
      </c>
      <c r="P3827" s="4" t="s">
        <v>121</v>
      </c>
      <c r="Q3827" s="4" t="s">
        <v>2066</v>
      </c>
      <c r="R3827" s="9">
        <v>198.46</v>
      </c>
      <c r="S3827" s="7">
        <v>2.0</v>
      </c>
      <c r="T3827" s="7">
        <v>0.0</v>
      </c>
      <c r="U3827" s="7">
        <v>99.23</v>
      </c>
      <c r="V3827" s="10" t="str">
        <f t="shared" si="1"/>
        <v>2017-07</v>
      </c>
    </row>
    <row r="3828">
      <c r="A3828" s="7">
        <v>3827.0</v>
      </c>
      <c r="B3828" s="4" t="s">
        <v>7034</v>
      </c>
      <c r="C3828" s="8">
        <v>42924.0</v>
      </c>
      <c r="D3828" s="8">
        <v>42931.0</v>
      </c>
      <c r="E3828" s="4" t="s">
        <v>26</v>
      </c>
      <c r="F3828" s="4" t="s">
        <v>7035</v>
      </c>
      <c r="G3828" s="4" t="s">
        <v>7036</v>
      </c>
      <c r="H3828" s="4" t="s">
        <v>46</v>
      </c>
      <c r="I3828" s="4" t="s">
        <v>30</v>
      </c>
      <c r="J3828" s="4" t="s">
        <v>5043</v>
      </c>
      <c r="K3828" s="4" t="s">
        <v>164</v>
      </c>
      <c r="L3828" s="7">
        <v>98031.0</v>
      </c>
      <c r="M3828" s="4" t="s">
        <v>49</v>
      </c>
      <c r="N3828" s="4" t="s">
        <v>4788</v>
      </c>
      <c r="O3828" s="4" t="s">
        <v>51</v>
      </c>
      <c r="P3828" s="4" t="s">
        <v>297</v>
      </c>
      <c r="Q3828" s="4" t="s">
        <v>4789</v>
      </c>
      <c r="R3828" s="9">
        <v>786.48</v>
      </c>
      <c r="S3828" s="7">
        <v>8.0</v>
      </c>
      <c r="T3828" s="7">
        <v>0.0</v>
      </c>
      <c r="U3828" s="7">
        <v>385.3752</v>
      </c>
      <c r="V3828" s="10" t="str">
        <f t="shared" si="1"/>
        <v>2017-07</v>
      </c>
    </row>
    <row r="3829">
      <c r="A3829" s="7">
        <v>3828.0</v>
      </c>
      <c r="B3829" s="4" t="s">
        <v>7034</v>
      </c>
      <c r="C3829" s="8">
        <v>42924.0</v>
      </c>
      <c r="D3829" s="8">
        <v>42931.0</v>
      </c>
      <c r="E3829" s="4" t="s">
        <v>26</v>
      </c>
      <c r="F3829" s="4" t="s">
        <v>7035</v>
      </c>
      <c r="G3829" s="4" t="s">
        <v>7036</v>
      </c>
      <c r="H3829" s="4" t="s">
        <v>46</v>
      </c>
      <c r="I3829" s="4" t="s">
        <v>30</v>
      </c>
      <c r="J3829" s="4" t="s">
        <v>5043</v>
      </c>
      <c r="K3829" s="4" t="s">
        <v>164</v>
      </c>
      <c r="L3829" s="7">
        <v>98031.0</v>
      </c>
      <c r="M3829" s="4" t="s">
        <v>49</v>
      </c>
      <c r="N3829" s="4" t="s">
        <v>5344</v>
      </c>
      <c r="O3829" s="4" t="s">
        <v>51</v>
      </c>
      <c r="P3829" s="4" t="s">
        <v>76</v>
      </c>
      <c r="Q3829" s="4" t="s">
        <v>5345</v>
      </c>
      <c r="R3829" s="9">
        <v>23.168</v>
      </c>
      <c r="S3829" s="7">
        <v>2.0</v>
      </c>
      <c r="T3829" s="7">
        <v>0.2</v>
      </c>
      <c r="U3829" s="7">
        <v>7.8192</v>
      </c>
      <c r="V3829" s="10" t="str">
        <f t="shared" si="1"/>
        <v>2017-07</v>
      </c>
    </row>
    <row r="3830">
      <c r="A3830" s="7">
        <v>3829.0</v>
      </c>
      <c r="B3830" s="4" t="s">
        <v>7034</v>
      </c>
      <c r="C3830" s="8">
        <v>42924.0</v>
      </c>
      <c r="D3830" s="8">
        <v>42931.0</v>
      </c>
      <c r="E3830" s="4" t="s">
        <v>26</v>
      </c>
      <c r="F3830" s="4" t="s">
        <v>7035</v>
      </c>
      <c r="G3830" s="4" t="s">
        <v>7036</v>
      </c>
      <c r="H3830" s="4" t="s">
        <v>46</v>
      </c>
      <c r="I3830" s="4" t="s">
        <v>30</v>
      </c>
      <c r="J3830" s="4" t="s">
        <v>5043</v>
      </c>
      <c r="K3830" s="4" t="s">
        <v>164</v>
      </c>
      <c r="L3830" s="7">
        <v>98031.0</v>
      </c>
      <c r="M3830" s="4" t="s">
        <v>49</v>
      </c>
      <c r="N3830" s="4" t="s">
        <v>524</v>
      </c>
      <c r="O3830" s="4" t="s">
        <v>39</v>
      </c>
      <c r="P3830" s="4" t="s">
        <v>61</v>
      </c>
      <c r="Q3830" s="4" t="s">
        <v>525</v>
      </c>
      <c r="R3830" s="9">
        <v>50.0</v>
      </c>
      <c r="S3830" s="7">
        <v>2.0</v>
      </c>
      <c r="T3830" s="7">
        <v>0.0</v>
      </c>
      <c r="U3830" s="7">
        <v>10.5</v>
      </c>
      <c r="V3830" s="10" t="str">
        <f t="shared" si="1"/>
        <v>2017-07</v>
      </c>
    </row>
    <row r="3831">
      <c r="A3831" s="7">
        <v>3830.0</v>
      </c>
      <c r="B3831" s="4" t="s">
        <v>7037</v>
      </c>
      <c r="C3831" s="8">
        <v>42924.0</v>
      </c>
      <c r="D3831" s="8">
        <v>42926.0</v>
      </c>
      <c r="E3831" s="4" t="s">
        <v>43</v>
      </c>
      <c r="F3831" s="4" t="s">
        <v>3402</v>
      </c>
      <c r="G3831" s="4" t="s">
        <v>3403</v>
      </c>
      <c r="H3831" s="4" t="s">
        <v>46</v>
      </c>
      <c r="I3831" s="4" t="s">
        <v>30</v>
      </c>
      <c r="J3831" s="4" t="s">
        <v>7038</v>
      </c>
      <c r="K3831" s="4" t="s">
        <v>48</v>
      </c>
      <c r="L3831" s="7">
        <v>94403.0</v>
      </c>
      <c r="M3831" s="4" t="s">
        <v>49</v>
      </c>
      <c r="N3831" s="4" t="s">
        <v>7039</v>
      </c>
      <c r="O3831" s="4" t="s">
        <v>51</v>
      </c>
      <c r="P3831" s="4" t="s">
        <v>297</v>
      </c>
      <c r="Q3831" s="4" t="s">
        <v>7040</v>
      </c>
      <c r="R3831" s="9">
        <v>75.18</v>
      </c>
      <c r="S3831" s="7">
        <v>6.0</v>
      </c>
      <c r="T3831" s="7">
        <v>0.0</v>
      </c>
      <c r="U3831" s="7">
        <v>35.3346</v>
      </c>
      <c r="V3831" s="10" t="str">
        <f t="shared" si="1"/>
        <v>2017-07</v>
      </c>
    </row>
    <row r="3832">
      <c r="A3832" s="7">
        <v>3831.0</v>
      </c>
      <c r="B3832" s="4" t="s">
        <v>7041</v>
      </c>
      <c r="C3832" s="8">
        <v>42924.0</v>
      </c>
      <c r="D3832" s="8">
        <v>42928.0</v>
      </c>
      <c r="E3832" s="4" t="s">
        <v>26</v>
      </c>
      <c r="F3832" s="4" t="s">
        <v>6690</v>
      </c>
      <c r="G3832" s="4" t="s">
        <v>6691</v>
      </c>
      <c r="H3832" s="4" t="s">
        <v>112</v>
      </c>
      <c r="I3832" s="4" t="s">
        <v>30</v>
      </c>
      <c r="J3832" s="4" t="s">
        <v>163</v>
      </c>
      <c r="K3832" s="4" t="s">
        <v>164</v>
      </c>
      <c r="L3832" s="7">
        <v>98115.0</v>
      </c>
      <c r="M3832" s="4" t="s">
        <v>49</v>
      </c>
      <c r="N3832" s="4" t="s">
        <v>5655</v>
      </c>
      <c r="O3832" s="4" t="s">
        <v>35</v>
      </c>
      <c r="P3832" s="4" t="s">
        <v>121</v>
      </c>
      <c r="Q3832" s="4" t="s">
        <v>5656</v>
      </c>
      <c r="R3832" s="9">
        <v>15.84</v>
      </c>
      <c r="S3832" s="7">
        <v>3.0</v>
      </c>
      <c r="T3832" s="7">
        <v>0.0</v>
      </c>
      <c r="U3832" s="7">
        <v>4.9104</v>
      </c>
      <c r="V3832" s="10" t="str">
        <f t="shared" si="1"/>
        <v>2017-07</v>
      </c>
    </row>
    <row r="3833">
      <c r="A3833" s="7">
        <v>3832.0</v>
      </c>
      <c r="B3833" s="4" t="s">
        <v>7041</v>
      </c>
      <c r="C3833" s="8">
        <v>42924.0</v>
      </c>
      <c r="D3833" s="8">
        <v>42928.0</v>
      </c>
      <c r="E3833" s="4" t="s">
        <v>26</v>
      </c>
      <c r="F3833" s="4" t="s">
        <v>6690</v>
      </c>
      <c r="G3833" s="4" t="s">
        <v>6691</v>
      </c>
      <c r="H3833" s="4" t="s">
        <v>112</v>
      </c>
      <c r="I3833" s="4" t="s">
        <v>30</v>
      </c>
      <c r="J3833" s="4" t="s">
        <v>163</v>
      </c>
      <c r="K3833" s="4" t="s">
        <v>164</v>
      </c>
      <c r="L3833" s="7">
        <v>98115.0</v>
      </c>
      <c r="M3833" s="4" t="s">
        <v>49</v>
      </c>
      <c r="N3833" s="4" t="s">
        <v>4866</v>
      </c>
      <c r="O3833" s="4" t="s">
        <v>51</v>
      </c>
      <c r="P3833" s="4" t="s">
        <v>76</v>
      </c>
      <c r="Q3833" s="4" t="s">
        <v>4867</v>
      </c>
      <c r="R3833" s="9">
        <v>86.376</v>
      </c>
      <c r="S3833" s="7">
        <v>3.0</v>
      </c>
      <c r="T3833" s="7">
        <v>0.2</v>
      </c>
      <c r="U3833" s="7">
        <v>30.2316</v>
      </c>
      <c r="V3833" s="10" t="str">
        <f t="shared" si="1"/>
        <v>2017-07</v>
      </c>
    </row>
    <row r="3834">
      <c r="A3834" s="7">
        <v>3833.0</v>
      </c>
      <c r="B3834" s="4" t="s">
        <v>7041</v>
      </c>
      <c r="C3834" s="8">
        <v>42924.0</v>
      </c>
      <c r="D3834" s="8">
        <v>42928.0</v>
      </c>
      <c r="E3834" s="4" t="s">
        <v>26</v>
      </c>
      <c r="F3834" s="4" t="s">
        <v>6690</v>
      </c>
      <c r="G3834" s="4" t="s">
        <v>6691</v>
      </c>
      <c r="H3834" s="4" t="s">
        <v>112</v>
      </c>
      <c r="I3834" s="4" t="s">
        <v>30</v>
      </c>
      <c r="J3834" s="4" t="s">
        <v>163</v>
      </c>
      <c r="K3834" s="4" t="s">
        <v>164</v>
      </c>
      <c r="L3834" s="7">
        <v>98115.0</v>
      </c>
      <c r="M3834" s="4" t="s">
        <v>49</v>
      </c>
      <c r="N3834" s="4" t="s">
        <v>3784</v>
      </c>
      <c r="O3834" s="4" t="s">
        <v>51</v>
      </c>
      <c r="P3834" s="4" t="s">
        <v>93</v>
      </c>
      <c r="Q3834" s="4" t="s">
        <v>3785</v>
      </c>
      <c r="R3834" s="9">
        <v>18.24</v>
      </c>
      <c r="S3834" s="7">
        <v>3.0</v>
      </c>
      <c r="T3834" s="7">
        <v>0.0</v>
      </c>
      <c r="U3834" s="7">
        <v>6.2016</v>
      </c>
      <c r="V3834" s="10" t="str">
        <f t="shared" si="1"/>
        <v>2017-07</v>
      </c>
    </row>
    <row r="3835">
      <c r="A3835" s="7">
        <v>3834.0</v>
      </c>
      <c r="B3835" s="4" t="s">
        <v>7041</v>
      </c>
      <c r="C3835" s="8">
        <v>42924.0</v>
      </c>
      <c r="D3835" s="8">
        <v>42928.0</v>
      </c>
      <c r="E3835" s="4" t="s">
        <v>26</v>
      </c>
      <c r="F3835" s="4" t="s">
        <v>6690</v>
      </c>
      <c r="G3835" s="4" t="s">
        <v>6691</v>
      </c>
      <c r="H3835" s="4" t="s">
        <v>112</v>
      </c>
      <c r="I3835" s="4" t="s">
        <v>30</v>
      </c>
      <c r="J3835" s="4" t="s">
        <v>163</v>
      </c>
      <c r="K3835" s="4" t="s">
        <v>164</v>
      </c>
      <c r="L3835" s="7">
        <v>98115.0</v>
      </c>
      <c r="M3835" s="4" t="s">
        <v>49</v>
      </c>
      <c r="N3835" s="4" t="s">
        <v>5526</v>
      </c>
      <c r="O3835" s="4" t="s">
        <v>51</v>
      </c>
      <c r="P3835" s="4" t="s">
        <v>93</v>
      </c>
      <c r="Q3835" s="4" t="s">
        <v>5527</v>
      </c>
      <c r="R3835" s="9">
        <v>13.12</v>
      </c>
      <c r="S3835" s="7">
        <v>4.0</v>
      </c>
      <c r="T3835" s="7">
        <v>0.0</v>
      </c>
      <c r="U3835" s="7">
        <v>4.3296</v>
      </c>
      <c r="V3835" s="10" t="str">
        <f t="shared" si="1"/>
        <v>2017-07</v>
      </c>
    </row>
    <row r="3836">
      <c r="A3836" s="7">
        <v>3835.0</v>
      </c>
      <c r="B3836" s="4" t="s">
        <v>7042</v>
      </c>
      <c r="C3836" s="8">
        <v>42924.0</v>
      </c>
      <c r="D3836" s="8">
        <v>42928.0</v>
      </c>
      <c r="E3836" s="4" t="s">
        <v>26</v>
      </c>
      <c r="F3836" s="4" t="s">
        <v>382</v>
      </c>
      <c r="G3836" s="4" t="s">
        <v>383</v>
      </c>
      <c r="H3836" s="4" t="s">
        <v>29</v>
      </c>
      <c r="I3836" s="4" t="s">
        <v>30</v>
      </c>
      <c r="J3836" s="4" t="s">
        <v>701</v>
      </c>
      <c r="K3836" s="4" t="s">
        <v>747</v>
      </c>
      <c r="L3836" s="7">
        <v>19711.0</v>
      </c>
      <c r="M3836" s="4" t="s">
        <v>33</v>
      </c>
      <c r="N3836" s="4" t="s">
        <v>2316</v>
      </c>
      <c r="O3836" s="4" t="s">
        <v>35</v>
      </c>
      <c r="P3836" s="4" t="s">
        <v>121</v>
      </c>
      <c r="Q3836" s="4" t="s">
        <v>2317</v>
      </c>
      <c r="R3836" s="9">
        <v>103.052378600823</v>
      </c>
      <c r="S3836" s="7">
        <v>4.0</v>
      </c>
      <c r="T3836" s="7">
        <v>0.0</v>
      </c>
      <c r="U3836" s="7">
        <v>7.21366650205761</v>
      </c>
      <c r="V3836" s="10" t="str">
        <f t="shared" si="1"/>
        <v>2017-07</v>
      </c>
    </row>
    <row r="3837">
      <c r="A3837" s="7">
        <v>3836.0</v>
      </c>
      <c r="B3837" s="4" t="s">
        <v>7042</v>
      </c>
      <c r="C3837" s="8">
        <v>42924.0</v>
      </c>
      <c r="D3837" s="8">
        <v>42928.0</v>
      </c>
      <c r="E3837" s="4" t="s">
        <v>26</v>
      </c>
      <c r="F3837" s="4" t="s">
        <v>382</v>
      </c>
      <c r="G3837" s="4" t="s">
        <v>383</v>
      </c>
      <c r="H3837" s="4" t="s">
        <v>29</v>
      </c>
      <c r="I3837" s="4" t="s">
        <v>30</v>
      </c>
      <c r="J3837" s="4" t="s">
        <v>701</v>
      </c>
      <c r="K3837" s="4" t="s">
        <v>747</v>
      </c>
      <c r="L3837" s="7">
        <v>19711.0</v>
      </c>
      <c r="M3837" s="4" t="s">
        <v>33</v>
      </c>
      <c r="N3837" s="4" t="s">
        <v>4544</v>
      </c>
      <c r="O3837" s="4" t="s">
        <v>39</v>
      </c>
      <c r="P3837" s="4" t="s">
        <v>61</v>
      </c>
      <c r="Q3837" s="4" t="s">
        <v>4545</v>
      </c>
      <c r="R3837" s="9">
        <v>174.250864197531</v>
      </c>
      <c r="S3837" s="7">
        <v>5.0</v>
      </c>
      <c r="T3837" s="7">
        <v>0.0</v>
      </c>
      <c r="U3837" s="7">
        <v>71.4428543209877</v>
      </c>
      <c r="V3837" s="10" t="str">
        <f t="shared" si="1"/>
        <v>2017-07</v>
      </c>
    </row>
    <row r="3838">
      <c r="A3838" s="7">
        <v>3837.0</v>
      </c>
      <c r="B3838" s="4" t="s">
        <v>7042</v>
      </c>
      <c r="C3838" s="8">
        <v>42924.0</v>
      </c>
      <c r="D3838" s="8">
        <v>42928.0</v>
      </c>
      <c r="E3838" s="4" t="s">
        <v>26</v>
      </c>
      <c r="F3838" s="4" t="s">
        <v>382</v>
      </c>
      <c r="G3838" s="4" t="s">
        <v>383</v>
      </c>
      <c r="H3838" s="4" t="s">
        <v>29</v>
      </c>
      <c r="I3838" s="4" t="s">
        <v>30</v>
      </c>
      <c r="J3838" s="4" t="s">
        <v>701</v>
      </c>
      <c r="K3838" s="4" t="s">
        <v>747</v>
      </c>
      <c r="L3838" s="7">
        <v>19711.0</v>
      </c>
      <c r="M3838" s="4" t="s">
        <v>33</v>
      </c>
      <c r="N3838" s="4" t="s">
        <v>7043</v>
      </c>
      <c r="O3838" s="4" t="s">
        <v>35</v>
      </c>
      <c r="P3838" s="4" t="s">
        <v>121</v>
      </c>
      <c r="Q3838" s="4" t="s">
        <v>7044</v>
      </c>
      <c r="R3838" s="9">
        <v>49.0947818930041</v>
      </c>
      <c r="S3838" s="7">
        <v>2.0</v>
      </c>
      <c r="T3838" s="7">
        <v>0.0</v>
      </c>
      <c r="U3838" s="7">
        <v>11.2917998353909</v>
      </c>
      <c r="V3838" s="10" t="str">
        <f t="shared" si="1"/>
        <v>2017-07</v>
      </c>
    </row>
    <row r="3839">
      <c r="A3839" s="7">
        <v>3838.0</v>
      </c>
      <c r="B3839" s="4" t="s">
        <v>7042</v>
      </c>
      <c r="C3839" s="8">
        <v>42924.0</v>
      </c>
      <c r="D3839" s="8">
        <v>42928.0</v>
      </c>
      <c r="E3839" s="4" t="s">
        <v>26</v>
      </c>
      <c r="F3839" s="4" t="s">
        <v>382</v>
      </c>
      <c r="G3839" s="4" t="s">
        <v>383</v>
      </c>
      <c r="H3839" s="4" t="s">
        <v>29</v>
      </c>
      <c r="I3839" s="4" t="s">
        <v>30</v>
      </c>
      <c r="J3839" s="4" t="s">
        <v>701</v>
      </c>
      <c r="K3839" s="4" t="s">
        <v>747</v>
      </c>
      <c r="L3839" s="7">
        <v>19711.0</v>
      </c>
      <c r="M3839" s="4" t="s">
        <v>33</v>
      </c>
      <c r="N3839" s="4" t="s">
        <v>3294</v>
      </c>
      <c r="O3839" s="4" t="s">
        <v>51</v>
      </c>
      <c r="P3839" s="4" t="s">
        <v>93</v>
      </c>
      <c r="Q3839" s="4" t="s">
        <v>3295</v>
      </c>
      <c r="R3839" s="9">
        <v>35.5010041152263</v>
      </c>
      <c r="S3839" s="7">
        <v>7.0</v>
      </c>
      <c r="T3839" s="7">
        <v>0.0</v>
      </c>
      <c r="U3839" s="7">
        <v>10.6503012345679</v>
      </c>
      <c r="V3839" s="10" t="str">
        <f t="shared" si="1"/>
        <v>2017-07</v>
      </c>
    </row>
    <row r="3840">
      <c r="A3840" s="7">
        <v>3839.0</v>
      </c>
      <c r="B3840" s="4" t="s">
        <v>7042</v>
      </c>
      <c r="C3840" s="8">
        <v>42924.0</v>
      </c>
      <c r="D3840" s="8">
        <v>42928.0</v>
      </c>
      <c r="E3840" s="4" t="s">
        <v>26</v>
      </c>
      <c r="F3840" s="4" t="s">
        <v>382</v>
      </c>
      <c r="G3840" s="4" t="s">
        <v>383</v>
      </c>
      <c r="H3840" s="4" t="s">
        <v>29</v>
      </c>
      <c r="I3840" s="4" t="s">
        <v>30</v>
      </c>
      <c r="J3840" s="4" t="s">
        <v>701</v>
      </c>
      <c r="K3840" s="4" t="s">
        <v>747</v>
      </c>
      <c r="L3840" s="7">
        <v>19711.0</v>
      </c>
      <c r="M3840" s="4" t="s">
        <v>33</v>
      </c>
      <c r="N3840" s="4" t="s">
        <v>5786</v>
      </c>
      <c r="O3840" s="4" t="s">
        <v>51</v>
      </c>
      <c r="P3840" s="4" t="s">
        <v>93</v>
      </c>
      <c r="Q3840" s="4" t="s">
        <v>5787</v>
      </c>
      <c r="R3840" s="9">
        <v>214.835720164609</v>
      </c>
      <c r="S3840" s="7">
        <v>5.0</v>
      </c>
      <c r="T3840" s="7">
        <v>0.0</v>
      </c>
      <c r="U3840" s="7">
        <v>55.8572872427984</v>
      </c>
      <c r="V3840" s="10" t="str">
        <f t="shared" si="1"/>
        <v>2017-07</v>
      </c>
    </row>
    <row r="3841">
      <c r="A3841" s="7">
        <v>3840.0</v>
      </c>
      <c r="B3841" s="4" t="s">
        <v>7045</v>
      </c>
      <c r="C3841" s="8">
        <v>42924.0</v>
      </c>
      <c r="D3841" s="8">
        <v>42928.0</v>
      </c>
      <c r="E3841" s="4" t="s">
        <v>26</v>
      </c>
      <c r="F3841" s="4" t="s">
        <v>7046</v>
      </c>
      <c r="G3841" s="4" t="s">
        <v>7047</v>
      </c>
      <c r="H3841" s="4" t="s">
        <v>112</v>
      </c>
      <c r="I3841" s="4" t="s">
        <v>30</v>
      </c>
      <c r="J3841" s="4" t="s">
        <v>163</v>
      </c>
      <c r="K3841" s="4" t="s">
        <v>164</v>
      </c>
      <c r="L3841" s="7">
        <v>98103.0</v>
      </c>
      <c r="M3841" s="4" t="s">
        <v>49</v>
      </c>
      <c r="N3841" s="4" t="s">
        <v>732</v>
      </c>
      <c r="O3841" s="4" t="s">
        <v>51</v>
      </c>
      <c r="P3841" s="4" t="s">
        <v>124</v>
      </c>
      <c r="Q3841" s="4" t="s">
        <v>404</v>
      </c>
      <c r="R3841" s="9">
        <v>52.76</v>
      </c>
      <c r="S3841" s="7">
        <v>2.0</v>
      </c>
      <c r="T3841" s="7">
        <v>0.0</v>
      </c>
      <c r="U3841" s="7">
        <v>24.2696</v>
      </c>
      <c r="V3841" s="10" t="str">
        <f t="shared" si="1"/>
        <v>2017-07</v>
      </c>
    </row>
    <row r="3842">
      <c r="A3842" s="7">
        <v>3841.0</v>
      </c>
      <c r="B3842" s="4" t="s">
        <v>7048</v>
      </c>
      <c r="C3842" s="8">
        <v>42925.0</v>
      </c>
      <c r="D3842" s="8">
        <v>42931.0</v>
      </c>
      <c r="E3842" s="4" t="s">
        <v>26</v>
      </c>
      <c r="F3842" s="4" t="s">
        <v>259</v>
      </c>
      <c r="G3842" s="4" t="s">
        <v>260</v>
      </c>
      <c r="H3842" s="4" t="s">
        <v>46</v>
      </c>
      <c r="I3842" s="4" t="s">
        <v>30</v>
      </c>
      <c r="J3842" s="4" t="s">
        <v>3093</v>
      </c>
      <c r="K3842" s="4" t="s">
        <v>1138</v>
      </c>
      <c r="L3842" s="7">
        <v>97206.0</v>
      </c>
      <c r="M3842" s="4" t="s">
        <v>49</v>
      </c>
      <c r="N3842" s="4" t="s">
        <v>3233</v>
      </c>
      <c r="O3842" s="4" t="s">
        <v>51</v>
      </c>
      <c r="P3842" s="4" t="s">
        <v>76</v>
      </c>
      <c r="Q3842" s="4" t="s">
        <v>3234</v>
      </c>
      <c r="R3842" s="9">
        <v>1.08</v>
      </c>
      <c r="S3842" s="7">
        <v>2.0</v>
      </c>
      <c r="T3842" s="7">
        <v>0.7</v>
      </c>
      <c r="U3842" s="7">
        <v>-0.792</v>
      </c>
      <c r="V3842" s="10" t="str">
        <f t="shared" si="1"/>
        <v>2017-07</v>
      </c>
    </row>
    <row r="3843">
      <c r="A3843" s="7">
        <v>3842.0</v>
      </c>
      <c r="B3843" s="4" t="s">
        <v>7049</v>
      </c>
      <c r="C3843" s="8">
        <v>42925.0</v>
      </c>
      <c r="D3843" s="8">
        <v>42928.0</v>
      </c>
      <c r="E3843" s="4" t="s">
        <v>43</v>
      </c>
      <c r="F3843" s="4" t="s">
        <v>453</v>
      </c>
      <c r="G3843" s="4" t="s">
        <v>454</v>
      </c>
      <c r="H3843" s="4" t="s">
        <v>29</v>
      </c>
      <c r="I3843" s="4" t="s">
        <v>30</v>
      </c>
      <c r="J3843" s="4" t="s">
        <v>384</v>
      </c>
      <c r="K3843" s="4" t="s">
        <v>385</v>
      </c>
      <c r="L3843" s="7">
        <v>60610.0</v>
      </c>
      <c r="M3843" s="4" t="s">
        <v>59</v>
      </c>
      <c r="N3843" s="4" t="s">
        <v>7050</v>
      </c>
      <c r="O3843" s="4" t="s">
        <v>51</v>
      </c>
      <c r="P3843" s="4" t="s">
        <v>93</v>
      </c>
      <c r="Q3843" s="4" t="s">
        <v>7051</v>
      </c>
      <c r="R3843" s="9">
        <v>10.859012345679</v>
      </c>
      <c r="S3843" s="7">
        <v>5.0</v>
      </c>
      <c r="T3843" s="7">
        <v>0.2</v>
      </c>
      <c r="U3843" s="7">
        <v>3.66491666666667</v>
      </c>
      <c r="V3843" s="10" t="str">
        <f t="shared" si="1"/>
        <v>2017-07</v>
      </c>
    </row>
    <row r="3844">
      <c r="A3844" s="7">
        <v>3843.0</v>
      </c>
      <c r="B3844" s="4" t="s">
        <v>7049</v>
      </c>
      <c r="C3844" s="8">
        <v>42925.0</v>
      </c>
      <c r="D3844" s="8">
        <v>42928.0</v>
      </c>
      <c r="E3844" s="4" t="s">
        <v>43</v>
      </c>
      <c r="F3844" s="4" t="s">
        <v>453</v>
      </c>
      <c r="G3844" s="4" t="s">
        <v>454</v>
      </c>
      <c r="H3844" s="4" t="s">
        <v>29</v>
      </c>
      <c r="I3844" s="4" t="s">
        <v>30</v>
      </c>
      <c r="J3844" s="4" t="s">
        <v>384</v>
      </c>
      <c r="K3844" s="4" t="s">
        <v>385</v>
      </c>
      <c r="L3844" s="7">
        <v>60610.0</v>
      </c>
      <c r="M3844" s="4" t="s">
        <v>59</v>
      </c>
      <c r="N3844" s="4" t="s">
        <v>4912</v>
      </c>
      <c r="O3844" s="4" t="s">
        <v>51</v>
      </c>
      <c r="P3844" s="4" t="s">
        <v>283</v>
      </c>
      <c r="Q3844" s="4" t="s">
        <v>4913</v>
      </c>
      <c r="R3844" s="9">
        <v>71.8168888888889</v>
      </c>
      <c r="S3844" s="7">
        <v>9.0</v>
      </c>
      <c r="T3844" s="7">
        <v>0.8</v>
      </c>
      <c r="U3844" s="7">
        <v>-179.542222222222</v>
      </c>
      <c r="V3844" s="10" t="str">
        <f t="shared" si="1"/>
        <v>2017-07</v>
      </c>
    </row>
    <row r="3845">
      <c r="A3845" s="7">
        <v>3844.0</v>
      </c>
      <c r="B3845" s="4" t="s">
        <v>7052</v>
      </c>
      <c r="C3845" s="8">
        <v>42925.0</v>
      </c>
      <c r="D3845" s="8">
        <v>42930.0</v>
      </c>
      <c r="E3845" s="4" t="s">
        <v>26</v>
      </c>
      <c r="F3845" s="4" t="s">
        <v>5873</v>
      </c>
      <c r="G3845" s="4" t="s">
        <v>5874</v>
      </c>
      <c r="H3845" s="4" t="s">
        <v>46</v>
      </c>
      <c r="I3845" s="4" t="s">
        <v>30</v>
      </c>
      <c r="J3845" s="4" t="s">
        <v>384</v>
      </c>
      <c r="K3845" s="4" t="s">
        <v>385</v>
      </c>
      <c r="L3845" s="7">
        <v>60610.0</v>
      </c>
      <c r="M3845" s="4" t="s">
        <v>59</v>
      </c>
      <c r="N3845" s="4" t="s">
        <v>50</v>
      </c>
      <c r="O3845" s="4" t="s">
        <v>51</v>
      </c>
      <c r="P3845" s="4" t="s">
        <v>52</v>
      </c>
      <c r="Q3845" s="4" t="s">
        <v>53</v>
      </c>
      <c r="R3845" s="9">
        <v>281.204197530864</v>
      </c>
      <c r="S3845" s="7">
        <v>5.0</v>
      </c>
      <c r="T3845" s="7">
        <v>0.2</v>
      </c>
      <c r="U3845" s="7">
        <v>17.575262345679</v>
      </c>
      <c r="V3845" s="10" t="str">
        <f t="shared" si="1"/>
        <v>2017-07</v>
      </c>
    </row>
    <row r="3846">
      <c r="A3846" s="7">
        <v>3845.0</v>
      </c>
      <c r="B3846" s="4" t="s">
        <v>7053</v>
      </c>
      <c r="C3846" s="8">
        <v>42925.0</v>
      </c>
      <c r="D3846" s="8">
        <v>42930.0</v>
      </c>
      <c r="E3846" s="4" t="s">
        <v>26</v>
      </c>
      <c r="F3846" s="4" t="s">
        <v>7054</v>
      </c>
      <c r="G3846" s="4" t="s">
        <v>7055</v>
      </c>
      <c r="H3846" s="4" t="s">
        <v>112</v>
      </c>
      <c r="I3846" s="4" t="s">
        <v>30</v>
      </c>
      <c r="J3846" s="4" t="s">
        <v>2167</v>
      </c>
      <c r="K3846" s="4" t="s">
        <v>766</v>
      </c>
      <c r="L3846" s="7">
        <v>47905.0</v>
      </c>
      <c r="M3846" s="4" t="s">
        <v>59</v>
      </c>
      <c r="N3846" s="4" t="s">
        <v>5909</v>
      </c>
      <c r="O3846" s="4" t="s">
        <v>35</v>
      </c>
      <c r="P3846" s="4" t="s">
        <v>121</v>
      </c>
      <c r="Q3846" s="4" t="s">
        <v>5910</v>
      </c>
      <c r="R3846" s="9">
        <v>646.688580246914</v>
      </c>
      <c r="S3846" s="7">
        <v>5.0</v>
      </c>
      <c r="T3846" s="7">
        <v>0.0</v>
      </c>
      <c r="U3846" s="7">
        <v>38.8013148148148</v>
      </c>
      <c r="V3846" s="10" t="str">
        <f t="shared" si="1"/>
        <v>2017-07</v>
      </c>
    </row>
    <row r="3847">
      <c r="A3847" s="7">
        <v>3846.0</v>
      </c>
      <c r="B3847" s="4" t="s">
        <v>7056</v>
      </c>
      <c r="C3847" s="8">
        <v>42925.0</v>
      </c>
      <c r="D3847" s="8">
        <v>42931.0</v>
      </c>
      <c r="E3847" s="4" t="s">
        <v>26</v>
      </c>
      <c r="F3847" s="4" t="s">
        <v>5335</v>
      </c>
      <c r="G3847" s="4" t="s">
        <v>5336</v>
      </c>
      <c r="H3847" s="4" t="s">
        <v>46</v>
      </c>
      <c r="I3847" s="4" t="s">
        <v>30</v>
      </c>
      <c r="J3847" s="4" t="s">
        <v>4606</v>
      </c>
      <c r="K3847" s="4" t="s">
        <v>216</v>
      </c>
      <c r="L3847" s="7">
        <v>6040.0</v>
      </c>
      <c r="M3847" s="4" t="s">
        <v>33</v>
      </c>
      <c r="N3847" s="4" t="s">
        <v>1834</v>
      </c>
      <c r="O3847" s="4" t="s">
        <v>51</v>
      </c>
      <c r="P3847" s="4" t="s">
        <v>124</v>
      </c>
      <c r="Q3847" s="4" t="s">
        <v>1835</v>
      </c>
      <c r="R3847" s="9">
        <v>337.562962962963</v>
      </c>
      <c r="S3847" s="7">
        <v>5.0</v>
      </c>
      <c r="T3847" s="7">
        <v>0.0</v>
      </c>
      <c r="U3847" s="7">
        <v>165.405851851852</v>
      </c>
      <c r="V3847" s="10" t="str">
        <f t="shared" si="1"/>
        <v>2017-07</v>
      </c>
    </row>
    <row r="3848">
      <c r="A3848" s="7">
        <v>3847.0</v>
      </c>
      <c r="B3848" s="4" t="s">
        <v>7056</v>
      </c>
      <c r="C3848" s="8">
        <v>42925.0</v>
      </c>
      <c r="D3848" s="8">
        <v>42931.0</v>
      </c>
      <c r="E3848" s="4" t="s">
        <v>26</v>
      </c>
      <c r="F3848" s="4" t="s">
        <v>5335</v>
      </c>
      <c r="G3848" s="4" t="s">
        <v>5336</v>
      </c>
      <c r="H3848" s="4" t="s">
        <v>46</v>
      </c>
      <c r="I3848" s="4" t="s">
        <v>30</v>
      </c>
      <c r="J3848" s="4" t="s">
        <v>4606</v>
      </c>
      <c r="K3848" s="4" t="s">
        <v>216</v>
      </c>
      <c r="L3848" s="7">
        <v>6040.0</v>
      </c>
      <c r="M3848" s="4" t="s">
        <v>33</v>
      </c>
      <c r="N3848" s="4" t="s">
        <v>1879</v>
      </c>
      <c r="O3848" s="4" t="s">
        <v>51</v>
      </c>
      <c r="P3848" s="4" t="s">
        <v>52</v>
      </c>
      <c r="Q3848" s="4" t="s">
        <v>1880</v>
      </c>
      <c r="R3848" s="9">
        <v>240.323209876543</v>
      </c>
      <c r="S3848" s="7">
        <v>4.0</v>
      </c>
      <c r="T3848" s="7">
        <v>0.0</v>
      </c>
      <c r="U3848" s="7">
        <v>4.80646419753086</v>
      </c>
      <c r="V3848" s="10" t="str">
        <f t="shared" si="1"/>
        <v>2017-07</v>
      </c>
    </row>
    <row r="3849">
      <c r="A3849" s="7">
        <v>3848.0</v>
      </c>
      <c r="B3849" s="4" t="s">
        <v>7056</v>
      </c>
      <c r="C3849" s="8">
        <v>42925.0</v>
      </c>
      <c r="D3849" s="8">
        <v>42931.0</v>
      </c>
      <c r="E3849" s="4" t="s">
        <v>26</v>
      </c>
      <c r="F3849" s="4" t="s">
        <v>5335</v>
      </c>
      <c r="G3849" s="4" t="s">
        <v>5336</v>
      </c>
      <c r="H3849" s="4" t="s">
        <v>46</v>
      </c>
      <c r="I3849" s="4" t="s">
        <v>30</v>
      </c>
      <c r="J3849" s="4" t="s">
        <v>4606</v>
      </c>
      <c r="K3849" s="4" t="s">
        <v>216</v>
      </c>
      <c r="L3849" s="7">
        <v>6040.0</v>
      </c>
      <c r="M3849" s="4" t="s">
        <v>33</v>
      </c>
      <c r="N3849" s="4" t="s">
        <v>2220</v>
      </c>
      <c r="O3849" s="4" t="s">
        <v>39</v>
      </c>
      <c r="P3849" s="4" t="s">
        <v>40</v>
      </c>
      <c r="Q3849" s="4" t="s">
        <v>2221</v>
      </c>
      <c r="R3849" s="9">
        <v>316.901358024691</v>
      </c>
      <c r="S3849" s="7">
        <v>2.0</v>
      </c>
      <c r="T3849" s="7">
        <v>0.0</v>
      </c>
      <c r="U3849" s="7">
        <v>91.9013938271605</v>
      </c>
      <c r="V3849" s="10" t="str">
        <f t="shared" si="1"/>
        <v>2017-07</v>
      </c>
    </row>
    <row r="3850">
      <c r="A3850" s="7">
        <v>3849.0</v>
      </c>
      <c r="B3850" s="4" t="s">
        <v>7056</v>
      </c>
      <c r="C3850" s="8">
        <v>42925.0</v>
      </c>
      <c r="D3850" s="8">
        <v>42931.0</v>
      </c>
      <c r="E3850" s="4" t="s">
        <v>26</v>
      </c>
      <c r="F3850" s="4" t="s">
        <v>5335</v>
      </c>
      <c r="G3850" s="4" t="s">
        <v>5336</v>
      </c>
      <c r="H3850" s="4" t="s">
        <v>46</v>
      </c>
      <c r="I3850" s="4" t="s">
        <v>30</v>
      </c>
      <c r="J3850" s="4" t="s">
        <v>4606</v>
      </c>
      <c r="K3850" s="4" t="s">
        <v>216</v>
      </c>
      <c r="L3850" s="7">
        <v>6040.0</v>
      </c>
      <c r="M3850" s="4" t="s">
        <v>33</v>
      </c>
      <c r="N3850" s="4" t="s">
        <v>3843</v>
      </c>
      <c r="O3850" s="4" t="s">
        <v>51</v>
      </c>
      <c r="P3850" s="4" t="s">
        <v>93</v>
      </c>
      <c r="Q3850" s="4" t="s">
        <v>3844</v>
      </c>
      <c r="R3850" s="9">
        <v>146.228148148148</v>
      </c>
      <c r="S3850" s="7">
        <v>6.0</v>
      </c>
      <c r="T3850" s="7">
        <v>0.0</v>
      </c>
      <c r="U3850" s="7">
        <v>59.9535407407407</v>
      </c>
      <c r="V3850" s="10" t="str">
        <f t="shared" si="1"/>
        <v>2017-07</v>
      </c>
    </row>
    <row r="3851">
      <c r="A3851" s="7">
        <v>3850.0</v>
      </c>
      <c r="B3851" s="4" t="s">
        <v>7057</v>
      </c>
      <c r="C3851" s="8">
        <v>42926.0</v>
      </c>
      <c r="D3851" s="8">
        <v>42930.0</v>
      </c>
      <c r="E3851" s="4" t="s">
        <v>98</v>
      </c>
      <c r="F3851" s="4" t="s">
        <v>2884</v>
      </c>
      <c r="G3851" s="4" t="s">
        <v>2885</v>
      </c>
      <c r="H3851" s="4" t="s">
        <v>46</v>
      </c>
      <c r="I3851" s="4" t="s">
        <v>30</v>
      </c>
      <c r="J3851" s="4" t="s">
        <v>188</v>
      </c>
      <c r="K3851" s="4" t="s">
        <v>255</v>
      </c>
      <c r="L3851" s="7">
        <v>31907.0</v>
      </c>
      <c r="M3851" s="4" t="s">
        <v>83</v>
      </c>
      <c r="N3851" s="4" t="s">
        <v>5645</v>
      </c>
      <c r="O3851" s="4" t="s">
        <v>35</v>
      </c>
      <c r="P3851" s="4" t="s">
        <v>121</v>
      </c>
      <c r="Q3851" s="4" t="s">
        <v>5646</v>
      </c>
      <c r="R3851" s="9">
        <v>12.3131247599502</v>
      </c>
      <c r="S3851" s="7">
        <v>3.0</v>
      </c>
      <c r="T3851" s="7">
        <v>0.0</v>
      </c>
      <c r="U3851" s="7">
        <v>5.1715123991791</v>
      </c>
      <c r="V3851" s="10" t="str">
        <f t="shared" si="1"/>
        <v>2017-07</v>
      </c>
    </row>
    <row r="3852">
      <c r="A3852" s="7">
        <v>3851.0</v>
      </c>
      <c r="B3852" s="4" t="s">
        <v>7058</v>
      </c>
      <c r="C3852" s="8">
        <v>42926.0</v>
      </c>
      <c r="D3852" s="8">
        <v>42930.0</v>
      </c>
      <c r="E3852" s="4" t="s">
        <v>26</v>
      </c>
      <c r="F3852" s="4" t="s">
        <v>7059</v>
      </c>
      <c r="G3852" s="4" t="s">
        <v>7060</v>
      </c>
      <c r="H3852" s="4" t="s">
        <v>112</v>
      </c>
      <c r="I3852" s="4" t="s">
        <v>30</v>
      </c>
      <c r="J3852" s="4" t="s">
        <v>1721</v>
      </c>
      <c r="K3852" s="4" t="s">
        <v>385</v>
      </c>
      <c r="L3852" s="7">
        <v>60505.0</v>
      </c>
      <c r="M3852" s="4" t="s">
        <v>59</v>
      </c>
      <c r="N3852" s="4" t="s">
        <v>510</v>
      </c>
      <c r="O3852" s="4" t="s">
        <v>51</v>
      </c>
      <c r="P3852" s="4" t="s">
        <v>52</v>
      </c>
      <c r="Q3852" s="4" t="s">
        <v>511</v>
      </c>
      <c r="R3852" s="9">
        <v>366.754528395062</v>
      </c>
      <c r="S3852" s="7">
        <v>6.0</v>
      </c>
      <c r="T3852" s="7">
        <v>0.2</v>
      </c>
      <c r="U3852" s="7">
        <v>32.0910212345679</v>
      </c>
      <c r="V3852" s="10" t="str">
        <f t="shared" si="1"/>
        <v>2017-07</v>
      </c>
    </row>
    <row r="3853">
      <c r="A3853" s="7">
        <v>3852.0</v>
      </c>
      <c r="B3853" s="4" t="s">
        <v>7061</v>
      </c>
      <c r="C3853" s="8">
        <v>42926.0</v>
      </c>
      <c r="D3853" s="8">
        <v>42930.0</v>
      </c>
      <c r="E3853" s="4" t="s">
        <v>26</v>
      </c>
      <c r="F3853" s="4" t="s">
        <v>7062</v>
      </c>
      <c r="G3853" s="4" t="s">
        <v>7063</v>
      </c>
      <c r="H3853" s="4" t="s">
        <v>29</v>
      </c>
      <c r="I3853" s="4" t="s">
        <v>30</v>
      </c>
      <c r="J3853" s="4" t="s">
        <v>188</v>
      </c>
      <c r="K3853" s="4" t="s">
        <v>255</v>
      </c>
      <c r="L3853" s="7">
        <v>31907.0</v>
      </c>
      <c r="M3853" s="4" t="s">
        <v>83</v>
      </c>
      <c r="N3853" s="4" t="s">
        <v>1397</v>
      </c>
      <c r="O3853" s="4" t="s">
        <v>51</v>
      </c>
      <c r="P3853" s="4" t="s">
        <v>283</v>
      </c>
      <c r="Q3853" s="4" t="s">
        <v>1398</v>
      </c>
      <c r="R3853" s="9">
        <v>27.5356258067626</v>
      </c>
      <c r="S3853" s="7">
        <v>3.0</v>
      </c>
      <c r="T3853" s="7">
        <v>0.0</v>
      </c>
      <c r="U3853" s="7">
        <v>7.15926270975827</v>
      </c>
      <c r="V3853" s="10" t="str">
        <f t="shared" si="1"/>
        <v>2017-07</v>
      </c>
    </row>
    <row r="3854">
      <c r="A3854" s="7">
        <v>3853.0</v>
      </c>
      <c r="B3854" s="4" t="s">
        <v>7064</v>
      </c>
      <c r="C3854" s="8">
        <v>42927.0</v>
      </c>
      <c r="D3854" s="8">
        <v>42931.0</v>
      </c>
      <c r="E3854" s="4" t="s">
        <v>26</v>
      </c>
      <c r="F3854" s="4" t="s">
        <v>6431</v>
      </c>
      <c r="G3854" s="4" t="s">
        <v>6432</v>
      </c>
      <c r="H3854" s="4" t="s">
        <v>29</v>
      </c>
      <c r="I3854" s="4" t="s">
        <v>30</v>
      </c>
      <c r="J3854" s="4" t="s">
        <v>47</v>
      </c>
      <c r="K3854" s="4" t="s">
        <v>48</v>
      </c>
      <c r="L3854" s="7">
        <v>90004.0</v>
      </c>
      <c r="M3854" s="4" t="s">
        <v>49</v>
      </c>
      <c r="N3854" s="4" t="s">
        <v>7065</v>
      </c>
      <c r="O3854" s="4" t="s">
        <v>51</v>
      </c>
      <c r="P3854" s="4" t="s">
        <v>297</v>
      </c>
      <c r="Q3854" s="4" t="s">
        <v>7066</v>
      </c>
      <c r="R3854" s="9">
        <v>8.67</v>
      </c>
      <c r="S3854" s="7">
        <v>3.0</v>
      </c>
      <c r="T3854" s="7">
        <v>0.0</v>
      </c>
      <c r="U3854" s="7">
        <v>4.0749</v>
      </c>
      <c r="V3854" s="10" t="str">
        <f t="shared" si="1"/>
        <v>2017-07</v>
      </c>
    </row>
    <row r="3855">
      <c r="A3855" s="7">
        <v>3854.0</v>
      </c>
      <c r="B3855" s="4" t="s">
        <v>7067</v>
      </c>
      <c r="C3855" s="8">
        <v>42927.0</v>
      </c>
      <c r="D3855" s="8">
        <v>42929.0</v>
      </c>
      <c r="E3855" s="4" t="s">
        <v>98</v>
      </c>
      <c r="F3855" s="4" t="s">
        <v>6630</v>
      </c>
      <c r="G3855" s="4" t="s">
        <v>6631</v>
      </c>
      <c r="H3855" s="4" t="s">
        <v>46</v>
      </c>
      <c r="I3855" s="4" t="s">
        <v>30</v>
      </c>
      <c r="J3855" s="4" t="s">
        <v>222</v>
      </c>
      <c r="K3855" s="4" t="s">
        <v>223</v>
      </c>
      <c r="L3855" s="7">
        <v>10009.0</v>
      </c>
      <c r="M3855" s="4" t="s">
        <v>33</v>
      </c>
      <c r="N3855" s="4" t="s">
        <v>4627</v>
      </c>
      <c r="O3855" s="4" t="s">
        <v>39</v>
      </c>
      <c r="P3855" s="4" t="s">
        <v>61</v>
      </c>
      <c r="Q3855" s="4" t="s">
        <v>4628</v>
      </c>
      <c r="R3855" s="9">
        <v>162.994320987654</v>
      </c>
      <c r="S3855" s="7">
        <v>6.0</v>
      </c>
      <c r="T3855" s="7">
        <v>0.0</v>
      </c>
      <c r="U3855" s="7">
        <v>21.1892617283951</v>
      </c>
      <c r="V3855" s="10" t="str">
        <f t="shared" si="1"/>
        <v>2017-07</v>
      </c>
    </row>
    <row r="3856">
      <c r="A3856" s="7">
        <v>3855.0</v>
      </c>
      <c r="B3856" s="4" t="s">
        <v>7068</v>
      </c>
      <c r="C3856" s="8">
        <v>42927.0</v>
      </c>
      <c r="D3856" s="8">
        <v>42933.0</v>
      </c>
      <c r="E3856" s="4" t="s">
        <v>26</v>
      </c>
      <c r="F3856" s="4" t="s">
        <v>4770</v>
      </c>
      <c r="G3856" s="4" t="s">
        <v>4771</v>
      </c>
      <c r="H3856" s="4" t="s">
        <v>46</v>
      </c>
      <c r="I3856" s="4" t="s">
        <v>30</v>
      </c>
      <c r="J3856" s="4" t="s">
        <v>7069</v>
      </c>
      <c r="K3856" s="4" t="s">
        <v>3449</v>
      </c>
      <c r="L3856" s="7">
        <v>50701.0</v>
      </c>
      <c r="M3856" s="4" t="s">
        <v>59</v>
      </c>
      <c r="N3856" s="4" t="s">
        <v>7070</v>
      </c>
      <c r="O3856" s="4" t="s">
        <v>51</v>
      </c>
      <c r="P3856" s="4" t="s">
        <v>93</v>
      </c>
      <c r="Q3856" s="4" t="s">
        <v>4409</v>
      </c>
      <c r="R3856" s="9">
        <v>37.2698930041152</v>
      </c>
      <c r="S3856" s="7">
        <v>4.0</v>
      </c>
      <c r="T3856" s="7">
        <v>0.0</v>
      </c>
      <c r="U3856" s="7">
        <v>14.5352582716049</v>
      </c>
      <c r="V3856" s="10" t="str">
        <f t="shared" si="1"/>
        <v>2017-07</v>
      </c>
    </row>
    <row r="3857">
      <c r="A3857" s="7">
        <v>3856.0</v>
      </c>
      <c r="B3857" s="4" t="s">
        <v>7071</v>
      </c>
      <c r="C3857" s="8">
        <v>42927.0</v>
      </c>
      <c r="D3857" s="8">
        <v>42934.0</v>
      </c>
      <c r="E3857" s="4" t="s">
        <v>26</v>
      </c>
      <c r="F3857" s="4" t="s">
        <v>515</v>
      </c>
      <c r="G3857" s="4" t="s">
        <v>516</v>
      </c>
      <c r="H3857" s="4" t="s">
        <v>29</v>
      </c>
      <c r="I3857" s="4" t="s">
        <v>30</v>
      </c>
      <c r="J3857" s="4" t="s">
        <v>47</v>
      </c>
      <c r="K3857" s="4" t="s">
        <v>48</v>
      </c>
      <c r="L3857" s="7">
        <v>90049.0</v>
      </c>
      <c r="M3857" s="4" t="s">
        <v>49</v>
      </c>
      <c r="N3857" s="4" t="s">
        <v>1205</v>
      </c>
      <c r="O3857" s="4" t="s">
        <v>39</v>
      </c>
      <c r="P3857" s="4" t="s">
        <v>61</v>
      </c>
      <c r="Q3857" s="4" t="s">
        <v>1206</v>
      </c>
      <c r="R3857" s="9">
        <v>1287.45</v>
      </c>
      <c r="S3857" s="7">
        <v>5.0</v>
      </c>
      <c r="T3857" s="7">
        <v>0.0</v>
      </c>
      <c r="U3857" s="7">
        <v>244.6155</v>
      </c>
      <c r="V3857" s="10" t="str">
        <f t="shared" si="1"/>
        <v>2017-07</v>
      </c>
    </row>
    <row r="3858">
      <c r="A3858" s="7">
        <v>3857.0</v>
      </c>
      <c r="B3858" s="4" t="s">
        <v>7071</v>
      </c>
      <c r="C3858" s="8">
        <v>42927.0</v>
      </c>
      <c r="D3858" s="8">
        <v>42934.0</v>
      </c>
      <c r="E3858" s="4" t="s">
        <v>26</v>
      </c>
      <c r="F3858" s="4" t="s">
        <v>515</v>
      </c>
      <c r="G3858" s="4" t="s">
        <v>516</v>
      </c>
      <c r="H3858" s="4" t="s">
        <v>29</v>
      </c>
      <c r="I3858" s="4" t="s">
        <v>30</v>
      </c>
      <c r="J3858" s="4" t="s">
        <v>47</v>
      </c>
      <c r="K3858" s="4" t="s">
        <v>48</v>
      </c>
      <c r="L3858" s="7">
        <v>90049.0</v>
      </c>
      <c r="M3858" s="4" t="s">
        <v>49</v>
      </c>
      <c r="N3858" s="4" t="s">
        <v>6295</v>
      </c>
      <c r="O3858" s="4" t="s">
        <v>51</v>
      </c>
      <c r="P3858" s="4" t="s">
        <v>283</v>
      </c>
      <c r="Q3858" s="4" t="s">
        <v>6296</v>
      </c>
      <c r="R3858" s="9">
        <v>168.1</v>
      </c>
      <c r="S3858" s="7">
        <v>5.0</v>
      </c>
      <c r="T3858" s="7">
        <v>0.0</v>
      </c>
      <c r="U3858" s="7">
        <v>43.706</v>
      </c>
      <c r="V3858" s="10" t="str">
        <f t="shared" si="1"/>
        <v>2017-07</v>
      </c>
    </row>
    <row r="3859">
      <c r="A3859" s="7">
        <v>3858.0</v>
      </c>
      <c r="B3859" s="4" t="s">
        <v>7072</v>
      </c>
      <c r="C3859" s="8">
        <v>42927.0</v>
      </c>
      <c r="D3859" s="8">
        <v>42932.0</v>
      </c>
      <c r="E3859" s="4" t="s">
        <v>26</v>
      </c>
      <c r="F3859" s="4" t="s">
        <v>3643</v>
      </c>
      <c r="G3859" s="4" t="s">
        <v>3644</v>
      </c>
      <c r="H3859" s="4" t="s">
        <v>29</v>
      </c>
      <c r="I3859" s="4" t="s">
        <v>30</v>
      </c>
      <c r="J3859" s="4" t="s">
        <v>261</v>
      </c>
      <c r="K3859" s="4" t="s">
        <v>48</v>
      </c>
      <c r="L3859" s="7">
        <v>92105.0</v>
      </c>
      <c r="M3859" s="4" t="s">
        <v>49</v>
      </c>
      <c r="N3859" s="4" t="s">
        <v>1149</v>
      </c>
      <c r="O3859" s="4" t="s">
        <v>39</v>
      </c>
      <c r="P3859" s="4" t="s">
        <v>40</v>
      </c>
      <c r="Q3859" s="4" t="s">
        <v>1150</v>
      </c>
      <c r="R3859" s="9">
        <v>71.952</v>
      </c>
      <c r="S3859" s="7">
        <v>6.0</v>
      </c>
      <c r="T3859" s="7">
        <v>0.2</v>
      </c>
      <c r="U3859" s="7">
        <v>5.3964</v>
      </c>
      <c r="V3859" s="10" t="str">
        <f t="shared" si="1"/>
        <v>2017-07</v>
      </c>
    </row>
    <row r="3860">
      <c r="A3860" s="7">
        <v>3859.0</v>
      </c>
      <c r="B3860" s="4" t="s">
        <v>7072</v>
      </c>
      <c r="C3860" s="8">
        <v>42927.0</v>
      </c>
      <c r="D3860" s="8">
        <v>42932.0</v>
      </c>
      <c r="E3860" s="4" t="s">
        <v>26</v>
      </c>
      <c r="F3860" s="4" t="s">
        <v>3643</v>
      </c>
      <c r="G3860" s="4" t="s">
        <v>3644</v>
      </c>
      <c r="H3860" s="4" t="s">
        <v>29</v>
      </c>
      <c r="I3860" s="4" t="s">
        <v>30</v>
      </c>
      <c r="J3860" s="4" t="s">
        <v>261</v>
      </c>
      <c r="K3860" s="4" t="s">
        <v>48</v>
      </c>
      <c r="L3860" s="7">
        <v>92105.0</v>
      </c>
      <c r="M3860" s="4" t="s">
        <v>49</v>
      </c>
      <c r="N3860" s="4" t="s">
        <v>1256</v>
      </c>
      <c r="O3860" s="4" t="s">
        <v>51</v>
      </c>
      <c r="P3860" s="4" t="s">
        <v>76</v>
      </c>
      <c r="Q3860" s="4" t="s">
        <v>1257</v>
      </c>
      <c r="R3860" s="9">
        <v>29.8</v>
      </c>
      <c r="S3860" s="7">
        <v>5.0</v>
      </c>
      <c r="T3860" s="7">
        <v>0.2</v>
      </c>
      <c r="U3860" s="7">
        <v>9.3125</v>
      </c>
      <c r="V3860" s="10" t="str">
        <f t="shared" si="1"/>
        <v>2017-07</v>
      </c>
    </row>
    <row r="3861">
      <c r="A3861" s="7">
        <v>3860.0</v>
      </c>
      <c r="B3861" s="4" t="s">
        <v>7073</v>
      </c>
      <c r="C3861" s="8">
        <v>42928.0</v>
      </c>
      <c r="D3861" s="8">
        <v>42934.0</v>
      </c>
      <c r="E3861" s="4" t="s">
        <v>26</v>
      </c>
      <c r="F3861" s="4" t="s">
        <v>6762</v>
      </c>
      <c r="G3861" s="4" t="s">
        <v>6763</v>
      </c>
      <c r="H3861" s="4" t="s">
        <v>46</v>
      </c>
      <c r="I3861" s="4" t="s">
        <v>30</v>
      </c>
      <c r="J3861" s="4" t="s">
        <v>215</v>
      </c>
      <c r="K3861" s="4" t="s">
        <v>157</v>
      </c>
      <c r="L3861" s="7">
        <v>45014.0</v>
      </c>
      <c r="M3861" s="4" t="s">
        <v>33</v>
      </c>
      <c r="N3861" s="4" t="s">
        <v>574</v>
      </c>
      <c r="O3861" s="4" t="s">
        <v>51</v>
      </c>
      <c r="P3861" s="4" t="s">
        <v>124</v>
      </c>
      <c r="Q3861" s="4" t="s">
        <v>575</v>
      </c>
      <c r="R3861" s="9">
        <v>4.69226666666667</v>
      </c>
      <c r="S3861" s="7">
        <v>1.0</v>
      </c>
      <c r="T3861" s="7">
        <v>0.2</v>
      </c>
      <c r="U3861" s="7">
        <v>1.46633333333333</v>
      </c>
      <c r="V3861" s="10" t="str">
        <f t="shared" si="1"/>
        <v>2017-07</v>
      </c>
    </row>
    <row r="3862">
      <c r="A3862" s="7">
        <v>3861.0</v>
      </c>
      <c r="B3862" s="4" t="s">
        <v>7074</v>
      </c>
      <c r="C3862" s="8">
        <v>42929.0</v>
      </c>
      <c r="D3862" s="8">
        <v>42933.0</v>
      </c>
      <c r="E3862" s="4" t="s">
        <v>98</v>
      </c>
      <c r="F3862" s="4" t="s">
        <v>5215</v>
      </c>
      <c r="G3862" s="4" t="s">
        <v>5216</v>
      </c>
      <c r="H3862" s="4" t="s">
        <v>46</v>
      </c>
      <c r="I3862" s="4" t="s">
        <v>30</v>
      </c>
      <c r="J3862" s="4" t="s">
        <v>90</v>
      </c>
      <c r="K3862" s="4" t="s">
        <v>91</v>
      </c>
      <c r="L3862" s="7">
        <v>19140.0</v>
      </c>
      <c r="M3862" s="4" t="s">
        <v>33</v>
      </c>
      <c r="N3862" s="4" t="s">
        <v>2295</v>
      </c>
      <c r="O3862" s="4" t="s">
        <v>39</v>
      </c>
      <c r="P3862" s="4" t="s">
        <v>40</v>
      </c>
      <c r="Q3862" s="4" t="s">
        <v>2296</v>
      </c>
      <c r="R3862" s="9">
        <v>48.7022493827161</v>
      </c>
      <c r="S3862" s="7">
        <v>1.0</v>
      </c>
      <c r="T3862" s="7">
        <v>0.4</v>
      </c>
      <c r="U3862" s="7">
        <v>-8.92874572016461</v>
      </c>
      <c r="V3862" s="10" t="str">
        <f t="shared" si="1"/>
        <v>2017-07</v>
      </c>
    </row>
    <row r="3863">
      <c r="A3863" s="7">
        <v>3862.0</v>
      </c>
      <c r="B3863" s="4" t="s">
        <v>7074</v>
      </c>
      <c r="C3863" s="8">
        <v>42929.0</v>
      </c>
      <c r="D3863" s="8">
        <v>42933.0</v>
      </c>
      <c r="E3863" s="4" t="s">
        <v>98</v>
      </c>
      <c r="F3863" s="4" t="s">
        <v>5215</v>
      </c>
      <c r="G3863" s="4" t="s">
        <v>5216</v>
      </c>
      <c r="H3863" s="4" t="s">
        <v>46</v>
      </c>
      <c r="I3863" s="4" t="s">
        <v>30</v>
      </c>
      <c r="J3863" s="4" t="s">
        <v>90</v>
      </c>
      <c r="K3863" s="4" t="s">
        <v>91</v>
      </c>
      <c r="L3863" s="7">
        <v>19140.0</v>
      </c>
      <c r="M3863" s="4" t="s">
        <v>33</v>
      </c>
      <c r="N3863" s="4" t="s">
        <v>4281</v>
      </c>
      <c r="O3863" s="4" t="s">
        <v>35</v>
      </c>
      <c r="P3863" s="4" t="s">
        <v>121</v>
      </c>
      <c r="Q3863" s="4" t="s">
        <v>4282</v>
      </c>
      <c r="R3863" s="9">
        <v>111.943585185185</v>
      </c>
      <c r="S3863" s="7">
        <v>9.0</v>
      </c>
      <c r="T3863" s="7">
        <v>0.2</v>
      </c>
      <c r="U3863" s="7">
        <v>23.7880118518519</v>
      </c>
      <c r="V3863" s="10" t="str">
        <f t="shared" si="1"/>
        <v>2017-07</v>
      </c>
    </row>
    <row r="3864">
      <c r="A3864" s="7">
        <v>3863.0</v>
      </c>
      <c r="B3864" s="4" t="s">
        <v>7075</v>
      </c>
      <c r="C3864" s="8">
        <v>42929.0</v>
      </c>
      <c r="D3864" s="8">
        <v>42933.0</v>
      </c>
      <c r="E3864" s="4" t="s">
        <v>26</v>
      </c>
      <c r="F3864" s="4" t="s">
        <v>719</v>
      </c>
      <c r="G3864" s="4" t="s">
        <v>720</v>
      </c>
      <c r="H3864" s="4" t="s">
        <v>29</v>
      </c>
      <c r="I3864" s="4" t="s">
        <v>30</v>
      </c>
      <c r="J3864" s="4" t="s">
        <v>5247</v>
      </c>
      <c r="K3864" s="4" t="s">
        <v>2635</v>
      </c>
      <c r="L3864" s="7">
        <v>66212.0</v>
      </c>
      <c r="M3864" s="4" t="s">
        <v>59</v>
      </c>
      <c r="N3864" s="4" t="s">
        <v>673</v>
      </c>
      <c r="O3864" s="4" t="s">
        <v>51</v>
      </c>
      <c r="P3864" s="4" t="s">
        <v>52</v>
      </c>
      <c r="Q3864" s="4" t="s">
        <v>674</v>
      </c>
      <c r="R3864" s="9">
        <v>443.282230452675</v>
      </c>
      <c r="S3864" s="7">
        <v>2.0</v>
      </c>
      <c r="T3864" s="7">
        <v>0.0</v>
      </c>
      <c r="U3864" s="7">
        <v>115.253379917695</v>
      </c>
      <c r="V3864" s="10" t="str">
        <f t="shared" si="1"/>
        <v>2017-07</v>
      </c>
    </row>
    <row r="3865">
      <c r="A3865" s="7">
        <v>3864.0</v>
      </c>
      <c r="B3865" s="4" t="s">
        <v>7075</v>
      </c>
      <c r="C3865" s="8">
        <v>42929.0</v>
      </c>
      <c r="D3865" s="8">
        <v>42933.0</v>
      </c>
      <c r="E3865" s="4" t="s">
        <v>26</v>
      </c>
      <c r="F3865" s="4" t="s">
        <v>719</v>
      </c>
      <c r="G3865" s="4" t="s">
        <v>720</v>
      </c>
      <c r="H3865" s="4" t="s">
        <v>29</v>
      </c>
      <c r="I3865" s="4" t="s">
        <v>30</v>
      </c>
      <c r="J3865" s="4" t="s">
        <v>5247</v>
      </c>
      <c r="K3865" s="4" t="s">
        <v>2635</v>
      </c>
      <c r="L3865" s="7">
        <v>66212.0</v>
      </c>
      <c r="M3865" s="4" t="s">
        <v>59</v>
      </c>
      <c r="N3865" s="4" t="s">
        <v>5603</v>
      </c>
      <c r="O3865" s="4" t="s">
        <v>51</v>
      </c>
      <c r="P3865" s="4" t="s">
        <v>124</v>
      </c>
      <c r="Q3865" s="4" t="s">
        <v>5604</v>
      </c>
      <c r="R3865" s="9">
        <v>16.6793580246914</v>
      </c>
      <c r="S3865" s="7">
        <v>2.0</v>
      </c>
      <c r="T3865" s="7">
        <v>0.0</v>
      </c>
      <c r="U3865" s="7">
        <v>7.67250469135802</v>
      </c>
      <c r="V3865" s="10" t="str">
        <f t="shared" si="1"/>
        <v>2017-07</v>
      </c>
    </row>
    <row r="3866">
      <c r="A3866" s="7">
        <v>3865.0</v>
      </c>
      <c r="B3866" s="4" t="s">
        <v>7076</v>
      </c>
      <c r="C3866" s="8">
        <v>42930.0</v>
      </c>
      <c r="D3866" s="8">
        <v>42934.0</v>
      </c>
      <c r="E3866" s="4" t="s">
        <v>26</v>
      </c>
      <c r="F3866" s="4" t="s">
        <v>2537</v>
      </c>
      <c r="G3866" s="4" t="s">
        <v>2538</v>
      </c>
      <c r="H3866" s="4" t="s">
        <v>46</v>
      </c>
      <c r="I3866" s="4" t="s">
        <v>30</v>
      </c>
      <c r="J3866" s="4" t="s">
        <v>6533</v>
      </c>
      <c r="K3866" s="4" t="s">
        <v>48</v>
      </c>
      <c r="L3866" s="7">
        <v>92683.0</v>
      </c>
      <c r="M3866" s="4" t="s">
        <v>49</v>
      </c>
      <c r="N3866" s="4" t="s">
        <v>4225</v>
      </c>
      <c r="O3866" s="4" t="s">
        <v>51</v>
      </c>
      <c r="P3866" s="4" t="s">
        <v>76</v>
      </c>
      <c r="Q3866" s="4" t="s">
        <v>4226</v>
      </c>
      <c r="R3866" s="9">
        <v>4.448</v>
      </c>
      <c r="S3866" s="7">
        <v>2.0</v>
      </c>
      <c r="T3866" s="7">
        <v>0.2</v>
      </c>
      <c r="U3866" s="7">
        <v>1.4456</v>
      </c>
      <c r="V3866" s="10" t="str">
        <f t="shared" si="1"/>
        <v>2017-07</v>
      </c>
    </row>
    <row r="3867">
      <c r="A3867" s="7">
        <v>3866.0</v>
      </c>
      <c r="B3867" s="4" t="s">
        <v>7076</v>
      </c>
      <c r="C3867" s="8">
        <v>42930.0</v>
      </c>
      <c r="D3867" s="8">
        <v>42934.0</v>
      </c>
      <c r="E3867" s="4" t="s">
        <v>26</v>
      </c>
      <c r="F3867" s="4" t="s">
        <v>2537</v>
      </c>
      <c r="G3867" s="4" t="s">
        <v>2538</v>
      </c>
      <c r="H3867" s="4" t="s">
        <v>46</v>
      </c>
      <c r="I3867" s="4" t="s">
        <v>30</v>
      </c>
      <c r="J3867" s="4" t="s">
        <v>6533</v>
      </c>
      <c r="K3867" s="4" t="s">
        <v>48</v>
      </c>
      <c r="L3867" s="7">
        <v>92683.0</v>
      </c>
      <c r="M3867" s="4" t="s">
        <v>49</v>
      </c>
      <c r="N3867" s="4" t="s">
        <v>456</v>
      </c>
      <c r="O3867" s="4" t="s">
        <v>35</v>
      </c>
      <c r="P3867" s="4" t="s">
        <v>121</v>
      </c>
      <c r="Q3867" s="4" t="s">
        <v>457</v>
      </c>
      <c r="R3867" s="9">
        <v>276.69</v>
      </c>
      <c r="S3867" s="7">
        <v>3.0</v>
      </c>
      <c r="T3867" s="7">
        <v>0.0</v>
      </c>
      <c r="U3867" s="7">
        <v>49.8042</v>
      </c>
      <c r="V3867" s="10" t="str">
        <f t="shared" si="1"/>
        <v>2017-07</v>
      </c>
    </row>
    <row r="3868">
      <c r="A3868" s="7">
        <v>3867.0</v>
      </c>
      <c r="B3868" s="4" t="s">
        <v>7076</v>
      </c>
      <c r="C3868" s="8">
        <v>42930.0</v>
      </c>
      <c r="D3868" s="8">
        <v>42934.0</v>
      </c>
      <c r="E3868" s="4" t="s">
        <v>26</v>
      </c>
      <c r="F3868" s="4" t="s">
        <v>2537</v>
      </c>
      <c r="G3868" s="4" t="s">
        <v>2538</v>
      </c>
      <c r="H3868" s="4" t="s">
        <v>46</v>
      </c>
      <c r="I3868" s="4" t="s">
        <v>30</v>
      </c>
      <c r="J3868" s="4" t="s">
        <v>6533</v>
      </c>
      <c r="K3868" s="4" t="s">
        <v>48</v>
      </c>
      <c r="L3868" s="7">
        <v>92683.0</v>
      </c>
      <c r="M3868" s="4" t="s">
        <v>49</v>
      </c>
      <c r="N3868" s="4" t="s">
        <v>7077</v>
      </c>
      <c r="O3868" s="4" t="s">
        <v>51</v>
      </c>
      <c r="P3868" s="4" t="s">
        <v>272</v>
      </c>
      <c r="Q3868" s="4" t="s">
        <v>7078</v>
      </c>
      <c r="R3868" s="9">
        <v>4.96</v>
      </c>
      <c r="S3868" s="7">
        <v>4.0</v>
      </c>
      <c r="T3868" s="7">
        <v>0.0</v>
      </c>
      <c r="U3868" s="7">
        <v>2.3312</v>
      </c>
      <c r="V3868" s="10" t="str">
        <f t="shared" si="1"/>
        <v>2017-07</v>
      </c>
    </row>
    <row r="3869">
      <c r="A3869" s="7">
        <v>3868.0</v>
      </c>
      <c r="B3869" s="4" t="s">
        <v>7076</v>
      </c>
      <c r="C3869" s="8">
        <v>42930.0</v>
      </c>
      <c r="D3869" s="8">
        <v>42934.0</v>
      </c>
      <c r="E3869" s="4" t="s">
        <v>26</v>
      </c>
      <c r="F3869" s="4" t="s">
        <v>2537</v>
      </c>
      <c r="G3869" s="4" t="s">
        <v>2538</v>
      </c>
      <c r="H3869" s="4" t="s">
        <v>46</v>
      </c>
      <c r="I3869" s="4" t="s">
        <v>30</v>
      </c>
      <c r="J3869" s="4" t="s">
        <v>6533</v>
      </c>
      <c r="K3869" s="4" t="s">
        <v>48</v>
      </c>
      <c r="L3869" s="7">
        <v>92683.0</v>
      </c>
      <c r="M3869" s="4" t="s">
        <v>49</v>
      </c>
      <c r="N3869" s="4" t="s">
        <v>7079</v>
      </c>
      <c r="O3869" s="4" t="s">
        <v>51</v>
      </c>
      <c r="P3869" s="4" t="s">
        <v>93</v>
      </c>
      <c r="Q3869" s="4" t="s">
        <v>7080</v>
      </c>
      <c r="R3869" s="9">
        <v>71.92</v>
      </c>
      <c r="S3869" s="7">
        <v>4.0</v>
      </c>
      <c r="T3869" s="7">
        <v>0.0</v>
      </c>
      <c r="U3869" s="7">
        <v>20.8568</v>
      </c>
      <c r="V3869" s="10" t="str">
        <f t="shared" si="1"/>
        <v>2017-07</v>
      </c>
    </row>
    <row r="3870">
      <c r="A3870" s="7">
        <v>3869.0</v>
      </c>
      <c r="B3870" s="4" t="s">
        <v>7076</v>
      </c>
      <c r="C3870" s="8">
        <v>42930.0</v>
      </c>
      <c r="D3870" s="8">
        <v>42934.0</v>
      </c>
      <c r="E3870" s="4" t="s">
        <v>26</v>
      </c>
      <c r="F3870" s="4" t="s">
        <v>2537</v>
      </c>
      <c r="G3870" s="4" t="s">
        <v>2538</v>
      </c>
      <c r="H3870" s="4" t="s">
        <v>46</v>
      </c>
      <c r="I3870" s="4" t="s">
        <v>30</v>
      </c>
      <c r="J3870" s="4" t="s">
        <v>6533</v>
      </c>
      <c r="K3870" s="4" t="s">
        <v>48</v>
      </c>
      <c r="L3870" s="7">
        <v>92683.0</v>
      </c>
      <c r="M3870" s="4" t="s">
        <v>49</v>
      </c>
      <c r="N3870" s="4" t="s">
        <v>6766</v>
      </c>
      <c r="O3870" s="4" t="s">
        <v>35</v>
      </c>
      <c r="P3870" s="4" t="s">
        <v>121</v>
      </c>
      <c r="Q3870" s="4" t="s">
        <v>6767</v>
      </c>
      <c r="R3870" s="9">
        <v>18.84</v>
      </c>
      <c r="S3870" s="7">
        <v>3.0</v>
      </c>
      <c r="T3870" s="7">
        <v>0.0</v>
      </c>
      <c r="U3870" s="7">
        <v>7.9128</v>
      </c>
      <c r="V3870" s="10" t="str">
        <f t="shared" si="1"/>
        <v>2017-07</v>
      </c>
    </row>
    <row r="3871">
      <c r="A3871" s="7">
        <v>3870.0</v>
      </c>
      <c r="B3871" s="4" t="s">
        <v>7076</v>
      </c>
      <c r="C3871" s="8">
        <v>42930.0</v>
      </c>
      <c r="D3871" s="8">
        <v>42934.0</v>
      </c>
      <c r="E3871" s="4" t="s">
        <v>26</v>
      </c>
      <c r="F3871" s="4" t="s">
        <v>2537</v>
      </c>
      <c r="G3871" s="4" t="s">
        <v>2538</v>
      </c>
      <c r="H3871" s="4" t="s">
        <v>46</v>
      </c>
      <c r="I3871" s="4" t="s">
        <v>30</v>
      </c>
      <c r="J3871" s="4" t="s">
        <v>6533</v>
      </c>
      <c r="K3871" s="4" t="s">
        <v>48</v>
      </c>
      <c r="L3871" s="7">
        <v>92683.0</v>
      </c>
      <c r="M3871" s="4" t="s">
        <v>49</v>
      </c>
      <c r="N3871" s="4" t="s">
        <v>1993</v>
      </c>
      <c r="O3871" s="4" t="s">
        <v>39</v>
      </c>
      <c r="P3871" s="4" t="s">
        <v>61</v>
      </c>
      <c r="Q3871" s="4" t="s">
        <v>1994</v>
      </c>
      <c r="R3871" s="9">
        <v>140.97</v>
      </c>
      <c r="S3871" s="7">
        <v>3.0</v>
      </c>
      <c r="T3871" s="7">
        <v>0.0</v>
      </c>
      <c r="U3871" s="7">
        <v>19.7358</v>
      </c>
      <c r="V3871" s="10" t="str">
        <f t="shared" si="1"/>
        <v>2017-07</v>
      </c>
    </row>
    <row r="3872">
      <c r="A3872" s="7">
        <v>3871.0</v>
      </c>
      <c r="B3872" s="4" t="s">
        <v>7076</v>
      </c>
      <c r="C3872" s="8">
        <v>42930.0</v>
      </c>
      <c r="D3872" s="8">
        <v>42934.0</v>
      </c>
      <c r="E3872" s="4" t="s">
        <v>26</v>
      </c>
      <c r="F3872" s="4" t="s">
        <v>2537</v>
      </c>
      <c r="G3872" s="4" t="s">
        <v>2538</v>
      </c>
      <c r="H3872" s="4" t="s">
        <v>46</v>
      </c>
      <c r="I3872" s="4" t="s">
        <v>30</v>
      </c>
      <c r="J3872" s="4" t="s">
        <v>6533</v>
      </c>
      <c r="K3872" s="4" t="s">
        <v>48</v>
      </c>
      <c r="L3872" s="7">
        <v>92683.0</v>
      </c>
      <c r="M3872" s="4" t="s">
        <v>49</v>
      </c>
      <c r="N3872" s="4" t="s">
        <v>5416</v>
      </c>
      <c r="O3872" s="4" t="s">
        <v>39</v>
      </c>
      <c r="P3872" s="4" t="s">
        <v>40</v>
      </c>
      <c r="Q3872" s="4" t="s">
        <v>5417</v>
      </c>
      <c r="R3872" s="9">
        <v>470.376</v>
      </c>
      <c r="S3872" s="7">
        <v>3.0</v>
      </c>
      <c r="T3872" s="7">
        <v>0.2</v>
      </c>
      <c r="U3872" s="7">
        <v>52.9173</v>
      </c>
      <c r="V3872" s="10" t="str">
        <f t="shared" si="1"/>
        <v>2017-07</v>
      </c>
    </row>
    <row r="3873">
      <c r="A3873" s="7">
        <v>3872.0</v>
      </c>
      <c r="B3873" s="4" t="s">
        <v>7081</v>
      </c>
      <c r="C3873" s="8">
        <v>42930.0</v>
      </c>
      <c r="D3873" s="8">
        <v>42934.0</v>
      </c>
      <c r="E3873" s="4" t="s">
        <v>26</v>
      </c>
      <c r="F3873" s="4" t="s">
        <v>1811</v>
      </c>
      <c r="G3873" s="4" t="s">
        <v>1812</v>
      </c>
      <c r="H3873" s="4" t="s">
        <v>46</v>
      </c>
      <c r="I3873" s="4" t="s">
        <v>30</v>
      </c>
      <c r="J3873" s="4" t="s">
        <v>188</v>
      </c>
      <c r="K3873" s="4" t="s">
        <v>157</v>
      </c>
      <c r="L3873" s="7">
        <v>43229.0</v>
      </c>
      <c r="M3873" s="4" t="s">
        <v>33</v>
      </c>
      <c r="N3873" s="4" t="s">
        <v>3656</v>
      </c>
      <c r="O3873" s="4" t="s">
        <v>51</v>
      </c>
      <c r="P3873" s="4" t="s">
        <v>124</v>
      </c>
      <c r="Q3873" s="4" t="s">
        <v>3657</v>
      </c>
      <c r="R3873" s="9">
        <v>11.3792263374486</v>
      </c>
      <c r="S3873" s="7">
        <v>2.0</v>
      </c>
      <c r="T3873" s="7">
        <v>0.2</v>
      </c>
      <c r="U3873" s="7">
        <v>4.1249695473251</v>
      </c>
      <c r="V3873" s="10" t="str">
        <f t="shared" si="1"/>
        <v>2017-07</v>
      </c>
    </row>
    <row r="3874">
      <c r="A3874" s="7">
        <v>3873.0</v>
      </c>
      <c r="B3874" s="4" t="s">
        <v>7081</v>
      </c>
      <c r="C3874" s="8">
        <v>42930.0</v>
      </c>
      <c r="D3874" s="8">
        <v>42934.0</v>
      </c>
      <c r="E3874" s="4" t="s">
        <v>26</v>
      </c>
      <c r="F3874" s="4" t="s">
        <v>1811</v>
      </c>
      <c r="G3874" s="4" t="s">
        <v>1812</v>
      </c>
      <c r="H3874" s="4" t="s">
        <v>46</v>
      </c>
      <c r="I3874" s="4" t="s">
        <v>30</v>
      </c>
      <c r="J3874" s="4" t="s">
        <v>188</v>
      </c>
      <c r="K3874" s="4" t="s">
        <v>157</v>
      </c>
      <c r="L3874" s="7">
        <v>43229.0</v>
      </c>
      <c r="M3874" s="4" t="s">
        <v>33</v>
      </c>
      <c r="N3874" s="4" t="s">
        <v>5390</v>
      </c>
      <c r="O3874" s="4" t="s">
        <v>39</v>
      </c>
      <c r="P3874" s="4" t="s">
        <v>40</v>
      </c>
      <c r="Q3874" s="4" t="s">
        <v>5391</v>
      </c>
      <c r="R3874" s="9">
        <v>2325.48911111111</v>
      </c>
      <c r="S3874" s="7">
        <v>9.0</v>
      </c>
      <c r="T3874" s="7">
        <v>0.4</v>
      </c>
      <c r="U3874" s="7">
        <v>-465.097822222222</v>
      </c>
      <c r="V3874" s="10" t="str">
        <f t="shared" si="1"/>
        <v>2017-07</v>
      </c>
    </row>
    <row r="3875">
      <c r="A3875" s="7">
        <v>3874.0</v>
      </c>
      <c r="B3875" s="4" t="s">
        <v>7081</v>
      </c>
      <c r="C3875" s="8">
        <v>42930.0</v>
      </c>
      <c r="D3875" s="8">
        <v>42934.0</v>
      </c>
      <c r="E3875" s="4" t="s">
        <v>26</v>
      </c>
      <c r="F3875" s="4" t="s">
        <v>1811</v>
      </c>
      <c r="G3875" s="4" t="s">
        <v>1812</v>
      </c>
      <c r="H3875" s="4" t="s">
        <v>46</v>
      </c>
      <c r="I3875" s="4" t="s">
        <v>30</v>
      </c>
      <c r="J3875" s="4" t="s">
        <v>188</v>
      </c>
      <c r="K3875" s="4" t="s">
        <v>157</v>
      </c>
      <c r="L3875" s="7">
        <v>43229.0</v>
      </c>
      <c r="M3875" s="4" t="s">
        <v>33</v>
      </c>
      <c r="N3875" s="4" t="s">
        <v>1356</v>
      </c>
      <c r="O3875" s="4" t="s">
        <v>51</v>
      </c>
      <c r="P3875" s="4" t="s">
        <v>52</v>
      </c>
      <c r="Q3875" s="4" t="s">
        <v>1357</v>
      </c>
      <c r="R3875" s="9">
        <v>76.3372839506173</v>
      </c>
      <c r="S3875" s="7">
        <v>5.0</v>
      </c>
      <c r="T3875" s="7">
        <v>0.2</v>
      </c>
      <c r="U3875" s="7">
        <v>5.7252962962963</v>
      </c>
      <c r="V3875" s="10" t="str">
        <f t="shared" si="1"/>
        <v>2017-07</v>
      </c>
    </row>
    <row r="3876">
      <c r="A3876" s="7">
        <v>3875.0</v>
      </c>
      <c r="B3876" s="4" t="s">
        <v>7081</v>
      </c>
      <c r="C3876" s="8">
        <v>42930.0</v>
      </c>
      <c r="D3876" s="8">
        <v>42934.0</v>
      </c>
      <c r="E3876" s="4" t="s">
        <v>26</v>
      </c>
      <c r="F3876" s="4" t="s">
        <v>1811</v>
      </c>
      <c r="G3876" s="4" t="s">
        <v>1812</v>
      </c>
      <c r="H3876" s="4" t="s">
        <v>46</v>
      </c>
      <c r="I3876" s="4" t="s">
        <v>30</v>
      </c>
      <c r="J3876" s="4" t="s">
        <v>188</v>
      </c>
      <c r="K3876" s="4" t="s">
        <v>157</v>
      </c>
      <c r="L3876" s="7">
        <v>43229.0</v>
      </c>
      <c r="M3876" s="4" t="s">
        <v>33</v>
      </c>
      <c r="N3876" s="4" t="s">
        <v>2065</v>
      </c>
      <c r="O3876" s="4" t="s">
        <v>35</v>
      </c>
      <c r="P3876" s="4" t="s">
        <v>121</v>
      </c>
      <c r="Q3876" s="4" t="s">
        <v>2066</v>
      </c>
      <c r="R3876" s="9">
        <v>488.391275720165</v>
      </c>
      <c r="S3876" s="7">
        <v>5.0</v>
      </c>
      <c r="T3876" s="7">
        <v>0.2</v>
      </c>
      <c r="U3876" s="7">
        <v>183.146728395062</v>
      </c>
      <c r="V3876" s="10" t="str">
        <f t="shared" si="1"/>
        <v>2017-07</v>
      </c>
    </row>
    <row r="3877">
      <c r="A3877" s="7">
        <v>3876.0</v>
      </c>
      <c r="B3877" s="4" t="s">
        <v>7081</v>
      </c>
      <c r="C3877" s="8">
        <v>42930.0</v>
      </c>
      <c r="D3877" s="8">
        <v>42934.0</v>
      </c>
      <c r="E3877" s="4" t="s">
        <v>26</v>
      </c>
      <c r="F3877" s="4" t="s">
        <v>1811</v>
      </c>
      <c r="G3877" s="4" t="s">
        <v>1812</v>
      </c>
      <c r="H3877" s="4" t="s">
        <v>46</v>
      </c>
      <c r="I3877" s="4" t="s">
        <v>30</v>
      </c>
      <c r="J3877" s="4" t="s">
        <v>188</v>
      </c>
      <c r="K3877" s="4" t="s">
        <v>157</v>
      </c>
      <c r="L3877" s="7">
        <v>43229.0</v>
      </c>
      <c r="M3877" s="4" t="s">
        <v>33</v>
      </c>
      <c r="N3877" s="4" t="s">
        <v>2843</v>
      </c>
      <c r="O3877" s="4" t="s">
        <v>51</v>
      </c>
      <c r="P3877" s="4" t="s">
        <v>52</v>
      </c>
      <c r="Q3877" s="4" t="s">
        <v>2844</v>
      </c>
      <c r="R3877" s="9">
        <v>294.639275720165</v>
      </c>
      <c r="S3877" s="7">
        <v>7.0</v>
      </c>
      <c r="T3877" s="7">
        <v>0.2</v>
      </c>
      <c r="U3877" s="7">
        <v>22.0979456790123</v>
      </c>
      <c r="V3877" s="10" t="str">
        <f t="shared" si="1"/>
        <v>2017-07</v>
      </c>
    </row>
    <row r="3878">
      <c r="A3878" s="7">
        <v>3877.0</v>
      </c>
      <c r="B3878" s="4" t="s">
        <v>7081</v>
      </c>
      <c r="C3878" s="8">
        <v>42930.0</v>
      </c>
      <c r="D3878" s="8">
        <v>42934.0</v>
      </c>
      <c r="E3878" s="4" t="s">
        <v>26</v>
      </c>
      <c r="F3878" s="4" t="s">
        <v>1811</v>
      </c>
      <c r="G3878" s="4" t="s">
        <v>1812</v>
      </c>
      <c r="H3878" s="4" t="s">
        <v>46</v>
      </c>
      <c r="I3878" s="4" t="s">
        <v>30</v>
      </c>
      <c r="J3878" s="4" t="s">
        <v>188</v>
      </c>
      <c r="K3878" s="4" t="s">
        <v>157</v>
      </c>
      <c r="L3878" s="7">
        <v>43229.0</v>
      </c>
      <c r="M3878" s="4" t="s">
        <v>33</v>
      </c>
      <c r="N3878" s="4" t="s">
        <v>5526</v>
      </c>
      <c r="O3878" s="4" t="s">
        <v>51</v>
      </c>
      <c r="P3878" s="4" t="s">
        <v>93</v>
      </c>
      <c r="Q3878" s="4" t="s">
        <v>5527</v>
      </c>
      <c r="R3878" s="9">
        <v>16.1435390946502</v>
      </c>
      <c r="S3878" s="7">
        <v>5.0</v>
      </c>
      <c r="T3878" s="7">
        <v>0.2</v>
      </c>
      <c r="U3878" s="7">
        <v>2.62332510288066</v>
      </c>
      <c r="V3878" s="10" t="str">
        <f t="shared" si="1"/>
        <v>2017-07</v>
      </c>
    </row>
    <row r="3879">
      <c r="A3879" s="7">
        <v>3878.0</v>
      </c>
      <c r="B3879" s="4" t="s">
        <v>7082</v>
      </c>
      <c r="C3879" s="8">
        <v>42931.0</v>
      </c>
      <c r="D3879" s="8">
        <v>42935.0</v>
      </c>
      <c r="E3879" s="4" t="s">
        <v>26</v>
      </c>
      <c r="F3879" s="4" t="s">
        <v>4158</v>
      </c>
      <c r="G3879" s="4" t="s">
        <v>4159</v>
      </c>
      <c r="H3879" s="4" t="s">
        <v>46</v>
      </c>
      <c r="I3879" s="4" t="s">
        <v>30</v>
      </c>
      <c r="J3879" s="4" t="s">
        <v>2371</v>
      </c>
      <c r="K3879" s="4" t="s">
        <v>747</v>
      </c>
      <c r="L3879" s="7">
        <v>19805.0</v>
      </c>
      <c r="M3879" s="4" t="s">
        <v>33</v>
      </c>
      <c r="N3879" s="4" t="s">
        <v>3065</v>
      </c>
      <c r="O3879" s="4" t="s">
        <v>51</v>
      </c>
      <c r="P3879" s="4" t="s">
        <v>76</v>
      </c>
      <c r="Q3879" s="4" t="s">
        <v>3066</v>
      </c>
      <c r="R3879" s="9">
        <v>32.6794444444445</v>
      </c>
      <c r="S3879" s="7">
        <v>3.0</v>
      </c>
      <c r="T3879" s="7">
        <v>0.0</v>
      </c>
      <c r="U3879" s="7">
        <v>16.0129277777778</v>
      </c>
      <c r="V3879" s="10" t="str">
        <f t="shared" si="1"/>
        <v>2017-07</v>
      </c>
    </row>
    <row r="3880">
      <c r="A3880" s="7">
        <v>3879.0</v>
      </c>
      <c r="B3880" s="4" t="s">
        <v>7082</v>
      </c>
      <c r="C3880" s="8">
        <v>42931.0</v>
      </c>
      <c r="D3880" s="8">
        <v>42935.0</v>
      </c>
      <c r="E3880" s="4" t="s">
        <v>26</v>
      </c>
      <c r="F3880" s="4" t="s">
        <v>4158</v>
      </c>
      <c r="G3880" s="4" t="s">
        <v>4159</v>
      </c>
      <c r="H3880" s="4" t="s">
        <v>46</v>
      </c>
      <c r="I3880" s="4" t="s">
        <v>30</v>
      </c>
      <c r="J3880" s="4" t="s">
        <v>2371</v>
      </c>
      <c r="K3880" s="4" t="s">
        <v>747</v>
      </c>
      <c r="L3880" s="7">
        <v>19805.0</v>
      </c>
      <c r="M3880" s="4" t="s">
        <v>33</v>
      </c>
      <c r="N3880" s="4" t="s">
        <v>7083</v>
      </c>
      <c r="O3880" s="4" t="s">
        <v>35</v>
      </c>
      <c r="P3880" s="4" t="s">
        <v>73</v>
      </c>
      <c r="Q3880" s="4" t="s">
        <v>7084</v>
      </c>
      <c r="R3880" s="9">
        <v>382.113174074074</v>
      </c>
      <c r="S3880" s="7">
        <v>3.0</v>
      </c>
      <c r="T3880" s="7">
        <v>0.3</v>
      </c>
      <c r="U3880" s="7">
        <v>-60.0463559259259</v>
      </c>
      <c r="V3880" s="10" t="str">
        <f t="shared" si="1"/>
        <v>2017-07</v>
      </c>
    </row>
    <row r="3881">
      <c r="A3881" s="7">
        <v>3880.0</v>
      </c>
      <c r="B3881" s="4" t="s">
        <v>7085</v>
      </c>
      <c r="C3881" s="8">
        <v>42931.0</v>
      </c>
      <c r="D3881" s="8">
        <v>42934.0</v>
      </c>
      <c r="E3881" s="4" t="s">
        <v>98</v>
      </c>
      <c r="F3881" s="4" t="s">
        <v>6568</v>
      </c>
      <c r="G3881" s="4" t="s">
        <v>6569</v>
      </c>
      <c r="H3881" s="4" t="s">
        <v>46</v>
      </c>
      <c r="I3881" s="4" t="s">
        <v>30</v>
      </c>
      <c r="J3881" s="4" t="s">
        <v>222</v>
      </c>
      <c r="K3881" s="4" t="s">
        <v>223</v>
      </c>
      <c r="L3881" s="7">
        <v>10024.0</v>
      </c>
      <c r="M3881" s="4" t="s">
        <v>33</v>
      </c>
      <c r="N3881" s="4" t="s">
        <v>7086</v>
      </c>
      <c r="O3881" s="4" t="s">
        <v>51</v>
      </c>
      <c r="P3881" s="4" t="s">
        <v>93</v>
      </c>
      <c r="Q3881" s="4" t="s">
        <v>7087</v>
      </c>
      <c r="R3881" s="9">
        <v>8.07446913580247</v>
      </c>
      <c r="S3881" s="7">
        <v>2.0</v>
      </c>
      <c r="T3881" s="7">
        <v>0.0</v>
      </c>
      <c r="U3881" s="7">
        <v>2.34159604938272</v>
      </c>
      <c r="V3881" s="10" t="str">
        <f t="shared" si="1"/>
        <v>2017-07</v>
      </c>
    </row>
    <row r="3882">
      <c r="A3882" s="7">
        <v>3881.0</v>
      </c>
      <c r="B3882" s="4" t="s">
        <v>7085</v>
      </c>
      <c r="C3882" s="8">
        <v>42931.0</v>
      </c>
      <c r="D3882" s="8">
        <v>42934.0</v>
      </c>
      <c r="E3882" s="4" t="s">
        <v>98</v>
      </c>
      <c r="F3882" s="4" t="s">
        <v>6568</v>
      </c>
      <c r="G3882" s="4" t="s">
        <v>6569</v>
      </c>
      <c r="H3882" s="4" t="s">
        <v>46</v>
      </c>
      <c r="I3882" s="4" t="s">
        <v>30</v>
      </c>
      <c r="J3882" s="4" t="s">
        <v>222</v>
      </c>
      <c r="K3882" s="4" t="s">
        <v>223</v>
      </c>
      <c r="L3882" s="7">
        <v>10024.0</v>
      </c>
      <c r="M3882" s="4" t="s">
        <v>33</v>
      </c>
      <c r="N3882" s="4" t="s">
        <v>4046</v>
      </c>
      <c r="O3882" s="4" t="s">
        <v>51</v>
      </c>
      <c r="P3882" s="4" t="s">
        <v>297</v>
      </c>
      <c r="Q3882" s="4" t="s">
        <v>4047</v>
      </c>
      <c r="R3882" s="9">
        <v>9.63766666666667</v>
      </c>
      <c r="S3882" s="7">
        <v>3.0</v>
      </c>
      <c r="T3882" s="7">
        <v>0.0</v>
      </c>
      <c r="U3882" s="7">
        <v>4.43332666666667</v>
      </c>
      <c r="V3882" s="10" t="str">
        <f t="shared" si="1"/>
        <v>2017-07</v>
      </c>
    </row>
    <row r="3883">
      <c r="A3883" s="7">
        <v>3882.0</v>
      </c>
      <c r="B3883" s="4" t="s">
        <v>7085</v>
      </c>
      <c r="C3883" s="8">
        <v>42931.0</v>
      </c>
      <c r="D3883" s="8">
        <v>42934.0</v>
      </c>
      <c r="E3883" s="4" t="s">
        <v>98</v>
      </c>
      <c r="F3883" s="4" t="s">
        <v>6568</v>
      </c>
      <c r="G3883" s="4" t="s">
        <v>6569</v>
      </c>
      <c r="H3883" s="4" t="s">
        <v>46</v>
      </c>
      <c r="I3883" s="4" t="s">
        <v>30</v>
      </c>
      <c r="J3883" s="4" t="s">
        <v>222</v>
      </c>
      <c r="K3883" s="4" t="s">
        <v>223</v>
      </c>
      <c r="L3883" s="7">
        <v>10024.0</v>
      </c>
      <c r="M3883" s="4" t="s">
        <v>33</v>
      </c>
      <c r="N3883" s="4" t="s">
        <v>7088</v>
      </c>
      <c r="O3883" s="4" t="s">
        <v>39</v>
      </c>
      <c r="P3883" s="4" t="s">
        <v>61</v>
      </c>
      <c r="Q3883" s="4" t="s">
        <v>7089</v>
      </c>
      <c r="R3883" s="9">
        <v>51.5732098765432</v>
      </c>
      <c r="S3883" s="7">
        <v>2.0</v>
      </c>
      <c r="T3883" s="7">
        <v>0.0</v>
      </c>
      <c r="U3883" s="7">
        <v>10.8303740740741</v>
      </c>
      <c r="V3883" s="10" t="str">
        <f t="shared" si="1"/>
        <v>2017-07</v>
      </c>
    </row>
    <row r="3884">
      <c r="A3884" s="7">
        <v>3883.0</v>
      </c>
      <c r="B3884" s="4" t="s">
        <v>7085</v>
      </c>
      <c r="C3884" s="8">
        <v>42931.0</v>
      </c>
      <c r="D3884" s="8">
        <v>42934.0</v>
      </c>
      <c r="E3884" s="4" t="s">
        <v>98</v>
      </c>
      <c r="F3884" s="4" t="s">
        <v>6568</v>
      </c>
      <c r="G3884" s="4" t="s">
        <v>6569</v>
      </c>
      <c r="H3884" s="4" t="s">
        <v>46</v>
      </c>
      <c r="I3884" s="4" t="s">
        <v>30</v>
      </c>
      <c r="J3884" s="4" t="s">
        <v>222</v>
      </c>
      <c r="K3884" s="4" t="s">
        <v>223</v>
      </c>
      <c r="L3884" s="7">
        <v>10024.0</v>
      </c>
      <c r="M3884" s="4" t="s">
        <v>33</v>
      </c>
      <c r="N3884" s="4" t="s">
        <v>1961</v>
      </c>
      <c r="O3884" s="4" t="s">
        <v>35</v>
      </c>
      <c r="P3884" s="4" t="s">
        <v>263</v>
      </c>
      <c r="Q3884" s="4" t="s">
        <v>1962</v>
      </c>
      <c r="R3884" s="9">
        <v>817.473533333333</v>
      </c>
      <c r="S3884" s="7">
        <v>6.0</v>
      </c>
      <c r="T3884" s="7">
        <v>0.1</v>
      </c>
      <c r="U3884" s="7">
        <v>108.996471111111</v>
      </c>
      <c r="V3884" s="10" t="str">
        <f t="shared" si="1"/>
        <v>2017-07</v>
      </c>
    </row>
    <row r="3885">
      <c r="A3885" s="7">
        <v>3884.0</v>
      </c>
      <c r="B3885" s="4" t="s">
        <v>7085</v>
      </c>
      <c r="C3885" s="8">
        <v>42931.0</v>
      </c>
      <c r="D3885" s="8">
        <v>42934.0</v>
      </c>
      <c r="E3885" s="4" t="s">
        <v>98</v>
      </c>
      <c r="F3885" s="4" t="s">
        <v>6568</v>
      </c>
      <c r="G3885" s="4" t="s">
        <v>6569</v>
      </c>
      <c r="H3885" s="4" t="s">
        <v>46</v>
      </c>
      <c r="I3885" s="4" t="s">
        <v>30</v>
      </c>
      <c r="J3885" s="4" t="s">
        <v>222</v>
      </c>
      <c r="K3885" s="4" t="s">
        <v>223</v>
      </c>
      <c r="L3885" s="7">
        <v>10024.0</v>
      </c>
      <c r="M3885" s="4" t="s">
        <v>33</v>
      </c>
      <c r="N3885" s="4" t="s">
        <v>7090</v>
      </c>
      <c r="O3885" s="4" t="s">
        <v>51</v>
      </c>
      <c r="P3885" s="4" t="s">
        <v>124</v>
      </c>
      <c r="Q3885" s="4" t="s">
        <v>7091</v>
      </c>
      <c r="R3885" s="9">
        <v>11.0285432098765</v>
      </c>
      <c r="S3885" s="7">
        <v>2.0</v>
      </c>
      <c r="T3885" s="7">
        <v>0.0</v>
      </c>
      <c r="U3885" s="7">
        <v>5.40398617283951</v>
      </c>
      <c r="V3885" s="10" t="str">
        <f t="shared" si="1"/>
        <v>2017-07</v>
      </c>
    </row>
    <row r="3886">
      <c r="A3886" s="7">
        <v>3885.0</v>
      </c>
      <c r="B3886" s="4" t="s">
        <v>7092</v>
      </c>
      <c r="C3886" s="8">
        <v>42931.0</v>
      </c>
      <c r="D3886" s="8">
        <v>42933.0</v>
      </c>
      <c r="E3886" s="4" t="s">
        <v>43</v>
      </c>
      <c r="F3886" s="4" t="s">
        <v>2004</v>
      </c>
      <c r="G3886" s="4" t="s">
        <v>2005</v>
      </c>
      <c r="H3886" s="4" t="s">
        <v>29</v>
      </c>
      <c r="I3886" s="4" t="s">
        <v>30</v>
      </c>
      <c r="J3886" s="4" t="s">
        <v>3381</v>
      </c>
      <c r="K3886" s="4" t="s">
        <v>429</v>
      </c>
      <c r="L3886" s="7">
        <v>23434.0</v>
      </c>
      <c r="M3886" s="4" t="s">
        <v>83</v>
      </c>
      <c r="N3886" s="4" t="s">
        <v>7093</v>
      </c>
      <c r="O3886" s="4" t="s">
        <v>51</v>
      </c>
      <c r="P3886" s="4" t="s">
        <v>283</v>
      </c>
      <c r="Q3886" s="4" t="s">
        <v>7094</v>
      </c>
      <c r="R3886" s="9">
        <v>117.395779308741</v>
      </c>
      <c r="S3886" s="7">
        <v>3.0</v>
      </c>
      <c r="T3886" s="7">
        <v>0.0</v>
      </c>
      <c r="U3886" s="7">
        <v>32.8708182064474</v>
      </c>
      <c r="V3886" s="10" t="str">
        <f t="shared" si="1"/>
        <v>2017-07</v>
      </c>
    </row>
    <row r="3887">
      <c r="A3887" s="7">
        <v>3886.0</v>
      </c>
      <c r="B3887" s="4" t="s">
        <v>7092</v>
      </c>
      <c r="C3887" s="8">
        <v>42931.0</v>
      </c>
      <c r="D3887" s="8">
        <v>42933.0</v>
      </c>
      <c r="E3887" s="4" t="s">
        <v>43</v>
      </c>
      <c r="F3887" s="4" t="s">
        <v>2004</v>
      </c>
      <c r="G3887" s="4" t="s">
        <v>2005</v>
      </c>
      <c r="H3887" s="4" t="s">
        <v>29</v>
      </c>
      <c r="I3887" s="4" t="s">
        <v>30</v>
      </c>
      <c r="J3887" s="4" t="s">
        <v>3381</v>
      </c>
      <c r="K3887" s="4" t="s">
        <v>429</v>
      </c>
      <c r="L3887" s="7">
        <v>23434.0</v>
      </c>
      <c r="M3887" s="4" t="s">
        <v>83</v>
      </c>
      <c r="N3887" s="4" t="s">
        <v>4525</v>
      </c>
      <c r="O3887" s="4" t="s">
        <v>35</v>
      </c>
      <c r="P3887" s="4" t="s">
        <v>73</v>
      </c>
      <c r="Q3887" s="4" t="s">
        <v>4526</v>
      </c>
      <c r="R3887" s="9">
        <v>567.495214733566</v>
      </c>
      <c r="S3887" s="7">
        <v>3.0</v>
      </c>
      <c r="T3887" s="7">
        <v>0.0</v>
      </c>
      <c r="U3887" s="7">
        <v>102.149138652042</v>
      </c>
      <c r="V3887" s="10" t="str">
        <f t="shared" si="1"/>
        <v>2017-07</v>
      </c>
    </row>
    <row r="3888">
      <c r="A3888" s="7">
        <v>3887.0</v>
      </c>
      <c r="B3888" s="4" t="s">
        <v>7092</v>
      </c>
      <c r="C3888" s="8">
        <v>42931.0</v>
      </c>
      <c r="D3888" s="8">
        <v>42933.0</v>
      </c>
      <c r="E3888" s="4" t="s">
        <v>43</v>
      </c>
      <c r="F3888" s="4" t="s">
        <v>2004</v>
      </c>
      <c r="G3888" s="4" t="s">
        <v>2005</v>
      </c>
      <c r="H3888" s="4" t="s">
        <v>29</v>
      </c>
      <c r="I3888" s="4" t="s">
        <v>30</v>
      </c>
      <c r="J3888" s="4" t="s">
        <v>3381</v>
      </c>
      <c r="K3888" s="4" t="s">
        <v>429</v>
      </c>
      <c r="L3888" s="7">
        <v>23434.0</v>
      </c>
      <c r="M3888" s="4" t="s">
        <v>83</v>
      </c>
      <c r="N3888" s="4" t="s">
        <v>4567</v>
      </c>
      <c r="O3888" s="4" t="s">
        <v>51</v>
      </c>
      <c r="P3888" s="4" t="s">
        <v>124</v>
      </c>
      <c r="Q3888" s="4" t="s">
        <v>4568</v>
      </c>
      <c r="R3888" s="9">
        <v>8.44909618501881</v>
      </c>
      <c r="S3888" s="7">
        <v>2.0</v>
      </c>
      <c r="T3888" s="7">
        <v>0.0</v>
      </c>
      <c r="U3888" s="7">
        <v>4.05556616880903</v>
      </c>
      <c r="V3888" s="10" t="str">
        <f t="shared" si="1"/>
        <v>2017-07</v>
      </c>
    </row>
    <row r="3889">
      <c r="A3889" s="7">
        <v>3888.0</v>
      </c>
      <c r="B3889" s="4" t="s">
        <v>7095</v>
      </c>
      <c r="C3889" s="8">
        <v>42932.0</v>
      </c>
      <c r="D3889" s="8">
        <v>42934.0</v>
      </c>
      <c r="E3889" s="4" t="s">
        <v>98</v>
      </c>
      <c r="F3889" s="4" t="s">
        <v>5552</v>
      </c>
      <c r="G3889" s="4" t="s">
        <v>5553</v>
      </c>
      <c r="H3889" s="4" t="s">
        <v>46</v>
      </c>
      <c r="I3889" s="4" t="s">
        <v>30</v>
      </c>
      <c r="J3889" s="4" t="s">
        <v>90</v>
      </c>
      <c r="K3889" s="4" t="s">
        <v>91</v>
      </c>
      <c r="L3889" s="7">
        <v>19140.0</v>
      </c>
      <c r="M3889" s="4" t="s">
        <v>33</v>
      </c>
      <c r="N3889" s="4" t="s">
        <v>2542</v>
      </c>
      <c r="O3889" s="4" t="s">
        <v>35</v>
      </c>
      <c r="P3889" s="4" t="s">
        <v>263</v>
      </c>
      <c r="Q3889" s="4" t="s">
        <v>2543</v>
      </c>
      <c r="R3889" s="9">
        <v>87.8786106995885</v>
      </c>
      <c r="S3889" s="7">
        <v>2.0</v>
      </c>
      <c r="T3889" s="7">
        <v>0.3</v>
      </c>
      <c r="U3889" s="7">
        <v>-1.25540872427984</v>
      </c>
      <c r="V3889" s="10" t="str">
        <f t="shared" si="1"/>
        <v>2017-07</v>
      </c>
    </row>
    <row r="3890">
      <c r="A3890" s="7">
        <v>3889.0</v>
      </c>
      <c r="B3890" s="4" t="s">
        <v>7096</v>
      </c>
      <c r="C3890" s="8">
        <v>42932.0</v>
      </c>
      <c r="D3890" s="8">
        <v>42937.0</v>
      </c>
      <c r="E3890" s="4" t="s">
        <v>26</v>
      </c>
      <c r="F3890" s="4" t="s">
        <v>1371</v>
      </c>
      <c r="G3890" s="4" t="s">
        <v>1372</v>
      </c>
      <c r="H3890" s="4" t="s">
        <v>112</v>
      </c>
      <c r="I3890" s="4" t="s">
        <v>30</v>
      </c>
      <c r="J3890" s="4" t="s">
        <v>5684</v>
      </c>
      <c r="K3890" s="4" t="s">
        <v>385</v>
      </c>
      <c r="L3890" s="7">
        <v>60098.0</v>
      </c>
      <c r="M3890" s="4" t="s">
        <v>59</v>
      </c>
      <c r="N3890" s="4" t="s">
        <v>4035</v>
      </c>
      <c r="O3890" s="4" t="s">
        <v>51</v>
      </c>
      <c r="P3890" s="4" t="s">
        <v>93</v>
      </c>
      <c r="Q3890" s="4" t="s">
        <v>4036</v>
      </c>
      <c r="R3890" s="9">
        <v>3.58547489711934</v>
      </c>
      <c r="S3890" s="7">
        <v>2.0</v>
      </c>
      <c r="T3890" s="7">
        <v>0.2</v>
      </c>
      <c r="U3890" s="7">
        <v>1.12046090534979</v>
      </c>
      <c r="V3890" s="10" t="str">
        <f t="shared" si="1"/>
        <v>2017-07</v>
      </c>
    </row>
    <row r="3891">
      <c r="A3891" s="7">
        <v>3890.0</v>
      </c>
      <c r="B3891" s="4" t="s">
        <v>7097</v>
      </c>
      <c r="C3891" s="8">
        <v>42932.0</v>
      </c>
      <c r="D3891" s="8">
        <v>42939.0</v>
      </c>
      <c r="E3891" s="4" t="s">
        <v>26</v>
      </c>
      <c r="F3891" s="4" t="s">
        <v>3542</v>
      </c>
      <c r="G3891" s="4" t="s">
        <v>3543</v>
      </c>
      <c r="H3891" s="4" t="s">
        <v>46</v>
      </c>
      <c r="I3891" s="4" t="s">
        <v>30</v>
      </c>
      <c r="J3891" s="4" t="s">
        <v>81</v>
      </c>
      <c r="K3891" s="4" t="s">
        <v>82</v>
      </c>
      <c r="L3891" s="7">
        <v>28205.0</v>
      </c>
      <c r="M3891" s="4" t="s">
        <v>83</v>
      </c>
      <c r="N3891" s="4" t="s">
        <v>4308</v>
      </c>
      <c r="O3891" s="4" t="s">
        <v>35</v>
      </c>
      <c r="P3891" s="4" t="s">
        <v>263</v>
      </c>
      <c r="Q3891" s="4" t="s">
        <v>4309</v>
      </c>
      <c r="R3891" s="9">
        <v>159.616418601661</v>
      </c>
      <c r="S3891" s="7">
        <v>3.0</v>
      </c>
      <c r="T3891" s="7">
        <v>0.2</v>
      </c>
      <c r="U3891" s="7">
        <v>9.9760261626038</v>
      </c>
      <c r="V3891" s="10" t="str">
        <f t="shared" si="1"/>
        <v>2017-07</v>
      </c>
    </row>
    <row r="3892">
      <c r="A3892" s="7">
        <v>3891.0</v>
      </c>
      <c r="B3892" s="4" t="s">
        <v>7098</v>
      </c>
      <c r="C3892" s="8">
        <v>42933.0</v>
      </c>
      <c r="D3892" s="8">
        <v>42938.0</v>
      </c>
      <c r="E3892" s="4" t="s">
        <v>26</v>
      </c>
      <c r="F3892" s="4" t="s">
        <v>4365</v>
      </c>
      <c r="G3892" s="4" t="s">
        <v>4366</v>
      </c>
      <c r="H3892" s="4" t="s">
        <v>46</v>
      </c>
      <c r="I3892" s="4" t="s">
        <v>30</v>
      </c>
      <c r="J3892" s="4" t="s">
        <v>670</v>
      </c>
      <c r="K3892" s="4" t="s">
        <v>102</v>
      </c>
      <c r="L3892" s="7">
        <v>33614.0</v>
      </c>
      <c r="M3892" s="4" t="s">
        <v>83</v>
      </c>
      <c r="N3892" s="4" t="s">
        <v>1434</v>
      </c>
      <c r="O3892" s="4" t="s">
        <v>35</v>
      </c>
      <c r="P3892" s="4" t="s">
        <v>121</v>
      </c>
      <c r="Q3892" s="4" t="s">
        <v>1435</v>
      </c>
      <c r="R3892" s="9">
        <v>5.19495020436829</v>
      </c>
      <c r="S3892" s="7">
        <v>2.0</v>
      </c>
      <c r="T3892" s="7">
        <v>0.2</v>
      </c>
      <c r="U3892" s="7">
        <v>1.42861130620128</v>
      </c>
      <c r="V3892" s="10" t="str">
        <f t="shared" si="1"/>
        <v>2017-07</v>
      </c>
    </row>
    <row r="3893">
      <c r="A3893" s="7">
        <v>3892.0</v>
      </c>
      <c r="B3893" s="4" t="s">
        <v>7099</v>
      </c>
      <c r="C3893" s="8">
        <v>42933.0</v>
      </c>
      <c r="D3893" s="8">
        <v>42939.0</v>
      </c>
      <c r="E3893" s="4" t="s">
        <v>26</v>
      </c>
      <c r="F3893" s="4" t="s">
        <v>231</v>
      </c>
      <c r="G3893" s="4" t="s">
        <v>232</v>
      </c>
      <c r="H3893" s="4" t="s">
        <v>112</v>
      </c>
      <c r="I3893" s="4" t="s">
        <v>30</v>
      </c>
      <c r="J3893" s="4" t="s">
        <v>1730</v>
      </c>
      <c r="K3893" s="4" t="s">
        <v>223</v>
      </c>
      <c r="L3893" s="7">
        <v>13440.0</v>
      </c>
      <c r="M3893" s="4" t="s">
        <v>33</v>
      </c>
      <c r="N3893" s="4" t="s">
        <v>5085</v>
      </c>
      <c r="O3893" s="4" t="s">
        <v>39</v>
      </c>
      <c r="P3893" s="4" t="s">
        <v>40</v>
      </c>
      <c r="Q3893" s="4" t="s">
        <v>5086</v>
      </c>
      <c r="R3893" s="9">
        <v>332.5309218107</v>
      </c>
      <c r="S3893" s="7">
        <v>2.0</v>
      </c>
      <c r="T3893" s="7">
        <v>0.0</v>
      </c>
      <c r="U3893" s="7">
        <v>83.1327304526749</v>
      </c>
      <c r="V3893" s="10" t="str">
        <f t="shared" si="1"/>
        <v>2017-07</v>
      </c>
    </row>
    <row r="3894">
      <c r="A3894" s="7">
        <v>3893.0</v>
      </c>
      <c r="B3894" s="4" t="s">
        <v>7099</v>
      </c>
      <c r="C3894" s="8">
        <v>42933.0</v>
      </c>
      <c r="D3894" s="8">
        <v>42939.0</v>
      </c>
      <c r="E3894" s="4" t="s">
        <v>26</v>
      </c>
      <c r="F3894" s="4" t="s">
        <v>231</v>
      </c>
      <c r="G3894" s="4" t="s">
        <v>232</v>
      </c>
      <c r="H3894" s="4" t="s">
        <v>112</v>
      </c>
      <c r="I3894" s="4" t="s">
        <v>30</v>
      </c>
      <c r="J3894" s="4" t="s">
        <v>1730</v>
      </c>
      <c r="K3894" s="4" t="s">
        <v>223</v>
      </c>
      <c r="L3894" s="7">
        <v>13440.0</v>
      </c>
      <c r="M3894" s="4" t="s">
        <v>33</v>
      </c>
      <c r="N3894" s="4" t="s">
        <v>3695</v>
      </c>
      <c r="O3894" s="4" t="s">
        <v>51</v>
      </c>
      <c r="P3894" s="4" t="s">
        <v>124</v>
      </c>
      <c r="Q3894" s="4" t="s">
        <v>3696</v>
      </c>
      <c r="R3894" s="9">
        <v>123.045555555556</v>
      </c>
      <c r="S3894" s="7">
        <v>5.0</v>
      </c>
      <c r="T3894" s="7">
        <v>0.0</v>
      </c>
      <c r="U3894" s="7">
        <v>59.0618666666667</v>
      </c>
      <c r="V3894" s="10" t="str">
        <f t="shared" si="1"/>
        <v>2017-07</v>
      </c>
    </row>
    <row r="3895">
      <c r="A3895" s="7">
        <v>3894.0</v>
      </c>
      <c r="B3895" s="4" t="s">
        <v>7099</v>
      </c>
      <c r="C3895" s="8">
        <v>42933.0</v>
      </c>
      <c r="D3895" s="8">
        <v>42939.0</v>
      </c>
      <c r="E3895" s="4" t="s">
        <v>26</v>
      </c>
      <c r="F3895" s="4" t="s">
        <v>231</v>
      </c>
      <c r="G3895" s="4" t="s">
        <v>232</v>
      </c>
      <c r="H3895" s="4" t="s">
        <v>112</v>
      </c>
      <c r="I3895" s="4" t="s">
        <v>30</v>
      </c>
      <c r="J3895" s="4" t="s">
        <v>1730</v>
      </c>
      <c r="K3895" s="4" t="s">
        <v>223</v>
      </c>
      <c r="L3895" s="7">
        <v>13440.0</v>
      </c>
      <c r="M3895" s="4" t="s">
        <v>33</v>
      </c>
      <c r="N3895" s="4" t="s">
        <v>1258</v>
      </c>
      <c r="O3895" s="4" t="s">
        <v>35</v>
      </c>
      <c r="P3895" s="4" t="s">
        <v>121</v>
      </c>
      <c r="Q3895" s="4" t="s">
        <v>1944</v>
      </c>
      <c r="R3895" s="9">
        <v>48.1343374485597</v>
      </c>
      <c r="S3895" s="7">
        <v>4.0</v>
      </c>
      <c r="T3895" s="7">
        <v>0.0</v>
      </c>
      <c r="U3895" s="7">
        <v>17.8097048559671</v>
      </c>
      <c r="V3895" s="10" t="str">
        <f t="shared" si="1"/>
        <v>2017-07</v>
      </c>
    </row>
    <row r="3896">
      <c r="A3896" s="7">
        <v>3895.0</v>
      </c>
      <c r="B3896" s="4" t="s">
        <v>7100</v>
      </c>
      <c r="C3896" s="8">
        <v>42933.0</v>
      </c>
      <c r="D3896" s="8">
        <v>42937.0</v>
      </c>
      <c r="E3896" s="4" t="s">
        <v>26</v>
      </c>
      <c r="F3896" s="4" t="s">
        <v>2826</v>
      </c>
      <c r="G3896" s="4" t="s">
        <v>2827</v>
      </c>
      <c r="H3896" s="4" t="s">
        <v>112</v>
      </c>
      <c r="I3896" s="4" t="s">
        <v>30</v>
      </c>
      <c r="J3896" s="4" t="s">
        <v>47</v>
      </c>
      <c r="K3896" s="4" t="s">
        <v>48</v>
      </c>
      <c r="L3896" s="7">
        <v>90036.0</v>
      </c>
      <c r="M3896" s="4" t="s">
        <v>49</v>
      </c>
      <c r="N3896" s="4" t="s">
        <v>5407</v>
      </c>
      <c r="O3896" s="4" t="s">
        <v>39</v>
      </c>
      <c r="P3896" s="4" t="s">
        <v>85</v>
      </c>
      <c r="Q3896" s="4" t="s">
        <v>5408</v>
      </c>
      <c r="R3896" s="9">
        <v>479.984</v>
      </c>
      <c r="S3896" s="7">
        <v>2.0</v>
      </c>
      <c r="T3896" s="7">
        <v>0.2</v>
      </c>
      <c r="U3896" s="7">
        <v>89.997</v>
      </c>
      <c r="V3896" s="10" t="str">
        <f t="shared" si="1"/>
        <v>2017-07</v>
      </c>
    </row>
    <row r="3897">
      <c r="A3897" s="7">
        <v>3896.0</v>
      </c>
      <c r="B3897" s="4" t="s">
        <v>7101</v>
      </c>
      <c r="C3897" s="8">
        <v>42933.0</v>
      </c>
      <c r="D3897" s="8">
        <v>42935.0</v>
      </c>
      <c r="E3897" s="4" t="s">
        <v>98</v>
      </c>
      <c r="F3897" s="4" t="s">
        <v>99</v>
      </c>
      <c r="G3897" s="4" t="s">
        <v>100</v>
      </c>
      <c r="H3897" s="4" t="s">
        <v>29</v>
      </c>
      <c r="I3897" s="4" t="s">
        <v>30</v>
      </c>
      <c r="J3897" s="4" t="s">
        <v>5550</v>
      </c>
      <c r="K3897" s="4" t="s">
        <v>48</v>
      </c>
      <c r="L3897" s="7">
        <v>92307.0</v>
      </c>
      <c r="M3897" s="4" t="s">
        <v>49</v>
      </c>
      <c r="N3897" s="4" t="s">
        <v>5477</v>
      </c>
      <c r="O3897" s="4" t="s">
        <v>51</v>
      </c>
      <c r="P3897" s="4" t="s">
        <v>124</v>
      </c>
      <c r="Q3897" s="4" t="s">
        <v>5478</v>
      </c>
      <c r="R3897" s="9">
        <v>32.4</v>
      </c>
      <c r="S3897" s="7">
        <v>5.0</v>
      </c>
      <c r="T3897" s="7">
        <v>0.0</v>
      </c>
      <c r="U3897" s="7">
        <v>15.552</v>
      </c>
      <c r="V3897" s="10" t="str">
        <f t="shared" si="1"/>
        <v>2017-07</v>
      </c>
    </row>
    <row r="3898">
      <c r="A3898" s="7">
        <v>3897.0</v>
      </c>
      <c r="B3898" s="4" t="s">
        <v>7101</v>
      </c>
      <c r="C3898" s="8">
        <v>42933.0</v>
      </c>
      <c r="D3898" s="8">
        <v>42935.0</v>
      </c>
      <c r="E3898" s="4" t="s">
        <v>98</v>
      </c>
      <c r="F3898" s="4" t="s">
        <v>99</v>
      </c>
      <c r="G3898" s="4" t="s">
        <v>100</v>
      </c>
      <c r="H3898" s="4" t="s">
        <v>29</v>
      </c>
      <c r="I3898" s="4" t="s">
        <v>30</v>
      </c>
      <c r="J3898" s="4" t="s">
        <v>5550</v>
      </c>
      <c r="K3898" s="4" t="s">
        <v>48</v>
      </c>
      <c r="L3898" s="7">
        <v>92307.0</v>
      </c>
      <c r="M3898" s="4" t="s">
        <v>49</v>
      </c>
      <c r="N3898" s="4" t="s">
        <v>5713</v>
      </c>
      <c r="O3898" s="4" t="s">
        <v>51</v>
      </c>
      <c r="P3898" s="4" t="s">
        <v>205</v>
      </c>
      <c r="Q3898" s="4" t="s">
        <v>5714</v>
      </c>
      <c r="R3898" s="9">
        <v>57.9</v>
      </c>
      <c r="S3898" s="7">
        <v>5.0</v>
      </c>
      <c r="T3898" s="7">
        <v>0.0</v>
      </c>
      <c r="U3898" s="7">
        <v>28.95</v>
      </c>
      <c r="V3898" s="10" t="str">
        <f t="shared" si="1"/>
        <v>2017-07</v>
      </c>
    </row>
    <row r="3899">
      <c r="A3899" s="7">
        <v>3898.0</v>
      </c>
      <c r="B3899" s="4" t="s">
        <v>7101</v>
      </c>
      <c r="C3899" s="8">
        <v>42933.0</v>
      </c>
      <c r="D3899" s="8">
        <v>42935.0</v>
      </c>
      <c r="E3899" s="4" t="s">
        <v>98</v>
      </c>
      <c r="F3899" s="4" t="s">
        <v>99</v>
      </c>
      <c r="G3899" s="4" t="s">
        <v>100</v>
      </c>
      <c r="H3899" s="4" t="s">
        <v>29</v>
      </c>
      <c r="I3899" s="4" t="s">
        <v>30</v>
      </c>
      <c r="J3899" s="4" t="s">
        <v>5550</v>
      </c>
      <c r="K3899" s="4" t="s">
        <v>48</v>
      </c>
      <c r="L3899" s="7">
        <v>92307.0</v>
      </c>
      <c r="M3899" s="4" t="s">
        <v>49</v>
      </c>
      <c r="N3899" s="4" t="s">
        <v>1852</v>
      </c>
      <c r="O3899" s="4" t="s">
        <v>51</v>
      </c>
      <c r="P3899" s="4" t="s">
        <v>52</v>
      </c>
      <c r="Q3899" s="4" t="s">
        <v>1853</v>
      </c>
      <c r="R3899" s="9">
        <v>10.56</v>
      </c>
      <c r="S3899" s="7">
        <v>2.0</v>
      </c>
      <c r="T3899" s="7">
        <v>0.0</v>
      </c>
      <c r="U3899" s="7">
        <v>0.0</v>
      </c>
      <c r="V3899" s="10" t="str">
        <f t="shared" si="1"/>
        <v>2017-07</v>
      </c>
    </row>
    <row r="3900">
      <c r="A3900" s="7">
        <v>3899.0</v>
      </c>
      <c r="B3900" s="4" t="s">
        <v>7101</v>
      </c>
      <c r="C3900" s="8">
        <v>42933.0</v>
      </c>
      <c r="D3900" s="8">
        <v>42935.0</v>
      </c>
      <c r="E3900" s="4" t="s">
        <v>98</v>
      </c>
      <c r="F3900" s="4" t="s">
        <v>99</v>
      </c>
      <c r="G3900" s="4" t="s">
        <v>100</v>
      </c>
      <c r="H3900" s="4" t="s">
        <v>29</v>
      </c>
      <c r="I3900" s="4" t="s">
        <v>30</v>
      </c>
      <c r="J3900" s="4" t="s">
        <v>5550</v>
      </c>
      <c r="K3900" s="4" t="s">
        <v>48</v>
      </c>
      <c r="L3900" s="7">
        <v>92307.0</v>
      </c>
      <c r="M3900" s="4" t="s">
        <v>49</v>
      </c>
      <c r="N3900" s="4" t="s">
        <v>4316</v>
      </c>
      <c r="O3900" s="4" t="s">
        <v>35</v>
      </c>
      <c r="P3900" s="4" t="s">
        <v>36</v>
      </c>
      <c r="Q3900" s="4" t="s">
        <v>4317</v>
      </c>
      <c r="R3900" s="9">
        <v>1194.165</v>
      </c>
      <c r="S3900" s="7">
        <v>5.0</v>
      </c>
      <c r="T3900" s="7">
        <v>0.15</v>
      </c>
      <c r="U3900" s="7">
        <v>210.735</v>
      </c>
      <c r="V3900" s="10" t="str">
        <f t="shared" si="1"/>
        <v>2017-07</v>
      </c>
    </row>
    <row r="3901">
      <c r="A3901" s="7">
        <v>3900.0</v>
      </c>
      <c r="B3901" s="4" t="s">
        <v>7102</v>
      </c>
      <c r="C3901" s="8">
        <v>42934.0</v>
      </c>
      <c r="D3901" s="8">
        <v>42939.0</v>
      </c>
      <c r="E3901" s="4" t="s">
        <v>26</v>
      </c>
      <c r="F3901" s="4" t="s">
        <v>4392</v>
      </c>
      <c r="G3901" s="4" t="s">
        <v>4393</v>
      </c>
      <c r="H3901" s="4" t="s">
        <v>46</v>
      </c>
      <c r="I3901" s="4" t="s">
        <v>30</v>
      </c>
      <c r="J3901" s="4" t="s">
        <v>1701</v>
      </c>
      <c r="K3901" s="4" t="s">
        <v>469</v>
      </c>
      <c r="L3901" s="7">
        <v>85023.0</v>
      </c>
      <c r="M3901" s="4" t="s">
        <v>49</v>
      </c>
      <c r="N3901" s="4" t="s">
        <v>3424</v>
      </c>
      <c r="O3901" s="4" t="s">
        <v>35</v>
      </c>
      <c r="P3901" s="4" t="s">
        <v>73</v>
      </c>
      <c r="Q3901" s="4" t="s">
        <v>3425</v>
      </c>
      <c r="R3901" s="9">
        <v>801.6</v>
      </c>
      <c r="S3901" s="7">
        <v>5.0</v>
      </c>
      <c r="T3901" s="7">
        <v>0.5</v>
      </c>
      <c r="U3901" s="7">
        <v>-448.896</v>
      </c>
      <c r="V3901" s="10" t="str">
        <f t="shared" si="1"/>
        <v>2017-07</v>
      </c>
    </row>
    <row r="3902">
      <c r="A3902" s="7">
        <v>3901.0</v>
      </c>
      <c r="B3902" s="4" t="s">
        <v>7102</v>
      </c>
      <c r="C3902" s="8">
        <v>42934.0</v>
      </c>
      <c r="D3902" s="8">
        <v>42939.0</v>
      </c>
      <c r="E3902" s="4" t="s">
        <v>26</v>
      </c>
      <c r="F3902" s="4" t="s">
        <v>4392</v>
      </c>
      <c r="G3902" s="4" t="s">
        <v>4393</v>
      </c>
      <c r="H3902" s="4" t="s">
        <v>46</v>
      </c>
      <c r="I3902" s="4" t="s">
        <v>30</v>
      </c>
      <c r="J3902" s="4" t="s">
        <v>1701</v>
      </c>
      <c r="K3902" s="4" t="s">
        <v>469</v>
      </c>
      <c r="L3902" s="7">
        <v>85023.0</v>
      </c>
      <c r="M3902" s="4" t="s">
        <v>49</v>
      </c>
      <c r="N3902" s="4" t="s">
        <v>4308</v>
      </c>
      <c r="O3902" s="4" t="s">
        <v>35</v>
      </c>
      <c r="P3902" s="4" t="s">
        <v>263</v>
      </c>
      <c r="Q3902" s="4" t="s">
        <v>4309</v>
      </c>
      <c r="R3902" s="9">
        <v>161.568</v>
      </c>
      <c r="S3902" s="7">
        <v>2.0</v>
      </c>
      <c r="T3902" s="7">
        <v>0.2</v>
      </c>
      <c r="U3902" s="7">
        <v>10.098</v>
      </c>
      <c r="V3902" s="10" t="str">
        <f t="shared" si="1"/>
        <v>2017-07</v>
      </c>
    </row>
    <row r="3903">
      <c r="A3903" s="7">
        <v>3902.0</v>
      </c>
      <c r="B3903" s="4" t="s">
        <v>7102</v>
      </c>
      <c r="C3903" s="8">
        <v>42934.0</v>
      </c>
      <c r="D3903" s="8">
        <v>42939.0</v>
      </c>
      <c r="E3903" s="4" t="s">
        <v>26</v>
      </c>
      <c r="F3903" s="4" t="s">
        <v>4392</v>
      </c>
      <c r="G3903" s="4" t="s">
        <v>4393</v>
      </c>
      <c r="H3903" s="4" t="s">
        <v>46</v>
      </c>
      <c r="I3903" s="4" t="s">
        <v>30</v>
      </c>
      <c r="J3903" s="4" t="s">
        <v>1701</v>
      </c>
      <c r="K3903" s="4" t="s">
        <v>469</v>
      </c>
      <c r="L3903" s="7">
        <v>85023.0</v>
      </c>
      <c r="M3903" s="4" t="s">
        <v>49</v>
      </c>
      <c r="N3903" s="4" t="s">
        <v>2435</v>
      </c>
      <c r="O3903" s="4" t="s">
        <v>51</v>
      </c>
      <c r="P3903" s="4" t="s">
        <v>124</v>
      </c>
      <c r="Q3903" s="4" t="s">
        <v>2436</v>
      </c>
      <c r="R3903" s="9">
        <v>16.096</v>
      </c>
      <c r="S3903" s="7">
        <v>2.0</v>
      </c>
      <c r="T3903" s="7">
        <v>0.2</v>
      </c>
      <c r="U3903" s="7">
        <v>5.2312</v>
      </c>
      <c r="V3903" s="10" t="str">
        <f t="shared" si="1"/>
        <v>2017-07</v>
      </c>
    </row>
    <row r="3904">
      <c r="A3904" s="7">
        <v>3903.0</v>
      </c>
      <c r="B3904" s="4" t="s">
        <v>7102</v>
      </c>
      <c r="C3904" s="8">
        <v>42934.0</v>
      </c>
      <c r="D3904" s="8">
        <v>42939.0</v>
      </c>
      <c r="E3904" s="4" t="s">
        <v>26</v>
      </c>
      <c r="F3904" s="4" t="s">
        <v>4392</v>
      </c>
      <c r="G3904" s="4" t="s">
        <v>4393</v>
      </c>
      <c r="H3904" s="4" t="s">
        <v>46</v>
      </c>
      <c r="I3904" s="4" t="s">
        <v>30</v>
      </c>
      <c r="J3904" s="4" t="s">
        <v>1701</v>
      </c>
      <c r="K3904" s="4" t="s">
        <v>469</v>
      </c>
      <c r="L3904" s="7">
        <v>85023.0</v>
      </c>
      <c r="M3904" s="4" t="s">
        <v>49</v>
      </c>
      <c r="N3904" s="4" t="s">
        <v>3821</v>
      </c>
      <c r="O3904" s="4" t="s">
        <v>51</v>
      </c>
      <c r="P3904" s="4" t="s">
        <v>76</v>
      </c>
      <c r="Q3904" s="4" t="s">
        <v>3822</v>
      </c>
      <c r="R3904" s="9">
        <v>7.656</v>
      </c>
      <c r="S3904" s="7">
        <v>4.0</v>
      </c>
      <c r="T3904" s="7">
        <v>0.7</v>
      </c>
      <c r="U3904" s="7">
        <v>-6.1248</v>
      </c>
      <c r="V3904" s="10" t="str">
        <f t="shared" si="1"/>
        <v>2017-07</v>
      </c>
    </row>
    <row r="3905">
      <c r="A3905" s="7">
        <v>3904.0</v>
      </c>
      <c r="B3905" s="4" t="s">
        <v>7102</v>
      </c>
      <c r="C3905" s="8">
        <v>42934.0</v>
      </c>
      <c r="D3905" s="8">
        <v>42939.0</v>
      </c>
      <c r="E3905" s="4" t="s">
        <v>26</v>
      </c>
      <c r="F3905" s="4" t="s">
        <v>4392</v>
      </c>
      <c r="G3905" s="4" t="s">
        <v>4393</v>
      </c>
      <c r="H3905" s="4" t="s">
        <v>46</v>
      </c>
      <c r="I3905" s="4" t="s">
        <v>30</v>
      </c>
      <c r="J3905" s="4" t="s">
        <v>1701</v>
      </c>
      <c r="K3905" s="4" t="s">
        <v>469</v>
      </c>
      <c r="L3905" s="7">
        <v>85023.0</v>
      </c>
      <c r="M3905" s="4" t="s">
        <v>49</v>
      </c>
      <c r="N3905" s="4" t="s">
        <v>4353</v>
      </c>
      <c r="O3905" s="4" t="s">
        <v>35</v>
      </c>
      <c r="P3905" s="4" t="s">
        <v>263</v>
      </c>
      <c r="Q3905" s="4" t="s">
        <v>4354</v>
      </c>
      <c r="R3905" s="9">
        <v>311.976</v>
      </c>
      <c r="S3905" s="7">
        <v>3.0</v>
      </c>
      <c r="T3905" s="7">
        <v>0.2</v>
      </c>
      <c r="U3905" s="7">
        <v>-42.8967</v>
      </c>
      <c r="V3905" s="10" t="str">
        <f t="shared" si="1"/>
        <v>2017-07</v>
      </c>
    </row>
    <row r="3906">
      <c r="A3906" s="7">
        <v>3905.0</v>
      </c>
      <c r="B3906" s="4" t="s">
        <v>7103</v>
      </c>
      <c r="C3906" s="8">
        <v>42934.0</v>
      </c>
      <c r="D3906" s="8">
        <v>42939.0</v>
      </c>
      <c r="E3906" s="4" t="s">
        <v>26</v>
      </c>
      <c r="F3906" s="4" t="s">
        <v>2574</v>
      </c>
      <c r="G3906" s="4" t="s">
        <v>2575</v>
      </c>
      <c r="H3906" s="4" t="s">
        <v>46</v>
      </c>
      <c r="I3906" s="4" t="s">
        <v>30</v>
      </c>
      <c r="J3906" s="4" t="s">
        <v>90</v>
      </c>
      <c r="K3906" s="4" t="s">
        <v>91</v>
      </c>
      <c r="L3906" s="7">
        <v>19134.0</v>
      </c>
      <c r="M3906" s="4" t="s">
        <v>33</v>
      </c>
      <c r="N3906" s="4" t="s">
        <v>4023</v>
      </c>
      <c r="O3906" s="4" t="s">
        <v>39</v>
      </c>
      <c r="P3906" s="4" t="s">
        <v>85</v>
      </c>
      <c r="Q3906" s="4" t="s">
        <v>4024</v>
      </c>
      <c r="R3906" s="9">
        <v>739.222296296296</v>
      </c>
      <c r="S3906" s="7">
        <v>5.0</v>
      </c>
      <c r="T3906" s="7">
        <v>0.4</v>
      </c>
      <c r="U3906" s="7">
        <v>86.2426012345679</v>
      </c>
      <c r="V3906" s="10" t="str">
        <f t="shared" si="1"/>
        <v>2017-07</v>
      </c>
    </row>
    <row r="3907">
      <c r="A3907" s="7">
        <v>3906.0</v>
      </c>
      <c r="B3907" s="4" t="s">
        <v>7103</v>
      </c>
      <c r="C3907" s="8">
        <v>42934.0</v>
      </c>
      <c r="D3907" s="8">
        <v>42939.0</v>
      </c>
      <c r="E3907" s="4" t="s">
        <v>26</v>
      </c>
      <c r="F3907" s="4" t="s">
        <v>2574</v>
      </c>
      <c r="G3907" s="4" t="s">
        <v>2575</v>
      </c>
      <c r="H3907" s="4" t="s">
        <v>46</v>
      </c>
      <c r="I3907" s="4" t="s">
        <v>30</v>
      </c>
      <c r="J3907" s="4" t="s">
        <v>90</v>
      </c>
      <c r="K3907" s="4" t="s">
        <v>91</v>
      </c>
      <c r="L3907" s="7">
        <v>19134.0</v>
      </c>
      <c r="M3907" s="4" t="s">
        <v>33</v>
      </c>
      <c r="N3907" s="4" t="s">
        <v>900</v>
      </c>
      <c r="O3907" s="4" t="s">
        <v>35</v>
      </c>
      <c r="P3907" s="4" t="s">
        <v>263</v>
      </c>
      <c r="Q3907" s="4" t="s">
        <v>901</v>
      </c>
      <c r="R3907" s="9">
        <v>244.872237037037</v>
      </c>
      <c r="S3907" s="7">
        <v>4.0</v>
      </c>
      <c r="T3907" s="7">
        <v>0.3</v>
      </c>
      <c r="U3907" s="7">
        <v>-17.4908740740741</v>
      </c>
      <c r="V3907" s="10" t="str">
        <f t="shared" si="1"/>
        <v>2017-07</v>
      </c>
    </row>
    <row r="3908">
      <c r="A3908" s="7">
        <v>3907.0</v>
      </c>
      <c r="B3908" s="4" t="s">
        <v>7103</v>
      </c>
      <c r="C3908" s="8">
        <v>42934.0</v>
      </c>
      <c r="D3908" s="8">
        <v>42939.0</v>
      </c>
      <c r="E3908" s="4" t="s">
        <v>26</v>
      </c>
      <c r="F3908" s="4" t="s">
        <v>2574</v>
      </c>
      <c r="G3908" s="4" t="s">
        <v>2575</v>
      </c>
      <c r="H3908" s="4" t="s">
        <v>46</v>
      </c>
      <c r="I3908" s="4" t="s">
        <v>30</v>
      </c>
      <c r="J3908" s="4" t="s">
        <v>90</v>
      </c>
      <c r="K3908" s="4" t="s">
        <v>91</v>
      </c>
      <c r="L3908" s="7">
        <v>19134.0</v>
      </c>
      <c r="M3908" s="4" t="s">
        <v>33</v>
      </c>
      <c r="N3908" s="4" t="s">
        <v>7104</v>
      </c>
      <c r="O3908" s="4" t="s">
        <v>51</v>
      </c>
      <c r="P3908" s="4" t="s">
        <v>635</v>
      </c>
      <c r="Q3908" s="4" t="s">
        <v>7105</v>
      </c>
      <c r="R3908" s="9">
        <v>11.3155950617284</v>
      </c>
      <c r="S3908" s="7">
        <v>2.0</v>
      </c>
      <c r="T3908" s="7">
        <v>0.2</v>
      </c>
      <c r="U3908" s="7">
        <v>1.41444938271605</v>
      </c>
      <c r="V3908" s="10" t="str">
        <f t="shared" si="1"/>
        <v>2017-07</v>
      </c>
    </row>
    <row r="3909">
      <c r="A3909" s="7">
        <v>3908.0</v>
      </c>
      <c r="B3909" s="4" t="s">
        <v>7106</v>
      </c>
      <c r="C3909" s="8">
        <v>42936.0</v>
      </c>
      <c r="D3909" s="8">
        <v>42942.0</v>
      </c>
      <c r="E3909" s="4" t="s">
        <v>26</v>
      </c>
      <c r="F3909" s="4" t="s">
        <v>1274</v>
      </c>
      <c r="G3909" s="4" t="s">
        <v>1275</v>
      </c>
      <c r="H3909" s="4" t="s">
        <v>46</v>
      </c>
      <c r="I3909" s="4" t="s">
        <v>30</v>
      </c>
      <c r="J3909" s="4" t="s">
        <v>384</v>
      </c>
      <c r="K3909" s="4" t="s">
        <v>385</v>
      </c>
      <c r="L3909" s="7">
        <v>60610.0</v>
      </c>
      <c r="M3909" s="4" t="s">
        <v>59</v>
      </c>
      <c r="N3909" s="4" t="s">
        <v>6960</v>
      </c>
      <c r="O3909" s="4" t="s">
        <v>51</v>
      </c>
      <c r="P3909" s="4" t="s">
        <v>52</v>
      </c>
      <c r="Q3909" s="4" t="s">
        <v>6961</v>
      </c>
      <c r="R3909" s="9">
        <v>85.9494452674897</v>
      </c>
      <c r="S3909" s="7">
        <v>2.0</v>
      </c>
      <c r="T3909" s="7">
        <v>0.2</v>
      </c>
      <c r="U3909" s="7">
        <v>10.7436806584362</v>
      </c>
      <c r="V3909" s="10" t="str">
        <f t="shared" si="1"/>
        <v>2017-07</v>
      </c>
    </row>
    <row r="3910">
      <c r="A3910" s="7">
        <v>3909.0</v>
      </c>
      <c r="B3910" s="4" t="s">
        <v>7106</v>
      </c>
      <c r="C3910" s="8">
        <v>42936.0</v>
      </c>
      <c r="D3910" s="8">
        <v>42942.0</v>
      </c>
      <c r="E3910" s="4" t="s">
        <v>26</v>
      </c>
      <c r="F3910" s="4" t="s">
        <v>1274</v>
      </c>
      <c r="G3910" s="4" t="s">
        <v>1275</v>
      </c>
      <c r="H3910" s="4" t="s">
        <v>46</v>
      </c>
      <c r="I3910" s="4" t="s">
        <v>30</v>
      </c>
      <c r="J3910" s="4" t="s">
        <v>384</v>
      </c>
      <c r="K3910" s="4" t="s">
        <v>385</v>
      </c>
      <c r="L3910" s="7">
        <v>60610.0</v>
      </c>
      <c r="M3910" s="4" t="s">
        <v>59</v>
      </c>
      <c r="N3910" s="4" t="s">
        <v>286</v>
      </c>
      <c r="O3910" s="4" t="s">
        <v>35</v>
      </c>
      <c r="P3910" s="4" t="s">
        <v>121</v>
      </c>
      <c r="Q3910" s="4" t="s">
        <v>287</v>
      </c>
      <c r="R3910" s="9">
        <v>10.8398485596708</v>
      </c>
      <c r="S3910" s="7">
        <v>1.0</v>
      </c>
      <c r="T3910" s="7">
        <v>0.6</v>
      </c>
      <c r="U3910" s="7">
        <v>-7.04590156378601</v>
      </c>
      <c r="V3910" s="10" t="str">
        <f t="shared" si="1"/>
        <v>2017-07</v>
      </c>
    </row>
    <row r="3911">
      <c r="A3911" s="7">
        <v>3910.0</v>
      </c>
      <c r="B3911" s="4" t="s">
        <v>7107</v>
      </c>
      <c r="C3911" s="8">
        <v>42936.0</v>
      </c>
      <c r="D3911" s="8">
        <v>42941.0</v>
      </c>
      <c r="E3911" s="4" t="s">
        <v>26</v>
      </c>
      <c r="F3911" s="4" t="s">
        <v>3698</v>
      </c>
      <c r="G3911" s="4" t="s">
        <v>3699</v>
      </c>
      <c r="H3911" s="4" t="s">
        <v>29</v>
      </c>
      <c r="I3911" s="4" t="s">
        <v>30</v>
      </c>
      <c r="J3911" s="4" t="s">
        <v>7108</v>
      </c>
      <c r="K3911" s="4" t="s">
        <v>7109</v>
      </c>
      <c r="L3911" s="7">
        <v>57103.0</v>
      </c>
      <c r="M3911" s="4" t="s">
        <v>59</v>
      </c>
      <c r="N3911" s="4" t="s">
        <v>2569</v>
      </c>
      <c r="O3911" s="4" t="s">
        <v>51</v>
      </c>
      <c r="P3911" s="4" t="s">
        <v>297</v>
      </c>
      <c r="Q3911" s="4" t="s">
        <v>2570</v>
      </c>
      <c r="R3911" s="9">
        <v>18.025316872428</v>
      </c>
      <c r="S3911" s="7">
        <v>2.0</v>
      </c>
      <c r="T3911" s="7">
        <v>0.0</v>
      </c>
      <c r="U3911" s="7">
        <v>8.47189893004115</v>
      </c>
      <c r="V3911" s="10" t="str">
        <f t="shared" si="1"/>
        <v>2017-07</v>
      </c>
    </row>
    <row r="3912">
      <c r="A3912" s="7">
        <v>3911.0</v>
      </c>
      <c r="B3912" s="4" t="s">
        <v>7107</v>
      </c>
      <c r="C3912" s="8">
        <v>42936.0</v>
      </c>
      <c r="D3912" s="8">
        <v>42941.0</v>
      </c>
      <c r="E3912" s="4" t="s">
        <v>26</v>
      </c>
      <c r="F3912" s="4" t="s">
        <v>3698</v>
      </c>
      <c r="G3912" s="4" t="s">
        <v>3699</v>
      </c>
      <c r="H3912" s="4" t="s">
        <v>29</v>
      </c>
      <c r="I3912" s="4" t="s">
        <v>30</v>
      </c>
      <c r="J3912" s="4" t="s">
        <v>7108</v>
      </c>
      <c r="K3912" s="4" t="s">
        <v>7109</v>
      </c>
      <c r="L3912" s="7">
        <v>57103.0</v>
      </c>
      <c r="M3912" s="4" t="s">
        <v>59</v>
      </c>
      <c r="N3912" s="4" t="s">
        <v>2584</v>
      </c>
      <c r="O3912" s="4" t="s">
        <v>51</v>
      </c>
      <c r="P3912" s="4" t="s">
        <v>283</v>
      </c>
      <c r="Q3912" s="4" t="s">
        <v>2585</v>
      </c>
      <c r="R3912" s="9">
        <v>513.290008230453</v>
      </c>
      <c r="S3912" s="7">
        <v>2.0</v>
      </c>
      <c r="T3912" s="7">
        <v>0.0</v>
      </c>
      <c r="U3912" s="7">
        <v>138.588302222222</v>
      </c>
      <c r="V3912" s="10" t="str">
        <f t="shared" si="1"/>
        <v>2017-07</v>
      </c>
    </row>
    <row r="3913">
      <c r="A3913" s="7">
        <v>3912.0</v>
      </c>
      <c r="B3913" s="4" t="s">
        <v>7107</v>
      </c>
      <c r="C3913" s="8">
        <v>42936.0</v>
      </c>
      <c r="D3913" s="8">
        <v>42941.0</v>
      </c>
      <c r="E3913" s="4" t="s">
        <v>26</v>
      </c>
      <c r="F3913" s="4" t="s">
        <v>3698</v>
      </c>
      <c r="G3913" s="4" t="s">
        <v>3699</v>
      </c>
      <c r="H3913" s="4" t="s">
        <v>29</v>
      </c>
      <c r="I3913" s="4" t="s">
        <v>30</v>
      </c>
      <c r="J3913" s="4" t="s">
        <v>7108</v>
      </c>
      <c r="K3913" s="4" t="s">
        <v>7109</v>
      </c>
      <c r="L3913" s="7">
        <v>57103.0</v>
      </c>
      <c r="M3913" s="4" t="s">
        <v>59</v>
      </c>
      <c r="N3913" s="4" t="s">
        <v>3178</v>
      </c>
      <c r="O3913" s="4" t="s">
        <v>51</v>
      </c>
      <c r="P3913" s="4" t="s">
        <v>76</v>
      </c>
      <c r="Q3913" s="4" t="s">
        <v>3179</v>
      </c>
      <c r="R3913" s="9">
        <v>53.0156378600823</v>
      </c>
      <c r="S3913" s="7">
        <v>5.0</v>
      </c>
      <c r="T3913" s="7">
        <v>0.0</v>
      </c>
      <c r="U3913" s="7">
        <v>24.9173497942387</v>
      </c>
      <c r="V3913" s="10" t="str">
        <f t="shared" si="1"/>
        <v>2017-07</v>
      </c>
    </row>
    <row r="3914">
      <c r="A3914" s="7">
        <v>3913.0</v>
      </c>
      <c r="B3914" s="4" t="s">
        <v>7107</v>
      </c>
      <c r="C3914" s="8">
        <v>42936.0</v>
      </c>
      <c r="D3914" s="8">
        <v>42941.0</v>
      </c>
      <c r="E3914" s="4" t="s">
        <v>26</v>
      </c>
      <c r="F3914" s="4" t="s">
        <v>3698</v>
      </c>
      <c r="G3914" s="4" t="s">
        <v>3699</v>
      </c>
      <c r="H3914" s="4" t="s">
        <v>29</v>
      </c>
      <c r="I3914" s="4" t="s">
        <v>30</v>
      </c>
      <c r="J3914" s="4" t="s">
        <v>7108</v>
      </c>
      <c r="K3914" s="4" t="s">
        <v>7109</v>
      </c>
      <c r="L3914" s="7">
        <v>57103.0</v>
      </c>
      <c r="M3914" s="4" t="s">
        <v>59</v>
      </c>
      <c r="N3914" s="4" t="s">
        <v>2333</v>
      </c>
      <c r="O3914" s="4" t="s">
        <v>35</v>
      </c>
      <c r="P3914" s="4" t="s">
        <v>263</v>
      </c>
      <c r="Q3914" s="4" t="s">
        <v>2334</v>
      </c>
      <c r="R3914" s="9">
        <v>225.550716049383</v>
      </c>
      <c r="S3914" s="7">
        <v>3.0</v>
      </c>
      <c r="T3914" s="7">
        <v>0.0</v>
      </c>
      <c r="U3914" s="7">
        <v>33.8326074074074</v>
      </c>
      <c r="V3914" s="10" t="str">
        <f t="shared" si="1"/>
        <v>2017-07</v>
      </c>
    </row>
    <row r="3915">
      <c r="A3915" s="7">
        <v>3914.0</v>
      </c>
      <c r="B3915" s="4" t="s">
        <v>7107</v>
      </c>
      <c r="C3915" s="8">
        <v>42936.0</v>
      </c>
      <c r="D3915" s="8">
        <v>42941.0</v>
      </c>
      <c r="E3915" s="4" t="s">
        <v>26</v>
      </c>
      <c r="F3915" s="4" t="s">
        <v>3698</v>
      </c>
      <c r="G3915" s="4" t="s">
        <v>3699</v>
      </c>
      <c r="H3915" s="4" t="s">
        <v>29</v>
      </c>
      <c r="I3915" s="4" t="s">
        <v>30</v>
      </c>
      <c r="J3915" s="4" t="s">
        <v>7108</v>
      </c>
      <c r="K3915" s="4" t="s">
        <v>7109</v>
      </c>
      <c r="L3915" s="7">
        <v>57103.0</v>
      </c>
      <c r="M3915" s="4" t="s">
        <v>59</v>
      </c>
      <c r="N3915" s="4" t="s">
        <v>4972</v>
      </c>
      <c r="O3915" s="4" t="s">
        <v>51</v>
      </c>
      <c r="P3915" s="4" t="s">
        <v>76</v>
      </c>
      <c r="Q3915" s="4" t="s">
        <v>4973</v>
      </c>
      <c r="R3915" s="9">
        <v>74.998633744856</v>
      </c>
      <c r="S3915" s="7">
        <v>7.0</v>
      </c>
      <c r="T3915" s="7">
        <v>0.0</v>
      </c>
      <c r="U3915" s="7">
        <v>37.499316872428</v>
      </c>
      <c r="V3915" s="10" t="str">
        <f t="shared" si="1"/>
        <v>2017-07</v>
      </c>
    </row>
    <row r="3916">
      <c r="A3916" s="7">
        <v>3915.0</v>
      </c>
      <c r="B3916" s="4" t="s">
        <v>7107</v>
      </c>
      <c r="C3916" s="8">
        <v>42936.0</v>
      </c>
      <c r="D3916" s="8">
        <v>42941.0</v>
      </c>
      <c r="E3916" s="4" t="s">
        <v>26</v>
      </c>
      <c r="F3916" s="4" t="s">
        <v>3698</v>
      </c>
      <c r="G3916" s="4" t="s">
        <v>3699</v>
      </c>
      <c r="H3916" s="4" t="s">
        <v>29</v>
      </c>
      <c r="I3916" s="4" t="s">
        <v>30</v>
      </c>
      <c r="J3916" s="4" t="s">
        <v>7108</v>
      </c>
      <c r="K3916" s="4" t="s">
        <v>7109</v>
      </c>
      <c r="L3916" s="7">
        <v>57103.0</v>
      </c>
      <c r="M3916" s="4" t="s">
        <v>59</v>
      </c>
      <c r="N3916" s="4" t="s">
        <v>2571</v>
      </c>
      <c r="O3916" s="4" t="s">
        <v>39</v>
      </c>
      <c r="P3916" s="4" t="s">
        <v>61</v>
      </c>
      <c r="Q3916" s="4" t="s">
        <v>2572</v>
      </c>
      <c r="R3916" s="9">
        <v>480.802518518519</v>
      </c>
      <c r="S3916" s="7">
        <v>3.0</v>
      </c>
      <c r="T3916" s="7">
        <v>0.0</v>
      </c>
      <c r="U3916" s="7">
        <v>163.472856296296</v>
      </c>
      <c r="V3916" s="10" t="str">
        <f t="shared" si="1"/>
        <v>2017-07</v>
      </c>
    </row>
    <row r="3917">
      <c r="A3917" s="7">
        <v>3916.0</v>
      </c>
      <c r="B3917" s="4" t="s">
        <v>7110</v>
      </c>
      <c r="C3917" s="8">
        <v>42936.0</v>
      </c>
      <c r="D3917" s="8">
        <v>42940.0</v>
      </c>
      <c r="E3917" s="4" t="s">
        <v>26</v>
      </c>
      <c r="F3917" s="4" t="s">
        <v>433</v>
      </c>
      <c r="G3917" s="4" t="s">
        <v>434</v>
      </c>
      <c r="H3917" s="4" t="s">
        <v>29</v>
      </c>
      <c r="I3917" s="4" t="s">
        <v>30</v>
      </c>
      <c r="J3917" s="4" t="s">
        <v>6854</v>
      </c>
      <c r="K3917" s="4" t="s">
        <v>937</v>
      </c>
      <c r="L3917" s="7">
        <v>55369.0</v>
      </c>
      <c r="M3917" s="4" t="s">
        <v>59</v>
      </c>
      <c r="N3917" s="4" t="s">
        <v>1350</v>
      </c>
      <c r="O3917" s="4" t="s">
        <v>51</v>
      </c>
      <c r="P3917" s="4" t="s">
        <v>76</v>
      </c>
      <c r="Q3917" s="4" t="s">
        <v>1351</v>
      </c>
      <c r="R3917" s="9">
        <v>907.405794238683</v>
      </c>
      <c r="S3917" s="7">
        <v>2.0</v>
      </c>
      <c r="T3917" s="7">
        <v>0.0</v>
      </c>
      <c r="U3917" s="7">
        <v>408.332607407407</v>
      </c>
      <c r="V3917" s="10" t="str">
        <f t="shared" si="1"/>
        <v>2017-07</v>
      </c>
    </row>
    <row r="3918">
      <c r="A3918" s="7">
        <v>3917.0</v>
      </c>
      <c r="B3918" s="4" t="s">
        <v>7111</v>
      </c>
      <c r="C3918" s="8">
        <v>42936.0</v>
      </c>
      <c r="D3918" s="8">
        <v>42941.0</v>
      </c>
      <c r="E3918" s="4" t="s">
        <v>26</v>
      </c>
      <c r="F3918" s="4" t="s">
        <v>2663</v>
      </c>
      <c r="G3918" s="4" t="s">
        <v>2664</v>
      </c>
      <c r="H3918" s="4" t="s">
        <v>29</v>
      </c>
      <c r="I3918" s="4" t="s">
        <v>30</v>
      </c>
      <c r="J3918" s="4" t="s">
        <v>222</v>
      </c>
      <c r="K3918" s="4" t="s">
        <v>223</v>
      </c>
      <c r="L3918" s="7">
        <v>10009.0</v>
      </c>
      <c r="M3918" s="4" t="s">
        <v>33</v>
      </c>
      <c r="N3918" s="4" t="s">
        <v>5410</v>
      </c>
      <c r="O3918" s="4" t="s">
        <v>51</v>
      </c>
      <c r="P3918" s="4" t="s">
        <v>124</v>
      </c>
      <c r="Q3918" s="4" t="s">
        <v>5411</v>
      </c>
      <c r="R3918" s="9">
        <v>16.4718353909465</v>
      </c>
      <c r="S3918" s="7">
        <v>2.0</v>
      </c>
      <c r="T3918" s="7">
        <v>0.0</v>
      </c>
      <c r="U3918" s="7">
        <v>7.90648098765432</v>
      </c>
      <c r="V3918" s="10" t="str">
        <f t="shared" si="1"/>
        <v>2017-07</v>
      </c>
    </row>
    <row r="3919">
      <c r="A3919" s="7">
        <v>3918.0</v>
      </c>
      <c r="B3919" s="4" t="s">
        <v>7111</v>
      </c>
      <c r="C3919" s="8">
        <v>42936.0</v>
      </c>
      <c r="D3919" s="8">
        <v>42941.0</v>
      </c>
      <c r="E3919" s="4" t="s">
        <v>26</v>
      </c>
      <c r="F3919" s="4" t="s">
        <v>2663</v>
      </c>
      <c r="G3919" s="4" t="s">
        <v>2664</v>
      </c>
      <c r="H3919" s="4" t="s">
        <v>29</v>
      </c>
      <c r="I3919" s="4" t="s">
        <v>30</v>
      </c>
      <c r="J3919" s="4" t="s">
        <v>222</v>
      </c>
      <c r="K3919" s="4" t="s">
        <v>223</v>
      </c>
      <c r="L3919" s="7">
        <v>10009.0</v>
      </c>
      <c r="M3919" s="4" t="s">
        <v>33</v>
      </c>
      <c r="N3919" s="4" t="s">
        <v>7112</v>
      </c>
      <c r="O3919" s="4" t="s">
        <v>35</v>
      </c>
      <c r="P3919" s="4" t="s">
        <v>263</v>
      </c>
      <c r="Q3919" s="4" t="s">
        <v>7113</v>
      </c>
      <c r="R3919" s="9">
        <v>201.908207407407</v>
      </c>
      <c r="S3919" s="7">
        <v>2.0</v>
      </c>
      <c r="T3919" s="7">
        <v>0.1</v>
      </c>
      <c r="U3919" s="7">
        <v>31.4079433744856</v>
      </c>
      <c r="V3919" s="10" t="str">
        <f t="shared" si="1"/>
        <v>2017-07</v>
      </c>
    </row>
    <row r="3920">
      <c r="A3920" s="7">
        <v>3919.0</v>
      </c>
      <c r="B3920" s="4" t="s">
        <v>7111</v>
      </c>
      <c r="C3920" s="8">
        <v>42936.0</v>
      </c>
      <c r="D3920" s="8">
        <v>42941.0</v>
      </c>
      <c r="E3920" s="4" t="s">
        <v>26</v>
      </c>
      <c r="F3920" s="4" t="s">
        <v>2663</v>
      </c>
      <c r="G3920" s="4" t="s">
        <v>2664</v>
      </c>
      <c r="H3920" s="4" t="s">
        <v>29</v>
      </c>
      <c r="I3920" s="4" t="s">
        <v>30</v>
      </c>
      <c r="J3920" s="4" t="s">
        <v>222</v>
      </c>
      <c r="K3920" s="4" t="s">
        <v>223</v>
      </c>
      <c r="L3920" s="7">
        <v>10009.0</v>
      </c>
      <c r="M3920" s="4" t="s">
        <v>33</v>
      </c>
      <c r="N3920" s="4" t="s">
        <v>352</v>
      </c>
      <c r="O3920" s="4" t="s">
        <v>35</v>
      </c>
      <c r="P3920" s="4" t="s">
        <v>121</v>
      </c>
      <c r="Q3920" s="4" t="s">
        <v>353</v>
      </c>
      <c r="R3920" s="9">
        <v>226.758979423868</v>
      </c>
      <c r="S3920" s="7">
        <v>4.0</v>
      </c>
      <c r="T3920" s="7">
        <v>0.0</v>
      </c>
      <c r="U3920" s="7">
        <v>38.5490265020576</v>
      </c>
      <c r="V3920" s="10" t="str">
        <f t="shared" si="1"/>
        <v>2017-07</v>
      </c>
    </row>
    <row r="3921">
      <c r="A3921" s="7">
        <v>3920.0</v>
      </c>
      <c r="B3921" s="4" t="s">
        <v>7114</v>
      </c>
      <c r="C3921" s="8">
        <v>42937.0</v>
      </c>
      <c r="D3921" s="8">
        <v>42941.0</v>
      </c>
      <c r="E3921" s="4" t="s">
        <v>26</v>
      </c>
      <c r="F3921" s="4" t="s">
        <v>978</v>
      </c>
      <c r="G3921" s="4" t="s">
        <v>979</v>
      </c>
      <c r="H3921" s="4" t="s">
        <v>112</v>
      </c>
      <c r="I3921" s="4" t="s">
        <v>30</v>
      </c>
      <c r="J3921" s="4" t="s">
        <v>340</v>
      </c>
      <c r="K3921" s="4" t="s">
        <v>203</v>
      </c>
      <c r="L3921" s="7">
        <v>7060.0</v>
      </c>
      <c r="M3921" s="4" t="s">
        <v>33</v>
      </c>
      <c r="N3921" s="4" t="s">
        <v>868</v>
      </c>
      <c r="O3921" s="4" t="s">
        <v>51</v>
      </c>
      <c r="P3921" s="4" t="s">
        <v>124</v>
      </c>
      <c r="Q3921" s="4" t="s">
        <v>869</v>
      </c>
      <c r="R3921" s="9">
        <v>7.992</v>
      </c>
      <c r="S3921" s="7">
        <v>1.0</v>
      </c>
      <c r="T3921" s="7">
        <v>0.0</v>
      </c>
      <c r="U3921" s="7">
        <v>3.91608</v>
      </c>
      <c r="V3921" s="10" t="str">
        <f t="shared" si="1"/>
        <v>2017-07</v>
      </c>
    </row>
    <row r="3922">
      <c r="A3922" s="7">
        <v>3921.0</v>
      </c>
      <c r="B3922" s="4" t="s">
        <v>7115</v>
      </c>
      <c r="C3922" s="8">
        <v>42937.0</v>
      </c>
      <c r="D3922" s="8">
        <v>42937.0</v>
      </c>
      <c r="E3922" s="4" t="s">
        <v>212</v>
      </c>
      <c r="F3922" s="4" t="s">
        <v>1384</v>
      </c>
      <c r="G3922" s="4" t="s">
        <v>1385</v>
      </c>
      <c r="H3922" s="4" t="s">
        <v>46</v>
      </c>
      <c r="I3922" s="4" t="s">
        <v>30</v>
      </c>
      <c r="J3922" s="4" t="s">
        <v>5383</v>
      </c>
      <c r="K3922" s="4" t="s">
        <v>2919</v>
      </c>
      <c r="L3922" s="7">
        <v>84107.0</v>
      </c>
      <c r="M3922" s="4" t="s">
        <v>49</v>
      </c>
      <c r="N3922" s="4" t="s">
        <v>4216</v>
      </c>
      <c r="O3922" s="4" t="s">
        <v>39</v>
      </c>
      <c r="P3922" s="4" t="s">
        <v>40</v>
      </c>
      <c r="Q3922" s="4" t="s">
        <v>4217</v>
      </c>
      <c r="R3922" s="9">
        <v>71.928</v>
      </c>
      <c r="S3922" s="7">
        <v>9.0</v>
      </c>
      <c r="T3922" s="7">
        <v>0.2</v>
      </c>
      <c r="U3922" s="7">
        <v>6.2937</v>
      </c>
      <c r="V3922" s="10" t="str">
        <f t="shared" si="1"/>
        <v>2017-07</v>
      </c>
    </row>
    <row r="3923">
      <c r="A3923" s="7">
        <v>3922.0</v>
      </c>
      <c r="B3923" s="4" t="s">
        <v>7115</v>
      </c>
      <c r="C3923" s="8">
        <v>42937.0</v>
      </c>
      <c r="D3923" s="8">
        <v>42937.0</v>
      </c>
      <c r="E3923" s="4" t="s">
        <v>212</v>
      </c>
      <c r="F3923" s="4" t="s">
        <v>1384</v>
      </c>
      <c r="G3923" s="4" t="s">
        <v>1385</v>
      </c>
      <c r="H3923" s="4" t="s">
        <v>46</v>
      </c>
      <c r="I3923" s="4" t="s">
        <v>30</v>
      </c>
      <c r="J3923" s="4" t="s">
        <v>5383</v>
      </c>
      <c r="K3923" s="4" t="s">
        <v>2919</v>
      </c>
      <c r="L3923" s="7">
        <v>84107.0</v>
      </c>
      <c r="M3923" s="4" t="s">
        <v>49</v>
      </c>
      <c r="N3923" s="4" t="s">
        <v>1043</v>
      </c>
      <c r="O3923" s="4" t="s">
        <v>51</v>
      </c>
      <c r="P3923" s="4" t="s">
        <v>93</v>
      </c>
      <c r="Q3923" s="4" t="s">
        <v>1044</v>
      </c>
      <c r="R3923" s="9">
        <v>25.99</v>
      </c>
      <c r="S3923" s="7">
        <v>1.0</v>
      </c>
      <c r="T3923" s="7">
        <v>0.0</v>
      </c>
      <c r="U3923" s="7">
        <v>7.5371</v>
      </c>
      <c r="V3923" s="10" t="str">
        <f t="shared" si="1"/>
        <v>2017-07</v>
      </c>
    </row>
    <row r="3924">
      <c r="A3924" s="7">
        <v>3923.0</v>
      </c>
      <c r="B3924" s="4" t="s">
        <v>7116</v>
      </c>
      <c r="C3924" s="8">
        <v>42937.0</v>
      </c>
      <c r="D3924" s="8">
        <v>42942.0</v>
      </c>
      <c r="E3924" s="4" t="s">
        <v>26</v>
      </c>
      <c r="F3924" s="4" t="s">
        <v>1459</v>
      </c>
      <c r="G3924" s="4" t="s">
        <v>1460</v>
      </c>
      <c r="H3924" s="4" t="s">
        <v>112</v>
      </c>
      <c r="I3924" s="4" t="s">
        <v>30</v>
      </c>
      <c r="J3924" s="4" t="s">
        <v>304</v>
      </c>
      <c r="K3924" s="4" t="s">
        <v>157</v>
      </c>
      <c r="L3924" s="7">
        <v>44105.0</v>
      </c>
      <c r="M3924" s="4" t="s">
        <v>33</v>
      </c>
      <c r="N3924" s="4" t="s">
        <v>1864</v>
      </c>
      <c r="O3924" s="4" t="s">
        <v>51</v>
      </c>
      <c r="P3924" s="4" t="s">
        <v>76</v>
      </c>
      <c r="Q3924" s="4" t="s">
        <v>1865</v>
      </c>
      <c r="R3924" s="9">
        <v>41.847</v>
      </c>
      <c r="S3924" s="7">
        <v>3.0</v>
      </c>
      <c r="T3924" s="7">
        <v>0.7</v>
      </c>
      <c r="U3924" s="7">
        <v>-27.898</v>
      </c>
      <c r="V3924" s="10" t="str">
        <f t="shared" si="1"/>
        <v>2017-07</v>
      </c>
    </row>
    <row r="3925">
      <c r="A3925" s="7">
        <v>3924.0</v>
      </c>
      <c r="B3925" s="4" t="s">
        <v>7116</v>
      </c>
      <c r="C3925" s="8">
        <v>42937.0</v>
      </c>
      <c r="D3925" s="8">
        <v>42942.0</v>
      </c>
      <c r="E3925" s="4" t="s">
        <v>26</v>
      </c>
      <c r="F3925" s="4" t="s">
        <v>1459</v>
      </c>
      <c r="G3925" s="4" t="s">
        <v>1460</v>
      </c>
      <c r="H3925" s="4" t="s">
        <v>112</v>
      </c>
      <c r="I3925" s="4" t="s">
        <v>30</v>
      </c>
      <c r="J3925" s="4" t="s">
        <v>304</v>
      </c>
      <c r="K3925" s="4" t="s">
        <v>157</v>
      </c>
      <c r="L3925" s="7">
        <v>44105.0</v>
      </c>
      <c r="M3925" s="4" t="s">
        <v>33</v>
      </c>
      <c r="N3925" s="4" t="s">
        <v>4443</v>
      </c>
      <c r="O3925" s="4" t="s">
        <v>51</v>
      </c>
      <c r="P3925" s="4" t="s">
        <v>52</v>
      </c>
      <c r="Q3925" s="4" t="s">
        <v>4444</v>
      </c>
      <c r="R3925" s="9">
        <v>274.194666666667</v>
      </c>
      <c r="S3925" s="7">
        <v>7.0</v>
      </c>
      <c r="T3925" s="7">
        <v>0.2</v>
      </c>
      <c r="U3925" s="7">
        <v>30.8469</v>
      </c>
      <c r="V3925" s="10" t="str">
        <f t="shared" si="1"/>
        <v>2017-07</v>
      </c>
    </row>
    <row r="3926">
      <c r="A3926" s="7">
        <v>3925.0</v>
      </c>
      <c r="B3926" s="4" t="s">
        <v>7116</v>
      </c>
      <c r="C3926" s="8">
        <v>42937.0</v>
      </c>
      <c r="D3926" s="8">
        <v>42942.0</v>
      </c>
      <c r="E3926" s="4" t="s">
        <v>26</v>
      </c>
      <c r="F3926" s="4" t="s">
        <v>1459</v>
      </c>
      <c r="G3926" s="4" t="s">
        <v>1460</v>
      </c>
      <c r="H3926" s="4" t="s">
        <v>112</v>
      </c>
      <c r="I3926" s="4" t="s">
        <v>30</v>
      </c>
      <c r="J3926" s="4" t="s">
        <v>304</v>
      </c>
      <c r="K3926" s="4" t="s">
        <v>157</v>
      </c>
      <c r="L3926" s="7">
        <v>44105.0</v>
      </c>
      <c r="M3926" s="4" t="s">
        <v>33</v>
      </c>
      <c r="N3926" s="4" t="s">
        <v>7117</v>
      </c>
      <c r="O3926" s="4" t="s">
        <v>39</v>
      </c>
      <c r="P3926" s="4" t="s">
        <v>40</v>
      </c>
      <c r="Q3926" s="4" t="s">
        <v>7118</v>
      </c>
      <c r="R3926" s="9">
        <v>259.6956</v>
      </c>
      <c r="S3926" s="7">
        <v>6.0</v>
      </c>
      <c r="T3926" s="7">
        <v>0.4</v>
      </c>
      <c r="U3926" s="7">
        <v>-64.9239</v>
      </c>
      <c r="V3926" s="10" t="str">
        <f t="shared" si="1"/>
        <v>2017-07</v>
      </c>
    </row>
    <row r="3927">
      <c r="A3927" s="7">
        <v>3926.0</v>
      </c>
      <c r="B3927" s="4" t="s">
        <v>7119</v>
      </c>
      <c r="C3927" s="8">
        <v>42937.0</v>
      </c>
      <c r="D3927" s="8">
        <v>42943.0</v>
      </c>
      <c r="E3927" s="4" t="s">
        <v>26</v>
      </c>
      <c r="F3927" s="4" t="s">
        <v>4150</v>
      </c>
      <c r="G3927" s="4" t="s">
        <v>4151</v>
      </c>
      <c r="H3927" s="4" t="s">
        <v>46</v>
      </c>
      <c r="I3927" s="4" t="s">
        <v>30</v>
      </c>
      <c r="J3927" s="4" t="s">
        <v>1137</v>
      </c>
      <c r="K3927" s="4" t="s">
        <v>429</v>
      </c>
      <c r="L3927" s="7">
        <v>24153.0</v>
      </c>
      <c r="M3927" s="4" t="s">
        <v>83</v>
      </c>
      <c r="N3927" s="4" t="s">
        <v>800</v>
      </c>
      <c r="O3927" s="4" t="s">
        <v>51</v>
      </c>
      <c r="P3927" s="4" t="s">
        <v>93</v>
      </c>
      <c r="Q3927" s="4" t="s">
        <v>801</v>
      </c>
      <c r="R3927" s="9">
        <v>66.2609739046372</v>
      </c>
      <c r="S3927" s="7">
        <v>6.0</v>
      </c>
      <c r="T3927" s="7">
        <v>0.0</v>
      </c>
      <c r="U3927" s="7">
        <v>19.2156824323448</v>
      </c>
      <c r="V3927" s="10" t="str">
        <f t="shared" si="1"/>
        <v>2017-07</v>
      </c>
    </row>
    <row r="3928">
      <c r="A3928" s="7">
        <v>3927.0</v>
      </c>
      <c r="B3928" s="4" t="s">
        <v>7119</v>
      </c>
      <c r="C3928" s="8">
        <v>42937.0</v>
      </c>
      <c r="D3928" s="8">
        <v>42943.0</v>
      </c>
      <c r="E3928" s="4" t="s">
        <v>26</v>
      </c>
      <c r="F3928" s="4" t="s">
        <v>4150</v>
      </c>
      <c r="G3928" s="4" t="s">
        <v>4151</v>
      </c>
      <c r="H3928" s="4" t="s">
        <v>46</v>
      </c>
      <c r="I3928" s="4" t="s">
        <v>30</v>
      </c>
      <c r="J3928" s="4" t="s">
        <v>1137</v>
      </c>
      <c r="K3928" s="4" t="s">
        <v>429</v>
      </c>
      <c r="L3928" s="7">
        <v>24153.0</v>
      </c>
      <c r="M3928" s="4" t="s">
        <v>83</v>
      </c>
      <c r="N3928" s="4" t="s">
        <v>3891</v>
      </c>
      <c r="O3928" s="4" t="s">
        <v>39</v>
      </c>
      <c r="P3928" s="4" t="s">
        <v>40</v>
      </c>
      <c r="Q3928" s="4" t="s">
        <v>3892</v>
      </c>
      <c r="R3928" s="9">
        <v>175.99391240441</v>
      </c>
      <c r="S3928" s="7">
        <v>4.0</v>
      </c>
      <c r="T3928" s="7">
        <v>0.0</v>
      </c>
      <c r="U3928" s="7">
        <v>43.9984781011026</v>
      </c>
      <c r="V3928" s="10" t="str">
        <f t="shared" si="1"/>
        <v>2017-07</v>
      </c>
    </row>
    <row r="3929">
      <c r="A3929" s="7">
        <v>3928.0</v>
      </c>
      <c r="B3929" s="4" t="s">
        <v>7119</v>
      </c>
      <c r="C3929" s="8">
        <v>42937.0</v>
      </c>
      <c r="D3929" s="8">
        <v>42943.0</v>
      </c>
      <c r="E3929" s="4" t="s">
        <v>26</v>
      </c>
      <c r="F3929" s="4" t="s">
        <v>4150</v>
      </c>
      <c r="G3929" s="4" t="s">
        <v>4151</v>
      </c>
      <c r="H3929" s="4" t="s">
        <v>46</v>
      </c>
      <c r="I3929" s="4" t="s">
        <v>30</v>
      </c>
      <c r="J3929" s="4" t="s">
        <v>1137</v>
      </c>
      <c r="K3929" s="4" t="s">
        <v>429</v>
      </c>
      <c r="L3929" s="7">
        <v>24153.0</v>
      </c>
      <c r="M3929" s="4" t="s">
        <v>83</v>
      </c>
      <c r="N3929" s="4" t="s">
        <v>580</v>
      </c>
      <c r="O3929" s="4" t="s">
        <v>35</v>
      </c>
      <c r="P3929" s="4" t="s">
        <v>121</v>
      </c>
      <c r="Q3929" s="4" t="s">
        <v>581</v>
      </c>
      <c r="R3929" s="9">
        <v>5.75467136886358</v>
      </c>
      <c r="S3929" s="7">
        <v>5.0</v>
      </c>
      <c r="T3929" s="7">
        <v>0.0</v>
      </c>
      <c r="U3929" s="7">
        <v>2.53205540229997</v>
      </c>
      <c r="V3929" s="10" t="str">
        <f t="shared" si="1"/>
        <v>2017-07</v>
      </c>
    </row>
    <row r="3930">
      <c r="A3930" s="7">
        <v>3929.0</v>
      </c>
      <c r="B3930" s="4" t="s">
        <v>7119</v>
      </c>
      <c r="C3930" s="8">
        <v>42937.0</v>
      </c>
      <c r="D3930" s="8">
        <v>42943.0</v>
      </c>
      <c r="E3930" s="4" t="s">
        <v>26</v>
      </c>
      <c r="F3930" s="4" t="s">
        <v>4150</v>
      </c>
      <c r="G3930" s="4" t="s">
        <v>4151</v>
      </c>
      <c r="H3930" s="4" t="s">
        <v>46</v>
      </c>
      <c r="I3930" s="4" t="s">
        <v>30</v>
      </c>
      <c r="J3930" s="4" t="s">
        <v>1137</v>
      </c>
      <c r="K3930" s="4" t="s">
        <v>429</v>
      </c>
      <c r="L3930" s="7">
        <v>24153.0</v>
      </c>
      <c r="M3930" s="4" t="s">
        <v>83</v>
      </c>
      <c r="N3930" s="4" t="s">
        <v>2712</v>
      </c>
      <c r="O3930" s="4" t="s">
        <v>51</v>
      </c>
      <c r="P3930" s="4" t="s">
        <v>93</v>
      </c>
      <c r="Q3930" s="4" t="s">
        <v>2713</v>
      </c>
      <c r="R3930" s="9">
        <v>12.9274012434781</v>
      </c>
      <c r="S3930" s="7">
        <v>6.0</v>
      </c>
      <c r="T3930" s="7">
        <v>0.0</v>
      </c>
      <c r="U3930" s="7">
        <v>3.74894636060864</v>
      </c>
      <c r="V3930" s="10" t="str">
        <f t="shared" si="1"/>
        <v>2017-07</v>
      </c>
    </row>
    <row r="3931">
      <c r="A3931" s="7">
        <v>3930.0</v>
      </c>
      <c r="B3931" s="4" t="s">
        <v>7119</v>
      </c>
      <c r="C3931" s="8">
        <v>42937.0</v>
      </c>
      <c r="D3931" s="8">
        <v>42943.0</v>
      </c>
      <c r="E3931" s="4" t="s">
        <v>26</v>
      </c>
      <c r="F3931" s="4" t="s">
        <v>4150</v>
      </c>
      <c r="G3931" s="4" t="s">
        <v>4151</v>
      </c>
      <c r="H3931" s="4" t="s">
        <v>46</v>
      </c>
      <c r="I3931" s="4" t="s">
        <v>30</v>
      </c>
      <c r="J3931" s="4" t="s">
        <v>1137</v>
      </c>
      <c r="K3931" s="4" t="s">
        <v>429</v>
      </c>
      <c r="L3931" s="7">
        <v>24153.0</v>
      </c>
      <c r="M3931" s="4" t="s">
        <v>83</v>
      </c>
      <c r="N3931" s="4" t="s">
        <v>1611</v>
      </c>
      <c r="O3931" s="4" t="s">
        <v>35</v>
      </c>
      <c r="P3931" s="4" t="s">
        <v>36</v>
      </c>
      <c r="Q3931" s="4" t="s">
        <v>1612</v>
      </c>
      <c r="R3931" s="9">
        <v>199.834730720054</v>
      </c>
      <c r="S3931" s="7">
        <v>3.0</v>
      </c>
      <c r="T3931" s="7">
        <v>0.0</v>
      </c>
      <c r="U3931" s="7">
        <v>45.9619880656125</v>
      </c>
      <c r="V3931" s="10" t="str">
        <f t="shared" si="1"/>
        <v>2017-07</v>
      </c>
    </row>
    <row r="3932">
      <c r="A3932" s="7">
        <v>3931.0</v>
      </c>
      <c r="B3932" s="4" t="s">
        <v>7119</v>
      </c>
      <c r="C3932" s="8">
        <v>42937.0</v>
      </c>
      <c r="D3932" s="8">
        <v>42943.0</v>
      </c>
      <c r="E3932" s="4" t="s">
        <v>26</v>
      </c>
      <c r="F3932" s="4" t="s">
        <v>4150</v>
      </c>
      <c r="G3932" s="4" t="s">
        <v>4151</v>
      </c>
      <c r="H3932" s="4" t="s">
        <v>46</v>
      </c>
      <c r="I3932" s="4" t="s">
        <v>30</v>
      </c>
      <c r="J3932" s="4" t="s">
        <v>1137</v>
      </c>
      <c r="K3932" s="4" t="s">
        <v>429</v>
      </c>
      <c r="L3932" s="7">
        <v>24153.0</v>
      </c>
      <c r="M3932" s="4" t="s">
        <v>83</v>
      </c>
      <c r="N3932" s="4" t="s">
        <v>1771</v>
      </c>
      <c r="O3932" s="4" t="s">
        <v>51</v>
      </c>
      <c r="P3932" s="4" t="s">
        <v>76</v>
      </c>
      <c r="Q3932" s="4" t="s">
        <v>1772</v>
      </c>
      <c r="R3932" s="9">
        <v>9.72226898651908</v>
      </c>
      <c r="S3932" s="7">
        <v>3.0</v>
      </c>
      <c r="T3932" s="7">
        <v>0.0</v>
      </c>
      <c r="U3932" s="7">
        <v>4.66668911352916</v>
      </c>
      <c r="V3932" s="10" t="str">
        <f t="shared" si="1"/>
        <v>2017-07</v>
      </c>
    </row>
    <row r="3933">
      <c r="A3933" s="7">
        <v>3932.0</v>
      </c>
      <c r="B3933" s="4" t="s">
        <v>7119</v>
      </c>
      <c r="C3933" s="8">
        <v>42937.0</v>
      </c>
      <c r="D3933" s="8">
        <v>42943.0</v>
      </c>
      <c r="E3933" s="4" t="s">
        <v>26</v>
      </c>
      <c r="F3933" s="4" t="s">
        <v>4150</v>
      </c>
      <c r="G3933" s="4" t="s">
        <v>4151</v>
      </c>
      <c r="H3933" s="4" t="s">
        <v>46</v>
      </c>
      <c r="I3933" s="4" t="s">
        <v>30</v>
      </c>
      <c r="J3933" s="4" t="s">
        <v>1137</v>
      </c>
      <c r="K3933" s="4" t="s">
        <v>429</v>
      </c>
      <c r="L3933" s="7">
        <v>24153.0</v>
      </c>
      <c r="M3933" s="4" t="s">
        <v>83</v>
      </c>
      <c r="N3933" s="4" t="s">
        <v>1708</v>
      </c>
      <c r="O3933" s="4" t="s">
        <v>51</v>
      </c>
      <c r="P3933" s="4" t="s">
        <v>635</v>
      </c>
      <c r="Q3933" s="4" t="s">
        <v>1709</v>
      </c>
      <c r="R3933" s="9">
        <v>150.78016985998</v>
      </c>
      <c r="S3933" s="7">
        <v>2.0</v>
      </c>
      <c r="T3933" s="7">
        <v>0.0</v>
      </c>
      <c r="U3933" s="7">
        <v>7.53900849299901</v>
      </c>
      <c r="V3933" s="10" t="str">
        <f t="shared" si="1"/>
        <v>2017-07</v>
      </c>
    </row>
    <row r="3934">
      <c r="A3934" s="7">
        <v>3933.0</v>
      </c>
      <c r="B3934" s="4" t="s">
        <v>7120</v>
      </c>
      <c r="C3934" s="8">
        <v>42937.0</v>
      </c>
      <c r="D3934" s="8">
        <v>42941.0</v>
      </c>
      <c r="E3934" s="4" t="s">
        <v>26</v>
      </c>
      <c r="F3934" s="4" t="s">
        <v>4365</v>
      </c>
      <c r="G3934" s="4" t="s">
        <v>4366</v>
      </c>
      <c r="H3934" s="4" t="s">
        <v>46</v>
      </c>
      <c r="I3934" s="4" t="s">
        <v>30</v>
      </c>
      <c r="J3934" s="4" t="s">
        <v>261</v>
      </c>
      <c r="K3934" s="4" t="s">
        <v>48</v>
      </c>
      <c r="L3934" s="7">
        <v>92024.0</v>
      </c>
      <c r="M3934" s="4" t="s">
        <v>49</v>
      </c>
      <c r="N3934" s="4" t="s">
        <v>7121</v>
      </c>
      <c r="O3934" s="4" t="s">
        <v>51</v>
      </c>
      <c r="P3934" s="4" t="s">
        <v>124</v>
      </c>
      <c r="Q3934" s="4" t="s">
        <v>7122</v>
      </c>
      <c r="R3934" s="9">
        <v>16.34</v>
      </c>
      <c r="S3934" s="7">
        <v>2.0</v>
      </c>
      <c r="T3934" s="7">
        <v>0.0</v>
      </c>
      <c r="U3934" s="7">
        <v>7.6798</v>
      </c>
      <c r="V3934" s="10" t="str">
        <f t="shared" si="1"/>
        <v>2017-07</v>
      </c>
    </row>
    <row r="3935">
      <c r="A3935" s="7">
        <v>3934.0</v>
      </c>
      <c r="B3935" s="4" t="s">
        <v>7120</v>
      </c>
      <c r="C3935" s="8">
        <v>42937.0</v>
      </c>
      <c r="D3935" s="8">
        <v>42941.0</v>
      </c>
      <c r="E3935" s="4" t="s">
        <v>26</v>
      </c>
      <c r="F3935" s="4" t="s">
        <v>4365</v>
      </c>
      <c r="G3935" s="4" t="s">
        <v>4366</v>
      </c>
      <c r="H3935" s="4" t="s">
        <v>46</v>
      </c>
      <c r="I3935" s="4" t="s">
        <v>30</v>
      </c>
      <c r="J3935" s="4" t="s">
        <v>261</v>
      </c>
      <c r="K3935" s="4" t="s">
        <v>48</v>
      </c>
      <c r="L3935" s="7">
        <v>92024.0</v>
      </c>
      <c r="M3935" s="4" t="s">
        <v>49</v>
      </c>
      <c r="N3935" s="4" t="s">
        <v>3154</v>
      </c>
      <c r="O3935" s="4" t="s">
        <v>35</v>
      </c>
      <c r="P3935" s="4" t="s">
        <v>263</v>
      </c>
      <c r="Q3935" s="4" t="s">
        <v>3155</v>
      </c>
      <c r="R3935" s="9">
        <v>225.296</v>
      </c>
      <c r="S3935" s="7">
        <v>2.0</v>
      </c>
      <c r="T3935" s="7">
        <v>0.2</v>
      </c>
      <c r="U3935" s="7">
        <v>22.5296</v>
      </c>
      <c r="V3935" s="10" t="str">
        <f t="shared" si="1"/>
        <v>2017-07</v>
      </c>
    </row>
    <row r="3936">
      <c r="A3936" s="7">
        <v>3935.0</v>
      </c>
      <c r="B3936" s="4" t="s">
        <v>7120</v>
      </c>
      <c r="C3936" s="8">
        <v>42937.0</v>
      </c>
      <c r="D3936" s="8">
        <v>42941.0</v>
      </c>
      <c r="E3936" s="4" t="s">
        <v>26</v>
      </c>
      <c r="F3936" s="4" t="s">
        <v>4365</v>
      </c>
      <c r="G3936" s="4" t="s">
        <v>4366</v>
      </c>
      <c r="H3936" s="4" t="s">
        <v>46</v>
      </c>
      <c r="I3936" s="4" t="s">
        <v>30</v>
      </c>
      <c r="J3936" s="4" t="s">
        <v>261</v>
      </c>
      <c r="K3936" s="4" t="s">
        <v>48</v>
      </c>
      <c r="L3936" s="7">
        <v>92024.0</v>
      </c>
      <c r="M3936" s="4" t="s">
        <v>49</v>
      </c>
      <c r="N3936" s="4" t="s">
        <v>2881</v>
      </c>
      <c r="O3936" s="4" t="s">
        <v>51</v>
      </c>
      <c r="P3936" s="4" t="s">
        <v>76</v>
      </c>
      <c r="Q3936" s="4" t="s">
        <v>2882</v>
      </c>
      <c r="R3936" s="9">
        <v>50.352</v>
      </c>
      <c r="S3936" s="7">
        <v>3.0</v>
      </c>
      <c r="T3936" s="7">
        <v>0.2</v>
      </c>
      <c r="U3936" s="7">
        <v>17.6232</v>
      </c>
      <c r="V3936" s="10" t="str">
        <f t="shared" si="1"/>
        <v>2017-07</v>
      </c>
    </row>
    <row r="3937">
      <c r="A3937" s="7">
        <v>3936.0</v>
      </c>
      <c r="B3937" s="4" t="s">
        <v>7123</v>
      </c>
      <c r="C3937" s="8">
        <v>42937.0</v>
      </c>
      <c r="D3937" s="8">
        <v>42943.0</v>
      </c>
      <c r="E3937" s="4" t="s">
        <v>26</v>
      </c>
      <c r="F3937" s="4" t="s">
        <v>6762</v>
      </c>
      <c r="G3937" s="4" t="s">
        <v>6763</v>
      </c>
      <c r="H3937" s="4" t="s">
        <v>46</v>
      </c>
      <c r="I3937" s="4" t="s">
        <v>30</v>
      </c>
      <c r="J3937" s="4" t="s">
        <v>222</v>
      </c>
      <c r="K3937" s="4" t="s">
        <v>223</v>
      </c>
      <c r="L3937" s="7">
        <v>10024.0</v>
      </c>
      <c r="M3937" s="4" t="s">
        <v>33</v>
      </c>
      <c r="N3937" s="4" t="s">
        <v>4104</v>
      </c>
      <c r="O3937" s="4" t="s">
        <v>51</v>
      </c>
      <c r="P3937" s="4" t="s">
        <v>283</v>
      </c>
      <c r="Q3937" s="4" t="s">
        <v>4105</v>
      </c>
      <c r="R3937" s="9">
        <v>21.5586666666667</v>
      </c>
      <c r="S3937" s="7">
        <v>4.0</v>
      </c>
      <c r="T3937" s="7">
        <v>0.0</v>
      </c>
      <c r="U3937" s="7">
        <v>5.60525333333334</v>
      </c>
      <c r="V3937" s="10" t="str">
        <f t="shared" si="1"/>
        <v>2017-07</v>
      </c>
    </row>
    <row r="3938">
      <c r="A3938" s="7">
        <v>3937.0</v>
      </c>
      <c r="B3938" s="4" t="s">
        <v>7124</v>
      </c>
      <c r="C3938" s="8">
        <v>42937.0</v>
      </c>
      <c r="D3938" s="8">
        <v>42941.0</v>
      </c>
      <c r="E3938" s="4" t="s">
        <v>98</v>
      </c>
      <c r="F3938" s="4" t="s">
        <v>2663</v>
      </c>
      <c r="G3938" s="4" t="s">
        <v>2664</v>
      </c>
      <c r="H3938" s="4" t="s">
        <v>29</v>
      </c>
      <c r="I3938" s="4" t="s">
        <v>30</v>
      </c>
      <c r="J3938" s="4" t="s">
        <v>194</v>
      </c>
      <c r="K3938" s="4" t="s">
        <v>48</v>
      </c>
      <c r="L3938" s="7">
        <v>94521.0</v>
      </c>
      <c r="M3938" s="4" t="s">
        <v>49</v>
      </c>
      <c r="N3938" s="4" t="s">
        <v>2620</v>
      </c>
      <c r="O3938" s="4" t="s">
        <v>51</v>
      </c>
      <c r="P3938" s="4" t="s">
        <v>93</v>
      </c>
      <c r="Q3938" s="4" t="s">
        <v>2621</v>
      </c>
      <c r="R3938" s="9">
        <v>3.52</v>
      </c>
      <c r="S3938" s="7">
        <v>2.0</v>
      </c>
      <c r="T3938" s="7">
        <v>0.0</v>
      </c>
      <c r="U3938" s="7">
        <v>1.6896</v>
      </c>
      <c r="V3938" s="10" t="str">
        <f t="shared" si="1"/>
        <v>2017-07</v>
      </c>
    </row>
    <row r="3939">
      <c r="A3939" s="7">
        <v>3938.0</v>
      </c>
      <c r="B3939" s="4" t="s">
        <v>7124</v>
      </c>
      <c r="C3939" s="8">
        <v>42937.0</v>
      </c>
      <c r="D3939" s="8">
        <v>42941.0</v>
      </c>
      <c r="E3939" s="4" t="s">
        <v>98</v>
      </c>
      <c r="F3939" s="4" t="s">
        <v>2663</v>
      </c>
      <c r="G3939" s="4" t="s">
        <v>2664</v>
      </c>
      <c r="H3939" s="4" t="s">
        <v>29</v>
      </c>
      <c r="I3939" s="4" t="s">
        <v>30</v>
      </c>
      <c r="J3939" s="4" t="s">
        <v>194</v>
      </c>
      <c r="K3939" s="4" t="s">
        <v>48</v>
      </c>
      <c r="L3939" s="7">
        <v>94521.0</v>
      </c>
      <c r="M3939" s="4" t="s">
        <v>49</v>
      </c>
      <c r="N3939" s="4" t="s">
        <v>5021</v>
      </c>
      <c r="O3939" s="4" t="s">
        <v>39</v>
      </c>
      <c r="P3939" s="4" t="s">
        <v>40</v>
      </c>
      <c r="Q3939" s="4" t="s">
        <v>5022</v>
      </c>
      <c r="R3939" s="9">
        <v>1626.192</v>
      </c>
      <c r="S3939" s="7">
        <v>9.0</v>
      </c>
      <c r="T3939" s="7">
        <v>0.2</v>
      </c>
      <c r="U3939" s="7">
        <v>121.9644</v>
      </c>
      <c r="V3939" s="10" t="str">
        <f t="shared" si="1"/>
        <v>2017-07</v>
      </c>
    </row>
    <row r="3940">
      <c r="A3940" s="7">
        <v>3939.0</v>
      </c>
      <c r="B3940" s="4" t="s">
        <v>7125</v>
      </c>
      <c r="C3940" s="8">
        <v>42937.0</v>
      </c>
      <c r="D3940" s="8">
        <v>42941.0</v>
      </c>
      <c r="E3940" s="4" t="s">
        <v>26</v>
      </c>
      <c r="F3940" s="4" t="s">
        <v>1952</v>
      </c>
      <c r="G3940" s="4" t="s">
        <v>1953</v>
      </c>
      <c r="H3940" s="4" t="s">
        <v>46</v>
      </c>
      <c r="I3940" s="4" t="s">
        <v>30</v>
      </c>
      <c r="J3940" s="4" t="s">
        <v>3606</v>
      </c>
      <c r="K3940" s="4" t="s">
        <v>58</v>
      </c>
      <c r="L3940" s="7">
        <v>78577.0</v>
      </c>
      <c r="M3940" s="4" t="s">
        <v>59</v>
      </c>
      <c r="N3940" s="4" t="s">
        <v>1921</v>
      </c>
      <c r="O3940" s="4" t="s">
        <v>35</v>
      </c>
      <c r="P3940" s="4" t="s">
        <v>73</v>
      </c>
      <c r="Q3940" s="4" t="s">
        <v>1922</v>
      </c>
      <c r="R3940" s="9">
        <v>153.4316</v>
      </c>
      <c r="S3940" s="7">
        <v>4.0</v>
      </c>
      <c r="T3940" s="7">
        <v>0.3</v>
      </c>
      <c r="U3940" s="7">
        <v>-26.30256</v>
      </c>
      <c r="V3940" s="10" t="str">
        <f t="shared" si="1"/>
        <v>2017-07</v>
      </c>
    </row>
    <row r="3941">
      <c r="A3941" s="7">
        <v>3940.0</v>
      </c>
      <c r="B3941" s="4" t="s">
        <v>7126</v>
      </c>
      <c r="C3941" s="8">
        <v>42937.0</v>
      </c>
      <c r="D3941" s="8">
        <v>42940.0</v>
      </c>
      <c r="E3941" s="4" t="s">
        <v>98</v>
      </c>
      <c r="F3941" s="4" t="s">
        <v>4250</v>
      </c>
      <c r="G3941" s="4" t="s">
        <v>4251</v>
      </c>
      <c r="H3941" s="4" t="s">
        <v>29</v>
      </c>
      <c r="I3941" s="4" t="s">
        <v>30</v>
      </c>
      <c r="J3941" s="4" t="s">
        <v>1721</v>
      </c>
      <c r="K3941" s="4" t="s">
        <v>385</v>
      </c>
      <c r="L3941" s="7">
        <v>60505.0</v>
      </c>
      <c r="M3941" s="4" t="s">
        <v>59</v>
      </c>
      <c r="N3941" s="4" t="s">
        <v>1928</v>
      </c>
      <c r="O3941" s="4" t="s">
        <v>51</v>
      </c>
      <c r="P3941" s="4" t="s">
        <v>76</v>
      </c>
      <c r="Q3941" s="4" t="s">
        <v>1929</v>
      </c>
      <c r="R3941" s="9">
        <v>3.53226666666667</v>
      </c>
      <c r="S3941" s="7">
        <v>4.0</v>
      </c>
      <c r="T3941" s="7">
        <v>0.8</v>
      </c>
      <c r="U3941" s="7">
        <v>-5.65162666666667</v>
      </c>
      <c r="V3941" s="10" t="str">
        <f t="shared" si="1"/>
        <v>2017-07</v>
      </c>
    </row>
    <row r="3942">
      <c r="A3942" s="7">
        <v>3941.0</v>
      </c>
      <c r="B3942" s="4" t="s">
        <v>7126</v>
      </c>
      <c r="C3942" s="8">
        <v>42937.0</v>
      </c>
      <c r="D3942" s="8">
        <v>42940.0</v>
      </c>
      <c r="E3942" s="4" t="s">
        <v>98</v>
      </c>
      <c r="F3942" s="4" t="s">
        <v>4250</v>
      </c>
      <c r="G3942" s="4" t="s">
        <v>4251</v>
      </c>
      <c r="H3942" s="4" t="s">
        <v>29</v>
      </c>
      <c r="I3942" s="4" t="s">
        <v>30</v>
      </c>
      <c r="J3942" s="4" t="s">
        <v>1721</v>
      </c>
      <c r="K3942" s="4" t="s">
        <v>385</v>
      </c>
      <c r="L3942" s="7">
        <v>60505.0</v>
      </c>
      <c r="M3942" s="4" t="s">
        <v>59</v>
      </c>
      <c r="N3942" s="4" t="s">
        <v>1431</v>
      </c>
      <c r="O3942" s="4" t="s">
        <v>51</v>
      </c>
      <c r="P3942" s="4" t="s">
        <v>76</v>
      </c>
      <c r="Q3942" s="4" t="s">
        <v>1432</v>
      </c>
      <c r="R3942" s="9">
        <v>116.170133333333</v>
      </c>
      <c r="S3942" s="7">
        <v>7.0</v>
      </c>
      <c r="T3942" s="7">
        <v>0.8</v>
      </c>
      <c r="U3942" s="7">
        <v>-203.297733333333</v>
      </c>
      <c r="V3942" s="10" t="str">
        <f t="shared" si="1"/>
        <v>2017-07</v>
      </c>
    </row>
    <row r="3943">
      <c r="A3943" s="7">
        <v>3942.0</v>
      </c>
      <c r="B3943" s="4" t="s">
        <v>7127</v>
      </c>
      <c r="C3943" s="8">
        <v>42937.0</v>
      </c>
      <c r="D3943" s="8">
        <v>42942.0</v>
      </c>
      <c r="E3943" s="4" t="s">
        <v>26</v>
      </c>
      <c r="F3943" s="4" t="s">
        <v>3914</v>
      </c>
      <c r="G3943" s="4" t="s">
        <v>3915</v>
      </c>
      <c r="H3943" s="4" t="s">
        <v>46</v>
      </c>
      <c r="I3943" s="4" t="s">
        <v>30</v>
      </c>
      <c r="J3943" s="4" t="s">
        <v>384</v>
      </c>
      <c r="K3943" s="4" t="s">
        <v>385</v>
      </c>
      <c r="L3943" s="7">
        <v>60623.0</v>
      </c>
      <c r="M3943" s="4" t="s">
        <v>59</v>
      </c>
      <c r="N3943" s="4" t="s">
        <v>3196</v>
      </c>
      <c r="O3943" s="4" t="s">
        <v>51</v>
      </c>
      <c r="P3943" s="4" t="s">
        <v>76</v>
      </c>
      <c r="Q3943" s="4" t="s">
        <v>3197</v>
      </c>
      <c r="R3943" s="9">
        <v>2.6048</v>
      </c>
      <c r="S3943" s="7">
        <v>2.0</v>
      </c>
      <c r="T3943" s="7">
        <v>0.8</v>
      </c>
      <c r="U3943" s="7">
        <v>-4.16768</v>
      </c>
      <c r="V3943" s="10" t="str">
        <f t="shared" si="1"/>
        <v>2017-07</v>
      </c>
    </row>
    <row r="3944">
      <c r="A3944" s="7">
        <v>3943.0</v>
      </c>
      <c r="B3944" s="4" t="s">
        <v>7128</v>
      </c>
      <c r="C3944" s="8">
        <v>42938.0</v>
      </c>
      <c r="D3944" s="8">
        <v>42944.0</v>
      </c>
      <c r="E3944" s="4" t="s">
        <v>26</v>
      </c>
      <c r="F3944" s="4" t="s">
        <v>5319</v>
      </c>
      <c r="G3944" s="4" t="s">
        <v>5320</v>
      </c>
      <c r="H3944" s="4" t="s">
        <v>29</v>
      </c>
      <c r="I3944" s="4" t="s">
        <v>30</v>
      </c>
      <c r="J3944" s="4" t="s">
        <v>222</v>
      </c>
      <c r="K3944" s="4" t="s">
        <v>223</v>
      </c>
      <c r="L3944" s="7">
        <v>10009.0</v>
      </c>
      <c r="M3944" s="4" t="s">
        <v>33</v>
      </c>
      <c r="N3944" s="4" t="s">
        <v>7002</v>
      </c>
      <c r="O3944" s="4" t="s">
        <v>39</v>
      </c>
      <c r="P3944" s="4" t="s">
        <v>40</v>
      </c>
      <c r="Q3944" s="4" t="s">
        <v>7003</v>
      </c>
      <c r="R3944" s="9">
        <v>36.9753333333333</v>
      </c>
      <c r="S3944" s="7">
        <v>3.0</v>
      </c>
      <c r="T3944" s="7">
        <v>0.0</v>
      </c>
      <c r="U3944" s="7">
        <v>17.3784066666667</v>
      </c>
      <c r="V3944" s="10" t="str">
        <f t="shared" si="1"/>
        <v>2017-07</v>
      </c>
    </row>
    <row r="3945">
      <c r="A3945" s="7">
        <v>3944.0</v>
      </c>
      <c r="B3945" s="4" t="s">
        <v>7129</v>
      </c>
      <c r="C3945" s="8">
        <v>42938.0</v>
      </c>
      <c r="D3945" s="8">
        <v>42943.0</v>
      </c>
      <c r="E3945" s="4" t="s">
        <v>26</v>
      </c>
      <c r="F3945" s="4" t="s">
        <v>708</v>
      </c>
      <c r="G3945" s="4" t="s">
        <v>709</v>
      </c>
      <c r="H3945" s="4" t="s">
        <v>46</v>
      </c>
      <c r="I3945" s="4" t="s">
        <v>30</v>
      </c>
      <c r="J3945" s="4" t="s">
        <v>384</v>
      </c>
      <c r="K3945" s="4" t="s">
        <v>385</v>
      </c>
      <c r="L3945" s="7">
        <v>60653.0</v>
      </c>
      <c r="M3945" s="4" t="s">
        <v>59</v>
      </c>
      <c r="N3945" s="4" t="s">
        <v>4956</v>
      </c>
      <c r="O3945" s="4" t="s">
        <v>35</v>
      </c>
      <c r="P3945" s="4" t="s">
        <v>263</v>
      </c>
      <c r="Q3945" s="4" t="s">
        <v>4957</v>
      </c>
      <c r="R3945" s="9">
        <v>649.374202469136</v>
      </c>
      <c r="S3945" s="7">
        <v>4.0</v>
      </c>
      <c r="T3945" s="7">
        <v>0.3</v>
      </c>
      <c r="U3945" s="7">
        <v>-92.7677432098765</v>
      </c>
      <c r="V3945" s="10" t="str">
        <f t="shared" si="1"/>
        <v>2017-07</v>
      </c>
    </row>
    <row r="3946">
      <c r="A3946" s="7">
        <v>3945.0</v>
      </c>
      <c r="B3946" s="4" t="s">
        <v>7130</v>
      </c>
      <c r="C3946" s="8">
        <v>42939.0</v>
      </c>
      <c r="D3946" s="8">
        <v>42944.0</v>
      </c>
      <c r="E3946" s="4" t="s">
        <v>26</v>
      </c>
      <c r="F3946" s="4" t="s">
        <v>2197</v>
      </c>
      <c r="G3946" s="4" t="s">
        <v>2198</v>
      </c>
      <c r="H3946" s="4" t="s">
        <v>29</v>
      </c>
      <c r="I3946" s="4" t="s">
        <v>30</v>
      </c>
      <c r="J3946" s="4" t="s">
        <v>222</v>
      </c>
      <c r="K3946" s="4" t="s">
        <v>223</v>
      </c>
      <c r="L3946" s="7">
        <v>10009.0</v>
      </c>
      <c r="M3946" s="4" t="s">
        <v>33</v>
      </c>
      <c r="N3946" s="4" t="s">
        <v>2372</v>
      </c>
      <c r="O3946" s="4" t="s">
        <v>51</v>
      </c>
      <c r="P3946" s="4" t="s">
        <v>76</v>
      </c>
      <c r="Q3946" s="4" t="s">
        <v>2373</v>
      </c>
      <c r="R3946" s="9">
        <v>16.2020049382716</v>
      </c>
      <c r="S3946" s="7">
        <v>3.0</v>
      </c>
      <c r="T3946" s="7">
        <v>0.2</v>
      </c>
      <c r="U3946" s="7">
        <v>5.26565160493827</v>
      </c>
      <c r="V3946" s="10" t="str">
        <f t="shared" si="1"/>
        <v>2017-07</v>
      </c>
    </row>
    <row r="3947">
      <c r="A3947" s="7">
        <v>3946.0</v>
      </c>
      <c r="B3947" s="4" t="s">
        <v>7131</v>
      </c>
      <c r="C3947" s="8">
        <v>42939.0</v>
      </c>
      <c r="D3947" s="8">
        <v>42941.0</v>
      </c>
      <c r="E3947" s="4" t="s">
        <v>98</v>
      </c>
      <c r="F3947" s="4" t="s">
        <v>2733</v>
      </c>
      <c r="G3947" s="4" t="s">
        <v>2734</v>
      </c>
      <c r="H3947" s="4" t="s">
        <v>46</v>
      </c>
      <c r="I3947" s="4" t="s">
        <v>30</v>
      </c>
      <c r="J3947" s="4" t="s">
        <v>7132</v>
      </c>
      <c r="K3947" s="4" t="s">
        <v>766</v>
      </c>
      <c r="L3947" s="7">
        <v>46514.0</v>
      </c>
      <c r="M3947" s="4" t="s">
        <v>59</v>
      </c>
      <c r="N3947" s="4" t="s">
        <v>5901</v>
      </c>
      <c r="O3947" s="4" t="s">
        <v>51</v>
      </c>
      <c r="P3947" s="4" t="s">
        <v>93</v>
      </c>
      <c r="Q3947" s="4" t="s">
        <v>5902</v>
      </c>
      <c r="R3947" s="9">
        <v>14.4149465020576</v>
      </c>
      <c r="S3947" s="7">
        <v>2.0</v>
      </c>
      <c r="T3947" s="7">
        <v>0.0</v>
      </c>
      <c r="U3947" s="7">
        <v>6.77502485596708</v>
      </c>
      <c r="V3947" s="10" t="str">
        <f t="shared" si="1"/>
        <v>2017-07</v>
      </c>
    </row>
    <row r="3948">
      <c r="A3948" s="7">
        <v>3947.0</v>
      </c>
      <c r="B3948" s="4" t="s">
        <v>7131</v>
      </c>
      <c r="C3948" s="8">
        <v>42939.0</v>
      </c>
      <c r="D3948" s="8">
        <v>42941.0</v>
      </c>
      <c r="E3948" s="4" t="s">
        <v>98</v>
      </c>
      <c r="F3948" s="4" t="s">
        <v>2733</v>
      </c>
      <c r="G3948" s="4" t="s">
        <v>2734</v>
      </c>
      <c r="H3948" s="4" t="s">
        <v>46</v>
      </c>
      <c r="I3948" s="4" t="s">
        <v>30</v>
      </c>
      <c r="J3948" s="4" t="s">
        <v>7132</v>
      </c>
      <c r="K3948" s="4" t="s">
        <v>766</v>
      </c>
      <c r="L3948" s="7">
        <v>46514.0</v>
      </c>
      <c r="M3948" s="4" t="s">
        <v>59</v>
      </c>
      <c r="N3948" s="4" t="s">
        <v>4898</v>
      </c>
      <c r="O3948" s="4" t="s">
        <v>39</v>
      </c>
      <c r="P3948" s="4" t="s">
        <v>61</v>
      </c>
      <c r="Q3948" s="4" t="s">
        <v>4899</v>
      </c>
      <c r="R3948" s="9">
        <v>197.156481481482</v>
      </c>
      <c r="S3948" s="7">
        <v>5.0</v>
      </c>
      <c r="T3948" s="7">
        <v>0.0</v>
      </c>
      <c r="U3948" s="7">
        <v>13.8009537037037</v>
      </c>
      <c r="V3948" s="10" t="str">
        <f t="shared" si="1"/>
        <v>2017-07</v>
      </c>
    </row>
    <row r="3949">
      <c r="A3949" s="7">
        <v>3948.0</v>
      </c>
      <c r="B3949" s="4" t="s">
        <v>7133</v>
      </c>
      <c r="C3949" s="8">
        <v>42939.0</v>
      </c>
      <c r="D3949" s="8">
        <v>42943.0</v>
      </c>
      <c r="E3949" s="4" t="s">
        <v>26</v>
      </c>
      <c r="F3949" s="4" t="s">
        <v>4349</v>
      </c>
      <c r="G3949" s="4" t="s">
        <v>4350</v>
      </c>
      <c r="H3949" s="4" t="s">
        <v>29</v>
      </c>
      <c r="I3949" s="4" t="s">
        <v>30</v>
      </c>
      <c r="J3949" s="4" t="s">
        <v>631</v>
      </c>
      <c r="K3949" s="4" t="s">
        <v>223</v>
      </c>
      <c r="L3949" s="7">
        <v>11561.0</v>
      </c>
      <c r="M3949" s="4" t="s">
        <v>33</v>
      </c>
      <c r="N3949" s="4" t="s">
        <v>4227</v>
      </c>
      <c r="O3949" s="4" t="s">
        <v>51</v>
      </c>
      <c r="P3949" s="4" t="s">
        <v>297</v>
      </c>
      <c r="Q3949" s="4" t="s">
        <v>4228</v>
      </c>
      <c r="R3949" s="9">
        <v>51.0940740740741</v>
      </c>
      <c r="S3949" s="7">
        <v>4.0</v>
      </c>
      <c r="T3949" s="7">
        <v>0.0</v>
      </c>
      <c r="U3949" s="7">
        <v>24.5251555555556</v>
      </c>
      <c r="V3949" s="10" t="str">
        <f t="shared" si="1"/>
        <v>2017-07</v>
      </c>
    </row>
    <row r="3950">
      <c r="A3950" s="7">
        <v>3949.0</v>
      </c>
      <c r="B3950" s="4" t="s">
        <v>7134</v>
      </c>
      <c r="C3950" s="8">
        <v>42939.0</v>
      </c>
      <c r="D3950" s="8">
        <v>42946.0</v>
      </c>
      <c r="E3950" s="4" t="s">
        <v>26</v>
      </c>
      <c r="F3950" s="4" t="s">
        <v>7135</v>
      </c>
      <c r="G3950" s="4" t="s">
        <v>7136</v>
      </c>
      <c r="H3950" s="4" t="s">
        <v>112</v>
      </c>
      <c r="I3950" s="4" t="s">
        <v>30</v>
      </c>
      <c r="J3950" s="4" t="s">
        <v>222</v>
      </c>
      <c r="K3950" s="4" t="s">
        <v>223</v>
      </c>
      <c r="L3950" s="7">
        <v>10011.0</v>
      </c>
      <c r="M3950" s="4" t="s">
        <v>33</v>
      </c>
      <c r="N3950" s="4" t="s">
        <v>616</v>
      </c>
      <c r="O3950" s="4" t="s">
        <v>51</v>
      </c>
      <c r="P3950" s="4" t="s">
        <v>76</v>
      </c>
      <c r="Q3950" s="4" t="s">
        <v>617</v>
      </c>
      <c r="R3950" s="9">
        <v>17.1794567901235</v>
      </c>
      <c r="S3950" s="7">
        <v>3.0</v>
      </c>
      <c r="T3950" s="7">
        <v>0.2</v>
      </c>
      <c r="U3950" s="7">
        <v>5.36858024691358</v>
      </c>
      <c r="V3950" s="10" t="str">
        <f t="shared" si="1"/>
        <v>2017-07</v>
      </c>
    </row>
    <row r="3951">
      <c r="A3951" s="7">
        <v>3950.0</v>
      </c>
      <c r="B3951" s="4" t="s">
        <v>7137</v>
      </c>
      <c r="C3951" s="8">
        <v>42939.0</v>
      </c>
      <c r="D3951" s="8">
        <v>42943.0</v>
      </c>
      <c r="E3951" s="4" t="s">
        <v>26</v>
      </c>
      <c r="F3951" s="4" t="s">
        <v>2361</v>
      </c>
      <c r="G3951" s="4" t="s">
        <v>2362</v>
      </c>
      <c r="H3951" s="4" t="s">
        <v>29</v>
      </c>
      <c r="I3951" s="4" t="s">
        <v>30</v>
      </c>
      <c r="J3951" s="4" t="s">
        <v>384</v>
      </c>
      <c r="K3951" s="4" t="s">
        <v>385</v>
      </c>
      <c r="L3951" s="7">
        <v>60623.0</v>
      </c>
      <c r="M3951" s="4" t="s">
        <v>59</v>
      </c>
      <c r="N3951" s="4" t="s">
        <v>1893</v>
      </c>
      <c r="O3951" s="4" t="s">
        <v>51</v>
      </c>
      <c r="P3951" s="4" t="s">
        <v>124</v>
      </c>
      <c r="Q3951" s="4" t="s">
        <v>1894</v>
      </c>
      <c r="R3951" s="9">
        <v>78.1369086419753</v>
      </c>
      <c r="S3951" s="7">
        <v>3.0</v>
      </c>
      <c r="T3951" s="7">
        <v>0.2</v>
      </c>
      <c r="U3951" s="7">
        <v>25.394495308642</v>
      </c>
      <c r="V3951" s="10" t="str">
        <f t="shared" si="1"/>
        <v>2017-07</v>
      </c>
    </row>
    <row r="3952">
      <c r="A3952" s="7">
        <v>3951.0</v>
      </c>
      <c r="B3952" s="4" t="s">
        <v>7138</v>
      </c>
      <c r="C3952" s="8">
        <v>42939.0</v>
      </c>
      <c r="D3952" s="8">
        <v>42940.0</v>
      </c>
      <c r="E3952" s="4" t="s">
        <v>43</v>
      </c>
      <c r="F3952" s="4" t="s">
        <v>2596</v>
      </c>
      <c r="G3952" s="4" t="s">
        <v>2597</v>
      </c>
      <c r="H3952" s="4" t="s">
        <v>112</v>
      </c>
      <c r="I3952" s="4" t="s">
        <v>30</v>
      </c>
      <c r="J3952" s="4" t="s">
        <v>7139</v>
      </c>
      <c r="K3952" s="4" t="s">
        <v>130</v>
      </c>
      <c r="L3952" s="7">
        <v>53142.0</v>
      </c>
      <c r="M3952" s="4" t="s">
        <v>59</v>
      </c>
      <c r="N3952" s="4" t="s">
        <v>6561</v>
      </c>
      <c r="O3952" s="4" t="s">
        <v>39</v>
      </c>
      <c r="P3952" s="4" t="s">
        <v>61</v>
      </c>
      <c r="Q3952" s="4" t="s">
        <v>6562</v>
      </c>
      <c r="R3952" s="9">
        <v>493.600843621399</v>
      </c>
      <c r="S3952" s="7">
        <v>5.0</v>
      </c>
      <c r="T3952" s="7">
        <v>0.0</v>
      </c>
      <c r="U3952" s="7">
        <v>177.696303703704</v>
      </c>
      <c r="V3952" s="10" t="str">
        <f t="shared" si="1"/>
        <v>2017-07</v>
      </c>
    </row>
    <row r="3953">
      <c r="A3953" s="7">
        <v>3952.0</v>
      </c>
      <c r="B3953" s="4" t="s">
        <v>7140</v>
      </c>
      <c r="C3953" s="8">
        <v>42939.0</v>
      </c>
      <c r="D3953" s="8">
        <v>42942.0</v>
      </c>
      <c r="E3953" s="4" t="s">
        <v>43</v>
      </c>
      <c r="F3953" s="4" t="s">
        <v>466</v>
      </c>
      <c r="G3953" s="4" t="s">
        <v>467</v>
      </c>
      <c r="H3953" s="4" t="s">
        <v>46</v>
      </c>
      <c r="I3953" s="4" t="s">
        <v>30</v>
      </c>
      <c r="J3953" s="4" t="s">
        <v>47</v>
      </c>
      <c r="K3953" s="4" t="s">
        <v>48</v>
      </c>
      <c r="L3953" s="7">
        <v>90045.0</v>
      </c>
      <c r="M3953" s="4" t="s">
        <v>49</v>
      </c>
      <c r="N3953" s="4" t="s">
        <v>2212</v>
      </c>
      <c r="O3953" s="4" t="s">
        <v>51</v>
      </c>
      <c r="P3953" s="4" t="s">
        <v>76</v>
      </c>
      <c r="Q3953" s="4" t="s">
        <v>2213</v>
      </c>
      <c r="R3953" s="9">
        <v>15.192</v>
      </c>
      <c r="S3953" s="7">
        <v>3.0</v>
      </c>
      <c r="T3953" s="7">
        <v>0.2</v>
      </c>
      <c r="U3953" s="7">
        <v>5.5071</v>
      </c>
      <c r="V3953" s="10" t="str">
        <f t="shared" si="1"/>
        <v>2017-07</v>
      </c>
    </row>
    <row r="3954">
      <c r="A3954" s="7">
        <v>3953.0</v>
      </c>
      <c r="B3954" s="4" t="s">
        <v>7140</v>
      </c>
      <c r="C3954" s="8">
        <v>42939.0</v>
      </c>
      <c r="D3954" s="8">
        <v>42942.0</v>
      </c>
      <c r="E3954" s="4" t="s">
        <v>43</v>
      </c>
      <c r="F3954" s="4" t="s">
        <v>466</v>
      </c>
      <c r="G3954" s="4" t="s">
        <v>467</v>
      </c>
      <c r="H3954" s="4" t="s">
        <v>46</v>
      </c>
      <c r="I3954" s="4" t="s">
        <v>30</v>
      </c>
      <c r="J3954" s="4" t="s">
        <v>47</v>
      </c>
      <c r="K3954" s="4" t="s">
        <v>48</v>
      </c>
      <c r="L3954" s="7">
        <v>90045.0</v>
      </c>
      <c r="M3954" s="4" t="s">
        <v>49</v>
      </c>
      <c r="N3954" s="4" t="s">
        <v>2278</v>
      </c>
      <c r="O3954" s="4" t="s">
        <v>51</v>
      </c>
      <c r="P3954" s="4" t="s">
        <v>124</v>
      </c>
      <c r="Q3954" s="4" t="s">
        <v>2279</v>
      </c>
      <c r="R3954" s="9">
        <v>58.32</v>
      </c>
      <c r="S3954" s="7">
        <v>9.0</v>
      </c>
      <c r="T3954" s="7">
        <v>0.0</v>
      </c>
      <c r="U3954" s="7">
        <v>27.9936</v>
      </c>
      <c r="V3954" s="10" t="str">
        <f t="shared" si="1"/>
        <v>2017-07</v>
      </c>
    </row>
    <row r="3955">
      <c r="A3955" s="7">
        <v>3954.0</v>
      </c>
      <c r="B3955" s="4" t="s">
        <v>7141</v>
      </c>
      <c r="C3955" s="8">
        <v>42939.0</v>
      </c>
      <c r="D3955" s="8">
        <v>42944.0</v>
      </c>
      <c r="E3955" s="4" t="s">
        <v>26</v>
      </c>
      <c r="F3955" s="4" t="s">
        <v>506</v>
      </c>
      <c r="G3955" s="4" t="s">
        <v>507</v>
      </c>
      <c r="H3955" s="4" t="s">
        <v>46</v>
      </c>
      <c r="I3955" s="4" t="s">
        <v>30</v>
      </c>
      <c r="J3955" s="4" t="s">
        <v>3966</v>
      </c>
      <c r="K3955" s="4" t="s">
        <v>385</v>
      </c>
      <c r="L3955" s="7">
        <v>60090.0</v>
      </c>
      <c r="M3955" s="4" t="s">
        <v>59</v>
      </c>
      <c r="N3955" s="4" t="s">
        <v>4748</v>
      </c>
      <c r="O3955" s="4" t="s">
        <v>51</v>
      </c>
      <c r="P3955" s="4" t="s">
        <v>93</v>
      </c>
      <c r="Q3955" s="4" t="s">
        <v>4749</v>
      </c>
      <c r="R3955" s="9">
        <v>149.99442962963</v>
      </c>
      <c r="S3955" s="7">
        <v>4.0</v>
      </c>
      <c r="T3955" s="7">
        <v>0.2</v>
      </c>
      <c r="U3955" s="7">
        <v>18.7493037037037</v>
      </c>
      <c r="V3955" s="10" t="str">
        <f t="shared" si="1"/>
        <v>2017-07</v>
      </c>
    </row>
    <row r="3956">
      <c r="A3956" s="7">
        <v>3955.0</v>
      </c>
      <c r="B3956" s="4" t="s">
        <v>7142</v>
      </c>
      <c r="C3956" s="8">
        <v>42940.0</v>
      </c>
      <c r="D3956" s="8">
        <v>42940.0</v>
      </c>
      <c r="E3956" s="4" t="s">
        <v>212</v>
      </c>
      <c r="F3956" s="4" t="s">
        <v>6206</v>
      </c>
      <c r="G3956" s="4" t="s">
        <v>6207</v>
      </c>
      <c r="H3956" s="4" t="s">
        <v>29</v>
      </c>
      <c r="I3956" s="4" t="s">
        <v>30</v>
      </c>
      <c r="J3956" s="4" t="s">
        <v>3760</v>
      </c>
      <c r="K3956" s="4" t="s">
        <v>48</v>
      </c>
      <c r="L3956" s="7">
        <v>92646.0</v>
      </c>
      <c r="M3956" s="4" t="s">
        <v>49</v>
      </c>
      <c r="N3956" s="4" t="s">
        <v>3271</v>
      </c>
      <c r="O3956" s="4" t="s">
        <v>39</v>
      </c>
      <c r="P3956" s="4" t="s">
        <v>85</v>
      </c>
      <c r="Q3956" s="4" t="s">
        <v>3272</v>
      </c>
      <c r="R3956" s="9">
        <v>2399.96</v>
      </c>
      <c r="S3956" s="7">
        <v>5.0</v>
      </c>
      <c r="T3956" s="7">
        <v>0.2</v>
      </c>
      <c r="U3956" s="7">
        <v>839.986</v>
      </c>
      <c r="V3956" s="10" t="str">
        <f t="shared" si="1"/>
        <v>2017-07</v>
      </c>
    </row>
    <row r="3957">
      <c r="A3957" s="7">
        <v>3956.0</v>
      </c>
      <c r="B3957" s="4" t="s">
        <v>7143</v>
      </c>
      <c r="C3957" s="8">
        <v>42941.0</v>
      </c>
      <c r="D3957" s="8">
        <v>42947.0</v>
      </c>
      <c r="E3957" s="4" t="s">
        <v>26</v>
      </c>
      <c r="F3957" s="4" t="s">
        <v>1286</v>
      </c>
      <c r="G3957" s="4" t="s">
        <v>1287</v>
      </c>
      <c r="H3957" s="4" t="s">
        <v>46</v>
      </c>
      <c r="I3957" s="4" t="s">
        <v>30</v>
      </c>
      <c r="J3957" s="4" t="s">
        <v>7108</v>
      </c>
      <c r="K3957" s="4" t="s">
        <v>7109</v>
      </c>
      <c r="L3957" s="7">
        <v>57103.0</v>
      </c>
      <c r="M3957" s="4" t="s">
        <v>59</v>
      </c>
      <c r="N3957" s="4" t="s">
        <v>3342</v>
      </c>
      <c r="O3957" s="4" t="s">
        <v>51</v>
      </c>
      <c r="P3957" s="4" t="s">
        <v>297</v>
      </c>
      <c r="Q3957" s="4" t="s">
        <v>3343</v>
      </c>
      <c r="R3957" s="9">
        <v>24.983633744856</v>
      </c>
      <c r="S3957" s="7">
        <v>7.0</v>
      </c>
      <c r="T3957" s="7">
        <v>0.0</v>
      </c>
      <c r="U3957" s="7">
        <v>11.7423078600823</v>
      </c>
      <c r="V3957" s="10" t="str">
        <f t="shared" si="1"/>
        <v>2017-07</v>
      </c>
    </row>
    <row r="3958">
      <c r="A3958" s="7">
        <v>3957.0</v>
      </c>
      <c r="B3958" s="4" t="s">
        <v>7144</v>
      </c>
      <c r="C3958" s="8">
        <v>42941.0</v>
      </c>
      <c r="D3958" s="8">
        <v>42945.0</v>
      </c>
      <c r="E3958" s="4" t="s">
        <v>26</v>
      </c>
      <c r="F3958" s="4" t="s">
        <v>3584</v>
      </c>
      <c r="G3958" s="4" t="s">
        <v>3585</v>
      </c>
      <c r="H3958" s="4" t="s">
        <v>46</v>
      </c>
      <c r="I3958" s="4" t="s">
        <v>30</v>
      </c>
      <c r="J3958" s="4" t="s">
        <v>90</v>
      </c>
      <c r="K3958" s="4" t="s">
        <v>91</v>
      </c>
      <c r="L3958" s="7">
        <v>19134.0</v>
      </c>
      <c r="M3958" s="4" t="s">
        <v>33</v>
      </c>
      <c r="N3958" s="4" t="s">
        <v>6661</v>
      </c>
      <c r="O3958" s="4" t="s">
        <v>51</v>
      </c>
      <c r="P3958" s="4" t="s">
        <v>297</v>
      </c>
      <c r="Q3958" s="4" t="s">
        <v>6662</v>
      </c>
      <c r="R3958" s="9">
        <v>4.08037201646091</v>
      </c>
      <c r="S3958" s="7">
        <v>1.0</v>
      </c>
      <c r="T3958" s="7">
        <v>0.2</v>
      </c>
      <c r="U3958" s="7">
        <v>1.32612090534979</v>
      </c>
      <c r="V3958" s="10" t="str">
        <f t="shared" si="1"/>
        <v>2017-07</v>
      </c>
    </row>
    <row r="3959">
      <c r="A3959" s="7">
        <v>3958.0</v>
      </c>
      <c r="B3959" s="4" t="s">
        <v>7145</v>
      </c>
      <c r="C3959" s="8">
        <v>42941.0</v>
      </c>
      <c r="D3959" s="8">
        <v>42944.0</v>
      </c>
      <c r="E3959" s="4" t="s">
        <v>98</v>
      </c>
      <c r="F3959" s="4" t="s">
        <v>3508</v>
      </c>
      <c r="G3959" s="4" t="s">
        <v>3509</v>
      </c>
      <c r="H3959" s="4" t="s">
        <v>46</v>
      </c>
      <c r="I3959" s="4" t="s">
        <v>30</v>
      </c>
      <c r="J3959" s="4" t="s">
        <v>90</v>
      </c>
      <c r="K3959" s="4" t="s">
        <v>91</v>
      </c>
      <c r="L3959" s="7">
        <v>19143.0</v>
      </c>
      <c r="M3959" s="4" t="s">
        <v>33</v>
      </c>
      <c r="N3959" s="4" t="s">
        <v>1862</v>
      </c>
      <c r="O3959" s="4" t="s">
        <v>35</v>
      </c>
      <c r="P3959" s="4" t="s">
        <v>121</v>
      </c>
      <c r="Q3959" s="4" t="s">
        <v>1863</v>
      </c>
      <c r="R3959" s="9">
        <v>24.8181465020576</v>
      </c>
      <c r="S3959" s="7">
        <v>4.0</v>
      </c>
      <c r="T3959" s="7">
        <v>0.2</v>
      </c>
      <c r="U3959" s="7">
        <v>3.72272197530864</v>
      </c>
      <c r="V3959" s="10" t="str">
        <f t="shared" si="1"/>
        <v>2017-07</v>
      </c>
    </row>
    <row r="3960">
      <c r="A3960" s="7">
        <v>3959.0</v>
      </c>
      <c r="B3960" s="4" t="s">
        <v>7145</v>
      </c>
      <c r="C3960" s="8">
        <v>42941.0</v>
      </c>
      <c r="D3960" s="8">
        <v>42944.0</v>
      </c>
      <c r="E3960" s="4" t="s">
        <v>98</v>
      </c>
      <c r="F3960" s="4" t="s">
        <v>3508</v>
      </c>
      <c r="G3960" s="4" t="s">
        <v>3509</v>
      </c>
      <c r="H3960" s="4" t="s">
        <v>46</v>
      </c>
      <c r="I3960" s="4" t="s">
        <v>30</v>
      </c>
      <c r="J3960" s="4" t="s">
        <v>90</v>
      </c>
      <c r="K3960" s="4" t="s">
        <v>91</v>
      </c>
      <c r="L3960" s="7">
        <v>19143.0</v>
      </c>
      <c r="M3960" s="4" t="s">
        <v>33</v>
      </c>
      <c r="N3960" s="4" t="s">
        <v>5773</v>
      </c>
      <c r="O3960" s="4" t="s">
        <v>51</v>
      </c>
      <c r="P3960" s="4" t="s">
        <v>635</v>
      </c>
      <c r="Q3960" s="4" t="s">
        <v>5774</v>
      </c>
      <c r="R3960" s="9">
        <v>46.6229432098766</v>
      </c>
      <c r="S3960" s="7">
        <v>3.0</v>
      </c>
      <c r="T3960" s="7">
        <v>0.2</v>
      </c>
      <c r="U3960" s="7">
        <v>5.24508111111111</v>
      </c>
      <c r="V3960" s="10" t="str">
        <f t="shared" si="1"/>
        <v>2017-07</v>
      </c>
    </row>
    <row r="3961">
      <c r="A3961" s="7">
        <v>3960.0</v>
      </c>
      <c r="B3961" s="4" t="s">
        <v>7145</v>
      </c>
      <c r="C3961" s="8">
        <v>42941.0</v>
      </c>
      <c r="D3961" s="8">
        <v>42944.0</v>
      </c>
      <c r="E3961" s="4" t="s">
        <v>98</v>
      </c>
      <c r="F3961" s="4" t="s">
        <v>3508</v>
      </c>
      <c r="G3961" s="4" t="s">
        <v>3509</v>
      </c>
      <c r="H3961" s="4" t="s">
        <v>46</v>
      </c>
      <c r="I3961" s="4" t="s">
        <v>30</v>
      </c>
      <c r="J3961" s="4" t="s">
        <v>90</v>
      </c>
      <c r="K3961" s="4" t="s">
        <v>91</v>
      </c>
      <c r="L3961" s="7">
        <v>19143.0</v>
      </c>
      <c r="M3961" s="4" t="s">
        <v>33</v>
      </c>
      <c r="N3961" s="4" t="s">
        <v>2548</v>
      </c>
      <c r="O3961" s="4" t="s">
        <v>35</v>
      </c>
      <c r="P3961" s="4" t="s">
        <v>73</v>
      </c>
      <c r="Q3961" s="4" t="s">
        <v>2549</v>
      </c>
      <c r="R3961" s="9">
        <v>171.153328395062</v>
      </c>
      <c r="S3961" s="7">
        <v>1.0</v>
      </c>
      <c r="T3961" s="7">
        <v>0.4</v>
      </c>
      <c r="U3961" s="7">
        <v>-42.7883320987654</v>
      </c>
      <c r="V3961" s="10" t="str">
        <f t="shared" si="1"/>
        <v>2017-07</v>
      </c>
    </row>
    <row r="3962">
      <c r="A3962" s="7">
        <v>3961.0</v>
      </c>
      <c r="B3962" s="4" t="s">
        <v>7145</v>
      </c>
      <c r="C3962" s="8">
        <v>42941.0</v>
      </c>
      <c r="D3962" s="8">
        <v>42944.0</v>
      </c>
      <c r="E3962" s="4" t="s">
        <v>98</v>
      </c>
      <c r="F3962" s="4" t="s">
        <v>3508</v>
      </c>
      <c r="G3962" s="4" t="s">
        <v>3509</v>
      </c>
      <c r="H3962" s="4" t="s">
        <v>46</v>
      </c>
      <c r="I3962" s="4" t="s">
        <v>30</v>
      </c>
      <c r="J3962" s="4" t="s">
        <v>90</v>
      </c>
      <c r="K3962" s="4" t="s">
        <v>91</v>
      </c>
      <c r="L3962" s="7">
        <v>19143.0</v>
      </c>
      <c r="M3962" s="4" t="s">
        <v>33</v>
      </c>
      <c r="N3962" s="4" t="s">
        <v>1517</v>
      </c>
      <c r="O3962" s="4" t="s">
        <v>51</v>
      </c>
      <c r="P3962" s="4" t="s">
        <v>52</v>
      </c>
      <c r="Q3962" s="4" t="s">
        <v>1518</v>
      </c>
      <c r="R3962" s="9">
        <v>320.995851851852</v>
      </c>
      <c r="S3962" s="7">
        <v>5.0</v>
      </c>
      <c r="T3962" s="7">
        <v>0.2</v>
      </c>
      <c r="U3962" s="7">
        <v>-32.0995851851852</v>
      </c>
      <c r="V3962" s="10" t="str">
        <f t="shared" si="1"/>
        <v>2017-07</v>
      </c>
    </row>
    <row r="3963">
      <c r="A3963" s="7">
        <v>3962.0</v>
      </c>
      <c r="B3963" s="4" t="s">
        <v>7145</v>
      </c>
      <c r="C3963" s="8">
        <v>42941.0</v>
      </c>
      <c r="D3963" s="8">
        <v>42944.0</v>
      </c>
      <c r="E3963" s="4" t="s">
        <v>98</v>
      </c>
      <c r="F3963" s="4" t="s">
        <v>3508</v>
      </c>
      <c r="G3963" s="4" t="s">
        <v>3509</v>
      </c>
      <c r="H3963" s="4" t="s">
        <v>46</v>
      </c>
      <c r="I3963" s="4" t="s">
        <v>30</v>
      </c>
      <c r="J3963" s="4" t="s">
        <v>90</v>
      </c>
      <c r="K3963" s="4" t="s">
        <v>91</v>
      </c>
      <c r="L3963" s="7">
        <v>19143.0</v>
      </c>
      <c r="M3963" s="4" t="s">
        <v>33</v>
      </c>
      <c r="N3963" s="4" t="s">
        <v>3229</v>
      </c>
      <c r="O3963" s="4" t="s">
        <v>51</v>
      </c>
      <c r="P3963" s="4" t="s">
        <v>124</v>
      </c>
      <c r="Q3963" s="4" t="s">
        <v>3230</v>
      </c>
      <c r="R3963" s="9">
        <v>25.6085333333333</v>
      </c>
      <c r="S3963" s="7">
        <v>4.0</v>
      </c>
      <c r="T3963" s="7">
        <v>0.2</v>
      </c>
      <c r="U3963" s="7">
        <v>8.96298666666667</v>
      </c>
      <c r="V3963" s="10" t="str">
        <f t="shared" si="1"/>
        <v>2017-07</v>
      </c>
    </row>
    <row r="3964">
      <c r="A3964" s="7">
        <v>3963.0</v>
      </c>
      <c r="B3964" s="4" t="s">
        <v>7146</v>
      </c>
      <c r="C3964" s="8">
        <v>42941.0</v>
      </c>
      <c r="D3964" s="8">
        <v>42943.0</v>
      </c>
      <c r="E3964" s="4" t="s">
        <v>43</v>
      </c>
      <c r="F3964" s="4" t="s">
        <v>6232</v>
      </c>
      <c r="G3964" s="4" t="s">
        <v>6233</v>
      </c>
      <c r="H3964" s="4" t="s">
        <v>112</v>
      </c>
      <c r="I3964" s="4" t="s">
        <v>30</v>
      </c>
      <c r="J3964" s="4" t="s">
        <v>408</v>
      </c>
      <c r="K3964" s="4" t="s">
        <v>58</v>
      </c>
      <c r="L3964" s="7">
        <v>75217.0</v>
      </c>
      <c r="M3964" s="4" t="s">
        <v>59</v>
      </c>
      <c r="N3964" s="4" t="s">
        <v>1173</v>
      </c>
      <c r="O3964" s="4" t="s">
        <v>35</v>
      </c>
      <c r="P3964" s="4" t="s">
        <v>73</v>
      </c>
      <c r="Q3964" s="4" t="s">
        <v>1174</v>
      </c>
      <c r="R3964" s="9">
        <v>368.167125925926</v>
      </c>
      <c r="S3964" s="7">
        <v>6.0</v>
      </c>
      <c r="T3964" s="7">
        <v>0.3</v>
      </c>
      <c r="U3964" s="7">
        <v>-5.25953037037037</v>
      </c>
      <c r="V3964" s="10" t="str">
        <f t="shared" si="1"/>
        <v>2017-07</v>
      </c>
    </row>
    <row r="3965">
      <c r="A3965" s="7">
        <v>3964.0</v>
      </c>
      <c r="B3965" s="4" t="s">
        <v>7147</v>
      </c>
      <c r="C3965" s="8">
        <v>42942.0</v>
      </c>
      <c r="D3965" s="8">
        <v>42948.0</v>
      </c>
      <c r="E3965" s="4" t="s">
        <v>26</v>
      </c>
      <c r="F3965" s="4" t="s">
        <v>6175</v>
      </c>
      <c r="G3965" s="4" t="s">
        <v>6176</v>
      </c>
      <c r="H3965" s="4" t="s">
        <v>29</v>
      </c>
      <c r="I3965" s="4" t="s">
        <v>30</v>
      </c>
      <c r="J3965" s="4" t="s">
        <v>47</v>
      </c>
      <c r="K3965" s="4" t="s">
        <v>48</v>
      </c>
      <c r="L3965" s="7">
        <v>90036.0</v>
      </c>
      <c r="M3965" s="4" t="s">
        <v>49</v>
      </c>
      <c r="N3965" s="4" t="s">
        <v>5054</v>
      </c>
      <c r="O3965" s="4" t="s">
        <v>39</v>
      </c>
      <c r="P3965" s="4" t="s">
        <v>61</v>
      </c>
      <c r="Q3965" s="4" t="s">
        <v>5055</v>
      </c>
      <c r="R3965" s="9">
        <v>1649.95</v>
      </c>
      <c r="S3965" s="7">
        <v>5.0</v>
      </c>
      <c r="T3965" s="7">
        <v>0.0</v>
      </c>
      <c r="U3965" s="7">
        <v>659.98</v>
      </c>
      <c r="V3965" s="10" t="str">
        <f t="shared" si="1"/>
        <v>2017-07</v>
      </c>
    </row>
    <row r="3966">
      <c r="A3966" s="7">
        <v>3965.0</v>
      </c>
      <c r="B3966" s="4" t="s">
        <v>7147</v>
      </c>
      <c r="C3966" s="8">
        <v>42942.0</v>
      </c>
      <c r="D3966" s="8">
        <v>42948.0</v>
      </c>
      <c r="E3966" s="4" t="s">
        <v>26</v>
      </c>
      <c r="F3966" s="4" t="s">
        <v>6175</v>
      </c>
      <c r="G3966" s="4" t="s">
        <v>6176</v>
      </c>
      <c r="H3966" s="4" t="s">
        <v>29</v>
      </c>
      <c r="I3966" s="4" t="s">
        <v>30</v>
      </c>
      <c r="J3966" s="4" t="s">
        <v>47</v>
      </c>
      <c r="K3966" s="4" t="s">
        <v>48</v>
      </c>
      <c r="L3966" s="7">
        <v>90036.0</v>
      </c>
      <c r="M3966" s="4" t="s">
        <v>49</v>
      </c>
      <c r="N3966" s="4" t="s">
        <v>1166</v>
      </c>
      <c r="O3966" s="4" t="s">
        <v>35</v>
      </c>
      <c r="P3966" s="4" t="s">
        <v>263</v>
      </c>
      <c r="Q3966" s="4" t="s">
        <v>1167</v>
      </c>
      <c r="R3966" s="9">
        <v>362.352</v>
      </c>
      <c r="S3966" s="7">
        <v>3.0</v>
      </c>
      <c r="T3966" s="7">
        <v>0.2</v>
      </c>
      <c r="U3966" s="7">
        <v>45.294</v>
      </c>
      <c r="V3966" s="10" t="str">
        <f t="shared" si="1"/>
        <v>2017-07</v>
      </c>
    </row>
    <row r="3967">
      <c r="A3967" s="7">
        <v>3966.0</v>
      </c>
      <c r="B3967" s="4" t="s">
        <v>7148</v>
      </c>
      <c r="C3967" s="8">
        <v>42943.0</v>
      </c>
      <c r="D3967" s="8">
        <v>42947.0</v>
      </c>
      <c r="E3967" s="4" t="s">
        <v>98</v>
      </c>
      <c r="F3967" s="4" t="s">
        <v>7149</v>
      </c>
      <c r="G3967" s="4" t="s">
        <v>7150</v>
      </c>
      <c r="H3967" s="4" t="s">
        <v>46</v>
      </c>
      <c r="I3967" s="4" t="s">
        <v>30</v>
      </c>
      <c r="J3967" s="4" t="s">
        <v>101</v>
      </c>
      <c r="K3967" s="4" t="s">
        <v>102</v>
      </c>
      <c r="L3967" s="7">
        <v>32216.0</v>
      </c>
      <c r="M3967" s="4" t="s">
        <v>83</v>
      </c>
      <c r="N3967" s="4" t="s">
        <v>1808</v>
      </c>
      <c r="O3967" s="4" t="s">
        <v>35</v>
      </c>
      <c r="P3967" s="4" t="s">
        <v>121</v>
      </c>
      <c r="Q3967" s="4" t="s">
        <v>1809</v>
      </c>
      <c r="R3967" s="9">
        <v>59.4147199308011</v>
      </c>
      <c r="S3967" s="7">
        <v>3.0</v>
      </c>
      <c r="T3967" s="7">
        <v>0.2</v>
      </c>
      <c r="U3967" s="7">
        <v>-1.48536799827003</v>
      </c>
      <c r="V3967" s="10" t="str">
        <f t="shared" si="1"/>
        <v>2017-07</v>
      </c>
    </row>
    <row r="3968">
      <c r="A3968" s="7">
        <v>3967.0</v>
      </c>
      <c r="B3968" s="4" t="s">
        <v>7151</v>
      </c>
      <c r="C3968" s="8">
        <v>42943.0</v>
      </c>
      <c r="D3968" s="8">
        <v>42947.0</v>
      </c>
      <c r="E3968" s="4" t="s">
        <v>26</v>
      </c>
      <c r="F3968" s="4" t="s">
        <v>6266</v>
      </c>
      <c r="G3968" s="4" t="s">
        <v>6267</v>
      </c>
      <c r="H3968" s="4" t="s">
        <v>46</v>
      </c>
      <c r="I3968" s="4" t="s">
        <v>30</v>
      </c>
      <c r="J3968" s="4" t="s">
        <v>731</v>
      </c>
      <c r="K3968" s="4" t="s">
        <v>223</v>
      </c>
      <c r="L3968" s="7">
        <v>10701.0</v>
      </c>
      <c r="M3968" s="4" t="s">
        <v>33</v>
      </c>
      <c r="N3968" s="4" t="s">
        <v>5982</v>
      </c>
      <c r="O3968" s="4" t="s">
        <v>35</v>
      </c>
      <c r="P3968" s="4" t="s">
        <v>121</v>
      </c>
      <c r="Q3968" s="4" t="s">
        <v>5983</v>
      </c>
      <c r="R3968" s="9">
        <v>18.4010987654321</v>
      </c>
      <c r="S3968" s="7">
        <v>1.0</v>
      </c>
      <c r="T3968" s="7">
        <v>0.0</v>
      </c>
      <c r="U3968" s="7">
        <v>4.96829666666667</v>
      </c>
      <c r="V3968" s="10" t="str">
        <f t="shared" si="1"/>
        <v>2017-07</v>
      </c>
    </row>
    <row r="3969">
      <c r="A3969" s="7">
        <v>3968.0</v>
      </c>
      <c r="B3969" s="4" t="s">
        <v>7151</v>
      </c>
      <c r="C3969" s="8">
        <v>42943.0</v>
      </c>
      <c r="D3969" s="8">
        <v>42947.0</v>
      </c>
      <c r="E3969" s="4" t="s">
        <v>26</v>
      </c>
      <c r="F3969" s="4" t="s">
        <v>6266</v>
      </c>
      <c r="G3969" s="4" t="s">
        <v>6267</v>
      </c>
      <c r="H3969" s="4" t="s">
        <v>46</v>
      </c>
      <c r="I3969" s="4" t="s">
        <v>30</v>
      </c>
      <c r="J3969" s="4" t="s">
        <v>731</v>
      </c>
      <c r="K3969" s="4" t="s">
        <v>223</v>
      </c>
      <c r="L3969" s="7">
        <v>10701.0</v>
      </c>
      <c r="M3969" s="4" t="s">
        <v>33</v>
      </c>
      <c r="N3969" s="4" t="s">
        <v>3891</v>
      </c>
      <c r="O3969" s="4" t="s">
        <v>39</v>
      </c>
      <c r="P3969" s="4" t="s">
        <v>40</v>
      </c>
      <c r="Q3969" s="4" t="s">
        <v>3892</v>
      </c>
      <c r="R3969" s="9">
        <v>672.177679012346</v>
      </c>
      <c r="S3969" s="7">
        <v>8.0</v>
      </c>
      <c r="T3969" s="7">
        <v>0.0</v>
      </c>
      <c r="U3969" s="7">
        <v>168.044419753086</v>
      </c>
      <c r="V3969" s="10" t="str">
        <f t="shared" si="1"/>
        <v>2017-07</v>
      </c>
    </row>
    <row r="3970">
      <c r="A3970" s="7">
        <v>3969.0</v>
      </c>
      <c r="B3970" s="4" t="s">
        <v>7152</v>
      </c>
      <c r="C3970" s="8">
        <v>42943.0</v>
      </c>
      <c r="D3970" s="8">
        <v>42948.0</v>
      </c>
      <c r="E3970" s="4" t="s">
        <v>98</v>
      </c>
      <c r="F3970" s="4" t="s">
        <v>3130</v>
      </c>
      <c r="G3970" s="4" t="s">
        <v>3131</v>
      </c>
      <c r="H3970" s="4" t="s">
        <v>46</v>
      </c>
      <c r="I3970" s="4" t="s">
        <v>30</v>
      </c>
      <c r="J3970" s="4" t="s">
        <v>163</v>
      </c>
      <c r="K3970" s="4" t="s">
        <v>164</v>
      </c>
      <c r="L3970" s="7">
        <v>98115.0</v>
      </c>
      <c r="M3970" s="4" t="s">
        <v>49</v>
      </c>
      <c r="N3970" s="4" t="s">
        <v>1967</v>
      </c>
      <c r="O3970" s="4" t="s">
        <v>35</v>
      </c>
      <c r="P3970" s="4" t="s">
        <v>121</v>
      </c>
      <c r="Q3970" s="4" t="s">
        <v>1968</v>
      </c>
      <c r="R3970" s="9">
        <v>23.88</v>
      </c>
      <c r="S3970" s="7">
        <v>3.0</v>
      </c>
      <c r="T3970" s="7">
        <v>0.0</v>
      </c>
      <c r="U3970" s="7">
        <v>10.5072</v>
      </c>
      <c r="V3970" s="10" t="str">
        <f t="shared" si="1"/>
        <v>2017-07</v>
      </c>
    </row>
    <row r="3971">
      <c r="A3971" s="7">
        <v>3970.0</v>
      </c>
      <c r="B3971" s="4" t="s">
        <v>7152</v>
      </c>
      <c r="C3971" s="8">
        <v>42943.0</v>
      </c>
      <c r="D3971" s="8">
        <v>42948.0</v>
      </c>
      <c r="E3971" s="4" t="s">
        <v>98</v>
      </c>
      <c r="F3971" s="4" t="s">
        <v>3130</v>
      </c>
      <c r="G3971" s="4" t="s">
        <v>3131</v>
      </c>
      <c r="H3971" s="4" t="s">
        <v>46</v>
      </c>
      <c r="I3971" s="4" t="s">
        <v>30</v>
      </c>
      <c r="J3971" s="4" t="s">
        <v>163</v>
      </c>
      <c r="K3971" s="4" t="s">
        <v>164</v>
      </c>
      <c r="L3971" s="7">
        <v>98115.0</v>
      </c>
      <c r="M3971" s="4" t="s">
        <v>49</v>
      </c>
      <c r="N3971" s="4" t="s">
        <v>7153</v>
      </c>
      <c r="O3971" s="4" t="s">
        <v>51</v>
      </c>
      <c r="P3971" s="4" t="s">
        <v>124</v>
      </c>
      <c r="Q3971" s="4" t="s">
        <v>7154</v>
      </c>
      <c r="R3971" s="9">
        <v>26.2</v>
      </c>
      <c r="S3971" s="7">
        <v>4.0</v>
      </c>
      <c r="T3971" s="7">
        <v>0.0</v>
      </c>
      <c r="U3971" s="7">
        <v>12.052</v>
      </c>
      <c r="V3971" s="10" t="str">
        <f t="shared" si="1"/>
        <v>2017-07</v>
      </c>
    </row>
    <row r="3972">
      <c r="A3972" s="7">
        <v>3971.0</v>
      </c>
      <c r="B3972" s="4" t="s">
        <v>7152</v>
      </c>
      <c r="C3972" s="8">
        <v>42943.0</v>
      </c>
      <c r="D3972" s="8">
        <v>42948.0</v>
      </c>
      <c r="E3972" s="4" t="s">
        <v>98</v>
      </c>
      <c r="F3972" s="4" t="s">
        <v>3130</v>
      </c>
      <c r="G3972" s="4" t="s">
        <v>3131</v>
      </c>
      <c r="H3972" s="4" t="s">
        <v>46</v>
      </c>
      <c r="I3972" s="4" t="s">
        <v>30</v>
      </c>
      <c r="J3972" s="4" t="s">
        <v>163</v>
      </c>
      <c r="K3972" s="4" t="s">
        <v>164</v>
      </c>
      <c r="L3972" s="7">
        <v>98115.0</v>
      </c>
      <c r="M3972" s="4" t="s">
        <v>49</v>
      </c>
      <c r="N3972" s="4" t="s">
        <v>1476</v>
      </c>
      <c r="O3972" s="4" t="s">
        <v>51</v>
      </c>
      <c r="P3972" s="4" t="s">
        <v>124</v>
      </c>
      <c r="Q3972" s="4" t="s">
        <v>1477</v>
      </c>
      <c r="R3972" s="9">
        <v>12.96</v>
      </c>
      <c r="S3972" s="7">
        <v>2.0</v>
      </c>
      <c r="T3972" s="7">
        <v>0.0</v>
      </c>
      <c r="U3972" s="7">
        <v>6.2208</v>
      </c>
      <c r="V3972" s="10" t="str">
        <f t="shared" si="1"/>
        <v>2017-07</v>
      </c>
    </row>
    <row r="3973">
      <c r="A3973" s="7">
        <v>3972.0</v>
      </c>
      <c r="B3973" s="4" t="s">
        <v>7152</v>
      </c>
      <c r="C3973" s="8">
        <v>42943.0</v>
      </c>
      <c r="D3973" s="8">
        <v>42948.0</v>
      </c>
      <c r="E3973" s="4" t="s">
        <v>98</v>
      </c>
      <c r="F3973" s="4" t="s">
        <v>3130</v>
      </c>
      <c r="G3973" s="4" t="s">
        <v>3131</v>
      </c>
      <c r="H3973" s="4" t="s">
        <v>46</v>
      </c>
      <c r="I3973" s="4" t="s">
        <v>30</v>
      </c>
      <c r="J3973" s="4" t="s">
        <v>163</v>
      </c>
      <c r="K3973" s="4" t="s">
        <v>164</v>
      </c>
      <c r="L3973" s="7">
        <v>98115.0</v>
      </c>
      <c r="M3973" s="4" t="s">
        <v>49</v>
      </c>
      <c r="N3973" s="4" t="s">
        <v>1993</v>
      </c>
      <c r="O3973" s="4" t="s">
        <v>39</v>
      </c>
      <c r="P3973" s="4" t="s">
        <v>61</v>
      </c>
      <c r="Q3973" s="4" t="s">
        <v>1994</v>
      </c>
      <c r="R3973" s="9">
        <v>234.95</v>
      </c>
      <c r="S3973" s="7">
        <v>5.0</v>
      </c>
      <c r="T3973" s="7">
        <v>0.0</v>
      </c>
      <c r="U3973" s="7">
        <v>32.893</v>
      </c>
      <c r="V3973" s="10" t="str">
        <f t="shared" si="1"/>
        <v>2017-07</v>
      </c>
    </row>
    <row r="3974">
      <c r="A3974" s="7">
        <v>3973.0</v>
      </c>
      <c r="B3974" s="4" t="s">
        <v>7155</v>
      </c>
      <c r="C3974" s="8">
        <v>42943.0</v>
      </c>
      <c r="D3974" s="8">
        <v>42948.0</v>
      </c>
      <c r="E3974" s="4" t="s">
        <v>98</v>
      </c>
      <c r="F3974" s="4" t="s">
        <v>5695</v>
      </c>
      <c r="G3974" s="4" t="s">
        <v>5696</v>
      </c>
      <c r="H3974" s="4" t="s">
        <v>46</v>
      </c>
      <c r="I3974" s="4" t="s">
        <v>30</v>
      </c>
      <c r="J3974" s="4" t="s">
        <v>138</v>
      </c>
      <c r="K3974" s="4" t="s">
        <v>82</v>
      </c>
      <c r="L3974" s="7">
        <v>27604.0</v>
      </c>
      <c r="M3974" s="4" t="s">
        <v>83</v>
      </c>
      <c r="N3974" s="4" t="s">
        <v>2814</v>
      </c>
      <c r="O3974" s="4" t="s">
        <v>35</v>
      </c>
      <c r="P3974" s="4" t="s">
        <v>263</v>
      </c>
      <c r="Q3974" s="4" t="s">
        <v>2815</v>
      </c>
      <c r="R3974" s="9">
        <v>127.38025761979</v>
      </c>
      <c r="S3974" s="7">
        <v>4.0</v>
      </c>
      <c r="T3974" s="7">
        <v>0.2</v>
      </c>
      <c r="U3974" s="7">
        <v>7.96126610123689</v>
      </c>
      <c r="V3974" s="10" t="str">
        <f t="shared" si="1"/>
        <v>2017-07</v>
      </c>
    </row>
    <row r="3975">
      <c r="A3975" s="7">
        <v>3974.0</v>
      </c>
      <c r="B3975" s="4" t="s">
        <v>7156</v>
      </c>
      <c r="C3975" s="8">
        <v>42944.0</v>
      </c>
      <c r="D3975" s="8">
        <v>42948.0</v>
      </c>
      <c r="E3975" s="4" t="s">
        <v>26</v>
      </c>
      <c r="F3975" s="4" t="s">
        <v>3827</v>
      </c>
      <c r="G3975" s="4" t="s">
        <v>3828</v>
      </c>
      <c r="H3975" s="4" t="s">
        <v>29</v>
      </c>
      <c r="I3975" s="4" t="s">
        <v>30</v>
      </c>
      <c r="J3975" s="4" t="s">
        <v>362</v>
      </c>
      <c r="K3975" s="4" t="s">
        <v>48</v>
      </c>
      <c r="L3975" s="7">
        <v>94110.0</v>
      </c>
      <c r="M3975" s="4" t="s">
        <v>49</v>
      </c>
      <c r="N3975" s="4" t="s">
        <v>2932</v>
      </c>
      <c r="O3975" s="4" t="s">
        <v>51</v>
      </c>
      <c r="P3975" s="4" t="s">
        <v>76</v>
      </c>
      <c r="Q3975" s="4" t="s">
        <v>2933</v>
      </c>
      <c r="R3975" s="9">
        <v>9.984</v>
      </c>
      <c r="S3975" s="7">
        <v>4.0</v>
      </c>
      <c r="T3975" s="7">
        <v>0.2</v>
      </c>
      <c r="U3975" s="7">
        <v>3.6192</v>
      </c>
      <c r="V3975" s="10" t="str">
        <f t="shared" si="1"/>
        <v>2017-07</v>
      </c>
    </row>
    <row r="3976">
      <c r="A3976" s="7">
        <v>3975.0</v>
      </c>
      <c r="B3976" s="4" t="s">
        <v>7156</v>
      </c>
      <c r="C3976" s="8">
        <v>42944.0</v>
      </c>
      <c r="D3976" s="8">
        <v>42948.0</v>
      </c>
      <c r="E3976" s="4" t="s">
        <v>26</v>
      </c>
      <c r="F3976" s="4" t="s">
        <v>3827</v>
      </c>
      <c r="G3976" s="4" t="s">
        <v>3828</v>
      </c>
      <c r="H3976" s="4" t="s">
        <v>29</v>
      </c>
      <c r="I3976" s="4" t="s">
        <v>30</v>
      </c>
      <c r="J3976" s="4" t="s">
        <v>362</v>
      </c>
      <c r="K3976" s="4" t="s">
        <v>48</v>
      </c>
      <c r="L3976" s="7">
        <v>94110.0</v>
      </c>
      <c r="M3976" s="4" t="s">
        <v>49</v>
      </c>
      <c r="N3976" s="4" t="s">
        <v>1842</v>
      </c>
      <c r="O3976" s="4" t="s">
        <v>51</v>
      </c>
      <c r="P3976" s="4" t="s">
        <v>52</v>
      </c>
      <c r="Q3976" s="4" t="s">
        <v>1843</v>
      </c>
      <c r="R3976" s="9">
        <v>14.98</v>
      </c>
      <c r="S3976" s="7">
        <v>1.0</v>
      </c>
      <c r="T3976" s="7">
        <v>0.0</v>
      </c>
      <c r="U3976" s="7">
        <v>4.1944</v>
      </c>
      <c r="V3976" s="10" t="str">
        <f t="shared" si="1"/>
        <v>2017-07</v>
      </c>
    </row>
    <row r="3977">
      <c r="A3977" s="7">
        <v>3976.0</v>
      </c>
      <c r="B3977" s="4" t="s">
        <v>7156</v>
      </c>
      <c r="C3977" s="8">
        <v>42944.0</v>
      </c>
      <c r="D3977" s="8">
        <v>42948.0</v>
      </c>
      <c r="E3977" s="4" t="s">
        <v>26</v>
      </c>
      <c r="F3977" s="4" t="s">
        <v>3827</v>
      </c>
      <c r="G3977" s="4" t="s">
        <v>3828</v>
      </c>
      <c r="H3977" s="4" t="s">
        <v>29</v>
      </c>
      <c r="I3977" s="4" t="s">
        <v>30</v>
      </c>
      <c r="J3977" s="4" t="s">
        <v>362</v>
      </c>
      <c r="K3977" s="4" t="s">
        <v>48</v>
      </c>
      <c r="L3977" s="7">
        <v>94110.0</v>
      </c>
      <c r="M3977" s="4" t="s">
        <v>49</v>
      </c>
      <c r="N3977" s="4" t="s">
        <v>2347</v>
      </c>
      <c r="O3977" s="4" t="s">
        <v>39</v>
      </c>
      <c r="P3977" s="4" t="s">
        <v>40</v>
      </c>
      <c r="Q3977" s="4" t="s">
        <v>2348</v>
      </c>
      <c r="R3977" s="9">
        <v>1145.6</v>
      </c>
      <c r="S3977" s="7">
        <v>4.0</v>
      </c>
      <c r="T3977" s="7">
        <v>0.2</v>
      </c>
      <c r="U3977" s="7">
        <v>100.24</v>
      </c>
      <c r="V3977" s="10" t="str">
        <f t="shared" si="1"/>
        <v>2017-07</v>
      </c>
    </row>
    <row r="3978">
      <c r="A3978" s="7">
        <v>3977.0</v>
      </c>
      <c r="B3978" s="4" t="s">
        <v>7157</v>
      </c>
      <c r="C3978" s="8">
        <v>42945.0</v>
      </c>
      <c r="D3978" s="8">
        <v>42948.0</v>
      </c>
      <c r="E3978" s="4" t="s">
        <v>98</v>
      </c>
      <c r="F3978" s="4" t="s">
        <v>192</v>
      </c>
      <c r="G3978" s="4" t="s">
        <v>193</v>
      </c>
      <c r="H3978" s="4" t="s">
        <v>46</v>
      </c>
      <c r="I3978" s="4" t="s">
        <v>30</v>
      </c>
      <c r="J3978" s="4" t="s">
        <v>101</v>
      </c>
      <c r="K3978" s="4" t="s">
        <v>82</v>
      </c>
      <c r="L3978" s="7">
        <v>28540.0</v>
      </c>
      <c r="M3978" s="4" t="s">
        <v>83</v>
      </c>
      <c r="N3978" s="4" t="s">
        <v>2285</v>
      </c>
      <c r="O3978" s="4" t="s">
        <v>51</v>
      </c>
      <c r="P3978" s="4" t="s">
        <v>283</v>
      </c>
      <c r="Q3978" s="4" t="s">
        <v>2286</v>
      </c>
      <c r="R3978" s="9">
        <v>22.8253766629551</v>
      </c>
      <c r="S3978" s="7">
        <v>2.0</v>
      </c>
      <c r="T3978" s="7">
        <v>0.2</v>
      </c>
      <c r="U3978" s="7">
        <v>4.27975812430408</v>
      </c>
      <c r="V3978" s="10" t="str">
        <f t="shared" si="1"/>
        <v>2017-07</v>
      </c>
    </row>
    <row r="3979">
      <c r="A3979" s="7">
        <v>3978.0</v>
      </c>
      <c r="B3979" s="4" t="s">
        <v>7157</v>
      </c>
      <c r="C3979" s="8">
        <v>42945.0</v>
      </c>
      <c r="D3979" s="8">
        <v>42948.0</v>
      </c>
      <c r="E3979" s="4" t="s">
        <v>98</v>
      </c>
      <c r="F3979" s="4" t="s">
        <v>192</v>
      </c>
      <c r="G3979" s="4" t="s">
        <v>193</v>
      </c>
      <c r="H3979" s="4" t="s">
        <v>46</v>
      </c>
      <c r="I3979" s="4" t="s">
        <v>30</v>
      </c>
      <c r="J3979" s="4" t="s">
        <v>101</v>
      </c>
      <c r="K3979" s="4" t="s">
        <v>82</v>
      </c>
      <c r="L3979" s="7">
        <v>28540.0</v>
      </c>
      <c r="M3979" s="4" t="s">
        <v>83</v>
      </c>
      <c r="N3979" s="4" t="s">
        <v>3648</v>
      </c>
      <c r="O3979" s="4" t="s">
        <v>39</v>
      </c>
      <c r="P3979" s="4" t="s">
        <v>40</v>
      </c>
      <c r="Q3979" s="4" t="s">
        <v>3649</v>
      </c>
      <c r="R3979" s="9">
        <v>14.1706322900943</v>
      </c>
      <c r="S3979" s="7">
        <v>5.0</v>
      </c>
      <c r="T3979" s="7">
        <v>0.2</v>
      </c>
      <c r="U3979" s="7">
        <v>0.885664518130891</v>
      </c>
      <c r="V3979" s="10" t="str">
        <f t="shared" si="1"/>
        <v>2017-07</v>
      </c>
    </row>
    <row r="3980">
      <c r="A3980" s="7">
        <v>3979.0</v>
      </c>
      <c r="B3980" s="4" t="s">
        <v>7157</v>
      </c>
      <c r="C3980" s="8">
        <v>42945.0</v>
      </c>
      <c r="D3980" s="8">
        <v>42948.0</v>
      </c>
      <c r="E3980" s="4" t="s">
        <v>98</v>
      </c>
      <c r="F3980" s="4" t="s">
        <v>192</v>
      </c>
      <c r="G3980" s="4" t="s">
        <v>193</v>
      </c>
      <c r="H3980" s="4" t="s">
        <v>46</v>
      </c>
      <c r="I3980" s="4" t="s">
        <v>30</v>
      </c>
      <c r="J3980" s="4" t="s">
        <v>101</v>
      </c>
      <c r="K3980" s="4" t="s">
        <v>82</v>
      </c>
      <c r="L3980" s="7">
        <v>28540.0</v>
      </c>
      <c r="M3980" s="4" t="s">
        <v>83</v>
      </c>
      <c r="N3980" s="4" t="s">
        <v>1386</v>
      </c>
      <c r="O3980" s="4" t="s">
        <v>51</v>
      </c>
      <c r="P3980" s="4" t="s">
        <v>93</v>
      </c>
      <c r="Q3980" s="4" t="s">
        <v>1387</v>
      </c>
      <c r="R3980" s="9">
        <v>2.82249192626798</v>
      </c>
      <c r="S3980" s="7">
        <v>3.0</v>
      </c>
      <c r="T3980" s="7">
        <v>0.2</v>
      </c>
      <c r="U3980" s="7">
        <v>0.246968043548448</v>
      </c>
      <c r="V3980" s="10" t="str">
        <f t="shared" si="1"/>
        <v>2017-07</v>
      </c>
    </row>
    <row r="3981">
      <c r="A3981" s="7">
        <v>3980.0</v>
      </c>
      <c r="B3981" s="4" t="s">
        <v>7158</v>
      </c>
      <c r="C3981" s="8">
        <v>42945.0</v>
      </c>
      <c r="D3981" s="8">
        <v>42949.0</v>
      </c>
      <c r="E3981" s="4" t="s">
        <v>26</v>
      </c>
      <c r="F3981" s="4" t="s">
        <v>611</v>
      </c>
      <c r="G3981" s="4" t="s">
        <v>612</v>
      </c>
      <c r="H3981" s="4" t="s">
        <v>46</v>
      </c>
      <c r="I3981" s="4" t="s">
        <v>30</v>
      </c>
      <c r="J3981" s="4" t="s">
        <v>163</v>
      </c>
      <c r="K3981" s="4" t="s">
        <v>164</v>
      </c>
      <c r="L3981" s="7">
        <v>98115.0</v>
      </c>
      <c r="M3981" s="4" t="s">
        <v>49</v>
      </c>
      <c r="N3981" s="4" t="s">
        <v>240</v>
      </c>
      <c r="O3981" s="4" t="s">
        <v>39</v>
      </c>
      <c r="P3981" s="4" t="s">
        <v>61</v>
      </c>
      <c r="Q3981" s="4" t="s">
        <v>241</v>
      </c>
      <c r="R3981" s="9">
        <v>90.57</v>
      </c>
      <c r="S3981" s="7">
        <v>3.0</v>
      </c>
      <c r="T3981" s="7">
        <v>0.0</v>
      </c>
      <c r="U3981" s="7">
        <v>11.7741</v>
      </c>
      <c r="V3981" s="10" t="str">
        <f t="shared" si="1"/>
        <v>2017-07</v>
      </c>
    </row>
    <row r="3982">
      <c r="A3982" s="7">
        <v>3981.0</v>
      </c>
      <c r="B3982" s="4" t="s">
        <v>7159</v>
      </c>
      <c r="C3982" s="8">
        <v>42945.0</v>
      </c>
      <c r="D3982" s="8">
        <v>42950.0</v>
      </c>
      <c r="E3982" s="4" t="s">
        <v>26</v>
      </c>
      <c r="F3982" s="4" t="s">
        <v>146</v>
      </c>
      <c r="G3982" s="4" t="s">
        <v>147</v>
      </c>
      <c r="H3982" s="4" t="s">
        <v>29</v>
      </c>
      <c r="I3982" s="4" t="s">
        <v>30</v>
      </c>
      <c r="J3982" s="4" t="s">
        <v>2019</v>
      </c>
      <c r="K3982" s="4" t="s">
        <v>58</v>
      </c>
      <c r="L3982" s="7">
        <v>78745.0</v>
      </c>
      <c r="M3982" s="4" t="s">
        <v>59</v>
      </c>
      <c r="N3982" s="4" t="s">
        <v>4725</v>
      </c>
      <c r="O3982" s="4" t="s">
        <v>51</v>
      </c>
      <c r="P3982" s="4" t="s">
        <v>272</v>
      </c>
      <c r="Q3982" s="4" t="s">
        <v>4726</v>
      </c>
      <c r="R3982" s="9">
        <v>3.58126748971193</v>
      </c>
      <c r="S3982" s="7">
        <v>2.0</v>
      </c>
      <c r="T3982" s="7">
        <v>0.2</v>
      </c>
      <c r="U3982" s="7">
        <v>0.581955967078189</v>
      </c>
      <c r="V3982" s="10" t="str">
        <f t="shared" si="1"/>
        <v>2017-07</v>
      </c>
    </row>
    <row r="3983">
      <c r="A3983" s="7">
        <v>3982.0</v>
      </c>
      <c r="B3983" s="4" t="s">
        <v>7159</v>
      </c>
      <c r="C3983" s="8">
        <v>42945.0</v>
      </c>
      <c r="D3983" s="8">
        <v>42950.0</v>
      </c>
      <c r="E3983" s="4" t="s">
        <v>26</v>
      </c>
      <c r="F3983" s="4" t="s">
        <v>146</v>
      </c>
      <c r="G3983" s="4" t="s">
        <v>147</v>
      </c>
      <c r="H3983" s="4" t="s">
        <v>29</v>
      </c>
      <c r="I3983" s="4" t="s">
        <v>30</v>
      </c>
      <c r="J3983" s="4" t="s">
        <v>2019</v>
      </c>
      <c r="K3983" s="4" t="s">
        <v>58</v>
      </c>
      <c r="L3983" s="7">
        <v>78745.0</v>
      </c>
      <c r="M3983" s="4" t="s">
        <v>59</v>
      </c>
      <c r="N3983" s="4" t="s">
        <v>3808</v>
      </c>
      <c r="O3983" s="4" t="s">
        <v>39</v>
      </c>
      <c r="P3983" s="4" t="s">
        <v>40</v>
      </c>
      <c r="Q3983" s="4" t="s">
        <v>3809</v>
      </c>
      <c r="R3983" s="9">
        <v>154.320971193416</v>
      </c>
      <c r="S3983" s="7">
        <v>1.0</v>
      </c>
      <c r="T3983" s="7">
        <v>0.2</v>
      </c>
      <c r="U3983" s="7">
        <v>19.290121399177</v>
      </c>
      <c r="V3983" s="10" t="str">
        <f t="shared" si="1"/>
        <v>2017-07</v>
      </c>
    </row>
    <row r="3984">
      <c r="A3984" s="7">
        <v>3983.0</v>
      </c>
      <c r="B3984" s="4" t="s">
        <v>7160</v>
      </c>
      <c r="C3984" s="8">
        <v>42945.0</v>
      </c>
      <c r="D3984" s="8">
        <v>42948.0</v>
      </c>
      <c r="E3984" s="4" t="s">
        <v>98</v>
      </c>
      <c r="F3984" s="4" t="s">
        <v>5362</v>
      </c>
      <c r="G3984" s="4" t="s">
        <v>5363</v>
      </c>
      <c r="H3984" s="4" t="s">
        <v>46</v>
      </c>
      <c r="I3984" s="4" t="s">
        <v>30</v>
      </c>
      <c r="J3984" s="4" t="s">
        <v>1355</v>
      </c>
      <c r="K3984" s="4" t="s">
        <v>223</v>
      </c>
      <c r="L3984" s="7">
        <v>12180.0</v>
      </c>
      <c r="M3984" s="4" t="s">
        <v>33</v>
      </c>
      <c r="N3984" s="4" t="s">
        <v>4133</v>
      </c>
      <c r="O3984" s="4" t="s">
        <v>51</v>
      </c>
      <c r="P3984" s="4" t="s">
        <v>93</v>
      </c>
      <c r="Q3984" s="4" t="s">
        <v>4134</v>
      </c>
      <c r="R3984" s="9">
        <v>74.3459259259259</v>
      </c>
      <c r="S3984" s="7">
        <v>9.0</v>
      </c>
      <c r="T3984" s="7">
        <v>0.0</v>
      </c>
      <c r="U3984" s="7">
        <v>27.5079925925926</v>
      </c>
      <c r="V3984" s="10" t="str">
        <f t="shared" si="1"/>
        <v>2017-07</v>
      </c>
    </row>
    <row r="3985">
      <c r="A3985" s="7">
        <v>3984.0</v>
      </c>
      <c r="B3985" s="4" t="s">
        <v>7161</v>
      </c>
      <c r="C3985" s="8">
        <v>42945.0</v>
      </c>
      <c r="D3985" s="8">
        <v>42950.0</v>
      </c>
      <c r="E3985" s="4" t="s">
        <v>26</v>
      </c>
      <c r="F3985" s="4" t="s">
        <v>2874</v>
      </c>
      <c r="G3985" s="4" t="s">
        <v>2875</v>
      </c>
      <c r="H3985" s="4" t="s">
        <v>46</v>
      </c>
      <c r="I3985" s="4" t="s">
        <v>30</v>
      </c>
      <c r="J3985" s="4" t="s">
        <v>2758</v>
      </c>
      <c r="K3985" s="4" t="s">
        <v>71</v>
      </c>
      <c r="L3985" s="7">
        <v>73120.0</v>
      </c>
      <c r="M3985" s="4" t="s">
        <v>59</v>
      </c>
      <c r="N3985" s="4" t="s">
        <v>4210</v>
      </c>
      <c r="O3985" s="4" t="s">
        <v>51</v>
      </c>
      <c r="P3985" s="4" t="s">
        <v>76</v>
      </c>
      <c r="Q3985" s="4" t="s">
        <v>4211</v>
      </c>
      <c r="R3985" s="9">
        <v>41.4022222222222</v>
      </c>
      <c r="S3985" s="7">
        <v>2.0</v>
      </c>
      <c r="T3985" s="7">
        <v>0.0</v>
      </c>
      <c r="U3985" s="7">
        <v>20.2870888888889</v>
      </c>
      <c r="V3985" s="10" t="str">
        <f t="shared" si="1"/>
        <v>2017-07</v>
      </c>
    </row>
    <row r="3986">
      <c r="A3986" s="7">
        <v>3985.0</v>
      </c>
      <c r="B3986" s="4" t="s">
        <v>7161</v>
      </c>
      <c r="C3986" s="8">
        <v>42945.0</v>
      </c>
      <c r="D3986" s="8">
        <v>42950.0</v>
      </c>
      <c r="E3986" s="4" t="s">
        <v>26</v>
      </c>
      <c r="F3986" s="4" t="s">
        <v>2874</v>
      </c>
      <c r="G3986" s="4" t="s">
        <v>2875</v>
      </c>
      <c r="H3986" s="4" t="s">
        <v>46</v>
      </c>
      <c r="I3986" s="4" t="s">
        <v>30</v>
      </c>
      <c r="J3986" s="4" t="s">
        <v>2758</v>
      </c>
      <c r="K3986" s="4" t="s">
        <v>71</v>
      </c>
      <c r="L3986" s="7">
        <v>73120.0</v>
      </c>
      <c r="M3986" s="4" t="s">
        <v>59</v>
      </c>
      <c r="N3986" s="4" t="s">
        <v>1792</v>
      </c>
      <c r="O3986" s="4" t="s">
        <v>39</v>
      </c>
      <c r="P3986" s="4" t="s">
        <v>40</v>
      </c>
      <c r="Q3986" s="4" t="s">
        <v>1793</v>
      </c>
      <c r="R3986" s="9">
        <v>571.283888888889</v>
      </c>
      <c r="S3986" s="7">
        <v>3.0</v>
      </c>
      <c r="T3986" s="7">
        <v>0.0</v>
      </c>
      <c r="U3986" s="7">
        <v>165.672327777778</v>
      </c>
      <c r="V3986" s="10" t="str">
        <f t="shared" si="1"/>
        <v>2017-07</v>
      </c>
    </row>
    <row r="3987">
      <c r="A3987" s="7">
        <v>3986.0</v>
      </c>
      <c r="B3987" s="4" t="s">
        <v>7161</v>
      </c>
      <c r="C3987" s="8">
        <v>42945.0</v>
      </c>
      <c r="D3987" s="8">
        <v>42950.0</v>
      </c>
      <c r="E3987" s="4" t="s">
        <v>26</v>
      </c>
      <c r="F3987" s="4" t="s">
        <v>2874</v>
      </c>
      <c r="G3987" s="4" t="s">
        <v>2875</v>
      </c>
      <c r="H3987" s="4" t="s">
        <v>46</v>
      </c>
      <c r="I3987" s="4" t="s">
        <v>30</v>
      </c>
      <c r="J3987" s="4" t="s">
        <v>2758</v>
      </c>
      <c r="K3987" s="4" t="s">
        <v>71</v>
      </c>
      <c r="L3987" s="7">
        <v>73120.0</v>
      </c>
      <c r="M3987" s="4" t="s">
        <v>59</v>
      </c>
      <c r="N3987" s="4" t="s">
        <v>2893</v>
      </c>
      <c r="O3987" s="4" t="s">
        <v>51</v>
      </c>
      <c r="P3987" s="4" t="s">
        <v>283</v>
      </c>
      <c r="Q3987" s="4" t="s">
        <v>2894</v>
      </c>
      <c r="R3987" s="9">
        <v>170.184403292181</v>
      </c>
      <c r="S3987" s="7">
        <v>2.0</v>
      </c>
      <c r="T3987" s="7">
        <v>0.0</v>
      </c>
      <c r="U3987" s="7">
        <v>74.8811374485597</v>
      </c>
      <c r="V3987" s="10" t="str">
        <f t="shared" si="1"/>
        <v>2017-07</v>
      </c>
    </row>
    <row r="3988">
      <c r="A3988" s="7">
        <v>3987.0</v>
      </c>
      <c r="B3988" s="4" t="s">
        <v>7161</v>
      </c>
      <c r="C3988" s="8">
        <v>42945.0</v>
      </c>
      <c r="D3988" s="8">
        <v>42950.0</v>
      </c>
      <c r="E3988" s="4" t="s">
        <v>26</v>
      </c>
      <c r="F3988" s="4" t="s">
        <v>2874</v>
      </c>
      <c r="G3988" s="4" t="s">
        <v>2875</v>
      </c>
      <c r="H3988" s="4" t="s">
        <v>46</v>
      </c>
      <c r="I3988" s="4" t="s">
        <v>30</v>
      </c>
      <c r="J3988" s="4" t="s">
        <v>2758</v>
      </c>
      <c r="K3988" s="4" t="s">
        <v>71</v>
      </c>
      <c r="L3988" s="7">
        <v>73120.0</v>
      </c>
      <c r="M3988" s="4" t="s">
        <v>59</v>
      </c>
      <c r="N3988" s="4" t="s">
        <v>3299</v>
      </c>
      <c r="O3988" s="4" t="s">
        <v>35</v>
      </c>
      <c r="P3988" s="4" t="s">
        <v>263</v>
      </c>
      <c r="Q3988" s="4" t="s">
        <v>3300</v>
      </c>
      <c r="R3988" s="9">
        <v>374.289444444444</v>
      </c>
      <c r="S3988" s="7">
        <v>3.0</v>
      </c>
      <c r="T3988" s="7">
        <v>0.0</v>
      </c>
      <c r="U3988" s="7">
        <v>89.8294666666667</v>
      </c>
      <c r="V3988" s="10" t="str">
        <f t="shared" si="1"/>
        <v>2017-07</v>
      </c>
    </row>
    <row r="3989">
      <c r="A3989" s="7">
        <v>3988.0</v>
      </c>
      <c r="B3989" s="4" t="s">
        <v>7162</v>
      </c>
      <c r="C3989" s="8">
        <v>42945.0</v>
      </c>
      <c r="D3989" s="8">
        <v>42949.0</v>
      </c>
      <c r="E3989" s="4" t="s">
        <v>26</v>
      </c>
      <c r="F3989" s="4" t="s">
        <v>3402</v>
      </c>
      <c r="G3989" s="4" t="s">
        <v>3403</v>
      </c>
      <c r="H3989" s="4" t="s">
        <v>46</v>
      </c>
      <c r="I3989" s="4" t="s">
        <v>30</v>
      </c>
      <c r="J3989" s="4" t="s">
        <v>163</v>
      </c>
      <c r="K3989" s="4" t="s">
        <v>164</v>
      </c>
      <c r="L3989" s="7">
        <v>98103.0</v>
      </c>
      <c r="M3989" s="4" t="s">
        <v>49</v>
      </c>
      <c r="N3989" s="4" t="s">
        <v>34</v>
      </c>
      <c r="O3989" s="4" t="s">
        <v>35</v>
      </c>
      <c r="P3989" s="4" t="s">
        <v>36</v>
      </c>
      <c r="Q3989" s="4" t="s">
        <v>37</v>
      </c>
      <c r="R3989" s="9">
        <v>115.96</v>
      </c>
      <c r="S3989" s="7">
        <v>2.0</v>
      </c>
      <c r="T3989" s="7">
        <v>0.0</v>
      </c>
      <c r="U3989" s="7">
        <v>25.5112</v>
      </c>
      <c r="V3989" s="10" t="str">
        <f t="shared" si="1"/>
        <v>2017-07</v>
      </c>
    </row>
    <row r="3990">
      <c r="A3990" s="7">
        <v>3989.0</v>
      </c>
      <c r="B3990" s="4" t="s">
        <v>7163</v>
      </c>
      <c r="C3990" s="8">
        <v>42946.0</v>
      </c>
      <c r="D3990" s="8">
        <v>42950.0</v>
      </c>
      <c r="E3990" s="4" t="s">
        <v>98</v>
      </c>
      <c r="F3990" s="4" t="s">
        <v>1811</v>
      </c>
      <c r="G3990" s="4" t="s">
        <v>1812</v>
      </c>
      <c r="H3990" s="4" t="s">
        <v>46</v>
      </c>
      <c r="I3990" s="4" t="s">
        <v>30</v>
      </c>
      <c r="J3990" s="4" t="s">
        <v>2056</v>
      </c>
      <c r="K3990" s="4" t="s">
        <v>48</v>
      </c>
      <c r="L3990" s="7">
        <v>92691.0</v>
      </c>
      <c r="M3990" s="4" t="s">
        <v>49</v>
      </c>
      <c r="N3990" s="4" t="s">
        <v>7164</v>
      </c>
      <c r="O3990" s="4" t="s">
        <v>51</v>
      </c>
      <c r="P3990" s="4" t="s">
        <v>52</v>
      </c>
      <c r="Q3990" s="4" t="s">
        <v>7165</v>
      </c>
      <c r="R3990" s="9">
        <v>330.4</v>
      </c>
      <c r="S3990" s="7">
        <v>2.0</v>
      </c>
      <c r="T3990" s="7">
        <v>0.0</v>
      </c>
      <c r="U3990" s="7">
        <v>85.904</v>
      </c>
      <c r="V3990" s="10" t="str">
        <f t="shared" si="1"/>
        <v>2017-07</v>
      </c>
    </row>
    <row r="3991">
      <c r="A3991" s="7">
        <v>3990.0</v>
      </c>
      <c r="B3991" s="4" t="s">
        <v>7163</v>
      </c>
      <c r="C3991" s="8">
        <v>42946.0</v>
      </c>
      <c r="D3991" s="8">
        <v>42950.0</v>
      </c>
      <c r="E3991" s="4" t="s">
        <v>98</v>
      </c>
      <c r="F3991" s="4" t="s">
        <v>1811</v>
      </c>
      <c r="G3991" s="4" t="s">
        <v>1812</v>
      </c>
      <c r="H3991" s="4" t="s">
        <v>46</v>
      </c>
      <c r="I3991" s="4" t="s">
        <v>30</v>
      </c>
      <c r="J3991" s="4" t="s">
        <v>2056</v>
      </c>
      <c r="K3991" s="4" t="s">
        <v>48</v>
      </c>
      <c r="L3991" s="7">
        <v>92691.0</v>
      </c>
      <c r="M3991" s="4" t="s">
        <v>49</v>
      </c>
      <c r="N3991" s="4" t="s">
        <v>4164</v>
      </c>
      <c r="O3991" s="4" t="s">
        <v>51</v>
      </c>
      <c r="P3991" s="4" t="s">
        <v>297</v>
      </c>
      <c r="Q3991" s="4" t="s">
        <v>4165</v>
      </c>
      <c r="R3991" s="9">
        <v>26.25</v>
      </c>
      <c r="S3991" s="7">
        <v>7.0</v>
      </c>
      <c r="T3991" s="7">
        <v>0.0</v>
      </c>
      <c r="U3991" s="7">
        <v>12.6</v>
      </c>
      <c r="V3991" s="10" t="str">
        <f t="shared" si="1"/>
        <v>2017-07</v>
      </c>
    </row>
    <row r="3992">
      <c r="A3992" s="7">
        <v>3991.0</v>
      </c>
      <c r="B3992" s="4" t="s">
        <v>7166</v>
      </c>
      <c r="C3992" s="8">
        <v>42946.0</v>
      </c>
      <c r="D3992" s="8">
        <v>42949.0</v>
      </c>
      <c r="E3992" s="4" t="s">
        <v>43</v>
      </c>
      <c r="F3992" s="4" t="s">
        <v>3595</v>
      </c>
      <c r="G3992" s="4" t="s">
        <v>3596</v>
      </c>
      <c r="H3992" s="4" t="s">
        <v>112</v>
      </c>
      <c r="I3992" s="4" t="s">
        <v>30</v>
      </c>
      <c r="J3992" s="4" t="s">
        <v>1391</v>
      </c>
      <c r="K3992" s="4" t="s">
        <v>157</v>
      </c>
      <c r="L3992" s="7">
        <v>44107.0</v>
      </c>
      <c r="M3992" s="4" t="s">
        <v>33</v>
      </c>
      <c r="N3992" s="4" t="s">
        <v>748</v>
      </c>
      <c r="O3992" s="4" t="s">
        <v>51</v>
      </c>
      <c r="P3992" s="4" t="s">
        <v>76</v>
      </c>
      <c r="Q3992" s="4" t="s">
        <v>749</v>
      </c>
      <c r="R3992" s="9">
        <v>94.9747555555556</v>
      </c>
      <c r="S3992" s="7">
        <v>4.0</v>
      </c>
      <c r="T3992" s="7">
        <v>0.7</v>
      </c>
      <c r="U3992" s="7">
        <v>-66.4823288888889</v>
      </c>
      <c r="V3992" s="10" t="str">
        <f t="shared" si="1"/>
        <v>2017-07</v>
      </c>
    </row>
    <row r="3993">
      <c r="A3993" s="7">
        <v>3992.0</v>
      </c>
      <c r="B3993" s="4" t="s">
        <v>7167</v>
      </c>
      <c r="C3993" s="8">
        <v>42946.0</v>
      </c>
      <c r="D3993" s="8">
        <v>42953.0</v>
      </c>
      <c r="E3993" s="4" t="s">
        <v>26</v>
      </c>
      <c r="F3993" s="4" t="s">
        <v>2911</v>
      </c>
      <c r="G3993" s="4" t="s">
        <v>2912</v>
      </c>
      <c r="H3993" s="4" t="s">
        <v>46</v>
      </c>
      <c r="I3993" s="4" t="s">
        <v>30</v>
      </c>
      <c r="J3993" s="4" t="s">
        <v>1543</v>
      </c>
      <c r="K3993" s="4" t="s">
        <v>32</v>
      </c>
      <c r="L3993" s="7">
        <v>21215.0</v>
      </c>
      <c r="M3993" s="4" t="s">
        <v>33</v>
      </c>
      <c r="N3993" s="4" t="s">
        <v>3190</v>
      </c>
      <c r="O3993" s="4" t="s">
        <v>39</v>
      </c>
      <c r="P3993" s="4" t="s">
        <v>40</v>
      </c>
      <c r="Q3993" s="4" t="s">
        <v>3191</v>
      </c>
      <c r="R3993" s="9">
        <v>111.271481481481</v>
      </c>
      <c r="S3993" s="7">
        <v>5.0</v>
      </c>
      <c r="T3993" s="7">
        <v>0.0</v>
      </c>
      <c r="U3993" s="7">
        <v>53.4103111111111</v>
      </c>
      <c r="V3993" s="10" t="str">
        <f t="shared" si="1"/>
        <v>2017-07</v>
      </c>
    </row>
    <row r="3994">
      <c r="A3994" s="7">
        <v>3993.0</v>
      </c>
      <c r="B3994" s="4" t="s">
        <v>7168</v>
      </c>
      <c r="C3994" s="8">
        <v>42947.0</v>
      </c>
      <c r="D3994" s="8">
        <v>42952.0</v>
      </c>
      <c r="E3994" s="4" t="s">
        <v>26</v>
      </c>
      <c r="F3994" s="4" t="s">
        <v>596</v>
      </c>
      <c r="G3994" s="4" t="s">
        <v>597</v>
      </c>
      <c r="H3994" s="4" t="s">
        <v>29</v>
      </c>
      <c r="I3994" s="4" t="s">
        <v>30</v>
      </c>
      <c r="J3994" s="4" t="s">
        <v>90</v>
      </c>
      <c r="K3994" s="4" t="s">
        <v>91</v>
      </c>
      <c r="L3994" s="7">
        <v>19134.0</v>
      </c>
      <c r="M3994" s="4" t="s">
        <v>33</v>
      </c>
      <c r="N3994" s="4" t="s">
        <v>2340</v>
      </c>
      <c r="O3994" s="4" t="s">
        <v>51</v>
      </c>
      <c r="P3994" s="4" t="s">
        <v>124</v>
      </c>
      <c r="Q3994" s="4" t="s">
        <v>2341</v>
      </c>
      <c r="R3994" s="9">
        <v>67.8319802469136</v>
      </c>
      <c r="S3994" s="7">
        <v>3.0</v>
      </c>
      <c r="T3994" s="7">
        <v>0.2</v>
      </c>
      <c r="U3994" s="7">
        <v>22.0453935802469</v>
      </c>
      <c r="V3994" s="10" t="str">
        <f t="shared" si="1"/>
        <v>2017-07</v>
      </c>
    </row>
    <row r="3995">
      <c r="A3995" s="7">
        <v>3994.0</v>
      </c>
      <c r="B3995" s="4" t="s">
        <v>7169</v>
      </c>
      <c r="C3995" s="8">
        <v>42947.0</v>
      </c>
      <c r="D3995" s="8">
        <v>42951.0</v>
      </c>
      <c r="E3995" s="4" t="s">
        <v>26</v>
      </c>
      <c r="F3995" s="4" t="s">
        <v>1427</v>
      </c>
      <c r="G3995" s="4" t="s">
        <v>1428</v>
      </c>
      <c r="H3995" s="4" t="s">
        <v>112</v>
      </c>
      <c r="I3995" s="4" t="s">
        <v>30</v>
      </c>
      <c r="J3995" s="4" t="s">
        <v>2101</v>
      </c>
      <c r="K3995" s="4" t="s">
        <v>102</v>
      </c>
      <c r="L3995" s="7">
        <v>33311.0</v>
      </c>
      <c r="M3995" s="4" t="s">
        <v>83</v>
      </c>
      <c r="N3995" s="4" t="s">
        <v>6440</v>
      </c>
      <c r="O3995" s="4" t="s">
        <v>39</v>
      </c>
      <c r="P3995" s="4" t="s">
        <v>61</v>
      </c>
      <c r="Q3995" s="4" t="s">
        <v>6441</v>
      </c>
      <c r="R3995" s="9">
        <v>26.7421414773169</v>
      </c>
      <c r="S3995" s="7">
        <v>2.0</v>
      </c>
      <c r="T3995" s="7">
        <v>0.2</v>
      </c>
      <c r="U3995" s="7">
        <v>5.34842829546338</v>
      </c>
      <c r="V3995" s="10" t="str">
        <f t="shared" si="1"/>
        <v>2017-07</v>
      </c>
    </row>
    <row r="3996">
      <c r="A3996" s="7">
        <v>3995.0</v>
      </c>
      <c r="B3996" s="4" t="s">
        <v>7170</v>
      </c>
      <c r="C3996" s="8">
        <v>42947.0</v>
      </c>
      <c r="D3996" s="8">
        <v>42947.0</v>
      </c>
      <c r="E3996" s="4" t="s">
        <v>212</v>
      </c>
      <c r="F3996" s="4" t="s">
        <v>4716</v>
      </c>
      <c r="G3996" s="4" t="s">
        <v>4717</v>
      </c>
      <c r="H3996" s="4" t="s">
        <v>46</v>
      </c>
      <c r="I3996" s="4" t="s">
        <v>30</v>
      </c>
      <c r="J3996" s="4" t="s">
        <v>384</v>
      </c>
      <c r="K3996" s="4" t="s">
        <v>385</v>
      </c>
      <c r="L3996" s="7">
        <v>60653.0</v>
      </c>
      <c r="M3996" s="4" t="s">
        <v>59</v>
      </c>
      <c r="N3996" s="4" t="s">
        <v>1599</v>
      </c>
      <c r="O3996" s="4" t="s">
        <v>39</v>
      </c>
      <c r="P3996" s="4" t="s">
        <v>40</v>
      </c>
      <c r="Q3996" s="4" t="s">
        <v>1600</v>
      </c>
      <c r="R3996" s="9">
        <v>45.5282074074074</v>
      </c>
      <c r="S3996" s="7">
        <v>1.0</v>
      </c>
      <c r="T3996" s="7">
        <v>0.2</v>
      </c>
      <c r="U3996" s="7">
        <v>5.12192333333333</v>
      </c>
      <c r="V3996" s="10" t="str">
        <f t="shared" si="1"/>
        <v>2017-07</v>
      </c>
    </row>
    <row r="3997">
      <c r="A3997" s="7">
        <v>3996.0</v>
      </c>
      <c r="B3997" s="4" t="s">
        <v>7171</v>
      </c>
      <c r="C3997" s="8">
        <v>42947.0</v>
      </c>
      <c r="D3997" s="8">
        <v>42950.0</v>
      </c>
      <c r="E3997" s="4" t="s">
        <v>43</v>
      </c>
      <c r="F3997" s="4" t="s">
        <v>5510</v>
      </c>
      <c r="G3997" s="4" t="s">
        <v>5511</v>
      </c>
      <c r="H3997" s="4" t="s">
        <v>46</v>
      </c>
      <c r="I3997" s="4" t="s">
        <v>30</v>
      </c>
      <c r="J3997" s="4" t="s">
        <v>362</v>
      </c>
      <c r="K3997" s="4" t="s">
        <v>48</v>
      </c>
      <c r="L3997" s="7">
        <v>94110.0</v>
      </c>
      <c r="M3997" s="4" t="s">
        <v>49</v>
      </c>
      <c r="N3997" s="4" t="s">
        <v>1363</v>
      </c>
      <c r="O3997" s="4" t="s">
        <v>51</v>
      </c>
      <c r="P3997" s="4" t="s">
        <v>52</v>
      </c>
      <c r="Q3997" s="4" t="s">
        <v>1364</v>
      </c>
      <c r="R3997" s="9">
        <v>56.56</v>
      </c>
      <c r="S3997" s="7">
        <v>2.0</v>
      </c>
      <c r="T3997" s="7">
        <v>0.0</v>
      </c>
      <c r="U3997" s="7">
        <v>15.2712</v>
      </c>
      <c r="V3997" s="10" t="str">
        <f t="shared" si="1"/>
        <v>2017-07</v>
      </c>
    </row>
    <row r="3998">
      <c r="A3998" s="7">
        <v>3997.0</v>
      </c>
      <c r="B3998" s="4" t="s">
        <v>7171</v>
      </c>
      <c r="C3998" s="8">
        <v>42947.0</v>
      </c>
      <c r="D3998" s="8">
        <v>42950.0</v>
      </c>
      <c r="E3998" s="4" t="s">
        <v>43</v>
      </c>
      <c r="F3998" s="4" t="s">
        <v>5510</v>
      </c>
      <c r="G3998" s="4" t="s">
        <v>5511</v>
      </c>
      <c r="H3998" s="4" t="s">
        <v>46</v>
      </c>
      <c r="I3998" s="4" t="s">
        <v>30</v>
      </c>
      <c r="J3998" s="4" t="s">
        <v>362</v>
      </c>
      <c r="K3998" s="4" t="s">
        <v>48</v>
      </c>
      <c r="L3998" s="7">
        <v>94110.0</v>
      </c>
      <c r="M3998" s="4" t="s">
        <v>49</v>
      </c>
      <c r="N3998" s="4" t="s">
        <v>5655</v>
      </c>
      <c r="O3998" s="4" t="s">
        <v>35</v>
      </c>
      <c r="P3998" s="4" t="s">
        <v>121</v>
      </c>
      <c r="Q3998" s="4" t="s">
        <v>5656</v>
      </c>
      <c r="R3998" s="9">
        <v>36.96</v>
      </c>
      <c r="S3998" s="7">
        <v>7.0</v>
      </c>
      <c r="T3998" s="7">
        <v>0.0</v>
      </c>
      <c r="U3998" s="7">
        <v>11.4576</v>
      </c>
      <c r="V3998" s="10" t="str">
        <f t="shared" si="1"/>
        <v>2017-07</v>
      </c>
    </row>
    <row r="3999">
      <c r="A3999" s="7">
        <v>3998.0</v>
      </c>
      <c r="B3999" s="4" t="s">
        <v>7172</v>
      </c>
      <c r="C3999" s="8">
        <v>42947.0</v>
      </c>
      <c r="D3999" s="8">
        <v>42952.0</v>
      </c>
      <c r="E3999" s="4" t="s">
        <v>26</v>
      </c>
      <c r="F3999" s="4" t="s">
        <v>5154</v>
      </c>
      <c r="G3999" s="4" t="s">
        <v>5155</v>
      </c>
      <c r="H3999" s="4" t="s">
        <v>29</v>
      </c>
      <c r="I3999" s="4" t="s">
        <v>30</v>
      </c>
      <c r="J3999" s="4" t="s">
        <v>681</v>
      </c>
      <c r="K3999" s="4" t="s">
        <v>130</v>
      </c>
      <c r="L3999" s="7">
        <v>53209.0</v>
      </c>
      <c r="M3999" s="4" t="s">
        <v>59</v>
      </c>
      <c r="N3999" s="4" t="s">
        <v>5093</v>
      </c>
      <c r="O3999" s="4" t="s">
        <v>51</v>
      </c>
      <c r="P3999" s="4" t="s">
        <v>76</v>
      </c>
      <c r="Q3999" s="4" t="s">
        <v>5094</v>
      </c>
      <c r="R3999" s="9">
        <v>21.6800987654321</v>
      </c>
      <c r="S3999" s="7">
        <v>4.0</v>
      </c>
      <c r="T3999" s="7">
        <v>0.0</v>
      </c>
      <c r="U3999" s="7">
        <v>10.4064474074074</v>
      </c>
      <c r="V3999" s="10" t="str">
        <f t="shared" si="1"/>
        <v>2017-07</v>
      </c>
    </row>
    <row r="4000">
      <c r="A4000" s="7">
        <v>3999.0</v>
      </c>
      <c r="B4000" s="4" t="s">
        <v>7172</v>
      </c>
      <c r="C4000" s="8">
        <v>42947.0</v>
      </c>
      <c r="D4000" s="8">
        <v>42952.0</v>
      </c>
      <c r="E4000" s="4" t="s">
        <v>26</v>
      </c>
      <c r="F4000" s="4" t="s">
        <v>5154</v>
      </c>
      <c r="G4000" s="4" t="s">
        <v>5155</v>
      </c>
      <c r="H4000" s="4" t="s">
        <v>29</v>
      </c>
      <c r="I4000" s="4" t="s">
        <v>30</v>
      </c>
      <c r="J4000" s="4" t="s">
        <v>681</v>
      </c>
      <c r="K4000" s="4" t="s">
        <v>130</v>
      </c>
      <c r="L4000" s="7">
        <v>53209.0</v>
      </c>
      <c r="M4000" s="4" t="s">
        <v>59</v>
      </c>
      <c r="N4000" s="4" t="s">
        <v>7173</v>
      </c>
      <c r="O4000" s="4" t="s">
        <v>51</v>
      </c>
      <c r="P4000" s="4" t="s">
        <v>283</v>
      </c>
      <c r="Q4000" s="4" t="s">
        <v>7174</v>
      </c>
      <c r="R4000" s="9">
        <v>192.893481481481</v>
      </c>
      <c r="S4000" s="7">
        <v>6.0</v>
      </c>
      <c r="T4000" s="7">
        <v>0.0</v>
      </c>
      <c r="U4000" s="7">
        <v>67.5127185185185</v>
      </c>
      <c r="V4000" s="10" t="str">
        <f t="shared" si="1"/>
        <v>2017-07</v>
      </c>
    </row>
    <row r="4001">
      <c r="A4001" s="7">
        <v>4000.0</v>
      </c>
      <c r="B4001" s="4" t="s">
        <v>7175</v>
      </c>
      <c r="C4001" s="8">
        <v>42947.0</v>
      </c>
      <c r="D4001" s="8">
        <v>42952.0</v>
      </c>
      <c r="E4001" s="4" t="s">
        <v>26</v>
      </c>
      <c r="F4001" s="4" t="s">
        <v>2534</v>
      </c>
      <c r="G4001" s="4" t="s">
        <v>2535</v>
      </c>
      <c r="H4001" s="4" t="s">
        <v>46</v>
      </c>
      <c r="I4001" s="4" t="s">
        <v>30</v>
      </c>
      <c r="J4001" s="4" t="s">
        <v>90</v>
      </c>
      <c r="K4001" s="4" t="s">
        <v>91</v>
      </c>
      <c r="L4001" s="7">
        <v>19134.0</v>
      </c>
      <c r="M4001" s="4" t="s">
        <v>33</v>
      </c>
      <c r="N4001" s="4" t="s">
        <v>3352</v>
      </c>
      <c r="O4001" s="4" t="s">
        <v>39</v>
      </c>
      <c r="P4001" s="4" t="s">
        <v>40</v>
      </c>
      <c r="Q4001" s="4" t="s">
        <v>3353</v>
      </c>
      <c r="R4001" s="9">
        <v>353.385609876543</v>
      </c>
      <c r="S4001" s="7">
        <v>4.0</v>
      </c>
      <c r="T4001" s="7">
        <v>0.4</v>
      </c>
      <c r="U4001" s="7">
        <v>-70.6771219753086</v>
      </c>
      <c r="V4001" s="10" t="str">
        <f t="shared" si="1"/>
        <v>2017-07</v>
      </c>
    </row>
    <row r="4002">
      <c r="A4002" s="7">
        <v>4001.0</v>
      </c>
      <c r="B4002" s="4" t="s">
        <v>7176</v>
      </c>
      <c r="C4002" s="8">
        <v>42947.0</v>
      </c>
      <c r="D4002" s="8">
        <v>42951.0</v>
      </c>
      <c r="E4002" s="4" t="s">
        <v>26</v>
      </c>
      <c r="F4002" s="4" t="s">
        <v>3758</v>
      </c>
      <c r="G4002" s="4" t="s">
        <v>3759</v>
      </c>
      <c r="H4002" s="4" t="s">
        <v>112</v>
      </c>
      <c r="I4002" s="4" t="s">
        <v>30</v>
      </c>
      <c r="J4002" s="4" t="s">
        <v>2371</v>
      </c>
      <c r="K4002" s="4" t="s">
        <v>747</v>
      </c>
      <c r="L4002" s="7">
        <v>19805.0</v>
      </c>
      <c r="M4002" s="4" t="s">
        <v>33</v>
      </c>
      <c r="N4002" s="4" t="s">
        <v>3718</v>
      </c>
      <c r="O4002" s="4" t="s">
        <v>51</v>
      </c>
      <c r="P4002" s="4" t="s">
        <v>124</v>
      </c>
      <c r="Q4002" s="4" t="s">
        <v>3719</v>
      </c>
      <c r="R4002" s="9">
        <v>14.2801563786008</v>
      </c>
      <c r="S4002" s="7">
        <v>1.0</v>
      </c>
      <c r="T4002" s="7">
        <v>0.0</v>
      </c>
      <c r="U4002" s="7">
        <v>6.8544750617284</v>
      </c>
      <c r="V4002" s="10" t="str">
        <f t="shared" si="1"/>
        <v>2017-07</v>
      </c>
    </row>
    <row r="4003">
      <c r="A4003" s="7">
        <v>4002.0</v>
      </c>
      <c r="B4003" s="4" t="s">
        <v>7176</v>
      </c>
      <c r="C4003" s="8">
        <v>42947.0</v>
      </c>
      <c r="D4003" s="8">
        <v>42951.0</v>
      </c>
      <c r="E4003" s="4" t="s">
        <v>26</v>
      </c>
      <c r="F4003" s="4" t="s">
        <v>3758</v>
      </c>
      <c r="G4003" s="4" t="s">
        <v>3759</v>
      </c>
      <c r="H4003" s="4" t="s">
        <v>112</v>
      </c>
      <c r="I4003" s="4" t="s">
        <v>30</v>
      </c>
      <c r="J4003" s="4" t="s">
        <v>2371</v>
      </c>
      <c r="K4003" s="4" t="s">
        <v>747</v>
      </c>
      <c r="L4003" s="7">
        <v>19805.0</v>
      </c>
      <c r="M4003" s="4" t="s">
        <v>33</v>
      </c>
      <c r="N4003" s="4" t="s">
        <v>4198</v>
      </c>
      <c r="O4003" s="4" t="s">
        <v>51</v>
      </c>
      <c r="P4003" s="4" t="s">
        <v>76</v>
      </c>
      <c r="Q4003" s="4" t="s">
        <v>4199</v>
      </c>
      <c r="R4003" s="9">
        <v>1051.76940329218</v>
      </c>
      <c r="S4003" s="7">
        <v>5.0</v>
      </c>
      <c r="T4003" s="7">
        <v>0.0</v>
      </c>
      <c r="U4003" s="7">
        <v>483.813925514403</v>
      </c>
      <c r="V4003" s="10" t="str">
        <f t="shared" si="1"/>
        <v>2017-07</v>
      </c>
    </row>
    <row r="4004">
      <c r="A4004" s="7">
        <v>4003.0</v>
      </c>
      <c r="B4004" s="4" t="s">
        <v>7176</v>
      </c>
      <c r="C4004" s="8">
        <v>42947.0</v>
      </c>
      <c r="D4004" s="8">
        <v>42951.0</v>
      </c>
      <c r="E4004" s="4" t="s">
        <v>26</v>
      </c>
      <c r="F4004" s="4" t="s">
        <v>3758</v>
      </c>
      <c r="G4004" s="4" t="s">
        <v>3759</v>
      </c>
      <c r="H4004" s="4" t="s">
        <v>112</v>
      </c>
      <c r="I4004" s="4" t="s">
        <v>30</v>
      </c>
      <c r="J4004" s="4" t="s">
        <v>2371</v>
      </c>
      <c r="K4004" s="4" t="s">
        <v>747</v>
      </c>
      <c r="L4004" s="7">
        <v>19805.0</v>
      </c>
      <c r="M4004" s="4" t="s">
        <v>33</v>
      </c>
      <c r="N4004" s="4" t="s">
        <v>5502</v>
      </c>
      <c r="O4004" s="4" t="s">
        <v>51</v>
      </c>
      <c r="P4004" s="4" t="s">
        <v>76</v>
      </c>
      <c r="Q4004" s="4" t="s">
        <v>5503</v>
      </c>
      <c r="R4004" s="9">
        <v>13.6243086419753</v>
      </c>
      <c r="S4004" s="7">
        <v>3.0</v>
      </c>
      <c r="T4004" s="7">
        <v>0.0</v>
      </c>
      <c r="U4004" s="7">
        <v>6.6759112345679</v>
      </c>
      <c r="V4004" s="10" t="str">
        <f t="shared" si="1"/>
        <v>2017-07</v>
      </c>
    </row>
    <row r="4005">
      <c r="A4005" s="7">
        <v>4004.0</v>
      </c>
      <c r="B4005" s="4" t="s">
        <v>7177</v>
      </c>
      <c r="C4005" s="8">
        <v>42948.0</v>
      </c>
      <c r="D4005" s="8">
        <v>42950.0</v>
      </c>
      <c r="E4005" s="4" t="s">
        <v>43</v>
      </c>
      <c r="F4005" s="4" t="s">
        <v>2414</v>
      </c>
      <c r="G4005" s="4" t="s">
        <v>2415</v>
      </c>
      <c r="H4005" s="4" t="s">
        <v>46</v>
      </c>
      <c r="I4005" s="4" t="s">
        <v>30</v>
      </c>
      <c r="J4005" s="4" t="s">
        <v>384</v>
      </c>
      <c r="K4005" s="4" t="s">
        <v>385</v>
      </c>
      <c r="L4005" s="7">
        <v>60653.0</v>
      </c>
      <c r="M4005" s="4" t="s">
        <v>59</v>
      </c>
      <c r="N4005" s="4" t="s">
        <v>5293</v>
      </c>
      <c r="O4005" s="4" t="s">
        <v>39</v>
      </c>
      <c r="P4005" s="4" t="s">
        <v>40</v>
      </c>
      <c r="Q4005" s="4" t="s">
        <v>5294</v>
      </c>
      <c r="R4005" s="9">
        <v>118.814762139918</v>
      </c>
      <c r="S4005" s="7">
        <v>2.0</v>
      </c>
      <c r="T4005" s="7">
        <v>0.2</v>
      </c>
      <c r="U4005" s="7">
        <v>7.42592263374486</v>
      </c>
      <c r="V4005" s="10" t="str">
        <f t="shared" si="1"/>
        <v>2017-08</v>
      </c>
    </row>
    <row r="4006">
      <c r="A4006" s="7">
        <v>4005.0</v>
      </c>
      <c r="B4006" s="4" t="s">
        <v>7178</v>
      </c>
      <c r="C4006" s="8">
        <v>42948.0</v>
      </c>
      <c r="D4006" s="8">
        <v>42951.0</v>
      </c>
      <c r="E4006" s="4" t="s">
        <v>43</v>
      </c>
      <c r="F4006" s="4" t="s">
        <v>6466</v>
      </c>
      <c r="G4006" s="4" t="s">
        <v>6467</v>
      </c>
      <c r="H4006" s="4" t="s">
        <v>46</v>
      </c>
      <c r="I4006" s="4" t="s">
        <v>30</v>
      </c>
      <c r="J4006" s="4" t="s">
        <v>81</v>
      </c>
      <c r="K4006" s="4" t="s">
        <v>82</v>
      </c>
      <c r="L4006" s="7">
        <v>28205.0</v>
      </c>
      <c r="M4006" s="4" t="s">
        <v>83</v>
      </c>
      <c r="N4006" s="4" t="s">
        <v>3891</v>
      </c>
      <c r="O4006" s="4" t="s">
        <v>39</v>
      </c>
      <c r="P4006" s="4" t="s">
        <v>40</v>
      </c>
      <c r="Q4006" s="4" t="s">
        <v>3892</v>
      </c>
      <c r="R4006" s="9">
        <v>176.220819928131</v>
      </c>
      <c r="S4006" s="7">
        <v>5.0</v>
      </c>
      <c r="T4006" s="7">
        <v>0.2</v>
      </c>
      <c r="U4006" s="7">
        <v>11.0138012455082</v>
      </c>
      <c r="V4006" s="10" t="str">
        <f t="shared" si="1"/>
        <v>2017-08</v>
      </c>
    </row>
    <row r="4007">
      <c r="A4007" s="7">
        <v>4006.0</v>
      </c>
      <c r="B4007" s="4" t="s">
        <v>7179</v>
      </c>
      <c r="C4007" s="8">
        <v>42948.0</v>
      </c>
      <c r="D4007" s="8">
        <v>42954.0</v>
      </c>
      <c r="E4007" s="4" t="s">
        <v>26</v>
      </c>
      <c r="F4007" s="4" t="s">
        <v>1235</v>
      </c>
      <c r="G4007" s="4" t="s">
        <v>1236</v>
      </c>
      <c r="H4007" s="4" t="s">
        <v>29</v>
      </c>
      <c r="I4007" s="4" t="s">
        <v>30</v>
      </c>
      <c r="J4007" s="4" t="s">
        <v>2019</v>
      </c>
      <c r="K4007" s="4" t="s">
        <v>58</v>
      </c>
      <c r="L4007" s="7">
        <v>78745.0</v>
      </c>
      <c r="M4007" s="4" t="s">
        <v>59</v>
      </c>
      <c r="N4007" s="4" t="s">
        <v>1963</v>
      </c>
      <c r="O4007" s="4" t="s">
        <v>39</v>
      </c>
      <c r="P4007" s="4" t="s">
        <v>446</v>
      </c>
      <c r="Q4007" s="4" t="s">
        <v>1964</v>
      </c>
      <c r="R4007" s="9">
        <v>1782.49623703704</v>
      </c>
      <c r="S4007" s="7">
        <v>3.0</v>
      </c>
      <c r="T4007" s="7">
        <v>0.4</v>
      </c>
      <c r="U4007" s="7">
        <v>-326.790976790123</v>
      </c>
      <c r="V4007" s="10" t="str">
        <f t="shared" si="1"/>
        <v>2017-08</v>
      </c>
    </row>
    <row r="4008">
      <c r="A4008" s="7">
        <v>4007.0</v>
      </c>
      <c r="B4008" s="4" t="s">
        <v>7179</v>
      </c>
      <c r="C4008" s="8">
        <v>42948.0</v>
      </c>
      <c r="D4008" s="8">
        <v>42954.0</v>
      </c>
      <c r="E4008" s="4" t="s">
        <v>26</v>
      </c>
      <c r="F4008" s="4" t="s">
        <v>1235</v>
      </c>
      <c r="G4008" s="4" t="s">
        <v>1236</v>
      </c>
      <c r="H4008" s="4" t="s">
        <v>29</v>
      </c>
      <c r="I4008" s="4" t="s">
        <v>30</v>
      </c>
      <c r="J4008" s="4" t="s">
        <v>2019</v>
      </c>
      <c r="K4008" s="4" t="s">
        <v>58</v>
      </c>
      <c r="L4008" s="7">
        <v>78745.0</v>
      </c>
      <c r="M4008" s="4" t="s">
        <v>59</v>
      </c>
      <c r="N4008" s="4" t="s">
        <v>7180</v>
      </c>
      <c r="O4008" s="4" t="s">
        <v>51</v>
      </c>
      <c r="P4008" s="4" t="s">
        <v>124</v>
      </c>
      <c r="Q4008" s="4" t="s">
        <v>7181</v>
      </c>
      <c r="R4008" s="9">
        <v>44.9194666666667</v>
      </c>
      <c r="S4008" s="7">
        <v>7.0</v>
      </c>
      <c r="T4008" s="7">
        <v>0.2</v>
      </c>
      <c r="U4008" s="7">
        <v>15.7218133333333</v>
      </c>
      <c r="V4008" s="10" t="str">
        <f t="shared" si="1"/>
        <v>2017-08</v>
      </c>
    </row>
    <row r="4009">
      <c r="A4009" s="7">
        <v>4008.0</v>
      </c>
      <c r="B4009" s="4" t="s">
        <v>7182</v>
      </c>
      <c r="C4009" s="8">
        <v>42948.0</v>
      </c>
      <c r="D4009" s="8">
        <v>42951.0</v>
      </c>
      <c r="E4009" s="4" t="s">
        <v>98</v>
      </c>
      <c r="F4009" s="4" t="s">
        <v>1744</v>
      </c>
      <c r="G4009" s="4" t="s">
        <v>1745</v>
      </c>
      <c r="H4009" s="4" t="s">
        <v>29</v>
      </c>
      <c r="I4009" s="4" t="s">
        <v>30</v>
      </c>
      <c r="J4009" s="4" t="s">
        <v>2738</v>
      </c>
      <c r="K4009" s="4" t="s">
        <v>48</v>
      </c>
      <c r="L4009" s="7">
        <v>93905.0</v>
      </c>
      <c r="M4009" s="4" t="s">
        <v>49</v>
      </c>
      <c r="N4009" s="4" t="s">
        <v>5380</v>
      </c>
      <c r="O4009" s="4" t="s">
        <v>51</v>
      </c>
      <c r="P4009" s="4" t="s">
        <v>76</v>
      </c>
      <c r="Q4009" s="4" t="s">
        <v>5381</v>
      </c>
      <c r="R4009" s="9">
        <v>54.896</v>
      </c>
      <c r="S4009" s="7">
        <v>2.0</v>
      </c>
      <c r="T4009" s="7">
        <v>0.2</v>
      </c>
      <c r="U4009" s="7">
        <v>18.5274</v>
      </c>
      <c r="V4009" s="10" t="str">
        <f t="shared" si="1"/>
        <v>2017-08</v>
      </c>
    </row>
    <row r="4010">
      <c r="A4010" s="7">
        <v>4009.0</v>
      </c>
      <c r="B4010" s="4" t="s">
        <v>7183</v>
      </c>
      <c r="C4010" s="8">
        <v>42948.0</v>
      </c>
      <c r="D4010" s="8">
        <v>42952.0</v>
      </c>
      <c r="E4010" s="4" t="s">
        <v>98</v>
      </c>
      <c r="F4010" s="4" t="s">
        <v>7184</v>
      </c>
      <c r="G4010" s="4" t="s">
        <v>7185</v>
      </c>
      <c r="H4010" s="4" t="s">
        <v>46</v>
      </c>
      <c r="I4010" s="4" t="s">
        <v>30</v>
      </c>
      <c r="J4010" s="4" t="s">
        <v>362</v>
      </c>
      <c r="K4010" s="4" t="s">
        <v>48</v>
      </c>
      <c r="L4010" s="7">
        <v>94109.0</v>
      </c>
      <c r="M4010" s="4" t="s">
        <v>49</v>
      </c>
      <c r="N4010" s="4" t="s">
        <v>510</v>
      </c>
      <c r="O4010" s="4" t="s">
        <v>51</v>
      </c>
      <c r="P4010" s="4" t="s">
        <v>52</v>
      </c>
      <c r="Q4010" s="4" t="s">
        <v>511</v>
      </c>
      <c r="R4010" s="9">
        <v>186.54</v>
      </c>
      <c r="S4010" s="7">
        <v>3.0</v>
      </c>
      <c r="T4010" s="7">
        <v>0.0</v>
      </c>
      <c r="U4010" s="7">
        <v>50.3658</v>
      </c>
      <c r="V4010" s="10" t="str">
        <f t="shared" si="1"/>
        <v>2017-08</v>
      </c>
    </row>
    <row r="4011">
      <c r="A4011" s="7">
        <v>4010.0</v>
      </c>
      <c r="B4011" s="4" t="s">
        <v>7186</v>
      </c>
      <c r="C4011" s="8">
        <v>42950.0</v>
      </c>
      <c r="D4011" s="8">
        <v>42951.0</v>
      </c>
      <c r="E4011" s="4" t="s">
        <v>43</v>
      </c>
      <c r="F4011" s="4" t="s">
        <v>7187</v>
      </c>
      <c r="G4011" s="4" t="s">
        <v>7188</v>
      </c>
      <c r="H4011" s="4" t="s">
        <v>46</v>
      </c>
      <c r="I4011" s="4" t="s">
        <v>30</v>
      </c>
      <c r="J4011" s="4" t="s">
        <v>384</v>
      </c>
      <c r="K4011" s="4" t="s">
        <v>385</v>
      </c>
      <c r="L4011" s="7">
        <v>60623.0</v>
      </c>
      <c r="M4011" s="4" t="s">
        <v>59</v>
      </c>
      <c r="N4011" s="4" t="s">
        <v>4398</v>
      </c>
      <c r="O4011" s="4" t="s">
        <v>35</v>
      </c>
      <c r="P4011" s="4" t="s">
        <v>36</v>
      </c>
      <c r="Q4011" s="4" t="s">
        <v>4399</v>
      </c>
      <c r="R4011" s="9">
        <v>227.139802469136</v>
      </c>
      <c r="S4011" s="7">
        <v>2.0</v>
      </c>
      <c r="T4011" s="7">
        <v>0.3</v>
      </c>
      <c r="U4011" s="7">
        <v>-45.4279604938272</v>
      </c>
      <c r="V4011" s="10" t="str">
        <f t="shared" si="1"/>
        <v>2017-08</v>
      </c>
    </row>
    <row r="4012">
      <c r="A4012" s="7">
        <v>4011.0</v>
      </c>
      <c r="B4012" s="4" t="s">
        <v>7189</v>
      </c>
      <c r="C4012" s="8">
        <v>42950.0</v>
      </c>
      <c r="D4012" s="8">
        <v>42955.0</v>
      </c>
      <c r="E4012" s="4" t="s">
        <v>98</v>
      </c>
      <c r="F4012" s="4" t="s">
        <v>699</v>
      </c>
      <c r="G4012" s="4" t="s">
        <v>700</v>
      </c>
      <c r="H4012" s="4" t="s">
        <v>46</v>
      </c>
      <c r="I4012" s="4" t="s">
        <v>30</v>
      </c>
      <c r="J4012" s="4" t="s">
        <v>362</v>
      </c>
      <c r="K4012" s="4" t="s">
        <v>48</v>
      </c>
      <c r="L4012" s="7">
        <v>94122.0</v>
      </c>
      <c r="M4012" s="4" t="s">
        <v>49</v>
      </c>
      <c r="N4012" s="4" t="s">
        <v>1309</v>
      </c>
      <c r="O4012" s="4" t="s">
        <v>51</v>
      </c>
      <c r="P4012" s="4" t="s">
        <v>297</v>
      </c>
      <c r="Q4012" s="4" t="s">
        <v>1310</v>
      </c>
      <c r="R4012" s="9">
        <v>51.75</v>
      </c>
      <c r="S4012" s="7">
        <v>5.0</v>
      </c>
      <c r="T4012" s="7">
        <v>0.0</v>
      </c>
      <c r="U4012" s="7">
        <v>24.84</v>
      </c>
      <c r="V4012" s="10" t="str">
        <f t="shared" si="1"/>
        <v>2017-08</v>
      </c>
    </row>
    <row r="4013">
      <c r="A4013" s="7">
        <v>4012.0</v>
      </c>
      <c r="B4013" s="4" t="s">
        <v>7189</v>
      </c>
      <c r="C4013" s="8">
        <v>42950.0</v>
      </c>
      <c r="D4013" s="8">
        <v>42955.0</v>
      </c>
      <c r="E4013" s="4" t="s">
        <v>98</v>
      </c>
      <c r="F4013" s="4" t="s">
        <v>699</v>
      </c>
      <c r="G4013" s="4" t="s">
        <v>700</v>
      </c>
      <c r="H4013" s="4" t="s">
        <v>46</v>
      </c>
      <c r="I4013" s="4" t="s">
        <v>30</v>
      </c>
      <c r="J4013" s="4" t="s">
        <v>362</v>
      </c>
      <c r="K4013" s="4" t="s">
        <v>48</v>
      </c>
      <c r="L4013" s="7">
        <v>94122.0</v>
      </c>
      <c r="M4013" s="4" t="s">
        <v>49</v>
      </c>
      <c r="N4013" s="4" t="s">
        <v>519</v>
      </c>
      <c r="O4013" s="4" t="s">
        <v>35</v>
      </c>
      <c r="P4013" s="4" t="s">
        <v>121</v>
      </c>
      <c r="Q4013" s="4" t="s">
        <v>520</v>
      </c>
      <c r="R4013" s="9">
        <v>123.96</v>
      </c>
      <c r="S4013" s="7">
        <v>3.0</v>
      </c>
      <c r="T4013" s="7">
        <v>0.0</v>
      </c>
      <c r="U4013" s="7">
        <v>11.1564</v>
      </c>
      <c r="V4013" s="10" t="str">
        <f t="shared" si="1"/>
        <v>2017-08</v>
      </c>
    </row>
    <row r="4014">
      <c r="A4014" s="7">
        <v>4013.0</v>
      </c>
      <c r="B4014" s="4" t="s">
        <v>7190</v>
      </c>
      <c r="C4014" s="8">
        <v>42950.0</v>
      </c>
      <c r="D4014" s="8">
        <v>42953.0</v>
      </c>
      <c r="E4014" s="4" t="s">
        <v>98</v>
      </c>
      <c r="F4014" s="4" t="s">
        <v>5181</v>
      </c>
      <c r="G4014" s="4" t="s">
        <v>5182</v>
      </c>
      <c r="H4014" s="4" t="s">
        <v>46</v>
      </c>
      <c r="I4014" s="4" t="s">
        <v>30</v>
      </c>
      <c r="J4014" s="4" t="s">
        <v>47</v>
      </c>
      <c r="K4014" s="4" t="s">
        <v>48</v>
      </c>
      <c r="L4014" s="7">
        <v>90004.0</v>
      </c>
      <c r="M4014" s="4" t="s">
        <v>49</v>
      </c>
      <c r="N4014" s="4" t="s">
        <v>4532</v>
      </c>
      <c r="O4014" s="4" t="s">
        <v>51</v>
      </c>
      <c r="P4014" s="4" t="s">
        <v>52</v>
      </c>
      <c r="Q4014" s="4" t="s">
        <v>4533</v>
      </c>
      <c r="R4014" s="9">
        <v>99.87</v>
      </c>
      <c r="S4014" s="7">
        <v>3.0</v>
      </c>
      <c r="T4014" s="7">
        <v>0.0</v>
      </c>
      <c r="U4014" s="7">
        <v>23.9688</v>
      </c>
      <c r="V4014" s="10" t="str">
        <f t="shared" si="1"/>
        <v>2017-08</v>
      </c>
    </row>
    <row r="4015">
      <c r="A4015" s="7">
        <v>4014.0</v>
      </c>
      <c r="B4015" s="4" t="s">
        <v>7191</v>
      </c>
      <c r="C4015" s="8">
        <v>42950.0</v>
      </c>
      <c r="D4015" s="8">
        <v>42954.0</v>
      </c>
      <c r="E4015" s="4" t="s">
        <v>26</v>
      </c>
      <c r="F4015" s="4" t="s">
        <v>438</v>
      </c>
      <c r="G4015" s="4" t="s">
        <v>439</v>
      </c>
      <c r="H4015" s="4" t="s">
        <v>46</v>
      </c>
      <c r="I4015" s="4" t="s">
        <v>30</v>
      </c>
      <c r="J4015" s="4" t="s">
        <v>765</v>
      </c>
      <c r="K4015" s="4" t="s">
        <v>385</v>
      </c>
      <c r="L4015" s="7">
        <v>61701.0</v>
      </c>
      <c r="M4015" s="4" t="s">
        <v>59</v>
      </c>
      <c r="N4015" s="4" t="s">
        <v>4754</v>
      </c>
      <c r="O4015" s="4" t="s">
        <v>39</v>
      </c>
      <c r="P4015" s="4" t="s">
        <v>61</v>
      </c>
      <c r="Q4015" s="4" t="s">
        <v>4755</v>
      </c>
      <c r="R4015" s="9">
        <v>49.3194074074074</v>
      </c>
      <c r="S4015" s="7">
        <v>3.0</v>
      </c>
      <c r="T4015" s="7">
        <v>0.2</v>
      </c>
      <c r="U4015" s="7">
        <v>9.24738888888889</v>
      </c>
      <c r="V4015" s="10" t="str">
        <f t="shared" si="1"/>
        <v>2017-08</v>
      </c>
    </row>
    <row r="4016">
      <c r="A4016" s="7">
        <v>4015.0</v>
      </c>
      <c r="B4016" s="4" t="s">
        <v>7192</v>
      </c>
      <c r="C4016" s="8">
        <v>42950.0</v>
      </c>
      <c r="D4016" s="8">
        <v>42955.0</v>
      </c>
      <c r="E4016" s="4" t="s">
        <v>98</v>
      </c>
      <c r="F4016" s="4" t="s">
        <v>2497</v>
      </c>
      <c r="G4016" s="4" t="s">
        <v>2498</v>
      </c>
      <c r="H4016" s="4" t="s">
        <v>29</v>
      </c>
      <c r="I4016" s="4" t="s">
        <v>30</v>
      </c>
      <c r="J4016" s="4" t="s">
        <v>163</v>
      </c>
      <c r="K4016" s="4" t="s">
        <v>164</v>
      </c>
      <c r="L4016" s="7">
        <v>98105.0</v>
      </c>
      <c r="M4016" s="4" t="s">
        <v>49</v>
      </c>
      <c r="N4016" s="4" t="s">
        <v>7193</v>
      </c>
      <c r="O4016" s="4" t="s">
        <v>51</v>
      </c>
      <c r="P4016" s="4" t="s">
        <v>52</v>
      </c>
      <c r="Q4016" s="4" t="s">
        <v>7194</v>
      </c>
      <c r="R4016" s="9">
        <v>16.06</v>
      </c>
      <c r="S4016" s="7">
        <v>1.0</v>
      </c>
      <c r="T4016" s="7">
        <v>0.0</v>
      </c>
      <c r="U4016" s="7">
        <v>4.1756</v>
      </c>
      <c r="V4016" s="10" t="str">
        <f t="shared" si="1"/>
        <v>2017-08</v>
      </c>
    </row>
    <row r="4017">
      <c r="A4017" s="7">
        <v>4016.0</v>
      </c>
      <c r="B4017" s="4" t="s">
        <v>7195</v>
      </c>
      <c r="C4017" s="8">
        <v>42950.0</v>
      </c>
      <c r="D4017" s="8">
        <v>42953.0</v>
      </c>
      <c r="E4017" s="4" t="s">
        <v>43</v>
      </c>
      <c r="F4017" s="4" t="s">
        <v>2678</v>
      </c>
      <c r="G4017" s="4" t="s">
        <v>2679</v>
      </c>
      <c r="H4017" s="4" t="s">
        <v>46</v>
      </c>
      <c r="I4017" s="4" t="s">
        <v>30</v>
      </c>
      <c r="J4017" s="4" t="s">
        <v>215</v>
      </c>
      <c r="K4017" s="4" t="s">
        <v>157</v>
      </c>
      <c r="L4017" s="7">
        <v>45014.0</v>
      </c>
      <c r="M4017" s="4" t="s">
        <v>33</v>
      </c>
      <c r="N4017" s="4" t="s">
        <v>299</v>
      </c>
      <c r="O4017" s="4" t="s">
        <v>51</v>
      </c>
      <c r="P4017" s="4" t="s">
        <v>297</v>
      </c>
      <c r="Q4017" s="4" t="s">
        <v>300</v>
      </c>
      <c r="R4017" s="9">
        <v>20.4630452674897</v>
      </c>
      <c r="S4017" s="7">
        <v>5.0</v>
      </c>
      <c r="T4017" s="7">
        <v>0.2</v>
      </c>
      <c r="U4017" s="7">
        <v>6.65048971193416</v>
      </c>
      <c r="V4017" s="10" t="str">
        <f t="shared" si="1"/>
        <v>2017-08</v>
      </c>
    </row>
    <row r="4018">
      <c r="A4018" s="7">
        <v>4017.0</v>
      </c>
      <c r="B4018" s="4" t="s">
        <v>7196</v>
      </c>
      <c r="C4018" s="8">
        <v>42951.0</v>
      </c>
      <c r="D4018" s="8">
        <v>42954.0</v>
      </c>
      <c r="E4018" s="4" t="s">
        <v>43</v>
      </c>
      <c r="F4018" s="4" t="s">
        <v>2049</v>
      </c>
      <c r="G4018" s="4" t="s">
        <v>2050</v>
      </c>
      <c r="H4018" s="4" t="s">
        <v>29</v>
      </c>
      <c r="I4018" s="4" t="s">
        <v>30</v>
      </c>
      <c r="J4018" s="4" t="s">
        <v>7197</v>
      </c>
      <c r="K4018" s="4" t="s">
        <v>741</v>
      </c>
      <c r="L4018" s="7">
        <v>80538.0</v>
      </c>
      <c r="M4018" s="4" t="s">
        <v>49</v>
      </c>
      <c r="N4018" s="4" t="s">
        <v>6605</v>
      </c>
      <c r="O4018" s="4" t="s">
        <v>51</v>
      </c>
      <c r="P4018" s="4" t="s">
        <v>124</v>
      </c>
      <c r="Q4018" s="4" t="s">
        <v>6606</v>
      </c>
      <c r="R4018" s="9">
        <v>7.968</v>
      </c>
      <c r="S4018" s="7">
        <v>2.0</v>
      </c>
      <c r="T4018" s="7">
        <v>0.2</v>
      </c>
      <c r="U4018" s="7">
        <v>2.8884</v>
      </c>
      <c r="V4018" s="10" t="str">
        <f t="shared" si="1"/>
        <v>2017-08</v>
      </c>
    </row>
    <row r="4019">
      <c r="A4019" s="7">
        <v>4018.0</v>
      </c>
      <c r="B4019" s="4" t="s">
        <v>7196</v>
      </c>
      <c r="C4019" s="8">
        <v>42951.0</v>
      </c>
      <c r="D4019" s="8">
        <v>42954.0</v>
      </c>
      <c r="E4019" s="4" t="s">
        <v>43</v>
      </c>
      <c r="F4019" s="4" t="s">
        <v>2049</v>
      </c>
      <c r="G4019" s="4" t="s">
        <v>2050</v>
      </c>
      <c r="H4019" s="4" t="s">
        <v>29</v>
      </c>
      <c r="I4019" s="4" t="s">
        <v>30</v>
      </c>
      <c r="J4019" s="4" t="s">
        <v>7197</v>
      </c>
      <c r="K4019" s="4" t="s">
        <v>741</v>
      </c>
      <c r="L4019" s="7">
        <v>80538.0</v>
      </c>
      <c r="M4019" s="4" t="s">
        <v>49</v>
      </c>
      <c r="N4019" s="4" t="s">
        <v>2046</v>
      </c>
      <c r="O4019" s="4" t="s">
        <v>51</v>
      </c>
      <c r="P4019" s="4" t="s">
        <v>205</v>
      </c>
      <c r="Q4019" s="4" t="s">
        <v>2047</v>
      </c>
      <c r="R4019" s="9">
        <v>8.784</v>
      </c>
      <c r="S4019" s="7">
        <v>1.0</v>
      </c>
      <c r="T4019" s="7">
        <v>0.2</v>
      </c>
      <c r="U4019" s="7">
        <v>3.1842</v>
      </c>
      <c r="V4019" s="10" t="str">
        <f t="shared" si="1"/>
        <v>2017-08</v>
      </c>
    </row>
    <row r="4020">
      <c r="A4020" s="7">
        <v>4019.0</v>
      </c>
      <c r="B4020" s="4" t="s">
        <v>7198</v>
      </c>
      <c r="C4020" s="8">
        <v>42951.0</v>
      </c>
      <c r="D4020" s="8">
        <v>42955.0</v>
      </c>
      <c r="E4020" s="4" t="s">
        <v>26</v>
      </c>
      <c r="F4020" s="4" t="s">
        <v>2049</v>
      </c>
      <c r="G4020" s="4" t="s">
        <v>2050</v>
      </c>
      <c r="H4020" s="4" t="s">
        <v>29</v>
      </c>
      <c r="I4020" s="4" t="s">
        <v>30</v>
      </c>
      <c r="J4020" s="4" t="s">
        <v>2756</v>
      </c>
      <c r="K4020" s="4" t="s">
        <v>58</v>
      </c>
      <c r="L4020" s="7">
        <v>75007.0</v>
      </c>
      <c r="M4020" s="4" t="s">
        <v>59</v>
      </c>
      <c r="N4020" s="4" t="s">
        <v>3579</v>
      </c>
      <c r="O4020" s="4" t="s">
        <v>51</v>
      </c>
      <c r="P4020" s="4" t="s">
        <v>76</v>
      </c>
      <c r="Q4020" s="4" t="s">
        <v>3580</v>
      </c>
      <c r="R4020" s="9">
        <v>4.11131604938272</v>
      </c>
      <c r="S4020" s="7">
        <v>3.0</v>
      </c>
      <c r="T4020" s="7">
        <v>0.8</v>
      </c>
      <c r="U4020" s="7">
        <v>-6.98923728395062</v>
      </c>
      <c r="V4020" s="10" t="str">
        <f t="shared" si="1"/>
        <v>2017-08</v>
      </c>
    </row>
    <row r="4021">
      <c r="A4021" s="7">
        <v>4020.0</v>
      </c>
      <c r="B4021" s="4" t="s">
        <v>7199</v>
      </c>
      <c r="C4021" s="8">
        <v>42952.0</v>
      </c>
      <c r="D4021" s="8">
        <v>42955.0</v>
      </c>
      <c r="E4021" s="4" t="s">
        <v>43</v>
      </c>
      <c r="F4021" s="4" t="s">
        <v>3601</v>
      </c>
      <c r="G4021" s="4" t="s">
        <v>3602</v>
      </c>
      <c r="H4021" s="4" t="s">
        <v>29</v>
      </c>
      <c r="I4021" s="4" t="s">
        <v>30</v>
      </c>
      <c r="J4021" s="4" t="s">
        <v>461</v>
      </c>
      <c r="K4021" s="4" t="s">
        <v>462</v>
      </c>
      <c r="L4021" s="7">
        <v>40475.0</v>
      </c>
      <c r="M4021" s="4" t="s">
        <v>83</v>
      </c>
      <c r="N4021" s="4" t="s">
        <v>1408</v>
      </c>
      <c r="O4021" s="4" t="s">
        <v>51</v>
      </c>
      <c r="P4021" s="4" t="s">
        <v>124</v>
      </c>
      <c r="Q4021" s="4" t="s">
        <v>1409</v>
      </c>
      <c r="R4021" s="9">
        <v>9.00328817069214</v>
      </c>
      <c r="S4021" s="7">
        <v>2.0</v>
      </c>
      <c r="T4021" s="7">
        <v>0.0</v>
      </c>
      <c r="U4021" s="7">
        <v>4.14151255851839</v>
      </c>
      <c r="V4021" s="10" t="str">
        <f t="shared" si="1"/>
        <v>2017-08</v>
      </c>
    </row>
    <row r="4022">
      <c r="A4022" s="7">
        <v>4021.0</v>
      </c>
      <c r="B4022" s="4" t="s">
        <v>7200</v>
      </c>
      <c r="C4022" s="8">
        <v>42952.0</v>
      </c>
      <c r="D4022" s="8">
        <v>42955.0</v>
      </c>
      <c r="E4022" s="4" t="s">
        <v>43</v>
      </c>
      <c r="F4022" s="4" t="s">
        <v>2930</v>
      </c>
      <c r="G4022" s="4" t="s">
        <v>2931</v>
      </c>
      <c r="H4022" s="4" t="s">
        <v>112</v>
      </c>
      <c r="I4022" s="4" t="s">
        <v>30</v>
      </c>
      <c r="J4022" s="4" t="s">
        <v>455</v>
      </c>
      <c r="K4022" s="4" t="s">
        <v>58</v>
      </c>
      <c r="L4022" s="7">
        <v>77070.0</v>
      </c>
      <c r="M4022" s="4" t="s">
        <v>59</v>
      </c>
      <c r="N4022" s="4" t="s">
        <v>7201</v>
      </c>
      <c r="O4022" s="4" t="s">
        <v>51</v>
      </c>
      <c r="P4022" s="4" t="s">
        <v>52</v>
      </c>
      <c r="Q4022" s="4" t="s">
        <v>7202</v>
      </c>
      <c r="R4022" s="9">
        <v>187.234844444445</v>
      </c>
      <c r="S4022" s="7">
        <v>9.0</v>
      </c>
      <c r="T4022" s="7">
        <v>0.2</v>
      </c>
      <c r="U4022" s="7">
        <v>9.36174222222222</v>
      </c>
      <c r="V4022" s="10" t="str">
        <f t="shared" si="1"/>
        <v>2017-08</v>
      </c>
    </row>
    <row r="4023">
      <c r="A4023" s="7">
        <v>4022.0</v>
      </c>
      <c r="B4023" s="4" t="s">
        <v>7203</v>
      </c>
      <c r="C4023" s="8">
        <v>42952.0</v>
      </c>
      <c r="D4023" s="8">
        <v>42956.0</v>
      </c>
      <c r="E4023" s="4" t="s">
        <v>26</v>
      </c>
      <c r="F4023" s="4" t="s">
        <v>4136</v>
      </c>
      <c r="G4023" s="4" t="s">
        <v>4137</v>
      </c>
      <c r="H4023" s="4" t="s">
        <v>46</v>
      </c>
      <c r="I4023" s="4" t="s">
        <v>30</v>
      </c>
      <c r="J4023" s="4" t="s">
        <v>5071</v>
      </c>
      <c r="K4023" s="4" t="s">
        <v>766</v>
      </c>
      <c r="L4023" s="7">
        <v>46203.0</v>
      </c>
      <c r="M4023" s="4" t="s">
        <v>59</v>
      </c>
      <c r="N4023" s="4" t="s">
        <v>2639</v>
      </c>
      <c r="O4023" s="4" t="s">
        <v>51</v>
      </c>
      <c r="P4023" s="4" t="s">
        <v>76</v>
      </c>
      <c r="Q4023" s="4" t="s">
        <v>2640</v>
      </c>
      <c r="R4023" s="9">
        <v>156.029037037037</v>
      </c>
      <c r="S4023" s="7">
        <v>6.0</v>
      </c>
      <c r="T4023" s="7">
        <v>0.0</v>
      </c>
      <c r="U4023" s="7">
        <v>74.8939377777778</v>
      </c>
      <c r="V4023" s="10" t="str">
        <f t="shared" si="1"/>
        <v>2017-08</v>
      </c>
    </row>
    <row r="4024">
      <c r="A4024" s="7">
        <v>4023.0</v>
      </c>
      <c r="B4024" s="4" t="s">
        <v>7203</v>
      </c>
      <c r="C4024" s="8">
        <v>42952.0</v>
      </c>
      <c r="D4024" s="8">
        <v>42956.0</v>
      </c>
      <c r="E4024" s="4" t="s">
        <v>26</v>
      </c>
      <c r="F4024" s="4" t="s">
        <v>4136</v>
      </c>
      <c r="G4024" s="4" t="s">
        <v>4137</v>
      </c>
      <c r="H4024" s="4" t="s">
        <v>46</v>
      </c>
      <c r="I4024" s="4" t="s">
        <v>30</v>
      </c>
      <c r="J4024" s="4" t="s">
        <v>5071</v>
      </c>
      <c r="K4024" s="4" t="s">
        <v>766</v>
      </c>
      <c r="L4024" s="7">
        <v>46203.0</v>
      </c>
      <c r="M4024" s="4" t="s">
        <v>59</v>
      </c>
      <c r="N4024" s="4" t="s">
        <v>103</v>
      </c>
      <c r="O4024" s="4" t="s">
        <v>39</v>
      </c>
      <c r="P4024" s="4" t="s">
        <v>61</v>
      </c>
      <c r="Q4024" s="4" t="s">
        <v>104</v>
      </c>
      <c r="R4024" s="9">
        <v>98.8878024691358</v>
      </c>
      <c r="S4024" s="7">
        <v>2.0</v>
      </c>
      <c r="T4024" s="7">
        <v>0.0</v>
      </c>
      <c r="U4024" s="7">
        <v>36.5884869135803</v>
      </c>
      <c r="V4024" s="10" t="str">
        <f t="shared" si="1"/>
        <v>2017-08</v>
      </c>
    </row>
    <row r="4025">
      <c r="A4025" s="7">
        <v>4024.0</v>
      </c>
      <c r="B4025" s="4" t="s">
        <v>7203</v>
      </c>
      <c r="C4025" s="8">
        <v>42952.0</v>
      </c>
      <c r="D4025" s="8">
        <v>42956.0</v>
      </c>
      <c r="E4025" s="4" t="s">
        <v>26</v>
      </c>
      <c r="F4025" s="4" t="s">
        <v>4136</v>
      </c>
      <c r="G4025" s="4" t="s">
        <v>4137</v>
      </c>
      <c r="H4025" s="4" t="s">
        <v>46</v>
      </c>
      <c r="I4025" s="4" t="s">
        <v>30</v>
      </c>
      <c r="J4025" s="4" t="s">
        <v>5071</v>
      </c>
      <c r="K4025" s="4" t="s">
        <v>766</v>
      </c>
      <c r="L4025" s="7">
        <v>46203.0</v>
      </c>
      <c r="M4025" s="4" t="s">
        <v>59</v>
      </c>
      <c r="N4025" s="4" t="s">
        <v>296</v>
      </c>
      <c r="O4025" s="4" t="s">
        <v>51</v>
      </c>
      <c r="P4025" s="4" t="s">
        <v>297</v>
      </c>
      <c r="Q4025" s="4" t="s">
        <v>298</v>
      </c>
      <c r="R4025" s="9">
        <v>165.102222222222</v>
      </c>
      <c r="S4025" s="7">
        <v>9.0</v>
      </c>
      <c r="T4025" s="7">
        <v>0.0</v>
      </c>
      <c r="U4025" s="7">
        <v>82.5511111111111</v>
      </c>
      <c r="V4025" s="10" t="str">
        <f t="shared" si="1"/>
        <v>2017-08</v>
      </c>
    </row>
    <row r="4026">
      <c r="A4026" s="7">
        <v>4025.0</v>
      </c>
      <c r="B4026" s="4" t="s">
        <v>7204</v>
      </c>
      <c r="C4026" s="8">
        <v>42953.0</v>
      </c>
      <c r="D4026" s="8">
        <v>42957.0</v>
      </c>
      <c r="E4026" s="4" t="s">
        <v>98</v>
      </c>
      <c r="F4026" s="4" t="s">
        <v>2574</v>
      </c>
      <c r="G4026" s="4" t="s">
        <v>2575</v>
      </c>
      <c r="H4026" s="4" t="s">
        <v>46</v>
      </c>
      <c r="I4026" s="4" t="s">
        <v>30</v>
      </c>
      <c r="J4026" s="4" t="s">
        <v>2167</v>
      </c>
      <c r="K4026" s="4" t="s">
        <v>956</v>
      </c>
      <c r="L4026" s="7">
        <v>70506.0</v>
      </c>
      <c r="M4026" s="4" t="s">
        <v>83</v>
      </c>
      <c r="N4026" s="4" t="s">
        <v>379</v>
      </c>
      <c r="O4026" s="4" t="s">
        <v>35</v>
      </c>
      <c r="P4026" s="4" t="s">
        <v>36</v>
      </c>
      <c r="Q4026" s="4" t="s">
        <v>380</v>
      </c>
      <c r="R4026" s="9">
        <v>95.004391011604</v>
      </c>
      <c r="S4026" s="7">
        <v>3.0</v>
      </c>
      <c r="T4026" s="7">
        <v>0.0</v>
      </c>
      <c r="U4026" s="7">
        <v>15.2007025618566</v>
      </c>
      <c r="V4026" s="10" t="str">
        <f t="shared" si="1"/>
        <v>2017-08</v>
      </c>
    </row>
    <row r="4027">
      <c r="A4027" s="7">
        <v>4026.0</v>
      </c>
      <c r="B4027" s="4" t="s">
        <v>7204</v>
      </c>
      <c r="C4027" s="8">
        <v>42953.0</v>
      </c>
      <c r="D4027" s="8">
        <v>42957.0</v>
      </c>
      <c r="E4027" s="4" t="s">
        <v>98</v>
      </c>
      <c r="F4027" s="4" t="s">
        <v>2574</v>
      </c>
      <c r="G4027" s="4" t="s">
        <v>2575</v>
      </c>
      <c r="H4027" s="4" t="s">
        <v>46</v>
      </c>
      <c r="I4027" s="4" t="s">
        <v>30</v>
      </c>
      <c r="J4027" s="4" t="s">
        <v>2167</v>
      </c>
      <c r="K4027" s="4" t="s">
        <v>956</v>
      </c>
      <c r="L4027" s="7">
        <v>70506.0</v>
      </c>
      <c r="M4027" s="4" t="s">
        <v>83</v>
      </c>
      <c r="N4027" s="4" t="s">
        <v>4520</v>
      </c>
      <c r="O4027" s="4" t="s">
        <v>35</v>
      </c>
      <c r="P4027" s="4" t="s">
        <v>121</v>
      </c>
      <c r="Q4027" s="4" t="s">
        <v>4521</v>
      </c>
      <c r="R4027" s="9">
        <v>10.0031839897577</v>
      </c>
      <c r="S4027" s="7">
        <v>5.0</v>
      </c>
      <c r="T4027" s="7">
        <v>0.0</v>
      </c>
      <c r="U4027" s="7">
        <v>4.80152831508372</v>
      </c>
      <c r="V4027" s="10" t="str">
        <f t="shared" si="1"/>
        <v>2017-08</v>
      </c>
    </row>
    <row r="4028">
      <c r="A4028" s="7">
        <v>4027.0</v>
      </c>
      <c r="B4028" s="4" t="s">
        <v>7205</v>
      </c>
      <c r="C4028" s="8">
        <v>42953.0</v>
      </c>
      <c r="D4028" s="8">
        <v>42958.0</v>
      </c>
      <c r="E4028" s="4" t="s">
        <v>26</v>
      </c>
      <c r="F4028" s="4" t="s">
        <v>338</v>
      </c>
      <c r="G4028" s="4" t="s">
        <v>339</v>
      </c>
      <c r="H4028" s="4" t="s">
        <v>29</v>
      </c>
      <c r="I4028" s="4" t="s">
        <v>30</v>
      </c>
      <c r="J4028" s="4" t="s">
        <v>7206</v>
      </c>
      <c r="K4028" s="4" t="s">
        <v>58</v>
      </c>
      <c r="L4028" s="7">
        <v>75104.0</v>
      </c>
      <c r="M4028" s="4" t="s">
        <v>59</v>
      </c>
      <c r="N4028" s="4" t="s">
        <v>3902</v>
      </c>
      <c r="O4028" s="4" t="s">
        <v>51</v>
      </c>
      <c r="P4028" s="4" t="s">
        <v>124</v>
      </c>
      <c r="Q4028" s="4" t="s">
        <v>3903</v>
      </c>
      <c r="R4028" s="9">
        <v>142.957550617284</v>
      </c>
      <c r="S4028" s="7">
        <v>3.0</v>
      </c>
      <c r="T4028" s="7">
        <v>0.2</v>
      </c>
      <c r="U4028" s="7">
        <v>50.0351427160494</v>
      </c>
      <c r="V4028" s="10" t="str">
        <f t="shared" si="1"/>
        <v>2017-08</v>
      </c>
    </row>
    <row r="4029">
      <c r="A4029" s="7">
        <v>4028.0</v>
      </c>
      <c r="B4029" s="4" t="s">
        <v>7207</v>
      </c>
      <c r="C4029" s="8">
        <v>42953.0</v>
      </c>
      <c r="D4029" s="8">
        <v>42959.0</v>
      </c>
      <c r="E4029" s="4" t="s">
        <v>26</v>
      </c>
      <c r="F4029" s="4" t="s">
        <v>1361</v>
      </c>
      <c r="G4029" s="4" t="s">
        <v>1362</v>
      </c>
      <c r="H4029" s="4" t="s">
        <v>112</v>
      </c>
      <c r="I4029" s="4" t="s">
        <v>30</v>
      </c>
      <c r="J4029" s="4" t="s">
        <v>194</v>
      </c>
      <c r="K4029" s="4" t="s">
        <v>245</v>
      </c>
      <c r="L4029" s="7">
        <v>3301.0</v>
      </c>
      <c r="M4029" s="4" t="s">
        <v>33</v>
      </c>
      <c r="N4029" s="4" t="s">
        <v>5843</v>
      </c>
      <c r="O4029" s="4" t="s">
        <v>39</v>
      </c>
      <c r="P4029" s="4" t="s">
        <v>40</v>
      </c>
      <c r="Q4029" s="4" t="s">
        <v>5844</v>
      </c>
      <c r="R4029" s="9">
        <v>1022.87010288066</v>
      </c>
      <c r="S4029" s="7">
        <v>5.0</v>
      </c>
      <c r="T4029" s="7">
        <v>0.0</v>
      </c>
      <c r="U4029" s="7">
        <v>306.861030864198</v>
      </c>
      <c r="V4029" s="10" t="str">
        <f t="shared" si="1"/>
        <v>2017-08</v>
      </c>
    </row>
    <row r="4030">
      <c r="A4030" s="7">
        <v>4029.0</v>
      </c>
      <c r="B4030" s="4" t="s">
        <v>7207</v>
      </c>
      <c r="C4030" s="8">
        <v>42953.0</v>
      </c>
      <c r="D4030" s="8">
        <v>42959.0</v>
      </c>
      <c r="E4030" s="4" t="s">
        <v>26</v>
      </c>
      <c r="F4030" s="4" t="s">
        <v>1361</v>
      </c>
      <c r="G4030" s="4" t="s">
        <v>1362</v>
      </c>
      <c r="H4030" s="4" t="s">
        <v>112</v>
      </c>
      <c r="I4030" s="4" t="s">
        <v>30</v>
      </c>
      <c r="J4030" s="4" t="s">
        <v>194</v>
      </c>
      <c r="K4030" s="4" t="s">
        <v>245</v>
      </c>
      <c r="L4030" s="7">
        <v>3301.0</v>
      </c>
      <c r="M4030" s="4" t="s">
        <v>33</v>
      </c>
      <c r="N4030" s="4" t="s">
        <v>2123</v>
      </c>
      <c r="O4030" s="4" t="s">
        <v>51</v>
      </c>
      <c r="P4030" s="4" t="s">
        <v>297</v>
      </c>
      <c r="Q4030" s="4" t="s">
        <v>2124</v>
      </c>
      <c r="R4030" s="9">
        <v>30.5515720164609</v>
      </c>
      <c r="S4030" s="7">
        <v>8.0</v>
      </c>
      <c r="T4030" s="7">
        <v>0.0</v>
      </c>
      <c r="U4030" s="7">
        <v>14.6647545679012</v>
      </c>
      <c r="V4030" s="10" t="str">
        <f t="shared" si="1"/>
        <v>2017-08</v>
      </c>
    </row>
    <row r="4031">
      <c r="A4031" s="7">
        <v>4030.0</v>
      </c>
      <c r="B4031" s="4" t="s">
        <v>7207</v>
      </c>
      <c r="C4031" s="8">
        <v>42953.0</v>
      </c>
      <c r="D4031" s="8">
        <v>42959.0</v>
      </c>
      <c r="E4031" s="4" t="s">
        <v>26</v>
      </c>
      <c r="F4031" s="4" t="s">
        <v>1361</v>
      </c>
      <c r="G4031" s="4" t="s">
        <v>1362</v>
      </c>
      <c r="H4031" s="4" t="s">
        <v>112</v>
      </c>
      <c r="I4031" s="4" t="s">
        <v>30</v>
      </c>
      <c r="J4031" s="4" t="s">
        <v>194</v>
      </c>
      <c r="K4031" s="4" t="s">
        <v>245</v>
      </c>
      <c r="L4031" s="7">
        <v>3301.0</v>
      </c>
      <c r="M4031" s="4" t="s">
        <v>33</v>
      </c>
      <c r="N4031" s="4" t="s">
        <v>4748</v>
      </c>
      <c r="O4031" s="4" t="s">
        <v>51</v>
      </c>
      <c r="P4031" s="4" t="s">
        <v>93</v>
      </c>
      <c r="Q4031" s="4" t="s">
        <v>4749</v>
      </c>
      <c r="R4031" s="9">
        <v>282.552444444444</v>
      </c>
      <c r="S4031" s="7">
        <v>6.0</v>
      </c>
      <c r="T4031" s="7">
        <v>0.0</v>
      </c>
      <c r="U4031" s="7">
        <v>84.7657333333333</v>
      </c>
      <c r="V4031" s="10" t="str">
        <f t="shared" si="1"/>
        <v>2017-08</v>
      </c>
    </row>
    <row r="4032">
      <c r="A4032" s="7">
        <v>4031.0</v>
      </c>
      <c r="B4032" s="4" t="s">
        <v>7208</v>
      </c>
      <c r="C4032" s="8">
        <v>42953.0</v>
      </c>
      <c r="D4032" s="8">
        <v>42957.0</v>
      </c>
      <c r="E4032" s="4" t="s">
        <v>26</v>
      </c>
      <c r="F4032" s="4" t="s">
        <v>5539</v>
      </c>
      <c r="G4032" s="4" t="s">
        <v>5540</v>
      </c>
      <c r="H4032" s="4" t="s">
        <v>46</v>
      </c>
      <c r="I4032" s="4" t="s">
        <v>30</v>
      </c>
      <c r="J4032" s="4" t="s">
        <v>222</v>
      </c>
      <c r="K4032" s="4" t="s">
        <v>223</v>
      </c>
      <c r="L4032" s="7">
        <v>10011.0</v>
      </c>
      <c r="M4032" s="4" t="s">
        <v>33</v>
      </c>
      <c r="N4032" s="4" t="s">
        <v>3382</v>
      </c>
      <c r="O4032" s="4" t="s">
        <v>51</v>
      </c>
      <c r="P4032" s="4" t="s">
        <v>635</v>
      </c>
      <c r="Q4032" s="4" t="s">
        <v>3383</v>
      </c>
      <c r="R4032" s="9">
        <v>86.9430288065844</v>
      </c>
      <c r="S4032" s="7">
        <v>4.0</v>
      </c>
      <c r="T4032" s="7">
        <v>0.0</v>
      </c>
      <c r="U4032" s="7">
        <v>26.0829086419753</v>
      </c>
      <c r="V4032" s="10" t="str">
        <f t="shared" si="1"/>
        <v>2017-08</v>
      </c>
    </row>
    <row r="4033">
      <c r="A4033" s="7">
        <v>4032.0</v>
      </c>
      <c r="B4033" s="4" t="s">
        <v>7209</v>
      </c>
      <c r="C4033" s="8">
        <v>42954.0</v>
      </c>
      <c r="D4033" s="8">
        <v>42958.0</v>
      </c>
      <c r="E4033" s="4" t="s">
        <v>98</v>
      </c>
      <c r="F4033" s="4" t="s">
        <v>583</v>
      </c>
      <c r="G4033" s="4" t="s">
        <v>584</v>
      </c>
      <c r="H4033" s="4" t="s">
        <v>46</v>
      </c>
      <c r="I4033" s="4" t="s">
        <v>30</v>
      </c>
      <c r="J4033" s="4" t="s">
        <v>101</v>
      </c>
      <c r="K4033" s="4" t="s">
        <v>82</v>
      </c>
      <c r="L4033" s="7">
        <v>28540.0</v>
      </c>
      <c r="M4033" s="4" t="s">
        <v>83</v>
      </c>
      <c r="N4033" s="4" t="s">
        <v>3633</v>
      </c>
      <c r="O4033" s="4" t="s">
        <v>39</v>
      </c>
      <c r="P4033" s="4" t="s">
        <v>61</v>
      </c>
      <c r="Q4033" s="4" t="s">
        <v>3634</v>
      </c>
      <c r="R4033" s="9">
        <v>51.5962669192716</v>
      </c>
      <c r="S4033" s="7">
        <v>1.0</v>
      </c>
      <c r="T4033" s="7">
        <v>0.2</v>
      </c>
      <c r="U4033" s="7">
        <v>14.1889734027997</v>
      </c>
      <c r="V4033" s="10" t="str">
        <f t="shared" si="1"/>
        <v>2017-08</v>
      </c>
    </row>
    <row r="4034">
      <c r="A4034" s="7">
        <v>4033.0</v>
      </c>
      <c r="B4034" s="4" t="s">
        <v>7210</v>
      </c>
      <c r="C4034" s="8">
        <v>42954.0</v>
      </c>
      <c r="D4034" s="8">
        <v>42959.0</v>
      </c>
      <c r="E4034" s="4" t="s">
        <v>26</v>
      </c>
      <c r="F4034" s="4" t="s">
        <v>5695</v>
      </c>
      <c r="G4034" s="4" t="s">
        <v>5696</v>
      </c>
      <c r="H4034" s="4" t="s">
        <v>46</v>
      </c>
      <c r="I4034" s="4" t="s">
        <v>30</v>
      </c>
      <c r="J4034" s="4" t="s">
        <v>631</v>
      </c>
      <c r="K4034" s="4" t="s">
        <v>223</v>
      </c>
      <c r="L4034" s="7">
        <v>11561.0</v>
      </c>
      <c r="M4034" s="4" t="s">
        <v>33</v>
      </c>
      <c r="N4034" s="4" t="s">
        <v>5901</v>
      </c>
      <c r="O4034" s="4" t="s">
        <v>51</v>
      </c>
      <c r="P4034" s="4" t="s">
        <v>93</v>
      </c>
      <c r="Q4034" s="4" t="s">
        <v>5902</v>
      </c>
      <c r="R4034" s="9">
        <v>14.4870452674897</v>
      </c>
      <c r="S4034" s="7">
        <v>2.0</v>
      </c>
      <c r="T4034" s="7">
        <v>0.0</v>
      </c>
      <c r="U4034" s="7">
        <v>6.80891127572016</v>
      </c>
      <c r="V4034" s="10" t="str">
        <f t="shared" si="1"/>
        <v>2017-08</v>
      </c>
    </row>
    <row r="4035">
      <c r="A4035" s="7">
        <v>4034.0</v>
      </c>
      <c r="B4035" s="4" t="s">
        <v>7210</v>
      </c>
      <c r="C4035" s="8">
        <v>42954.0</v>
      </c>
      <c r="D4035" s="8">
        <v>42959.0</v>
      </c>
      <c r="E4035" s="4" t="s">
        <v>26</v>
      </c>
      <c r="F4035" s="4" t="s">
        <v>5695</v>
      </c>
      <c r="G4035" s="4" t="s">
        <v>5696</v>
      </c>
      <c r="H4035" s="4" t="s">
        <v>46</v>
      </c>
      <c r="I4035" s="4" t="s">
        <v>30</v>
      </c>
      <c r="J4035" s="4" t="s">
        <v>631</v>
      </c>
      <c r="K4035" s="4" t="s">
        <v>223</v>
      </c>
      <c r="L4035" s="7">
        <v>11561.0</v>
      </c>
      <c r="M4035" s="4" t="s">
        <v>33</v>
      </c>
      <c r="N4035" s="4" t="s">
        <v>6711</v>
      </c>
      <c r="O4035" s="4" t="s">
        <v>51</v>
      </c>
      <c r="P4035" s="4" t="s">
        <v>93</v>
      </c>
      <c r="Q4035" s="4" t="s">
        <v>4409</v>
      </c>
      <c r="R4035" s="9">
        <v>129.986502057613</v>
      </c>
      <c r="S4035" s="7">
        <v>10.0</v>
      </c>
      <c r="T4035" s="7">
        <v>0.0</v>
      </c>
      <c r="U4035" s="7">
        <v>32.4966255144033</v>
      </c>
      <c r="V4035" s="10" t="str">
        <f t="shared" si="1"/>
        <v>2017-08</v>
      </c>
    </row>
    <row r="4036">
      <c r="A4036" s="7">
        <v>4035.0</v>
      </c>
      <c r="B4036" s="4" t="s">
        <v>7211</v>
      </c>
      <c r="C4036" s="8">
        <v>42954.0</v>
      </c>
      <c r="D4036" s="8">
        <v>42960.0</v>
      </c>
      <c r="E4036" s="4" t="s">
        <v>26</v>
      </c>
      <c r="F4036" s="4" t="s">
        <v>3574</v>
      </c>
      <c r="G4036" s="4" t="s">
        <v>3575</v>
      </c>
      <c r="H4036" s="4" t="s">
        <v>46</v>
      </c>
      <c r="I4036" s="4" t="s">
        <v>30</v>
      </c>
      <c r="J4036" s="4" t="s">
        <v>261</v>
      </c>
      <c r="K4036" s="4" t="s">
        <v>48</v>
      </c>
      <c r="L4036" s="7">
        <v>92105.0</v>
      </c>
      <c r="M4036" s="4" t="s">
        <v>49</v>
      </c>
      <c r="N4036" s="4" t="s">
        <v>3539</v>
      </c>
      <c r="O4036" s="4" t="s">
        <v>39</v>
      </c>
      <c r="P4036" s="4" t="s">
        <v>40</v>
      </c>
      <c r="Q4036" s="4" t="s">
        <v>3540</v>
      </c>
      <c r="R4036" s="9">
        <v>159.96</v>
      </c>
      <c r="S4036" s="7">
        <v>5.0</v>
      </c>
      <c r="T4036" s="7">
        <v>0.2</v>
      </c>
      <c r="U4036" s="7">
        <v>17.9955</v>
      </c>
      <c r="V4036" s="10" t="str">
        <f t="shared" si="1"/>
        <v>2017-08</v>
      </c>
    </row>
    <row r="4037">
      <c r="A4037" s="7">
        <v>4036.0</v>
      </c>
      <c r="B4037" s="4" t="s">
        <v>7211</v>
      </c>
      <c r="C4037" s="8">
        <v>42954.0</v>
      </c>
      <c r="D4037" s="8">
        <v>42960.0</v>
      </c>
      <c r="E4037" s="4" t="s">
        <v>26</v>
      </c>
      <c r="F4037" s="4" t="s">
        <v>3574</v>
      </c>
      <c r="G4037" s="4" t="s">
        <v>3575</v>
      </c>
      <c r="H4037" s="4" t="s">
        <v>46</v>
      </c>
      <c r="I4037" s="4" t="s">
        <v>30</v>
      </c>
      <c r="J4037" s="4" t="s">
        <v>261</v>
      </c>
      <c r="K4037" s="4" t="s">
        <v>48</v>
      </c>
      <c r="L4037" s="7">
        <v>92105.0</v>
      </c>
      <c r="M4037" s="4" t="s">
        <v>49</v>
      </c>
      <c r="N4037" s="4" t="s">
        <v>3178</v>
      </c>
      <c r="O4037" s="4" t="s">
        <v>51</v>
      </c>
      <c r="P4037" s="4" t="s">
        <v>76</v>
      </c>
      <c r="Q4037" s="4" t="s">
        <v>3179</v>
      </c>
      <c r="R4037" s="9">
        <v>13.76</v>
      </c>
      <c r="S4037" s="7">
        <v>2.0</v>
      </c>
      <c r="T4037" s="7">
        <v>0.2</v>
      </c>
      <c r="U4037" s="7">
        <v>4.644</v>
      </c>
      <c r="V4037" s="10" t="str">
        <f t="shared" si="1"/>
        <v>2017-08</v>
      </c>
    </row>
    <row r="4038">
      <c r="A4038" s="7">
        <v>4037.0</v>
      </c>
      <c r="B4038" s="4" t="s">
        <v>7212</v>
      </c>
      <c r="C4038" s="8">
        <v>42954.0</v>
      </c>
      <c r="D4038" s="8">
        <v>42958.0</v>
      </c>
      <c r="E4038" s="4" t="s">
        <v>26</v>
      </c>
      <c r="F4038" s="4" t="s">
        <v>1840</v>
      </c>
      <c r="G4038" s="4" t="s">
        <v>1841</v>
      </c>
      <c r="H4038" s="4" t="s">
        <v>46</v>
      </c>
      <c r="I4038" s="4" t="s">
        <v>30</v>
      </c>
      <c r="J4038" s="4" t="s">
        <v>7213</v>
      </c>
      <c r="K4038" s="4" t="s">
        <v>937</v>
      </c>
      <c r="L4038" s="7">
        <v>56560.0</v>
      </c>
      <c r="M4038" s="4" t="s">
        <v>59</v>
      </c>
      <c r="N4038" s="4" t="s">
        <v>3653</v>
      </c>
      <c r="O4038" s="4" t="s">
        <v>39</v>
      </c>
      <c r="P4038" s="4" t="s">
        <v>61</v>
      </c>
      <c r="Q4038" s="4" t="s">
        <v>3654</v>
      </c>
      <c r="R4038" s="9">
        <v>79.3314567901235</v>
      </c>
      <c r="S4038" s="7">
        <v>4.0</v>
      </c>
      <c r="T4038" s="7">
        <v>0.0</v>
      </c>
      <c r="U4038" s="7">
        <v>24.5927516049383</v>
      </c>
      <c r="V4038" s="10" t="str">
        <f t="shared" si="1"/>
        <v>2017-08</v>
      </c>
    </row>
    <row r="4039">
      <c r="A4039" s="7">
        <v>4038.0</v>
      </c>
      <c r="B4039" s="4" t="s">
        <v>7214</v>
      </c>
      <c r="C4039" s="8">
        <v>42954.0</v>
      </c>
      <c r="D4039" s="8">
        <v>42959.0</v>
      </c>
      <c r="E4039" s="4" t="s">
        <v>26</v>
      </c>
      <c r="F4039" s="4" t="s">
        <v>5601</v>
      </c>
      <c r="G4039" s="4" t="s">
        <v>5602</v>
      </c>
      <c r="H4039" s="4" t="s">
        <v>46</v>
      </c>
      <c r="I4039" s="4" t="s">
        <v>30</v>
      </c>
      <c r="J4039" s="4" t="s">
        <v>2978</v>
      </c>
      <c r="K4039" s="4" t="s">
        <v>48</v>
      </c>
      <c r="L4039" s="7">
        <v>95123.0</v>
      </c>
      <c r="M4039" s="4" t="s">
        <v>49</v>
      </c>
      <c r="N4039" s="4" t="s">
        <v>4434</v>
      </c>
      <c r="O4039" s="4" t="s">
        <v>51</v>
      </c>
      <c r="P4039" s="4" t="s">
        <v>124</v>
      </c>
      <c r="Q4039" s="4" t="s">
        <v>4435</v>
      </c>
      <c r="R4039" s="9">
        <v>244.55</v>
      </c>
      <c r="S4039" s="7">
        <v>5.0</v>
      </c>
      <c r="T4039" s="7">
        <v>0.0</v>
      </c>
      <c r="U4039" s="7">
        <v>114.9385</v>
      </c>
      <c r="V4039" s="10" t="str">
        <f t="shared" si="1"/>
        <v>2017-08</v>
      </c>
    </row>
    <row r="4040">
      <c r="A4040" s="7">
        <v>4039.0</v>
      </c>
      <c r="B4040" s="4" t="s">
        <v>7215</v>
      </c>
      <c r="C4040" s="8">
        <v>42954.0</v>
      </c>
      <c r="D4040" s="8">
        <v>42955.0</v>
      </c>
      <c r="E4040" s="4" t="s">
        <v>43</v>
      </c>
      <c r="F4040" s="4" t="s">
        <v>2480</v>
      </c>
      <c r="G4040" s="4" t="s">
        <v>2481</v>
      </c>
      <c r="H4040" s="4" t="s">
        <v>46</v>
      </c>
      <c r="I4040" s="4" t="s">
        <v>30</v>
      </c>
      <c r="J4040" s="4" t="s">
        <v>408</v>
      </c>
      <c r="K4040" s="4" t="s">
        <v>58</v>
      </c>
      <c r="L4040" s="7">
        <v>75081.0</v>
      </c>
      <c r="M4040" s="4" t="s">
        <v>59</v>
      </c>
      <c r="N4040" s="4" t="s">
        <v>6171</v>
      </c>
      <c r="O4040" s="4" t="s">
        <v>39</v>
      </c>
      <c r="P4040" s="4" t="s">
        <v>61</v>
      </c>
      <c r="Q4040" s="4" t="s">
        <v>6172</v>
      </c>
      <c r="R4040" s="9">
        <v>148.154844444444</v>
      </c>
      <c r="S4040" s="7">
        <v>3.0</v>
      </c>
      <c r="T4040" s="7">
        <v>0.2</v>
      </c>
      <c r="U4040" s="7">
        <v>-16.66742</v>
      </c>
      <c r="V4040" s="10" t="str">
        <f t="shared" si="1"/>
        <v>2017-08</v>
      </c>
    </row>
    <row r="4041">
      <c r="A4041" s="7">
        <v>4040.0</v>
      </c>
      <c r="B4041" s="4" t="s">
        <v>7215</v>
      </c>
      <c r="C4041" s="8">
        <v>42954.0</v>
      </c>
      <c r="D4041" s="8">
        <v>42955.0</v>
      </c>
      <c r="E4041" s="4" t="s">
        <v>43</v>
      </c>
      <c r="F4041" s="4" t="s">
        <v>2480</v>
      </c>
      <c r="G4041" s="4" t="s">
        <v>2481</v>
      </c>
      <c r="H4041" s="4" t="s">
        <v>46</v>
      </c>
      <c r="I4041" s="4" t="s">
        <v>30</v>
      </c>
      <c r="J4041" s="4" t="s">
        <v>408</v>
      </c>
      <c r="K4041" s="4" t="s">
        <v>58</v>
      </c>
      <c r="L4041" s="7">
        <v>75081.0</v>
      </c>
      <c r="M4041" s="4" t="s">
        <v>59</v>
      </c>
      <c r="N4041" s="4" t="s">
        <v>4140</v>
      </c>
      <c r="O4041" s="4" t="s">
        <v>51</v>
      </c>
      <c r="P4041" s="4" t="s">
        <v>52</v>
      </c>
      <c r="Q4041" s="4" t="s">
        <v>4141</v>
      </c>
      <c r="R4041" s="9">
        <v>146.557300411523</v>
      </c>
      <c r="S4041" s="7">
        <v>2.0</v>
      </c>
      <c r="T4041" s="7">
        <v>0.2</v>
      </c>
      <c r="U4041" s="7">
        <v>-31.1434263374486</v>
      </c>
      <c r="V4041" s="10" t="str">
        <f t="shared" si="1"/>
        <v>2017-08</v>
      </c>
    </row>
    <row r="4042">
      <c r="A4042" s="7">
        <v>4041.0</v>
      </c>
      <c r="B4042" s="4" t="s">
        <v>7216</v>
      </c>
      <c r="C4042" s="8">
        <v>42954.0</v>
      </c>
      <c r="D4042" s="8">
        <v>42958.0</v>
      </c>
      <c r="E4042" s="4" t="s">
        <v>26</v>
      </c>
      <c r="F4042" s="4" t="s">
        <v>1402</v>
      </c>
      <c r="G4042" s="4" t="s">
        <v>1403</v>
      </c>
      <c r="H4042" s="4" t="s">
        <v>46</v>
      </c>
      <c r="I4042" s="4" t="s">
        <v>30</v>
      </c>
      <c r="J4042" s="4" t="s">
        <v>6533</v>
      </c>
      <c r="K4042" s="4" t="s">
        <v>48</v>
      </c>
      <c r="L4042" s="7">
        <v>92683.0</v>
      </c>
      <c r="M4042" s="4" t="s">
        <v>49</v>
      </c>
      <c r="N4042" s="4" t="s">
        <v>7217</v>
      </c>
      <c r="O4042" s="4" t="s">
        <v>39</v>
      </c>
      <c r="P4042" s="4" t="s">
        <v>40</v>
      </c>
      <c r="Q4042" s="4" t="s">
        <v>7218</v>
      </c>
      <c r="R4042" s="9">
        <v>707.88</v>
      </c>
      <c r="S4042" s="7">
        <v>3.0</v>
      </c>
      <c r="T4042" s="7">
        <v>0.2</v>
      </c>
      <c r="U4042" s="7">
        <v>44.2425</v>
      </c>
      <c r="V4042" s="10" t="str">
        <f t="shared" si="1"/>
        <v>2017-08</v>
      </c>
    </row>
    <row r="4043">
      <c r="A4043" s="7">
        <v>4042.0</v>
      </c>
      <c r="B4043" s="4" t="s">
        <v>7216</v>
      </c>
      <c r="C4043" s="8">
        <v>42954.0</v>
      </c>
      <c r="D4043" s="8">
        <v>42958.0</v>
      </c>
      <c r="E4043" s="4" t="s">
        <v>26</v>
      </c>
      <c r="F4043" s="4" t="s">
        <v>1402</v>
      </c>
      <c r="G4043" s="4" t="s">
        <v>1403</v>
      </c>
      <c r="H4043" s="4" t="s">
        <v>46</v>
      </c>
      <c r="I4043" s="4" t="s">
        <v>30</v>
      </c>
      <c r="J4043" s="4" t="s">
        <v>6533</v>
      </c>
      <c r="K4043" s="4" t="s">
        <v>48</v>
      </c>
      <c r="L4043" s="7">
        <v>92683.0</v>
      </c>
      <c r="M4043" s="4" t="s">
        <v>49</v>
      </c>
      <c r="N4043" s="4" t="s">
        <v>1771</v>
      </c>
      <c r="O4043" s="4" t="s">
        <v>51</v>
      </c>
      <c r="P4043" s="4" t="s">
        <v>76</v>
      </c>
      <c r="Q4043" s="4" t="s">
        <v>1772</v>
      </c>
      <c r="R4043" s="9">
        <v>11.952</v>
      </c>
      <c r="S4043" s="7">
        <v>3.0</v>
      </c>
      <c r="T4043" s="7">
        <v>0.2</v>
      </c>
      <c r="U4043" s="7">
        <v>4.1832</v>
      </c>
      <c r="V4043" s="10" t="str">
        <f t="shared" si="1"/>
        <v>2017-08</v>
      </c>
    </row>
    <row r="4044">
      <c r="A4044" s="7">
        <v>4043.0</v>
      </c>
      <c r="B4044" s="4" t="s">
        <v>7216</v>
      </c>
      <c r="C4044" s="8">
        <v>42954.0</v>
      </c>
      <c r="D4044" s="8">
        <v>42958.0</v>
      </c>
      <c r="E4044" s="4" t="s">
        <v>26</v>
      </c>
      <c r="F4044" s="4" t="s">
        <v>1402</v>
      </c>
      <c r="G4044" s="4" t="s">
        <v>1403</v>
      </c>
      <c r="H4044" s="4" t="s">
        <v>46</v>
      </c>
      <c r="I4044" s="4" t="s">
        <v>30</v>
      </c>
      <c r="J4044" s="4" t="s">
        <v>6533</v>
      </c>
      <c r="K4044" s="4" t="s">
        <v>48</v>
      </c>
      <c r="L4044" s="7">
        <v>92683.0</v>
      </c>
      <c r="M4044" s="4" t="s">
        <v>49</v>
      </c>
      <c r="N4044" s="4" t="s">
        <v>7219</v>
      </c>
      <c r="O4044" s="4" t="s">
        <v>51</v>
      </c>
      <c r="P4044" s="4" t="s">
        <v>76</v>
      </c>
      <c r="Q4044" s="4" t="s">
        <v>7220</v>
      </c>
      <c r="R4044" s="9">
        <v>31.128</v>
      </c>
      <c r="S4044" s="7">
        <v>3.0</v>
      </c>
      <c r="T4044" s="7">
        <v>0.2</v>
      </c>
      <c r="U4044" s="7">
        <v>11.673</v>
      </c>
      <c r="V4044" s="10" t="str">
        <f t="shared" si="1"/>
        <v>2017-08</v>
      </c>
    </row>
    <row r="4045">
      <c r="A4045" s="7">
        <v>4044.0</v>
      </c>
      <c r="B4045" s="4" t="s">
        <v>7216</v>
      </c>
      <c r="C4045" s="8">
        <v>42954.0</v>
      </c>
      <c r="D4045" s="8">
        <v>42958.0</v>
      </c>
      <c r="E4045" s="4" t="s">
        <v>26</v>
      </c>
      <c r="F4045" s="4" t="s">
        <v>1402</v>
      </c>
      <c r="G4045" s="4" t="s">
        <v>1403</v>
      </c>
      <c r="H4045" s="4" t="s">
        <v>46</v>
      </c>
      <c r="I4045" s="4" t="s">
        <v>30</v>
      </c>
      <c r="J4045" s="4" t="s">
        <v>6533</v>
      </c>
      <c r="K4045" s="4" t="s">
        <v>48</v>
      </c>
      <c r="L4045" s="7">
        <v>92683.0</v>
      </c>
      <c r="M4045" s="4" t="s">
        <v>49</v>
      </c>
      <c r="N4045" s="4" t="s">
        <v>3376</v>
      </c>
      <c r="O4045" s="4" t="s">
        <v>39</v>
      </c>
      <c r="P4045" s="4" t="s">
        <v>61</v>
      </c>
      <c r="Q4045" s="4" t="s">
        <v>3377</v>
      </c>
      <c r="R4045" s="9">
        <v>55.76</v>
      </c>
      <c r="S4045" s="7">
        <v>4.0</v>
      </c>
      <c r="T4045" s="7">
        <v>0.0</v>
      </c>
      <c r="U4045" s="7">
        <v>7.8064</v>
      </c>
      <c r="V4045" s="10" t="str">
        <f t="shared" si="1"/>
        <v>2017-08</v>
      </c>
    </row>
    <row r="4046">
      <c r="A4046" s="7">
        <v>4045.0</v>
      </c>
      <c r="B4046" s="4" t="s">
        <v>7216</v>
      </c>
      <c r="C4046" s="8">
        <v>42954.0</v>
      </c>
      <c r="D4046" s="8">
        <v>42958.0</v>
      </c>
      <c r="E4046" s="4" t="s">
        <v>26</v>
      </c>
      <c r="F4046" s="4" t="s">
        <v>1402</v>
      </c>
      <c r="G4046" s="4" t="s">
        <v>1403</v>
      </c>
      <c r="H4046" s="4" t="s">
        <v>46</v>
      </c>
      <c r="I4046" s="4" t="s">
        <v>30</v>
      </c>
      <c r="J4046" s="4" t="s">
        <v>6533</v>
      </c>
      <c r="K4046" s="4" t="s">
        <v>48</v>
      </c>
      <c r="L4046" s="7">
        <v>92683.0</v>
      </c>
      <c r="M4046" s="4" t="s">
        <v>49</v>
      </c>
      <c r="N4046" s="4" t="s">
        <v>1799</v>
      </c>
      <c r="O4046" s="4" t="s">
        <v>51</v>
      </c>
      <c r="P4046" s="4" t="s">
        <v>124</v>
      </c>
      <c r="Q4046" s="4" t="s">
        <v>1800</v>
      </c>
      <c r="R4046" s="9">
        <v>24.56</v>
      </c>
      <c r="S4046" s="7">
        <v>2.0</v>
      </c>
      <c r="T4046" s="7">
        <v>0.0</v>
      </c>
      <c r="U4046" s="7">
        <v>11.5432</v>
      </c>
      <c r="V4046" s="10" t="str">
        <f t="shared" si="1"/>
        <v>2017-08</v>
      </c>
    </row>
    <row r="4047">
      <c r="A4047" s="7">
        <v>4046.0</v>
      </c>
      <c r="B4047" s="4" t="s">
        <v>7216</v>
      </c>
      <c r="C4047" s="8">
        <v>42954.0</v>
      </c>
      <c r="D4047" s="8">
        <v>42958.0</v>
      </c>
      <c r="E4047" s="4" t="s">
        <v>26</v>
      </c>
      <c r="F4047" s="4" t="s">
        <v>1402</v>
      </c>
      <c r="G4047" s="4" t="s">
        <v>1403</v>
      </c>
      <c r="H4047" s="4" t="s">
        <v>46</v>
      </c>
      <c r="I4047" s="4" t="s">
        <v>30</v>
      </c>
      <c r="J4047" s="4" t="s">
        <v>6533</v>
      </c>
      <c r="K4047" s="4" t="s">
        <v>48</v>
      </c>
      <c r="L4047" s="7">
        <v>92683.0</v>
      </c>
      <c r="M4047" s="4" t="s">
        <v>49</v>
      </c>
      <c r="N4047" s="4" t="s">
        <v>1258</v>
      </c>
      <c r="O4047" s="4" t="s">
        <v>35</v>
      </c>
      <c r="P4047" s="4" t="s">
        <v>121</v>
      </c>
      <c r="Q4047" s="4" t="s">
        <v>1259</v>
      </c>
      <c r="R4047" s="9">
        <v>51.75</v>
      </c>
      <c r="S4047" s="7">
        <v>1.0</v>
      </c>
      <c r="T4047" s="7">
        <v>0.0</v>
      </c>
      <c r="U4047" s="7">
        <v>15.525</v>
      </c>
      <c r="V4047" s="10" t="str">
        <f t="shared" si="1"/>
        <v>2017-08</v>
      </c>
    </row>
    <row r="4048">
      <c r="A4048" s="7">
        <v>4047.0</v>
      </c>
      <c r="B4048" s="4" t="s">
        <v>7216</v>
      </c>
      <c r="C4048" s="8">
        <v>42954.0</v>
      </c>
      <c r="D4048" s="8">
        <v>42958.0</v>
      </c>
      <c r="E4048" s="4" t="s">
        <v>26</v>
      </c>
      <c r="F4048" s="4" t="s">
        <v>1402</v>
      </c>
      <c r="G4048" s="4" t="s">
        <v>1403</v>
      </c>
      <c r="H4048" s="4" t="s">
        <v>46</v>
      </c>
      <c r="I4048" s="4" t="s">
        <v>30</v>
      </c>
      <c r="J4048" s="4" t="s">
        <v>6533</v>
      </c>
      <c r="K4048" s="4" t="s">
        <v>48</v>
      </c>
      <c r="L4048" s="7">
        <v>92683.0</v>
      </c>
      <c r="M4048" s="4" t="s">
        <v>49</v>
      </c>
      <c r="N4048" s="4" t="s">
        <v>7221</v>
      </c>
      <c r="O4048" s="4" t="s">
        <v>35</v>
      </c>
      <c r="P4048" s="4" t="s">
        <v>263</v>
      </c>
      <c r="Q4048" s="4" t="s">
        <v>7222</v>
      </c>
      <c r="R4048" s="9">
        <v>207.184</v>
      </c>
      <c r="S4048" s="7">
        <v>1.0</v>
      </c>
      <c r="T4048" s="7">
        <v>0.2</v>
      </c>
      <c r="U4048" s="7">
        <v>25.898</v>
      </c>
      <c r="V4048" s="10" t="str">
        <f t="shared" si="1"/>
        <v>2017-08</v>
      </c>
    </row>
    <row r="4049">
      <c r="A4049" s="7">
        <v>4048.0</v>
      </c>
      <c r="B4049" s="4" t="s">
        <v>7216</v>
      </c>
      <c r="C4049" s="8">
        <v>42954.0</v>
      </c>
      <c r="D4049" s="8">
        <v>42958.0</v>
      </c>
      <c r="E4049" s="4" t="s">
        <v>26</v>
      </c>
      <c r="F4049" s="4" t="s">
        <v>1402</v>
      </c>
      <c r="G4049" s="4" t="s">
        <v>1403</v>
      </c>
      <c r="H4049" s="4" t="s">
        <v>46</v>
      </c>
      <c r="I4049" s="4" t="s">
        <v>30</v>
      </c>
      <c r="J4049" s="4" t="s">
        <v>6533</v>
      </c>
      <c r="K4049" s="4" t="s">
        <v>48</v>
      </c>
      <c r="L4049" s="7">
        <v>92683.0</v>
      </c>
      <c r="M4049" s="4" t="s">
        <v>49</v>
      </c>
      <c r="N4049" s="4" t="s">
        <v>3482</v>
      </c>
      <c r="O4049" s="4" t="s">
        <v>51</v>
      </c>
      <c r="P4049" s="4" t="s">
        <v>283</v>
      </c>
      <c r="Q4049" s="4" t="s">
        <v>3483</v>
      </c>
      <c r="R4049" s="9">
        <v>1473.1</v>
      </c>
      <c r="S4049" s="7">
        <v>5.0</v>
      </c>
      <c r="T4049" s="7">
        <v>0.0</v>
      </c>
      <c r="U4049" s="7">
        <v>412.468</v>
      </c>
      <c r="V4049" s="10" t="str">
        <f t="shared" si="1"/>
        <v>2017-08</v>
      </c>
    </row>
    <row r="4050">
      <c r="A4050" s="7">
        <v>4049.0</v>
      </c>
      <c r="B4050" s="4" t="s">
        <v>7223</v>
      </c>
      <c r="C4050" s="8">
        <v>42957.0</v>
      </c>
      <c r="D4050" s="8">
        <v>42962.0</v>
      </c>
      <c r="E4050" s="4" t="s">
        <v>26</v>
      </c>
      <c r="F4050" s="4" t="s">
        <v>3254</v>
      </c>
      <c r="G4050" s="4" t="s">
        <v>3255</v>
      </c>
      <c r="H4050" s="4" t="s">
        <v>46</v>
      </c>
      <c r="I4050" s="4" t="s">
        <v>30</v>
      </c>
      <c r="J4050" s="4" t="s">
        <v>188</v>
      </c>
      <c r="K4050" s="4" t="s">
        <v>766</v>
      </c>
      <c r="L4050" s="7">
        <v>47201.0</v>
      </c>
      <c r="M4050" s="4" t="s">
        <v>59</v>
      </c>
      <c r="N4050" s="4" t="s">
        <v>415</v>
      </c>
      <c r="O4050" s="4" t="s">
        <v>51</v>
      </c>
      <c r="P4050" s="4" t="s">
        <v>205</v>
      </c>
      <c r="Q4050" s="4" t="s">
        <v>416</v>
      </c>
      <c r="R4050" s="9">
        <v>87.0087901234568</v>
      </c>
      <c r="S4050" s="7">
        <v>6.0</v>
      </c>
      <c r="T4050" s="7">
        <v>0.0</v>
      </c>
      <c r="U4050" s="7">
        <v>43.5043950617284</v>
      </c>
      <c r="V4050" s="10" t="str">
        <f t="shared" si="1"/>
        <v>2017-08</v>
      </c>
    </row>
    <row r="4051">
      <c r="A4051" s="7">
        <v>4050.0</v>
      </c>
      <c r="B4051" s="4" t="s">
        <v>7223</v>
      </c>
      <c r="C4051" s="8">
        <v>42957.0</v>
      </c>
      <c r="D4051" s="8">
        <v>42962.0</v>
      </c>
      <c r="E4051" s="4" t="s">
        <v>26</v>
      </c>
      <c r="F4051" s="4" t="s">
        <v>3254</v>
      </c>
      <c r="G4051" s="4" t="s">
        <v>3255</v>
      </c>
      <c r="H4051" s="4" t="s">
        <v>46</v>
      </c>
      <c r="I4051" s="4" t="s">
        <v>30</v>
      </c>
      <c r="J4051" s="4" t="s">
        <v>188</v>
      </c>
      <c r="K4051" s="4" t="s">
        <v>766</v>
      </c>
      <c r="L4051" s="7">
        <v>47201.0</v>
      </c>
      <c r="M4051" s="4" t="s">
        <v>59</v>
      </c>
      <c r="N4051" s="4" t="s">
        <v>6992</v>
      </c>
      <c r="O4051" s="4" t="s">
        <v>35</v>
      </c>
      <c r="P4051" s="4" t="s">
        <v>121</v>
      </c>
      <c r="Q4051" s="4" t="s">
        <v>6993</v>
      </c>
      <c r="R4051" s="9">
        <v>150.601687242798</v>
      </c>
      <c r="S4051" s="7">
        <v>2.0</v>
      </c>
      <c r="T4051" s="7">
        <v>0.0</v>
      </c>
      <c r="U4051" s="7">
        <v>31.6263543209877</v>
      </c>
      <c r="V4051" s="10" t="str">
        <f t="shared" si="1"/>
        <v>2017-08</v>
      </c>
    </row>
    <row r="4052">
      <c r="A4052" s="7">
        <v>4051.0</v>
      </c>
      <c r="B4052" s="4" t="s">
        <v>7223</v>
      </c>
      <c r="C4052" s="8">
        <v>42957.0</v>
      </c>
      <c r="D4052" s="8">
        <v>42962.0</v>
      </c>
      <c r="E4052" s="4" t="s">
        <v>26</v>
      </c>
      <c r="F4052" s="4" t="s">
        <v>3254</v>
      </c>
      <c r="G4052" s="4" t="s">
        <v>3255</v>
      </c>
      <c r="H4052" s="4" t="s">
        <v>46</v>
      </c>
      <c r="I4052" s="4" t="s">
        <v>30</v>
      </c>
      <c r="J4052" s="4" t="s">
        <v>188</v>
      </c>
      <c r="K4052" s="4" t="s">
        <v>766</v>
      </c>
      <c r="L4052" s="7">
        <v>47201.0</v>
      </c>
      <c r="M4052" s="4" t="s">
        <v>59</v>
      </c>
      <c r="N4052" s="4" t="s">
        <v>499</v>
      </c>
      <c r="O4052" s="4" t="s">
        <v>39</v>
      </c>
      <c r="P4052" s="4" t="s">
        <v>40</v>
      </c>
      <c r="Q4052" s="4" t="s">
        <v>500</v>
      </c>
      <c r="R4052" s="9">
        <v>1805.84211111111</v>
      </c>
      <c r="S4052" s="7">
        <v>9.0</v>
      </c>
      <c r="T4052" s="7">
        <v>0.0</v>
      </c>
      <c r="U4052" s="7">
        <v>469.518948888889</v>
      </c>
      <c r="V4052" s="10" t="str">
        <f t="shared" si="1"/>
        <v>2017-08</v>
      </c>
    </row>
    <row r="4053">
      <c r="A4053" s="7">
        <v>4052.0</v>
      </c>
      <c r="B4053" s="4" t="s">
        <v>7224</v>
      </c>
      <c r="C4053" s="8">
        <v>42957.0</v>
      </c>
      <c r="D4053" s="8">
        <v>42962.0</v>
      </c>
      <c r="E4053" s="4" t="s">
        <v>98</v>
      </c>
      <c r="F4053" s="4" t="s">
        <v>2972</v>
      </c>
      <c r="G4053" s="4" t="s">
        <v>2973</v>
      </c>
      <c r="H4053" s="4" t="s">
        <v>29</v>
      </c>
      <c r="I4053" s="4" t="s">
        <v>30</v>
      </c>
      <c r="J4053" s="4" t="s">
        <v>461</v>
      </c>
      <c r="K4053" s="4" t="s">
        <v>766</v>
      </c>
      <c r="L4053" s="7">
        <v>47374.0</v>
      </c>
      <c r="M4053" s="4" t="s">
        <v>59</v>
      </c>
      <c r="N4053" s="4" t="s">
        <v>5669</v>
      </c>
      <c r="O4053" s="4" t="s">
        <v>51</v>
      </c>
      <c r="P4053" s="4" t="s">
        <v>124</v>
      </c>
      <c r="Q4053" s="4" t="s">
        <v>5670</v>
      </c>
      <c r="R4053" s="9">
        <v>220.005102880658</v>
      </c>
      <c r="S4053" s="7">
        <v>5.0</v>
      </c>
      <c r="T4053" s="7">
        <v>0.0</v>
      </c>
      <c r="U4053" s="7">
        <v>103.402398353909</v>
      </c>
      <c r="V4053" s="10" t="str">
        <f t="shared" si="1"/>
        <v>2017-08</v>
      </c>
    </row>
    <row r="4054">
      <c r="A4054" s="7">
        <v>4053.0</v>
      </c>
      <c r="B4054" s="4" t="s">
        <v>7225</v>
      </c>
      <c r="C4054" s="8">
        <v>42958.0</v>
      </c>
      <c r="D4054" s="8">
        <v>42960.0</v>
      </c>
      <c r="E4054" s="4" t="s">
        <v>43</v>
      </c>
      <c r="F4054" s="4" t="s">
        <v>4740</v>
      </c>
      <c r="G4054" s="4" t="s">
        <v>4741</v>
      </c>
      <c r="H4054" s="4" t="s">
        <v>29</v>
      </c>
      <c r="I4054" s="4" t="s">
        <v>30</v>
      </c>
      <c r="J4054" s="4" t="s">
        <v>7226</v>
      </c>
      <c r="K4054" s="4" t="s">
        <v>58</v>
      </c>
      <c r="L4054" s="7">
        <v>76021.0</v>
      </c>
      <c r="M4054" s="4" t="s">
        <v>59</v>
      </c>
      <c r="N4054" s="4" t="s">
        <v>1345</v>
      </c>
      <c r="O4054" s="4" t="s">
        <v>51</v>
      </c>
      <c r="P4054" s="4" t="s">
        <v>124</v>
      </c>
      <c r="Q4054" s="4" t="s">
        <v>1346</v>
      </c>
      <c r="R4054" s="9">
        <v>36.8419555555556</v>
      </c>
      <c r="S4054" s="7">
        <v>4.0</v>
      </c>
      <c r="T4054" s="7">
        <v>0.2</v>
      </c>
      <c r="U4054" s="7">
        <v>12.43416</v>
      </c>
      <c r="V4054" s="10" t="str">
        <f t="shared" si="1"/>
        <v>2017-08</v>
      </c>
    </row>
    <row r="4055">
      <c r="A4055" s="7">
        <v>4054.0</v>
      </c>
      <c r="B4055" s="4" t="s">
        <v>7225</v>
      </c>
      <c r="C4055" s="8">
        <v>42958.0</v>
      </c>
      <c r="D4055" s="8">
        <v>42960.0</v>
      </c>
      <c r="E4055" s="4" t="s">
        <v>43</v>
      </c>
      <c r="F4055" s="4" t="s">
        <v>4740</v>
      </c>
      <c r="G4055" s="4" t="s">
        <v>4741</v>
      </c>
      <c r="H4055" s="4" t="s">
        <v>29</v>
      </c>
      <c r="I4055" s="4" t="s">
        <v>30</v>
      </c>
      <c r="J4055" s="4" t="s">
        <v>7226</v>
      </c>
      <c r="K4055" s="4" t="s">
        <v>58</v>
      </c>
      <c r="L4055" s="7">
        <v>76021.0</v>
      </c>
      <c r="M4055" s="4" t="s">
        <v>59</v>
      </c>
      <c r="N4055" s="4" t="s">
        <v>1671</v>
      </c>
      <c r="O4055" s="4" t="s">
        <v>51</v>
      </c>
      <c r="P4055" s="4" t="s">
        <v>93</v>
      </c>
      <c r="Q4055" s="4" t="s">
        <v>1672</v>
      </c>
      <c r="R4055" s="9">
        <v>11.4063012345679</v>
      </c>
      <c r="S4055" s="7">
        <v>7.0</v>
      </c>
      <c r="T4055" s="7">
        <v>0.2</v>
      </c>
      <c r="U4055" s="7">
        <v>3.56446913580247</v>
      </c>
      <c r="V4055" s="10" t="str">
        <f t="shared" si="1"/>
        <v>2017-08</v>
      </c>
    </row>
    <row r="4056">
      <c r="A4056" s="7">
        <v>4055.0</v>
      </c>
      <c r="B4056" s="4" t="s">
        <v>7225</v>
      </c>
      <c r="C4056" s="8">
        <v>42958.0</v>
      </c>
      <c r="D4056" s="8">
        <v>42960.0</v>
      </c>
      <c r="E4056" s="4" t="s">
        <v>43</v>
      </c>
      <c r="F4056" s="4" t="s">
        <v>4740</v>
      </c>
      <c r="G4056" s="4" t="s">
        <v>4741</v>
      </c>
      <c r="H4056" s="4" t="s">
        <v>29</v>
      </c>
      <c r="I4056" s="4" t="s">
        <v>30</v>
      </c>
      <c r="J4056" s="4" t="s">
        <v>7226</v>
      </c>
      <c r="K4056" s="4" t="s">
        <v>58</v>
      </c>
      <c r="L4056" s="7">
        <v>76021.0</v>
      </c>
      <c r="M4056" s="4" t="s">
        <v>59</v>
      </c>
      <c r="N4056" s="4" t="s">
        <v>750</v>
      </c>
      <c r="O4056" s="4" t="s">
        <v>39</v>
      </c>
      <c r="P4056" s="4" t="s">
        <v>40</v>
      </c>
      <c r="Q4056" s="4" t="s">
        <v>751</v>
      </c>
      <c r="R4056" s="9">
        <v>190.747535802469</v>
      </c>
      <c r="S4056" s="7">
        <v>2.0</v>
      </c>
      <c r="T4056" s="7">
        <v>0.2</v>
      </c>
      <c r="U4056" s="7">
        <v>16.690409382716</v>
      </c>
      <c r="V4056" s="10" t="str">
        <f t="shared" si="1"/>
        <v>2017-08</v>
      </c>
    </row>
    <row r="4057">
      <c r="A4057" s="7">
        <v>4056.0</v>
      </c>
      <c r="B4057" s="4" t="s">
        <v>7225</v>
      </c>
      <c r="C4057" s="8">
        <v>42958.0</v>
      </c>
      <c r="D4057" s="8">
        <v>42960.0</v>
      </c>
      <c r="E4057" s="4" t="s">
        <v>43</v>
      </c>
      <c r="F4057" s="4" t="s">
        <v>4740</v>
      </c>
      <c r="G4057" s="4" t="s">
        <v>4741</v>
      </c>
      <c r="H4057" s="4" t="s">
        <v>29</v>
      </c>
      <c r="I4057" s="4" t="s">
        <v>30</v>
      </c>
      <c r="J4057" s="4" t="s">
        <v>7226</v>
      </c>
      <c r="K4057" s="4" t="s">
        <v>58</v>
      </c>
      <c r="L4057" s="7">
        <v>76021.0</v>
      </c>
      <c r="M4057" s="4" t="s">
        <v>59</v>
      </c>
      <c r="N4057" s="4" t="s">
        <v>3012</v>
      </c>
      <c r="O4057" s="4" t="s">
        <v>51</v>
      </c>
      <c r="P4057" s="4" t="s">
        <v>76</v>
      </c>
      <c r="Q4057" s="4" t="s">
        <v>3013</v>
      </c>
      <c r="R4057" s="9">
        <v>15.9767703703704</v>
      </c>
      <c r="S4057" s="7">
        <v>8.0</v>
      </c>
      <c r="T4057" s="7">
        <v>0.8</v>
      </c>
      <c r="U4057" s="7">
        <v>-27.9593481481482</v>
      </c>
      <c r="V4057" s="10" t="str">
        <f t="shared" si="1"/>
        <v>2017-08</v>
      </c>
    </row>
    <row r="4058">
      <c r="A4058" s="7">
        <v>4057.0</v>
      </c>
      <c r="B4058" s="4" t="s">
        <v>7227</v>
      </c>
      <c r="C4058" s="8">
        <v>42958.0</v>
      </c>
      <c r="D4058" s="8">
        <v>42960.0</v>
      </c>
      <c r="E4058" s="4" t="s">
        <v>98</v>
      </c>
      <c r="F4058" s="4" t="s">
        <v>4441</v>
      </c>
      <c r="G4058" s="4" t="s">
        <v>4442</v>
      </c>
      <c r="H4058" s="4" t="s">
        <v>112</v>
      </c>
      <c r="I4058" s="4" t="s">
        <v>30</v>
      </c>
      <c r="J4058" s="4" t="s">
        <v>7228</v>
      </c>
      <c r="K4058" s="4" t="s">
        <v>956</v>
      </c>
      <c r="L4058" s="7">
        <v>70601.0</v>
      </c>
      <c r="M4058" s="4" t="s">
        <v>83</v>
      </c>
      <c r="N4058" s="4" t="s">
        <v>870</v>
      </c>
      <c r="O4058" s="4" t="s">
        <v>51</v>
      </c>
      <c r="P4058" s="4" t="s">
        <v>76</v>
      </c>
      <c r="Q4058" s="4" t="s">
        <v>871</v>
      </c>
      <c r="R4058" s="9">
        <v>309.041861101867</v>
      </c>
      <c r="S4058" s="7">
        <v>11.0</v>
      </c>
      <c r="T4058" s="7">
        <v>0.0</v>
      </c>
      <c r="U4058" s="7">
        <v>142.159256106859</v>
      </c>
      <c r="V4058" s="10" t="str">
        <f t="shared" si="1"/>
        <v>2017-08</v>
      </c>
    </row>
    <row r="4059">
      <c r="A4059" s="7">
        <v>4058.0</v>
      </c>
      <c r="B4059" s="4" t="s">
        <v>7229</v>
      </c>
      <c r="C4059" s="8">
        <v>42958.0</v>
      </c>
      <c r="D4059" s="8">
        <v>42963.0</v>
      </c>
      <c r="E4059" s="4" t="s">
        <v>26</v>
      </c>
      <c r="F4059" s="4" t="s">
        <v>873</v>
      </c>
      <c r="G4059" s="4" t="s">
        <v>874</v>
      </c>
      <c r="H4059" s="4" t="s">
        <v>112</v>
      </c>
      <c r="I4059" s="4" t="s">
        <v>30</v>
      </c>
      <c r="J4059" s="4" t="s">
        <v>222</v>
      </c>
      <c r="K4059" s="4" t="s">
        <v>223</v>
      </c>
      <c r="L4059" s="7">
        <v>10009.0</v>
      </c>
      <c r="M4059" s="4" t="s">
        <v>33</v>
      </c>
      <c r="N4059" s="4" t="s">
        <v>1777</v>
      </c>
      <c r="O4059" s="4" t="s">
        <v>51</v>
      </c>
      <c r="P4059" s="4" t="s">
        <v>124</v>
      </c>
      <c r="Q4059" s="4" t="s">
        <v>1778</v>
      </c>
      <c r="R4059" s="9">
        <v>32.192</v>
      </c>
      <c r="S4059" s="7">
        <v>4.0</v>
      </c>
      <c r="T4059" s="7">
        <v>0.0</v>
      </c>
      <c r="U4059" s="7">
        <v>15.45216</v>
      </c>
      <c r="V4059" s="10" t="str">
        <f t="shared" si="1"/>
        <v>2017-08</v>
      </c>
    </row>
    <row r="4060">
      <c r="A4060" s="7">
        <v>4059.0</v>
      </c>
      <c r="B4060" s="4" t="s">
        <v>7230</v>
      </c>
      <c r="C4060" s="8">
        <v>42959.0</v>
      </c>
      <c r="D4060" s="8">
        <v>42964.0</v>
      </c>
      <c r="E4060" s="4" t="s">
        <v>26</v>
      </c>
      <c r="F4060" s="4" t="s">
        <v>7231</v>
      </c>
      <c r="G4060" s="4" t="s">
        <v>7232</v>
      </c>
      <c r="H4060" s="4" t="s">
        <v>46</v>
      </c>
      <c r="I4060" s="4" t="s">
        <v>30</v>
      </c>
      <c r="J4060" s="4" t="s">
        <v>5119</v>
      </c>
      <c r="K4060" s="4" t="s">
        <v>102</v>
      </c>
      <c r="L4060" s="7">
        <v>32839.0</v>
      </c>
      <c r="M4060" s="4" t="s">
        <v>83</v>
      </c>
      <c r="N4060" s="4" t="s">
        <v>7233</v>
      </c>
      <c r="O4060" s="4" t="s">
        <v>51</v>
      </c>
      <c r="P4060" s="4" t="s">
        <v>124</v>
      </c>
      <c r="Q4060" s="4" t="s">
        <v>7234</v>
      </c>
      <c r="R4060" s="9">
        <v>13.4781777457539</v>
      </c>
      <c r="S4060" s="7">
        <v>4.0</v>
      </c>
      <c r="T4060" s="7">
        <v>0.2</v>
      </c>
      <c r="U4060" s="7">
        <v>4.71736221101387</v>
      </c>
      <c r="V4060" s="10" t="str">
        <f t="shared" si="1"/>
        <v>2017-08</v>
      </c>
    </row>
    <row r="4061">
      <c r="A4061" s="7">
        <v>4060.0</v>
      </c>
      <c r="B4061" s="4" t="s">
        <v>7235</v>
      </c>
      <c r="C4061" s="8">
        <v>42959.0</v>
      </c>
      <c r="D4061" s="8">
        <v>42962.0</v>
      </c>
      <c r="E4061" s="4" t="s">
        <v>43</v>
      </c>
      <c r="F4061" s="4" t="s">
        <v>2385</v>
      </c>
      <c r="G4061" s="4" t="s">
        <v>2386</v>
      </c>
      <c r="H4061" s="4" t="s">
        <v>46</v>
      </c>
      <c r="I4061" s="4" t="s">
        <v>30</v>
      </c>
      <c r="J4061" s="4" t="s">
        <v>4429</v>
      </c>
      <c r="K4061" s="4" t="s">
        <v>48</v>
      </c>
      <c r="L4061" s="7">
        <v>92630.0</v>
      </c>
      <c r="M4061" s="4" t="s">
        <v>49</v>
      </c>
      <c r="N4061" s="4" t="s">
        <v>5823</v>
      </c>
      <c r="O4061" s="4" t="s">
        <v>51</v>
      </c>
      <c r="P4061" s="4" t="s">
        <v>283</v>
      </c>
      <c r="Q4061" s="4" t="s">
        <v>5824</v>
      </c>
      <c r="R4061" s="9">
        <v>542.94</v>
      </c>
      <c r="S4061" s="7">
        <v>3.0</v>
      </c>
      <c r="T4061" s="7">
        <v>0.0</v>
      </c>
      <c r="U4061" s="7">
        <v>152.0232</v>
      </c>
      <c r="V4061" s="10" t="str">
        <f t="shared" si="1"/>
        <v>2017-08</v>
      </c>
    </row>
    <row r="4062">
      <c r="A4062" s="7">
        <v>4061.0</v>
      </c>
      <c r="B4062" s="4" t="s">
        <v>7235</v>
      </c>
      <c r="C4062" s="8">
        <v>42959.0</v>
      </c>
      <c r="D4062" s="8">
        <v>42962.0</v>
      </c>
      <c r="E4062" s="4" t="s">
        <v>43</v>
      </c>
      <c r="F4062" s="4" t="s">
        <v>2385</v>
      </c>
      <c r="G4062" s="4" t="s">
        <v>2386</v>
      </c>
      <c r="H4062" s="4" t="s">
        <v>46</v>
      </c>
      <c r="I4062" s="4" t="s">
        <v>30</v>
      </c>
      <c r="J4062" s="4" t="s">
        <v>4429</v>
      </c>
      <c r="K4062" s="4" t="s">
        <v>48</v>
      </c>
      <c r="L4062" s="7">
        <v>92630.0</v>
      </c>
      <c r="M4062" s="4" t="s">
        <v>49</v>
      </c>
      <c r="N4062" s="4" t="s">
        <v>6411</v>
      </c>
      <c r="O4062" s="4" t="s">
        <v>35</v>
      </c>
      <c r="P4062" s="4" t="s">
        <v>121</v>
      </c>
      <c r="Q4062" s="4" t="s">
        <v>6728</v>
      </c>
      <c r="R4062" s="9">
        <v>54.92</v>
      </c>
      <c r="S4062" s="7">
        <v>4.0</v>
      </c>
      <c r="T4062" s="7">
        <v>0.0</v>
      </c>
      <c r="U4062" s="7">
        <v>19.7712</v>
      </c>
      <c r="V4062" s="10" t="str">
        <f t="shared" si="1"/>
        <v>2017-08</v>
      </c>
    </row>
    <row r="4063">
      <c r="A4063" s="7">
        <v>4062.0</v>
      </c>
      <c r="B4063" s="4" t="s">
        <v>7236</v>
      </c>
      <c r="C4063" s="8">
        <v>42959.0</v>
      </c>
      <c r="D4063" s="8">
        <v>42959.0</v>
      </c>
      <c r="E4063" s="4" t="s">
        <v>212</v>
      </c>
      <c r="F4063" s="4" t="s">
        <v>4937</v>
      </c>
      <c r="G4063" s="4" t="s">
        <v>4938</v>
      </c>
      <c r="H4063" s="4" t="s">
        <v>29</v>
      </c>
      <c r="I4063" s="4" t="s">
        <v>30</v>
      </c>
      <c r="J4063" s="4" t="s">
        <v>1095</v>
      </c>
      <c r="K4063" s="4" t="s">
        <v>32</v>
      </c>
      <c r="L4063" s="7">
        <v>21044.0</v>
      </c>
      <c r="M4063" s="4" t="s">
        <v>33</v>
      </c>
      <c r="N4063" s="4" t="s">
        <v>92</v>
      </c>
      <c r="O4063" s="4" t="s">
        <v>51</v>
      </c>
      <c r="P4063" s="4" t="s">
        <v>93</v>
      </c>
      <c r="Q4063" s="4" t="s">
        <v>94</v>
      </c>
      <c r="R4063" s="9">
        <v>21.7666172839506</v>
      </c>
      <c r="S4063" s="7">
        <v>3.0</v>
      </c>
      <c r="T4063" s="7">
        <v>0.0</v>
      </c>
      <c r="U4063" s="7">
        <v>6.52998518518518</v>
      </c>
      <c r="V4063" s="10" t="str">
        <f t="shared" si="1"/>
        <v>2017-08</v>
      </c>
    </row>
    <row r="4064">
      <c r="A4064" s="7">
        <v>4063.0</v>
      </c>
      <c r="B4064" s="4" t="s">
        <v>7236</v>
      </c>
      <c r="C4064" s="8">
        <v>42959.0</v>
      </c>
      <c r="D4064" s="8">
        <v>42959.0</v>
      </c>
      <c r="E4064" s="4" t="s">
        <v>212</v>
      </c>
      <c r="F4064" s="4" t="s">
        <v>4937</v>
      </c>
      <c r="G4064" s="4" t="s">
        <v>4938</v>
      </c>
      <c r="H4064" s="4" t="s">
        <v>29</v>
      </c>
      <c r="I4064" s="4" t="s">
        <v>30</v>
      </c>
      <c r="J4064" s="4" t="s">
        <v>1095</v>
      </c>
      <c r="K4064" s="4" t="s">
        <v>32</v>
      </c>
      <c r="L4064" s="7">
        <v>21044.0</v>
      </c>
      <c r="M4064" s="4" t="s">
        <v>33</v>
      </c>
      <c r="N4064" s="4" t="s">
        <v>3148</v>
      </c>
      <c r="O4064" s="4" t="s">
        <v>35</v>
      </c>
      <c r="P4064" s="4" t="s">
        <v>263</v>
      </c>
      <c r="Q4064" s="4" t="s">
        <v>3149</v>
      </c>
      <c r="R4064" s="9">
        <v>2211.32432098765</v>
      </c>
      <c r="S4064" s="7">
        <v>5.0</v>
      </c>
      <c r="T4064" s="7">
        <v>0.0</v>
      </c>
      <c r="U4064" s="7">
        <v>464.378107407407</v>
      </c>
      <c r="V4064" s="10" t="str">
        <f t="shared" si="1"/>
        <v>2017-08</v>
      </c>
    </row>
    <row r="4065">
      <c r="A4065" s="7">
        <v>4064.0</v>
      </c>
      <c r="B4065" s="4" t="s">
        <v>7236</v>
      </c>
      <c r="C4065" s="8">
        <v>42959.0</v>
      </c>
      <c r="D4065" s="8">
        <v>42959.0</v>
      </c>
      <c r="E4065" s="4" t="s">
        <v>212</v>
      </c>
      <c r="F4065" s="4" t="s">
        <v>4937</v>
      </c>
      <c r="G4065" s="4" t="s">
        <v>4938</v>
      </c>
      <c r="H4065" s="4" t="s">
        <v>29</v>
      </c>
      <c r="I4065" s="4" t="s">
        <v>30</v>
      </c>
      <c r="J4065" s="4" t="s">
        <v>1095</v>
      </c>
      <c r="K4065" s="4" t="s">
        <v>32</v>
      </c>
      <c r="L4065" s="7">
        <v>21044.0</v>
      </c>
      <c r="M4065" s="4" t="s">
        <v>33</v>
      </c>
      <c r="N4065" s="4" t="s">
        <v>1291</v>
      </c>
      <c r="O4065" s="4" t="s">
        <v>51</v>
      </c>
      <c r="P4065" s="4" t="s">
        <v>93</v>
      </c>
      <c r="Q4065" s="4" t="s">
        <v>1292</v>
      </c>
      <c r="R4065" s="9">
        <v>273.200864197531</v>
      </c>
      <c r="S4065" s="7">
        <v>5.0</v>
      </c>
      <c r="T4065" s="7">
        <v>0.0</v>
      </c>
      <c r="U4065" s="7">
        <v>73.7642333333333</v>
      </c>
      <c r="V4065" s="10" t="str">
        <f t="shared" si="1"/>
        <v>2017-08</v>
      </c>
    </row>
    <row r="4066">
      <c r="A4066" s="7">
        <v>4065.0</v>
      </c>
      <c r="B4066" s="4" t="s">
        <v>7237</v>
      </c>
      <c r="C4066" s="8">
        <v>42959.0</v>
      </c>
      <c r="D4066" s="8">
        <v>42966.0</v>
      </c>
      <c r="E4066" s="4" t="s">
        <v>26</v>
      </c>
      <c r="F4066" s="4" t="s">
        <v>7238</v>
      </c>
      <c r="G4066" s="4" t="s">
        <v>7239</v>
      </c>
      <c r="H4066" s="4" t="s">
        <v>46</v>
      </c>
      <c r="I4066" s="4" t="s">
        <v>30</v>
      </c>
      <c r="J4066" s="4" t="s">
        <v>163</v>
      </c>
      <c r="K4066" s="4" t="s">
        <v>164</v>
      </c>
      <c r="L4066" s="7">
        <v>98103.0</v>
      </c>
      <c r="M4066" s="4" t="s">
        <v>49</v>
      </c>
      <c r="N4066" s="4" t="s">
        <v>84</v>
      </c>
      <c r="O4066" s="4" t="s">
        <v>39</v>
      </c>
      <c r="P4066" s="4" t="s">
        <v>85</v>
      </c>
      <c r="Q4066" s="4" t="s">
        <v>86</v>
      </c>
      <c r="R4066" s="9">
        <v>299.99</v>
      </c>
      <c r="S4066" s="7">
        <v>1.0</v>
      </c>
      <c r="T4066" s="7">
        <v>0.0</v>
      </c>
      <c r="U4066" s="7">
        <v>89.997</v>
      </c>
      <c r="V4066" s="10" t="str">
        <f t="shared" si="1"/>
        <v>2017-08</v>
      </c>
    </row>
    <row r="4067">
      <c r="A4067" s="7">
        <v>4066.0</v>
      </c>
      <c r="B4067" s="4" t="s">
        <v>7237</v>
      </c>
      <c r="C4067" s="8">
        <v>42959.0</v>
      </c>
      <c r="D4067" s="8">
        <v>42966.0</v>
      </c>
      <c r="E4067" s="4" t="s">
        <v>26</v>
      </c>
      <c r="F4067" s="4" t="s">
        <v>7238</v>
      </c>
      <c r="G4067" s="4" t="s">
        <v>7239</v>
      </c>
      <c r="H4067" s="4" t="s">
        <v>46</v>
      </c>
      <c r="I4067" s="4" t="s">
        <v>30</v>
      </c>
      <c r="J4067" s="4" t="s">
        <v>163</v>
      </c>
      <c r="K4067" s="4" t="s">
        <v>164</v>
      </c>
      <c r="L4067" s="7">
        <v>98103.0</v>
      </c>
      <c r="M4067" s="4" t="s">
        <v>49</v>
      </c>
      <c r="N4067" s="4" t="s">
        <v>2722</v>
      </c>
      <c r="O4067" s="4" t="s">
        <v>51</v>
      </c>
      <c r="P4067" s="4" t="s">
        <v>124</v>
      </c>
      <c r="Q4067" s="4" t="s">
        <v>2723</v>
      </c>
      <c r="R4067" s="9">
        <v>192.16</v>
      </c>
      <c r="S4067" s="7">
        <v>4.0</v>
      </c>
      <c r="T4067" s="7">
        <v>0.0</v>
      </c>
      <c r="U4067" s="7">
        <v>92.2368</v>
      </c>
      <c r="V4067" s="10" t="str">
        <f t="shared" si="1"/>
        <v>2017-08</v>
      </c>
    </row>
    <row r="4068">
      <c r="A4068" s="7">
        <v>4067.0</v>
      </c>
      <c r="B4068" s="4" t="s">
        <v>7237</v>
      </c>
      <c r="C4068" s="8">
        <v>42959.0</v>
      </c>
      <c r="D4068" s="8">
        <v>42966.0</v>
      </c>
      <c r="E4068" s="4" t="s">
        <v>26</v>
      </c>
      <c r="F4068" s="4" t="s">
        <v>7238</v>
      </c>
      <c r="G4068" s="4" t="s">
        <v>7239</v>
      </c>
      <c r="H4068" s="4" t="s">
        <v>46</v>
      </c>
      <c r="I4068" s="4" t="s">
        <v>30</v>
      </c>
      <c r="J4068" s="4" t="s">
        <v>163</v>
      </c>
      <c r="K4068" s="4" t="s">
        <v>164</v>
      </c>
      <c r="L4068" s="7">
        <v>98103.0</v>
      </c>
      <c r="M4068" s="4" t="s">
        <v>49</v>
      </c>
      <c r="N4068" s="4" t="s">
        <v>834</v>
      </c>
      <c r="O4068" s="4" t="s">
        <v>39</v>
      </c>
      <c r="P4068" s="4" t="s">
        <v>40</v>
      </c>
      <c r="Q4068" s="4" t="s">
        <v>835</v>
      </c>
      <c r="R4068" s="9">
        <v>242.624</v>
      </c>
      <c r="S4068" s="7">
        <v>8.0</v>
      </c>
      <c r="T4068" s="7">
        <v>0.2</v>
      </c>
      <c r="U4068" s="7">
        <v>27.2952</v>
      </c>
      <c r="V4068" s="10" t="str">
        <f t="shared" si="1"/>
        <v>2017-08</v>
      </c>
    </row>
    <row r="4069">
      <c r="A4069" s="7">
        <v>4068.0</v>
      </c>
      <c r="B4069" s="4" t="s">
        <v>7237</v>
      </c>
      <c r="C4069" s="8">
        <v>42959.0</v>
      </c>
      <c r="D4069" s="8">
        <v>42966.0</v>
      </c>
      <c r="E4069" s="4" t="s">
        <v>26</v>
      </c>
      <c r="F4069" s="4" t="s">
        <v>7238</v>
      </c>
      <c r="G4069" s="4" t="s">
        <v>7239</v>
      </c>
      <c r="H4069" s="4" t="s">
        <v>46</v>
      </c>
      <c r="I4069" s="4" t="s">
        <v>30</v>
      </c>
      <c r="J4069" s="4" t="s">
        <v>163</v>
      </c>
      <c r="K4069" s="4" t="s">
        <v>164</v>
      </c>
      <c r="L4069" s="7">
        <v>98103.0</v>
      </c>
      <c r="M4069" s="4" t="s">
        <v>49</v>
      </c>
      <c r="N4069" s="4" t="s">
        <v>1534</v>
      </c>
      <c r="O4069" s="4" t="s">
        <v>51</v>
      </c>
      <c r="P4069" s="4" t="s">
        <v>52</v>
      </c>
      <c r="Q4069" s="4" t="s">
        <v>6816</v>
      </c>
      <c r="R4069" s="9">
        <v>46.74</v>
      </c>
      <c r="S4069" s="7">
        <v>3.0</v>
      </c>
      <c r="T4069" s="7">
        <v>0.0</v>
      </c>
      <c r="U4069" s="7">
        <v>11.685</v>
      </c>
      <c r="V4069" s="10" t="str">
        <f t="shared" si="1"/>
        <v>2017-08</v>
      </c>
    </row>
    <row r="4070">
      <c r="A4070" s="7">
        <v>4069.0</v>
      </c>
      <c r="B4070" s="4" t="s">
        <v>7237</v>
      </c>
      <c r="C4070" s="8">
        <v>42959.0</v>
      </c>
      <c r="D4070" s="8">
        <v>42966.0</v>
      </c>
      <c r="E4070" s="4" t="s">
        <v>26</v>
      </c>
      <c r="F4070" s="4" t="s">
        <v>7238</v>
      </c>
      <c r="G4070" s="4" t="s">
        <v>7239</v>
      </c>
      <c r="H4070" s="4" t="s">
        <v>46</v>
      </c>
      <c r="I4070" s="4" t="s">
        <v>30</v>
      </c>
      <c r="J4070" s="4" t="s">
        <v>163</v>
      </c>
      <c r="K4070" s="4" t="s">
        <v>164</v>
      </c>
      <c r="L4070" s="7">
        <v>98103.0</v>
      </c>
      <c r="M4070" s="4" t="s">
        <v>49</v>
      </c>
      <c r="N4070" s="4" t="s">
        <v>2857</v>
      </c>
      <c r="O4070" s="4" t="s">
        <v>39</v>
      </c>
      <c r="P4070" s="4" t="s">
        <v>61</v>
      </c>
      <c r="Q4070" s="4" t="s">
        <v>2858</v>
      </c>
      <c r="R4070" s="9">
        <v>174.95</v>
      </c>
      <c r="S4070" s="7">
        <v>5.0</v>
      </c>
      <c r="T4070" s="7">
        <v>0.0</v>
      </c>
      <c r="U4070" s="7">
        <v>12.2465</v>
      </c>
      <c r="V4070" s="10" t="str">
        <f t="shared" si="1"/>
        <v>2017-08</v>
      </c>
    </row>
    <row r="4071">
      <c r="A4071" s="7">
        <v>4070.0</v>
      </c>
      <c r="B4071" s="4" t="s">
        <v>7237</v>
      </c>
      <c r="C4071" s="8">
        <v>42959.0</v>
      </c>
      <c r="D4071" s="8">
        <v>42966.0</v>
      </c>
      <c r="E4071" s="4" t="s">
        <v>26</v>
      </c>
      <c r="F4071" s="4" t="s">
        <v>7238</v>
      </c>
      <c r="G4071" s="4" t="s">
        <v>7239</v>
      </c>
      <c r="H4071" s="4" t="s">
        <v>46</v>
      </c>
      <c r="I4071" s="4" t="s">
        <v>30</v>
      </c>
      <c r="J4071" s="4" t="s">
        <v>163</v>
      </c>
      <c r="K4071" s="4" t="s">
        <v>164</v>
      </c>
      <c r="L4071" s="7">
        <v>98103.0</v>
      </c>
      <c r="M4071" s="4" t="s">
        <v>49</v>
      </c>
      <c r="N4071" s="4" t="s">
        <v>2249</v>
      </c>
      <c r="O4071" s="4" t="s">
        <v>51</v>
      </c>
      <c r="P4071" s="4" t="s">
        <v>76</v>
      </c>
      <c r="Q4071" s="4" t="s">
        <v>2250</v>
      </c>
      <c r="R4071" s="9">
        <v>100.704</v>
      </c>
      <c r="S4071" s="7">
        <v>6.0</v>
      </c>
      <c r="T4071" s="7">
        <v>0.2</v>
      </c>
      <c r="U4071" s="7">
        <v>37.764</v>
      </c>
      <c r="V4071" s="10" t="str">
        <f t="shared" si="1"/>
        <v>2017-08</v>
      </c>
    </row>
    <row r="4072">
      <c r="A4072" s="7">
        <v>4071.0</v>
      </c>
      <c r="B4072" s="4" t="s">
        <v>7240</v>
      </c>
      <c r="C4072" s="8">
        <v>42960.0</v>
      </c>
      <c r="D4072" s="8">
        <v>42960.0</v>
      </c>
      <c r="E4072" s="4" t="s">
        <v>212</v>
      </c>
      <c r="F4072" s="4" t="s">
        <v>3574</v>
      </c>
      <c r="G4072" s="4" t="s">
        <v>3575</v>
      </c>
      <c r="H4072" s="4" t="s">
        <v>46</v>
      </c>
      <c r="I4072" s="4" t="s">
        <v>30</v>
      </c>
      <c r="J4072" s="4" t="s">
        <v>362</v>
      </c>
      <c r="K4072" s="4" t="s">
        <v>48</v>
      </c>
      <c r="L4072" s="7">
        <v>94122.0</v>
      </c>
      <c r="M4072" s="4" t="s">
        <v>49</v>
      </c>
      <c r="N4072" s="4" t="s">
        <v>3029</v>
      </c>
      <c r="O4072" s="4" t="s">
        <v>51</v>
      </c>
      <c r="P4072" s="4" t="s">
        <v>52</v>
      </c>
      <c r="Q4072" s="4" t="s">
        <v>3030</v>
      </c>
      <c r="R4072" s="9">
        <v>31.44</v>
      </c>
      <c r="S4072" s="7">
        <v>3.0</v>
      </c>
      <c r="T4072" s="7">
        <v>0.0</v>
      </c>
      <c r="U4072" s="7">
        <v>8.4888</v>
      </c>
      <c r="V4072" s="10" t="str">
        <f t="shared" si="1"/>
        <v>2017-08</v>
      </c>
    </row>
    <row r="4073">
      <c r="A4073" s="7">
        <v>4072.0</v>
      </c>
      <c r="B4073" s="4" t="s">
        <v>7240</v>
      </c>
      <c r="C4073" s="8">
        <v>42960.0</v>
      </c>
      <c r="D4073" s="8">
        <v>42960.0</v>
      </c>
      <c r="E4073" s="4" t="s">
        <v>212</v>
      </c>
      <c r="F4073" s="4" t="s">
        <v>3574</v>
      </c>
      <c r="G4073" s="4" t="s">
        <v>3575</v>
      </c>
      <c r="H4073" s="4" t="s">
        <v>46</v>
      </c>
      <c r="I4073" s="4" t="s">
        <v>30</v>
      </c>
      <c r="J4073" s="4" t="s">
        <v>362</v>
      </c>
      <c r="K4073" s="4" t="s">
        <v>48</v>
      </c>
      <c r="L4073" s="7">
        <v>94122.0</v>
      </c>
      <c r="M4073" s="4" t="s">
        <v>49</v>
      </c>
      <c r="N4073" s="4" t="s">
        <v>6860</v>
      </c>
      <c r="O4073" s="4" t="s">
        <v>51</v>
      </c>
      <c r="P4073" s="4" t="s">
        <v>283</v>
      </c>
      <c r="Q4073" s="4" t="s">
        <v>2060</v>
      </c>
      <c r="R4073" s="9">
        <v>83.79</v>
      </c>
      <c r="S4073" s="7">
        <v>7.0</v>
      </c>
      <c r="T4073" s="7">
        <v>0.0</v>
      </c>
      <c r="U4073" s="7">
        <v>22.6233</v>
      </c>
      <c r="V4073" s="10" t="str">
        <f t="shared" si="1"/>
        <v>2017-08</v>
      </c>
    </row>
    <row r="4074">
      <c r="A4074" s="7">
        <v>4073.0</v>
      </c>
      <c r="B4074" s="4" t="s">
        <v>7240</v>
      </c>
      <c r="C4074" s="8">
        <v>42960.0</v>
      </c>
      <c r="D4074" s="8">
        <v>42960.0</v>
      </c>
      <c r="E4074" s="4" t="s">
        <v>212</v>
      </c>
      <c r="F4074" s="4" t="s">
        <v>3574</v>
      </c>
      <c r="G4074" s="4" t="s">
        <v>3575</v>
      </c>
      <c r="H4074" s="4" t="s">
        <v>46</v>
      </c>
      <c r="I4074" s="4" t="s">
        <v>30</v>
      </c>
      <c r="J4074" s="4" t="s">
        <v>362</v>
      </c>
      <c r="K4074" s="4" t="s">
        <v>48</v>
      </c>
      <c r="L4074" s="7">
        <v>94122.0</v>
      </c>
      <c r="M4074" s="4" t="s">
        <v>49</v>
      </c>
      <c r="N4074" s="4" t="s">
        <v>357</v>
      </c>
      <c r="O4074" s="4" t="s">
        <v>51</v>
      </c>
      <c r="P4074" s="4" t="s">
        <v>93</v>
      </c>
      <c r="Q4074" s="4" t="s">
        <v>358</v>
      </c>
      <c r="R4074" s="9">
        <v>59.52</v>
      </c>
      <c r="S4074" s="7">
        <v>3.0</v>
      </c>
      <c r="T4074" s="7">
        <v>0.0</v>
      </c>
      <c r="U4074" s="7">
        <v>15.4752</v>
      </c>
      <c r="V4074" s="10" t="str">
        <f t="shared" si="1"/>
        <v>2017-08</v>
      </c>
    </row>
    <row r="4075">
      <c r="A4075" s="7">
        <v>4074.0</v>
      </c>
      <c r="B4075" s="4" t="s">
        <v>7240</v>
      </c>
      <c r="C4075" s="8">
        <v>42960.0</v>
      </c>
      <c r="D4075" s="8">
        <v>42960.0</v>
      </c>
      <c r="E4075" s="4" t="s">
        <v>212</v>
      </c>
      <c r="F4075" s="4" t="s">
        <v>3574</v>
      </c>
      <c r="G4075" s="4" t="s">
        <v>3575</v>
      </c>
      <c r="H4075" s="4" t="s">
        <v>46</v>
      </c>
      <c r="I4075" s="4" t="s">
        <v>30</v>
      </c>
      <c r="J4075" s="4" t="s">
        <v>362</v>
      </c>
      <c r="K4075" s="4" t="s">
        <v>48</v>
      </c>
      <c r="L4075" s="7">
        <v>94122.0</v>
      </c>
      <c r="M4075" s="4" t="s">
        <v>49</v>
      </c>
      <c r="N4075" s="4" t="s">
        <v>1318</v>
      </c>
      <c r="O4075" s="4" t="s">
        <v>51</v>
      </c>
      <c r="P4075" s="4" t="s">
        <v>635</v>
      </c>
      <c r="Q4075" s="4" t="s">
        <v>1319</v>
      </c>
      <c r="R4075" s="9">
        <v>31.92</v>
      </c>
      <c r="S4075" s="7">
        <v>4.0</v>
      </c>
      <c r="T4075" s="7">
        <v>0.0</v>
      </c>
      <c r="U4075" s="7">
        <v>9.2568</v>
      </c>
      <c r="V4075" s="10" t="str">
        <f t="shared" si="1"/>
        <v>2017-08</v>
      </c>
    </row>
    <row r="4076">
      <c r="A4076" s="7">
        <v>4075.0</v>
      </c>
      <c r="B4076" s="4" t="s">
        <v>7241</v>
      </c>
      <c r="C4076" s="8">
        <v>42960.0</v>
      </c>
      <c r="D4076" s="8">
        <v>42967.0</v>
      </c>
      <c r="E4076" s="4" t="s">
        <v>26</v>
      </c>
      <c r="F4076" s="4" t="s">
        <v>4100</v>
      </c>
      <c r="G4076" s="4" t="s">
        <v>4101</v>
      </c>
      <c r="H4076" s="4" t="s">
        <v>29</v>
      </c>
      <c r="I4076" s="4" t="s">
        <v>30</v>
      </c>
      <c r="J4076" s="4" t="s">
        <v>90</v>
      </c>
      <c r="K4076" s="4" t="s">
        <v>91</v>
      </c>
      <c r="L4076" s="7">
        <v>19120.0</v>
      </c>
      <c r="M4076" s="4" t="s">
        <v>33</v>
      </c>
      <c r="N4076" s="4" t="s">
        <v>2569</v>
      </c>
      <c r="O4076" s="4" t="s">
        <v>51</v>
      </c>
      <c r="P4076" s="4" t="s">
        <v>297</v>
      </c>
      <c r="Q4076" s="4" t="s">
        <v>2570</v>
      </c>
      <c r="R4076" s="9">
        <v>21.8036543209877</v>
      </c>
      <c r="S4076" s="7">
        <v>3.0</v>
      </c>
      <c r="T4076" s="7">
        <v>0.2</v>
      </c>
      <c r="U4076" s="7">
        <v>7.35873333333333</v>
      </c>
      <c r="V4076" s="10" t="str">
        <f t="shared" si="1"/>
        <v>2017-08</v>
      </c>
    </row>
    <row r="4077">
      <c r="A4077" s="7">
        <v>4076.0</v>
      </c>
      <c r="B4077" s="4" t="s">
        <v>7242</v>
      </c>
      <c r="C4077" s="8">
        <v>42960.0</v>
      </c>
      <c r="D4077" s="8">
        <v>42967.0</v>
      </c>
      <c r="E4077" s="4" t="s">
        <v>26</v>
      </c>
      <c r="F4077" s="4" t="s">
        <v>2068</v>
      </c>
      <c r="G4077" s="4" t="s">
        <v>2069</v>
      </c>
      <c r="H4077" s="4" t="s">
        <v>29</v>
      </c>
      <c r="I4077" s="4" t="s">
        <v>30</v>
      </c>
      <c r="J4077" s="4" t="s">
        <v>261</v>
      </c>
      <c r="K4077" s="4" t="s">
        <v>48</v>
      </c>
      <c r="L4077" s="7">
        <v>92037.0</v>
      </c>
      <c r="M4077" s="4" t="s">
        <v>49</v>
      </c>
      <c r="N4077" s="4" t="s">
        <v>1487</v>
      </c>
      <c r="O4077" s="4" t="s">
        <v>51</v>
      </c>
      <c r="P4077" s="4" t="s">
        <v>76</v>
      </c>
      <c r="Q4077" s="4" t="s">
        <v>1488</v>
      </c>
      <c r="R4077" s="9">
        <v>36.024</v>
      </c>
      <c r="S4077" s="7">
        <v>3.0</v>
      </c>
      <c r="T4077" s="7">
        <v>0.2</v>
      </c>
      <c r="U4077" s="7">
        <v>11.7078</v>
      </c>
      <c r="V4077" s="10" t="str">
        <f t="shared" si="1"/>
        <v>2017-08</v>
      </c>
    </row>
    <row r="4078">
      <c r="A4078" s="7">
        <v>4077.0</v>
      </c>
      <c r="B4078" s="4" t="s">
        <v>7243</v>
      </c>
      <c r="C4078" s="8">
        <v>42960.0</v>
      </c>
      <c r="D4078" s="8">
        <v>42965.0</v>
      </c>
      <c r="E4078" s="4" t="s">
        <v>26</v>
      </c>
      <c r="F4078" s="4" t="s">
        <v>1197</v>
      </c>
      <c r="G4078" s="4" t="s">
        <v>1198</v>
      </c>
      <c r="H4078" s="4" t="s">
        <v>46</v>
      </c>
      <c r="I4078" s="4" t="s">
        <v>30</v>
      </c>
      <c r="J4078" s="4" t="s">
        <v>1110</v>
      </c>
      <c r="K4078" s="4" t="s">
        <v>518</v>
      </c>
      <c r="L4078" s="7">
        <v>38109.0</v>
      </c>
      <c r="M4078" s="4" t="s">
        <v>83</v>
      </c>
      <c r="N4078" s="4" t="s">
        <v>2155</v>
      </c>
      <c r="O4078" s="4" t="s">
        <v>51</v>
      </c>
      <c r="P4078" s="4" t="s">
        <v>283</v>
      </c>
      <c r="Q4078" s="4" t="s">
        <v>2156</v>
      </c>
      <c r="R4078" s="9">
        <v>176.614926151259</v>
      </c>
      <c r="S4078" s="7">
        <v>7.0</v>
      </c>
      <c r="T4078" s="7">
        <v>0.2</v>
      </c>
      <c r="U4078" s="7">
        <v>19.8691791920166</v>
      </c>
      <c r="V4078" s="10" t="str">
        <f t="shared" si="1"/>
        <v>2017-08</v>
      </c>
    </row>
    <row r="4079">
      <c r="A4079" s="7">
        <v>4078.0</v>
      </c>
      <c r="B4079" s="4" t="s">
        <v>7243</v>
      </c>
      <c r="C4079" s="8">
        <v>42960.0</v>
      </c>
      <c r="D4079" s="8">
        <v>42965.0</v>
      </c>
      <c r="E4079" s="4" t="s">
        <v>26</v>
      </c>
      <c r="F4079" s="4" t="s">
        <v>1197</v>
      </c>
      <c r="G4079" s="4" t="s">
        <v>1198</v>
      </c>
      <c r="H4079" s="4" t="s">
        <v>46</v>
      </c>
      <c r="I4079" s="4" t="s">
        <v>30</v>
      </c>
      <c r="J4079" s="4" t="s">
        <v>1110</v>
      </c>
      <c r="K4079" s="4" t="s">
        <v>518</v>
      </c>
      <c r="L4079" s="7">
        <v>38109.0</v>
      </c>
      <c r="M4079" s="4" t="s">
        <v>83</v>
      </c>
      <c r="N4079" s="4" t="s">
        <v>5577</v>
      </c>
      <c r="O4079" s="4" t="s">
        <v>51</v>
      </c>
      <c r="P4079" s="4" t="s">
        <v>76</v>
      </c>
      <c r="Q4079" s="4" t="s">
        <v>5578</v>
      </c>
      <c r="R4079" s="9">
        <v>1046.95319413805</v>
      </c>
      <c r="S4079" s="7">
        <v>6.0</v>
      </c>
      <c r="T4079" s="7">
        <v>0.7</v>
      </c>
      <c r="U4079" s="7">
        <v>-802.664115505841</v>
      </c>
      <c r="V4079" s="10" t="str">
        <f t="shared" si="1"/>
        <v>2017-08</v>
      </c>
    </row>
    <row r="4080">
      <c r="A4080" s="7">
        <v>4079.0</v>
      </c>
      <c r="B4080" s="4" t="s">
        <v>7243</v>
      </c>
      <c r="C4080" s="8">
        <v>42960.0</v>
      </c>
      <c r="D4080" s="8">
        <v>42965.0</v>
      </c>
      <c r="E4080" s="4" t="s">
        <v>26</v>
      </c>
      <c r="F4080" s="4" t="s">
        <v>1197</v>
      </c>
      <c r="G4080" s="4" t="s">
        <v>1198</v>
      </c>
      <c r="H4080" s="4" t="s">
        <v>46</v>
      </c>
      <c r="I4080" s="4" t="s">
        <v>30</v>
      </c>
      <c r="J4080" s="4" t="s">
        <v>1110</v>
      </c>
      <c r="K4080" s="4" t="s">
        <v>518</v>
      </c>
      <c r="L4080" s="7">
        <v>38109.0</v>
      </c>
      <c r="M4080" s="4" t="s">
        <v>83</v>
      </c>
      <c r="N4080" s="4" t="s">
        <v>721</v>
      </c>
      <c r="O4080" s="4" t="s">
        <v>51</v>
      </c>
      <c r="P4080" s="4" t="s">
        <v>272</v>
      </c>
      <c r="Q4080" s="4" t="s">
        <v>722</v>
      </c>
      <c r="R4080" s="9">
        <v>15.662422111242</v>
      </c>
      <c r="S4080" s="7">
        <v>5.0</v>
      </c>
      <c r="T4080" s="7">
        <v>0.2</v>
      </c>
      <c r="U4080" s="7">
        <v>5.87340829171574</v>
      </c>
      <c r="V4080" s="10" t="str">
        <f t="shared" si="1"/>
        <v>2017-08</v>
      </c>
    </row>
    <row r="4081">
      <c r="A4081" s="7">
        <v>4080.0</v>
      </c>
      <c r="B4081" s="4" t="s">
        <v>7243</v>
      </c>
      <c r="C4081" s="8">
        <v>42960.0</v>
      </c>
      <c r="D4081" s="8">
        <v>42965.0</v>
      </c>
      <c r="E4081" s="4" t="s">
        <v>26</v>
      </c>
      <c r="F4081" s="4" t="s">
        <v>1197</v>
      </c>
      <c r="G4081" s="4" t="s">
        <v>1198</v>
      </c>
      <c r="H4081" s="4" t="s">
        <v>46</v>
      </c>
      <c r="I4081" s="4" t="s">
        <v>30</v>
      </c>
      <c r="J4081" s="4" t="s">
        <v>1110</v>
      </c>
      <c r="K4081" s="4" t="s">
        <v>518</v>
      </c>
      <c r="L4081" s="7">
        <v>38109.0</v>
      </c>
      <c r="M4081" s="4" t="s">
        <v>83</v>
      </c>
      <c r="N4081" s="4" t="s">
        <v>7244</v>
      </c>
      <c r="O4081" s="4" t="s">
        <v>39</v>
      </c>
      <c r="P4081" s="4" t="s">
        <v>61</v>
      </c>
      <c r="Q4081" s="4" t="s">
        <v>7245</v>
      </c>
      <c r="R4081" s="9">
        <v>1.02077458289625</v>
      </c>
      <c r="S4081" s="7">
        <v>2.0</v>
      </c>
      <c r="T4081" s="7">
        <v>0.2</v>
      </c>
      <c r="U4081" s="7">
        <v>0.306232374868875</v>
      </c>
      <c r="V4081" s="10" t="str">
        <f t="shared" si="1"/>
        <v>2017-08</v>
      </c>
    </row>
    <row r="4082">
      <c r="A4082" s="7">
        <v>4081.0</v>
      </c>
      <c r="B4082" s="4" t="s">
        <v>7243</v>
      </c>
      <c r="C4082" s="8">
        <v>42960.0</v>
      </c>
      <c r="D4082" s="8">
        <v>42965.0</v>
      </c>
      <c r="E4082" s="4" t="s">
        <v>26</v>
      </c>
      <c r="F4082" s="4" t="s">
        <v>1197</v>
      </c>
      <c r="G4082" s="4" t="s">
        <v>1198</v>
      </c>
      <c r="H4082" s="4" t="s">
        <v>46</v>
      </c>
      <c r="I4082" s="4" t="s">
        <v>30</v>
      </c>
      <c r="J4082" s="4" t="s">
        <v>1110</v>
      </c>
      <c r="K4082" s="4" t="s">
        <v>518</v>
      </c>
      <c r="L4082" s="7">
        <v>38109.0</v>
      </c>
      <c r="M4082" s="4" t="s">
        <v>83</v>
      </c>
      <c r="N4082" s="4" t="s">
        <v>1451</v>
      </c>
      <c r="O4082" s="4" t="s">
        <v>35</v>
      </c>
      <c r="P4082" s="4" t="s">
        <v>121</v>
      </c>
      <c r="Q4082" s="4" t="s">
        <v>1452</v>
      </c>
      <c r="R4082" s="9">
        <v>20.593629450283</v>
      </c>
      <c r="S4082" s="7">
        <v>1.0</v>
      </c>
      <c r="T4082" s="7">
        <v>0.2</v>
      </c>
      <c r="U4082" s="7">
        <v>0.0</v>
      </c>
      <c r="V4082" s="10" t="str">
        <f t="shared" si="1"/>
        <v>2017-08</v>
      </c>
    </row>
    <row r="4083">
      <c r="A4083" s="7">
        <v>4082.0</v>
      </c>
      <c r="B4083" s="4" t="s">
        <v>7243</v>
      </c>
      <c r="C4083" s="8">
        <v>42960.0</v>
      </c>
      <c r="D4083" s="8">
        <v>42965.0</v>
      </c>
      <c r="E4083" s="4" t="s">
        <v>26</v>
      </c>
      <c r="F4083" s="4" t="s">
        <v>1197</v>
      </c>
      <c r="G4083" s="4" t="s">
        <v>1198</v>
      </c>
      <c r="H4083" s="4" t="s">
        <v>46</v>
      </c>
      <c r="I4083" s="4" t="s">
        <v>30</v>
      </c>
      <c r="J4083" s="4" t="s">
        <v>1110</v>
      </c>
      <c r="K4083" s="4" t="s">
        <v>518</v>
      </c>
      <c r="L4083" s="7">
        <v>38109.0</v>
      </c>
      <c r="M4083" s="4" t="s">
        <v>83</v>
      </c>
      <c r="N4083" s="4" t="s">
        <v>6190</v>
      </c>
      <c r="O4083" s="4" t="s">
        <v>51</v>
      </c>
      <c r="P4083" s="4" t="s">
        <v>205</v>
      </c>
      <c r="Q4083" s="4" t="s">
        <v>6191</v>
      </c>
      <c r="R4083" s="9">
        <v>9.56599376929299</v>
      </c>
      <c r="S4083" s="7">
        <v>5.0</v>
      </c>
      <c r="T4083" s="7">
        <v>0.2</v>
      </c>
      <c r="U4083" s="7">
        <v>3.10894797502022</v>
      </c>
      <c r="V4083" s="10" t="str">
        <f t="shared" si="1"/>
        <v>2017-08</v>
      </c>
    </row>
    <row r="4084">
      <c r="A4084" s="7">
        <v>4083.0</v>
      </c>
      <c r="B4084" s="4" t="s">
        <v>7243</v>
      </c>
      <c r="C4084" s="8">
        <v>42960.0</v>
      </c>
      <c r="D4084" s="8">
        <v>42965.0</v>
      </c>
      <c r="E4084" s="4" t="s">
        <v>26</v>
      </c>
      <c r="F4084" s="4" t="s">
        <v>1197</v>
      </c>
      <c r="G4084" s="4" t="s">
        <v>1198</v>
      </c>
      <c r="H4084" s="4" t="s">
        <v>46</v>
      </c>
      <c r="I4084" s="4" t="s">
        <v>30</v>
      </c>
      <c r="J4084" s="4" t="s">
        <v>1110</v>
      </c>
      <c r="K4084" s="4" t="s">
        <v>518</v>
      </c>
      <c r="L4084" s="7">
        <v>38109.0</v>
      </c>
      <c r="M4084" s="4" t="s">
        <v>83</v>
      </c>
      <c r="N4084" s="4" t="s">
        <v>4051</v>
      </c>
      <c r="O4084" s="4" t="s">
        <v>35</v>
      </c>
      <c r="P4084" s="4" t="s">
        <v>263</v>
      </c>
      <c r="Q4084" s="4" t="s">
        <v>4052</v>
      </c>
      <c r="R4084" s="9">
        <v>274.831041888378</v>
      </c>
      <c r="S4084" s="7">
        <v>2.0</v>
      </c>
      <c r="T4084" s="7">
        <v>0.2</v>
      </c>
      <c r="U4084" s="7">
        <v>30.9184922124425</v>
      </c>
      <c r="V4084" s="10" t="str">
        <f t="shared" si="1"/>
        <v>2017-08</v>
      </c>
    </row>
    <row r="4085">
      <c r="A4085" s="7">
        <v>4084.0</v>
      </c>
      <c r="B4085" s="4" t="s">
        <v>7246</v>
      </c>
      <c r="C4085" s="8">
        <v>42961.0</v>
      </c>
      <c r="D4085" s="8">
        <v>42963.0</v>
      </c>
      <c r="E4085" s="4" t="s">
        <v>98</v>
      </c>
      <c r="F4085" s="4" t="s">
        <v>3459</v>
      </c>
      <c r="G4085" s="4" t="s">
        <v>3460</v>
      </c>
      <c r="H4085" s="4" t="s">
        <v>46</v>
      </c>
      <c r="I4085" s="4" t="s">
        <v>30</v>
      </c>
      <c r="J4085" s="4" t="s">
        <v>362</v>
      </c>
      <c r="K4085" s="4" t="s">
        <v>48</v>
      </c>
      <c r="L4085" s="7">
        <v>94109.0</v>
      </c>
      <c r="M4085" s="4" t="s">
        <v>49</v>
      </c>
      <c r="N4085" s="4" t="s">
        <v>4890</v>
      </c>
      <c r="O4085" s="4" t="s">
        <v>51</v>
      </c>
      <c r="P4085" s="4" t="s">
        <v>297</v>
      </c>
      <c r="Q4085" s="4" t="s">
        <v>4891</v>
      </c>
      <c r="R4085" s="9">
        <v>5.76</v>
      </c>
      <c r="S4085" s="7">
        <v>2.0</v>
      </c>
      <c r="T4085" s="7">
        <v>0.0</v>
      </c>
      <c r="U4085" s="7">
        <v>2.8224</v>
      </c>
      <c r="V4085" s="10" t="str">
        <f t="shared" si="1"/>
        <v>2017-08</v>
      </c>
    </row>
    <row r="4086">
      <c r="A4086" s="7">
        <v>4085.0</v>
      </c>
      <c r="B4086" s="4" t="s">
        <v>7246</v>
      </c>
      <c r="C4086" s="8">
        <v>42961.0</v>
      </c>
      <c r="D4086" s="8">
        <v>42963.0</v>
      </c>
      <c r="E4086" s="4" t="s">
        <v>98</v>
      </c>
      <c r="F4086" s="4" t="s">
        <v>3459</v>
      </c>
      <c r="G4086" s="4" t="s">
        <v>3460</v>
      </c>
      <c r="H4086" s="4" t="s">
        <v>46</v>
      </c>
      <c r="I4086" s="4" t="s">
        <v>30</v>
      </c>
      <c r="J4086" s="4" t="s">
        <v>362</v>
      </c>
      <c r="K4086" s="4" t="s">
        <v>48</v>
      </c>
      <c r="L4086" s="7">
        <v>94109.0</v>
      </c>
      <c r="M4086" s="4" t="s">
        <v>49</v>
      </c>
      <c r="N4086" s="4" t="s">
        <v>5438</v>
      </c>
      <c r="O4086" s="4" t="s">
        <v>51</v>
      </c>
      <c r="P4086" s="4" t="s">
        <v>93</v>
      </c>
      <c r="Q4086" s="4" t="s">
        <v>5439</v>
      </c>
      <c r="R4086" s="9">
        <v>16.68</v>
      </c>
      <c r="S4086" s="7">
        <v>6.0</v>
      </c>
      <c r="T4086" s="7">
        <v>0.0</v>
      </c>
      <c r="U4086" s="7">
        <v>4.3368</v>
      </c>
      <c r="V4086" s="10" t="str">
        <f t="shared" si="1"/>
        <v>2017-08</v>
      </c>
    </row>
    <row r="4087">
      <c r="A4087" s="7">
        <v>4086.0</v>
      </c>
      <c r="B4087" s="4" t="s">
        <v>7247</v>
      </c>
      <c r="C4087" s="8">
        <v>42961.0</v>
      </c>
      <c r="D4087" s="8">
        <v>42968.0</v>
      </c>
      <c r="E4087" s="4" t="s">
        <v>26</v>
      </c>
      <c r="F4087" s="4" t="s">
        <v>1252</v>
      </c>
      <c r="G4087" s="4" t="s">
        <v>1253</v>
      </c>
      <c r="H4087" s="4" t="s">
        <v>46</v>
      </c>
      <c r="I4087" s="4" t="s">
        <v>30</v>
      </c>
      <c r="J4087" s="4" t="s">
        <v>47</v>
      </c>
      <c r="K4087" s="4" t="s">
        <v>48</v>
      </c>
      <c r="L4087" s="7">
        <v>90032.0</v>
      </c>
      <c r="M4087" s="4" t="s">
        <v>49</v>
      </c>
      <c r="N4087" s="4" t="s">
        <v>350</v>
      </c>
      <c r="O4087" s="4" t="s">
        <v>35</v>
      </c>
      <c r="P4087" s="4" t="s">
        <v>73</v>
      </c>
      <c r="Q4087" s="4" t="s">
        <v>351</v>
      </c>
      <c r="R4087" s="9">
        <v>418.296</v>
      </c>
      <c r="S4087" s="7">
        <v>3.0</v>
      </c>
      <c r="T4087" s="7">
        <v>0.2</v>
      </c>
      <c r="U4087" s="7">
        <v>5.2287</v>
      </c>
      <c r="V4087" s="10" t="str">
        <f t="shared" si="1"/>
        <v>2017-08</v>
      </c>
    </row>
    <row r="4088">
      <c r="A4088" s="7">
        <v>4087.0</v>
      </c>
      <c r="B4088" s="4" t="s">
        <v>7248</v>
      </c>
      <c r="C4088" s="8">
        <v>42962.0</v>
      </c>
      <c r="D4088" s="8">
        <v>42968.0</v>
      </c>
      <c r="E4088" s="4" t="s">
        <v>26</v>
      </c>
      <c r="F4088" s="4" t="s">
        <v>3264</v>
      </c>
      <c r="G4088" s="4" t="s">
        <v>3265</v>
      </c>
      <c r="H4088" s="4" t="s">
        <v>46</v>
      </c>
      <c r="I4088" s="4" t="s">
        <v>30</v>
      </c>
      <c r="J4088" s="4" t="s">
        <v>340</v>
      </c>
      <c r="K4088" s="4" t="s">
        <v>203</v>
      </c>
      <c r="L4088" s="7">
        <v>7060.0</v>
      </c>
      <c r="M4088" s="4" t="s">
        <v>33</v>
      </c>
      <c r="N4088" s="4" t="s">
        <v>1710</v>
      </c>
      <c r="O4088" s="4" t="s">
        <v>51</v>
      </c>
      <c r="P4088" s="4" t="s">
        <v>283</v>
      </c>
      <c r="Q4088" s="4" t="s">
        <v>1711</v>
      </c>
      <c r="R4088" s="9">
        <v>121.675917695473</v>
      </c>
      <c r="S4088" s="7">
        <v>2.0</v>
      </c>
      <c r="T4088" s="7">
        <v>0.0</v>
      </c>
      <c r="U4088" s="7">
        <v>31.635738600823</v>
      </c>
      <c r="V4088" s="10" t="str">
        <f t="shared" si="1"/>
        <v>2017-08</v>
      </c>
    </row>
    <row r="4089">
      <c r="A4089" s="7">
        <v>4088.0</v>
      </c>
      <c r="B4089" s="4" t="s">
        <v>7249</v>
      </c>
      <c r="C4089" s="8">
        <v>42962.0</v>
      </c>
      <c r="D4089" s="8">
        <v>42965.0</v>
      </c>
      <c r="E4089" s="4" t="s">
        <v>98</v>
      </c>
      <c r="F4089" s="4" t="s">
        <v>253</v>
      </c>
      <c r="G4089" s="4" t="s">
        <v>254</v>
      </c>
      <c r="H4089" s="4" t="s">
        <v>29</v>
      </c>
      <c r="I4089" s="4" t="s">
        <v>30</v>
      </c>
      <c r="J4089" s="4" t="s">
        <v>90</v>
      </c>
      <c r="K4089" s="4" t="s">
        <v>91</v>
      </c>
      <c r="L4089" s="7">
        <v>19120.0</v>
      </c>
      <c r="M4089" s="4" t="s">
        <v>33</v>
      </c>
      <c r="N4089" s="4" t="s">
        <v>5273</v>
      </c>
      <c r="O4089" s="4" t="s">
        <v>51</v>
      </c>
      <c r="P4089" s="4" t="s">
        <v>52</v>
      </c>
      <c r="Q4089" s="4" t="s">
        <v>5274</v>
      </c>
      <c r="R4089" s="9">
        <v>2240.54810864198</v>
      </c>
      <c r="S4089" s="7">
        <v>6.0</v>
      </c>
      <c r="T4089" s="7">
        <v>0.2</v>
      </c>
      <c r="U4089" s="7">
        <v>-420.10277037037</v>
      </c>
      <c r="V4089" s="10" t="str">
        <f t="shared" si="1"/>
        <v>2017-08</v>
      </c>
    </row>
    <row r="4090">
      <c r="A4090" s="7">
        <v>4089.0</v>
      </c>
      <c r="B4090" s="4" t="s">
        <v>7250</v>
      </c>
      <c r="C4090" s="8">
        <v>42962.0</v>
      </c>
      <c r="D4090" s="8">
        <v>42966.0</v>
      </c>
      <c r="E4090" s="4" t="s">
        <v>26</v>
      </c>
      <c r="F4090" s="4" t="s">
        <v>68</v>
      </c>
      <c r="G4090" s="4" t="s">
        <v>69</v>
      </c>
      <c r="H4090" s="4" t="s">
        <v>29</v>
      </c>
      <c r="I4090" s="4" t="s">
        <v>30</v>
      </c>
      <c r="J4090" s="4" t="s">
        <v>2842</v>
      </c>
      <c r="K4090" s="4" t="s">
        <v>937</v>
      </c>
      <c r="L4090" s="7">
        <v>55113.0</v>
      </c>
      <c r="M4090" s="4" t="s">
        <v>59</v>
      </c>
      <c r="N4090" s="4" t="s">
        <v>3313</v>
      </c>
      <c r="O4090" s="4" t="s">
        <v>51</v>
      </c>
      <c r="P4090" s="4" t="s">
        <v>297</v>
      </c>
      <c r="Q4090" s="4" t="s">
        <v>3314</v>
      </c>
      <c r="R4090" s="9">
        <v>62.6785185185185</v>
      </c>
      <c r="S4090" s="7">
        <v>8.0</v>
      </c>
      <c r="T4090" s="7">
        <v>0.0</v>
      </c>
      <c r="U4090" s="7">
        <v>28.8321185185185</v>
      </c>
      <c r="V4090" s="10" t="str">
        <f t="shared" si="1"/>
        <v>2017-08</v>
      </c>
    </row>
    <row r="4091">
      <c r="A4091" s="7">
        <v>4090.0</v>
      </c>
      <c r="B4091" s="4" t="s">
        <v>7251</v>
      </c>
      <c r="C4091" s="8">
        <v>42963.0</v>
      </c>
      <c r="D4091" s="8">
        <v>42963.0</v>
      </c>
      <c r="E4091" s="4" t="s">
        <v>212</v>
      </c>
      <c r="F4091" s="4" t="s">
        <v>4395</v>
      </c>
      <c r="G4091" s="4" t="s">
        <v>4396</v>
      </c>
      <c r="H4091" s="4" t="s">
        <v>46</v>
      </c>
      <c r="I4091" s="4" t="s">
        <v>30</v>
      </c>
      <c r="J4091" s="4" t="s">
        <v>1095</v>
      </c>
      <c r="K4091" s="4" t="s">
        <v>518</v>
      </c>
      <c r="L4091" s="7">
        <v>38401.0</v>
      </c>
      <c r="M4091" s="4" t="s">
        <v>83</v>
      </c>
      <c r="N4091" s="4" t="s">
        <v>2159</v>
      </c>
      <c r="O4091" s="4" t="s">
        <v>51</v>
      </c>
      <c r="P4091" s="4" t="s">
        <v>76</v>
      </c>
      <c r="Q4091" s="4" t="s">
        <v>2160</v>
      </c>
      <c r="R4091" s="9">
        <v>8.63428319803793</v>
      </c>
      <c r="S4091" s="7">
        <v>3.0</v>
      </c>
      <c r="T4091" s="7">
        <v>0.7</v>
      </c>
      <c r="U4091" s="7">
        <v>-7.19523599836494</v>
      </c>
      <c r="V4091" s="10" t="str">
        <f t="shared" si="1"/>
        <v>2017-08</v>
      </c>
    </row>
    <row r="4092">
      <c r="A4092" s="7">
        <v>4091.0</v>
      </c>
      <c r="B4092" s="4" t="s">
        <v>7251</v>
      </c>
      <c r="C4092" s="8">
        <v>42963.0</v>
      </c>
      <c r="D4092" s="8">
        <v>42963.0</v>
      </c>
      <c r="E4092" s="4" t="s">
        <v>212</v>
      </c>
      <c r="F4092" s="4" t="s">
        <v>4395</v>
      </c>
      <c r="G4092" s="4" t="s">
        <v>4396</v>
      </c>
      <c r="H4092" s="4" t="s">
        <v>46</v>
      </c>
      <c r="I4092" s="4" t="s">
        <v>30</v>
      </c>
      <c r="J4092" s="4" t="s">
        <v>1095</v>
      </c>
      <c r="K4092" s="4" t="s">
        <v>518</v>
      </c>
      <c r="L4092" s="7">
        <v>38401.0</v>
      </c>
      <c r="M4092" s="4" t="s">
        <v>83</v>
      </c>
      <c r="N4092" s="4" t="s">
        <v>4624</v>
      </c>
      <c r="O4092" s="4" t="s">
        <v>51</v>
      </c>
      <c r="P4092" s="4" t="s">
        <v>52</v>
      </c>
      <c r="Q4092" s="4" t="s">
        <v>7252</v>
      </c>
      <c r="R4092" s="9">
        <v>43.5887746033119</v>
      </c>
      <c r="S4092" s="7">
        <v>4.0</v>
      </c>
      <c r="T4092" s="7">
        <v>0.2</v>
      </c>
      <c r="U4092" s="7">
        <v>-0.544859682541399</v>
      </c>
      <c r="V4092" s="10" t="str">
        <f t="shared" si="1"/>
        <v>2017-08</v>
      </c>
    </row>
    <row r="4093">
      <c r="A4093" s="7">
        <v>4092.0</v>
      </c>
      <c r="B4093" s="4" t="s">
        <v>7253</v>
      </c>
      <c r="C4093" s="8">
        <v>42964.0</v>
      </c>
      <c r="D4093" s="8">
        <v>42966.0</v>
      </c>
      <c r="E4093" s="4" t="s">
        <v>43</v>
      </c>
      <c r="F4093" s="4" t="s">
        <v>1005</v>
      </c>
      <c r="G4093" s="4" t="s">
        <v>1006</v>
      </c>
      <c r="H4093" s="4" t="s">
        <v>29</v>
      </c>
      <c r="I4093" s="4" t="s">
        <v>30</v>
      </c>
      <c r="J4093" s="4" t="s">
        <v>5471</v>
      </c>
      <c r="K4093" s="4" t="s">
        <v>223</v>
      </c>
      <c r="L4093" s="7">
        <v>13601.0</v>
      </c>
      <c r="M4093" s="4" t="s">
        <v>33</v>
      </c>
      <c r="N4093" s="4" t="s">
        <v>6096</v>
      </c>
      <c r="O4093" s="4" t="s">
        <v>51</v>
      </c>
      <c r="P4093" s="4" t="s">
        <v>76</v>
      </c>
      <c r="Q4093" s="4" t="s">
        <v>6097</v>
      </c>
      <c r="R4093" s="9">
        <v>1114.92266666667</v>
      </c>
      <c r="S4093" s="7">
        <v>5.0</v>
      </c>
      <c r="T4093" s="7">
        <v>0.2</v>
      </c>
      <c r="U4093" s="7">
        <v>376.2864</v>
      </c>
      <c r="V4093" s="10" t="str">
        <f t="shared" si="1"/>
        <v>2017-08</v>
      </c>
    </row>
    <row r="4094">
      <c r="A4094" s="7">
        <v>4093.0</v>
      </c>
      <c r="B4094" s="4" t="s">
        <v>7253</v>
      </c>
      <c r="C4094" s="8">
        <v>42964.0</v>
      </c>
      <c r="D4094" s="8">
        <v>42966.0</v>
      </c>
      <c r="E4094" s="4" t="s">
        <v>43</v>
      </c>
      <c r="F4094" s="4" t="s">
        <v>1005</v>
      </c>
      <c r="G4094" s="4" t="s">
        <v>1006</v>
      </c>
      <c r="H4094" s="4" t="s">
        <v>29</v>
      </c>
      <c r="I4094" s="4" t="s">
        <v>30</v>
      </c>
      <c r="J4094" s="4" t="s">
        <v>5471</v>
      </c>
      <c r="K4094" s="4" t="s">
        <v>223</v>
      </c>
      <c r="L4094" s="7">
        <v>13601.0</v>
      </c>
      <c r="M4094" s="4" t="s">
        <v>33</v>
      </c>
      <c r="N4094" s="4" t="s">
        <v>2870</v>
      </c>
      <c r="O4094" s="4" t="s">
        <v>35</v>
      </c>
      <c r="P4094" s="4" t="s">
        <v>263</v>
      </c>
      <c r="Q4094" s="4" t="s">
        <v>2871</v>
      </c>
      <c r="R4094" s="9">
        <v>575.6352</v>
      </c>
      <c r="S4094" s="7">
        <v>2.0</v>
      </c>
      <c r="T4094" s="7">
        <v>0.1</v>
      </c>
      <c r="U4094" s="7">
        <v>121.522986666667</v>
      </c>
      <c r="V4094" s="10" t="str">
        <f t="shared" si="1"/>
        <v>2017-08</v>
      </c>
    </row>
    <row r="4095">
      <c r="A4095" s="7">
        <v>4094.0</v>
      </c>
      <c r="B4095" s="4" t="s">
        <v>7254</v>
      </c>
      <c r="C4095" s="8">
        <v>42964.0</v>
      </c>
      <c r="D4095" s="8">
        <v>42970.0</v>
      </c>
      <c r="E4095" s="4" t="s">
        <v>26</v>
      </c>
      <c r="F4095" s="4" t="s">
        <v>2908</v>
      </c>
      <c r="G4095" s="4" t="s">
        <v>2909</v>
      </c>
      <c r="H4095" s="4" t="s">
        <v>112</v>
      </c>
      <c r="I4095" s="4" t="s">
        <v>30</v>
      </c>
      <c r="J4095" s="4" t="s">
        <v>1892</v>
      </c>
      <c r="K4095" s="4" t="s">
        <v>462</v>
      </c>
      <c r="L4095" s="7">
        <v>40214.0</v>
      </c>
      <c r="M4095" s="4" t="s">
        <v>83</v>
      </c>
      <c r="N4095" s="4" t="s">
        <v>5380</v>
      </c>
      <c r="O4095" s="4" t="s">
        <v>51</v>
      </c>
      <c r="P4095" s="4" t="s">
        <v>76</v>
      </c>
      <c r="Q4095" s="4" t="s">
        <v>5381</v>
      </c>
      <c r="R4095" s="9">
        <v>66.4083347159377</v>
      </c>
      <c r="S4095" s="7">
        <v>3.0</v>
      </c>
      <c r="T4095" s="7">
        <v>0.0</v>
      </c>
      <c r="U4095" s="7">
        <v>31.2119173164907</v>
      </c>
      <c r="V4095" s="10" t="str">
        <f t="shared" si="1"/>
        <v>2017-08</v>
      </c>
    </row>
    <row r="4096">
      <c r="A4096" s="7">
        <v>4095.0</v>
      </c>
      <c r="B4096" s="4" t="s">
        <v>7254</v>
      </c>
      <c r="C4096" s="8">
        <v>42964.0</v>
      </c>
      <c r="D4096" s="8">
        <v>42970.0</v>
      </c>
      <c r="E4096" s="4" t="s">
        <v>26</v>
      </c>
      <c r="F4096" s="4" t="s">
        <v>2908</v>
      </c>
      <c r="G4096" s="4" t="s">
        <v>2909</v>
      </c>
      <c r="H4096" s="4" t="s">
        <v>112</v>
      </c>
      <c r="I4096" s="4" t="s">
        <v>30</v>
      </c>
      <c r="J4096" s="4" t="s">
        <v>1892</v>
      </c>
      <c r="K4096" s="4" t="s">
        <v>462</v>
      </c>
      <c r="L4096" s="7">
        <v>40214.0</v>
      </c>
      <c r="M4096" s="4" t="s">
        <v>83</v>
      </c>
      <c r="N4096" s="4" t="s">
        <v>1948</v>
      </c>
      <c r="O4096" s="4" t="s">
        <v>39</v>
      </c>
      <c r="P4096" s="4" t="s">
        <v>61</v>
      </c>
      <c r="Q4096" s="4" t="s">
        <v>1949</v>
      </c>
      <c r="R4096" s="9">
        <v>63.2236466189381</v>
      </c>
      <c r="S4096" s="7">
        <v>6.0</v>
      </c>
      <c r="T4096" s="7">
        <v>0.0</v>
      </c>
      <c r="U4096" s="7">
        <v>6.32236466189381</v>
      </c>
      <c r="V4096" s="10" t="str">
        <f t="shared" si="1"/>
        <v>2017-08</v>
      </c>
    </row>
    <row r="4097">
      <c r="A4097" s="7">
        <v>4096.0</v>
      </c>
      <c r="B4097" s="4" t="s">
        <v>7255</v>
      </c>
      <c r="C4097" s="8">
        <v>42964.0</v>
      </c>
      <c r="D4097" s="8">
        <v>42971.0</v>
      </c>
      <c r="E4097" s="4" t="s">
        <v>26</v>
      </c>
      <c r="F4097" s="4" t="s">
        <v>4659</v>
      </c>
      <c r="G4097" s="4" t="s">
        <v>4660</v>
      </c>
      <c r="H4097" s="4" t="s">
        <v>112</v>
      </c>
      <c r="I4097" s="4" t="s">
        <v>30</v>
      </c>
      <c r="J4097" s="4" t="s">
        <v>455</v>
      </c>
      <c r="K4097" s="4" t="s">
        <v>58</v>
      </c>
      <c r="L4097" s="7">
        <v>77095.0</v>
      </c>
      <c r="M4097" s="4" t="s">
        <v>59</v>
      </c>
      <c r="N4097" s="4" t="s">
        <v>7256</v>
      </c>
      <c r="O4097" s="4" t="s">
        <v>51</v>
      </c>
      <c r="P4097" s="4" t="s">
        <v>635</v>
      </c>
      <c r="Q4097" s="4" t="s">
        <v>7257</v>
      </c>
      <c r="R4097" s="9">
        <v>6.90915555555556</v>
      </c>
      <c r="S4097" s="7">
        <v>2.0</v>
      </c>
      <c r="T4097" s="7">
        <v>0.2</v>
      </c>
      <c r="U4097" s="7">
        <v>-1.29546666666667</v>
      </c>
      <c r="V4097" s="10" t="str">
        <f t="shared" si="1"/>
        <v>2017-08</v>
      </c>
    </row>
    <row r="4098">
      <c r="A4098" s="7">
        <v>4097.0</v>
      </c>
      <c r="B4098" s="4" t="s">
        <v>7255</v>
      </c>
      <c r="C4098" s="8">
        <v>42964.0</v>
      </c>
      <c r="D4098" s="8">
        <v>42971.0</v>
      </c>
      <c r="E4098" s="4" t="s">
        <v>26</v>
      </c>
      <c r="F4098" s="4" t="s">
        <v>4659</v>
      </c>
      <c r="G4098" s="4" t="s">
        <v>4660</v>
      </c>
      <c r="H4098" s="4" t="s">
        <v>112</v>
      </c>
      <c r="I4098" s="4" t="s">
        <v>30</v>
      </c>
      <c r="J4098" s="4" t="s">
        <v>455</v>
      </c>
      <c r="K4098" s="4" t="s">
        <v>58</v>
      </c>
      <c r="L4098" s="7">
        <v>77095.0</v>
      </c>
      <c r="M4098" s="4" t="s">
        <v>59</v>
      </c>
      <c r="N4098" s="4" t="s">
        <v>4513</v>
      </c>
      <c r="O4098" s="4" t="s">
        <v>51</v>
      </c>
      <c r="P4098" s="4" t="s">
        <v>93</v>
      </c>
      <c r="Q4098" s="4" t="s">
        <v>4514</v>
      </c>
      <c r="R4098" s="9">
        <v>9.97546666666667</v>
      </c>
      <c r="S4098" s="7">
        <v>3.0</v>
      </c>
      <c r="T4098" s="7">
        <v>0.2</v>
      </c>
      <c r="U4098" s="7">
        <v>1.24693333333333</v>
      </c>
      <c r="V4098" s="10" t="str">
        <f t="shared" si="1"/>
        <v>2017-08</v>
      </c>
    </row>
    <row r="4099">
      <c r="A4099" s="7">
        <v>4098.0</v>
      </c>
      <c r="B4099" s="4" t="s">
        <v>7255</v>
      </c>
      <c r="C4099" s="8">
        <v>42964.0</v>
      </c>
      <c r="D4099" s="8">
        <v>42971.0</v>
      </c>
      <c r="E4099" s="4" t="s">
        <v>26</v>
      </c>
      <c r="F4099" s="4" t="s">
        <v>4659</v>
      </c>
      <c r="G4099" s="4" t="s">
        <v>4660</v>
      </c>
      <c r="H4099" s="4" t="s">
        <v>112</v>
      </c>
      <c r="I4099" s="4" t="s">
        <v>30</v>
      </c>
      <c r="J4099" s="4" t="s">
        <v>455</v>
      </c>
      <c r="K4099" s="4" t="s">
        <v>58</v>
      </c>
      <c r="L4099" s="7">
        <v>77095.0</v>
      </c>
      <c r="M4099" s="4" t="s">
        <v>59</v>
      </c>
      <c r="N4099" s="4" t="s">
        <v>6556</v>
      </c>
      <c r="O4099" s="4" t="s">
        <v>35</v>
      </c>
      <c r="P4099" s="4" t="s">
        <v>263</v>
      </c>
      <c r="Q4099" s="4" t="s">
        <v>6557</v>
      </c>
      <c r="R4099" s="9">
        <v>92.8256</v>
      </c>
      <c r="S4099" s="7">
        <v>4.0</v>
      </c>
      <c r="T4099" s="7">
        <v>0.3</v>
      </c>
      <c r="U4099" s="7">
        <v>-2.65216</v>
      </c>
      <c r="V4099" s="10" t="str">
        <f t="shared" si="1"/>
        <v>2017-08</v>
      </c>
    </row>
    <row r="4100">
      <c r="A4100" s="7">
        <v>4099.0</v>
      </c>
      <c r="B4100" s="4" t="s">
        <v>7255</v>
      </c>
      <c r="C4100" s="8">
        <v>42964.0</v>
      </c>
      <c r="D4100" s="8">
        <v>42971.0</v>
      </c>
      <c r="E4100" s="4" t="s">
        <v>26</v>
      </c>
      <c r="F4100" s="4" t="s">
        <v>4659</v>
      </c>
      <c r="G4100" s="4" t="s">
        <v>4660</v>
      </c>
      <c r="H4100" s="4" t="s">
        <v>112</v>
      </c>
      <c r="I4100" s="4" t="s">
        <v>30</v>
      </c>
      <c r="J4100" s="4" t="s">
        <v>455</v>
      </c>
      <c r="K4100" s="4" t="s">
        <v>58</v>
      </c>
      <c r="L4100" s="7">
        <v>77095.0</v>
      </c>
      <c r="M4100" s="4" t="s">
        <v>59</v>
      </c>
      <c r="N4100" s="4" t="s">
        <v>2316</v>
      </c>
      <c r="O4100" s="4" t="s">
        <v>35</v>
      </c>
      <c r="P4100" s="4" t="s">
        <v>121</v>
      </c>
      <c r="Q4100" s="4" t="s">
        <v>2317</v>
      </c>
      <c r="R4100" s="9">
        <v>20.8867555555556</v>
      </c>
      <c r="S4100" s="7">
        <v>2.0</v>
      </c>
      <c r="T4100" s="7">
        <v>0.6</v>
      </c>
      <c r="U4100" s="7">
        <v>-27.6749511111111</v>
      </c>
      <c r="V4100" s="10" t="str">
        <f t="shared" si="1"/>
        <v>2017-08</v>
      </c>
    </row>
    <row r="4101">
      <c r="A4101" s="7">
        <v>4100.0</v>
      </c>
      <c r="B4101" s="4" t="s">
        <v>7255</v>
      </c>
      <c r="C4101" s="8">
        <v>42964.0</v>
      </c>
      <c r="D4101" s="8">
        <v>42971.0</v>
      </c>
      <c r="E4101" s="4" t="s">
        <v>26</v>
      </c>
      <c r="F4101" s="4" t="s">
        <v>4659</v>
      </c>
      <c r="G4101" s="4" t="s">
        <v>4660</v>
      </c>
      <c r="H4101" s="4" t="s">
        <v>112</v>
      </c>
      <c r="I4101" s="4" t="s">
        <v>30</v>
      </c>
      <c r="J4101" s="4" t="s">
        <v>455</v>
      </c>
      <c r="K4101" s="4" t="s">
        <v>58</v>
      </c>
      <c r="L4101" s="7">
        <v>77095.0</v>
      </c>
      <c r="M4101" s="4" t="s">
        <v>59</v>
      </c>
      <c r="N4101" s="4" t="s">
        <v>2155</v>
      </c>
      <c r="O4101" s="4" t="s">
        <v>51</v>
      </c>
      <c r="P4101" s="4" t="s">
        <v>283</v>
      </c>
      <c r="Q4101" s="4" t="s">
        <v>2156</v>
      </c>
      <c r="R4101" s="9">
        <v>48.3640888888889</v>
      </c>
      <c r="S4101" s="7">
        <v>4.0</v>
      </c>
      <c r="T4101" s="7">
        <v>0.8</v>
      </c>
      <c r="U4101" s="7">
        <v>-123.328426666667</v>
      </c>
      <c r="V4101" s="10" t="str">
        <f t="shared" si="1"/>
        <v>2017-08</v>
      </c>
    </row>
    <row r="4102">
      <c r="A4102" s="7">
        <v>4101.0</v>
      </c>
      <c r="B4102" s="4" t="s">
        <v>7258</v>
      </c>
      <c r="C4102" s="8">
        <v>42964.0</v>
      </c>
      <c r="D4102" s="8">
        <v>42969.0</v>
      </c>
      <c r="E4102" s="4" t="s">
        <v>98</v>
      </c>
      <c r="F4102" s="4" t="s">
        <v>3710</v>
      </c>
      <c r="G4102" s="4" t="s">
        <v>3711</v>
      </c>
      <c r="H4102" s="4" t="s">
        <v>46</v>
      </c>
      <c r="I4102" s="4" t="s">
        <v>30</v>
      </c>
      <c r="J4102" s="4" t="s">
        <v>90</v>
      </c>
      <c r="K4102" s="4" t="s">
        <v>91</v>
      </c>
      <c r="L4102" s="7">
        <v>19134.0</v>
      </c>
      <c r="M4102" s="4" t="s">
        <v>33</v>
      </c>
      <c r="N4102" s="4" t="s">
        <v>1559</v>
      </c>
      <c r="O4102" s="4" t="s">
        <v>35</v>
      </c>
      <c r="P4102" s="4" t="s">
        <v>263</v>
      </c>
      <c r="Q4102" s="4" t="s">
        <v>1560</v>
      </c>
      <c r="R4102" s="9">
        <v>5495.6832</v>
      </c>
      <c r="S4102" s="7">
        <v>9.0</v>
      </c>
      <c r="T4102" s="7">
        <v>0.3</v>
      </c>
      <c r="U4102" s="7">
        <v>-785.0976</v>
      </c>
      <c r="V4102" s="10" t="str">
        <f t="shared" si="1"/>
        <v>2017-08</v>
      </c>
    </row>
    <row r="4103">
      <c r="A4103" s="7">
        <v>4102.0</v>
      </c>
      <c r="B4103" s="4" t="s">
        <v>7259</v>
      </c>
      <c r="C4103" s="8">
        <v>42964.0</v>
      </c>
      <c r="D4103" s="8">
        <v>42971.0</v>
      </c>
      <c r="E4103" s="4" t="s">
        <v>26</v>
      </c>
      <c r="F4103" s="4" t="s">
        <v>6554</v>
      </c>
      <c r="G4103" s="4" t="s">
        <v>6555</v>
      </c>
      <c r="H4103" s="4" t="s">
        <v>29</v>
      </c>
      <c r="I4103" s="4" t="s">
        <v>30</v>
      </c>
      <c r="J4103" s="4" t="s">
        <v>7260</v>
      </c>
      <c r="K4103" s="4" t="s">
        <v>48</v>
      </c>
      <c r="L4103" s="7">
        <v>94513.0</v>
      </c>
      <c r="M4103" s="4" t="s">
        <v>49</v>
      </c>
      <c r="N4103" s="4" t="s">
        <v>415</v>
      </c>
      <c r="O4103" s="4" t="s">
        <v>51</v>
      </c>
      <c r="P4103" s="4" t="s">
        <v>205</v>
      </c>
      <c r="Q4103" s="4" t="s">
        <v>416</v>
      </c>
      <c r="R4103" s="9">
        <v>23.36</v>
      </c>
      <c r="S4103" s="7">
        <v>2.0</v>
      </c>
      <c r="T4103" s="7">
        <v>0.0</v>
      </c>
      <c r="U4103" s="7">
        <v>11.68</v>
      </c>
      <c r="V4103" s="10" t="str">
        <f t="shared" si="1"/>
        <v>2017-08</v>
      </c>
    </row>
    <row r="4104">
      <c r="A4104" s="7">
        <v>4103.0</v>
      </c>
      <c r="B4104" s="4" t="s">
        <v>7259</v>
      </c>
      <c r="C4104" s="8">
        <v>42964.0</v>
      </c>
      <c r="D4104" s="8">
        <v>42971.0</v>
      </c>
      <c r="E4104" s="4" t="s">
        <v>26</v>
      </c>
      <c r="F4104" s="4" t="s">
        <v>6554</v>
      </c>
      <c r="G4104" s="4" t="s">
        <v>6555</v>
      </c>
      <c r="H4104" s="4" t="s">
        <v>29</v>
      </c>
      <c r="I4104" s="4" t="s">
        <v>30</v>
      </c>
      <c r="J4104" s="4" t="s">
        <v>7260</v>
      </c>
      <c r="K4104" s="4" t="s">
        <v>48</v>
      </c>
      <c r="L4104" s="7">
        <v>94513.0</v>
      </c>
      <c r="M4104" s="4" t="s">
        <v>49</v>
      </c>
      <c r="N4104" s="4" t="s">
        <v>2969</v>
      </c>
      <c r="O4104" s="4" t="s">
        <v>39</v>
      </c>
      <c r="P4104" s="4" t="s">
        <v>40</v>
      </c>
      <c r="Q4104" s="4" t="s">
        <v>2970</v>
      </c>
      <c r="R4104" s="9">
        <v>71.976</v>
      </c>
      <c r="S4104" s="7">
        <v>3.0</v>
      </c>
      <c r="T4104" s="7">
        <v>0.2</v>
      </c>
      <c r="U4104" s="7">
        <v>8.997</v>
      </c>
      <c r="V4104" s="10" t="str">
        <f t="shared" si="1"/>
        <v>2017-08</v>
      </c>
    </row>
    <row r="4105">
      <c r="A4105" s="7">
        <v>4104.0</v>
      </c>
      <c r="B4105" s="4" t="s">
        <v>7259</v>
      </c>
      <c r="C4105" s="8">
        <v>42964.0</v>
      </c>
      <c r="D4105" s="8">
        <v>42971.0</v>
      </c>
      <c r="E4105" s="4" t="s">
        <v>26</v>
      </c>
      <c r="F4105" s="4" t="s">
        <v>6554</v>
      </c>
      <c r="G4105" s="4" t="s">
        <v>6555</v>
      </c>
      <c r="H4105" s="4" t="s">
        <v>29</v>
      </c>
      <c r="I4105" s="4" t="s">
        <v>30</v>
      </c>
      <c r="J4105" s="4" t="s">
        <v>7260</v>
      </c>
      <c r="K4105" s="4" t="s">
        <v>48</v>
      </c>
      <c r="L4105" s="7">
        <v>94513.0</v>
      </c>
      <c r="M4105" s="4" t="s">
        <v>49</v>
      </c>
      <c r="N4105" s="4" t="s">
        <v>1342</v>
      </c>
      <c r="O4105" s="4" t="s">
        <v>51</v>
      </c>
      <c r="P4105" s="4" t="s">
        <v>124</v>
      </c>
      <c r="Q4105" s="4" t="s">
        <v>1343</v>
      </c>
      <c r="R4105" s="9">
        <v>8.56</v>
      </c>
      <c r="S4105" s="7">
        <v>2.0</v>
      </c>
      <c r="T4105" s="7">
        <v>0.0</v>
      </c>
      <c r="U4105" s="7">
        <v>3.852</v>
      </c>
      <c r="V4105" s="10" t="str">
        <f t="shared" si="1"/>
        <v>2017-08</v>
      </c>
    </row>
    <row r="4106">
      <c r="A4106" s="7">
        <v>4105.0</v>
      </c>
      <c r="B4106" s="4" t="s">
        <v>7259</v>
      </c>
      <c r="C4106" s="8">
        <v>42964.0</v>
      </c>
      <c r="D4106" s="8">
        <v>42971.0</v>
      </c>
      <c r="E4106" s="4" t="s">
        <v>26</v>
      </c>
      <c r="F4106" s="4" t="s">
        <v>6554</v>
      </c>
      <c r="G4106" s="4" t="s">
        <v>6555</v>
      </c>
      <c r="H4106" s="4" t="s">
        <v>29</v>
      </c>
      <c r="I4106" s="4" t="s">
        <v>30</v>
      </c>
      <c r="J4106" s="4" t="s">
        <v>7260</v>
      </c>
      <c r="K4106" s="4" t="s">
        <v>48</v>
      </c>
      <c r="L4106" s="7">
        <v>94513.0</v>
      </c>
      <c r="M4106" s="4" t="s">
        <v>49</v>
      </c>
      <c r="N4106" s="4" t="s">
        <v>651</v>
      </c>
      <c r="O4106" s="4" t="s">
        <v>51</v>
      </c>
      <c r="P4106" s="4" t="s">
        <v>76</v>
      </c>
      <c r="Q4106" s="4" t="s">
        <v>652</v>
      </c>
      <c r="R4106" s="9">
        <v>13.92</v>
      </c>
      <c r="S4106" s="7">
        <v>3.0</v>
      </c>
      <c r="T4106" s="7">
        <v>0.2</v>
      </c>
      <c r="U4106" s="7">
        <v>4.872</v>
      </c>
      <c r="V4106" s="10" t="str">
        <f t="shared" si="1"/>
        <v>2017-08</v>
      </c>
    </row>
    <row r="4107">
      <c r="A4107" s="7">
        <v>4106.0</v>
      </c>
      <c r="B4107" s="4" t="s">
        <v>7259</v>
      </c>
      <c r="C4107" s="8">
        <v>42964.0</v>
      </c>
      <c r="D4107" s="8">
        <v>42971.0</v>
      </c>
      <c r="E4107" s="4" t="s">
        <v>26</v>
      </c>
      <c r="F4107" s="4" t="s">
        <v>6554</v>
      </c>
      <c r="G4107" s="4" t="s">
        <v>6555</v>
      </c>
      <c r="H4107" s="4" t="s">
        <v>29</v>
      </c>
      <c r="I4107" s="4" t="s">
        <v>30</v>
      </c>
      <c r="J4107" s="4" t="s">
        <v>7260</v>
      </c>
      <c r="K4107" s="4" t="s">
        <v>48</v>
      </c>
      <c r="L4107" s="7">
        <v>94513.0</v>
      </c>
      <c r="M4107" s="4" t="s">
        <v>49</v>
      </c>
      <c r="N4107" s="4" t="s">
        <v>2748</v>
      </c>
      <c r="O4107" s="4" t="s">
        <v>51</v>
      </c>
      <c r="P4107" s="4" t="s">
        <v>283</v>
      </c>
      <c r="Q4107" s="4" t="s">
        <v>2749</v>
      </c>
      <c r="R4107" s="9">
        <v>2518.29</v>
      </c>
      <c r="S4107" s="7">
        <v>9.0</v>
      </c>
      <c r="T4107" s="7">
        <v>0.0</v>
      </c>
      <c r="U4107" s="7">
        <v>654.7554</v>
      </c>
      <c r="V4107" s="10" t="str">
        <f t="shared" si="1"/>
        <v>2017-08</v>
      </c>
    </row>
    <row r="4108">
      <c r="A4108" s="7">
        <v>4107.0</v>
      </c>
      <c r="B4108" s="4" t="s">
        <v>7259</v>
      </c>
      <c r="C4108" s="8">
        <v>42964.0</v>
      </c>
      <c r="D4108" s="8">
        <v>42971.0</v>
      </c>
      <c r="E4108" s="4" t="s">
        <v>26</v>
      </c>
      <c r="F4108" s="4" t="s">
        <v>6554</v>
      </c>
      <c r="G4108" s="4" t="s">
        <v>6555</v>
      </c>
      <c r="H4108" s="4" t="s">
        <v>29</v>
      </c>
      <c r="I4108" s="4" t="s">
        <v>30</v>
      </c>
      <c r="J4108" s="4" t="s">
        <v>7260</v>
      </c>
      <c r="K4108" s="4" t="s">
        <v>48</v>
      </c>
      <c r="L4108" s="7">
        <v>94513.0</v>
      </c>
      <c r="M4108" s="4" t="s">
        <v>49</v>
      </c>
      <c r="N4108" s="4" t="s">
        <v>673</v>
      </c>
      <c r="O4108" s="4" t="s">
        <v>51</v>
      </c>
      <c r="P4108" s="4" t="s">
        <v>52</v>
      </c>
      <c r="Q4108" s="4" t="s">
        <v>674</v>
      </c>
      <c r="R4108" s="9">
        <v>540.57</v>
      </c>
      <c r="S4108" s="7">
        <v>3.0</v>
      </c>
      <c r="T4108" s="7">
        <v>0.0</v>
      </c>
      <c r="U4108" s="7">
        <v>140.5482</v>
      </c>
      <c r="V4108" s="10" t="str">
        <f t="shared" si="1"/>
        <v>2017-08</v>
      </c>
    </row>
    <row r="4109">
      <c r="A4109" s="7">
        <v>4108.0</v>
      </c>
      <c r="B4109" s="4" t="s">
        <v>7259</v>
      </c>
      <c r="C4109" s="8">
        <v>42964.0</v>
      </c>
      <c r="D4109" s="8">
        <v>42971.0</v>
      </c>
      <c r="E4109" s="4" t="s">
        <v>26</v>
      </c>
      <c r="F4109" s="4" t="s">
        <v>6554</v>
      </c>
      <c r="G4109" s="4" t="s">
        <v>6555</v>
      </c>
      <c r="H4109" s="4" t="s">
        <v>29</v>
      </c>
      <c r="I4109" s="4" t="s">
        <v>30</v>
      </c>
      <c r="J4109" s="4" t="s">
        <v>7260</v>
      </c>
      <c r="K4109" s="4" t="s">
        <v>48</v>
      </c>
      <c r="L4109" s="7">
        <v>94513.0</v>
      </c>
      <c r="M4109" s="4" t="s">
        <v>49</v>
      </c>
      <c r="N4109" s="4" t="s">
        <v>7261</v>
      </c>
      <c r="O4109" s="4" t="s">
        <v>51</v>
      </c>
      <c r="P4109" s="4" t="s">
        <v>76</v>
      </c>
      <c r="Q4109" s="4" t="s">
        <v>7262</v>
      </c>
      <c r="R4109" s="9">
        <v>221.056</v>
      </c>
      <c r="S4109" s="7">
        <v>8.0</v>
      </c>
      <c r="T4109" s="7">
        <v>0.2</v>
      </c>
      <c r="U4109" s="7">
        <v>77.3696</v>
      </c>
      <c r="V4109" s="10" t="str">
        <f t="shared" si="1"/>
        <v>2017-08</v>
      </c>
    </row>
    <row r="4110">
      <c r="A4110" s="7">
        <v>4109.0</v>
      </c>
      <c r="B4110" s="4" t="s">
        <v>7263</v>
      </c>
      <c r="C4110" s="8">
        <v>42965.0</v>
      </c>
      <c r="D4110" s="8">
        <v>42970.0</v>
      </c>
      <c r="E4110" s="4" t="s">
        <v>98</v>
      </c>
      <c r="F4110" s="4" t="s">
        <v>5953</v>
      </c>
      <c r="G4110" s="4" t="s">
        <v>5954</v>
      </c>
      <c r="H4110" s="4" t="s">
        <v>29</v>
      </c>
      <c r="I4110" s="4" t="s">
        <v>30</v>
      </c>
      <c r="J4110" s="4" t="s">
        <v>222</v>
      </c>
      <c r="K4110" s="4" t="s">
        <v>223</v>
      </c>
      <c r="L4110" s="7">
        <v>10011.0</v>
      </c>
      <c r="M4110" s="4" t="s">
        <v>33</v>
      </c>
      <c r="N4110" s="4" t="s">
        <v>7264</v>
      </c>
      <c r="O4110" s="4" t="s">
        <v>35</v>
      </c>
      <c r="P4110" s="4" t="s">
        <v>121</v>
      </c>
      <c r="Q4110" s="4" t="s">
        <v>7265</v>
      </c>
      <c r="R4110" s="9">
        <v>50.3917695473251</v>
      </c>
      <c r="S4110" s="7">
        <v>2.0</v>
      </c>
      <c r="T4110" s="7">
        <v>0.0</v>
      </c>
      <c r="U4110" s="7">
        <v>19.6527901234568</v>
      </c>
      <c r="V4110" s="10" t="str">
        <f t="shared" si="1"/>
        <v>2017-08</v>
      </c>
    </row>
    <row r="4111">
      <c r="A4111" s="7">
        <v>4110.0</v>
      </c>
      <c r="B4111" s="4" t="s">
        <v>7263</v>
      </c>
      <c r="C4111" s="8">
        <v>42965.0</v>
      </c>
      <c r="D4111" s="8">
        <v>42970.0</v>
      </c>
      <c r="E4111" s="4" t="s">
        <v>98</v>
      </c>
      <c r="F4111" s="4" t="s">
        <v>5953</v>
      </c>
      <c r="G4111" s="4" t="s">
        <v>5954</v>
      </c>
      <c r="H4111" s="4" t="s">
        <v>29</v>
      </c>
      <c r="I4111" s="4" t="s">
        <v>30</v>
      </c>
      <c r="J4111" s="4" t="s">
        <v>222</v>
      </c>
      <c r="K4111" s="4" t="s">
        <v>223</v>
      </c>
      <c r="L4111" s="7">
        <v>10011.0</v>
      </c>
      <c r="M4111" s="4" t="s">
        <v>33</v>
      </c>
      <c r="N4111" s="4" t="s">
        <v>173</v>
      </c>
      <c r="O4111" s="4" t="s">
        <v>35</v>
      </c>
      <c r="P4111" s="4" t="s">
        <v>121</v>
      </c>
      <c r="Q4111" s="4" t="s">
        <v>174</v>
      </c>
      <c r="R4111" s="9">
        <v>12.3738683127572</v>
      </c>
      <c r="S4111" s="7">
        <v>2.0</v>
      </c>
      <c r="T4111" s="7">
        <v>0.0</v>
      </c>
      <c r="U4111" s="7">
        <v>3.83589917695473</v>
      </c>
      <c r="V4111" s="10" t="str">
        <f t="shared" si="1"/>
        <v>2017-08</v>
      </c>
    </row>
    <row r="4112">
      <c r="A4112" s="7">
        <v>4111.0</v>
      </c>
      <c r="B4112" s="4" t="s">
        <v>7263</v>
      </c>
      <c r="C4112" s="8">
        <v>42965.0</v>
      </c>
      <c r="D4112" s="8">
        <v>42970.0</v>
      </c>
      <c r="E4112" s="4" t="s">
        <v>98</v>
      </c>
      <c r="F4112" s="4" t="s">
        <v>5953</v>
      </c>
      <c r="G4112" s="4" t="s">
        <v>5954</v>
      </c>
      <c r="H4112" s="4" t="s">
        <v>29</v>
      </c>
      <c r="I4112" s="4" t="s">
        <v>30</v>
      </c>
      <c r="J4112" s="4" t="s">
        <v>222</v>
      </c>
      <c r="K4112" s="4" t="s">
        <v>223</v>
      </c>
      <c r="L4112" s="7">
        <v>10011.0</v>
      </c>
      <c r="M4112" s="4" t="s">
        <v>33</v>
      </c>
      <c r="N4112" s="4" t="s">
        <v>2159</v>
      </c>
      <c r="O4112" s="4" t="s">
        <v>51</v>
      </c>
      <c r="P4112" s="4" t="s">
        <v>76</v>
      </c>
      <c r="Q4112" s="4" t="s">
        <v>2160</v>
      </c>
      <c r="R4112" s="9">
        <v>133.727407407407</v>
      </c>
      <c r="S4112" s="7">
        <v>9.0</v>
      </c>
      <c r="T4112" s="7">
        <v>0.2</v>
      </c>
      <c r="U4112" s="7">
        <v>41.7898148148148</v>
      </c>
      <c r="V4112" s="10" t="str">
        <f t="shared" si="1"/>
        <v>2017-08</v>
      </c>
    </row>
    <row r="4113">
      <c r="A4113" s="7">
        <v>4112.0</v>
      </c>
      <c r="B4113" s="4" t="s">
        <v>7263</v>
      </c>
      <c r="C4113" s="8">
        <v>42965.0</v>
      </c>
      <c r="D4113" s="8">
        <v>42970.0</v>
      </c>
      <c r="E4113" s="4" t="s">
        <v>98</v>
      </c>
      <c r="F4113" s="4" t="s">
        <v>5953</v>
      </c>
      <c r="G4113" s="4" t="s">
        <v>5954</v>
      </c>
      <c r="H4113" s="4" t="s">
        <v>29</v>
      </c>
      <c r="I4113" s="4" t="s">
        <v>30</v>
      </c>
      <c r="J4113" s="4" t="s">
        <v>222</v>
      </c>
      <c r="K4113" s="4" t="s">
        <v>223</v>
      </c>
      <c r="L4113" s="7">
        <v>10011.0</v>
      </c>
      <c r="M4113" s="4" t="s">
        <v>33</v>
      </c>
      <c r="N4113" s="4" t="s">
        <v>834</v>
      </c>
      <c r="O4113" s="4" t="s">
        <v>39</v>
      </c>
      <c r="P4113" s="4" t="s">
        <v>40</v>
      </c>
      <c r="Q4113" s="4" t="s">
        <v>835</v>
      </c>
      <c r="R4113" s="9">
        <v>47.1924897119342</v>
      </c>
      <c r="S4113" s="7">
        <v>1.0</v>
      </c>
      <c r="T4113" s="7">
        <v>0.0</v>
      </c>
      <c r="U4113" s="7">
        <v>13.6858220164609</v>
      </c>
      <c r="V4113" s="10" t="str">
        <f t="shared" si="1"/>
        <v>2017-08</v>
      </c>
    </row>
    <row r="4114">
      <c r="A4114" s="7">
        <v>4113.0</v>
      </c>
      <c r="B4114" s="4" t="s">
        <v>7263</v>
      </c>
      <c r="C4114" s="8">
        <v>42965.0</v>
      </c>
      <c r="D4114" s="8">
        <v>42970.0</v>
      </c>
      <c r="E4114" s="4" t="s">
        <v>98</v>
      </c>
      <c r="F4114" s="4" t="s">
        <v>5953</v>
      </c>
      <c r="G4114" s="4" t="s">
        <v>5954</v>
      </c>
      <c r="H4114" s="4" t="s">
        <v>29</v>
      </c>
      <c r="I4114" s="4" t="s">
        <v>30</v>
      </c>
      <c r="J4114" s="4" t="s">
        <v>222</v>
      </c>
      <c r="K4114" s="4" t="s">
        <v>223</v>
      </c>
      <c r="L4114" s="7">
        <v>10011.0</v>
      </c>
      <c r="M4114" s="4" t="s">
        <v>33</v>
      </c>
      <c r="N4114" s="4" t="s">
        <v>7266</v>
      </c>
      <c r="O4114" s="4" t="s">
        <v>35</v>
      </c>
      <c r="P4114" s="4" t="s">
        <v>121</v>
      </c>
      <c r="Q4114" s="4" t="s">
        <v>7267</v>
      </c>
      <c r="R4114" s="9">
        <v>109.572222222222</v>
      </c>
      <c r="S4114" s="7">
        <v>3.0</v>
      </c>
      <c r="T4114" s="7">
        <v>0.0</v>
      </c>
      <c r="U4114" s="7">
        <v>33.9673888888889</v>
      </c>
      <c r="V4114" s="10" t="str">
        <f t="shared" si="1"/>
        <v>2017-08</v>
      </c>
    </row>
    <row r="4115">
      <c r="A4115" s="7">
        <v>4114.0</v>
      </c>
      <c r="B4115" s="4" t="s">
        <v>7268</v>
      </c>
      <c r="C4115" s="8">
        <v>42965.0</v>
      </c>
      <c r="D4115" s="8">
        <v>42969.0</v>
      </c>
      <c r="E4115" s="4" t="s">
        <v>26</v>
      </c>
      <c r="F4115" s="4" t="s">
        <v>4253</v>
      </c>
      <c r="G4115" s="4" t="s">
        <v>4254</v>
      </c>
      <c r="H4115" s="4" t="s">
        <v>46</v>
      </c>
      <c r="I4115" s="4" t="s">
        <v>30</v>
      </c>
      <c r="J4115" s="4" t="s">
        <v>408</v>
      </c>
      <c r="K4115" s="4" t="s">
        <v>58</v>
      </c>
      <c r="L4115" s="7">
        <v>75220.0</v>
      </c>
      <c r="M4115" s="4" t="s">
        <v>59</v>
      </c>
      <c r="N4115" s="4" t="s">
        <v>3198</v>
      </c>
      <c r="O4115" s="4" t="s">
        <v>51</v>
      </c>
      <c r="P4115" s="4" t="s">
        <v>52</v>
      </c>
      <c r="Q4115" s="4" t="s">
        <v>3199</v>
      </c>
      <c r="R4115" s="9">
        <v>249.050864197531</v>
      </c>
      <c r="S4115" s="7">
        <v>3.0</v>
      </c>
      <c r="T4115" s="7">
        <v>0.2</v>
      </c>
      <c r="U4115" s="7">
        <v>15.5656790123457</v>
      </c>
      <c r="V4115" s="10" t="str">
        <f t="shared" si="1"/>
        <v>2017-08</v>
      </c>
    </row>
    <row r="4116">
      <c r="A4116" s="7">
        <v>4115.0</v>
      </c>
      <c r="B4116" s="4" t="s">
        <v>7268</v>
      </c>
      <c r="C4116" s="8">
        <v>42965.0</v>
      </c>
      <c r="D4116" s="8">
        <v>42969.0</v>
      </c>
      <c r="E4116" s="4" t="s">
        <v>26</v>
      </c>
      <c r="F4116" s="4" t="s">
        <v>4253</v>
      </c>
      <c r="G4116" s="4" t="s">
        <v>4254</v>
      </c>
      <c r="H4116" s="4" t="s">
        <v>46</v>
      </c>
      <c r="I4116" s="4" t="s">
        <v>30</v>
      </c>
      <c r="J4116" s="4" t="s">
        <v>408</v>
      </c>
      <c r="K4116" s="4" t="s">
        <v>58</v>
      </c>
      <c r="L4116" s="7">
        <v>75220.0</v>
      </c>
      <c r="M4116" s="4" t="s">
        <v>59</v>
      </c>
      <c r="N4116" s="4" t="s">
        <v>5809</v>
      </c>
      <c r="O4116" s="4" t="s">
        <v>51</v>
      </c>
      <c r="P4116" s="4" t="s">
        <v>76</v>
      </c>
      <c r="Q4116" s="4" t="s">
        <v>5810</v>
      </c>
      <c r="R4116" s="9">
        <v>26.6150205761317</v>
      </c>
      <c r="S4116" s="7">
        <v>5.0</v>
      </c>
      <c r="T4116" s="7">
        <v>0.8</v>
      </c>
      <c r="U4116" s="7">
        <v>-41.2532818930041</v>
      </c>
      <c r="V4116" s="10" t="str">
        <f t="shared" si="1"/>
        <v>2017-08</v>
      </c>
    </row>
    <row r="4117">
      <c r="A4117" s="7">
        <v>4116.0</v>
      </c>
      <c r="B4117" s="4" t="s">
        <v>7268</v>
      </c>
      <c r="C4117" s="8">
        <v>42965.0</v>
      </c>
      <c r="D4117" s="8">
        <v>42969.0</v>
      </c>
      <c r="E4117" s="4" t="s">
        <v>26</v>
      </c>
      <c r="F4117" s="4" t="s">
        <v>4253</v>
      </c>
      <c r="G4117" s="4" t="s">
        <v>4254</v>
      </c>
      <c r="H4117" s="4" t="s">
        <v>46</v>
      </c>
      <c r="I4117" s="4" t="s">
        <v>30</v>
      </c>
      <c r="J4117" s="4" t="s">
        <v>408</v>
      </c>
      <c r="K4117" s="4" t="s">
        <v>58</v>
      </c>
      <c r="L4117" s="7">
        <v>75220.0</v>
      </c>
      <c r="M4117" s="4" t="s">
        <v>59</v>
      </c>
      <c r="N4117" s="4" t="s">
        <v>4843</v>
      </c>
      <c r="O4117" s="4" t="s">
        <v>51</v>
      </c>
      <c r="P4117" s="4" t="s">
        <v>76</v>
      </c>
      <c r="Q4117" s="4" t="s">
        <v>4844</v>
      </c>
      <c r="R4117" s="9">
        <v>8.39530864197531</v>
      </c>
      <c r="S4117" s="7">
        <v>4.0</v>
      </c>
      <c r="T4117" s="7">
        <v>0.8</v>
      </c>
      <c r="U4117" s="7">
        <v>-14.272024691358</v>
      </c>
      <c r="V4117" s="10" t="str">
        <f t="shared" si="1"/>
        <v>2017-08</v>
      </c>
    </row>
    <row r="4118">
      <c r="A4118" s="7">
        <v>4117.0</v>
      </c>
      <c r="B4118" s="4" t="s">
        <v>7269</v>
      </c>
      <c r="C4118" s="8">
        <v>42965.0</v>
      </c>
      <c r="D4118" s="8">
        <v>42969.0</v>
      </c>
      <c r="E4118" s="4" t="s">
        <v>26</v>
      </c>
      <c r="F4118" s="4" t="s">
        <v>7270</v>
      </c>
      <c r="G4118" s="4" t="s">
        <v>7271</v>
      </c>
      <c r="H4118" s="4" t="s">
        <v>112</v>
      </c>
      <c r="I4118" s="4" t="s">
        <v>30</v>
      </c>
      <c r="J4118" s="4" t="s">
        <v>163</v>
      </c>
      <c r="K4118" s="4" t="s">
        <v>164</v>
      </c>
      <c r="L4118" s="7">
        <v>98105.0</v>
      </c>
      <c r="M4118" s="4" t="s">
        <v>49</v>
      </c>
      <c r="N4118" s="4" t="s">
        <v>7272</v>
      </c>
      <c r="O4118" s="4" t="s">
        <v>51</v>
      </c>
      <c r="P4118" s="4" t="s">
        <v>52</v>
      </c>
      <c r="Q4118" s="4" t="s">
        <v>7273</v>
      </c>
      <c r="R4118" s="9">
        <v>323.1</v>
      </c>
      <c r="S4118" s="7">
        <v>2.0</v>
      </c>
      <c r="T4118" s="7">
        <v>0.0</v>
      </c>
      <c r="U4118" s="7">
        <v>61.389</v>
      </c>
      <c r="V4118" s="10" t="str">
        <f t="shared" si="1"/>
        <v>2017-08</v>
      </c>
    </row>
    <row r="4119">
      <c r="A4119" s="7">
        <v>4118.0</v>
      </c>
      <c r="B4119" s="4" t="s">
        <v>7274</v>
      </c>
      <c r="C4119" s="8">
        <v>42965.0</v>
      </c>
      <c r="D4119" s="8">
        <v>42969.0</v>
      </c>
      <c r="E4119" s="4" t="s">
        <v>26</v>
      </c>
      <c r="F4119" s="4" t="s">
        <v>3532</v>
      </c>
      <c r="G4119" s="4" t="s">
        <v>3533</v>
      </c>
      <c r="H4119" s="4" t="s">
        <v>29</v>
      </c>
      <c r="I4119" s="4" t="s">
        <v>30</v>
      </c>
      <c r="J4119" s="4" t="s">
        <v>163</v>
      </c>
      <c r="K4119" s="4" t="s">
        <v>164</v>
      </c>
      <c r="L4119" s="7">
        <v>98105.0</v>
      </c>
      <c r="M4119" s="4" t="s">
        <v>49</v>
      </c>
      <c r="N4119" s="4" t="s">
        <v>250</v>
      </c>
      <c r="O4119" s="4" t="s">
        <v>39</v>
      </c>
      <c r="P4119" s="4" t="s">
        <v>61</v>
      </c>
      <c r="Q4119" s="4" t="s">
        <v>3788</v>
      </c>
      <c r="R4119" s="9">
        <v>843.9</v>
      </c>
      <c r="S4119" s="7">
        <v>2.0</v>
      </c>
      <c r="T4119" s="7">
        <v>0.0</v>
      </c>
      <c r="U4119" s="7">
        <v>371.316</v>
      </c>
      <c r="V4119" s="10" t="str">
        <f t="shared" si="1"/>
        <v>2017-08</v>
      </c>
    </row>
    <row r="4120">
      <c r="A4120" s="7">
        <v>4119.0</v>
      </c>
      <c r="B4120" s="4" t="s">
        <v>7274</v>
      </c>
      <c r="C4120" s="8">
        <v>42965.0</v>
      </c>
      <c r="D4120" s="8">
        <v>42969.0</v>
      </c>
      <c r="E4120" s="4" t="s">
        <v>26</v>
      </c>
      <c r="F4120" s="4" t="s">
        <v>3532</v>
      </c>
      <c r="G4120" s="4" t="s">
        <v>3533</v>
      </c>
      <c r="H4120" s="4" t="s">
        <v>29</v>
      </c>
      <c r="I4120" s="4" t="s">
        <v>30</v>
      </c>
      <c r="J4120" s="4" t="s">
        <v>163</v>
      </c>
      <c r="K4120" s="4" t="s">
        <v>164</v>
      </c>
      <c r="L4120" s="7">
        <v>98105.0</v>
      </c>
      <c r="M4120" s="4" t="s">
        <v>49</v>
      </c>
      <c r="N4120" s="4" t="s">
        <v>7275</v>
      </c>
      <c r="O4120" s="4" t="s">
        <v>39</v>
      </c>
      <c r="P4120" s="4" t="s">
        <v>61</v>
      </c>
      <c r="Q4120" s="4" t="s">
        <v>7276</v>
      </c>
      <c r="R4120" s="9">
        <v>1496.16</v>
      </c>
      <c r="S4120" s="7">
        <v>9.0</v>
      </c>
      <c r="T4120" s="7">
        <v>0.0</v>
      </c>
      <c r="U4120" s="7">
        <v>224.424</v>
      </c>
      <c r="V4120" s="10" t="str">
        <f t="shared" si="1"/>
        <v>2017-08</v>
      </c>
    </row>
    <row r="4121">
      <c r="A4121" s="7">
        <v>4120.0</v>
      </c>
      <c r="B4121" s="4" t="s">
        <v>7277</v>
      </c>
      <c r="C4121" s="8">
        <v>42965.0</v>
      </c>
      <c r="D4121" s="8">
        <v>42972.0</v>
      </c>
      <c r="E4121" s="4" t="s">
        <v>26</v>
      </c>
      <c r="F4121" s="4" t="s">
        <v>6375</v>
      </c>
      <c r="G4121" s="4" t="s">
        <v>6376</v>
      </c>
      <c r="H4121" s="4" t="s">
        <v>29</v>
      </c>
      <c r="I4121" s="4" t="s">
        <v>30</v>
      </c>
      <c r="J4121" s="4" t="s">
        <v>163</v>
      </c>
      <c r="K4121" s="4" t="s">
        <v>164</v>
      </c>
      <c r="L4121" s="7">
        <v>98103.0</v>
      </c>
      <c r="M4121" s="4" t="s">
        <v>49</v>
      </c>
      <c r="N4121" s="4" t="s">
        <v>7278</v>
      </c>
      <c r="O4121" s="4" t="s">
        <v>51</v>
      </c>
      <c r="P4121" s="4" t="s">
        <v>76</v>
      </c>
      <c r="Q4121" s="4" t="s">
        <v>7279</v>
      </c>
      <c r="R4121" s="9">
        <v>2793.528</v>
      </c>
      <c r="S4121" s="7">
        <v>9.0</v>
      </c>
      <c r="T4121" s="7">
        <v>0.2</v>
      </c>
      <c r="U4121" s="7">
        <v>942.8157</v>
      </c>
      <c r="V4121" s="10" t="str">
        <f t="shared" si="1"/>
        <v>2017-08</v>
      </c>
    </row>
    <row r="4122">
      <c r="A4122" s="7">
        <v>4121.0</v>
      </c>
      <c r="B4122" s="4" t="s">
        <v>7277</v>
      </c>
      <c r="C4122" s="8">
        <v>42965.0</v>
      </c>
      <c r="D4122" s="8">
        <v>42972.0</v>
      </c>
      <c r="E4122" s="4" t="s">
        <v>26</v>
      </c>
      <c r="F4122" s="4" t="s">
        <v>6375</v>
      </c>
      <c r="G4122" s="4" t="s">
        <v>6376</v>
      </c>
      <c r="H4122" s="4" t="s">
        <v>29</v>
      </c>
      <c r="I4122" s="4" t="s">
        <v>30</v>
      </c>
      <c r="J4122" s="4" t="s">
        <v>163</v>
      </c>
      <c r="K4122" s="4" t="s">
        <v>164</v>
      </c>
      <c r="L4122" s="7">
        <v>98103.0</v>
      </c>
      <c r="M4122" s="4" t="s">
        <v>49</v>
      </c>
      <c r="N4122" s="4" t="s">
        <v>2494</v>
      </c>
      <c r="O4122" s="4" t="s">
        <v>51</v>
      </c>
      <c r="P4122" s="4" t="s">
        <v>52</v>
      </c>
      <c r="Q4122" s="4" t="s">
        <v>2495</v>
      </c>
      <c r="R4122" s="9">
        <v>1000.02</v>
      </c>
      <c r="S4122" s="7">
        <v>7.0</v>
      </c>
      <c r="T4122" s="7">
        <v>0.0</v>
      </c>
      <c r="U4122" s="7">
        <v>290.0058</v>
      </c>
      <c r="V4122" s="10" t="str">
        <f t="shared" si="1"/>
        <v>2017-08</v>
      </c>
    </row>
    <row r="4123">
      <c r="A4123" s="7">
        <v>4122.0</v>
      </c>
      <c r="B4123" s="4" t="s">
        <v>7277</v>
      </c>
      <c r="C4123" s="8">
        <v>42965.0</v>
      </c>
      <c r="D4123" s="8">
        <v>42972.0</v>
      </c>
      <c r="E4123" s="4" t="s">
        <v>26</v>
      </c>
      <c r="F4123" s="4" t="s">
        <v>6375</v>
      </c>
      <c r="G4123" s="4" t="s">
        <v>6376</v>
      </c>
      <c r="H4123" s="4" t="s">
        <v>29</v>
      </c>
      <c r="I4123" s="4" t="s">
        <v>30</v>
      </c>
      <c r="J4123" s="4" t="s">
        <v>163</v>
      </c>
      <c r="K4123" s="4" t="s">
        <v>164</v>
      </c>
      <c r="L4123" s="7">
        <v>98103.0</v>
      </c>
      <c r="M4123" s="4" t="s">
        <v>49</v>
      </c>
      <c r="N4123" s="4" t="s">
        <v>286</v>
      </c>
      <c r="O4123" s="4" t="s">
        <v>35</v>
      </c>
      <c r="P4123" s="4" t="s">
        <v>121</v>
      </c>
      <c r="Q4123" s="4" t="s">
        <v>287</v>
      </c>
      <c r="R4123" s="9">
        <v>65.94</v>
      </c>
      <c r="S4123" s="7">
        <v>3.0</v>
      </c>
      <c r="T4123" s="7">
        <v>0.0</v>
      </c>
      <c r="U4123" s="7">
        <v>22.4196</v>
      </c>
      <c r="V4123" s="10" t="str">
        <f t="shared" si="1"/>
        <v>2017-08</v>
      </c>
    </row>
    <row r="4124">
      <c r="A4124" s="7">
        <v>4123.0</v>
      </c>
      <c r="B4124" s="4" t="s">
        <v>7280</v>
      </c>
      <c r="C4124" s="8">
        <v>42965.0</v>
      </c>
      <c r="D4124" s="8">
        <v>42968.0</v>
      </c>
      <c r="E4124" s="4" t="s">
        <v>98</v>
      </c>
      <c r="F4124" s="4" t="s">
        <v>3188</v>
      </c>
      <c r="G4124" s="4" t="s">
        <v>3189</v>
      </c>
      <c r="H4124" s="4" t="s">
        <v>46</v>
      </c>
      <c r="I4124" s="4" t="s">
        <v>30</v>
      </c>
      <c r="J4124" s="4" t="s">
        <v>188</v>
      </c>
      <c r="K4124" s="4" t="s">
        <v>157</v>
      </c>
      <c r="L4124" s="7">
        <v>43229.0</v>
      </c>
      <c r="M4124" s="4" t="s">
        <v>33</v>
      </c>
      <c r="N4124" s="4" t="s">
        <v>3294</v>
      </c>
      <c r="O4124" s="4" t="s">
        <v>51</v>
      </c>
      <c r="P4124" s="4" t="s">
        <v>93</v>
      </c>
      <c r="Q4124" s="4" t="s">
        <v>3295</v>
      </c>
      <c r="R4124" s="9">
        <v>12.339012345679</v>
      </c>
      <c r="S4124" s="7">
        <v>3.0</v>
      </c>
      <c r="T4124" s="7">
        <v>0.2</v>
      </c>
      <c r="U4124" s="7">
        <v>1.54237654320988</v>
      </c>
      <c r="V4124" s="10" t="str">
        <f t="shared" si="1"/>
        <v>2017-08</v>
      </c>
    </row>
    <row r="4125">
      <c r="A4125" s="7">
        <v>4124.0</v>
      </c>
      <c r="B4125" s="4" t="s">
        <v>7281</v>
      </c>
      <c r="C4125" s="8">
        <v>42965.0</v>
      </c>
      <c r="D4125" s="8">
        <v>42972.0</v>
      </c>
      <c r="E4125" s="4" t="s">
        <v>26</v>
      </c>
      <c r="F4125" s="4" t="s">
        <v>2480</v>
      </c>
      <c r="G4125" s="4" t="s">
        <v>2481</v>
      </c>
      <c r="H4125" s="4" t="s">
        <v>46</v>
      </c>
      <c r="I4125" s="4" t="s">
        <v>30</v>
      </c>
      <c r="J4125" s="4" t="s">
        <v>1391</v>
      </c>
      <c r="K4125" s="4" t="s">
        <v>157</v>
      </c>
      <c r="L4125" s="7">
        <v>44107.0</v>
      </c>
      <c r="M4125" s="4" t="s">
        <v>33</v>
      </c>
      <c r="N4125" s="4" t="s">
        <v>2164</v>
      </c>
      <c r="O4125" s="4" t="s">
        <v>51</v>
      </c>
      <c r="P4125" s="4" t="s">
        <v>76</v>
      </c>
      <c r="Q4125" s="4" t="s">
        <v>2165</v>
      </c>
      <c r="R4125" s="9">
        <v>13.422037037037</v>
      </c>
      <c r="S4125" s="7">
        <v>3.0</v>
      </c>
      <c r="T4125" s="7">
        <v>0.7</v>
      </c>
      <c r="U4125" s="7">
        <v>-9.84282716049383</v>
      </c>
      <c r="V4125" s="10" t="str">
        <f t="shared" si="1"/>
        <v>2017-08</v>
      </c>
    </row>
    <row r="4126">
      <c r="A4126" s="7">
        <v>4125.0</v>
      </c>
      <c r="B4126" s="4" t="s">
        <v>7282</v>
      </c>
      <c r="C4126" s="8">
        <v>42965.0</v>
      </c>
      <c r="D4126" s="8">
        <v>42969.0</v>
      </c>
      <c r="E4126" s="4" t="s">
        <v>26</v>
      </c>
      <c r="F4126" s="4" t="s">
        <v>4614</v>
      </c>
      <c r="G4126" s="4" t="s">
        <v>4615</v>
      </c>
      <c r="H4126" s="4" t="s">
        <v>46</v>
      </c>
      <c r="I4126" s="4" t="s">
        <v>30</v>
      </c>
      <c r="J4126" s="4" t="s">
        <v>7283</v>
      </c>
      <c r="K4126" s="4" t="s">
        <v>897</v>
      </c>
      <c r="L4126" s="7">
        <v>2740.0</v>
      </c>
      <c r="M4126" s="4" t="s">
        <v>33</v>
      </c>
      <c r="N4126" s="4" t="s">
        <v>6156</v>
      </c>
      <c r="O4126" s="4" t="s">
        <v>39</v>
      </c>
      <c r="P4126" s="4" t="s">
        <v>61</v>
      </c>
      <c r="Q4126" s="4" t="s">
        <v>6157</v>
      </c>
      <c r="R4126" s="9">
        <v>28.8557613168724</v>
      </c>
      <c r="S4126" s="7">
        <v>2.0</v>
      </c>
      <c r="T4126" s="7">
        <v>0.0</v>
      </c>
      <c r="U4126" s="7">
        <v>9.5224012345679</v>
      </c>
      <c r="V4126" s="10" t="str">
        <f t="shared" si="1"/>
        <v>2017-08</v>
      </c>
    </row>
    <row r="4127">
      <c r="A4127" s="7">
        <v>4126.0</v>
      </c>
      <c r="B4127" s="4" t="s">
        <v>7284</v>
      </c>
      <c r="C4127" s="8">
        <v>42966.0</v>
      </c>
      <c r="D4127" s="8">
        <v>42970.0</v>
      </c>
      <c r="E4127" s="4" t="s">
        <v>26</v>
      </c>
      <c r="F4127" s="4" t="s">
        <v>477</v>
      </c>
      <c r="G4127" s="4" t="s">
        <v>478</v>
      </c>
      <c r="H4127" s="4" t="s">
        <v>29</v>
      </c>
      <c r="I4127" s="4" t="s">
        <v>30</v>
      </c>
      <c r="J4127" s="4" t="s">
        <v>4239</v>
      </c>
      <c r="K4127" s="4" t="s">
        <v>897</v>
      </c>
      <c r="L4127" s="7">
        <v>1841.0</v>
      </c>
      <c r="M4127" s="4" t="s">
        <v>33</v>
      </c>
      <c r="N4127" s="4" t="s">
        <v>7278</v>
      </c>
      <c r="O4127" s="4" t="s">
        <v>51</v>
      </c>
      <c r="P4127" s="4" t="s">
        <v>76</v>
      </c>
      <c r="Q4127" s="4" t="s">
        <v>7279</v>
      </c>
      <c r="R4127" s="9">
        <v>483.151333333333</v>
      </c>
      <c r="S4127" s="7">
        <v>1.0</v>
      </c>
      <c r="T4127" s="7">
        <v>0.0</v>
      </c>
      <c r="U4127" s="7">
        <v>227.081126666667</v>
      </c>
      <c r="V4127" s="10" t="str">
        <f t="shared" si="1"/>
        <v>2017-08</v>
      </c>
    </row>
    <row r="4128">
      <c r="A4128" s="7">
        <v>4127.0</v>
      </c>
      <c r="B4128" s="4" t="s">
        <v>7285</v>
      </c>
      <c r="C4128" s="8">
        <v>42966.0</v>
      </c>
      <c r="D4128" s="8">
        <v>42970.0</v>
      </c>
      <c r="E4128" s="4" t="s">
        <v>26</v>
      </c>
      <c r="F4128" s="4" t="s">
        <v>6930</v>
      </c>
      <c r="G4128" s="4" t="s">
        <v>6931</v>
      </c>
      <c r="H4128" s="4" t="s">
        <v>46</v>
      </c>
      <c r="I4128" s="4" t="s">
        <v>30</v>
      </c>
      <c r="J4128" s="4" t="s">
        <v>384</v>
      </c>
      <c r="K4128" s="4" t="s">
        <v>385</v>
      </c>
      <c r="L4128" s="7">
        <v>60653.0</v>
      </c>
      <c r="M4128" s="4" t="s">
        <v>59</v>
      </c>
      <c r="N4128" s="4" t="s">
        <v>2096</v>
      </c>
      <c r="O4128" s="4" t="s">
        <v>51</v>
      </c>
      <c r="P4128" s="4" t="s">
        <v>76</v>
      </c>
      <c r="Q4128" s="4" t="s">
        <v>2097</v>
      </c>
      <c r="R4128" s="9">
        <v>2.8591341563786</v>
      </c>
      <c r="S4128" s="7">
        <v>2.0</v>
      </c>
      <c r="T4128" s="7">
        <v>0.8</v>
      </c>
      <c r="U4128" s="7">
        <v>-4.86052806584362</v>
      </c>
      <c r="V4128" s="10" t="str">
        <f t="shared" si="1"/>
        <v>2017-08</v>
      </c>
    </row>
    <row r="4129">
      <c r="A4129" s="7">
        <v>4128.0</v>
      </c>
      <c r="B4129" s="4" t="s">
        <v>7286</v>
      </c>
      <c r="C4129" s="8">
        <v>42966.0</v>
      </c>
      <c r="D4129" s="8">
        <v>42971.0</v>
      </c>
      <c r="E4129" s="4" t="s">
        <v>26</v>
      </c>
      <c r="F4129" s="4" t="s">
        <v>7287</v>
      </c>
      <c r="G4129" s="4" t="s">
        <v>7288</v>
      </c>
      <c r="H4129" s="4" t="s">
        <v>46</v>
      </c>
      <c r="I4129" s="4" t="s">
        <v>30</v>
      </c>
      <c r="J4129" s="4" t="s">
        <v>4239</v>
      </c>
      <c r="K4129" s="4" t="s">
        <v>897</v>
      </c>
      <c r="L4129" s="7">
        <v>1841.0</v>
      </c>
      <c r="M4129" s="4" t="s">
        <v>33</v>
      </c>
      <c r="N4129" s="4" t="s">
        <v>2949</v>
      </c>
      <c r="O4129" s="4" t="s">
        <v>51</v>
      </c>
      <c r="P4129" s="4" t="s">
        <v>124</v>
      </c>
      <c r="Q4129" s="4" t="s">
        <v>2950</v>
      </c>
      <c r="R4129" s="9">
        <v>24.208</v>
      </c>
      <c r="S4129" s="7">
        <v>3.0</v>
      </c>
      <c r="T4129" s="7">
        <v>0.0</v>
      </c>
      <c r="U4129" s="7">
        <v>11.61984</v>
      </c>
      <c r="V4129" s="10" t="str">
        <f t="shared" si="1"/>
        <v>2017-08</v>
      </c>
    </row>
    <row r="4130">
      <c r="A4130" s="7">
        <v>4129.0</v>
      </c>
      <c r="B4130" s="4" t="s">
        <v>7289</v>
      </c>
      <c r="C4130" s="8">
        <v>42966.0</v>
      </c>
      <c r="D4130" s="8">
        <v>42970.0</v>
      </c>
      <c r="E4130" s="4" t="s">
        <v>26</v>
      </c>
      <c r="F4130" s="4" t="s">
        <v>2114</v>
      </c>
      <c r="G4130" s="4" t="s">
        <v>2115</v>
      </c>
      <c r="H4130" s="4" t="s">
        <v>46</v>
      </c>
      <c r="I4130" s="4" t="s">
        <v>30</v>
      </c>
      <c r="J4130" s="4" t="s">
        <v>4553</v>
      </c>
      <c r="K4130" s="4" t="s">
        <v>2919</v>
      </c>
      <c r="L4130" s="7">
        <v>84106.0</v>
      </c>
      <c r="M4130" s="4" t="s">
        <v>49</v>
      </c>
      <c r="N4130" s="4" t="s">
        <v>5114</v>
      </c>
      <c r="O4130" s="4" t="s">
        <v>51</v>
      </c>
      <c r="P4130" s="4" t="s">
        <v>76</v>
      </c>
      <c r="Q4130" s="4" t="s">
        <v>5115</v>
      </c>
      <c r="R4130" s="9">
        <v>102.72</v>
      </c>
      <c r="S4130" s="7">
        <v>3.0</v>
      </c>
      <c r="T4130" s="7">
        <v>0.2</v>
      </c>
      <c r="U4130" s="7">
        <v>37.236</v>
      </c>
      <c r="V4130" s="10" t="str">
        <f t="shared" si="1"/>
        <v>2017-08</v>
      </c>
    </row>
    <row r="4131">
      <c r="A4131" s="7">
        <v>4130.0</v>
      </c>
      <c r="B4131" s="4" t="s">
        <v>7290</v>
      </c>
      <c r="C4131" s="8">
        <v>42967.0</v>
      </c>
      <c r="D4131" s="8">
        <v>42969.0</v>
      </c>
      <c r="E4131" s="4" t="s">
        <v>98</v>
      </c>
      <c r="F4131" s="4" t="s">
        <v>1952</v>
      </c>
      <c r="G4131" s="4" t="s">
        <v>1953</v>
      </c>
      <c r="H4131" s="4" t="s">
        <v>46</v>
      </c>
      <c r="I4131" s="4" t="s">
        <v>30</v>
      </c>
      <c r="J4131" s="4" t="s">
        <v>148</v>
      </c>
      <c r="K4131" s="4" t="s">
        <v>48</v>
      </c>
      <c r="L4131" s="7">
        <v>93727.0</v>
      </c>
      <c r="M4131" s="4" t="s">
        <v>49</v>
      </c>
      <c r="N4131" s="4" t="s">
        <v>6346</v>
      </c>
      <c r="O4131" s="4" t="s">
        <v>51</v>
      </c>
      <c r="P4131" s="4" t="s">
        <v>76</v>
      </c>
      <c r="Q4131" s="4" t="s">
        <v>6347</v>
      </c>
      <c r="R4131" s="9">
        <v>239.12</v>
      </c>
      <c r="S4131" s="7">
        <v>5.0</v>
      </c>
      <c r="T4131" s="7">
        <v>0.2</v>
      </c>
      <c r="U4131" s="7">
        <v>77.714</v>
      </c>
      <c r="V4131" s="10" t="str">
        <f t="shared" si="1"/>
        <v>2017-08</v>
      </c>
    </row>
    <row r="4132">
      <c r="A4132" s="7">
        <v>4131.0</v>
      </c>
      <c r="B4132" s="4" t="s">
        <v>7291</v>
      </c>
      <c r="C4132" s="8">
        <v>42967.0</v>
      </c>
      <c r="D4132" s="8">
        <v>42967.0</v>
      </c>
      <c r="E4132" s="4" t="s">
        <v>212</v>
      </c>
      <c r="F4132" s="4" t="s">
        <v>815</v>
      </c>
      <c r="G4132" s="4" t="s">
        <v>816</v>
      </c>
      <c r="H4132" s="4" t="s">
        <v>29</v>
      </c>
      <c r="I4132" s="4" t="s">
        <v>30</v>
      </c>
      <c r="J4132" s="4" t="s">
        <v>129</v>
      </c>
      <c r="K4132" s="4" t="s">
        <v>897</v>
      </c>
      <c r="L4132" s="7">
        <v>2038.0</v>
      </c>
      <c r="M4132" s="4" t="s">
        <v>33</v>
      </c>
      <c r="N4132" s="4" t="s">
        <v>6146</v>
      </c>
      <c r="O4132" s="4" t="s">
        <v>51</v>
      </c>
      <c r="P4132" s="4" t="s">
        <v>52</v>
      </c>
      <c r="Q4132" s="4" t="s">
        <v>6147</v>
      </c>
      <c r="R4132" s="9">
        <v>50.1884074074074</v>
      </c>
      <c r="S4132" s="7">
        <v>3.0</v>
      </c>
      <c r="T4132" s="7">
        <v>0.0</v>
      </c>
      <c r="U4132" s="7">
        <v>13.0489859259259</v>
      </c>
      <c r="V4132" s="10" t="str">
        <f t="shared" si="1"/>
        <v>2017-08</v>
      </c>
    </row>
    <row r="4133">
      <c r="A4133" s="7">
        <v>4132.0</v>
      </c>
      <c r="B4133" s="4" t="s">
        <v>7292</v>
      </c>
      <c r="C4133" s="8">
        <v>42967.0</v>
      </c>
      <c r="D4133" s="8">
        <v>42972.0</v>
      </c>
      <c r="E4133" s="4" t="s">
        <v>26</v>
      </c>
      <c r="F4133" s="4" t="s">
        <v>4349</v>
      </c>
      <c r="G4133" s="4" t="s">
        <v>4350</v>
      </c>
      <c r="H4133" s="4" t="s">
        <v>29</v>
      </c>
      <c r="I4133" s="4" t="s">
        <v>30</v>
      </c>
      <c r="J4133" s="4" t="s">
        <v>362</v>
      </c>
      <c r="K4133" s="4" t="s">
        <v>48</v>
      </c>
      <c r="L4133" s="7">
        <v>94109.0</v>
      </c>
      <c r="M4133" s="4" t="s">
        <v>49</v>
      </c>
      <c r="N4133" s="4" t="s">
        <v>7104</v>
      </c>
      <c r="O4133" s="4" t="s">
        <v>51</v>
      </c>
      <c r="P4133" s="4" t="s">
        <v>635</v>
      </c>
      <c r="Q4133" s="4" t="s">
        <v>7105</v>
      </c>
      <c r="R4133" s="9">
        <v>17.22</v>
      </c>
      <c r="S4133" s="7">
        <v>3.0</v>
      </c>
      <c r="T4133" s="7">
        <v>0.0</v>
      </c>
      <c r="U4133" s="7">
        <v>5.166</v>
      </c>
      <c r="V4133" s="10" t="str">
        <f t="shared" si="1"/>
        <v>2017-08</v>
      </c>
    </row>
    <row r="4134">
      <c r="A4134" s="7">
        <v>4133.0</v>
      </c>
      <c r="B4134" s="4" t="s">
        <v>7292</v>
      </c>
      <c r="C4134" s="8">
        <v>42967.0</v>
      </c>
      <c r="D4134" s="8">
        <v>42972.0</v>
      </c>
      <c r="E4134" s="4" t="s">
        <v>26</v>
      </c>
      <c r="F4134" s="4" t="s">
        <v>4349</v>
      </c>
      <c r="G4134" s="4" t="s">
        <v>4350</v>
      </c>
      <c r="H4134" s="4" t="s">
        <v>29</v>
      </c>
      <c r="I4134" s="4" t="s">
        <v>30</v>
      </c>
      <c r="J4134" s="4" t="s">
        <v>362</v>
      </c>
      <c r="K4134" s="4" t="s">
        <v>48</v>
      </c>
      <c r="L4134" s="7">
        <v>94109.0</v>
      </c>
      <c r="M4134" s="4" t="s">
        <v>49</v>
      </c>
      <c r="N4134" s="4" t="s">
        <v>2591</v>
      </c>
      <c r="O4134" s="4" t="s">
        <v>51</v>
      </c>
      <c r="P4134" s="4" t="s">
        <v>52</v>
      </c>
      <c r="Q4134" s="4" t="s">
        <v>2592</v>
      </c>
      <c r="R4134" s="9">
        <v>226.56</v>
      </c>
      <c r="S4134" s="7">
        <v>6.0</v>
      </c>
      <c r="T4134" s="7">
        <v>0.0</v>
      </c>
      <c r="U4134" s="7">
        <v>63.4368</v>
      </c>
      <c r="V4134" s="10" t="str">
        <f t="shared" si="1"/>
        <v>2017-08</v>
      </c>
    </row>
    <row r="4135">
      <c r="A4135" s="7">
        <v>4134.0</v>
      </c>
      <c r="B4135" s="4" t="s">
        <v>7292</v>
      </c>
      <c r="C4135" s="8">
        <v>42967.0</v>
      </c>
      <c r="D4135" s="8">
        <v>42972.0</v>
      </c>
      <c r="E4135" s="4" t="s">
        <v>26</v>
      </c>
      <c r="F4135" s="4" t="s">
        <v>4349</v>
      </c>
      <c r="G4135" s="4" t="s">
        <v>4350</v>
      </c>
      <c r="H4135" s="4" t="s">
        <v>29</v>
      </c>
      <c r="I4135" s="4" t="s">
        <v>30</v>
      </c>
      <c r="J4135" s="4" t="s">
        <v>362</v>
      </c>
      <c r="K4135" s="4" t="s">
        <v>48</v>
      </c>
      <c r="L4135" s="7">
        <v>94109.0</v>
      </c>
      <c r="M4135" s="4" t="s">
        <v>49</v>
      </c>
      <c r="N4135" s="4" t="s">
        <v>767</v>
      </c>
      <c r="O4135" s="4" t="s">
        <v>39</v>
      </c>
      <c r="P4135" s="4" t="s">
        <v>40</v>
      </c>
      <c r="Q4135" s="4" t="s">
        <v>768</v>
      </c>
      <c r="R4135" s="9">
        <v>107.88</v>
      </c>
      <c r="S4135" s="7">
        <v>3.0</v>
      </c>
      <c r="T4135" s="7">
        <v>0.2</v>
      </c>
      <c r="U4135" s="7">
        <v>10.788</v>
      </c>
      <c r="V4135" s="10" t="str">
        <f t="shared" si="1"/>
        <v>2017-08</v>
      </c>
    </row>
    <row r="4136">
      <c r="A4136" s="7">
        <v>4135.0</v>
      </c>
      <c r="B4136" s="4" t="s">
        <v>7293</v>
      </c>
      <c r="C4136" s="8">
        <v>42967.0</v>
      </c>
      <c r="D4136" s="8">
        <v>42974.0</v>
      </c>
      <c r="E4136" s="4" t="s">
        <v>26</v>
      </c>
      <c r="F4136" s="4" t="s">
        <v>4002</v>
      </c>
      <c r="G4136" s="4" t="s">
        <v>4003</v>
      </c>
      <c r="H4136" s="4" t="s">
        <v>46</v>
      </c>
      <c r="I4136" s="4" t="s">
        <v>30</v>
      </c>
      <c r="J4136" s="4" t="s">
        <v>47</v>
      </c>
      <c r="K4136" s="4" t="s">
        <v>48</v>
      </c>
      <c r="L4136" s="7">
        <v>90036.0</v>
      </c>
      <c r="M4136" s="4" t="s">
        <v>49</v>
      </c>
      <c r="N4136" s="4" t="s">
        <v>6840</v>
      </c>
      <c r="O4136" s="4" t="s">
        <v>51</v>
      </c>
      <c r="P4136" s="4" t="s">
        <v>124</v>
      </c>
      <c r="Q4136" s="4" t="s">
        <v>6841</v>
      </c>
      <c r="R4136" s="9">
        <v>25.92</v>
      </c>
      <c r="S4136" s="7">
        <v>4.0</v>
      </c>
      <c r="T4136" s="7">
        <v>0.0</v>
      </c>
      <c r="U4136" s="7">
        <v>12.4416</v>
      </c>
      <c r="V4136" s="10" t="str">
        <f t="shared" si="1"/>
        <v>2017-08</v>
      </c>
    </row>
    <row r="4137">
      <c r="A4137" s="7">
        <v>4136.0</v>
      </c>
      <c r="B4137" s="4" t="s">
        <v>7294</v>
      </c>
      <c r="C4137" s="8">
        <v>42967.0</v>
      </c>
      <c r="D4137" s="8">
        <v>42973.0</v>
      </c>
      <c r="E4137" s="4" t="s">
        <v>26</v>
      </c>
      <c r="F4137" s="4" t="s">
        <v>1719</v>
      </c>
      <c r="G4137" s="4" t="s">
        <v>1720</v>
      </c>
      <c r="H4137" s="4" t="s">
        <v>112</v>
      </c>
      <c r="I4137" s="4" t="s">
        <v>30</v>
      </c>
      <c r="J4137" s="4" t="s">
        <v>81</v>
      </c>
      <c r="K4137" s="4" t="s">
        <v>82</v>
      </c>
      <c r="L4137" s="7">
        <v>28205.0</v>
      </c>
      <c r="M4137" s="4" t="s">
        <v>83</v>
      </c>
      <c r="N4137" s="4" t="s">
        <v>767</v>
      </c>
      <c r="O4137" s="4" t="s">
        <v>39</v>
      </c>
      <c r="P4137" s="4" t="s">
        <v>40</v>
      </c>
      <c r="Q4137" s="4" t="s">
        <v>768</v>
      </c>
      <c r="R4137" s="9">
        <v>23.0756658745334</v>
      </c>
      <c r="S4137" s="7">
        <v>1.0</v>
      </c>
      <c r="T4137" s="7">
        <v>0.2</v>
      </c>
      <c r="U4137" s="7">
        <v>2.30756658745334</v>
      </c>
      <c r="V4137" s="10" t="str">
        <f t="shared" si="1"/>
        <v>2017-08</v>
      </c>
    </row>
    <row r="4138">
      <c r="A4138" s="7">
        <v>4137.0</v>
      </c>
      <c r="B4138" s="4" t="s">
        <v>7295</v>
      </c>
      <c r="C4138" s="8">
        <v>42968.0</v>
      </c>
      <c r="D4138" s="8">
        <v>42970.0</v>
      </c>
      <c r="E4138" s="4" t="s">
        <v>98</v>
      </c>
      <c r="F4138" s="4" t="s">
        <v>3542</v>
      </c>
      <c r="G4138" s="4" t="s">
        <v>3543</v>
      </c>
      <c r="H4138" s="4" t="s">
        <v>46</v>
      </c>
      <c r="I4138" s="4" t="s">
        <v>30</v>
      </c>
      <c r="J4138" s="4" t="s">
        <v>585</v>
      </c>
      <c r="K4138" s="4" t="s">
        <v>334</v>
      </c>
      <c r="L4138" s="7">
        <v>39212.0</v>
      </c>
      <c r="M4138" s="4" t="s">
        <v>83</v>
      </c>
      <c r="N4138" s="4" t="s">
        <v>463</v>
      </c>
      <c r="O4138" s="4" t="s">
        <v>35</v>
      </c>
      <c r="P4138" s="4" t="s">
        <v>263</v>
      </c>
      <c r="Q4138" s="4" t="s">
        <v>464</v>
      </c>
      <c r="R4138" s="9">
        <v>559.336612609302</v>
      </c>
      <c r="S4138" s="7">
        <v>4.0</v>
      </c>
      <c r="T4138" s="7">
        <v>0.0</v>
      </c>
      <c r="U4138" s="7">
        <v>145.427519278419</v>
      </c>
      <c r="V4138" s="10" t="str">
        <f t="shared" si="1"/>
        <v>2017-08</v>
      </c>
    </row>
    <row r="4139">
      <c r="A4139" s="7">
        <v>4138.0</v>
      </c>
      <c r="B4139" s="4" t="s">
        <v>7296</v>
      </c>
      <c r="C4139" s="8">
        <v>42968.0</v>
      </c>
      <c r="D4139" s="8">
        <v>42975.0</v>
      </c>
      <c r="E4139" s="4" t="s">
        <v>26</v>
      </c>
      <c r="F4139" s="4" t="s">
        <v>624</v>
      </c>
      <c r="G4139" s="4" t="s">
        <v>625</v>
      </c>
      <c r="H4139" s="4" t="s">
        <v>46</v>
      </c>
      <c r="I4139" s="4" t="s">
        <v>30</v>
      </c>
      <c r="J4139" s="4" t="s">
        <v>7297</v>
      </c>
      <c r="K4139" s="4" t="s">
        <v>937</v>
      </c>
      <c r="L4139" s="7">
        <v>55044.0</v>
      </c>
      <c r="M4139" s="4" t="s">
        <v>59</v>
      </c>
      <c r="N4139" s="4" t="s">
        <v>1449</v>
      </c>
      <c r="O4139" s="4" t="s">
        <v>51</v>
      </c>
      <c r="P4139" s="4" t="s">
        <v>272</v>
      </c>
      <c r="Q4139" s="4" t="s">
        <v>1450</v>
      </c>
      <c r="R4139" s="9">
        <v>43.6131687242798</v>
      </c>
      <c r="S4139" s="7">
        <v>7.0</v>
      </c>
      <c r="T4139" s="7">
        <v>0.0</v>
      </c>
      <c r="U4139" s="7">
        <v>20.9343209876543</v>
      </c>
      <c r="V4139" s="10" t="str">
        <f t="shared" si="1"/>
        <v>2017-08</v>
      </c>
    </row>
    <row r="4140">
      <c r="A4140" s="7">
        <v>4139.0</v>
      </c>
      <c r="B4140" s="4" t="s">
        <v>7296</v>
      </c>
      <c r="C4140" s="8">
        <v>42968.0</v>
      </c>
      <c r="D4140" s="8">
        <v>42975.0</v>
      </c>
      <c r="E4140" s="4" t="s">
        <v>26</v>
      </c>
      <c r="F4140" s="4" t="s">
        <v>624</v>
      </c>
      <c r="G4140" s="4" t="s">
        <v>625</v>
      </c>
      <c r="H4140" s="4" t="s">
        <v>46</v>
      </c>
      <c r="I4140" s="4" t="s">
        <v>30</v>
      </c>
      <c r="J4140" s="4" t="s">
        <v>7297</v>
      </c>
      <c r="K4140" s="4" t="s">
        <v>937</v>
      </c>
      <c r="L4140" s="7">
        <v>55044.0</v>
      </c>
      <c r="M4140" s="4" t="s">
        <v>59</v>
      </c>
      <c r="N4140" s="4" t="s">
        <v>2133</v>
      </c>
      <c r="O4140" s="4" t="s">
        <v>51</v>
      </c>
      <c r="P4140" s="4" t="s">
        <v>635</v>
      </c>
      <c r="Q4140" s="4" t="s">
        <v>2134</v>
      </c>
      <c r="R4140" s="9">
        <v>46.4044115226337</v>
      </c>
      <c r="S4140" s="7">
        <v>4.0</v>
      </c>
      <c r="T4140" s="7">
        <v>0.0</v>
      </c>
      <c r="U4140" s="7">
        <v>13.4572793415638</v>
      </c>
      <c r="V4140" s="10" t="str">
        <f t="shared" si="1"/>
        <v>2017-08</v>
      </c>
    </row>
    <row r="4141">
      <c r="A4141" s="7">
        <v>4140.0</v>
      </c>
      <c r="B4141" s="4" t="s">
        <v>7296</v>
      </c>
      <c r="C4141" s="8">
        <v>42968.0</v>
      </c>
      <c r="D4141" s="8">
        <v>42975.0</v>
      </c>
      <c r="E4141" s="4" t="s">
        <v>26</v>
      </c>
      <c r="F4141" s="4" t="s">
        <v>624</v>
      </c>
      <c r="G4141" s="4" t="s">
        <v>625</v>
      </c>
      <c r="H4141" s="4" t="s">
        <v>46</v>
      </c>
      <c r="I4141" s="4" t="s">
        <v>30</v>
      </c>
      <c r="J4141" s="4" t="s">
        <v>7297</v>
      </c>
      <c r="K4141" s="4" t="s">
        <v>937</v>
      </c>
      <c r="L4141" s="7">
        <v>55044.0</v>
      </c>
      <c r="M4141" s="4" t="s">
        <v>59</v>
      </c>
      <c r="N4141" s="4" t="s">
        <v>968</v>
      </c>
      <c r="O4141" s="4" t="s">
        <v>51</v>
      </c>
      <c r="P4141" s="4" t="s">
        <v>205</v>
      </c>
      <c r="Q4141" s="4" t="s">
        <v>969</v>
      </c>
      <c r="R4141" s="9">
        <v>19.0402633744856</v>
      </c>
      <c r="S4141" s="7">
        <v>2.0</v>
      </c>
      <c r="T4141" s="7">
        <v>0.0</v>
      </c>
      <c r="U4141" s="7">
        <v>9.32972905349794</v>
      </c>
      <c r="V4141" s="10" t="str">
        <f t="shared" si="1"/>
        <v>2017-08</v>
      </c>
    </row>
    <row r="4142">
      <c r="A4142" s="7">
        <v>4141.0</v>
      </c>
      <c r="B4142" s="4" t="s">
        <v>7298</v>
      </c>
      <c r="C4142" s="8">
        <v>42968.0</v>
      </c>
      <c r="D4142" s="8">
        <v>42969.0</v>
      </c>
      <c r="E4142" s="4" t="s">
        <v>43</v>
      </c>
      <c r="F4142" s="4" t="s">
        <v>7299</v>
      </c>
      <c r="G4142" s="4" t="s">
        <v>7300</v>
      </c>
      <c r="H4142" s="4" t="s">
        <v>46</v>
      </c>
      <c r="I4142" s="4" t="s">
        <v>30</v>
      </c>
      <c r="J4142" s="4" t="s">
        <v>113</v>
      </c>
      <c r="K4142" s="4" t="s">
        <v>48</v>
      </c>
      <c r="L4142" s="7">
        <v>94601.0</v>
      </c>
      <c r="M4142" s="4" t="s">
        <v>49</v>
      </c>
      <c r="N4142" s="4" t="s">
        <v>7301</v>
      </c>
      <c r="O4142" s="4" t="s">
        <v>51</v>
      </c>
      <c r="P4142" s="4" t="s">
        <v>93</v>
      </c>
      <c r="Q4142" s="4" t="s">
        <v>7302</v>
      </c>
      <c r="R4142" s="9">
        <v>17.12</v>
      </c>
      <c r="S4142" s="7">
        <v>4.0</v>
      </c>
      <c r="T4142" s="7">
        <v>0.0</v>
      </c>
      <c r="U4142" s="7">
        <v>4.9648</v>
      </c>
      <c r="V4142" s="10" t="str">
        <f t="shared" si="1"/>
        <v>2017-08</v>
      </c>
    </row>
    <row r="4143">
      <c r="A4143" s="7">
        <v>4142.0</v>
      </c>
      <c r="B4143" s="4" t="s">
        <v>7298</v>
      </c>
      <c r="C4143" s="8">
        <v>42968.0</v>
      </c>
      <c r="D4143" s="8">
        <v>42969.0</v>
      </c>
      <c r="E4143" s="4" t="s">
        <v>43</v>
      </c>
      <c r="F4143" s="4" t="s">
        <v>7299</v>
      </c>
      <c r="G4143" s="4" t="s">
        <v>7300</v>
      </c>
      <c r="H4143" s="4" t="s">
        <v>46</v>
      </c>
      <c r="I4143" s="4" t="s">
        <v>30</v>
      </c>
      <c r="J4143" s="4" t="s">
        <v>113</v>
      </c>
      <c r="K4143" s="4" t="s">
        <v>48</v>
      </c>
      <c r="L4143" s="7">
        <v>94601.0</v>
      </c>
      <c r="M4143" s="4" t="s">
        <v>49</v>
      </c>
      <c r="N4143" s="4" t="s">
        <v>4019</v>
      </c>
      <c r="O4143" s="4" t="s">
        <v>39</v>
      </c>
      <c r="P4143" s="4" t="s">
        <v>40</v>
      </c>
      <c r="Q4143" s="4" t="s">
        <v>4020</v>
      </c>
      <c r="R4143" s="9">
        <v>431.968</v>
      </c>
      <c r="S4143" s="7">
        <v>4.0</v>
      </c>
      <c r="T4143" s="7">
        <v>0.2</v>
      </c>
      <c r="U4143" s="7">
        <v>37.7972</v>
      </c>
      <c r="V4143" s="10" t="str">
        <f t="shared" si="1"/>
        <v>2017-08</v>
      </c>
    </row>
    <row r="4144">
      <c r="A4144" s="7">
        <v>4143.0</v>
      </c>
      <c r="B4144" s="4" t="s">
        <v>7298</v>
      </c>
      <c r="C4144" s="8">
        <v>42968.0</v>
      </c>
      <c r="D4144" s="8">
        <v>42969.0</v>
      </c>
      <c r="E4144" s="4" t="s">
        <v>43</v>
      </c>
      <c r="F4144" s="4" t="s">
        <v>7299</v>
      </c>
      <c r="G4144" s="4" t="s">
        <v>7300</v>
      </c>
      <c r="H4144" s="4" t="s">
        <v>46</v>
      </c>
      <c r="I4144" s="4" t="s">
        <v>30</v>
      </c>
      <c r="J4144" s="4" t="s">
        <v>113</v>
      </c>
      <c r="K4144" s="4" t="s">
        <v>48</v>
      </c>
      <c r="L4144" s="7">
        <v>94601.0</v>
      </c>
      <c r="M4144" s="4" t="s">
        <v>49</v>
      </c>
      <c r="N4144" s="4" t="s">
        <v>6449</v>
      </c>
      <c r="O4144" s="4" t="s">
        <v>35</v>
      </c>
      <c r="P4144" s="4" t="s">
        <v>121</v>
      </c>
      <c r="Q4144" s="4" t="s">
        <v>6450</v>
      </c>
      <c r="R4144" s="9">
        <v>129.92</v>
      </c>
      <c r="S4144" s="7">
        <v>4.0</v>
      </c>
      <c r="T4144" s="7">
        <v>0.0</v>
      </c>
      <c r="U4144" s="7">
        <v>10.3936</v>
      </c>
      <c r="V4144" s="10" t="str">
        <f t="shared" si="1"/>
        <v>2017-08</v>
      </c>
    </row>
    <row r="4145">
      <c r="A4145" s="7">
        <v>4144.0</v>
      </c>
      <c r="B4145" s="4" t="s">
        <v>7298</v>
      </c>
      <c r="C4145" s="8">
        <v>42968.0</v>
      </c>
      <c r="D4145" s="8">
        <v>42969.0</v>
      </c>
      <c r="E4145" s="4" t="s">
        <v>43</v>
      </c>
      <c r="F4145" s="4" t="s">
        <v>7299</v>
      </c>
      <c r="G4145" s="4" t="s">
        <v>7300</v>
      </c>
      <c r="H4145" s="4" t="s">
        <v>46</v>
      </c>
      <c r="I4145" s="4" t="s">
        <v>30</v>
      </c>
      <c r="J4145" s="4" t="s">
        <v>113</v>
      </c>
      <c r="K4145" s="4" t="s">
        <v>48</v>
      </c>
      <c r="L4145" s="7">
        <v>94601.0</v>
      </c>
      <c r="M4145" s="4" t="s">
        <v>49</v>
      </c>
      <c r="N4145" s="4" t="s">
        <v>3803</v>
      </c>
      <c r="O4145" s="4" t="s">
        <v>35</v>
      </c>
      <c r="P4145" s="4" t="s">
        <v>73</v>
      </c>
      <c r="Q4145" s="4" t="s">
        <v>3804</v>
      </c>
      <c r="R4145" s="9">
        <v>568.728</v>
      </c>
      <c r="S4145" s="7">
        <v>3.0</v>
      </c>
      <c r="T4145" s="7">
        <v>0.2</v>
      </c>
      <c r="U4145" s="7">
        <v>28.4364</v>
      </c>
      <c r="V4145" s="10" t="str">
        <f t="shared" si="1"/>
        <v>2017-08</v>
      </c>
    </row>
    <row r="4146">
      <c r="A4146" s="7">
        <v>4145.0</v>
      </c>
      <c r="B4146" s="4" t="s">
        <v>7298</v>
      </c>
      <c r="C4146" s="8">
        <v>42968.0</v>
      </c>
      <c r="D4146" s="8">
        <v>42969.0</v>
      </c>
      <c r="E4146" s="4" t="s">
        <v>43</v>
      </c>
      <c r="F4146" s="4" t="s">
        <v>7299</v>
      </c>
      <c r="G4146" s="4" t="s">
        <v>7300</v>
      </c>
      <c r="H4146" s="4" t="s">
        <v>46</v>
      </c>
      <c r="I4146" s="4" t="s">
        <v>30</v>
      </c>
      <c r="J4146" s="4" t="s">
        <v>113</v>
      </c>
      <c r="K4146" s="4" t="s">
        <v>48</v>
      </c>
      <c r="L4146" s="7">
        <v>94601.0</v>
      </c>
      <c r="M4146" s="4" t="s">
        <v>49</v>
      </c>
      <c r="N4146" s="4" t="s">
        <v>1090</v>
      </c>
      <c r="O4146" s="4" t="s">
        <v>51</v>
      </c>
      <c r="P4146" s="4" t="s">
        <v>76</v>
      </c>
      <c r="Q4146" s="4" t="s">
        <v>1091</v>
      </c>
      <c r="R4146" s="9">
        <v>117.144</v>
      </c>
      <c r="S4146" s="7">
        <v>9.0</v>
      </c>
      <c r="T4146" s="7">
        <v>0.2</v>
      </c>
      <c r="U4146" s="7">
        <v>42.4647</v>
      </c>
      <c r="V4146" s="10" t="str">
        <f t="shared" si="1"/>
        <v>2017-08</v>
      </c>
    </row>
    <row r="4147">
      <c r="A4147" s="7">
        <v>4146.0</v>
      </c>
      <c r="B4147" s="4" t="s">
        <v>7298</v>
      </c>
      <c r="C4147" s="8">
        <v>42968.0</v>
      </c>
      <c r="D4147" s="8">
        <v>42969.0</v>
      </c>
      <c r="E4147" s="4" t="s">
        <v>43</v>
      </c>
      <c r="F4147" s="4" t="s">
        <v>7299</v>
      </c>
      <c r="G4147" s="4" t="s">
        <v>7300</v>
      </c>
      <c r="H4147" s="4" t="s">
        <v>46</v>
      </c>
      <c r="I4147" s="4" t="s">
        <v>30</v>
      </c>
      <c r="J4147" s="4" t="s">
        <v>113</v>
      </c>
      <c r="K4147" s="4" t="s">
        <v>48</v>
      </c>
      <c r="L4147" s="7">
        <v>94601.0</v>
      </c>
      <c r="M4147" s="4" t="s">
        <v>49</v>
      </c>
      <c r="N4147" s="4" t="s">
        <v>5047</v>
      </c>
      <c r="O4147" s="4" t="s">
        <v>51</v>
      </c>
      <c r="P4147" s="4" t="s">
        <v>283</v>
      </c>
      <c r="Q4147" s="4" t="s">
        <v>5048</v>
      </c>
      <c r="R4147" s="9">
        <v>203.52</v>
      </c>
      <c r="S4147" s="7">
        <v>3.0</v>
      </c>
      <c r="T4147" s="7">
        <v>0.0</v>
      </c>
      <c r="U4147" s="7">
        <v>54.9504</v>
      </c>
      <c r="V4147" s="10" t="str">
        <f t="shared" si="1"/>
        <v>2017-08</v>
      </c>
    </row>
    <row r="4148">
      <c r="A4148" s="7">
        <v>4147.0</v>
      </c>
      <c r="B4148" s="4" t="s">
        <v>7298</v>
      </c>
      <c r="C4148" s="8">
        <v>42968.0</v>
      </c>
      <c r="D4148" s="8">
        <v>42969.0</v>
      </c>
      <c r="E4148" s="4" t="s">
        <v>43</v>
      </c>
      <c r="F4148" s="4" t="s">
        <v>7299</v>
      </c>
      <c r="G4148" s="4" t="s">
        <v>7300</v>
      </c>
      <c r="H4148" s="4" t="s">
        <v>46</v>
      </c>
      <c r="I4148" s="4" t="s">
        <v>30</v>
      </c>
      <c r="J4148" s="4" t="s">
        <v>113</v>
      </c>
      <c r="K4148" s="4" t="s">
        <v>48</v>
      </c>
      <c r="L4148" s="7">
        <v>94601.0</v>
      </c>
      <c r="M4148" s="4" t="s">
        <v>49</v>
      </c>
      <c r="N4148" s="4" t="s">
        <v>4227</v>
      </c>
      <c r="O4148" s="4" t="s">
        <v>51</v>
      </c>
      <c r="P4148" s="4" t="s">
        <v>297</v>
      </c>
      <c r="Q4148" s="4" t="s">
        <v>4228</v>
      </c>
      <c r="R4148" s="9">
        <v>51.75</v>
      </c>
      <c r="S4148" s="7">
        <v>5.0</v>
      </c>
      <c r="T4148" s="7">
        <v>0.0</v>
      </c>
      <c r="U4148" s="7">
        <v>24.84</v>
      </c>
      <c r="V4148" s="10" t="str">
        <f t="shared" si="1"/>
        <v>2017-08</v>
      </c>
    </row>
    <row r="4149">
      <c r="A4149" s="7">
        <v>4148.0</v>
      </c>
      <c r="B4149" s="4" t="s">
        <v>7303</v>
      </c>
      <c r="C4149" s="8">
        <v>42968.0</v>
      </c>
      <c r="D4149" s="8">
        <v>42974.0</v>
      </c>
      <c r="E4149" s="4" t="s">
        <v>26</v>
      </c>
      <c r="F4149" s="4" t="s">
        <v>6940</v>
      </c>
      <c r="G4149" s="4" t="s">
        <v>6941</v>
      </c>
      <c r="H4149" s="4" t="s">
        <v>112</v>
      </c>
      <c r="I4149" s="4" t="s">
        <v>30</v>
      </c>
      <c r="J4149" s="4" t="s">
        <v>1095</v>
      </c>
      <c r="K4149" s="4" t="s">
        <v>32</v>
      </c>
      <c r="L4149" s="7">
        <v>21044.0</v>
      </c>
      <c r="M4149" s="4" t="s">
        <v>33</v>
      </c>
      <c r="N4149" s="4" t="s">
        <v>501</v>
      </c>
      <c r="O4149" s="4" t="s">
        <v>51</v>
      </c>
      <c r="P4149" s="4" t="s">
        <v>124</v>
      </c>
      <c r="Q4149" s="4" t="s">
        <v>6204</v>
      </c>
      <c r="R4149" s="9">
        <v>345.665514403292</v>
      </c>
      <c r="S4149" s="7">
        <v>5.0</v>
      </c>
      <c r="T4149" s="7">
        <v>0.0</v>
      </c>
      <c r="U4149" s="7">
        <v>165.91944691358</v>
      </c>
      <c r="V4149" s="10" t="str">
        <f t="shared" si="1"/>
        <v>2017-08</v>
      </c>
    </row>
    <row r="4150">
      <c r="A4150" s="7">
        <v>4149.0</v>
      </c>
      <c r="B4150" s="4" t="s">
        <v>7303</v>
      </c>
      <c r="C4150" s="8">
        <v>42968.0</v>
      </c>
      <c r="D4150" s="8">
        <v>42974.0</v>
      </c>
      <c r="E4150" s="4" t="s">
        <v>26</v>
      </c>
      <c r="F4150" s="4" t="s">
        <v>6940</v>
      </c>
      <c r="G4150" s="4" t="s">
        <v>6941</v>
      </c>
      <c r="H4150" s="4" t="s">
        <v>112</v>
      </c>
      <c r="I4150" s="4" t="s">
        <v>30</v>
      </c>
      <c r="J4150" s="4" t="s">
        <v>1095</v>
      </c>
      <c r="K4150" s="4" t="s">
        <v>32</v>
      </c>
      <c r="L4150" s="7">
        <v>21044.0</v>
      </c>
      <c r="M4150" s="4" t="s">
        <v>33</v>
      </c>
      <c r="N4150" s="4" t="s">
        <v>2859</v>
      </c>
      <c r="O4150" s="4" t="s">
        <v>35</v>
      </c>
      <c r="P4150" s="4" t="s">
        <v>121</v>
      </c>
      <c r="Q4150" s="4" t="s">
        <v>2860</v>
      </c>
      <c r="R4150" s="9">
        <v>31.3516378600823</v>
      </c>
      <c r="S4150" s="7">
        <v>2.0</v>
      </c>
      <c r="T4150" s="7">
        <v>0.0</v>
      </c>
      <c r="U4150" s="7">
        <v>10.659556872428</v>
      </c>
      <c r="V4150" s="10" t="str">
        <f t="shared" si="1"/>
        <v>2017-08</v>
      </c>
    </row>
    <row r="4151">
      <c r="A4151" s="7">
        <v>4150.0</v>
      </c>
      <c r="B4151" s="4" t="s">
        <v>7303</v>
      </c>
      <c r="C4151" s="8">
        <v>42968.0</v>
      </c>
      <c r="D4151" s="8">
        <v>42974.0</v>
      </c>
      <c r="E4151" s="4" t="s">
        <v>26</v>
      </c>
      <c r="F4151" s="4" t="s">
        <v>6940</v>
      </c>
      <c r="G4151" s="4" t="s">
        <v>6941</v>
      </c>
      <c r="H4151" s="4" t="s">
        <v>112</v>
      </c>
      <c r="I4151" s="4" t="s">
        <v>30</v>
      </c>
      <c r="J4151" s="4" t="s">
        <v>1095</v>
      </c>
      <c r="K4151" s="4" t="s">
        <v>32</v>
      </c>
      <c r="L4151" s="7">
        <v>21044.0</v>
      </c>
      <c r="M4151" s="4" t="s">
        <v>33</v>
      </c>
      <c r="N4151" s="4" t="s">
        <v>5573</v>
      </c>
      <c r="O4151" s="4" t="s">
        <v>35</v>
      </c>
      <c r="P4151" s="4" t="s">
        <v>121</v>
      </c>
      <c r="Q4151" s="4" t="s">
        <v>5574</v>
      </c>
      <c r="R4151" s="9">
        <v>114.540641975309</v>
      </c>
      <c r="S4151" s="7">
        <v>4.0</v>
      </c>
      <c r="T4151" s="7">
        <v>0.0</v>
      </c>
      <c r="U4151" s="7">
        <v>38.9438182716049</v>
      </c>
      <c r="V4151" s="10" t="str">
        <f t="shared" si="1"/>
        <v>2017-08</v>
      </c>
    </row>
    <row r="4152">
      <c r="A4152" s="7">
        <v>4151.0</v>
      </c>
      <c r="B4152" s="4" t="s">
        <v>7304</v>
      </c>
      <c r="C4152" s="8">
        <v>42968.0</v>
      </c>
      <c r="D4152" s="8">
        <v>42968.0</v>
      </c>
      <c r="E4152" s="4" t="s">
        <v>212</v>
      </c>
      <c r="F4152" s="4" t="s">
        <v>253</v>
      </c>
      <c r="G4152" s="4" t="s">
        <v>254</v>
      </c>
      <c r="H4152" s="4" t="s">
        <v>29</v>
      </c>
      <c r="I4152" s="4" t="s">
        <v>30</v>
      </c>
      <c r="J4152" s="4" t="s">
        <v>6468</v>
      </c>
      <c r="K4152" s="4" t="s">
        <v>469</v>
      </c>
      <c r="L4152" s="7">
        <v>85224.0</v>
      </c>
      <c r="M4152" s="4" t="s">
        <v>49</v>
      </c>
      <c r="N4152" s="4" t="s">
        <v>7305</v>
      </c>
      <c r="O4152" s="4" t="s">
        <v>51</v>
      </c>
      <c r="P4152" s="4" t="s">
        <v>124</v>
      </c>
      <c r="Q4152" s="4" t="s">
        <v>7306</v>
      </c>
      <c r="R4152" s="9">
        <v>83.88</v>
      </c>
      <c r="S4152" s="7">
        <v>1.0</v>
      </c>
      <c r="T4152" s="7">
        <v>0.2</v>
      </c>
      <c r="U4152" s="7">
        <v>29.358</v>
      </c>
      <c r="V4152" s="10" t="str">
        <f t="shared" si="1"/>
        <v>2017-08</v>
      </c>
    </row>
    <row r="4153">
      <c r="A4153" s="7">
        <v>4152.0</v>
      </c>
      <c r="B4153" s="4" t="s">
        <v>7307</v>
      </c>
      <c r="C4153" s="8">
        <v>42968.0</v>
      </c>
      <c r="D4153" s="8">
        <v>42972.0</v>
      </c>
      <c r="E4153" s="4" t="s">
        <v>98</v>
      </c>
      <c r="F4153" s="4" t="s">
        <v>4256</v>
      </c>
      <c r="G4153" s="4" t="s">
        <v>4257</v>
      </c>
      <c r="H4153" s="4" t="s">
        <v>29</v>
      </c>
      <c r="I4153" s="4" t="s">
        <v>30</v>
      </c>
      <c r="J4153" s="4" t="s">
        <v>163</v>
      </c>
      <c r="K4153" s="4" t="s">
        <v>164</v>
      </c>
      <c r="L4153" s="7">
        <v>98115.0</v>
      </c>
      <c r="M4153" s="4" t="s">
        <v>49</v>
      </c>
      <c r="N4153" s="4" t="s">
        <v>5217</v>
      </c>
      <c r="O4153" s="4" t="s">
        <v>35</v>
      </c>
      <c r="P4153" s="4" t="s">
        <v>263</v>
      </c>
      <c r="Q4153" s="4" t="s">
        <v>5218</v>
      </c>
      <c r="R4153" s="9">
        <v>388.704</v>
      </c>
      <c r="S4153" s="7">
        <v>6.0</v>
      </c>
      <c r="T4153" s="7">
        <v>0.2</v>
      </c>
      <c r="U4153" s="7">
        <v>38.8704</v>
      </c>
      <c r="V4153" s="10" t="str">
        <f t="shared" si="1"/>
        <v>2017-08</v>
      </c>
    </row>
    <row r="4154">
      <c r="A4154" s="7">
        <v>4153.0</v>
      </c>
      <c r="B4154" s="4" t="s">
        <v>7307</v>
      </c>
      <c r="C4154" s="8">
        <v>42968.0</v>
      </c>
      <c r="D4154" s="8">
        <v>42972.0</v>
      </c>
      <c r="E4154" s="4" t="s">
        <v>98</v>
      </c>
      <c r="F4154" s="4" t="s">
        <v>4256</v>
      </c>
      <c r="G4154" s="4" t="s">
        <v>4257</v>
      </c>
      <c r="H4154" s="4" t="s">
        <v>29</v>
      </c>
      <c r="I4154" s="4" t="s">
        <v>30</v>
      </c>
      <c r="J4154" s="4" t="s">
        <v>163</v>
      </c>
      <c r="K4154" s="4" t="s">
        <v>164</v>
      </c>
      <c r="L4154" s="7">
        <v>98115.0</v>
      </c>
      <c r="M4154" s="4" t="s">
        <v>49</v>
      </c>
      <c r="N4154" s="4" t="s">
        <v>6520</v>
      </c>
      <c r="O4154" s="4" t="s">
        <v>51</v>
      </c>
      <c r="P4154" s="4" t="s">
        <v>52</v>
      </c>
      <c r="Q4154" s="4" t="s">
        <v>6521</v>
      </c>
      <c r="R4154" s="9">
        <v>572.58</v>
      </c>
      <c r="S4154" s="7">
        <v>6.0</v>
      </c>
      <c r="T4154" s="7">
        <v>0.0</v>
      </c>
      <c r="U4154" s="7">
        <v>34.3548</v>
      </c>
      <c r="V4154" s="10" t="str">
        <f t="shared" si="1"/>
        <v>2017-08</v>
      </c>
    </row>
    <row r="4155">
      <c r="A4155" s="7">
        <v>4154.0</v>
      </c>
      <c r="B4155" s="4" t="s">
        <v>7307</v>
      </c>
      <c r="C4155" s="8">
        <v>42968.0</v>
      </c>
      <c r="D4155" s="8">
        <v>42972.0</v>
      </c>
      <c r="E4155" s="4" t="s">
        <v>98</v>
      </c>
      <c r="F4155" s="4" t="s">
        <v>4256</v>
      </c>
      <c r="G4155" s="4" t="s">
        <v>4257</v>
      </c>
      <c r="H4155" s="4" t="s">
        <v>29</v>
      </c>
      <c r="I4155" s="4" t="s">
        <v>30</v>
      </c>
      <c r="J4155" s="4" t="s">
        <v>163</v>
      </c>
      <c r="K4155" s="4" t="s">
        <v>164</v>
      </c>
      <c r="L4155" s="7">
        <v>98115.0</v>
      </c>
      <c r="M4155" s="4" t="s">
        <v>49</v>
      </c>
      <c r="N4155" s="4" t="s">
        <v>4754</v>
      </c>
      <c r="O4155" s="4" t="s">
        <v>39</v>
      </c>
      <c r="P4155" s="4" t="s">
        <v>61</v>
      </c>
      <c r="Q4155" s="4" t="s">
        <v>4755</v>
      </c>
      <c r="R4155" s="9">
        <v>33.18</v>
      </c>
      <c r="S4155" s="7">
        <v>2.0</v>
      </c>
      <c r="T4155" s="7">
        <v>0.0</v>
      </c>
      <c r="U4155" s="7">
        <v>11.613</v>
      </c>
      <c r="V4155" s="10" t="str">
        <f t="shared" si="1"/>
        <v>2017-08</v>
      </c>
    </row>
    <row r="4156">
      <c r="A4156" s="7">
        <v>4155.0</v>
      </c>
      <c r="B4156" s="4" t="s">
        <v>7308</v>
      </c>
      <c r="C4156" s="8">
        <v>42968.0</v>
      </c>
      <c r="D4156" s="8">
        <v>42975.0</v>
      </c>
      <c r="E4156" s="4" t="s">
        <v>26</v>
      </c>
      <c r="F4156" s="4" t="s">
        <v>1592</v>
      </c>
      <c r="G4156" s="4" t="s">
        <v>1593</v>
      </c>
      <c r="H4156" s="4" t="s">
        <v>46</v>
      </c>
      <c r="I4156" s="4" t="s">
        <v>30</v>
      </c>
      <c r="J4156" s="4" t="s">
        <v>222</v>
      </c>
      <c r="K4156" s="4" t="s">
        <v>223</v>
      </c>
      <c r="L4156" s="7">
        <v>10035.0</v>
      </c>
      <c r="M4156" s="4" t="s">
        <v>33</v>
      </c>
      <c r="N4156" s="4" t="s">
        <v>7309</v>
      </c>
      <c r="O4156" s="4" t="s">
        <v>51</v>
      </c>
      <c r="P4156" s="4" t="s">
        <v>76</v>
      </c>
      <c r="Q4156" s="4" t="s">
        <v>7310</v>
      </c>
      <c r="R4156" s="9">
        <v>39.9845530864198</v>
      </c>
      <c r="S4156" s="7">
        <v>7.0</v>
      </c>
      <c r="T4156" s="7">
        <v>0.2</v>
      </c>
      <c r="U4156" s="7">
        <v>13.9945935802469</v>
      </c>
      <c r="V4156" s="10" t="str">
        <f t="shared" si="1"/>
        <v>2017-08</v>
      </c>
    </row>
    <row r="4157">
      <c r="A4157" s="7">
        <v>4156.0</v>
      </c>
      <c r="B4157" s="4" t="s">
        <v>7308</v>
      </c>
      <c r="C4157" s="8">
        <v>42968.0</v>
      </c>
      <c r="D4157" s="8">
        <v>42975.0</v>
      </c>
      <c r="E4157" s="4" t="s">
        <v>26</v>
      </c>
      <c r="F4157" s="4" t="s">
        <v>1592</v>
      </c>
      <c r="G4157" s="4" t="s">
        <v>1593</v>
      </c>
      <c r="H4157" s="4" t="s">
        <v>46</v>
      </c>
      <c r="I4157" s="4" t="s">
        <v>30</v>
      </c>
      <c r="J4157" s="4" t="s">
        <v>222</v>
      </c>
      <c r="K4157" s="4" t="s">
        <v>223</v>
      </c>
      <c r="L4157" s="7">
        <v>10035.0</v>
      </c>
      <c r="M4157" s="4" t="s">
        <v>33</v>
      </c>
      <c r="N4157" s="4" t="s">
        <v>5577</v>
      </c>
      <c r="O4157" s="4" t="s">
        <v>51</v>
      </c>
      <c r="P4157" s="4" t="s">
        <v>76</v>
      </c>
      <c r="Q4157" s="4" t="s">
        <v>5578</v>
      </c>
      <c r="R4157" s="9">
        <v>5365.10759506173</v>
      </c>
      <c r="S4157" s="7">
        <v>6.0</v>
      </c>
      <c r="T4157" s="7">
        <v>0.2</v>
      </c>
      <c r="U4157" s="7">
        <v>1810.72381333333</v>
      </c>
      <c r="V4157" s="10" t="str">
        <f t="shared" si="1"/>
        <v>2017-08</v>
      </c>
    </row>
    <row r="4158">
      <c r="A4158" s="7">
        <v>4157.0</v>
      </c>
      <c r="B4158" s="4" t="s">
        <v>7311</v>
      </c>
      <c r="C4158" s="8">
        <v>42968.0</v>
      </c>
      <c r="D4158" s="8">
        <v>42972.0</v>
      </c>
      <c r="E4158" s="4" t="s">
        <v>26</v>
      </c>
      <c r="F4158" s="4" t="s">
        <v>4963</v>
      </c>
      <c r="G4158" s="4" t="s">
        <v>4964</v>
      </c>
      <c r="H4158" s="4" t="s">
        <v>46</v>
      </c>
      <c r="I4158" s="4" t="s">
        <v>30</v>
      </c>
      <c r="J4158" s="4" t="s">
        <v>1892</v>
      </c>
      <c r="K4158" s="4" t="s">
        <v>741</v>
      </c>
      <c r="L4158" s="7">
        <v>80027.0</v>
      </c>
      <c r="M4158" s="4" t="s">
        <v>49</v>
      </c>
      <c r="N4158" s="4" t="s">
        <v>663</v>
      </c>
      <c r="O4158" s="4" t="s">
        <v>51</v>
      </c>
      <c r="P4158" s="4" t="s">
        <v>52</v>
      </c>
      <c r="Q4158" s="4" t="s">
        <v>664</v>
      </c>
      <c r="R4158" s="9">
        <v>237.096</v>
      </c>
      <c r="S4158" s="7">
        <v>3.0</v>
      </c>
      <c r="T4158" s="7">
        <v>0.2</v>
      </c>
      <c r="U4158" s="7">
        <v>20.7459</v>
      </c>
      <c r="V4158" s="10" t="str">
        <f t="shared" si="1"/>
        <v>2017-08</v>
      </c>
    </row>
    <row r="4159">
      <c r="A4159" s="7">
        <v>4158.0</v>
      </c>
      <c r="B4159" s="4" t="s">
        <v>7311</v>
      </c>
      <c r="C4159" s="8">
        <v>42968.0</v>
      </c>
      <c r="D4159" s="8">
        <v>42972.0</v>
      </c>
      <c r="E4159" s="4" t="s">
        <v>26</v>
      </c>
      <c r="F4159" s="4" t="s">
        <v>4963</v>
      </c>
      <c r="G4159" s="4" t="s">
        <v>4964</v>
      </c>
      <c r="H4159" s="4" t="s">
        <v>46</v>
      </c>
      <c r="I4159" s="4" t="s">
        <v>30</v>
      </c>
      <c r="J4159" s="4" t="s">
        <v>1892</v>
      </c>
      <c r="K4159" s="4" t="s">
        <v>741</v>
      </c>
      <c r="L4159" s="7">
        <v>80027.0</v>
      </c>
      <c r="M4159" s="4" t="s">
        <v>49</v>
      </c>
      <c r="N4159" s="4" t="s">
        <v>950</v>
      </c>
      <c r="O4159" s="4" t="s">
        <v>35</v>
      </c>
      <c r="P4159" s="4" t="s">
        <v>121</v>
      </c>
      <c r="Q4159" s="4" t="s">
        <v>951</v>
      </c>
      <c r="R4159" s="9">
        <v>22.752</v>
      </c>
      <c r="S4159" s="7">
        <v>3.0</v>
      </c>
      <c r="T4159" s="7">
        <v>0.2</v>
      </c>
      <c r="U4159" s="7">
        <v>7.11</v>
      </c>
      <c r="V4159" s="10" t="str">
        <f t="shared" si="1"/>
        <v>2017-08</v>
      </c>
    </row>
    <row r="4160">
      <c r="A4160" s="7">
        <v>4159.0</v>
      </c>
      <c r="B4160" s="4" t="s">
        <v>7311</v>
      </c>
      <c r="C4160" s="8">
        <v>42968.0</v>
      </c>
      <c r="D4160" s="8">
        <v>42972.0</v>
      </c>
      <c r="E4160" s="4" t="s">
        <v>26</v>
      </c>
      <c r="F4160" s="4" t="s">
        <v>4963</v>
      </c>
      <c r="G4160" s="4" t="s">
        <v>4964</v>
      </c>
      <c r="H4160" s="4" t="s">
        <v>46</v>
      </c>
      <c r="I4160" s="4" t="s">
        <v>30</v>
      </c>
      <c r="J4160" s="4" t="s">
        <v>1892</v>
      </c>
      <c r="K4160" s="4" t="s">
        <v>741</v>
      </c>
      <c r="L4160" s="7">
        <v>80027.0</v>
      </c>
      <c r="M4160" s="4" t="s">
        <v>49</v>
      </c>
      <c r="N4160" s="4" t="s">
        <v>2927</v>
      </c>
      <c r="O4160" s="4" t="s">
        <v>51</v>
      </c>
      <c r="P4160" s="4" t="s">
        <v>124</v>
      </c>
      <c r="Q4160" s="4" t="s">
        <v>2928</v>
      </c>
      <c r="R4160" s="9">
        <v>6.672</v>
      </c>
      <c r="S4160" s="7">
        <v>1.0</v>
      </c>
      <c r="T4160" s="7">
        <v>0.2</v>
      </c>
      <c r="U4160" s="7">
        <v>2.085</v>
      </c>
      <c r="V4160" s="10" t="str">
        <f t="shared" si="1"/>
        <v>2017-08</v>
      </c>
    </row>
    <row r="4161">
      <c r="A4161" s="7">
        <v>4160.0</v>
      </c>
      <c r="B4161" s="4" t="s">
        <v>7312</v>
      </c>
      <c r="C4161" s="8">
        <v>42969.0</v>
      </c>
      <c r="D4161" s="8">
        <v>42970.0</v>
      </c>
      <c r="E4161" s="4" t="s">
        <v>43</v>
      </c>
      <c r="F4161" s="4" t="s">
        <v>6266</v>
      </c>
      <c r="G4161" s="4" t="s">
        <v>6267</v>
      </c>
      <c r="H4161" s="4" t="s">
        <v>46</v>
      </c>
      <c r="I4161" s="4" t="s">
        <v>30</v>
      </c>
      <c r="J4161" s="4" t="s">
        <v>362</v>
      </c>
      <c r="K4161" s="4" t="s">
        <v>48</v>
      </c>
      <c r="L4161" s="7">
        <v>94110.0</v>
      </c>
      <c r="M4161" s="4" t="s">
        <v>49</v>
      </c>
      <c r="N4161" s="4" t="s">
        <v>3786</v>
      </c>
      <c r="O4161" s="4" t="s">
        <v>35</v>
      </c>
      <c r="P4161" s="4" t="s">
        <v>73</v>
      </c>
      <c r="Q4161" s="4" t="s">
        <v>3787</v>
      </c>
      <c r="R4161" s="9">
        <v>210.008</v>
      </c>
      <c r="S4161" s="7">
        <v>1.0</v>
      </c>
      <c r="T4161" s="7">
        <v>0.2</v>
      </c>
      <c r="U4161" s="7">
        <v>2.6251</v>
      </c>
      <c r="V4161" s="10" t="str">
        <f t="shared" si="1"/>
        <v>2017-08</v>
      </c>
    </row>
    <row r="4162">
      <c r="A4162" s="7">
        <v>4161.0</v>
      </c>
      <c r="B4162" s="4" t="s">
        <v>7313</v>
      </c>
      <c r="C4162" s="8">
        <v>42969.0</v>
      </c>
      <c r="D4162" s="8">
        <v>42971.0</v>
      </c>
      <c r="E4162" s="4" t="s">
        <v>43</v>
      </c>
      <c r="F4162" s="4" t="s">
        <v>200</v>
      </c>
      <c r="G4162" s="4" t="s">
        <v>201</v>
      </c>
      <c r="H4162" s="4" t="s">
        <v>112</v>
      </c>
      <c r="I4162" s="4" t="s">
        <v>30</v>
      </c>
      <c r="J4162" s="4" t="s">
        <v>90</v>
      </c>
      <c r="K4162" s="4" t="s">
        <v>91</v>
      </c>
      <c r="L4162" s="7">
        <v>19143.0</v>
      </c>
      <c r="M4162" s="4" t="s">
        <v>33</v>
      </c>
      <c r="N4162" s="4" t="s">
        <v>578</v>
      </c>
      <c r="O4162" s="4" t="s">
        <v>35</v>
      </c>
      <c r="P4162" s="4" t="s">
        <v>73</v>
      </c>
      <c r="Q4162" s="4" t="s">
        <v>579</v>
      </c>
      <c r="R4162" s="9">
        <v>392.064785185185</v>
      </c>
      <c r="S4162" s="7">
        <v>2.0</v>
      </c>
      <c r="T4162" s="7">
        <v>0.4</v>
      </c>
      <c r="U4162" s="7">
        <v>-104.550609382716</v>
      </c>
      <c r="V4162" s="10" t="str">
        <f t="shared" si="1"/>
        <v>2017-08</v>
      </c>
    </row>
    <row r="4163">
      <c r="A4163" s="7">
        <v>4162.0</v>
      </c>
      <c r="B4163" s="4" t="s">
        <v>7314</v>
      </c>
      <c r="C4163" s="8">
        <v>42970.0</v>
      </c>
      <c r="D4163" s="8">
        <v>42973.0</v>
      </c>
      <c r="E4163" s="4" t="s">
        <v>98</v>
      </c>
      <c r="F4163" s="4" t="s">
        <v>3730</v>
      </c>
      <c r="G4163" s="4" t="s">
        <v>3731</v>
      </c>
      <c r="H4163" s="4" t="s">
        <v>46</v>
      </c>
      <c r="I4163" s="4" t="s">
        <v>30</v>
      </c>
      <c r="J4163" s="4" t="s">
        <v>1931</v>
      </c>
      <c r="K4163" s="4" t="s">
        <v>102</v>
      </c>
      <c r="L4163" s="7">
        <v>32303.0</v>
      </c>
      <c r="M4163" s="4" t="s">
        <v>83</v>
      </c>
      <c r="N4163" s="4" t="s">
        <v>2513</v>
      </c>
      <c r="O4163" s="4" t="s">
        <v>39</v>
      </c>
      <c r="P4163" s="4" t="s">
        <v>40</v>
      </c>
      <c r="Q4163" s="4" t="s">
        <v>2514</v>
      </c>
      <c r="R4163" s="9">
        <v>2791.07232919118</v>
      </c>
      <c r="S4163" s="7">
        <v>13.0</v>
      </c>
      <c r="T4163" s="7">
        <v>0.2</v>
      </c>
      <c r="U4163" s="7">
        <v>209.330424689339</v>
      </c>
      <c r="V4163" s="10" t="str">
        <f t="shared" si="1"/>
        <v>2017-08</v>
      </c>
    </row>
    <row r="4164">
      <c r="A4164" s="7">
        <v>4163.0</v>
      </c>
      <c r="B4164" s="4" t="s">
        <v>7314</v>
      </c>
      <c r="C4164" s="8">
        <v>42970.0</v>
      </c>
      <c r="D4164" s="8">
        <v>42973.0</v>
      </c>
      <c r="E4164" s="4" t="s">
        <v>98</v>
      </c>
      <c r="F4164" s="4" t="s">
        <v>3730</v>
      </c>
      <c r="G4164" s="4" t="s">
        <v>3731</v>
      </c>
      <c r="H4164" s="4" t="s">
        <v>46</v>
      </c>
      <c r="I4164" s="4" t="s">
        <v>30</v>
      </c>
      <c r="J4164" s="4" t="s">
        <v>1931</v>
      </c>
      <c r="K4164" s="4" t="s">
        <v>102</v>
      </c>
      <c r="L4164" s="7">
        <v>32303.0</v>
      </c>
      <c r="M4164" s="4" t="s">
        <v>83</v>
      </c>
      <c r="N4164" s="4" t="s">
        <v>2607</v>
      </c>
      <c r="O4164" s="4" t="s">
        <v>51</v>
      </c>
      <c r="P4164" s="4" t="s">
        <v>124</v>
      </c>
      <c r="Q4164" s="4" t="s">
        <v>2608</v>
      </c>
      <c r="R4164" s="9">
        <v>31.7790791968401</v>
      </c>
      <c r="S4164" s="7">
        <v>2.0</v>
      </c>
      <c r="T4164" s="7">
        <v>0.2</v>
      </c>
      <c r="U4164" s="7">
        <v>9.93096224901252</v>
      </c>
      <c r="V4164" s="10" t="str">
        <f t="shared" si="1"/>
        <v>2017-08</v>
      </c>
    </row>
    <row r="4165">
      <c r="A4165" s="7">
        <v>4164.0</v>
      </c>
      <c r="B4165" s="4" t="s">
        <v>7314</v>
      </c>
      <c r="C4165" s="8">
        <v>42970.0</v>
      </c>
      <c r="D4165" s="8">
        <v>42973.0</v>
      </c>
      <c r="E4165" s="4" t="s">
        <v>98</v>
      </c>
      <c r="F4165" s="4" t="s">
        <v>3730</v>
      </c>
      <c r="G4165" s="4" t="s">
        <v>3731</v>
      </c>
      <c r="H4165" s="4" t="s">
        <v>46</v>
      </c>
      <c r="I4165" s="4" t="s">
        <v>30</v>
      </c>
      <c r="J4165" s="4" t="s">
        <v>1931</v>
      </c>
      <c r="K4165" s="4" t="s">
        <v>102</v>
      </c>
      <c r="L4165" s="7">
        <v>32303.0</v>
      </c>
      <c r="M4165" s="4" t="s">
        <v>83</v>
      </c>
      <c r="N4165" s="4" t="s">
        <v>6295</v>
      </c>
      <c r="O4165" s="4" t="s">
        <v>51</v>
      </c>
      <c r="P4165" s="4" t="s">
        <v>283</v>
      </c>
      <c r="Q4165" s="4" t="s">
        <v>6296</v>
      </c>
      <c r="R4165" s="9">
        <v>103.430714442351</v>
      </c>
      <c r="S4165" s="7">
        <v>6.0</v>
      </c>
      <c r="T4165" s="7">
        <v>0.2</v>
      </c>
      <c r="U4165" s="7">
        <v>7.75730358317635</v>
      </c>
      <c r="V4165" s="10" t="str">
        <f t="shared" si="1"/>
        <v>2017-08</v>
      </c>
    </row>
    <row r="4166">
      <c r="A4166" s="7">
        <v>4165.0</v>
      </c>
      <c r="B4166" s="4" t="s">
        <v>7314</v>
      </c>
      <c r="C4166" s="8">
        <v>42970.0</v>
      </c>
      <c r="D4166" s="8">
        <v>42973.0</v>
      </c>
      <c r="E4166" s="4" t="s">
        <v>98</v>
      </c>
      <c r="F4166" s="4" t="s">
        <v>3730</v>
      </c>
      <c r="G4166" s="4" t="s">
        <v>3731</v>
      </c>
      <c r="H4166" s="4" t="s">
        <v>46</v>
      </c>
      <c r="I4166" s="4" t="s">
        <v>30</v>
      </c>
      <c r="J4166" s="4" t="s">
        <v>1931</v>
      </c>
      <c r="K4166" s="4" t="s">
        <v>102</v>
      </c>
      <c r="L4166" s="7">
        <v>32303.0</v>
      </c>
      <c r="M4166" s="4" t="s">
        <v>83</v>
      </c>
      <c r="N4166" s="4" t="s">
        <v>4945</v>
      </c>
      <c r="O4166" s="4" t="s">
        <v>35</v>
      </c>
      <c r="P4166" s="4" t="s">
        <v>121</v>
      </c>
      <c r="Q4166" s="4" t="s">
        <v>4946</v>
      </c>
      <c r="R4166" s="9">
        <v>1.80561679842483</v>
      </c>
      <c r="S4166" s="7">
        <v>2.0</v>
      </c>
      <c r="T4166" s="7">
        <v>0.2</v>
      </c>
      <c r="U4166" s="7">
        <v>0.270842519763725</v>
      </c>
      <c r="V4166" s="10" t="str">
        <f t="shared" si="1"/>
        <v>2017-08</v>
      </c>
    </row>
    <row r="4167">
      <c r="A4167" s="7">
        <v>4166.0</v>
      </c>
      <c r="B4167" s="4" t="s">
        <v>7314</v>
      </c>
      <c r="C4167" s="8">
        <v>42970.0</v>
      </c>
      <c r="D4167" s="8">
        <v>42973.0</v>
      </c>
      <c r="E4167" s="4" t="s">
        <v>98</v>
      </c>
      <c r="F4167" s="4" t="s">
        <v>3730</v>
      </c>
      <c r="G4167" s="4" t="s">
        <v>3731</v>
      </c>
      <c r="H4167" s="4" t="s">
        <v>46</v>
      </c>
      <c r="I4167" s="4" t="s">
        <v>30</v>
      </c>
      <c r="J4167" s="4" t="s">
        <v>1931</v>
      </c>
      <c r="K4167" s="4" t="s">
        <v>102</v>
      </c>
      <c r="L4167" s="7">
        <v>32303.0</v>
      </c>
      <c r="M4167" s="4" t="s">
        <v>83</v>
      </c>
      <c r="N4167" s="4" t="s">
        <v>4319</v>
      </c>
      <c r="O4167" s="4" t="s">
        <v>51</v>
      </c>
      <c r="P4167" s="4" t="s">
        <v>124</v>
      </c>
      <c r="Q4167" s="4" t="s">
        <v>4320</v>
      </c>
      <c r="R4167" s="9">
        <v>5.64929354619021</v>
      </c>
      <c r="S4167" s="7">
        <v>5.0</v>
      </c>
      <c r="T4167" s="7">
        <v>0.2</v>
      </c>
      <c r="U4167" s="7">
        <v>1.9066365718392</v>
      </c>
      <c r="V4167" s="10" t="str">
        <f t="shared" si="1"/>
        <v>2017-08</v>
      </c>
    </row>
    <row r="4168">
      <c r="A4168" s="7">
        <v>4167.0</v>
      </c>
      <c r="B4168" s="4" t="s">
        <v>7315</v>
      </c>
      <c r="C4168" s="8">
        <v>42971.0</v>
      </c>
      <c r="D4168" s="8">
        <v>42976.0</v>
      </c>
      <c r="E4168" s="4" t="s">
        <v>26</v>
      </c>
      <c r="F4168" s="4" t="s">
        <v>5566</v>
      </c>
      <c r="G4168" s="4" t="s">
        <v>5567</v>
      </c>
      <c r="H4168" s="4" t="s">
        <v>29</v>
      </c>
      <c r="I4168" s="4" t="s">
        <v>30</v>
      </c>
      <c r="J4168" s="4" t="s">
        <v>222</v>
      </c>
      <c r="K4168" s="4" t="s">
        <v>223</v>
      </c>
      <c r="L4168" s="7">
        <v>10024.0</v>
      </c>
      <c r="M4168" s="4" t="s">
        <v>33</v>
      </c>
      <c r="N4168" s="4" t="s">
        <v>2589</v>
      </c>
      <c r="O4168" s="4" t="s">
        <v>51</v>
      </c>
      <c r="P4168" s="4" t="s">
        <v>76</v>
      </c>
      <c r="Q4168" s="4" t="s">
        <v>2590</v>
      </c>
      <c r="R4168" s="9">
        <v>30.7740049382716</v>
      </c>
      <c r="S4168" s="7">
        <v>4.0</v>
      </c>
      <c r="T4168" s="7">
        <v>0.2</v>
      </c>
      <c r="U4168" s="7">
        <v>9.61687654320988</v>
      </c>
      <c r="V4168" s="10" t="str">
        <f t="shared" si="1"/>
        <v>2017-08</v>
      </c>
    </row>
    <row r="4169">
      <c r="A4169" s="7">
        <v>4168.0</v>
      </c>
      <c r="B4169" s="4" t="s">
        <v>7315</v>
      </c>
      <c r="C4169" s="8">
        <v>42971.0</v>
      </c>
      <c r="D4169" s="8">
        <v>42976.0</v>
      </c>
      <c r="E4169" s="4" t="s">
        <v>26</v>
      </c>
      <c r="F4169" s="4" t="s">
        <v>5566</v>
      </c>
      <c r="G4169" s="4" t="s">
        <v>5567</v>
      </c>
      <c r="H4169" s="4" t="s">
        <v>29</v>
      </c>
      <c r="I4169" s="4" t="s">
        <v>30</v>
      </c>
      <c r="J4169" s="4" t="s">
        <v>222</v>
      </c>
      <c r="K4169" s="4" t="s">
        <v>223</v>
      </c>
      <c r="L4169" s="7">
        <v>10024.0</v>
      </c>
      <c r="M4169" s="4" t="s">
        <v>33</v>
      </c>
      <c r="N4169" s="4" t="s">
        <v>2439</v>
      </c>
      <c r="O4169" s="4" t="s">
        <v>51</v>
      </c>
      <c r="P4169" s="4" t="s">
        <v>76</v>
      </c>
      <c r="Q4169" s="4" t="s">
        <v>2440</v>
      </c>
      <c r="R4169" s="9">
        <v>4.66998518518519</v>
      </c>
      <c r="S4169" s="7">
        <v>1.0</v>
      </c>
      <c r="T4169" s="7">
        <v>0.2</v>
      </c>
      <c r="U4169" s="7">
        <v>1.63449481481481</v>
      </c>
      <c r="V4169" s="10" t="str">
        <f t="shared" si="1"/>
        <v>2017-08</v>
      </c>
    </row>
    <row r="4170">
      <c r="A4170" s="7">
        <v>4169.0</v>
      </c>
      <c r="B4170" s="4" t="s">
        <v>7316</v>
      </c>
      <c r="C4170" s="8">
        <v>42971.0</v>
      </c>
      <c r="D4170" s="8">
        <v>42973.0</v>
      </c>
      <c r="E4170" s="4" t="s">
        <v>98</v>
      </c>
      <c r="F4170" s="4" t="s">
        <v>1909</v>
      </c>
      <c r="G4170" s="4" t="s">
        <v>1910</v>
      </c>
      <c r="H4170" s="4" t="s">
        <v>46</v>
      </c>
      <c r="I4170" s="4" t="s">
        <v>30</v>
      </c>
      <c r="J4170" s="4" t="s">
        <v>531</v>
      </c>
      <c r="K4170" s="4" t="s">
        <v>157</v>
      </c>
      <c r="L4170" s="7">
        <v>43130.0</v>
      </c>
      <c r="M4170" s="4" t="s">
        <v>33</v>
      </c>
      <c r="N4170" s="4" t="s">
        <v>2954</v>
      </c>
      <c r="O4170" s="4" t="s">
        <v>51</v>
      </c>
      <c r="P4170" s="4" t="s">
        <v>283</v>
      </c>
      <c r="Q4170" s="4" t="s">
        <v>2955</v>
      </c>
      <c r="R4170" s="9">
        <v>806.111288888889</v>
      </c>
      <c r="S4170" s="7">
        <v>8.0</v>
      </c>
      <c r="T4170" s="7">
        <v>0.2</v>
      </c>
      <c r="U4170" s="7">
        <v>80.6111288888889</v>
      </c>
      <c r="V4170" s="10" t="str">
        <f t="shared" si="1"/>
        <v>2017-08</v>
      </c>
    </row>
    <row r="4171">
      <c r="A4171" s="7">
        <v>4170.0</v>
      </c>
      <c r="B4171" s="4" t="s">
        <v>7316</v>
      </c>
      <c r="C4171" s="8">
        <v>42971.0</v>
      </c>
      <c r="D4171" s="8">
        <v>42973.0</v>
      </c>
      <c r="E4171" s="4" t="s">
        <v>98</v>
      </c>
      <c r="F4171" s="4" t="s">
        <v>1909</v>
      </c>
      <c r="G4171" s="4" t="s">
        <v>1910</v>
      </c>
      <c r="H4171" s="4" t="s">
        <v>46</v>
      </c>
      <c r="I4171" s="4" t="s">
        <v>30</v>
      </c>
      <c r="J4171" s="4" t="s">
        <v>531</v>
      </c>
      <c r="K4171" s="4" t="s">
        <v>157</v>
      </c>
      <c r="L4171" s="7">
        <v>43130.0</v>
      </c>
      <c r="M4171" s="4" t="s">
        <v>33</v>
      </c>
      <c r="N4171" s="4" t="s">
        <v>3841</v>
      </c>
      <c r="O4171" s="4" t="s">
        <v>51</v>
      </c>
      <c r="P4171" s="4" t="s">
        <v>124</v>
      </c>
      <c r="Q4171" s="4" t="s">
        <v>4098</v>
      </c>
      <c r="R4171" s="9">
        <v>12.9322666666667</v>
      </c>
      <c r="S4171" s="7">
        <v>2.0</v>
      </c>
      <c r="T4171" s="7">
        <v>0.2</v>
      </c>
      <c r="U4171" s="7">
        <v>4.68794666666667</v>
      </c>
      <c r="V4171" s="10" t="str">
        <f t="shared" si="1"/>
        <v>2017-08</v>
      </c>
    </row>
    <row r="4172">
      <c r="A4172" s="7">
        <v>4171.0</v>
      </c>
      <c r="B4172" s="4" t="s">
        <v>7317</v>
      </c>
      <c r="C4172" s="8">
        <v>42972.0</v>
      </c>
      <c r="D4172" s="8">
        <v>42976.0</v>
      </c>
      <c r="E4172" s="4" t="s">
        <v>26</v>
      </c>
      <c r="F4172" s="4" t="s">
        <v>5742</v>
      </c>
      <c r="G4172" s="4" t="s">
        <v>5743</v>
      </c>
      <c r="H4172" s="4" t="s">
        <v>46</v>
      </c>
      <c r="I4172" s="4" t="s">
        <v>30</v>
      </c>
      <c r="J4172" s="4" t="s">
        <v>81</v>
      </c>
      <c r="K4172" s="4" t="s">
        <v>82</v>
      </c>
      <c r="L4172" s="7">
        <v>28205.0</v>
      </c>
      <c r="M4172" s="4" t="s">
        <v>83</v>
      </c>
      <c r="N4172" s="4" t="s">
        <v>2309</v>
      </c>
      <c r="O4172" s="4" t="s">
        <v>51</v>
      </c>
      <c r="P4172" s="4" t="s">
        <v>124</v>
      </c>
      <c r="Q4172" s="4" t="s">
        <v>2310</v>
      </c>
      <c r="R4172" s="9">
        <v>123.345901886031</v>
      </c>
      <c r="S4172" s="7">
        <v>5.0</v>
      </c>
      <c r="T4172" s="7">
        <v>0.2</v>
      </c>
      <c r="U4172" s="7">
        <v>43.1710656601107</v>
      </c>
      <c r="V4172" s="10" t="str">
        <f t="shared" si="1"/>
        <v>2017-08</v>
      </c>
    </row>
    <row r="4173">
      <c r="A4173" s="7">
        <v>4172.0</v>
      </c>
      <c r="B4173" s="4" t="s">
        <v>7318</v>
      </c>
      <c r="C4173" s="8">
        <v>42972.0</v>
      </c>
      <c r="D4173" s="8">
        <v>42975.0</v>
      </c>
      <c r="E4173" s="4" t="s">
        <v>98</v>
      </c>
      <c r="F4173" s="4" t="s">
        <v>714</v>
      </c>
      <c r="G4173" s="4" t="s">
        <v>715</v>
      </c>
      <c r="H4173" s="4" t="s">
        <v>46</v>
      </c>
      <c r="I4173" s="4" t="s">
        <v>30</v>
      </c>
      <c r="J4173" s="4" t="s">
        <v>585</v>
      </c>
      <c r="K4173" s="4" t="s">
        <v>518</v>
      </c>
      <c r="L4173" s="7">
        <v>38301.0</v>
      </c>
      <c r="M4173" s="4" t="s">
        <v>83</v>
      </c>
      <c r="N4173" s="4" t="s">
        <v>3784</v>
      </c>
      <c r="O4173" s="4" t="s">
        <v>51</v>
      </c>
      <c r="P4173" s="4" t="s">
        <v>93</v>
      </c>
      <c r="Q4173" s="4" t="s">
        <v>3785</v>
      </c>
      <c r="R4173" s="9">
        <v>6.18853123546903</v>
      </c>
      <c r="S4173" s="7">
        <v>2.0</v>
      </c>
      <c r="T4173" s="7">
        <v>0.2</v>
      </c>
      <c r="U4173" s="7">
        <v>1.08299296620708</v>
      </c>
      <c r="V4173" s="10" t="str">
        <f t="shared" si="1"/>
        <v>2017-08</v>
      </c>
    </row>
    <row r="4174">
      <c r="A4174" s="7">
        <v>4173.0</v>
      </c>
      <c r="B4174" s="4" t="s">
        <v>7318</v>
      </c>
      <c r="C4174" s="8">
        <v>42972.0</v>
      </c>
      <c r="D4174" s="8">
        <v>42975.0</v>
      </c>
      <c r="E4174" s="4" t="s">
        <v>98</v>
      </c>
      <c r="F4174" s="4" t="s">
        <v>714</v>
      </c>
      <c r="G4174" s="4" t="s">
        <v>715</v>
      </c>
      <c r="H4174" s="4" t="s">
        <v>46</v>
      </c>
      <c r="I4174" s="4" t="s">
        <v>30</v>
      </c>
      <c r="J4174" s="4" t="s">
        <v>585</v>
      </c>
      <c r="K4174" s="4" t="s">
        <v>518</v>
      </c>
      <c r="L4174" s="7">
        <v>38301.0</v>
      </c>
      <c r="M4174" s="4" t="s">
        <v>83</v>
      </c>
      <c r="N4174" s="4" t="s">
        <v>3434</v>
      </c>
      <c r="O4174" s="4" t="s">
        <v>51</v>
      </c>
      <c r="P4174" s="4" t="s">
        <v>124</v>
      </c>
      <c r="Q4174" s="4" t="s">
        <v>3435</v>
      </c>
      <c r="R4174" s="9">
        <v>2.18520762774686</v>
      </c>
      <c r="S4174" s="7">
        <v>1.0</v>
      </c>
      <c r="T4174" s="7">
        <v>0.2</v>
      </c>
      <c r="U4174" s="7">
        <v>0.682877383670893</v>
      </c>
      <c r="V4174" s="10" t="str">
        <f t="shared" si="1"/>
        <v>2017-08</v>
      </c>
    </row>
    <row r="4175">
      <c r="A4175" s="7">
        <v>4174.0</v>
      </c>
      <c r="B4175" s="4" t="s">
        <v>7319</v>
      </c>
      <c r="C4175" s="8">
        <v>42972.0</v>
      </c>
      <c r="D4175" s="8">
        <v>42974.0</v>
      </c>
      <c r="E4175" s="4" t="s">
        <v>43</v>
      </c>
      <c r="F4175" s="4" t="s">
        <v>3006</v>
      </c>
      <c r="G4175" s="4" t="s">
        <v>3007</v>
      </c>
      <c r="H4175" s="4" t="s">
        <v>46</v>
      </c>
      <c r="I4175" s="4" t="s">
        <v>30</v>
      </c>
      <c r="J4175" s="4" t="s">
        <v>304</v>
      </c>
      <c r="K4175" s="4" t="s">
        <v>157</v>
      </c>
      <c r="L4175" s="7">
        <v>44105.0</v>
      </c>
      <c r="M4175" s="4" t="s">
        <v>33</v>
      </c>
      <c r="N4175" s="4" t="s">
        <v>7193</v>
      </c>
      <c r="O4175" s="4" t="s">
        <v>51</v>
      </c>
      <c r="P4175" s="4" t="s">
        <v>52</v>
      </c>
      <c r="Q4175" s="4" t="s">
        <v>7194</v>
      </c>
      <c r="R4175" s="9">
        <v>32.0618403292181</v>
      </c>
      <c r="S4175" s="7">
        <v>2.0</v>
      </c>
      <c r="T4175" s="7">
        <v>0.2</v>
      </c>
      <c r="U4175" s="7">
        <v>2.40463802469136</v>
      </c>
      <c r="V4175" s="10" t="str">
        <f t="shared" si="1"/>
        <v>2017-08</v>
      </c>
    </row>
    <row r="4176">
      <c r="A4176" s="7">
        <v>4175.0</v>
      </c>
      <c r="B4176" s="4" t="s">
        <v>7320</v>
      </c>
      <c r="C4176" s="8">
        <v>42972.0</v>
      </c>
      <c r="D4176" s="8">
        <v>42976.0</v>
      </c>
      <c r="E4176" s="4" t="s">
        <v>26</v>
      </c>
      <c r="F4176" s="4" t="s">
        <v>2574</v>
      </c>
      <c r="G4176" s="4" t="s">
        <v>2575</v>
      </c>
      <c r="H4176" s="4" t="s">
        <v>46</v>
      </c>
      <c r="I4176" s="4" t="s">
        <v>30</v>
      </c>
      <c r="J4176" s="4" t="s">
        <v>90</v>
      </c>
      <c r="K4176" s="4" t="s">
        <v>91</v>
      </c>
      <c r="L4176" s="7">
        <v>19140.0</v>
      </c>
      <c r="M4176" s="4" t="s">
        <v>33</v>
      </c>
      <c r="N4176" s="4" t="s">
        <v>1467</v>
      </c>
      <c r="O4176" s="4" t="s">
        <v>35</v>
      </c>
      <c r="P4176" s="4" t="s">
        <v>36</v>
      </c>
      <c r="Q4176" s="4" t="s">
        <v>1468</v>
      </c>
      <c r="R4176" s="9">
        <v>163.428543209877</v>
      </c>
      <c r="S4176" s="7">
        <v>2.0</v>
      </c>
      <c r="T4176" s="7">
        <v>0.5</v>
      </c>
      <c r="U4176" s="7">
        <v>-111.131409382716</v>
      </c>
      <c r="V4176" s="10" t="str">
        <f t="shared" si="1"/>
        <v>2017-08</v>
      </c>
    </row>
    <row r="4177">
      <c r="A4177" s="7">
        <v>4176.0</v>
      </c>
      <c r="B4177" s="4" t="s">
        <v>7321</v>
      </c>
      <c r="C4177" s="8">
        <v>42973.0</v>
      </c>
      <c r="D4177" s="8">
        <v>42979.0</v>
      </c>
      <c r="E4177" s="4" t="s">
        <v>26</v>
      </c>
      <c r="F4177" s="4" t="s">
        <v>3304</v>
      </c>
      <c r="G4177" s="4" t="s">
        <v>3305</v>
      </c>
      <c r="H4177" s="4" t="s">
        <v>112</v>
      </c>
      <c r="I4177" s="4" t="s">
        <v>30</v>
      </c>
      <c r="J4177" s="4" t="s">
        <v>188</v>
      </c>
      <c r="K4177" s="4" t="s">
        <v>255</v>
      </c>
      <c r="L4177" s="7">
        <v>31907.0</v>
      </c>
      <c r="M4177" s="4" t="s">
        <v>83</v>
      </c>
      <c r="N4177" s="4" t="s">
        <v>3476</v>
      </c>
      <c r="O4177" s="4" t="s">
        <v>39</v>
      </c>
      <c r="P4177" s="4" t="s">
        <v>61</v>
      </c>
      <c r="Q4177" s="4" t="s">
        <v>3477</v>
      </c>
      <c r="R4177" s="9">
        <v>46.1517293943605</v>
      </c>
      <c r="S4177" s="7">
        <v>2.0</v>
      </c>
      <c r="T4177" s="7">
        <v>0.0</v>
      </c>
      <c r="U4177" s="7">
        <v>9.6918631728157</v>
      </c>
      <c r="V4177" s="10" t="str">
        <f t="shared" si="1"/>
        <v>2017-08</v>
      </c>
    </row>
    <row r="4178">
      <c r="A4178" s="7">
        <v>4177.0</v>
      </c>
      <c r="B4178" s="4" t="s">
        <v>7322</v>
      </c>
      <c r="C4178" s="8">
        <v>42973.0</v>
      </c>
      <c r="D4178" s="8">
        <v>42979.0</v>
      </c>
      <c r="E4178" s="4" t="s">
        <v>26</v>
      </c>
      <c r="F4178" s="4" t="s">
        <v>2099</v>
      </c>
      <c r="G4178" s="4" t="s">
        <v>2100</v>
      </c>
      <c r="H4178" s="4" t="s">
        <v>46</v>
      </c>
      <c r="I4178" s="4" t="s">
        <v>30</v>
      </c>
      <c r="J4178" s="4" t="s">
        <v>384</v>
      </c>
      <c r="K4178" s="4" t="s">
        <v>385</v>
      </c>
      <c r="L4178" s="7">
        <v>60610.0</v>
      </c>
      <c r="M4178" s="4" t="s">
        <v>59</v>
      </c>
      <c r="N4178" s="4" t="s">
        <v>6501</v>
      </c>
      <c r="O4178" s="4" t="s">
        <v>35</v>
      </c>
      <c r="P4178" s="4" t="s">
        <v>121</v>
      </c>
      <c r="Q4178" s="4" t="s">
        <v>6502</v>
      </c>
      <c r="R4178" s="9">
        <v>81.0797037037037</v>
      </c>
      <c r="S4178" s="7">
        <v>5.0</v>
      </c>
      <c r="T4178" s="7">
        <v>0.6</v>
      </c>
      <c r="U4178" s="7">
        <v>-54.7288</v>
      </c>
      <c r="V4178" s="10" t="str">
        <f t="shared" si="1"/>
        <v>2017-08</v>
      </c>
    </row>
    <row r="4179">
      <c r="A4179" s="7">
        <v>4178.0</v>
      </c>
      <c r="B4179" s="4" t="s">
        <v>7323</v>
      </c>
      <c r="C4179" s="8">
        <v>42973.0</v>
      </c>
      <c r="D4179" s="8">
        <v>42974.0</v>
      </c>
      <c r="E4179" s="4" t="s">
        <v>43</v>
      </c>
      <c r="F4179" s="4" t="s">
        <v>4213</v>
      </c>
      <c r="G4179" s="4" t="s">
        <v>4214</v>
      </c>
      <c r="H4179" s="4" t="s">
        <v>112</v>
      </c>
      <c r="I4179" s="4" t="s">
        <v>30</v>
      </c>
      <c r="J4179" s="4" t="s">
        <v>1461</v>
      </c>
      <c r="K4179" s="4" t="s">
        <v>884</v>
      </c>
      <c r="L4179" s="7">
        <v>48234.0</v>
      </c>
      <c r="M4179" s="4" t="s">
        <v>59</v>
      </c>
      <c r="N4179" s="4" t="s">
        <v>6146</v>
      </c>
      <c r="O4179" s="4" t="s">
        <v>51</v>
      </c>
      <c r="P4179" s="4" t="s">
        <v>52</v>
      </c>
      <c r="Q4179" s="4" t="s">
        <v>6147</v>
      </c>
      <c r="R4179" s="9">
        <v>67.0505185185185</v>
      </c>
      <c r="S4179" s="7">
        <v>4.0</v>
      </c>
      <c r="T4179" s="7">
        <v>0.0</v>
      </c>
      <c r="U4179" s="7">
        <v>17.4331348148148</v>
      </c>
      <c r="V4179" s="10" t="str">
        <f t="shared" si="1"/>
        <v>2017-08</v>
      </c>
    </row>
    <row r="4180">
      <c r="A4180" s="7">
        <v>4179.0</v>
      </c>
      <c r="B4180" s="4" t="s">
        <v>7324</v>
      </c>
      <c r="C4180" s="8">
        <v>42974.0</v>
      </c>
      <c r="D4180" s="8">
        <v>42979.0</v>
      </c>
      <c r="E4180" s="4" t="s">
        <v>26</v>
      </c>
      <c r="F4180" s="4" t="s">
        <v>6679</v>
      </c>
      <c r="G4180" s="4" t="s">
        <v>6680</v>
      </c>
      <c r="H4180" s="4" t="s">
        <v>29</v>
      </c>
      <c r="I4180" s="4" t="s">
        <v>30</v>
      </c>
      <c r="J4180" s="4" t="s">
        <v>129</v>
      </c>
      <c r="K4180" s="4" t="s">
        <v>897</v>
      </c>
      <c r="L4180" s="7">
        <v>2038.0</v>
      </c>
      <c r="M4180" s="4" t="s">
        <v>33</v>
      </c>
      <c r="N4180" s="4" t="s">
        <v>772</v>
      </c>
      <c r="O4180" s="4" t="s">
        <v>35</v>
      </c>
      <c r="P4180" s="4" t="s">
        <v>73</v>
      </c>
      <c r="Q4180" s="4" t="s">
        <v>773</v>
      </c>
      <c r="R4180" s="9">
        <v>1858.38617942387</v>
      </c>
      <c r="S4180" s="7">
        <v>7.0</v>
      </c>
      <c r="T4180" s="7">
        <v>0.3</v>
      </c>
      <c r="U4180" s="7">
        <v>-371.677235884774</v>
      </c>
      <c r="V4180" s="10" t="str">
        <f t="shared" si="1"/>
        <v>2017-08</v>
      </c>
    </row>
    <row r="4181">
      <c r="A4181" s="7">
        <v>4180.0</v>
      </c>
      <c r="B4181" s="4" t="s">
        <v>7325</v>
      </c>
      <c r="C4181" s="8">
        <v>42974.0</v>
      </c>
      <c r="D4181" s="8">
        <v>42977.0</v>
      </c>
      <c r="E4181" s="4" t="s">
        <v>43</v>
      </c>
      <c r="F4181" s="4" t="s">
        <v>7046</v>
      </c>
      <c r="G4181" s="4" t="s">
        <v>7047</v>
      </c>
      <c r="H4181" s="4" t="s">
        <v>112</v>
      </c>
      <c r="I4181" s="4" t="s">
        <v>30</v>
      </c>
      <c r="J4181" s="4" t="s">
        <v>222</v>
      </c>
      <c r="K4181" s="4" t="s">
        <v>223</v>
      </c>
      <c r="L4181" s="7">
        <v>10024.0</v>
      </c>
      <c r="M4181" s="4" t="s">
        <v>33</v>
      </c>
      <c r="N4181" s="4" t="s">
        <v>6211</v>
      </c>
      <c r="O4181" s="4" t="s">
        <v>51</v>
      </c>
      <c r="P4181" s="4" t="s">
        <v>52</v>
      </c>
      <c r="Q4181" s="4" t="s">
        <v>6212</v>
      </c>
      <c r="R4181" s="9">
        <v>79.708049382716</v>
      </c>
      <c r="S4181" s="7">
        <v>8.0</v>
      </c>
      <c r="T4181" s="7">
        <v>0.0</v>
      </c>
      <c r="U4181" s="7">
        <v>20.7240928395062</v>
      </c>
      <c r="V4181" s="10" t="str">
        <f t="shared" si="1"/>
        <v>2017-08</v>
      </c>
    </row>
    <row r="4182">
      <c r="A4182" s="7">
        <v>4181.0</v>
      </c>
      <c r="B4182" s="4" t="s">
        <v>7325</v>
      </c>
      <c r="C4182" s="8">
        <v>42974.0</v>
      </c>
      <c r="D4182" s="8">
        <v>42977.0</v>
      </c>
      <c r="E4182" s="4" t="s">
        <v>43</v>
      </c>
      <c r="F4182" s="4" t="s">
        <v>7046</v>
      </c>
      <c r="G4182" s="4" t="s">
        <v>7047</v>
      </c>
      <c r="H4182" s="4" t="s">
        <v>112</v>
      </c>
      <c r="I4182" s="4" t="s">
        <v>30</v>
      </c>
      <c r="J4182" s="4" t="s">
        <v>222</v>
      </c>
      <c r="K4182" s="4" t="s">
        <v>223</v>
      </c>
      <c r="L4182" s="7">
        <v>10024.0</v>
      </c>
      <c r="M4182" s="4" t="s">
        <v>33</v>
      </c>
      <c r="N4182" s="4" t="s">
        <v>38</v>
      </c>
      <c r="O4182" s="4" t="s">
        <v>39</v>
      </c>
      <c r="P4182" s="4" t="s">
        <v>40</v>
      </c>
      <c r="Q4182" s="4" t="s">
        <v>41</v>
      </c>
      <c r="R4182" s="9">
        <v>434.461308641975</v>
      </c>
      <c r="S4182" s="7">
        <v>3.0</v>
      </c>
      <c r="T4182" s="7">
        <v>0.0</v>
      </c>
      <c r="U4182" s="7">
        <v>125.993779506173</v>
      </c>
      <c r="V4182" s="10" t="str">
        <f t="shared" si="1"/>
        <v>2017-08</v>
      </c>
    </row>
    <row r="4183">
      <c r="A4183" s="7">
        <v>4182.0</v>
      </c>
      <c r="B4183" s="4" t="s">
        <v>7325</v>
      </c>
      <c r="C4183" s="8">
        <v>42974.0</v>
      </c>
      <c r="D4183" s="8">
        <v>42977.0</v>
      </c>
      <c r="E4183" s="4" t="s">
        <v>43</v>
      </c>
      <c r="F4183" s="4" t="s">
        <v>7046</v>
      </c>
      <c r="G4183" s="4" t="s">
        <v>7047</v>
      </c>
      <c r="H4183" s="4" t="s">
        <v>112</v>
      </c>
      <c r="I4183" s="4" t="s">
        <v>30</v>
      </c>
      <c r="J4183" s="4" t="s">
        <v>222</v>
      </c>
      <c r="K4183" s="4" t="s">
        <v>223</v>
      </c>
      <c r="L4183" s="7">
        <v>10024.0</v>
      </c>
      <c r="M4183" s="4" t="s">
        <v>33</v>
      </c>
      <c r="N4183" s="4" t="s">
        <v>2589</v>
      </c>
      <c r="O4183" s="4" t="s">
        <v>51</v>
      </c>
      <c r="P4183" s="4" t="s">
        <v>76</v>
      </c>
      <c r="Q4183" s="4" t="s">
        <v>2590</v>
      </c>
      <c r="R4183" s="9">
        <v>46.2066962962963</v>
      </c>
      <c r="S4183" s="7">
        <v>6.0</v>
      </c>
      <c r="T4183" s="7">
        <v>0.2</v>
      </c>
      <c r="U4183" s="7">
        <v>14.4395925925926</v>
      </c>
      <c r="V4183" s="10" t="str">
        <f t="shared" si="1"/>
        <v>2017-08</v>
      </c>
    </row>
    <row r="4184">
      <c r="A4184" s="7">
        <v>4183.0</v>
      </c>
      <c r="B4184" s="4" t="s">
        <v>7326</v>
      </c>
      <c r="C4184" s="8">
        <v>42974.0</v>
      </c>
      <c r="D4184" s="8">
        <v>42977.0</v>
      </c>
      <c r="E4184" s="4" t="s">
        <v>43</v>
      </c>
      <c r="F4184" s="4" t="s">
        <v>443</v>
      </c>
      <c r="G4184" s="4" t="s">
        <v>444</v>
      </c>
      <c r="H4184" s="4" t="s">
        <v>46</v>
      </c>
      <c r="I4184" s="4" t="s">
        <v>30</v>
      </c>
      <c r="J4184" s="4" t="s">
        <v>408</v>
      </c>
      <c r="K4184" s="4" t="s">
        <v>58</v>
      </c>
      <c r="L4184" s="7">
        <v>75220.0</v>
      </c>
      <c r="M4184" s="4" t="s">
        <v>59</v>
      </c>
      <c r="N4184" s="4" t="s">
        <v>3107</v>
      </c>
      <c r="O4184" s="4" t="s">
        <v>51</v>
      </c>
      <c r="P4184" s="4" t="s">
        <v>93</v>
      </c>
      <c r="Q4184" s="4" t="s">
        <v>3108</v>
      </c>
      <c r="R4184" s="9">
        <v>7.43142716049383</v>
      </c>
      <c r="S4184" s="7">
        <v>1.0</v>
      </c>
      <c r="T4184" s="7">
        <v>0.2</v>
      </c>
      <c r="U4184" s="7">
        <v>0.464464197530864</v>
      </c>
      <c r="V4184" s="10" t="str">
        <f t="shared" si="1"/>
        <v>2017-08</v>
      </c>
    </row>
    <row r="4185">
      <c r="A4185" s="7">
        <v>4184.0</v>
      </c>
      <c r="B4185" s="4" t="s">
        <v>7327</v>
      </c>
      <c r="C4185" s="8">
        <v>42974.0</v>
      </c>
      <c r="D4185" s="8">
        <v>42977.0</v>
      </c>
      <c r="E4185" s="4" t="s">
        <v>43</v>
      </c>
      <c r="F4185" s="4" t="s">
        <v>5423</v>
      </c>
      <c r="G4185" s="4" t="s">
        <v>5424</v>
      </c>
      <c r="H4185" s="4" t="s">
        <v>29</v>
      </c>
      <c r="I4185" s="4" t="s">
        <v>30</v>
      </c>
      <c r="J4185" s="4" t="s">
        <v>670</v>
      </c>
      <c r="K4185" s="4" t="s">
        <v>102</v>
      </c>
      <c r="L4185" s="7">
        <v>33614.0</v>
      </c>
      <c r="M4185" s="4" t="s">
        <v>83</v>
      </c>
      <c r="N4185" s="4" t="s">
        <v>3519</v>
      </c>
      <c r="O4185" s="4" t="s">
        <v>51</v>
      </c>
      <c r="P4185" s="4" t="s">
        <v>205</v>
      </c>
      <c r="Q4185" s="4" t="s">
        <v>3520</v>
      </c>
      <c r="R4185" s="9">
        <v>1.86233585500657</v>
      </c>
      <c r="S4185" s="7">
        <v>1.0</v>
      </c>
      <c r="T4185" s="7">
        <v>0.2</v>
      </c>
      <c r="U4185" s="7">
        <v>0.628538351064716</v>
      </c>
      <c r="V4185" s="10" t="str">
        <f t="shared" si="1"/>
        <v>2017-08</v>
      </c>
    </row>
    <row r="4186">
      <c r="A4186" s="7">
        <v>4185.0</v>
      </c>
      <c r="B4186" s="4" t="s">
        <v>7328</v>
      </c>
      <c r="C4186" s="8">
        <v>42974.0</v>
      </c>
      <c r="D4186" s="8">
        <v>42976.0</v>
      </c>
      <c r="E4186" s="4" t="s">
        <v>98</v>
      </c>
      <c r="F4186" s="4" t="s">
        <v>1186</v>
      </c>
      <c r="G4186" s="4" t="s">
        <v>1187</v>
      </c>
      <c r="H4186" s="4" t="s">
        <v>29</v>
      </c>
      <c r="I4186" s="4" t="s">
        <v>30</v>
      </c>
      <c r="J4186" s="4" t="s">
        <v>7329</v>
      </c>
      <c r="K4186" s="4" t="s">
        <v>48</v>
      </c>
      <c r="L4186" s="7">
        <v>90301.0</v>
      </c>
      <c r="M4186" s="4" t="s">
        <v>49</v>
      </c>
      <c r="N4186" s="4" t="s">
        <v>2065</v>
      </c>
      <c r="O4186" s="4" t="s">
        <v>35</v>
      </c>
      <c r="P4186" s="4" t="s">
        <v>121</v>
      </c>
      <c r="Q4186" s="4" t="s">
        <v>2066</v>
      </c>
      <c r="R4186" s="9">
        <v>198.46</v>
      </c>
      <c r="S4186" s="7">
        <v>2.0</v>
      </c>
      <c r="T4186" s="7">
        <v>0.0</v>
      </c>
      <c r="U4186" s="7">
        <v>99.23</v>
      </c>
      <c r="V4186" s="10" t="str">
        <f t="shared" si="1"/>
        <v>2017-08</v>
      </c>
    </row>
    <row r="4187">
      <c r="A4187" s="7">
        <v>4186.0</v>
      </c>
      <c r="B4187" s="4" t="s">
        <v>7328</v>
      </c>
      <c r="C4187" s="8">
        <v>42974.0</v>
      </c>
      <c r="D4187" s="8">
        <v>42976.0</v>
      </c>
      <c r="E4187" s="4" t="s">
        <v>98</v>
      </c>
      <c r="F4187" s="4" t="s">
        <v>1186</v>
      </c>
      <c r="G4187" s="4" t="s">
        <v>1187</v>
      </c>
      <c r="H4187" s="4" t="s">
        <v>29</v>
      </c>
      <c r="I4187" s="4" t="s">
        <v>30</v>
      </c>
      <c r="J4187" s="4" t="s">
        <v>7329</v>
      </c>
      <c r="K4187" s="4" t="s">
        <v>48</v>
      </c>
      <c r="L4187" s="7">
        <v>90301.0</v>
      </c>
      <c r="M4187" s="4" t="s">
        <v>49</v>
      </c>
      <c r="N4187" s="4" t="s">
        <v>2616</v>
      </c>
      <c r="O4187" s="4" t="s">
        <v>51</v>
      </c>
      <c r="P4187" s="4" t="s">
        <v>283</v>
      </c>
      <c r="Q4187" s="4" t="s">
        <v>2617</v>
      </c>
      <c r="R4187" s="9">
        <v>321.92</v>
      </c>
      <c r="S4187" s="7">
        <v>4.0</v>
      </c>
      <c r="T4187" s="7">
        <v>0.0</v>
      </c>
      <c r="U4187" s="7">
        <v>96.576</v>
      </c>
      <c r="V4187" s="10" t="str">
        <f t="shared" si="1"/>
        <v>2017-08</v>
      </c>
    </row>
    <row r="4188">
      <c r="A4188" s="7">
        <v>4187.0</v>
      </c>
      <c r="B4188" s="4" t="s">
        <v>7328</v>
      </c>
      <c r="C4188" s="8">
        <v>42974.0</v>
      </c>
      <c r="D4188" s="8">
        <v>42976.0</v>
      </c>
      <c r="E4188" s="4" t="s">
        <v>98</v>
      </c>
      <c r="F4188" s="4" t="s">
        <v>1186</v>
      </c>
      <c r="G4188" s="4" t="s">
        <v>1187</v>
      </c>
      <c r="H4188" s="4" t="s">
        <v>29</v>
      </c>
      <c r="I4188" s="4" t="s">
        <v>30</v>
      </c>
      <c r="J4188" s="4" t="s">
        <v>7329</v>
      </c>
      <c r="K4188" s="4" t="s">
        <v>48</v>
      </c>
      <c r="L4188" s="7">
        <v>90301.0</v>
      </c>
      <c r="M4188" s="4" t="s">
        <v>49</v>
      </c>
      <c r="N4188" s="4" t="s">
        <v>7330</v>
      </c>
      <c r="O4188" s="4" t="s">
        <v>39</v>
      </c>
      <c r="P4188" s="4" t="s">
        <v>85</v>
      </c>
      <c r="Q4188" s="4" t="s">
        <v>7331</v>
      </c>
      <c r="R4188" s="9">
        <v>879.984</v>
      </c>
      <c r="S4188" s="7">
        <v>2.0</v>
      </c>
      <c r="T4188" s="7">
        <v>0.2</v>
      </c>
      <c r="U4188" s="7">
        <v>329.994</v>
      </c>
      <c r="V4188" s="10" t="str">
        <f t="shared" si="1"/>
        <v>2017-08</v>
      </c>
    </row>
    <row r="4189">
      <c r="A4189" s="7">
        <v>4188.0</v>
      </c>
      <c r="B4189" s="4" t="s">
        <v>7328</v>
      </c>
      <c r="C4189" s="8">
        <v>42974.0</v>
      </c>
      <c r="D4189" s="8">
        <v>42976.0</v>
      </c>
      <c r="E4189" s="4" t="s">
        <v>98</v>
      </c>
      <c r="F4189" s="4" t="s">
        <v>1186</v>
      </c>
      <c r="G4189" s="4" t="s">
        <v>1187</v>
      </c>
      <c r="H4189" s="4" t="s">
        <v>29</v>
      </c>
      <c r="I4189" s="4" t="s">
        <v>30</v>
      </c>
      <c r="J4189" s="4" t="s">
        <v>7329</v>
      </c>
      <c r="K4189" s="4" t="s">
        <v>48</v>
      </c>
      <c r="L4189" s="7">
        <v>90301.0</v>
      </c>
      <c r="M4189" s="4" t="s">
        <v>49</v>
      </c>
      <c r="N4189" s="4" t="s">
        <v>3835</v>
      </c>
      <c r="O4189" s="4" t="s">
        <v>51</v>
      </c>
      <c r="P4189" s="4" t="s">
        <v>635</v>
      </c>
      <c r="Q4189" s="4" t="s">
        <v>3836</v>
      </c>
      <c r="R4189" s="9">
        <v>28.4</v>
      </c>
      <c r="S4189" s="7">
        <v>5.0</v>
      </c>
      <c r="T4189" s="7">
        <v>0.0</v>
      </c>
      <c r="U4189" s="7">
        <v>8.236</v>
      </c>
      <c r="V4189" s="10" t="str">
        <f t="shared" si="1"/>
        <v>2017-08</v>
      </c>
    </row>
    <row r="4190">
      <c r="A4190" s="7">
        <v>4189.0</v>
      </c>
      <c r="B4190" s="4" t="s">
        <v>7328</v>
      </c>
      <c r="C4190" s="8">
        <v>42974.0</v>
      </c>
      <c r="D4190" s="8">
        <v>42976.0</v>
      </c>
      <c r="E4190" s="4" t="s">
        <v>98</v>
      </c>
      <c r="F4190" s="4" t="s">
        <v>1186</v>
      </c>
      <c r="G4190" s="4" t="s">
        <v>1187</v>
      </c>
      <c r="H4190" s="4" t="s">
        <v>29</v>
      </c>
      <c r="I4190" s="4" t="s">
        <v>30</v>
      </c>
      <c r="J4190" s="4" t="s">
        <v>7329</v>
      </c>
      <c r="K4190" s="4" t="s">
        <v>48</v>
      </c>
      <c r="L4190" s="7">
        <v>90301.0</v>
      </c>
      <c r="M4190" s="4" t="s">
        <v>49</v>
      </c>
      <c r="N4190" s="4" t="s">
        <v>1529</v>
      </c>
      <c r="O4190" s="4" t="s">
        <v>35</v>
      </c>
      <c r="P4190" s="4" t="s">
        <v>263</v>
      </c>
      <c r="Q4190" s="4" t="s">
        <v>1530</v>
      </c>
      <c r="R4190" s="9">
        <v>230.28</v>
      </c>
      <c r="S4190" s="7">
        <v>3.0</v>
      </c>
      <c r="T4190" s="7">
        <v>0.2</v>
      </c>
      <c r="U4190" s="7">
        <v>23.028</v>
      </c>
      <c r="V4190" s="10" t="str">
        <f t="shared" si="1"/>
        <v>2017-08</v>
      </c>
    </row>
    <row r="4191">
      <c r="A4191" s="7">
        <v>4190.0</v>
      </c>
      <c r="B4191" s="4" t="s">
        <v>7328</v>
      </c>
      <c r="C4191" s="8">
        <v>42974.0</v>
      </c>
      <c r="D4191" s="8">
        <v>42976.0</v>
      </c>
      <c r="E4191" s="4" t="s">
        <v>98</v>
      </c>
      <c r="F4191" s="4" t="s">
        <v>1186</v>
      </c>
      <c r="G4191" s="4" t="s">
        <v>1187</v>
      </c>
      <c r="H4191" s="4" t="s">
        <v>29</v>
      </c>
      <c r="I4191" s="4" t="s">
        <v>30</v>
      </c>
      <c r="J4191" s="4" t="s">
        <v>7329</v>
      </c>
      <c r="K4191" s="4" t="s">
        <v>48</v>
      </c>
      <c r="L4191" s="7">
        <v>90301.0</v>
      </c>
      <c r="M4191" s="4" t="s">
        <v>49</v>
      </c>
      <c r="N4191" s="4" t="s">
        <v>487</v>
      </c>
      <c r="O4191" s="4" t="s">
        <v>51</v>
      </c>
      <c r="P4191" s="4" t="s">
        <v>124</v>
      </c>
      <c r="Q4191" s="4" t="s">
        <v>488</v>
      </c>
      <c r="R4191" s="9">
        <v>116.28</v>
      </c>
      <c r="S4191" s="7">
        <v>3.0</v>
      </c>
      <c r="T4191" s="7">
        <v>0.0</v>
      </c>
      <c r="U4191" s="7">
        <v>56.9772</v>
      </c>
      <c r="V4191" s="10" t="str">
        <f t="shared" si="1"/>
        <v>2017-08</v>
      </c>
    </row>
    <row r="4192">
      <c r="A4192" s="7">
        <v>4191.0</v>
      </c>
      <c r="B4192" s="4" t="s">
        <v>7328</v>
      </c>
      <c r="C4192" s="8">
        <v>42974.0</v>
      </c>
      <c r="D4192" s="8">
        <v>42976.0</v>
      </c>
      <c r="E4192" s="4" t="s">
        <v>98</v>
      </c>
      <c r="F4192" s="4" t="s">
        <v>1186</v>
      </c>
      <c r="G4192" s="4" t="s">
        <v>1187</v>
      </c>
      <c r="H4192" s="4" t="s">
        <v>29</v>
      </c>
      <c r="I4192" s="4" t="s">
        <v>30</v>
      </c>
      <c r="J4192" s="4" t="s">
        <v>7329</v>
      </c>
      <c r="K4192" s="4" t="s">
        <v>48</v>
      </c>
      <c r="L4192" s="7">
        <v>90301.0</v>
      </c>
      <c r="M4192" s="4" t="s">
        <v>49</v>
      </c>
      <c r="N4192" s="4" t="s">
        <v>4080</v>
      </c>
      <c r="O4192" s="4" t="s">
        <v>51</v>
      </c>
      <c r="P4192" s="4" t="s">
        <v>76</v>
      </c>
      <c r="Q4192" s="4" t="s">
        <v>4081</v>
      </c>
      <c r="R4192" s="9">
        <v>841.568</v>
      </c>
      <c r="S4192" s="7">
        <v>2.0</v>
      </c>
      <c r="T4192" s="7">
        <v>0.2</v>
      </c>
      <c r="U4192" s="7">
        <v>294.5488</v>
      </c>
      <c r="V4192" s="10" t="str">
        <f t="shared" si="1"/>
        <v>2017-08</v>
      </c>
    </row>
    <row r="4193">
      <c r="A4193" s="7">
        <v>4192.0</v>
      </c>
      <c r="B4193" s="4" t="s">
        <v>7328</v>
      </c>
      <c r="C4193" s="8">
        <v>42974.0</v>
      </c>
      <c r="D4193" s="8">
        <v>42976.0</v>
      </c>
      <c r="E4193" s="4" t="s">
        <v>98</v>
      </c>
      <c r="F4193" s="4" t="s">
        <v>1186</v>
      </c>
      <c r="G4193" s="4" t="s">
        <v>1187</v>
      </c>
      <c r="H4193" s="4" t="s">
        <v>29</v>
      </c>
      <c r="I4193" s="4" t="s">
        <v>30</v>
      </c>
      <c r="J4193" s="4" t="s">
        <v>7329</v>
      </c>
      <c r="K4193" s="4" t="s">
        <v>48</v>
      </c>
      <c r="L4193" s="7">
        <v>90301.0</v>
      </c>
      <c r="M4193" s="4" t="s">
        <v>49</v>
      </c>
      <c r="N4193" s="4" t="s">
        <v>4286</v>
      </c>
      <c r="O4193" s="4" t="s">
        <v>51</v>
      </c>
      <c r="P4193" s="4" t="s">
        <v>52</v>
      </c>
      <c r="Q4193" s="4" t="s">
        <v>4287</v>
      </c>
      <c r="R4193" s="9">
        <v>354.9</v>
      </c>
      <c r="S4193" s="7">
        <v>5.0</v>
      </c>
      <c r="T4193" s="7">
        <v>0.0</v>
      </c>
      <c r="U4193" s="7">
        <v>17.745</v>
      </c>
      <c r="V4193" s="10" t="str">
        <f t="shared" si="1"/>
        <v>2017-08</v>
      </c>
    </row>
    <row r="4194">
      <c r="A4194" s="7">
        <v>4193.0</v>
      </c>
      <c r="B4194" s="4" t="s">
        <v>7332</v>
      </c>
      <c r="C4194" s="8">
        <v>42974.0</v>
      </c>
      <c r="D4194" s="8">
        <v>42979.0</v>
      </c>
      <c r="E4194" s="4" t="s">
        <v>26</v>
      </c>
      <c r="F4194" s="4" t="s">
        <v>7238</v>
      </c>
      <c r="G4194" s="4" t="s">
        <v>7239</v>
      </c>
      <c r="H4194" s="4" t="s">
        <v>46</v>
      </c>
      <c r="I4194" s="4" t="s">
        <v>30</v>
      </c>
      <c r="J4194" s="4" t="s">
        <v>129</v>
      </c>
      <c r="K4194" s="4" t="s">
        <v>518</v>
      </c>
      <c r="L4194" s="7">
        <v>37064.0</v>
      </c>
      <c r="M4194" s="4" t="s">
        <v>83</v>
      </c>
      <c r="N4194" s="4" t="s">
        <v>2403</v>
      </c>
      <c r="O4194" s="4" t="s">
        <v>51</v>
      </c>
      <c r="P4194" s="4" t="s">
        <v>124</v>
      </c>
      <c r="Q4194" s="4" t="s">
        <v>2404</v>
      </c>
      <c r="R4194" s="9">
        <v>3.32368398613863</v>
      </c>
      <c r="S4194" s="7">
        <v>1.0</v>
      </c>
      <c r="T4194" s="7">
        <v>0.2</v>
      </c>
      <c r="U4194" s="7">
        <v>1.16328939514852</v>
      </c>
      <c r="V4194" s="10" t="str">
        <f t="shared" si="1"/>
        <v>2017-08</v>
      </c>
    </row>
    <row r="4195">
      <c r="A4195" s="7">
        <v>4194.0</v>
      </c>
      <c r="B4195" s="4" t="s">
        <v>7333</v>
      </c>
      <c r="C4195" s="8">
        <v>42974.0</v>
      </c>
      <c r="D4195" s="8">
        <v>42977.0</v>
      </c>
      <c r="E4195" s="4" t="s">
        <v>98</v>
      </c>
      <c r="F4195" s="4" t="s">
        <v>6909</v>
      </c>
      <c r="G4195" s="4" t="s">
        <v>6910</v>
      </c>
      <c r="H4195" s="4" t="s">
        <v>46</v>
      </c>
      <c r="I4195" s="4" t="s">
        <v>30</v>
      </c>
      <c r="J4195" s="4" t="s">
        <v>2183</v>
      </c>
      <c r="K4195" s="4" t="s">
        <v>102</v>
      </c>
      <c r="L4195" s="7">
        <v>34952.0</v>
      </c>
      <c r="M4195" s="4" t="s">
        <v>83</v>
      </c>
      <c r="N4195" s="4" t="s">
        <v>6154</v>
      </c>
      <c r="O4195" s="4" t="s">
        <v>51</v>
      </c>
      <c r="P4195" s="4" t="s">
        <v>283</v>
      </c>
      <c r="Q4195" s="4" t="s">
        <v>6155</v>
      </c>
      <c r="R4195" s="9">
        <v>9.18890123789847</v>
      </c>
      <c r="S4195" s="7">
        <v>4.0</v>
      </c>
      <c r="T4195" s="7">
        <v>0.2</v>
      </c>
      <c r="U4195" s="7">
        <v>0.574306327368655</v>
      </c>
      <c r="V4195" s="10" t="str">
        <f t="shared" si="1"/>
        <v>2017-08</v>
      </c>
    </row>
    <row r="4196">
      <c r="A4196" s="7">
        <v>4195.0</v>
      </c>
      <c r="B4196" s="4" t="s">
        <v>7334</v>
      </c>
      <c r="C4196" s="8">
        <v>42974.0</v>
      </c>
      <c r="D4196" s="8">
        <v>42974.0</v>
      </c>
      <c r="E4196" s="4" t="s">
        <v>212</v>
      </c>
      <c r="F4196" s="4" t="s">
        <v>88</v>
      </c>
      <c r="G4196" s="4" t="s">
        <v>89</v>
      </c>
      <c r="H4196" s="4" t="s">
        <v>29</v>
      </c>
      <c r="I4196" s="4" t="s">
        <v>30</v>
      </c>
      <c r="J4196" s="4" t="s">
        <v>90</v>
      </c>
      <c r="K4196" s="4" t="s">
        <v>91</v>
      </c>
      <c r="L4196" s="7">
        <v>19120.0</v>
      </c>
      <c r="M4196" s="4" t="s">
        <v>33</v>
      </c>
      <c r="N4196" s="4" t="s">
        <v>7335</v>
      </c>
      <c r="O4196" s="4" t="s">
        <v>51</v>
      </c>
      <c r="P4196" s="4" t="s">
        <v>124</v>
      </c>
      <c r="Q4196" s="4" t="s">
        <v>7336</v>
      </c>
      <c r="R4196" s="9">
        <v>15.8217481481481</v>
      </c>
      <c r="S4196" s="7">
        <v>3.0</v>
      </c>
      <c r="T4196" s="7">
        <v>0.2</v>
      </c>
      <c r="U4196" s="7">
        <v>4.9442962962963</v>
      </c>
      <c r="V4196" s="10" t="str">
        <f t="shared" si="1"/>
        <v>2017-08</v>
      </c>
    </row>
    <row r="4197">
      <c r="A4197" s="7">
        <v>4196.0</v>
      </c>
      <c r="B4197" s="4" t="s">
        <v>7334</v>
      </c>
      <c r="C4197" s="8">
        <v>42974.0</v>
      </c>
      <c r="D4197" s="8">
        <v>42974.0</v>
      </c>
      <c r="E4197" s="4" t="s">
        <v>212</v>
      </c>
      <c r="F4197" s="4" t="s">
        <v>88</v>
      </c>
      <c r="G4197" s="4" t="s">
        <v>89</v>
      </c>
      <c r="H4197" s="4" t="s">
        <v>29</v>
      </c>
      <c r="I4197" s="4" t="s">
        <v>30</v>
      </c>
      <c r="J4197" s="4" t="s">
        <v>90</v>
      </c>
      <c r="K4197" s="4" t="s">
        <v>91</v>
      </c>
      <c r="L4197" s="7">
        <v>19120.0</v>
      </c>
      <c r="M4197" s="4" t="s">
        <v>33</v>
      </c>
      <c r="N4197" s="4" t="s">
        <v>1741</v>
      </c>
      <c r="O4197" s="4" t="s">
        <v>39</v>
      </c>
      <c r="P4197" s="4" t="s">
        <v>61</v>
      </c>
      <c r="Q4197" s="4" t="s">
        <v>1742</v>
      </c>
      <c r="R4197" s="9">
        <v>1398.24699259259</v>
      </c>
      <c r="S4197" s="7">
        <v>14.0</v>
      </c>
      <c r="T4197" s="7">
        <v>0.2</v>
      </c>
      <c r="U4197" s="7">
        <v>262.171311111111</v>
      </c>
      <c r="V4197" s="10" t="str">
        <f t="shared" si="1"/>
        <v>2017-08</v>
      </c>
    </row>
    <row r="4198">
      <c r="A4198" s="7">
        <v>4197.0</v>
      </c>
      <c r="B4198" s="4" t="s">
        <v>7337</v>
      </c>
      <c r="C4198" s="8">
        <v>42974.0</v>
      </c>
      <c r="D4198" s="8">
        <v>42978.0</v>
      </c>
      <c r="E4198" s="4" t="s">
        <v>26</v>
      </c>
      <c r="F4198" s="4" t="s">
        <v>1384</v>
      </c>
      <c r="G4198" s="4" t="s">
        <v>1385</v>
      </c>
      <c r="H4198" s="4" t="s">
        <v>46</v>
      </c>
      <c r="I4198" s="4" t="s">
        <v>30</v>
      </c>
      <c r="J4198" s="4" t="s">
        <v>3028</v>
      </c>
      <c r="K4198" s="4" t="s">
        <v>469</v>
      </c>
      <c r="L4198" s="7">
        <v>85204.0</v>
      </c>
      <c r="M4198" s="4" t="s">
        <v>49</v>
      </c>
      <c r="N4198" s="4" t="s">
        <v>1816</v>
      </c>
      <c r="O4198" s="4" t="s">
        <v>35</v>
      </c>
      <c r="P4198" s="4" t="s">
        <v>121</v>
      </c>
      <c r="Q4198" s="4" t="s">
        <v>1817</v>
      </c>
      <c r="R4198" s="9">
        <v>120.576</v>
      </c>
      <c r="S4198" s="7">
        <v>8.0</v>
      </c>
      <c r="T4198" s="7">
        <v>0.2</v>
      </c>
      <c r="U4198" s="7">
        <v>33.1584</v>
      </c>
      <c r="V4198" s="10" t="str">
        <f t="shared" si="1"/>
        <v>2017-08</v>
      </c>
    </row>
    <row r="4199">
      <c r="A4199" s="7">
        <v>4198.0</v>
      </c>
      <c r="B4199" s="4" t="s">
        <v>7338</v>
      </c>
      <c r="C4199" s="8">
        <v>42975.0</v>
      </c>
      <c r="D4199" s="8">
        <v>42981.0</v>
      </c>
      <c r="E4199" s="4" t="s">
        <v>26</v>
      </c>
      <c r="F4199" s="4" t="s">
        <v>3224</v>
      </c>
      <c r="G4199" s="4" t="s">
        <v>3225</v>
      </c>
      <c r="H4199" s="4" t="s">
        <v>112</v>
      </c>
      <c r="I4199" s="4" t="s">
        <v>30</v>
      </c>
      <c r="J4199" s="4" t="s">
        <v>163</v>
      </c>
      <c r="K4199" s="4" t="s">
        <v>164</v>
      </c>
      <c r="L4199" s="7">
        <v>98105.0</v>
      </c>
      <c r="M4199" s="4" t="s">
        <v>49</v>
      </c>
      <c r="N4199" s="4" t="s">
        <v>7339</v>
      </c>
      <c r="O4199" s="4" t="s">
        <v>39</v>
      </c>
      <c r="P4199" s="4" t="s">
        <v>40</v>
      </c>
      <c r="Q4199" s="4" t="s">
        <v>7340</v>
      </c>
      <c r="R4199" s="9">
        <v>35.168</v>
      </c>
      <c r="S4199" s="7">
        <v>4.0</v>
      </c>
      <c r="T4199" s="7">
        <v>0.2</v>
      </c>
      <c r="U4199" s="7">
        <v>11.4296</v>
      </c>
      <c r="V4199" s="10" t="str">
        <f t="shared" si="1"/>
        <v>2017-08</v>
      </c>
    </row>
    <row r="4200">
      <c r="A4200" s="7">
        <v>4199.0</v>
      </c>
      <c r="B4200" s="4" t="s">
        <v>7338</v>
      </c>
      <c r="C4200" s="8">
        <v>42975.0</v>
      </c>
      <c r="D4200" s="8">
        <v>42981.0</v>
      </c>
      <c r="E4200" s="4" t="s">
        <v>26</v>
      </c>
      <c r="F4200" s="4" t="s">
        <v>3224</v>
      </c>
      <c r="G4200" s="4" t="s">
        <v>3225</v>
      </c>
      <c r="H4200" s="4" t="s">
        <v>112</v>
      </c>
      <c r="I4200" s="4" t="s">
        <v>30</v>
      </c>
      <c r="J4200" s="4" t="s">
        <v>163</v>
      </c>
      <c r="K4200" s="4" t="s">
        <v>164</v>
      </c>
      <c r="L4200" s="7">
        <v>98105.0</v>
      </c>
      <c r="M4200" s="4" t="s">
        <v>49</v>
      </c>
      <c r="N4200" s="4" t="s">
        <v>72</v>
      </c>
      <c r="O4200" s="4" t="s">
        <v>35</v>
      </c>
      <c r="P4200" s="4" t="s">
        <v>73</v>
      </c>
      <c r="Q4200" s="4" t="s">
        <v>74</v>
      </c>
      <c r="R4200" s="9">
        <v>1137.75</v>
      </c>
      <c r="S4200" s="7">
        <v>5.0</v>
      </c>
      <c r="T4200" s="7">
        <v>0.0</v>
      </c>
      <c r="U4200" s="7">
        <v>250.305</v>
      </c>
      <c r="V4200" s="10" t="str">
        <f t="shared" si="1"/>
        <v>2017-08</v>
      </c>
    </row>
    <row r="4201">
      <c r="A4201" s="7">
        <v>4200.0</v>
      </c>
      <c r="B4201" s="4" t="s">
        <v>7338</v>
      </c>
      <c r="C4201" s="8">
        <v>42975.0</v>
      </c>
      <c r="D4201" s="8">
        <v>42981.0</v>
      </c>
      <c r="E4201" s="4" t="s">
        <v>26</v>
      </c>
      <c r="F4201" s="4" t="s">
        <v>3224</v>
      </c>
      <c r="G4201" s="4" t="s">
        <v>3225</v>
      </c>
      <c r="H4201" s="4" t="s">
        <v>112</v>
      </c>
      <c r="I4201" s="4" t="s">
        <v>30</v>
      </c>
      <c r="J4201" s="4" t="s">
        <v>163</v>
      </c>
      <c r="K4201" s="4" t="s">
        <v>164</v>
      </c>
      <c r="L4201" s="7">
        <v>98105.0</v>
      </c>
      <c r="M4201" s="4" t="s">
        <v>49</v>
      </c>
      <c r="N4201" s="4" t="s">
        <v>2364</v>
      </c>
      <c r="O4201" s="4" t="s">
        <v>51</v>
      </c>
      <c r="P4201" s="4" t="s">
        <v>76</v>
      </c>
      <c r="Q4201" s="4" t="s">
        <v>2365</v>
      </c>
      <c r="R4201" s="9">
        <v>99.68</v>
      </c>
      <c r="S4201" s="7">
        <v>5.0</v>
      </c>
      <c r="T4201" s="7">
        <v>0.2</v>
      </c>
      <c r="U4201" s="7">
        <v>32.396</v>
      </c>
      <c r="V4201" s="10" t="str">
        <f t="shared" si="1"/>
        <v>2017-08</v>
      </c>
    </row>
    <row r="4202">
      <c r="A4202" s="7">
        <v>4201.0</v>
      </c>
      <c r="B4202" s="4" t="s">
        <v>7338</v>
      </c>
      <c r="C4202" s="8">
        <v>42975.0</v>
      </c>
      <c r="D4202" s="8">
        <v>42981.0</v>
      </c>
      <c r="E4202" s="4" t="s">
        <v>26</v>
      </c>
      <c r="F4202" s="4" t="s">
        <v>3224</v>
      </c>
      <c r="G4202" s="4" t="s">
        <v>3225</v>
      </c>
      <c r="H4202" s="4" t="s">
        <v>112</v>
      </c>
      <c r="I4202" s="4" t="s">
        <v>30</v>
      </c>
      <c r="J4202" s="4" t="s">
        <v>163</v>
      </c>
      <c r="K4202" s="4" t="s">
        <v>164</v>
      </c>
      <c r="L4202" s="7">
        <v>98105.0</v>
      </c>
      <c r="M4202" s="4" t="s">
        <v>49</v>
      </c>
      <c r="N4202" s="4" t="s">
        <v>2091</v>
      </c>
      <c r="O4202" s="4" t="s">
        <v>51</v>
      </c>
      <c r="P4202" s="4" t="s">
        <v>93</v>
      </c>
      <c r="Q4202" s="4" t="s">
        <v>2092</v>
      </c>
      <c r="R4202" s="9">
        <v>5.56</v>
      </c>
      <c r="S4202" s="7">
        <v>2.0</v>
      </c>
      <c r="T4202" s="7">
        <v>0.0</v>
      </c>
      <c r="U4202" s="7">
        <v>1.4456</v>
      </c>
      <c r="V4202" s="10" t="str">
        <f t="shared" si="1"/>
        <v>2017-08</v>
      </c>
    </row>
    <row r="4203">
      <c r="A4203" s="7">
        <v>4202.0</v>
      </c>
      <c r="B4203" s="4" t="s">
        <v>7341</v>
      </c>
      <c r="C4203" s="8">
        <v>42975.0</v>
      </c>
      <c r="D4203" s="8">
        <v>42979.0</v>
      </c>
      <c r="E4203" s="4" t="s">
        <v>26</v>
      </c>
      <c r="F4203" s="4" t="s">
        <v>5643</v>
      </c>
      <c r="G4203" s="4" t="s">
        <v>5644</v>
      </c>
      <c r="H4203" s="4" t="s">
        <v>46</v>
      </c>
      <c r="I4203" s="4" t="s">
        <v>30</v>
      </c>
      <c r="J4203" s="4" t="s">
        <v>384</v>
      </c>
      <c r="K4203" s="4" t="s">
        <v>385</v>
      </c>
      <c r="L4203" s="7">
        <v>60623.0</v>
      </c>
      <c r="M4203" s="4" t="s">
        <v>59</v>
      </c>
      <c r="N4203" s="4" t="s">
        <v>5000</v>
      </c>
      <c r="O4203" s="4" t="s">
        <v>51</v>
      </c>
      <c r="P4203" s="4" t="s">
        <v>124</v>
      </c>
      <c r="Q4203" s="4" t="s">
        <v>5001</v>
      </c>
      <c r="R4203" s="9">
        <v>31.6539259259259</v>
      </c>
      <c r="S4203" s="7">
        <v>6.0</v>
      </c>
      <c r="T4203" s="7">
        <v>0.2</v>
      </c>
      <c r="U4203" s="7">
        <v>9.89185185185185</v>
      </c>
      <c r="V4203" s="10" t="str">
        <f t="shared" si="1"/>
        <v>2017-08</v>
      </c>
    </row>
    <row r="4204">
      <c r="A4204" s="7">
        <v>4203.0</v>
      </c>
      <c r="B4204" s="4" t="s">
        <v>7341</v>
      </c>
      <c r="C4204" s="8">
        <v>42975.0</v>
      </c>
      <c r="D4204" s="8">
        <v>42979.0</v>
      </c>
      <c r="E4204" s="4" t="s">
        <v>26</v>
      </c>
      <c r="F4204" s="4" t="s">
        <v>5643</v>
      </c>
      <c r="G4204" s="4" t="s">
        <v>5644</v>
      </c>
      <c r="H4204" s="4" t="s">
        <v>46</v>
      </c>
      <c r="I4204" s="4" t="s">
        <v>30</v>
      </c>
      <c r="J4204" s="4" t="s">
        <v>384</v>
      </c>
      <c r="K4204" s="4" t="s">
        <v>385</v>
      </c>
      <c r="L4204" s="7">
        <v>60623.0</v>
      </c>
      <c r="M4204" s="4" t="s">
        <v>59</v>
      </c>
      <c r="N4204" s="4" t="s">
        <v>3111</v>
      </c>
      <c r="O4204" s="4" t="s">
        <v>51</v>
      </c>
      <c r="P4204" s="4" t="s">
        <v>124</v>
      </c>
      <c r="Q4204" s="4" t="s">
        <v>3112</v>
      </c>
      <c r="R4204" s="9">
        <v>33.3725102880658</v>
      </c>
      <c r="S4204" s="7">
        <v>5.0</v>
      </c>
      <c r="T4204" s="7">
        <v>0.2</v>
      </c>
      <c r="U4204" s="7">
        <v>11.680378600823</v>
      </c>
      <c r="V4204" s="10" t="str">
        <f t="shared" si="1"/>
        <v>2017-08</v>
      </c>
    </row>
    <row r="4205">
      <c r="A4205" s="7">
        <v>4204.0</v>
      </c>
      <c r="B4205" s="4" t="s">
        <v>7342</v>
      </c>
      <c r="C4205" s="8">
        <v>42975.0</v>
      </c>
      <c r="D4205" s="8">
        <v>42979.0</v>
      </c>
      <c r="E4205" s="4" t="s">
        <v>26</v>
      </c>
      <c r="F4205" s="4" t="s">
        <v>5157</v>
      </c>
      <c r="G4205" s="4" t="s">
        <v>5158</v>
      </c>
      <c r="H4205" s="4" t="s">
        <v>112</v>
      </c>
      <c r="I4205" s="4" t="s">
        <v>30</v>
      </c>
      <c r="J4205" s="4" t="s">
        <v>681</v>
      </c>
      <c r="K4205" s="4" t="s">
        <v>130</v>
      </c>
      <c r="L4205" s="7">
        <v>53209.0</v>
      </c>
      <c r="M4205" s="4" t="s">
        <v>59</v>
      </c>
      <c r="N4205" s="4" t="s">
        <v>3050</v>
      </c>
      <c r="O4205" s="4" t="s">
        <v>51</v>
      </c>
      <c r="P4205" s="4" t="s">
        <v>635</v>
      </c>
      <c r="Q4205" s="4" t="s">
        <v>3051</v>
      </c>
      <c r="R4205" s="9">
        <v>27.2400617283951</v>
      </c>
      <c r="S4205" s="7">
        <v>3.0</v>
      </c>
      <c r="T4205" s="7">
        <v>0.0</v>
      </c>
      <c r="U4205" s="7">
        <v>7.35481666666667</v>
      </c>
      <c r="V4205" s="10" t="str">
        <f t="shared" si="1"/>
        <v>2017-08</v>
      </c>
    </row>
    <row r="4206">
      <c r="A4206" s="7">
        <v>4205.0</v>
      </c>
      <c r="B4206" s="4" t="s">
        <v>7342</v>
      </c>
      <c r="C4206" s="8">
        <v>42975.0</v>
      </c>
      <c r="D4206" s="8">
        <v>42979.0</v>
      </c>
      <c r="E4206" s="4" t="s">
        <v>26</v>
      </c>
      <c r="F4206" s="4" t="s">
        <v>5157</v>
      </c>
      <c r="G4206" s="4" t="s">
        <v>5158</v>
      </c>
      <c r="H4206" s="4" t="s">
        <v>112</v>
      </c>
      <c r="I4206" s="4" t="s">
        <v>30</v>
      </c>
      <c r="J4206" s="4" t="s">
        <v>681</v>
      </c>
      <c r="K4206" s="4" t="s">
        <v>130</v>
      </c>
      <c r="L4206" s="7">
        <v>53209.0</v>
      </c>
      <c r="M4206" s="4" t="s">
        <v>59</v>
      </c>
      <c r="N4206" s="4" t="s">
        <v>5072</v>
      </c>
      <c r="O4206" s="4" t="s">
        <v>51</v>
      </c>
      <c r="P4206" s="4" t="s">
        <v>283</v>
      </c>
      <c r="Q4206" s="4" t="s">
        <v>5073</v>
      </c>
      <c r="R4206" s="9">
        <v>114.405761316872</v>
      </c>
      <c r="S4206" s="7">
        <v>5.0</v>
      </c>
      <c r="T4206" s="7">
        <v>0.0</v>
      </c>
      <c r="U4206" s="7">
        <v>33.177670781893</v>
      </c>
      <c r="V4206" s="10" t="str">
        <f t="shared" si="1"/>
        <v>2017-08</v>
      </c>
    </row>
    <row r="4207">
      <c r="A4207" s="7">
        <v>4206.0</v>
      </c>
      <c r="B4207" s="4" t="s">
        <v>7343</v>
      </c>
      <c r="C4207" s="8">
        <v>42976.0</v>
      </c>
      <c r="D4207" s="8">
        <v>42979.0</v>
      </c>
      <c r="E4207" s="4" t="s">
        <v>43</v>
      </c>
      <c r="F4207" s="4" t="s">
        <v>1268</v>
      </c>
      <c r="G4207" s="4" t="s">
        <v>1269</v>
      </c>
      <c r="H4207" s="4" t="s">
        <v>29</v>
      </c>
      <c r="I4207" s="4" t="s">
        <v>30</v>
      </c>
      <c r="J4207" s="4" t="s">
        <v>3687</v>
      </c>
      <c r="K4207" s="4" t="s">
        <v>385</v>
      </c>
      <c r="L4207" s="7">
        <v>62301.0</v>
      </c>
      <c r="M4207" s="4" t="s">
        <v>59</v>
      </c>
      <c r="N4207" s="4" t="s">
        <v>6543</v>
      </c>
      <c r="O4207" s="4" t="s">
        <v>51</v>
      </c>
      <c r="P4207" s="4" t="s">
        <v>297</v>
      </c>
      <c r="Q4207" s="4" t="s">
        <v>6544</v>
      </c>
      <c r="R4207" s="9">
        <v>59.1707654320988</v>
      </c>
      <c r="S4207" s="7">
        <v>4.0</v>
      </c>
      <c r="T4207" s="7">
        <v>0.2</v>
      </c>
      <c r="U4207" s="7">
        <v>22.189037037037</v>
      </c>
      <c r="V4207" s="10" t="str">
        <f t="shared" si="1"/>
        <v>2017-08</v>
      </c>
    </row>
    <row r="4208">
      <c r="A4208" s="7">
        <v>4207.0</v>
      </c>
      <c r="B4208" s="4" t="s">
        <v>7343</v>
      </c>
      <c r="C4208" s="8">
        <v>42976.0</v>
      </c>
      <c r="D4208" s="8">
        <v>42979.0</v>
      </c>
      <c r="E4208" s="4" t="s">
        <v>43</v>
      </c>
      <c r="F4208" s="4" t="s">
        <v>1268</v>
      </c>
      <c r="G4208" s="4" t="s">
        <v>1269</v>
      </c>
      <c r="H4208" s="4" t="s">
        <v>29</v>
      </c>
      <c r="I4208" s="4" t="s">
        <v>30</v>
      </c>
      <c r="J4208" s="4" t="s">
        <v>3687</v>
      </c>
      <c r="K4208" s="4" t="s">
        <v>385</v>
      </c>
      <c r="L4208" s="7">
        <v>62301.0</v>
      </c>
      <c r="M4208" s="4" t="s">
        <v>59</v>
      </c>
      <c r="N4208" s="4" t="s">
        <v>4338</v>
      </c>
      <c r="O4208" s="4" t="s">
        <v>51</v>
      </c>
      <c r="P4208" s="4" t="s">
        <v>52</v>
      </c>
      <c r="Q4208" s="4" t="s">
        <v>4339</v>
      </c>
      <c r="R4208" s="9">
        <v>34.2830617283951</v>
      </c>
      <c r="S4208" s="7">
        <v>2.0</v>
      </c>
      <c r="T4208" s="7">
        <v>0.2</v>
      </c>
      <c r="U4208" s="7">
        <v>2.99976790123457</v>
      </c>
      <c r="V4208" s="10" t="str">
        <f t="shared" si="1"/>
        <v>2017-08</v>
      </c>
    </row>
    <row r="4209">
      <c r="A4209" s="7">
        <v>4208.0</v>
      </c>
      <c r="B4209" s="4" t="s">
        <v>7343</v>
      </c>
      <c r="C4209" s="8">
        <v>42976.0</v>
      </c>
      <c r="D4209" s="8">
        <v>42979.0</v>
      </c>
      <c r="E4209" s="4" t="s">
        <v>43</v>
      </c>
      <c r="F4209" s="4" t="s">
        <v>1268</v>
      </c>
      <c r="G4209" s="4" t="s">
        <v>1269</v>
      </c>
      <c r="H4209" s="4" t="s">
        <v>29</v>
      </c>
      <c r="I4209" s="4" t="s">
        <v>30</v>
      </c>
      <c r="J4209" s="4" t="s">
        <v>3687</v>
      </c>
      <c r="K4209" s="4" t="s">
        <v>385</v>
      </c>
      <c r="L4209" s="7">
        <v>62301.0</v>
      </c>
      <c r="M4209" s="4" t="s">
        <v>59</v>
      </c>
      <c r="N4209" s="4" t="s">
        <v>3233</v>
      </c>
      <c r="O4209" s="4" t="s">
        <v>51</v>
      </c>
      <c r="P4209" s="4" t="s">
        <v>76</v>
      </c>
      <c r="Q4209" s="4" t="s">
        <v>3234</v>
      </c>
      <c r="R4209" s="9">
        <v>4.048</v>
      </c>
      <c r="S4209" s="7">
        <v>9.0</v>
      </c>
      <c r="T4209" s="7">
        <v>0.8</v>
      </c>
      <c r="U4209" s="7">
        <v>-6.4768</v>
      </c>
      <c r="V4209" s="10" t="str">
        <f t="shared" si="1"/>
        <v>2017-08</v>
      </c>
    </row>
    <row r="4210">
      <c r="A4210" s="7">
        <v>4209.0</v>
      </c>
      <c r="B4210" s="4" t="s">
        <v>7344</v>
      </c>
      <c r="C4210" s="8">
        <v>42976.0</v>
      </c>
      <c r="D4210" s="8">
        <v>42981.0</v>
      </c>
      <c r="E4210" s="4" t="s">
        <v>98</v>
      </c>
      <c r="F4210" s="4" t="s">
        <v>6725</v>
      </c>
      <c r="G4210" s="4" t="s">
        <v>6726</v>
      </c>
      <c r="H4210" s="4" t="s">
        <v>29</v>
      </c>
      <c r="I4210" s="4" t="s">
        <v>30</v>
      </c>
      <c r="J4210" s="4" t="s">
        <v>90</v>
      </c>
      <c r="K4210" s="4" t="s">
        <v>91</v>
      </c>
      <c r="L4210" s="7">
        <v>19134.0</v>
      </c>
      <c r="M4210" s="4" t="s">
        <v>33</v>
      </c>
      <c r="N4210" s="4" t="s">
        <v>6081</v>
      </c>
      <c r="O4210" s="4" t="s">
        <v>51</v>
      </c>
      <c r="P4210" s="4" t="s">
        <v>93</v>
      </c>
      <c r="Q4210" s="4" t="s">
        <v>6082</v>
      </c>
      <c r="R4210" s="9">
        <v>11.7541925925926</v>
      </c>
      <c r="S4210" s="7">
        <v>7.0</v>
      </c>
      <c r="T4210" s="7">
        <v>0.2</v>
      </c>
      <c r="U4210" s="7">
        <v>0.881564444444444</v>
      </c>
      <c r="V4210" s="10" t="str">
        <f t="shared" si="1"/>
        <v>2017-08</v>
      </c>
    </row>
    <row r="4211">
      <c r="A4211" s="7">
        <v>4210.0</v>
      </c>
      <c r="B4211" s="4" t="s">
        <v>7345</v>
      </c>
      <c r="C4211" s="8">
        <v>42976.0</v>
      </c>
      <c r="D4211" s="8">
        <v>42982.0</v>
      </c>
      <c r="E4211" s="4" t="s">
        <v>26</v>
      </c>
      <c r="F4211" s="4" t="s">
        <v>6554</v>
      </c>
      <c r="G4211" s="4" t="s">
        <v>6555</v>
      </c>
      <c r="H4211" s="4" t="s">
        <v>29</v>
      </c>
      <c r="I4211" s="4" t="s">
        <v>30</v>
      </c>
      <c r="J4211" s="4" t="s">
        <v>47</v>
      </c>
      <c r="K4211" s="4" t="s">
        <v>48</v>
      </c>
      <c r="L4211" s="7">
        <v>90049.0</v>
      </c>
      <c r="M4211" s="4" t="s">
        <v>49</v>
      </c>
      <c r="N4211" s="4" t="s">
        <v>197</v>
      </c>
      <c r="O4211" s="4" t="s">
        <v>35</v>
      </c>
      <c r="P4211" s="4" t="s">
        <v>121</v>
      </c>
      <c r="Q4211" s="4" t="s">
        <v>198</v>
      </c>
      <c r="R4211" s="9">
        <v>148.02</v>
      </c>
      <c r="S4211" s="7">
        <v>3.0</v>
      </c>
      <c r="T4211" s="7">
        <v>0.0</v>
      </c>
      <c r="U4211" s="7">
        <v>41.4456</v>
      </c>
      <c r="V4211" s="10" t="str">
        <f t="shared" si="1"/>
        <v>2017-08</v>
      </c>
    </row>
    <row r="4212">
      <c r="A4212" s="7">
        <v>4211.0</v>
      </c>
      <c r="B4212" s="4" t="s">
        <v>7346</v>
      </c>
      <c r="C4212" s="8">
        <v>42978.0</v>
      </c>
      <c r="D4212" s="8">
        <v>42983.0</v>
      </c>
      <c r="E4212" s="4" t="s">
        <v>26</v>
      </c>
      <c r="F4212" s="4" t="s">
        <v>360</v>
      </c>
      <c r="G4212" s="4" t="s">
        <v>361</v>
      </c>
      <c r="H4212" s="4" t="s">
        <v>46</v>
      </c>
      <c r="I4212" s="4" t="s">
        <v>30</v>
      </c>
      <c r="J4212" s="4" t="s">
        <v>4586</v>
      </c>
      <c r="K4212" s="4" t="s">
        <v>469</v>
      </c>
      <c r="L4212" s="7">
        <v>85281.0</v>
      </c>
      <c r="M4212" s="4" t="s">
        <v>49</v>
      </c>
      <c r="N4212" s="4" t="s">
        <v>6146</v>
      </c>
      <c r="O4212" s="4" t="s">
        <v>51</v>
      </c>
      <c r="P4212" s="4" t="s">
        <v>52</v>
      </c>
      <c r="Q4212" s="4" t="s">
        <v>6147</v>
      </c>
      <c r="R4212" s="9">
        <v>10.744</v>
      </c>
      <c r="S4212" s="7">
        <v>1.0</v>
      </c>
      <c r="T4212" s="7">
        <v>0.2</v>
      </c>
      <c r="U4212" s="7">
        <v>0.8058</v>
      </c>
      <c r="V4212" s="10" t="str">
        <f t="shared" si="1"/>
        <v>2017-08</v>
      </c>
    </row>
    <row r="4213">
      <c r="A4213" s="7">
        <v>4212.0</v>
      </c>
      <c r="B4213" s="4" t="s">
        <v>7346</v>
      </c>
      <c r="C4213" s="8">
        <v>42978.0</v>
      </c>
      <c r="D4213" s="8">
        <v>42983.0</v>
      </c>
      <c r="E4213" s="4" t="s">
        <v>26</v>
      </c>
      <c r="F4213" s="4" t="s">
        <v>360</v>
      </c>
      <c r="G4213" s="4" t="s">
        <v>361</v>
      </c>
      <c r="H4213" s="4" t="s">
        <v>46</v>
      </c>
      <c r="I4213" s="4" t="s">
        <v>30</v>
      </c>
      <c r="J4213" s="4" t="s">
        <v>4586</v>
      </c>
      <c r="K4213" s="4" t="s">
        <v>469</v>
      </c>
      <c r="L4213" s="7">
        <v>85281.0</v>
      </c>
      <c r="M4213" s="4" t="s">
        <v>49</v>
      </c>
      <c r="N4213" s="4" t="s">
        <v>3416</v>
      </c>
      <c r="O4213" s="4" t="s">
        <v>51</v>
      </c>
      <c r="P4213" s="4" t="s">
        <v>272</v>
      </c>
      <c r="Q4213" s="4" t="s">
        <v>3417</v>
      </c>
      <c r="R4213" s="9">
        <v>8.376</v>
      </c>
      <c r="S4213" s="7">
        <v>3.0</v>
      </c>
      <c r="T4213" s="7">
        <v>0.2</v>
      </c>
      <c r="U4213" s="7">
        <v>2.7222</v>
      </c>
      <c r="V4213" s="10" t="str">
        <f t="shared" si="1"/>
        <v>2017-08</v>
      </c>
    </row>
    <row r="4214">
      <c r="A4214" s="7">
        <v>4213.0</v>
      </c>
      <c r="B4214" s="4" t="s">
        <v>7347</v>
      </c>
      <c r="C4214" s="8">
        <v>42978.0</v>
      </c>
      <c r="D4214" s="8">
        <v>42982.0</v>
      </c>
      <c r="E4214" s="4" t="s">
        <v>98</v>
      </c>
      <c r="F4214" s="4" t="s">
        <v>2350</v>
      </c>
      <c r="G4214" s="4" t="s">
        <v>2351</v>
      </c>
      <c r="H4214" s="4" t="s">
        <v>46</v>
      </c>
      <c r="I4214" s="4" t="s">
        <v>30</v>
      </c>
      <c r="J4214" s="4" t="s">
        <v>277</v>
      </c>
      <c r="K4214" s="4" t="s">
        <v>82</v>
      </c>
      <c r="L4214" s="7">
        <v>28314.0</v>
      </c>
      <c r="M4214" s="4" t="s">
        <v>83</v>
      </c>
      <c r="N4214" s="4" t="s">
        <v>1499</v>
      </c>
      <c r="O4214" s="4" t="s">
        <v>51</v>
      </c>
      <c r="P4214" s="4" t="s">
        <v>124</v>
      </c>
      <c r="Q4214" s="4" t="s">
        <v>1500</v>
      </c>
      <c r="R4214" s="9">
        <v>148.016366930185</v>
      </c>
      <c r="S4214" s="7">
        <v>7.0</v>
      </c>
      <c r="T4214" s="7">
        <v>0.2</v>
      </c>
      <c r="U4214" s="7">
        <v>53.6559330121919</v>
      </c>
      <c r="V4214" s="10" t="str">
        <f t="shared" si="1"/>
        <v>2017-08</v>
      </c>
    </row>
    <row r="4215">
      <c r="A4215" s="7">
        <v>4214.0</v>
      </c>
      <c r="B4215" s="4" t="s">
        <v>7348</v>
      </c>
      <c r="C4215" s="8">
        <v>42978.0</v>
      </c>
      <c r="D4215" s="8">
        <v>42983.0</v>
      </c>
      <c r="E4215" s="4" t="s">
        <v>26</v>
      </c>
      <c r="F4215" s="4" t="s">
        <v>5050</v>
      </c>
      <c r="G4215" s="4" t="s">
        <v>5051</v>
      </c>
      <c r="H4215" s="4" t="s">
        <v>46</v>
      </c>
      <c r="I4215" s="4" t="s">
        <v>30</v>
      </c>
      <c r="J4215" s="4" t="s">
        <v>4239</v>
      </c>
      <c r="K4215" s="4" t="s">
        <v>766</v>
      </c>
      <c r="L4215" s="7">
        <v>46226.0</v>
      </c>
      <c r="M4215" s="4" t="s">
        <v>59</v>
      </c>
      <c r="N4215" s="4" t="s">
        <v>3577</v>
      </c>
      <c r="O4215" s="4" t="s">
        <v>51</v>
      </c>
      <c r="P4215" s="4" t="s">
        <v>283</v>
      </c>
      <c r="Q4215" s="4" t="s">
        <v>3578</v>
      </c>
      <c r="R4215" s="9">
        <v>798.543925925926</v>
      </c>
      <c r="S4215" s="7">
        <v>9.0</v>
      </c>
      <c r="T4215" s="7">
        <v>0.0</v>
      </c>
      <c r="U4215" s="7">
        <v>207.621420740741</v>
      </c>
      <c r="V4215" s="10" t="str">
        <f t="shared" si="1"/>
        <v>2017-08</v>
      </c>
    </row>
    <row r="4216">
      <c r="A4216" s="7">
        <v>4215.0</v>
      </c>
      <c r="B4216" s="4" t="s">
        <v>7349</v>
      </c>
      <c r="C4216" s="8">
        <v>42978.0</v>
      </c>
      <c r="D4216" s="8">
        <v>42982.0</v>
      </c>
      <c r="E4216" s="4" t="s">
        <v>26</v>
      </c>
      <c r="F4216" s="4" t="s">
        <v>2614</v>
      </c>
      <c r="G4216" s="4" t="s">
        <v>2615</v>
      </c>
      <c r="H4216" s="4" t="s">
        <v>112</v>
      </c>
      <c r="I4216" s="4" t="s">
        <v>30</v>
      </c>
      <c r="J4216" s="4" t="s">
        <v>362</v>
      </c>
      <c r="K4216" s="4" t="s">
        <v>48</v>
      </c>
      <c r="L4216" s="7">
        <v>94110.0</v>
      </c>
      <c r="M4216" s="4" t="s">
        <v>49</v>
      </c>
      <c r="N4216" s="4" t="s">
        <v>4225</v>
      </c>
      <c r="O4216" s="4" t="s">
        <v>51</v>
      </c>
      <c r="P4216" s="4" t="s">
        <v>76</v>
      </c>
      <c r="Q4216" s="4" t="s">
        <v>4226</v>
      </c>
      <c r="R4216" s="9">
        <v>6.672</v>
      </c>
      <c r="S4216" s="7">
        <v>3.0</v>
      </c>
      <c r="T4216" s="7">
        <v>0.2</v>
      </c>
      <c r="U4216" s="7">
        <v>2.1684</v>
      </c>
      <c r="V4216" s="10" t="str">
        <f t="shared" si="1"/>
        <v>2017-08</v>
      </c>
    </row>
    <row r="4217">
      <c r="A4217" s="7">
        <v>4216.0</v>
      </c>
      <c r="B4217" s="4" t="s">
        <v>7349</v>
      </c>
      <c r="C4217" s="8">
        <v>42978.0</v>
      </c>
      <c r="D4217" s="8">
        <v>42982.0</v>
      </c>
      <c r="E4217" s="4" t="s">
        <v>26</v>
      </c>
      <c r="F4217" s="4" t="s">
        <v>2614</v>
      </c>
      <c r="G4217" s="4" t="s">
        <v>2615</v>
      </c>
      <c r="H4217" s="4" t="s">
        <v>112</v>
      </c>
      <c r="I4217" s="4" t="s">
        <v>30</v>
      </c>
      <c r="J4217" s="4" t="s">
        <v>362</v>
      </c>
      <c r="K4217" s="4" t="s">
        <v>48</v>
      </c>
      <c r="L4217" s="7">
        <v>94110.0</v>
      </c>
      <c r="M4217" s="4" t="s">
        <v>49</v>
      </c>
      <c r="N4217" s="4" t="s">
        <v>5648</v>
      </c>
      <c r="O4217" s="4" t="s">
        <v>39</v>
      </c>
      <c r="P4217" s="4" t="s">
        <v>40</v>
      </c>
      <c r="Q4217" s="4" t="s">
        <v>6644</v>
      </c>
      <c r="R4217" s="9">
        <v>689.408</v>
      </c>
      <c r="S4217" s="7">
        <v>4.0</v>
      </c>
      <c r="T4217" s="7">
        <v>0.2</v>
      </c>
      <c r="U4217" s="7">
        <v>77.5584</v>
      </c>
      <c r="V4217" s="10" t="str">
        <f t="shared" si="1"/>
        <v>2017-08</v>
      </c>
    </row>
    <row r="4218">
      <c r="A4218" s="7">
        <v>4217.0</v>
      </c>
      <c r="B4218" s="4" t="s">
        <v>7350</v>
      </c>
      <c r="C4218" s="8">
        <v>42978.0</v>
      </c>
      <c r="D4218" s="8">
        <v>42983.0</v>
      </c>
      <c r="E4218" s="4" t="s">
        <v>26</v>
      </c>
      <c r="F4218" s="4" t="s">
        <v>5031</v>
      </c>
      <c r="G4218" s="4" t="s">
        <v>5032</v>
      </c>
      <c r="H4218" s="4" t="s">
        <v>46</v>
      </c>
      <c r="I4218" s="4" t="s">
        <v>30</v>
      </c>
      <c r="J4218" s="4" t="s">
        <v>955</v>
      </c>
      <c r="K4218" s="4" t="s">
        <v>956</v>
      </c>
      <c r="L4218" s="7">
        <v>71203.0</v>
      </c>
      <c r="M4218" s="4" t="s">
        <v>83</v>
      </c>
      <c r="N4218" s="4" t="s">
        <v>2382</v>
      </c>
      <c r="O4218" s="4" t="s">
        <v>39</v>
      </c>
      <c r="P4218" s="4" t="s">
        <v>61</v>
      </c>
      <c r="Q4218" s="4" t="s">
        <v>2383</v>
      </c>
      <c r="R4218" s="9">
        <v>419.997214678316</v>
      </c>
      <c r="S4218" s="7">
        <v>2.0</v>
      </c>
      <c r="T4218" s="7">
        <v>0.0</v>
      </c>
      <c r="U4218" s="7">
        <v>138.599080843844</v>
      </c>
      <c r="V4218" s="10" t="str">
        <f t="shared" si="1"/>
        <v>2017-08</v>
      </c>
    </row>
    <row r="4219">
      <c r="A4219" s="7">
        <v>4218.0</v>
      </c>
      <c r="B4219" s="4" t="s">
        <v>7351</v>
      </c>
      <c r="C4219" s="8">
        <v>42978.0</v>
      </c>
      <c r="D4219" s="8">
        <v>42980.0</v>
      </c>
      <c r="E4219" s="4" t="s">
        <v>98</v>
      </c>
      <c r="F4219" s="4" t="s">
        <v>4479</v>
      </c>
      <c r="G4219" s="4" t="s">
        <v>4480</v>
      </c>
      <c r="H4219" s="4" t="s">
        <v>29</v>
      </c>
      <c r="I4219" s="4" t="s">
        <v>30</v>
      </c>
      <c r="J4219" s="4" t="s">
        <v>4467</v>
      </c>
      <c r="K4219" s="4" t="s">
        <v>164</v>
      </c>
      <c r="L4219" s="7">
        <v>99207.0</v>
      </c>
      <c r="M4219" s="4" t="s">
        <v>49</v>
      </c>
      <c r="N4219" s="4" t="s">
        <v>3148</v>
      </c>
      <c r="O4219" s="4" t="s">
        <v>35</v>
      </c>
      <c r="P4219" s="4" t="s">
        <v>263</v>
      </c>
      <c r="Q4219" s="4" t="s">
        <v>3149</v>
      </c>
      <c r="R4219" s="9">
        <v>569.568</v>
      </c>
      <c r="S4219" s="7">
        <v>2.0</v>
      </c>
      <c r="T4219" s="7">
        <v>0.2</v>
      </c>
      <c r="U4219" s="7">
        <v>7.1196</v>
      </c>
      <c r="V4219" s="10" t="str">
        <f t="shared" si="1"/>
        <v>2017-08</v>
      </c>
    </row>
    <row r="4220">
      <c r="A4220" s="7">
        <v>4219.0</v>
      </c>
      <c r="B4220" s="4" t="s">
        <v>7351</v>
      </c>
      <c r="C4220" s="8">
        <v>42978.0</v>
      </c>
      <c r="D4220" s="8">
        <v>42980.0</v>
      </c>
      <c r="E4220" s="4" t="s">
        <v>98</v>
      </c>
      <c r="F4220" s="4" t="s">
        <v>4479</v>
      </c>
      <c r="G4220" s="4" t="s">
        <v>4480</v>
      </c>
      <c r="H4220" s="4" t="s">
        <v>29</v>
      </c>
      <c r="I4220" s="4" t="s">
        <v>30</v>
      </c>
      <c r="J4220" s="4" t="s">
        <v>4467</v>
      </c>
      <c r="K4220" s="4" t="s">
        <v>164</v>
      </c>
      <c r="L4220" s="7">
        <v>99207.0</v>
      </c>
      <c r="M4220" s="4" t="s">
        <v>49</v>
      </c>
      <c r="N4220" s="4" t="s">
        <v>4236</v>
      </c>
      <c r="O4220" s="4" t="s">
        <v>51</v>
      </c>
      <c r="P4220" s="4" t="s">
        <v>52</v>
      </c>
      <c r="Q4220" s="4" t="s">
        <v>4237</v>
      </c>
      <c r="R4220" s="9">
        <v>149.73</v>
      </c>
      <c r="S4220" s="7">
        <v>7.0</v>
      </c>
      <c r="T4220" s="7">
        <v>0.0</v>
      </c>
      <c r="U4220" s="7">
        <v>43.4217</v>
      </c>
      <c r="V4220" s="10" t="str">
        <f t="shared" si="1"/>
        <v>2017-08</v>
      </c>
    </row>
    <row r="4221">
      <c r="A4221" s="7">
        <v>4220.0</v>
      </c>
      <c r="B4221" s="4" t="s">
        <v>7352</v>
      </c>
      <c r="C4221" s="8">
        <v>42978.0</v>
      </c>
      <c r="D4221" s="8">
        <v>42983.0</v>
      </c>
      <c r="E4221" s="4" t="s">
        <v>26</v>
      </c>
      <c r="F4221" s="4" t="s">
        <v>798</v>
      </c>
      <c r="G4221" s="4" t="s">
        <v>799</v>
      </c>
      <c r="H4221" s="4" t="s">
        <v>112</v>
      </c>
      <c r="I4221" s="4" t="s">
        <v>30</v>
      </c>
      <c r="J4221" s="4" t="s">
        <v>1137</v>
      </c>
      <c r="K4221" s="4" t="s">
        <v>1138</v>
      </c>
      <c r="L4221" s="7">
        <v>97301.0</v>
      </c>
      <c r="M4221" s="4" t="s">
        <v>49</v>
      </c>
      <c r="N4221" s="4" t="s">
        <v>1675</v>
      </c>
      <c r="O4221" s="4" t="s">
        <v>51</v>
      </c>
      <c r="P4221" s="4" t="s">
        <v>635</v>
      </c>
      <c r="Q4221" s="4" t="s">
        <v>1676</v>
      </c>
      <c r="R4221" s="9">
        <v>6.208</v>
      </c>
      <c r="S4221" s="7">
        <v>2.0</v>
      </c>
      <c r="T4221" s="7">
        <v>0.2</v>
      </c>
      <c r="U4221" s="7">
        <v>0.6984</v>
      </c>
      <c r="V4221" s="10" t="str">
        <f t="shared" si="1"/>
        <v>2017-08</v>
      </c>
    </row>
    <row r="4222">
      <c r="A4222" s="7">
        <v>4221.0</v>
      </c>
      <c r="B4222" s="4" t="s">
        <v>7353</v>
      </c>
      <c r="C4222" s="8">
        <v>42978.0</v>
      </c>
      <c r="D4222" s="8">
        <v>42983.0</v>
      </c>
      <c r="E4222" s="4" t="s">
        <v>26</v>
      </c>
      <c r="F4222" s="4" t="s">
        <v>3612</v>
      </c>
      <c r="G4222" s="4" t="s">
        <v>3613</v>
      </c>
      <c r="H4222" s="4" t="s">
        <v>46</v>
      </c>
      <c r="I4222" s="4" t="s">
        <v>30</v>
      </c>
      <c r="J4222" s="4" t="s">
        <v>362</v>
      </c>
      <c r="K4222" s="4" t="s">
        <v>48</v>
      </c>
      <c r="L4222" s="7">
        <v>94109.0</v>
      </c>
      <c r="M4222" s="4" t="s">
        <v>49</v>
      </c>
      <c r="N4222" s="4" t="s">
        <v>5892</v>
      </c>
      <c r="O4222" s="4" t="s">
        <v>51</v>
      </c>
      <c r="P4222" s="4" t="s">
        <v>52</v>
      </c>
      <c r="Q4222" s="4" t="s">
        <v>5893</v>
      </c>
      <c r="R4222" s="9">
        <v>193.95</v>
      </c>
      <c r="S4222" s="7">
        <v>3.0</v>
      </c>
      <c r="T4222" s="7">
        <v>0.0</v>
      </c>
      <c r="U4222" s="7">
        <v>9.6975</v>
      </c>
      <c r="V4222" s="10" t="str">
        <f t="shared" si="1"/>
        <v>2017-08</v>
      </c>
    </row>
    <row r="4223">
      <c r="A4223" s="7">
        <v>4222.0</v>
      </c>
      <c r="B4223" s="4" t="s">
        <v>7354</v>
      </c>
      <c r="C4223" s="8">
        <v>42979.0</v>
      </c>
      <c r="D4223" s="8">
        <v>42983.0</v>
      </c>
      <c r="E4223" s="4" t="s">
        <v>98</v>
      </c>
      <c r="F4223" s="4" t="s">
        <v>2153</v>
      </c>
      <c r="G4223" s="4" t="s">
        <v>2154</v>
      </c>
      <c r="H4223" s="4" t="s">
        <v>46</v>
      </c>
      <c r="I4223" s="4" t="s">
        <v>30</v>
      </c>
      <c r="J4223" s="4" t="s">
        <v>222</v>
      </c>
      <c r="K4223" s="4" t="s">
        <v>223</v>
      </c>
      <c r="L4223" s="7">
        <v>10009.0</v>
      </c>
      <c r="M4223" s="4" t="s">
        <v>33</v>
      </c>
      <c r="N4223" s="4" t="s">
        <v>5573</v>
      </c>
      <c r="O4223" s="4" t="s">
        <v>35</v>
      </c>
      <c r="P4223" s="4" t="s">
        <v>121</v>
      </c>
      <c r="Q4223" s="4" t="s">
        <v>5574</v>
      </c>
      <c r="R4223" s="9">
        <v>143.695925925926</v>
      </c>
      <c r="S4223" s="7">
        <v>5.0</v>
      </c>
      <c r="T4223" s="7">
        <v>0.0</v>
      </c>
      <c r="U4223" s="7">
        <v>48.8566148148148</v>
      </c>
      <c r="V4223" s="10" t="str">
        <f t="shared" si="1"/>
        <v>2017-09</v>
      </c>
    </row>
    <row r="4224">
      <c r="A4224" s="7">
        <v>4223.0</v>
      </c>
      <c r="B4224" s="4" t="s">
        <v>7355</v>
      </c>
      <c r="C4224" s="8">
        <v>42979.0</v>
      </c>
      <c r="D4224" s="8">
        <v>42984.0</v>
      </c>
      <c r="E4224" s="4" t="s">
        <v>26</v>
      </c>
      <c r="F4224" s="4" t="s">
        <v>3680</v>
      </c>
      <c r="G4224" s="4" t="s">
        <v>3681</v>
      </c>
      <c r="H4224" s="4" t="s">
        <v>46</v>
      </c>
      <c r="I4224" s="4" t="s">
        <v>30</v>
      </c>
      <c r="J4224" s="4" t="s">
        <v>4143</v>
      </c>
      <c r="K4224" s="4" t="s">
        <v>164</v>
      </c>
      <c r="L4224" s="7">
        <v>98052.0</v>
      </c>
      <c r="M4224" s="4" t="s">
        <v>49</v>
      </c>
      <c r="N4224" s="4" t="s">
        <v>6433</v>
      </c>
      <c r="O4224" s="4" t="s">
        <v>39</v>
      </c>
      <c r="P4224" s="4" t="s">
        <v>61</v>
      </c>
      <c r="Q4224" s="4" t="s">
        <v>6434</v>
      </c>
      <c r="R4224" s="9">
        <v>19.99</v>
      </c>
      <c r="S4224" s="7">
        <v>1.0</v>
      </c>
      <c r="T4224" s="7">
        <v>0.0</v>
      </c>
      <c r="U4224" s="7">
        <v>6.7966</v>
      </c>
      <c r="V4224" s="10" t="str">
        <f t="shared" si="1"/>
        <v>2017-09</v>
      </c>
    </row>
    <row r="4225">
      <c r="A4225" s="7">
        <v>4224.0</v>
      </c>
      <c r="B4225" s="4" t="s">
        <v>7355</v>
      </c>
      <c r="C4225" s="8">
        <v>42979.0</v>
      </c>
      <c r="D4225" s="8">
        <v>42984.0</v>
      </c>
      <c r="E4225" s="4" t="s">
        <v>26</v>
      </c>
      <c r="F4225" s="4" t="s">
        <v>3680</v>
      </c>
      <c r="G4225" s="4" t="s">
        <v>3681</v>
      </c>
      <c r="H4225" s="4" t="s">
        <v>46</v>
      </c>
      <c r="I4225" s="4" t="s">
        <v>30</v>
      </c>
      <c r="J4225" s="4" t="s">
        <v>4143</v>
      </c>
      <c r="K4225" s="4" t="s">
        <v>164</v>
      </c>
      <c r="L4225" s="7">
        <v>98052.0</v>
      </c>
      <c r="M4225" s="4" t="s">
        <v>49</v>
      </c>
      <c r="N4225" s="4" t="s">
        <v>7309</v>
      </c>
      <c r="O4225" s="4" t="s">
        <v>51</v>
      </c>
      <c r="P4225" s="4" t="s">
        <v>76</v>
      </c>
      <c r="Q4225" s="4" t="s">
        <v>7310</v>
      </c>
      <c r="R4225" s="9">
        <v>22.92</v>
      </c>
      <c r="S4225" s="7">
        <v>5.0</v>
      </c>
      <c r="T4225" s="7">
        <v>0.2</v>
      </c>
      <c r="U4225" s="7">
        <v>8.022</v>
      </c>
      <c r="V4225" s="10" t="str">
        <f t="shared" si="1"/>
        <v>2017-09</v>
      </c>
    </row>
    <row r="4226">
      <c r="A4226" s="7">
        <v>4225.0</v>
      </c>
      <c r="B4226" s="4" t="s">
        <v>7356</v>
      </c>
      <c r="C4226" s="8">
        <v>42979.0</v>
      </c>
      <c r="D4226" s="8">
        <v>42985.0</v>
      </c>
      <c r="E4226" s="4" t="s">
        <v>26</v>
      </c>
      <c r="F4226" s="4" t="s">
        <v>1445</v>
      </c>
      <c r="G4226" s="4" t="s">
        <v>1446</v>
      </c>
      <c r="H4226" s="4" t="s">
        <v>112</v>
      </c>
      <c r="I4226" s="4" t="s">
        <v>30</v>
      </c>
      <c r="J4226" s="4" t="s">
        <v>163</v>
      </c>
      <c r="K4226" s="4" t="s">
        <v>164</v>
      </c>
      <c r="L4226" s="7">
        <v>98103.0</v>
      </c>
      <c r="M4226" s="4" t="s">
        <v>49</v>
      </c>
      <c r="N4226" s="4" t="s">
        <v>7070</v>
      </c>
      <c r="O4226" s="4" t="s">
        <v>51</v>
      </c>
      <c r="P4226" s="4" t="s">
        <v>93</v>
      </c>
      <c r="Q4226" s="4" t="s">
        <v>4409</v>
      </c>
      <c r="R4226" s="9">
        <v>7.58</v>
      </c>
      <c r="S4226" s="7">
        <v>1.0</v>
      </c>
      <c r="T4226" s="7">
        <v>0.0</v>
      </c>
      <c r="U4226" s="7">
        <v>2.9562</v>
      </c>
      <c r="V4226" s="10" t="str">
        <f t="shared" si="1"/>
        <v>2017-09</v>
      </c>
    </row>
    <row r="4227">
      <c r="A4227" s="7">
        <v>4226.0</v>
      </c>
      <c r="B4227" s="4" t="s">
        <v>7357</v>
      </c>
      <c r="C4227" s="8">
        <v>42979.0</v>
      </c>
      <c r="D4227" s="8">
        <v>42979.0</v>
      </c>
      <c r="E4227" s="4" t="s">
        <v>212</v>
      </c>
      <c r="F4227" s="4" t="s">
        <v>5493</v>
      </c>
      <c r="G4227" s="4" t="s">
        <v>5494</v>
      </c>
      <c r="H4227" s="4" t="s">
        <v>46</v>
      </c>
      <c r="I4227" s="4" t="s">
        <v>30</v>
      </c>
      <c r="J4227" s="4" t="s">
        <v>1461</v>
      </c>
      <c r="K4227" s="4" t="s">
        <v>884</v>
      </c>
      <c r="L4227" s="7">
        <v>48205.0</v>
      </c>
      <c r="M4227" s="4" t="s">
        <v>59</v>
      </c>
      <c r="N4227" s="4" t="s">
        <v>4125</v>
      </c>
      <c r="O4227" s="4" t="s">
        <v>35</v>
      </c>
      <c r="P4227" s="4" t="s">
        <v>263</v>
      </c>
      <c r="Q4227" s="4" t="s">
        <v>4126</v>
      </c>
      <c r="R4227" s="9">
        <v>623.132567901235</v>
      </c>
      <c r="S4227" s="7">
        <v>7.0</v>
      </c>
      <c r="T4227" s="7">
        <v>0.0</v>
      </c>
      <c r="U4227" s="7">
        <v>168.245793333333</v>
      </c>
      <c r="V4227" s="10" t="str">
        <f t="shared" si="1"/>
        <v>2017-09</v>
      </c>
    </row>
    <row r="4228">
      <c r="A4228" s="7">
        <v>4227.0</v>
      </c>
      <c r="B4228" s="4" t="s">
        <v>7358</v>
      </c>
      <c r="C4228" s="8">
        <v>42979.0</v>
      </c>
      <c r="D4228" s="8">
        <v>42979.0</v>
      </c>
      <c r="E4228" s="4" t="s">
        <v>212</v>
      </c>
      <c r="F4228" s="4" t="s">
        <v>6554</v>
      </c>
      <c r="G4228" s="4" t="s">
        <v>6555</v>
      </c>
      <c r="H4228" s="4" t="s">
        <v>29</v>
      </c>
      <c r="I4228" s="4" t="s">
        <v>30</v>
      </c>
      <c r="J4228" s="4" t="s">
        <v>163</v>
      </c>
      <c r="K4228" s="4" t="s">
        <v>164</v>
      </c>
      <c r="L4228" s="7">
        <v>98103.0</v>
      </c>
      <c r="M4228" s="4" t="s">
        <v>49</v>
      </c>
      <c r="N4228" s="4" t="s">
        <v>3348</v>
      </c>
      <c r="O4228" s="4" t="s">
        <v>51</v>
      </c>
      <c r="P4228" s="4" t="s">
        <v>283</v>
      </c>
      <c r="Q4228" s="4" t="s">
        <v>3349</v>
      </c>
      <c r="R4228" s="9">
        <v>314.6</v>
      </c>
      <c r="S4228" s="7">
        <v>4.0</v>
      </c>
      <c r="T4228" s="7">
        <v>0.0</v>
      </c>
      <c r="U4228" s="7">
        <v>103.818</v>
      </c>
      <c r="V4228" s="10" t="str">
        <f t="shared" si="1"/>
        <v>2017-09</v>
      </c>
    </row>
    <row r="4229">
      <c r="A4229" s="7">
        <v>4228.0</v>
      </c>
      <c r="B4229" s="4" t="s">
        <v>7358</v>
      </c>
      <c r="C4229" s="8">
        <v>42979.0</v>
      </c>
      <c r="D4229" s="8">
        <v>42979.0</v>
      </c>
      <c r="E4229" s="4" t="s">
        <v>212</v>
      </c>
      <c r="F4229" s="4" t="s">
        <v>6554</v>
      </c>
      <c r="G4229" s="4" t="s">
        <v>6555</v>
      </c>
      <c r="H4229" s="4" t="s">
        <v>29</v>
      </c>
      <c r="I4229" s="4" t="s">
        <v>30</v>
      </c>
      <c r="J4229" s="4" t="s">
        <v>163</v>
      </c>
      <c r="K4229" s="4" t="s">
        <v>164</v>
      </c>
      <c r="L4229" s="7">
        <v>98103.0</v>
      </c>
      <c r="M4229" s="4" t="s">
        <v>49</v>
      </c>
      <c r="N4229" s="4" t="s">
        <v>2451</v>
      </c>
      <c r="O4229" s="4" t="s">
        <v>35</v>
      </c>
      <c r="P4229" s="4" t="s">
        <v>73</v>
      </c>
      <c r="Q4229" s="4" t="s">
        <v>2452</v>
      </c>
      <c r="R4229" s="9">
        <v>283.56</v>
      </c>
      <c r="S4229" s="7">
        <v>4.0</v>
      </c>
      <c r="T4229" s="7">
        <v>0.0</v>
      </c>
      <c r="U4229" s="7">
        <v>45.3696</v>
      </c>
      <c r="V4229" s="10" t="str">
        <f t="shared" si="1"/>
        <v>2017-09</v>
      </c>
    </row>
    <row r="4230">
      <c r="A4230" s="7">
        <v>4229.0</v>
      </c>
      <c r="B4230" s="4" t="s">
        <v>7359</v>
      </c>
      <c r="C4230" s="8">
        <v>42980.0</v>
      </c>
      <c r="D4230" s="8">
        <v>42986.0</v>
      </c>
      <c r="E4230" s="4" t="s">
        <v>26</v>
      </c>
      <c r="F4230" s="4" t="s">
        <v>1381</v>
      </c>
      <c r="G4230" s="4" t="s">
        <v>1382</v>
      </c>
      <c r="H4230" s="4" t="s">
        <v>29</v>
      </c>
      <c r="I4230" s="4" t="s">
        <v>30</v>
      </c>
      <c r="J4230" s="4" t="s">
        <v>304</v>
      </c>
      <c r="K4230" s="4" t="s">
        <v>157</v>
      </c>
      <c r="L4230" s="7">
        <v>44105.0</v>
      </c>
      <c r="M4230" s="4" t="s">
        <v>33</v>
      </c>
      <c r="N4230" s="4" t="s">
        <v>6766</v>
      </c>
      <c r="O4230" s="4" t="s">
        <v>35</v>
      </c>
      <c r="P4230" s="4" t="s">
        <v>121</v>
      </c>
      <c r="Q4230" s="4" t="s">
        <v>6767</v>
      </c>
      <c r="R4230" s="9">
        <v>18.8555061728395</v>
      </c>
      <c r="S4230" s="7">
        <v>3.0</v>
      </c>
      <c r="T4230" s="7">
        <v>0.2</v>
      </c>
      <c r="U4230" s="7">
        <v>5.18526419753087</v>
      </c>
      <c r="V4230" s="10" t="str">
        <f t="shared" si="1"/>
        <v>2017-09</v>
      </c>
    </row>
    <row r="4231">
      <c r="A4231" s="7">
        <v>4230.0</v>
      </c>
      <c r="B4231" s="4" t="s">
        <v>7360</v>
      </c>
      <c r="C4231" s="8">
        <v>42980.0</v>
      </c>
      <c r="D4231" s="8">
        <v>42985.0</v>
      </c>
      <c r="E4231" s="4" t="s">
        <v>26</v>
      </c>
      <c r="F4231" s="4" t="s">
        <v>231</v>
      </c>
      <c r="G4231" s="4" t="s">
        <v>232</v>
      </c>
      <c r="H4231" s="4" t="s">
        <v>112</v>
      </c>
      <c r="I4231" s="4" t="s">
        <v>30</v>
      </c>
      <c r="J4231" s="4" t="s">
        <v>585</v>
      </c>
      <c r="K4231" s="4" t="s">
        <v>884</v>
      </c>
      <c r="L4231" s="7">
        <v>49201.0</v>
      </c>
      <c r="M4231" s="4" t="s">
        <v>59</v>
      </c>
      <c r="N4231" s="4" t="s">
        <v>1016</v>
      </c>
      <c r="O4231" s="4" t="s">
        <v>39</v>
      </c>
      <c r="P4231" s="4" t="s">
        <v>40</v>
      </c>
      <c r="Q4231" s="4" t="s">
        <v>1017</v>
      </c>
      <c r="R4231" s="9">
        <v>1500.98436213992</v>
      </c>
      <c r="S4231" s="7">
        <v>4.0</v>
      </c>
      <c r="T4231" s="7">
        <v>0.0</v>
      </c>
      <c r="U4231" s="7">
        <v>405.265777777778</v>
      </c>
      <c r="V4231" s="10" t="str">
        <f t="shared" si="1"/>
        <v>2017-09</v>
      </c>
    </row>
    <row r="4232">
      <c r="A4232" s="7">
        <v>4231.0</v>
      </c>
      <c r="B4232" s="4" t="s">
        <v>7360</v>
      </c>
      <c r="C4232" s="8">
        <v>42980.0</v>
      </c>
      <c r="D4232" s="8">
        <v>42985.0</v>
      </c>
      <c r="E4232" s="4" t="s">
        <v>26</v>
      </c>
      <c r="F4232" s="4" t="s">
        <v>231</v>
      </c>
      <c r="G4232" s="4" t="s">
        <v>232</v>
      </c>
      <c r="H4232" s="4" t="s">
        <v>112</v>
      </c>
      <c r="I4232" s="4" t="s">
        <v>30</v>
      </c>
      <c r="J4232" s="4" t="s">
        <v>585</v>
      </c>
      <c r="K4232" s="4" t="s">
        <v>884</v>
      </c>
      <c r="L4232" s="7">
        <v>49201.0</v>
      </c>
      <c r="M4232" s="4" t="s">
        <v>59</v>
      </c>
      <c r="N4232" s="4" t="s">
        <v>7361</v>
      </c>
      <c r="O4232" s="4" t="s">
        <v>39</v>
      </c>
      <c r="P4232" s="4" t="s">
        <v>61</v>
      </c>
      <c r="Q4232" s="4" t="s">
        <v>7362</v>
      </c>
      <c r="R4232" s="9">
        <v>2412.95934156379</v>
      </c>
      <c r="S4232" s="7">
        <v>7.0</v>
      </c>
      <c r="T4232" s="7">
        <v>0.0</v>
      </c>
      <c r="U4232" s="7">
        <v>1037.57251687243</v>
      </c>
      <c r="V4232" s="10" t="str">
        <f t="shared" si="1"/>
        <v>2017-09</v>
      </c>
    </row>
    <row r="4233">
      <c r="A4233" s="7">
        <v>4232.0</v>
      </c>
      <c r="B4233" s="4" t="s">
        <v>7360</v>
      </c>
      <c r="C4233" s="8">
        <v>42980.0</v>
      </c>
      <c r="D4233" s="8">
        <v>42985.0</v>
      </c>
      <c r="E4233" s="4" t="s">
        <v>26</v>
      </c>
      <c r="F4233" s="4" t="s">
        <v>231</v>
      </c>
      <c r="G4233" s="4" t="s">
        <v>232</v>
      </c>
      <c r="H4233" s="4" t="s">
        <v>112</v>
      </c>
      <c r="I4233" s="4" t="s">
        <v>30</v>
      </c>
      <c r="J4233" s="4" t="s">
        <v>585</v>
      </c>
      <c r="K4233" s="4" t="s">
        <v>884</v>
      </c>
      <c r="L4233" s="7">
        <v>49201.0</v>
      </c>
      <c r="M4233" s="4" t="s">
        <v>59</v>
      </c>
      <c r="N4233" s="4" t="s">
        <v>3334</v>
      </c>
      <c r="O4233" s="4" t="s">
        <v>51</v>
      </c>
      <c r="P4233" s="4" t="s">
        <v>52</v>
      </c>
      <c r="Q4233" s="4" t="s">
        <v>3335</v>
      </c>
      <c r="R4233" s="9">
        <v>440.837530864198</v>
      </c>
      <c r="S4233" s="7">
        <v>2.0</v>
      </c>
      <c r="T4233" s="7">
        <v>0.0</v>
      </c>
      <c r="U4233" s="7">
        <v>101.392632098765</v>
      </c>
      <c r="V4233" s="10" t="str">
        <f t="shared" si="1"/>
        <v>2017-09</v>
      </c>
    </row>
    <row r="4234">
      <c r="A4234" s="7">
        <v>4233.0</v>
      </c>
      <c r="B4234" s="4" t="s">
        <v>7363</v>
      </c>
      <c r="C4234" s="8">
        <v>42980.0</v>
      </c>
      <c r="D4234" s="8">
        <v>42984.0</v>
      </c>
      <c r="E4234" s="4" t="s">
        <v>26</v>
      </c>
      <c r="F4234" s="4" t="s">
        <v>7364</v>
      </c>
      <c r="G4234" s="4" t="s">
        <v>7365</v>
      </c>
      <c r="H4234" s="4" t="s">
        <v>46</v>
      </c>
      <c r="I4234" s="4" t="s">
        <v>30</v>
      </c>
      <c r="J4234" s="4" t="s">
        <v>90</v>
      </c>
      <c r="K4234" s="4" t="s">
        <v>91</v>
      </c>
      <c r="L4234" s="7">
        <v>19140.0</v>
      </c>
      <c r="M4234" s="4" t="s">
        <v>33</v>
      </c>
      <c r="N4234" s="4" t="s">
        <v>3841</v>
      </c>
      <c r="O4234" s="4" t="s">
        <v>51</v>
      </c>
      <c r="P4234" s="4" t="s">
        <v>124</v>
      </c>
      <c r="Q4234" s="4" t="s">
        <v>3842</v>
      </c>
      <c r="R4234" s="9">
        <v>15.2525432098765</v>
      </c>
      <c r="S4234" s="7">
        <v>3.0</v>
      </c>
      <c r="T4234" s="7">
        <v>0.2</v>
      </c>
      <c r="U4234" s="7">
        <v>5.14773333333333</v>
      </c>
      <c r="V4234" s="10" t="str">
        <f t="shared" si="1"/>
        <v>2017-09</v>
      </c>
    </row>
    <row r="4235">
      <c r="A4235" s="7">
        <v>4234.0</v>
      </c>
      <c r="B4235" s="4" t="s">
        <v>7366</v>
      </c>
      <c r="C4235" s="8">
        <v>42980.0</v>
      </c>
      <c r="D4235" s="8">
        <v>42985.0</v>
      </c>
      <c r="E4235" s="4" t="s">
        <v>26</v>
      </c>
      <c r="F4235" s="4" t="s">
        <v>2862</v>
      </c>
      <c r="G4235" s="4" t="s">
        <v>2863</v>
      </c>
      <c r="H4235" s="4" t="s">
        <v>46</v>
      </c>
      <c r="I4235" s="4" t="s">
        <v>30</v>
      </c>
      <c r="J4235" s="4" t="s">
        <v>362</v>
      </c>
      <c r="K4235" s="4" t="s">
        <v>48</v>
      </c>
      <c r="L4235" s="7">
        <v>94122.0</v>
      </c>
      <c r="M4235" s="4" t="s">
        <v>49</v>
      </c>
      <c r="N4235" s="4" t="s">
        <v>6366</v>
      </c>
      <c r="O4235" s="4" t="s">
        <v>51</v>
      </c>
      <c r="P4235" s="4" t="s">
        <v>93</v>
      </c>
      <c r="Q4235" s="4" t="s">
        <v>6367</v>
      </c>
      <c r="R4235" s="9">
        <v>6.57</v>
      </c>
      <c r="S4235" s="7">
        <v>3.0</v>
      </c>
      <c r="T4235" s="7">
        <v>0.0</v>
      </c>
      <c r="U4235" s="7">
        <v>1.7739</v>
      </c>
      <c r="V4235" s="10" t="str">
        <f t="shared" si="1"/>
        <v>2017-09</v>
      </c>
    </row>
    <row r="4236">
      <c r="A4236" s="7">
        <v>4235.0</v>
      </c>
      <c r="B4236" s="4" t="s">
        <v>7367</v>
      </c>
      <c r="C4236" s="8">
        <v>42980.0</v>
      </c>
      <c r="D4236" s="8">
        <v>42984.0</v>
      </c>
      <c r="E4236" s="4" t="s">
        <v>26</v>
      </c>
      <c r="F4236" s="4" t="s">
        <v>6002</v>
      </c>
      <c r="G4236" s="4" t="s">
        <v>6003</v>
      </c>
      <c r="H4236" s="4" t="s">
        <v>29</v>
      </c>
      <c r="I4236" s="4" t="s">
        <v>30</v>
      </c>
      <c r="J4236" s="4" t="s">
        <v>222</v>
      </c>
      <c r="K4236" s="4" t="s">
        <v>223</v>
      </c>
      <c r="L4236" s="7">
        <v>10009.0</v>
      </c>
      <c r="M4236" s="4" t="s">
        <v>33</v>
      </c>
      <c r="N4236" s="4" t="s">
        <v>5258</v>
      </c>
      <c r="O4236" s="4" t="s">
        <v>51</v>
      </c>
      <c r="P4236" s="4" t="s">
        <v>93</v>
      </c>
      <c r="Q4236" s="4" t="s">
        <v>5259</v>
      </c>
      <c r="R4236" s="9">
        <v>28.8987654320988</v>
      </c>
      <c r="S4236" s="7">
        <v>2.0</v>
      </c>
      <c r="T4236" s="7">
        <v>0.0</v>
      </c>
      <c r="U4236" s="7">
        <v>8.09165432098765</v>
      </c>
      <c r="V4236" s="10" t="str">
        <f t="shared" si="1"/>
        <v>2017-09</v>
      </c>
    </row>
    <row r="4237">
      <c r="A4237" s="7">
        <v>4236.0</v>
      </c>
      <c r="B4237" s="4" t="s">
        <v>7367</v>
      </c>
      <c r="C4237" s="8">
        <v>42980.0</v>
      </c>
      <c r="D4237" s="8">
        <v>42984.0</v>
      </c>
      <c r="E4237" s="4" t="s">
        <v>26</v>
      </c>
      <c r="F4237" s="4" t="s">
        <v>6002</v>
      </c>
      <c r="G4237" s="4" t="s">
        <v>6003</v>
      </c>
      <c r="H4237" s="4" t="s">
        <v>29</v>
      </c>
      <c r="I4237" s="4" t="s">
        <v>30</v>
      </c>
      <c r="J4237" s="4" t="s">
        <v>222</v>
      </c>
      <c r="K4237" s="4" t="s">
        <v>223</v>
      </c>
      <c r="L4237" s="7">
        <v>10009.0</v>
      </c>
      <c r="M4237" s="4" t="s">
        <v>33</v>
      </c>
      <c r="N4237" s="4" t="s">
        <v>4642</v>
      </c>
      <c r="O4237" s="4" t="s">
        <v>35</v>
      </c>
      <c r="P4237" s="4" t="s">
        <v>121</v>
      </c>
      <c r="Q4237" s="4" t="s">
        <v>4643</v>
      </c>
      <c r="R4237" s="9">
        <v>14.4368724279835</v>
      </c>
      <c r="S4237" s="7">
        <v>2.0</v>
      </c>
      <c r="T4237" s="7">
        <v>0.0</v>
      </c>
      <c r="U4237" s="7">
        <v>4.33106172839506</v>
      </c>
      <c r="V4237" s="10" t="str">
        <f t="shared" si="1"/>
        <v>2017-09</v>
      </c>
    </row>
    <row r="4238">
      <c r="A4238" s="7">
        <v>4237.0</v>
      </c>
      <c r="B4238" s="4" t="s">
        <v>7367</v>
      </c>
      <c r="C4238" s="8">
        <v>42980.0</v>
      </c>
      <c r="D4238" s="8">
        <v>42984.0</v>
      </c>
      <c r="E4238" s="4" t="s">
        <v>26</v>
      </c>
      <c r="F4238" s="4" t="s">
        <v>6002</v>
      </c>
      <c r="G4238" s="4" t="s">
        <v>6003</v>
      </c>
      <c r="H4238" s="4" t="s">
        <v>29</v>
      </c>
      <c r="I4238" s="4" t="s">
        <v>30</v>
      </c>
      <c r="J4238" s="4" t="s">
        <v>222</v>
      </c>
      <c r="K4238" s="4" t="s">
        <v>223</v>
      </c>
      <c r="L4238" s="7">
        <v>10009.0</v>
      </c>
      <c r="M4238" s="4" t="s">
        <v>33</v>
      </c>
      <c r="N4238" s="4" t="s">
        <v>1704</v>
      </c>
      <c r="O4238" s="4" t="s">
        <v>35</v>
      </c>
      <c r="P4238" s="4" t="s">
        <v>73</v>
      </c>
      <c r="Q4238" s="4" t="s">
        <v>1705</v>
      </c>
      <c r="R4238" s="9">
        <v>318.419358024691</v>
      </c>
      <c r="S4238" s="7">
        <v>1.0</v>
      </c>
      <c r="T4238" s="7">
        <v>0.4</v>
      </c>
      <c r="U4238" s="7">
        <v>-116.753764609054</v>
      </c>
      <c r="V4238" s="10" t="str">
        <f t="shared" si="1"/>
        <v>2017-09</v>
      </c>
    </row>
    <row r="4239">
      <c r="A4239" s="7">
        <v>4238.0</v>
      </c>
      <c r="B4239" s="4" t="s">
        <v>7367</v>
      </c>
      <c r="C4239" s="8">
        <v>42980.0</v>
      </c>
      <c r="D4239" s="8">
        <v>42984.0</v>
      </c>
      <c r="E4239" s="4" t="s">
        <v>26</v>
      </c>
      <c r="F4239" s="4" t="s">
        <v>6002</v>
      </c>
      <c r="G4239" s="4" t="s">
        <v>6003</v>
      </c>
      <c r="H4239" s="4" t="s">
        <v>29</v>
      </c>
      <c r="I4239" s="4" t="s">
        <v>30</v>
      </c>
      <c r="J4239" s="4" t="s">
        <v>222</v>
      </c>
      <c r="K4239" s="4" t="s">
        <v>223</v>
      </c>
      <c r="L4239" s="7">
        <v>10009.0</v>
      </c>
      <c r="M4239" s="4" t="s">
        <v>33</v>
      </c>
      <c r="N4239" s="4" t="s">
        <v>3941</v>
      </c>
      <c r="O4239" s="4" t="s">
        <v>51</v>
      </c>
      <c r="P4239" s="4" t="s">
        <v>283</v>
      </c>
      <c r="Q4239" s="4" t="s">
        <v>3942</v>
      </c>
      <c r="R4239" s="9">
        <v>16.238353909465</v>
      </c>
      <c r="S4239" s="7">
        <v>1.0</v>
      </c>
      <c r="T4239" s="7">
        <v>0.0</v>
      </c>
      <c r="U4239" s="7">
        <v>4.70912263374486</v>
      </c>
      <c r="V4239" s="10" t="str">
        <f t="shared" si="1"/>
        <v>2017-09</v>
      </c>
    </row>
    <row r="4240">
      <c r="A4240" s="7">
        <v>4239.0</v>
      </c>
      <c r="B4240" s="4" t="s">
        <v>7367</v>
      </c>
      <c r="C4240" s="8">
        <v>42980.0</v>
      </c>
      <c r="D4240" s="8">
        <v>42984.0</v>
      </c>
      <c r="E4240" s="4" t="s">
        <v>26</v>
      </c>
      <c r="F4240" s="4" t="s">
        <v>6002</v>
      </c>
      <c r="G4240" s="4" t="s">
        <v>6003</v>
      </c>
      <c r="H4240" s="4" t="s">
        <v>29</v>
      </c>
      <c r="I4240" s="4" t="s">
        <v>30</v>
      </c>
      <c r="J4240" s="4" t="s">
        <v>222</v>
      </c>
      <c r="K4240" s="4" t="s">
        <v>223</v>
      </c>
      <c r="L4240" s="7">
        <v>10009.0</v>
      </c>
      <c r="M4240" s="4" t="s">
        <v>33</v>
      </c>
      <c r="N4240" s="4" t="s">
        <v>3768</v>
      </c>
      <c r="O4240" s="4" t="s">
        <v>51</v>
      </c>
      <c r="P4240" s="4" t="s">
        <v>76</v>
      </c>
      <c r="Q4240" s="4" t="s">
        <v>3769</v>
      </c>
      <c r="R4240" s="9">
        <v>33.0671934156379</v>
      </c>
      <c r="S4240" s="7">
        <v>8.0</v>
      </c>
      <c r="T4240" s="7">
        <v>0.2</v>
      </c>
      <c r="U4240" s="7">
        <v>11.1601777777778</v>
      </c>
      <c r="V4240" s="10" t="str">
        <f t="shared" si="1"/>
        <v>2017-09</v>
      </c>
    </row>
    <row r="4241">
      <c r="A4241" s="7">
        <v>4240.0</v>
      </c>
      <c r="B4241" s="4" t="s">
        <v>7367</v>
      </c>
      <c r="C4241" s="8">
        <v>42980.0</v>
      </c>
      <c r="D4241" s="8">
        <v>42984.0</v>
      </c>
      <c r="E4241" s="4" t="s">
        <v>26</v>
      </c>
      <c r="F4241" s="4" t="s">
        <v>6002</v>
      </c>
      <c r="G4241" s="4" t="s">
        <v>6003</v>
      </c>
      <c r="H4241" s="4" t="s">
        <v>29</v>
      </c>
      <c r="I4241" s="4" t="s">
        <v>30</v>
      </c>
      <c r="J4241" s="4" t="s">
        <v>222</v>
      </c>
      <c r="K4241" s="4" t="s">
        <v>223</v>
      </c>
      <c r="L4241" s="7">
        <v>10009.0</v>
      </c>
      <c r="M4241" s="4" t="s">
        <v>33</v>
      </c>
      <c r="N4241" s="4" t="s">
        <v>2295</v>
      </c>
      <c r="O4241" s="4" t="s">
        <v>39</v>
      </c>
      <c r="P4241" s="4" t="s">
        <v>40</v>
      </c>
      <c r="Q4241" s="4" t="s">
        <v>2296</v>
      </c>
      <c r="R4241" s="9">
        <v>247.666172839506</v>
      </c>
      <c r="S4241" s="7">
        <v>3.0</v>
      </c>
      <c r="T4241" s="7">
        <v>0.0</v>
      </c>
      <c r="U4241" s="7">
        <v>71.8231901234568</v>
      </c>
      <c r="V4241" s="10" t="str">
        <f t="shared" si="1"/>
        <v>2017-09</v>
      </c>
    </row>
    <row r="4242">
      <c r="A4242" s="7">
        <v>4241.0</v>
      </c>
      <c r="B4242" s="4" t="s">
        <v>7367</v>
      </c>
      <c r="C4242" s="8">
        <v>42980.0</v>
      </c>
      <c r="D4242" s="8">
        <v>42984.0</v>
      </c>
      <c r="E4242" s="4" t="s">
        <v>26</v>
      </c>
      <c r="F4242" s="4" t="s">
        <v>6002</v>
      </c>
      <c r="G4242" s="4" t="s">
        <v>6003</v>
      </c>
      <c r="H4242" s="4" t="s">
        <v>29</v>
      </c>
      <c r="I4242" s="4" t="s">
        <v>30</v>
      </c>
      <c r="J4242" s="4" t="s">
        <v>222</v>
      </c>
      <c r="K4242" s="4" t="s">
        <v>223</v>
      </c>
      <c r="L4242" s="7">
        <v>10009.0</v>
      </c>
      <c r="M4242" s="4" t="s">
        <v>33</v>
      </c>
      <c r="N4242" s="4" t="s">
        <v>806</v>
      </c>
      <c r="O4242" s="4" t="s">
        <v>51</v>
      </c>
      <c r="P4242" s="4" t="s">
        <v>297</v>
      </c>
      <c r="Q4242" s="4" t="s">
        <v>807</v>
      </c>
      <c r="R4242" s="9">
        <v>23.6444444444445</v>
      </c>
      <c r="S4242" s="7">
        <v>6.0</v>
      </c>
      <c r="T4242" s="7">
        <v>0.0</v>
      </c>
      <c r="U4242" s="7">
        <v>11.3493333333333</v>
      </c>
      <c r="V4242" s="10" t="str">
        <f t="shared" si="1"/>
        <v>2017-09</v>
      </c>
    </row>
    <row r="4243">
      <c r="A4243" s="7">
        <v>4242.0</v>
      </c>
      <c r="B4243" s="4" t="s">
        <v>7367</v>
      </c>
      <c r="C4243" s="8">
        <v>42980.0</v>
      </c>
      <c r="D4243" s="8">
        <v>42984.0</v>
      </c>
      <c r="E4243" s="4" t="s">
        <v>26</v>
      </c>
      <c r="F4243" s="4" t="s">
        <v>6002</v>
      </c>
      <c r="G4243" s="4" t="s">
        <v>6003</v>
      </c>
      <c r="H4243" s="4" t="s">
        <v>29</v>
      </c>
      <c r="I4243" s="4" t="s">
        <v>30</v>
      </c>
      <c r="J4243" s="4" t="s">
        <v>222</v>
      </c>
      <c r="K4243" s="4" t="s">
        <v>223</v>
      </c>
      <c r="L4243" s="7">
        <v>10009.0</v>
      </c>
      <c r="M4243" s="4" t="s">
        <v>33</v>
      </c>
      <c r="N4243" s="4" t="s">
        <v>5467</v>
      </c>
      <c r="O4243" s="4" t="s">
        <v>35</v>
      </c>
      <c r="P4243" s="4" t="s">
        <v>263</v>
      </c>
      <c r="Q4243" s="4" t="s">
        <v>5468</v>
      </c>
      <c r="R4243" s="9">
        <v>1604.33185185185</v>
      </c>
      <c r="S4243" s="7">
        <v>5.0</v>
      </c>
      <c r="T4243" s="7">
        <v>0.1</v>
      </c>
      <c r="U4243" s="7">
        <v>267.388641975309</v>
      </c>
      <c r="V4243" s="10" t="str">
        <f t="shared" si="1"/>
        <v>2017-09</v>
      </c>
    </row>
    <row r="4244">
      <c r="A4244" s="7">
        <v>4243.0</v>
      </c>
      <c r="B4244" s="4" t="s">
        <v>7367</v>
      </c>
      <c r="C4244" s="8">
        <v>42980.0</v>
      </c>
      <c r="D4244" s="8">
        <v>42984.0</v>
      </c>
      <c r="E4244" s="4" t="s">
        <v>26</v>
      </c>
      <c r="F4244" s="4" t="s">
        <v>6002</v>
      </c>
      <c r="G4244" s="4" t="s">
        <v>6003</v>
      </c>
      <c r="H4244" s="4" t="s">
        <v>29</v>
      </c>
      <c r="I4244" s="4" t="s">
        <v>30</v>
      </c>
      <c r="J4244" s="4" t="s">
        <v>222</v>
      </c>
      <c r="K4244" s="4" t="s">
        <v>223</v>
      </c>
      <c r="L4244" s="7">
        <v>10009.0</v>
      </c>
      <c r="M4244" s="4" t="s">
        <v>33</v>
      </c>
      <c r="N4244" s="4" t="s">
        <v>1671</v>
      </c>
      <c r="O4244" s="4" t="s">
        <v>51</v>
      </c>
      <c r="P4244" s="4" t="s">
        <v>93</v>
      </c>
      <c r="Q4244" s="4" t="s">
        <v>1672</v>
      </c>
      <c r="R4244" s="9">
        <v>6.15506172839506</v>
      </c>
      <c r="S4244" s="7">
        <v>3.0</v>
      </c>
      <c r="T4244" s="7">
        <v>0.0</v>
      </c>
      <c r="U4244" s="7">
        <v>2.76977777777778</v>
      </c>
      <c r="V4244" s="10" t="str">
        <f t="shared" si="1"/>
        <v>2017-09</v>
      </c>
    </row>
    <row r="4245">
      <c r="A4245" s="7">
        <v>4244.0</v>
      </c>
      <c r="B4245" s="4" t="s">
        <v>7367</v>
      </c>
      <c r="C4245" s="8">
        <v>42980.0</v>
      </c>
      <c r="D4245" s="8">
        <v>42984.0</v>
      </c>
      <c r="E4245" s="4" t="s">
        <v>26</v>
      </c>
      <c r="F4245" s="4" t="s">
        <v>6002</v>
      </c>
      <c r="G4245" s="4" t="s">
        <v>6003</v>
      </c>
      <c r="H4245" s="4" t="s">
        <v>29</v>
      </c>
      <c r="I4245" s="4" t="s">
        <v>30</v>
      </c>
      <c r="J4245" s="4" t="s">
        <v>222</v>
      </c>
      <c r="K4245" s="4" t="s">
        <v>223</v>
      </c>
      <c r="L4245" s="7">
        <v>10009.0</v>
      </c>
      <c r="M4245" s="4" t="s">
        <v>33</v>
      </c>
      <c r="N4245" s="4" t="s">
        <v>3609</v>
      </c>
      <c r="O4245" s="4" t="s">
        <v>39</v>
      </c>
      <c r="P4245" s="4" t="s">
        <v>61</v>
      </c>
      <c r="Q4245" s="4" t="s">
        <v>3610</v>
      </c>
      <c r="R4245" s="9">
        <v>297.744855967078</v>
      </c>
      <c r="S4245" s="7">
        <v>2.0</v>
      </c>
      <c r="T4245" s="7">
        <v>0.0</v>
      </c>
      <c r="U4245" s="7">
        <v>47.6391769547325</v>
      </c>
      <c r="V4245" s="10" t="str">
        <f t="shared" si="1"/>
        <v>2017-09</v>
      </c>
    </row>
    <row r="4246">
      <c r="A4246" s="7">
        <v>4245.0</v>
      </c>
      <c r="B4246" s="4" t="s">
        <v>7367</v>
      </c>
      <c r="C4246" s="8">
        <v>42980.0</v>
      </c>
      <c r="D4246" s="8">
        <v>42984.0</v>
      </c>
      <c r="E4246" s="4" t="s">
        <v>26</v>
      </c>
      <c r="F4246" s="4" t="s">
        <v>6002</v>
      </c>
      <c r="G4246" s="4" t="s">
        <v>6003</v>
      </c>
      <c r="H4246" s="4" t="s">
        <v>29</v>
      </c>
      <c r="I4246" s="4" t="s">
        <v>30</v>
      </c>
      <c r="J4246" s="4" t="s">
        <v>222</v>
      </c>
      <c r="K4246" s="4" t="s">
        <v>223</v>
      </c>
      <c r="L4246" s="7">
        <v>10009.0</v>
      </c>
      <c r="M4246" s="4" t="s">
        <v>33</v>
      </c>
      <c r="N4246" s="4" t="s">
        <v>2411</v>
      </c>
      <c r="O4246" s="4" t="s">
        <v>39</v>
      </c>
      <c r="P4246" s="4" t="s">
        <v>61</v>
      </c>
      <c r="Q4246" s="4" t="s">
        <v>2412</v>
      </c>
      <c r="R4246" s="9">
        <v>210.135308641975</v>
      </c>
      <c r="S4246" s="7">
        <v>3.0</v>
      </c>
      <c r="T4246" s="7">
        <v>0.0</v>
      </c>
      <c r="U4246" s="7">
        <v>50.4324740740741</v>
      </c>
      <c r="V4246" s="10" t="str">
        <f t="shared" si="1"/>
        <v>2017-09</v>
      </c>
    </row>
    <row r="4247">
      <c r="A4247" s="7">
        <v>4246.0</v>
      </c>
      <c r="B4247" s="4" t="s">
        <v>7367</v>
      </c>
      <c r="C4247" s="8">
        <v>42980.0</v>
      </c>
      <c r="D4247" s="8">
        <v>42984.0</v>
      </c>
      <c r="E4247" s="4" t="s">
        <v>26</v>
      </c>
      <c r="F4247" s="4" t="s">
        <v>6002</v>
      </c>
      <c r="G4247" s="4" t="s">
        <v>6003</v>
      </c>
      <c r="H4247" s="4" t="s">
        <v>29</v>
      </c>
      <c r="I4247" s="4" t="s">
        <v>30</v>
      </c>
      <c r="J4247" s="4" t="s">
        <v>222</v>
      </c>
      <c r="K4247" s="4" t="s">
        <v>223</v>
      </c>
      <c r="L4247" s="7">
        <v>10009.0</v>
      </c>
      <c r="M4247" s="4" t="s">
        <v>33</v>
      </c>
      <c r="N4247" s="4" t="s">
        <v>1342</v>
      </c>
      <c r="O4247" s="4" t="s">
        <v>51</v>
      </c>
      <c r="P4247" s="4" t="s">
        <v>124</v>
      </c>
      <c r="Q4247" s="4" t="s">
        <v>1343</v>
      </c>
      <c r="R4247" s="9">
        <v>21.4176131687243</v>
      </c>
      <c r="S4247" s="7">
        <v>4.0</v>
      </c>
      <c r="T4247" s="7">
        <v>0.0</v>
      </c>
      <c r="U4247" s="7">
        <v>9.63792592592592</v>
      </c>
      <c r="V4247" s="10" t="str">
        <f t="shared" si="1"/>
        <v>2017-09</v>
      </c>
    </row>
    <row r="4248">
      <c r="A4248" s="7">
        <v>4247.0</v>
      </c>
      <c r="B4248" s="4" t="s">
        <v>7368</v>
      </c>
      <c r="C4248" s="8">
        <v>42980.0</v>
      </c>
      <c r="D4248" s="8">
        <v>42986.0</v>
      </c>
      <c r="E4248" s="4" t="s">
        <v>26</v>
      </c>
      <c r="F4248" s="4" t="s">
        <v>7369</v>
      </c>
      <c r="G4248" s="4" t="s">
        <v>7370</v>
      </c>
      <c r="H4248" s="4" t="s">
        <v>46</v>
      </c>
      <c r="I4248" s="4" t="s">
        <v>30</v>
      </c>
      <c r="J4248" s="4" t="s">
        <v>1475</v>
      </c>
      <c r="K4248" s="4" t="s">
        <v>48</v>
      </c>
      <c r="L4248" s="7">
        <v>93309.0</v>
      </c>
      <c r="M4248" s="4" t="s">
        <v>49</v>
      </c>
      <c r="N4248" s="4" t="s">
        <v>2283</v>
      </c>
      <c r="O4248" s="4" t="s">
        <v>51</v>
      </c>
      <c r="P4248" s="4" t="s">
        <v>93</v>
      </c>
      <c r="Q4248" s="4" t="s">
        <v>2284</v>
      </c>
      <c r="R4248" s="9">
        <v>9.4</v>
      </c>
      <c r="S4248" s="7">
        <v>5.0</v>
      </c>
      <c r="T4248" s="7">
        <v>0.0</v>
      </c>
      <c r="U4248" s="7">
        <v>2.726</v>
      </c>
      <c r="V4248" s="10" t="str">
        <f t="shared" si="1"/>
        <v>2017-09</v>
      </c>
    </row>
    <row r="4249">
      <c r="A4249" s="7">
        <v>4248.0</v>
      </c>
      <c r="B4249" s="4" t="s">
        <v>7368</v>
      </c>
      <c r="C4249" s="8">
        <v>42980.0</v>
      </c>
      <c r="D4249" s="8">
        <v>42986.0</v>
      </c>
      <c r="E4249" s="4" t="s">
        <v>26</v>
      </c>
      <c r="F4249" s="4" t="s">
        <v>7369</v>
      </c>
      <c r="G4249" s="4" t="s">
        <v>7370</v>
      </c>
      <c r="H4249" s="4" t="s">
        <v>46</v>
      </c>
      <c r="I4249" s="4" t="s">
        <v>30</v>
      </c>
      <c r="J4249" s="4" t="s">
        <v>1475</v>
      </c>
      <c r="K4249" s="4" t="s">
        <v>48</v>
      </c>
      <c r="L4249" s="7">
        <v>93309.0</v>
      </c>
      <c r="M4249" s="4" t="s">
        <v>49</v>
      </c>
      <c r="N4249" s="4" t="s">
        <v>6543</v>
      </c>
      <c r="O4249" s="4" t="s">
        <v>51</v>
      </c>
      <c r="P4249" s="4" t="s">
        <v>297</v>
      </c>
      <c r="Q4249" s="4" t="s">
        <v>6544</v>
      </c>
      <c r="R4249" s="9">
        <v>74.0</v>
      </c>
      <c r="S4249" s="7">
        <v>5.0</v>
      </c>
      <c r="T4249" s="7">
        <v>0.0</v>
      </c>
      <c r="U4249" s="7">
        <v>37.0</v>
      </c>
      <c r="V4249" s="10" t="str">
        <f t="shared" si="1"/>
        <v>2017-09</v>
      </c>
    </row>
    <row r="4250">
      <c r="A4250" s="7">
        <v>4249.0</v>
      </c>
      <c r="B4250" s="4" t="s">
        <v>7368</v>
      </c>
      <c r="C4250" s="8">
        <v>42980.0</v>
      </c>
      <c r="D4250" s="8">
        <v>42986.0</v>
      </c>
      <c r="E4250" s="4" t="s">
        <v>26</v>
      </c>
      <c r="F4250" s="4" t="s">
        <v>7369</v>
      </c>
      <c r="G4250" s="4" t="s">
        <v>7370</v>
      </c>
      <c r="H4250" s="4" t="s">
        <v>46</v>
      </c>
      <c r="I4250" s="4" t="s">
        <v>30</v>
      </c>
      <c r="J4250" s="4" t="s">
        <v>1475</v>
      </c>
      <c r="K4250" s="4" t="s">
        <v>48</v>
      </c>
      <c r="L4250" s="7">
        <v>93309.0</v>
      </c>
      <c r="M4250" s="4" t="s">
        <v>49</v>
      </c>
      <c r="N4250" s="4" t="s">
        <v>2631</v>
      </c>
      <c r="O4250" s="4" t="s">
        <v>39</v>
      </c>
      <c r="P4250" s="4" t="s">
        <v>40</v>
      </c>
      <c r="Q4250" s="4" t="s">
        <v>2632</v>
      </c>
      <c r="R4250" s="9">
        <v>201.584</v>
      </c>
      <c r="S4250" s="7">
        <v>2.0</v>
      </c>
      <c r="T4250" s="7">
        <v>0.2</v>
      </c>
      <c r="U4250" s="7">
        <v>12.599</v>
      </c>
      <c r="V4250" s="10" t="str">
        <f t="shared" si="1"/>
        <v>2017-09</v>
      </c>
    </row>
    <row r="4251">
      <c r="A4251" s="7">
        <v>4250.0</v>
      </c>
      <c r="B4251" s="4" t="s">
        <v>7371</v>
      </c>
      <c r="C4251" s="8">
        <v>42980.0</v>
      </c>
      <c r="D4251" s="8">
        <v>42985.0</v>
      </c>
      <c r="E4251" s="4" t="s">
        <v>98</v>
      </c>
      <c r="F4251" s="4" t="s">
        <v>2678</v>
      </c>
      <c r="G4251" s="4" t="s">
        <v>2679</v>
      </c>
      <c r="H4251" s="4" t="s">
        <v>46</v>
      </c>
      <c r="I4251" s="4" t="s">
        <v>30</v>
      </c>
      <c r="J4251" s="4" t="s">
        <v>6307</v>
      </c>
      <c r="K4251" s="4" t="s">
        <v>216</v>
      </c>
      <c r="L4251" s="7">
        <v>6450.0</v>
      </c>
      <c r="M4251" s="4" t="s">
        <v>33</v>
      </c>
      <c r="N4251" s="4" t="s">
        <v>3817</v>
      </c>
      <c r="O4251" s="4" t="s">
        <v>51</v>
      </c>
      <c r="P4251" s="4" t="s">
        <v>52</v>
      </c>
      <c r="Q4251" s="4" t="s">
        <v>3818</v>
      </c>
      <c r="R4251" s="9">
        <v>13.6362139917695</v>
      </c>
      <c r="S4251" s="7">
        <v>1.0</v>
      </c>
      <c r="T4251" s="7">
        <v>0.0</v>
      </c>
      <c r="U4251" s="7">
        <v>3.54541563786008</v>
      </c>
      <c r="V4251" s="10" t="str">
        <f t="shared" si="1"/>
        <v>2017-09</v>
      </c>
    </row>
    <row r="4252">
      <c r="A4252" s="7">
        <v>4251.0</v>
      </c>
      <c r="B4252" s="4" t="s">
        <v>7371</v>
      </c>
      <c r="C4252" s="8">
        <v>42980.0</v>
      </c>
      <c r="D4252" s="8">
        <v>42985.0</v>
      </c>
      <c r="E4252" s="4" t="s">
        <v>98</v>
      </c>
      <c r="F4252" s="4" t="s">
        <v>2678</v>
      </c>
      <c r="G4252" s="4" t="s">
        <v>2679</v>
      </c>
      <c r="H4252" s="4" t="s">
        <v>46</v>
      </c>
      <c r="I4252" s="4" t="s">
        <v>30</v>
      </c>
      <c r="J4252" s="4" t="s">
        <v>6307</v>
      </c>
      <c r="K4252" s="4" t="s">
        <v>216</v>
      </c>
      <c r="L4252" s="7">
        <v>6450.0</v>
      </c>
      <c r="M4252" s="4" t="s">
        <v>33</v>
      </c>
      <c r="N4252" s="4" t="s">
        <v>2500</v>
      </c>
      <c r="O4252" s="4" t="s">
        <v>51</v>
      </c>
      <c r="P4252" s="4" t="s">
        <v>124</v>
      </c>
      <c r="Q4252" s="4" t="s">
        <v>2501</v>
      </c>
      <c r="R4252" s="9">
        <v>99.9822222222222</v>
      </c>
      <c r="S4252" s="7">
        <v>4.0</v>
      </c>
      <c r="T4252" s="7">
        <v>0.0</v>
      </c>
      <c r="U4252" s="7">
        <v>46.9916444444445</v>
      </c>
      <c r="V4252" s="10" t="str">
        <f t="shared" si="1"/>
        <v>2017-09</v>
      </c>
    </row>
    <row r="4253">
      <c r="A4253" s="7">
        <v>4252.0</v>
      </c>
      <c r="B4253" s="4" t="s">
        <v>7371</v>
      </c>
      <c r="C4253" s="8">
        <v>42980.0</v>
      </c>
      <c r="D4253" s="8">
        <v>42985.0</v>
      </c>
      <c r="E4253" s="4" t="s">
        <v>98</v>
      </c>
      <c r="F4253" s="4" t="s">
        <v>2678</v>
      </c>
      <c r="G4253" s="4" t="s">
        <v>2679</v>
      </c>
      <c r="H4253" s="4" t="s">
        <v>46</v>
      </c>
      <c r="I4253" s="4" t="s">
        <v>30</v>
      </c>
      <c r="J4253" s="4" t="s">
        <v>6307</v>
      </c>
      <c r="K4253" s="4" t="s">
        <v>216</v>
      </c>
      <c r="L4253" s="7">
        <v>6450.0</v>
      </c>
      <c r="M4253" s="4" t="s">
        <v>33</v>
      </c>
      <c r="N4253" s="4" t="s">
        <v>7372</v>
      </c>
      <c r="O4253" s="4" t="s">
        <v>51</v>
      </c>
      <c r="P4253" s="4" t="s">
        <v>124</v>
      </c>
      <c r="Q4253" s="4" t="s">
        <v>7373</v>
      </c>
      <c r="R4253" s="9">
        <v>183.676049382716</v>
      </c>
      <c r="S4253" s="7">
        <v>3.0</v>
      </c>
      <c r="T4253" s="7">
        <v>0.0</v>
      </c>
      <c r="U4253" s="7">
        <v>91.838024691358</v>
      </c>
      <c r="V4253" s="10" t="str">
        <f t="shared" si="1"/>
        <v>2017-09</v>
      </c>
    </row>
    <row r="4254">
      <c r="A4254" s="7">
        <v>4253.0</v>
      </c>
      <c r="B4254" s="4" t="s">
        <v>7374</v>
      </c>
      <c r="C4254" s="8">
        <v>42980.0</v>
      </c>
      <c r="D4254" s="8">
        <v>42986.0</v>
      </c>
      <c r="E4254" s="4" t="s">
        <v>26</v>
      </c>
      <c r="F4254" s="4" t="s">
        <v>4664</v>
      </c>
      <c r="G4254" s="4" t="s">
        <v>4665</v>
      </c>
      <c r="H4254" s="4" t="s">
        <v>29</v>
      </c>
      <c r="I4254" s="4" t="s">
        <v>30</v>
      </c>
      <c r="J4254" s="4" t="s">
        <v>384</v>
      </c>
      <c r="K4254" s="4" t="s">
        <v>385</v>
      </c>
      <c r="L4254" s="7">
        <v>60653.0</v>
      </c>
      <c r="M4254" s="4" t="s">
        <v>59</v>
      </c>
      <c r="N4254" s="4" t="s">
        <v>1449</v>
      </c>
      <c r="O4254" s="4" t="s">
        <v>51</v>
      </c>
      <c r="P4254" s="4" t="s">
        <v>272</v>
      </c>
      <c r="Q4254" s="4" t="s">
        <v>1450</v>
      </c>
      <c r="R4254" s="9">
        <v>20.0164609053498</v>
      </c>
      <c r="S4254" s="7">
        <v>4.0</v>
      </c>
      <c r="T4254" s="7">
        <v>0.2</v>
      </c>
      <c r="U4254" s="7">
        <v>7.00576131687243</v>
      </c>
      <c r="V4254" s="10" t="str">
        <f t="shared" si="1"/>
        <v>2017-09</v>
      </c>
    </row>
    <row r="4255">
      <c r="A4255" s="7">
        <v>4254.0</v>
      </c>
      <c r="B4255" s="4" t="s">
        <v>7374</v>
      </c>
      <c r="C4255" s="8">
        <v>42980.0</v>
      </c>
      <c r="D4255" s="8">
        <v>42986.0</v>
      </c>
      <c r="E4255" s="4" t="s">
        <v>26</v>
      </c>
      <c r="F4255" s="4" t="s">
        <v>4664</v>
      </c>
      <c r="G4255" s="4" t="s">
        <v>4665</v>
      </c>
      <c r="H4255" s="4" t="s">
        <v>29</v>
      </c>
      <c r="I4255" s="4" t="s">
        <v>30</v>
      </c>
      <c r="J4255" s="4" t="s">
        <v>384</v>
      </c>
      <c r="K4255" s="4" t="s">
        <v>385</v>
      </c>
      <c r="L4255" s="7">
        <v>60653.0</v>
      </c>
      <c r="M4255" s="4" t="s">
        <v>59</v>
      </c>
      <c r="N4255" s="4" t="s">
        <v>1397</v>
      </c>
      <c r="O4255" s="4" t="s">
        <v>51</v>
      </c>
      <c r="P4255" s="4" t="s">
        <v>283</v>
      </c>
      <c r="Q4255" s="4" t="s">
        <v>1398</v>
      </c>
      <c r="R4255" s="9">
        <v>6.99074897119342</v>
      </c>
      <c r="S4255" s="7">
        <v>2.0</v>
      </c>
      <c r="T4255" s="7">
        <v>0.8</v>
      </c>
      <c r="U4255" s="7">
        <v>-18.8750222222222</v>
      </c>
      <c r="V4255" s="10" t="str">
        <f t="shared" si="1"/>
        <v>2017-09</v>
      </c>
    </row>
    <row r="4256">
      <c r="A4256" s="7">
        <v>4255.0</v>
      </c>
      <c r="B4256" s="4" t="s">
        <v>7374</v>
      </c>
      <c r="C4256" s="8">
        <v>42980.0</v>
      </c>
      <c r="D4256" s="8">
        <v>42986.0</v>
      </c>
      <c r="E4256" s="4" t="s">
        <v>26</v>
      </c>
      <c r="F4256" s="4" t="s">
        <v>4664</v>
      </c>
      <c r="G4256" s="4" t="s">
        <v>4665</v>
      </c>
      <c r="H4256" s="4" t="s">
        <v>29</v>
      </c>
      <c r="I4256" s="4" t="s">
        <v>30</v>
      </c>
      <c r="J4256" s="4" t="s">
        <v>384</v>
      </c>
      <c r="K4256" s="4" t="s">
        <v>385</v>
      </c>
      <c r="L4256" s="7">
        <v>60653.0</v>
      </c>
      <c r="M4256" s="4" t="s">
        <v>59</v>
      </c>
      <c r="N4256" s="4" t="s">
        <v>440</v>
      </c>
      <c r="O4256" s="4" t="s">
        <v>51</v>
      </c>
      <c r="P4256" s="4" t="s">
        <v>52</v>
      </c>
      <c r="Q4256" s="4" t="s">
        <v>441</v>
      </c>
      <c r="R4256" s="9">
        <v>295.142716049383</v>
      </c>
      <c r="S4256" s="7">
        <v>5.0</v>
      </c>
      <c r="T4256" s="7">
        <v>0.2</v>
      </c>
      <c r="U4256" s="7">
        <v>-55.3392592592593</v>
      </c>
      <c r="V4256" s="10" t="str">
        <f t="shared" si="1"/>
        <v>2017-09</v>
      </c>
    </row>
    <row r="4257">
      <c r="A4257" s="7">
        <v>4256.0</v>
      </c>
      <c r="B4257" s="4" t="s">
        <v>7375</v>
      </c>
      <c r="C4257" s="8">
        <v>42980.0</v>
      </c>
      <c r="D4257" s="8">
        <v>42984.0</v>
      </c>
      <c r="E4257" s="4" t="s">
        <v>26</v>
      </c>
      <c r="F4257" s="4" t="s">
        <v>4475</v>
      </c>
      <c r="G4257" s="4" t="s">
        <v>4476</v>
      </c>
      <c r="H4257" s="4" t="s">
        <v>46</v>
      </c>
      <c r="I4257" s="4" t="s">
        <v>30</v>
      </c>
      <c r="J4257" s="4" t="s">
        <v>384</v>
      </c>
      <c r="K4257" s="4" t="s">
        <v>385</v>
      </c>
      <c r="L4257" s="7">
        <v>60623.0</v>
      </c>
      <c r="M4257" s="4" t="s">
        <v>59</v>
      </c>
      <c r="N4257" s="4" t="s">
        <v>5271</v>
      </c>
      <c r="O4257" s="4" t="s">
        <v>39</v>
      </c>
      <c r="P4257" s="4" t="s">
        <v>61</v>
      </c>
      <c r="Q4257" s="4" t="s">
        <v>5272</v>
      </c>
      <c r="R4257" s="9">
        <v>50.8918518518519</v>
      </c>
      <c r="S4257" s="7">
        <v>3.0</v>
      </c>
      <c r="T4257" s="7">
        <v>0.2</v>
      </c>
      <c r="U4257" s="7">
        <v>-8.90607407407408</v>
      </c>
      <c r="V4257" s="10" t="str">
        <f t="shared" si="1"/>
        <v>2017-09</v>
      </c>
    </row>
    <row r="4258">
      <c r="A4258" s="7">
        <v>4257.0</v>
      </c>
      <c r="B4258" s="4" t="s">
        <v>7376</v>
      </c>
      <c r="C4258" s="8">
        <v>42980.0</v>
      </c>
      <c r="D4258" s="8">
        <v>42984.0</v>
      </c>
      <c r="E4258" s="4" t="s">
        <v>26</v>
      </c>
      <c r="F4258" s="4" t="s">
        <v>2473</v>
      </c>
      <c r="G4258" s="4" t="s">
        <v>2474</v>
      </c>
      <c r="H4258" s="4" t="s">
        <v>46</v>
      </c>
      <c r="I4258" s="4" t="s">
        <v>30</v>
      </c>
      <c r="J4258" s="4" t="s">
        <v>47</v>
      </c>
      <c r="K4258" s="4" t="s">
        <v>48</v>
      </c>
      <c r="L4258" s="7">
        <v>90049.0</v>
      </c>
      <c r="M4258" s="4" t="s">
        <v>49</v>
      </c>
      <c r="N4258" s="4" t="s">
        <v>2439</v>
      </c>
      <c r="O4258" s="4" t="s">
        <v>51</v>
      </c>
      <c r="P4258" s="4" t="s">
        <v>76</v>
      </c>
      <c r="Q4258" s="4" t="s">
        <v>2440</v>
      </c>
      <c r="R4258" s="9">
        <v>18.72</v>
      </c>
      <c r="S4258" s="7">
        <v>5.0</v>
      </c>
      <c r="T4258" s="7">
        <v>0.2</v>
      </c>
      <c r="U4258" s="7">
        <v>6.552</v>
      </c>
      <c r="V4258" s="10" t="str">
        <f t="shared" si="1"/>
        <v>2017-09</v>
      </c>
    </row>
    <row r="4259">
      <c r="A4259" s="7">
        <v>4258.0</v>
      </c>
      <c r="B4259" s="4" t="s">
        <v>7376</v>
      </c>
      <c r="C4259" s="8">
        <v>42980.0</v>
      </c>
      <c r="D4259" s="8">
        <v>42984.0</v>
      </c>
      <c r="E4259" s="4" t="s">
        <v>26</v>
      </c>
      <c r="F4259" s="4" t="s">
        <v>2473</v>
      </c>
      <c r="G4259" s="4" t="s">
        <v>2474</v>
      </c>
      <c r="H4259" s="4" t="s">
        <v>46</v>
      </c>
      <c r="I4259" s="4" t="s">
        <v>30</v>
      </c>
      <c r="J4259" s="4" t="s">
        <v>47</v>
      </c>
      <c r="K4259" s="4" t="s">
        <v>48</v>
      </c>
      <c r="L4259" s="7">
        <v>90049.0</v>
      </c>
      <c r="M4259" s="4" t="s">
        <v>49</v>
      </c>
      <c r="N4259" s="4" t="s">
        <v>7083</v>
      </c>
      <c r="O4259" s="4" t="s">
        <v>35</v>
      </c>
      <c r="P4259" s="4" t="s">
        <v>73</v>
      </c>
      <c r="Q4259" s="4" t="s">
        <v>7084</v>
      </c>
      <c r="R4259" s="9">
        <v>236.528</v>
      </c>
      <c r="S4259" s="7">
        <v>2.0</v>
      </c>
      <c r="T4259" s="7">
        <v>0.2</v>
      </c>
      <c r="U4259" s="7">
        <v>-2.9566</v>
      </c>
      <c r="V4259" s="10" t="str">
        <f t="shared" si="1"/>
        <v>2017-09</v>
      </c>
    </row>
    <row r="4260">
      <c r="A4260" s="7">
        <v>4259.0</v>
      </c>
      <c r="B4260" s="4" t="s">
        <v>7377</v>
      </c>
      <c r="C4260" s="8">
        <v>42980.0</v>
      </c>
      <c r="D4260" s="8">
        <v>42980.0</v>
      </c>
      <c r="E4260" s="4" t="s">
        <v>212</v>
      </c>
      <c r="F4260" s="4" t="s">
        <v>2921</v>
      </c>
      <c r="G4260" s="4" t="s">
        <v>2922</v>
      </c>
      <c r="H4260" s="4" t="s">
        <v>112</v>
      </c>
      <c r="I4260" s="4" t="s">
        <v>30</v>
      </c>
      <c r="J4260" s="4" t="s">
        <v>163</v>
      </c>
      <c r="K4260" s="4" t="s">
        <v>164</v>
      </c>
      <c r="L4260" s="7">
        <v>98103.0</v>
      </c>
      <c r="M4260" s="4" t="s">
        <v>49</v>
      </c>
      <c r="N4260" s="4" t="s">
        <v>2987</v>
      </c>
      <c r="O4260" s="4" t="s">
        <v>35</v>
      </c>
      <c r="P4260" s="4" t="s">
        <v>263</v>
      </c>
      <c r="Q4260" s="4" t="s">
        <v>2988</v>
      </c>
      <c r="R4260" s="9">
        <v>215.976</v>
      </c>
      <c r="S4260" s="7">
        <v>3.0</v>
      </c>
      <c r="T4260" s="7">
        <v>0.2</v>
      </c>
      <c r="U4260" s="7">
        <v>-2.6997</v>
      </c>
      <c r="V4260" s="10" t="str">
        <f t="shared" si="1"/>
        <v>2017-09</v>
      </c>
    </row>
    <row r="4261">
      <c r="A4261" s="7">
        <v>4260.0</v>
      </c>
      <c r="B4261" s="4" t="s">
        <v>7378</v>
      </c>
      <c r="C4261" s="8">
        <v>42980.0</v>
      </c>
      <c r="D4261" s="8">
        <v>42984.0</v>
      </c>
      <c r="E4261" s="4" t="s">
        <v>26</v>
      </c>
      <c r="F4261" s="4" t="s">
        <v>641</v>
      </c>
      <c r="G4261" s="4" t="s">
        <v>642</v>
      </c>
      <c r="H4261" s="4" t="s">
        <v>46</v>
      </c>
      <c r="I4261" s="4" t="s">
        <v>30</v>
      </c>
      <c r="J4261" s="4" t="s">
        <v>613</v>
      </c>
      <c r="K4261" s="4" t="s">
        <v>462</v>
      </c>
      <c r="L4261" s="7">
        <v>42420.0</v>
      </c>
      <c r="M4261" s="4" t="s">
        <v>83</v>
      </c>
      <c r="N4261" s="4" t="s">
        <v>4080</v>
      </c>
      <c r="O4261" s="4" t="s">
        <v>51</v>
      </c>
      <c r="P4261" s="4" t="s">
        <v>76</v>
      </c>
      <c r="Q4261" s="4" t="s">
        <v>4081</v>
      </c>
      <c r="R4261" s="9">
        <v>1015.67456118804</v>
      </c>
      <c r="S4261" s="7">
        <v>3.0</v>
      </c>
      <c r="T4261" s="7">
        <v>0.0</v>
      </c>
      <c r="U4261" s="7">
        <v>487.523789370258</v>
      </c>
      <c r="V4261" s="10" t="str">
        <f t="shared" si="1"/>
        <v>2017-09</v>
      </c>
    </row>
    <row r="4262">
      <c r="A4262" s="7">
        <v>4261.0</v>
      </c>
      <c r="B4262" s="4" t="s">
        <v>7379</v>
      </c>
      <c r="C4262" s="8">
        <v>42980.0</v>
      </c>
      <c r="D4262" s="8">
        <v>42982.0</v>
      </c>
      <c r="E4262" s="4" t="s">
        <v>98</v>
      </c>
      <c r="F4262" s="4" t="s">
        <v>2138</v>
      </c>
      <c r="G4262" s="4" t="s">
        <v>2139</v>
      </c>
      <c r="H4262" s="4" t="s">
        <v>46</v>
      </c>
      <c r="I4262" s="4" t="s">
        <v>30</v>
      </c>
      <c r="J4262" s="4" t="s">
        <v>3597</v>
      </c>
      <c r="K4262" s="4" t="s">
        <v>741</v>
      </c>
      <c r="L4262" s="7">
        <v>80525.0</v>
      </c>
      <c r="M4262" s="4" t="s">
        <v>49</v>
      </c>
      <c r="N4262" s="4" t="s">
        <v>2135</v>
      </c>
      <c r="O4262" s="4" t="s">
        <v>51</v>
      </c>
      <c r="P4262" s="4" t="s">
        <v>297</v>
      </c>
      <c r="Q4262" s="4" t="s">
        <v>2136</v>
      </c>
      <c r="R4262" s="9">
        <v>11.696</v>
      </c>
      <c r="S4262" s="7">
        <v>2.0</v>
      </c>
      <c r="T4262" s="7">
        <v>0.2</v>
      </c>
      <c r="U4262" s="7">
        <v>3.9474</v>
      </c>
      <c r="V4262" s="10" t="str">
        <f t="shared" si="1"/>
        <v>2017-09</v>
      </c>
    </row>
    <row r="4263">
      <c r="A4263" s="7">
        <v>4262.0</v>
      </c>
      <c r="B4263" s="4" t="s">
        <v>7380</v>
      </c>
      <c r="C4263" s="8">
        <v>42980.0</v>
      </c>
      <c r="D4263" s="8">
        <v>42982.0</v>
      </c>
      <c r="E4263" s="4" t="s">
        <v>98</v>
      </c>
      <c r="F4263" s="4" t="s">
        <v>2647</v>
      </c>
      <c r="G4263" s="4" t="s">
        <v>2648</v>
      </c>
      <c r="H4263" s="4" t="s">
        <v>112</v>
      </c>
      <c r="I4263" s="4" t="s">
        <v>30</v>
      </c>
      <c r="J4263" s="4" t="s">
        <v>47</v>
      </c>
      <c r="K4263" s="4" t="s">
        <v>48</v>
      </c>
      <c r="L4263" s="7">
        <v>90008.0</v>
      </c>
      <c r="M4263" s="4" t="s">
        <v>49</v>
      </c>
      <c r="N4263" s="4" t="s">
        <v>3614</v>
      </c>
      <c r="O4263" s="4" t="s">
        <v>51</v>
      </c>
      <c r="P4263" s="4" t="s">
        <v>283</v>
      </c>
      <c r="Q4263" s="4" t="s">
        <v>3615</v>
      </c>
      <c r="R4263" s="9">
        <v>43.1</v>
      </c>
      <c r="S4263" s="7">
        <v>5.0</v>
      </c>
      <c r="T4263" s="7">
        <v>0.0</v>
      </c>
      <c r="U4263" s="7">
        <v>11.206</v>
      </c>
      <c r="V4263" s="10" t="str">
        <f t="shared" si="1"/>
        <v>2017-09</v>
      </c>
    </row>
    <row r="4264">
      <c r="A4264" s="7">
        <v>4263.0</v>
      </c>
      <c r="B4264" s="4" t="s">
        <v>7380</v>
      </c>
      <c r="C4264" s="8">
        <v>42980.0</v>
      </c>
      <c r="D4264" s="8">
        <v>42982.0</v>
      </c>
      <c r="E4264" s="4" t="s">
        <v>98</v>
      </c>
      <c r="F4264" s="4" t="s">
        <v>2647</v>
      </c>
      <c r="G4264" s="4" t="s">
        <v>2648</v>
      </c>
      <c r="H4264" s="4" t="s">
        <v>112</v>
      </c>
      <c r="I4264" s="4" t="s">
        <v>30</v>
      </c>
      <c r="J4264" s="4" t="s">
        <v>47</v>
      </c>
      <c r="K4264" s="4" t="s">
        <v>48</v>
      </c>
      <c r="L4264" s="7">
        <v>90008.0</v>
      </c>
      <c r="M4264" s="4" t="s">
        <v>49</v>
      </c>
      <c r="N4264" s="4" t="s">
        <v>6331</v>
      </c>
      <c r="O4264" s="4" t="s">
        <v>35</v>
      </c>
      <c r="P4264" s="4" t="s">
        <v>121</v>
      </c>
      <c r="Q4264" s="4" t="s">
        <v>6332</v>
      </c>
      <c r="R4264" s="9">
        <v>511.5</v>
      </c>
      <c r="S4264" s="7">
        <v>5.0</v>
      </c>
      <c r="T4264" s="7">
        <v>0.0</v>
      </c>
      <c r="U4264" s="7">
        <v>132.99</v>
      </c>
      <c r="V4264" s="10" t="str">
        <f t="shared" si="1"/>
        <v>2017-09</v>
      </c>
    </row>
    <row r="4265">
      <c r="A4265" s="7">
        <v>4264.0</v>
      </c>
      <c r="B4265" s="4" t="s">
        <v>7380</v>
      </c>
      <c r="C4265" s="8">
        <v>42980.0</v>
      </c>
      <c r="D4265" s="8">
        <v>42982.0</v>
      </c>
      <c r="E4265" s="4" t="s">
        <v>98</v>
      </c>
      <c r="F4265" s="4" t="s">
        <v>2647</v>
      </c>
      <c r="G4265" s="4" t="s">
        <v>2648</v>
      </c>
      <c r="H4265" s="4" t="s">
        <v>112</v>
      </c>
      <c r="I4265" s="4" t="s">
        <v>30</v>
      </c>
      <c r="J4265" s="4" t="s">
        <v>47</v>
      </c>
      <c r="K4265" s="4" t="s">
        <v>48</v>
      </c>
      <c r="L4265" s="7">
        <v>90008.0</v>
      </c>
      <c r="M4265" s="4" t="s">
        <v>49</v>
      </c>
      <c r="N4265" s="4" t="s">
        <v>1332</v>
      </c>
      <c r="O4265" s="4" t="s">
        <v>51</v>
      </c>
      <c r="P4265" s="4" t="s">
        <v>76</v>
      </c>
      <c r="Q4265" s="4" t="s">
        <v>1333</v>
      </c>
      <c r="R4265" s="9">
        <v>147.92</v>
      </c>
      <c r="S4265" s="7">
        <v>5.0</v>
      </c>
      <c r="T4265" s="7">
        <v>0.2</v>
      </c>
      <c r="U4265" s="7">
        <v>46.225</v>
      </c>
      <c r="V4265" s="10" t="str">
        <f t="shared" si="1"/>
        <v>2017-09</v>
      </c>
    </row>
    <row r="4266">
      <c r="A4266" s="7">
        <v>4265.0</v>
      </c>
      <c r="B4266" s="4" t="s">
        <v>7381</v>
      </c>
      <c r="C4266" s="8">
        <v>42981.0</v>
      </c>
      <c r="D4266" s="8">
        <v>42986.0</v>
      </c>
      <c r="E4266" s="4" t="s">
        <v>98</v>
      </c>
      <c r="F4266" s="4" t="s">
        <v>4511</v>
      </c>
      <c r="G4266" s="4" t="s">
        <v>4512</v>
      </c>
      <c r="H4266" s="4" t="s">
        <v>46</v>
      </c>
      <c r="I4266" s="4" t="s">
        <v>30</v>
      </c>
      <c r="J4266" s="4" t="s">
        <v>384</v>
      </c>
      <c r="K4266" s="4" t="s">
        <v>385</v>
      </c>
      <c r="L4266" s="7">
        <v>60653.0</v>
      </c>
      <c r="M4266" s="4" t="s">
        <v>59</v>
      </c>
      <c r="N4266" s="4" t="s">
        <v>3336</v>
      </c>
      <c r="O4266" s="4" t="s">
        <v>51</v>
      </c>
      <c r="P4266" s="4" t="s">
        <v>76</v>
      </c>
      <c r="Q4266" s="4" t="s">
        <v>3337</v>
      </c>
      <c r="R4266" s="9">
        <v>53.3313810699589</v>
      </c>
      <c r="S4266" s="7">
        <v>7.0</v>
      </c>
      <c r="T4266" s="7">
        <v>0.8</v>
      </c>
      <c r="U4266" s="7">
        <v>-85.3302097119342</v>
      </c>
      <c r="V4266" s="10" t="str">
        <f t="shared" si="1"/>
        <v>2017-09</v>
      </c>
    </row>
    <row r="4267">
      <c r="A4267" s="7">
        <v>4266.0</v>
      </c>
      <c r="B4267" s="4" t="s">
        <v>7382</v>
      </c>
      <c r="C4267" s="8">
        <v>42981.0</v>
      </c>
      <c r="D4267" s="8">
        <v>42985.0</v>
      </c>
      <c r="E4267" s="4" t="s">
        <v>26</v>
      </c>
      <c r="F4267" s="4" t="s">
        <v>1573</v>
      </c>
      <c r="G4267" s="4" t="s">
        <v>1574</v>
      </c>
      <c r="H4267" s="4" t="s">
        <v>46</v>
      </c>
      <c r="I4267" s="4" t="s">
        <v>30</v>
      </c>
      <c r="J4267" s="4" t="s">
        <v>5266</v>
      </c>
      <c r="K4267" s="4" t="s">
        <v>102</v>
      </c>
      <c r="L4267" s="7">
        <v>32137.0</v>
      </c>
      <c r="M4267" s="4" t="s">
        <v>83</v>
      </c>
      <c r="N4267" s="4" t="s">
        <v>5316</v>
      </c>
      <c r="O4267" s="4" t="s">
        <v>51</v>
      </c>
      <c r="P4267" s="4" t="s">
        <v>205</v>
      </c>
      <c r="Q4267" s="4" t="s">
        <v>5317</v>
      </c>
      <c r="R4267" s="9">
        <v>15.4732755552521</v>
      </c>
      <c r="S4267" s="7">
        <v>4.0</v>
      </c>
      <c r="T4267" s="7">
        <v>0.2</v>
      </c>
      <c r="U4267" s="7">
        <v>5.60906238877889</v>
      </c>
      <c r="V4267" s="10" t="str">
        <f t="shared" si="1"/>
        <v>2017-09</v>
      </c>
    </row>
    <row r="4268">
      <c r="A4268" s="7">
        <v>4267.0</v>
      </c>
      <c r="B4268" s="4" t="s">
        <v>7383</v>
      </c>
      <c r="C4268" s="8">
        <v>42981.0</v>
      </c>
      <c r="D4268" s="8">
        <v>42986.0</v>
      </c>
      <c r="E4268" s="4" t="s">
        <v>26</v>
      </c>
      <c r="F4268" s="4" t="s">
        <v>5386</v>
      </c>
      <c r="G4268" s="4" t="s">
        <v>5387</v>
      </c>
      <c r="H4268" s="4" t="s">
        <v>29</v>
      </c>
      <c r="I4268" s="4" t="s">
        <v>30</v>
      </c>
      <c r="J4268" s="4" t="s">
        <v>362</v>
      </c>
      <c r="K4268" s="4" t="s">
        <v>48</v>
      </c>
      <c r="L4268" s="7">
        <v>94122.0</v>
      </c>
      <c r="M4268" s="4" t="s">
        <v>49</v>
      </c>
      <c r="N4268" s="4" t="s">
        <v>4590</v>
      </c>
      <c r="O4268" s="4" t="s">
        <v>51</v>
      </c>
      <c r="P4268" s="4" t="s">
        <v>93</v>
      </c>
      <c r="Q4268" s="4" t="s">
        <v>4591</v>
      </c>
      <c r="R4268" s="9">
        <v>5.96</v>
      </c>
      <c r="S4268" s="7">
        <v>2.0</v>
      </c>
      <c r="T4268" s="7">
        <v>0.0</v>
      </c>
      <c r="U4268" s="7">
        <v>1.6688</v>
      </c>
      <c r="V4268" s="10" t="str">
        <f t="shared" si="1"/>
        <v>2017-09</v>
      </c>
    </row>
    <row r="4269">
      <c r="A4269" s="7">
        <v>4268.0</v>
      </c>
      <c r="B4269" s="4" t="s">
        <v>7384</v>
      </c>
      <c r="C4269" s="8">
        <v>42981.0</v>
      </c>
      <c r="D4269" s="8">
        <v>42986.0</v>
      </c>
      <c r="E4269" s="4" t="s">
        <v>26</v>
      </c>
      <c r="F4269" s="4" t="s">
        <v>399</v>
      </c>
      <c r="G4269" s="4" t="s">
        <v>400</v>
      </c>
      <c r="H4269" s="4" t="s">
        <v>112</v>
      </c>
      <c r="I4269" s="4" t="s">
        <v>30</v>
      </c>
      <c r="J4269" s="4" t="s">
        <v>7385</v>
      </c>
      <c r="K4269" s="4" t="s">
        <v>48</v>
      </c>
      <c r="L4269" s="7">
        <v>91941.0</v>
      </c>
      <c r="M4269" s="4" t="s">
        <v>49</v>
      </c>
      <c r="N4269" s="4" t="s">
        <v>228</v>
      </c>
      <c r="O4269" s="4" t="s">
        <v>51</v>
      </c>
      <c r="P4269" s="4" t="s">
        <v>76</v>
      </c>
      <c r="Q4269" s="4" t="s">
        <v>229</v>
      </c>
      <c r="R4269" s="9">
        <v>82.56</v>
      </c>
      <c r="S4269" s="7">
        <v>5.0</v>
      </c>
      <c r="T4269" s="7">
        <v>0.2</v>
      </c>
      <c r="U4269" s="7">
        <v>28.896</v>
      </c>
      <c r="V4269" s="10" t="str">
        <f t="shared" si="1"/>
        <v>2017-09</v>
      </c>
    </row>
    <row r="4270">
      <c r="A4270" s="7">
        <v>4269.0</v>
      </c>
      <c r="B4270" s="4" t="s">
        <v>7384</v>
      </c>
      <c r="C4270" s="8">
        <v>42981.0</v>
      </c>
      <c r="D4270" s="8">
        <v>42986.0</v>
      </c>
      <c r="E4270" s="4" t="s">
        <v>26</v>
      </c>
      <c r="F4270" s="4" t="s">
        <v>399</v>
      </c>
      <c r="G4270" s="4" t="s">
        <v>400</v>
      </c>
      <c r="H4270" s="4" t="s">
        <v>112</v>
      </c>
      <c r="I4270" s="4" t="s">
        <v>30</v>
      </c>
      <c r="J4270" s="4" t="s">
        <v>7385</v>
      </c>
      <c r="K4270" s="4" t="s">
        <v>48</v>
      </c>
      <c r="L4270" s="7">
        <v>91941.0</v>
      </c>
      <c r="M4270" s="4" t="s">
        <v>49</v>
      </c>
      <c r="N4270" s="4" t="s">
        <v>1014</v>
      </c>
      <c r="O4270" s="4" t="s">
        <v>39</v>
      </c>
      <c r="P4270" s="4" t="s">
        <v>61</v>
      </c>
      <c r="Q4270" s="4" t="s">
        <v>1015</v>
      </c>
      <c r="R4270" s="9">
        <v>284.97</v>
      </c>
      <c r="S4270" s="7">
        <v>3.0</v>
      </c>
      <c r="T4270" s="7">
        <v>0.0</v>
      </c>
      <c r="U4270" s="7">
        <v>85.491</v>
      </c>
      <c r="V4270" s="10" t="str">
        <f t="shared" si="1"/>
        <v>2017-09</v>
      </c>
    </row>
    <row r="4271">
      <c r="A4271" s="7">
        <v>4270.0</v>
      </c>
      <c r="B4271" s="4" t="s">
        <v>7386</v>
      </c>
      <c r="C4271" s="8">
        <v>42981.0</v>
      </c>
      <c r="D4271" s="8">
        <v>42984.0</v>
      </c>
      <c r="E4271" s="4" t="s">
        <v>98</v>
      </c>
      <c r="F4271" s="4" t="s">
        <v>7387</v>
      </c>
      <c r="G4271" s="4" t="s">
        <v>7388</v>
      </c>
      <c r="H4271" s="4" t="s">
        <v>112</v>
      </c>
      <c r="I4271" s="4" t="s">
        <v>30</v>
      </c>
      <c r="J4271" s="4" t="s">
        <v>222</v>
      </c>
      <c r="K4271" s="4" t="s">
        <v>223</v>
      </c>
      <c r="L4271" s="7">
        <v>10035.0</v>
      </c>
      <c r="M4271" s="4" t="s">
        <v>33</v>
      </c>
      <c r="N4271" s="4" t="s">
        <v>1649</v>
      </c>
      <c r="O4271" s="4" t="s">
        <v>51</v>
      </c>
      <c r="P4271" s="4" t="s">
        <v>124</v>
      </c>
      <c r="Q4271" s="4" t="s">
        <v>1650</v>
      </c>
      <c r="R4271" s="9">
        <v>524.854074074074</v>
      </c>
      <c r="S4271" s="7">
        <v>4.0</v>
      </c>
      <c r="T4271" s="7">
        <v>0.0</v>
      </c>
      <c r="U4271" s="7">
        <v>251.929955555556</v>
      </c>
      <c r="V4271" s="10" t="str">
        <f t="shared" si="1"/>
        <v>2017-09</v>
      </c>
    </row>
    <row r="4272">
      <c r="A4272" s="7">
        <v>4271.0</v>
      </c>
      <c r="B4272" s="4" t="s">
        <v>7386</v>
      </c>
      <c r="C4272" s="8">
        <v>42981.0</v>
      </c>
      <c r="D4272" s="8">
        <v>42984.0</v>
      </c>
      <c r="E4272" s="4" t="s">
        <v>98</v>
      </c>
      <c r="F4272" s="4" t="s">
        <v>7387</v>
      </c>
      <c r="G4272" s="4" t="s">
        <v>7388</v>
      </c>
      <c r="H4272" s="4" t="s">
        <v>112</v>
      </c>
      <c r="I4272" s="4" t="s">
        <v>30</v>
      </c>
      <c r="J4272" s="4" t="s">
        <v>222</v>
      </c>
      <c r="K4272" s="4" t="s">
        <v>223</v>
      </c>
      <c r="L4272" s="7">
        <v>10035.0</v>
      </c>
      <c r="M4272" s="4" t="s">
        <v>33</v>
      </c>
      <c r="N4272" s="4" t="s">
        <v>3299</v>
      </c>
      <c r="O4272" s="4" t="s">
        <v>35</v>
      </c>
      <c r="P4272" s="4" t="s">
        <v>263</v>
      </c>
      <c r="Q4272" s="4" t="s">
        <v>3300</v>
      </c>
      <c r="R4272" s="9">
        <v>113.632033333333</v>
      </c>
      <c r="S4272" s="7">
        <v>1.0</v>
      </c>
      <c r="T4272" s="7">
        <v>0.1</v>
      </c>
      <c r="U4272" s="7">
        <v>17.6760940740741</v>
      </c>
      <c r="V4272" s="10" t="str">
        <f t="shared" si="1"/>
        <v>2017-09</v>
      </c>
    </row>
    <row r="4273">
      <c r="A4273" s="7">
        <v>4272.0</v>
      </c>
      <c r="B4273" s="4" t="s">
        <v>7386</v>
      </c>
      <c r="C4273" s="8">
        <v>42981.0</v>
      </c>
      <c r="D4273" s="8">
        <v>42984.0</v>
      </c>
      <c r="E4273" s="4" t="s">
        <v>98</v>
      </c>
      <c r="F4273" s="4" t="s">
        <v>7387</v>
      </c>
      <c r="G4273" s="4" t="s">
        <v>7388</v>
      </c>
      <c r="H4273" s="4" t="s">
        <v>112</v>
      </c>
      <c r="I4273" s="4" t="s">
        <v>30</v>
      </c>
      <c r="J4273" s="4" t="s">
        <v>222</v>
      </c>
      <c r="K4273" s="4" t="s">
        <v>223</v>
      </c>
      <c r="L4273" s="7">
        <v>10035.0</v>
      </c>
      <c r="M4273" s="4" t="s">
        <v>33</v>
      </c>
      <c r="N4273" s="4" t="s">
        <v>2297</v>
      </c>
      <c r="O4273" s="4" t="s">
        <v>35</v>
      </c>
      <c r="P4273" s="4" t="s">
        <v>263</v>
      </c>
      <c r="Q4273" s="4" t="s">
        <v>2298</v>
      </c>
      <c r="R4273" s="9">
        <v>227.4668</v>
      </c>
      <c r="S4273" s="7">
        <v>2.0</v>
      </c>
      <c r="T4273" s="7">
        <v>0.1</v>
      </c>
      <c r="U4273" s="7">
        <v>-10.1096355555556</v>
      </c>
      <c r="V4273" s="10" t="str">
        <f t="shared" si="1"/>
        <v>2017-09</v>
      </c>
    </row>
    <row r="4274">
      <c r="A4274" s="7">
        <v>4273.0</v>
      </c>
      <c r="B4274" s="4" t="s">
        <v>7386</v>
      </c>
      <c r="C4274" s="8">
        <v>42981.0</v>
      </c>
      <c r="D4274" s="8">
        <v>42984.0</v>
      </c>
      <c r="E4274" s="4" t="s">
        <v>98</v>
      </c>
      <c r="F4274" s="4" t="s">
        <v>7387</v>
      </c>
      <c r="G4274" s="4" t="s">
        <v>7388</v>
      </c>
      <c r="H4274" s="4" t="s">
        <v>112</v>
      </c>
      <c r="I4274" s="4" t="s">
        <v>30</v>
      </c>
      <c r="J4274" s="4" t="s">
        <v>222</v>
      </c>
      <c r="K4274" s="4" t="s">
        <v>223</v>
      </c>
      <c r="L4274" s="7">
        <v>10035.0</v>
      </c>
      <c r="M4274" s="4" t="s">
        <v>33</v>
      </c>
      <c r="N4274" s="4" t="s">
        <v>5495</v>
      </c>
      <c r="O4274" s="4" t="s">
        <v>51</v>
      </c>
      <c r="P4274" s="4" t="s">
        <v>93</v>
      </c>
      <c r="Q4274" s="4" t="s">
        <v>886</v>
      </c>
      <c r="R4274" s="9">
        <v>6.95800823045268</v>
      </c>
      <c r="S4274" s="7">
        <v>2.0</v>
      </c>
      <c r="T4274" s="7">
        <v>0.0</v>
      </c>
      <c r="U4274" s="7">
        <v>2.78320329218107</v>
      </c>
      <c r="V4274" s="10" t="str">
        <f t="shared" si="1"/>
        <v>2017-09</v>
      </c>
    </row>
    <row r="4275">
      <c r="A4275" s="7">
        <v>4274.0</v>
      </c>
      <c r="B4275" s="4" t="s">
        <v>7389</v>
      </c>
      <c r="C4275" s="8">
        <v>42981.0</v>
      </c>
      <c r="D4275" s="8">
        <v>42985.0</v>
      </c>
      <c r="E4275" s="4" t="s">
        <v>98</v>
      </c>
      <c r="F4275" s="4" t="s">
        <v>2179</v>
      </c>
      <c r="G4275" s="4" t="s">
        <v>2180</v>
      </c>
      <c r="H4275" s="4" t="s">
        <v>46</v>
      </c>
      <c r="I4275" s="4" t="s">
        <v>30</v>
      </c>
      <c r="J4275" s="4" t="s">
        <v>194</v>
      </c>
      <c r="K4275" s="4" t="s">
        <v>48</v>
      </c>
      <c r="L4275" s="7">
        <v>94521.0</v>
      </c>
      <c r="M4275" s="4" t="s">
        <v>49</v>
      </c>
      <c r="N4275" s="4" t="s">
        <v>2649</v>
      </c>
      <c r="O4275" s="4" t="s">
        <v>35</v>
      </c>
      <c r="P4275" s="4" t="s">
        <v>36</v>
      </c>
      <c r="Q4275" s="4" t="s">
        <v>2650</v>
      </c>
      <c r="R4275" s="9">
        <v>239.666</v>
      </c>
      <c r="S4275" s="7">
        <v>2.0</v>
      </c>
      <c r="T4275" s="7">
        <v>0.15</v>
      </c>
      <c r="U4275" s="7">
        <v>14.098</v>
      </c>
      <c r="V4275" s="10" t="str">
        <f t="shared" si="1"/>
        <v>2017-09</v>
      </c>
    </row>
    <row r="4276">
      <c r="A4276" s="7">
        <v>4275.0</v>
      </c>
      <c r="B4276" s="4" t="s">
        <v>7390</v>
      </c>
      <c r="C4276" s="8">
        <v>42981.0</v>
      </c>
      <c r="D4276" s="8">
        <v>42986.0</v>
      </c>
      <c r="E4276" s="4" t="s">
        <v>26</v>
      </c>
      <c r="F4276" s="4" t="s">
        <v>2130</v>
      </c>
      <c r="G4276" s="4" t="s">
        <v>2131</v>
      </c>
      <c r="H4276" s="4" t="s">
        <v>46</v>
      </c>
      <c r="I4276" s="4" t="s">
        <v>30</v>
      </c>
      <c r="J4276" s="4" t="s">
        <v>408</v>
      </c>
      <c r="K4276" s="4" t="s">
        <v>58</v>
      </c>
      <c r="L4276" s="7">
        <v>75217.0</v>
      </c>
      <c r="M4276" s="4" t="s">
        <v>59</v>
      </c>
      <c r="N4276" s="4" t="s">
        <v>6427</v>
      </c>
      <c r="O4276" s="4" t="s">
        <v>35</v>
      </c>
      <c r="P4276" s="4" t="s">
        <v>121</v>
      </c>
      <c r="Q4276" s="4" t="s">
        <v>6428</v>
      </c>
      <c r="R4276" s="9">
        <v>135.656131687243</v>
      </c>
      <c r="S4276" s="7">
        <v>5.0</v>
      </c>
      <c r="T4276" s="7">
        <v>0.6</v>
      </c>
      <c r="U4276" s="7">
        <v>-132.264728395062</v>
      </c>
      <c r="V4276" s="10" t="str">
        <f t="shared" si="1"/>
        <v>2017-09</v>
      </c>
    </row>
    <row r="4277">
      <c r="A4277" s="7">
        <v>4276.0</v>
      </c>
      <c r="B4277" s="4" t="s">
        <v>7391</v>
      </c>
      <c r="C4277" s="8">
        <v>42981.0</v>
      </c>
      <c r="D4277" s="8">
        <v>42985.0</v>
      </c>
      <c r="E4277" s="4" t="s">
        <v>26</v>
      </c>
      <c r="F4277" s="4" t="s">
        <v>1074</v>
      </c>
      <c r="G4277" s="4" t="s">
        <v>1075</v>
      </c>
      <c r="H4277" s="4" t="s">
        <v>29</v>
      </c>
      <c r="I4277" s="4" t="s">
        <v>30</v>
      </c>
      <c r="J4277" s="4" t="s">
        <v>384</v>
      </c>
      <c r="K4277" s="4" t="s">
        <v>385</v>
      </c>
      <c r="L4277" s="7">
        <v>60623.0</v>
      </c>
      <c r="M4277" s="4" t="s">
        <v>59</v>
      </c>
      <c r="N4277" s="4" t="s">
        <v>7392</v>
      </c>
      <c r="O4277" s="4" t="s">
        <v>51</v>
      </c>
      <c r="P4277" s="4" t="s">
        <v>124</v>
      </c>
      <c r="Q4277" s="4" t="s">
        <v>7393</v>
      </c>
      <c r="R4277" s="9">
        <v>11.142824691358</v>
      </c>
      <c r="S4277" s="7">
        <v>3.0</v>
      </c>
      <c r="T4277" s="7">
        <v>0.2</v>
      </c>
      <c r="U4277" s="7">
        <v>4.17855925925926</v>
      </c>
      <c r="V4277" s="10" t="str">
        <f t="shared" si="1"/>
        <v>2017-09</v>
      </c>
    </row>
    <row r="4278">
      <c r="A4278" s="7">
        <v>4277.0</v>
      </c>
      <c r="B4278" s="4" t="s">
        <v>7391</v>
      </c>
      <c r="C4278" s="8">
        <v>42981.0</v>
      </c>
      <c r="D4278" s="8">
        <v>42985.0</v>
      </c>
      <c r="E4278" s="4" t="s">
        <v>26</v>
      </c>
      <c r="F4278" s="4" t="s">
        <v>1074</v>
      </c>
      <c r="G4278" s="4" t="s">
        <v>1075</v>
      </c>
      <c r="H4278" s="4" t="s">
        <v>29</v>
      </c>
      <c r="I4278" s="4" t="s">
        <v>30</v>
      </c>
      <c r="J4278" s="4" t="s">
        <v>384</v>
      </c>
      <c r="K4278" s="4" t="s">
        <v>385</v>
      </c>
      <c r="L4278" s="7">
        <v>60623.0</v>
      </c>
      <c r="M4278" s="4" t="s">
        <v>59</v>
      </c>
      <c r="N4278" s="4" t="s">
        <v>5661</v>
      </c>
      <c r="O4278" s="4" t="s">
        <v>39</v>
      </c>
      <c r="P4278" s="4" t="s">
        <v>61</v>
      </c>
      <c r="Q4278" s="4" t="s">
        <v>5662</v>
      </c>
      <c r="R4278" s="9">
        <v>126.145185185185</v>
      </c>
      <c r="S4278" s="7">
        <v>2.0</v>
      </c>
      <c r="T4278" s="7">
        <v>0.2</v>
      </c>
      <c r="U4278" s="7">
        <v>26.8058518518519</v>
      </c>
      <c r="V4278" s="10" t="str">
        <f t="shared" si="1"/>
        <v>2017-09</v>
      </c>
    </row>
    <row r="4279">
      <c r="A4279" s="7">
        <v>4278.0</v>
      </c>
      <c r="B4279" s="4" t="s">
        <v>7394</v>
      </c>
      <c r="C4279" s="8">
        <v>42982.0</v>
      </c>
      <c r="D4279" s="8">
        <v>42986.0</v>
      </c>
      <c r="E4279" s="4" t="s">
        <v>26</v>
      </c>
      <c r="F4279" s="4" t="s">
        <v>605</v>
      </c>
      <c r="G4279" s="4" t="s">
        <v>606</v>
      </c>
      <c r="H4279" s="4" t="s">
        <v>46</v>
      </c>
      <c r="I4279" s="4" t="s">
        <v>30</v>
      </c>
      <c r="J4279" s="4" t="s">
        <v>7395</v>
      </c>
      <c r="K4279" s="4" t="s">
        <v>58</v>
      </c>
      <c r="L4279" s="7">
        <v>75019.0</v>
      </c>
      <c r="M4279" s="4" t="s">
        <v>59</v>
      </c>
      <c r="N4279" s="4" t="s">
        <v>4035</v>
      </c>
      <c r="O4279" s="4" t="s">
        <v>51</v>
      </c>
      <c r="P4279" s="4" t="s">
        <v>93</v>
      </c>
      <c r="Q4279" s="4" t="s">
        <v>4036</v>
      </c>
      <c r="R4279" s="9">
        <v>12.7588740740741</v>
      </c>
      <c r="S4279" s="7">
        <v>7.0</v>
      </c>
      <c r="T4279" s="7">
        <v>0.2</v>
      </c>
      <c r="U4279" s="7">
        <v>3.98714814814815</v>
      </c>
      <c r="V4279" s="10" t="str">
        <f t="shared" si="1"/>
        <v>2017-09</v>
      </c>
    </row>
    <row r="4280">
      <c r="A4280" s="7">
        <v>4279.0</v>
      </c>
      <c r="B4280" s="4" t="s">
        <v>7394</v>
      </c>
      <c r="C4280" s="8">
        <v>42982.0</v>
      </c>
      <c r="D4280" s="8">
        <v>42986.0</v>
      </c>
      <c r="E4280" s="4" t="s">
        <v>26</v>
      </c>
      <c r="F4280" s="4" t="s">
        <v>605</v>
      </c>
      <c r="G4280" s="4" t="s">
        <v>606</v>
      </c>
      <c r="H4280" s="4" t="s">
        <v>46</v>
      </c>
      <c r="I4280" s="4" t="s">
        <v>30</v>
      </c>
      <c r="J4280" s="4" t="s">
        <v>7395</v>
      </c>
      <c r="K4280" s="4" t="s">
        <v>58</v>
      </c>
      <c r="L4280" s="7">
        <v>75019.0</v>
      </c>
      <c r="M4280" s="4" t="s">
        <v>59</v>
      </c>
      <c r="N4280" s="4" t="s">
        <v>4624</v>
      </c>
      <c r="O4280" s="4" t="s">
        <v>51</v>
      </c>
      <c r="P4280" s="4" t="s">
        <v>52</v>
      </c>
      <c r="Q4280" s="4" t="s">
        <v>7252</v>
      </c>
      <c r="R4280" s="9">
        <v>21.0110814814815</v>
      </c>
      <c r="S4280" s="7">
        <v>1.0</v>
      </c>
      <c r="T4280" s="7">
        <v>0.2</v>
      </c>
      <c r="U4280" s="7">
        <v>-0.262638518518519</v>
      </c>
      <c r="V4280" s="10" t="str">
        <f t="shared" si="1"/>
        <v>2017-09</v>
      </c>
    </row>
    <row r="4281">
      <c r="A4281" s="7">
        <v>4280.0</v>
      </c>
      <c r="B4281" s="4" t="s">
        <v>7394</v>
      </c>
      <c r="C4281" s="8">
        <v>42982.0</v>
      </c>
      <c r="D4281" s="8">
        <v>42986.0</v>
      </c>
      <c r="E4281" s="4" t="s">
        <v>26</v>
      </c>
      <c r="F4281" s="4" t="s">
        <v>605</v>
      </c>
      <c r="G4281" s="4" t="s">
        <v>606</v>
      </c>
      <c r="H4281" s="4" t="s">
        <v>46</v>
      </c>
      <c r="I4281" s="4" t="s">
        <v>30</v>
      </c>
      <c r="J4281" s="4" t="s">
        <v>7395</v>
      </c>
      <c r="K4281" s="4" t="s">
        <v>58</v>
      </c>
      <c r="L4281" s="7">
        <v>75019.0</v>
      </c>
      <c r="M4281" s="4" t="s">
        <v>59</v>
      </c>
      <c r="N4281" s="4" t="s">
        <v>7396</v>
      </c>
      <c r="O4281" s="4" t="s">
        <v>51</v>
      </c>
      <c r="P4281" s="4" t="s">
        <v>93</v>
      </c>
      <c r="Q4281" s="4" t="s">
        <v>7397</v>
      </c>
      <c r="R4281" s="9">
        <v>16.4242962962963</v>
      </c>
      <c r="S4281" s="7">
        <v>5.0</v>
      </c>
      <c r="T4281" s="7">
        <v>0.2</v>
      </c>
      <c r="U4281" s="7">
        <v>4.72198518518519</v>
      </c>
      <c r="V4281" s="10" t="str">
        <f t="shared" si="1"/>
        <v>2017-09</v>
      </c>
    </row>
    <row r="4282">
      <c r="A4282" s="7">
        <v>4281.0</v>
      </c>
      <c r="B4282" s="4" t="s">
        <v>7398</v>
      </c>
      <c r="C4282" s="8">
        <v>42982.0</v>
      </c>
      <c r="D4282" s="8">
        <v>42986.0</v>
      </c>
      <c r="E4282" s="4" t="s">
        <v>26</v>
      </c>
      <c r="F4282" s="4" t="s">
        <v>406</v>
      </c>
      <c r="G4282" s="4" t="s">
        <v>407</v>
      </c>
      <c r="H4282" s="4" t="s">
        <v>46</v>
      </c>
      <c r="I4282" s="4" t="s">
        <v>30</v>
      </c>
      <c r="J4282" s="4" t="s">
        <v>631</v>
      </c>
      <c r="K4282" s="4" t="s">
        <v>223</v>
      </c>
      <c r="L4282" s="7">
        <v>11561.0</v>
      </c>
      <c r="M4282" s="4" t="s">
        <v>33</v>
      </c>
      <c r="N4282" s="4" t="s">
        <v>307</v>
      </c>
      <c r="O4282" s="4" t="s">
        <v>39</v>
      </c>
      <c r="P4282" s="4" t="s">
        <v>61</v>
      </c>
      <c r="Q4282" s="4" t="s">
        <v>308</v>
      </c>
      <c r="R4282" s="9">
        <v>115.120296296296</v>
      </c>
      <c r="S4282" s="7">
        <v>4.0</v>
      </c>
      <c r="T4282" s="7">
        <v>0.0</v>
      </c>
      <c r="U4282" s="7">
        <v>49.5017274074074</v>
      </c>
      <c r="V4282" s="10" t="str">
        <f t="shared" si="1"/>
        <v>2017-09</v>
      </c>
    </row>
    <row r="4283">
      <c r="A4283" s="7">
        <v>4282.0</v>
      </c>
      <c r="B4283" s="4" t="s">
        <v>7399</v>
      </c>
      <c r="C4283" s="8">
        <v>42982.0</v>
      </c>
      <c r="D4283" s="8">
        <v>42986.0</v>
      </c>
      <c r="E4283" s="4" t="s">
        <v>98</v>
      </c>
      <c r="F4283" s="4" t="s">
        <v>4196</v>
      </c>
      <c r="G4283" s="4" t="s">
        <v>4197</v>
      </c>
      <c r="H4283" s="4" t="s">
        <v>29</v>
      </c>
      <c r="I4283" s="4" t="s">
        <v>30</v>
      </c>
      <c r="J4283" s="4" t="s">
        <v>47</v>
      </c>
      <c r="K4283" s="4" t="s">
        <v>48</v>
      </c>
      <c r="L4283" s="7">
        <v>90036.0</v>
      </c>
      <c r="M4283" s="4" t="s">
        <v>49</v>
      </c>
      <c r="N4283" s="4" t="s">
        <v>5534</v>
      </c>
      <c r="O4283" s="4" t="s">
        <v>35</v>
      </c>
      <c r="P4283" s="4" t="s">
        <v>73</v>
      </c>
      <c r="Q4283" s="4" t="s">
        <v>5535</v>
      </c>
      <c r="R4283" s="9">
        <v>1322.352</v>
      </c>
      <c r="S4283" s="7">
        <v>3.0</v>
      </c>
      <c r="T4283" s="7">
        <v>0.2</v>
      </c>
      <c r="U4283" s="7">
        <v>-99.1764</v>
      </c>
      <c r="V4283" s="10" t="str">
        <f t="shared" si="1"/>
        <v>2017-09</v>
      </c>
    </row>
    <row r="4284">
      <c r="A4284" s="7">
        <v>4283.0</v>
      </c>
      <c r="B4284" s="4" t="s">
        <v>7400</v>
      </c>
      <c r="C4284" s="8">
        <v>42982.0</v>
      </c>
      <c r="D4284" s="8">
        <v>42983.0</v>
      </c>
      <c r="E4284" s="4" t="s">
        <v>43</v>
      </c>
      <c r="F4284" s="4" t="s">
        <v>7387</v>
      </c>
      <c r="G4284" s="4" t="s">
        <v>7388</v>
      </c>
      <c r="H4284" s="4" t="s">
        <v>112</v>
      </c>
      <c r="I4284" s="4" t="s">
        <v>30</v>
      </c>
      <c r="J4284" s="4" t="s">
        <v>5550</v>
      </c>
      <c r="K4284" s="4" t="s">
        <v>48</v>
      </c>
      <c r="L4284" s="7">
        <v>92307.0</v>
      </c>
      <c r="M4284" s="4" t="s">
        <v>49</v>
      </c>
      <c r="N4284" s="4" t="s">
        <v>7401</v>
      </c>
      <c r="O4284" s="4" t="s">
        <v>51</v>
      </c>
      <c r="P4284" s="4" t="s">
        <v>124</v>
      </c>
      <c r="Q4284" s="4" t="s">
        <v>7402</v>
      </c>
      <c r="R4284" s="9">
        <v>12.96</v>
      </c>
      <c r="S4284" s="7">
        <v>2.0</v>
      </c>
      <c r="T4284" s="7">
        <v>0.0</v>
      </c>
      <c r="U4284" s="7">
        <v>6.2208</v>
      </c>
      <c r="V4284" s="10" t="str">
        <f t="shared" si="1"/>
        <v>2017-09</v>
      </c>
    </row>
    <row r="4285">
      <c r="A4285" s="7">
        <v>4284.0</v>
      </c>
      <c r="B4285" s="4" t="s">
        <v>7400</v>
      </c>
      <c r="C4285" s="8">
        <v>42982.0</v>
      </c>
      <c r="D4285" s="8">
        <v>42983.0</v>
      </c>
      <c r="E4285" s="4" t="s">
        <v>43</v>
      </c>
      <c r="F4285" s="4" t="s">
        <v>7387</v>
      </c>
      <c r="G4285" s="4" t="s">
        <v>7388</v>
      </c>
      <c r="H4285" s="4" t="s">
        <v>112</v>
      </c>
      <c r="I4285" s="4" t="s">
        <v>30</v>
      </c>
      <c r="J4285" s="4" t="s">
        <v>5550</v>
      </c>
      <c r="K4285" s="4" t="s">
        <v>48</v>
      </c>
      <c r="L4285" s="7">
        <v>92307.0</v>
      </c>
      <c r="M4285" s="4" t="s">
        <v>49</v>
      </c>
      <c r="N4285" s="4" t="s">
        <v>3190</v>
      </c>
      <c r="O4285" s="4" t="s">
        <v>39</v>
      </c>
      <c r="P4285" s="4" t="s">
        <v>40</v>
      </c>
      <c r="Q4285" s="4" t="s">
        <v>3191</v>
      </c>
      <c r="R4285" s="9">
        <v>43.176</v>
      </c>
      <c r="S4285" s="7">
        <v>3.0</v>
      </c>
      <c r="T4285" s="7">
        <v>0.2</v>
      </c>
      <c r="U4285" s="7">
        <v>15.1116</v>
      </c>
      <c r="V4285" s="10" t="str">
        <f t="shared" si="1"/>
        <v>2017-09</v>
      </c>
    </row>
    <row r="4286">
      <c r="A4286" s="7">
        <v>4285.0</v>
      </c>
      <c r="B4286" s="4" t="s">
        <v>7403</v>
      </c>
      <c r="C4286" s="8">
        <v>42982.0</v>
      </c>
      <c r="D4286" s="8">
        <v>42984.0</v>
      </c>
      <c r="E4286" s="4" t="s">
        <v>43</v>
      </c>
      <c r="F4286" s="4" t="s">
        <v>3532</v>
      </c>
      <c r="G4286" s="4" t="s">
        <v>3533</v>
      </c>
      <c r="H4286" s="4" t="s">
        <v>29</v>
      </c>
      <c r="I4286" s="4" t="s">
        <v>30</v>
      </c>
      <c r="J4286" s="4" t="s">
        <v>384</v>
      </c>
      <c r="K4286" s="4" t="s">
        <v>385</v>
      </c>
      <c r="L4286" s="7">
        <v>60653.0</v>
      </c>
      <c r="M4286" s="4" t="s">
        <v>59</v>
      </c>
      <c r="N4286" s="4" t="s">
        <v>7404</v>
      </c>
      <c r="O4286" s="4" t="s">
        <v>35</v>
      </c>
      <c r="P4286" s="4" t="s">
        <v>36</v>
      </c>
      <c r="Q4286" s="4" t="s">
        <v>7405</v>
      </c>
      <c r="R4286" s="9">
        <v>1032.9956</v>
      </c>
      <c r="S4286" s="7">
        <v>9.0</v>
      </c>
      <c r="T4286" s="7">
        <v>0.3</v>
      </c>
      <c r="U4286" s="7">
        <v>-147.5708</v>
      </c>
      <c r="V4286" s="10" t="str">
        <f t="shared" si="1"/>
        <v>2017-09</v>
      </c>
    </row>
    <row r="4287">
      <c r="A4287" s="7">
        <v>4286.0</v>
      </c>
      <c r="B4287" s="4" t="s">
        <v>7403</v>
      </c>
      <c r="C4287" s="8">
        <v>42982.0</v>
      </c>
      <c r="D4287" s="8">
        <v>42984.0</v>
      </c>
      <c r="E4287" s="4" t="s">
        <v>43</v>
      </c>
      <c r="F4287" s="4" t="s">
        <v>3532</v>
      </c>
      <c r="G4287" s="4" t="s">
        <v>3533</v>
      </c>
      <c r="H4287" s="4" t="s">
        <v>29</v>
      </c>
      <c r="I4287" s="4" t="s">
        <v>30</v>
      </c>
      <c r="J4287" s="4" t="s">
        <v>384</v>
      </c>
      <c r="K4287" s="4" t="s">
        <v>385</v>
      </c>
      <c r="L4287" s="7">
        <v>60653.0</v>
      </c>
      <c r="M4287" s="4" t="s">
        <v>59</v>
      </c>
      <c r="N4287" s="4" t="s">
        <v>5687</v>
      </c>
      <c r="O4287" s="4" t="s">
        <v>51</v>
      </c>
      <c r="P4287" s="4" t="s">
        <v>124</v>
      </c>
      <c r="Q4287" s="4" t="s">
        <v>5688</v>
      </c>
      <c r="R4287" s="9">
        <v>22.2328888888889</v>
      </c>
      <c r="S4287" s="7">
        <v>3.0</v>
      </c>
      <c r="T4287" s="7">
        <v>0.2</v>
      </c>
      <c r="U4287" s="7">
        <v>6.94777777777778</v>
      </c>
      <c r="V4287" s="10" t="str">
        <f t="shared" si="1"/>
        <v>2017-09</v>
      </c>
    </row>
    <row r="4288">
      <c r="A4288" s="7">
        <v>4287.0</v>
      </c>
      <c r="B4288" s="4" t="s">
        <v>7403</v>
      </c>
      <c r="C4288" s="8">
        <v>42982.0</v>
      </c>
      <c r="D4288" s="8">
        <v>42984.0</v>
      </c>
      <c r="E4288" s="4" t="s">
        <v>43</v>
      </c>
      <c r="F4288" s="4" t="s">
        <v>3532</v>
      </c>
      <c r="G4288" s="4" t="s">
        <v>3533</v>
      </c>
      <c r="H4288" s="4" t="s">
        <v>29</v>
      </c>
      <c r="I4288" s="4" t="s">
        <v>30</v>
      </c>
      <c r="J4288" s="4" t="s">
        <v>384</v>
      </c>
      <c r="K4288" s="4" t="s">
        <v>385</v>
      </c>
      <c r="L4288" s="7">
        <v>60653.0</v>
      </c>
      <c r="M4288" s="4" t="s">
        <v>59</v>
      </c>
      <c r="N4288" s="4" t="s">
        <v>4382</v>
      </c>
      <c r="O4288" s="4" t="s">
        <v>51</v>
      </c>
      <c r="P4288" s="4" t="s">
        <v>93</v>
      </c>
      <c r="Q4288" s="4" t="s">
        <v>4383</v>
      </c>
      <c r="R4288" s="9">
        <v>8.6528</v>
      </c>
      <c r="S4288" s="7">
        <v>3.0</v>
      </c>
      <c r="T4288" s="7">
        <v>0.2</v>
      </c>
      <c r="U4288" s="7">
        <v>1.0816</v>
      </c>
      <c r="V4288" s="10" t="str">
        <f t="shared" si="1"/>
        <v>2017-09</v>
      </c>
    </row>
    <row r="4289">
      <c r="A4289" s="7">
        <v>4288.0</v>
      </c>
      <c r="B4289" s="4" t="s">
        <v>7406</v>
      </c>
      <c r="C4289" s="8">
        <v>42982.0</v>
      </c>
      <c r="D4289" s="8">
        <v>42987.0</v>
      </c>
      <c r="E4289" s="4" t="s">
        <v>98</v>
      </c>
      <c r="F4289" s="4" t="s">
        <v>3923</v>
      </c>
      <c r="G4289" s="4" t="s">
        <v>3924</v>
      </c>
      <c r="H4289" s="4" t="s">
        <v>46</v>
      </c>
      <c r="I4289" s="4" t="s">
        <v>30</v>
      </c>
      <c r="J4289" s="4" t="s">
        <v>3493</v>
      </c>
      <c r="K4289" s="4" t="s">
        <v>157</v>
      </c>
      <c r="L4289" s="7">
        <v>44312.0</v>
      </c>
      <c r="M4289" s="4" t="s">
        <v>33</v>
      </c>
      <c r="N4289" s="4" t="s">
        <v>2739</v>
      </c>
      <c r="O4289" s="4" t="s">
        <v>51</v>
      </c>
      <c r="P4289" s="4" t="s">
        <v>93</v>
      </c>
      <c r="Q4289" s="4" t="s">
        <v>2740</v>
      </c>
      <c r="R4289" s="9">
        <v>10.3352888888889</v>
      </c>
      <c r="S4289" s="7">
        <v>4.0</v>
      </c>
      <c r="T4289" s="7">
        <v>0.2</v>
      </c>
      <c r="U4289" s="7">
        <v>0.775146666666667</v>
      </c>
      <c r="V4289" s="10" t="str">
        <f t="shared" si="1"/>
        <v>2017-09</v>
      </c>
    </row>
    <row r="4290">
      <c r="A4290" s="7">
        <v>4289.0</v>
      </c>
      <c r="B4290" s="4" t="s">
        <v>7406</v>
      </c>
      <c r="C4290" s="8">
        <v>42982.0</v>
      </c>
      <c r="D4290" s="8">
        <v>42987.0</v>
      </c>
      <c r="E4290" s="4" t="s">
        <v>98</v>
      </c>
      <c r="F4290" s="4" t="s">
        <v>3923</v>
      </c>
      <c r="G4290" s="4" t="s">
        <v>3924</v>
      </c>
      <c r="H4290" s="4" t="s">
        <v>46</v>
      </c>
      <c r="I4290" s="4" t="s">
        <v>30</v>
      </c>
      <c r="J4290" s="4" t="s">
        <v>3493</v>
      </c>
      <c r="K4290" s="4" t="s">
        <v>157</v>
      </c>
      <c r="L4290" s="7">
        <v>44312.0</v>
      </c>
      <c r="M4290" s="4" t="s">
        <v>33</v>
      </c>
      <c r="N4290" s="4" t="s">
        <v>4356</v>
      </c>
      <c r="O4290" s="4" t="s">
        <v>51</v>
      </c>
      <c r="P4290" s="4" t="s">
        <v>76</v>
      </c>
      <c r="Q4290" s="4" t="s">
        <v>4357</v>
      </c>
      <c r="R4290" s="9">
        <v>31.9973333333333</v>
      </c>
      <c r="S4290" s="7">
        <v>5.0</v>
      </c>
      <c r="T4290" s="7">
        <v>0.7</v>
      </c>
      <c r="U4290" s="7">
        <v>-25.5978666666667</v>
      </c>
      <c r="V4290" s="10" t="str">
        <f t="shared" si="1"/>
        <v>2017-09</v>
      </c>
    </row>
    <row r="4291">
      <c r="A4291" s="7">
        <v>4290.0</v>
      </c>
      <c r="B4291" s="4" t="s">
        <v>7406</v>
      </c>
      <c r="C4291" s="8">
        <v>42982.0</v>
      </c>
      <c r="D4291" s="8">
        <v>42987.0</v>
      </c>
      <c r="E4291" s="4" t="s">
        <v>98</v>
      </c>
      <c r="F4291" s="4" t="s">
        <v>3923</v>
      </c>
      <c r="G4291" s="4" t="s">
        <v>3924</v>
      </c>
      <c r="H4291" s="4" t="s">
        <v>46</v>
      </c>
      <c r="I4291" s="4" t="s">
        <v>30</v>
      </c>
      <c r="J4291" s="4" t="s">
        <v>3493</v>
      </c>
      <c r="K4291" s="4" t="s">
        <v>157</v>
      </c>
      <c r="L4291" s="7">
        <v>44312.0</v>
      </c>
      <c r="M4291" s="4" t="s">
        <v>33</v>
      </c>
      <c r="N4291" s="4" t="s">
        <v>238</v>
      </c>
      <c r="O4291" s="4" t="s">
        <v>51</v>
      </c>
      <c r="P4291" s="4" t="s">
        <v>76</v>
      </c>
      <c r="Q4291" s="4" t="s">
        <v>239</v>
      </c>
      <c r="R4291" s="9">
        <v>5.46808888888889</v>
      </c>
      <c r="S4291" s="7">
        <v>2.0</v>
      </c>
      <c r="T4291" s="7">
        <v>0.7</v>
      </c>
      <c r="U4291" s="7">
        <v>-3.82766222222222</v>
      </c>
      <c r="V4291" s="10" t="str">
        <f t="shared" si="1"/>
        <v>2017-09</v>
      </c>
    </row>
    <row r="4292">
      <c r="A4292" s="7">
        <v>4291.0</v>
      </c>
      <c r="B4292" s="4" t="s">
        <v>7406</v>
      </c>
      <c r="C4292" s="8">
        <v>42982.0</v>
      </c>
      <c r="D4292" s="8">
        <v>42987.0</v>
      </c>
      <c r="E4292" s="4" t="s">
        <v>98</v>
      </c>
      <c r="F4292" s="4" t="s">
        <v>3923</v>
      </c>
      <c r="G4292" s="4" t="s">
        <v>3924</v>
      </c>
      <c r="H4292" s="4" t="s">
        <v>46</v>
      </c>
      <c r="I4292" s="4" t="s">
        <v>30</v>
      </c>
      <c r="J4292" s="4" t="s">
        <v>3493</v>
      </c>
      <c r="K4292" s="4" t="s">
        <v>157</v>
      </c>
      <c r="L4292" s="7">
        <v>44312.0</v>
      </c>
      <c r="M4292" s="4" t="s">
        <v>33</v>
      </c>
      <c r="N4292" s="4" t="s">
        <v>343</v>
      </c>
      <c r="O4292" s="4" t="s">
        <v>51</v>
      </c>
      <c r="P4292" s="4" t="s">
        <v>124</v>
      </c>
      <c r="Q4292" s="4" t="s">
        <v>344</v>
      </c>
      <c r="R4292" s="9">
        <v>14.4213333333333</v>
      </c>
      <c r="S4292" s="7">
        <v>4.0</v>
      </c>
      <c r="T4292" s="7">
        <v>0.2</v>
      </c>
      <c r="U4292" s="7">
        <v>4.68693333333333</v>
      </c>
      <c r="V4292" s="10" t="str">
        <f t="shared" si="1"/>
        <v>2017-09</v>
      </c>
    </row>
    <row r="4293">
      <c r="A4293" s="7">
        <v>4292.0</v>
      </c>
      <c r="B4293" s="4" t="s">
        <v>7407</v>
      </c>
      <c r="C4293" s="8">
        <v>42982.0</v>
      </c>
      <c r="D4293" s="8">
        <v>42986.0</v>
      </c>
      <c r="E4293" s="4" t="s">
        <v>26</v>
      </c>
      <c r="F4293" s="4" t="s">
        <v>3389</v>
      </c>
      <c r="G4293" s="4" t="s">
        <v>3390</v>
      </c>
      <c r="H4293" s="4" t="s">
        <v>46</v>
      </c>
      <c r="I4293" s="4" t="s">
        <v>30</v>
      </c>
      <c r="J4293" s="4" t="s">
        <v>47</v>
      </c>
      <c r="K4293" s="4" t="s">
        <v>48</v>
      </c>
      <c r="L4293" s="7">
        <v>90004.0</v>
      </c>
      <c r="M4293" s="4" t="s">
        <v>49</v>
      </c>
      <c r="N4293" s="4" t="s">
        <v>904</v>
      </c>
      <c r="O4293" s="4" t="s">
        <v>51</v>
      </c>
      <c r="P4293" s="4" t="s">
        <v>76</v>
      </c>
      <c r="Q4293" s="4" t="s">
        <v>5187</v>
      </c>
      <c r="R4293" s="9">
        <v>487.984</v>
      </c>
      <c r="S4293" s="7">
        <v>2.0</v>
      </c>
      <c r="T4293" s="7">
        <v>0.2</v>
      </c>
      <c r="U4293" s="7">
        <v>152.495</v>
      </c>
      <c r="V4293" s="10" t="str">
        <f t="shared" si="1"/>
        <v>2017-09</v>
      </c>
    </row>
    <row r="4294">
      <c r="A4294" s="7">
        <v>4293.0</v>
      </c>
      <c r="B4294" s="4" t="s">
        <v>7407</v>
      </c>
      <c r="C4294" s="8">
        <v>42982.0</v>
      </c>
      <c r="D4294" s="8">
        <v>42986.0</v>
      </c>
      <c r="E4294" s="4" t="s">
        <v>26</v>
      </c>
      <c r="F4294" s="4" t="s">
        <v>3389</v>
      </c>
      <c r="G4294" s="4" t="s">
        <v>3390</v>
      </c>
      <c r="H4294" s="4" t="s">
        <v>46</v>
      </c>
      <c r="I4294" s="4" t="s">
        <v>30</v>
      </c>
      <c r="J4294" s="4" t="s">
        <v>47</v>
      </c>
      <c r="K4294" s="4" t="s">
        <v>48</v>
      </c>
      <c r="L4294" s="7">
        <v>90004.0</v>
      </c>
      <c r="M4294" s="4" t="s">
        <v>49</v>
      </c>
      <c r="N4294" s="4" t="s">
        <v>6632</v>
      </c>
      <c r="O4294" s="4" t="s">
        <v>39</v>
      </c>
      <c r="P4294" s="4" t="s">
        <v>40</v>
      </c>
      <c r="Q4294" s="4" t="s">
        <v>6633</v>
      </c>
      <c r="R4294" s="9">
        <v>5.56</v>
      </c>
      <c r="S4294" s="7">
        <v>1.0</v>
      </c>
      <c r="T4294" s="7">
        <v>0.2</v>
      </c>
      <c r="U4294" s="7">
        <v>1.7375</v>
      </c>
      <c r="V4294" s="10" t="str">
        <f t="shared" si="1"/>
        <v>2017-09</v>
      </c>
    </row>
    <row r="4295">
      <c r="A4295" s="7">
        <v>4294.0</v>
      </c>
      <c r="B4295" s="4" t="s">
        <v>7407</v>
      </c>
      <c r="C4295" s="8">
        <v>42982.0</v>
      </c>
      <c r="D4295" s="8">
        <v>42986.0</v>
      </c>
      <c r="E4295" s="4" t="s">
        <v>26</v>
      </c>
      <c r="F4295" s="4" t="s">
        <v>3389</v>
      </c>
      <c r="G4295" s="4" t="s">
        <v>3390</v>
      </c>
      <c r="H4295" s="4" t="s">
        <v>46</v>
      </c>
      <c r="I4295" s="4" t="s">
        <v>30</v>
      </c>
      <c r="J4295" s="4" t="s">
        <v>47</v>
      </c>
      <c r="K4295" s="4" t="s">
        <v>48</v>
      </c>
      <c r="L4295" s="7">
        <v>90004.0</v>
      </c>
      <c r="M4295" s="4" t="s">
        <v>49</v>
      </c>
      <c r="N4295" s="4" t="s">
        <v>6960</v>
      </c>
      <c r="O4295" s="4" t="s">
        <v>51</v>
      </c>
      <c r="P4295" s="4" t="s">
        <v>52</v>
      </c>
      <c r="Q4295" s="4" t="s">
        <v>6961</v>
      </c>
      <c r="R4295" s="9">
        <v>217.85</v>
      </c>
      <c r="S4295" s="7">
        <v>5.0</v>
      </c>
      <c r="T4295" s="7">
        <v>0.0</v>
      </c>
      <c r="U4295" s="7">
        <v>65.355</v>
      </c>
      <c r="V4295" s="10" t="str">
        <f t="shared" si="1"/>
        <v>2017-09</v>
      </c>
    </row>
    <row r="4296">
      <c r="A4296" s="7">
        <v>4295.0</v>
      </c>
      <c r="B4296" s="4" t="s">
        <v>7408</v>
      </c>
      <c r="C4296" s="8">
        <v>42982.0</v>
      </c>
      <c r="D4296" s="8">
        <v>42988.0</v>
      </c>
      <c r="E4296" s="4" t="s">
        <v>26</v>
      </c>
      <c r="F4296" s="4" t="s">
        <v>1728</v>
      </c>
      <c r="G4296" s="4" t="s">
        <v>1729</v>
      </c>
      <c r="H4296" s="4" t="s">
        <v>46</v>
      </c>
      <c r="I4296" s="4" t="s">
        <v>30</v>
      </c>
      <c r="J4296" s="4" t="s">
        <v>90</v>
      </c>
      <c r="K4296" s="4" t="s">
        <v>91</v>
      </c>
      <c r="L4296" s="7">
        <v>19120.0</v>
      </c>
      <c r="M4296" s="4" t="s">
        <v>33</v>
      </c>
      <c r="N4296" s="4" t="s">
        <v>5450</v>
      </c>
      <c r="O4296" s="4" t="s">
        <v>39</v>
      </c>
      <c r="P4296" s="4" t="s">
        <v>61</v>
      </c>
      <c r="Q4296" s="4" t="s">
        <v>5451</v>
      </c>
      <c r="R4296" s="9">
        <v>23.8352592592593</v>
      </c>
      <c r="S4296" s="7">
        <v>4.0</v>
      </c>
      <c r="T4296" s="7">
        <v>0.2</v>
      </c>
      <c r="U4296" s="7">
        <v>-1.78764444444444</v>
      </c>
      <c r="V4296" s="10" t="str">
        <f t="shared" si="1"/>
        <v>2017-09</v>
      </c>
    </row>
    <row r="4297">
      <c r="A4297" s="7">
        <v>4296.0</v>
      </c>
      <c r="B4297" s="4" t="s">
        <v>7409</v>
      </c>
      <c r="C4297" s="8">
        <v>42982.0</v>
      </c>
      <c r="D4297" s="8">
        <v>42988.0</v>
      </c>
      <c r="E4297" s="4" t="s">
        <v>26</v>
      </c>
      <c r="F4297" s="4" t="s">
        <v>2083</v>
      </c>
      <c r="G4297" s="4" t="s">
        <v>2084</v>
      </c>
      <c r="H4297" s="4" t="s">
        <v>29</v>
      </c>
      <c r="I4297" s="4" t="s">
        <v>30</v>
      </c>
      <c r="J4297" s="4" t="s">
        <v>47</v>
      </c>
      <c r="K4297" s="4" t="s">
        <v>48</v>
      </c>
      <c r="L4297" s="7">
        <v>90032.0</v>
      </c>
      <c r="M4297" s="4" t="s">
        <v>49</v>
      </c>
      <c r="N4297" s="4" t="s">
        <v>2694</v>
      </c>
      <c r="O4297" s="4" t="s">
        <v>51</v>
      </c>
      <c r="P4297" s="4" t="s">
        <v>52</v>
      </c>
      <c r="Q4297" s="4" t="s">
        <v>2695</v>
      </c>
      <c r="R4297" s="9">
        <v>54.32</v>
      </c>
      <c r="S4297" s="7">
        <v>4.0</v>
      </c>
      <c r="T4297" s="7">
        <v>0.0</v>
      </c>
      <c r="U4297" s="7">
        <v>0.5432</v>
      </c>
      <c r="V4297" s="10" t="str">
        <f t="shared" si="1"/>
        <v>2017-09</v>
      </c>
    </row>
    <row r="4298">
      <c r="A4298" s="7">
        <v>4297.0</v>
      </c>
      <c r="B4298" s="4" t="s">
        <v>7410</v>
      </c>
      <c r="C4298" s="8">
        <v>42982.0</v>
      </c>
      <c r="D4298" s="8">
        <v>42984.0</v>
      </c>
      <c r="E4298" s="4" t="s">
        <v>98</v>
      </c>
      <c r="F4298" s="4" t="s">
        <v>1592</v>
      </c>
      <c r="G4298" s="4" t="s">
        <v>1593</v>
      </c>
      <c r="H4298" s="4" t="s">
        <v>46</v>
      </c>
      <c r="I4298" s="4" t="s">
        <v>30</v>
      </c>
      <c r="J4298" s="4" t="s">
        <v>362</v>
      </c>
      <c r="K4298" s="4" t="s">
        <v>48</v>
      </c>
      <c r="L4298" s="7">
        <v>94122.0</v>
      </c>
      <c r="M4298" s="4" t="s">
        <v>49</v>
      </c>
      <c r="N4298" s="4" t="s">
        <v>4225</v>
      </c>
      <c r="O4298" s="4" t="s">
        <v>51</v>
      </c>
      <c r="P4298" s="4" t="s">
        <v>76</v>
      </c>
      <c r="Q4298" s="4" t="s">
        <v>4226</v>
      </c>
      <c r="R4298" s="9">
        <v>13.344</v>
      </c>
      <c r="S4298" s="7">
        <v>6.0</v>
      </c>
      <c r="T4298" s="7">
        <v>0.2</v>
      </c>
      <c r="U4298" s="7">
        <v>4.3368</v>
      </c>
      <c r="V4298" s="10" t="str">
        <f t="shared" si="1"/>
        <v>2017-09</v>
      </c>
    </row>
    <row r="4299">
      <c r="A4299" s="7">
        <v>4298.0</v>
      </c>
      <c r="B4299" s="4" t="s">
        <v>7410</v>
      </c>
      <c r="C4299" s="8">
        <v>42982.0</v>
      </c>
      <c r="D4299" s="8">
        <v>42984.0</v>
      </c>
      <c r="E4299" s="4" t="s">
        <v>98</v>
      </c>
      <c r="F4299" s="4" t="s">
        <v>1592</v>
      </c>
      <c r="G4299" s="4" t="s">
        <v>1593</v>
      </c>
      <c r="H4299" s="4" t="s">
        <v>46</v>
      </c>
      <c r="I4299" s="4" t="s">
        <v>30</v>
      </c>
      <c r="J4299" s="4" t="s">
        <v>362</v>
      </c>
      <c r="K4299" s="4" t="s">
        <v>48</v>
      </c>
      <c r="L4299" s="7">
        <v>94122.0</v>
      </c>
      <c r="M4299" s="4" t="s">
        <v>49</v>
      </c>
      <c r="N4299" s="4" t="s">
        <v>2548</v>
      </c>
      <c r="O4299" s="4" t="s">
        <v>35</v>
      </c>
      <c r="P4299" s="4" t="s">
        <v>73</v>
      </c>
      <c r="Q4299" s="4" t="s">
        <v>2549</v>
      </c>
      <c r="R4299" s="9">
        <v>1478.272</v>
      </c>
      <c r="S4299" s="7">
        <v>8.0</v>
      </c>
      <c r="T4299" s="7">
        <v>0.2</v>
      </c>
      <c r="U4299" s="7">
        <v>92.392</v>
      </c>
      <c r="V4299" s="10" t="str">
        <f t="shared" si="1"/>
        <v>2017-09</v>
      </c>
    </row>
    <row r="4300">
      <c r="A4300" s="7">
        <v>4299.0</v>
      </c>
      <c r="B4300" s="4" t="s">
        <v>7411</v>
      </c>
      <c r="C4300" s="8">
        <v>42982.0</v>
      </c>
      <c r="D4300" s="8">
        <v>42984.0</v>
      </c>
      <c r="E4300" s="4" t="s">
        <v>98</v>
      </c>
      <c r="F4300" s="4" t="s">
        <v>1086</v>
      </c>
      <c r="G4300" s="4" t="s">
        <v>1087</v>
      </c>
      <c r="H4300" s="4" t="s">
        <v>46</v>
      </c>
      <c r="I4300" s="4" t="s">
        <v>30</v>
      </c>
      <c r="J4300" s="4" t="s">
        <v>5654</v>
      </c>
      <c r="K4300" s="4" t="s">
        <v>245</v>
      </c>
      <c r="L4300" s="7">
        <v>3060.0</v>
      </c>
      <c r="M4300" s="4" t="s">
        <v>33</v>
      </c>
      <c r="N4300" s="4" t="s">
        <v>3907</v>
      </c>
      <c r="O4300" s="4" t="s">
        <v>51</v>
      </c>
      <c r="P4300" s="4" t="s">
        <v>272</v>
      </c>
      <c r="Q4300" s="4" t="s">
        <v>722</v>
      </c>
      <c r="R4300" s="9">
        <v>18.5524444444444</v>
      </c>
      <c r="S4300" s="7">
        <v>6.0</v>
      </c>
      <c r="T4300" s="7">
        <v>0.0</v>
      </c>
      <c r="U4300" s="7">
        <v>8.71964888888889</v>
      </c>
      <c r="V4300" s="10" t="str">
        <f t="shared" si="1"/>
        <v>2017-09</v>
      </c>
    </row>
    <row r="4301">
      <c r="A4301" s="7">
        <v>4300.0</v>
      </c>
      <c r="B4301" s="4" t="s">
        <v>7412</v>
      </c>
      <c r="C4301" s="8">
        <v>42982.0</v>
      </c>
      <c r="D4301" s="8">
        <v>42986.0</v>
      </c>
      <c r="E4301" s="4" t="s">
        <v>26</v>
      </c>
      <c r="F4301" s="4" t="s">
        <v>5307</v>
      </c>
      <c r="G4301" s="4" t="s">
        <v>5308</v>
      </c>
      <c r="H4301" s="4" t="s">
        <v>46</v>
      </c>
      <c r="I4301" s="4" t="s">
        <v>30</v>
      </c>
      <c r="J4301" s="4" t="s">
        <v>2290</v>
      </c>
      <c r="K4301" s="4" t="s">
        <v>48</v>
      </c>
      <c r="L4301" s="7">
        <v>92704.0</v>
      </c>
      <c r="M4301" s="4" t="s">
        <v>49</v>
      </c>
      <c r="N4301" s="4" t="s">
        <v>5275</v>
      </c>
      <c r="O4301" s="4" t="s">
        <v>51</v>
      </c>
      <c r="P4301" s="4" t="s">
        <v>52</v>
      </c>
      <c r="Q4301" s="4" t="s">
        <v>5276</v>
      </c>
      <c r="R4301" s="9">
        <v>421.1</v>
      </c>
      <c r="S4301" s="7">
        <v>2.0</v>
      </c>
      <c r="T4301" s="7">
        <v>0.0</v>
      </c>
      <c r="U4301" s="7">
        <v>105.275</v>
      </c>
      <c r="V4301" s="10" t="str">
        <f t="shared" si="1"/>
        <v>2017-09</v>
      </c>
    </row>
    <row r="4302">
      <c r="A4302" s="7">
        <v>4301.0</v>
      </c>
      <c r="B4302" s="4" t="s">
        <v>7413</v>
      </c>
      <c r="C4302" s="8">
        <v>42982.0</v>
      </c>
      <c r="D4302" s="8">
        <v>42986.0</v>
      </c>
      <c r="E4302" s="4" t="s">
        <v>26</v>
      </c>
      <c r="F4302" s="4" t="s">
        <v>7287</v>
      </c>
      <c r="G4302" s="4" t="s">
        <v>7288</v>
      </c>
      <c r="H4302" s="4" t="s">
        <v>46</v>
      </c>
      <c r="I4302" s="4" t="s">
        <v>30</v>
      </c>
      <c r="J4302" s="4" t="s">
        <v>4696</v>
      </c>
      <c r="K4302" s="4" t="s">
        <v>102</v>
      </c>
      <c r="L4302" s="7">
        <v>33437.0</v>
      </c>
      <c r="M4302" s="4" t="s">
        <v>83</v>
      </c>
      <c r="N4302" s="4" t="s">
        <v>1283</v>
      </c>
      <c r="O4302" s="4" t="s">
        <v>35</v>
      </c>
      <c r="P4302" s="4" t="s">
        <v>263</v>
      </c>
      <c r="Q4302" s="4" t="s">
        <v>1284</v>
      </c>
      <c r="R4302" s="9">
        <v>62.0418564631011</v>
      </c>
      <c r="S4302" s="7">
        <v>2.0</v>
      </c>
      <c r="T4302" s="7">
        <v>0.2</v>
      </c>
      <c r="U4302" s="7">
        <v>3.87761602894382</v>
      </c>
      <c r="V4302" s="10" t="str">
        <f t="shared" si="1"/>
        <v>2017-09</v>
      </c>
    </row>
    <row r="4303">
      <c r="A4303" s="7">
        <v>4302.0</v>
      </c>
      <c r="B4303" s="4" t="s">
        <v>7413</v>
      </c>
      <c r="C4303" s="8">
        <v>42982.0</v>
      </c>
      <c r="D4303" s="8">
        <v>42986.0</v>
      </c>
      <c r="E4303" s="4" t="s">
        <v>26</v>
      </c>
      <c r="F4303" s="4" t="s">
        <v>7287</v>
      </c>
      <c r="G4303" s="4" t="s">
        <v>7288</v>
      </c>
      <c r="H4303" s="4" t="s">
        <v>46</v>
      </c>
      <c r="I4303" s="4" t="s">
        <v>30</v>
      </c>
      <c r="J4303" s="4" t="s">
        <v>4696</v>
      </c>
      <c r="K4303" s="4" t="s">
        <v>102</v>
      </c>
      <c r="L4303" s="7">
        <v>33437.0</v>
      </c>
      <c r="M4303" s="4" t="s">
        <v>83</v>
      </c>
      <c r="N4303" s="4" t="s">
        <v>3020</v>
      </c>
      <c r="O4303" s="4" t="s">
        <v>51</v>
      </c>
      <c r="P4303" s="4" t="s">
        <v>124</v>
      </c>
      <c r="Q4303" s="4" t="s">
        <v>3021</v>
      </c>
      <c r="R4303" s="9">
        <v>6.58380737248749</v>
      </c>
      <c r="S4303" s="7">
        <v>2.0</v>
      </c>
      <c r="T4303" s="7">
        <v>0.2</v>
      </c>
      <c r="U4303" s="7">
        <v>2.30433258037062</v>
      </c>
      <c r="V4303" s="10" t="str">
        <f t="shared" si="1"/>
        <v>2017-09</v>
      </c>
    </row>
    <row r="4304">
      <c r="A4304" s="7">
        <v>4303.0</v>
      </c>
      <c r="B4304" s="4" t="s">
        <v>7414</v>
      </c>
      <c r="C4304" s="8">
        <v>42982.0</v>
      </c>
      <c r="D4304" s="8">
        <v>42986.0</v>
      </c>
      <c r="E4304" s="4" t="s">
        <v>98</v>
      </c>
      <c r="F4304" s="4" t="s">
        <v>1568</v>
      </c>
      <c r="G4304" s="4" t="s">
        <v>1569</v>
      </c>
      <c r="H4304" s="4" t="s">
        <v>112</v>
      </c>
      <c r="I4304" s="4" t="s">
        <v>30</v>
      </c>
      <c r="J4304" s="4" t="s">
        <v>7415</v>
      </c>
      <c r="K4304" s="4" t="s">
        <v>58</v>
      </c>
      <c r="L4304" s="7">
        <v>75043.0</v>
      </c>
      <c r="M4304" s="4" t="s">
        <v>59</v>
      </c>
      <c r="N4304" s="4" t="s">
        <v>4748</v>
      </c>
      <c r="O4304" s="4" t="s">
        <v>51</v>
      </c>
      <c r="P4304" s="4" t="s">
        <v>93</v>
      </c>
      <c r="Q4304" s="4" t="s">
        <v>4749</v>
      </c>
      <c r="R4304" s="9">
        <v>38.0362666666667</v>
      </c>
      <c r="S4304" s="7">
        <v>1.0</v>
      </c>
      <c r="T4304" s="7">
        <v>0.2</v>
      </c>
      <c r="U4304" s="7">
        <v>4.75453333333333</v>
      </c>
      <c r="V4304" s="10" t="str">
        <f t="shared" si="1"/>
        <v>2017-09</v>
      </c>
    </row>
    <row r="4305">
      <c r="A4305" s="7">
        <v>4304.0</v>
      </c>
      <c r="B4305" s="4" t="s">
        <v>7416</v>
      </c>
      <c r="C4305" s="8">
        <v>42982.0</v>
      </c>
      <c r="D4305" s="8">
        <v>42986.0</v>
      </c>
      <c r="E4305" s="4" t="s">
        <v>26</v>
      </c>
      <c r="F4305" s="4" t="s">
        <v>2017</v>
      </c>
      <c r="G4305" s="4" t="s">
        <v>2018</v>
      </c>
      <c r="H4305" s="4" t="s">
        <v>29</v>
      </c>
      <c r="I4305" s="4" t="s">
        <v>30</v>
      </c>
      <c r="J4305" s="4" t="s">
        <v>113</v>
      </c>
      <c r="K4305" s="4" t="s">
        <v>48</v>
      </c>
      <c r="L4305" s="7">
        <v>94601.0</v>
      </c>
      <c r="M4305" s="4" t="s">
        <v>49</v>
      </c>
      <c r="N4305" s="4" t="s">
        <v>875</v>
      </c>
      <c r="O4305" s="4" t="s">
        <v>51</v>
      </c>
      <c r="P4305" s="4" t="s">
        <v>76</v>
      </c>
      <c r="Q4305" s="4" t="s">
        <v>876</v>
      </c>
      <c r="R4305" s="9">
        <v>11.808</v>
      </c>
      <c r="S4305" s="7">
        <v>3.0</v>
      </c>
      <c r="T4305" s="7">
        <v>0.2</v>
      </c>
      <c r="U4305" s="7">
        <v>4.1328</v>
      </c>
      <c r="V4305" s="10" t="str">
        <f t="shared" si="1"/>
        <v>2017-09</v>
      </c>
    </row>
    <row r="4306">
      <c r="A4306" s="7">
        <v>4305.0</v>
      </c>
      <c r="B4306" s="4" t="s">
        <v>7417</v>
      </c>
      <c r="C4306" s="8">
        <v>42982.0</v>
      </c>
      <c r="D4306" s="8">
        <v>42983.0</v>
      </c>
      <c r="E4306" s="4" t="s">
        <v>43</v>
      </c>
      <c r="F4306" s="4" t="s">
        <v>1235</v>
      </c>
      <c r="G4306" s="4" t="s">
        <v>1236</v>
      </c>
      <c r="H4306" s="4" t="s">
        <v>29</v>
      </c>
      <c r="I4306" s="4" t="s">
        <v>30</v>
      </c>
      <c r="J4306" s="4" t="s">
        <v>4143</v>
      </c>
      <c r="K4306" s="4" t="s">
        <v>1138</v>
      </c>
      <c r="L4306" s="7">
        <v>97756.0</v>
      </c>
      <c r="M4306" s="4" t="s">
        <v>49</v>
      </c>
      <c r="N4306" s="4" t="s">
        <v>7418</v>
      </c>
      <c r="O4306" s="4" t="s">
        <v>51</v>
      </c>
      <c r="P4306" s="4" t="s">
        <v>76</v>
      </c>
      <c r="Q4306" s="4" t="s">
        <v>7419</v>
      </c>
      <c r="R4306" s="9">
        <v>88.074</v>
      </c>
      <c r="S4306" s="7">
        <v>7.0</v>
      </c>
      <c r="T4306" s="7">
        <v>0.7</v>
      </c>
      <c r="U4306" s="7">
        <v>-58.716</v>
      </c>
      <c r="V4306" s="10" t="str">
        <f t="shared" si="1"/>
        <v>2017-09</v>
      </c>
    </row>
    <row r="4307">
      <c r="A4307" s="7">
        <v>4306.0</v>
      </c>
      <c r="B4307" s="4" t="s">
        <v>7420</v>
      </c>
      <c r="C4307" s="8">
        <v>42983.0</v>
      </c>
      <c r="D4307" s="8">
        <v>42984.0</v>
      </c>
      <c r="E4307" s="4" t="s">
        <v>43</v>
      </c>
      <c r="F4307" s="4" t="s">
        <v>2030</v>
      </c>
      <c r="G4307" s="4" t="s">
        <v>2031</v>
      </c>
      <c r="H4307" s="4" t="s">
        <v>112</v>
      </c>
      <c r="I4307" s="4" t="s">
        <v>30</v>
      </c>
      <c r="J4307" s="4" t="s">
        <v>163</v>
      </c>
      <c r="K4307" s="4" t="s">
        <v>164</v>
      </c>
      <c r="L4307" s="7">
        <v>98115.0</v>
      </c>
      <c r="M4307" s="4" t="s">
        <v>49</v>
      </c>
      <c r="N4307" s="4" t="s">
        <v>2356</v>
      </c>
      <c r="O4307" s="4" t="s">
        <v>51</v>
      </c>
      <c r="P4307" s="4" t="s">
        <v>93</v>
      </c>
      <c r="Q4307" s="4" t="s">
        <v>2357</v>
      </c>
      <c r="R4307" s="9">
        <v>2.78</v>
      </c>
      <c r="S4307" s="7">
        <v>1.0</v>
      </c>
      <c r="T4307" s="7">
        <v>0.0</v>
      </c>
      <c r="U4307" s="7">
        <v>0.7228</v>
      </c>
      <c r="V4307" s="10" t="str">
        <f t="shared" si="1"/>
        <v>2017-09</v>
      </c>
    </row>
    <row r="4308">
      <c r="A4308" s="7">
        <v>4307.0</v>
      </c>
      <c r="B4308" s="4" t="s">
        <v>7421</v>
      </c>
      <c r="C4308" s="8">
        <v>42983.0</v>
      </c>
      <c r="D4308" s="8">
        <v>42989.0</v>
      </c>
      <c r="E4308" s="4" t="s">
        <v>26</v>
      </c>
      <c r="F4308" s="4" t="s">
        <v>3968</v>
      </c>
      <c r="G4308" s="4" t="s">
        <v>3969</v>
      </c>
      <c r="H4308" s="4" t="s">
        <v>112</v>
      </c>
      <c r="I4308" s="4" t="s">
        <v>30</v>
      </c>
      <c r="J4308" s="4" t="s">
        <v>2101</v>
      </c>
      <c r="K4308" s="4" t="s">
        <v>102</v>
      </c>
      <c r="L4308" s="7">
        <v>33311.0</v>
      </c>
      <c r="M4308" s="4" t="s">
        <v>83</v>
      </c>
      <c r="N4308" s="4" t="s">
        <v>1211</v>
      </c>
      <c r="O4308" s="4" t="s">
        <v>51</v>
      </c>
      <c r="P4308" s="4" t="s">
        <v>52</v>
      </c>
      <c r="Q4308" s="4" t="s">
        <v>1212</v>
      </c>
      <c r="R4308" s="9">
        <v>93.0708085382699</v>
      </c>
      <c r="S4308" s="7">
        <v>2.0</v>
      </c>
      <c r="T4308" s="7">
        <v>0.2</v>
      </c>
      <c r="U4308" s="7">
        <v>-18.614161707654</v>
      </c>
      <c r="V4308" s="10" t="str">
        <f t="shared" si="1"/>
        <v>2017-09</v>
      </c>
    </row>
    <row r="4309">
      <c r="A4309" s="7">
        <v>4308.0</v>
      </c>
      <c r="B4309" s="4" t="s">
        <v>7422</v>
      </c>
      <c r="C4309" s="8">
        <v>42983.0</v>
      </c>
      <c r="D4309" s="8">
        <v>42987.0</v>
      </c>
      <c r="E4309" s="4" t="s">
        <v>26</v>
      </c>
      <c r="F4309" s="4" t="s">
        <v>2520</v>
      </c>
      <c r="G4309" s="4" t="s">
        <v>2521</v>
      </c>
      <c r="H4309" s="4" t="s">
        <v>46</v>
      </c>
      <c r="I4309" s="4" t="s">
        <v>30</v>
      </c>
      <c r="J4309" s="4" t="s">
        <v>3840</v>
      </c>
      <c r="K4309" s="4" t="s">
        <v>518</v>
      </c>
      <c r="L4309" s="7">
        <v>37918.0</v>
      </c>
      <c r="M4309" s="4" t="s">
        <v>83</v>
      </c>
      <c r="N4309" s="4" t="s">
        <v>6092</v>
      </c>
      <c r="O4309" s="4" t="s">
        <v>39</v>
      </c>
      <c r="P4309" s="4" t="s">
        <v>61</v>
      </c>
      <c r="Q4309" s="4" t="s">
        <v>6093</v>
      </c>
      <c r="R4309" s="9">
        <v>57.6617960133381</v>
      </c>
      <c r="S4309" s="7">
        <v>4.0</v>
      </c>
      <c r="T4309" s="7">
        <v>0.2</v>
      </c>
      <c r="U4309" s="7">
        <v>-0.720772450166726</v>
      </c>
      <c r="V4309" s="10" t="str">
        <f t="shared" si="1"/>
        <v>2017-09</v>
      </c>
    </row>
    <row r="4310">
      <c r="A4310" s="7">
        <v>4309.0</v>
      </c>
      <c r="B4310" s="4" t="s">
        <v>7422</v>
      </c>
      <c r="C4310" s="8">
        <v>42983.0</v>
      </c>
      <c r="D4310" s="8">
        <v>42987.0</v>
      </c>
      <c r="E4310" s="4" t="s">
        <v>26</v>
      </c>
      <c r="F4310" s="4" t="s">
        <v>2520</v>
      </c>
      <c r="G4310" s="4" t="s">
        <v>2521</v>
      </c>
      <c r="H4310" s="4" t="s">
        <v>46</v>
      </c>
      <c r="I4310" s="4" t="s">
        <v>30</v>
      </c>
      <c r="J4310" s="4" t="s">
        <v>3840</v>
      </c>
      <c r="K4310" s="4" t="s">
        <v>518</v>
      </c>
      <c r="L4310" s="7">
        <v>37918.0</v>
      </c>
      <c r="M4310" s="4" t="s">
        <v>83</v>
      </c>
      <c r="N4310" s="4" t="s">
        <v>5679</v>
      </c>
      <c r="O4310" s="4" t="s">
        <v>51</v>
      </c>
      <c r="P4310" s="4" t="s">
        <v>93</v>
      </c>
      <c r="Q4310" s="4" t="s">
        <v>5680</v>
      </c>
      <c r="R4310" s="9">
        <v>46.3037629656806</v>
      </c>
      <c r="S4310" s="7">
        <v>5.0</v>
      </c>
      <c r="T4310" s="7">
        <v>0.2</v>
      </c>
      <c r="U4310" s="7">
        <v>4.63037629656806</v>
      </c>
      <c r="V4310" s="10" t="str">
        <f t="shared" si="1"/>
        <v>2017-09</v>
      </c>
    </row>
    <row r="4311">
      <c r="A4311" s="7">
        <v>4310.0</v>
      </c>
      <c r="B4311" s="4" t="s">
        <v>7422</v>
      </c>
      <c r="C4311" s="8">
        <v>42983.0</v>
      </c>
      <c r="D4311" s="8">
        <v>42987.0</v>
      </c>
      <c r="E4311" s="4" t="s">
        <v>26</v>
      </c>
      <c r="F4311" s="4" t="s">
        <v>2520</v>
      </c>
      <c r="G4311" s="4" t="s">
        <v>2521</v>
      </c>
      <c r="H4311" s="4" t="s">
        <v>46</v>
      </c>
      <c r="I4311" s="4" t="s">
        <v>30</v>
      </c>
      <c r="J4311" s="4" t="s">
        <v>3840</v>
      </c>
      <c r="K4311" s="4" t="s">
        <v>518</v>
      </c>
      <c r="L4311" s="7">
        <v>37918.0</v>
      </c>
      <c r="M4311" s="4" t="s">
        <v>83</v>
      </c>
      <c r="N4311" s="4" t="s">
        <v>7401</v>
      </c>
      <c r="O4311" s="4" t="s">
        <v>51</v>
      </c>
      <c r="P4311" s="4" t="s">
        <v>124</v>
      </c>
      <c r="Q4311" s="4" t="s">
        <v>7402</v>
      </c>
      <c r="R4311" s="9">
        <v>9.98043031682053</v>
      </c>
      <c r="S4311" s="7">
        <v>3.0</v>
      </c>
      <c r="T4311" s="7">
        <v>0.2</v>
      </c>
      <c r="U4311" s="7">
        <v>3.49315061088719</v>
      </c>
      <c r="V4311" s="10" t="str">
        <f t="shared" si="1"/>
        <v>2017-09</v>
      </c>
    </row>
    <row r="4312">
      <c r="A4312" s="7">
        <v>4311.0</v>
      </c>
      <c r="B4312" s="4" t="s">
        <v>7423</v>
      </c>
      <c r="C4312" s="8">
        <v>42985.0</v>
      </c>
      <c r="D4312" s="8">
        <v>42989.0</v>
      </c>
      <c r="E4312" s="4" t="s">
        <v>26</v>
      </c>
      <c r="F4312" s="4" t="s">
        <v>3883</v>
      </c>
      <c r="G4312" s="4" t="s">
        <v>3884</v>
      </c>
      <c r="H4312" s="4" t="s">
        <v>46</v>
      </c>
      <c r="I4312" s="4" t="s">
        <v>30</v>
      </c>
      <c r="J4312" s="4" t="s">
        <v>47</v>
      </c>
      <c r="K4312" s="4" t="s">
        <v>48</v>
      </c>
      <c r="L4312" s="7">
        <v>90032.0</v>
      </c>
      <c r="M4312" s="4" t="s">
        <v>49</v>
      </c>
      <c r="N4312" s="4" t="s">
        <v>5081</v>
      </c>
      <c r="O4312" s="4" t="s">
        <v>35</v>
      </c>
      <c r="P4312" s="4" t="s">
        <v>121</v>
      </c>
      <c r="Q4312" s="4" t="s">
        <v>5082</v>
      </c>
      <c r="R4312" s="9">
        <v>47.94</v>
      </c>
      <c r="S4312" s="7">
        <v>3.0</v>
      </c>
      <c r="T4312" s="7">
        <v>0.0</v>
      </c>
      <c r="U4312" s="7">
        <v>2.397</v>
      </c>
      <c r="V4312" s="10" t="str">
        <f t="shared" si="1"/>
        <v>2017-09</v>
      </c>
    </row>
    <row r="4313">
      <c r="A4313" s="7">
        <v>4312.0</v>
      </c>
      <c r="B4313" s="4" t="s">
        <v>7424</v>
      </c>
      <c r="C4313" s="8">
        <v>42985.0</v>
      </c>
      <c r="D4313" s="8">
        <v>42990.0</v>
      </c>
      <c r="E4313" s="4" t="s">
        <v>26</v>
      </c>
      <c r="F4313" s="4" t="s">
        <v>2785</v>
      </c>
      <c r="G4313" s="4" t="s">
        <v>2786</v>
      </c>
      <c r="H4313" s="4" t="s">
        <v>46</v>
      </c>
      <c r="I4313" s="4" t="s">
        <v>30</v>
      </c>
      <c r="J4313" s="4" t="s">
        <v>3093</v>
      </c>
      <c r="K4313" s="4" t="s">
        <v>1138</v>
      </c>
      <c r="L4313" s="7">
        <v>97206.0</v>
      </c>
      <c r="M4313" s="4" t="s">
        <v>49</v>
      </c>
      <c r="N4313" s="4" t="s">
        <v>1237</v>
      </c>
      <c r="O4313" s="4" t="s">
        <v>51</v>
      </c>
      <c r="P4313" s="4" t="s">
        <v>52</v>
      </c>
      <c r="Q4313" s="4" t="s">
        <v>1238</v>
      </c>
      <c r="R4313" s="9">
        <v>37.68</v>
      </c>
      <c r="S4313" s="7">
        <v>3.0</v>
      </c>
      <c r="T4313" s="7">
        <v>0.2</v>
      </c>
      <c r="U4313" s="7">
        <v>2.355</v>
      </c>
      <c r="V4313" s="10" t="str">
        <f t="shared" si="1"/>
        <v>2017-09</v>
      </c>
    </row>
    <row r="4314">
      <c r="A4314" s="7">
        <v>4313.0</v>
      </c>
      <c r="B4314" s="4" t="s">
        <v>7424</v>
      </c>
      <c r="C4314" s="8">
        <v>42985.0</v>
      </c>
      <c r="D4314" s="8">
        <v>42990.0</v>
      </c>
      <c r="E4314" s="4" t="s">
        <v>26</v>
      </c>
      <c r="F4314" s="4" t="s">
        <v>2785</v>
      </c>
      <c r="G4314" s="4" t="s">
        <v>2786</v>
      </c>
      <c r="H4314" s="4" t="s">
        <v>46</v>
      </c>
      <c r="I4314" s="4" t="s">
        <v>30</v>
      </c>
      <c r="J4314" s="4" t="s">
        <v>3093</v>
      </c>
      <c r="K4314" s="4" t="s">
        <v>1138</v>
      </c>
      <c r="L4314" s="7">
        <v>97206.0</v>
      </c>
      <c r="M4314" s="4" t="s">
        <v>49</v>
      </c>
      <c r="N4314" s="4" t="s">
        <v>324</v>
      </c>
      <c r="O4314" s="4" t="s">
        <v>39</v>
      </c>
      <c r="P4314" s="4" t="s">
        <v>61</v>
      </c>
      <c r="Q4314" s="4" t="s">
        <v>325</v>
      </c>
      <c r="R4314" s="9">
        <v>279.944</v>
      </c>
      <c r="S4314" s="7">
        <v>7.0</v>
      </c>
      <c r="T4314" s="7">
        <v>0.2</v>
      </c>
      <c r="U4314" s="7">
        <v>80.4839</v>
      </c>
      <c r="V4314" s="10" t="str">
        <f t="shared" si="1"/>
        <v>2017-09</v>
      </c>
    </row>
    <row r="4315">
      <c r="A4315" s="7">
        <v>4314.0</v>
      </c>
      <c r="B4315" s="4" t="s">
        <v>7425</v>
      </c>
      <c r="C4315" s="8">
        <v>42985.0</v>
      </c>
      <c r="D4315" s="8">
        <v>42989.0</v>
      </c>
      <c r="E4315" s="4" t="s">
        <v>26</v>
      </c>
      <c r="F4315" s="4" t="s">
        <v>5423</v>
      </c>
      <c r="G4315" s="4" t="s">
        <v>5424</v>
      </c>
      <c r="H4315" s="4" t="s">
        <v>29</v>
      </c>
      <c r="I4315" s="4" t="s">
        <v>30</v>
      </c>
      <c r="J4315" s="4" t="s">
        <v>222</v>
      </c>
      <c r="K4315" s="4" t="s">
        <v>223</v>
      </c>
      <c r="L4315" s="7">
        <v>10011.0</v>
      </c>
      <c r="M4315" s="4" t="s">
        <v>33</v>
      </c>
      <c r="N4315" s="4" t="s">
        <v>6272</v>
      </c>
      <c r="O4315" s="4" t="s">
        <v>51</v>
      </c>
      <c r="P4315" s="4" t="s">
        <v>52</v>
      </c>
      <c r="Q4315" s="4" t="s">
        <v>6273</v>
      </c>
      <c r="R4315" s="9">
        <v>599.075555555556</v>
      </c>
      <c r="S4315" s="7">
        <v>8.0</v>
      </c>
      <c r="T4315" s="7">
        <v>0.0</v>
      </c>
      <c r="U4315" s="7">
        <v>167.741155555556</v>
      </c>
      <c r="V4315" s="10" t="str">
        <f t="shared" si="1"/>
        <v>2017-09</v>
      </c>
    </row>
    <row r="4316">
      <c r="A4316" s="7">
        <v>4315.0</v>
      </c>
      <c r="B4316" s="4" t="s">
        <v>7426</v>
      </c>
      <c r="C4316" s="8">
        <v>42985.0</v>
      </c>
      <c r="D4316" s="8">
        <v>42991.0</v>
      </c>
      <c r="E4316" s="4" t="s">
        <v>26</v>
      </c>
      <c r="F4316" s="4" t="s">
        <v>7270</v>
      </c>
      <c r="G4316" s="4" t="s">
        <v>7271</v>
      </c>
      <c r="H4316" s="4" t="s">
        <v>112</v>
      </c>
      <c r="I4316" s="4" t="s">
        <v>30</v>
      </c>
      <c r="J4316" s="4" t="s">
        <v>384</v>
      </c>
      <c r="K4316" s="4" t="s">
        <v>385</v>
      </c>
      <c r="L4316" s="7">
        <v>60610.0</v>
      </c>
      <c r="M4316" s="4" t="s">
        <v>59</v>
      </c>
      <c r="N4316" s="4" t="s">
        <v>5220</v>
      </c>
      <c r="O4316" s="4" t="s">
        <v>51</v>
      </c>
      <c r="P4316" s="4" t="s">
        <v>124</v>
      </c>
      <c r="Q4316" s="4" t="s">
        <v>404</v>
      </c>
      <c r="R4316" s="9">
        <v>91.4853333333333</v>
      </c>
      <c r="S4316" s="7">
        <v>9.0</v>
      </c>
      <c r="T4316" s="7">
        <v>0.2</v>
      </c>
      <c r="U4316" s="7">
        <v>33.1634333333333</v>
      </c>
      <c r="V4316" s="10" t="str">
        <f t="shared" si="1"/>
        <v>2017-09</v>
      </c>
    </row>
    <row r="4317">
      <c r="A4317" s="7">
        <v>4316.0</v>
      </c>
      <c r="B4317" s="4" t="s">
        <v>7427</v>
      </c>
      <c r="C4317" s="8">
        <v>42985.0</v>
      </c>
      <c r="D4317" s="8">
        <v>42992.0</v>
      </c>
      <c r="E4317" s="4" t="s">
        <v>26</v>
      </c>
      <c r="F4317" s="4" t="s">
        <v>1152</v>
      </c>
      <c r="G4317" s="4" t="s">
        <v>1153</v>
      </c>
      <c r="H4317" s="4" t="s">
        <v>112</v>
      </c>
      <c r="I4317" s="4" t="s">
        <v>30</v>
      </c>
      <c r="J4317" s="4" t="s">
        <v>7428</v>
      </c>
      <c r="K4317" s="4" t="s">
        <v>1155</v>
      </c>
      <c r="L4317" s="7">
        <v>64055.0</v>
      </c>
      <c r="M4317" s="4" t="s">
        <v>59</v>
      </c>
      <c r="N4317" s="4" t="s">
        <v>4080</v>
      </c>
      <c r="O4317" s="4" t="s">
        <v>51</v>
      </c>
      <c r="P4317" s="4" t="s">
        <v>76</v>
      </c>
      <c r="Q4317" s="4" t="s">
        <v>4081</v>
      </c>
      <c r="R4317" s="9">
        <v>1977.29518518519</v>
      </c>
      <c r="S4317" s="7">
        <v>3.0</v>
      </c>
      <c r="T4317" s="7">
        <v>0.0</v>
      </c>
      <c r="U4317" s="7">
        <v>949.101688888889</v>
      </c>
      <c r="V4317" s="10" t="str">
        <f t="shared" si="1"/>
        <v>2017-09</v>
      </c>
    </row>
    <row r="4318">
      <c r="A4318" s="7">
        <v>4317.0</v>
      </c>
      <c r="B4318" s="4" t="s">
        <v>7429</v>
      </c>
      <c r="C4318" s="8">
        <v>42985.0</v>
      </c>
      <c r="D4318" s="8">
        <v>42987.0</v>
      </c>
      <c r="E4318" s="4" t="s">
        <v>43</v>
      </c>
      <c r="F4318" s="4" t="s">
        <v>200</v>
      </c>
      <c r="G4318" s="4" t="s">
        <v>201</v>
      </c>
      <c r="H4318" s="4" t="s">
        <v>112</v>
      </c>
      <c r="I4318" s="4" t="s">
        <v>30</v>
      </c>
      <c r="J4318" s="4" t="s">
        <v>1701</v>
      </c>
      <c r="K4318" s="4" t="s">
        <v>469</v>
      </c>
      <c r="L4318" s="7">
        <v>85023.0</v>
      </c>
      <c r="M4318" s="4" t="s">
        <v>49</v>
      </c>
      <c r="N4318" s="4" t="s">
        <v>938</v>
      </c>
      <c r="O4318" s="4" t="s">
        <v>51</v>
      </c>
      <c r="P4318" s="4" t="s">
        <v>76</v>
      </c>
      <c r="Q4318" s="4" t="s">
        <v>939</v>
      </c>
      <c r="R4318" s="9">
        <v>7.857</v>
      </c>
      <c r="S4318" s="7">
        <v>3.0</v>
      </c>
      <c r="T4318" s="7">
        <v>0.7</v>
      </c>
      <c r="U4318" s="7">
        <v>-6.0237</v>
      </c>
      <c r="V4318" s="10" t="str">
        <f t="shared" si="1"/>
        <v>2017-09</v>
      </c>
    </row>
    <row r="4319">
      <c r="A4319" s="7">
        <v>4318.0</v>
      </c>
      <c r="B4319" s="4" t="s">
        <v>7430</v>
      </c>
      <c r="C4319" s="8">
        <v>42985.0</v>
      </c>
      <c r="D4319" s="8">
        <v>42989.0</v>
      </c>
      <c r="E4319" s="4" t="s">
        <v>26</v>
      </c>
      <c r="F4319" s="4" t="s">
        <v>5253</v>
      </c>
      <c r="G4319" s="4" t="s">
        <v>5254</v>
      </c>
      <c r="H4319" s="4" t="s">
        <v>46</v>
      </c>
      <c r="I4319" s="4" t="s">
        <v>30</v>
      </c>
      <c r="J4319" s="4" t="s">
        <v>90</v>
      </c>
      <c r="K4319" s="4" t="s">
        <v>91</v>
      </c>
      <c r="L4319" s="7">
        <v>19134.0</v>
      </c>
      <c r="M4319" s="4" t="s">
        <v>33</v>
      </c>
      <c r="N4319" s="4" t="s">
        <v>2135</v>
      </c>
      <c r="O4319" s="4" t="s">
        <v>51</v>
      </c>
      <c r="P4319" s="4" t="s">
        <v>297</v>
      </c>
      <c r="Q4319" s="4" t="s">
        <v>2136</v>
      </c>
      <c r="R4319" s="9">
        <v>36.6402469135802</v>
      </c>
      <c r="S4319" s="7">
        <v>5.0</v>
      </c>
      <c r="T4319" s="7">
        <v>0.2</v>
      </c>
      <c r="U4319" s="7">
        <v>12.3660833333333</v>
      </c>
      <c r="V4319" s="10" t="str">
        <f t="shared" si="1"/>
        <v>2017-09</v>
      </c>
    </row>
    <row r="4320">
      <c r="A4320" s="7">
        <v>4319.0</v>
      </c>
      <c r="B4320" s="4" t="s">
        <v>7430</v>
      </c>
      <c r="C4320" s="8">
        <v>42985.0</v>
      </c>
      <c r="D4320" s="8">
        <v>42989.0</v>
      </c>
      <c r="E4320" s="4" t="s">
        <v>26</v>
      </c>
      <c r="F4320" s="4" t="s">
        <v>5253</v>
      </c>
      <c r="G4320" s="4" t="s">
        <v>5254</v>
      </c>
      <c r="H4320" s="4" t="s">
        <v>46</v>
      </c>
      <c r="I4320" s="4" t="s">
        <v>30</v>
      </c>
      <c r="J4320" s="4" t="s">
        <v>90</v>
      </c>
      <c r="K4320" s="4" t="s">
        <v>91</v>
      </c>
      <c r="L4320" s="7">
        <v>19134.0</v>
      </c>
      <c r="M4320" s="4" t="s">
        <v>33</v>
      </c>
      <c r="N4320" s="4" t="s">
        <v>4656</v>
      </c>
      <c r="O4320" s="4" t="s">
        <v>51</v>
      </c>
      <c r="P4320" s="4" t="s">
        <v>124</v>
      </c>
      <c r="Q4320" s="4" t="s">
        <v>4657</v>
      </c>
      <c r="R4320" s="9">
        <v>19.488</v>
      </c>
      <c r="S4320" s="7">
        <v>3.0</v>
      </c>
      <c r="T4320" s="7">
        <v>0.2</v>
      </c>
      <c r="U4320" s="7">
        <v>6.8208</v>
      </c>
      <c r="V4320" s="10" t="str">
        <f t="shared" si="1"/>
        <v>2017-09</v>
      </c>
    </row>
    <row r="4321">
      <c r="A4321" s="7">
        <v>4320.0</v>
      </c>
      <c r="B4321" s="4" t="s">
        <v>7430</v>
      </c>
      <c r="C4321" s="8">
        <v>42985.0</v>
      </c>
      <c r="D4321" s="8">
        <v>42989.0</v>
      </c>
      <c r="E4321" s="4" t="s">
        <v>26</v>
      </c>
      <c r="F4321" s="4" t="s">
        <v>5253</v>
      </c>
      <c r="G4321" s="4" t="s">
        <v>5254</v>
      </c>
      <c r="H4321" s="4" t="s">
        <v>46</v>
      </c>
      <c r="I4321" s="4" t="s">
        <v>30</v>
      </c>
      <c r="J4321" s="4" t="s">
        <v>90</v>
      </c>
      <c r="K4321" s="4" t="s">
        <v>91</v>
      </c>
      <c r="L4321" s="7">
        <v>19134.0</v>
      </c>
      <c r="M4321" s="4" t="s">
        <v>33</v>
      </c>
      <c r="N4321" s="4" t="s">
        <v>1524</v>
      </c>
      <c r="O4321" s="4" t="s">
        <v>51</v>
      </c>
      <c r="P4321" s="4" t="s">
        <v>205</v>
      </c>
      <c r="Q4321" s="4" t="s">
        <v>1525</v>
      </c>
      <c r="R4321" s="9">
        <v>6.13511111111111</v>
      </c>
      <c r="S4321" s="7">
        <v>3.0</v>
      </c>
      <c r="T4321" s="7">
        <v>0.2</v>
      </c>
      <c r="U4321" s="7">
        <v>2.0706</v>
      </c>
      <c r="V4321" s="10" t="str">
        <f t="shared" si="1"/>
        <v>2017-09</v>
      </c>
    </row>
    <row r="4322">
      <c r="A4322" s="7">
        <v>4321.0</v>
      </c>
      <c r="B4322" s="4" t="s">
        <v>7431</v>
      </c>
      <c r="C4322" s="8">
        <v>42985.0</v>
      </c>
      <c r="D4322" s="8">
        <v>42989.0</v>
      </c>
      <c r="E4322" s="4" t="s">
        <v>26</v>
      </c>
      <c r="F4322" s="4" t="s">
        <v>192</v>
      </c>
      <c r="G4322" s="4" t="s">
        <v>193</v>
      </c>
      <c r="H4322" s="4" t="s">
        <v>46</v>
      </c>
      <c r="I4322" s="4" t="s">
        <v>30</v>
      </c>
      <c r="J4322" s="4" t="s">
        <v>681</v>
      </c>
      <c r="K4322" s="4" t="s">
        <v>130</v>
      </c>
      <c r="L4322" s="7">
        <v>53209.0</v>
      </c>
      <c r="M4322" s="4" t="s">
        <v>59</v>
      </c>
      <c r="N4322" s="4" t="s">
        <v>2515</v>
      </c>
      <c r="O4322" s="4" t="s">
        <v>39</v>
      </c>
      <c r="P4322" s="4" t="s">
        <v>61</v>
      </c>
      <c r="Q4322" s="4" t="s">
        <v>2516</v>
      </c>
      <c r="R4322" s="9">
        <v>16.8916049382716</v>
      </c>
      <c r="S4322" s="7">
        <v>1.0</v>
      </c>
      <c r="T4322" s="7">
        <v>0.0</v>
      </c>
      <c r="U4322" s="7">
        <v>2.36482469135802</v>
      </c>
      <c r="V4322" s="10" t="str">
        <f t="shared" si="1"/>
        <v>2017-09</v>
      </c>
    </row>
    <row r="4323">
      <c r="A4323" s="7">
        <v>4322.0</v>
      </c>
      <c r="B4323" s="4" t="s">
        <v>7432</v>
      </c>
      <c r="C4323" s="8">
        <v>42985.0</v>
      </c>
      <c r="D4323" s="8">
        <v>42986.0</v>
      </c>
      <c r="E4323" s="4" t="s">
        <v>43</v>
      </c>
      <c r="F4323" s="4" t="s">
        <v>2385</v>
      </c>
      <c r="G4323" s="4" t="s">
        <v>2386</v>
      </c>
      <c r="H4323" s="4" t="s">
        <v>46</v>
      </c>
      <c r="I4323" s="4" t="s">
        <v>30</v>
      </c>
      <c r="J4323" s="4" t="s">
        <v>7433</v>
      </c>
      <c r="K4323" s="4" t="s">
        <v>2919</v>
      </c>
      <c r="L4323" s="7">
        <v>84020.0</v>
      </c>
      <c r="M4323" s="4" t="s">
        <v>49</v>
      </c>
      <c r="N4323" s="4" t="s">
        <v>2074</v>
      </c>
      <c r="O4323" s="4" t="s">
        <v>35</v>
      </c>
      <c r="P4323" s="4" t="s">
        <v>121</v>
      </c>
      <c r="Q4323" s="4" t="s">
        <v>2075</v>
      </c>
      <c r="R4323" s="9">
        <v>25.16</v>
      </c>
      <c r="S4323" s="7">
        <v>2.0</v>
      </c>
      <c r="T4323" s="7">
        <v>0.0</v>
      </c>
      <c r="U4323" s="7">
        <v>10.5672</v>
      </c>
      <c r="V4323" s="10" t="str">
        <f t="shared" si="1"/>
        <v>2017-09</v>
      </c>
    </row>
    <row r="4324">
      <c r="A4324" s="7">
        <v>4323.0</v>
      </c>
      <c r="B4324" s="4" t="s">
        <v>7432</v>
      </c>
      <c r="C4324" s="8">
        <v>42985.0</v>
      </c>
      <c r="D4324" s="8">
        <v>42986.0</v>
      </c>
      <c r="E4324" s="4" t="s">
        <v>43</v>
      </c>
      <c r="F4324" s="4" t="s">
        <v>2385</v>
      </c>
      <c r="G4324" s="4" t="s">
        <v>2386</v>
      </c>
      <c r="H4324" s="4" t="s">
        <v>46</v>
      </c>
      <c r="I4324" s="4" t="s">
        <v>30</v>
      </c>
      <c r="J4324" s="4" t="s">
        <v>7433</v>
      </c>
      <c r="K4324" s="4" t="s">
        <v>2919</v>
      </c>
      <c r="L4324" s="7">
        <v>84020.0</v>
      </c>
      <c r="M4324" s="4" t="s">
        <v>49</v>
      </c>
      <c r="N4324" s="4" t="s">
        <v>7434</v>
      </c>
      <c r="O4324" s="4" t="s">
        <v>39</v>
      </c>
      <c r="P4324" s="4" t="s">
        <v>40</v>
      </c>
      <c r="Q4324" s="4" t="s">
        <v>7435</v>
      </c>
      <c r="R4324" s="9">
        <v>126.56</v>
      </c>
      <c r="S4324" s="7">
        <v>4.0</v>
      </c>
      <c r="T4324" s="7">
        <v>0.2</v>
      </c>
      <c r="U4324" s="7">
        <v>47.46</v>
      </c>
      <c r="V4324" s="10" t="str">
        <f t="shared" si="1"/>
        <v>2017-09</v>
      </c>
    </row>
    <row r="4325">
      <c r="A4325" s="7">
        <v>4324.0</v>
      </c>
      <c r="B4325" s="4" t="s">
        <v>7436</v>
      </c>
      <c r="C4325" s="8">
        <v>42985.0</v>
      </c>
      <c r="D4325" s="8">
        <v>42989.0</v>
      </c>
      <c r="E4325" s="4" t="s">
        <v>26</v>
      </c>
      <c r="F4325" s="4" t="s">
        <v>5089</v>
      </c>
      <c r="G4325" s="4" t="s">
        <v>5090</v>
      </c>
      <c r="H4325" s="4" t="s">
        <v>46</v>
      </c>
      <c r="I4325" s="4" t="s">
        <v>30</v>
      </c>
      <c r="J4325" s="4" t="s">
        <v>47</v>
      </c>
      <c r="K4325" s="4" t="s">
        <v>48</v>
      </c>
      <c r="L4325" s="7">
        <v>90004.0</v>
      </c>
      <c r="M4325" s="4" t="s">
        <v>49</v>
      </c>
      <c r="N4325" s="4" t="s">
        <v>1434</v>
      </c>
      <c r="O4325" s="4" t="s">
        <v>35</v>
      </c>
      <c r="P4325" s="4" t="s">
        <v>121</v>
      </c>
      <c r="Q4325" s="4" t="s">
        <v>1435</v>
      </c>
      <c r="R4325" s="9">
        <v>19.76</v>
      </c>
      <c r="S4325" s="7">
        <v>4.0</v>
      </c>
      <c r="T4325" s="7">
        <v>0.0</v>
      </c>
      <c r="U4325" s="7">
        <v>8.2992</v>
      </c>
      <c r="V4325" s="10" t="str">
        <f t="shared" si="1"/>
        <v>2017-09</v>
      </c>
    </row>
    <row r="4326">
      <c r="A4326" s="7">
        <v>4325.0</v>
      </c>
      <c r="B4326" s="4" t="s">
        <v>7437</v>
      </c>
      <c r="C4326" s="8">
        <v>42985.0</v>
      </c>
      <c r="D4326" s="8">
        <v>42985.0</v>
      </c>
      <c r="E4326" s="4" t="s">
        <v>212</v>
      </c>
      <c r="F4326" s="4" t="s">
        <v>7438</v>
      </c>
      <c r="G4326" s="4" t="s">
        <v>7439</v>
      </c>
      <c r="H4326" s="4" t="s">
        <v>46</v>
      </c>
      <c r="I4326" s="4" t="s">
        <v>30</v>
      </c>
      <c r="J4326" s="4" t="s">
        <v>1807</v>
      </c>
      <c r="K4326" s="4" t="s">
        <v>1155</v>
      </c>
      <c r="L4326" s="7">
        <v>63301.0</v>
      </c>
      <c r="M4326" s="4" t="s">
        <v>59</v>
      </c>
      <c r="N4326" s="4" t="s">
        <v>4544</v>
      </c>
      <c r="O4326" s="4" t="s">
        <v>39</v>
      </c>
      <c r="P4326" s="4" t="s">
        <v>61</v>
      </c>
      <c r="Q4326" s="4" t="s">
        <v>4545</v>
      </c>
      <c r="R4326" s="9">
        <v>142.25037037037</v>
      </c>
      <c r="S4326" s="7">
        <v>4.0</v>
      </c>
      <c r="T4326" s="7">
        <v>0.0</v>
      </c>
      <c r="U4326" s="7">
        <v>58.3226518518519</v>
      </c>
      <c r="V4326" s="10" t="str">
        <f t="shared" si="1"/>
        <v>2017-09</v>
      </c>
    </row>
    <row r="4327">
      <c r="A4327" s="7">
        <v>4326.0</v>
      </c>
      <c r="B4327" s="4" t="s">
        <v>7437</v>
      </c>
      <c r="C4327" s="8">
        <v>42985.0</v>
      </c>
      <c r="D4327" s="8">
        <v>42985.0</v>
      </c>
      <c r="E4327" s="4" t="s">
        <v>212</v>
      </c>
      <c r="F4327" s="4" t="s">
        <v>7438</v>
      </c>
      <c r="G4327" s="4" t="s">
        <v>7439</v>
      </c>
      <c r="H4327" s="4" t="s">
        <v>46</v>
      </c>
      <c r="I4327" s="4" t="s">
        <v>30</v>
      </c>
      <c r="J4327" s="4" t="s">
        <v>1807</v>
      </c>
      <c r="K4327" s="4" t="s">
        <v>1155</v>
      </c>
      <c r="L4327" s="7">
        <v>63301.0</v>
      </c>
      <c r="M4327" s="4" t="s">
        <v>59</v>
      </c>
      <c r="N4327" s="4" t="s">
        <v>7440</v>
      </c>
      <c r="O4327" s="4" t="s">
        <v>35</v>
      </c>
      <c r="P4327" s="4" t="s">
        <v>121</v>
      </c>
      <c r="Q4327" s="4" t="s">
        <v>7441</v>
      </c>
      <c r="R4327" s="9">
        <v>169.542592592593</v>
      </c>
      <c r="S4327" s="7">
        <v>5.0</v>
      </c>
      <c r="T4327" s="7">
        <v>0.0</v>
      </c>
      <c r="U4327" s="7">
        <v>47.4719259259259</v>
      </c>
      <c r="V4327" s="10" t="str">
        <f t="shared" si="1"/>
        <v>2017-09</v>
      </c>
    </row>
    <row r="4328">
      <c r="A4328" s="7">
        <v>4327.0</v>
      </c>
      <c r="B4328" s="4" t="s">
        <v>7442</v>
      </c>
      <c r="C4328" s="8">
        <v>42985.0</v>
      </c>
      <c r="D4328" s="8">
        <v>42990.0</v>
      </c>
      <c r="E4328" s="4" t="s">
        <v>26</v>
      </c>
      <c r="F4328" s="4" t="s">
        <v>3753</v>
      </c>
      <c r="G4328" s="4" t="s">
        <v>3754</v>
      </c>
      <c r="H4328" s="4" t="s">
        <v>46</v>
      </c>
      <c r="I4328" s="4" t="s">
        <v>30</v>
      </c>
      <c r="J4328" s="4" t="s">
        <v>7443</v>
      </c>
      <c r="K4328" s="4" t="s">
        <v>48</v>
      </c>
      <c r="L4328" s="7">
        <v>95351.0</v>
      </c>
      <c r="M4328" s="4" t="s">
        <v>49</v>
      </c>
      <c r="N4328" s="4" t="s">
        <v>2297</v>
      </c>
      <c r="O4328" s="4" t="s">
        <v>35</v>
      </c>
      <c r="P4328" s="4" t="s">
        <v>263</v>
      </c>
      <c r="Q4328" s="4" t="s">
        <v>2298</v>
      </c>
      <c r="R4328" s="9">
        <v>161.568</v>
      </c>
      <c r="S4328" s="7">
        <v>2.0</v>
      </c>
      <c r="T4328" s="7">
        <v>0.2</v>
      </c>
      <c r="U4328" s="7">
        <v>-28.2744</v>
      </c>
      <c r="V4328" s="10" t="str">
        <f t="shared" si="1"/>
        <v>2017-09</v>
      </c>
    </row>
    <row r="4329">
      <c r="A4329" s="7">
        <v>4328.0</v>
      </c>
      <c r="B4329" s="4" t="s">
        <v>7444</v>
      </c>
      <c r="C4329" s="8">
        <v>42985.0</v>
      </c>
      <c r="D4329" s="8">
        <v>42990.0</v>
      </c>
      <c r="E4329" s="4" t="s">
        <v>26</v>
      </c>
      <c r="F4329" s="4" t="s">
        <v>1171</v>
      </c>
      <c r="G4329" s="4" t="s">
        <v>1172</v>
      </c>
      <c r="H4329" s="4" t="s">
        <v>29</v>
      </c>
      <c r="I4329" s="4" t="s">
        <v>30</v>
      </c>
      <c r="J4329" s="4" t="s">
        <v>643</v>
      </c>
      <c r="K4329" s="4" t="s">
        <v>518</v>
      </c>
      <c r="L4329" s="7">
        <v>37211.0</v>
      </c>
      <c r="M4329" s="4" t="s">
        <v>83</v>
      </c>
      <c r="N4329" s="4" t="s">
        <v>1630</v>
      </c>
      <c r="O4329" s="4" t="s">
        <v>51</v>
      </c>
      <c r="P4329" s="4" t="s">
        <v>283</v>
      </c>
      <c r="Q4329" s="4" t="s">
        <v>1631</v>
      </c>
      <c r="R4329" s="9">
        <v>51.6992984737126</v>
      </c>
      <c r="S4329" s="7">
        <v>2.0</v>
      </c>
      <c r="T4329" s="7">
        <v>0.2</v>
      </c>
      <c r="U4329" s="7">
        <v>4.52368861644986</v>
      </c>
      <c r="V4329" s="10" t="str">
        <f t="shared" si="1"/>
        <v>2017-09</v>
      </c>
    </row>
    <row r="4330">
      <c r="A4330" s="7">
        <v>4329.0</v>
      </c>
      <c r="B4330" s="4" t="s">
        <v>7445</v>
      </c>
      <c r="C4330" s="8">
        <v>42985.0</v>
      </c>
      <c r="D4330" s="8">
        <v>42988.0</v>
      </c>
      <c r="E4330" s="4" t="s">
        <v>43</v>
      </c>
      <c r="F4330" s="4" t="s">
        <v>2862</v>
      </c>
      <c r="G4330" s="4" t="s">
        <v>2863</v>
      </c>
      <c r="H4330" s="4" t="s">
        <v>46</v>
      </c>
      <c r="I4330" s="4" t="s">
        <v>30</v>
      </c>
      <c r="J4330" s="4" t="s">
        <v>3412</v>
      </c>
      <c r="K4330" s="4" t="s">
        <v>164</v>
      </c>
      <c r="L4330" s="7">
        <v>98026.0</v>
      </c>
      <c r="M4330" s="4" t="s">
        <v>49</v>
      </c>
      <c r="N4330" s="4" t="s">
        <v>716</v>
      </c>
      <c r="O4330" s="4" t="s">
        <v>35</v>
      </c>
      <c r="P4330" s="4" t="s">
        <v>121</v>
      </c>
      <c r="Q4330" s="4" t="s">
        <v>717</v>
      </c>
      <c r="R4330" s="9">
        <v>80.96</v>
      </c>
      <c r="S4330" s="7">
        <v>4.0</v>
      </c>
      <c r="T4330" s="7">
        <v>0.0</v>
      </c>
      <c r="U4330" s="7">
        <v>34.8128</v>
      </c>
      <c r="V4330" s="10" t="str">
        <f t="shared" si="1"/>
        <v>2017-09</v>
      </c>
    </row>
    <row r="4331">
      <c r="A4331" s="7">
        <v>4330.0</v>
      </c>
      <c r="B4331" s="4" t="s">
        <v>7445</v>
      </c>
      <c r="C4331" s="8">
        <v>42985.0</v>
      </c>
      <c r="D4331" s="8">
        <v>42988.0</v>
      </c>
      <c r="E4331" s="4" t="s">
        <v>43</v>
      </c>
      <c r="F4331" s="4" t="s">
        <v>2862</v>
      </c>
      <c r="G4331" s="4" t="s">
        <v>2863</v>
      </c>
      <c r="H4331" s="4" t="s">
        <v>46</v>
      </c>
      <c r="I4331" s="4" t="s">
        <v>30</v>
      </c>
      <c r="J4331" s="4" t="s">
        <v>3412</v>
      </c>
      <c r="K4331" s="4" t="s">
        <v>164</v>
      </c>
      <c r="L4331" s="7">
        <v>98026.0</v>
      </c>
      <c r="M4331" s="4" t="s">
        <v>49</v>
      </c>
      <c r="N4331" s="4" t="s">
        <v>7446</v>
      </c>
      <c r="O4331" s="4" t="s">
        <v>39</v>
      </c>
      <c r="P4331" s="4" t="s">
        <v>40</v>
      </c>
      <c r="Q4331" s="4" t="s">
        <v>7447</v>
      </c>
      <c r="R4331" s="9">
        <v>455.712</v>
      </c>
      <c r="S4331" s="7">
        <v>2.0</v>
      </c>
      <c r="T4331" s="7">
        <v>0.2</v>
      </c>
      <c r="U4331" s="7">
        <v>34.1784</v>
      </c>
      <c r="V4331" s="10" t="str">
        <f t="shared" si="1"/>
        <v>2017-09</v>
      </c>
    </row>
    <row r="4332">
      <c r="A4332" s="7">
        <v>4331.0</v>
      </c>
      <c r="B4332" s="4" t="s">
        <v>7445</v>
      </c>
      <c r="C4332" s="8">
        <v>42985.0</v>
      </c>
      <c r="D4332" s="8">
        <v>42988.0</v>
      </c>
      <c r="E4332" s="4" t="s">
        <v>43</v>
      </c>
      <c r="F4332" s="4" t="s">
        <v>2862</v>
      </c>
      <c r="G4332" s="4" t="s">
        <v>2863</v>
      </c>
      <c r="H4332" s="4" t="s">
        <v>46</v>
      </c>
      <c r="I4332" s="4" t="s">
        <v>30</v>
      </c>
      <c r="J4332" s="4" t="s">
        <v>3412</v>
      </c>
      <c r="K4332" s="4" t="s">
        <v>164</v>
      </c>
      <c r="L4332" s="7">
        <v>98026.0</v>
      </c>
      <c r="M4332" s="4" t="s">
        <v>49</v>
      </c>
      <c r="N4332" s="4" t="s">
        <v>6845</v>
      </c>
      <c r="O4332" s="4" t="s">
        <v>51</v>
      </c>
      <c r="P4332" s="4" t="s">
        <v>93</v>
      </c>
      <c r="Q4332" s="4" t="s">
        <v>6846</v>
      </c>
      <c r="R4332" s="9">
        <v>25.98</v>
      </c>
      <c r="S4332" s="7">
        <v>1.0</v>
      </c>
      <c r="T4332" s="7">
        <v>0.0</v>
      </c>
      <c r="U4332" s="7">
        <v>7.2744</v>
      </c>
      <c r="V4332" s="10" t="str">
        <f t="shared" si="1"/>
        <v>2017-09</v>
      </c>
    </row>
    <row r="4333">
      <c r="A4333" s="7">
        <v>4332.0</v>
      </c>
      <c r="B4333" s="4" t="s">
        <v>7448</v>
      </c>
      <c r="C4333" s="8">
        <v>42985.0</v>
      </c>
      <c r="D4333" s="8">
        <v>42987.0</v>
      </c>
      <c r="E4333" s="4" t="s">
        <v>43</v>
      </c>
      <c r="F4333" s="4" t="s">
        <v>3026</v>
      </c>
      <c r="G4333" s="4" t="s">
        <v>3027</v>
      </c>
      <c r="H4333" s="4" t="s">
        <v>46</v>
      </c>
      <c r="I4333" s="4" t="s">
        <v>30</v>
      </c>
      <c r="J4333" s="4" t="s">
        <v>2824</v>
      </c>
      <c r="K4333" s="4" t="s">
        <v>2200</v>
      </c>
      <c r="L4333" s="7">
        <v>2908.0</v>
      </c>
      <c r="M4333" s="4" t="s">
        <v>33</v>
      </c>
      <c r="N4333" s="4" t="s">
        <v>7449</v>
      </c>
      <c r="O4333" s="4" t="s">
        <v>51</v>
      </c>
      <c r="P4333" s="4" t="s">
        <v>124</v>
      </c>
      <c r="Q4333" s="4" t="s">
        <v>7450</v>
      </c>
      <c r="R4333" s="9">
        <v>21.1771604938272</v>
      </c>
      <c r="S4333" s="7">
        <v>5.0</v>
      </c>
      <c r="T4333" s="7">
        <v>0.0</v>
      </c>
      <c r="U4333" s="7">
        <v>9.74149382716049</v>
      </c>
      <c r="V4333" s="10" t="str">
        <f t="shared" si="1"/>
        <v>2017-09</v>
      </c>
    </row>
    <row r="4334">
      <c r="A4334" s="7">
        <v>4333.0</v>
      </c>
      <c r="B4334" s="4" t="s">
        <v>7448</v>
      </c>
      <c r="C4334" s="8">
        <v>42985.0</v>
      </c>
      <c r="D4334" s="8">
        <v>42987.0</v>
      </c>
      <c r="E4334" s="4" t="s">
        <v>43</v>
      </c>
      <c r="F4334" s="4" t="s">
        <v>3026</v>
      </c>
      <c r="G4334" s="4" t="s">
        <v>3027</v>
      </c>
      <c r="H4334" s="4" t="s">
        <v>46</v>
      </c>
      <c r="I4334" s="4" t="s">
        <v>30</v>
      </c>
      <c r="J4334" s="4" t="s">
        <v>2824</v>
      </c>
      <c r="K4334" s="4" t="s">
        <v>2200</v>
      </c>
      <c r="L4334" s="7">
        <v>2908.0</v>
      </c>
      <c r="M4334" s="4" t="s">
        <v>33</v>
      </c>
      <c r="N4334" s="4" t="s">
        <v>2500</v>
      </c>
      <c r="O4334" s="4" t="s">
        <v>51</v>
      </c>
      <c r="P4334" s="4" t="s">
        <v>124</v>
      </c>
      <c r="Q4334" s="4" t="s">
        <v>2501</v>
      </c>
      <c r="R4334" s="9">
        <v>50.0733333333333</v>
      </c>
      <c r="S4334" s="7">
        <v>2.0</v>
      </c>
      <c r="T4334" s="7">
        <v>0.0</v>
      </c>
      <c r="U4334" s="7">
        <v>23.5344666666667</v>
      </c>
      <c r="V4334" s="10" t="str">
        <f t="shared" si="1"/>
        <v>2017-09</v>
      </c>
    </row>
    <row r="4335">
      <c r="A4335" s="7">
        <v>4334.0</v>
      </c>
      <c r="B4335" s="4" t="s">
        <v>7451</v>
      </c>
      <c r="C4335" s="8">
        <v>42986.0</v>
      </c>
      <c r="D4335" s="8">
        <v>42991.0</v>
      </c>
      <c r="E4335" s="4" t="s">
        <v>98</v>
      </c>
      <c r="F4335" s="4" t="s">
        <v>6568</v>
      </c>
      <c r="G4335" s="4" t="s">
        <v>6569</v>
      </c>
      <c r="H4335" s="4" t="s">
        <v>46</v>
      </c>
      <c r="I4335" s="4" t="s">
        <v>30</v>
      </c>
      <c r="J4335" s="4" t="s">
        <v>384</v>
      </c>
      <c r="K4335" s="4" t="s">
        <v>385</v>
      </c>
      <c r="L4335" s="7">
        <v>60610.0</v>
      </c>
      <c r="M4335" s="4" t="s">
        <v>59</v>
      </c>
      <c r="N4335" s="4" t="s">
        <v>7452</v>
      </c>
      <c r="O4335" s="4" t="s">
        <v>35</v>
      </c>
      <c r="P4335" s="4" t="s">
        <v>73</v>
      </c>
      <c r="Q4335" s="4" t="s">
        <v>7453</v>
      </c>
      <c r="R4335" s="9">
        <v>959.709362139918</v>
      </c>
      <c r="S4335" s="7">
        <v>7.0</v>
      </c>
      <c r="T4335" s="7">
        <v>0.5</v>
      </c>
      <c r="U4335" s="7">
        <v>-710.184927983539</v>
      </c>
      <c r="V4335" s="10" t="str">
        <f t="shared" si="1"/>
        <v>2017-09</v>
      </c>
    </row>
    <row r="4336">
      <c r="A4336" s="7">
        <v>4335.0</v>
      </c>
      <c r="B4336" s="4" t="s">
        <v>7454</v>
      </c>
      <c r="C4336" s="8">
        <v>42986.0</v>
      </c>
      <c r="D4336" s="8">
        <v>42990.0</v>
      </c>
      <c r="E4336" s="4" t="s">
        <v>26</v>
      </c>
      <c r="F4336" s="4" t="s">
        <v>4026</v>
      </c>
      <c r="G4336" s="4" t="s">
        <v>4027</v>
      </c>
      <c r="H4336" s="4" t="s">
        <v>46</v>
      </c>
      <c r="I4336" s="4" t="s">
        <v>30</v>
      </c>
      <c r="J4336" s="4" t="s">
        <v>90</v>
      </c>
      <c r="K4336" s="4" t="s">
        <v>91</v>
      </c>
      <c r="L4336" s="7">
        <v>19134.0</v>
      </c>
      <c r="M4336" s="4" t="s">
        <v>33</v>
      </c>
      <c r="N4336" s="4" t="s">
        <v>5648</v>
      </c>
      <c r="O4336" s="4" t="s">
        <v>39</v>
      </c>
      <c r="P4336" s="4" t="s">
        <v>40</v>
      </c>
      <c r="Q4336" s="4" t="s">
        <v>6644</v>
      </c>
      <c r="R4336" s="9">
        <v>324.064316049383</v>
      </c>
      <c r="S4336" s="7">
        <v>2.0</v>
      </c>
      <c r="T4336" s="7">
        <v>0.4</v>
      </c>
      <c r="U4336" s="7">
        <v>-59.4117912757202</v>
      </c>
      <c r="V4336" s="10" t="str">
        <f t="shared" si="1"/>
        <v>2017-09</v>
      </c>
    </row>
    <row r="4337">
      <c r="A4337" s="7">
        <v>4336.0</v>
      </c>
      <c r="B4337" s="4" t="s">
        <v>7455</v>
      </c>
      <c r="C4337" s="8">
        <v>42986.0</v>
      </c>
      <c r="D4337" s="8">
        <v>42992.0</v>
      </c>
      <c r="E4337" s="4" t="s">
        <v>26</v>
      </c>
      <c r="F4337" s="4" t="s">
        <v>6026</v>
      </c>
      <c r="G4337" s="4" t="s">
        <v>6027</v>
      </c>
      <c r="H4337" s="4" t="s">
        <v>29</v>
      </c>
      <c r="I4337" s="4" t="s">
        <v>30</v>
      </c>
      <c r="J4337" s="4" t="s">
        <v>6484</v>
      </c>
      <c r="K4337" s="4" t="s">
        <v>157</v>
      </c>
      <c r="L4337" s="7">
        <v>43017.0</v>
      </c>
      <c r="M4337" s="4" t="s">
        <v>33</v>
      </c>
      <c r="N4337" s="4" t="s">
        <v>7456</v>
      </c>
      <c r="O4337" s="4" t="s">
        <v>39</v>
      </c>
      <c r="P4337" s="4" t="s">
        <v>61</v>
      </c>
      <c r="Q4337" s="4" t="s">
        <v>7457</v>
      </c>
      <c r="R4337" s="9">
        <v>11.4018172839506</v>
      </c>
      <c r="S4337" s="7">
        <v>1.0</v>
      </c>
      <c r="T4337" s="7">
        <v>0.2</v>
      </c>
      <c r="U4337" s="7">
        <v>2.13784074074074</v>
      </c>
      <c r="V4337" s="10" t="str">
        <f t="shared" si="1"/>
        <v>2017-09</v>
      </c>
    </row>
    <row r="4338">
      <c r="A4338" s="7">
        <v>4337.0</v>
      </c>
      <c r="B4338" s="4" t="s">
        <v>7458</v>
      </c>
      <c r="C4338" s="8">
        <v>42986.0</v>
      </c>
      <c r="D4338" s="8">
        <v>42988.0</v>
      </c>
      <c r="E4338" s="4" t="s">
        <v>98</v>
      </c>
      <c r="F4338" s="4" t="s">
        <v>6033</v>
      </c>
      <c r="G4338" s="4" t="s">
        <v>6034</v>
      </c>
      <c r="H4338" s="4" t="s">
        <v>29</v>
      </c>
      <c r="I4338" s="4" t="s">
        <v>30</v>
      </c>
      <c r="J4338" s="4" t="s">
        <v>5343</v>
      </c>
      <c r="K4338" s="4" t="s">
        <v>157</v>
      </c>
      <c r="L4338" s="7">
        <v>43302.0</v>
      </c>
      <c r="M4338" s="4" t="s">
        <v>33</v>
      </c>
      <c r="N4338" s="4" t="s">
        <v>5283</v>
      </c>
      <c r="O4338" s="4" t="s">
        <v>39</v>
      </c>
      <c r="P4338" s="4" t="s">
        <v>61</v>
      </c>
      <c r="Q4338" s="4" t="s">
        <v>5284</v>
      </c>
      <c r="R4338" s="9">
        <v>146.448671604938</v>
      </c>
      <c r="S4338" s="7">
        <v>4.0</v>
      </c>
      <c r="T4338" s="7">
        <v>0.2</v>
      </c>
      <c r="U4338" s="7">
        <v>42.1039930864198</v>
      </c>
      <c r="V4338" s="10" t="str">
        <f t="shared" si="1"/>
        <v>2017-09</v>
      </c>
    </row>
    <row r="4339">
      <c r="A4339" s="7">
        <v>4338.0</v>
      </c>
      <c r="B4339" s="4" t="s">
        <v>7459</v>
      </c>
      <c r="C4339" s="8">
        <v>42986.0</v>
      </c>
      <c r="D4339" s="8">
        <v>42990.0</v>
      </c>
      <c r="E4339" s="4" t="s">
        <v>98</v>
      </c>
      <c r="F4339" s="4" t="s">
        <v>7460</v>
      </c>
      <c r="G4339" s="4" t="s">
        <v>7461</v>
      </c>
      <c r="H4339" s="4" t="s">
        <v>29</v>
      </c>
      <c r="I4339" s="4" t="s">
        <v>30</v>
      </c>
      <c r="J4339" s="4" t="s">
        <v>455</v>
      </c>
      <c r="K4339" s="4" t="s">
        <v>58</v>
      </c>
      <c r="L4339" s="7">
        <v>77070.0</v>
      </c>
      <c r="M4339" s="4" t="s">
        <v>59</v>
      </c>
      <c r="N4339" s="4" t="s">
        <v>3297</v>
      </c>
      <c r="O4339" s="4" t="s">
        <v>39</v>
      </c>
      <c r="P4339" s="4" t="s">
        <v>61</v>
      </c>
      <c r="Q4339" s="4" t="s">
        <v>3298</v>
      </c>
      <c r="R4339" s="9">
        <v>106.798024691358</v>
      </c>
      <c r="S4339" s="7">
        <v>6.0</v>
      </c>
      <c r="T4339" s="7">
        <v>0.2</v>
      </c>
      <c r="U4339" s="7">
        <v>25.3645308641975</v>
      </c>
      <c r="V4339" s="10" t="str">
        <f t="shared" si="1"/>
        <v>2017-09</v>
      </c>
    </row>
    <row r="4340">
      <c r="A4340" s="7">
        <v>4339.0</v>
      </c>
      <c r="B4340" s="4" t="s">
        <v>7462</v>
      </c>
      <c r="C4340" s="8">
        <v>42986.0</v>
      </c>
      <c r="D4340" s="8">
        <v>42989.0</v>
      </c>
      <c r="E4340" s="4" t="s">
        <v>43</v>
      </c>
      <c r="F4340" s="4" t="s">
        <v>2982</v>
      </c>
      <c r="G4340" s="4" t="s">
        <v>2983</v>
      </c>
      <c r="H4340" s="4" t="s">
        <v>29</v>
      </c>
      <c r="I4340" s="4" t="s">
        <v>30</v>
      </c>
      <c r="J4340" s="4" t="s">
        <v>428</v>
      </c>
      <c r="K4340" s="4" t="s">
        <v>58</v>
      </c>
      <c r="L4340" s="7">
        <v>76017.0</v>
      </c>
      <c r="M4340" s="4" t="s">
        <v>59</v>
      </c>
      <c r="N4340" s="4" t="s">
        <v>3336</v>
      </c>
      <c r="O4340" s="4" t="s">
        <v>51</v>
      </c>
      <c r="P4340" s="4" t="s">
        <v>76</v>
      </c>
      <c r="Q4340" s="4" t="s">
        <v>3337</v>
      </c>
      <c r="R4340" s="9">
        <v>53.4190683127572</v>
      </c>
      <c r="S4340" s="7">
        <v>7.0</v>
      </c>
      <c r="T4340" s="7">
        <v>0.8</v>
      </c>
      <c r="U4340" s="7">
        <v>-85.4705093004115</v>
      </c>
      <c r="V4340" s="10" t="str">
        <f t="shared" si="1"/>
        <v>2017-09</v>
      </c>
    </row>
    <row r="4341">
      <c r="A4341" s="7">
        <v>4340.0</v>
      </c>
      <c r="B4341" s="4" t="s">
        <v>7462</v>
      </c>
      <c r="C4341" s="8">
        <v>42986.0</v>
      </c>
      <c r="D4341" s="8">
        <v>42989.0</v>
      </c>
      <c r="E4341" s="4" t="s">
        <v>43</v>
      </c>
      <c r="F4341" s="4" t="s">
        <v>2982</v>
      </c>
      <c r="G4341" s="4" t="s">
        <v>2983</v>
      </c>
      <c r="H4341" s="4" t="s">
        <v>29</v>
      </c>
      <c r="I4341" s="4" t="s">
        <v>30</v>
      </c>
      <c r="J4341" s="4" t="s">
        <v>428</v>
      </c>
      <c r="K4341" s="4" t="s">
        <v>58</v>
      </c>
      <c r="L4341" s="7">
        <v>76017.0</v>
      </c>
      <c r="M4341" s="4" t="s">
        <v>59</v>
      </c>
      <c r="N4341" s="4" t="s">
        <v>4023</v>
      </c>
      <c r="O4341" s="4" t="s">
        <v>39</v>
      </c>
      <c r="P4341" s="4" t="s">
        <v>85</v>
      </c>
      <c r="Q4341" s="4" t="s">
        <v>4024</v>
      </c>
      <c r="R4341" s="9">
        <v>401.099285596708</v>
      </c>
      <c r="S4341" s="7">
        <v>2.0</v>
      </c>
      <c r="T4341" s="7">
        <v>0.2</v>
      </c>
      <c r="U4341" s="7">
        <v>135.371008888889</v>
      </c>
      <c r="V4341" s="10" t="str">
        <f t="shared" si="1"/>
        <v>2017-09</v>
      </c>
    </row>
    <row r="4342">
      <c r="A4342" s="7">
        <v>4341.0</v>
      </c>
      <c r="B4342" s="4" t="s">
        <v>7462</v>
      </c>
      <c r="C4342" s="8">
        <v>42986.0</v>
      </c>
      <c r="D4342" s="8">
        <v>42989.0</v>
      </c>
      <c r="E4342" s="4" t="s">
        <v>43</v>
      </c>
      <c r="F4342" s="4" t="s">
        <v>2982</v>
      </c>
      <c r="G4342" s="4" t="s">
        <v>2983</v>
      </c>
      <c r="H4342" s="4" t="s">
        <v>29</v>
      </c>
      <c r="I4342" s="4" t="s">
        <v>30</v>
      </c>
      <c r="J4342" s="4" t="s">
        <v>428</v>
      </c>
      <c r="K4342" s="4" t="s">
        <v>58</v>
      </c>
      <c r="L4342" s="7">
        <v>76017.0</v>
      </c>
      <c r="M4342" s="4" t="s">
        <v>59</v>
      </c>
      <c r="N4342" s="4" t="s">
        <v>5956</v>
      </c>
      <c r="O4342" s="4" t="s">
        <v>51</v>
      </c>
      <c r="P4342" s="4" t="s">
        <v>272</v>
      </c>
      <c r="Q4342" s="4" t="s">
        <v>5957</v>
      </c>
      <c r="R4342" s="9">
        <v>57.5606255144033</v>
      </c>
      <c r="S4342" s="7">
        <v>5.0</v>
      </c>
      <c r="T4342" s="7">
        <v>0.2</v>
      </c>
      <c r="U4342" s="7">
        <v>19.4267111111111</v>
      </c>
      <c r="V4342" s="10" t="str">
        <f t="shared" si="1"/>
        <v>2017-09</v>
      </c>
    </row>
    <row r="4343">
      <c r="A4343" s="7">
        <v>4342.0</v>
      </c>
      <c r="B4343" s="4" t="s">
        <v>7462</v>
      </c>
      <c r="C4343" s="8">
        <v>42986.0</v>
      </c>
      <c r="D4343" s="8">
        <v>42989.0</v>
      </c>
      <c r="E4343" s="4" t="s">
        <v>43</v>
      </c>
      <c r="F4343" s="4" t="s">
        <v>2982</v>
      </c>
      <c r="G4343" s="4" t="s">
        <v>2983</v>
      </c>
      <c r="H4343" s="4" t="s">
        <v>29</v>
      </c>
      <c r="I4343" s="4" t="s">
        <v>30</v>
      </c>
      <c r="J4343" s="4" t="s">
        <v>428</v>
      </c>
      <c r="K4343" s="4" t="s">
        <v>58</v>
      </c>
      <c r="L4343" s="7">
        <v>76017.0</v>
      </c>
      <c r="M4343" s="4" t="s">
        <v>59</v>
      </c>
      <c r="N4343" s="4" t="s">
        <v>6256</v>
      </c>
      <c r="O4343" s="4" t="s">
        <v>35</v>
      </c>
      <c r="P4343" s="4" t="s">
        <v>121</v>
      </c>
      <c r="Q4343" s="4" t="s">
        <v>6257</v>
      </c>
      <c r="R4343" s="9">
        <v>26.5541004115226</v>
      </c>
      <c r="S4343" s="7">
        <v>2.0</v>
      </c>
      <c r="T4343" s="7">
        <v>0.6</v>
      </c>
      <c r="U4343" s="7">
        <v>-14.6047552263374</v>
      </c>
      <c r="V4343" s="10" t="str">
        <f t="shared" si="1"/>
        <v>2017-09</v>
      </c>
    </row>
    <row r="4344">
      <c r="A4344" s="7">
        <v>4343.0</v>
      </c>
      <c r="B4344" s="4" t="s">
        <v>7462</v>
      </c>
      <c r="C4344" s="8">
        <v>42986.0</v>
      </c>
      <c r="D4344" s="8">
        <v>42989.0</v>
      </c>
      <c r="E4344" s="4" t="s">
        <v>43</v>
      </c>
      <c r="F4344" s="4" t="s">
        <v>2982</v>
      </c>
      <c r="G4344" s="4" t="s">
        <v>2983</v>
      </c>
      <c r="H4344" s="4" t="s">
        <v>29</v>
      </c>
      <c r="I4344" s="4" t="s">
        <v>30</v>
      </c>
      <c r="J4344" s="4" t="s">
        <v>428</v>
      </c>
      <c r="K4344" s="4" t="s">
        <v>58</v>
      </c>
      <c r="L4344" s="7">
        <v>76017.0</v>
      </c>
      <c r="M4344" s="4" t="s">
        <v>59</v>
      </c>
      <c r="N4344" s="4" t="s">
        <v>7463</v>
      </c>
      <c r="O4344" s="4" t="s">
        <v>51</v>
      </c>
      <c r="P4344" s="4" t="s">
        <v>124</v>
      </c>
      <c r="Q4344" s="4" t="s">
        <v>7464</v>
      </c>
      <c r="R4344" s="9">
        <v>25.9925333333333</v>
      </c>
      <c r="S4344" s="7">
        <v>4.0</v>
      </c>
      <c r="T4344" s="7">
        <v>0.2</v>
      </c>
      <c r="U4344" s="7">
        <v>9.09738666666667</v>
      </c>
      <c r="V4344" s="10" t="str">
        <f t="shared" si="1"/>
        <v>2017-09</v>
      </c>
    </row>
    <row r="4345">
      <c r="A4345" s="7">
        <v>4344.0</v>
      </c>
      <c r="B4345" s="4" t="s">
        <v>7462</v>
      </c>
      <c r="C4345" s="8">
        <v>42986.0</v>
      </c>
      <c r="D4345" s="8">
        <v>42989.0</v>
      </c>
      <c r="E4345" s="4" t="s">
        <v>43</v>
      </c>
      <c r="F4345" s="4" t="s">
        <v>2982</v>
      </c>
      <c r="G4345" s="4" t="s">
        <v>2983</v>
      </c>
      <c r="H4345" s="4" t="s">
        <v>29</v>
      </c>
      <c r="I4345" s="4" t="s">
        <v>30</v>
      </c>
      <c r="J4345" s="4" t="s">
        <v>428</v>
      </c>
      <c r="K4345" s="4" t="s">
        <v>58</v>
      </c>
      <c r="L4345" s="7">
        <v>76017.0</v>
      </c>
      <c r="M4345" s="4" t="s">
        <v>59</v>
      </c>
      <c r="N4345" s="4" t="s">
        <v>2887</v>
      </c>
      <c r="O4345" s="4" t="s">
        <v>35</v>
      </c>
      <c r="P4345" s="4" t="s">
        <v>263</v>
      </c>
      <c r="Q4345" s="4" t="s">
        <v>2888</v>
      </c>
      <c r="R4345" s="9">
        <v>267.534065843621</v>
      </c>
      <c r="S4345" s="7">
        <v>5.0</v>
      </c>
      <c r="T4345" s="7">
        <v>0.3</v>
      </c>
      <c r="U4345" s="7">
        <v>-49.6848979423868</v>
      </c>
      <c r="V4345" s="10" t="str">
        <f t="shared" si="1"/>
        <v>2017-09</v>
      </c>
    </row>
    <row r="4346">
      <c r="A4346" s="7">
        <v>4345.0</v>
      </c>
      <c r="B4346" s="4" t="s">
        <v>7465</v>
      </c>
      <c r="C4346" s="8">
        <v>42986.0</v>
      </c>
      <c r="D4346" s="8">
        <v>42987.0</v>
      </c>
      <c r="E4346" s="4" t="s">
        <v>43</v>
      </c>
      <c r="F4346" s="4" t="s">
        <v>4578</v>
      </c>
      <c r="G4346" s="4" t="s">
        <v>4579</v>
      </c>
      <c r="H4346" s="4" t="s">
        <v>112</v>
      </c>
      <c r="I4346" s="4" t="s">
        <v>30</v>
      </c>
      <c r="J4346" s="4" t="s">
        <v>2974</v>
      </c>
      <c r="K4346" s="4" t="s">
        <v>102</v>
      </c>
      <c r="L4346" s="7">
        <v>33012.0</v>
      </c>
      <c r="M4346" s="4" t="s">
        <v>83</v>
      </c>
      <c r="N4346" s="4" t="s">
        <v>7466</v>
      </c>
      <c r="O4346" s="4" t="s">
        <v>51</v>
      </c>
      <c r="P4346" s="4" t="s">
        <v>52</v>
      </c>
      <c r="Q4346" s="4" t="s">
        <v>7467</v>
      </c>
      <c r="R4346" s="9">
        <v>39.3017510560367</v>
      </c>
      <c r="S4346" s="7">
        <v>5.0</v>
      </c>
      <c r="T4346" s="7">
        <v>0.2</v>
      </c>
      <c r="U4346" s="7">
        <v>3.43890321740321</v>
      </c>
      <c r="V4346" s="10" t="str">
        <f t="shared" si="1"/>
        <v>2017-09</v>
      </c>
    </row>
    <row r="4347">
      <c r="A4347" s="7">
        <v>4346.0</v>
      </c>
      <c r="B4347" s="4" t="s">
        <v>7465</v>
      </c>
      <c r="C4347" s="8">
        <v>42986.0</v>
      </c>
      <c r="D4347" s="8">
        <v>42987.0</v>
      </c>
      <c r="E4347" s="4" t="s">
        <v>43</v>
      </c>
      <c r="F4347" s="4" t="s">
        <v>4578</v>
      </c>
      <c r="G4347" s="4" t="s">
        <v>4579</v>
      </c>
      <c r="H4347" s="4" t="s">
        <v>112</v>
      </c>
      <c r="I4347" s="4" t="s">
        <v>30</v>
      </c>
      <c r="J4347" s="4" t="s">
        <v>2974</v>
      </c>
      <c r="K4347" s="4" t="s">
        <v>102</v>
      </c>
      <c r="L4347" s="7">
        <v>33012.0</v>
      </c>
      <c r="M4347" s="4" t="s">
        <v>83</v>
      </c>
      <c r="N4347" s="4" t="s">
        <v>5640</v>
      </c>
      <c r="O4347" s="4" t="s">
        <v>39</v>
      </c>
      <c r="P4347" s="4" t="s">
        <v>40</v>
      </c>
      <c r="Q4347" s="4" t="s">
        <v>5641</v>
      </c>
      <c r="R4347" s="9">
        <v>101.513480686933</v>
      </c>
      <c r="S4347" s="7">
        <v>3.0</v>
      </c>
      <c r="T4347" s="7">
        <v>0.2</v>
      </c>
      <c r="U4347" s="7">
        <v>8.88242956010668</v>
      </c>
      <c r="V4347" s="10" t="str">
        <f t="shared" si="1"/>
        <v>2017-09</v>
      </c>
    </row>
    <row r="4348">
      <c r="A4348" s="7">
        <v>4347.0</v>
      </c>
      <c r="B4348" s="4" t="s">
        <v>7468</v>
      </c>
      <c r="C4348" s="8">
        <v>42986.0</v>
      </c>
      <c r="D4348" s="8">
        <v>42991.0</v>
      </c>
      <c r="E4348" s="4" t="s">
        <v>98</v>
      </c>
      <c r="F4348" s="4" t="s">
        <v>4839</v>
      </c>
      <c r="G4348" s="4" t="s">
        <v>4840</v>
      </c>
      <c r="H4348" s="4" t="s">
        <v>29</v>
      </c>
      <c r="I4348" s="4" t="s">
        <v>30</v>
      </c>
      <c r="J4348" s="4" t="s">
        <v>222</v>
      </c>
      <c r="K4348" s="4" t="s">
        <v>223</v>
      </c>
      <c r="L4348" s="7">
        <v>10024.0</v>
      </c>
      <c r="M4348" s="4" t="s">
        <v>33</v>
      </c>
      <c r="N4348" s="4" t="s">
        <v>6263</v>
      </c>
      <c r="O4348" s="4" t="s">
        <v>51</v>
      </c>
      <c r="P4348" s="4" t="s">
        <v>52</v>
      </c>
      <c r="Q4348" s="4" t="s">
        <v>6264</v>
      </c>
      <c r="R4348" s="9">
        <v>81.6277860082305</v>
      </c>
      <c r="S4348" s="7">
        <v>4.0</v>
      </c>
      <c r="T4348" s="7">
        <v>0.0</v>
      </c>
      <c r="U4348" s="7">
        <v>21.2232243621399</v>
      </c>
      <c r="V4348" s="10" t="str">
        <f t="shared" si="1"/>
        <v>2017-09</v>
      </c>
    </row>
    <row r="4349">
      <c r="A4349" s="7">
        <v>4348.0</v>
      </c>
      <c r="B4349" s="4" t="s">
        <v>7469</v>
      </c>
      <c r="C4349" s="8">
        <v>42987.0</v>
      </c>
      <c r="D4349" s="8">
        <v>42991.0</v>
      </c>
      <c r="E4349" s="4" t="s">
        <v>26</v>
      </c>
      <c r="F4349" s="4" t="s">
        <v>5423</v>
      </c>
      <c r="G4349" s="4" t="s">
        <v>5424</v>
      </c>
      <c r="H4349" s="4" t="s">
        <v>29</v>
      </c>
      <c r="I4349" s="4" t="s">
        <v>30</v>
      </c>
      <c r="J4349" s="4" t="s">
        <v>90</v>
      </c>
      <c r="K4349" s="4" t="s">
        <v>91</v>
      </c>
      <c r="L4349" s="7">
        <v>19134.0</v>
      </c>
      <c r="M4349" s="4" t="s">
        <v>33</v>
      </c>
      <c r="N4349" s="4" t="s">
        <v>2297</v>
      </c>
      <c r="O4349" s="4" t="s">
        <v>35</v>
      </c>
      <c r="P4349" s="4" t="s">
        <v>263</v>
      </c>
      <c r="Q4349" s="4" t="s">
        <v>2298</v>
      </c>
      <c r="R4349" s="9">
        <v>177.267688888889</v>
      </c>
      <c r="S4349" s="7">
        <v>2.0</v>
      </c>
      <c r="T4349" s="7">
        <v>0.3</v>
      </c>
      <c r="U4349" s="7">
        <v>-60.7774933333333</v>
      </c>
      <c r="V4349" s="10" t="str">
        <f t="shared" si="1"/>
        <v>2017-09</v>
      </c>
    </row>
    <row r="4350">
      <c r="A4350" s="7">
        <v>4349.0</v>
      </c>
      <c r="B4350" s="4" t="s">
        <v>7469</v>
      </c>
      <c r="C4350" s="8">
        <v>42987.0</v>
      </c>
      <c r="D4350" s="8">
        <v>42991.0</v>
      </c>
      <c r="E4350" s="4" t="s">
        <v>26</v>
      </c>
      <c r="F4350" s="4" t="s">
        <v>5423</v>
      </c>
      <c r="G4350" s="4" t="s">
        <v>5424</v>
      </c>
      <c r="H4350" s="4" t="s">
        <v>29</v>
      </c>
      <c r="I4350" s="4" t="s">
        <v>30</v>
      </c>
      <c r="J4350" s="4" t="s">
        <v>90</v>
      </c>
      <c r="K4350" s="4" t="s">
        <v>91</v>
      </c>
      <c r="L4350" s="7">
        <v>19134.0</v>
      </c>
      <c r="M4350" s="4" t="s">
        <v>33</v>
      </c>
      <c r="N4350" s="4" t="s">
        <v>1584</v>
      </c>
      <c r="O4350" s="4" t="s">
        <v>51</v>
      </c>
      <c r="P4350" s="4" t="s">
        <v>76</v>
      </c>
      <c r="Q4350" s="4" t="s">
        <v>1585</v>
      </c>
      <c r="R4350" s="9">
        <v>3.80686913580247</v>
      </c>
      <c r="S4350" s="7">
        <v>2.0</v>
      </c>
      <c r="T4350" s="7">
        <v>0.7</v>
      </c>
      <c r="U4350" s="7">
        <v>-2.91859967078189</v>
      </c>
      <c r="V4350" s="10" t="str">
        <f t="shared" si="1"/>
        <v>2017-09</v>
      </c>
    </row>
    <row r="4351">
      <c r="A4351" s="7">
        <v>4350.0</v>
      </c>
      <c r="B4351" s="4" t="s">
        <v>7469</v>
      </c>
      <c r="C4351" s="8">
        <v>42987.0</v>
      </c>
      <c r="D4351" s="8">
        <v>42991.0</v>
      </c>
      <c r="E4351" s="4" t="s">
        <v>26</v>
      </c>
      <c r="F4351" s="4" t="s">
        <v>5423</v>
      </c>
      <c r="G4351" s="4" t="s">
        <v>5424</v>
      </c>
      <c r="H4351" s="4" t="s">
        <v>29</v>
      </c>
      <c r="I4351" s="4" t="s">
        <v>30</v>
      </c>
      <c r="J4351" s="4" t="s">
        <v>90</v>
      </c>
      <c r="K4351" s="4" t="s">
        <v>91</v>
      </c>
      <c r="L4351" s="7">
        <v>19134.0</v>
      </c>
      <c r="M4351" s="4" t="s">
        <v>33</v>
      </c>
      <c r="N4351" s="4" t="s">
        <v>1487</v>
      </c>
      <c r="O4351" s="4" t="s">
        <v>51</v>
      </c>
      <c r="P4351" s="4" t="s">
        <v>76</v>
      </c>
      <c r="Q4351" s="4" t="s">
        <v>1488</v>
      </c>
      <c r="R4351" s="9">
        <v>5.64635432098765</v>
      </c>
      <c r="S4351" s="7">
        <v>1.0</v>
      </c>
      <c r="T4351" s="7">
        <v>0.7</v>
      </c>
      <c r="U4351" s="7">
        <v>-4.51708345679012</v>
      </c>
      <c r="V4351" s="10" t="str">
        <f t="shared" si="1"/>
        <v>2017-09</v>
      </c>
    </row>
    <row r="4352">
      <c r="A4352" s="7">
        <v>4351.0</v>
      </c>
      <c r="B4352" s="4" t="s">
        <v>7469</v>
      </c>
      <c r="C4352" s="8">
        <v>42987.0</v>
      </c>
      <c r="D4352" s="8">
        <v>42991.0</v>
      </c>
      <c r="E4352" s="4" t="s">
        <v>26</v>
      </c>
      <c r="F4352" s="4" t="s">
        <v>5423</v>
      </c>
      <c r="G4352" s="4" t="s">
        <v>5424</v>
      </c>
      <c r="H4352" s="4" t="s">
        <v>29</v>
      </c>
      <c r="I4352" s="4" t="s">
        <v>30</v>
      </c>
      <c r="J4352" s="4" t="s">
        <v>90</v>
      </c>
      <c r="K4352" s="4" t="s">
        <v>91</v>
      </c>
      <c r="L4352" s="7">
        <v>19134.0</v>
      </c>
      <c r="M4352" s="4" t="s">
        <v>33</v>
      </c>
      <c r="N4352" s="4" t="s">
        <v>5901</v>
      </c>
      <c r="O4352" s="4" t="s">
        <v>51</v>
      </c>
      <c r="P4352" s="4" t="s">
        <v>93</v>
      </c>
      <c r="Q4352" s="4" t="s">
        <v>5902</v>
      </c>
      <c r="R4352" s="9">
        <v>5.85826502057613</v>
      </c>
      <c r="S4352" s="7">
        <v>1.0</v>
      </c>
      <c r="T4352" s="7">
        <v>0.2</v>
      </c>
      <c r="U4352" s="7">
        <v>1.97716444444444</v>
      </c>
      <c r="V4352" s="10" t="str">
        <f t="shared" si="1"/>
        <v>2017-09</v>
      </c>
    </row>
    <row r="4353">
      <c r="A4353" s="7">
        <v>4352.0</v>
      </c>
      <c r="B4353" s="4" t="s">
        <v>7469</v>
      </c>
      <c r="C4353" s="8">
        <v>42987.0</v>
      </c>
      <c r="D4353" s="8">
        <v>42991.0</v>
      </c>
      <c r="E4353" s="4" t="s">
        <v>26</v>
      </c>
      <c r="F4353" s="4" t="s">
        <v>5423</v>
      </c>
      <c r="G4353" s="4" t="s">
        <v>5424</v>
      </c>
      <c r="H4353" s="4" t="s">
        <v>29</v>
      </c>
      <c r="I4353" s="4" t="s">
        <v>30</v>
      </c>
      <c r="J4353" s="4" t="s">
        <v>90</v>
      </c>
      <c r="K4353" s="4" t="s">
        <v>91</v>
      </c>
      <c r="L4353" s="7">
        <v>19134.0</v>
      </c>
      <c r="M4353" s="4" t="s">
        <v>33</v>
      </c>
      <c r="N4353" s="4" t="s">
        <v>891</v>
      </c>
      <c r="O4353" s="4" t="s">
        <v>39</v>
      </c>
      <c r="P4353" s="4" t="s">
        <v>61</v>
      </c>
      <c r="Q4353" s="4" t="s">
        <v>892</v>
      </c>
      <c r="R4353" s="9">
        <v>120.224839506173</v>
      </c>
      <c r="S4353" s="7">
        <v>3.0</v>
      </c>
      <c r="T4353" s="7">
        <v>0.2</v>
      </c>
      <c r="U4353" s="7">
        <v>36.0674518518519</v>
      </c>
      <c r="V4353" s="10" t="str">
        <f t="shared" si="1"/>
        <v>2017-09</v>
      </c>
    </row>
    <row r="4354">
      <c r="A4354" s="7">
        <v>4353.0</v>
      </c>
      <c r="B4354" s="4" t="s">
        <v>7469</v>
      </c>
      <c r="C4354" s="8">
        <v>42987.0</v>
      </c>
      <c r="D4354" s="8">
        <v>42991.0</v>
      </c>
      <c r="E4354" s="4" t="s">
        <v>26</v>
      </c>
      <c r="F4354" s="4" t="s">
        <v>5423</v>
      </c>
      <c r="G4354" s="4" t="s">
        <v>5424</v>
      </c>
      <c r="H4354" s="4" t="s">
        <v>29</v>
      </c>
      <c r="I4354" s="4" t="s">
        <v>30</v>
      </c>
      <c r="J4354" s="4" t="s">
        <v>90</v>
      </c>
      <c r="K4354" s="4" t="s">
        <v>91</v>
      </c>
      <c r="L4354" s="7">
        <v>19134.0</v>
      </c>
      <c r="M4354" s="4" t="s">
        <v>33</v>
      </c>
      <c r="N4354" s="4" t="s">
        <v>7470</v>
      </c>
      <c r="O4354" s="4" t="s">
        <v>35</v>
      </c>
      <c r="P4354" s="4" t="s">
        <v>121</v>
      </c>
      <c r="Q4354" s="4" t="s">
        <v>7471</v>
      </c>
      <c r="R4354" s="9">
        <v>21.3465547325103</v>
      </c>
      <c r="S4354" s="7">
        <v>2.0</v>
      </c>
      <c r="T4354" s="7">
        <v>0.2</v>
      </c>
      <c r="U4354" s="7">
        <v>2.13465547325103</v>
      </c>
      <c r="V4354" s="10" t="str">
        <f t="shared" si="1"/>
        <v>2017-09</v>
      </c>
    </row>
    <row r="4355">
      <c r="A4355" s="7">
        <v>4354.0</v>
      </c>
      <c r="B4355" s="4" t="s">
        <v>7469</v>
      </c>
      <c r="C4355" s="8">
        <v>42987.0</v>
      </c>
      <c r="D4355" s="8">
        <v>42991.0</v>
      </c>
      <c r="E4355" s="4" t="s">
        <v>26</v>
      </c>
      <c r="F4355" s="4" t="s">
        <v>5423</v>
      </c>
      <c r="G4355" s="4" t="s">
        <v>5424</v>
      </c>
      <c r="H4355" s="4" t="s">
        <v>29</v>
      </c>
      <c r="I4355" s="4" t="s">
        <v>30</v>
      </c>
      <c r="J4355" s="4" t="s">
        <v>90</v>
      </c>
      <c r="K4355" s="4" t="s">
        <v>91</v>
      </c>
      <c r="L4355" s="7">
        <v>19134.0</v>
      </c>
      <c r="M4355" s="4" t="s">
        <v>33</v>
      </c>
      <c r="N4355" s="4" t="s">
        <v>1766</v>
      </c>
      <c r="O4355" s="4" t="s">
        <v>39</v>
      </c>
      <c r="P4355" s="4" t="s">
        <v>61</v>
      </c>
      <c r="Q4355" s="4" t="s">
        <v>1767</v>
      </c>
      <c r="R4355" s="9">
        <v>324.381362962963</v>
      </c>
      <c r="S4355" s="7">
        <v>3.0</v>
      </c>
      <c r="T4355" s="7">
        <v>0.2</v>
      </c>
      <c r="U4355" s="7">
        <v>81.0953407407407</v>
      </c>
      <c r="V4355" s="10" t="str">
        <f t="shared" si="1"/>
        <v>2017-09</v>
      </c>
    </row>
    <row r="4356">
      <c r="A4356" s="7">
        <v>4355.0</v>
      </c>
      <c r="B4356" s="4" t="s">
        <v>7469</v>
      </c>
      <c r="C4356" s="8">
        <v>42987.0</v>
      </c>
      <c r="D4356" s="8">
        <v>42991.0</v>
      </c>
      <c r="E4356" s="4" t="s">
        <v>26</v>
      </c>
      <c r="F4356" s="4" t="s">
        <v>5423</v>
      </c>
      <c r="G4356" s="4" t="s">
        <v>5424</v>
      </c>
      <c r="H4356" s="4" t="s">
        <v>29</v>
      </c>
      <c r="I4356" s="4" t="s">
        <v>30</v>
      </c>
      <c r="J4356" s="4" t="s">
        <v>90</v>
      </c>
      <c r="K4356" s="4" t="s">
        <v>91</v>
      </c>
      <c r="L4356" s="7">
        <v>19134.0</v>
      </c>
      <c r="M4356" s="4" t="s">
        <v>33</v>
      </c>
      <c r="N4356" s="4" t="s">
        <v>5648</v>
      </c>
      <c r="O4356" s="4" t="s">
        <v>39</v>
      </c>
      <c r="P4356" s="4" t="s">
        <v>40</v>
      </c>
      <c r="Q4356" s="4" t="s">
        <v>5649</v>
      </c>
      <c r="R4356" s="9">
        <v>2422.50042222222</v>
      </c>
      <c r="S4356" s="7">
        <v>7.0</v>
      </c>
      <c r="T4356" s="7">
        <v>0.4</v>
      </c>
      <c r="U4356" s="7">
        <v>-484.500084444444</v>
      </c>
      <c r="V4356" s="10" t="str">
        <f t="shared" si="1"/>
        <v>2017-09</v>
      </c>
    </row>
    <row r="4357">
      <c r="A4357" s="7">
        <v>4356.0</v>
      </c>
      <c r="B4357" s="4" t="s">
        <v>7472</v>
      </c>
      <c r="C4357" s="8">
        <v>42987.0</v>
      </c>
      <c r="D4357" s="8">
        <v>42993.0</v>
      </c>
      <c r="E4357" s="4" t="s">
        <v>26</v>
      </c>
      <c r="F4357" s="4" t="s">
        <v>5041</v>
      </c>
      <c r="G4357" s="4" t="s">
        <v>5042</v>
      </c>
      <c r="H4357" s="4" t="s">
        <v>29</v>
      </c>
      <c r="I4357" s="4" t="s">
        <v>30</v>
      </c>
      <c r="J4357" s="4" t="s">
        <v>2240</v>
      </c>
      <c r="K4357" s="4" t="s">
        <v>2898</v>
      </c>
      <c r="L4357" s="7">
        <v>29501.0</v>
      </c>
      <c r="M4357" s="4" t="s">
        <v>83</v>
      </c>
      <c r="N4357" s="4" t="s">
        <v>653</v>
      </c>
      <c r="O4357" s="4" t="s">
        <v>51</v>
      </c>
      <c r="P4357" s="4" t="s">
        <v>52</v>
      </c>
      <c r="Q4357" s="4" t="s">
        <v>654</v>
      </c>
      <c r="R4357" s="9">
        <v>403.4985271699</v>
      </c>
      <c r="S4357" s="7">
        <v>7.0</v>
      </c>
      <c r="T4357" s="7">
        <v>0.0</v>
      </c>
      <c r="U4357" s="7">
        <v>8.069970543398</v>
      </c>
      <c r="V4357" s="10" t="str">
        <f t="shared" si="1"/>
        <v>2017-09</v>
      </c>
    </row>
    <row r="4358">
      <c r="A4358" s="7">
        <v>4357.0</v>
      </c>
      <c r="B4358" s="4" t="s">
        <v>7472</v>
      </c>
      <c r="C4358" s="8">
        <v>42987.0</v>
      </c>
      <c r="D4358" s="8">
        <v>42993.0</v>
      </c>
      <c r="E4358" s="4" t="s">
        <v>26</v>
      </c>
      <c r="F4358" s="4" t="s">
        <v>5041</v>
      </c>
      <c r="G4358" s="4" t="s">
        <v>5042</v>
      </c>
      <c r="H4358" s="4" t="s">
        <v>29</v>
      </c>
      <c r="I4358" s="4" t="s">
        <v>30</v>
      </c>
      <c r="J4358" s="4" t="s">
        <v>2240</v>
      </c>
      <c r="K4358" s="4" t="s">
        <v>2898</v>
      </c>
      <c r="L4358" s="7">
        <v>29501.0</v>
      </c>
      <c r="M4358" s="4" t="s">
        <v>83</v>
      </c>
      <c r="N4358" s="4" t="s">
        <v>430</v>
      </c>
      <c r="O4358" s="4" t="s">
        <v>51</v>
      </c>
      <c r="P4358" s="4" t="s">
        <v>52</v>
      </c>
      <c r="Q4358" s="4" t="s">
        <v>431</v>
      </c>
      <c r="R4358" s="9">
        <v>35.7333364579642</v>
      </c>
      <c r="S4358" s="7">
        <v>5.0</v>
      </c>
      <c r="T4358" s="7">
        <v>0.0</v>
      </c>
      <c r="U4358" s="7">
        <v>9.29066747907069</v>
      </c>
      <c r="V4358" s="10" t="str">
        <f t="shared" si="1"/>
        <v>2017-09</v>
      </c>
    </row>
    <row r="4359">
      <c r="A4359" s="7">
        <v>4358.0</v>
      </c>
      <c r="B4359" s="4" t="s">
        <v>7473</v>
      </c>
      <c r="C4359" s="8">
        <v>42987.0</v>
      </c>
      <c r="D4359" s="8">
        <v>42992.0</v>
      </c>
      <c r="E4359" s="4" t="s">
        <v>26</v>
      </c>
      <c r="F4359" s="4" t="s">
        <v>5796</v>
      </c>
      <c r="G4359" s="4" t="s">
        <v>5797</v>
      </c>
      <c r="H4359" s="4" t="s">
        <v>46</v>
      </c>
      <c r="I4359" s="4" t="s">
        <v>30</v>
      </c>
      <c r="J4359" s="4" t="s">
        <v>1095</v>
      </c>
      <c r="K4359" s="4" t="s">
        <v>518</v>
      </c>
      <c r="L4359" s="7">
        <v>38401.0</v>
      </c>
      <c r="M4359" s="4" t="s">
        <v>83</v>
      </c>
      <c r="N4359" s="4" t="s">
        <v>4607</v>
      </c>
      <c r="O4359" s="4" t="s">
        <v>51</v>
      </c>
      <c r="P4359" s="4" t="s">
        <v>635</v>
      </c>
      <c r="Q4359" s="4" t="s">
        <v>1319</v>
      </c>
      <c r="R4359" s="9">
        <v>5.66674496601354</v>
      </c>
      <c r="S4359" s="7">
        <v>3.0</v>
      </c>
      <c r="T4359" s="7">
        <v>0.2</v>
      </c>
      <c r="U4359" s="7">
        <v>-1.27501761735305</v>
      </c>
      <c r="V4359" s="10" t="str">
        <f t="shared" si="1"/>
        <v>2017-09</v>
      </c>
    </row>
    <row r="4360">
      <c r="A4360" s="7">
        <v>4359.0</v>
      </c>
      <c r="B4360" s="4" t="s">
        <v>7473</v>
      </c>
      <c r="C4360" s="8">
        <v>42987.0</v>
      </c>
      <c r="D4360" s="8">
        <v>42992.0</v>
      </c>
      <c r="E4360" s="4" t="s">
        <v>26</v>
      </c>
      <c r="F4360" s="4" t="s">
        <v>5796</v>
      </c>
      <c r="G4360" s="4" t="s">
        <v>5797</v>
      </c>
      <c r="H4360" s="4" t="s">
        <v>46</v>
      </c>
      <c r="I4360" s="4" t="s">
        <v>30</v>
      </c>
      <c r="J4360" s="4" t="s">
        <v>1095</v>
      </c>
      <c r="K4360" s="4" t="s">
        <v>518</v>
      </c>
      <c r="L4360" s="7">
        <v>38401.0</v>
      </c>
      <c r="M4360" s="4" t="s">
        <v>83</v>
      </c>
      <c r="N4360" s="4" t="s">
        <v>501</v>
      </c>
      <c r="O4360" s="4" t="s">
        <v>51</v>
      </c>
      <c r="P4360" s="4" t="s">
        <v>124</v>
      </c>
      <c r="Q4360" s="4" t="s">
        <v>6204</v>
      </c>
      <c r="R4360" s="9">
        <v>112.647969769932</v>
      </c>
      <c r="S4360" s="7">
        <v>4.0</v>
      </c>
      <c r="T4360" s="7">
        <v>0.2</v>
      </c>
      <c r="U4360" s="7">
        <v>39.4267894194761</v>
      </c>
      <c r="V4360" s="10" t="str">
        <f t="shared" si="1"/>
        <v>2017-09</v>
      </c>
    </row>
    <row r="4361">
      <c r="A4361" s="7">
        <v>4360.0</v>
      </c>
      <c r="B4361" s="4" t="s">
        <v>7473</v>
      </c>
      <c r="C4361" s="8">
        <v>42987.0</v>
      </c>
      <c r="D4361" s="8">
        <v>42992.0</v>
      </c>
      <c r="E4361" s="4" t="s">
        <v>26</v>
      </c>
      <c r="F4361" s="4" t="s">
        <v>5796</v>
      </c>
      <c r="G4361" s="4" t="s">
        <v>5797</v>
      </c>
      <c r="H4361" s="4" t="s">
        <v>46</v>
      </c>
      <c r="I4361" s="4" t="s">
        <v>30</v>
      </c>
      <c r="J4361" s="4" t="s">
        <v>1095</v>
      </c>
      <c r="K4361" s="4" t="s">
        <v>518</v>
      </c>
      <c r="L4361" s="7">
        <v>38401.0</v>
      </c>
      <c r="M4361" s="4" t="s">
        <v>83</v>
      </c>
      <c r="N4361" s="4" t="s">
        <v>7272</v>
      </c>
      <c r="O4361" s="4" t="s">
        <v>51</v>
      </c>
      <c r="P4361" s="4" t="s">
        <v>52</v>
      </c>
      <c r="Q4361" s="4" t="s">
        <v>7273</v>
      </c>
      <c r="R4361" s="9">
        <v>164.638527466778</v>
      </c>
      <c r="S4361" s="7">
        <v>2.0</v>
      </c>
      <c r="T4361" s="7">
        <v>0.2</v>
      </c>
      <c r="U4361" s="7">
        <v>-2.05798159333472</v>
      </c>
      <c r="V4361" s="10" t="str">
        <f t="shared" si="1"/>
        <v>2017-09</v>
      </c>
    </row>
    <row r="4362">
      <c r="A4362" s="7">
        <v>4361.0</v>
      </c>
      <c r="B4362" s="4" t="s">
        <v>7473</v>
      </c>
      <c r="C4362" s="8">
        <v>42987.0</v>
      </c>
      <c r="D4362" s="8">
        <v>42992.0</v>
      </c>
      <c r="E4362" s="4" t="s">
        <v>26</v>
      </c>
      <c r="F4362" s="4" t="s">
        <v>5796</v>
      </c>
      <c r="G4362" s="4" t="s">
        <v>5797</v>
      </c>
      <c r="H4362" s="4" t="s">
        <v>46</v>
      </c>
      <c r="I4362" s="4" t="s">
        <v>30</v>
      </c>
      <c r="J4362" s="4" t="s">
        <v>1095</v>
      </c>
      <c r="K4362" s="4" t="s">
        <v>518</v>
      </c>
      <c r="L4362" s="7">
        <v>38401.0</v>
      </c>
      <c r="M4362" s="4" t="s">
        <v>83</v>
      </c>
      <c r="N4362" s="4" t="s">
        <v>1702</v>
      </c>
      <c r="O4362" s="4" t="s">
        <v>35</v>
      </c>
      <c r="P4362" s="4" t="s">
        <v>121</v>
      </c>
      <c r="Q4362" s="4" t="s">
        <v>1703</v>
      </c>
      <c r="R4362" s="9">
        <v>9.07782795602004</v>
      </c>
      <c r="S4362" s="7">
        <v>3.0</v>
      </c>
      <c r="T4362" s="7">
        <v>0.2</v>
      </c>
      <c r="U4362" s="7">
        <v>2.72334838680601</v>
      </c>
      <c r="V4362" s="10" t="str">
        <f t="shared" si="1"/>
        <v>2017-09</v>
      </c>
    </row>
    <row r="4363">
      <c r="A4363" s="7">
        <v>4362.0</v>
      </c>
      <c r="B4363" s="4" t="s">
        <v>7474</v>
      </c>
      <c r="C4363" s="8">
        <v>42987.0</v>
      </c>
      <c r="D4363" s="8">
        <v>42993.0</v>
      </c>
      <c r="E4363" s="4" t="s">
        <v>26</v>
      </c>
      <c r="F4363" s="4" t="s">
        <v>170</v>
      </c>
      <c r="G4363" s="4" t="s">
        <v>171</v>
      </c>
      <c r="H4363" s="4" t="s">
        <v>46</v>
      </c>
      <c r="I4363" s="4" t="s">
        <v>30</v>
      </c>
      <c r="J4363" s="4" t="s">
        <v>2842</v>
      </c>
      <c r="K4363" s="4" t="s">
        <v>884</v>
      </c>
      <c r="L4363" s="7">
        <v>48066.0</v>
      </c>
      <c r="M4363" s="4" t="s">
        <v>59</v>
      </c>
      <c r="N4363" s="4" t="s">
        <v>7475</v>
      </c>
      <c r="O4363" s="4" t="s">
        <v>51</v>
      </c>
      <c r="P4363" s="4" t="s">
        <v>205</v>
      </c>
      <c r="Q4363" s="4" t="s">
        <v>7476</v>
      </c>
      <c r="R4363" s="9">
        <v>21.9183374485597</v>
      </c>
      <c r="S4363" s="7">
        <v>2.0</v>
      </c>
      <c r="T4363" s="7">
        <v>0.0</v>
      </c>
      <c r="U4363" s="7">
        <v>10.301618600823</v>
      </c>
      <c r="V4363" s="10" t="str">
        <f t="shared" si="1"/>
        <v>2017-09</v>
      </c>
    </row>
    <row r="4364">
      <c r="A4364" s="7">
        <v>4363.0</v>
      </c>
      <c r="B4364" s="4" t="s">
        <v>7477</v>
      </c>
      <c r="C4364" s="8">
        <v>42987.0</v>
      </c>
      <c r="D4364" s="8">
        <v>42991.0</v>
      </c>
      <c r="E4364" s="4" t="s">
        <v>26</v>
      </c>
      <c r="F4364" s="4" t="s">
        <v>4910</v>
      </c>
      <c r="G4364" s="4" t="s">
        <v>4911</v>
      </c>
      <c r="H4364" s="4" t="s">
        <v>46</v>
      </c>
      <c r="I4364" s="4" t="s">
        <v>30</v>
      </c>
      <c r="J4364" s="4" t="s">
        <v>857</v>
      </c>
      <c r="K4364" s="4" t="s">
        <v>469</v>
      </c>
      <c r="L4364" s="7">
        <v>85301.0</v>
      </c>
      <c r="M4364" s="4" t="s">
        <v>49</v>
      </c>
      <c r="N4364" s="4" t="s">
        <v>6244</v>
      </c>
      <c r="O4364" s="4" t="s">
        <v>51</v>
      </c>
      <c r="P4364" s="4" t="s">
        <v>124</v>
      </c>
      <c r="Q4364" s="4" t="s">
        <v>6245</v>
      </c>
      <c r="R4364" s="9">
        <v>6.368</v>
      </c>
      <c r="S4364" s="7">
        <v>2.0</v>
      </c>
      <c r="T4364" s="7">
        <v>0.2</v>
      </c>
      <c r="U4364" s="7">
        <v>2.388</v>
      </c>
      <c r="V4364" s="10" t="str">
        <f t="shared" si="1"/>
        <v>2017-09</v>
      </c>
    </row>
    <row r="4365">
      <c r="A4365" s="7">
        <v>4364.0</v>
      </c>
      <c r="B4365" s="4" t="s">
        <v>7478</v>
      </c>
      <c r="C4365" s="8">
        <v>42987.0</v>
      </c>
      <c r="D4365" s="8">
        <v>42992.0</v>
      </c>
      <c r="E4365" s="4" t="s">
        <v>98</v>
      </c>
      <c r="F4365" s="4" t="s">
        <v>459</v>
      </c>
      <c r="G4365" s="4" t="s">
        <v>460</v>
      </c>
      <c r="H4365" s="4" t="s">
        <v>46</v>
      </c>
      <c r="I4365" s="4" t="s">
        <v>30</v>
      </c>
      <c r="J4365" s="4" t="s">
        <v>47</v>
      </c>
      <c r="K4365" s="4" t="s">
        <v>48</v>
      </c>
      <c r="L4365" s="7">
        <v>90004.0</v>
      </c>
      <c r="M4365" s="4" t="s">
        <v>49</v>
      </c>
      <c r="N4365" s="4" t="s">
        <v>2712</v>
      </c>
      <c r="O4365" s="4" t="s">
        <v>51</v>
      </c>
      <c r="P4365" s="4" t="s">
        <v>93</v>
      </c>
      <c r="Q4365" s="4" t="s">
        <v>2713</v>
      </c>
      <c r="R4365" s="9">
        <v>6.56</v>
      </c>
      <c r="S4365" s="7">
        <v>2.0</v>
      </c>
      <c r="T4365" s="7">
        <v>0.0</v>
      </c>
      <c r="U4365" s="7">
        <v>1.9024</v>
      </c>
      <c r="V4365" s="10" t="str">
        <f t="shared" si="1"/>
        <v>2017-09</v>
      </c>
    </row>
    <row r="4366">
      <c r="A4366" s="7">
        <v>4365.0</v>
      </c>
      <c r="B4366" s="4" t="s">
        <v>7478</v>
      </c>
      <c r="C4366" s="8">
        <v>42987.0</v>
      </c>
      <c r="D4366" s="8">
        <v>42992.0</v>
      </c>
      <c r="E4366" s="4" t="s">
        <v>98</v>
      </c>
      <c r="F4366" s="4" t="s">
        <v>459</v>
      </c>
      <c r="G4366" s="4" t="s">
        <v>460</v>
      </c>
      <c r="H4366" s="4" t="s">
        <v>46</v>
      </c>
      <c r="I4366" s="4" t="s">
        <v>30</v>
      </c>
      <c r="J4366" s="4" t="s">
        <v>47</v>
      </c>
      <c r="K4366" s="4" t="s">
        <v>48</v>
      </c>
      <c r="L4366" s="7">
        <v>90004.0</v>
      </c>
      <c r="M4366" s="4" t="s">
        <v>49</v>
      </c>
      <c r="N4366" s="4" t="s">
        <v>2333</v>
      </c>
      <c r="O4366" s="4" t="s">
        <v>35</v>
      </c>
      <c r="P4366" s="4" t="s">
        <v>263</v>
      </c>
      <c r="Q4366" s="4" t="s">
        <v>2334</v>
      </c>
      <c r="R4366" s="9">
        <v>243.92</v>
      </c>
      <c r="S4366" s="7">
        <v>5.0</v>
      </c>
      <c r="T4366" s="7">
        <v>0.2</v>
      </c>
      <c r="U4366" s="7">
        <v>-15.245</v>
      </c>
      <c r="V4366" s="10" t="str">
        <f t="shared" si="1"/>
        <v>2017-09</v>
      </c>
    </row>
    <row r="4367">
      <c r="A4367" s="7">
        <v>4366.0</v>
      </c>
      <c r="B4367" s="4" t="s">
        <v>7478</v>
      </c>
      <c r="C4367" s="8">
        <v>42987.0</v>
      </c>
      <c r="D4367" s="8">
        <v>42992.0</v>
      </c>
      <c r="E4367" s="4" t="s">
        <v>98</v>
      </c>
      <c r="F4367" s="4" t="s">
        <v>459</v>
      </c>
      <c r="G4367" s="4" t="s">
        <v>460</v>
      </c>
      <c r="H4367" s="4" t="s">
        <v>46</v>
      </c>
      <c r="I4367" s="4" t="s">
        <v>30</v>
      </c>
      <c r="J4367" s="4" t="s">
        <v>47</v>
      </c>
      <c r="K4367" s="4" t="s">
        <v>48</v>
      </c>
      <c r="L4367" s="7">
        <v>90004.0</v>
      </c>
      <c r="M4367" s="4" t="s">
        <v>49</v>
      </c>
      <c r="N4367" s="4" t="s">
        <v>4469</v>
      </c>
      <c r="O4367" s="4" t="s">
        <v>51</v>
      </c>
      <c r="P4367" s="4" t="s">
        <v>124</v>
      </c>
      <c r="Q4367" s="4" t="s">
        <v>4470</v>
      </c>
      <c r="R4367" s="9">
        <v>47.52</v>
      </c>
      <c r="S4367" s="7">
        <v>9.0</v>
      </c>
      <c r="T4367" s="7">
        <v>0.0</v>
      </c>
      <c r="U4367" s="7">
        <v>22.8096</v>
      </c>
      <c r="V4367" s="10" t="str">
        <f t="shared" si="1"/>
        <v>2017-09</v>
      </c>
    </row>
    <row r="4368">
      <c r="A4368" s="7">
        <v>4367.0</v>
      </c>
      <c r="B4368" s="4" t="s">
        <v>7479</v>
      </c>
      <c r="C4368" s="8">
        <v>42987.0</v>
      </c>
      <c r="D4368" s="8">
        <v>42992.0</v>
      </c>
      <c r="E4368" s="4" t="s">
        <v>26</v>
      </c>
      <c r="F4368" s="4" t="s">
        <v>4100</v>
      </c>
      <c r="G4368" s="4" t="s">
        <v>4101</v>
      </c>
      <c r="H4368" s="4" t="s">
        <v>29</v>
      </c>
      <c r="I4368" s="4" t="s">
        <v>30</v>
      </c>
      <c r="J4368" s="4" t="s">
        <v>47</v>
      </c>
      <c r="K4368" s="4" t="s">
        <v>48</v>
      </c>
      <c r="L4368" s="7">
        <v>90036.0</v>
      </c>
      <c r="M4368" s="4" t="s">
        <v>49</v>
      </c>
      <c r="N4368" s="4" t="s">
        <v>4532</v>
      </c>
      <c r="O4368" s="4" t="s">
        <v>51</v>
      </c>
      <c r="P4368" s="4" t="s">
        <v>52</v>
      </c>
      <c r="Q4368" s="4" t="s">
        <v>4533</v>
      </c>
      <c r="R4368" s="9">
        <v>99.87</v>
      </c>
      <c r="S4368" s="7">
        <v>3.0</v>
      </c>
      <c r="T4368" s="7">
        <v>0.0</v>
      </c>
      <c r="U4368" s="7">
        <v>23.9688</v>
      </c>
      <c r="V4368" s="10" t="str">
        <f t="shared" si="1"/>
        <v>2017-09</v>
      </c>
    </row>
    <row r="4369">
      <c r="A4369" s="7">
        <v>4368.0</v>
      </c>
      <c r="B4369" s="4" t="s">
        <v>7480</v>
      </c>
      <c r="C4369" s="8">
        <v>42987.0</v>
      </c>
      <c r="D4369" s="8">
        <v>42993.0</v>
      </c>
      <c r="E4369" s="4" t="s">
        <v>26</v>
      </c>
      <c r="F4369" s="4" t="s">
        <v>1736</v>
      </c>
      <c r="G4369" s="4" t="s">
        <v>1737</v>
      </c>
      <c r="H4369" s="4" t="s">
        <v>29</v>
      </c>
      <c r="I4369" s="4" t="s">
        <v>30</v>
      </c>
      <c r="J4369" s="4" t="s">
        <v>2828</v>
      </c>
      <c r="K4369" s="4" t="s">
        <v>58</v>
      </c>
      <c r="L4369" s="7">
        <v>75023.0</v>
      </c>
      <c r="M4369" s="4" t="s">
        <v>59</v>
      </c>
      <c r="N4369" s="4" t="s">
        <v>4472</v>
      </c>
      <c r="O4369" s="4" t="s">
        <v>51</v>
      </c>
      <c r="P4369" s="4" t="s">
        <v>297</v>
      </c>
      <c r="Q4369" s="4" t="s">
        <v>4473</v>
      </c>
      <c r="R4369" s="9">
        <v>12.3585316872428</v>
      </c>
      <c r="S4369" s="7">
        <v>4.0</v>
      </c>
      <c r="T4369" s="7">
        <v>0.2</v>
      </c>
      <c r="U4369" s="7">
        <v>4.32548609053498</v>
      </c>
      <c r="V4369" s="10" t="str">
        <f t="shared" si="1"/>
        <v>2017-09</v>
      </c>
    </row>
    <row r="4370">
      <c r="A4370" s="7">
        <v>4369.0</v>
      </c>
      <c r="B4370" s="4" t="s">
        <v>7481</v>
      </c>
      <c r="C4370" s="8">
        <v>42987.0</v>
      </c>
      <c r="D4370" s="8">
        <v>42991.0</v>
      </c>
      <c r="E4370" s="4" t="s">
        <v>26</v>
      </c>
      <c r="F4370" s="4" t="s">
        <v>1411</v>
      </c>
      <c r="G4370" s="4" t="s">
        <v>1412</v>
      </c>
      <c r="H4370" s="4" t="s">
        <v>46</v>
      </c>
      <c r="I4370" s="4" t="s">
        <v>30</v>
      </c>
      <c r="J4370" s="4" t="s">
        <v>304</v>
      </c>
      <c r="K4370" s="4" t="s">
        <v>157</v>
      </c>
      <c r="L4370" s="7">
        <v>44105.0</v>
      </c>
      <c r="M4370" s="4" t="s">
        <v>33</v>
      </c>
      <c r="N4370" s="4" t="s">
        <v>6673</v>
      </c>
      <c r="O4370" s="4" t="s">
        <v>51</v>
      </c>
      <c r="P4370" s="4" t="s">
        <v>93</v>
      </c>
      <c r="Q4370" s="4" t="s">
        <v>6674</v>
      </c>
      <c r="R4370" s="9">
        <v>32.5013333333333</v>
      </c>
      <c r="S4370" s="7">
        <v>5.0</v>
      </c>
      <c r="T4370" s="7">
        <v>0.2</v>
      </c>
      <c r="U4370" s="7">
        <v>4.8752</v>
      </c>
      <c r="V4370" s="10" t="str">
        <f t="shared" si="1"/>
        <v>2017-09</v>
      </c>
    </row>
    <row r="4371">
      <c r="A4371" s="7">
        <v>4370.0</v>
      </c>
      <c r="B4371" s="4" t="s">
        <v>7481</v>
      </c>
      <c r="C4371" s="8">
        <v>42987.0</v>
      </c>
      <c r="D4371" s="8">
        <v>42991.0</v>
      </c>
      <c r="E4371" s="4" t="s">
        <v>26</v>
      </c>
      <c r="F4371" s="4" t="s">
        <v>1411</v>
      </c>
      <c r="G4371" s="4" t="s">
        <v>1412</v>
      </c>
      <c r="H4371" s="4" t="s">
        <v>46</v>
      </c>
      <c r="I4371" s="4" t="s">
        <v>30</v>
      </c>
      <c r="J4371" s="4" t="s">
        <v>304</v>
      </c>
      <c r="K4371" s="4" t="s">
        <v>157</v>
      </c>
      <c r="L4371" s="7">
        <v>44105.0</v>
      </c>
      <c r="M4371" s="4" t="s">
        <v>33</v>
      </c>
      <c r="N4371" s="4" t="s">
        <v>519</v>
      </c>
      <c r="O4371" s="4" t="s">
        <v>35</v>
      </c>
      <c r="P4371" s="4" t="s">
        <v>121</v>
      </c>
      <c r="Q4371" s="4" t="s">
        <v>520</v>
      </c>
      <c r="R4371" s="9">
        <v>82.8984625514403</v>
      </c>
      <c r="S4371" s="7">
        <v>2.0</v>
      </c>
      <c r="T4371" s="7">
        <v>0.2</v>
      </c>
      <c r="U4371" s="7">
        <v>-11.398538600823</v>
      </c>
      <c r="V4371" s="10" t="str">
        <f t="shared" si="1"/>
        <v>2017-09</v>
      </c>
    </row>
    <row r="4372">
      <c r="A4372" s="7">
        <v>4371.0</v>
      </c>
      <c r="B4372" s="4" t="s">
        <v>7482</v>
      </c>
      <c r="C4372" s="8">
        <v>42987.0</v>
      </c>
      <c r="D4372" s="8">
        <v>42992.0</v>
      </c>
      <c r="E4372" s="4" t="s">
        <v>26</v>
      </c>
      <c r="F4372" s="4" t="s">
        <v>5107</v>
      </c>
      <c r="G4372" s="4" t="s">
        <v>5108</v>
      </c>
      <c r="H4372" s="4" t="s">
        <v>29</v>
      </c>
      <c r="I4372" s="4" t="s">
        <v>30</v>
      </c>
      <c r="J4372" s="4" t="s">
        <v>47</v>
      </c>
      <c r="K4372" s="4" t="s">
        <v>48</v>
      </c>
      <c r="L4372" s="7">
        <v>90032.0</v>
      </c>
      <c r="M4372" s="4" t="s">
        <v>49</v>
      </c>
      <c r="N4372" s="4" t="s">
        <v>5993</v>
      </c>
      <c r="O4372" s="4" t="s">
        <v>39</v>
      </c>
      <c r="P4372" s="4" t="s">
        <v>61</v>
      </c>
      <c r="Q4372" s="4" t="s">
        <v>5994</v>
      </c>
      <c r="R4372" s="9">
        <v>159.96</v>
      </c>
      <c r="S4372" s="7">
        <v>4.0</v>
      </c>
      <c r="T4372" s="7">
        <v>0.0</v>
      </c>
      <c r="U4372" s="7">
        <v>51.1872</v>
      </c>
      <c r="V4372" s="10" t="str">
        <f t="shared" si="1"/>
        <v>2017-09</v>
      </c>
    </row>
    <row r="4373">
      <c r="A4373" s="7">
        <v>4372.0</v>
      </c>
      <c r="B4373" s="4" t="s">
        <v>7483</v>
      </c>
      <c r="C4373" s="8">
        <v>42987.0</v>
      </c>
      <c r="D4373" s="8">
        <v>42993.0</v>
      </c>
      <c r="E4373" s="4" t="s">
        <v>26</v>
      </c>
      <c r="F4373" s="4" t="s">
        <v>1208</v>
      </c>
      <c r="G4373" s="4" t="s">
        <v>1209</v>
      </c>
      <c r="H4373" s="4" t="s">
        <v>29</v>
      </c>
      <c r="I4373" s="4" t="s">
        <v>30</v>
      </c>
      <c r="J4373" s="4" t="s">
        <v>3093</v>
      </c>
      <c r="K4373" s="4" t="s">
        <v>1138</v>
      </c>
      <c r="L4373" s="7">
        <v>97206.0</v>
      </c>
      <c r="M4373" s="4" t="s">
        <v>49</v>
      </c>
      <c r="N4373" s="4" t="s">
        <v>3908</v>
      </c>
      <c r="O4373" s="4" t="s">
        <v>51</v>
      </c>
      <c r="P4373" s="4" t="s">
        <v>124</v>
      </c>
      <c r="Q4373" s="4" t="s">
        <v>3909</v>
      </c>
      <c r="R4373" s="9">
        <v>31.104</v>
      </c>
      <c r="S4373" s="7">
        <v>6.0</v>
      </c>
      <c r="T4373" s="7">
        <v>0.2</v>
      </c>
      <c r="U4373" s="7">
        <v>11.2752</v>
      </c>
      <c r="V4373" s="10" t="str">
        <f t="shared" si="1"/>
        <v>2017-09</v>
      </c>
    </row>
    <row r="4374">
      <c r="A4374" s="7">
        <v>4373.0</v>
      </c>
      <c r="B4374" s="4" t="s">
        <v>7483</v>
      </c>
      <c r="C4374" s="8">
        <v>42987.0</v>
      </c>
      <c r="D4374" s="8">
        <v>42993.0</v>
      </c>
      <c r="E4374" s="4" t="s">
        <v>26</v>
      </c>
      <c r="F4374" s="4" t="s">
        <v>1208</v>
      </c>
      <c r="G4374" s="4" t="s">
        <v>1209</v>
      </c>
      <c r="H4374" s="4" t="s">
        <v>29</v>
      </c>
      <c r="I4374" s="4" t="s">
        <v>30</v>
      </c>
      <c r="J4374" s="4" t="s">
        <v>3093</v>
      </c>
      <c r="K4374" s="4" t="s">
        <v>1138</v>
      </c>
      <c r="L4374" s="7">
        <v>97206.0</v>
      </c>
      <c r="M4374" s="4" t="s">
        <v>49</v>
      </c>
      <c r="N4374" s="4" t="s">
        <v>1397</v>
      </c>
      <c r="O4374" s="4" t="s">
        <v>51</v>
      </c>
      <c r="P4374" s="4" t="s">
        <v>283</v>
      </c>
      <c r="Q4374" s="4" t="s">
        <v>1398</v>
      </c>
      <c r="R4374" s="9">
        <v>11.176</v>
      </c>
      <c r="S4374" s="7">
        <v>1.0</v>
      </c>
      <c r="T4374" s="7">
        <v>0.2</v>
      </c>
      <c r="U4374" s="7">
        <v>0.8382</v>
      </c>
      <c r="V4374" s="10" t="str">
        <f t="shared" si="1"/>
        <v>2017-09</v>
      </c>
    </row>
    <row r="4375">
      <c r="A4375" s="7">
        <v>4374.0</v>
      </c>
      <c r="B4375" s="4" t="s">
        <v>7484</v>
      </c>
      <c r="C4375" s="8">
        <v>42987.0</v>
      </c>
      <c r="D4375" s="8">
        <v>42988.0</v>
      </c>
      <c r="E4375" s="4" t="s">
        <v>43</v>
      </c>
      <c r="F4375" s="4" t="s">
        <v>6630</v>
      </c>
      <c r="G4375" s="4" t="s">
        <v>6631</v>
      </c>
      <c r="H4375" s="4" t="s">
        <v>46</v>
      </c>
      <c r="I4375" s="4" t="s">
        <v>30</v>
      </c>
      <c r="J4375" s="4" t="s">
        <v>156</v>
      </c>
      <c r="K4375" s="4" t="s">
        <v>157</v>
      </c>
      <c r="L4375" s="7">
        <v>43615.0</v>
      </c>
      <c r="M4375" s="4" t="s">
        <v>33</v>
      </c>
      <c r="N4375" s="4" t="s">
        <v>6596</v>
      </c>
      <c r="O4375" s="4" t="s">
        <v>51</v>
      </c>
      <c r="P4375" s="4" t="s">
        <v>297</v>
      </c>
      <c r="Q4375" s="4" t="s">
        <v>6597</v>
      </c>
      <c r="R4375" s="9">
        <v>22.2092444444444</v>
      </c>
      <c r="S4375" s="7">
        <v>6.0</v>
      </c>
      <c r="T4375" s="7">
        <v>0.2</v>
      </c>
      <c r="U4375" s="7">
        <v>7.49562</v>
      </c>
      <c r="V4375" s="10" t="str">
        <f t="shared" si="1"/>
        <v>2017-09</v>
      </c>
    </row>
    <row r="4376">
      <c r="A4376" s="7">
        <v>4375.0</v>
      </c>
      <c r="B4376" s="4" t="s">
        <v>7484</v>
      </c>
      <c r="C4376" s="8">
        <v>42987.0</v>
      </c>
      <c r="D4376" s="8">
        <v>42988.0</v>
      </c>
      <c r="E4376" s="4" t="s">
        <v>43</v>
      </c>
      <c r="F4376" s="4" t="s">
        <v>6630</v>
      </c>
      <c r="G4376" s="4" t="s">
        <v>6631</v>
      </c>
      <c r="H4376" s="4" t="s">
        <v>46</v>
      </c>
      <c r="I4376" s="4" t="s">
        <v>30</v>
      </c>
      <c r="J4376" s="4" t="s">
        <v>156</v>
      </c>
      <c r="K4376" s="4" t="s">
        <v>157</v>
      </c>
      <c r="L4376" s="7">
        <v>43615.0</v>
      </c>
      <c r="M4376" s="4" t="s">
        <v>33</v>
      </c>
      <c r="N4376" s="4" t="s">
        <v>6075</v>
      </c>
      <c r="O4376" s="4" t="s">
        <v>51</v>
      </c>
      <c r="P4376" s="4" t="s">
        <v>76</v>
      </c>
      <c r="Q4376" s="4" t="s">
        <v>6076</v>
      </c>
      <c r="R4376" s="9">
        <v>6.094</v>
      </c>
      <c r="S4376" s="7">
        <v>3.0</v>
      </c>
      <c r="T4376" s="7">
        <v>0.7</v>
      </c>
      <c r="U4376" s="7">
        <v>-4.46893333333333</v>
      </c>
      <c r="V4376" s="10" t="str">
        <f t="shared" si="1"/>
        <v>2017-09</v>
      </c>
    </row>
    <row r="4377">
      <c r="A4377" s="7">
        <v>4376.0</v>
      </c>
      <c r="B4377" s="4" t="s">
        <v>7484</v>
      </c>
      <c r="C4377" s="8">
        <v>42987.0</v>
      </c>
      <c r="D4377" s="8">
        <v>42988.0</v>
      </c>
      <c r="E4377" s="4" t="s">
        <v>43</v>
      </c>
      <c r="F4377" s="4" t="s">
        <v>6630</v>
      </c>
      <c r="G4377" s="4" t="s">
        <v>6631</v>
      </c>
      <c r="H4377" s="4" t="s">
        <v>46</v>
      </c>
      <c r="I4377" s="4" t="s">
        <v>30</v>
      </c>
      <c r="J4377" s="4" t="s">
        <v>156</v>
      </c>
      <c r="K4377" s="4" t="s">
        <v>157</v>
      </c>
      <c r="L4377" s="7">
        <v>43615.0</v>
      </c>
      <c r="M4377" s="4" t="s">
        <v>33</v>
      </c>
      <c r="N4377" s="4" t="s">
        <v>4558</v>
      </c>
      <c r="O4377" s="4" t="s">
        <v>51</v>
      </c>
      <c r="P4377" s="4" t="s">
        <v>76</v>
      </c>
      <c r="Q4377" s="4" t="s">
        <v>4559</v>
      </c>
      <c r="R4377" s="9">
        <v>7.84696543209877</v>
      </c>
      <c r="S4377" s="7">
        <v>2.0</v>
      </c>
      <c r="T4377" s="7">
        <v>0.7</v>
      </c>
      <c r="U4377" s="7">
        <v>-6.5391378600823</v>
      </c>
      <c r="V4377" s="10" t="str">
        <f t="shared" si="1"/>
        <v>2017-09</v>
      </c>
    </row>
    <row r="4378">
      <c r="A4378" s="7">
        <v>4377.0</v>
      </c>
      <c r="B4378" s="4" t="s">
        <v>7485</v>
      </c>
      <c r="C4378" s="8">
        <v>42988.0</v>
      </c>
      <c r="D4378" s="8">
        <v>42993.0</v>
      </c>
      <c r="E4378" s="4" t="s">
        <v>26</v>
      </c>
      <c r="F4378" s="4" t="s">
        <v>2191</v>
      </c>
      <c r="G4378" s="4" t="s">
        <v>2192</v>
      </c>
      <c r="H4378" s="4" t="s">
        <v>29</v>
      </c>
      <c r="I4378" s="4" t="s">
        <v>30</v>
      </c>
      <c r="J4378" s="4" t="s">
        <v>7486</v>
      </c>
      <c r="K4378" s="4" t="s">
        <v>385</v>
      </c>
      <c r="L4378" s="7">
        <v>60540.0</v>
      </c>
      <c r="M4378" s="4" t="s">
        <v>59</v>
      </c>
      <c r="N4378" s="4" t="s">
        <v>305</v>
      </c>
      <c r="O4378" s="4" t="s">
        <v>39</v>
      </c>
      <c r="P4378" s="4" t="s">
        <v>40</v>
      </c>
      <c r="Q4378" s="4" t="s">
        <v>306</v>
      </c>
      <c r="R4378" s="9">
        <v>184.595911111111</v>
      </c>
      <c r="S4378" s="7">
        <v>4.0</v>
      </c>
      <c r="T4378" s="7">
        <v>0.2</v>
      </c>
      <c r="U4378" s="7">
        <v>20.76704</v>
      </c>
      <c r="V4378" s="10" t="str">
        <f t="shared" si="1"/>
        <v>2017-09</v>
      </c>
    </row>
    <row r="4379">
      <c r="A4379" s="7">
        <v>4378.0</v>
      </c>
      <c r="B4379" s="4" t="s">
        <v>7487</v>
      </c>
      <c r="C4379" s="8">
        <v>42988.0</v>
      </c>
      <c r="D4379" s="8">
        <v>42988.0</v>
      </c>
      <c r="E4379" s="4" t="s">
        <v>212</v>
      </c>
      <c r="F4379" s="4" t="s">
        <v>4193</v>
      </c>
      <c r="G4379" s="4" t="s">
        <v>4194</v>
      </c>
      <c r="H4379" s="4" t="s">
        <v>29</v>
      </c>
      <c r="I4379" s="4" t="s">
        <v>30</v>
      </c>
      <c r="J4379" s="4" t="s">
        <v>47</v>
      </c>
      <c r="K4379" s="4" t="s">
        <v>48</v>
      </c>
      <c r="L4379" s="7">
        <v>90004.0</v>
      </c>
      <c r="M4379" s="4" t="s">
        <v>49</v>
      </c>
      <c r="N4379" s="4" t="s">
        <v>3268</v>
      </c>
      <c r="O4379" s="4" t="s">
        <v>35</v>
      </c>
      <c r="P4379" s="4" t="s">
        <v>263</v>
      </c>
      <c r="Q4379" s="4" t="s">
        <v>3269</v>
      </c>
      <c r="R4379" s="9">
        <v>362.352</v>
      </c>
      <c r="S4379" s="7">
        <v>3.0</v>
      </c>
      <c r="T4379" s="7">
        <v>0.2</v>
      </c>
      <c r="U4379" s="7">
        <v>27.1764</v>
      </c>
      <c r="V4379" s="10" t="str">
        <f t="shared" si="1"/>
        <v>2017-09</v>
      </c>
    </row>
    <row r="4380">
      <c r="A4380" s="7">
        <v>4379.0</v>
      </c>
      <c r="B4380" s="4" t="s">
        <v>7487</v>
      </c>
      <c r="C4380" s="8">
        <v>42988.0</v>
      </c>
      <c r="D4380" s="8">
        <v>42988.0</v>
      </c>
      <c r="E4380" s="4" t="s">
        <v>212</v>
      </c>
      <c r="F4380" s="4" t="s">
        <v>4193</v>
      </c>
      <c r="G4380" s="4" t="s">
        <v>4194</v>
      </c>
      <c r="H4380" s="4" t="s">
        <v>29</v>
      </c>
      <c r="I4380" s="4" t="s">
        <v>30</v>
      </c>
      <c r="J4380" s="4" t="s">
        <v>47</v>
      </c>
      <c r="K4380" s="4" t="s">
        <v>48</v>
      </c>
      <c r="L4380" s="7">
        <v>90004.0</v>
      </c>
      <c r="M4380" s="4" t="s">
        <v>49</v>
      </c>
      <c r="N4380" s="4" t="s">
        <v>1320</v>
      </c>
      <c r="O4380" s="4" t="s">
        <v>51</v>
      </c>
      <c r="P4380" s="4" t="s">
        <v>76</v>
      </c>
      <c r="Q4380" s="4" t="s">
        <v>1321</v>
      </c>
      <c r="R4380" s="9">
        <v>7.184</v>
      </c>
      <c r="S4380" s="7">
        <v>2.0</v>
      </c>
      <c r="T4380" s="7">
        <v>0.2</v>
      </c>
      <c r="U4380" s="7">
        <v>2.245</v>
      </c>
      <c r="V4380" s="10" t="str">
        <f t="shared" si="1"/>
        <v>2017-09</v>
      </c>
    </row>
    <row r="4381">
      <c r="A4381" s="7">
        <v>4380.0</v>
      </c>
      <c r="B4381" s="4" t="s">
        <v>7488</v>
      </c>
      <c r="C4381" s="8">
        <v>42988.0</v>
      </c>
      <c r="D4381" s="8">
        <v>42993.0</v>
      </c>
      <c r="E4381" s="4" t="s">
        <v>98</v>
      </c>
      <c r="F4381" s="4" t="s">
        <v>2369</v>
      </c>
      <c r="G4381" s="4" t="s">
        <v>2370</v>
      </c>
      <c r="H4381" s="4" t="s">
        <v>46</v>
      </c>
      <c r="I4381" s="4" t="s">
        <v>30</v>
      </c>
      <c r="J4381" s="4" t="s">
        <v>178</v>
      </c>
      <c r="K4381" s="4" t="s">
        <v>1155</v>
      </c>
      <c r="L4381" s="7">
        <v>65807.0</v>
      </c>
      <c r="M4381" s="4" t="s">
        <v>59</v>
      </c>
      <c r="N4381" s="4" t="s">
        <v>6075</v>
      </c>
      <c r="O4381" s="4" t="s">
        <v>51</v>
      </c>
      <c r="P4381" s="4" t="s">
        <v>76</v>
      </c>
      <c r="Q4381" s="4" t="s">
        <v>6076</v>
      </c>
      <c r="R4381" s="9">
        <v>20.32</v>
      </c>
      <c r="S4381" s="7">
        <v>3.0</v>
      </c>
      <c r="T4381" s="7">
        <v>0.0</v>
      </c>
      <c r="U4381" s="7">
        <v>9.7536</v>
      </c>
      <c r="V4381" s="10" t="str">
        <f t="shared" si="1"/>
        <v>2017-09</v>
      </c>
    </row>
    <row r="4382">
      <c r="A4382" s="7">
        <v>4381.0</v>
      </c>
      <c r="B4382" s="4" t="s">
        <v>7488</v>
      </c>
      <c r="C4382" s="8">
        <v>42988.0</v>
      </c>
      <c r="D4382" s="8">
        <v>42993.0</v>
      </c>
      <c r="E4382" s="4" t="s">
        <v>98</v>
      </c>
      <c r="F4382" s="4" t="s">
        <v>2369</v>
      </c>
      <c r="G4382" s="4" t="s">
        <v>2370</v>
      </c>
      <c r="H4382" s="4" t="s">
        <v>46</v>
      </c>
      <c r="I4382" s="4" t="s">
        <v>30</v>
      </c>
      <c r="J4382" s="4" t="s">
        <v>178</v>
      </c>
      <c r="K4382" s="4" t="s">
        <v>1155</v>
      </c>
      <c r="L4382" s="7">
        <v>65807.0</v>
      </c>
      <c r="M4382" s="4" t="s">
        <v>59</v>
      </c>
      <c r="N4382" s="4" t="s">
        <v>5949</v>
      </c>
      <c r="O4382" s="4" t="s">
        <v>51</v>
      </c>
      <c r="P4382" s="4" t="s">
        <v>283</v>
      </c>
      <c r="Q4382" s="4" t="s">
        <v>5950</v>
      </c>
      <c r="R4382" s="9">
        <v>42.6343703703704</v>
      </c>
      <c r="S4382" s="7">
        <v>3.0</v>
      </c>
      <c r="T4382" s="7">
        <v>0.0</v>
      </c>
      <c r="U4382" s="7">
        <v>18.3327792592593</v>
      </c>
      <c r="V4382" s="10" t="str">
        <f t="shared" si="1"/>
        <v>2017-09</v>
      </c>
    </row>
    <row r="4383">
      <c r="A4383" s="7">
        <v>4382.0</v>
      </c>
      <c r="B4383" s="4" t="s">
        <v>7488</v>
      </c>
      <c r="C4383" s="8">
        <v>42988.0</v>
      </c>
      <c r="D4383" s="8">
        <v>42993.0</v>
      </c>
      <c r="E4383" s="4" t="s">
        <v>98</v>
      </c>
      <c r="F4383" s="4" t="s">
        <v>2369</v>
      </c>
      <c r="G4383" s="4" t="s">
        <v>2370</v>
      </c>
      <c r="H4383" s="4" t="s">
        <v>46</v>
      </c>
      <c r="I4383" s="4" t="s">
        <v>30</v>
      </c>
      <c r="J4383" s="4" t="s">
        <v>178</v>
      </c>
      <c r="K4383" s="4" t="s">
        <v>1155</v>
      </c>
      <c r="L4383" s="7">
        <v>65807.0</v>
      </c>
      <c r="M4383" s="4" t="s">
        <v>59</v>
      </c>
      <c r="N4383" s="4" t="s">
        <v>5172</v>
      </c>
      <c r="O4383" s="4" t="s">
        <v>39</v>
      </c>
      <c r="P4383" s="4" t="s">
        <v>61</v>
      </c>
      <c r="Q4383" s="4" t="s">
        <v>5173</v>
      </c>
      <c r="R4383" s="9">
        <v>372.345185185185</v>
      </c>
      <c r="S4383" s="7">
        <v>5.0</v>
      </c>
      <c r="T4383" s="7">
        <v>0.0</v>
      </c>
      <c r="U4383" s="7">
        <v>67.0221333333333</v>
      </c>
      <c r="V4383" s="10" t="str">
        <f t="shared" si="1"/>
        <v>2017-09</v>
      </c>
    </row>
    <row r="4384">
      <c r="A4384" s="7">
        <v>4383.0</v>
      </c>
      <c r="B4384" s="4" t="s">
        <v>7488</v>
      </c>
      <c r="C4384" s="8">
        <v>42988.0</v>
      </c>
      <c r="D4384" s="8">
        <v>42993.0</v>
      </c>
      <c r="E4384" s="4" t="s">
        <v>98</v>
      </c>
      <c r="F4384" s="4" t="s">
        <v>2369</v>
      </c>
      <c r="G4384" s="4" t="s">
        <v>2370</v>
      </c>
      <c r="H4384" s="4" t="s">
        <v>46</v>
      </c>
      <c r="I4384" s="4" t="s">
        <v>30</v>
      </c>
      <c r="J4384" s="4" t="s">
        <v>178</v>
      </c>
      <c r="K4384" s="4" t="s">
        <v>1155</v>
      </c>
      <c r="L4384" s="7">
        <v>65807.0</v>
      </c>
      <c r="M4384" s="4" t="s">
        <v>59</v>
      </c>
      <c r="N4384" s="4" t="s">
        <v>60</v>
      </c>
      <c r="O4384" s="4" t="s">
        <v>39</v>
      </c>
      <c r="P4384" s="4" t="s">
        <v>61</v>
      </c>
      <c r="Q4384" s="4" t="s">
        <v>62</v>
      </c>
      <c r="R4384" s="9">
        <v>141.487407407407</v>
      </c>
      <c r="S4384" s="7">
        <v>6.0</v>
      </c>
      <c r="T4384" s="7">
        <v>0.0</v>
      </c>
      <c r="U4384" s="7">
        <v>8.48924444444444</v>
      </c>
      <c r="V4384" s="10" t="str">
        <f t="shared" si="1"/>
        <v>2017-09</v>
      </c>
    </row>
    <row r="4385">
      <c r="A4385" s="7">
        <v>4384.0</v>
      </c>
      <c r="B4385" s="4" t="s">
        <v>7488</v>
      </c>
      <c r="C4385" s="8">
        <v>42988.0</v>
      </c>
      <c r="D4385" s="8">
        <v>42993.0</v>
      </c>
      <c r="E4385" s="4" t="s">
        <v>98</v>
      </c>
      <c r="F4385" s="4" t="s">
        <v>2369</v>
      </c>
      <c r="G4385" s="4" t="s">
        <v>2370</v>
      </c>
      <c r="H4385" s="4" t="s">
        <v>46</v>
      </c>
      <c r="I4385" s="4" t="s">
        <v>30</v>
      </c>
      <c r="J4385" s="4" t="s">
        <v>178</v>
      </c>
      <c r="K4385" s="4" t="s">
        <v>1155</v>
      </c>
      <c r="L4385" s="7">
        <v>65807.0</v>
      </c>
      <c r="M4385" s="4" t="s">
        <v>59</v>
      </c>
      <c r="N4385" s="4" t="s">
        <v>1828</v>
      </c>
      <c r="O4385" s="4" t="s">
        <v>51</v>
      </c>
      <c r="P4385" s="4" t="s">
        <v>76</v>
      </c>
      <c r="Q4385" s="4" t="s">
        <v>1829</v>
      </c>
      <c r="R4385" s="9">
        <v>17.1967407407407</v>
      </c>
      <c r="S4385" s="7">
        <v>3.0</v>
      </c>
      <c r="T4385" s="7">
        <v>0.0</v>
      </c>
      <c r="U4385" s="7">
        <v>8.25443555555555</v>
      </c>
      <c r="V4385" s="10" t="str">
        <f t="shared" si="1"/>
        <v>2017-09</v>
      </c>
    </row>
    <row r="4386">
      <c r="A4386" s="7">
        <v>4385.0</v>
      </c>
      <c r="B4386" s="4" t="s">
        <v>7488</v>
      </c>
      <c r="C4386" s="8">
        <v>42988.0</v>
      </c>
      <c r="D4386" s="8">
        <v>42993.0</v>
      </c>
      <c r="E4386" s="4" t="s">
        <v>98</v>
      </c>
      <c r="F4386" s="4" t="s">
        <v>2369</v>
      </c>
      <c r="G4386" s="4" t="s">
        <v>2370</v>
      </c>
      <c r="H4386" s="4" t="s">
        <v>46</v>
      </c>
      <c r="I4386" s="4" t="s">
        <v>30</v>
      </c>
      <c r="J4386" s="4" t="s">
        <v>178</v>
      </c>
      <c r="K4386" s="4" t="s">
        <v>1155</v>
      </c>
      <c r="L4386" s="7">
        <v>65807.0</v>
      </c>
      <c r="M4386" s="4" t="s">
        <v>59</v>
      </c>
      <c r="N4386" s="4" t="s">
        <v>4265</v>
      </c>
      <c r="O4386" s="4" t="s">
        <v>51</v>
      </c>
      <c r="P4386" s="4" t="s">
        <v>124</v>
      </c>
      <c r="Q4386" s="4" t="s">
        <v>4266</v>
      </c>
      <c r="R4386" s="9">
        <v>31.2325925925926</v>
      </c>
      <c r="S4386" s="7">
        <v>5.0</v>
      </c>
      <c r="T4386" s="7">
        <v>0.0</v>
      </c>
      <c r="U4386" s="7">
        <v>14.6793185185185</v>
      </c>
      <c r="V4386" s="10" t="str">
        <f t="shared" si="1"/>
        <v>2017-09</v>
      </c>
    </row>
    <row r="4387">
      <c r="A4387" s="7">
        <v>4386.0</v>
      </c>
      <c r="B4387" s="4" t="s">
        <v>7488</v>
      </c>
      <c r="C4387" s="8">
        <v>42988.0</v>
      </c>
      <c r="D4387" s="8">
        <v>42993.0</v>
      </c>
      <c r="E4387" s="4" t="s">
        <v>98</v>
      </c>
      <c r="F4387" s="4" t="s">
        <v>2369</v>
      </c>
      <c r="G4387" s="4" t="s">
        <v>2370</v>
      </c>
      <c r="H4387" s="4" t="s">
        <v>46</v>
      </c>
      <c r="I4387" s="4" t="s">
        <v>30</v>
      </c>
      <c r="J4387" s="4" t="s">
        <v>178</v>
      </c>
      <c r="K4387" s="4" t="s">
        <v>1155</v>
      </c>
      <c r="L4387" s="7">
        <v>65807.0</v>
      </c>
      <c r="M4387" s="4" t="s">
        <v>59</v>
      </c>
      <c r="N4387" s="4" t="s">
        <v>6520</v>
      </c>
      <c r="O4387" s="4" t="s">
        <v>51</v>
      </c>
      <c r="P4387" s="4" t="s">
        <v>52</v>
      </c>
      <c r="Q4387" s="4" t="s">
        <v>6521</v>
      </c>
      <c r="R4387" s="9">
        <v>359.099555555556</v>
      </c>
      <c r="S4387" s="7">
        <v>3.0</v>
      </c>
      <c r="T4387" s="7">
        <v>0.0</v>
      </c>
      <c r="U4387" s="7">
        <v>21.5459733333333</v>
      </c>
      <c r="V4387" s="10" t="str">
        <f t="shared" si="1"/>
        <v>2017-09</v>
      </c>
    </row>
    <row r="4388">
      <c r="A4388" s="7">
        <v>4387.0</v>
      </c>
      <c r="B4388" s="4" t="s">
        <v>7488</v>
      </c>
      <c r="C4388" s="8">
        <v>42988.0</v>
      </c>
      <c r="D4388" s="8">
        <v>42993.0</v>
      </c>
      <c r="E4388" s="4" t="s">
        <v>98</v>
      </c>
      <c r="F4388" s="4" t="s">
        <v>2369</v>
      </c>
      <c r="G4388" s="4" t="s">
        <v>2370</v>
      </c>
      <c r="H4388" s="4" t="s">
        <v>46</v>
      </c>
      <c r="I4388" s="4" t="s">
        <v>30</v>
      </c>
      <c r="J4388" s="4" t="s">
        <v>178</v>
      </c>
      <c r="K4388" s="4" t="s">
        <v>1155</v>
      </c>
      <c r="L4388" s="7">
        <v>65807.0</v>
      </c>
      <c r="M4388" s="4" t="s">
        <v>59</v>
      </c>
      <c r="N4388" s="4" t="s">
        <v>7489</v>
      </c>
      <c r="O4388" s="4" t="s">
        <v>51</v>
      </c>
      <c r="P4388" s="4" t="s">
        <v>283</v>
      </c>
      <c r="Q4388" s="4" t="s">
        <v>7490</v>
      </c>
      <c r="R4388" s="9">
        <v>30.3294814814815</v>
      </c>
      <c r="S4388" s="7">
        <v>2.0</v>
      </c>
      <c r="T4388" s="7">
        <v>0.0</v>
      </c>
      <c r="U4388" s="7">
        <v>9.09884444444444</v>
      </c>
      <c r="V4388" s="10" t="str">
        <f t="shared" si="1"/>
        <v>2017-09</v>
      </c>
    </row>
    <row r="4389">
      <c r="A4389" s="7">
        <v>4388.0</v>
      </c>
      <c r="B4389" s="4" t="s">
        <v>7491</v>
      </c>
      <c r="C4389" s="8">
        <v>42988.0</v>
      </c>
      <c r="D4389" s="8">
        <v>42993.0</v>
      </c>
      <c r="E4389" s="4" t="s">
        <v>26</v>
      </c>
      <c r="F4389" s="4" t="s">
        <v>2840</v>
      </c>
      <c r="G4389" s="4" t="s">
        <v>2841</v>
      </c>
      <c r="H4389" s="4" t="s">
        <v>112</v>
      </c>
      <c r="I4389" s="4" t="s">
        <v>30</v>
      </c>
      <c r="J4389" s="4" t="s">
        <v>384</v>
      </c>
      <c r="K4389" s="4" t="s">
        <v>385</v>
      </c>
      <c r="L4389" s="7">
        <v>60653.0</v>
      </c>
      <c r="M4389" s="4" t="s">
        <v>59</v>
      </c>
      <c r="N4389" s="4" t="s">
        <v>421</v>
      </c>
      <c r="O4389" s="4" t="s">
        <v>51</v>
      </c>
      <c r="P4389" s="4" t="s">
        <v>76</v>
      </c>
      <c r="Q4389" s="4" t="s">
        <v>422</v>
      </c>
      <c r="R4389" s="9">
        <v>956.537659259259</v>
      </c>
      <c r="S4389" s="7">
        <v>3.0</v>
      </c>
      <c r="T4389" s="7">
        <v>0.8</v>
      </c>
      <c r="U4389" s="7">
        <v>-1434.80648888889</v>
      </c>
      <c r="V4389" s="10" t="str">
        <f t="shared" si="1"/>
        <v>2017-09</v>
      </c>
    </row>
    <row r="4390">
      <c r="A4390" s="7">
        <v>4389.0</v>
      </c>
      <c r="B4390" s="4" t="s">
        <v>7492</v>
      </c>
      <c r="C4390" s="8">
        <v>42988.0</v>
      </c>
      <c r="D4390" s="8">
        <v>42988.0</v>
      </c>
      <c r="E4390" s="4" t="s">
        <v>212</v>
      </c>
      <c r="F4390" s="4" t="s">
        <v>5539</v>
      </c>
      <c r="G4390" s="4" t="s">
        <v>5540</v>
      </c>
      <c r="H4390" s="4" t="s">
        <v>46</v>
      </c>
      <c r="I4390" s="4" t="s">
        <v>30</v>
      </c>
      <c r="J4390" s="4" t="s">
        <v>222</v>
      </c>
      <c r="K4390" s="4" t="s">
        <v>223</v>
      </c>
      <c r="L4390" s="7">
        <v>10024.0</v>
      </c>
      <c r="M4390" s="4" t="s">
        <v>33</v>
      </c>
      <c r="N4390" s="4" t="s">
        <v>3516</v>
      </c>
      <c r="O4390" s="4" t="s">
        <v>51</v>
      </c>
      <c r="P4390" s="4" t="s">
        <v>124</v>
      </c>
      <c r="Q4390" s="4" t="s">
        <v>3517</v>
      </c>
      <c r="R4390" s="9">
        <v>23.5310617283951</v>
      </c>
      <c r="S4390" s="7">
        <v>2.0</v>
      </c>
      <c r="T4390" s="7">
        <v>0.0</v>
      </c>
      <c r="U4390" s="7">
        <v>11.2949096296296</v>
      </c>
      <c r="V4390" s="10" t="str">
        <f t="shared" si="1"/>
        <v>2017-09</v>
      </c>
    </row>
    <row r="4391">
      <c r="A4391" s="7">
        <v>4390.0</v>
      </c>
      <c r="B4391" s="4" t="s">
        <v>7493</v>
      </c>
      <c r="C4391" s="8">
        <v>42988.0</v>
      </c>
      <c r="D4391" s="8">
        <v>42991.0</v>
      </c>
      <c r="E4391" s="4" t="s">
        <v>43</v>
      </c>
      <c r="F4391" s="4" t="s">
        <v>7460</v>
      </c>
      <c r="G4391" s="4" t="s">
        <v>7461</v>
      </c>
      <c r="H4391" s="4" t="s">
        <v>29</v>
      </c>
      <c r="I4391" s="4" t="s">
        <v>30</v>
      </c>
      <c r="J4391" s="4" t="s">
        <v>4239</v>
      </c>
      <c r="K4391" s="4" t="s">
        <v>897</v>
      </c>
      <c r="L4391" s="7">
        <v>1841.0</v>
      </c>
      <c r="M4391" s="4" t="s">
        <v>33</v>
      </c>
      <c r="N4391" s="4" t="s">
        <v>3107</v>
      </c>
      <c r="O4391" s="4" t="s">
        <v>51</v>
      </c>
      <c r="P4391" s="4" t="s">
        <v>93</v>
      </c>
      <c r="Q4391" s="4" t="s">
        <v>3108</v>
      </c>
      <c r="R4391" s="9">
        <v>18.6642962962963</v>
      </c>
      <c r="S4391" s="7">
        <v>2.0</v>
      </c>
      <c r="T4391" s="7">
        <v>0.0</v>
      </c>
      <c r="U4391" s="7">
        <v>4.66607407407407</v>
      </c>
      <c r="V4391" s="10" t="str">
        <f t="shared" si="1"/>
        <v>2017-09</v>
      </c>
    </row>
    <row r="4392">
      <c r="A4392" s="7">
        <v>4391.0</v>
      </c>
      <c r="B4392" s="4" t="s">
        <v>7494</v>
      </c>
      <c r="C4392" s="8">
        <v>42988.0</v>
      </c>
      <c r="D4392" s="8">
        <v>42991.0</v>
      </c>
      <c r="E4392" s="4" t="s">
        <v>43</v>
      </c>
      <c r="F4392" s="4" t="s">
        <v>3280</v>
      </c>
      <c r="G4392" s="4" t="s">
        <v>3281</v>
      </c>
      <c r="H4392" s="4" t="s">
        <v>29</v>
      </c>
      <c r="I4392" s="4" t="s">
        <v>30</v>
      </c>
      <c r="J4392" s="4" t="s">
        <v>3493</v>
      </c>
      <c r="K4392" s="4" t="s">
        <v>157</v>
      </c>
      <c r="L4392" s="7">
        <v>44312.0</v>
      </c>
      <c r="M4392" s="4" t="s">
        <v>33</v>
      </c>
      <c r="N4392" s="4" t="s">
        <v>5669</v>
      </c>
      <c r="O4392" s="4" t="s">
        <v>51</v>
      </c>
      <c r="P4392" s="4" t="s">
        <v>124</v>
      </c>
      <c r="Q4392" s="4" t="s">
        <v>5670</v>
      </c>
      <c r="R4392" s="9">
        <v>106.687525925926</v>
      </c>
      <c r="S4392" s="7">
        <v>3.0</v>
      </c>
      <c r="T4392" s="7">
        <v>0.2</v>
      </c>
      <c r="U4392" s="7">
        <v>36.00704</v>
      </c>
      <c r="V4392" s="10" t="str">
        <f t="shared" si="1"/>
        <v>2017-09</v>
      </c>
    </row>
    <row r="4393">
      <c r="A4393" s="7">
        <v>4392.0</v>
      </c>
      <c r="B4393" s="4" t="s">
        <v>7495</v>
      </c>
      <c r="C4393" s="8">
        <v>42988.0</v>
      </c>
      <c r="D4393" s="8">
        <v>42992.0</v>
      </c>
      <c r="E4393" s="4" t="s">
        <v>26</v>
      </c>
      <c r="F4393" s="4" t="s">
        <v>7496</v>
      </c>
      <c r="G4393" s="4" t="s">
        <v>7497</v>
      </c>
      <c r="H4393" s="4" t="s">
        <v>46</v>
      </c>
      <c r="I4393" s="4" t="s">
        <v>30</v>
      </c>
      <c r="J4393" s="4" t="s">
        <v>420</v>
      </c>
      <c r="K4393" s="4" t="s">
        <v>255</v>
      </c>
      <c r="L4393" s="7">
        <v>30318.0</v>
      </c>
      <c r="M4393" s="4" t="s">
        <v>83</v>
      </c>
      <c r="N4393" s="4" t="s">
        <v>7498</v>
      </c>
      <c r="O4393" s="4" t="s">
        <v>51</v>
      </c>
      <c r="P4393" s="4" t="s">
        <v>76</v>
      </c>
      <c r="Q4393" s="4" t="s">
        <v>7499</v>
      </c>
      <c r="R4393" s="9">
        <v>1.77337578204252</v>
      </c>
      <c r="S4393" s="7">
        <v>1.0</v>
      </c>
      <c r="T4393" s="7">
        <v>0.0</v>
      </c>
      <c r="U4393" s="7">
        <v>0.868954133200835</v>
      </c>
      <c r="V4393" s="10" t="str">
        <f t="shared" si="1"/>
        <v>2017-09</v>
      </c>
    </row>
    <row r="4394">
      <c r="A4394" s="7">
        <v>4393.0</v>
      </c>
      <c r="B4394" s="4" t="s">
        <v>7500</v>
      </c>
      <c r="C4394" s="8">
        <v>42988.0</v>
      </c>
      <c r="D4394" s="8">
        <v>42995.0</v>
      </c>
      <c r="E4394" s="4" t="s">
        <v>26</v>
      </c>
      <c r="F4394" s="4" t="s">
        <v>4206</v>
      </c>
      <c r="G4394" s="4" t="s">
        <v>4207</v>
      </c>
      <c r="H4394" s="4" t="s">
        <v>46</v>
      </c>
      <c r="I4394" s="4" t="s">
        <v>30</v>
      </c>
      <c r="J4394" s="4" t="s">
        <v>178</v>
      </c>
      <c r="K4394" s="4" t="s">
        <v>157</v>
      </c>
      <c r="L4394" s="7">
        <v>45503.0</v>
      </c>
      <c r="M4394" s="4" t="s">
        <v>33</v>
      </c>
      <c r="N4394" s="4" t="s">
        <v>7501</v>
      </c>
      <c r="O4394" s="4" t="s">
        <v>39</v>
      </c>
      <c r="P4394" s="4" t="s">
        <v>61</v>
      </c>
      <c r="Q4394" s="4" t="s">
        <v>7502</v>
      </c>
      <c r="R4394" s="9">
        <v>46.4801185185185</v>
      </c>
      <c r="S4394" s="7">
        <v>4.0</v>
      </c>
      <c r="T4394" s="7">
        <v>0.2</v>
      </c>
      <c r="U4394" s="7">
        <v>11.0390281481481</v>
      </c>
      <c r="V4394" s="10" t="str">
        <f t="shared" si="1"/>
        <v>2017-09</v>
      </c>
    </row>
    <row r="4395">
      <c r="A4395" s="7">
        <v>4394.0</v>
      </c>
      <c r="B4395" s="4" t="s">
        <v>7500</v>
      </c>
      <c r="C4395" s="8">
        <v>42988.0</v>
      </c>
      <c r="D4395" s="8">
        <v>42995.0</v>
      </c>
      <c r="E4395" s="4" t="s">
        <v>26</v>
      </c>
      <c r="F4395" s="4" t="s">
        <v>4206</v>
      </c>
      <c r="G4395" s="4" t="s">
        <v>4207</v>
      </c>
      <c r="H4395" s="4" t="s">
        <v>46</v>
      </c>
      <c r="I4395" s="4" t="s">
        <v>30</v>
      </c>
      <c r="J4395" s="4" t="s">
        <v>178</v>
      </c>
      <c r="K4395" s="4" t="s">
        <v>157</v>
      </c>
      <c r="L4395" s="7">
        <v>45503.0</v>
      </c>
      <c r="M4395" s="4" t="s">
        <v>33</v>
      </c>
      <c r="N4395" s="4" t="s">
        <v>3494</v>
      </c>
      <c r="O4395" s="4" t="s">
        <v>39</v>
      </c>
      <c r="P4395" s="4" t="s">
        <v>40</v>
      </c>
      <c r="Q4395" s="4" t="s">
        <v>3495</v>
      </c>
      <c r="R4395" s="9">
        <v>325.993007407407</v>
      </c>
      <c r="S4395" s="7">
        <v>2.0</v>
      </c>
      <c r="T4395" s="7">
        <v>0.4</v>
      </c>
      <c r="U4395" s="7">
        <v>-70.6318182716049</v>
      </c>
      <c r="V4395" s="10" t="str">
        <f t="shared" si="1"/>
        <v>2017-09</v>
      </c>
    </row>
    <row r="4396">
      <c r="A4396" s="7">
        <v>4395.0</v>
      </c>
      <c r="B4396" s="4" t="s">
        <v>7503</v>
      </c>
      <c r="C4396" s="8">
        <v>42989.0</v>
      </c>
      <c r="D4396" s="8">
        <v>42990.0</v>
      </c>
      <c r="E4396" s="4" t="s">
        <v>43</v>
      </c>
      <c r="F4396" s="4" t="s">
        <v>4040</v>
      </c>
      <c r="G4396" s="4" t="s">
        <v>4041</v>
      </c>
      <c r="H4396" s="4" t="s">
        <v>46</v>
      </c>
      <c r="I4396" s="4" t="s">
        <v>30</v>
      </c>
      <c r="J4396" s="4" t="s">
        <v>101</v>
      </c>
      <c r="K4396" s="4" t="s">
        <v>102</v>
      </c>
      <c r="L4396" s="7">
        <v>32216.0</v>
      </c>
      <c r="M4396" s="4" t="s">
        <v>83</v>
      </c>
      <c r="N4396" s="4" t="s">
        <v>2979</v>
      </c>
      <c r="O4396" s="4" t="s">
        <v>35</v>
      </c>
      <c r="P4396" s="4" t="s">
        <v>121</v>
      </c>
      <c r="Q4396" s="4" t="s">
        <v>2980</v>
      </c>
      <c r="R4396" s="9">
        <v>21.8306728971412</v>
      </c>
      <c r="S4396" s="7">
        <v>1.0</v>
      </c>
      <c r="T4396" s="7">
        <v>0.2</v>
      </c>
      <c r="U4396" s="7">
        <v>3.82036775699971</v>
      </c>
      <c r="V4396" s="10" t="str">
        <f t="shared" si="1"/>
        <v>2017-09</v>
      </c>
    </row>
    <row r="4397">
      <c r="A4397" s="7">
        <v>4396.0</v>
      </c>
      <c r="B4397" s="4" t="s">
        <v>7504</v>
      </c>
      <c r="C4397" s="8">
        <v>42989.0</v>
      </c>
      <c r="D4397" s="8">
        <v>42993.0</v>
      </c>
      <c r="E4397" s="4" t="s">
        <v>26</v>
      </c>
      <c r="F4397" s="4" t="s">
        <v>1323</v>
      </c>
      <c r="G4397" s="4" t="s">
        <v>1324</v>
      </c>
      <c r="H4397" s="4" t="s">
        <v>112</v>
      </c>
      <c r="I4397" s="4" t="s">
        <v>30</v>
      </c>
      <c r="J4397" s="4" t="s">
        <v>188</v>
      </c>
      <c r="K4397" s="4" t="s">
        <v>255</v>
      </c>
      <c r="L4397" s="7">
        <v>31907.0</v>
      </c>
      <c r="M4397" s="4" t="s">
        <v>83</v>
      </c>
      <c r="N4397" s="4" t="s">
        <v>181</v>
      </c>
      <c r="O4397" s="4" t="s">
        <v>51</v>
      </c>
      <c r="P4397" s="4" t="s">
        <v>124</v>
      </c>
      <c r="Q4397" s="4" t="s">
        <v>182</v>
      </c>
      <c r="R4397" s="9">
        <v>117.712807677532</v>
      </c>
      <c r="S4397" s="7">
        <v>7.0</v>
      </c>
      <c r="T4397" s="7">
        <v>0.0</v>
      </c>
      <c r="U4397" s="7">
        <v>54.1478915316645</v>
      </c>
      <c r="V4397" s="10" t="str">
        <f t="shared" si="1"/>
        <v>2017-09</v>
      </c>
    </row>
    <row r="4398">
      <c r="A4398" s="7">
        <v>4397.0</v>
      </c>
      <c r="B4398" s="4" t="s">
        <v>7505</v>
      </c>
      <c r="C4398" s="8">
        <v>42989.0</v>
      </c>
      <c r="D4398" s="8">
        <v>42990.0</v>
      </c>
      <c r="E4398" s="4" t="s">
        <v>212</v>
      </c>
      <c r="F4398" s="4" t="s">
        <v>917</v>
      </c>
      <c r="G4398" s="4" t="s">
        <v>918</v>
      </c>
      <c r="H4398" s="4" t="s">
        <v>112</v>
      </c>
      <c r="I4398" s="4" t="s">
        <v>30</v>
      </c>
      <c r="J4398" s="4" t="s">
        <v>631</v>
      </c>
      <c r="K4398" s="4" t="s">
        <v>48</v>
      </c>
      <c r="L4398" s="7">
        <v>90805.0</v>
      </c>
      <c r="M4398" s="4" t="s">
        <v>49</v>
      </c>
      <c r="N4398" s="4" t="s">
        <v>4880</v>
      </c>
      <c r="O4398" s="4" t="s">
        <v>51</v>
      </c>
      <c r="P4398" s="4" t="s">
        <v>124</v>
      </c>
      <c r="Q4398" s="4" t="s">
        <v>4881</v>
      </c>
      <c r="R4398" s="9">
        <v>12.96</v>
      </c>
      <c r="S4398" s="7">
        <v>2.0</v>
      </c>
      <c r="T4398" s="7">
        <v>0.0</v>
      </c>
      <c r="U4398" s="7">
        <v>6.2208</v>
      </c>
      <c r="V4398" s="10" t="str">
        <f t="shared" si="1"/>
        <v>2017-09</v>
      </c>
    </row>
    <row r="4399">
      <c r="A4399" s="7">
        <v>4398.0</v>
      </c>
      <c r="B4399" s="4" t="s">
        <v>7505</v>
      </c>
      <c r="C4399" s="8">
        <v>42989.0</v>
      </c>
      <c r="D4399" s="8">
        <v>42990.0</v>
      </c>
      <c r="E4399" s="4" t="s">
        <v>212</v>
      </c>
      <c r="F4399" s="4" t="s">
        <v>917</v>
      </c>
      <c r="G4399" s="4" t="s">
        <v>918</v>
      </c>
      <c r="H4399" s="4" t="s">
        <v>112</v>
      </c>
      <c r="I4399" s="4" t="s">
        <v>30</v>
      </c>
      <c r="J4399" s="4" t="s">
        <v>631</v>
      </c>
      <c r="K4399" s="4" t="s">
        <v>48</v>
      </c>
      <c r="L4399" s="7">
        <v>90805.0</v>
      </c>
      <c r="M4399" s="4" t="s">
        <v>49</v>
      </c>
      <c r="N4399" s="4" t="s">
        <v>1429</v>
      </c>
      <c r="O4399" s="4" t="s">
        <v>51</v>
      </c>
      <c r="P4399" s="4" t="s">
        <v>205</v>
      </c>
      <c r="Q4399" s="4" t="s">
        <v>1430</v>
      </c>
      <c r="R4399" s="9">
        <v>22.18</v>
      </c>
      <c r="S4399" s="7">
        <v>2.0</v>
      </c>
      <c r="T4399" s="7">
        <v>0.0</v>
      </c>
      <c r="U4399" s="7">
        <v>10.8682</v>
      </c>
      <c r="V4399" s="10" t="str">
        <f t="shared" si="1"/>
        <v>2017-09</v>
      </c>
    </row>
    <row r="4400">
      <c r="A4400" s="7">
        <v>4399.0</v>
      </c>
      <c r="B4400" s="4" t="s">
        <v>7505</v>
      </c>
      <c r="C4400" s="8">
        <v>42989.0</v>
      </c>
      <c r="D4400" s="8">
        <v>42990.0</v>
      </c>
      <c r="E4400" s="4" t="s">
        <v>212</v>
      </c>
      <c r="F4400" s="4" t="s">
        <v>917</v>
      </c>
      <c r="G4400" s="4" t="s">
        <v>918</v>
      </c>
      <c r="H4400" s="4" t="s">
        <v>112</v>
      </c>
      <c r="I4400" s="4" t="s">
        <v>30</v>
      </c>
      <c r="J4400" s="4" t="s">
        <v>631</v>
      </c>
      <c r="K4400" s="4" t="s">
        <v>48</v>
      </c>
      <c r="L4400" s="7">
        <v>90805.0</v>
      </c>
      <c r="M4400" s="4" t="s">
        <v>49</v>
      </c>
      <c r="N4400" s="4" t="s">
        <v>7506</v>
      </c>
      <c r="O4400" s="4" t="s">
        <v>35</v>
      </c>
      <c r="P4400" s="4" t="s">
        <v>263</v>
      </c>
      <c r="Q4400" s="4" t="s">
        <v>7507</v>
      </c>
      <c r="R4400" s="9">
        <v>2054.272</v>
      </c>
      <c r="S4400" s="7">
        <v>8.0</v>
      </c>
      <c r="T4400" s="7">
        <v>0.2</v>
      </c>
      <c r="U4400" s="7">
        <v>256.784</v>
      </c>
      <c r="V4400" s="10" t="str">
        <f t="shared" si="1"/>
        <v>2017-09</v>
      </c>
    </row>
    <row r="4401">
      <c r="A4401" s="7">
        <v>4400.0</v>
      </c>
      <c r="B4401" s="4" t="s">
        <v>7508</v>
      </c>
      <c r="C4401" s="8">
        <v>42989.0</v>
      </c>
      <c r="D4401" s="8">
        <v>42991.0</v>
      </c>
      <c r="E4401" s="4" t="s">
        <v>98</v>
      </c>
      <c r="F4401" s="4" t="s">
        <v>3432</v>
      </c>
      <c r="G4401" s="4" t="s">
        <v>3433</v>
      </c>
      <c r="H4401" s="4" t="s">
        <v>46</v>
      </c>
      <c r="I4401" s="4" t="s">
        <v>30</v>
      </c>
      <c r="J4401" s="4" t="s">
        <v>384</v>
      </c>
      <c r="K4401" s="4" t="s">
        <v>385</v>
      </c>
      <c r="L4401" s="7">
        <v>60623.0</v>
      </c>
      <c r="M4401" s="4" t="s">
        <v>59</v>
      </c>
      <c r="N4401" s="4" t="s">
        <v>2142</v>
      </c>
      <c r="O4401" s="4" t="s">
        <v>51</v>
      </c>
      <c r="P4401" s="4" t="s">
        <v>272</v>
      </c>
      <c r="Q4401" s="4" t="s">
        <v>2143</v>
      </c>
      <c r="R4401" s="9">
        <v>13.2098238683128</v>
      </c>
      <c r="S4401" s="7">
        <v>4.0</v>
      </c>
      <c r="T4401" s="7">
        <v>0.2</v>
      </c>
      <c r="U4401" s="7">
        <v>4.12806995884774</v>
      </c>
      <c r="V4401" s="10" t="str">
        <f t="shared" si="1"/>
        <v>2017-09</v>
      </c>
    </row>
    <row r="4402">
      <c r="A4402" s="7">
        <v>4401.0</v>
      </c>
      <c r="B4402" s="4" t="s">
        <v>7508</v>
      </c>
      <c r="C4402" s="8">
        <v>42989.0</v>
      </c>
      <c r="D4402" s="8">
        <v>42991.0</v>
      </c>
      <c r="E4402" s="4" t="s">
        <v>98</v>
      </c>
      <c r="F4402" s="4" t="s">
        <v>3432</v>
      </c>
      <c r="G4402" s="4" t="s">
        <v>3433</v>
      </c>
      <c r="H4402" s="4" t="s">
        <v>46</v>
      </c>
      <c r="I4402" s="4" t="s">
        <v>30</v>
      </c>
      <c r="J4402" s="4" t="s">
        <v>384</v>
      </c>
      <c r="K4402" s="4" t="s">
        <v>385</v>
      </c>
      <c r="L4402" s="7">
        <v>60623.0</v>
      </c>
      <c r="M4402" s="4" t="s">
        <v>59</v>
      </c>
      <c r="N4402" s="4" t="s">
        <v>6580</v>
      </c>
      <c r="O4402" s="4" t="s">
        <v>51</v>
      </c>
      <c r="P4402" s="4" t="s">
        <v>124</v>
      </c>
      <c r="Q4402" s="4" t="s">
        <v>6581</v>
      </c>
      <c r="R4402" s="9">
        <v>25.777224691358</v>
      </c>
      <c r="S4402" s="7">
        <v>6.0</v>
      </c>
      <c r="T4402" s="7">
        <v>0.2</v>
      </c>
      <c r="U4402" s="7">
        <v>8.05538271604938</v>
      </c>
      <c r="V4402" s="10" t="str">
        <f t="shared" si="1"/>
        <v>2017-09</v>
      </c>
    </row>
    <row r="4403">
      <c r="A4403" s="7">
        <v>4402.0</v>
      </c>
      <c r="B4403" s="4" t="s">
        <v>7509</v>
      </c>
      <c r="C4403" s="8">
        <v>42989.0</v>
      </c>
      <c r="D4403" s="8">
        <v>42989.0</v>
      </c>
      <c r="E4403" s="4" t="s">
        <v>212</v>
      </c>
      <c r="F4403" s="4" t="s">
        <v>5253</v>
      </c>
      <c r="G4403" s="4" t="s">
        <v>5254</v>
      </c>
      <c r="H4403" s="4" t="s">
        <v>46</v>
      </c>
      <c r="I4403" s="4" t="s">
        <v>30</v>
      </c>
      <c r="J4403" s="4" t="s">
        <v>362</v>
      </c>
      <c r="K4403" s="4" t="s">
        <v>48</v>
      </c>
      <c r="L4403" s="7">
        <v>94110.0</v>
      </c>
      <c r="M4403" s="4" t="s">
        <v>49</v>
      </c>
      <c r="N4403" s="4" t="s">
        <v>3858</v>
      </c>
      <c r="O4403" s="4" t="s">
        <v>35</v>
      </c>
      <c r="P4403" s="4" t="s">
        <v>121</v>
      </c>
      <c r="Q4403" s="4" t="s">
        <v>3859</v>
      </c>
      <c r="R4403" s="9">
        <v>32.36</v>
      </c>
      <c r="S4403" s="7">
        <v>4.0</v>
      </c>
      <c r="T4403" s="7">
        <v>0.0</v>
      </c>
      <c r="U4403" s="7">
        <v>11.6496</v>
      </c>
      <c r="V4403" s="10" t="str">
        <f t="shared" si="1"/>
        <v>2017-09</v>
      </c>
    </row>
    <row r="4404">
      <c r="A4404" s="7">
        <v>4403.0</v>
      </c>
      <c r="B4404" s="4" t="s">
        <v>7509</v>
      </c>
      <c r="C4404" s="8">
        <v>42989.0</v>
      </c>
      <c r="D4404" s="8">
        <v>42989.0</v>
      </c>
      <c r="E4404" s="4" t="s">
        <v>212</v>
      </c>
      <c r="F4404" s="4" t="s">
        <v>5253</v>
      </c>
      <c r="G4404" s="4" t="s">
        <v>5254</v>
      </c>
      <c r="H4404" s="4" t="s">
        <v>46</v>
      </c>
      <c r="I4404" s="4" t="s">
        <v>30</v>
      </c>
      <c r="J4404" s="4" t="s">
        <v>362</v>
      </c>
      <c r="K4404" s="4" t="s">
        <v>48</v>
      </c>
      <c r="L4404" s="7">
        <v>94110.0</v>
      </c>
      <c r="M4404" s="4" t="s">
        <v>49</v>
      </c>
      <c r="N4404" s="4" t="s">
        <v>1684</v>
      </c>
      <c r="O4404" s="4" t="s">
        <v>51</v>
      </c>
      <c r="P4404" s="4" t="s">
        <v>283</v>
      </c>
      <c r="Q4404" s="4" t="s">
        <v>1685</v>
      </c>
      <c r="R4404" s="9">
        <v>406.6</v>
      </c>
      <c r="S4404" s="7">
        <v>5.0</v>
      </c>
      <c r="T4404" s="7">
        <v>0.0</v>
      </c>
      <c r="U4404" s="7">
        <v>113.848</v>
      </c>
      <c r="V4404" s="10" t="str">
        <f t="shared" si="1"/>
        <v>2017-09</v>
      </c>
    </row>
    <row r="4405">
      <c r="A4405" s="7">
        <v>4404.0</v>
      </c>
      <c r="B4405" s="4" t="s">
        <v>7510</v>
      </c>
      <c r="C4405" s="8">
        <v>42989.0</v>
      </c>
      <c r="D4405" s="8">
        <v>42989.0</v>
      </c>
      <c r="E4405" s="4" t="s">
        <v>212</v>
      </c>
      <c r="F4405" s="4" t="s">
        <v>7511</v>
      </c>
      <c r="G4405" s="4" t="s">
        <v>7512</v>
      </c>
      <c r="H4405" s="4" t="s">
        <v>46</v>
      </c>
      <c r="I4405" s="4" t="s">
        <v>30</v>
      </c>
      <c r="J4405" s="4" t="s">
        <v>163</v>
      </c>
      <c r="K4405" s="4" t="s">
        <v>164</v>
      </c>
      <c r="L4405" s="7">
        <v>98105.0</v>
      </c>
      <c r="M4405" s="4" t="s">
        <v>49</v>
      </c>
      <c r="N4405" s="4" t="s">
        <v>4273</v>
      </c>
      <c r="O4405" s="4" t="s">
        <v>35</v>
      </c>
      <c r="P4405" s="4" t="s">
        <v>263</v>
      </c>
      <c r="Q4405" s="4" t="s">
        <v>4274</v>
      </c>
      <c r="R4405" s="9">
        <v>177.568</v>
      </c>
      <c r="S4405" s="7">
        <v>2.0</v>
      </c>
      <c r="T4405" s="7">
        <v>0.2</v>
      </c>
      <c r="U4405" s="7">
        <v>8.8784</v>
      </c>
      <c r="V4405" s="10" t="str">
        <f t="shared" si="1"/>
        <v>2017-09</v>
      </c>
    </row>
    <row r="4406">
      <c r="A4406" s="7">
        <v>4405.0</v>
      </c>
      <c r="B4406" s="4" t="s">
        <v>7510</v>
      </c>
      <c r="C4406" s="8">
        <v>42989.0</v>
      </c>
      <c r="D4406" s="8">
        <v>42989.0</v>
      </c>
      <c r="E4406" s="4" t="s">
        <v>212</v>
      </c>
      <c r="F4406" s="4" t="s">
        <v>7511</v>
      </c>
      <c r="G4406" s="4" t="s">
        <v>7512</v>
      </c>
      <c r="H4406" s="4" t="s">
        <v>46</v>
      </c>
      <c r="I4406" s="4" t="s">
        <v>30</v>
      </c>
      <c r="J4406" s="4" t="s">
        <v>163</v>
      </c>
      <c r="K4406" s="4" t="s">
        <v>164</v>
      </c>
      <c r="L4406" s="7">
        <v>98105.0</v>
      </c>
      <c r="M4406" s="4" t="s">
        <v>49</v>
      </c>
      <c r="N4406" s="4" t="s">
        <v>1139</v>
      </c>
      <c r="O4406" s="4" t="s">
        <v>51</v>
      </c>
      <c r="P4406" s="4" t="s">
        <v>124</v>
      </c>
      <c r="Q4406" s="4" t="s">
        <v>1140</v>
      </c>
      <c r="R4406" s="9">
        <v>19.44</v>
      </c>
      <c r="S4406" s="7">
        <v>3.0</v>
      </c>
      <c r="T4406" s="7">
        <v>0.0</v>
      </c>
      <c r="U4406" s="7">
        <v>9.3312</v>
      </c>
      <c r="V4406" s="10" t="str">
        <f t="shared" si="1"/>
        <v>2017-09</v>
      </c>
    </row>
    <row r="4407">
      <c r="A4407" s="7">
        <v>4406.0</v>
      </c>
      <c r="B4407" s="4" t="s">
        <v>7510</v>
      </c>
      <c r="C4407" s="8">
        <v>42989.0</v>
      </c>
      <c r="D4407" s="8">
        <v>42989.0</v>
      </c>
      <c r="E4407" s="4" t="s">
        <v>212</v>
      </c>
      <c r="F4407" s="4" t="s">
        <v>7511</v>
      </c>
      <c r="G4407" s="4" t="s">
        <v>7512</v>
      </c>
      <c r="H4407" s="4" t="s">
        <v>46</v>
      </c>
      <c r="I4407" s="4" t="s">
        <v>30</v>
      </c>
      <c r="J4407" s="4" t="s">
        <v>163</v>
      </c>
      <c r="K4407" s="4" t="s">
        <v>164</v>
      </c>
      <c r="L4407" s="7">
        <v>98105.0</v>
      </c>
      <c r="M4407" s="4" t="s">
        <v>49</v>
      </c>
      <c r="N4407" s="4" t="s">
        <v>1143</v>
      </c>
      <c r="O4407" s="4" t="s">
        <v>51</v>
      </c>
      <c r="P4407" s="4" t="s">
        <v>124</v>
      </c>
      <c r="Q4407" s="4" t="s">
        <v>1144</v>
      </c>
      <c r="R4407" s="9">
        <v>71.28</v>
      </c>
      <c r="S4407" s="7">
        <v>11.0</v>
      </c>
      <c r="T4407" s="7">
        <v>0.0</v>
      </c>
      <c r="U4407" s="7">
        <v>34.2144</v>
      </c>
      <c r="V4407" s="10" t="str">
        <f t="shared" si="1"/>
        <v>2017-09</v>
      </c>
    </row>
    <row r="4408">
      <c r="A4408" s="7">
        <v>4407.0</v>
      </c>
      <c r="B4408" s="4" t="s">
        <v>7510</v>
      </c>
      <c r="C4408" s="8">
        <v>42989.0</v>
      </c>
      <c r="D4408" s="8">
        <v>42989.0</v>
      </c>
      <c r="E4408" s="4" t="s">
        <v>212</v>
      </c>
      <c r="F4408" s="4" t="s">
        <v>7511</v>
      </c>
      <c r="G4408" s="4" t="s">
        <v>7512</v>
      </c>
      <c r="H4408" s="4" t="s">
        <v>46</v>
      </c>
      <c r="I4408" s="4" t="s">
        <v>30</v>
      </c>
      <c r="J4408" s="4" t="s">
        <v>163</v>
      </c>
      <c r="K4408" s="4" t="s">
        <v>164</v>
      </c>
      <c r="L4408" s="7">
        <v>98105.0</v>
      </c>
      <c r="M4408" s="4" t="s">
        <v>49</v>
      </c>
      <c r="N4408" s="4" t="s">
        <v>1350</v>
      </c>
      <c r="O4408" s="4" t="s">
        <v>51</v>
      </c>
      <c r="P4408" s="4" t="s">
        <v>76</v>
      </c>
      <c r="Q4408" s="4" t="s">
        <v>1351</v>
      </c>
      <c r="R4408" s="9">
        <v>1471.96</v>
      </c>
      <c r="S4408" s="7">
        <v>5.0</v>
      </c>
      <c r="T4408" s="7">
        <v>0.2</v>
      </c>
      <c r="U4408" s="7">
        <v>459.9875</v>
      </c>
      <c r="V4408" s="10" t="str">
        <f t="shared" si="1"/>
        <v>2017-09</v>
      </c>
    </row>
    <row r="4409">
      <c r="A4409" s="7">
        <v>4408.0</v>
      </c>
      <c r="B4409" s="4" t="s">
        <v>7510</v>
      </c>
      <c r="C4409" s="8">
        <v>42989.0</v>
      </c>
      <c r="D4409" s="8">
        <v>42989.0</v>
      </c>
      <c r="E4409" s="4" t="s">
        <v>212</v>
      </c>
      <c r="F4409" s="4" t="s">
        <v>7511</v>
      </c>
      <c r="G4409" s="4" t="s">
        <v>7512</v>
      </c>
      <c r="H4409" s="4" t="s">
        <v>46</v>
      </c>
      <c r="I4409" s="4" t="s">
        <v>30</v>
      </c>
      <c r="J4409" s="4" t="s">
        <v>163</v>
      </c>
      <c r="K4409" s="4" t="s">
        <v>164</v>
      </c>
      <c r="L4409" s="7">
        <v>98105.0</v>
      </c>
      <c r="M4409" s="4" t="s">
        <v>49</v>
      </c>
      <c r="N4409" s="4" t="s">
        <v>7513</v>
      </c>
      <c r="O4409" s="4" t="s">
        <v>39</v>
      </c>
      <c r="P4409" s="4" t="s">
        <v>40</v>
      </c>
      <c r="Q4409" s="4" t="s">
        <v>7514</v>
      </c>
      <c r="R4409" s="9">
        <v>79.96</v>
      </c>
      <c r="S4409" s="7">
        <v>5.0</v>
      </c>
      <c r="T4409" s="7">
        <v>0.2</v>
      </c>
      <c r="U4409" s="7">
        <v>-17.991</v>
      </c>
      <c r="V4409" s="10" t="str">
        <f t="shared" si="1"/>
        <v>2017-09</v>
      </c>
    </row>
    <row r="4410">
      <c r="A4410" s="7">
        <v>4409.0</v>
      </c>
      <c r="B4410" s="4" t="s">
        <v>7515</v>
      </c>
      <c r="C4410" s="8">
        <v>42989.0</v>
      </c>
      <c r="D4410" s="8">
        <v>42994.0</v>
      </c>
      <c r="E4410" s="4" t="s">
        <v>26</v>
      </c>
      <c r="F4410" s="4" t="s">
        <v>1840</v>
      </c>
      <c r="G4410" s="4" t="s">
        <v>1841</v>
      </c>
      <c r="H4410" s="4" t="s">
        <v>46</v>
      </c>
      <c r="I4410" s="4" t="s">
        <v>30</v>
      </c>
      <c r="J4410" s="4" t="s">
        <v>455</v>
      </c>
      <c r="K4410" s="4" t="s">
        <v>58</v>
      </c>
      <c r="L4410" s="7">
        <v>77070.0</v>
      </c>
      <c r="M4410" s="4" t="s">
        <v>59</v>
      </c>
      <c r="N4410" s="4" t="s">
        <v>6217</v>
      </c>
      <c r="O4410" s="4" t="s">
        <v>51</v>
      </c>
      <c r="P4410" s="4" t="s">
        <v>124</v>
      </c>
      <c r="Q4410" s="4" t="s">
        <v>6218</v>
      </c>
      <c r="R4410" s="9">
        <v>12.888612345679</v>
      </c>
      <c r="S4410" s="7">
        <v>3.0</v>
      </c>
      <c r="T4410" s="7">
        <v>0.2</v>
      </c>
      <c r="U4410" s="7">
        <v>4.02769135802469</v>
      </c>
      <c r="V4410" s="10" t="str">
        <f t="shared" si="1"/>
        <v>2017-09</v>
      </c>
    </row>
    <row r="4411">
      <c r="A4411" s="7">
        <v>4410.0</v>
      </c>
      <c r="B4411" s="4" t="s">
        <v>7515</v>
      </c>
      <c r="C4411" s="8">
        <v>42989.0</v>
      </c>
      <c r="D4411" s="8">
        <v>42994.0</v>
      </c>
      <c r="E4411" s="4" t="s">
        <v>26</v>
      </c>
      <c r="F4411" s="4" t="s">
        <v>1840</v>
      </c>
      <c r="G4411" s="4" t="s">
        <v>1841</v>
      </c>
      <c r="H4411" s="4" t="s">
        <v>46</v>
      </c>
      <c r="I4411" s="4" t="s">
        <v>30</v>
      </c>
      <c r="J4411" s="4" t="s">
        <v>455</v>
      </c>
      <c r="K4411" s="4" t="s">
        <v>58</v>
      </c>
      <c r="L4411" s="7">
        <v>77070.0</v>
      </c>
      <c r="M4411" s="4" t="s">
        <v>59</v>
      </c>
      <c r="N4411" s="4" t="s">
        <v>6968</v>
      </c>
      <c r="O4411" s="4" t="s">
        <v>35</v>
      </c>
      <c r="P4411" s="4" t="s">
        <v>73</v>
      </c>
      <c r="Q4411" s="4" t="s">
        <v>6969</v>
      </c>
      <c r="R4411" s="9">
        <v>642.661444444444</v>
      </c>
      <c r="S4411" s="7">
        <v>5.0</v>
      </c>
      <c r="T4411" s="7">
        <v>0.3</v>
      </c>
      <c r="U4411" s="7">
        <v>-82.6279</v>
      </c>
      <c r="V4411" s="10" t="str">
        <f t="shared" si="1"/>
        <v>2017-09</v>
      </c>
    </row>
    <row r="4412">
      <c r="A4412" s="7">
        <v>4411.0</v>
      </c>
      <c r="B4412" s="4" t="s">
        <v>7515</v>
      </c>
      <c r="C4412" s="8">
        <v>42989.0</v>
      </c>
      <c r="D4412" s="8">
        <v>42994.0</v>
      </c>
      <c r="E4412" s="4" t="s">
        <v>26</v>
      </c>
      <c r="F4412" s="4" t="s">
        <v>1840</v>
      </c>
      <c r="G4412" s="4" t="s">
        <v>1841</v>
      </c>
      <c r="H4412" s="4" t="s">
        <v>46</v>
      </c>
      <c r="I4412" s="4" t="s">
        <v>30</v>
      </c>
      <c r="J4412" s="4" t="s">
        <v>455</v>
      </c>
      <c r="K4412" s="4" t="s">
        <v>58</v>
      </c>
      <c r="L4412" s="7">
        <v>77070.0</v>
      </c>
      <c r="M4412" s="4" t="s">
        <v>59</v>
      </c>
      <c r="N4412" s="4" t="s">
        <v>837</v>
      </c>
      <c r="O4412" s="4" t="s">
        <v>51</v>
      </c>
      <c r="P4412" s="4" t="s">
        <v>283</v>
      </c>
      <c r="Q4412" s="4" t="s">
        <v>838</v>
      </c>
      <c r="R4412" s="9">
        <v>1.95236378600823</v>
      </c>
      <c r="S4412" s="7">
        <v>2.0</v>
      </c>
      <c r="T4412" s="7">
        <v>0.8</v>
      </c>
      <c r="U4412" s="7">
        <v>-5.27138222222222</v>
      </c>
      <c r="V4412" s="10" t="str">
        <f t="shared" si="1"/>
        <v>2017-09</v>
      </c>
    </row>
    <row r="4413">
      <c r="A4413" s="7">
        <v>4412.0</v>
      </c>
      <c r="B4413" s="4" t="s">
        <v>7516</v>
      </c>
      <c r="C4413" s="8">
        <v>42989.0</v>
      </c>
      <c r="D4413" s="8">
        <v>42991.0</v>
      </c>
      <c r="E4413" s="4" t="s">
        <v>98</v>
      </c>
      <c r="F4413" s="4" t="s">
        <v>3280</v>
      </c>
      <c r="G4413" s="4" t="s">
        <v>3281</v>
      </c>
      <c r="H4413" s="4" t="s">
        <v>29</v>
      </c>
      <c r="I4413" s="4" t="s">
        <v>30</v>
      </c>
      <c r="J4413" s="4" t="s">
        <v>2290</v>
      </c>
      <c r="K4413" s="4" t="s">
        <v>48</v>
      </c>
      <c r="L4413" s="7">
        <v>92704.0</v>
      </c>
      <c r="M4413" s="4" t="s">
        <v>49</v>
      </c>
      <c r="N4413" s="4" t="s">
        <v>2969</v>
      </c>
      <c r="O4413" s="4" t="s">
        <v>39</v>
      </c>
      <c r="P4413" s="4" t="s">
        <v>40</v>
      </c>
      <c r="Q4413" s="4" t="s">
        <v>2970</v>
      </c>
      <c r="R4413" s="9">
        <v>143.952</v>
      </c>
      <c r="S4413" s="7">
        <v>6.0</v>
      </c>
      <c r="T4413" s="7">
        <v>0.2</v>
      </c>
      <c r="U4413" s="7">
        <v>17.994</v>
      </c>
      <c r="V4413" s="10" t="str">
        <f t="shared" si="1"/>
        <v>2017-09</v>
      </c>
    </row>
    <row r="4414">
      <c r="A4414" s="7">
        <v>4413.0</v>
      </c>
      <c r="B4414" s="4" t="s">
        <v>7516</v>
      </c>
      <c r="C4414" s="8">
        <v>42989.0</v>
      </c>
      <c r="D4414" s="8">
        <v>42991.0</v>
      </c>
      <c r="E4414" s="4" t="s">
        <v>98</v>
      </c>
      <c r="F4414" s="4" t="s">
        <v>3280</v>
      </c>
      <c r="G4414" s="4" t="s">
        <v>3281</v>
      </c>
      <c r="H4414" s="4" t="s">
        <v>29</v>
      </c>
      <c r="I4414" s="4" t="s">
        <v>30</v>
      </c>
      <c r="J4414" s="4" t="s">
        <v>2290</v>
      </c>
      <c r="K4414" s="4" t="s">
        <v>48</v>
      </c>
      <c r="L4414" s="7">
        <v>92704.0</v>
      </c>
      <c r="M4414" s="4" t="s">
        <v>49</v>
      </c>
      <c r="N4414" s="4" t="s">
        <v>3221</v>
      </c>
      <c r="O4414" s="4" t="s">
        <v>51</v>
      </c>
      <c r="P4414" s="4" t="s">
        <v>124</v>
      </c>
      <c r="Q4414" s="4" t="s">
        <v>3222</v>
      </c>
      <c r="R4414" s="9">
        <v>19.44</v>
      </c>
      <c r="S4414" s="7">
        <v>3.0</v>
      </c>
      <c r="T4414" s="7">
        <v>0.0</v>
      </c>
      <c r="U4414" s="7">
        <v>9.3312</v>
      </c>
      <c r="V4414" s="10" t="str">
        <f t="shared" si="1"/>
        <v>2017-09</v>
      </c>
    </row>
    <row r="4415">
      <c r="A4415" s="7">
        <v>4414.0</v>
      </c>
      <c r="B4415" s="4" t="s">
        <v>7517</v>
      </c>
      <c r="C4415" s="8">
        <v>42989.0</v>
      </c>
      <c r="D4415" s="8">
        <v>42993.0</v>
      </c>
      <c r="E4415" s="4" t="s">
        <v>26</v>
      </c>
      <c r="F4415" s="4" t="s">
        <v>5253</v>
      </c>
      <c r="G4415" s="4" t="s">
        <v>5254</v>
      </c>
      <c r="H4415" s="4" t="s">
        <v>46</v>
      </c>
      <c r="I4415" s="4" t="s">
        <v>30</v>
      </c>
      <c r="J4415" s="4" t="s">
        <v>461</v>
      </c>
      <c r="K4415" s="4" t="s">
        <v>429</v>
      </c>
      <c r="L4415" s="7">
        <v>23223.0</v>
      </c>
      <c r="M4415" s="4" t="s">
        <v>83</v>
      </c>
      <c r="N4415" s="4" t="s">
        <v>5755</v>
      </c>
      <c r="O4415" s="4" t="s">
        <v>51</v>
      </c>
      <c r="P4415" s="4" t="s">
        <v>283</v>
      </c>
      <c r="Q4415" s="4" t="s">
        <v>5756</v>
      </c>
      <c r="R4415" s="9">
        <v>42.8794868567556</v>
      </c>
      <c r="S4415" s="7">
        <v>5.0</v>
      </c>
      <c r="T4415" s="7">
        <v>0.0</v>
      </c>
      <c r="U4415" s="7">
        <v>12.8638460570267</v>
      </c>
      <c r="V4415" s="10" t="str">
        <f t="shared" si="1"/>
        <v>2017-09</v>
      </c>
    </row>
    <row r="4416">
      <c r="A4416" s="7">
        <v>4415.0</v>
      </c>
      <c r="B4416" s="4" t="s">
        <v>7518</v>
      </c>
      <c r="C4416" s="8">
        <v>42989.0</v>
      </c>
      <c r="D4416" s="8">
        <v>42991.0</v>
      </c>
      <c r="E4416" s="4" t="s">
        <v>98</v>
      </c>
      <c r="F4416" s="4" t="s">
        <v>7496</v>
      </c>
      <c r="G4416" s="4" t="s">
        <v>7497</v>
      </c>
      <c r="H4416" s="4" t="s">
        <v>46</v>
      </c>
      <c r="I4416" s="4" t="s">
        <v>30</v>
      </c>
      <c r="J4416" s="4" t="s">
        <v>3846</v>
      </c>
      <c r="K4416" s="4" t="s">
        <v>462</v>
      </c>
      <c r="L4416" s="7">
        <v>40324.0</v>
      </c>
      <c r="M4416" s="4" t="s">
        <v>83</v>
      </c>
      <c r="N4416" s="4" t="s">
        <v>1710</v>
      </c>
      <c r="O4416" s="4" t="s">
        <v>51</v>
      </c>
      <c r="P4416" s="4" t="s">
        <v>283</v>
      </c>
      <c r="Q4416" s="4" t="s">
        <v>1711</v>
      </c>
      <c r="R4416" s="9">
        <v>125.272242868002</v>
      </c>
      <c r="S4416" s="7">
        <v>4.0</v>
      </c>
      <c r="T4416" s="7">
        <v>0.0</v>
      </c>
      <c r="U4416" s="7">
        <v>32.5707831456805</v>
      </c>
      <c r="V4416" s="10" t="str">
        <f t="shared" si="1"/>
        <v>2017-09</v>
      </c>
    </row>
    <row r="4417">
      <c r="A4417" s="7">
        <v>4416.0</v>
      </c>
      <c r="B4417" s="4" t="s">
        <v>7518</v>
      </c>
      <c r="C4417" s="8">
        <v>42989.0</v>
      </c>
      <c r="D4417" s="8">
        <v>42991.0</v>
      </c>
      <c r="E4417" s="4" t="s">
        <v>98</v>
      </c>
      <c r="F4417" s="4" t="s">
        <v>7496</v>
      </c>
      <c r="G4417" s="4" t="s">
        <v>7497</v>
      </c>
      <c r="H4417" s="4" t="s">
        <v>46</v>
      </c>
      <c r="I4417" s="4" t="s">
        <v>30</v>
      </c>
      <c r="J4417" s="4" t="s">
        <v>3846</v>
      </c>
      <c r="K4417" s="4" t="s">
        <v>462</v>
      </c>
      <c r="L4417" s="7">
        <v>40324.0</v>
      </c>
      <c r="M4417" s="4" t="s">
        <v>83</v>
      </c>
      <c r="N4417" s="4" t="s">
        <v>691</v>
      </c>
      <c r="O4417" s="4" t="s">
        <v>51</v>
      </c>
      <c r="P4417" s="4" t="s">
        <v>272</v>
      </c>
      <c r="Q4417" s="4" t="s">
        <v>692</v>
      </c>
      <c r="R4417" s="9">
        <v>9.10473144086611</v>
      </c>
      <c r="S4417" s="7">
        <v>4.0</v>
      </c>
      <c r="T4417" s="7">
        <v>0.0</v>
      </c>
      <c r="U4417" s="7">
        <v>4.27922377720707</v>
      </c>
      <c r="V4417" s="10" t="str">
        <f t="shared" si="1"/>
        <v>2017-09</v>
      </c>
    </row>
    <row r="4418">
      <c r="A4418" s="7">
        <v>4417.0</v>
      </c>
      <c r="B4418" s="4" t="s">
        <v>7519</v>
      </c>
      <c r="C4418" s="8">
        <v>42990.0</v>
      </c>
      <c r="D4418" s="8">
        <v>42993.0</v>
      </c>
      <c r="E4418" s="4" t="s">
        <v>43</v>
      </c>
      <c r="F4418" s="4" t="s">
        <v>1609</v>
      </c>
      <c r="G4418" s="4" t="s">
        <v>1610</v>
      </c>
      <c r="H4418" s="4" t="s">
        <v>46</v>
      </c>
      <c r="I4418" s="4" t="s">
        <v>30</v>
      </c>
      <c r="J4418" s="4" t="s">
        <v>47</v>
      </c>
      <c r="K4418" s="4" t="s">
        <v>48</v>
      </c>
      <c r="L4418" s="7">
        <v>90036.0</v>
      </c>
      <c r="M4418" s="4" t="s">
        <v>49</v>
      </c>
      <c r="N4418" s="4" t="s">
        <v>120</v>
      </c>
      <c r="O4418" s="4" t="s">
        <v>35</v>
      </c>
      <c r="P4418" s="4" t="s">
        <v>121</v>
      </c>
      <c r="Q4418" s="4" t="s">
        <v>1917</v>
      </c>
      <c r="R4418" s="9">
        <v>8.36</v>
      </c>
      <c r="S4418" s="7">
        <v>2.0</v>
      </c>
      <c r="T4418" s="7">
        <v>0.0</v>
      </c>
      <c r="U4418" s="7">
        <v>3.0096</v>
      </c>
      <c r="V4418" s="10" t="str">
        <f t="shared" si="1"/>
        <v>2017-09</v>
      </c>
    </row>
    <row r="4419">
      <c r="A4419" s="7">
        <v>4418.0</v>
      </c>
      <c r="B4419" s="4" t="s">
        <v>7520</v>
      </c>
      <c r="C4419" s="8">
        <v>42990.0</v>
      </c>
      <c r="D4419" s="8">
        <v>42993.0</v>
      </c>
      <c r="E4419" s="4" t="s">
        <v>43</v>
      </c>
      <c r="F4419" s="4" t="s">
        <v>7521</v>
      </c>
      <c r="G4419" s="4" t="s">
        <v>7522</v>
      </c>
      <c r="H4419" s="4" t="s">
        <v>46</v>
      </c>
      <c r="I4419" s="4" t="s">
        <v>30</v>
      </c>
      <c r="J4419" s="4" t="s">
        <v>1543</v>
      </c>
      <c r="K4419" s="4" t="s">
        <v>32</v>
      </c>
      <c r="L4419" s="7">
        <v>21215.0</v>
      </c>
      <c r="M4419" s="4" t="s">
        <v>33</v>
      </c>
      <c r="N4419" s="4" t="s">
        <v>6737</v>
      </c>
      <c r="O4419" s="4" t="s">
        <v>51</v>
      </c>
      <c r="P4419" s="4" t="s">
        <v>124</v>
      </c>
      <c r="Q4419" s="4" t="s">
        <v>6738</v>
      </c>
      <c r="R4419" s="9">
        <v>50.0802469135802</v>
      </c>
      <c r="S4419" s="7">
        <v>5.0</v>
      </c>
      <c r="T4419" s="7">
        <v>0.0</v>
      </c>
      <c r="U4419" s="7">
        <v>25.0401234567901</v>
      </c>
      <c r="V4419" s="10" t="str">
        <f t="shared" si="1"/>
        <v>2017-09</v>
      </c>
    </row>
    <row r="4420">
      <c r="A4420" s="7">
        <v>4419.0</v>
      </c>
      <c r="B4420" s="4" t="s">
        <v>7520</v>
      </c>
      <c r="C4420" s="8">
        <v>42990.0</v>
      </c>
      <c r="D4420" s="8">
        <v>42993.0</v>
      </c>
      <c r="E4420" s="4" t="s">
        <v>43</v>
      </c>
      <c r="F4420" s="4" t="s">
        <v>7521</v>
      </c>
      <c r="G4420" s="4" t="s">
        <v>7522</v>
      </c>
      <c r="H4420" s="4" t="s">
        <v>46</v>
      </c>
      <c r="I4420" s="4" t="s">
        <v>30</v>
      </c>
      <c r="J4420" s="4" t="s">
        <v>1543</v>
      </c>
      <c r="K4420" s="4" t="s">
        <v>32</v>
      </c>
      <c r="L4420" s="7">
        <v>21215.0</v>
      </c>
      <c r="M4420" s="4" t="s">
        <v>33</v>
      </c>
      <c r="N4420" s="4" t="s">
        <v>3941</v>
      </c>
      <c r="O4420" s="4" t="s">
        <v>51</v>
      </c>
      <c r="P4420" s="4" t="s">
        <v>283</v>
      </c>
      <c r="Q4420" s="4" t="s">
        <v>3942</v>
      </c>
      <c r="R4420" s="9">
        <v>114.042386831276</v>
      </c>
      <c r="S4420" s="7">
        <v>7.0</v>
      </c>
      <c r="T4420" s="7">
        <v>0.0</v>
      </c>
      <c r="U4420" s="7">
        <v>33.07229218107</v>
      </c>
      <c r="V4420" s="10" t="str">
        <f t="shared" si="1"/>
        <v>2017-09</v>
      </c>
    </row>
    <row r="4421">
      <c r="A4421" s="7">
        <v>4420.0</v>
      </c>
      <c r="B4421" s="4" t="s">
        <v>7520</v>
      </c>
      <c r="C4421" s="8">
        <v>42990.0</v>
      </c>
      <c r="D4421" s="8">
        <v>42993.0</v>
      </c>
      <c r="E4421" s="4" t="s">
        <v>43</v>
      </c>
      <c r="F4421" s="4" t="s">
        <v>7521</v>
      </c>
      <c r="G4421" s="4" t="s">
        <v>7522</v>
      </c>
      <c r="H4421" s="4" t="s">
        <v>46</v>
      </c>
      <c r="I4421" s="4" t="s">
        <v>30</v>
      </c>
      <c r="J4421" s="4" t="s">
        <v>1543</v>
      </c>
      <c r="K4421" s="4" t="s">
        <v>32</v>
      </c>
      <c r="L4421" s="7">
        <v>21215.0</v>
      </c>
      <c r="M4421" s="4" t="s">
        <v>33</v>
      </c>
      <c r="N4421" s="4" t="s">
        <v>1392</v>
      </c>
      <c r="O4421" s="4" t="s">
        <v>51</v>
      </c>
      <c r="P4421" s="4" t="s">
        <v>124</v>
      </c>
      <c r="Q4421" s="4" t="s">
        <v>1393</v>
      </c>
      <c r="R4421" s="9">
        <v>119.050411522634</v>
      </c>
      <c r="S4421" s="7">
        <v>5.0</v>
      </c>
      <c r="T4421" s="7">
        <v>0.0</v>
      </c>
      <c r="U4421" s="7">
        <v>57.1441975308642</v>
      </c>
      <c r="V4421" s="10" t="str">
        <f t="shared" si="1"/>
        <v>2017-09</v>
      </c>
    </row>
    <row r="4422">
      <c r="A4422" s="7">
        <v>4421.0</v>
      </c>
      <c r="B4422" s="4" t="s">
        <v>7523</v>
      </c>
      <c r="C4422" s="8">
        <v>42990.0</v>
      </c>
      <c r="D4422" s="8">
        <v>42993.0</v>
      </c>
      <c r="E4422" s="4" t="s">
        <v>43</v>
      </c>
      <c r="F4422" s="4" t="s">
        <v>3637</v>
      </c>
      <c r="G4422" s="4" t="s">
        <v>3638</v>
      </c>
      <c r="H4422" s="4" t="s">
        <v>29</v>
      </c>
      <c r="I4422" s="4" t="s">
        <v>30</v>
      </c>
      <c r="J4422" s="4" t="s">
        <v>7524</v>
      </c>
      <c r="K4422" s="4" t="s">
        <v>2200</v>
      </c>
      <c r="L4422" s="7">
        <v>2895.0</v>
      </c>
      <c r="M4422" s="4" t="s">
        <v>33</v>
      </c>
      <c r="N4422" s="4" t="s">
        <v>1696</v>
      </c>
      <c r="O4422" s="4" t="s">
        <v>51</v>
      </c>
      <c r="P4422" s="4" t="s">
        <v>124</v>
      </c>
      <c r="Q4422" s="4" t="s">
        <v>1697</v>
      </c>
      <c r="R4422" s="9">
        <v>56.9333333333333</v>
      </c>
      <c r="S4422" s="7">
        <v>7.0</v>
      </c>
      <c r="T4422" s="7">
        <v>0.0</v>
      </c>
      <c r="U4422" s="7">
        <v>27.328</v>
      </c>
      <c r="V4422" s="10" t="str">
        <f t="shared" si="1"/>
        <v>2017-09</v>
      </c>
    </row>
    <row r="4423">
      <c r="A4423" s="7">
        <v>4422.0</v>
      </c>
      <c r="B4423" s="4" t="s">
        <v>7523</v>
      </c>
      <c r="C4423" s="8">
        <v>42990.0</v>
      </c>
      <c r="D4423" s="8">
        <v>42993.0</v>
      </c>
      <c r="E4423" s="4" t="s">
        <v>43</v>
      </c>
      <c r="F4423" s="4" t="s">
        <v>3637</v>
      </c>
      <c r="G4423" s="4" t="s">
        <v>3638</v>
      </c>
      <c r="H4423" s="4" t="s">
        <v>29</v>
      </c>
      <c r="I4423" s="4" t="s">
        <v>30</v>
      </c>
      <c r="J4423" s="4" t="s">
        <v>7524</v>
      </c>
      <c r="K4423" s="4" t="s">
        <v>2200</v>
      </c>
      <c r="L4423" s="7">
        <v>2895.0</v>
      </c>
      <c r="M4423" s="4" t="s">
        <v>33</v>
      </c>
      <c r="N4423" s="4" t="s">
        <v>1513</v>
      </c>
      <c r="O4423" s="4" t="s">
        <v>51</v>
      </c>
      <c r="P4423" s="4" t="s">
        <v>76</v>
      </c>
      <c r="Q4423" s="4" t="s">
        <v>1514</v>
      </c>
      <c r="R4423" s="9">
        <v>57.4604938271605</v>
      </c>
      <c r="S4423" s="7">
        <v>3.0</v>
      </c>
      <c r="T4423" s="7">
        <v>0.0</v>
      </c>
      <c r="U4423" s="7">
        <v>28.7302469135802</v>
      </c>
      <c r="V4423" s="10" t="str">
        <f t="shared" si="1"/>
        <v>2017-09</v>
      </c>
    </row>
    <row r="4424">
      <c r="A4424" s="7">
        <v>4423.0</v>
      </c>
      <c r="B4424" s="4" t="s">
        <v>7525</v>
      </c>
      <c r="C4424" s="8">
        <v>42990.0</v>
      </c>
      <c r="D4424" s="8">
        <v>42995.0</v>
      </c>
      <c r="E4424" s="4" t="s">
        <v>98</v>
      </c>
      <c r="F4424" s="4" t="s">
        <v>5303</v>
      </c>
      <c r="G4424" s="4" t="s">
        <v>5304</v>
      </c>
      <c r="H4424" s="4" t="s">
        <v>46</v>
      </c>
      <c r="I4424" s="4" t="s">
        <v>30</v>
      </c>
      <c r="J4424" s="4" t="s">
        <v>47</v>
      </c>
      <c r="K4424" s="4" t="s">
        <v>48</v>
      </c>
      <c r="L4424" s="7">
        <v>90036.0</v>
      </c>
      <c r="M4424" s="4" t="s">
        <v>49</v>
      </c>
      <c r="N4424" s="4" t="s">
        <v>3120</v>
      </c>
      <c r="O4424" s="4" t="s">
        <v>51</v>
      </c>
      <c r="P4424" s="4" t="s">
        <v>124</v>
      </c>
      <c r="Q4424" s="4" t="s">
        <v>3121</v>
      </c>
      <c r="R4424" s="9">
        <v>166.44</v>
      </c>
      <c r="S4424" s="7">
        <v>3.0</v>
      </c>
      <c r="T4424" s="7">
        <v>0.0</v>
      </c>
      <c r="U4424" s="7">
        <v>79.8912</v>
      </c>
      <c r="V4424" s="10" t="str">
        <f t="shared" si="1"/>
        <v>2017-09</v>
      </c>
    </row>
    <row r="4425">
      <c r="A4425" s="7">
        <v>4424.0</v>
      </c>
      <c r="B4425" s="4" t="s">
        <v>7526</v>
      </c>
      <c r="C4425" s="8">
        <v>42991.0</v>
      </c>
      <c r="D4425" s="8">
        <v>42997.0</v>
      </c>
      <c r="E4425" s="4" t="s">
        <v>26</v>
      </c>
      <c r="F4425" s="4" t="s">
        <v>6471</v>
      </c>
      <c r="G4425" s="4" t="s">
        <v>6472</v>
      </c>
      <c r="H4425" s="4" t="s">
        <v>46</v>
      </c>
      <c r="I4425" s="4" t="s">
        <v>30</v>
      </c>
      <c r="J4425" s="4" t="s">
        <v>2181</v>
      </c>
      <c r="K4425" s="4" t="s">
        <v>82</v>
      </c>
      <c r="L4425" s="7">
        <v>28806.0</v>
      </c>
      <c r="M4425" s="4" t="s">
        <v>83</v>
      </c>
      <c r="N4425" s="4" t="s">
        <v>5749</v>
      </c>
      <c r="O4425" s="4" t="s">
        <v>51</v>
      </c>
      <c r="P4425" s="4" t="s">
        <v>93</v>
      </c>
      <c r="Q4425" s="4" t="s">
        <v>5750</v>
      </c>
      <c r="R4425" s="9">
        <v>10.0951200675026</v>
      </c>
      <c r="S4425" s="7">
        <v>5.0</v>
      </c>
      <c r="T4425" s="7">
        <v>0.2</v>
      </c>
      <c r="U4425" s="7">
        <v>1.76664601181295</v>
      </c>
      <c r="V4425" s="10" t="str">
        <f t="shared" si="1"/>
        <v>2017-09</v>
      </c>
    </row>
    <row r="4426">
      <c r="A4426" s="7">
        <v>4425.0</v>
      </c>
      <c r="B4426" s="4" t="s">
        <v>7527</v>
      </c>
      <c r="C4426" s="8">
        <v>42992.0</v>
      </c>
      <c r="D4426" s="8">
        <v>42995.0</v>
      </c>
      <c r="E4426" s="4" t="s">
        <v>98</v>
      </c>
      <c r="F4426" s="4" t="s">
        <v>466</v>
      </c>
      <c r="G4426" s="4" t="s">
        <v>467</v>
      </c>
      <c r="H4426" s="4" t="s">
        <v>46</v>
      </c>
      <c r="I4426" s="4" t="s">
        <v>30</v>
      </c>
      <c r="J4426" s="4" t="s">
        <v>585</v>
      </c>
      <c r="K4426" s="4" t="s">
        <v>884</v>
      </c>
      <c r="L4426" s="7">
        <v>49201.0</v>
      </c>
      <c r="M4426" s="4" t="s">
        <v>59</v>
      </c>
      <c r="N4426" s="4" t="s">
        <v>2280</v>
      </c>
      <c r="O4426" s="4" t="s">
        <v>51</v>
      </c>
      <c r="P4426" s="4" t="s">
        <v>124</v>
      </c>
      <c r="Q4426" s="4" t="s">
        <v>2281</v>
      </c>
      <c r="R4426" s="9">
        <v>23.9261728395062</v>
      </c>
      <c r="S4426" s="7">
        <v>3.0</v>
      </c>
      <c r="T4426" s="7">
        <v>0.0</v>
      </c>
      <c r="U4426" s="7">
        <v>11.0060395061728</v>
      </c>
      <c r="V4426" s="10" t="str">
        <f t="shared" si="1"/>
        <v>2017-09</v>
      </c>
    </row>
    <row r="4427">
      <c r="A4427" s="7">
        <v>4426.0</v>
      </c>
      <c r="B4427" s="4" t="s">
        <v>7528</v>
      </c>
      <c r="C4427" s="8">
        <v>42992.0</v>
      </c>
      <c r="D4427" s="8">
        <v>42992.0</v>
      </c>
      <c r="E4427" s="4" t="s">
        <v>212</v>
      </c>
      <c r="F4427" s="4" t="s">
        <v>986</v>
      </c>
      <c r="G4427" s="4" t="s">
        <v>987</v>
      </c>
      <c r="H4427" s="4" t="s">
        <v>46</v>
      </c>
      <c r="I4427" s="4" t="s">
        <v>30</v>
      </c>
      <c r="J4427" s="4" t="s">
        <v>4179</v>
      </c>
      <c r="K4427" s="4" t="s">
        <v>203</v>
      </c>
      <c r="L4427" s="7">
        <v>7050.0</v>
      </c>
      <c r="M4427" s="4" t="s">
        <v>33</v>
      </c>
      <c r="N4427" s="4" t="s">
        <v>5016</v>
      </c>
      <c r="O4427" s="4" t="s">
        <v>51</v>
      </c>
      <c r="P4427" s="4" t="s">
        <v>93</v>
      </c>
      <c r="Q4427" s="4" t="s">
        <v>5017</v>
      </c>
      <c r="R4427" s="9">
        <v>89.1108641975309</v>
      </c>
      <c r="S4427" s="7">
        <v>3.0</v>
      </c>
      <c r="T4427" s="7">
        <v>0.0</v>
      </c>
      <c r="U4427" s="7">
        <v>23.168824691358</v>
      </c>
      <c r="V4427" s="10" t="str">
        <f t="shared" si="1"/>
        <v>2017-09</v>
      </c>
    </row>
    <row r="4428">
      <c r="A4428" s="7">
        <v>4427.0</v>
      </c>
      <c r="B4428" s="4" t="s">
        <v>7529</v>
      </c>
      <c r="C4428" s="8">
        <v>42992.0</v>
      </c>
      <c r="D4428" s="8">
        <v>42996.0</v>
      </c>
      <c r="E4428" s="4" t="s">
        <v>98</v>
      </c>
      <c r="F4428" s="4" t="s">
        <v>170</v>
      </c>
      <c r="G4428" s="4" t="s">
        <v>171</v>
      </c>
      <c r="H4428" s="4" t="s">
        <v>46</v>
      </c>
      <c r="I4428" s="4" t="s">
        <v>30</v>
      </c>
      <c r="J4428" s="4" t="s">
        <v>47</v>
      </c>
      <c r="K4428" s="4" t="s">
        <v>48</v>
      </c>
      <c r="L4428" s="7">
        <v>90045.0</v>
      </c>
      <c r="M4428" s="4" t="s">
        <v>49</v>
      </c>
      <c r="N4428" s="4" t="s">
        <v>6343</v>
      </c>
      <c r="O4428" s="4" t="s">
        <v>51</v>
      </c>
      <c r="P4428" s="4" t="s">
        <v>297</v>
      </c>
      <c r="Q4428" s="4" t="s">
        <v>6344</v>
      </c>
      <c r="R4428" s="9">
        <v>56.7</v>
      </c>
      <c r="S4428" s="7">
        <v>9.0</v>
      </c>
      <c r="T4428" s="7">
        <v>0.0</v>
      </c>
      <c r="U4428" s="7">
        <v>26.082</v>
      </c>
      <c r="V4428" s="10" t="str">
        <f t="shared" si="1"/>
        <v>2017-09</v>
      </c>
    </row>
    <row r="4429">
      <c r="A4429" s="7">
        <v>4428.0</v>
      </c>
      <c r="B4429" s="4" t="s">
        <v>7530</v>
      </c>
      <c r="C4429" s="8">
        <v>42992.0</v>
      </c>
      <c r="D4429" s="8">
        <v>42993.0</v>
      </c>
      <c r="E4429" s="4" t="s">
        <v>43</v>
      </c>
      <c r="F4429" s="4" t="s">
        <v>894</v>
      </c>
      <c r="G4429" s="4" t="s">
        <v>895</v>
      </c>
      <c r="H4429" s="4" t="s">
        <v>46</v>
      </c>
      <c r="I4429" s="4" t="s">
        <v>30</v>
      </c>
      <c r="J4429" s="4" t="s">
        <v>90</v>
      </c>
      <c r="K4429" s="4" t="s">
        <v>91</v>
      </c>
      <c r="L4429" s="7">
        <v>19140.0</v>
      </c>
      <c r="M4429" s="4" t="s">
        <v>33</v>
      </c>
      <c r="N4429" s="4" t="s">
        <v>2102</v>
      </c>
      <c r="O4429" s="4" t="s">
        <v>51</v>
      </c>
      <c r="P4429" s="4" t="s">
        <v>76</v>
      </c>
      <c r="Q4429" s="4" t="s">
        <v>2103</v>
      </c>
      <c r="R4429" s="9">
        <v>4.87566419753086</v>
      </c>
      <c r="S4429" s="7">
        <v>2.0</v>
      </c>
      <c r="T4429" s="7">
        <v>0.7</v>
      </c>
      <c r="U4429" s="7">
        <v>-3.25044279835391</v>
      </c>
      <c r="V4429" s="10" t="str">
        <f t="shared" si="1"/>
        <v>2017-09</v>
      </c>
    </row>
    <row r="4430">
      <c r="A4430" s="7">
        <v>4429.0</v>
      </c>
      <c r="B4430" s="4" t="s">
        <v>7530</v>
      </c>
      <c r="C4430" s="8">
        <v>42992.0</v>
      </c>
      <c r="D4430" s="8">
        <v>42993.0</v>
      </c>
      <c r="E4430" s="4" t="s">
        <v>43</v>
      </c>
      <c r="F4430" s="4" t="s">
        <v>894</v>
      </c>
      <c r="G4430" s="4" t="s">
        <v>895</v>
      </c>
      <c r="H4430" s="4" t="s">
        <v>46</v>
      </c>
      <c r="I4430" s="4" t="s">
        <v>30</v>
      </c>
      <c r="J4430" s="4" t="s">
        <v>90</v>
      </c>
      <c r="K4430" s="4" t="s">
        <v>91</v>
      </c>
      <c r="L4430" s="7">
        <v>19140.0</v>
      </c>
      <c r="M4430" s="4" t="s">
        <v>33</v>
      </c>
      <c r="N4430" s="4" t="s">
        <v>7531</v>
      </c>
      <c r="O4430" s="4" t="s">
        <v>39</v>
      </c>
      <c r="P4430" s="4" t="s">
        <v>446</v>
      </c>
      <c r="Q4430" s="4" t="s">
        <v>7532</v>
      </c>
      <c r="R4430" s="9">
        <v>15.8063456790123</v>
      </c>
      <c r="S4430" s="7">
        <v>1.0</v>
      </c>
      <c r="T4430" s="7">
        <v>0.7</v>
      </c>
      <c r="U4430" s="7">
        <v>-22.6557621399177</v>
      </c>
      <c r="V4430" s="10" t="str">
        <f t="shared" si="1"/>
        <v>2017-09</v>
      </c>
    </row>
    <row r="4431">
      <c r="A4431" s="7">
        <v>4430.0</v>
      </c>
      <c r="B4431" s="4" t="s">
        <v>7530</v>
      </c>
      <c r="C4431" s="8">
        <v>42992.0</v>
      </c>
      <c r="D4431" s="8">
        <v>42993.0</v>
      </c>
      <c r="E4431" s="4" t="s">
        <v>43</v>
      </c>
      <c r="F4431" s="4" t="s">
        <v>894</v>
      </c>
      <c r="G4431" s="4" t="s">
        <v>895</v>
      </c>
      <c r="H4431" s="4" t="s">
        <v>46</v>
      </c>
      <c r="I4431" s="4" t="s">
        <v>30</v>
      </c>
      <c r="J4431" s="4" t="s">
        <v>90</v>
      </c>
      <c r="K4431" s="4" t="s">
        <v>91</v>
      </c>
      <c r="L4431" s="7">
        <v>19140.0</v>
      </c>
      <c r="M4431" s="4" t="s">
        <v>33</v>
      </c>
      <c r="N4431" s="4" t="s">
        <v>3868</v>
      </c>
      <c r="O4431" s="4" t="s">
        <v>35</v>
      </c>
      <c r="P4431" s="4" t="s">
        <v>263</v>
      </c>
      <c r="Q4431" s="4" t="s">
        <v>3869</v>
      </c>
      <c r="R4431" s="9">
        <v>142.391499588477</v>
      </c>
      <c r="S4431" s="7">
        <v>2.0</v>
      </c>
      <c r="T4431" s="7">
        <v>0.3</v>
      </c>
      <c r="U4431" s="7">
        <v>-36.614957037037</v>
      </c>
      <c r="V4431" s="10" t="str">
        <f t="shared" si="1"/>
        <v>2017-09</v>
      </c>
    </row>
    <row r="4432">
      <c r="A4432" s="7">
        <v>4431.0</v>
      </c>
      <c r="B4432" s="4" t="s">
        <v>7530</v>
      </c>
      <c r="C4432" s="8">
        <v>42992.0</v>
      </c>
      <c r="D4432" s="8">
        <v>42993.0</v>
      </c>
      <c r="E4432" s="4" t="s">
        <v>43</v>
      </c>
      <c r="F4432" s="4" t="s">
        <v>894</v>
      </c>
      <c r="G4432" s="4" t="s">
        <v>895</v>
      </c>
      <c r="H4432" s="4" t="s">
        <v>46</v>
      </c>
      <c r="I4432" s="4" t="s">
        <v>30</v>
      </c>
      <c r="J4432" s="4" t="s">
        <v>90</v>
      </c>
      <c r="K4432" s="4" t="s">
        <v>91</v>
      </c>
      <c r="L4432" s="7">
        <v>19140.0</v>
      </c>
      <c r="M4432" s="4" t="s">
        <v>33</v>
      </c>
      <c r="N4432" s="4" t="s">
        <v>1513</v>
      </c>
      <c r="O4432" s="4" t="s">
        <v>51</v>
      </c>
      <c r="P4432" s="4" t="s">
        <v>76</v>
      </c>
      <c r="Q4432" s="4" t="s">
        <v>1514</v>
      </c>
      <c r="R4432" s="9">
        <v>22.9992691358025</v>
      </c>
      <c r="S4432" s="7">
        <v>4.0</v>
      </c>
      <c r="T4432" s="7">
        <v>0.7</v>
      </c>
      <c r="U4432" s="7">
        <v>-15.332846090535</v>
      </c>
      <c r="V4432" s="10" t="str">
        <f t="shared" si="1"/>
        <v>2017-09</v>
      </c>
    </row>
    <row r="4433">
      <c r="A4433" s="7">
        <v>4432.0</v>
      </c>
      <c r="B4433" s="4" t="s">
        <v>7530</v>
      </c>
      <c r="C4433" s="8">
        <v>42992.0</v>
      </c>
      <c r="D4433" s="8">
        <v>42993.0</v>
      </c>
      <c r="E4433" s="4" t="s">
        <v>43</v>
      </c>
      <c r="F4433" s="4" t="s">
        <v>894</v>
      </c>
      <c r="G4433" s="4" t="s">
        <v>895</v>
      </c>
      <c r="H4433" s="4" t="s">
        <v>46</v>
      </c>
      <c r="I4433" s="4" t="s">
        <v>30</v>
      </c>
      <c r="J4433" s="4" t="s">
        <v>90</v>
      </c>
      <c r="K4433" s="4" t="s">
        <v>91</v>
      </c>
      <c r="L4433" s="7">
        <v>19140.0</v>
      </c>
      <c r="M4433" s="4" t="s">
        <v>33</v>
      </c>
      <c r="N4433" s="4" t="s">
        <v>7043</v>
      </c>
      <c r="O4433" s="4" t="s">
        <v>35</v>
      </c>
      <c r="P4433" s="4" t="s">
        <v>121</v>
      </c>
      <c r="Q4433" s="4" t="s">
        <v>7044</v>
      </c>
      <c r="R4433" s="9">
        <v>160.683404115226</v>
      </c>
      <c r="S4433" s="7">
        <v>8.0</v>
      </c>
      <c r="T4433" s="7">
        <v>0.2</v>
      </c>
      <c r="U4433" s="7">
        <v>6.02562765432099</v>
      </c>
      <c r="V4433" s="10" t="str">
        <f t="shared" si="1"/>
        <v>2017-09</v>
      </c>
    </row>
    <row r="4434">
      <c r="A4434" s="7">
        <v>4433.0</v>
      </c>
      <c r="B4434" s="4" t="s">
        <v>7530</v>
      </c>
      <c r="C4434" s="8">
        <v>42992.0</v>
      </c>
      <c r="D4434" s="8">
        <v>42993.0</v>
      </c>
      <c r="E4434" s="4" t="s">
        <v>43</v>
      </c>
      <c r="F4434" s="4" t="s">
        <v>894</v>
      </c>
      <c r="G4434" s="4" t="s">
        <v>895</v>
      </c>
      <c r="H4434" s="4" t="s">
        <v>46</v>
      </c>
      <c r="I4434" s="4" t="s">
        <v>30</v>
      </c>
      <c r="J4434" s="4" t="s">
        <v>90</v>
      </c>
      <c r="K4434" s="4" t="s">
        <v>91</v>
      </c>
      <c r="L4434" s="7">
        <v>19140.0</v>
      </c>
      <c r="M4434" s="4" t="s">
        <v>33</v>
      </c>
      <c r="N4434" s="4" t="s">
        <v>7533</v>
      </c>
      <c r="O4434" s="4" t="s">
        <v>39</v>
      </c>
      <c r="P4434" s="4" t="s">
        <v>446</v>
      </c>
      <c r="Q4434" s="4" t="s">
        <v>7534</v>
      </c>
      <c r="R4434" s="9">
        <v>302.901580246914</v>
      </c>
      <c r="S4434" s="7">
        <v>2.0</v>
      </c>
      <c r="T4434" s="7">
        <v>0.7</v>
      </c>
      <c r="U4434" s="7">
        <v>-212.03110617284</v>
      </c>
      <c r="V4434" s="10" t="str">
        <f t="shared" si="1"/>
        <v>2017-09</v>
      </c>
    </row>
    <row r="4435">
      <c r="A4435" s="7">
        <v>4434.0</v>
      </c>
      <c r="B4435" s="4" t="s">
        <v>7535</v>
      </c>
      <c r="C4435" s="8">
        <v>42992.0</v>
      </c>
      <c r="D4435" s="8">
        <v>42995.0</v>
      </c>
      <c r="E4435" s="4" t="s">
        <v>43</v>
      </c>
      <c r="F4435" s="4" t="s">
        <v>6026</v>
      </c>
      <c r="G4435" s="4" t="s">
        <v>6027</v>
      </c>
      <c r="H4435" s="4" t="s">
        <v>29</v>
      </c>
      <c r="I4435" s="4" t="s">
        <v>30</v>
      </c>
      <c r="J4435" s="4" t="s">
        <v>138</v>
      </c>
      <c r="K4435" s="4" t="s">
        <v>82</v>
      </c>
      <c r="L4435" s="7">
        <v>27604.0</v>
      </c>
      <c r="M4435" s="4" t="s">
        <v>83</v>
      </c>
      <c r="N4435" s="4" t="s">
        <v>3482</v>
      </c>
      <c r="O4435" s="4" t="s">
        <v>51</v>
      </c>
      <c r="P4435" s="4" t="s">
        <v>283</v>
      </c>
      <c r="Q4435" s="4" t="s">
        <v>3483</v>
      </c>
      <c r="R4435" s="9">
        <v>604.717944161377</v>
      </c>
      <c r="S4435" s="7">
        <v>4.0</v>
      </c>
      <c r="T4435" s="7">
        <v>0.2</v>
      </c>
      <c r="U4435" s="7">
        <v>60.4717944161377</v>
      </c>
      <c r="V4435" s="10" t="str">
        <f t="shared" si="1"/>
        <v>2017-09</v>
      </c>
    </row>
    <row r="4436">
      <c r="A4436" s="7">
        <v>4435.0</v>
      </c>
      <c r="B4436" s="4" t="s">
        <v>7535</v>
      </c>
      <c r="C4436" s="8">
        <v>42992.0</v>
      </c>
      <c r="D4436" s="8">
        <v>42995.0</v>
      </c>
      <c r="E4436" s="4" t="s">
        <v>43</v>
      </c>
      <c r="F4436" s="4" t="s">
        <v>6026</v>
      </c>
      <c r="G4436" s="4" t="s">
        <v>6027</v>
      </c>
      <c r="H4436" s="4" t="s">
        <v>29</v>
      </c>
      <c r="I4436" s="4" t="s">
        <v>30</v>
      </c>
      <c r="J4436" s="4" t="s">
        <v>138</v>
      </c>
      <c r="K4436" s="4" t="s">
        <v>82</v>
      </c>
      <c r="L4436" s="7">
        <v>27604.0</v>
      </c>
      <c r="M4436" s="4" t="s">
        <v>83</v>
      </c>
      <c r="N4436" s="4" t="s">
        <v>5461</v>
      </c>
      <c r="O4436" s="4" t="s">
        <v>51</v>
      </c>
      <c r="P4436" s="4" t="s">
        <v>124</v>
      </c>
      <c r="Q4436" s="4" t="s">
        <v>5462</v>
      </c>
      <c r="R4436" s="9">
        <v>47.6716340163069</v>
      </c>
      <c r="S4436" s="7">
        <v>3.0</v>
      </c>
      <c r="T4436" s="7">
        <v>0.2</v>
      </c>
      <c r="U4436" s="7">
        <v>14.8973856300959</v>
      </c>
      <c r="V4436" s="10" t="str">
        <f t="shared" si="1"/>
        <v>2017-09</v>
      </c>
    </row>
    <row r="4437">
      <c r="A4437" s="7">
        <v>4436.0</v>
      </c>
      <c r="B4437" s="4" t="s">
        <v>7536</v>
      </c>
      <c r="C4437" s="8">
        <v>42992.0</v>
      </c>
      <c r="D4437" s="8">
        <v>42994.0</v>
      </c>
      <c r="E4437" s="4" t="s">
        <v>43</v>
      </c>
      <c r="F4437" s="4" t="s">
        <v>7537</v>
      </c>
      <c r="G4437" s="4" t="s">
        <v>7538</v>
      </c>
      <c r="H4437" s="4" t="s">
        <v>112</v>
      </c>
      <c r="I4437" s="4" t="s">
        <v>30</v>
      </c>
      <c r="J4437" s="4" t="s">
        <v>222</v>
      </c>
      <c r="K4437" s="4" t="s">
        <v>223</v>
      </c>
      <c r="L4437" s="7">
        <v>10035.0</v>
      </c>
      <c r="M4437" s="4" t="s">
        <v>33</v>
      </c>
      <c r="N4437" s="4" t="s">
        <v>830</v>
      </c>
      <c r="O4437" s="4" t="s">
        <v>39</v>
      </c>
      <c r="P4437" s="4" t="s">
        <v>40</v>
      </c>
      <c r="Q4437" s="4" t="s">
        <v>831</v>
      </c>
      <c r="R4437" s="9">
        <v>1356.25604938272</v>
      </c>
      <c r="S4437" s="7">
        <v>3.0</v>
      </c>
      <c r="T4437" s="7">
        <v>0.0</v>
      </c>
      <c r="U4437" s="7">
        <v>406.876814814815</v>
      </c>
      <c r="V4437" s="10" t="str">
        <f t="shared" si="1"/>
        <v>2017-09</v>
      </c>
    </row>
    <row r="4438">
      <c r="A4438" s="7">
        <v>4437.0</v>
      </c>
      <c r="B4438" s="4" t="s">
        <v>7536</v>
      </c>
      <c r="C4438" s="8">
        <v>42992.0</v>
      </c>
      <c r="D4438" s="8">
        <v>42994.0</v>
      </c>
      <c r="E4438" s="4" t="s">
        <v>43</v>
      </c>
      <c r="F4438" s="4" t="s">
        <v>7537</v>
      </c>
      <c r="G4438" s="4" t="s">
        <v>7538</v>
      </c>
      <c r="H4438" s="4" t="s">
        <v>112</v>
      </c>
      <c r="I4438" s="4" t="s">
        <v>30</v>
      </c>
      <c r="J4438" s="4" t="s">
        <v>222</v>
      </c>
      <c r="K4438" s="4" t="s">
        <v>223</v>
      </c>
      <c r="L4438" s="7">
        <v>10035.0</v>
      </c>
      <c r="M4438" s="4" t="s">
        <v>33</v>
      </c>
      <c r="N4438" s="4" t="s">
        <v>4286</v>
      </c>
      <c r="O4438" s="4" t="s">
        <v>51</v>
      </c>
      <c r="P4438" s="4" t="s">
        <v>52</v>
      </c>
      <c r="Q4438" s="4" t="s">
        <v>4287</v>
      </c>
      <c r="R4438" s="9">
        <v>89.1485432098766</v>
      </c>
      <c r="S4438" s="7">
        <v>1.0</v>
      </c>
      <c r="T4438" s="7">
        <v>0.0</v>
      </c>
      <c r="U4438" s="7">
        <v>4.45742716049383</v>
      </c>
      <c r="V4438" s="10" t="str">
        <f t="shared" si="1"/>
        <v>2017-09</v>
      </c>
    </row>
    <row r="4439">
      <c r="A4439" s="7">
        <v>4438.0</v>
      </c>
      <c r="B4439" s="4" t="s">
        <v>7536</v>
      </c>
      <c r="C4439" s="8">
        <v>42992.0</v>
      </c>
      <c r="D4439" s="8">
        <v>42994.0</v>
      </c>
      <c r="E4439" s="4" t="s">
        <v>43</v>
      </c>
      <c r="F4439" s="4" t="s">
        <v>7537</v>
      </c>
      <c r="G4439" s="4" t="s">
        <v>7538</v>
      </c>
      <c r="H4439" s="4" t="s">
        <v>112</v>
      </c>
      <c r="I4439" s="4" t="s">
        <v>30</v>
      </c>
      <c r="J4439" s="4" t="s">
        <v>222</v>
      </c>
      <c r="K4439" s="4" t="s">
        <v>223</v>
      </c>
      <c r="L4439" s="7">
        <v>10035.0</v>
      </c>
      <c r="M4439" s="4" t="s">
        <v>33</v>
      </c>
      <c r="N4439" s="4" t="s">
        <v>6684</v>
      </c>
      <c r="O4439" s="4" t="s">
        <v>51</v>
      </c>
      <c r="P4439" s="4" t="s">
        <v>93</v>
      </c>
      <c r="Q4439" s="4" t="s">
        <v>6685</v>
      </c>
      <c r="R4439" s="9">
        <v>37.6162139917696</v>
      </c>
      <c r="S4439" s="7">
        <v>5.0</v>
      </c>
      <c r="T4439" s="7">
        <v>0.0</v>
      </c>
      <c r="U4439" s="7">
        <v>10.9087020576132</v>
      </c>
      <c r="V4439" s="10" t="str">
        <f t="shared" si="1"/>
        <v>2017-09</v>
      </c>
    </row>
    <row r="4440">
      <c r="A4440" s="7">
        <v>4439.0</v>
      </c>
      <c r="B4440" s="4" t="s">
        <v>7536</v>
      </c>
      <c r="C4440" s="8">
        <v>42992.0</v>
      </c>
      <c r="D4440" s="8">
        <v>42994.0</v>
      </c>
      <c r="E4440" s="4" t="s">
        <v>43</v>
      </c>
      <c r="F4440" s="4" t="s">
        <v>7537</v>
      </c>
      <c r="G4440" s="4" t="s">
        <v>7538</v>
      </c>
      <c r="H4440" s="4" t="s">
        <v>112</v>
      </c>
      <c r="I4440" s="4" t="s">
        <v>30</v>
      </c>
      <c r="J4440" s="4" t="s">
        <v>222</v>
      </c>
      <c r="K4440" s="4" t="s">
        <v>223</v>
      </c>
      <c r="L4440" s="7">
        <v>10035.0</v>
      </c>
      <c r="M4440" s="4" t="s">
        <v>33</v>
      </c>
      <c r="N4440" s="4" t="s">
        <v>1859</v>
      </c>
      <c r="O4440" s="4" t="s">
        <v>35</v>
      </c>
      <c r="P4440" s="4" t="s">
        <v>263</v>
      </c>
      <c r="Q4440" s="4" t="s">
        <v>1860</v>
      </c>
      <c r="R4440" s="9">
        <v>740.279555555556</v>
      </c>
      <c r="S4440" s="7">
        <v>5.0</v>
      </c>
      <c r="T4440" s="7">
        <v>0.1</v>
      </c>
      <c r="U4440" s="7">
        <v>-8.22532839506173</v>
      </c>
      <c r="V4440" s="10" t="str">
        <f t="shared" si="1"/>
        <v>2017-09</v>
      </c>
    </row>
    <row r="4441">
      <c r="A4441" s="7">
        <v>4440.0</v>
      </c>
      <c r="B4441" s="4" t="s">
        <v>7539</v>
      </c>
      <c r="C4441" s="8">
        <v>42992.0</v>
      </c>
      <c r="D4441" s="8">
        <v>42997.0</v>
      </c>
      <c r="E4441" s="4" t="s">
        <v>26</v>
      </c>
      <c r="F4441" s="4" t="s">
        <v>1035</v>
      </c>
      <c r="G4441" s="4" t="s">
        <v>1036</v>
      </c>
      <c r="H4441" s="4" t="s">
        <v>46</v>
      </c>
      <c r="I4441" s="4" t="s">
        <v>30</v>
      </c>
      <c r="J4441" s="4" t="s">
        <v>222</v>
      </c>
      <c r="K4441" s="4" t="s">
        <v>223</v>
      </c>
      <c r="L4441" s="7">
        <v>10024.0</v>
      </c>
      <c r="M4441" s="4" t="s">
        <v>33</v>
      </c>
      <c r="N4441" s="4" t="s">
        <v>6198</v>
      </c>
      <c r="O4441" s="4" t="s">
        <v>51</v>
      </c>
      <c r="P4441" s="4" t="s">
        <v>124</v>
      </c>
      <c r="Q4441" s="4" t="s">
        <v>6199</v>
      </c>
      <c r="R4441" s="9">
        <v>10.7510781893004</v>
      </c>
      <c r="S4441" s="7">
        <v>2.0</v>
      </c>
      <c r="T4441" s="7">
        <v>0.0</v>
      </c>
      <c r="U4441" s="7">
        <v>4.83798518518519</v>
      </c>
      <c r="V4441" s="10" t="str">
        <f t="shared" si="1"/>
        <v>2017-09</v>
      </c>
    </row>
    <row r="4442">
      <c r="A4442" s="7">
        <v>4441.0</v>
      </c>
      <c r="B4442" s="4" t="s">
        <v>7539</v>
      </c>
      <c r="C4442" s="8">
        <v>42992.0</v>
      </c>
      <c r="D4442" s="8">
        <v>42997.0</v>
      </c>
      <c r="E4442" s="4" t="s">
        <v>26</v>
      </c>
      <c r="F4442" s="4" t="s">
        <v>1035</v>
      </c>
      <c r="G4442" s="4" t="s">
        <v>1036</v>
      </c>
      <c r="H4442" s="4" t="s">
        <v>46</v>
      </c>
      <c r="I4442" s="4" t="s">
        <v>30</v>
      </c>
      <c r="J4442" s="4" t="s">
        <v>222</v>
      </c>
      <c r="K4442" s="4" t="s">
        <v>223</v>
      </c>
      <c r="L4442" s="7">
        <v>10024.0</v>
      </c>
      <c r="M4442" s="4" t="s">
        <v>33</v>
      </c>
      <c r="N4442" s="4" t="s">
        <v>5126</v>
      </c>
      <c r="O4442" s="4" t="s">
        <v>51</v>
      </c>
      <c r="P4442" s="4" t="s">
        <v>124</v>
      </c>
      <c r="Q4442" s="4" t="s">
        <v>5127</v>
      </c>
      <c r="R4442" s="9">
        <v>14.5189794238683</v>
      </c>
      <c r="S4442" s="7">
        <v>2.0</v>
      </c>
      <c r="T4442" s="7">
        <v>0.0</v>
      </c>
      <c r="U4442" s="7">
        <v>7.11429991769547</v>
      </c>
      <c r="V4442" s="10" t="str">
        <f t="shared" si="1"/>
        <v>2017-09</v>
      </c>
    </row>
    <row r="4443">
      <c r="A4443" s="7">
        <v>4442.0</v>
      </c>
      <c r="B4443" s="4" t="s">
        <v>7540</v>
      </c>
      <c r="C4443" s="8">
        <v>42992.0</v>
      </c>
      <c r="D4443" s="8">
        <v>42997.0</v>
      </c>
      <c r="E4443" s="4" t="s">
        <v>26</v>
      </c>
      <c r="F4443" s="4" t="s">
        <v>3503</v>
      </c>
      <c r="G4443" s="4" t="s">
        <v>3504</v>
      </c>
      <c r="H4443" s="4" t="s">
        <v>29</v>
      </c>
      <c r="I4443" s="4" t="s">
        <v>30</v>
      </c>
      <c r="J4443" s="4" t="s">
        <v>178</v>
      </c>
      <c r="K4443" s="4" t="s">
        <v>157</v>
      </c>
      <c r="L4443" s="7">
        <v>45503.0</v>
      </c>
      <c r="M4443" s="4" t="s">
        <v>33</v>
      </c>
      <c r="N4443" s="4" t="s">
        <v>4872</v>
      </c>
      <c r="O4443" s="4" t="s">
        <v>39</v>
      </c>
      <c r="P4443" s="4" t="s">
        <v>61</v>
      </c>
      <c r="Q4443" s="4" t="s">
        <v>4873</v>
      </c>
      <c r="R4443" s="9">
        <v>1125.27616790123</v>
      </c>
      <c r="S4443" s="7">
        <v>7.0</v>
      </c>
      <c r="T4443" s="7">
        <v>0.2</v>
      </c>
      <c r="U4443" s="7">
        <v>239.121185679012</v>
      </c>
      <c r="V4443" s="10" t="str">
        <f t="shared" si="1"/>
        <v>2017-09</v>
      </c>
    </row>
    <row r="4444">
      <c r="A4444" s="7">
        <v>4443.0</v>
      </c>
      <c r="B4444" s="4" t="s">
        <v>7541</v>
      </c>
      <c r="C4444" s="8">
        <v>42993.0</v>
      </c>
      <c r="D4444" s="8">
        <v>42997.0</v>
      </c>
      <c r="E4444" s="4" t="s">
        <v>26</v>
      </c>
      <c r="F4444" s="4" t="s">
        <v>4937</v>
      </c>
      <c r="G4444" s="4" t="s">
        <v>4938</v>
      </c>
      <c r="H4444" s="4" t="s">
        <v>29</v>
      </c>
      <c r="I4444" s="4" t="s">
        <v>30</v>
      </c>
      <c r="J4444" s="4" t="s">
        <v>455</v>
      </c>
      <c r="K4444" s="4" t="s">
        <v>58</v>
      </c>
      <c r="L4444" s="7">
        <v>77070.0</v>
      </c>
      <c r="M4444" s="4" t="s">
        <v>59</v>
      </c>
      <c r="N4444" s="4" t="s">
        <v>7542</v>
      </c>
      <c r="O4444" s="4" t="s">
        <v>51</v>
      </c>
      <c r="P4444" s="4" t="s">
        <v>124</v>
      </c>
      <c r="Q4444" s="4" t="s">
        <v>7543</v>
      </c>
      <c r="R4444" s="9">
        <v>40.0432987654321</v>
      </c>
      <c r="S4444" s="7">
        <v>8.0</v>
      </c>
      <c r="T4444" s="7">
        <v>0.2</v>
      </c>
      <c r="U4444" s="7">
        <v>14.5156958024691</v>
      </c>
      <c r="V4444" s="10" t="str">
        <f t="shared" si="1"/>
        <v>2017-09</v>
      </c>
    </row>
    <row r="4445">
      <c r="A4445" s="7">
        <v>4444.0</v>
      </c>
      <c r="B4445" s="4" t="s">
        <v>7544</v>
      </c>
      <c r="C4445" s="8">
        <v>42993.0</v>
      </c>
      <c r="D4445" s="8">
        <v>42997.0</v>
      </c>
      <c r="E4445" s="4" t="s">
        <v>26</v>
      </c>
      <c r="F4445" s="4" t="s">
        <v>3722</v>
      </c>
      <c r="G4445" s="4" t="s">
        <v>3723</v>
      </c>
      <c r="H4445" s="4" t="s">
        <v>112</v>
      </c>
      <c r="I4445" s="4" t="s">
        <v>30</v>
      </c>
      <c r="J4445" s="4" t="s">
        <v>222</v>
      </c>
      <c r="K4445" s="4" t="s">
        <v>223</v>
      </c>
      <c r="L4445" s="7">
        <v>10009.0</v>
      </c>
      <c r="M4445" s="4" t="s">
        <v>33</v>
      </c>
      <c r="N4445" s="4" t="s">
        <v>1129</v>
      </c>
      <c r="O4445" s="4" t="s">
        <v>35</v>
      </c>
      <c r="P4445" s="4" t="s">
        <v>121</v>
      </c>
      <c r="Q4445" s="4" t="s">
        <v>1130</v>
      </c>
      <c r="R4445" s="9">
        <v>44.6768230452675</v>
      </c>
      <c r="S4445" s="7">
        <v>7.0</v>
      </c>
      <c r="T4445" s="7">
        <v>0.0</v>
      </c>
      <c r="U4445" s="7">
        <v>15.1901198353909</v>
      </c>
      <c r="V4445" s="10" t="str">
        <f t="shared" si="1"/>
        <v>2017-09</v>
      </c>
    </row>
    <row r="4446">
      <c r="A4446" s="7">
        <v>4445.0</v>
      </c>
      <c r="B4446" s="4" t="s">
        <v>7545</v>
      </c>
      <c r="C4446" s="8">
        <v>42993.0</v>
      </c>
      <c r="D4446" s="8">
        <v>42995.0</v>
      </c>
      <c r="E4446" s="4" t="s">
        <v>43</v>
      </c>
      <c r="F4446" s="4" t="s">
        <v>1114</v>
      </c>
      <c r="G4446" s="4" t="s">
        <v>1115</v>
      </c>
      <c r="H4446" s="4" t="s">
        <v>46</v>
      </c>
      <c r="I4446" s="4" t="s">
        <v>30</v>
      </c>
      <c r="J4446" s="4" t="s">
        <v>384</v>
      </c>
      <c r="K4446" s="4" t="s">
        <v>385</v>
      </c>
      <c r="L4446" s="7">
        <v>60653.0</v>
      </c>
      <c r="M4446" s="4" t="s">
        <v>59</v>
      </c>
      <c r="N4446" s="4" t="s">
        <v>5085</v>
      </c>
      <c r="O4446" s="4" t="s">
        <v>39</v>
      </c>
      <c r="P4446" s="4" t="s">
        <v>40</v>
      </c>
      <c r="Q4446" s="4" t="s">
        <v>5086</v>
      </c>
      <c r="R4446" s="9">
        <v>407.036513580247</v>
      </c>
      <c r="S4446" s="7">
        <v>3.0</v>
      </c>
      <c r="T4446" s="7">
        <v>0.2</v>
      </c>
      <c r="U4446" s="7">
        <v>25.4397820987654</v>
      </c>
      <c r="V4446" s="10" t="str">
        <f t="shared" si="1"/>
        <v>2017-09</v>
      </c>
    </row>
    <row r="4447">
      <c r="A4447" s="7">
        <v>4446.0</v>
      </c>
      <c r="B4447" s="4" t="s">
        <v>7546</v>
      </c>
      <c r="C4447" s="8">
        <v>42993.0</v>
      </c>
      <c r="D4447" s="8">
        <v>42995.0</v>
      </c>
      <c r="E4447" s="4" t="s">
        <v>98</v>
      </c>
      <c r="F4447" s="4" t="s">
        <v>5298</v>
      </c>
      <c r="G4447" s="4" t="s">
        <v>5299</v>
      </c>
      <c r="H4447" s="4" t="s">
        <v>46</v>
      </c>
      <c r="I4447" s="4" t="s">
        <v>30</v>
      </c>
      <c r="J4447" s="4" t="s">
        <v>6588</v>
      </c>
      <c r="K4447" s="4" t="s">
        <v>897</v>
      </c>
      <c r="L4447" s="7">
        <v>2149.0</v>
      </c>
      <c r="M4447" s="4" t="s">
        <v>33</v>
      </c>
      <c r="N4447" s="4" t="s">
        <v>3539</v>
      </c>
      <c r="O4447" s="4" t="s">
        <v>39</v>
      </c>
      <c r="P4447" s="4" t="s">
        <v>40</v>
      </c>
      <c r="Q4447" s="4" t="s">
        <v>3540</v>
      </c>
      <c r="R4447" s="9">
        <v>50.2425802469136</v>
      </c>
      <c r="S4447" s="7">
        <v>1.0</v>
      </c>
      <c r="T4447" s="7">
        <v>0.0</v>
      </c>
      <c r="U4447" s="7">
        <v>14.5703482716049</v>
      </c>
      <c r="V4447" s="10" t="str">
        <f t="shared" si="1"/>
        <v>2017-09</v>
      </c>
    </row>
    <row r="4448">
      <c r="A4448" s="7">
        <v>4447.0</v>
      </c>
      <c r="B4448" s="4" t="s">
        <v>7546</v>
      </c>
      <c r="C4448" s="8">
        <v>42993.0</v>
      </c>
      <c r="D4448" s="8">
        <v>42995.0</v>
      </c>
      <c r="E4448" s="4" t="s">
        <v>98</v>
      </c>
      <c r="F4448" s="4" t="s">
        <v>5298</v>
      </c>
      <c r="G4448" s="4" t="s">
        <v>5299</v>
      </c>
      <c r="H4448" s="4" t="s">
        <v>46</v>
      </c>
      <c r="I4448" s="4" t="s">
        <v>30</v>
      </c>
      <c r="J4448" s="4" t="s">
        <v>6588</v>
      </c>
      <c r="K4448" s="4" t="s">
        <v>897</v>
      </c>
      <c r="L4448" s="7">
        <v>2149.0</v>
      </c>
      <c r="M4448" s="4" t="s">
        <v>33</v>
      </c>
      <c r="N4448" s="4" t="s">
        <v>7547</v>
      </c>
      <c r="O4448" s="4" t="s">
        <v>51</v>
      </c>
      <c r="P4448" s="4" t="s">
        <v>93</v>
      </c>
      <c r="Q4448" s="4" t="s">
        <v>7548</v>
      </c>
      <c r="R4448" s="9">
        <v>20.4538436213992</v>
      </c>
      <c r="S4448" s="7">
        <v>2.0</v>
      </c>
      <c r="T4448" s="7">
        <v>0.0</v>
      </c>
      <c r="U4448" s="7">
        <v>8.18153744855967</v>
      </c>
      <c r="V4448" s="10" t="str">
        <f t="shared" si="1"/>
        <v>2017-09</v>
      </c>
    </row>
    <row r="4449">
      <c r="A4449" s="7">
        <v>4448.0</v>
      </c>
      <c r="B4449" s="4" t="s">
        <v>7546</v>
      </c>
      <c r="C4449" s="8">
        <v>42993.0</v>
      </c>
      <c r="D4449" s="8">
        <v>42995.0</v>
      </c>
      <c r="E4449" s="4" t="s">
        <v>98</v>
      </c>
      <c r="F4449" s="4" t="s">
        <v>5298</v>
      </c>
      <c r="G4449" s="4" t="s">
        <v>5299</v>
      </c>
      <c r="H4449" s="4" t="s">
        <v>46</v>
      </c>
      <c r="I4449" s="4" t="s">
        <v>30</v>
      </c>
      <c r="J4449" s="4" t="s">
        <v>6588</v>
      </c>
      <c r="K4449" s="4" t="s">
        <v>897</v>
      </c>
      <c r="L4449" s="7">
        <v>2149.0</v>
      </c>
      <c r="M4449" s="4" t="s">
        <v>33</v>
      </c>
      <c r="N4449" s="4" t="s">
        <v>131</v>
      </c>
      <c r="O4449" s="4" t="s">
        <v>35</v>
      </c>
      <c r="P4449" s="4" t="s">
        <v>36</v>
      </c>
      <c r="Q4449" s="4" t="s">
        <v>132</v>
      </c>
      <c r="R4449" s="9">
        <v>983.669061728395</v>
      </c>
      <c r="S4449" s="7">
        <v>3.0</v>
      </c>
      <c r="T4449" s="7">
        <v>0.0</v>
      </c>
      <c r="U4449" s="7">
        <v>255.753956049383</v>
      </c>
      <c r="V4449" s="10" t="str">
        <f t="shared" si="1"/>
        <v>2017-09</v>
      </c>
    </row>
    <row r="4450">
      <c r="A4450" s="7">
        <v>4449.0</v>
      </c>
      <c r="B4450" s="4" t="s">
        <v>7546</v>
      </c>
      <c r="C4450" s="8">
        <v>42993.0</v>
      </c>
      <c r="D4450" s="8">
        <v>42995.0</v>
      </c>
      <c r="E4450" s="4" t="s">
        <v>98</v>
      </c>
      <c r="F4450" s="4" t="s">
        <v>5298</v>
      </c>
      <c r="G4450" s="4" t="s">
        <v>5299</v>
      </c>
      <c r="H4450" s="4" t="s">
        <v>46</v>
      </c>
      <c r="I4450" s="4" t="s">
        <v>30</v>
      </c>
      <c r="J4450" s="4" t="s">
        <v>6588</v>
      </c>
      <c r="K4450" s="4" t="s">
        <v>897</v>
      </c>
      <c r="L4450" s="7">
        <v>2149.0</v>
      </c>
      <c r="M4450" s="4" t="s">
        <v>33</v>
      </c>
      <c r="N4450" s="4" t="s">
        <v>7549</v>
      </c>
      <c r="O4450" s="4" t="s">
        <v>51</v>
      </c>
      <c r="P4450" s="4" t="s">
        <v>76</v>
      </c>
      <c r="Q4450" s="4" t="s">
        <v>7550</v>
      </c>
      <c r="R4450" s="9">
        <v>304.646683127572</v>
      </c>
      <c r="S4450" s="7">
        <v>7.0</v>
      </c>
      <c r="T4450" s="7">
        <v>0.0</v>
      </c>
      <c r="U4450" s="7">
        <v>146.230407901235</v>
      </c>
      <c r="V4450" s="10" t="str">
        <f t="shared" si="1"/>
        <v>2017-09</v>
      </c>
    </row>
    <row r="4451">
      <c r="A4451" s="7">
        <v>4450.0</v>
      </c>
      <c r="B4451" s="4" t="s">
        <v>7551</v>
      </c>
      <c r="C4451" s="8">
        <v>42993.0</v>
      </c>
      <c r="D4451" s="8">
        <v>42999.0</v>
      </c>
      <c r="E4451" s="4" t="s">
        <v>26</v>
      </c>
      <c r="F4451" s="4" t="s">
        <v>2564</v>
      </c>
      <c r="G4451" s="4" t="s">
        <v>2565</v>
      </c>
      <c r="H4451" s="4" t="s">
        <v>46</v>
      </c>
      <c r="I4451" s="4" t="s">
        <v>30</v>
      </c>
      <c r="J4451" s="4" t="s">
        <v>47</v>
      </c>
      <c r="K4451" s="4" t="s">
        <v>48</v>
      </c>
      <c r="L4451" s="7">
        <v>90049.0</v>
      </c>
      <c r="M4451" s="4" t="s">
        <v>49</v>
      </c>
      <c r="N4451" s="4" t="s">
        <v>4074</v>
      </c>
      <c r="O4451" s="4" t="s">
        <v>51</v>
      </c>
      <c r="P4451" s="4" t="s">
        <v>76</v>
      </c>
      <c r="Q4451" s="4" t="s">
        <v>4075</v>
      </c>
      <c r="R4451" s="9">
        <v>2357.488</v>
      </c>
      <c r="S4451" s="7">
        <v>7.0</v>
      </c>
      <c r="T4451" s="7">
        <v>0.2</v>
      </c>
      <c r="U4451" s="7">
        <v>884.058</v>
      </c>
      <c r="V4451" s="10" t="str">
        <f t="shared" si="1"/>
        <v>2017-09</v>
      </c>
    </row>
    <row r="4452">
      <c r="A4452" s="7">
        <v>4451.0</v>
      </c>
      <c r="B4452" s="4" t="s">
        <v>7551</v>
      </c>
      <c r="C4452" s="8">
        <v>42993.0</v>
      </c>
      <c r="D4452" s="8">
        <v>42999.0</v>
      </c>
      <c r="E4452" s="4" t="s">
        <v>26</v>
      </c>
      <c r="F4452" s="4" t="s">
        <v>2564</v>
      </c>
      <c r="G4452" s="4" t="s">
        <v>2565</v>
      </c>
      <c r="H4452" s="4" t="s">
        <v>46</v>
      </c>
      <c r="I4452" s="4" t="s">
        <v>30</v>
      </c>
      <c r="J4452" s="4" t="s">
        <v>47</v>
      </c>
      <c r="K4452" s="4" t="s">
        <v>48</v>
      </c>
      <c r="L4452" s="7">
        <v>90049.0</v>
      </c>
      <c r="M4452" s="4" t="s">
        <v>49</v>
      </c>
      <c r="N4452" s="4" t="s">
        <v>3404</v>
      </c>
      <c r="O4452" s="4" t="s">
        <v>39</v>
      </c>
      <c r="P4452" s="4" t="s">
        <v>40</v>
      </c>
      <c r="Q4452" s="4" t="s">
        <v>3405</v>
      </c>
      <c r="R4452" s="9">
        <v>369.544</v>
      </c>
      <c r="S4452" s="7">
        <v>7.0</v>
      </c>
      <c r="T4452" s="7">
        <v>0.2</v>
      </c>
      <c r="U4452" s="7">
        <v>32.3351</v>
      </c>
      <c r="V4452" s="10" t="str">
        <f t="shared" si="1"/>
        <v>2017-09</v>
      </c>
    </row>
    <row r="4453">
      <c r="A4453" s="7">
        <v>4452.0</v>
      </c>
      <c r="B4453" s="4" t="s">
        <v>7551</v>
      </c>
      <c r="C4453" s="8">
        <v>42993.0</v>
      </c>
      <c r="D4453" s="8">
        <v>42999.0</v>
      </c>
      <c r="E4453" s="4" t="s">
        <v>26</v>
      </c>
      <c r="F4453" s="4" t="s">
        <v>2564</v>
      </c>
      <c r="G4453" s="4" t="s">
        <v>2565</v>
      </c>
      <c r="H4453" s="4" t="s">
        <v>46</v>
      </c>
      <c r="I4453" s="4" t="s">
        <v>30</v>
      </c>
      <c r="J4453" s="4" t="s">
        <v>47</v>
      </c>
      <c r="K4453" s="4" t="s">
        <v>48</v>
      </c>
      <c r="L4453" s="7">
        <v>90049.0</v>
      </c>
      <c r="M4453" s="4" t="s">
        <v>49</v>
      </c>
      <c r="N4453" s="4" t="s">
        <v>4270</v>
      </c>
      <c r="O4453" s="4" t="s">
        <v>35</v>
      </c>
      <c r="P4453" s="4" t="s">
        <v>263</v>
      </c>
      <c r="Q4453" s="4" t="s">
        <v>4271</v>
      </c>
      <c r="R4453" s="9">
        <v>184.752</v>
      </c>
      <c r="S4453" s="7">
        <v>3.0</v>
      </c>
      <c r="T4453" s="7">
        <v>0.2</v>
      </c>
      <c r="U4453" s="7">
        <v>-20.7846</v>
      </c>
      <c r="V4453" s="10" t="str">
        <f t="shared" si="1"/>
        <v>2017-09</v>
      </c>
    </row>
    <row r="4454">
      <c r="A4454" s="7">
        <v>4453.0</v>
      </c>
      <c r="B4454" s="4" t="s">
        <v>7552</v>
      </c>
      <c r="C4454" s="8">
        <v>42993.0</v>
      </c>
      <c r="D4454" s="8">
        <v>42998.0</v>
      </c>
      <c r="E4454" s="4" t="s">
        <v>26</v>
      </c>
      <c r="F4454" s="4" t="s">
        <v>6276</v>
      </c>
      <c r="G4454" s="4" t="s">
        <v>6277</v>
      </c>
      <c r="H4454" s="4" t="s">
        <v>46</v>
      </c>
      <c r="I4454" s="4" t="s">
        <v>30</v>
      </c>
      <c r="J4454" s="4" t="s">
        <v>4649</v>
      </c>
      <c r="K4454" s="4" t="s">
        <v>518</v>
      </c>
      <c r="L4454" s="7">
        <v>37087.0</v>
      </c>
      <c r="M4454" s="4" t="s">
        <v>83</v>
      </c>
      <c r="N4454" s="4" t="s">
        <v>233</v>
      </c>
      <c r="O4454" s="4" t="s">
        <v>51</v>
      </c>
      <c r="P4454" s="4" t="s">
        <v>124</v>
      </c>
      <c r="Q4454" s="4" t="s">
        <v>234</v>
      </c>
      <c r="R4454" s="9">
        <v>104.496878497279</v>
      </c>
      <c r="S4454" s="7">
        <v>5.0</v>
      </c>
      <c r="T4454" s="7">
        <v>0.2</v>
      </c>
      <c r="U4454" s="7">
        <v>37.8801184552637</v>
      </c>
      <c r="V4454" s="10" t="str">
        <f t="shared" si="1"/>
        <v>2017-09</v>
      </c>
    </row>
    <row r="4455">
      <c r="A4455" s="7">
        <v>4454.0</v>
      </c>
      <c r="B4455" s="4" t="s">
        <v>7553</v>
      </c>
      <c r="C4455" s="8">
        <v>42993.0</v>
      </c>
      <c r="D4455" s="8">
        <v>42997.0</v>
      </c>
      <c r="E4455" s="4" t="s">
        <v>26</v>
      </c>
      <c r="F4455" s="4" t="s">
        <v>809</v>
      </c>
      <c r="G4455" s="4" t="s">
        <v>810</v>
      </c>
      <c r="H4455" s="4" t="s">
        <v>46</v>
      </c>
      <c r="I4455" s="4" t="s">
        <v>30</v>
      </c>
      <c r="J4455" s="4" t="s">
        <v>362</v>
      </c>
      <c r="K4455" s="4" t="s">
        <v>48</v>
      </c>
      <c r="L4455" s="7">
        <v>94122.0</v>
      </c>
      <c r="M4455" s="4" t="s">
        <v>49</v>
      </c>
      <c r="N4455" s="4" t="s">
        <v>3203</v>
      </c>
      <c r="O4455" s="4" t="s">
        <v>35</v>
      </c>
      <c r="P4455" s="4" t="s">
        <v>263</v>
      </c>
      <c r="Q4455" s="4" t="s">
        <v>3204</v>
      </c>
      <c r="R4455" s="9">
        <v>218.352</v>
      </c>
      <c r="S4455" s="7">
        <v>3.0</v>
      </c>
      <c r="T4455" s="7">
        <v>0.2</v>
      </c>
      <c r="U4455" s="7">
        <v>0.0</v>
      </c>
      <c r="V4455" s="10" t="str">
        <f t="shared" si="1"/>
        <v>2017-09</v>
      </c>
    </row>
    <row r="4456">
      <c r="A4456" s="7">
        <v>4455.0</v>
      </c>
      <c r="B4456" s="4" t="s">
        <v>7553</v>
      </c>
      <c r="C4456" s="8">
        <v>42993.0</v>
      </c>
      <c r="D4456" s="8">
        <v>42997.0</v>
      </c>
      <c r="E4456" s="4" t="s">
        <v>26</v>
      </c>
      <c r="F4456" s="4" t="s">
        <v>809</v>
      </c>
      <c r="G4456" s="4" t="s">
        <v>810</v>
      </c>
      <c r="H4456" s="4" t="s">
        <v>46</v>
      </c>
      <c r="I4456" s="4" t="s">
        <v>30</v>
      </c>
      <c r="J4456" s="4" t="s">
        <v>362</v>
      </c>
      <c r="K4456" s="4" t="s">
        <v>48</v>
      </c>
      <c r="L4456" s="7">
        <v>94122.0</v>
      </c>
      <c r="M4456" s="4" t="s">
        <v>49</v>
      </c>
      <c r="N4456" s="4" t="s">
        <v>1972</v>
      </c>
      <c r="O4456" s="4" t="s">
        <v>35</v>
      </c>
      <c r="P4456" s="4" t="s">
        <v>121</v>
      </c>
      <c r="Q4456" s="4" t="s">
        <v>1973</v>
      </c>
      <c r="R4456" s="9">
        <v>529.9</v>
      </c>
      <c r="S4456" s="7">
        <v>5.0</v>
      </c>
      <c r="T4456" s="7">
        <v>0.0</v>
      </c>
      <c r="U4456" s="7">
        <v>105.98</v>
      </c>
      <c r="V4456" s="10" t="str">
        <f t="shared" si="1"/>
        <v>2017-09</v>
      </c>
    </row>
    <row r="4457">
      <c r="A4457" s="7">
        <v>4456.0</v>
      </c>
      <c r="B4457" s="4" t="s">
        <v>7553</v>
      </c>
      <c r="C4457" s="8">
        <v>42993.0</v>
      </c>
      <c r="D4457" s="8">
        <v>42997.0</v>
      </c>
      <c r="E4457" s="4" t="s">
        <v>26</v>
      </c>
      <c r="F4457" s="4" t="s">
        <v>809</v>
      </c>
      <c r="G4457" s="4" t="s">
        <v>810</v>
      </c>
      <c r="H4457" s="4" t="s">
        <v>46</v>
      </c>
      <c r="I4457" s="4" t="s">
        <v>30</v>
      </c>
      <c r="J4457" s="4" t="s">
        <v>362</v>
      </c>
      <c r="K4457" s="4" t="s">
        <v>48</v>
      </c>
      <c r="L4457" s="7">
        <v>94122.0</v>
      </c>
      <c r="M4457" s="4" t="s">
        <v>49</v>
      </c>
      <c r="N4457" s="4" t="s">
        <v>6159</v>
      </c>
      <c r="O4457" s="4" t="s">
        <v>51</v>
      </c>
      <c r="P4457" s="4" t="s">
        <v>93</v>
      </c>
      <c r="Q4457" s="4" t="s">
        <v>6160</v>
      </c>
      <c r="R4457" s="9">
        <v>99.3</v>
      </c>
      <c r="S4457" s="7">
        <v>10.0</v>
      </c>
      <c r="T4457" s="7">
        <v>0.0</v>
      </c>
      <c r="U4457" s="7">
        <v>41.706</v>
      </c>
      <c r="V4457" s="10" t="str">
        <f t="shared" si="1"/>
        <v>2017-09</v>
      </c>
    </row>
    <row r="4458">
      <c r="A4458" s="7">
        <v>4457.0</v>
      </c>
      <c r="B4458" s="4" t="s">
        <v>7553</v>
      </c>
      <c r="C4458" s="8">
        <v>42993.0</v>
      </c>
      <c r="D4458" s="8">
        <v>42997.0</v>
      </c>
      <c r="E4458" s="4" t="s">
        <v>26</v>
      </c>
      <c r="F4458" s="4" t="s">
        <v>809</v>
      </c>
      <c r="G4458" s="4" t="s">
        <v>810</v>
      </c>
      <c r="H4458" s="4" t="s">
        <v>46</v>
      </c>
      <c r="I4458" s="4" t="s">
        <v>30</v>
      </c>
      <c r="J4458" s="4" t="s">
        <v>362</v>
      </c>
      <c r="K4458" s="4" t="s">
        <v>48</v>
      </c>
      <c r="L4458" s="7">
        <v>94122.0</v>
      </c>
      <c r="M4458" s="4" t="s">
        <v>49</v>
      </c>
      <c r="N4458" s="4" t="s">
        <v>682</v>
      </c>
      <c r="O4458" s="4" t="s">
        <v>51</v>
      </c>
      <c r="P4458" s="4" t="s">
        <v>283</v>
      </c>
      <c r="Q4458" s="4" t="s">
        <v>683</v>
      </c>
      <c r="R4458" s="9">
        <v>108.96</v>
      </c>
      <c r="S4458" s="7">
        <v>2.0</v>
      </c>
      <c r="T4458" s="7">
        <v>0.0</v>
      </c>
      <c r="U4458" s="7">
        <v>30.5088</v>
      </c>
      <c r="V4458" s="10" t="str">
        <f t="shared" si="1"/>
        <v>2017-09</v>
      </c>
    </row>
    <row r="4459">
      <c r="A4459" s="7">
        <v>4458.0</v>
      </c>
      <c r="B4459" s="4" t="s">
        <v>7553</v>
      </c>
      <c r="C4459" s="8">
        <v>42993.0</v>
      </c>
      <c r="D4459" s="8">
        <v>42997.0</v>
      </c>
      <c r="E4459" s="4" t="s">
        <v>26</v>
      </c>
      <c r="F4459" s="4" t="s">
        <v>809</v>
      </c>
      <c r="G4459" s="4" t="s">
        <v>810</v>
      </c>
      <c r="H4459" s="4" t="s">
        <v>46</v>
      </c>
      <c r="I4459" s="4" t="s">
        <v>30</v>
      </c>
      <c r="J4459" s="4" t="s">
        <v>362</v>
      </c>
      <c r="K4459" s="4" t="s">
        <v>48</v>
      </c>
      <c r="L4459" s="7">
        <v>94122.0</v>
      </c>
      <c r="M4459" s="4" t="s">
        <v>49</v>
      </c>
      <c r="N4459" s="4" t="s">
        <v>7554</v>
      </c>
      <c r="O4459" s="4" t="s">
        <v>51</v>
      </c>
      <c r="P4459" s="4" t="s">
        <v>76</v>
      </c>
      <c r="Q4459" s="4" t="s">
        <v>7555</v>
      </c>
      <c r="R4459" s="9">
        <v>2.688</v>
      </c>
      <c r="S4459" s="7">
        <v>1.0</v>
      </c>
      <c r="T4459" s="7">
        <v>0.2</v>
      </c>
      <c r="U4459" s="7">
        <v>0.84</v>
      </c>
      <c r="V4459" s="10" t="str">
        <f t="shared" si="1"/>
        <v>2017-09</v>
      </c>
    </row>
    <row r="4460">
      <c r="A4460" s="7">
        <v>4459.0</v>
      </c>
      <c r="B4460" s="4" t="s">
        <v>7556</v>
      </c>
      <c r="C4460" s="8">
        <v>42993.0</v>
      </c>
      <c r="D4460" s="8">
        <v>42997.0</v>
      </c>
      <c r="E4460" s="4" t="s">
        <v>26</v>
      </c>
      <c r="F4460" s="4" t="s">
        <v>7557</v>
      </c>
      <c r="G4460" s="4" t="s">
        <v>7558</v>
      </c>
      <c r="H4460" s="4" t="s">
        <v>29</v>
      </c>
      <c r="I4460" s="4" t="s">
        <v>30</v>
      </c>
      <c r="J4460" s="4" t="s">
        <v>1391</v>
      </c>
      <c r="K4460" s="4" t="s">
        <v>203</v>
      </c>
      <c r="L4460" s="7">
        <v>8701.0</v>
      </c>
      <c r="M4460" s="4" t="s">
        <v>33</v>
      </c>
      <c r="N4460" s="4" t="s">
        <v>158</v>
      </c>
      <c r="O4460" s="4" t="s">
        <v>35</v>
      </c>
      <c r="P4460" s="4" t="s">
        <v>121</v>
      </c>
      <c r="Q4460" s="4" t="s">
        <v>159</v>
      </c>
      <c r="R4460" s="9">
        <v>59.5523456790124</v>
      </c>
      <c r="S4460" s="7">
        <v>5.0</v>
      </c>
      <c r="T4460" s="7">
        <v>0.0</v>
      </c>
      <c r="U4460" s="7">
        <v>23.8209382716049</v>
      </c>
      <c r="V4460" s="10" t="str">
        <f t="shared" si="1"/>
        <v>2017-09</v>
      </c>
    </row>
    <row r="4461">
      <c r="A4461" s="7">
        <v>4460.0</v>
      </c>
      <c r="B4461" s="4" t="s">
        <v>7556</v>
      </c>
      <c r="C4461" s="8">
        <v>42993.0</v>
      </c>
      <c r="D4461" s="8">
        <v>42997.0</v>
      </c>
      <c r="E4461" s="4" t="s">
        <v>26</v>
      </c>
      <c r="F4461" s="4" t="s">
        <v>7557</v>
      </c>
      <c r="G4461" s="4" t="s">
        <v>7558</v>
      </c>
      <c r="H4461" s="4" t="s">
        <v>29</v>
      </c>
      <c r="I4461" s="4" t="s">
        <v>30</v>
      </c>
      <c r="J4461" s="4" t="s">
        <v>1391</v>
      </c>
      <c r="K4461" s="4" t="s">
        <v>203</v>
      </c>
      <c r="L4461" s="7">
        <v>8701.0</v>
      </c>
      <c r="M4461" s="4" t="s">
        <v>33</v>
      </c>
      <c r="N4461" s="4" t="s">
        <v>4542</v>
      </c>
      <c r="O4461" s="4" t="s">
        <v>35</v>
      </c>
      <c r="P4461" s="4" t="s">
        <v>263</v>
      </c>
      <c r="Q4461" s="4" t="s">
        <v>4543</v>
      </c>
      <c r="R4461" s="9">
        <v>644.471967078189</v>
      </c>
      <c r="S4461" s="7">
        <v>4.0</v>
      </c>
      <c r="T4461" s="7">
        <v>0.0</v>
      </c>
      <c r="U4461" s="7">
        <v>180.452150781893</v>
      </c>
      <c r="V4461" s="10" t="str">
        <f t="shared" si="1"/>
        <v>2017-09</v>
      </c>
    </row>
    <row r="4462">
      <c r="A4462" s="7">
        <v>4461.0</v>
      </c>
      <c r="B4462" s="4" t="s">
        <v>7556</v>
      </c>
      <c r="C4462" s="8">
        <v>42993.0</v>
      </c>
      <c r="D4462" s="8">
        <v>42997.0</v>
      </c>
      <c r="E4462" s="4" t="s">
        <v>26</v>
      </c>
      <c r="F4462" s="4" t="s">
        <v>7557</v>
      </c>
      <c r="G4462" s="4" t="s">
        <v>7558</v>
      </c>
      <c r="H4462" s="4" t="s">
        <v>29</v>
      </c>
      <c r="I4462" s="4" t="s">
        <v>30</v>
      </c>
      <c r="J4462" s="4" t="s">
        <v>1391</v>
      </c>
      <c r="K4462" s="4" t="s">
        <v>203</v>
      </c>
      <c r="L4462" s="7">
        <v>8701.0</v>
      </c>
      <c r="M4462" s="4" t="s">
        <v>33</v>
      </c>
      <c r="N4462" s="4" t="s">
        <v>7559</v>
      </c>
      <c r="O4462" s="4" t="s">
        <v>39</v>
      </c>
      <c r="P4462" s="4" t="s">
        <v>40</v>
      </c>
      <c r="Q4462" s="4" t="s">
        <v>7560</v>
      </c>
      <c r="R4462" s="9">
        <v>497.450543209877</v>
      </c>
      <c r="S4462" s="7">
        <v>6.0</v>
      </c>
      <c r="T4462" s="7">
        <v>0.0</v>
      </c>
      <c r="U4462" s="7">
        <v>129.337141234568</v>
      </c>
      <c r="V4462" s="10" t="str">
        <f t="shared" si="1"/>
        <v>2017-09</v>
      </c>
    </row>
    <row r="4463">
      <c r="A4463" s="7">
        <v>4462.0</v>
      </c>
      <c r="B4463" s="4" t="s">
        <v>7556</v>
      </c>
      <c r="C4463" s="8">
        <v>42993.0</v>
      </c>
      <c r="D4463" s="8">
        <v>42997.0</v>
      </c>
      <c r="E4463" s="4" t="s">
        <v>26</v>
      </c>
      <c r="F4463" s="4" t="s">
        <v>7557</v>
      </c>
      <c r="G4463" s="4" t="s">
        <v>7558</v>
      </c>
      <c r="H4463" s="4" t="s">
        <v>29</v>
      </c>
      <c r="I4463" s="4" t="s">
        <v>30</v>
      </c>
      <c r="J4463" s="4" t="s">
        <v>1391</v>
      </c>
      <c r="K4463" s="4" t="s">
        <v>203</v>
      </c>
      <c r="L4463" s="7">
        <v>8701.0</v>
      </c>
      <c r="M4463" s="4" t="s">
        <v>33</v>
      </c>
      <c r="N4463" s="4" t="s">
        <v>3959</v>
      </c>
      <c r="O4463" s="4" t="s">
        <v>51</v>
      </c>
      <c r="P4463" s="4" t="s">
        <v>52</v>
      </c>
      <c r="Q4463" s="4" t="s">
        <v>3960</v>
      </c>
      <c r="R4463" s="9">
        <v>102.972790123457</v>
      </c>
      <c r="S4463" s="7">
        <v>2.0</v>
      </c>
      <c r="T4463" s="7">
        <v>0.0</v>
      </c>
      <c r="U4463" s="7">
        <v>0.0</v>
      </c>
      <c r="V4463" s="10" t="str">
        <f t="shared" si="1"/>
        <v>2017-09</v>
      </c>
    </row>
    <row r="4464">
      <c r="A4464" s="7">
        <v>4463.0</v>
      </c>
      <c r="B4464" s="4" t="s">
        <v>7561</v>
      </c>
      <c r="C4464" s="8">
        <v>42993.0</v>
      </c>
      <c r="D4464" s="8">
        <v>42997.0</v>
      </c>
      <c r="E4464" s="4" t="s">
        <v>26</v>
      </c>
      <c r="F4464" s="4" t="s">
        <v>3427</v>
      </c>
      <c r="G4464" s="4" t="s">
        <v>3428</v>
      </c>
      <c r="H4464" s="4" t="s">
        <v>46</v>
      </c>
      <c r="I4464" s="4" t="s">
        <v>30</v>
      </c>
      <c r="J4464" s="4" t="s">
        <v>455</v>
      </c>
      <c r="K4464" s="4" t="s">
        <v>58</v>
      </c>
      <c r="L4464" s="7">
        <v>77095.0</v>
      </c>
      <c r="M4464" s="4" t="s">
        <v>59</v>
      </c>
      <c r="N4464" s="4" t="s">
        <v>3843</v>
      </c>
      <c r="O4464" s="4" t="s">
        <v>51</v>
      </c>
      <c r="P4464" s="4" t="s">
        <v>93</v>
      </c>
      <c r="Q4464" s="4" t="s">
        <v>3844</v>
      </c>
      <c r="R4464" s="9">
        <v>39.8824823045268</v>
      </c>
      <c r="S4464" s="7">
        <v>2.0</v>
      </c>
      <c r="T4464" s="7">
        <v>0.2</v>
      </c>
      <c r="U4464" s="7">
        <v>10.4691516049383</v>
      </c>
      <c r="V4464" s="10" t="str">
        <f t="shared" si="1"/>
        <v>2017-09</v>
      </c>
    </row>
    <row r="4465">
      <c r="A4465" s="7">
        <v>4464.0</v>
      </c>
      <c r="B4465" s="4" t="s">
        <v>7562</v>
      </c>
      <c r="C4465" s="8">
        <v>42993.0</v>
      </c>
      <c r="D4465" s="8">
        <v>42998.0</v>
      </c>
      <c r="E4465" s="4" t="s">
        <v>26</v>
      </c>
      <c r="F4465" s="4" t="s">
        <v>1952</v>
      </c>
      <c r="G4465" s="4" t="s">
        <v>1953</v>
      </c>
      <c r="H4465" s="4" t="s">
        <v>46</v>
      </c>
      <c r="I4465" s="4" t="s">
        <v>30</v>
      </c>
      <c r="J4465" s="4" t="s">
        <v>163</v>
      </c>
      <c r="K4465" s="4" t="s">
        <v>164</v>
      </c>
      <c r="L4465" s="7">
        <v>98103.0</v>
      </c>
      <c r="M4465" s="4" t="s">
        <v>49</v>
      </c>
      <c r="N4465" s="4" t="s">
        <v>4303</v>
      </c>
      <c r="O4465" s="4" t="s">
        <v>51</v>
      </c>
      <c r="P4465" s="4" t="s">
        <v>93</v>
      </c>
      <c r="Q4465" s="4" t="s">
        <v>4304</v>
      </c>
      <c r="R4465" s="9">
        <v>12.42</v>
      </c>
      <c r="S4465" s="7">
        <v>3.0</v>
      </c>
      <c r="T4465" s="7">
        <v>0.0</v>
      </c>
      <c r="U4465" s="7">
        <v>5.2164</v>
      </c>
      <c r="V4465" s="10" t="str">
        <f t="shared" si="1"/>
        <v>2017-09</v>
      </c>
    </row>
    <row r="4466">
      <c r="A4466" s="7">
        <v>4465.0</v>
      </c>
      <c r="B4466" s="4" t="s">
        <v>7563</v>
      </c>
      <c r="C4466" s="8">
        <v>42993.0</v>
      </c>
      <c r="D4466" s="8">
        <v>42999.0</v>
      </c>
      <c r="E4466" s="4" t="s">
        <v>26</v>
      </c>
      <c r="F4466" s="4" t="s">
        <v>200</v>
      </c>
      <c r="G4466" s="4" t="s">
        <v>201</v>
      </c>
      <c r="H4466" s="4" t="s">
        <v>112</v>
      </c>
      <c r="I4466" s="4" t="s">
        <v>30</v>
      </c>
      <c r="J4466" s="4" t="s">
        <v>2132</v>
      </c>
      <c r="K4466" s="4" t="s">
        <v>216</v>
      </c>
      <c r="L4466" s="7">
        <v>6708.0</v>
      </c>
      <c r="M4466" s="4" t="s">
        <v>33</v>
      </c>
      <c r="N4466" s="4" t="s">
        <v>7564</v>
      </c>
      <c r="O4466" s="4" t="s">
        <v>51</v>
      </c>
      <c r="P4466" s="4" t="s">
        <v>52</v>
      </c>
      <c r="Q4466" s="4" t="s">
        <v>7565</v>
      </c>
      <c r="R4466" s="9">
        <v>48.521341563786</v>
      </c>
      <c r="S4466" s="7">
        <v>2.0</v>
      </c>
      <c r="T4466" s="7">
        <v>0.0</v>
      </c>
      <c r="U4466" s="7">
        <v>13.5859756378601</v>
      </c>
      <c r="V4466" s="10" t="str">
        <f t="shared" si="1"/>
        <v>2017-09</v>
      </c>
    </row>
    <row r="4467">
      <c r="A4467" s="7">
        <v>4466.0</v>
      </c>
      <c r="B4467" s="4" t="s">
        <v>7563</v>
      </c>
      <c r="C4467" s="8">
        <v>42993.0</v>
      </c>
      <c r="D4467" s="8">
        <v>42999.0</v>
      </c>
      <c r="E4467" s="4" t="s">
        <v>26</v>
      </c>
      <c r="F4467" s="4" t="s">
        <v>200</v>
      </c>
      <c r="G4467" s="4" t="s">
        <v>201</v>
      </c>
      <c r="H4467" s="4" t="s">
        <v>112</v>
      </c>
      <c r="I4467" s="4" t="s">
        <v>30</v>
      </c>
      <c r="J4467" s="4" t="s">
        <v>2132</v>
      </c>
      <c r="K4467" s="4" t="s">
        <v>216</v>
      </c>
      <c r="L4467" s="7">
        <v>6708.0</v>
      </c>
      <c r="M4467" s="4" t="s">
        <v>33</v>
      </c>
      <c r="N4467" s="4" t="s">
        <v>7566</v>
      </c>
      <c r="O4467" s="4" t="s">
        <v>39</v>
      </c>
      <c r="P4467" s="4" t="s">
        <v>61</v>
      </c>
      <c r="Q4467" s="4" t="s">
        <v>7567</v>
      </c>
      <c r="R4467" s="9">
        <v>75.3575884773663</v>
      </c>
      <c r="S4467" s="7">
        <v>2.0</v>
      </c>
      <c r="T4467" s="7">
        <v>0.0</v>
      </c>
      <c r="U4467" s="7">
        <v>13.5643659259259</v>
      </c>
      <c r="V4467" s="10" t="str">
        <f t="shared" si="1"/>
        <v>2017-09</v>
      </c>
    </row>
    <row r="4468">
      <c r="A4468" s="7">
        <v>4467.0</v>
      </c>
      <c r="B4468" s="4" t="s">
        <v>7568</v>
      </c>
      <c r="C4468" s="8">
        <v>42993.0</v>
      </c>
      <c r="D4468" s="8">
        <v>42995.0</v>
      </c>
      <c r="E4468" s="4" t="s">
        <v>98</v>
      </c>
      <c r="F4468" s="4" t="s">
        <v>7287</v>
      </c>
      <c r="G4468" s="4" t="s">
        <v>7288</v>
      </c>
      <c r="H4468" s="4" t="s">
        <v>46</v>
      </c>
      <c r="I4468" s="4" t="s">
        <v>30</v>
      </c>
      <c r="J4468" s="4" t="s">
        <v>4553</v>
      </c>
      <c r="K4468" s="4" t="s">
        <v>2919</v>
      </c>
      <c r="L4468" s="7">
        <v>84106.0</v>
      </c>
      <c r="M4468" s="4" t="s">
        <v>49</v>
      </c>
      <c r="N4468" s="4" t="s">
        <v>6099</v>
      </c>
      <c r="O4468" s="4" t="s">
        <v>51</v>
      </c>
      <c r="P4468" s="4" t="s">
        <v>76</v>
      </c>
      <c r="Q4468" s="4" t="s">
        <v>6100</v>
      </c>
      <c r="R4468" s="9">
        <v>295.056</v>
      </c>
      <c r="S4468" s="7">
        <v>9.0</v>
      </c>
      <c r="T4468" s="7">
        <v>0.2</v>
      </c>
      <c r="U4468" s="7">
        <v>106.9578</v>
      </c>
      <c r="V4468" s="10" t="str">
        <f t="shared" si="1"/>
        <v>2017-09</v>
      </c>
    </row>
    <row r="4469">
      <c r="A4469" s="7">
        <v>4468.0</v>
      </c>
      <c r="B4469" s="4" t="s">
        <v>7569</v>
      </c>
      <c r="C4469" s="8">
        <v>42993.0</v>
      </c>
      <c r="D4469" s="8">
        <v>42995.0</v>
      </c>
      <c r="E4469" s="4" t="s">
        <v>98</v>
      </c>
      <c r="F4469" s="4" t="s">
        <v>2030</v>
      </c>
      <c r="G4469" s="4" t="s">
        <v>2031</v>
      </c>
      <c r="H4469" s="4" t="s">
        <v>112</v>
      </c>
      <c r="I4469" s="4" t="s">
        <v>30</v>
      </c>
      <c r="J4469" s="4" t="s">
        <v>362</v>
      </c>
      <c r="K4469" s="4" t="s">
        <v>48</v>
      </c>
      <c r="L4469" s="7">
        <v>94109.0</v>
      </c>
      <c r="M4469" s="4" t="s">
        <v>49</v>
      </c>
      <c r="N4469" s="4" t="s">
        <v>2576</v>
      </c>
      <c r="O4469" s="4" t="s">
        <v>35</v>
      </c>
      <c r="P4469" s="4" t="s">
        <v>73</v>
      </c>
      <c r="Q4469" s="4" t="s">
        <v>2577</v>
      </c>
      <c r="R4469" s="9">
        <v>300.904</v>
      </c>
      <c r="S4469" s="7">
        <v>1.0</v>
      </c>
      <c r="T4469" s="7">
        <v>0.2</v>
      </c>
      <c r="U4469" s="7">
        <v>11.2839</v>
      </c>
      <c r="V4469" s="10" t="str">
        <f t="shared" si="1"/>
        <v>2017-09</v>
      </c>
    </row>
    <row r="4470">
      <c r="A4470" s="7">
        <v>4469.0</v>
      </c>
      <c r="B4470" s="4" t="s">
        <v>7570</v>
      </c>
      <c r="C4470" s="8">
        <v>42994.0</v>
      </c>
      <c r="D4470" s="8">
        <v>42995.0</v>
      </c>
      <c r="E4470" s="4" t="s">
        <v>43</v>
      </c>
      <c r="F4470" s="4" t="s">
        <v>1298</v>
      </c>
      <c r="G4470" s="4" t="s">
        <v>1299</v>
      </c>
      <c r="H4470" s="4" t="s">
        <v>29</v>
      </c>
      <c r="I4470" s="4" t="s">
        <v>30</v>
      </c>
      <c r="J4470" s="4" t="s">
        <v>7329</v>
      </c>
      <c r="K4470" s="4" t="s">
        <v>48</v>
      </c>
      <c r="L4470" s="7">
        <v>90301.0</v>
      </c>
      <c r="M4470" s="4" t="s">
        <v>49</v>
      </c>
      <c r="N4470" s="4" t="s">
        <v>3684</v>
      </c>
      <c r="O4470" s="4" t="s">
        <v>51</v>
      </c>
      <c r="P4470" s="4" t="s">
        <v>124</v>
      </c>
      <c r="Q4470" s="4" t="s">
        <v>3685</v>
      </c>
      <c r="R4470" s="9">
        <v>8.82</v>
      </c>
      <c r="S4470" s="7">
        <v>2.0</v>
      </c>
      <c r="T4470" s="7">
        <v>0.0</v>
      </c>
      <c r="U4470" s="7">
        <v>4.0572</v>
      </c>
      <c r="V4470" s="10" t="str">
        <f t="shared" si="1"/>
        <v>2017-09</v>
      </c>
    </row>
    <row r="4471">
      <c r="A4471" s="7">
        <v>4470.0</v>
      </c>
      <c r="B4471" s="4" t="s">
        <v>7570</v>
      </c>
      <c r="C4471" s="8">
        <v>42994.0</v>
      </c>
      <c r="D4471" s="8">
        <v>42995.0</v>
      </c>
      <c r="E4471" s="4" t="s">
        <v>43</v>
      </c>
      <c r="F4471" s="4" t="s">
        <v>1298</v>
      </c>
      <c r="G4471" s="4" t="s">
        <v>1299</v>
      </c>
      <c r="H4471" s="4" t="s">
        <v>29</v>
      </c>
      <c r="I4471" s="4" t="s">
        <v>30</v>
      </c>
      <c r="J4471" s="4" t="s">
        <v>7329</v>
      </c>
      <c r="K4471" s="4" t="s">
        <v>48</v>
      </c>
      <c r="L4471" s="7">
        <v>90301.0</v>
      </c>
      <c r="M4471" s="4" t="s">
        <v>49</v>
      </c>
      <c r="N4471" s="4" t="s">
        <v>6873</v>
      </c>
      <c r="O4471" s="4" t="s">
        <v>51</v>
      </c>
      <c r="P4471" s="4" t="s">
        <v>93</v>
      </c>
      <c r="Q4471" s="4" t="s">
        <v>6874</v>
      </c>
      <c r="R4471" s="9">
        <v>5.98</v>
      </c>
      <c r="S4471" s="7">
        <v>1.0</v>
      </c>
      <c r="T4471" s="7">
        <v>0.0</v>
      </c>
      <c r="U4471" s="7">
        <v>1.5548</v>
      </c>
      <c r="V4471" s="10" t="str">
        <f t="shared" si="1"/>
        <v>2017-09</v>
      </c>
    </row>
    <row r="4472">
      <c r="A4472" s="7">
        <v>4471.0</v>
      </c>
      <c r="B4472" s="4" t="s">
        <v>7571</v>
      </c>
      <c r="C4472" s="8">
        <v>42994.0</v>
      </c>
      <c r="D4472" s="8">
        <v>42998.0</v>
      </c>
      <c r="E4472" s="4" t="s">
        <v>26</v>
      </c>
      <c r="F4472" s="4" t="s">
        <v>2911</v>
      </c>
      <c r="G4472" s="4" t="s">
        <v>2912</v>
      </c>
      <c r="H4472" s="4" t="s">
        <v>46</v>
      </c>
      <c r="I4472" s="4" t="s">
        <v>30</v>
      </c>
      <c r="J4472" s="4" t="s">
        <v>2019</v>
      </c>
      <c r="K4472" s="4" t="s">
        <v>58</v>
      </c>
      <c r="L4472" s="7">
        <v>78745.0</v>
      </c>
      <c r="M4472" s="4" t="s">
        <v>59</v>
      </c>
      <c r="N4472" s="4" t="s">
        <v>2046</v>
      </c>
      <c r="O4472" s="4" t="s">
        <v>51</v>
      </c>
      <c r="P4472" s="4" t="s">
        <v>205</v>
      </c>
      <c r="Q4472" s="4" t="s">
        <v>2047</v>
      </c>
      <c r="R4472" s="9">
        <v>22.0792888888889</v>
      </c>
      <c r="S4472" s="7">
        <v>2.0</v>
      </c>
      <c r="T4472" s="7">
        <v>0.2</v>
      </c>
      <c r="U4472" s="7">
        <v>8.00374222222222</v>
      </c>
      <c r="V4472" s="10" t="str">
        <f t="shared" si="1"/>
        <v>2017-09</v>
      </c>
    </row>
    <row r="4473">
      <c r="A4473" s="7">
        <v>4472.0</v>
      </c>
      <c r="B4473" s="4" t="s">
        <v>7571</v>
      </c>
      <c r="C4473" s="8">
        <v>42994.0</v>
      </c>
      <c r="D4473" s="8">
        <v>42998.0</v>
      </c>
      <c r="E4473" s="4" t="s">
        <v>26</v>
      </c>
      <c r="F4473" s="4" t="s">
        <v>2911</v>
      </c>
      <c r="G4473" s="4" t="s">
        <v>2912</v>
      </c>
      <c r="H4473" s="4" t="s">
        <v>46</v>
      </c>
      <c r="I4473" s="4" t="s">
        <v>30</v>
      </c>
      <c r="J4473" s="4" t="s">
        <v>2019</v>
      </c>
      <c r="K4473" s="4" t="s">
        <v>58</v>
      </c>
      <c r="L4473" s="7">
        <v>78745.0</v>
      </c>
      <c r="M4473" s="4" t="s">
        <v>59</v>
      </c>
      <c r="N4473" s="4" t="s">
        <v>3658</v>
      </c>
      <c r="O4473" s="4" t="s">
        <v>39</v>
      </c>
      <c r="P4473" s="4" t="s">
        <v>40</v>
      </c>
      <c r="Q4473" s="4" t="s">
        <v>3659</v>
      </c>
      <c r="R4473" s="9">
        <v>70.3701925925926</v>
      </c>
      <c r="S4473" s="7">
        <v>1.0</v>
      </c>
      <c r="T4473" s="7">
        <v>0.2</v>
      </c>
      <c r="U4473" s="7">
        <v>7.03701925925926</v>
      </c>
      <c r="V4473" s="10" t="str">
        <f t="shared" si="1"/>
        <v>2017-09</v>
      </c>
    </row>
    <row r="4474">
      <c r="A4474" s="7">
        <v>4473.0</v>
      </c>
      <c r="B4474" s="4" t="s">
        <v>7572</v>
      </c>
      <c r="C4474" s="8">
        <v>42994.0</v>
      </c>
      <c r="D4474" s="8">
        <v>42999.0</v>
      </c>
      <c r="E4474" s="4" t="s">
        <v>26</v>
      </c>
      <c r="F4474" s="4" t="s">
        <v>995</v>
      </c>
      <c r="G4474" s="4" t="s">
        <v>996</v>
      </c>
      <c r="H4474" s="4" t="s">
        <v>112</v>
      </c>
      <c r="I4474" s="4" t="s">
        <v>30</v>
      </c>
      <c r="J4474" s="4" t="s">
        <v>90</v>
      </c>
      <c r="K4474" s="4" t="s">
        <v>91</v>
      </c>
      <c r="L4474" s="7">
        <v>19143.0</v>
      </c>
      <c r="M4474" s="4" t="s">
        <v>33</v>
      </c>
      <c r="N4474" s="4" t="s">
        <v>3249</v>
      </c>
      <c r="O4474" s="4" t="s">
        <v>51</v>
      </c>
      <c r="P4474" s="4" t="s">
        <v>124</v>
      </c>
      <c r="Q4474" s="4" t="s">
        <v>3250</v>
      </c>
      <c r="R4474" s="9">
        <v>26.0608</v>
      </c>
      <c r="S4474" s="7">
        <v>4.0</v>
      </c>
      <c r="T4474" s="7">
        <v>0.2</v>
      </c>
      <c r="U4474" s="7">
        <v>9.12128</v>
      </c>
      <c r="V4474" s="10" t="str">
        <f t="shared" si="1"/>
        <v>2017-09</v>
      </c>
    </row>
    <row r="4475">
      <c r="A4475" s="7">
        <v>4474.0</v>
      </c>
      <c r="B4475" s="4" t="s">
        <v>7573</v>
      </c>
      <c r="C4475" s="8">
        <v>42994.0</v>
      </c>
      <c r="D4475" s="8">
        <v>42996.0</v>
      </c>
      <c r="E4475" s="4" t="s">
        <v>43</v>
      </c>
      <c r="F4475" s="4" t="s">
        <v>1847</v>
      </c>
      <c r="G4475" s="4" t="s">
        <v>1848</v>
      </c>
      <c r="H4475" s="4" t="s">
        <v>46</v>
      </c>
      <c r="I4475" s="4" t="s">
        <v>30</v>
      </c>
      <c r="J4475" s="4" t="s">
        <v>90</v>
      </c>
      <c r="K4475" s="4" t="s">
        <v>91</v>
      </c>
      <c r="L4475" s="7">
        <v>19143.0</v>
      </c>
      <c r="M4475" s="4" t="s">
        <v>33</v>
      </c>
      <c r="N4475" s="4" t="s">
        <v>1358</v>
      </c>
      <c r="O4475" s="4" t="s">
        <v>39</v>
      </c>
      <c r="P4475" s="4" t="s">
        <v>61</v>
      </c>
      <c r="Q4475" s="4" t="s">
        <v>1359</v>
      </c>
      <c r="R4475" s="9">
        <v>90.4587259259259</v>
      </c>
      <c r="S4475" s="7">
        <v>3.0</v>
      </c>
      <c r="T4475" s="7">
        <v>0.2</v>
      </c>
      <c r="U4475" s="7">
        <v>24.8761496296296</v>
      </c>
      <c r="V4475" s="10" t="str">
        <f t="shared" si="1"/>
        <v>2017-09</v>
      </c>
    </row>
    <row r="4476">
      <c r="A4476" s="7">
        <v>4475.0</v>
      </c>
      <c r="B4476" s="4" t="s">
        <v>7573</v>
      </c>
      <c r="C4476" s="8">
        <v>42994.0</v>
      </c>
      <c r="D4476" s="8">
        <v>42996.0</v>
      </c>
      <c r="E4476" s="4" t="s">
        <v>43</v>
      </c>
      <c r="F4476" s="4" t="s">
        <v>1847</v>
      </c>
      <c r="G4476" s="4" t="s">
        <v>1848</v>
      </c>
      <c r="H4476" s="4" t="s">
        <v>46</v>
      </c>
      <c r="I4476" s="4" t="s">
        <v>30</v>
      </c>
      <c r="J4476" s="4" t="s">
        <v>90</v>
      </c>
      <c r="K4476" s="4" t="s">
        <v>91</v>
      </c>
      <c r="L4476" s="7">
        <v>19143.0</v>
      </c>
      <c r="M4476" s="4" t="s">
        <v>33</v>
      </c>
      <c r="N4476" s="4" t="s">
        <v>3992</v>
      </c>
      <c r="O4476" s="4" t="s">
        <v>35</v>
      </c>
      <c r="P4476" s="4" t="s">
        <v>121</v>
      </c>
      <c r="Q4476" s="4" t="s">
        <v>3993</v>
      </c>
      <c r="R4476" s="9">
        <v>28.2928592592593</v>
      </c>
      <c r="S4476" s="7">
        <v>3.0</v>
      </c>
      <c r="T4476" s="7">
        <v>0.2</v>
      </c>
      <c r="U4476" s="7">
        <v>2.82928592592593</v>
      </c>
      <c r="V4476" s="10" t="str">
        <f t="shared" si="1"/>
        <v>2017-09</v>
      </c>
    </row>
    <row r="4477">
      <c r="A4477" s="7">
        <v>4476.0</v>
      </c>
      <c r="B4477" s="4" t="s">
        <v>7573</v>
      </c>
      <c r="C4477" s="8">
        <v>42994.0</v>
      </c>
      <c r="D4477" s="8">
        <v>42996.0</v>
      </c>
      <c r="E4477" s="4" t="s">
        <v>43</v>
      </c>
      <c r="F4477" s="4" t="s">
        <v>1847</v>
      </c>
      <c r="G4477" s="4" t="s">
        <v>1848</v>
      </c>
      <c r="H4477" s="4" t="s">
        <v>46</v>
      </c>
      <c r="I4477" s="4" t="s">
        <v>30</v>
      </c>
      <c r="J4477" s="4" t="s">
        <v>90</v>
      </c>
      <c r="K4477" s="4" t="s">
        <v>91</v>
      </c>
      <c r="L4477" s="7">
        <v>19143.0</v>
      </c>
      <c r="M4477" s="4" t="s">
        <v>33</v>
      </c>
      <c r="N4477" s="4" t="s">
        <v>2096</v>
      </c>
      <c r="O4477" s="4" t="s">
        <v>51</v>
      </c>
      <c r="P4477" s="4" t="s">
        <v>76</v>
      </c>
      <c r="Q4477" s="4" t="s">
        <v>2097</v>
      </c>
      <c r="R4477" s="9">
        <v>4.32838518518519</v>
      </c>
      <c r="S4477" s="7">
        <v>2.0</v>
      </c>
      <c r="T4477" s="7">
        <v>0.7</v>
      </c>
      <c r="U4477" s="7">
        <v>-3.46270814814815</v>
      </c>
      <c r="V4477" s="10" t="str">
        <f t="shared" si="1"/>
        <v>2017-09</v>
      </c>
    </row>
    <row r="4478">
      <c r="A4478" s="7">
        <v>4477.0</v>
      </c>
      <c r="B4478" s="4" t="s">
        <v>7573</v>
      </c>
      <c r="C4478" s="8">
        <v>42994.0</v>
      </c>
      <c r="D4478" s="8">
        <v>42996.0</v>
      </c>
      <c r="E4478" s="4" t="s">
        <v>43</v>
      </c>
      <c r="F4478" s="4" t="s">
        <v>1847</v>
      </c>
      <c r="G4478" s="4" t="s">
        <v>1848</v>
      </c>
      <c r="H4478" s="4" t="s">
        <v>46</v>
      </c>
      <c r="I4478" s="4" t="s">
        <v>30</v>
      </c>
      <c r="J4478" s="4" t="s">
        <v>90</v>
      </c>
      <c r="K4478" s="4" t="s">
        <v>91</v>
      </c>
      <c r="L4478" s="7">
        <v>19143.0</v>
      </c>
      <c r="M4478" s="4" t="s">
        <v>33</v>
      </c>
      <c r="N4478" s="4" t="s">
        <v>5577</v>
      </c>
      <c r="O4478" s="4" t="s">
        <v>51</v>
      </c>
      <c r="P4478" s="4" t="s">
        <v>76</v>
      </c>
      <c r="Q4478" s="4" t="s">
        <v>5578</v>
      </c>
      <c r="R4478" s="9">
        <v>676.396903703704</v>
      </c>
      <c r="S4478" s="7">
        <v>2.0</v>
      </c>
      <c r="T4478" s="7">
        <v>0.7</v>
      </c>
      <c r="U4478" s="7">
        <v>-518.570959506173</v>
      </c>
      <c r="V4478" s="10" t="str">
        <f t="shared" si="1"/>
        <v>2017-09</v>
      </c>
    </row>
    <row r="4479">
      <c r="A4479" s="7">
        <v>4478.0</v>
      </c>
      <c r="B4479" s="4" t="s">
        <v>7573</v>
      </c>
      <c r="C4479" s="8">
        <v>42994.0</v>
      </c>
      <c r="D4479" s="8">
        <v>42996.0</v>
      </c>
      <c r="E4479" s="4" t="s">
        <v>43</v>
      </c>
      <c r="F4479" s="4" t="s">
        <v>1847</v>
      </c>
      <c r="G4479" s="4" t="s">
        <v>1848</v>
      </c>
      <c r="H4479" s="4" t="s">
        <v>46</v>
      </c>
      <c r="I4479" s="4" t="s">
        <v>30</v>
      </c>
      <c r="J4479" s="4" t="s">
        <v>90</v>
      </c>
      <c r="K4479" s="4" t="s">
        <v>91</v>
      </c>
      <c r="L4479" s="7">
        <v>19143.0</v>
      </c>
      <c r="M4479" s="4" t="s">
        <v>33</v>
      </c>
      <c r="N4479" s="4" t="s">
        <v>248</v>
      </c>
      <c r="O4479" s="4" t="s">
        <v>39</v>
      </c>
      <c r="P4479" s="4" t="s">
        <v>61</v>
      </c>
      <c r="Q4479" s="4" t="s">
        <v>249</v>
      </c>
      <c r="R4479" s="9">
        <v>60.3058172839506</v>
      </c>
      <c r="S4479" s="7">
        <v>2.0</v>
      </c>
      <c r="T4479" s="7">
        <v>0.2</v>
      </c>
      <c r="U4479" s="7">
        <v>18.0917451851852</v>
      </c>
      <c r="V4479" s="10" t="str">
        <f t="shared" si="1"/>
        <v>2017-09</v>
      </c>
    </row>
    <row r="4480">
      <c r="A4480" s="7">
        <v>4479.0</v>
      </c>
      <c r="B4480" s="4" t="s">
        <v>7574</v>
      </c>
      <c r="C4480" s="8">
        <v>42994.0</v>
      </c>
      <c r="D4480" s="8">
        <v>42996.0</v>
      </c>
      <c r="E4480" s="4" t="s">
        <v>98</v>
      </c>
      <c r="F4480" s="4" t="s">
        <v>1348</v>
      </c>
      <c r="G4480" s="4" t="s">
        <v>1349</v>
      </c>
      <c r="H4480" s="4" t="s">
        <v>46</v>
      </c>
      <c r="I4480" s="4" t="s">
        <v>30</v>
      </c>
      <c r="J4480" s="4" t="s">
        <v>90</v>
      </c>
      <c r="K4480" s="4" t="s">
        <v>91</v>
      </c>
      <c r="L4480" s="7">
        <v>19143.0</v>
      </c>
      <c r="M4480" s="4" t="s">
        <v>33</v>
      </c>
      <c r="N4480" s="4" t="s">
        <v>6580</v>
      </c>
      <c r="O4480" s="4" t="s">
        <v>51</v>
      </c>
      <c r="P4480" s="4" t="s">
        <v>124</v>
      </c>
      <c r="Q4480" s="4" t="s">
        <v>6581</v>
      </c>
      <c r="R4480" s="9">
        <v>25.8194962962963</v>
      </c>
      <c r="S4480" s="7">
        <v>6.0</v>
      </c>
      <c r="T4480" s="7">
        <v>0.2</v>
      </c>
      <c r="U4480" s="7">
        <v>8.06859259259259</v>
      </c>
      <c r="V4480" s="10" t="str">
        <f t="shared" si="1"/>
        <v>2017-09</v>
      </c>
    </row>
    <row r="4481">
      <c r="A4481" s="7">
        <v>4480.0</v>
      </c>
      <c r="B4481" s="4" t="s">
        <v>7575</v>
      </c>
      <c r="C4481" s="8">
        <v>42994.0</v>
      </c>
      <c r="D4481" s="8">
        <v>42998.0</v>
      </c>
      <c r="E4481" s="4" t="s">
        <v>26</v>
      </c>
      <c r="F4481" s="4" t="s">
        <v>3503</v>
      </c>
      <c r="G4481" s="4" t="s">
        <v>3504</v>
      </c>
      <c r="H4481" s="4" t="s">
        <v>29</v>
      </c>
      <c r="I4481" s="4" t="s">
        <v>30</v>
      </c>
      <c r="J4481" s="4" t="s">
        <v>362</v>
      </c>
      <c r="K4481" s="4" t="s">
        <v>48</v>
      </c>
      <c r="L4481" s="7">
        <v>94110.0</v>
      </c>
      <c r="M4481" s="4" t="s">
        <v>49</v>
      </c>
      <c r="N4481" s="4" t="s">
        <v>4776</v>
      </c>
      <c r="O4481" s="4" t="s">
        <v>51</v>
      </c>
      <c r="P4481" s="4" t="s">
        <v>272</v>
      </c>
      <c r="Q4481" s="4" t="s">
        <v>4777</v>
      </c>
      <c r="R4481" s="9">
        <v>17.9</v>
      </c>
      <c r="S4481" s="7">
        <v>5.0</v>
      </c>
      <c r="T4481" s="7">
        <v>0.0</v>
      </c>
      <c r="U4481" s="7">
        <v>8.771</v>
      </c>
      <c r="V4481" s="10" t="str">
        <f t="shared" si="1"/>
        <v>2017-09</v>
      </c>
    </row>
    <row r="4482">
      <c r="A4482" s="7">
        <v>4481.0</v>
      </c>
      <c r="B4482" s="4" t="s">
        <v>7576</v>
      </c>
      <c r="C4482" s="8">
        <v>42994.0</v>
      </c>
      <c r="D4482" s="8">
        <v>42996.0</v>
      </c>
      <c r="E4482" s="4" t="s">
        <v>98</v>
      </c>
      <c r="F4482" s="4" t="s">
        <v>1774</v>
      </c>
      <c r="G4482" s="4" t="s">
        <v>1775</v>
      </c>
      <c r="H4482" s="4" t="s">
        <v>112</v>
      </c>
      <c r="I4482" s="4" t="s">
        <v>30</v>
      </c>
      <c r="J4482" s="4" t="s">
        <v>2240</v>
      </c>
      <c r="K4482" s="4" t="s">
        <v>462</v>
      </c>
      <c r="L4482" s="7">
        <v>41042.0</v>
      </c>
      <c r="M4482" s="4" t="s">
        <v>83</v>
      </c>
      <c r="N4482" s="4" t="s">
        <v>4823</v>
      </c>
      <c r="O4482" s="4" t="s">
        <v>39</v>
      </c>
      <c r="P4482" s="4" t="s">
        <v>61</v>
      </c>
      <c r="Q4482" s="4" t="s">
        <v>4824</v>
      </c>
      <c r="R4482" s="9">
        <v>11.3236475628861</v>
      </c>
      <c r="S4482" s="7">
        <v>1.0</v>
      </c>
      <c r="T4482" s="7">
        <v>0.0</v>
      </c>
      <c r="U4482" s="7">
        <v>2.0382565613195</v>
      </c>
      <c r="V4482" s="10" t="str">
        <f t="shared" si="1"/>
        <v>2017-09</v>
      </c>
    </row>
    <row r="4483">
      <c r="A4483" s="7">
        <v>4482.0</v>
      </c>
      <c r="B4483" s="4" t="s">
        <v>7577</v>
      </c>
      <c r="C4483" s="8">
        <v>42995.0</v>
      </c>
      <c r="D4483" s="8">
        <v>42995.0</v>
      </c>
      <c r="E4483" s="4" t="s">
        <v>212</v>
      </c>
      <c r="F4483" s="4" t="s">
        <v>3710</v>
      </c>
      <c r="G4483" s="4" t="s">
        <v>3711</v>
      </c>
      <c r="H4483" s="4" t="s">
        <v>46</v>
      </c>
      <c r="I4483" s="4" t="s">
        <v>30</v>
      </c>
      <c r="J4483" s="4" t="s">
        <v>163</v>
      </c>
      <c r="K4483" s="4" t="s">
        <v>164</v>
      </c>
      <c r="L4483" s="7">
        <v>98115.0</v>
      </c>
      <c r="M4483" s="4" t="s">
        <v>49</v>
      </c>
      <c r="N4483" s="4" t="s">
        <v>7578</v>
      </c>
      <c r="O4483" s="4" t="s">
        <v>51</v>
      </c>
      <c r="P4483" s="4" t="s">
        <v>124</v>
      </c>
      <c r="Q4483" s="4" t="s">
        <v>7579</v>
      </c>
      <c r="R4483" s="9">
        <v>12.96</v>
      </c>
      <c r="S4483" s="7">
        <v>2.0</v>
      </c>
      <c r="T4483" s="7">
        <v>0.0</v>
      </c>
      <c r="U4483" s="7">
        <v>6.3504</v>
      </c>
      <c r="V4483" s="10" t="str">
        <f t="shared" si="1"/>
        <v>2017-09</v>
      </c>
    </row>
    <row r="4484">
      <c r="A4484" s="7">
        <v>4483.0</v>
      </c>
      <c r="B4484" s="4" t="s">
        <v>7580</v>
      </c>
      <c r="C4484" s="8">
        <v>42995.0</v>
      </c>
      <c r="D4484" s="8">
        <v>43000.0</v>
      </c>
      <c r="E4484" s="4" t="s">
        <v>98</v>
      </c>
      <c r="F4484" s="4" t="s">
        <v>3722</v>
      </c>
      <c r="G4484" s="4" t="s">
        <v>3723</v>
      </c>
      <c r="H4484" s="4" t="s">
        <v>112</v>
      </c>
      <c r="I4484" s="4" t="s">
        <v>30</v>
      </c>
      <c r="J4484" s="4" t="s">
        <v>5977</v>
      </c>
      <c r="K4484" s="4" t="s">
        <v>255</v>
      </c>
      <c r="L4484" s="7">
        <v>30076.0</v>
      </c>
      <c r="M4484" s="4" t="s">
        <v>83</v>
      </c>
      <c r="N4484" s="4" t="s">
        <v>265</v>
      </c>
      <c r="O4484" s="4" t="s">
        <v>35</v>
      </c>
      <c r="P4484" s="4" t="s">
        <v>263</v>
      </c>
      <c r="Q4484" s="4" t="s">
        <v>266</v>
      </c>
      <c r="R4484" s="9">
        <v>458.806181927671</v>
      </c>
      <c r="S4484" s="7">
        <v>4.0</v>
      </c>
      <c r="T4484" s="7">
        <v>0.0</v>
      </c>
      <c r="U4484" s="7">
        <v>119.289607301194</v>
      </c>
      <c r="V4484" s="10" t="str">
        <f t="shared" si="1"/>
        <v>2017-09</v>
      </c>
    </row>
    <row r="4485">
      <c r="A4485" s="7">
        <v>4484.0</v>
      </c>
      <c r="B4485" s="4" t="s">
        <v>7580</v>
      </c>
      <c r="C4485" s="8">
        <v>42995.0</v>
      </c>
      <c r="D4485" s="8">
        <v>43000.0</v>
      </c>
      <c r="E4485" s="4" t="s">
        <v>98</v>
      </c>
      <c r="F4485" s="4" t="s">
        <v>3722</v>
      </c>
      <c r="G4485" s="4" t="s">
        <v>3723</v>
      </c>
      <c r="H4485" s="4" t="s">
        <v>112</v>
      </c>
      <c r="I4485" s="4" t="s">
        <v>30</v>
      </c>
      <c r="J4485" s="4" t="s">
        <v>5977</v>
      </c>
      <c r="K4485" s="4" t="s">
        <v>255</v>
      </c>
      <c r="L4485" s="7">
        <v>30076.0</v>
      </c>
      <c r="M4485" s="4" t="s">
        <v>83</v>
      </c>
      <c r="N4485" s="4" t="s">
        <v>3400</v>
      </c>
      <c r="O4485" s="4" t="s">
        <v>51</v>
      </c>
      <c r="P4485" s="4" t="s">
        <v>124</v>
      </c>
      <c r="Q4485" s="4" t="s">
        <v>404</v>
      </c>
      <c r="R4485" s="9">
        <v>67.0326467469731</v>
      </c>
      <c r="S4485" s="7">
        <v>3.0</v>
      </c>
      <c r="T4485" s="7">
        <v>0.0</v>
      </c>
      <c r="U4485" s="7">
        <v>31.5053439710773</v>
      </c>
      <c r="V4485" s="10" t="str">
        <f t="shared" si="1"/>
        <v>2017-09</v>
      </c>
    </row>
    <row r="4486">
      <c r="A4486" s="7">
        <v>4485.0</v>
      </c>
      <c r="B4486" s="4" t="s">
        <v>7581</v>
      </c>
      <c r="C4486" s="8">
        <v>42995.0</v>
      </c>
      <c r="D4486" s="8">
        <v>42999.0</v>
      </c>
      <c r="E4486" s="4" t="s">
        <v>98</v>
      </c>
      <c r="F4486" s="4" t="s">
        <v>5340</v>
      </c>
      <c r="G4486" s="4" t="s">
        <v>5341</v>
      </c>
      <c r="H4486" s="4" t="s">
        <v>29</v>
      </c>
      <c r="I4486" s="4" t="s">
        <v>30</v>
      </c>
      <c r="J4486" s="4" t="s">
        <v>3087</v>
      </c>
      <c r="K4486" s="4" t="s">
        <v>2919</v>
      </c>
      <c r="L4486" s="7">
        <v>84604.0</v>
      </c>
      <c r="M4486" s="4" t="s">
        <v>49</v>
      </c>
      <c r="N4486" s="4" t="s">
        <v>2483</v>
      </c>
      <c r="O4486" s="4" t="s">
        <v>51</v>
      </c>
      <c r="P4486" s="4" t="s">
        <v>76</v>
      </c>
      <c r="Q4486" s="4" t="s">
        <v>1321</v>
      </c>
      <c r="R4486" s="9">
        <v>10.776</v>
      </c>
      <c r="S4486" s="7">
        <v>3.0</v>
      </c>
      <c r="T4486" s="7">
        <v>0.2</v>
      </c>
      <c r="U4486" s="7">
        <v>3.5022</v>
      </c>
      <c r="V4486" s="10" t="str">
        <f t="shared" si="1"/>
        <v>2017-09</v>
      </c>
    </row>
    <row r="4487">
      <c r="A4487" s="7">
        <v>4486.0</v>
      </c>
      <c r="B4487" s="4" t="s">
        <v>7581</v>
      </c>
      <c r="C4487" s="8">
        <v>42995.0</v>
      </c>
      <c r="D4487" s="8">
        <v>42999.0</v>
      </c>
      <c r="E4487" s="4" t="s">
        <v>98</v>
      </c>
      <c r="F4487" s="4" t="s">
        <v>5340</v>
      </c>
      <c r="G4487" s="4" t="s">
        <v>5341</v>
      </c>
      <c r="H4487" s="4" t="s">
        <v>29</v>
      </c>
      <c r="I4487" s="4" t="s">
        <v>30</v>
      </c>
      <c r="J4487" s="4" t="s">
        <v>3087</v>
      </c>
      <c r="K4487" s="4" t="s">
        <v>2919</v>
      </c>
      <c r="L4487" s="7">
        <v>84604.0</v>
      </c>
      <c r="M4487" s="4" t="s">
        <v>49</v>
      </c>
      <c r="N4487" s="4" t="s">
        <v>1456</v>
      </c>
      <c r="O4487" s="4" t="s">
        <v>51</v>
      </c>
      <c r="P4487" s="4" t="s">
        <v>76</v>
      </c>
      <c r="Q4487" s="4" t="s">
        <v>1457</v>
      </c>
      <c r="R4487" s="9">
        <v>11.784</v>
      </c>
      <c r="S4487" s="7">
        <v>3.0</v>
      </c>
      <c r="T4487" s="7">
        <v>0.2</v>
      </c>
      <c r="U4487" s="7">
        <v>4.2717</v>
      </c>
      <c r="V4487" s="10" t="str">
        <f t="shared" si="1"/>
        <v>2017-09</v>
      </c>
    </row>
    <row r="4488">
      <c r="A4488" s="7">
        <v>4487.0</v>
      </c>
      <c r="B4488" s="4" t="s">
        <v>7581</v>
      </c>
      <c r="C4488" s="8">
        <v>42995.0</v>
      </c>
      <c r="D4488" s="8">
        <v>42999.0</v>
      </c>
      <c r="E4488" s="4" t="s">
        <v>98</v>
      </c>
      <c r="F4488" s="4" t="s">
        <v>5340</v>
      </c>
      <c r="G4488" s="4" t="s">
        <v>5341</v>
      </c>
      <c r="H4488" s="4" t="s">
        <v>29</v>
      </c>
      <c r="I4488" s="4" t="s">
        <v>30</v>
      </c>
      <c r="J4488" s="4" t="s">
        <v>3087</v>
      </c>
      <c r="K4488" s="4" t="s">
        <v>2919</v>
      </c>
      <c r="L4488" s="7">
        <v>84604.0</v>
      </c>
      <c r="M4488" s="4" t="s">
        <v>49</v>
      </c>
      <c r="N4488" s="4" t="s">
        <v>5337</v>
      </c>
      <c r="O4488" s="4" t="s">
        <v>51</v>
      </c>
      <c r="P4488" s="4" t="s">
        <v>124</v>
      </c>
      <c r="Q4488" s="4" t="s">
        <v>5338</v>
      </c>
      <c r="R4488" s="9">
        <v>164.88</v>
      </c>
      <c r="S4488" s="7">
        <v>3.0</v>
      </c>
      <c r="T4488" s="7">
        <v>0.0</v>
      </c>
      <c r="U4488" s="7">
        <v>80.7912</v>
      </c>
      <c r="V4488" s="10" t="str">
        <f t="shared" si="1"/>
        <v>2017-09</v>
      </c>
    </row>
    <row r="4489">
      <c r="A4489" s="7">
        <v>4488.0</v>
      </c>
      <c r="B4489" s="4" t="s">
        <v>7581</v>
      </c>
      <c r="C4489" s="8">
        <v>42995.0</v>
      </c>
      <c r="D4489" s="8">
        <v>42999.0</v>
      </c>
      <c r="E4489" s="4" t="s">
        <v>98</v>
      </c>
      <c r="F4489" s="4" t="s">
        <v>5340</v>
      </c>
      <c r="G4489" s="4" t="s">
        <v>5341</v>
      </c>
      <c r="H4489" s="4" t="s">
        <v>29</v>
      </c>
      <c r="I4489" s="4" t="s">
        <v>30</v>
      </c>
      <c r="J4489" s="4" t="s">
        <v>3087</v>
      </c>
      <c r="K4489" s="4" t="s">
        <v>2919</v>
      </c>
      <c r="L4489" s="7">
        <v>84604.0</v>
      </c>
      <c r="M4489" s="4" t="s">
        <v>49</v>
      </c>
      <c r="N4489" s="4" t="s">
        <v>7582</v>
      </c>
      <c r="O4489" s="4" t="s">
        <v>35</v>
      </c>
      <c r="P4489" s="4" t="s">
        <v>36</v>
      </c>
      <c r="Q4489" s="4" t="s">
        <v>7583</v>
      </c>
      <c r="R4489" s="9">
        <v>1292.94</v>
      </c>
      <c r="S4489" s="7">
        <v>3.0</v>
      </c>
      <c r="T4489" s="7">
        <v>0.0</v>
      </c>
      <c r="U4489" s="7">
        <v>77.5764</v>
      </c>
      <c r="V4489" s="10" t="str">
        <f t="shared" si="1"/>
        <v>2017-09</v>
      </c>
    </row>
    <row r="4490">
      <c r="A4490" s="7">
        <v>4489.0</v>
      </c>
      <c r="B4490" s="4" t="s">
        <v>7581</v>
      </c>
      <c r="C4490" s="8">
        <v>42995.0</v>
      </c>
      <c r="D4490" s="8">
        <v>42999.0</v>
      </c>
      <c r="E4490" s="4" t="s">
        <v>98</v>
      </c>
      <c r="F4490" s="4" t="s">
        <v>5340</v>
      </c>
      <c r="G4490" s="4" t="s">
        <v>5341</v>
      </c>
      <c r="H4490" s="4" t="s">
        <v>29</v>
      </c>
      <c r="I4490" s="4" t="s">
        <v>30</v>
      </c>
      <c r="J4490" s="4" t="s">
        <v>3087</v>
      </c>
      <c r="K4490" s="4" t="s">
        <v>2919</v>
      </c>
      <c r="L4490" s="7">
        <v>84604.0</v>
      </c>
      <c r="M4490" s="4" t="s">
        <v>49</v>
      </c>
      <c r="N4490" s="4" t="s">
        <v>1079</v>
      </c>
      <c r="O4490" s="4" t="s">
        <v>51</v>
      </c>
      <c r="P4490" s="4" t="s">
        <v>76</v>
      </c>
      <c r="Q4490" s="4" t="s">
        <v>1080</v>
      </c>
      <c r="R4490" s="9">
        <v>25.584</v>
      </c>
      <c r="S4490" s="7">
        <v>2.0</v>
      </c>
      <c r="T4490" s="7">
        <v>0.2</v>
      </c>
      <c r="U4490" s="7">
        <v>8.9544</v>
      </c>
      <c r="V4490" s="10" t="str">
        <f t="shared" si="1"/>
        <v>2017-09</v>
      </c>
    </row>
    <row r="4491">
      <c r="A4491" s="7">
        <v>4490.0</v>
      </c>
      <c r="B4491" s="4" t="s">
        <v>7581</v>
      </c>
      <c r="C4491" s="8">
        <v>42995.0</v>
      </c>
      <c r="D4491" s="8">
        <v>42999.0</v>
      </c>
      <c r="E4491" s="4" t="s">
        <v>98</v>
      </c>
      <c r="F4491" s="4" t="s">
        <v>5340</v>
      </c>
      <c r="G4491" s="4" t="s">
        <v>5341</v>
      </c>
      <c r="H4491" s="4" t="s">
        <v>29</v>
      </c>
      <c r="I4491" s="4" t="s">
        <v>30</v>
      </c>
      <c r="J4491" s="4" t="s">
        <v>3087</v>
      </c>
      <c r="K4491" s="4" t="s">
        <v>2919</v>
      </c>
      <c r="L4491" s="7">
        <v>84604.0</v>
      </c>
      <c r="M4491" s="4" t="s">
        <v>49</v>
      </c>
      <c r="N4491" s="4" t="s">
        <v>933</v>
      </c>
      <c r="O4491" s="4" t="s">
        <v>51</v>
      </c>
      <c r="P4491" s="4" t="s">
        <v>52</v>
      </c>
      <c r="Q4491" s="4" t="s">
        <v>934</v>
      </c>
      <c r="R4491" s="9">
        <v>261.74</v>
      </c>
      <c r="S4491" s="7">
        <v>2.0</v>
      </c>
      <c r="T4491" s="7">
        <v>0.0</v>
      </c>
      <c r="U4491" s="7">
        <v>65.435</v>
      </c>
      <c r="V4491" s="10" t="str">
        <f t="shared" si="1"/>
        <v>2017-09</v>
      </c>
    </row>
    <row r="4492">
      <c r="A4492" s="7">
        <v>4491.0</v>
      </c>
      <c r="B4492" s="4" t="s">
        <v>7581</v>
      </c>
      <c r="C4492" s="8">
        <v>42995.0</v>
      </c>
      <c r="D4492" s="8">
        <v>42999.0</v>
      </c>
      <c r="E4492" s="4" t="s">
        <v>98</v>
      </c>
      <c r="F4492" s="4" t="s">
        <v>5340</v>
      </c>
      <c r="G4492" s="4" t="s">
        <v>5341</v>
      </c>
      <c r="H4492" s="4" t="s">
        <v>29</v>
      </c>
      <c r="I4492" s="4" t="s">
        <v>30</v>
      </c>
      <c r="J4492" s="4" t="s">
        <v>3087</v>
      </c>
      <c r="K4492" s="4" t="s">
        <v>2919</v>
      </c>
      <c r="L4492" s="7">
        <v>84604.0</v>
      </c>
      <c r="M4492" s="4" t="s">
        <v>49</v>
      </c>
      <c r="N4492" s="4" t="s">
        <v>7584</v>
      </c>
      <c r="O4492" s="4" t="s">
        <v>51</v>
      </c>
      <c r="P4492" s="4" t="s">
        <v>297</v>
      </c>
      <c r="Q4492" s="4" t="s">
        <v>7585</v>
      </c>
      <c r="R4492" s="9">
        <v>14.4</v>
      </c>
      <c r="S4492" s="7">
        <v>5.0</v>
      </c>
      <c r="T4492" s="7">
        <v>0.0</v>
      </c>
      <c r="U4492" s="7">
        <v>7.056</v>
      </c>
      <c r="V4492" s="10" t="str">
        <f t="shared" si="1"/>
        <v>2017-09</v>
      </c>
    </row>
    <row r="4493">
      <c r="A4493" s="7">
        <v>4492.0</v>
      </c>
      <c r="B4493" s="4" t="s">
        <v>7586</v>
      </c>
      <c r="C4493" s="8">
        <v>42995.0</v>
      </c>
      <c r="D4493" s="8">
        <v>43000.0</v>
      </c>
      <c r="E4493" s="4" t="s">
        <v>98</v>
      </c>
      <c r="F4493" s="4" t="s">
        <v>873</v>
      </c>
      <c r="G4493" s="4" t="s">
        <v>874</v>
      </c>
      <c r="H4493" s="4" t="s">
        <v>112</v>
      </c>
      <c r="I4493" s="4" t="s">
        <v>30</v>
      </c>
      <c r="J4493" s="4" t="s">
        <v>455</v>
      </c>
      <c r="K4493" s="4" t="s">
        <v>58</v>
      </c>
      <c r="L4493" s="7">
        <v>77036.0</v>
      </c>
      <c r="M4493" s="4" t="s">
        <v>59</v>
      </c>
      <c r="N4493" s="4" t="s">
        <v>3645</v>
      </c>
      <c r="O4493" s="4" t="s">
        <v>51</v>
      </c>
      <c r="P4493" s="4" t="s">
        <v>93</v>
      </c>
      <c r="Q4493" s="4" t="s">
        <v>3646</v>
      </c>
      <c r="R4493" s="9">
        <v>12.4613827160494</v>
      </c>
      <c r="S4493" s="7">
        <v>3.0</v>
      </c>
      <c r="T4493" s="7">
        <v>0.2</v>
      </c>
      <c r="U4493" s="7">
        <v>4.04994938271605</v>
      </c>
      <c r="V4493" s="10" t="str">
        <f t="shared" si="1"/>
        <v>2017-09</v>
      </c>
    </row>
    <row r="4494">
      <c r="A4494" s="7">
        <v>4493.0</v>
      </c>
      <c r="B4494" s="4" t="s">
        <v>7586</v>
      </c>
      <c r="C4494" s="8">
        <v>42995.0</v>
      </c>
      <c r="D4494" s="8">
        <v>43000.0</v>
      </c>
      <c r="E4494" s="4" t="s">
        <v>98</v>
      </c>
      <c r="F4494" s="4" t="s">
        <v>873</v>
      </c>
      <c r="G4494" s="4" t="s">
        <v>874</v>
      </c>
      <c r="H4494" s="4" t="s">
        <v>112</v>
      </c>
      <c r="I4494" s="4" t="s">
        <v>30</v>
      </c>
      <c r="J4494" s="4" t="s">
        <v>455</v>
      </c>
      <c r="K4494" s="4" t="s">
        <v>58</v>
      </c>
      <c r="L4494" s="7">
        <v>77036.0</v>
      </c>
      <c r="M4494" s="4" t="s">
        <v>59</v>
      </c>
      <c r="N4494" s="4" t="s">
        <v>4949</v>
      </c>
      <c r="O4494" s="4" t="s">
        <v>35</v>
      </c>
      <c r="P4494" s="4" t="s">
        <v>263</v>
      </c>
      <c r="Q4494" s="4" t="s">
        <v>4950</v>
      </c>
      <c r="R4494" s="9">
        <v>400.330720164609</v>
      </c>
      <c r="S4494" s="7">
        <v>5.0</v>
      </c>
      <c r="T4494" s="7">
        <v>0.3</v>
      </c>
      <c r="U4494" s="7">
        <v>-97.2231748971194</v>
      </c>
      <c r="V4494" s="10" t="str">
        <f t="shared" si="1"/>
        <v>2017-09</v>
      </c>
    </row>
    <row r="4495">
      <c r="A4495" s="7">
        <v>4494.0</v>
      </c>
      <c r="B4495" s="4" t="s">
        <v>7586</v>
      </c>
      <c r="C4495" s="8">
        <v>42995.0</v>
      </c>
      <c r="D4495" s="8">
        <v>43000.0</v>
      </c>
      <c r="E4495" s="4" t="s">
        <v>98</v>
      </c>
      <c r="F4495" s="4" t="s">
        <v>873</v>
      </c>
      <c r="G4495" s="4" t="s">
        <v>874</v>
      </c>
      <c r="H4495" s="4" t="s">
        <v>112</v>
      </c>
      <c r="I4495" s="4" t="s">
        <v>30</v>
      </c>
      <c r="J4495" s="4" t="s">
        <v>455</v>
      </c>
      <c r="K4495" s="4" t="s">
        <v>58</v>
      </c>
      <c r="L4495" s="7">
        <v>77036.0</v>
      </c>
      <c r="M4495" s="4" t="s">
        <v>59</v>
      </c>
      <c r="N4495" s="4" t="s">
        <v>616</v>
      </c>
      <c r="O4495" s="4" t="s">
        <v>51</v>
      </c>
      <c r="P4495" s="4" t="s">
        <v>76</v>
      </c>
      <c r="Q4495" s="4" t="s">
        <v>617</v>
      </c>
      <c r="R4495" s="9">
        <v>7.2917695473251</v>
      </c>
      <c r="S4495" s="7">
        <v>5.0</v>
      </c>
      <c r="T4495" s="7">
        <v>0.8</v>
      </c>
      <c r="U4495" s="7">
        <v>-12.7605967078189</v>
      </c>
      <c r="V4495" s="10" t="str">
        <f t="shared" si="1"/>
        <v>2017-09</v>
      </c>
    </row>
    <row r="4496">
      <c r="A4496" s="7">
        <v>4495.0</v>
      </c>
      <c r="B4496" s="4" t="s">
        <v>7586</v>
      </c>
      <c r="C4496" s="8">
        <v>42995.0</v>
      </c>
      <c r="D4496" s="8">
        <v>43000.0</v>
      </c>
      <c r="E4496" s="4" t="s">
        <v>98</v>
      </c>
      <c r="F4496" s="4" t="s">
        <v>873</v>
      </c>
      <c r="G4496" s="4" t="s">
        <v>874</v>
      </c>
      <c r="H4496" s="4" t="s">
        <v>112</v>
      </c>
      <c r="I4496" s="4" t="s">
        <v>30</v>
      </c>
      <c r="J4496" s="4" t="s">
        <v>455</v>
      </c>
      <c r="K4496" s="4" t="s">
        <v>58</v>
      </c>
      <c r="L4496" s="7">
        <v>77036.0</v>
      </c>
      <c r="M4496" s="4" t="s">
        <v>59</v>
      </c>
      <c r="N4496" s="4" t="s">
        <v>7217</v>
      </c>
      <c r="O4496" s="4" t="s">
        <v>39</v>
      </c>
      <c r="P4496" s="4" t="s">
        <v>40</v>
      </c>
      <c r="Q4496" s="4" t="s">
        <v>7218</v>
      </c>
      <c r="R4496" s="9">
        <v>1779.89580246914</v>
      </c>
      <c r="S4496" s="7">
        <v>6.0</v>
      </c>
      <c r="T4496" s="7">
        <v>0.2</v>
      </c>
      <c r="U4496" s="7">
        <v>111.243487654321</v>
      </c>
      <c r="V4496" s="10" t="str">
        <f t="shared" si="1"/>
        <v>2017-09</v>
      </c>
    </row>
    <row r="4497">
      <c r="A4497" s="7">
        <v>4496.0</v>
      </c>
      <c r="B4497" s="4" t="s">
        <v>7587</v>
      </c>
      <c r="C4497" s="8">
        <v>42995.0</v>
      </c>
      <c r="D4497" s="8">
        <v>43001.0</v>
      </c>
      <c r="E4497" s="4" t="s">
        <v>26</v>
      </c>
      <c r="F4497" s="4" t="s">
        <v>1093</v>
      </c>
      <c r="G4497" s="4" t="s">
        <v>1094</v>
      </c>
      <c r="H4497" s="4" t="s">
        <v>46</v>
      </c>
      <c r="I4497" s="4" t="s">
        <v>30</v>
      </c>
      <c r="J4497" s="4" t="s">
        <v>270</v>
      </c>
      <c r="K4497" s="4" t="s">
        <v>203</v>
      </c>
      <c r="L4497" s="7">
        <v>7960.0</v>
      </c>
      <c r="M4497" s="4" t="s">
        <v>33</v>
      </c>
      <c r="N4497" s="4" t="s">
        <v>7588</v>
      </c>
      <c r="O4497" s="4" t="s">
        <v>39</v>
      </c>
      <c r="P4497" s="4" t="s">
        <v>446</v>
      </c>
      <c r="Q4497" s="4" t="s">
        <v>7589</v>
      </c>
      <c r="R4497" s="9">
        <v>603.456790123457</v>
      </c>
      <c r="S4497" s="7">
        <v>4.0</v>
      </c>
      <c r="T4497" s="7">
        <v>0.0</v>
      </c>
      <c r="U4497" s="7">
        <v>283.624691358025</v>
      </c>
      <c r="V4497" s="10" t="str">
        <f t="shared" si="1"/>
        <v>2017-09</v>
      </c>
    </row>
    <row r="4498">
      <c r="A4498" s="7">
        <v>4497.0</v>
      </c>
      <c r="B4498" s="4" t="s">
        <v>7587</v>
      </c>
      <c r="C4498" s="8">
        <v>42995.0</v>
      </c>
      <c r="D4498" s="8">
        <v>43001.0</v>
      </c>
      <c r="E4498" s="4" t="s">
        <v>26</v>
      </c>
      <c r="F4498" s="4" t="s">
        <v>1093</v>
      </c>
      <c r="G4498" s="4" t="s">
        <v>1094</v>
      </c>
      <c r="H4498" s="4" t="s">
        <v>46</v>
      </c>
      <c r="I4498" s="4" t="s">
        <v>30</v>
      </c>
      <c r="J4498" s="4" t="s">
        <v>270</v>
      </c>
      <c r="K4498" s="4" t="s">
        <v>203</v>
      </c>
      <c r="L4498" s="7">
        <v>7960.0</v>
      </c>
      <c r="M4498" s="4" t="s">
        <v>33</v>
      </c>
      <c r="N4498" s="4" t="s">
        <v>5430</v>
      </c>
      <c r="O4498" s="4" t="s">
        <v>51</v>
      </c>
      <c r="P4498" s="4" t="s">
        <v>52</v>
      </c>
      <c r="Q4498" s="4" t="s">
        <v>5431</v>
      </c>
      <c r="R4498" s="9">
        <v>42.8077160493827</v>
      </c>
      <c r="S4498" s="7">
        <v>3.0</v>
      </c>
      <c r="T4498" s="7">
        <v>0.0</v>
      </c>
      <c r="U4498" s="7">
        <v>11.9861604938272</v>
      </c>
      <c r="V4498" s="10" t="str">
        <f t="shared" si="1"/>
        <v>2017-09</v>
      </c>
    </row>
    <row r="4499">
      <c r="A4499" s="7">
        <v>4498.0</v>
      </c>
      <c r="B4499" s="4" t="s">
        <v>7590</v>
      </c>
      <c r="C4499" s="8">
        <v>42995.0</v>
      </c>
      <c r="D4499" s="8">
        <v>42998.0</v>
      </c>
      <c r="E4499" s="4" t="s">
        <v>43</v>
      </c>
      <c r="F4499" s="4" t="s">
        <v>4345</v>
      </c>
      <c r="G4499" s="4" t="s">
        <v>4346</v>
      </c>
      <c r="H4499" s="4" t="s">
        <v>46</v>
      </c>
      <c r="I4499" s="4" t="s">
        <v>30</v>
      </c>
      <c r="J4499" s="4" t="s">
        <v>7591</v>
      </c>
      <c r="K4499" s="4" t="s">
        <v>1224</v>
      </c>
      <c r="L4499" s="7">
        <v>83704.0</v>
      </c>
      <c r="M4499" s="4" t="s">
        <v>49</v>
      </c>
      <c r="N4499" s="4" t="s">
        <v>1358</v>
      </c>
      <c r="O4499" s="4" t="s">
        <v>39</v>
      </c>
      <c r="P4499" s="4" t="s">
        <v>61</v>
      </c>
      <c r="Q4499" s="4" t="s">
        <v>1359</v>
      </c>
      <c r="R4499" s="9">
        <v>89.97</v>
      </c>
      <c r="S4499" s="7">
        <v>3.0</v>
      </c>
      <c r="T4499" s="7">
        <v>0.0</v>
      </c>
      <c r="U4499" s="7">
        <v>37.7874</v>
      </c>
      <c r="V4499" s="10" t="str">
        <f t="shared" si="1"/>
        <v>2017-09</v>
      </c>
    </row>
    <row r="4500">
      <c r="A4500" s="7">
        <v>4499.0</v>
      </c>
      <c r="B4500" s="4" t="s">
        <v>7592</v>
      </c>
      <c r="C4500" s="8">
        <v>42996.0</v>
      </c>
      <c r="D4500" s="8">
        <v>43001.0</v>
      </c>
      <c r="E4500" s="4" t="s">
        <v>26</v>
      </c>
      <c r="F4500" s="4" t="s">
        <v>2210</v>
      </c>
      <c r="G4500" s="4" t="s">
        <v>2211</v>
      </c>
      <c r="H4500" s="4" t="s">
        <v>29</v>
      </c>
      <c r="I4500" s="4" t="s">
        <v>30</v>
      </c>
      <c r="J4500" s="4" t="s">
        <v>362</v>
      </c>
      <c r="K4500" s="4" t="s">
        <v>48</v>
      </c>
      <c r="L4500" s="7">
        <v>94122.0</v>
      </c>
      <c r="M4500" s="4" t="s">
        <v>49</v>
      </c>
      <c r="N4500" s="4" t="s">
        <v>2401</v>
      </c>
      <c r="O4500" s="4" t="s">
        <v>51</v>
      </c>
      <c r="P4500" s="4" t="s">
        <v>93</v>
      </c>
      <c r="Q4500" s="4" t="s">
        <v>2402</v>
      </c>
      <c r="R4500" s="9">
        <v>8.82</v>
      </c>
      <c r="S4500" s="7">
        <v>3.0</v>
      </c>
      <c r="T4500" s="7">
        <v>0.0</v>
      </c>
      <c r="U4500" s="7">
        <v>2.3814</v>
      </c>
      <c r="V4500" s="10" t="str">
        <f t="shared" si="1"/>
        <v>2017-09</v>
      </c>
    </row>
    <row r="4501">
      <c r="A4501" s="7">
        <v>4500.0</v>
      </c>
      <c r="B4501" s="4" t="s">
        <v>7592</v>
      </c>
      <c r="C4501" s="8">
        <v>42996.0</v>
      </c>
      <c r="D4501" s="8">
        <v>43001.0</v>
      </c>
      <c r="E4501" s="4" t="s">
        <v>26</v>
      </c>
      <c r="F4501" s="4" t="s">
        <v>2210</v>
      </c>
      <c r="G4501" s="4" t="s">
        <v>2211</v>
      </c>
      <c r="H4501" s="4" t="s">
        <v>29</v>
      </c>
      <c r="I4501" s="4" t="s">
        <v>30</v>
      </c>
      <c r="J4501" s="4" t="s">
        <v>362</v>
      </c>
      <c r="K4501" s="4" t="s">
        <v>48</v>
      </c>
      <c r="L4501" s="7">
        <v>94122.0</v>
      </c>
      <c r="M4501" s="4" t="s">
        <v>49</v>
      </c>
      <c r="N4501" s="4" t="s">
        <v>3519</v>
      </c>
      <c r="O4501" s="4" t="s">
        <v>51</v>
      </c>
      <c r="P4501" s="4" t="s">
        <v>205</v>
      </c>
      <c r="Q4501" s="4" t="s">
        <v>3520</v>
      </c>
      <c r="R4501" s="9">
        <v>10.86</v>
      </c>
      <c r="S4501" s="7">
        <v>3.0</v>
      </c>
      <c r="T4501" s="7">
        <v>0.0</v>
      </c>
      <c r="U4501" s="7">
        <v>5.1042</v>
      </c>
      <c r="V4501" s="10" t="str">
        <f t="shared" si="1"/>
        <v>2017-09</v>
      </c>
    </row>
    <row r="4502">
      <c r="A4502" s="7">
        <v>4501.0</v>
      </c>
      <c r="B4502" s="4" t="s">
        <v>7592</v>
      </c>
      <c r="C4502" s="8">
        <v>42996.0</v>
      </c>
      <c r="D4502" s="8">
        <v>43001.0</v>
      </c>
      <c r="E4502" s="4" t="s">
        <v>26</v>
      </c>
      <c r="F4502" s="4" t="s">
        <v>2210</v>
      </c>
      <c r="G4502" s="4" t="s">
        <v>2211</v>
      </c>
      <c r="H4502" s="4" t="s">
        <v>29</v>
      </c>
      <c r="I4502" s="4" t="s">
        <v>30</v>
      </c>
      <c r="J4502" s="4" t="s">
        <v>362</v>
      </c>
      <c r="K4502" s="4" t="s">
        <v>48</v>
      </c>
      <c r="L4502" s="7">
        <v>94122.0</v>
      </c>
      <c r="M4502" s="4" t="s">
        <v>49</v>
      </c>
      <c r="N4502" s="4" t="s">
        <v>1570</v>
      </c>
      <c r="O4502" s="4" t="s">
        <v>51</v>
      </c>
      <c r="P4502" s="4" t="s">
        <v>124</v>
      </c>
      <c r="Q4502" s="4" t="s">
        <v>1571</v>
      </c>
      <c r="R4502" s="9">
        <v>143.7</v>
      </c>
      <c r="S4502" s="7">
        <v>3.0</v>
      </c>
      <c r="T4502" s="7">
        <v>0.0</v>
      </c>
      <c r="U4502" s="7">
        <v>68.976</v>
      </c>
      <c r="V4502" s="10" t="str">
        <f t="shared" si="1"/>
        <v>2017-09</v>
      </c>
    </row>
    <row r="4503">
      <c r="A4503" s="7">
        <v>4502.0</v>
      </c>
      <c r="B4503" s="4" t="s">
        <v>7593</v>
      </c>
      <c r="C4503" s="8">
        <v>42996.0</v>
      </c>
      <c r="D4503" s="8">
        <v>43000.0</v>
      </c>
      <c r="E4503" s="4" t="s">
        <v>26</v>
      </c>
      <c r="F4503" s="4" t="s">
        <v>2982</v>
      </c>
      <c r="G4503" s="4" t="s">
        <v>2983</v>
      </c>
      <c r="H4503" s="4" t="s">
        <v>29</v>
      </c>
      <c r="I4503" s="4" t="s">
        <v>30</v>
      </c>
      <c r="J4503" s="4" t="s">
        <v>1055</v>
      </c>
      <c r="K4503" s="4" t="s">
        <v>130</v>
      </c>
      <c r="L4503" s="7">
        <v>54302.0</v>
      </c>
      <c r="M4503" s="4" t="s">
        <v>59</v>
      </c>
      <c r="N4503" s="4" t="s">
        <v>1662</v>
      </c>
      <c r="O4503" s="4" t="s">
        <v>51</v>
      </c>
      <c r="P4503" s="4" t="s">
        <v>124</v>
      </c>
      <c r="Q4503" s="4" t="s">
        <v>1663</v>
      </c>
      <c r="R4503" s="9">
        <v>28.5729711934156</v>
      </c>
      <c r="S4503" s="7">
        <v>4.0</v>
      </c>
      <c r="T4503" s="7">
        <v>0.0</v>
      </c>
      <c r="U4503" s="7">
        <v>12.857837037037</v>
      </c>
      <c r="V4503" s="10" t="str">
        <f t="shared" si="1"/>
        <v>2017-09</v>
      </c>
    </row>
    <row r="4504">
      <c r="A4504" s="7">
        <v>4503.0</v>
      </c>
      <c r="B4504" s="4" t="s">
        <v>7594</v>
      </c>
      <c r="C4504" s="8">
        <v>42996.0</v>
      </c>
      <c r="D4504" s="8">
        <v>42998.0</v>
      </c>
      <c r="E4504" s="4" t="s">
        <v>43</v>
      </c>
      <c r="F4504" s="4" t="s">
        <v>1197</v>
      </c>
      <c r="G4504" s="4" t="s">
        <v>1198</v>
      </c>
      <c r="H4504" s="4" t="s">
        <v>46</v>
      </c>
      <c r="I4504" s="4" t="s">
        <v>30</v>
      </c>
      <c r="J4504" s="4" t="s">
        <v>428</v>
      </c>
      <c r="K4504" s="4" t="s">
        <v>58</v>
      </c>
      <c r="L4504" s="7">
        <v>76017.0</v>
      </c>
      <c r="M4504" s="4" t="s">
        <v>59</v>
      </c>
      <c r="N4504" s="4" t="s">
        <v>2475</v>
      </c>
      <c r="O4504" s="4" t="s">
        <v>51</v>
      </c>
      <c r="P4504" s="4" t="s">
        <v>93</v>
      </c>
      <c r="Q4504" s="4" t="s">
        <v>2476</v>
      </c>
      <c r="R4504" s="9">
        <v>11.2279703703704</v>
      </c>
      <c r="S4504" s="7">
        <v>2.0</v>
      </c>
      <c r="T4504" s="7">
        <v>0.2</v>
      </c>
      <c r="U4504" s="7">
        <v>0.701748148148148</v>
      </c>
      <c r="V4504" s="10" t="str">
        <f t="shared" si="1"/>
        <v>2017-09</v>
      </c>
    </row>
    <row r="4505">
      <c r="A4505" s="7">
        <v>4504.0</v>
      </c>
      <c r="B4505" s="4" t="s">
        <v>7594</v>
      </c>
      <c r="C4505" s="8">
        <v>42996.0</v>
      </c>
      <c r="D4505" s="8">
        <v>42998.0</v>
      </c>
      <c r="E4505" s="4" t="s">
        <v>43</v>
      </c>
      <c r="F4505" s="4" t="s">
        <v>1197</v>
      </c>
      <c r="G4505" s="4" t="s">
        <v>1198</v>
      </c>
      <c r="H4505" s="4" t="s">
        <v>46</v>
      </c>
      <c r="I4505" s="4" t="s">
        <v>30</v>
      </c>
      <c r="J4505" s="4" t="s">
        <v>428</v>
      </c>
      <c r="K4505" s="4" t="s">
        <v>58</v>
      </c>
      <c r="L4505" s="7">
        <v>76017.0</v>
      </c>
      <c r="M4505" s="4" t="s">
        <v>59</v>
      </c>
      <c r="N4505" s="4" t="s">
        <v>3997</v>
      </c>
      <c r="O4505" s="4" t="s">
        <v>51</v>
      </c>
      <c r="P4505" s="4" t="s">
        <v>52</v>
      </c>
      <c r="Q4505" s="4" t="s">
        <v>3998</v>
      </c>
      <c r="R4505" s="9">
        <v>59.8422650205761</v>
      </c>
      <c r="S4505" s="7">
        <v>2.0</v>
      </c>
      <c r="T4505" s="7">
        <v>0.2</v>
      </c>
      <c r="U4505" s="7">
        <v>-3.74014156378601</v>
      </c>
      <c r="V4505" s="10" t="str">
        <f t="shared" si="1"/>
        <v>2017-09</v>
      </c>
    </row>
    <row r="4506">
      <c r="A4506" s="7">
        <v>4505.0</v>
      </c>
      <c r="B4506" s="4" t="s">
        <v>7595</v>
      </c>
      <c r="C4506" s="8">
        <v>42996.0</v>
      </c>
      <c r="D4506" s="8">
        <v>43003.0</v>
      </c>
      <c r="E4506" s="4" t="s">
        <v>26</v>
      </c>
      <c r="F4506" s="4" t="s">
        <v>1046</v>
      </c>
      <c r="G4506" s="4" t="s">
        <v>1047</v>
      </c>
      <c r="H4506" s="4" t="s">
        <v>29</v>
      </c>
      <c r="I4506" s="4" t="s">
        <v>30</v>
      </c>
      <c r="J4506" s="4" t="s">
        <v>222</v>
      </c>
      <c r="K4506" s="4" t="s">
        <v>223</v>
      </c>
      <c r="L4506" s="7">
        <v>10035.0</v>
      </c>
      <c r="M4506" s="4" t="s">
        <v>33</v>
      </c>
      <c r="N4506" s="4" t="s">
        <v>6840</v>
      </c>
      <c r="O4506" s="4" t="s">
        <v>51</v>
      </c>
      <c r="P4506" s="4" t="s">
        <v>124</v>
      </c>
      <c r="Q4506" s="4" t="s">
        <v>6841</v>
      </c>
      <c r="R4506" s="9">
        <v>24.448</v>
      </c>
      <c r="S4506" s="7">
        <v>3.0</v>
      </c>
      <c r="T4506" s="7">
        <v>0.0</v>
      </c>
      <c r="U4506" s="7">
        <v>11.73504</v>
      </c>
      <c r="V4506" s="10" t="str">
        <f t="shared" si="1"/>
        <v>2017-09</v>
      </c>
    </row>
    <row r="4507">
      <c r="A4507" s="7">
        <v>4506.0</v>
      </c>
      <c r="B4507" s="4" t="s">
        <v>7595</v>
      </c>
      <c r="C4507" s="8">
        <v>42996.0</v>
      </c>
      <c r="D4507" s="8">
        <v>43003.0</v>
      </c>
      <c r="E4507" s="4" t="s">
        <v>26</v>
      </c>
      <c r="F4507" s="4" t="s">
        <v>1046</v>
      </c>
      <c r="G4507" s="4" t="s">
        <v>1047</v>
      </c>
      <c r="H4507" s="4" t="s">
        <v>29</v>
      </c>
      <c r="I4507" s="4" t="s">
        <v>30</v>
      </c>
      <c r="J4507" s="4" t="s">
        <v>222</v>
      </c>
      <c r="K4507" s="4" t="s">
        <v>223</v>
      </c>
      <c r="L4507" s="7">
        <v>10035.0</v>
      </c>
      <c r="M4507" s="4" t="s">
        <v>33</v>
      </c>
      <c r="N4507" s="4" t="s">
        <v>189</v>
      </c>
      <c r="O4507" s="4" t="s">
        <v>35</v>
      </c>
      <c r="P4507" s="4" t="s">
        <v>121</v>
      </c>
      <c r="Q4507" s="4" t="s">
        <v>190</v>
      </c>
      <c r="R4507" s="9">
        <v>12.3497613168724</v>
      </c>
      <c r="S4507" s="7">
        <v>2.0</v>
      </c>
      <c r="T4507" s="7">
        <v>0.0</v>
      </c>
      <c r="U4507" s="7">
        <v>4.0754212345679</v>
      </c>
      <c r="V4507" s="10" t="str">
        <f t="shared" si="1"/>
        <v>2017-09</v>
      </c>
    </row>
    <row r="4508">
      <c r="A4508" s="7">
        <v>4507.0</v>
      </c>
      <c r="B4508" s="4" t="s">
        <v>7596</v>
      </c>
      <c r="C4508" s="8">
        <v>42996.0</v>
      </c>
      <c r="D4508" s="8">
        <v>43001.0</v>
      </c>
      <c r="E4508" s="4" t="s">
        <v>98</v>
      </c>
      <c r="F4508" s="4" t="s">
        <v>5830</v>
      </c>
      <c r="G4508" s="4" t="s">
        <v>5831</v>
      </c>
      <c r="H4508" s="4" t="s">
        <v>46</v>
      </c>
      <c r="I4508" s="4" t="s">
        <v>30</v>
      </c>
      <c r="J4508" s="4" t="s">
        <v>7597</v>
      </c>
      <c r="K4508" s="4" t="s">
        <v>1605</v>
      </c>
      <c r="L4508" s="7">
        <v>68801.0</v>
      </c>
      <c r="M4508" s="4" t="s">
        <v>59</v>
      </c>
      <c r="N4508" s="4" t="s">
        <v>6737</v>
      </c>
      <c r="O4508" s="4" t="s">
        <v>51</v>
      </c>
      <c r="P4508" s="4" t="s">
        <v>124</v>
      </c>
      <c r="Q4508" s="4" t="s">
        <v>6738</v>
      </c>
      <c r="R4508" s="9">
        <v>20.0715061728395</v>
      </c>
      <c r="S4508" s="7">
        <v>2.0</v>
      </c>
      <c r="T4508" s="7">
        <v>0.0</v>
      </c>
      <c r="U4508" s="7">
        <v>10.0357530864198</v>
      </c>
      <c r="V4508" s="10" t="str">
        <f t="shared" si="1"/>
        <v>2017-09</v>
      </c>
    </row>
    <row r="4509">
      <c r="A4509" s="7">
        <v>4508.0</v>
      </c>
      <c r="B4509" s="4" t="s">
        <v>7598</v>
      </c>
      <c r="C4509" s="8">
        <v>42996.0</v>
      </c>
      <c r="D4509" s="8">
        <v>43000.0</v>
      </c>
      <c r="E4509" s="4" t="s">
        <v>26</v>
      </c>
      <c r="F4509" s="4" t="s">
        <v>4311</v>
      </c>
      <c r="G4509" s="4" t="s">
        <v>4312</v>
      </c>
      <c r="H4509" s="4" t="s">
        <v>46</v>
      </c>
      <c r="I4509" s="4" t="s">
        <v>30</v>
      </c>
      <c r="J4509" s="4" t="s">
        <v>7599</v>
      </c>
      <c r="K4509" s="4" t="s">
        <v>5026</v>
      </c>
      <c r="L4509" s="7">
        <v>88101.0</v>
      </c>
      <c r="M4509" s="4" t="s">
        <v>49</v>
      </c>
      <c r="N4509" s="4" t="s">
        <v>3233</v>
      </c>
      <c r="O4509" s="4" t="s">
        <v>51</v>
      </c>
      <c r="P4509" s="4" t="s">
        <v>76</v>
      </c>
      <c r="Q4509" s="4" t="s">
        <v>3234</v>
      </c>
      <c r="R4509" s="9">
        <v>10.08</v>
      </c>
      <c r="S4509" s="7">
        <v>7.0</v>
      </c>
      <c r="T4509" s="7">
        <v>0.2</v>
      </c>
      <c r="U4509" s="7">
        <v>3.528</v>
      </c>
      <c r="V4509" s="10" t="str">
        <f t="shared" si="1"/>
        <v>2017-09</v>
      </c>
    </row>
    <row r="4510">
      <c r="A4510" s="7">
        <v>4509.0</v>
      </c>
      <c r="B4510" s="4" t="s">
        <v>7598</v>
      </c>
      <c r="C4510" s="8">
        <v>42996.0</v>
      </c>
      <c r="D4510" s="8">
        <v>43000.0</v>
      </c>
      <c r="E4510" s="4" t="s">
        <v>26</v>
      </c>
      <c r="F4510" s="4" t="s">
        <v>4311</v>
      </c>
      <c r="G4510" s="4" t="s">
        <v>4312</v>
      </c>
      <c r="H4510" s="4" t="s">
        <v>46</v>
      </c>
      <c r="I4510" s="4" t="s">
        <v>30</v>
      </c>
      <c r="J4510" s="4" t="s">
        <v>7599</v>
      </c>
      <c r="K4510" s="4" t="s">
        <v>5026</v>
      </c>
      <c r="L4510" s="7">
        <v>88101.0</v>
      </c>
      <c r="M4510" s="4" t="s">
        <v>49</v>
      </c>
      <c r="N4510" s="4" t="s">
        <v>6888</v>
      </c>
      <c r="O4510" s="4" t="s">
        <v>39</v>
      </c>
      <c r="P4510" s="4" t="s">
        <v>61</v>
      </c>
      <c r="Q4510" s="4" t="s">
        <v>6889</v>
      </c>
      <c r="R4510" s="9">
        <v>101.34</v>
      </c>
      <c r="S4510" s="7">
        <v>3.0</v>
      </c>
      <c r="T4510" s="7">
        <v>0.0</v>
      </c>
      <c r="U4510" s="7">
        <v>8.1072</v>
      </c>
      <c r="V4510" s="10" t="str">
        <f t="shared" si="1"/>
        <v>2017-09</v>
      </c>
    </row>
    <row r="4511">
      <c r="A4511" s="7">
        <v>4510.0</v>
      </c>
      <c r="B4511" s="4" t="s">
        <v>7600</v>
      </c>
      <c r="C4511" s="8">
        <v>42996.0</v>
      </c>
      <c r="D4511" s="8">
        <v>43000.0</v>
      </c>
      <c r="E4511" s="4" t="s">
        <v>26</v>
      </c>
      <c r="F4511" s="4" t="s">
        <v>5652</v>
      </c>
      <c r="G4511" s="4" t="s">
        <v>5653</v>
      </c>
      <c r="H4511" s="4" t="s">
        <v>29</v>
      </c>
      <c r="I4511" s="4" t="s">
        <v>30</v>
      </c>
      <c r="J4511" s="4" t="s">
        <v>188</v>
      </c>
      <c r="K4511" s="4" t="s">
        <v>255</v>
      </c>
      <c r="L4511" s="7">
        <v>31907.0</v>
      </c>
      <c r="M4511" s="4" t="s">
        <v>83</v>
      </c>
      <c r="N4511" s="4" t="s">
        <v>2009</v>
      </c>
      <c r="O4511" s="4" t="s">
        <v>39</v>
      </c>
      <c r="P4511" s="4" t="s">
        <v>40</v>
      </c>
      <c r="Q4511" s="4" t="s">
        <v>2010</v>
      </c>
      <c r="R4511" s="9">
        <v>60.8679510256436</v>
      </c>
      <c r="S4511" s="7">
        <v>8.0</v>
      </c>
      <c r="T4511" s="7">
        <v>0.0</v>
      </c>
      <c r="U4511" s="7">
        <v>17.0430262871802</v>
      </c>
      <c r="V4511" s="10" t="str">
        <f t="shared" si="1"/>
        <v>2017-09</v>
      </c>
    </row>
    <row r="4512">
      <c r="A4512" s="7">
        <v>4511.0</v>
      </c>
      <c r="B4512" s="4" t="s">
        <v>7600</v>
      </c>
      <c r="C4512" s="8">
        <v>42996.0</v>
      </c>
      <c r="D4512" s="8">
        <v>43000.0</v>
      </c>
      <c r="E4512" s="4" t="s">
        <v>26</v>
      </c>
      <c r="F4512" s="4" t="s">
        <v>5652</v>
      </c>
      <c r="G4512" s="4" t="s">
        <v>5653</v>
      </c>
      <c r="H4512" s="4" t="s">
        <v>29</v>
      </c>
      <c r="I4512" s="4" t="s">
        <v>30</v>
      </c>
      <c r="J4512" s="4" t="s">
        <v>188</v>
      </c>
      <c r="K4512" s="4" t="s">
        <v>255</v>
      </c>
      <c r="L4512" s="7">
        <v>31907.0</v>
      </c>
      <c r="M4512" s="4" t="s">
        <v>83</v>
      </c>
      <c r="N4512" s="4" t="s">
        <v>7601</v>
      </c>
      <c r="O4512" s="4" t="s">
        <v>51</v>
      </c>
      <c r="P4512" s="4" t="s">
        <v>124</v>
      </c>
      <c r="Q4512" s="4" t="s">
        <v>7602</v>
      </c>
      <c r="R4512" s="9">
        <v>32.0739809131052</v>
      </c>
      <c r="S4512" s="7">
        <v>7.0</v>
      </c>
      <c r="T4512" s="7">
        <v>0.0</v>
      </c>
      <c r="U4512" s="7">
        <v>15.3955108382905</v>
      </c>
      <c r="V4512" s="10" t="str">
        <f t="shared" si="1"/>
        <v>2017-09</v>
      </c>
    </row>
    <row r="4513">
      <c r="A4513" s="7">
        <v>4512.0</v>
      </c>
      <c r="B4513" s="4" t="s">
        <v>7600</v>
      </c>
      <c r="C4513" s="8">
        <v>42996.0</v>
      </c>
      <c r="D4513" s="8">
        <v>43000.0</v>
      </c>
      <c r="E4513" s="4" t="s">
        <v>26</v>
      </c>
      <c r="F4513" s="4" t="s">
        <v>5652</v>
      </c>
      <c r="G4513" s="4" t="s">
        <v>5653</v>
      </c>
      <c r="H4513" s="4" t="s">
        <v>29</v>
      </c>
      <c r="I4513" s="4" t="s">
        <v>30</v>
      </c>
      <c r="J4513" s="4" t="s">
        <v>188</v>
      </c>
      <c r="K4513" s="4" t="s">
        <v>255</v>
      </c>
      <c r="L4513" s="7">
        <v>31907.0</v>
      </c>
      <c r="M4513" s="4" t="s">
        <v>83</v>
      </c>
      <c r="N4513" s="4" t="s">
        <v>4748</v>
      </c>
      <c r="O4513" s="4" t="s">
        <v>51</v>
      </c>
      <c r="P4513" s="4" t="s">
        <v>93</v>
      </c>
      <c r="Q4513" s="4" t="s">
        <v>4749</v>
      </c>
      <c r="R4513" s="9">
        <v>72.8877030934638</v>
      </c>
      <c r="S4513" s="7">
        <v>3.0</v>
      </c>
      <c r="T4513" s="7">
        <v>0.0</v>
      </c>
      <c r="U4513" s="7">
        <v>21.8663109280391</v>
      </c>
      <c r="V4513" s="10" t="str">
        <f t="shared" si="1"/>
        <v>2017-09</v>
      </c>
    </row>
    <row r="4514">
      <c r="A4514" s="7">
        <v>4513.0</v>
      </c>
      <c r="B4514" s="4" t="s">
        <v>7600</v>
      </c>
      <c r="C4514" s="8">
        <v>42996.0</v>
      </c>
      <c r="D4514" s="8">
        <v>43000.0</v>
      </c>
      <c r="E4514" s="4" t="s">
        <v>26</v>
      </c>
      <c r="F4514" s="4" t="s">
        <v>5652</v>
      </c>
      <c r="G4514" s="4" t="s">
        <v>5653</v>
      </c>
      <c r="H4514" s="4" t="s">
        <v>29</v>
      </c>
      <c r="I4514" s="4" t="s">
        <v>30</v>
      </c>
      <c r="J4514" s="4" t="s">
        <v>188</v>
      </c>
      <c r="K4514" s="4" t="s">
        <v>255</v>
      </c>
      <c r="L4514" s="7">
        <v>31907.0</v>
      </c>
      <c r="M4514" s="4" t="s">
        <v>83</v>
      </c>
      <c r="N4514" s="4" t="s">
        <v>3566</v>
      </c>
      <c r="O4514" s="4" t="s">
        <v>51</v>
      </c>
      <c r="P4514" s="4" t="s">
        <v>124</v>
      </c>
      <c r="Q4514" s="4" t="s">
        <v>3567</v>
      </c>
      <c r="R4514" s="9">
        <v>16.5679952089169</v>
      </c>
      <c r="S4514" s="7">
        <v>4.0</v>
      </c>
      <c r="T4514" s="7">
        <v>0.0</v>
      </c>
      <c r="U4514" s="7">
        <v>7.95263770028011</v>
      </c>
      <c r="V4514" s="10" t="str">
        <f t="shared" si="1"/>
        <v>2017-09</v>
      </c>
    </row>
    <row r="4515">
      <c r="A4515" s="7">
        <v>4514.0</v>
      </c>
      <c r="B4515" s="4" t="s">
        <v>7600</v>
      </c>
      <c r="C4515" s="8">
        <v>42996.0</v>
      </c>
      <c r="D4515" s="8">
        <v>43000.0</v>
      </c>
      <c r="E4515" s="4" t="s">
        <v>26</v>
      </c>
      <c r="F4515" s="4" t="s">
        <v>5652</v>
      </c>
      <c r="G4515" s="4" t="s">
        <v>5653</v>
      </c>
      <c r="H4515" s="4" t="s">
        <v>29</v>
      </c>
      <c r="I4515" s="4" t="s">
        <v>30</v>
      </c>
      <c r="J4515" s="4" t="s">
        <v>188</v>
      </c>
      <c r="K4515" s="4" t="s">
        <v>255</v>
      </c>
      <c r="L4515" s="7">
        <v>31907.0</v>
      </c>
      <c r="M4515" s="4" t="s">
        <v>83</v>
      </c>
      <c r="N4515" s="4" t="s">
        <v>7603</v>
      </c>
      <c r="O4515" s="4" t="s">
        <v>35</v>
      </c>
      <c r="P4515" s="4" t="s">
        <v>121</v>
      </c>
      <c r="Q4515" s="4" t="s">
        <v>7604</v>
      </c>
      <c r="R4515" s="9">
        <v>12.9764829182224</v>
      </c>
      <c r="S4515" s="7">
        <v>4.0</v>
      </c>
      <c r="T4515" s="7">
        <v>0.0</v>
      </c>
      <c r="U4515" s="7">
        <v>4.41200419219562</v>
      </c>
      <c r="V4515" s="10" t="str">
        <f t="shared" si="1"/>
        <v>2017-09</v>
      </c>
    </row>
    <row r="4516">
      <c r="A4516" s="7">
        <v>4515.0</v>
      </c>
      <c r="B4516" s="4" t="s">
        <v>7600</v>
      </c>
      <c r="C4516" s="8">
        <v>42996.0</v>
      </c>
      <c r="D4516" s="8">
        <v>43000.0</v>
      </c>
      <c r="E4516" s="4" t="s">
        <v>26</v>
      </c>
      <c r="F4516" s="4" t="s">
        <v>5652</v>
      </c>
      <c r="G4516" s="4" t="s">
        <v>5653</v>
      </c>
      <c r="H4516" s="4" t="s">
        <v>29</v>
      </c>
      <c r="I4516" s="4" t="s">
        <v>30</v>
      </c>
      <c r="J4516" s="4" t="s">
        <v>188</v>
      </c>
      <c r="K4516" s="4" t="s">
        <v>255</v>
      </c>
      <c r="L4516" s="7">
        <v>31907.0</v>
      </c>
      <c r="M4516" s="4" t="s">
        <v>83</v>
      </c>
      <c r="N4516" s="4" t="s">
        <v>3954</v>
      </c>
      <c r="O4516" s="4" t="s">
        <v>39</v>
      </c>
      <c r="P4516" s="4" t="s">
        <v>40</v>
      </c>
      <c r="Q4516" s="4" t="s">
        <v>3955</v>
      </c>
      <c r="R4516" s="9">
        <v>262.781200532909</v>
      </c>
      <c r="S4516" s="7">
        <v>2.0</v>
      </c>
      <c r="T4516" s="7">
        <v>0.0</v>
      </c>
      <c r="U4516" s="7">
        <v>76.2065481545435</v>
      </c>
      <c r="V4516" s="10" t="str">
        <f t="shared" si="1"/>
        <v>2017-09</v>
      </c>
    </row>
    <row r="4517">
      <c r="A4517" s="7">
        <v>4516.0</v>
      </c>
      <c r="B4517" s="4" t="s">
        <v>7600</v>
      </c>
      <c r="C4517" s="8">
        <v>42996.0</v>
      </c>
      <c r="D4517" s="8">
        <v>43000.0</v>
      </c>
      <c r="E4517" s="4" t="s">
        <v>26</v>
      </c>
      <c r="F4517" s="4" t="s">
        <v>5652</v>
      </c>
      <c r="G4517" s="4" t="s">
        <v>5653</v>
      </c>
      <c r="H4517" s="4" t="s">
        <v>29</v>
      </c>
      <c r="I4517" s="4" t="s">
        <v>30</v>
      </c>
      <c r="J4517" s="4" t="s">
        <v>188</v>
      </c>
      <c r="K4517" s="4" t="s">
        <v>255</v>
      </c>
      <c r="L4517" s="7">
        <v>31907.0</v>
      </c>
      <c r="M4517" s="4" t="s">
        <v>83</v>
      </c>
      <c r="N4517" s="4" t="s">
        <v>3226</v>
      </c>
      <c r="O4517" s="4" t="s">
        <v>51</v>
      </c>
      <c r="P4517" s="4" t="s">
        <v>635</v>
      </c>
      <c r="Q4517" s="4" t="s">
        <v>3227</v>
      </c>
      <c r="R4517" s="9">
        <v>21.9644974499411</v>
      </c>
      <c r="S4517" s="7">
        <v>2.0</v>
      </c>
      <c r="T4517" s="7">
        <v>0.0</v>
      </c>
      <c r="U4517" s="7">
        <v>6.36970426048292</v>
      </c>
      <c r="V4517" s="10" t="str">
        <f t="shared" si="1"/>
        <v>2017-09</v>
      </c>
    </row>
    <row r="4518">
      <c r="A4518" s="7">
        <v>4517.0</v>
      </c>
      <c r="B4518" s="4" t="s">
        <v>7600</v>
      </c>
      <c r="C4518" s="8">
        <v>42996.0</v>
      </c>
      <c r="D4518" s="8">
        <v>43000.0</v>
      </c>
      <c r="E4518" s="4" t="s">
        <v>26</v>
      </c>
      <c r="F4518" s="4" t="s">
        <v>5652</v>
      </c>
      <c r="G4518" s="4" t="s">
        <v>5653</v>
      </c>
      <c r="H4518" s="4" t="s">
        <v>29</v>
      </c>
      <c r="I4518" s="4" t="s">
        <v>30</v>
      </c>
      <c r="J4518" s="4" t="s">
        <v>188</v>
      </c>
      <c r="K4518" s="4" t="s">
        <v>255</v>
      </c>
      <c r="L4518" s="7">
        <v>31907.0</v>
      </c>
      <c r="M4518" s="4" t="s">
        <v>83</v>
      </c>
      <c r="N4518" s="4" t="s">
        <v>6618</v>
      </c>
      <c r="O4518" s="4" t="s">
        <v>51</v>
      </c>
      <c r="P4518" s="4" t="s">
        <v>124</v>
      </c>
      <c r="Q4518" s="4" t="s">
        <v>6619</v>
      </c>
      <c r="R4518" s="9">
        <v>153.52022627969</v>
      </c>
      <c r="S4518" s="7">
        <v>5.0</v>
      </c>
      <c r="T4518" s="7">
        <v>0.0</v>
      </c>
      <c r="U4518" s="7">
        <v>72.1545063514542</v>
      </c>
      <c r="V4518" s="10" t="str">
        <f t="shared" si="1"/>
        <v>2017-09</v>
      </c>
    </row>
    <row r="4519">
      <c r="A4519" s="7">
        <v>4518.0</v>
      </c>
      <c r="B4519" s="4" t="s">
        <v>7605</v>
      </c>
      <c r="C4519" s="8">
        <v>42996.0</v>
      </c>
      <c r="D4519" s="8">
        <v>42999.0</v>
      </c>
      <c r="E4519" s="4" t="s">
        <v>43</v>
      </c>
      <c r="F4519" s="4" t="s">
        <v>4677</v>
      </c>
      <c r="G4519" s="4" t="s">
        <v>4678</v>
      </c>
      <c r="H4519" s="4" t="s">
        <v>112</v>
      </c>
      <c r="I4519" s="4" t="s">
        <v>30</v>
      </c>
      <c r="J4519" s="4" t="s">
        <v>408</v>
      </c>
      <c r="K4519" s="4" t="s">
        <v>58</v>
      </c>
      <c r="L4519" s="7">
        <v>75220.0</v>
      </c>
      <c r="M4519" s="4" t="s">
        <v>59</v>
      </c>
      <c r="N4519" s="4" t="s">
        <v>5403</v>
      </c>
      <c r="O4519" s="4" t="s">
        <v>51</v>
      </c>
      <c r="P4519" s="4" t="s">
        <v>205</v>
      </c>
      <c r="Q4519" s="4" t="s">
        <v>5404</v>
      </c>
      <c r="R4519" s="9">
        <v>144.434357201646</v>
      </c>
      <c r="S4519" s="7">
        <v>4.0</v>
      </c>
      <c r="T4519" s="7">
        <v>0.2</v>
      </c>
      <c r="U4519" s="7">
        <v>45.1357366255144</v>
      </c>
      <c r="V4519" s="10" t="str">
        <f t="shared" si="1"/>
        <v>2017-09</v>
      </c>
    </row>
    <row r="4520">
      <c r="A4520" s="7">
        <v>4519.0</v>
      </c>
      <c r="B4520" s="4" t="s">
        <v>7606</v>
      </c>
      <c r="C4520" s="8">
        <v>42997.0</v>
      </c>
      <c r="D4520" s="8">
        <v>43001.0</v>
      </c>
      <c r="E4520" s="4" t="s">
        <v>26</v>
      </c>
      <c r="F4520" s="4" t="s">
        <v>1389</v>
      </c>
      <c r="G4520" s="4" t="s">
        <v>1390</v>
      </c>
      <c r="H4520" s="4" t="s">
        <v>29</v>
      </c>
      <c r="I4520" s="4" t="s">
        <v>30</v>
      </c>
      <c r="J4520" s="4" t="s">
        <v>7607</v>
      </c>
      <c r="K4520" s="4" t="s">
        <v>102</v>
      </c>
      <c r="L4520" s="7">
        <v>32935.0</v>
      </c>
      <c r="M4520" s="4" t="s">
        <v>83</v>
      </c>
      <c r="N4520" s="4" t="s">
        <v>6272</v>
      </c>
      <c r="O4520" s="4" t="s">
        <v>51</v>
      </c>
      <c r="P4520" s="4" t="s">
        <v>52</v>
      </c>
      <c r="Q4520" s="4" t="s">
        <v>6273</v>
      </c>
      <c r="R4520" s="9">
        <v>60.9237920423831</v>
      </c>
      <c r="S4520" s="7">
        <v>2.0</v>
      </c>
      <c r="T4520" s="7">
        <v>0.2</v>
      </c>
      <c r="U4520" s="7">
        <v>6.09237920423831</v>
      </c>
      <c r="V4520" s="10" t="str">
        <f t="shared" si="1"/>
        <v>2017-09</v>
      </c>
    </row>
    <row r="4521">
      <c r="A4521" s="7">
        <v>4520.0</v>
      </c>
      <c r="B4521" s="4" t="s">
        <v>7608</v>
      </c>
      <c r="C4521" s="8">
        <v>42997.0</v>
      </c>
      <c r="D4521" s="8">
        <v>43003.0</v>
      </c>
      <c r="E4521" s="4" t="s">
        <v>26</v>
      </c>
      <c r="F4521" s="4" t="s">
        <v>548</v>
      </c>
      <c r="G4521" s="4" t="s">
        <v>549</v>
      </c>
      <c r="H4521" s="4" t="s">
        <v>29</v>
      </c>
      <c r="I4521" s="4" t="s">
        <v>30</v>
      </c>
      <c r="J4521" s="4" t="s">
        <v>178</v>
      </c>
      <c r="K4521" s="4" t="s">
        <v>1138</v>
      </c>
      <c r="L4521" s="7">
        <v>97477.0</v>
      </c>
      <c r="M4521" s="4" t="s">
        <v>49</v>
      </c>
      <c r="N4521" s="4" t="s">
        <v>3101</v>
      </c>
      <c r="O4521" s="4" t="s">
        <v>39</v>
      </c>
      <c r="P4521" s="4" t="s">
        <v>40</v>
      </c>
      <c r="Q4521" s="4" t="s">
        <v>3102</v>
      </c>
      <c r="R4521" s="9">
        <v>191.976</v>
      </c>
      <c r="S4521" s="7">
        <v>3.0</v>
      </c>
      <c r="T4521" s="7">
        <v>0.2</v>
      </c>
      <c r="U4521" s="7">
        <v>19.1976</v>
      </c>
      <c r="V4521" s="10" t="str">
        <f t="shared" si="1"/>
        <v>2017-09</v>
      </c>
    </row>
    <row r="4522">
      <c r="A4522" s="7">
        <v>4521.0</v>
      </c>
      <c r="B4522" s="4" t="s">
        <v>7608</v>
      </c>
      <c r="C4522" s="8">
        <v>42997.0</v>
      </c>
      <c r="D4522" s="8">
        <v>43003.0</v>
      </c>
      <c r="E4522" s="4" t="s">
        <v>26</v>
      </c>
      <c r="F4522" s="4" t="s">
        <v>548</v>
      </c>
      <c r="G4522" s="4" t="s">
        <v>549</v>
      </c>
      <c r="H4522" s="4" t="s">
        <v>29</v>
      </c>
      <c r="I4522" s="4" t="s">
        <v>30</v>
      </c>
      <c r="J4522" s="4" t="s">
        <v>178</v>
      </c>
      <c r="K4522" s="4" t="s">
        <v>1138</v>
      </c>
      <c r="L4522" s="7">
        <v>97477.0</v>
      </c>
      <c r="M4522" s="4" t="s">
        <v>49</v>
      </c>
      <c r="N4522" s="4" t="s">
        <v>6159</v>
      </c>
      <c r="O4522" s="4" t="s">
        <v>51</v>
      </c>
      <c r="P4522" s="4" t="s">
        <v>93</v>
      </c>
      <c r="Q4522" s="4" t="s">
        <v>6160</v>
      </c>
      <c r="R4522" s="9">
        <v>23.832</v>
      </c>
      <c r="S4522" s="7">
        <v>3.0</v>
      </c>
      <c r="T4522" s="7">
        <v>0.2</v>
      </c>
      <c r="U4522" s="7">
        <v>6.5538</v>
      </c>
      <c r="V4522" s="10" t="str">
        <f t="shared" si="1"/>
        <v>2017-09</v>
      </c>
    </row>
    <row r="4523">
      <c r="A4523" s="7">
        <v>4522.0</v>
      </c>
      <c r="B4523" s="4" t="s">
        <v>7608</v>
      </c>
      <c r="C4523" s="8">
        <v>42997.0</v>
      </c>
      <c r="D4523" s="8">
        <v>43003.0</v>
      </c>
      <c r="E4523" s="4" t="s">
        <v>26</v>
      </c>
      <c r="F4523" s="4" t="s">
        <v>548</v>
      </c>
      <c r="G4523" s="4" t="s">
        <v>549</v>
      </c>
      <c r="H4523" s="4" t="s">
        <v>29</v>
      </c>
      <c r="I4523" s="4" t="s">
        <v>30</v>
      </c>
      <c r="J4523" s="4" t="s">
        <v>178</v>
      </c>
      <c r="K4523" s="4" t="s">
        <v>1138</v>
      </c>
      <c r="L4523" s="7">
        <v>97477.0</v>
      </c>
      <c r="M4523" s="4" t="s">
        <v>49</v>
      </c>
      <c r="N4523" s="4" t="s">
        <v>998</v>
      </c>
      <c r="O4523" s="4" t="s">
        <v>35</v>
      </c>
      <c r="P4523" s="4" t="s">
        <v>121</v>
      </c>
      <c r="Q4523" s="4" t="s">
        <v>999</v>
      </c>
      <c r="R4523" s="9">
        <v>409.216</v>
      </c>
      <c r="S4523" s="7">
        <v>8.0</v>
      </c>
      <c r="T4523" s="7">
        <v>0.2</v>
      </c>
      <c r="U4523" s="7">
        <v>61.3824</v>
      </c>
      <c r="V4523" s="10" t="str">
        <f t="shared" si="1"/>
        <v>2017-09</v>
      </c>
    </row>
    <row r="4524">
      <c r="A4524" s="7">
        <v>4523.0</v>
      </c>
      <c r="B4524" s="4" t="s">
        <v>7608</v>
      </c>
      <c r="C4524" s="8">
        <v>42997.0</v>
      </c>
      <c r="D4524" s="8">
        <v>43003.0</v>
      </c>
      <c r="E4524" s="4" t="s">
        <v>26</v>
      </c>
      <c r="F4524" s="4" t="s">
        <v>548</v>
      </c>
      <c r="G4524" s="4" t="s">
        <v>549</v>
      </c>
      <c r="H4524" s="4" t="s">
        <v>29</v>
      </c>
      <c r="I4524" s="4" t="s">
        <v>30</v>
      </c>
      <c r="J4524" s="4" t="s">
        <v>178</v>
      </c>
      <c r="K4524" s="4" t="s">
        <v>1138</v>
      </c>
      <c r="L4524" s="7">
        <v>97477.0</v>
      </c>
      <c r="M4524" s="4" t="s">
        <v>49</v>
      </c>
      <c r="N4524" s="4" t="s">
        <v>6447</v>
      </c>
      <c r="O4524" s="4" t="s">
        <v>35</v>
      </c>
      <c r="P4524" s="4" t="s">
        <v>36</v>
      </c>
      <c r="Q4524" s="4" t="s">
        <v>6448</v>
      </c>
      <c r="R4524" s="9">
        <v>72.588</v>
      </c>
      <c r="S4524" s="7">
        <v>2.0</v>
      </c>
      <c r="T4524" s="7">
        <v>0.7</v>
      </c>
      <c r="U4524" s="7">
        <v>-128.2388</v>
      </c>
      <c r="V4524" s="10" t="str">
        <f t="shared" si="1"/>
        <v>2017-09</v>
      </c>
    </row>
    <row r="4525">
      <c r="A4525" s="7">
        <v>4524.0</v>
      </c>
      <c r="B4525" s="4" t="s">
        <v>7609</v>
      </c>
      <c r="C4525" s="8">
        <v>42997.0</v>
      </c>
      <c r="D4525" s="8">
        <v>43002.0</v>
      </c>
      <c r="E4525" s="4" t="s">
        <v>26</v>
      </c>
      <c r="F4525" s="4" t="s">
        <v>1609</v>
      </c>
      <c r="G4525" s="4" t="s">
        <v>1610</v>
      </c>
      <c r="H4525" s="4" t="s">
        <v>46</v>
      </c>
      <c r="I4525" s="4" t="s">
        <v>30</v>
      </c>
      <c r="J4525" s="4" t="s">
        <v>222</v>
      </c>
      <c r="K4525" s="4" t="s">
        <v>223</v>
      </c>
      <c r="L4525" s="7">
        <v>10011.0</v>
      </c>
      <c r="M4525" s="4" t="s">
        <v>33</v>
      </c>
      <c r="N4525" s="4" t="s">
        <v>2391</v>
      </c>
      <c r="O4525" s="4" t="s">
        <v>51</v>
      </c>
      <c r="P4525" s="4" t="s">
        <v>124</v>
      </c>
      <c r="Q4525" s="4" t="s">
        <v>2392</v>
      </c>
      <c r="R4525" s="9">
        <v>40.76</v>
      </c>
      <c r="S4525" s="7">
        <v>5.0</v>
      </c>
      <c r="T4525" s="7">
        <v>0.0</v>
      </c>
      <c r="U4525" s="7">
        <v>19.5648</v>
      </c>
      <c r="V4525" s="10" t="str">
        <f t="shared" si="1"/>
        <v>2017-09</v>
      </c>
    </row>
    <row r="4526">
      <c r="A4526" s="7">
        <v>4525.0</v>
      </c>
      <c r="B4526" s="4" t="s">
        <v>7610</v>
      </c>
      <c r="C4526" s="8">
        <v>42997.0</v>
      </c>
      <c r="D4526" s="8">
        <v>43002.0</v>
      </c>
      <c r="E4526" s="4" t="s">
        <v>26</v>
      </c>
      <c r="F4526" s="4" t="s">
        <v>2736</v>
      </c>
      <c r="G4526" s="4" t="s">
        <v>2737</v>
      </c>
      <c r="H4526" s="4" t="s">
        <v>29</v>
      </c>
      <c r="I4526" s="4" t="s">
        <v>30</v>
      </c>
      <c r="J4526" s="4" t="s">
        <v>47</v>
      </c>
      <c r="K4526" s="4" t="s">
        <v>48</v>
      </c>
      <c r="L4526" s="7">
        <v>90032.0</v>
      </c>
      <c r="M4526" s="4" t="s">
        <v>49</v>
      </c>
      <c r="N4526" s="4" t="s">
        <v>4832</v>
      </c>
      <c r="O4526" s="4" t="s">
        <v>39</v>
      </c>
      <c r="P4526" s="4" t="s">
        <v>61</v>
      </c>
      <c r="Q4526" s="4" t="s">
        <v>4833</v>
      </c>
      <c r="R4526" s="9">
        <v>149.95</v>
      </c>
      <c r="S4526" s="7">
        <v>5.0</v>
      </c>
      <c r="T4526" s="7">
        <v>0.0</v>
      </c>
      <c r="U4526" s="7">
        <v>31.4895</v>
      </c>
      <c r="V4526" s="10" t="str">
        <f t="shared" si="1"/>
        <v>2017-09</v>
      </c>
    </row>
    <row r="4527">
      <c r="A4527" s="7">
        <v>4526.0</v>
      </c>
      <c r="B4527" s="4" t="s">
        <v>7610</v>
      </c>
      <c r="C4527" s="8">
        <v>42997.0</v>
      </c>
      <c r="D4527" s="8">
        <v>43002.0</v>
      </c>
      <c r="E4527" s="4" t="s">
        <v>26</v>
      </c>
      <c r="F4527" s="4" t="s">
        <v>2736</v>
      </c>
      <c r="G4527" s="4" t="s">
        <v>2737</v>
      </c>
      <c r="H4527" s="4" t="s">
        <v>29</v>
      </c>
      <c r="I4527" s="4" t="s">
        <v>30</v>
      </c>
      <c r="J4527" s="4" t="s">
        <v>47</v>
      </c>
      <c r="K4527" s="4" t="s">
        <v>48</v>
      </c>
      <c r="L4527" s="7">
        <v>90032.0</v>
      </c>
      <c r="M4527" s="4" t="s">
        <v>49</v>
      </c>
      <c r="N4527" s="4" t="s">
        <v>3194</v>
      </c>
      <c r="O4527" s="4" t="s">
        <v>51</v>
      </c>
      <c r="P4527" s="4" t="s">
        <v>93</v>
      </c>
      <c r="Q4527" s="4" t="s">
        <v>3195</v>
      </c>
      <c r="R4527" s="9">
        <v>23.32</v>
      </c>
      <c r="S4527" s="7">
        <v>2.0</v>
      </c>
      <c r="T4527" s="7">
        <v>0.0</v>
      </c>
      <c r="U4527" s="7">
        <v>6.0632</v>
      </c>
      <c r="V4527" s="10" t="str">
        <f t="shared" si="1"/>
        <v>2017-09</v>
      </c>
    </row>
    <row r="4528">
      <c r="A4528" s="7">
        <v>4527.0</v>
      </c>
      <c r="B4528" s="4" t="s">
        <v>7610</v>
      </c>
      <c r="C4528" s="8">
        <v>42997.0</v>
      </c>
      <c r="D4528" s="8">
        <v>43002.0</v>
      </c>
      <c r="E4528" s="4" t="s">
        <v>26</v>
      </c>
      <c r="F4528" s="4" t="s">
        <v>2736</v>
      </c>
      <c r="G4528" s="4" t="s">
        <v>2737</v>
      </c>
      <c r="H4528" s="4" t="s">
        <v>29</v>
      </c>
      <c r="I4528" s="4" t="s">
        <v>30</v>
      </c>
      <c r="J4528" s="4" t="s">
        <v>47</v>
      </c>
      <c r="K4528" s="4" t="s">
        <v>48</v>
      </c>
      <c r="L4528" s="7">
        <v>90032.0</v>
      </c>
      <c r="M4528" s="4" t="s">
        <v>49</v>
      </c>
      <c r="N4528" s="4" t="s">
        <v>1168</v>
      </c>
      <c r="O4528" s="4" t="s">
        <v>51</v>
      </c>
      <c r="P4528" s="4" t="s">
        <v>93</v>
      </c>
      <c r="Q4528" s="4" t="s">
        <v>1169</v>
      </c>
      <c r="R4528" s="9">
        <v>16.74</v>
      </c>
      <c r="S4528" s="7">
        <v>3.0</v>
      </c>
      <c r="T4528" s="7">
        <v>0.0</v>
      </c>
      <c r="U4528" s="7">
        <v>4.8546</v>
      </c>
      <c r="V4528" s="10" t="str">
        <f t="shared" si="1"/>
        <v>2017-09</v>
      </c>
    </row>
    <row r="4529">
      <c r="A4529" s="7">
        <v>4528.0</v>
      </c>
      <c r="B4529" s="4" t="s">
        <v>7611</v>
      </c>
      <c r="C4529" s="8">
        <v>42997.0</v>
      </c>
      <c r="D4529" s="8">
        <v>43001.0</v>
      </c>
      <c r="E4529" s="4" t="s">
        <v>26</v>
      </c>
      <c r="F4529" s="4" t="s">
        <v>945</v>
      </c>
      <c r="G4529" s="4" t="s">
        <v>946</v>
      </c>
      <c r="H4529" s="4" t="s">
        <v>112</v>
      </c>
      <c r="I4529" s="4" t="s">
        <v>30</v>
      </c>
      <c r="J4529" s="4" t="s">
        <v>188</v>
      </c>
      <c r="K4529" s="4" t="s">
        <v>255</v>
      </c>
      <c r="L4529" s="7">
        <v>31907.0</v>
      </c>
      <c r="M4529" s="4" t="s">
        <v>83</v>
      </c>
      <c r="N4529" s="4" t="s">
        <v>4094</v>
      </c>
      <c r="O4529" s="4" t="s">
        <v>51</v>
      </c>
      <c r="P4529" s="4" t="s">
        <v>93</v>
      </c>
      <c r="Q4529" s="4" t="s">
        <v>4095</v>
      </c>
      <c r="R4529" s="9">
        <v>22.3842659640895</v>
      </c>
      <c r="S4529" s="7">
        <v>5.0</v>
      </c>
      <c r="T4529" s="7">
        <v>0.0</v>
      </c>
      <c r="U4529" s="7">
        <v>8.50602106635399</v>
      </c>
      <c r="V4529" s="10" t="str">
        <f t="shared" si="1"/>
        <v>2017-09</v>
      </c>
    </row>
    <row r="4530">
      <c r="A4530" s="7">
        <v>4529.0</v>
      </c>
      <c r="B4530" s="4" t="s">
        <v>7612</v>
      </c>
      <c r="C4530" s="8">
        <v>42997.0</v>
      </c>
      <c r="D4530" s="8">
        <v>43003.0</v>
      </c>
      <c r="E4530" s="4" t="s">
        <v>26</v>
      </c>
      <c r="F4530" s="4" t="s">
        <v>438</v>
      </c>
      <c r="G4530" s="4" t="s">
        <v>439</v>
      </c>
      <c r="H4530" s="4" t="s">
        <v>46</v>
      </c>
      <c r="I4530" s="4" t="s">
        <v>30</v>
      </c>
      <c r="J4530" s="4" t="s">
        <v>1701</v>
      </c>
      <c r="K4530" s="4" t="s">
        <v>469</v>
      </c>
      <c r="L4530" s="7">
        <v>85023.0</v>
      </c>
      <c r="M4530" s="4" t="s">
        <v>49</v>
      </c>
      <c r="N4530" s="4" t="s">
        <v>1850</v>
      </c>
      <c r="O4530" s="4" t="s">
        <v>51</v>
      </c>
      <c r="P4530" s="4" t="s">
        <v>52</v>
      </c>
      <c r="Q4530" s="4" t="s">
        <v>1851</v>
      </c>
      <c r="R4530" s="9">
        <v>12.624</v>
      </c>
      <c r="S4530" s="7">
        <v>2.0</v>
      </c>
      <c r="T4530" s="7">
        <v>0.2</v>
      </c>
      <c r="U4530" s="7">
        <v>-2.5248</v>
      </c>
      <c r="V4530" s="10" t="str">
        <f t="shared" si="1"/>
        <v>2017-09</v>
      </c>
    </row>
    <row r="4531">
      <c r="A4531" s="7">
        <v>4530.0</v>
      </c>
      <c r="B4531" s="4" t="s">
        <v>7612</v>
      </c>
      <c r="C4531" s="8">
        <v>42997.0</v>
      </c>
      <c r="D4531" s="8">
        <v>43003.0</v>
      </c>
      <c r="E4531" s="4" t="s">
        <v>26</v>
      </c>
      <c r="F4531" s="4" t="s">
        <v>438</v>
      </c>
      <c r="G4531" s="4" t="s">
        <v>439</v>
      </c>
      <c r="H4531" s="4" t="s">
        <v>46</v>
      </c>
      <c r="I4531" s="4" t="s">
        <v>30</v>
      </c>
      <c r="J4531" s="4" t="s">
        <v>1701</v>
      </c>
      <c r="K4531" s="4" t="s">
        <v>469</v>
      </c>
      <c r="L4531" s="7">
        <v>85023.0</v>
      </c>
      <c r="M4531" s="4" t="s">
        <v>49</v>
      </c>
      <c r="N4531" s="4" t="s">
        <v>2411</v>
      </c>
      <c r="O4531" s="4" t="s">
        <v>39</v>
      </c>
      <c r="P4531" s="4" t="s">
        <v>61</v>
      </c>
      <c r="Q4531" s="4" t="s">
        <v>2412</v>
      </c>
      <c r="R4531" s="9">
        <v>89.584</v>
      </c>
      <c r="S4531" s="7">
        <v>2.0</v>
      </c>
      <c r="T4531" s="7">
        <v>0.2</v>
      </c>
      <c r="U4531" s="7">
        <v>4.4792</v>
      </c>
      <c r="V4531" s="10" t="str">
        <f t="shared" si="1"/>
        <v>2017-09</v>
      </c>
    </row>
    <row r="4532">
      <c r="A4532" s="7">
        <v>4531.0</v>
      </c>
      <c r="B4532" s="4" t="s">
        <v>7612</v>
      </c>
      <c r="C4532" s="8">
        <v>42997.0</v>
      </c>
      <c r="D4532" s="8">
        <v>43003.0</v>
      </c>
      <c r="E4532" s="4" t="s">
        <v>26</v>
      </c>
      <c r="F4532" s="4" t="s">
        <v>438</v>
      </c>
      <c r="G4532" s="4" t="s">
        <v>439</v>
      </c>
      <c r="H4532" s="4" t="s">
        <v>46</v>
      </c>
      <c r="I4532" s="4" t="s">
        <v>30</v>
      </c>
      <c r="J4532" s="4" t="s">
        <v>1701</v>
      </c>
      <c r="K4532" s="4" t="s">
        <v>469</v>
      </c>
      <c r="L4532" s="7">
        <v>85023.0</v>
      </c>
      <c r="M4532" s="4" t="s">
        <v>49</v>
      </c>
      <c r="N4532" s="4" t="s">
        <v>7217</v>
      </c>
      <c r="O4532" s="4" t="s">
        <v>39</v>
      </c>
      <c r="P4532" s="4" t="s">
        <v>40</v>
      </c>
      <c r="Q4532" s="4" t="s">
        <v>7218</v>
      </c>
      <c r="R4532" s="9">
        <v>471.92</v>
      </c>
      <c r="S4532" s="7">
        <v>2.0</v>
      </c>
      <c r="T4532" s="7">
        <v>0.2</v>
      </c>
      <c r="U4532" s="7">
        <v>29.495</v>
      </c>
      <c r="V4532" s="10" t="str">
        <f t="shared" si="1"/>
        <v>2017-09</v>
      </c>
    </row>
    <row r="4533">
      <c r="A4533" s="7">
        <v>4532.0</v>
      </c>
      <c r="B4533" s="4" t="s">
        <v>7612</v>
      </c>
      <c r="C4533" s="8">
        <v>42997.0</v>
      </c>
      <c r="D4533" s="8">
        <v>43003.0</v>
      </c>
      <c r="E4533" s="4" t="s">
        <v>26</v>
      </c>
      <c r="F4533" s="4" t="s">
        <v>438</v>
      </c>
      <c r="G4533" s="4" t="s">
        <v>439</v>
      </c>
      <c r="H4533" s="4" t="s">
        <v>46</v>
      </c>
      <c r="I4533" s="4" t="s">
        <v>30</v>
      </c>
      <c r="J4533" s="4" t="s">
        <v>1701</v>
      </c>
      <c r="K4533" s="4" t="s">
        <v>469</v>
      </c>
      <c r="L4533" s="7">
        <v>85023.0</v>
      </c>
      <c r="M4533" s="4" t="s">
        <v>49</v>
      </c>
      <c r="N4533" s="4" t="s">
        <v>133</v>
      </c>
      <c r="O4533" s="4" t="s">
        <v>51</v>
      </c>
      <c r="P4533" s="4" t="s">
        <v>76</v>
      </c>
      <c r="Q4533" s="4" t="s">
        <v>134</v>
      </c>
      <c r="R4533" s="9">
        <v>18.18</v>
      </c>
      <c r="S4533" s="7">
        <v>4.0</v>
      </c>
      <c r="T4533" s="7">
        <v>0.7</v>
      </c>
      <c r="U4533" s="7">
        <v>-13.938</v>
      </c>
      <c r="V4533" s="10" t="str">
        <f t="shared" si="1"/>
        <v>2017-09</v>
      </c>
    </row>
    <row r="4534">
      <c r="A4534" s="7">
        <v>4533.0</v>
      </c>
      <c r="B4534" s="4" t="s">
        <v>7613</v>
      </c>
      <c r="C4534" s="8">
        <v>42997.0</v>
      </c>
      <c r="D4534" s="8">
        <v>42997.0</v>
      </c>
      <c r="E4534" s="4" t="s">
        <v>212</v>
      </c>
      <c r="F4534" s="4" t="s">
        <v>7059</v>
      </c>
      <c r="G4534" s="4" t="s">
        <v>7060</v>
      </c>
      <c r="H4534" s="4" t="s">
        <v>112</v>
      </c>
      <c r="I4534" s="4" t="s">
        <v>30</v>
      </c>
      <c r="J4534" s="4" t="s">
        <v>90</v>
      </c>
      <c r="K4534" s="4" t="s">
        <v>91</v>
      </c>
      <c r="L4534" s="7">
        <v>19120.0</v>
      </c>
      <c r="M4534" s="4" t="s">
        <v>33</v>
      </c>
      <c r="N4534" s="4" t="s">
        <v>3795</v>
      </c>
      <c r="O4534" s="4" t="s">
        <v>51</v>
      </c>
      <c r="P4534" s="4" t="s">
        <v>76</v>
      </c>
      <c r="Q4534" s="4" t="s">
        <v>3796</v>
      </c>
      <c r="R4534" s="9">
        <v>6.09135555555555</v>
      </c>
      <c r="S4534" s="7">
        <v>3.0</v>
      </c>
      <c r="T4534" s="7">
        <v>0.7</v>
      </c>
      <c r="U4534" s="7">
        <v>-4.26394888888889</v>
      </c>
      <c r="V4534" s="10" t="str">
        <f t="shared" si="1"/>
        <v>2017-09</v>
      </c>
    </row>
    <row r="4535">
      <c r="A4535" s="7">
        <v>4534.0</v>
      </c>
      <c r="B4535" s="4" t="s">
        <v>7614</v>
      </c>
      <c r="C4535" s="8">
        <v>42998.0</v>
      </c>
      <c r="D4535" s="8">
        <v>43004.0</v>
      </c>
      <c r="E4535" s="4" t="s">
        <v>26</v>
      </c>
      <c r="F4535" s="4" t="s">
        <v>2574</v>
      </c>
      <c r="G4535" s="4" t="s">
        <v>2575</v>
      </c>
      <c r="H4535" s="4" t="s">
        <v>46</v>
      </c>
      <c r="I4535" s="4" t="s">
        <v>30</v>
      </c>
      <c r="J4535" s="4" t="s">
        <v>222</v>
      </c>
      <c r="K4535" s="4" t="s">
        <v>223</v>
      </c>
      <c r="L4535" s="7">
        <v>10035.0</v>
      </c>
      <c r="M4535" s="4" t="s">
        <v>33</v>
      </c>
      <c r="N4535" s="4" t="s">
        <v>2753</v>
      </c>
      <c r="O4535" s="4" t="s">
        <v>35</v>
      </c>
      <c r="P4535" s="4" t="s">
        <v>263</v>
      </c>
      <c r="Q4535" s="4" t="s">
        <v>2754</v>
      </c>
      <c r="R4535" s="9">
        <v>343.1076</v>
      </c>
      <c r="S4535" s="7">
        <v>3.0</v>
      </c>
      <c r="T4535" s="7">
        <v>0.1</v>
      </c>
      <c r="U4535" s="7">
        <v>22.87384</v>
      </c>
      <c r="V4535" s="10" t="str">
        <f t="shared" si="1"/>
        <v>2017-09</v>
      </c>
    </row>
    <row r="4536">
      <c r="A4536" s="7">
        <v>4535.0</v>
      </c>
      <c r="B4536" s="4" t="s">
        <v>7614</v>
      </c>
      <c r="C4536" s="8">
        <v>42998.0</v>
      </c>
      <c r="D4536" s="8">
        <v>43004.0</v>
      </c>
      <c r="E4536" s="4" t="s">
        <v>26</v>
      </c>
      <c r="F4536" s="4" t="s">
        <v>2574</v>
      </c>
      <c r="G4536" s="4" t="s">
        <v>2575</v>
      </c>
      <c r="H4536" s="4" t="s">
        <v>46</v>
      </c>
      <c r="I4536" s="4" t="s">
        <v>30</v>
      </c>
      <c r="J4536" s="4" t="s">
        <v>222</v>
      </c>
      <c r="K4536" s="4" t="s">
        <v>223</v>
      </c>
      <c r="L4536" s="7">
        <v>10035.0</v>
      </c>
      <c r="M4536" s="4" t="s">
        <v>33</v>
      </c>
      <c r="N4536" s="4" t="s">
        <v>7615</v>
      </c>
      <c r="O4536" s="4" t="s">
        <v>39</v>
      </c>
      <c r="P4536" s="4" t="s">
        <v>61</v>
      </c>
      <c r="Q4536" s="4" t="s">
        <v>7616</v>
      </c>
      <c r="R4536" s="9">
        <v>267.795226337449</v>
      </c>
      <c r="S4536" s="7">
        <v>2.0</v>
      </c>
      <c r="T4536" s="7">
        <v>0.0</v>
      </c>
      <c r="U4536" s="7">
        <v>120.507851851852</v>
      </c>
      <c r="V4536" s="10" t="str">
        <f t="shared" si="1"/>
        <v>2017-09</v>
      </c>
    </row>
    <row r="4537">
      <c r="A4537" s="7">
        <v>4536.0</v>
      </c>
      <c r="B4537" s="4" t="s">
        <v>7614</v>
      </c>
      <c r="C4537" s="8">
        <v>42998.0</v>
      </c>
      <c r="D4537" s="8">
        <v>43004.0</v>
      </c>
      <c r="E4537" s="4" t="s">
        <v>26</v>
      </c>
      <c r="F4537" s="4" t="s">
        <v>2574</v>
      </c>
      <c r="G4537" s="4" t="s">
        <v>2575</v>
      </c>
      <c r="H4537" s="4" t="s">
        <v>46</v>
      </c>
      <c r="I4537" s="4" t="s">
        <v>30</v>
      </c>
      <c r="J4537" s="4" t="s">
        <v>222</v>
      </c>
      <c r="K4537" s="4" t="s">
        <v>223</v>
      </c>
      <c r="L4537" s="7">
        <v>10035.0</v>
      </c>
      <c r="M4537" s="4" t="s">
        <v>33</v>
      </c>
      <c r="N4537" s="4" t="s">
        <v>1519</v>
      </c>
      <c r="O4537" s="4" t="s">
        <v>51</v>
      </c>
      <c r="P4537" s="4" t="s">
        <v>124</v>
      </c>
      <c r="Q4537" s="4" t="s">
        <v>1520</v>
      </c>
      <c r="R4537" s="9">
        <v>48.474962962963</v>
      </c>
      <c r="S4537" s="7">
        <v>9.0</v>
      </c>
      <c r="T4537" s="7">
        <v>0.0</v>
      </c>
      <c r="U4537" s="7">
        <v>22.7832325925926</v>
      </c>
      <c r="V4537" s="10" t="str">
        <f t="shared" si="1"/>
        <v>2017-09</v>
      </c>
    </row>
    <row r="4538">
      <c r="A4538" s="7">
        <v>4537.0</v>
      </c>
      <c r="B4538" s="4" t="s">
        <v>7614</v>
      </c>
      <c r="C4538" s="8">
        <v>42998.0</v>
      </c>
      <c r="D4538" s="8">
        <v>43004.0</v>
      </c>
      <c r="E4538" s="4" t="s">
        <v>26</v>
      </c>
      <c r="F4538" s="4" t="s">
        <v>2574</v>
      </c>
      <c r="G4538" s="4" t="s">
        <v>2575</v>
      </c>
      <c r="H4538" s="4" t="s">
        <v>46</v>
      </c>
      <c r="I4538" s="4" t="s">
        <v>30</v>
      </c>
      <c r="J4538" s="4" t="s">
        <v>222</v>
      </c>
      <c r="K4538" s="4" t="s">
        <v>223</v>
      </c>
      <c r="L4538" s="7">
        <v>10035.0</v>
      </c>
      <c r="M4538" s="4" t="s">
        <v>33</v>
      </c>
      <c r="N4538" s="4" t="s">
        <v>1983</v>
      </c>
      <c r="O4538" s="4" t="s">
        <v>39</v>
      </c>
      <c r="P4538" s="4" t="s">
        <v>61</v>
      </c>
      <c r="Q4538" s="4" t="s">
        <v>1984</v>
      </c>
      <c r="R4538" s="9">
        <v>91.4128065843621</v>
      </c>
      <c r="S4538" s="7">
        <v>2.0</v>
      </c>
      <c r="T4538" s="7">
        <v>0.0</v>
      </c>
      <c r="U4538" s="7">
        <v>27.4238419753086</v>
      </c>
      <c r="V4538" s="10" t="str">
        <f t="shared" si="1"/>
        <v>2017-09</v>
      </c>
    </row>
    <row r="4539">
      <c r="A4539" s="7">
        <v>4538.0</v>
      </c>
      <c r="B4539" s="4" t="s">
        <v>7614</v>
      </c>
      <c r="C4539" s="8">
        <v>42998.0</v>
      </c>
      <c r="D4539" s="8">
        <v>43004.0</v>
      </c>
      <c r="E4539" s="4" t="s">
        <v>26</v>
      </c>
      <c r="F4539" s="4" t="s">
        <v>2574</v>
      </c>
      <c r="G4539" s="4" t="s">
        <v>2575</v>
      </c>
      <c r="H4539" s="4" t="s">
        <v>46</v>
      </c>
      <c r="I4539" s="4" t="s">
        <v>30</v>
      </c>
      <c r="J4539" s="4" t="s">
        <v>222</v>
      </c>
      <c r="K4539" s="4" t="s">
        <v>223</v>
      </c>
      <c r="L4539" s="7">
        <v>10035.0</v>
      </c>
      <c r="M4539" s="4" t="s">
        <v>33</v>
      </c>
      <c r="N4539" s="4" t="s">
        <v>5430</v>
      </c>
      <c r="O4539" s="4" t="s">
        <v>51</v>
      </c>
      <c r="P4539" s="4" t="s">
        <v>52</v>
      </c>
      <c r="Q4539" s="4" t="s">
        <v>5431</v>
      </c>
      <c r="R4539" s="9">
        <v>57.1330041152263</v>
      </c>
      <c r="S4539" s="7">
        <v>4.0</v>
      </c>
      <c r="T4539" s="7">
        <v>0.0</v>
      </c>
      <c r="U4539" s="7">
        <v>15.9972411522634</v>
      </c>
      <c r="V4539" s="10" t="str">
        <f t="shared" si="1"/>
        <v>2017-09</v>
      </c>
    </row>
    <row r="4540">
      <c r="A4540" s="7">
        <v>4539.0</v>
      </c>
      <c r="B4540" s="4" t="s">
        <v>7614</v>
      </c>
      <c r="C4540" s="8">
        <v>42998.0</v>
      </c>
      <c r="D4540" s="8">
        <v>43004.0</v>
      </c>
      <c r="E4540" s="4" t="s">
        <v>26</v>
      </c>
      <c r="F4540" s="4" t="s">
        <v>2574</v>
      </c>
      <c r="G4540" s="4" t="s">
        <v>2575</v>
      </c>
      <c r="H4540" s="4" t="s">
        <v>46</v>
      </c>
      <c r="I4540" s="4" t="s">
        <v>30</v>
      </c>
      <c r="J4540" s="4" t="s">
        <v>222</v>
      </c>
      <c r="K4540" s="4" t="s">
        <v>223</v>
      </c>
      <c r="L4540" s="7">
        <v>10035.0</v>
      </c>
      <c r="M4540" s="4" t="s">
        <v>33</v>
      </c>
      <c r="N4540" s="4" t="s">
        <v>1408</v>
      </c>
      <c r="O4540" s="4" t="s">
        <v>51</v>
      </c>
      <c r="P4540" s="4" t="s">
        <v>124</v>
      </c>
      <c r="Q4540" s="4" t="s">
        <v>1409</v>
      </c>
      <c r="R4540" s="9">
        <v>17.3160823045268</v>
      </c>
      <c r="S4540" s="7">
        <v>2.0</v>
      </c>
      <c r="T4540" s="7">
        <v>0.0</v>
      </c>
      <c r="U4540" s="7">
        <v>7.9653978600823</v>
      </c>
      <c r="V4540" s="10" t="str">
        <f t="shared" si="1"/>
        <v>2017-09</v>
      </c>
    </row>
    <row r="4541">
      <c r="A4541" s="7">
        <v>4540.0</v>
      </c>
      <c r="B4541" s="4" t="s">
        <v>7614</v>
      </c>
      <c r="C4541" s="8">
        <v>42998.0</v>
      </c>
      <c r="D4541" s="8">
        <v>43004.0</v>
      </c>
      <c r="E4541" s="4" t="s">
        <v>26</v>
      </c>
      <c r="F4541" s="4" t="s">
        <v>2574</v>
      </c>
      <c r="G4541" s="4" t="s">
        <v>2575</v>
      </c>
      <c r="H4541" s="4" t="s">
        <v>46</v>
      </c>
      <c r="I4541" s="4" t="s">
        <v>30</v>
      </c>
      <c r="J4541" s="4" t="s">
        <v>222</v>
      </c>
      <c r="K4541" s="4" t="s">
        <v>223</v>
      </c>
      <c r="L4541" s="7">
        <v>10035.0</v>
      </c>
      <c r="M4541" s="4" t="s">
        <v>33</v>
      </c>
      <c r="N4541" s="4" t="s">
        <v>2987</v>
      </c>
      <c r="O4541" s="4" t="s">
        <v>35</v>
      </c>
      <c r="P4541" s="4" t="s">
        <v>263</v>
      </c>
      <c r="Q4541" s="4" t="s">
        <v>2988</v>
      </c>
      <c r="R4541" s="9">
        <v>101.922007407407</v>
      </c>
      <c r="S4541" s="7">
        <v>1.0</v>
      </c>
      <c r="T4541" s="7">
        <v>0.1</v>
      </c>
      <c r="U4541" s="7">
        <v>10.1922007407407</v>
      </c>
      <c r="V4541" s="10" t="str">
        <f t="shared" si="1"/>
        <v>2017-09</v>
      </c>
    </row>
    <row r="4542">
      <c r="A4542" s="7">
        <v>4541.0</v>
      </c>
      <c r="B4542" s="4" t="s">
        <v>7614</v>
      </c>
      <c r="C4542" s="8">
        <v>42998.0</v>
      </c>
      <c r="D4542" s="8">
        <v>43004.0</v>
      </c>
      <c r="E4542" s="4" t="s">
        <v>26</v>
      </c>
      <c r="F4542" s="4" t="s">
        <v>2574</v>
      </c>
      <c r="G4542" s="4" t="s">
        <v>2575</v>
      </c>
      <c r="H4542" s="4" t="s">
        <v>46</v>
      </c>
      <c r="I4542" s="4" t="s">
        <v>30</v>
      </c>
      <c r="J4542" s="4" t="s">
        <v>222</v>
      </c>
      <c r="K4542" s="4" t="s">
        <v>223</v>
      </c>
      <c r="L4542" s="7">
        <v>10035.0</v>
      </c>
      <c r="M4542" s="4" t="s">
        <v>33</v>
      </c>
      <c r="N4542" s="4" t="s">
        <v>2205</v>
      </c>
      <c r="O4542" s="4" t="s">
        <v>51</v>
      </c>
      <c r="P4542" s="4" t="s">
        <v>76</v>
      </c>
      <c r="Q4542" s="4" t="s">
        <v>2206</v>
      </c>
      <c r="R4542" s="9">
        <v>14.829412345679</v>
      </c>
      <c r="S4542" s="7">
        <v>3.0</v>
      </c>
      <c r="T4542" s="7">
        <v>0.2</v>
      </c>
      <c r="U4542" s="7">
        <v>5.00492666666667</v>
      </c>
      <c r="V4542" s="10" t="str">
        <f t="shared" si="1"/>
        <v>2017-09</v>
      </c>
    </row>
    <row r="4543">
      <c r="A4543" s="7">
        <v>4542.0</v>
      </c>
      <c r="B4543" s="4" t="s">
        <v>7614</v>
      </c>
      <c r="C4543" s="8">
        <v>42998.0</v>
      </c>
      <c r="D4543" s="8">
        <v>43004.0</v>
      </c>
      <c r="E4543" s="4" t="s">
        <v>26</v>
      </c>
      <c r="F4543" s="4" t="s">
        <v>2574</v>
      </c>
      <c r="G4543" s="4" t="s">
        <v>2575</v>
      </c>
      <c r="H4543" s="4" t="s">
        <v>46</v>
      </c>
      <c r="I4543" s="4" t="s">
        <v>30</v>
      </c>
      <c r="J4543" s="4" t="s">
        <v>222</v>
      </c>
      <c r="K4543" s="4" t="s">
        <v>223</v>
      </c>
      <c r="L4543" s="7">
        <v>10035.0</v>
      </c>
      <c r="M4543" s="4" t="s">
        <v>33</v>
      </c>
      <c r="N4543" s="4" t="s">
        <v>593</v>
      </c>
      <c r="O4543" s="4" t="s">
        <v>51</v>
      </c>
      <c r="P4543" s="4" t="s">
        <v>272</v>
      </c>
      <c r="Q4543" s="4" t="s">
        <v>594</v>
      </c>
      <c r="R4543" s="9">
        <v>5.48678189300412</v>
      </c>
      <c r="S4543" s="7">
        <v>2.0</v>
      </c>
      <c r="T4543" s="7">
        <v>0.0</v>
      </c>
      <c r="U4543" s="7">
        <v>2.24958057613169</v>
      </c>
      <c r="V4543" s="10" t="str">
        <f t="shared" si="1"/>
        <v>2017-09</v>
      </c>
    </row>
    <row r="4544">
      <c r="A4544" s="7">
        <v>4543.0</v>
      </c>
      <c r="B4544" s="4" t="s">
        <v>7614</v>
      </c>
      <c r="C4544" s="8">
        <v>42998.0</v>
      </c>
      <c r="D4544" s="8">
        <v>43004.0</v>
      </c>
      <c r="E4544" s="4" t="s">
        <v>26</v>
      </c>
      <c r="F4544" s="4" t="s">
        <v>2574</v>
      </c>
      <c r="G4544" s="4" t="s">
        <v>2575</v>
      </c>
      <c r="H4544" s="4" t="s">
        <v>46</v>
      </c>
      <c r="I4544" s="4" t="s">
        <v>30</v>
      </c>
      <c r="J4544" s="4" t="s">
        <v>222</v>
      </c>
      <c r="K4544" s="4" t="s">
        <v>223</v>
      </c>
      <c r="L4544" s="7">
        <v>10035.0</v>
      </c>
      <c r="M4544" s="4" t="s">
        <v>33</v>
      </c>
      <c r="N4544" s="4" t="s">
        <v>1532</v>
      </c>
      <c r="O4544" s="4" t="s">
        <v>35</v>
      </c>
      <c r="P4544" s="4" t="s">
        <v>263</v>
      </c>
      <c r="Q4544" s="4" t="s">
        <v>1533</v>
      </c>
      <c r="R4544" s="9">
        <v>3634.52360740741</v>
      </c>
      <c r="S4544" s="7">
        <v>11.0</v>
      </c>
      <c r="T4544" s="7">
        <v>0.1</v>
      </c>
      <c r="U4544" s="7">
        <v>767.288317119342</v>
      </c>
      <c r="V4544" s="10" t="str">
        <f t="shared" si="1"/>
        <v>2017-09</v>
      </c>
    </row>
    <row r="4545">
      <c r="A4545" s="7">
        <v>4544.0</v>
      </c>
      <c r="B4545" s="4" t="s">
        <v>7614</v>
      </c>
      <c r="C4545" s="8">
        <v>42998.0</v>
      </c>
      <c r="D4545" s="8">
        <v>43004.0</v>
      </c>
      <c r="E4545" s="4" t="s">
        <v>26</v>
      </c>
      <c r="F4545" s="4" t="s">
        <v>2574</v>
      </c>
      <c r="G4545" s="4" t="s">
        <v>2575</v>
      </c>
      <c r="H4545" s="4" t="s">
        <v>46</v>
      </c>
      <c r="I4545" s="4" t="s">
        <v>30</v>
      </c>
      <c r="J4545" s="4" t="s">
        <v>222</v>
      </c>
      <c r="K4545" s="4" t="s">
        <v>223</v>
      </c>
      <c r="L4545" s="7">
        <v>10035.0</v>
      </c>
      <c r="M4545" s="4" t="s">
        <v>33</v>
      </c>
      <c r="N4545" s="4" t="s">
        <v>921</v>
      </c>
      <c r="O4545" s="4" t="s">
        <v>39</v>
      </c>
      <c r="P4545" s="4" t="s">
        <v>40</v>
      </c>
      <c r="Q4545" s="4" t="s">
        <v>922</v>
      </c>
      <c r="R4545" s="9">
        <v>1635.53920987654</v>
      </c>
      <c r="S4545" s="7">
        <v>2.0</v>
      </c>
      <c r="T4545" s="7">
        <v>0.0</v>
      </c>
      <c r="U4545" s="7">
        <v>441.595586666667</v>
      </c>
      <c r="V4545" s="10" t="str">
        <f t="shared" si="1"/>
        <v>2017-09</v>
      </c>
    </row>
    <row r="4546">
      <c r="A4546" s="7">
        <v>4545.0</v>
      </c>
      <c r="B4546" s="4" t="s">
        <v>7614</v>
      </c>
      <c r="C4546" s="8">
        <v>42998.0</v>
      </c>
      <c r="D4546" s="8">
        <v>43004.0</v>
      </c>
      <c r="E4546" s="4" t="s">
        <v>26</v>
      </c>
      <c r="F4546" s="4" t="s">
        <v>2574</v>
      </c>
      <c r="G4546" s="4" t="s">
        <v>2575</v>
      </c>
      <c r="H4546" s="4" t="s">
        <v>46</v>
      </c>
      <c r="I4546" s="4" t="s">
        <v>30</v>
      </c>
      <c r="J4546" s="4" t="s">
        <v>222</v>
      </c>
      <c r="K4546" s="4" t="s">
        <v>223</v>
      </c>
      <c r="L4546" s="7">
        <v>10035.0</v>
      </c>
      <c r="M4546" s="4" t="s">
        <v>33</v>
      </c>
      <c r="N4546" s="4" t="s">
        <v>2366</v>
      </c>
      <c r="O4546" s="4" t="s">
        <v>35</v>
      </c>
      <c r="P4546" s="4" t="s">
        <v>263</v>
      </c>
      <c r="Q4546" s="4" t="s">
        <v>2367</v>
      </c>
      <c r="R4546" s="9">
        <v>2837.03118518518</v>
      </c>
      <c r="S4546" s="7">
        <v>5.0</v>
      </c>
      <c r="T4546" s="7">
        <v>0.1</v>
      </c>
      <c r="U4546" s="7">
        <v>472.838530864198</v>
      </c>
      <c r="V4546" s="10" t="str">
        <f t="shared" si="1"/>
        <v>2017-09</v>
      </c>
    </row>
    <row r="4547">
      <c r="A4547" s="7">
        <v>4546.0</v>
      </c>
      <c r="B4547" s="4" t="s">
        <v>7614</v>
      </c>
      <c r="C4547" s="8">
        <v>42998.0</v>
      </c>
      <c r="D4547" s="8">
        <v>43004.0</v>
      </c>
      <c r="E4547" s="4" t="s">
        <v>26</v>
      </c>
      <c r="F4547" s="4" t="s">
        <v>2574</v>
      </c>
      <c r="G4547" s="4" t="s">
        <v>2575</v>
      </c>
      <c r="H4547" s="4" t="s">
        <v>46</v>
      </c>
      <c r="I4547" s="4" t="s">
        <v>30</v>
      </c>
      <c r="J4547" s="4" t="s">
        <v>222</v>
      </c>
      <c r="K4547" s="4" t="s">
        <v>223</v>
      </c>
      <c r="L4547" s="7">
        <v>10035.0</v>
      </c>
      <c r="M4547" s="4" t="s">
        <v>33</v>
      </c>
      <c r="N4547" s="4" t="s">
        <v>497</v>
      </c>
      <c r="O4547" s="4" t="s">
        <v>39</v>
      </c>
      <c r="P4547" s="4" t="s">
        <v>40</v>
      </c>
      <c r="Q4547" s="4" t="s">
        <v>498</v>
      </c>
      <c r="R4547" s="9">
        <v>131.947037037037</v>
      </c>
      <c r="S4547" s="7">
        <v>3.0</v>
      </c>
      <c r="T4547" s="7">
        <v>0.0</v>
      </c>
      <c r="U4547" s="7">
        <v>35.6257</v>
      </c>
      <c r="V4547" s="10" t="str">
        <f t="shared" si="1"/>
        <v>2017-09</v>
      </c>
    </row>
    <row r="4548">
      <c r="A4548" s="7">
        <v>4547.0</v>
      </c>
      <c r="B4548" s="4" t="s">
        <v>7614</v>
      </c>
      <c r="C4548" s="8">
        <v>42998.0</v>
      </c>
      <c r="D4548" s="8">
        <v>43004.0</v>
      </c>
      <c r="E4548" s="4" t="s">
        <v>26</v>
      </c>
      <c r="F4548" s="4" t="s">
        <v>2574</v>
      </c>
      <c r="G4548" s="4" t="s">
        <v>2575</v>
      </c>
      <c r="H4548" s="4" t="s">
        <v>46</v>
      </c>
      <c r="I4548" s="4" t="s">
        <v>30</v>
      </c>
      <c r="J4548" s="4" t="s">
        <v>222</v>
      </c>
      <c r="K4548" s="4" t="s">
        <v>223</v>
      </c>
      <c r="L4548" s="7">
        <v>10035.0</v>
      </c>
      <c r="M4548" s="4" t="s">
        <v>33</v>
      </c>
      <c r="N4548" s="4" t="s">
        <v>6433</v>
      </c>
      <c r="O4548" s="4" t="s">
        <v>39</v>
      </c>
      <c r="P4548" s="4" t="s">
        <v>61</v>
      </c>
      <c r="Q4548" s="4" t="s">
        <v>6434</v>
      </c>
      <c r="R4548" s="9">
        <v>75.4684197530864</v>
      </c>
      <c r="S4548" s="7">
        <v>3.0</v>
      </c>
      <c r="T4548" s="7">
        <v>0.0</v>
      </c>
      <c r="U4548" s="7">
        <v>25.6592627160494</v>
      </c>
      <c r="V4548" s="10" t="str">
        <f t="shared" si="1"/>
        <v>2017-09</v>
      </c>
    </row>
    <row r="4549">
      <c r="A4549" s="7">
        <v>4548.0</v>
      </c>
      <c r="B4549" s="4" t="s">
        <v>7617</v>
      </c>
      <c r="C4549" s="8">
        <v>42999.0</v>
      </c>
      <c r="D4549" s="8">
        <v>43004.0</v>
      </c>
      <c r="E4549" s="4" t="s">
        <v>26</v>
      </c>
      <c r="F4549" s="4" t="s">
        <v>7231</v>
      </c>
      <c r="G4549" s="4" t="s">
        <v>7232</v>
      </c>
      <c r="H4549" s="4" t="s">
        <v>46</v>
      </c>
      <c r="I4549" s="4" t="s">
        <v>30</v>
      </c>
      <c r="J4549" s="4" t="s">
        <v>2717</v>
      </c>
      <c r="K4549" s="4" t="s">
        <v>937</v>
      </c>
      <c r="L4549" s="7">
        <v>55901.0</v>
      </c>
      <c r="M4549" s="4" t="s">
        <v>59</v>
      </c>
      <c r="N4549" s="4" t="s">
        <v>394</v>
      </c>
      <c r="O4549" s="4" t="s">
        <v>51</v>
      </c>
      <c r="P4549" s="4" t="s">
        <v>76</v>
      </c>
      <c r="Q4549" s="4" t="s">
        <v>395</v>
      </c>
      <c r="R4549" s="9">
        <v>25.3783703703704</v>
      </c>
      <c r="S4549" s="7">
        <v>7.0</v>
      </c>
      <c r="T4549" s="7">
        <v>0.0</v>
      </c>
      <c r="U4549" s="7">
        <v>12.4354014814815</v>
      </c>
      <c r="V4549" s="10" t="str">
        <f t="shared" si="1"/>
        <v>2017-09</v>
      </c>
    </row>
    <row r="4550">
      <c r="A4550" s="7">
        <v>4549.0</v>
      </c>
      <c r="B4550" s="4" t="s">
        <v>7618</v>
      </c>
      <c r="C4550" s="8">
        <v>42999.0</v>
      </c>
      <c r="D4550" s="8">
        <v>43003.0</v>
      </c>
      <c r="E4550" s="4" t="s">
        <v>26</v>
      </c>
      <c r="F4550" s="4" t="s">
        <v>4002</v>
      </c>
      <c r="G4550" s="4" t="s">
        <v>4003</v>
      </c>
      <c r="H4550" s="4" t="s">
        <v>46</v>
      </c>
      <c r="I4550" s="4" t="s">
        <v>30</v>
      </c>
      <c r="J4550" s="4" t="s">
        <v>188</v>
      </c>
      <c r="K4550" s="4" t="s">
        <v>255</v>
      </c>
      <c r="L4550" s="7">
        <v>31907.0</v>
      </c>
      <c r="M4550" s="4" t="s">
        <v>83</v>
      </c>
      <c r="N4550" s="4" t="s">
        <v>2616</v>
      </c>
      <c r="O4550" s="4" t="s">
        <v>51</v>
      </c>
      <c r="P4550" s="4" t="s">
        <v>283</v>
      </c>
      <c r="Q4550" s="4" t="s">
        <v>2617</v>
      </c>
      <c r="R4550" s="9">
        <v>51.1366581606861</v>
      </c>
      <c r="S4550" s="7">
        <v>1.0</v>
      </c>
      <c r="T4550" s="7">
        <v>0.0</v>
      </c>
      <c r="U4550" s="7">
        <v>15.3409974482058</v>
      </c>
      <c r="V4550" s="10" t="str">
        <f t="shared" si="1"/>
        <v>2017-09</v>
      </c>
    </row>
    <row r="4551">
      <c r="A4551" s="7">
        <v>4550.0</v>
      </c>
      <c r="B4551" s="4" t="s">
        <v>7619</v>
      </c>
      <c r="C4551" s="8">
        <v>42999.0</v>
      </c>
      <c r="D4551" s="8">
        <v>43003.0</v>
      </c>
      <c r="E4551" s="4" t="s">
        <v>26</v>
      </c>
      <c r="F4551" s="4" t="s">
        <v>4423</v>
      </c>
      <c r="G4551" s="4" t="s">
        <v>4424</v>
      </c>
      <c r="H4551" s="4" t="s">
        <v>46</v>
      </c>
      <c r="I4551" s="4" t="s">
        <v>30</v>
      </c>
      <c r="J4551" s="4" t="s">
        <v>90</v>
      </c>
      <c r="K4551" s="4" t="s">
        <v>91</v>
      </c>
      <c r="L4551" s="7">
        <v>19143.0</v>
      </c>
      <c r="M4551" s="4" t="s">
        <v>33</v>
      </c>
      <c r="N4551" s="4" t="s">
        <v>990</v>
      </c>
      <c r="O4551" s="4" t="s">
        <v>51</v>
      </c>
      <c r="P4551" s="4" t="s">
        <v>76</v>
      </c>
      <c r="Q4551" s="4" t="s">
        <v>991</v>
      </c>
      <c r="R4551" s="9">
        <v>2.40188148148148</v>
      </c>
      <c r="S4551" s="7">
        <v>2.0</v>
      </c>
      <c r="T4551" s="7">
        <v>0.7</v>
      </c>
      <c r="U4551" s="7">
        <v>-1.92150518518518</v>
      </c>
      <c r="V4551" s="10" t="str">
        <f t="shared" si="1"/>
        <v>2017-09</v>
      </c>
    </row>
    <row r="4552">
      <c r="A4552" s="7">
        <v>4551.0</v>
      </c>
      <c r="B4552" s="4" t="s">
        <v>7620</v>
      </c>
      <c r="C4552" s="8">
        <v>42999.0</v>
      </c>
      <c r="D4552" s="8">
        <v>43001.0</v>
      </c>
      <c r="E4552" s="4" t="s">
        <v>43</v>
      </c>
      <c r="F4552" s="4" t="s">
        <v>7621</v>
      </c>
      <c r="G4552" s="4" t="s">
        <v>7622</v>
      </c>
      <c r="H4552" s="4" t="s">
        <v>46</v>
      </c>
      <c r="I4552" s="4" t="s">
        <v>30</v>
      </c>
      <c r="J4552" s="4" t="s">
        <v>163</v>
      </c>
      <c r="K4552" s="4" t="s">
        <v>164</v>
      </c>
      <c r="L4552" s="7">
        <v>98103.0</v>
      </c>
      <c r="M4552" s="4" t="s">
        <v>49</v>
      </c>
      <c r="N4552" s="4" t="s">
        <v>3476</v>
      </c>
      <c r="O4552" s="4" t="s">
        <v>39</v>
      </c>
      <c r="P4552" s="4" t="s">
        <v>61</v>
      </c>
      <c r="Q4552" s="4" t="s">
        <v>3477</v>
      </c>
      <c r="R4552" s="9">
        <v>71.98</v>
      </c>
      <c r="S4552" s="7">
        <v>2.0</v>
      </c>
      <c r="T4552" s="7">
        <v>0.0</v>
      </c>
      <c r="U4552" s="7">
        <v>15.1158</v>
      </c>
      <c r="V4552" s="10" t="str">
        <f t="shared" si="1"/>
        <v>2017-09</v>
      </c>
    </row>
    <row r="4553">
      <c r="A4553" s="7">
        <v>4552.0</v>
      </c>
      <c r="B4553" s="4" t="s">
        <v>7620</v>
      </c>
      <c r="C4553" s="8">
        <v>42999.0</v>
      </c>
      <c r="D4553" s="8">
        <v>43001.0</v>
      </c>
      <c r="E4553" s="4" t="s">
        <v>43</v>
      </c>
      <c r="F4553" s="4" t="s">
        <v>7621</v>
      </c>
      <c r="G4553" s="4" t="s">
        <v>7622</v>
      </c>
      <c r="H4553" s="4" t="s">
        <v>46</v>
      </c>
      <c r="I4553" s="4" t="s">
        <v>30</v>
      </c>
      <c r="J4553" s="4" t="s">
        <v>163</v>
      </c>
      <c r="K4553" s="4" t="s">
        <v>164</v>
      </c>
      <c r="L4553" s="7">
        <v>98103.0</v>
      </c>
      <c r="M4553" s="4" t="s">
        <v>49</v>
      </c>
      <c r="N4553" s="4" t="s">
        <v>7623</v>
      </c>
      <c r="O4553" s="4" t="s">
        <v>39</v>
      </c>
      <c r="P4553" s="4" t="s">
        <v>61</v>
      </c>
      <c r="Q4553" s="4" t="s">
        <v>7624</v>
      </c>
      <c r="R4553" s="9">
        <v>79.98</v>
      </c>
      <c r="S4553" s="7">
        <v>2.0</v>
      </c>
      <c r="T4553" s="7">
        <v>0.0</v>
      </c>
      <c r="U4553" s="7">
        <v>26.3934</v>
      </c>
      <c r="V4553" s="10" t="str">
        <f t="shared" si="1"/>
        <v>2017-09</v>
      </c>
    </row>
    <row r="4554">
      <c r="A4554" s="7">
        <v>4553.0</v>
      </c>
      <c r="B4554" s="4" t="s">
        <v>7625</v>
      </c>
      <c r="C4554" s="8">
        <v>42999.0</v>
      </c>
      <c r="D4554" s="8">
        <v>43005.0</v>
      </c>
      <c r="E4554" s="4" t="s">
        <v>26</v>
      </c>
      <c r="F4554" s="4" t="s">
        <v>703</v>
      </c>
      <c r="G4554" s="4" t="s">
        <v>704</v>
      </c>
      <c r="H4554" s="4" t="s">
        <v>46</v>
      </c>
      <c r="I4554" s="4" t="s">
        <v>30</v>
      </c>
      <c r="J4554" s="4" t="s">
        <v>805</v>
      </c>
      <c r="K4554" s="4" t="s">
        <v>102</v>
      </c>
      <c r="L4554" s="7">
        <v>33142.0</v>
      </c>
      <c r="M4554" s="4" t="s">
        <v>83</v>
      </c>
      <c r="N4554" s="4" t="s">
        <v>6099</v>
      </c>
      <c r="O4554" s="4" t="s">
        <v>51</v>
      </c>
      <c r="P4554" s="4" t="s">
        <v>76</v>
      </c>
      <c r="Q4554" s="4" t="s">
        <v>6100</v>
      </c>
      <c r="R4554" s="9">
        <v>7.7074244945201</v>
      </c>
      <c r="S4554" s="7">
        <v>1.0</v>
      </c>
      <c r="T4554" s="7">
        <v>0.7</v>
      </c>
      <c r="U4554" s="7">
        <v>-5.39519714616407</v>
      </c>
      <c r="V4554" s="10" t="str">
        <f t="shared" si="1"/>
        <v>2017-09</v>
      </c>
    </row>
    <row r="4555">
      <c r="A4555" s="7">
        <v>4554.0</v>
      </c>
      <c r="B4555" s="4" t="s">
        <v>7626</v>
      </c>
      <c r="C4555" s="8">
        <v>42999.0</v>
      </c>
      <c r="D4555" s="8">
        <v>43001.0</v>
      </c>
      <c r="E4555" s="4" t="s">
        <v>43</v>
      </c>
      <c r="F4555" s="4" t="s">
        <v>27</v>
      </c>
      <c r="G4555" s="4" t="s">
        <v>28</v>
      </c>
      <c r="H4555" s="4" t="s">
        <v>29</v>
      </c>
      <c r="I4555" s="4" t="s">
        <v>30</v>
      </c>
      <c r="J4555" s="4" t="s">
        <v>47</v>
      </c>
      <c r="K4555" s="4" t="s">
        <v>48</v>
      </c>
      <c r="L4555" s="7">
        <v>90045.0</v>
      </c>
      <c r="M4555" s="4" t="s">
        <v>49</v>
      </c>
      <c r="N4555" s="4" t="s">
        <v>4624</v>
      </c>
      <c r="O4555" s="4" t="s">
        <v>51</v>
      </c>
      <c r="P4555" s="4" t="s">
        <v>52</v>
      </c>
      <c r="Q4555" s="4" t="s">
        <v>4625</v>
      </c>
      <c r="R4555" s="9">
        <v>15.51</v>
      </c>
      <c r="S4555" s="7">
        <v>1.0</v>
      </c>
      <c r="T4555" s="7">
        <v>0.0</v>
      </c>
      <c r="U4555" s="7">
        <v>3.8775</v>
      </c>
      <c r="V4555" s="10" t="str">
        <f t="shared" si="1"/>
        <v>2017-09</v>
      </c>
    </row>
    <row r="4556">
      <c r="A4556" s="7">
        <v>4555.0</v>
      </c>
      <c r="B4556" s="4" t="s">
        <v>7627</v>
      </c>
      <c r="C4556" s="8">
        <v>42999.0</v>
      </c>
      <c r="D4556" s="8">
        <v>43003.0</v>
      </c>
      <c r="E4556" s="4" t="s">
        <v>26</v>
      </c>
      <c r="F4556" s="4" t="s">
        <v>4490</v>
      </c>
      <c r="G4556" s="4" t="s">
        <v>4491</v>
      </c>
      <c r="H4556" s="4" t="s">
        <v>46</v>
      </c>
      <c r="I4556" s="4" t="s">
        <v>30</v>
      </c>
      <c r="J4556" s="4" t="s">
        <v>362</v>
      </c>
      <c r="K4556" s="4" t="s">
        <v>48</v>
      </c>
      <c r="L4556" s="7">
        <v>94109.0</v>
      </c>
      <c r="M4556" s="4" t="s">
        <v>49</v>
      </c>
      <c r="N4556" s="4" t="s">
        <v>6737</v>
      </c>
      <c r="O4556" s="4" t="s">
        <v>51</v>
      </c>
      <c r="P4556" s="4" t="s">
        <v>124</v>
      </c>
      <c r="Q4556" s="4" t="s">
        <v>6738</v>
      </c>
      <c r="R4556" s="9">
        <v>55.86</v>
      </c>
      <c r="S4556" s="7">
        <v>7.0</v>
      </c>
      <c r="T4556" s="7">
        <v>0.0</v>
      </c>
      <c r="U4556" s="7">
        <v>27.93</v>
      </c>
      <c r="V4556" s="10" t="str">
        <f t="shared" si="1"/>
        <v>2017-09</v>
      </c>
    </row>
    <row r="4557">
      <c r="A4557" s="7">
        <v>4556.0</v>
      </c>
      <c r="B4557" s="4" t="s">
        <v>7628</v>
      </c>
      <c r="C4557" s="8">
        <v>43000.0</v>
      </c>
      <c r="D4557" s="8">
        <v>43004.0</v>
      </c>
      <c r="E4557" s="4" t="s">
        <v>26</v>
      </c>
      <c r="F4557" s="4" t="s">
        <v>2225</v>
      </c>
      <c r="G4557" s="4" t="s">
        <v>2226</v>
      </c>
      <c r="H4557" s="4" t="s">
        <v>29</v>
      </c>
      <c r="I4557" s="4" t="s">
        <v>30</v>
      </c>
      <c r="J4557" s="4" t="s">
        <v>681</v>
      </c>
      <c r="K4557" s="4" t="s">
        <v>130</v>
      </c>
      <c r="L4557" s="7">
        <v>53209.0</v>
      </c>
      <c r="M4557" s="4" t="s">
        <v>59</v>
      </c>
      <c r="N4557" s="4" t="s">
        <v>7629</v>
      </c>
      <c r="O4557" s="4" t="s">
        <v>51</v>
      </c>
      <c r="P4557" s="4" t="s">
        <v>124</v>
      </c>
      <c r="Q4557" s="4" t="s">
        <v>7630</v>
      </c>
      <c r="R4557" s="9">
        <v>276.835555555556</v>
      </c>
      <c r="S4557" s="7">
        <v>4.0</v>
      </c>
      <c r="T4557" s="7">
        <v>0.0</v>
      </c>
      <c r="U4557" s="7">
        <v>135.649422222222</v>
      </c>
      <c r="V4557" s="10" t="str">
        <f t="shared" si="1"/>
        <v>2017-09</v>
      </c>
    </row>
    <row r="4558">
      <c r="A4558" s="7">
        <v>4557.0</v>
      </c>
      <c r="B4558" s="4" t="s">
        <v>7628</v>
      </c>
      <c r="C4558" s="8">
        <v>43000.0</v>
      </c>
      <c r="D4558" s="8">
        <v>43004.0</v>
      </c>
      <c r="E4558" s="4" t="s">
        <v>26</v>
      </c>
      <c r="F4558" s="4" t="s">
        <v>2225</v>
      </c>
      <c r="G4558" s="4" t="s">
        <v>2226</v>
      </c>
      <c r="H4558" s="4" t="s">
        <v>29</v>
      </c>
      <c r="I4558" s="4" t="s">
        <v>30</v>
      </c>
      <c r="J4558" s="4" t="s">
        <v>681</v>
      </c>
      <c r="K4558" s="4" t="s">
        <v>130</v>
      </c>
      <c r="L4558" s="7">
        <v>53209.0</v>
      </c>
      <c r="M4558" s="4" t="s">
        <v>59</v>
      </c>
      <c r="N4558" s="4" t="s">
        <v>1948</v>
      </c>
      <c r="O4558" s="4" t="s">
        <v>39</v>
      </c>
      <c r="P4558" s="4" t="s">
        <v>61</v>
      </c>
      <c r="Q4558" s="4" t="s">
        <v>1949</v>
      </c>
      <c r="R4558" s="9">
        <v>123.608888888889</v>
      </c>
      <c r="S4558" s="7">
        <v>6.0</v>
      </c>
      <c r="T4558" s="7">
        <v>0.0</v>
      </c>
      <c r="U4558" s="7">
        <v>12.3608888888889</v>
      </c>
      <c r="V4558" s="10" t="str">
        <f t="shared" si="1"/>
        <v>2017-09</v>
      </c>
    </row>
    <row r="4559">
      <c r="A4559" s="7">
        <v>4558.0</v>
      </c>
      <c r="B4559" s="4" t="s">
        <v>7628</v>
      </c>
      <c r="C4559" s="8">
        <v>43000.0</v>
      </c>
      <c r="D4559" s="8">
        <v>43004.0</v>
      </c>
      <c r="E4559" s="4" t="s">
        <v>26</v>
      </c>
      <c r="F4559" s="4" t="s">
        <v>2225</v>
      </c>
      <c r="G4559" s="4" t="s">
        <v>2226</v>
      </c>
      <c r="H4559" s="4" t="s">
        <v>29</v>
      </c>
      <c r="I4559" s="4" t="s">
        <v>30</v>
      </c>
      <c r="J4559" s="4" t="s">
        <v>681</v>
      </c>
      <c r="K4559" s="4" t="s">
        <v>130</v>
      </c>
      <c r="L4559" s="7">
        <v>53209.0</v>
      </c>
      <c r="M4559" s="4" t="s">
        <v>59</v>
      </c>
      <c r="N4559" s="4" t="s">
        <v>5267</v>
      </c>
      <c r="O4559" s="4" t="s">
        <v>51</v>
      </c>
      <c r="P4559" s="4" t="s">
        <v>76</v>
      </c>
      <c r="Q4559" s="4" t="s">
        <v>5268</v>
      </c>
      <c r="R4559" s="9">
        <v>41.6059259259259</v>
      </c>
      <c r="S4559" s="7">
        <v>8.0</v>
      </c>
      <c r="T4559" s="7">
        <v>0.0</v>
      </c>
      <c r="U4559" s="7">
        <v>19.5547851851852</v>
      </c>
      <c r="V4559" s="10" t="str">
        <f t="shared" si="1"/>
        <v>2017-09</v>
      </c>
    </row>
    <row r="4560">
      <c r="A4560" s="7">
        <v>4559.0</v>
      </c>
      <c r="B4560" s="4" t="s">
        <v>7628</v>
      </c>
      <c r="C4560" s="8">
        <v>43000.0</v>
      </c>
      <c r="D4560" s="8">
        <v>43004.0</v>
      </c>
      <c r="E4560" s="4" t="s">
        <v>26</v>
      </c>
      <c r="F4560" s="4" t="s">
        <v>2225</v>
      </c>
      <c r="G4560" s="4" t="s">
        <v>2226</v>
      </c>
      <c r="H4560" s="4" t="s">
        <v>29</v>
      </c>
      <c r="I4560" s="4" t="s">
        <v>30</v>
      </c>
      <c r="J4560" s="4" t="s">
        <v>681</v>
      </c>
      <c r="K4560" s="4" t="s">
        <v>130</v>
      </c>
      <c r="L4560" s="7">
        <v>53209.0</v>
      </c>
      <c r="M4560" s="4" t="s">
        <v>59</v>
      </c>
      <c r="N4560" s="4" t="s">
        <v>7631</v>
      </c>
      <c r="O4560" s="4" t="s">
        <v>39</v>
      </c>
      <c r="P4560" s="4" t="s">
        <v>40</v>
      </c>
      <c r="Q4560" s="4" t="s">
        <v>7632</v>
      </c>
      <c r="R4560" s="9">
        <v>109.517777777778</v>
      </c>
      <c r="S4560" s="7">
        <v>3.0</v>
      </c>
      <c r="T4560" s="7">
        <v>0.0</v>
      </c>
      <c r="U4560" s="7">
        <v>31.7601555555556</v>
      </c>
      <c r="V4560" s="10" t="str">
        <f t="shared" si="1"/>
        <v>2017-09</v>
      </c>
    </row>
    <row r="4561">
      <c r="A4561" s="7">
        <v>4560.0</v>
      </c>
      <c r="B4561" s="4" t="s">
        <v>7633</v>
      </c>
      <c r="C4561" s="8">
        <v>43000.0</v>
      </c>
      <c r="D4561" s="8">
        <v>43004.0</v>
      </c>
      <c r="E4561" s="4" t="s">
        <v>98</v>
      </c>
      <c r="F4561" s="4" t="s">
        <v>3753</v>
      </c>
      <c r="G4561" s="4" t="s">
        <v>3754</v>
      </c>
      <c r="H4561" s="4" t="s">
        <v>46</v>
      </c>
      <c r="I4561" s="4" t="s">
        <v>30</v>
      </c>
      <c r="J4561" s="4" t="s">
        <v>90</v>
      </c>
      <c r="K4561" s="4" t="s">
        <v>91</v>
      </c>
      <c r="L4561" s="7">
        <v>19134.0</v>
      </c>
      <c r="M4561" s="4" t="s">
        <v>33</v>
      </c>
      <c r="N4561" s="4" t="s">
        <v>1141</v>
      </c>
      <c r="O4561" s="4" t="s">
        <v>51</v>
      </c>
      <c r="P4561" s="4" t="s">
        <v>76</v>
      </c>
      <c r="Q4561" s="4" t="s">
        <v>1142</v>
      </c>
      <c r="R4561" s="9">
        <v>7.06066666666667</v>
      </c>
      <c r="S4561" s="7">
        <v>1.0</v>
      </c>
      <c r="T4561" s="7">
        <v>0.7</v>
      </c>
      <c r="U4561" s="7">
        <v>-5.41317777777778</v>
      </c>
      <c r="V4561" s="10" t="str">
        <f t="shared" si="1"/>
        <v>2017-09</v>
      </c>
    </row>
    <row r="4562">
      <c r="A4562" s="7">
        <v>4561.0</v>
      </c>
      <c r="B4562" s="4" t="s">
        <v>7633</v>
      </c>
      <c r="C4562" s="8">
        <v>43000.0</v>
      </c>
      <c r="D4562" s="8">
        <v>43004.0</v>
      </c>
      <c r="E4562" s="4" t="s">
        <v>98</v>
      </c>
      <c r="F4562" s="4" t="s">
        <v>3753</v>
      </c>
      <c r="G4562" s="4" t="s">
        <v>3754</v>
      </c>
      <c r="H4562" s="4" t="s">
        <v>46</v>
      </c>
      <c r="I4562" s="4" t="s">
        <v>30</v>
      </c>
      <c r="J4562" s="4" t="s">
        <v>90</v>
      </c>
      <c r="K4562" s="4" t="s">
        <v>91</v>
      </c>
      <c r="L4562" s="7">
        <v>19134.0</v>
      </c>
      <c r="M4562" s="4" t="s">
        <v>33</v>
      </c>
      <c r="N4562" s="4" t="s">
        <v>5788</v>
      </c>
      <c r="O4562" s="4" t="s">
        <v>51</v>
      </c>
      <c r="P4562" s="4" t="s">
        <v>635</v>
      </c>
      <c r="Q4562" s="4" t="s">
        <v>5789</v>
      </c>
      <c r="R4562" s="9">
        <v>5872.85274074074</v>
      </c>
      <c r="S4562" s="7">
        <v>7.0</v>
      </c>
      <c r="T4562" s="7">
        <v>0.2</v>
      </c>
      <c r="U4562" s="7">
        <v>-1321.39186666667</v>
      </c>
      <c r="V4562" s="10" t="str">
        <f t="shared" si="1"/>
        <v>2017-09</v>
      </c>
    </row>
    <row r="4563">
      <c r="A4563" s="7">
        <v>4562.0</v>
      </c>
      <c r="B4563" s="4" t="s">
        <v>7633</v>
      </c>
      <c r="C4563" s="8">
        <v>43000.0</v>
      </c>
      <c r="D4563" s="8">
        <v>43004.0</v>
      </c>
      <c r="E4563" s="4" t="s">
        <v>98</v>
      </c>
      <c r="F4563" s="4" t="s">
        <v>3753</v>
      </c>
      <c r="G4563" s="4" t="s">
        <v>3754</v>
      </c>
      <c r="H4563" s="4" t="s">
        <v>46</v>
      </c>
      <c r="I4563" s="4" t="s">
        <v>30</v>
      </c>
      <c r="J4563" s="4" t="s">
        <v>90</v>
      </c>
      <c r="K4563" s="4" t="s">
        <v>91</v>
      </c>
      <c r="L4563" s="7">
        <v>19134.0</v>
      </c>
      <c r="M4563" s="4" t="s">
        <v>33</v>
      </c>
      <c r="N4563" s="4" t="s">
        <v>324</v>
      </c>
      <c r="O4563" s="4" t="s">
        <v>39</v>
      </c>
      <c r="P4563" s="4" t="s">
        <v>61</v>
      </c>
      <c r="Q4563" s="4" t="s">
        <v>325</v>
      </c>
      <c r="R4563" s="9">
        <v>100.720592592593</v>
      </c>
      <c r="S4563" s="7">
        <v>2.0</v>
      </c>
      <c r="T4563" s="7">
        <v>0.2</v>
      </c>
      <c r="U4563" s="7">
        <v>28.9571703703704</v>
      </c>
      <c r="V4563" s="10" t="str">
        <f t="shared" si="1"/>
        <v>2017-09</v>
      </c>
    </row>
    <row r="4564">
      <c r="A4564" s="7">
        <v>4563.0</v>
      </c>
      <c r="B4564" s="4" t="s">
        <v>7634</v>
      </c>
      <c r="C4564" s="8">
        <v>43000.0</v>
      </c>
      <c r="D4564" s="8">
        <v>43002.0</v>
      </c>
      <c r="E4564" s="4" t="s">
        <v>98</v>
      </c>
      <c r="F4564" s="4" t="s">
        <v>1797</v>
      </c>
      <c r="G4564" s="4" t="s">
        <v>1798</v>
      </c>
      <c r="H4564" s="4" t="s">
        <v>112</v>
      </c>
      <c r="I4564" s="4" t="s">
        <v>30</v>
      </c>
      <c r="J4564" s="4" t="s">
        <v>4718</v>
      </c>
      <c r="K4564" s="4" t="s">
        <v>884</v>
      </c>
      <c r="L4564" s="7">
        <v>48911.0</v>
      </c>
      <c r="M4564" s="4" t="s">
        <v>59</v>
      </c>
      <c r="N4564" s="4" t="s">
        <v>6447</v>
      </c>
      <c r="O4564" s="4" t="s">
        <v>35</v>
      </c>
      <c r="P4564" s="4" t="s">
        <v>36</v>
      </c>
      <c r="Q4564" s="4" t="s">
        <v>6448</v>
      </c>
      <c r="R4564" s="9">
        <v>304.69037037037</v>
      </c>
      <c r="S4564" s="7">
        <v>2.0</v>
      </c>
      <c r="T4564" s="7">
        <v>0.0</v>
      </c>
      <c r="U4564" s="7">
        <v>51.797362962963</v>
      </c>
      <c r="V4564" s="10" t="str">
        <f t="shared" si="1"/>
        <v>2017-09</v>
      </c>
    </row>
    <row r="4565">
      <c r="A4565" s="7">
        <v>4564.0</v>
      </c>
      <c r="B4565" s="4" t="s">
        <v>7634</v>
      </c>
      <c r="C4565" s="8">
        <v>43000.0</v>
      </c>
      <c r="D4565" s="8">
        <v>43002.0</v>
      </c>
      <c r="E4565" s="4" t="s">
        <v>98</v>
      </c>
      <c r="F4565" s="4" t="s">
        <v>1797</v>
      </c>
      <c r="G4565" s="4" t="s">
        <v>1798</v>
      </c>
      <c r="H4565" s="4" t="s">
        <v>112</v>
      </c>
      <c r="I4565" s="4" t="s">
        <v>30</v>
      </c>
      <c r="J4565" s="4" t="s">
        <v>4718</v>
      </c>
      <c r="K4565" s="4" t="s">
        <v>884</v>
      </c>
      <c r="L4565" s="7">
        <v>48911.0</v>
      </c>
      <c r="M4565" s="4" t="s">
        <v>59</v>
      </c>
      <c r="N4565" s="4" t="s">
        <v>4472</v>
      </c>
      <c r="O4565" s="4" t="s">
        <v>51</v>
      </c>
      <c r="P4565" s="4" t="s">
        <v>297</v>
      </c>
      <c r="Q4565" s="4" t="s">
        <v>4473</v>
      </c>
      <c r="R4565" s="9">
        <v>34.9066666666667</v>
      </c>
      <c r="S4565" s="7">
        <v>9.0</v>
      </c>
      <c r="T4565" s="7">
        <v>0.0</v>
      </c>
      <c r="U4565" s="7">
        <v>16.7552</v>
      </c>
      <c r="V4565" s="10" t="str">
        <f t="shared" si="1"/>
        <v>2017-09</v>
      </c>
    </row>
    <row r="4566">
      <c r="A4566" s="7">
        <v>4565.0</v>
      </c>
      <c r="B4566" s="4" t="s">
        <v>7635</v>
      </c>
      <c r="C4566" s="8">
        <v>43000.0</v>
      </c>
      <c r="D4566" s="8">
        <v>43005.0</v>
      </c>
      <c r="E4566" s="4" t="s">
        <v>26</v>
      </c>
      <c r="F4566" s="4" t="s">
        <v>2210</v>
      </c>
      <c r="G4566" s="4" t="s">
        <v>2211</v>
      </c>
      <c r="H4566" s="4" t="s">
        <v>29</v>
      </c>
      <c r="I4566" s="4" t="s">
        <v>30</v>
      </c>
      <c r="J4566" s="4" t="s">
        <v>6787</v>
      </c>
      <c r="K4566" s="4" t="s">
        <v>58</v>
      </c>
      <c r="L4566" s="7">
        <v>77581.0</v>
      </c>
      <c r="M4566" s="4" t="s">
        <v>59</v>
      </c>
      <c r="N4566" s="4" t="s">
        <v>4326</v>
      </c>
      <c r="O4566" s="4" t="s">
        <v>51</v>
      </c>
      <c r="P4566" s="4" t="s">
        <v>205</v>
      </c>
      <c r="Q4566" s="4" t="s">
        <v>416</v>
      </c>
      <c r="R4566" s="9">
        <v>16.864</v>
      </c>
      <c r="S4566" s="7">
        <v>3.0</v>
      </c>
      <c r="T4566" s="7">
        <v>0.2</v>
      </c>
      <c r="U4566" s="7">
        <v>6.324</v>
      </c>
      <c r="V4566" s="10" t="str">
        <f t="shared" si="1"/>
        <v>2017-09</v>
      </c>
    </row>
    <row r="4567">
      <c r="A4567" s="7">
        <v>4566.0</v>
      </c>
      <c r="B4567" s="4" t="s">
        <v>7635</v>
      </c>
      <c r="C4567" s="8">
        <v>43000.0</v>
      </c>
      <c r="D4567" s="8">
        <v>43005.0</v>
      </c>
      <c r="E4567" s="4" t="s">
        <v>26</v>
      </c>
      <c r="F4567" s="4" t="s">
        <v>2210</v>
      </c>
      <c r="G4567" s="4" t="s">
        <v>2211</v>
      </c>
      <c r="H4567" s="4" t="s">
        <v>29</v>
      </c>
      <c r="I4567" s="4" t="s">
        <v>30</v>
      </c>
      <c r="J4567" s="4" t="s">
        <v>6787</v>
      </c>
      <c r="K4567" s="4" t="s">
        <v>58</v>
      </c>
      <c r="L4567" s="7">
        <v>77581.0</v>
      </c>
      <c r="M4567" s="4" t="s">
        <v>59</v>
      </c>
      <c r="N4567" s="4" t="s">
        <v>1946</v>
      </c>
      <c r="O4567" s="4" t="s">
        <v>51</v>
      </c>
      <c r="P4567" s="4" t="s">
        <v>76</v>
      </c>
      <c r="Q4567" s="4" t="s">
        <v>1947</v>
      </c>
      <c r="R4567" s="9">
        <v>14.138962962963</v>
      </c>
      <c r="S4567" s="7">
        <v>7.0</v>
      </c>
      <c r="T4567" s="7">
        <v>0.8</v>
      </c>
      <c r="U4567" s="7">
        <v>-23.3292888888889</v>
      </c>
      <c r="V4567" s="10" t="str">
        <f t="shared" si="1"/>
        <v>2017-09</v>
      </c>
    </row>
    <row r="4568">
      <c r="A4568" s="7">
        <v>4567.0</v>
      </c>
      <c r="B4568" s="4" t="s">
        <v>7636</v>
      </c>
      <c r="C4568" s="8">
        <v>43000.0</v>
      </c>
      <c r="D4568" s="8">
        <v>43001.0</v>
      </c>
      <c r="E4568" s="4" t="s">
        <v>43</v>
      </c>
      <c r="F4568" s="4" t="s">
        <v>4484</v>
      </c>
      <c r="G4568" s="4" t="s">
        <v>4485</v>
      </c>
      <c r="H4568" s="4" t="s">
        <v>46</v>
      </c>
      <c r="I4568" s="4" t="s">
        <v>30</v>
      </c>
      <c r="J4568" s="4" t="s">
        <v>277</v>
      </c>
      <c r="K4568" s="4" t="s">
        <v>1448</v>
      </c>
      <c r="L4568" s="7">
        <v>72701.0</v>
      </c>
      <c r="M4568" s="4" t="s">
        <v>83</v>
      </c>
      <c r="N4568" s="4" t="s">
        <v>1018</v>
      </c>
      <c r="O4568" s="4" t="s">
        <v>51</v>
      </c>
      <c r="P4568" s="4" t="s">
        <v>76</v>
      </c>
      <c r="Q4568" s="4" t="s">
        <v>1019</v>
      </c>
      <c r="R4568" s="9">
        <v>437.459404750591</v>
      </c>
      <c r="S4568" s="7">
        <v>4.0</v>
      </c>
      <c r="T4568" s="7">
        <v>0.0</v>
      </c>
      <c r="U4568" s="7">
        <v>201.231326185272</v>
      </c>
      <c r="V4568" s="10" t="str">
        <f t="shared" si="1"/>
        <v>2017-09</v>
      </c>
    </row>
    <row r="4569">
      <c r="A4569" s="7">
        <v>4568.0</v>
      </c>
      <c r="B4569" s="4" t="s">
        <v>7636</v>
      </c>
      <c r="C4569" s="8">
        <v>43000.0</v>
      </c>
      <c r="D4569" s="8">
        <v>43001.0</v>
      </c>
      <c r="E4569" s="4" t="s">
        <v>43</v>
      </c>
      <c r="F4569" s="4" t="s">
        <v>4484</v>
      </c>
      <c r="G4569" s="4" t="s">
        <v>4485</v>
      </c>
      <c r="H4569" s="4" t="s">
        <v>46</v>
      </c>
      <c r="I4569" s="4" t="s">
        <v>30</v>
      </c>
      <c r="J4569" s="4" t="s">
        <v>277</v>
      </c>
      <c r="K4569" s="4" t="s">
        <v>1448</v>
      </c>
      <c r="L4569" s="7">
        <v>72701.0</v>
      </c>
      <c r="M4569" s="4" t="s">
        <v>83</v>
      </c>
      <c r="N4569" s="4" t="s">
        <v>877</v>
      </c>
      <c r="O4569" s="4" t="s">
        <v>39</v>
      </c>
      <c r="P4569" s="4" t="s">
        <v>61</v>
      </c>
      <c r="Q4569" s="4" t="s">
        <v>878</v>
      </c>
      <c r="R4569" s="9">
        <v>22.1055980583576</v>
      </c>
      <c r="S4569" s="7">
        <v>5.0</v>
      </c>
      <c r="T4569" s="7">
        <v>0.0</v>
      </c>
      <c r="U4569" s="7">
        <v>9.72646314567732</v>
      </c>
      <c r="V4569" s="10" t="str">
        <f t="shared" si="1"/>
        <v>2017-09</v>
      </c>
    </row>
    <row r="4570">
      <c r="A4570" s="7">
        <v>4569.0</v>
      </c>
      <c r="B4570" s="4" t="s">
        <v>7637</v>
      </c>
      <c r="C4570" s="8">
        <v>43000.0</v>
      </c>
      <c r="D4570" s="8">
        <v>43006.0</v>
      </c>
      <c r="E4570" s="4" t="s">
        <v>26</v>
      </c>
      <c r="F4570" s="4" t="s">
        <v>5098</v>
      </c>
      <c r="G4570" s="4" t="s">
        <v>5099</v>
      </c>
      <c r="H4570" s="4" t="s">
        <v>29</v>
      </c>
      <c r="I4570" s="4" t="s">
        <v>30</v>
      </c>
      <c r="J4570" s="4" t="s">
        <v>6114</v>
      </c>
      <c r="K4570" s="4" t="s">
        <v>5026</v>
      </c>
      <c r="L4570" s="7">
        <v>87105.0</v>
      </c>
      <c r="M4570" s="4" t="s">
        <v>49</v>
      </c>
      <c r="N4570" s="4" t="s">
        <v>1746</v>
      </c>
      <c r="O4570" s="4" t="s">
        <v>51</v>
      </c>
      <c r="P4570" s="4" t="s">
        <v>124</v>
      </c>
      <c r="Q4570" s="4" t="s">
        <v>1747</v>
      </c>
      <c r="R4570" s="9">
        <v>27.18</v>
      </c>
      <c r="S4570" s="7">
        <v>3.0</v>
      </c>
      <c r="T4570" s="7">
        <v>0.0</v>
      </c>
      <c r="U4570" s="7">
        <v>12.231</v>
      </c>
      <c r="V4570" s="10" t="str">
        <f t="shared" si="1"/>
        <v>2017-09</v>
      </c>
    </row>
    <row r="4571">
      <c r="A4571" s="7">
        <v>4570.0</v>
      </c>
      <c r="B4571" s="4" t="s">
        <v>7638</v>
      </c>
      <c r="C4571" s="8">
        <v>43000.0</v>
      </c>
      <c r="D4571" s="8">
        <v>43002.0</v>
      </c>
      <c r="E4571" s="4" t="s">
        <v>43</v>
      </c>
      <c r="F4571" s="4" t="s">
        <v>522</v>
      </c>
      <c r="G4571" s="4" t="s">
        <v>523</v>
      </c>
      <c r="H4571" s="4" t="s">
        <v>46</v>
      </c>
      <c r="I4571" s="4" t="s">
        <v>30</v>
      </c>
      <c r="J4571" s="4" t="s">
        <v>2371</v>
      </c>
      <c r="K4571" s="4" t="s">
        <v>747</v>
      </c>
      <c r="L4571" s="7">
        <v>19805.0</v>
      </c>
      <c r="M4571" s="4" t="s">
        <v>33</v>
      </c>
      <c r="N4571" s="4" t="s">
        <v>5416</v>
      </c>
      <c r="O4571" s="4" t="s">
        <v>39</v>
      </c>
      <c r="P4571" s="4" t="s">
        <v>40</v>
      </c>
      <c r="Q4571" s="4" t="s">
        <v>5417</v>
      </c>
      <c r="R4571" s="9">
        <v>493.604444444445</v>
      </c>
      <c r="S4571" s="7">
        <v>2.0</v>
      </c>
      <c r="T4571" s="7">
        <v>0.0</v>
      </c>
      <c r="U4571" s="7">
        <v>143.145288888889</v>
      </c>
      <c r="V4571" s="10" t="str">
        <f t="shared" si="1"/>
        <v>2017-09</v>
      </c>
    </row>
    <row r="4572">
      <c r="A4572" s="7">
        <v>4571.0</v>
      </c>
      <c r="B4572" s="4" t="s">
        <v>7639</v>
      </c>
      <c r="C4572" s="8">
        <v>43000.0</v>
      </c>
      <c r="D4572" s="8">
        <v>43004.0</v>
      </c>
      <c r="E4572" s="4" t="s">
        <v>26</v>
      </c>
      <c r="F4572" s="4" t="s">
        <v>798</v>
      </c>
      <c r="G4572" s="4" t="s">
        <v>799</v>
      </c>
      <c r="H4572" s="4" t="s">
        <v>112</v>
      </c>
      <c r="I4572" s="4" t="s">
        <v>30</v>
      </c>
      <c r="J4572" s="4" t="s">
        <v>194</v>
      </c>
      <c r="K4572" s="4" t="s">
        <v>245</v>
      </c>
      <c r="L4572" s="7">
        <v>3301.0</v>
      </c>
      <c r="M4572" s="4" t="s">
        <v>33</v>
      </c>
      <c r="N4572" s="4" t="s">
        <v>3951</v>
      </c>
      <c r="O4572" s="4" t="s">
        <v>51</v>
      </c>
      <c r="P4572" s="4" t="s">
        <v>52</v>
      </c>
      <c r="Q4572" s="4" t="s">
        <v>3952</v>
      </c>
      <c r="R4572" s="9">
        <v>84.8740740740741</v>
      </c>
      <c r="S4572" s="7">
        <v>5.0</v>
      </c>
      <c r="T4572" s="7">
        <v>0.0</v>
      </c>
      <c r="U4572" s="7">
        <v>22.0672592592593</v>
      </c>
      <c r="V4572" s="10" t="str">
        <f t="shared" si="1"/>
        <v>2017-09</v>
      </c>
    </row>
    <row r="4573">
      <c r="A4573" s="7">
        <v>4572.0</v>
      </c>
      <c r="B4573" s="4" t="s">
        <v>7640</v>
      </c>
      <c r="C4573" s="8">
        <v>43000.0</v>
      </c>
      <c r="D4573" s="8">
        <v>43003.0</v>
      </c>
      <c r="E4573" s="4" t="s">
        <v>98</v>
      </c>
      <c r="F4573" s="4" t="s">
        <v>7641</v>
      </c>
      <c r="G4573" s="4" t="s">
        <v>7642</v>
      </c>
      <c r="H4573" s="4" t="s">
        <v>29</v>
      </c>
      <c r="I4573" s="4" t="s">
        <v>30</v>
      </c>
      <c r="J4573" s="4" t="s">
        <v>222</v>
      </c>
      <c r="K4573" s="4" t="s">
        <v>223</v>
      </c>
      <c r="L4573" s="7">
        <v>10009.0</v>
      </c>
      <c r="M4573" s="4" t="s">
        <v>33</v>
      </c>
      <c r="N4573" s="4" t="s">
        <v>4210</v>
      </c>
      <c r="O4573" s="4" t="s">
        <v>51</v>
      </c>
      <c r="P4573" s="4" t="s">
        <v>76</v>
      </c>
      <c r="Q4573" s="4" t="s">
        <v>4211</v>
      </c>
      <c r="R4573" s="9">
        <v>50.592</v>
      </c>
      <c r="S4573" s="7">
        <v>3.0</v>
      </c>
      <c r="T4573" s="7">
        <v>0.2</v>
      </c>
      <c r="U4573" s="7">
        <v>18.3396</v>
      </c>
      <c r="V4573" s="10" t="str">
        <f t="shared" si="1"/>
        <v>2017-09</v>
      </c>
    </row>
    <row r="4574">
      <c r="A4574" s="7">
        <v>4573.0</v>
      </c>
      <c r="B4574" s="4" t="s">
        <v>7643</v>
      </c>
      <c r="C4574" s="8">
        <v>43000.0</v>
      </c>
      <c r="D4574" s="8">
        <v>43005.0</v>
      </c>
      <c r="E4574" s="4" t="s">
        <v>26</v>
      </c>
      <c r="F4574" s="4" t="s">
        <v>1146</v>
      </c>
      <c r="G4574" s="4" t="s">
        <v>1147</v>
      </c>
      <c r="H4574" s="4" t="s">
        <v>46</v>
      </c>
      <c r="I4574" s="4" t="s">
        <v>30</v>
      </c>
      <c r="J4574" s="4" t="s">
        <v>484</v>
      </c>
      <c r="K4574" s="4" t="s">
        <v>255</v>
      </c>
      <c r="L4574" s="7">
        <v>30080.0</v>
      </c>
      <c r="M4574" s="4" t="s">
        <v>83</v>
      </c>
      <c r="N4574" s="4" t="s">
        <v>7644</v>
      </c>
      <c r="O4574" s="4" t="s">
        <v>51</v>
      </c>
      <c r="P4574" s="4" t="s">
        <v>124</v>
      </c>
      <c r="Q4574" s="4" t="s">
        <v>7645</v>
      </c>
      <c r="R4574" s="9">
        <v>8.236513738985</v>
      </c>
      <c r="S4574" s="7">
        <v>2.0</v>
      </c>
      <c r="T4574" s="7">
        <v>0.0</v>
      </c>
      <c r="U4574" s="7">
        <v>3.9535265947128</v>
      </c>
      <c r="V4574" s="10" t="str">
        <f t="shared" si="1"/>
        <v>2017-09</v>
      </c>
    </row>
    <row r="4575">
      <c r="A4575" s="7">
        <v>4574.0</v>
      </c>
      <c r="B4575" s="4" t="s">
        <v>7643</v>
      </c>
      <c r="C4575" s="8">
        <v>43000.0</v>
      </c>
      <c r="D4575" s="8">
        <v>43005.0</v>
      </c>
      <c r="E4575" s="4" t="s">
        <v>26</v>
      </c>
      <c r="F4575" s="4" t="s">
        <v>1146</v>
      </c>
      <c r="G4575" s="4" t="s">
        <v>1147</v>
      </c>
      <c r="H4575" s="4" t="s">
        <v>46</v>
      </c>
      <c r="I4575" s="4" t="s">
        <v>30</v>
      </c>
      <c r="J4575" s="4" t="s">
        <v>484</v>
      </c>
      <c r="K4575" s="4" t="s">
        <v>255</v>
      </c>
      <c r="L4575" s="7">
        <v>30080.0</v>
      </c>
      <c r="M4575" s="4" t="s">
        <v>83</v>
      </c>
      <c r="N4575" s="4" t="s">
        <v>7646</v>
      </c>
      <c r="O4575" s="4" t="s">
        <v>51</v>
      </c>
      <c r="P4575" s="4" t="s">
        <v>93</v>
      </c>
      <c r="Q4575" s="4" t="s">
        <v>7647</v>
      </c>
      <c r="R4575" s="9">
        <v>11.2755837823856</v>
      </c>
      <c r="S4575" s="7">
        <v>3.0</v>
      </c>
      <c r="T4575" s="7">
        <v>0.0</v>
      </c>
      <c r="U4575" s="7">
        <v>4.05921016165882</v>
      </c>
      <c r="V4575" s="10" t="str">
        <f t="shared" si="1"/>
        <v>2017-09</v>
      </c>
    </row>
    <row r="4576">
      <c r="A4576" s="7">
        <v>4575.0</v>
      </c>
      <c r="B4576" s="4" t="s">
        <v>7648</v>
      </c>
      <c r="C4576" s="8">
        <v>43000.0</v>
      </c>
      <c r="D4576" s="8">
        <v>43006.0</v>
      </c>
      <c r="E4576" s="4" t="s">
        <v>26</v>
      </c>
      <c r="F4576" s="4" t="s">
        <v>4943</v>
      </c>
      <c r="G4576" s="4" t="s">
        <v>4944</v>
      </c>
      <c r="H4576" s="4" t="s">
        <v>46</v>
      </c>
      <c r="I4576" s="4" t="s">
        <v>30</v>
      </c>
      <c r="J4576" s="4" t="s">
        <v>2290</v>
      </c>
      <c r="K4576" s="4" t="s">
        <v>48</v>
      </c>
      <c r="L4576" s="7">
        <v>92704.0</v>
      </c>
      <c r="M4576" s="4" t="s">
        <v>49</v>
      </c>
      <c r="N4576" s="4" t="s">
        <v>1679</v>
      </c>
      <c r="O4576" s="4" t="s">
        <v>51</v>
      </c>
      <c r="P4576" s="4" t="s">
        <v>635</v>
      </c>
      <c r="Q4576" s="4" t="s">
        <v>1680</v>
      </c>
      <c r="R4576" s="9">
        <v>21.96</v>
      </c>
      <c r="S4576" s="7">
        <v>2.0</v>
      </c>
      <c r="T4576" s="7">
        <v>0.0</v>
      </c>
      <c r="U4576" s="7">
        <v>6.1488</v>
      </c>
      <c r="V4576" s="10" t="str">
        <f t="shared" si="1"/>
        <v>2017-09</v>
      </c>
    </row>
    <row r="4577">
      <c r="A4577" s="7">
        <v>4576.0</v>
      </c>
      <c r="B4577" s="4" t="s">
        <v>7649</v>
      </c>
      <c r="C4577" s="8">
        <v>43000.0</v>
      </c>
      <c r="D4577" s="8">
        <v>43002.0</v>
      </c>
      <c r="E4577" s="4" t="s">
        <v>98</v>
      </c>
      <c r="F4577" s="4" t="s">
        <v>1411</v>
      </c>
      <c r="G4577" s="4" t="s">
        <v>1412</v>
      </c>
      <c r="H4577" s="4" t="s">
        <v>46</v>
      </c>
      <c r="I4577" s="4" t="s">
        <v>30</v>
      </c>
      <c r="J4577" s="4" t="s">
        <v>222</v>
      </c>
      <c r="K4577" s="4" t="s">
        <v>223</v>
      </c>
      <c r="L4577" s="7">
        <v>10035.0</v>
      </c>
      <c r="M4577" s="4" t="s">
        <v>33</v>
      </c>
      <c r="N4577" s="4" t="s">
        <v>3609</v>
      </c>
      <c r="O4577" s="4" t="s">
        <v>39</v>
      </c>
      <c r="P4577" s="4" t="s">
        <v>61</v>
      </c>
      <c r="Q4577" s="4" t="s">
        <v>3610</v>
      </c>
      <c r="R4577" s="9">
        <v>1348.66666666667</v>
      </c>
      <c r="S4577" s="7">
        <v>9.0</v>
      </c>
      <c r="T4577" s="7">
        <v>0.0</v>
      </c>
      <c r="U4577" s="7">
        <v>215.786666666667</v>
      </c>
      <c r="V4577" s="10" t="str">
        <f t="shared" si="1"/>
        <v>2017-09</v>
      </c>
    </row>
    <row r="4578">
      <c r="A4578" s="7">
        <v>4577.0</v>
      </c>
      <c r="B4578" s="4" t="s">
        <v>7649</v>
      </c>
      <c r="C4578" s="8">
        <v>43000.0</v>
      </c>
      <c r="D4578" s="8">
        <v>43002.0</v>
      </c>
      <c r="E4578" s="4" t="s">
        <v>98</v>
      </c>
      <c r="F4578" s="4" t="s">
        <v>1411</v>
      </c>
      <c r="G4578" s="4" t="s">
        <v>1412</v>
      </c>
      <c r="H4578" s="4" t="s">
        <v>46</v>
      </c>
      <c r="I4578" s="4" t="s">
        <v>30</v>
      </c>
      <c r="J4578" s="4" t="s">
        <v>222</v>
      </c>
      <c r="K4578" s="4" t="s">
        <v>223</v>
      </c>
      <c r="L4578" s="7">
        <v>10035.0</v>
      </c>
      <c r="M4578" s="4" t="s">
        <v>33</v>
      </c>
      <c r="N4578" s="4" t="s">
        <v>998</v>
      </c>
      <c r="O4578" s="4" t="s">
        <v>35</v>
      </c>
      <c r="P4578" s="4" t="s">
        <v>121</v>
      </c>
      <c r="Q4578" s="4" t="s">
        <v>3367</v>
      </c>
      <c r="R4578" s="9">
        <v>15.1992592592593</v>
      </c>
      <c r="S4578" s="7">
        <v>1.0</v>
      </c>
      <c r="T4578" s="7">
        <v>0.0</v>
      </c>
      <c r="U4578" s="7">
        <v>5.01575555555556</v>
      </c>
      <c r="V4578" s="10" t="str">
        <f t="shared" si="1"/>
        <v>2017-09</v>
      </c>
    </row>
    <row r="4579">
      <c r="A4579" s="7">
        <v>4578.0</v>
      </c>
      <c r="B4579" s="4" t="s">
        <v>7650</v>
      </c>
      <c r="C4579" s="8">
        <v>43001.0</v>
      </c>
      <c r="D4579" s="8">
        <v>43003.0</v>
      </c>
      <c r="E4579" s="4" t="s">
        <v>98</v>
      </c>
      <c r="F4579" s="4" t="s">
        <v>714</v>
      </c>
      <c r="G4579" s="4" t="s">
        <v>715</v>
      </c>
      <c r="H4579" s="4" t="s">
        <v>46</v>
      </c>
      <c r="I4579" s="4" t="s">
        <v>30</v>
      </c>
      <c r="J4579" s="4" t="s">
        <v>163</v>
      </c>
      <c r="K4579" s="4" t="s">
        <v>164</v>
      </c>
      <c r="L4579" s="7">
        <v>98105.0</v>
      </c>
      <c r="M4579" s="4" t="s">
        <v>49</v>
      </c>
      <c r="N4579" s="4" t="s">
        <v>7093</v>
      </c>
      <c r="O4579" s="4" t="s">
        <v>51</v>
      </c>
      <c r="P4579" s="4" t="s">
        <v>283</v>
      </c>
      <c r="Q4579" s="4" t="s">
        <v>7094</v>
      </c>
      <c r="R4579" s="9">
        <v>119.96</v>
      </c>
      <c r="S4579" s="7">
        <v>2.0</v>
      </c>
      <c r="T4579" s="7">
        <v>0.0</v>
      </c>
      <c r="U4579" s="7">
        <v>33.5888</v>
      </c>
      <c r="V4579" s="10" t="str">
        <f t="shared" si="1"/>
        <v>2017-09</v>
      </c>
    </row>
    <row r="4580">
      <c r="A4580" s="7">
        <v>4579.0</v>
      </c>
      <c r="B4580" s="4" t="s">
        <v>7650</v>
      </c>
      <c r="C4580" s="8">
        <v>43001.0</v>
      </c>
      <c r="D4580" s="8">
        <v>43003.0</v>
      </c>
      <c r="E4580" s="4" t="s">
        <v>98</v>
      </c>
      <c r="F4580" s="4" t="s">
        <v>714</v>
      </c>
      <c r="G4580" s="4" t="s">
        <v>715</v>
      </c>
      <c r="H4580" s="4" t="s">
        <v>46</v>
      </c>
      <c r="I4580" s="4" t="s">
        <v>30</v>
      </c>
      <c r="J4580" s="4" t="s">
        <v>163</v>
      </c>
      <c r="K4580" s="4" t="s">
        <v>164</v>
      </c>
      <c r="L4580" s="7">
        <v>98105.0</v>
      </c>
      <c r="M4580" s="4" t="s">
        <v>49</v>
      </c>
      <c r="N4580" s="4" t="s">
        <v>3029</v>
      </c>
      <c r="O4580" s="4" t="s">
        <v>51</v>
      </c>
      <c r="P4580" s="4" t="s">
        <v>52</v>
      </c>
      <c r="Q4580" s="4" t="s">
        <v>3030</v>
      </c>
      <c r="R4580" s="9">
        <v>31.44</v>
      </c>
      <c r="S4580" s="7">
        <v>3.0</v>
      </c>
      <c r="T4580" s="7">
        <v>0.0</v>
      </c>
      <c r="U4580" s="7">
        <v>8.4888</v>
      </c>
      <c r="V4580" s="10" t="str">
        <f t="shared" si="1"/>
        <v>2017-09</v>
      </c>
    </row>
    <row r="4581">
      <c r="A4581" s="7">
        <v>4580.0</v>
      </c>
      <c r="B4581" s="4" t="s">
        <v>7650</v>
      </c>
      <c r="C4581" s="8">
        <v>43001.0</v>
      </c>
      <c r="D4581" s="8">
        <v>43003.0</v>
      </c>
      <c r="E4581" s="4" t="s">
        <v>98</v>
      </c>
      <c r="F4581" s="4" t="s">
        <v>714</v>
      </c>
      <c r="G4581" s="4" t="s">
        <v>715</v>
      </c>
      <c r="H4581" s="4" t="s">
        <v>46</v>
      </c>
      <c r="I4581" s="4" t="s">
        <v>30</v>
      </c>
      <c r="J4581" s="4" t="s">
        <v>163</v>
      </c>
      <c r="K4581" s="4" t="s">
        <v>164</v>
      </c>
      <c r="L4581" s="7">
        <v>98105.0</v>
      </c>
      <c r="M4581" s="4" t="s">
        <v>49</v>
      </c>
      <c r="N4581" s="4" t="s">
        <v>3178</v>
      </c>
      <c r="O4581" s="4" t="s">
        <v>51</v>
      </c>
      <c r="P4581" s="4" t="s">
        <v>76</v>
      </c>
      <c r="Q4581" s="4" t="s">
        <v>3179</v>
      </c>
      <c r="R4581" s="9">
        <v>6.88</v>
      </c>
      <c r="S4581" s="7">
        <v>1.0</v>
      </c>
      <c r="T4581" s="7">
        <v>0.2</v>
      </c>
      <c r="U4581" s="7">
        <v>2.322</v>
      </c>
      <c r="V4581" s="10" t="str">
        <f t="shared" si="1"/>
        <v>2017-09</v>
      </c>
    </row>
    <row r="4582">
      <c r="A4582" s="7">
        <v>4581.0</v>
      </c>
      <c r="B4582" s="4" t="s">
        <v>7651</v>
      </c>
      <c r="C4582" s="8">
        <v>43001.0</v>
      </c>
      <c r="D4582" s="8">
        <v>43005.0</v>
      </c>
      <c r="E4582" s="4" t="s">
        <v>26</v>
      </c>
      <c r="F4582" s="4" t="s">
        <v>2375</v>
      </c>
      <c r="G4582" s="4" t="s">
        <v>2376</v>
      </c>
      <c r="H4582" s="4" t="s">
        <v>29</v>
      </c>
      <c r="I4582" s="4" t="s">
        <v>30</v>
      </c>
      <c r="J4582" s="4" t="s">
        <v>1892</v>
      </c>
      <c r="K4582" s="4" t="s">
        <v>741</v>
      </c>
      <c r="L4582" s="7">
        <v>80027.0</v>
      </c>
      <c r="M4582" s="4" t="s">
        <v>49</v>
      </c>
      <c r="N4582" s="4" t="s">
        <v>3862</v>
      </c>
      <c r="O4582" s="4" t="s">
        <v>35</v>
      </c>
      <c r="P4582" s="4" t="s">
        <v>121</v>
      </c>
      <c r="Q4582" s="4" t="s">
        <v>3863</v>
      </c>
      <c r="R4582" s="9">
        <v>29.328</v>
      </c>
      <c r="S4582" s="7">
        <v>3.0</v>
      </c>
      <c r="T4582" s="7">
        <v>0.2</v>
      </c>
      <c r="U4582" s="7">
        <v>3.666</v>
      </c>
      <c r="V4582" s="10" t="str">
        <f t="shared" si="1"/>
        <v>2017-09</v>
      </c>
    </row>
    <row r="4583">
      <c r="A4583" s="7">
        <v>4582.0</v>
      </c>
      <c r="B4583" s="4" t="s">
        <v>7652</v>
      </c>
      <c r="C4583" s="8">
        <v>43001.0</v>
      </c>
      <c r="D4583" s="8">
        <v>43007.0</v>
      </c>
      <c r="E4583" s="4" t="s">
        <v>26</v>
      </c>
      <c r="F4583" s="4" t="s">
        <v>1557</v>
      </c>
      <c r="G4583" s="4" t="s">
        <v>1558</v>
      </c>
      <c r="H4583" s="4" t="s">
        <v>46</v>
      </c>
      <c r="I4583" s="4" t="s">
        <v>30</v>
      </c>
      <c r="J4583" s="4" t="s">
        <v>555</v>
      </c>
      <c r="K4583" s="4" t="s">
        <v>71</v>
      </c>
      <c r="L4583" s="7">
        <v>74133.0</v>
      </c>
      <c r="M4583" s="4" t="s">
        <v>59</v>
      </c>
      <c r="N4583" s="4" t="s">
        <v>1552</v>
      </c>
      <c r="O4583" s="4" t="s">
        <v>39</v>
      </c>
      <c r="P4583" s="4" t="s">
        <v>61</v>
      </c>
      <c r="Q4583" s="4" t="s">
        <v>1553</v>
      </c>
      <c r="R4583" s="9">
        <v>367.773481481482</v>
      </c>
      <c r="S4583" s="7">
        <v>4.0</v>
      </c>
      <c r="T4583" s="7">
        <v>0.0</v>
      </c>
      <c r="U4583" s="7">
        <v>128.720718518519</v>
      </c>
      <c r="V4583" s="10" t="str">
        <f t="shared" si="1"/>
        <v>2017-09</v>
      </c>
    </row>
    <row r="4584">
      <c r="A4584" s="7">
        <v>4583.0</v>
      </c>
      <c r="B4584" s="4" t="s">
        <v>7653</v>
      </c>
      <c r="C4584" s="8">
        <v>43001.0</v>
      </c>
      <c r="D4584" s="8">
        <v>43004.0</v>
      </c>
      <c r="E4584" s="4" t="s">
        <v>43</v>
      </c>
      <c r="F4584" s="4" t="s">
        <v>3224</v>
      </c>
      <c r="G4584" s="4" t="s">
        <v>3225</v>
      </c>
      <c r="H4584" s="4" t="s">
        <v>112</v>
      </c>
      <c r="I4584" s="4" t="s">
        <v>30</v>
      </c>
      <c r="J4584" s="4" t="s">
        <v>3597</v>
      </c>
      <c r="K4584" s="4" t="s">
        <v>741</v>
      </c>
      <c r="L4584" s="7">
        <v>80525.0</v>
      </c>
      <c r="M4584" s="4" t="s">
        <v>49</v>
      </c>
      <c r="N4584" s="4" t="s">
        <v>7654</v>
      </c>
      <c r="O4584" s="4" t="s">
        <v>51</v>
      </c>
      <c r="P4584" s="4" t="s">
        <v>205</v>
      </c>
      <c r="Q4584" s="4" t="s">
        <v>7655</v>
      </c>
      <c r="R4584" s="9">
        <v>14.352</v>
      </c>
      <c r="S4584" s="7">
        <v>3.0</v>
      </c>
      <c r="T4584" s="7">
        <v>0.2</v>
      </c>
      <c r="U4584" s="7">
        <v>5.2026</v>
      </c>
      <c r="V4584" s="10" t="str">
        <f t="shared" si="1"/>
        <v>2017-09</v>
      </c>
    </row>
    <row r="4585">
      <c r="A4585" s="7">
        <v>4584.0</v>
      </c>
      <c r="B4585" s="4" t="s">
        <v>7656</v>
      </c>
      <c r="C4585" s="8">
        <v>43001.0</v>
      </c>
      <c r="D4585" s="8">
        <v>43007.0</v>
      </c>
      <c r="E4585" s="4" t="s">
        <v>26</v>
      </c>
      <c r="F4585" s="4" t="s">
        <v>1573</v>
      </c>
      <c r="G4585" s="4" t="s">
        <v>1574</v>
      </c>
      <c r="H4585" s="4" t="s">
        <v>46</v>
      </c>
      <c r="I4585" s="4" t="s">
        <v>30</v>
      </c>
      <c r="J4585" s="4" t="s">
        <v>3597</v>
      </c>
      <c r="K4585" s="4" t="s">
        <v>741</v>
      </c>
      <c r="L4585" s="7">
        <v>80525.0</v>
      </c>
      <c r="M4585" s="4" t="s">
        <v>49</v>
      </c>
      <c r="N4585" s="4" t="s">
        <v>2964</v>
      </c>
      <c r="O4585" s="4" t="s">
        <v>35</v>
      </c>
      <c r="P4585" s="4" t="s">
        <v>36</v>
      </c>
      <c r="Q4585" s="4" t="s">
        <v>2965</v>
      </c>
      <c r="R4585" s="9">
        <v>180.588</v>
      </c>
      <c r="S4585" s="7">
        <v>2.0</v>
      </c>
      <c r="T4585" s="7">
        <v>0.7</v>
      </c>
      <c r="U4585" s="7">
        <v>-240.784</v>
      </c>
      <c r="V4585" s="10" t="str">
        <f t="shared" si="1"/>
        <v>2017-09</v>
      </c>
    </row>
    <row r="4586">
      <c r="A4586" s="7">
        <v>4585.0</v>
      </c>
      <c r="B4586" s="4" t="s">
        <v>7656</v>
      </c>
      <c r="C4586" s="8">
        <v>43001.0</v>
      </c>
      <c r="D4586" s="8">
        <v>43007.0</v>
      </c>
      <c r="E4586" s="4" t="s">
        <v>26</v>
      </c>
      <c r="F4586" s="4" t="s">
        <v>1573</v>
      </c>
      <c r="G4586" s="4" t="s">
        <v>1574</v>
      </c>
      <c r="H4586" s="4" t="s">
        <v>46</v>
      </c>
      <c r="I4586" s="4" t="s">
        <v>30</v>
      </c>
      <c r="J4586" s="4" t="s">
        <v>3597</v>
      </c>
      <c r="K4586" s="4" t="s">
        <v>741</v>
      </c>
      <c r="L4586" s="7">
        <v>80525.0</v>
      </c>
      <c r="M4586" s="4" t="s">
        <v>49</v>
      </c>
      <c r="N4586" s="4" t="s">
        <v>4939</v>
      </c>
      <c r="O4586" s="4" t="s">
        <v>39</v>
      </c>
      <c r="P4586" s="4" t="s">
        <v>61</v>
      </c>
      <c r="Q4586" s="4" t="s">
        <v>4940</v>
      </c>
      <c r="R4586" s="9">
        <v>47.984</v>
      </c>
      <c r="S4586" s="7">
        <v>2.0</v>
      </c>
      <c r="T4586" s="7">
        <v>0.2</v>
      </c>
      <c r="U4586" s="7">
        <v>0.5998</v>
      </c>
      <c r="V4586" s="10" t="str">
        <f t="shared" si="1"/>
        <v>2017-09</v>
      </c>
    </row>
    <row r="4587">
      <c r="A4587" s="7">
        <v>4586.0</v>
      </c>
      <c r="B4587" s="4" t="s">
        <v>7657</v>
      </c>
      <c r="C4587" s="8">
        <v>43001.0</v>
      </c>
      <c r="D4587" s="8">
        <v>43008.0</v>
      </c>
      <c r="E4587" s="4" t="s">
        <v>26</v>
      </c>
      <c r="F4587" s="4" t="s">
        <v>5289</v>
      </c>
      <c r="G4587" s="4" t="s">
        <v>5290</v>
      </c>
      <c r="H4587" s="4" t="s">
        <v>46</v>
      </c>
      <c r="I4587" s="4" t="s">
        <v>30</v>
      </c>
      <c r="J4587" s="4" t="s">
        <v>362</v>
      </c>
      <c r="K4587" s="4" t="s">
        <v>48</v>
      </c>
      <c r="L4587" s="7">
        <v>94122.0</v>
      </c>
      <c r="M4587" s="4" t="s">
        <v>49</v>
      </c>
      <c r="N4587" s="4" t="s">
        <v>5164</v>
      </c>
      <c r="O4587" s="4" t="s">
        <v>51</v>
      </c>
      <c r="P4587" s="4" t="s">
        <v>76</v>
      </c>
      <c r="Q4587" s="4" t="s">
        <v>5165</v>
      </c>
      <c r="R4587" s="9">
        <v>25.824</v>
      </c>
      <c r="S4587" s="7">
        <v>6.0</v>
      </c>
      <c r="T4587" s="7">
        <v>0.2</v>
      </c>
      <c r="U4587" s="7">
        <v>9.0384</v>
      </c>
      <c r="V4587" s="10" t="str">
        <f t="shared" si="1"/>
        <v>2017-09</v>
      </c>
    </row>
    <row r="4588">
      <c r="A4588" s="7">
        <v>4587.0</v>
      </c>
      <c r="B4588" s="4" t="s">
        <v>7657</v>
      </c>
      <c r="C4588" s="8">
        <v>43001.0</v>
      </c>
      <c r="D4588" s="8">
        <v>43008.0</v>
      </c>
      <c r="E4588" s="4" t="s">
        <v>26</v>
      </c>
      <c r="F4588" s="4" t="s">
        <v>5289</v>
      </c>
      <c r="G4588" s="4" t="s">
        <v>5290</v>
      </c>
      <c r="H4588" s="4" t="s">
        <v>46</v>
      </c>
      <c r="I4588" s="4" t="s">
        <v>30</v>
      </c>
      <c r="J4588" s="4" t="s">
        <v>362</v>
      </c>
      <c r="K4588" s="4" t="s">
        <v>48</v>
      </c>
      <c r="L4588" s="7">
        <v>94122.0</v>
      </c>
      <c r="M4588" s="4" t="s">
        <v>49</v>
      </c>
      <c r="N4588" s="4" t="s">
        <v>2616</v>
      </c>
      <c r="O4588" s="4" t="s">
        <v>51</v>
      </c>
      <c r="P4588" s="4" t="s">
        <v>283</v>
      </c>
      <c r="Q4588" s="4" t="s">
        <v>2617</v>
      </c>
      <c r="R4588" s="9">
        <v>160.96</v>
      </c>
      <c r="S4588" s="7">
        <v>2.0</v>
      </c>
      <c r="T4588" s="7">
        <v>0.0</v>
      </c>
      <c r="U4588" s="7">
        <v>48.288</v>
      </c>
      <c r="V4588" s="10" t="str">
        <f t="shared" si="1"/>
        <v>2017-09</v>
      </c>
    </row>
    <row r="4589">
      <c r="A4589" s="7">
        <v>4588.0</v>
      </c>
      <c r="B4589" s="4" t="s">
        <v>7658</v>
      </c>
      <c r="C4589" s="8">
        <v>43001.0</v>
      </c>
      <c r="D4589" s="8">
        <v>43004.0</v>
      </c>
      <c r="E4589" s="4" t="s">
        <v>43</v>
      </c>
      <c r="F4589" s="4" t="s">
        <v>529</v>
      </c>
      <c r="G4589" s="4" t="s">
        <v>530</v>
      </c>
      <c r="H4589" s="4" t="s">
        <v>46</v>
      </c>
      <c r="I4589" s="4" t="s">
        <v>30</v>
      </c>
      <c r="J4589" s="4" t="s">
        <v>805</v>
      </c>
      <c r="K4589" s="4" t="s">
        <v>102</v>
      </c>
      <c r="L4589" s="7">
        <v>33178.0</v>
      </c>
      <c r="M4589" s="4" t="s">
        <v>83</v>
      </c>
      <c r="N4589" s="4" t="s">
        <v>7305</v>
      </c>
      <c r="O4589" s="4" t="s">
        <v>51</v>
      </c>
      <c r="P4589" s="4" t="s">
        <v>124</v>
      </c>
      <c r="Q4589" s="4" t="s">
        <v>7306</v>
      </c>
      <c r="R4589" s="9">
        <v>158.638822865194</v>
      </c>
      <c r="S4589" s="7">
        <v>3.0</v>
      </c>
      <c r="T4589" s="7">
        <v>0.2</v>
      </c>
      <c r="U4589" s="7">
        <v>55.523588002818</v>
      </c>
      <c r="V4589" s="10" t="str">
        <f t="shared" si="1"/>
        <v>2017-09</v>
      </c>
    </row>
    <row r="4590">
      <c r="A4590" s="7">
        <v>4589.0</v>
      </c>
      <c r="B4590" s="4" t="s">
        <v>7659</v>
      </c>
      <c r="C4590" s="8">
        <v>43001.0</v>
      </c>
      <c r="D4590" s="8">
        <v>43006.0</v>
      </c>
      <c r="E4590" s="4" t="s">
        <v>26</v>
      </c>
      <c r="F4590" s="4" t="s">
        <v>724</v>
      </c>
      <c r="G4590" s="4" t="s">
        <v>725</v>
      </c>
      <c r="H4590" s="4" t="s">
        <v>46</v>
      </c>
      <c r="I4590" s="4" t="s">
        <v>30</v>
      </c>
      <c r="J4590" s="4" t="s">
        <v>384</v>
      </c>
      <c r="K4590" s="4" t="s">
        <v>385</v>
      </c>
      <c r="L4590" s="7">
        <v>60653.0</v>
      </c>
      <c r="M4590" s="4" t="s">
        <v>59</v>
      </c>
      <c r="N4590" s="4" t="s">
        <v>2024</v>
      </c>
      <c r="O4590" s="4" t="s">
        <v>51</v>
      </c>
      <c r="P4590" s="4" t="s">
        <v>283</v>
      </c>
      <c r="Q4590" s="4" t="s">
        <v>2025</v>
      </c>
      <c r="R4590" s="9">
        <v>92.1776691358025</v>
      </c>
      <c r="S4590" s="7">
        <v>6.0</v>
      </c>
      <c r="T4590" s="7">
        <v>0.8</v>
      </c>
      <c r="U4590" s="7">
        <v>-248.879706666667</v>
      </c>
      <c r="V4590" s="10" t="str">
        <f t="shared" si="1"/>
        <v>2017-09</v>
      </c>
    </row>
    <row r="4591">
      <c r="A4591" s="7">
        <v>4590.0</v>
      </c>
      <c r="B4591" s="4" t="s">
        <v>7659</v>
      </c>
      <c r="C4591" s="8">
        <v>43001.0</v>
      </c>
      <c r="D4591" s="8">
        <v>43006.0</v>
      </c>
      <c r="E4591" s="4" t="s">
        <v>26</v>
      </c>
      <c r="F4591" s="4" t="s">
        <v>724</v>
      </c>
      <c r="G4591" s="4" t="s">
        <v>725</v>
      </c>
      <c r="H4591" s="4" t="s">
        <v>46</v>
      </c>
      <c r="I4591" s="4" t="s">
        <v>30</v>
      </c>
      <c r="J4591" s="4" t="s">
        <v>384</v>
      </c>
      <c r="K4591" s="4" t="s">
        <v>385</v>
      </c>
      <c r="L4591" s="7">
        <v>60653.0</v>
      </c>
      <c r="M4591" s="4" t="s">
        <v>59</v>
      </c>
      <c r="N4591" s="4" t="s">
        <v>2403</v>
      </c>
      <c r="O4591" s="4" t="s">
        <v>51</v>
      </c>
      <c r="P4591" s="4" t="s">
        <v>124</v>
      </c>
      <c r="Q4591" s="4" t="s">
        <v>2404</v>
      </c>
      <c r="R4591" s="9">
        <v>26.1205333333333</v>
      </c>
      <c r="S4591" s="7">
        <v>4.0</v>
      </c>
      <c r="T4591" s="7">
        <v>0.2</v>
      </c>
      <c r="U4591" s="7">
        <v>9.14218666666667</v>
      </c>
      <c r="V4591" s="10" t="str">
        <f t="shared" si="1"/>
        <v>2017-09</v>
      </c>
    </row>
    <row r="4592">
      <c r="A4592" s="7">
        <v>4591.0</v>
      </c>
      <c r="B4592" s="4" t="s">
        <v>7659</v>
      </c>
      <c r="C4592" s="8">
        <v>43001.0</v>
      </c>
      <c r="D4592" s="8">
        <v>43006.0</v>
      </c>
      <c r="E4592" s="4" t="s">
        <v>26</v>
      </c>
      <c r="F4592" s="4" t="s">
        <v>724</v>
      </c>
      <c r="G4592" s="4" t="s">
        <v>725</v>
      </c>
      <c r="H4592" s="4" t="s">
        <v>46</v>
      </c>
      <c r="I4592" s="4" t="s">
        <v>30</v>
      </c>
      <c r="J4592" s="4" t="s">
        <v>384</v>
      </c>
      <c r="K4592" s="4" t="s">
        <v>385</v>
      </c>
      <c r="L4592" s="7">
        <v>60653.0</v>
      </c>
      <c r="M4592" s="4" t="s">
        <v>59</v>
      </c>
      <c r="N4592" s="4" t="s">
        <v>7660</v>
      </c>
      <c r="O4592" s="4" t="s">
        <v>39</v>
      </c>
      <c r="P4592" s="4" t="s">
        <v>40</v>
      </c>
      <c r="Q4592" s="4" t="s">
        <v>7661</v>
      </c>
      <c r="R4592" s="9">
        <v>50.3666765432099</v>
      </c>
      <c r="S4592" s="7">
        <v>2.0</v>
      </c>
      <c r="T4592" s="7">
        <v>0.2</v>
      </c>
      <c r="U4592" s="7">
        <v>-11.3325022222222</v>
      </c>
      <c r="V4592" s="10" t="str">
        <f t="shared" si="1"/>
        <v>2017-09</v>
      </c>
    </row>
    <row r="4593">
      <c r="A4593" s="7">
        <v>4592.0</v>
      </c>
      <c r="B4593" s="4" t="s">
        <v>7662</v>
      </c>
      <c r="C4593" s="8">
        <v>43001.0</v>
      </c>
      <c r="D4593" s="8">
        <v>43003.0</v>
      </c>
      <c r="E4593" s="4" t="s">
        <v>98</v>
      </c>
      <c r="F4593" s="4" t="s">
        <v>7287</v>
      </c>
      <c r="G4593" s="4" t="s">
        <v>7288</v>
      </c>
      <c r="H4593" s="4" t="s">
        <v>46</v>
      </c>
      <c r="I4593" s="4" t="s">
        <v>30</v>
      </c>
      <c r="J4593" s="4" t="s">
        <v>7663</v>
      </c>
      <c r="K4593" s="4" t="s">
        <v>1448</v>
      </c>
      <c r="L4593" s="7">
        <v>71603.0</v>
      </c>
      <c r="M4593" s="4" t="s">
        <v>83</v>
      </c>
      <c r="N4593" s="4" t="s">
        <v>5993</v>
      </c>
      <c r="O4593" s="4" t="s">
        <v>39</v>
      </c>
      <c r="P4593" s="4" t="s">
        <v>61</v>
      </c>
      <c r="Q4593" s="4" t="s">
        <v>5994</v>
      </c>
      <c r="R4593" s="9">
        <v>126.605214631522</v>
      </c>
      <c r="S4593" s="7">
        <v>5.0</v>
      </c>
      <c r="T4593" s="7">
        <v>0.0</v>
      </c>
      <c r="U4593" s="7">
        <v>40.5136686820871</v>
      </c>
      <c r="V4593" s="10" t="str">
        <f t="shared" si="1"/>
        <v>2017-09</v>
      </c>
    </row>
    <row r="4594">
      <c r="A4594" s="7">
        <v>4593.0</v>
      </c>
      <c r="B4594" s="4" t="s">
        <v>7662</v>
      </c>
      <c r="C4594" s="8">
        <v>43001.0</v>
      </c>
      <c r="D4594" s="8">
        <v>43003.0</v>
      </c>
      <c r="E4594" s="4" t="s">
        <v>98</v>
      </c>
      <c r="F4594" s="4" t="s">
        <v>7287</v>
      </c>
      <c r="G4594" s="4" t="s">
        <v>7288</v>
      </c>
      <c r="H4594" s="4" t="s">
        <v>46</v>
      </c>
      <c r="I4594" s="4" t="s">
        <v>30</v>
      </c>
      <c r="J4594" s="4" t="s">
        <v>7663</v>
      </c>
      <c r="K4594" s="4" t="s">
        <v>1448</v>
      </c>
      <c r="L4594" s="7">
        <v>71603.0</v>
      </c>
      <c r="M4594" s="4" t="s">
        <v>83</v>
      </c>
      <c r="N4594" s="4" t="s">
        <v>1139</v>
      </c>
      <c r="O4594" s="4" t="s">
        <v>51</v>
      </c>
      <c r="P4594" s="4" t="s">
        <v>124</v>
      </c>
      <c r="Q4594" s="4" t="s">
        <v>1140</v>
      </c>
      <c r="R4594" s="9">
        <v>8.21195912427084</v>
      </c>
      <c r="S4594" s="7">
        <v>2.0</v>
      </c>
      <c r="T4594" s="7">
        <v>0.0</v>
      </c>
      <c r="U4594" s="7">
        <v>3.94174037965</v>
      </c>
      <c r="V4594" s="10" t="str">
        <f t="shared" si="1"/>
        <v>2017-09</v>
      </c>
    </row>
    <row r="4595">
      <c r="A4595" s="7">
        <v>4594.0</v>
      </c>
      <c r="B4595" s="4" t="s">
        <v>7664</v>
      </c>
      <c r="C4595" s="8">
        <v>43001.0</v>
      </c>
      <c r="D4595" s="8">
        <v>43007.0</v>
      </c>
      <c r="E4595" s="4" t="s">
        <v>26</v>
      </c>
      <c r="F4595" s="4" t="s">
        <v>5739</v>
      </c>
      <c r="G4595" s="4" t="s">
        <v>5740</v>
      </c>
      <c r="H4595" s="4" t="s">
        <v>46</v>
      </c>
      <c r="I4595" s="4" t="s">
        <v>30</v>
      </c>
      <c r="J4595" s="4" t="s">
        <v>47</v>
      </c>
      <c r="K4595" s="4" t="s">
        <v>48</v>
      </c>
      <c r="L4595" s="7">
        <v>90036.0</v>
      </c>
      <c r="M4595" s="4" t="s">
        <v>49</v>
      </c>
      <c r="N4595" s="4" t="s">
        <v>1893</v>
      </c>
      <c r="O4595" s="4" t="s">
        <v>51</v>
      </c>
      <c r="P4595" s="4" t="s">
        <v>124</v>
      </c>
      <c r="Q4595" s="4" t="s">
        <v>1894</v>
      </c>
      <c r="R4595" s="9">
        <v>211.04</v>
      </c>
      <c r="S4595" s="7">
        <v>8.0</v>
      </c>
      <c r="T4595" s="7">
        <v>0.0</v>
      </c>
      <c r="U4595" s="7">
        <v>97.0784</v>
      </c>
      <c r="V4595" s="10" t="str">
        <f t="shared" si="1"/>
        <v>2017-09</v>
      </c>
    </row>
    <row r="4596">
      <c r="A4596" s="7">
        <v>4595.0</v>
      </c>
      <c r="B4596" s="4" t="s">
        <v>7664</v>
      </c>
      <c r="C4596" s="8">
        <v>43001.0</v>
      </c>
      <c r="D4596" s="8">
        <v>43007.0</v>
      </c>
      <c r="E4596" s="4" t="s">
        <v>26</v>
      </c>
      <c r="F4596" s="4" t="s">
        <v>5739</v>
      </c>
      <c r="G4596" s="4" t="s">
        <v>5740</v>
      </c>
      <c r="H4596" s="4" t="s">
        <v>46</v>
      </c>
      <c r="I4596" s="4" t="s">
        <v>30</v>
      </c>
      <c r="J4596" s="4" t="s">
        <v>47</v>
      </c>
      <c r="K4596" s="4" t="s">
        <v>48</v>
      </c>
      <c r="L4596" s="7">
        <v>90036.0</v>
      </c>
      <c r="M4596" s="4" t="s">
        <v>49</v>
      </c>
      <c r="N4596" s="4" t="s">
        <v>6013</v>
      </c>
      <c r="O4596" s="4" t="s">
        <v>35</v>
      </c>
      <c r="P4596" s="4" t="s">
        <v>263</v>
      </c>
      <c r="Q4596" s="4" t="s">
        <v>6014</v>
      </c>
      <c r="R4596" s="9">
        <v>594.816</v>
      </c>
      <c r="S4596" s="7">
        <v>2.0</v>
      </c>
      <c r="T4596" s="7">
        <v>0.2</v>
      </c>
      <c r="U4596" s="7">
        <v>59.4816</v>
      </c>
      <c r="V4596" s="10" t="str">
        <f t="shared" si="1"/>
        <v>2017-09</v>
      </c>
    </row>
    <row r="4597">
      <c r="A4597" s="7">
        <v>4596.0</v>
      </c>
      <c r="B4597" s="4" t="s">
        <v>7664</v>
      </c>
      <c r="C4597" s="8">
        <v>43001.0</v>
      </c>
      <c r="D4597" s="8">
        <v>43007.0</v>
      </c>
      <c r="E4597" s="4" t="s">
        <v>26</v>
      </c>
      <c r="F4597" s="4" t="s">
        <v>5739</v>
      </c>
      <c r="G4597" s="4" t="s">
        <v>5740</v>
      </c>
      <c r="H4597" s="4" t="s">
        <v>46</v>
      </c>
      <c r="I4597" s="4" t="s">
        <v>30</v>
      </c>
      <c r="J4597" s="4" t="s">
        <v>47</v>
      </c>
      <c r="K4597" s="4" t="s">
        <v>48</v>
      </c>
      <c r="L4597" s="7">
        <v>90036.0</v>
      </c>
      <c r="M4597" s="4" t="s">
        <v>49</v>
      </c>
      <c r="N4597" s="4" t="s">
        <v>4200</v>
      </c>
      <c r="O4597" s="4" t="s">
        <v>51</v>
      </c>
      <c r="P4597" s="4" t="s">
        <v>76</v>
      </c>
      <c r="Q4597" s="4" t="s">
        <v>4201</v>
      </c>
      <c r="R4597" s="9">
        <v>72.96</v>
      </c>
      <c r="S4597" s="7">
        <v>3.0</v>
      </c>
      <c r="T4597" s="7">
        <v>0.2</v>
      </c>
      <c r="U4597" s="7">
        <v>23.712</v>
      </c>
      <c r="V4597" s="10" t="str">
        <f t="shared" si="1"/>
        <v>2017-09</v>
      </c>
    </row>
    <row r="4598">
      <c r="A4598" s="7">
        <v>4597.0</v>
      </c>
      <c r="B4598" s="4" t="s">
        <v>7665</v>
      </c>
      <c r="C4598" s="8">
        <v>43001.0</v>
      </c>
      <c r="D4598" s="8">
        <v>43003.0</v>
      </c>
      <c r="E4598" s="4" t="s">
        <v>43</v>
      </c>
      <c r="F4598" s="4" t="s">
        <v>931</v>
      </c>
      <c r="G4598" s="4" t="s">
        <v>932</v>
      </c>
      <c r="H4598" s="4" t="s">
        <v>29</v>
      </c>
      <c r="I4598" s="4" t="s">
        <v>30</v>
      </c>
      <c r="J4598" s="4" t="s">
        <v>6363</v>
      </c>
      <c r="K4598" s="4" t="s">
        <v>58</v>
      </c>
      <c r="L4598" s="7">
        <v>79424.0</v>
      </c>
      <c r="M4598" s="4" t="s">
        <v>59</v>
      </c>
      <c r="N4598" s="4" t="s">
        <v>2422</v>
      </c>
      <c r="O4598" s="4" t="s">
        <v>51</v>
      </c>
      <c r="P4598" s="4" t="s">
        <v>124</v>
      </c>
      <c r="Q4598" s="4" t="s">
        <v>2423</v>
      </c>
      <c r="R4598" s="9">
        <v>11.6494353909465</v>
      </c>
      <c r="S4598" s="7">
        <v>2.0</v>
      </c>
      <c r="T4598" s="7">
        <v>0.2</v>
      </c>
      <c r="U4598" s="7">
        <v>4.22292032921811</v>
      </c>
      <c r="V4598" s="10" t="str">
        <f t="shared" si="1"/>
        <v>2017-09</v>
      </c>
    </row>
    <row r="4599">
      <c r="A4599" s="7">
        <v>4598.0</v>
      </c>
      <c r="B4599" s="4" t="s">
        <v>7666</v>
      </c>
      <c r="C4599" s="8">
        <v>43002.0</v>
      </c>
      <c r="D4599" s="8">
        <v>43004.0</v>
      </c>
      <c r="E4599" s="4" t="s">
        <v>98</v>
      </c>
      <c r="F4599" s="4" t="s">
        <v>1495</v>
      </c>
      <c r="G4599" s="4" t="s">
        <v>1496</v>
      </c>
      <c r="H4599" s="4" t="s">
        <v>46</v>
      </c>
      <c r="I4599" s="4" t="s">
        <v>30</v>
      </c>
      <c r="J4599" s="4" t="s">
        <v>805</v>
      </c>
      <c r="K4599" s="4" t="s">
        <v>102</v>
      </c>
      <c r="L4599" s="7">
        <v>33180.0</v>
      </c>
      <c r="M4599" s="4" t="s">
        <v>83</v>
      </c>
      <c r="N4599" s="4" t="s">
        <v>795</v>
      </c>
      <c r="O4599" s="4" t="s">
        <v>39</v>
      </c>
      <c r="P4599" s="4" t="s">
        <v>61</v>
      </c>
      <c r="Q4599" s="4" t="s">
        <v>796</v>
      </c>
      <c r="R4599" s="9">
        <v>11.2391940728621</v>
      </c>
      <c r="S4599" s="7">
        <v>3.0</v>
      </c>
      <c r="T4599" s="7">
        <v>0.2</v>
      </c>
      <c r="U4599" s="7">
        <v>1.54538918501854</v>
      </c>
      <c r="V4599" s="10" t="str">
        <f t="shared" si="1"/>
        <v>2017-09</v>
      </c>
    </row>
    <row r="4600">
      <c r="A4600" s="7">
        <v>4599.0</v>
      </c>
      <c r="B4600" s="4" t="s">
        <v>7666</v>
      </c>
      <c r="C4600" s="8">
        <v>43002.0</v>
      </c>
      <c r="D4600" s="8">
        <v>43004.0</v>
      </c>
      <c r="E4600" s="4" t="s">
        <v>98</v>
      </c>
      <c r="F4600" s="4" t="s">
        <v>1495</v>
      </c>
      <c r="G4600" s="4" t="s">
        <v>1496</v>
      </c>
      <c r="H4600" s="4" t="s">
        <v>46</v>
      </c>
      <c r="I4600" s="4" t="s">
        <v>30</v>
      </c>
      <c r="J4600" s="4" t="s">
        <v>805</v>
      </c>
      <c r="K4600" s="4" t="s">
        <v>102</v>
      </c>
      <c r="L4600" s="7">
        <v>33180.0</v>
      </c>
      <c r="M4600" s="4" t="s">
        <v>83</v>
      </c>
      <c r="N4600" s="4" t="s">
        <v>4788</v>
      </c>
      <c r="O4600" s="4" t="s">
        <v>51</v>
      </c>
      <c r="P4600" s="4" t="s">
        <v>297</v>
      </c>
      <c r="Q4600" s="4" t="s">
        <v>4789</v>
      </c>
      <c r="R4600" s="9">
        <v>150.141500088114</v>
      </c>
      <c r="S4600" s="7">
        <v>3.0</v>
      </c>
      <c r="T4600" s="7">
        <v>0.2</v>
      </c>
      <c r="U4600" s="7">
        <v>54.4262937819413</v>
      </c>
      <c r="V4600" s="10" t="str">
        <f t="shared" si="1"/>
        <v>2017-09</v>
      </c>
    </row>
    <row r="4601">
      <c r="A4601" s="7">
        <v>4600.0</v>
      </c>
      <c r="B4601" s="4" t="s">
        <v>7667</v>
      </c>
      <c r="C4601" s="8">
        <v>43002.0</v>
      </c>
      <c r="D4601" s="8">
        <v>43007.0</v>
      </c>
      <c r="E4601" s="4" t="s">
        <v>26</v>
      </c>
      <c r="F4601" s="4" t="s">
        <v>4010</v>
      </c>
      <c r="G4601" s="4" t="s">
        <v>4011</v>
      </c>
      <c r="H4601" s="4" t="s">
        <v>46</v>
      </c>
      <c r="I4601" s="4" t="s">
        <v>30</v>
      </c>
      <c r="J4601" s="4" t="s">
        <v>701</v>
      </c>
      <c r="K4601" s="4" t="s">
        <v>157</v>
      </c>
      <c r="L4601" s="7">
        <v>43055.0</v>
      </c>
      <c r="M4601" s="4" t="s">
        <v>33</v>
      </c>
      <c r="N4601" s="4" t="s">
        <v>1868</v>
      </c>
      <c r="O4601" s="4" t="s">
        <v>35</v>
      </c>
      <c r="P4601" s="4" t="s">
        <v>121</v>
      </c>
      <c r="Q4601" s="4" t="s">
        <v>1869</v>
      </c>
      <c r="R4601" s="9">
        <v>129.859041975309</v>
      </c>
      <c r="S4601" s="7">
        <v>3.0</v>
      </c>
      <c r="T4601" s="7">
        <v>0.2</v>
      </c>
      <c r="U4601" s="7">
        <v>30.8415224691358</v>
      </c>
      <c r="V4601" s="10" t="str">
        <f t="shared" si="1"/>
        <v>2017-09</v>
      </c>
    </row>
    <row r="4602">
      <c r="A4602" s="7">
        <v>4601.0</v>
      </c>
      <c r="B4602" s="4" t="s">
        <v>7668</v>
      </c>
      <c r="C4602" s="8">
        <v>43002.0</v>
      </c>
      <c r="D4602" s="8">
        <v>43006.0</v>
      </c>
      <c r="E4602" s="4" t="s">
        <v>26</v>
      </c>
      <c r="F4602" s="4" t="s">
        <v>515</v>
      </c>
      <c r="G4602" s="4" t="s">
        <v>516</v>
      </c>
      <c r="H4602" s="4" t="s">
        <v>29</v>
      </c>
      <c r="I4602" s="4" t="s">
        <v>30</v>
      </c>
      <c r="J4602" s="4" t="s">
        <v>7669</v>
      </c>
      <c r="K4602" s="4" t="s">
        <v>937</v>
      </c>
      <c r="L4602" s="7">
        <v>56301.0</v>
      </c>
      <c r="M4602" s="4" t="s">
        <v>59</v>
      </c>
      <c r="N4602" s="4" t="s">
        <v>4823</v>
      </c>
      <c r="O4602" s="4" t="s">
        <v>39</v>
      </c>
      <c r="P4602" s="4" t="s">
        <v>61</v>
      </c>
      <c r="Q4602" s="4" t="s">
        <v>4824</v>
      </c>
      <c r="R4602" s="9">
        <v>90.7259259259259</v>
      </c>
      <c r="S4602" s="7">
        <v>4.0</v>
      </c>
      <c r="T4602" s="7">
        <v>0.0</v>
      </c>
      <c r="U4602" s="7">
        <v>16.3306666666667</v>
      </c>
      <c r="V4602" s="10" t="str">
        <f t="shared" si="1"/>
        <v>2017-09</v>
      </c>
    </row>
    <row r="4603">
      <c r="A4603" s="7">
        <v>4602.0</v>
      </c>
      <c r="B4603" s="4" t="s">
        <v>7668</v>
      </c>
      <c r="C4603" s="8">
        <v>43002.0</v>
      </c>
      <c r="D4603" s="8">
        <v>43006.0</v>
      </c>
      <c r="E4603" s="4" t="s">
        <v>26</v>
      </c>
      <c r="F4603" s="4" t="s">
        <v>515</v>
      </c>
      <c r="G4603" s="4" t="s">
        <v>516</v>
      </c>
      <c r="H4603" s="4" t="s">
        <v>29</v>
      </c>
      <c r="I4603" s="4" t="s">
        <v>30</v>
      </c>
      <c r="J4603" s="4" t="s">
        <v>7669</v>
      </c>
      <c r="K4603" s="4" t="s">
        <v>937</v>
      </c>
      <c r="L4603" s="7">
        <v>56301.0</v>
      </c>
      <c r="M4603" s="4" t="s">
        <v>59</v>
      </c>
      <c r="N4603" s="4" t="s">
        <v>6044</v>
      </c>
      <c r="O4603" s="4" t="s">
        <v>39</v>
      </c>
      <c r="P4603" s="4" t="s">
        <v>61</v>
      </c>
      <c r="Q4603" s="4" t="s">
        <v>6045</v>
      </c>
      <c r="R4603" s="9">
        <v>826.487983539095</v>
      </c>
      <c r="S4603" s="7">
        <v>5.0</v>
      </c>
      <c r="T4603" s="7">
        <v>0.0</v>
      </c>
      <c r="U4603" s="7">
        <v>347.12495308642</v>
      </c>
      <c r="V4603" s="10" t="str">
        <f t="shared" si="1"/>
        <v>2017-09</v>
      </c>
    </row>
    <row r="4604">
      <c r="A4604" s="7">
        <v>4603.0</v>
      </c>
      <c r="B4604" s="4" t="s">
        <v>7668</v>
      </c>
      <c r="C4604" s="8">
        <v>43002.0</v>
      </c>
      <c r="D4604" s="8">
        <v>43006.0</v>
      </c>
      <c r="E4604" s="4" t="s">
        <v>26</v>
      </c>
      <c r="F4604" s="4" t="s">
        <v>515</v>
      </c>
      <c r="G4604" s="4" t="s">
        <v>516</v>
      </c>
      <c r="H4604" s="4" t="s">
        <v>29</v>
      </c>
      <c r="I4604" s="4" t="s">
        <v>30</v>
      </c>
      <c r="J4604" s="4" t="s">
        <v>7669</v>
      </c>
      <c r="K4604" s="4" t="s">
        <v>937</v>
      </c>
      <c r="L4604" s="7">
        <v>56301.0</v>
      </c>
      <c r="M4604" s="4" t="s">
        <v>59</v>
      </c>
      <c r="N4604" s="4" t="s">
        <v>1166</v>
      </c>
      <c r="O4604" s="4" t="s">
        <v>35</v>
      </c>
      <c r="P4604" s="4" t="s">
        <v>263</v>
      </c>
      <c r="Q4604" s="4" t="s">
        <v>1167</v>
      </c>
      <c r="R4604" s="9">
        <v>760.988905349794</v>
      </c>
      <c r="S4604" s="7">
        <v>4.0</v>
      </c>
      <c r="T4604" s="7">
        <v>0.0</v>
      </c>
      <c r="U4604" s="7">
        <v>228.296671604938</v>
      </c>
      <c r="V4604" s="10" t="str">
        <f t="shared" si="1"/>
        <v>2017-09</v>
      </c>
    </row>
    <row r="4605">
      <c r="A4605" s="7">
        <v>4604.0</v>
      </c>
      <c r="B4605" s="4" t="s">
        <v>7670</v>
      </c>
      <c r="C4605" s="8">
        <v>43002.0</v>
      </c>
      <c r="D4605" s="8">
        <v>43006.0</v>
      </c>
      <c r="E4605" s="4" t="s">
        <v>26</v>
      </c>
      <c r="F4605" s="4" t="s">
        <v>3604</v>
      </c>
      <c r="G4605" s="4" t="s">
        <v>3605</v>
      </c>
      <c r="H4605" s="4" t="s">
        <v>112</v>
      </c>
      <c r="I4605" s="4" t="s">
        <v>30</v>
      </c>
      <c r="J4605" s="4" t="s">
        <v>531</v>
      </c>
      <c r="K4605" s="4" t="s">
        <v>157</v>
      </c>
      <c r="L4605" s="7">
        <v>43130.0</v>
      </c>
      <c r="M4605" s="4" t="s">
        <v>33</v>
      </c>
      <c r="N4605" s="4" t="s">
        <v>921</v>
      </c>
      <c r="O4605" s="4" t="s">
        <v>39</v>
      </c>
      <c r="P4605" s="4" t="s">
        <v>40</v>
      </c>
      <c r="Q4605" s="4" t="s">
        <v>922</v>
      </c>
      <c r="R4605" s="9">
        <v>1473.91071111111</v>
      </c>
      <c r="S4605" s="7">
        <v>3.0</v>
      </c>
      <c r="T4605" s="7">
        <v>0.4</v>
      </c>
      <c r="U4605" s="7">
        <v>-319.347320740741</v>
      </c>
      <c r="V4605" s="10" t="str">
        <f t="shared" si="1"/>
        <v>2017-09</v>
      </c>
    </row>
    <row r="4606">
      <c r="A4606" s="7">
        <v>4605.0</v>
      </c>
      <c r="B4606" s="4" t="s">
        <v>7671</v>
      </c>
      <c r="C4606" s="8">
        <v>43002.0</v>
      </c>
      <c r="D4606" s="8">
        <v>43005.0</v>
      </c>
      <c r="E4606" s="4" t="s">
        <v>43</v>
      </c>
      <c r="F4606" s="4" t="s">
        <v>192</v>
      </c>
      <c r="G4606" s="4" t="s">
        <v>193</v>
      </c>
      <c r="H4606" s="4" t="s">
        <v>46</v>
      </c>
      <c r="I4606" s="4" t="s">
        <v>30</v>
      </c>
      <c r="J4606" s="4" t="s">
        <v>188</v>
      </c>
      <c r="K4606" s="4" t="s">
        <v>255</v>
      </c>
      <c r="L4606" s="7">
        <v>31907.0</v>
      </c>
      <c r="M4606" s="4" t="s">
        <v>83</v>
      </c>
      <c r="N4606" s="4" t="s">
        <v>5507</v>
      </c>
      <c r="O4606" s="4" t="s">
        <v>51</v>
      </c>
      <c r="P4606" s="4" t="s">
        <v>52</v>
      </c>
      <c r="Q4606" s="4" t="s">
        <v>5508</v>
      </c>
      <c r="R4606" s="9">
        <v>25.318670499311</v>
      </c>
      <c r="S4606" s="7">
        <v>3.0</v>
      </c>
      <c r="T4606" s="7">
        <v>0.0</v>
      </c>
      <c r="U4606" s="7">
        <v>6.32966762482774</v>
      </c>
      <c r="V4606" s="10" t="str">
        <f t="shared" si="1"/>
        <v>2017-09</v>
      </c>
    </row>
    <row r="4607">
      <c r="A4607" s="7">
        <v>4606.0</v>
      </c>
      <c r="B4607" s="4" t="s">
        <v>7671</v>
      </c>
      <c r="C4607" s="8">
        <v>43002.0</v>
      </c>
      <c r="D4607" s="8">
        <v>43005.0</v>
      </c>
      <c r="E4607" s="4" t="s">
        <v>43</v>
      </c>
      <c r="F4607" s="4" t="s">
        <v>192</v>
      </c>
      <c r="G4607" s="4" t="s">
        <v>193</v>
      </c>
      <c r="H4607" s="4" t="s">
        <v>46</v>
      </c>
      <c r="I4607" s="4" t="s">
        <v>30</v>
      </c>
      <c r="J4607" s="4" t="s">
        <v>188</v>
      </c>
      <c r="K4607" s="4" t="s">
        <v>255</v>
      </c>
      <c r="L4607" s="7">
        <v>31907.0</v>
      </c>
      <c r="M4607" s="4" t="s">
        <v>83</v>
      </c>
      <c r="N4607" s="4" t="s">
        <v>3579</v>
      </c>
      <c r="O4607" s="4" t="s">
        <v>51</v>
      </c>
      <c r="P4607" s="4" t="s">
        <v>76</v>
      </c>
      <c r="Q4607" s="4" t="s">
        <v>3580</v>
      </c>
      <c r="R4607" s="9">
        <v>24.5918620812784</v>
      </c>
      <c r="S4607" s="7">
        <v>7.0</v>
      </c>
      <c r="T4607" s="7">
        <v>0.0</v>
      </c>
      <c r="U4607" s="7">
        <v>11.3122565573881</v>
      </c>
      <c r="V4607" s="10" t="str">
        <f t="shared" si="1"/>
        <v>2017-09</v>
      </c>
    </row>
    <row r="4608">
      <c r="A4608" s="7">
        <v>4607.0</v>
      </c>
      <c r="B4608" s="4" t="s">
        <v>7672</v>
      </c>
      <c r="C4608" s="8">
        <v>43002.0</v>
      </c>
      <c r="D4608" s="8">
        <v>43002.0</v>
      </c>
      <c r="E4608" s="4" t="s">
        <v>212</v>
      </c>
      <c r="F4608" s="4" t="s">
        <v>4670</v>
      </c>
      <c r="G4608" s="4" t="s">
        <v>4671</v>
      </c>
      <c r="H4608" s="4" t="s">
        <v>29</v>
      </c>
      <c r="I4608" s="4" t="s">
        <v>30</v>
      </c>
      <c r="J4608" s="4" t="s">
        <v>4239</v>
      </c>
      <c r="K4608" s="4" t="s">
        <v>897</v>
      </c>
      <c r="L4608" s="7">
        <v>1841.0</v>
      </c>
      <c r="M4608" s="4" t="s">
        <v>33</v>
      </c>
      <c r="N4608" s="4" t="s">
        <v>2353</v>
      </c>
      <c r="O4608" s="4" t="s">
        <v>39</v>
      </c>
      <c r="P4608" s="4" t="s">
        <v>40</v>
      </c>
      <c r="Q4608" s="4" t="s">
        <v>2354</v>
      </c>
      <c r="R4608" s="9">
        <v>493.927061728395</v>
      </c>
      <c r="S4608" s="7">
        <v>2.0</v>
      </c>
      <c r="T4608" s="7">
        <v>0.0</v>
      </c>
      <c r="U4608" s="7">
        <v>138.299577283951</v>
      </c>
      <c r="V4608" s="10" t="str">
        <f t="shared" si="1"/>
        <v>2017-09</v>
      </c>
    </row>
    <row r="4609">
      <c r="A4609" s="7">
        <v>4608.0</v>
      </c>
      <c r="B4609" s="4" t="s">
        <v>7672</v>
      </c>
      <c r="C4609" s="8">
        <v>43002.0</v>
      </c>
      <c r="D4609" s="8">
        <v>43002.0</v>
      </c>
      <c r="E4609" s="4" t="s">
        <v>212</v>
      </c>
      <c r="F4609" s="4" t="s">
        <v>4670</v>
      </c>
      <c r="G4609" s="4" t="s">
        <v>4671</v>
      </c>
      <c r="H4609" s="4" t="s">
        <v>29</v>
      </c>
      <c r="I4609" s="4" t="s">
        <v>30</v>
      </c>
      <c r="J4609" s="4" t="s">
        <v>4239</v>
      </c>
      <c r="K4609" s="4" t="s">
        <v>897</v>
      </c>
      <c r="L4609" s="7">
        <v>1841.0</v>
      </c>
      <c r="M4609" s="4" t="s">
        <v>33</v>
      </c>
      <c r="N4609" s="4" t="s">
        <v>4072</v>
      </c>
      <c r="O4609" s="4" t="s">
        <v>39</v>
      </c>
      <c r="P4609" s="4" t="s">
        <v>40</v>
      </c>
      <c r="Q4609" s="4" t="s">
        <v>4073</v>
      </c>
      <c r="R4609" s="9">
        <v>551.727037037037</v>
      </c>
      <c r="S4609" s="7">
        <v>3.0</v>
      </c>
      <c r="T4609" s="7">
        <v>0.0</v>
      </c>
      <c r="U4609" s="7">
        <v>165.518111111111</v>
      </c>
      <c r="V4609" s="10" t="str">
        <f t="shared" si="1"/>
        <v>2017-09</v>
      </c>
    </row>
    <row r="4610">
      <c r="A4610" s="7">
        <v>4609.0</v>
      </c>
      <c r="B4610" s="4" t="s">
        <v>7673</v>
      </c>
      <c r="C4610" s="8">
        <v>43002.0</v>
      </c>
      <c r="D4610" s="8">
        <v>43007.0</v>
      </c>
      <c r="E4610" s="4" t="s">
        <v>26</v>
      </c>
      <c r="F4610" s="4" t="s">
        <v>5117</v>
      </c>
      <c r="G4610" s="4" t="s">
        <v>5118</v>
      </c>
      <c r="H4610" s="4" t="s">
        <v>29</v>
      </c>
      <c r="I4610" s="4" t="s">
        <v>30</v>
      </c>
      <c r="J4610" s="4" t="s">
        <v>47</v>
      </c>
      <c r="K4610" s="4" t="s">
        <v>48</v>
      </c>
      <c r="L4610" s="7">
        <v>90008.0</v>
      </c>
      <c r="M4610" s="4" t="s">
        <v>49</v>
      </c>
      <c r="N4610" s="4" t="s">
        <v>2347</v>
      </c>
      <c r="O4610" s="4" t="s">
        <v>39</v>
      </c>
      <c r="P4610" s="4" t="s">
        <v>40</v>
      </c>
      <c r="Q4610" s="4" t="s">
        <v>2348</v>
      </c>
      <c r="R4610" s="9">
        <v>859.2</v>
      </c>
      <c r="S4610" s="7">
        <v>3.0</v>
      </c>
      <c r="T4610" s="7">
        <v>0.2</v>
      </c>
      <c r="U4610" s="7">
        <v>75.18</v>
      </c>
      <c r="V4610" s="10" t="str">
        <f t="shared" si="1"/>
        <v>2017-09</v>
      </c>
    </row>
    <row r="4611">
      <c r="A4611" s="7">
        <v>4610.0</v>
      </c>
      <c r="B4611" s="4" t="s">
        <v>7673</v>
      </c>
      <c r="C4611" s="8">
        <v>43002.0</v>
      </c>
      <c r="D4611" s="8">
        <v>43007.0</v>
      </c>
      <c r="E4611" s="4" t="s">
        <v>26</v>
      </c>
      <c r="F4611" s="4" t="s">
        <v>5117</v>
      </c>
      <c r="G4611" s="4" t="s">
        <v>5118</v>
      </c>
      <c r="H4611" s="4" t="s">
        <v>29</v>
      </c>
      <c r="I4611" s="4" t="s">
        <v>30</v>
      </c>
      <c r="J4611" s="4" t="s">
        <v>47</v>
      </c>
      <c r="K4611" s="4" t="s">
        <v>48</v>
      </c>
      <c r="L4611" s="7">
        <v>90008.0</v>
      </c>
      <c r="M4611" s="4" t="s">
        <v>49</v>
      </c>
      <c r="N4611" s="4" t="s">
        <v>7674</v>
      </c>
      <c r="O4611" s="4" t="s">
        <v>39</v>
      </c>
      <c r="P4611" s="4" t="s">
        <v>446</v>
      </c>
      <c r="Q4611" s="4" t="s">
        <v>7675</v>
      </c>
      <c r="R4611" s="9">
        <v>506.28</v>
      </c>
      <c r="S4611" s="7">
        <v>3.0</v>
      </c>
      <c r="T4611" s="7">
        <v>0.2</v>
      </c>
      <c r="U4611" s="7">
        <v>177.198</v>
      </c>
      <c r="V4611" s="10" t="str">
        <f t="shared" si="1"/>
        <v>2017-09</v>
      </c>
    </row>
    <row r="4612">
      <c r="A4612" s="7">
        <v>4611.0</v>
      </c>
      <c r="B4612" s="4" t="s">
        <v>7676</v>
      </c>
      <c r="C4612" s="8">
        <v>43002.0</v>
      </c>
      <c r="D4612" s="8">
        <v>43007.0</v>
      </c>
      <c r="E4612" s="4" t="s">
        <v>26</v>
      </c>
      <c r="F4612" s="4" t="s">
        <v>482</v>
      </c>
      <c r="G4612" s="4" t="s">
        <v>483</v>
      </c>
      <c r="H4612" s="4" t="s">
        <v>112</v>
      </c>
      <c r="I4612" s="4" t="s">
        <v>30</v>
      </c>
      <c r="J4612" s="4" t="s">
        <v>3700</v>
      </c>
      <c r="K4612" s="4" t="s">
        <v>102</v>
      </c>
      <c r="L4612" s="7">
        <v>33021.0</v>
      </c>
      <c r="M4612" s="4" t="s">
        <v>83</v>
      </c>
      <c r="N4612" s="4" t="s">
        <v>5973</v>
      </c>
      <c r="O4612" s="4" t="s">
        <v>39</v>
      </c>
      <c r="P4612" s="4" t="s">
        <v>40</v>
      </c>
      <c r="Q4612" s="4" t="s">
        <v>5974</v>
      </c>
      <c r="R4612" s="9">
        <v>241.512492942827</v>
      </c>
      <c r="S4612" s="7">
        <v>5.0</v>
      </c>
      <c r="T4612" s="7">
        <v>0.2</v>
      </c>
      <c r="U4612" s="7">
        <v>24.1512492942827</v>
      </c>
      <c r="V4612" s="10" t="str">
        <f t="shared" si="1"/>
        <v>2017-09</v>
      </c>
    </row>
    <row r="4613">
      <c r="A4613" s="7">
        <v>4612.0</v>
      </c>
      <c r="B4613" s="4" t="s">
        <v>7676</v>
      </c>
      <c r="C4613" s="8">
        <v>43002.0</v>
      </c>
      <c r="D4613" s="8">
        <v>43007.0</v>
      </c>
      <c r="E4613" s="4" t="s">
        <v>26</v>
      </c>
      <c r="F4613" s="4" t="s">
        <v>482</v>
      </c>
      <c r="G4613" s="4" t="s">
        <v>483</v>
      </c>
      <c r="H4613" s="4" t="s">
        <v>112</v>
      </c>
      <c r="I4613" s="4" t="s">
        <v>30</v>
      </c>
      <c r="J4613" s="4" t="s">
        <v>3700</v>
      </c>
      <c r="K4613" s="4" t="s">
        <v>102</v>
      </c>
      <c r="L4613" s="7">
        <v>33021.0</v>
      </c>
      <c r="M4613" s="4" t="s">
        <v>83</v>
      </c>
      <c r="N4613" s="4" t="s">
        <v>2080</v>
      </c>
      <c r="O4613" s="4" t="s">
        <v>51</v>
      </c>
      <c r="P4613" s="4" t="s">
        <v>76</v>
      </c>
      <c r="Q4613" s="4" t="s">
        <v>2081</v>
      </c>
      <c r="R4613" s="9">
        <v>9.92635086400331</v>
      </c>
      <c r="S4613" s="7">
        <v>3.0</v>
      </c>
      <c r="T4613" s="7">
        <v>0.7</v>
      </c>
      <c r="U4613" s="7">
        <v>-7.27932396693576</v>
      </c>
      <c r="V4613" s="10" t="str">
        <f t="shared" si="1"/>
        <v>2017-09</v>
      </c>
    </row>
    <row r="4614">
      <c r="A4614" s="7">
        <v>4613.0</v>
      </c>
      <c r="B4614" s="4" t="s">
        <v>7677</v>
      </c>
      <c r="C4614" s="8">
        <v>43002.0</v>
      </c>
      <c r="D4614" s="8">
        <v>43002.0</v>
      </c>
      <c r="E4614" s="4" t="s">
        <v>212</v>
      </c>
      <c r="F4614" s="4" t="s">
        <v>1527</v>
      </c>
      <c r="G4614" s="4" t="s">
        <v>1528</v>
      </c>
      <c r="H4614" s="4" t="s">
        <v>46</v>
      </c>
      <c r="I4614" s="4" t="s">
        <v>30</v>
      </c>
      <c r="J4614" s="4" t="s">
        <v>163</v>
      </c>
      <c r="K4614" s="4" t="s">
        <v>164</v>
      </c>
      <c r="L4614" s="7">
        <v>98115.0</v>
      </c>
      <c r="M4614" s="4" t="s">
        <v>49</v>
      </c>
      <c r="N4614" s="4" t="s">
        <v>1821</v>
      </c>
      <c r="O4614" s="4" t="s">
        <v>35</v>
      </c>
      <c r="P4614" s="4" t="s">
        <v>121</v>
      </c>
      <c r="Q4614" s="4" t="s">
        <v>1822</v>
      </c>
      <c r="R4614" s="9">
        <v>199.8</v>
      </c>
      <c r="S4614" s="7">
        <v>10.0</v>
      </c>
      <c r="T4614" s="7">
        <v>0.0</v>
      </c>
      <c r="U4614" s="7">
        <v>71.928</v>
      </c>
      <c r="V4614" s="10" t="str">
        <f t="shared" si="1"/>
        <v>2017-09</v>
      </c>
    </row>
    <row r="4615">
      <c r="A4615" s="7">
        <v>4614.0</v>
      </c>
      <c r="B4615" s="4" t="s">
        <v>7678</v>
      </c>
      <c r="C4615" s="8">
        <v>43002.0</v>
      </c>
      <c r="D4615" s="8">
        <v>43006.0</v>
      </c>
      <c r="E4615" s="4" t="s">
        <v>26</v>
      </c>
      <c r="F4615" s="4" t="s">
        <v>917</v>
      </c>
      <c r="G4615" s="4" t="s">
        <v>918</v>
      </c>
      <c r="H4615" s="4" t="s">
        <v>112</v>
      </c>
      <c r="I4615" s="4" t="s">
        <v>30</v>
      </c>
      <c r="J4615" s="4" t="s">
        <v>2902</v>
      </c>
      <c r="K4615" s="4" t="s">
        <v>255</v>
      </c>
      <c r="L4615" s="7">
        <v>30328.0</v>
      </c>
      <c r="M4615" s="4" t="s">
        <v>83</v>
      </c>
      <c r="N4615" s="4" t="s">
        <v>4624</v>
      </c>
      <c r="O4615" s="4" t="s">
        <v>51</v>
      </c>
      <c r="P4615" s="4" t="s">
        <v>52</v>
      </c>
      <c r="Q4615" s="4" t="s">
        <v>4625</v>
      </c>
      <c r="R4615" s="9">
        <v>9.71284681420484</v>
      </c>
      <c r="S4615" s="7">
        <v>1.0</v>
      </c>
      <c r="T4615" s="7">
        <v>0.0</v>
      </c>
      <c r="U4615" s="7">
        <v>2.42821170355121</v>
      </c>
      <c r="V4615" s="10" t="str">
        <f t="shared" si="1"/>
        <v>2017-09</v>
      </c>
    </row>
    <row r="4616">
      <c r="A4616" s="7">
        <v>4615.0</v>
      </c>
      <c r="B4616" s="4" t="s">
        <v>7678</v>
      </c>
      <c r="C4616" s="8">
        <v>43002.0</v>
      </c>
      <c r="D4616" s="8">
        <v>43006.0</v>
      </c>
      <c r="E4616" s="4" t="s">
        <v>26</v>
      </c>
      <c r="F4616" s="4" t="s">
        <v>917</v>
      </c>
      <c r="G4616" s="4" t="s">
        <v>918</v>
      </c>
      <c r="H4616" s="4" t="s">
        <v>112</v>
      </c>
      <c r="I4616" s="4" t="s">
        <v>30</v>
      </c>
      <c r="J4616" s="4" t="s">
        <v>2902</v>
      </c>
      <c r="K4616" s="4" t="s">
        <v>255</v>
      </c>
      <c r="L4616" s="7">
        <v>30328.0</v>
      </c>
      <c r="M4616" s="4" t="s">
        <v>83</v>
      </c>
      <c r="N4616" s="4" t="s">
        <v>767</v>
      </c>
      <c r="O4616" s="4" t="s">
        <v>39</v>
      </c>
      <c r="P4616" s="4" t="s">
        <v>40</v>
      </c>
      <c r="Q4616" s="4" t="s">
        <v>768</v>
      </c>
      <c r="R4616" s="9">
        <v>56.3645860366451</v>
      </c>
      <c r="S4616" s="7">
        <v>2.0</v>
      </c>
      <c r="T4616" s="7">
        <v>0.0</v>
      </c>
      <c r="U4616" s="7">
        <v>15.7820840902606</v>
      </c>
      <c r="V4616" s="10" t="str">
        <f t="shared" si="1"/>
        <v>2017-09</v>
      </c>
    </row>
    <row r="4617">
      <c r="A4617" s="7">
        <v>4616.0</v>
      </c>
      <c r="B4617" s="4" t="s">
        <v>7678</v>
      </c>
      <c r="C4617" s="8">
        <v>43002.0</v>
      </c>
      <c r="D4617" s="8">
        <v>43006.0</v>
      </c>
      <c r="E4617" s="4" t="s">
        <v>26</v>
      </c>
      <c r="F4617" s="4" t="s">
        <v>917</v>
      </c>
      <c r="G4617" s="4" t="s">
        <v>918</v>
      </c>
      <c r="H4617" s="4" t="s">
        <v>112</v>
      </c>
      <c r="I4617" s="4" t="s">
        <v>30</v>
      </c>
      <c r="J4617" s="4" t="s">
        <v>2902</v>
      </c>
      <c r="K4617" s="4" t="s">
        <v>255</v>
      </c>
      <c r="L4617" s="7">
        <v>30328.0</v>
      </c>
      <c r="M4617" s="4" t="s">
        <v>83</v>
      </c>
      <c r="N4617" s="4" t="s">
        <v>1731</v>
      </c>
      <c r="O4617" s="4" t="s">
        <v>51</v>
      </c>
      <c r="P4617" s="4" t="s">
        <v>93</v>
      </c>
      <c r="Q4617" s="4" t="s">
        <v>1732</v>
      </c>
      <c r="R4617" s="9">
        <v>9.09408824244791</v>
      </c>
      <c r="S4617" s="7">
        <v>4.0</v>
      </c>
      <c r="T4617" s="7">
        <v>0.0</v>
      </c>
      <c r="U4617" s="7">
        <v>2.36446294303646</v>
      </c>
      <c r="V4617" s="10" t="str">
        <f t="shared" si="1"/>
        <v>2017-09</v>
      </c>
    </row>
    <row r="4618">
      <c r="A4618" s="7">
        <v>4617.0</v>
      </c>
      <c r="B4618" s="4" t="s">
        <v>7678</v>
      </c>
      <c r="C4618" s="8">
        <v>43002.0</v>
      </c>
      <c r="D4618" s="8">
        <v>43006.0</v>
      </c>
      <c r="E4618" s="4" t="s">
        <v>26</v>
      </c>
      <c r="F4618" s="4" t="s">
        <v>917</v>
      </c>
      <c r="G4618" s="4" t="s">
        <v>918</v>
      </c>
      <c r="H4618" s="4" t="s">
        <v>112</v>
      </c>
      <c r="I4618" s="4" t="s">
        <v>30</v>
      </c>
      <c r="J4618" s="4" t="s">
        <v>2902</v>
      </c>
      <c r="K4618" s="4" t="s">
        <v>255</v>
      </c>
      <c r="L4618" s="7">
        <v>30328.0</v>
      </c>
      <c r="M4618" s="4" t="s">
        <v>83</v>
      </c>
      <c r="N4618" s="4" t="s">
        <v>1492</v>
      </c>
      <c r="O4618" s="4" t="s">
        <v>51</v>
      </c>
      <c r="P4618" s="4" t="s">
        <v>93</v>
      </c>
      <c r="Q4618" s="4" t="s">
        <v>1493</v>
      </c>
      <c r="R4618" s="9">
        <v>7.98363644671722</v>
      </c>
      <c r="S4618" s="7">
        <v>3.0</v>
      </c>
      <c r="T4618" s="7">
        <v>0.0</v>
      </c>
      <c r="U4618" s="7">
        <v>3.11361821421972</v>
      </c>
      <c r="V4618" s="10" t="str">
        <f t="shared" si="1"/>
        <v>2017-09</v>
      </c>
    </row>
    <row r="4619">
      <c r="A4619" s="7">
        <v>4618.0</v>
      </c>
      <c r="B4619" s="4" t="s">
        <v>7678</v>
      </c>
      <c r="C4619" s="8">
        <v>43002.0</v>
      </c>
      <c r="D4619" s="8">
        <v>43006.0</v>
      </c>
      <c r="E4619" s="4" t="s">
        <v>26</v>
      </c>
      <c r="F4619" s="4" t="s">
        <v>917</v>
      </c>
      <c r="G4619" s="4" t="s">
        <v>918</v>
      </c>
      <c r="H4619" s="4" t="s">
        <v>112</v>
      </c>
      <c r="I4619" s="4" t="s">
        <v>30</v>
      </c>
      <c r="J4619" s="4" t="s">
        <v>2902</v>
      </c>
      <c r="K4619" s="4" t="s">
        <v>255</v>
      </c>
      <c r="L4619" s="7">
        <v>30328.0</v>
      </c>
      <c r="M4619" s="4" t="s">
        <v>83</v>
      </c>
      <c r="N4619" s="4" t="s">
        <v>3206</v>
      </c>
      <c r="O4619" s="4" t="s">
        <v>51</v>
      </c>
      <c r="P4619" s="4" t="s">
        <v>297</v>
      </c>
      <c r="Q4619" s="4" t="s">
        <v>3207</v>
      </c>
      <c r="R4619" s="9">
        <v>9.96918335037174</v>
      </c>
      <c r="S4619" s="7">
        <v>5.0</v>
      </c>
      <c r="T4619" s="7">
        <v>0.0</v>
      </c>
      <c r="U4619" s="7">
        <v>4.78520800817843</v>
      </c>
      <c r="V4619" s="10" t="str">
        <f t="shared" si="1"/>
        <v>2017-09</v>
      </c>
    </row>
    <row r="4620">
      <c r="A4620" s="7">
        <v>4619.0</v>
      </c>
      <c r="B4620" s="4" t="s">
        <v>7679</v>
      </c>
      <c r="C4620" s="8">
        <v>43002.0</v>
      </c>
      <c r="D4620" s="8">
        <v>43004.0</v>
      </c>
      <c r="E4620" s="4" t="s">
        <v>43</v>
      </c>
      <c r="F4620" s="4" t="s">
        <v>1108</v>
      </c>
      <c r="G4620" s="4" t="s">
        <v>1109</v>
      </c>
      <c r="H4620" s="4" t="s">
        <v>46</v>
      </c>
      <c r="I4620" s="4" t="s">
        <v>30</v>
      </c>
      <c r="J4620" s="4" t="s">
        <v>384</v>
      </c>
      <c r="K4620" s="4" t="s">
        <v>385</v>
      </c>
      <c r="L4620" s="7">
        <v>60623.0</v>
      </c>
      <c r="M4620" s="4" t="s">
        <v>59</v>
      </c>
      <c r="N4620" s="4" t="s">
        <v>6013</v>
      </c>
      <c r="O4620" s="4" t="s">
        <v>35</v>
      </c>
      <c r="P4620" s="4" t="s">
        <v>263</v>
      </c>
      <c r="Q4620" s="4" t="s">
        <v>6014</v>
      </c>
      <c r="R4620" s="9">
        <v>655.82747654321</v>
      </c>
      <c r="S4620" s="7">
        <v>2.0</v>
      </c>
      <c r="T4620" s="7">
        <v>0.3</v>
      </c>
      <c r="U4620" s="7">
        <v>-18.7379279012346</v>
      </c>
      <c r="V4620" s="10" t="str">
        <f t="shared" si="1"/>
        <v>2017-09</v>
      </c>
    </row>
    <row r="4621">
      <c r="A4621" s="7">
        <v>4620.0</v>
      </c>
      <c r="B4621" s="4" t="s">
        <v>7679</v>
      </c>
      <c r="C4621" s="8">
        <v>43002.0</v>
      </c>
      <c r="D4621" s="8">
        <v>43004.0</v>
      </c>
      <c r="E4621" s="4" t="s">
        <v>43</v>
      </c>
      <c r="F4621" s="4" t="s">
        <v>1108</v>
      </c>
      <c r="G4621" s="4" t="s">
        <v>1109</v>
      </c>
      <c r="H4621" s="4" t="s">
        <v>46</v>
      </c>
      <c r="I4621" s="4" t="s">
        <v>30</v>
      </c>
      <c r="J4621" s="4" t="s">
        <v>384</v>
      </c>
      <c r="K4621" s="4" t="s">
        <v>385</v>
      </c>
      <c r="L4621" s="7">
        <v>60623.0</v>
      </c>
      <c r="M4621" s="4" t="s">
        <v>59</v>
      </c>
      <c r="N4621" s="4" t="s">
        <v>7680</v>
      </c>
      <c r="O4621" s="4" t="s">
        <v>51</v>
      </c>
      <c r="P4621" s="4" t="s">
        <v>124</v>
      </c>
      <c r="Q4621" s="4" t="s">
        <v>7681</v>
      </c>
      <c r="R4621" s="9">
        <v>14.3951802469136</v>
      </c>
      <c r="S4621" s="7">
        <v>3.0</v>
      </c>
      <c r="T4621" s="7">
        <v>0.2</v>
      </c>
      <c r="U4621" s="7">
        <v>4.67843358024691</v>
      </c>
      <c r="V4621" s="10" t="str">
        <f t="shared" si="1"/>
        <v>2017-09</v>
      </c>
    </row>
    <row r="4622">
      <c r="A4622" s="7">
        <v>4621.0</v>
      </c>
      <c r="B4622" s="4" t="s">
        <v>7682</v>
      </c>
      <c r="C4622" s="8">
        <v>43002.0</v>
      </c>
      <c r="D4622" s="8">
        <v>43006.0</v>
      </c>
      <c r="E4622" s="4" t="s">
        <v>98</v>
      </c>
      <c r="F4622" s="4" t="s">
        <v>3168</v>
      </c>
      <c r="G4622" s="4" t="s">
        <v>3169</v>
      </c>
      <c r="H4622" s="4" t="s">
        <v>112</v>
      </c>
      <c r="I4622" s="4" t="s">
        <v>30</v>
      </c>
      <c r="J4622" s="4" t="s">
        <v>362</v>
      </c>
      <c r="K4622" s="4" t="s">
        <v>48</v>
      </c>
      <c r="L4622" s="7">
        <v>94110.0</v>
      </c>
      <c r="M4622" s="4" t="s">
        <v>49</v>
      </c>
      <c r="N4622" s="4" t="s">
        <v>3485</v>
      </c>
      <c r="O4622" s="4" t="s">
        <v>51</v>
      </c>
      <c r="P4622" s="4" t="s">
        <v>124</v>
      </c>
      <c r="Q4622" s="4" t="s">
        <v>3486</v>
      </c>
      <c r="R4622" s="9">
        <v>31.08</v>
      </c>
      <c r="S4622" s="7">
        <v>6.0</v>
      </c>
      <c r="T4622" s="7">
        <v>0.0</v>
      </c>
      <c r="U4622" s="7">
        <v>15.2292</v>
      </c>
      <c r="V4622" s="10" t="str">
        <f t="shared" si="1"/>
        <v>2017-09</v>
      </c>
    </row>
    <row r="4623">
      <c r="A4623" s="7">
        <v>4622.0</v>
      </c>
      <c r="B4623" s="4" t="s">
        <v>7682</v>
      </c>
      <c r="C4623" s="8">
        <v>43002.0</v>
      </c>
      <c r="D4623" s="8">
        <v>43006.0</v>
      </c>
      <c r="E4623" s="4" t="s">
        <v>98</v>
      </c>
      <c r="F4623" s="4" t="s">
        <v>3168</v>
      </c>
      <c r="G4623" s="4" t="s">
        <v>3169</v>
      </c>
      <c r="H4623" s="4" t="s">
        <v>112</v>
      </c>
      <c r="I4623" s="4" t="s">
        <v>30</v>
      </c>
      <c r="J4623" s="4" t="s">
        <v>362</v>
      </c>
      <c r="K4623" s="4" t="s">
        <v>48</v>
      </c>
      <c r="L4623" s="7">
        <v>94110.0</v>
      </c>
      <c r="M4623" s="4" t="s">
        <v>49</v>
      </c>
      <c r="N4623" s="4" t="s">
        <v>1311</v>
      </c>
      <c r="O4623" s="4" t="s">
        <v>51</v>
      </c>
      <c r="P4623" s="4" t="s">
        <v>635</v>
      </c>
      <c r="Q4623" s="4" t="s">
        <v>1312</v>
      </c>
      <c r="R4623" s="9">
        <v>7.3</v>
      </c>
      <c r="S4623" s="7">
        <v>2.0</v>
      </c>
      <c r="T4623" s="7">
        <v>0.0</v>
      </c>
      <c r="U4623" s="7">
        <v>2.19</v>
      </c>
      <c r="V4623" s="10" t="str">
        <f t="shared" si="1"/>
        <v>2017-09</v>
      </c>
    </row>
    <row r="4624">
      <c r="A4624" s="7">
        <v>4623.0</v>
      </c>
      <c r="B4624" s="4" t="s">
        <v>7683</v>
      </c>
      <c r="C4624" s="8">
        <v>43003.0</v>
      </c>
      <c r="D4624" s="8">
        <v>43009.0</v>
      </c>
      <c r="E4624" s="4" t="s">
        <v>26</v>
      </c>
      <c r="F4624" s="4" t="s">
        <v>4716</v>
      </c>
      <c r="G4624" s="4" t="s">
        <v>4717</v>
      </c>
      <c r="H4624" s="4" t="s">
        <v>46</v>
      </c>
      <c r="I4624" s="4" t="s">
        <v>30</v>
      </c>
      <c r="J4624" s="4" t="s">
        <v>222</v>
      </c>
      <c r="K4624" s="4" t="s">
        <v>223</v>
      </c>
      <c r="L4624" s="7">
        <v>10009.0</v>
      </c>
      <c r="M4624" s="4" t="s">
        <v>33</v>
      </c>
      <c r="N4624" s="4" t="s">
        <v>4227</v>
      </c>
      <c r="O4624" s="4" t="s">
        <v>51</v>
      </c>
      <c r="P4624" s="4" t="s">
        <v>297</v>
      </c>
      <c r="Q4624" s="4" t="s">
        <v>4228</v>
      </c>
      <c r="R4624" s="9">
        <v>26.0922222222222</v>
      </c>
      <c r="S4624" s="7">
        <v>2.0</v>
      </c>
      <c r="T4624" s="7">
        <v>0.0</v>
      </c>
      <c r="U4624" s="7">
        <v>12.5242666666667</v>
      </c>
      <c r="V4624" s="10" t="str">
        <f t="shared" si="1"/>
        <v>2017-09</v>
      </c>
    </row>
    <row r="4625">
      <c r="A4625" s="7">
        <v>4624.0</v>
      </c>
      <c r="B4625" s="4" t="s">
        <v>7683</v>
      </c>
      <c r="C4625" s="8">
        <v>43003.0</v>
      </c>
      <c r="D4625" s="8">
        <v>43009.0</v>
      </c>
      <c r="E4625" s="4" t="s">
        <v>26</v>
      </c>
      <c r="F4625" s="4" t="s">
        <v>4716</v>
      </c>
      <c r="G4625" s="4" t="s">
        <v>4717</v>
      </c>
      <c r="H4625" s="4" t="s">
        <v>46</v>
      </c>
      <c r="I4625" s="4" t="s">
        <v>30</v>
      </c>
      <c r="J4625" s="4" t="s">
        <v>222</v>
      </c>
      <c r="K4625" s="4" t="s">
        <v>223</v>
      </c>
      <c r="L4625" s="7">
        <v>10009.0</v>
      </c>
      <c r="M4625" s="4" t="s">
        <v>33</v>
      </c>
      <c r="N4625" s="4" t="s">
        <v>265</v>
      </c>
      <c r="O4625" s="4" t="s">
        <v>35</v>
      </c>
      <c r="P4625" s="4" t="s">
        <v>263</v>
      </c>
      <c r="Q4625" s="4" t="s">
        <v>266</v>
      </c>
      <c r="R4625" s="9">
        <v>615.935266666667</v>
      </c>
      <c r="S4625" s="7">
        <v>3.0</v>
      </c>
      <c r="T4625" s="7">
        <v>0.1</v>
      </c>
      <c r="U4625" s="7">
        <v>109.499602962963</v>
      </c>
      <c r="V4625" s="10" t="str">
        <f t="shared" si="1"/>
        <v>2017-09</v>
      </c>
    </row>
    <row r="4626">
      <c r="A4626" s="7">
        <v>4625.0</v>
      </c>
      <c r="B4626" s="4" t="s">
        <v>7683</v>
      </c>
      <c r="C4626" s="8">
        <v>43003.0</v>
      </c>
      <c r="D4626" s="8">
        <v>43009.0</v>
      </c>
      <c r="E4626" s="4" t="s">
        <v>26</v>
      </c>
      <c r="F4626" s="4" t="s">
        <v>4716</v>
      </c>
      <c r="G4626" s="4" t="s">
        <v>4717</v>
      </c>
      <c r="H4626" s="4" t="s">
        <v>46</v>
      </c>
      <c r="I4626" s="4" t="s">
        <v>30</v>
      </c>
      <c r="J4626" s="4" t="s">
        <v>222</v>
      </c>
      <c r="K4626" s="4" t="s">
        <v>223</v>
      </c>
      <c r="L4626" s="7">
        <v>10009.0</v>
      </c>
      <c r="M4626" s="4" t="s">
        <v>33</v>
      </c>
      <c r="N4626" s="4" t="s">
        <v>2356</v>
      </c>
      <c r="O4626" s="4" t="s">
        <v>51</v>
      </c>
      <c r="P4626" s="4" t="s">
        <v>93</v>
      </c>
      <c r="Q4626" s="4" t="s">
        <v>2357</v>
      </c>
      <c r="R4626" s="9">
        <v>7.00834567901234</v>
      </c>
      <c r="S4626" s="7">
        <v>2.0</v>
      </c>
      <c r="T4626" s="7">
        <v>0.0</v>
      </c>
      <c r="U4626" s="7">
        <v>1.82216987654321</v>
      </c>
      <c r="V4626" s="10" t="str">
        <f t="shared" si="1"/>
        <v>2017-09</v>
      </c>
    </row>
    <row r="4627">
      <c r="A4627" s="7">
        <v>4626.0</v>
      </c>
      <c r="B4627" s="4" t="s">
        <v>7683</v>
      </c>
      <c r="C4627" s="8">
        <v>43003.0</v>
      </c>
      <c r="D4627" s="8">
        <v>43009.0</v>
      </c>
      <c r="E4627" s="4" t="s">
        <v>26</v>
      </c>
      <c r="F4627" s="4" t="s">
        <v>4716</v>
      </c>
      <c r="G4627" s="4" t="s">
        <v>4717</v>
      </c>
      <c r="H4627" s="4" t="s">
        <v>46</v>
      </c>
      <c r="I4627" s="4" t="s">
        <v>30</v>
      </c>
      <c r="J4627" s="4" t="s">
        <v>222</v>
      </c>
      <c r="K4627" s="4" t="s">
        <v>223</v>
      </c>
      <c r="L4627" s="7">
        <v>10009.0</v>
      </c>
      <c r="M4627" s="4" t="s">
        <v>33</v>
      </c>
      <c r="N4627" s="4" t="s">
        <v>1702</v>
      </c>
      <c r="O4627" s="4" t="s">
        <v>35</v>
      </c>
      <c r="P4627" s="4" t="s">
        <v>121</v>
      </c>
      <c r="Q4627" s="4" t="s">
        <v>1703</v>
      </c>
      <c r="R4627" s="9">
        <v>59.3944691358025</v>
      </c>
      <c r="S4627" s="7">
        <v>8.0</v>
      </c>
      <c r="T4627" s="7">
        <v>0.0</v>
      </c>
      <c r="U4627" s="7">
        <v>26.1335664197531</v>
      </c>
      <c r="V4627" s="10" t="str">
        <f t="shared" si="1"/>
        <v>2017-09</v>
      </c>
    </row>
    <row r="4628">
      <c r="A4628" s="7">
        <v>4627.0</v>
      </c>
      <c r="B4628" s="4" t="s">
        <v>7684</v>
      </c>
      <c r="C4628" s="8">
        <v>43003.0</v>
      </c>
      <c r="D4628" s="8">
        <v>43007.0</v>
      </c>
      <c r="E4628" s="4" t="s">
        <v>26</v>
      </c>
      <c r="F4628" s="4" t="s">
        <v>3480</v>
      </c>
      <c r="G4628" s="4" t="s">
        <v>3481</v>
      </c>
      <c r="H4628" s="4" t="s">
        <v>46</v>
      </c>
      <c r="I4628" s="4" t="s">
        <v>30</v>
      </c>
      <c r="J4628" s="4" t="s">
        <v>2717</v>
      </c>
      <c r="K4628" s="4" t="s">
        <v>937</v>
      </c>
      <c r="L4628" s="7">
        <v>55901.0</v>
      </c>
      <c r="M4628" s="4" t="s">
        <v>59</v>
      </c>
      <c r="N4628" s="4" t="s">
        <v>5267</v>
      </c>
      <c r="O4628" s="4" t="s">
        <v>51</v>
      </c>
      <c r="P4628" s="4" t="s">
        <v>76</v>
      </c>
      <c r="Q4628" s="4" t="s">
        <v>5268</v>
      </c>
      <c r="R4628" s="9">
        <v>10.4116790123457</v>
      </c>
      <c r="S4628" s="7">
        <v>2.0</v>
      </c>
      <c r="T4628" s="7">
        <v>0.0</v>
      </c>
      <c r="U4628" s="7">
        <v>4.89348913580247</v>
      </c>
      <c r="V4628" s="10" t="str">
        <f t="shared" si="1"/>
        <v>2017-09</v>
      </c>
    </row>
    <row r="4629">
      <c r="A4629" s="7">
        <v>4628.0</v>
      </c>
      <c r="B4629" s="4" t="s">
        <v>7684</v>
      </c>
      <c r="C4629" s="8">
        <v>43003.0</v>
      </c>
      <c r="D4629" s="8">
        <v>43007.0</v>
      </c>
      <c r="E4629" s="4" t="s">
        <v>26</v>
      </c>
      <c r="F4629" s="4" t="s">
        <v>3480</v>
      </c>
      <c r="G4629" s="4" t="s">
        <v>3481</v>
      </c>
      <c r="H4629" s="4" t="s">
        <v>46</v>
      </c>
      <c r="I4629" s="4" t="s">
        <v>30</v>
      </c>
      <c r="J4629" s="4" t="s">
        <v>2717</v>
      </c>
      <c r="K4629" s="4" t="s">
        <v>937</v>
      </c>
      <c r="L4629" s="7">
        <v>55901.0</v>
      </c>
      <c r="M4629" s="4" t="s">
        <v>59</v>
      </c>
      <c r="N4629" s="4" t="s">
        <v>2987</v>
      </c>
      <c r="O4629" s="4" t="s">
        <v>35</v>
      </c>
      <c r="P4629" s="4" t="s">
        <v>263</v>
      </c>
      <c r="Q4629" s="4" t="s">
        <v>2988</v>
      </c>
      <c r="R4629" s="9">
        <v>340.295518518519</v>
      </c>
      <c r="S4629" s="7">
        <v>3.0</v>
      </c>
      <c r="T4629" s="7">
        <v>0.0</v>
      </c>
      <c r="U4629" s="7">
        <v>64.6561485185185</v>
      </c>
      <c r="V4629" s="10" t="str">
        <f t="shared" si="1"/>
        <v>2017-09</v>
      </c>
    </row>
    <row r="4630">
      <c r="A4630" s="7">
        <v>4629.0</v>
      </c>
      <c r="B4630" s="4" t="s">
        <v>7685</v>
      </c>
      <c r="C4630" s="8">
        <v>43003.0</v>
      </c>
      <c r="D4630" s="8">
        <v>43005.0</v>
      </c>
      <c r="E4630" s="4" t="s">
        <v>98</v>
      </c>
      <c r="F4630" s="4" t="s">
        <v>1286</v>
      </c>
      <c r="G4630" s="4" t="s">
        <v>1287</v>
      </c>
      <c r="H4630" s="4" t="s">
        <v>46</v>
      </c>
      <c r="I4630" s="4" t="s">
        <v>30</v>
      </c>
      <c r="J4630" s="4" t="s">
        <v>2064</v>
      </c>
      <c r="K4630" s="4" t="s">
        <v>157</v>
      </c>
      <c r="L4630" s="7">
        <v>45231.0</v>
      </c>
      <c r="M4630" s="4" t="s">
        <v>33</v>
      </c>
      <c r="N4630" s="4" t="s">
        <v>248</v>
      </c>
      <c r="O4630" s="4" t="s">
        <v>39</v>
      </c>
      <c r="P4630" s="4" t="s">
        <v>61</v>
      </c>
      <c r="Q4630" s="4" t="s">
        <v>249</v>
      </c>
      <c r="R4630" s="9">
        <v>151.208839506173</v>
      </c>
      <c r="S4630" s="7">
        <v>5.0</v>
      </c>
      <c r="T4630" s="7">
        <v>0.2</v>
      </c>
      <c r="U4630" s="7">
        <v>45.3626518518519</v>
      </c>
      <c r="V4630" s="10" t="str">
        <f t="shared" si="1"/>
        <v>2017-09</v>
      </c>
    </row>
    <row r="4631">
      <c r="A4631" s="7">
        <v>4630.0</v>
      </c>
      <c r="B4631" s="4" t="s">
        <v>7685</v>
      </c>
      <c r="C4631" s="8">
        <v>43003.0</v>
      </c>
      <c r="D4631" s="8">
        <v>43005.0</v>
      </c>
      <c r="E4631" s="4" t="s">
        <v>98</v>
      </c>
      <c r="F4631" s="4" t="s">
        <v>1286</v>
      </c>
      <c r="G4631" s="4" t="s">
        <v>1287</v>
      </c>
      <c r="H4631" s="4" t="s">
        <v>46</v>
      </c>
      <c r="I4631" s="4" t="s">
        <v>30</v>
      </c>
      <c r="J4631" s="4" t="s">
        <v>2064</v>
      </c>
      <c r="K4631" s="4" t="s">
        <v>157</v>
      </c>
      <c r="L4631" s="7">
        <v>45231.0</v>
      </c>
      <c r="M4631" s="4" t="s">
        <v>33</v>
      </c>
      <c r="N4631" s="4" t="s">
        <v>2837</v>
      </c>
      <c r="O4631" s="4" t="s">
        <v>51</v>
      </c>
      <c r="P4631" s="4" t="s">
        <v>93</v>
      </c>
      <c r="Q4631" s="4" t="s">
        <v>2838</v>
      </c>
      <c r="R4631" s="9">
        <v>13.3713185185185</v>
      </c>
      <c r="S4631" s="7">
        <v>6.0</v>
      </c>
      <c r="T4631" s="7">
        <v>0.2</v>
      </c>
      <c r="U4631" s="7">
        <v>1.16999037037037</v>
      </c>
      <c r="V4631" s="10" t="str">
        <f t="shared" si="1"/>
        <v>2017-09</v>
      </c>
    </row>
    <row r="4632">
      <c r="A4632" s="7">
        <v>4631.0</v>
      </c>
      <c r="B4632" s="4" t="s">
        <v>7686</v>
      </c>
      <c r="C4632" s="8">
        <v>43003.0</v>
      </c>
      <c r="D4632" s="8">
        <v>43006.0</v>
      </c>
      <c r="E4632" s="4" t="s">
        <v>43</v>
      </c>
      <c r="F4632" s="4" t="s">
        <v>5154</v>
      </c>
      <c r="G4632" s="4" t="s">
        <v>5155</v>
      </c>
      <c r="H4632" s="4" t="s">
        <v>29</v>
      </c>
      <c r="I4632" s="4" t="s">
        <v>30</v>
      </c>
      <c r="J4632" s="4" t="s">
        <v>7687</v>
      </c>
      <c r="K4632" s="4" t="s">
        <v>5850</v>
      </c>
      <c r="L4632" s="7">
        <v>59601.0</v>
      </c>
      <c r="M4632" s="4" t="s">
        <v>49</v>
      </c>
      <c r="N4632" s="4" t="s">
        <v>6211</v>
      </c>
      <c r="O4632" s="4" t="s">
        <v>51</v>
      </c>
      <c r="P4632" s="4" t="s">
        <v>52</v>
      </c>
      <c r="Q4632" s="4" t="s">
        <v>6212</v>
      </c>
      <c r="R4632" s="9">
        <v>39.9</v>
      </c>
      <c r="S4632" s="7">
        <v>5.0</v>
      </c>
      <c r="T4632" s="7">
        <v>0.0</v>
      </c>
      <c r="U4632" s="7">
        <v>10.374</v>
      </c>
      <c r="V4632" s="10" t="str">
        <f t="shared" si="1"/>
        <v>2017-09</v>
      </c>
    </row>
    <row r="4633">
      <c r="A4633" s="7">
        <v>4632.0</v>
      </c>
      <c r="B4633" s="4" t="s">
        <v>7688</v>
      </c>
      <c r="C4633" s="8">
        <v>43003.0</v>
      </c>
      <c r="D4633" s="8">
        <v>43007.0</v>
      </c>
      <c r="E4633" s="4" t="s">
        <v>26</v>
      </c>
      <c r="F4633" s="4" t="s">
        <v>2130</v>
      </c>
      <c r="G4633" s="4" t="s">
        <v>2131</v>
      </c>
      <c r="H4633" s="4" t="s">
        <v>46</v>
      </c>
      <c r="I4633" s="4" t="s">
        <v>30</v>
      </c>
      <c r="J4633" s="4" t="s">
        <v>461</v>
      </c>
      <c r="K4633" s="4" t="s">
        <v>429</v>
      </c>
      <c r="L4633" s="7">
        <v>23223.0</v>
      </c>
      <c r="M4633" s="4" t="s">
        <v>83</v>
      </c>
      <c r="N4633" s="4" t="s">
        <v>3170</v>
      </c>
      <c r="O4633" s="4" t="s">
        <v>51</v>
      </c>
      <c r="P4633" s="4" t="s">
        <v>52</v>
      </c>
      <c r="Q4633" s="4" t="s">
        <v>3171</v>
      </c>
      <c r="R4633" s="9">
        <v>112.405494211707</v>
      </c>
      <c r="S4633" s="7">
        <v>5.0</v>
      </c>
      <c r="T4633" s="7">
        <v>0.0</v>
      </c>
      <c r="U4633" s="7">
        <v>30.3494834371608</v>
      </c>
      <c r="V4633" s="10" t="str">
        <f t="shared" si="1"/>
        <v>2017-09</v>
      </c>
    </row>
    <row r="4634">
      <c r="A4634" s="7">
        <v>4633.0</v>
      </c>
      <c r="B4634" s="4" t="s">
        <v>7689</v>
      </c>
      <c r="C4634" s="8">
        <v>43003.0</v>
      </c>
      <c r="D4634" s="8">
        <v>43006.0</v>
      </c>
      <c r="E4634" s="4" t="s">
        <v>43</v>
      </c>
      <c r="F4634" s="4" t="s">
        <v>2846</v>
      </c>
      <c r="G4634" s="4" t="s">
        <v>2847</v>
      </c>
      <c r="H4634" s="4" t="s">
        <v>29</v>
      </c>
      <c r="I4634" s="4" t="s">
        <v>30</v>
      </c>
      <c r="J4634" s="4" t="s">
        <v>6086</v>
      </c>
      <c r="K4634" s="4" t="s">
        <v>91</v>
      </c>
      <c r="L4634" s="7">
        <v>19013.0</v>
      </c>
      <c r="M4634" s="4" t="s">
        <v>33</v>
      </c>
      <c r="N4634" s="4" t="s">
        <v>7309</v>
      </c>
      <c r="O4634" s="4" t="s">
        <v>51</v>
      </c>
      <c r="P4634" s="4" t="s">
        <v>76</v>
      </c>
      <c r="Q4634" s="4" t="s">
        <v>7310</v>
      </c>
      <c r="R4634" s="9">
        <v>10.8339444444444</v>
      </c>
      <c r="S4634" s="7">
        <v>5.0</v>
      </c>
      <c r="T4634" s="7">
        <v>0.7</v>
      </c>
      <c r="U4634" s="7">
        <v>-7.94489259259259</v>
      </c>
      <c r="V4634" s="10" t="str">
        <f t="shared" si="1"/>
        <v>2017-09</v>
      </c>
    </row>
    <row r="4635">
      <c r="A4635" s="7">
        <v>4634.0</v>
      </c>
      <c r="B4635" s="4" t="s">
        <v>7689</v>
      </c>
      <c r="C4635" s="8">
        <v>43003.0</v>
      </c>
      <c r="D4635" s="8">
        <v>43006.0</v>
      </c>
      <c r="E4635" s="4" t="s">
        <v>43</v>
      </c>
      <c r="F4635" s="4" t="s">
        <v>2846</v>
      </c>
      <c r="G4635" s="4" t="s">
        <v>2847</v>
      </c>
      <c r="H4635" s="4" t="s">
        <v>29</v>
      </c>
      <c r="I4635" s="4" t="s">
        <v>30</v>
      </c>
      <c r="J4635" s="4" t="s">
        <v>6086</v>
      </c>
      <c r="K4635" s="4" t="s">
        <v>91</v>
      </c>
      <c r="L4635" s="7">
        <v>19013.0</v>
      </c>
      <c r="M4635" s="4" t="s">
        <v>33</v>
      </c>
      <c r="N4635" s="4" t="s">
        <v>2782</v>
      </c>
      <c r="O4635" s="4" t="s">
        <v>51</v>
      </c>
      <c r="P4635" s="4" t="s">
        <v>635</v>
      </c>
      <c r="Q4635" s="4" t="s">
        <v>2783</v>
      </c>
      <c r="R4635" s="9">
        <v>240.62322962963</v>
      </c>
      <c r="S4635" s="7">
        <v>2.0</v>
      </c>
      <c r="T4635" s="7">
        <v>0.2</v>
      </c>
      <c r="U4635" s="7">
        <v>-54.1402266666667</v>
      </c>
      <c r="V4635" s="10" t="str">
        <f t="shared" si="1"/>
        <v>2017-09</v>
      </c>
    </row>
    <row r="4636">
      <c r="A4636" s="7">
        <v>4635.0</v>
      </c>
      <c r="B4636" s="4" t="s">
        <v>7690</v>
      </c>
      <c r="C4636" s="8">
        <v>43003.0</v>
      </c>
      <c r="D4636" s="8">
        <v>43007.0</v>
      </c>
      <c r="E4636" s="4" t="s">
        <v>26</v>
      </c>
      <c r="F4636" s="4" t="s">
        <v>5623</v>
      </c>
      <c r="G4636" s="4" t="s">
        <v>5624</v>
      </c>
      <c r="H4636" s="4" t="s">
        <v>29</v>
      </c>
      <c r="I4636" s="4" t="s">
        <v>30</v>
      </c>
      <c r="J4636" s="4" t="s">
        <v>1391</v>
      </c>
      <c r="K4636" s="4" t="s">
        <v>157</v>
      </c>
      <c r="L4636" s="7">
        <v>44107.0</v>
      </c>
      <c r="M4636" s="4" t="s">
        <v>33</v>
      </c>
      <c r="N4636" s="4" t="s">
        <v>968</v>
      </c>
      <c r="O4636" s="4" t="s">
        <v>51</v>
      </c>
      <c r="P4636" s="4" t="s">
        <v>205</v>
      </c>
      <c r="Q4636" s="4" t="s">
        <v>969</v>
      </c>
      <c r="R4636" s="9">
        <v>30.8165530864198</v>
      </c>
      <c r="S4636" s="7">
        <v>4.0</v>
      </c>
      <c r="T4636" s="7">
        <v>0.2</v>
      </c>
      <c r="U4636" s="7">
        <v>11.1710004938272</v>
      </c>
      <c r="V4636" s="10" t="str">
        <f t="shared" si="1"/>
        <v>2017-09</v>
      </c>
    </row>
    <row r="4637">
      <c r="A4637" s="7">
        <v>4636.0</v>
      </c>
      <c r="B4637" s="4" t="s">
        <v>7691</v>
      </c>
      <c r="C4637" s="8">
        <v>43004.0</v>
      </c>
      <c r="D4637" s="8">
        <v>43008.0</v>
      </c>
      <c r="E4637" s="4" t="s">
        <v>26</v>
      </c>
      <c r="F4637" s="4" t="s">
        <v>873</v>
      </c>
      <c r="G4637" s="4" t="s">
        <v>874</v>
      </c>
      <c r="H4637" s="4" t="s">
        <v>112</v>
      </c>
      <c r="I4637" s="4" t="s">
        <v>30</v>
      </c>
      <c r="J4637" s="4" t="s">
        <v>7692</v>
      </c>
      <c r="K4637" s="4" t="s">
        <v>102</v>
      </c>
      <c r="L4637" s="7">
        <v>33023.0</v>
      </c>
      <c r="M4637" s="4" t="s">
        <v>83</v>
      </c>
      <c r="N4637" s="4" t="s">
        <v>1859</v>
      </c>
      <c r="O4637" s="4" t="s">
        <v>35</v>
      </c>
      <c r="P4637" s="4" t="s">
        <v>263</v>
      </c>
      <c r="Q4637" s="4" t="s">
        <v>1860</v>
      </c>
      <c r="R4637" s="9">
        <v>265.600546840676</v>
      </c>
      <c r="S4637" s="7">
        <v>4.0</v>
      </c>
      <c r="T4637" s="7">
        <v>0.2</v>
      </c>
      <c r="U4637" s="7">
        <v>-36.5200751905929</v>
      </c>
      <c r="V4637" s="10" t="str">
        <f t="shared" si="1"/>
        <v>2017-09</v>
      </c>
    </row>
    <row r="4638">
      <c r="A4638" s="7">
        <v>4637.0</v>
      </c>
      <c r="B4638" s="4" t="s">
        <v>7693</v>
      </c>
      <c r="C4638" s="8">
        <v>43004.0</v>
      </c>
      <c r="D4638" s="8">
        <v>43004.0</v>
      </c>
      <c r="E4638" s="4" t="s">
        <v>212</v>
      </c>
      <c r="F4638" s="4" t="s">
        <v>3114</v>
      </c>
      <c r="G4638" s="4" t="s">
        <v>3115</v>
      </c>
      <c r="H4638" s="4" t="s">
        <v>29</v>
      </c>
      <c r="I4638" s="4" t="s">
        <v>30</v>
      </c>
      <c r="J4638" s="4" t="s">
        <v>362</v>
      </c>
      <c r="K4638" s="4" t="s">
        <v>48</v>
      </c>
      <c r="L4638" s="7">
        <v>94109.0</v>
      </c>
      <c r="M4638" s="4" t="s">
        <v>49</v>
      </c>
      <c r="N4638" s="4" t="s">
        <v>7694</v>
      </c>
      <c r="O4638" s="4" t="s">
        <v>51</v>
      </c>
      <c r="P4638" s="4" t="s">
        <v>205</v>
      </c>
      <c r="Q4638" s="4" t="s">
        <v>416</v>
      </c>
      <c r="R4638" s="9">
        <v>71.88</v>
      </c>
      <c r="S4638" s="7">
        <v>6.0</v>
      </c>
      <c r="T4638" s="7">
        <v>0.0</v>
      </c>
      <c r="U4638" s="7">
        <v>33.0648</v>
      </c>
      <c r="V4638" s="10" t="str">
        <f t="shared" si="1"/>
        <v>2017-09</v>
      </c>
    </row>
    <row r="4639">
      <c r="A4639" s="7">
        <v>4638.0</v>
      </c>
      <c r="B4639" s="4" t="s">
        <v>7693</v>
      </c>
      <c r="C4639" s="8">
        <v>43004.0</v>
      </c>
      <c r="D4639" s="8">
        <v>43004.0</v>
      </c>
      <c r="E4639" s="4" t="s">
        <v>212</v>
      </c>
      <c r="F4639" s="4" t="s">
        <v>3114</v>
      </c>
      <c r="G4639" s="4" t="s">
        <v>3115</v>
      </c>
      <c r="H4639" s="4" t="s">
        <v>29</v>
      </c>
      <c r="I4639" s="4" t="s">
        <v>30</v>
      </c>
      <c r="J4639" s="4" t="s">
        <v>362</v>
      </c>
      <c r="K4639" s="4" t="s">
        <v>48</v>
      </c>
      <c r="L4639" s="7">
        <v>94109.0</v>
      </c>
      <c r="M4639" s="4" t="s">
        <v>49</v>
      </c>
      <c r="N4639" s="4" t="s">
        <v>6260</v>
      </c>
      <c r="O4639" s="4" t="s">
        <v>35</v>
      </c>
      <c r="P4639" s="4" t="s">
        <v>121</v>
      </c>
      <c r="Q4639" s="4" t="s">
        <v>6261</v>
      </c>
      <c r="R4639" s="9">
        <v>9.24</v>
      </c>
      <c r="S4639" s="7">
        <v>3.0</v>
      </c>
      <c r="T4639" s="7">
        <v>0.0</v>
      </c>
      <c r="U4639" s="7">
        <v>2.9568</v>
      </c>
      <c r="V4639" s="10" t="str">
        <f t="shared" si="1"/>
        <v>2017-09</v>
      </c>
    </row>
    <row r="4640">
      <c r="A4640" s="7">
        <v>4639.0</v>
      </c>
      <c r="B4640" s="4" t="s">
        <v>7693</v>
      </c>
      <c r="C4640" s="8">
        <v>43004.0</v>
      </c>
      <c r="D4640" s="8">
        <v>43004.0</v>
      </c>
      <c r="E4640" s="4" t="s">
        <v>212</v>
      </c>
      <c r="F4640" s="4" t="s">
        <v>3114</v>
      </c>
      <c r="G4640" s="4" t="s">
        <v>3115</v>
      </c>
      <c r="H4640" s="4" t="s">
        <v>29</v>
      </c>
      <c r="I4640" s="4" t="s">
        <v>30</v>
      </c>
      <c r="J4640" s="4" t="s">
        <v>362</v>
      </c>
      <c r="K4640" s="4" t="s">
        <v>48</v>
      </c>
      <c r="L4640" s="7">
        <v>94109.0</v>
      </c>
      <c r="M4640" s="4" t="s">
        <v>49</v>
      </c>
      <c r="N4640" s="4" t="s">
        <v>4240</v>
      </c>
      <c r="O4640" s="4" t="s">
        <v>51</v>
      </c>
      <c r="P4640" s="4" t="s">
        <v>124</v>
      </c>
      <c r="Q4640" s="4" t="s">
        <v>4241</v>
      </c>
      <c r="R4640" s="9">
        <v>35.88</v>
      </c>
      <c r="S4640" s="7">
        <v>6.0</v>
      </c>
      <c r="T4640" s="7">
        <v>0.0</v>
      </c>
      <c r="U4640" s="7">
        <v>16.146</v>
      </c>
      <c r="V4640" s="10" t="str">
        <f t="shared" si="1"/>
        <v>2017-09</v>
      </c>
    </row>
    <row r="4641">
      <c r="A4641" s="7">
        <v>4640.0</v>
      </c>
      <c r="B4641" s="4" t="s">
        <v>7693</v>
      </c>
      <c r="C4641" s="8">
        <v>43004.0</v>
      </c>
      <c r="D4641" s="8">
        <v>43004.0</v>
      </c>
      <c r="E4641" s="4" t="s">
        <v>212</v>
      </c>
      <c r="F4641" s="4" t="s">
        <v>3114</v>
      </c>
      <c r="G4641" s="4" t="s">
        <v>3115</v>
      </c>
      <c r="H4641" s="4" t="s">
        <v>29</v>
      </c>
      <c r="I4641" s="4" t="s">
        <v>30</v>
      </c>
      <c r="J4641" s="4" t="s">
        <v>362</v>
      </c>
      <c r="K4641" s="4" t="s">
        <v>48</v>
      </c>
      <c r="L4641" s="7">
        <v>94109.0</v>
      </c>
      <c r="M4641" s="4" t="s">
        <v>49</v>
      </c>
      <c r="N4641" s="4" t="s">
        <v>1227</v>
      </c>
      <c r="O4641" s="4" t="s">
        <v>51</v>
      </c>
      <c r="P4641" s="4" t="s">
        <v>76</v>
      </c>
      <c r="Q4641" s="4" t="s">
        <v>1228</v>
      </c>
      <c r="R4641" s="9">
        <v>17.04</v>
      </c>
      <c r="S4641" s="7">
        <v>3.0</v>
      </c>
      <c r="T4641" s="7">
        <v>0.2</v>
      </c>
      <c r="U4641" s="7">
        <v>5.538</v>
      </c>
      <c r="V4641" s="10" t="str">
        <f t="shared" si="1"/>
        <v>2017-09</v>
      </c>
    </row>
    <row r="4642">
      <c r="A4642" s="7">
        <v>4641.0</v>
      </c>
      <c r="B4642" s="4" t="s">
        <v>7693</v>
      </c>
      <c r="C4642" s="8">
        <v>43004.0</v>
      </c>
      <c r="D4642" s="8">
        <v>43004.0</v>
      </c>
      <c r="E4642" s="4" t="s">
        <v>212</v>
      </c>
      <c r="F4642" s="4" t="s">
        <v>3114</v>
      </c>
      <c r="G4642" s="4" t="s">
        <v>3115</v>
      </c>
      <c r="H4642" s="4" t="s">
        <v>29</v>
      </c>
      <c r="I4642" s="4" t="s">
        <v>30</v>
      </c>
      <c r="J4642" s="4" t="s">
        <v>362</v>
      </c>
      <c r="K4642" s="4" t="s">
        <v>48</v>
      </c>
      <c r="L4642" s="7">
        <v>94109.0</v>
      </c>
      <c r="M4642" s="4" t="s">
        <v>49</v>
      </c>
      <c r="N4642" s="4" t="s">
        <v>7278</v>
      </c>
      <c r="O4642" s="4" t="s">
        <v>51</v>
      </c>
      <c r="P4642" s="4" t="s">
        <v>76</v>
      </c>
      <c r="Q4642" s="4" t="s">
        <v>7279</v>
      </c>
      <c r="R4642" s="9">
        <v>931.176</v>
      </c>
      <c r="S4642" s="7">
        <v>3.0</v>
      </c>
      <c r="T4642" s="7">
        <v>0.2</v>
      </c>
      <c r="U4642" s="7">
        <v>314.2719</v>
      </c>
      <c r="V4642" s="10" t="str">
        <f t="shared" si="1"/>
        <v>2017-09</v>
      </c>
    </row>
    <row r="4643">
      <c r="A4643" s="7">
        <v>4642.0</v>
      </c>
      <c r="B4643" s="4" t="s">
        <v>7695</v>
      </c>
      <c r="C4643" s="8">
        <v>43004.0</v>
      </c>
      <c r="D4643" s="8">
        <v>43006.0</v>
      </c>
      <c r="E4643" s="4" t="s">
        <v>43</v>
      </c>
      <c r="F4643" s="4" t="s">
        <v>5475</v>
      </c>
      <c r="G4643" s="4" t="s">
        <v>5476</v>
      </c>
      <c r="H4643" s="4" t="s">
        <v>112</v>
      </c>
      <c r="I4643" s="4" t="s">
        <v>30</v>
      </c>
      <c r="J4643" s="4" t="s">
        <v>1137</v>
      </c>
      <c r="K4643" s="4" t="s">
        <v>1138</v>
      </c>
      <c r="L4643" s="7">
        <v>97301.0</v>
      </c>
      <c r="M4643" s="4" t="s">
        <v>49</v>
      </c>
      <c r="N4643" s="4" t="s">
        <v>5495</v>
      </c>
      <c r="O4643" s="4" t="s">
        <v>51</v>
      </c>
      <c r="P4643" s="4" t="s">
        <v>93</v>
      </c>
      <c r="Q4643" s="4" t="s">
        <v>886</v>
      </c>
      <c r="R4643" s="9">
        <v>2.224</v>
      </c>
      <c r="S4643" s="7">
        <v>1.0</v>
      </c>
      <c r="T4643" s="7">
        <v>0.2</v>
      </c>
      <c r="U4643" s="7">
        <v>0.556</v>
      </c>
      <c r="V4643" s="10" t="str">
        <f t="shared" si="1"/>
        <v>2017-09</v>
      </c>
    </row>
    <row r="4644">
      <c r="A4644" s="7">
        <v>4643.0</v>
      </c>
      <c r="B4644" s="4" t="s">
        <v>7696</v>
      </c>
      <c r="C4644" s="8">
        <v>43006.0</v>
      </c>
      <c r="D4644" s="8">
        <v>43008.0</v>
      </c>
      <c r="E4644" s="4" t="s">
        <v>98</v>
      </c>
      <c r="F4644" s="4" t="s">
        <v>4614</v>
      </c>
      <c r="G4644" s="4" t="s">
        <v>4615</v>
      </c>
      <c r="H4644" s="4" t="s">
        <v>46</v>
      </c>
      <c r="I4644" s="4" t="s">
        <v>30</v>
      </c>
      <c r="J4644" s="4" t="s">
        <v>7697</v>
      </c>
      <c r="K4644" s="4" t="s">
        <v>58</v>
      </c>
      <c r="L4644" s="7">
        <v>78521.0</v>
      </c>
      <c r="M4644" s="4" t="s">
        <v>59</v>
      </c>
      <c r="N4644" s="4" t="s">
        <v>6021</v>
      </c>
      <c r="O4644" s="4" t="s">
        <v>51</v>
      </c>
      <c r="P4644" s="4" t="s">
        <v>635</v>
      </c>
      <c r="Q4644" s="4" t="s">
        <v>1319</v>
      </c>
      <c r="R4644" s="9">
        <v>2.20045432098765</v>
      </c>
      <c r="S4644" s="7">
        <v>1.0</v>
      </c>
      <c r="T4644" s="7">
        <v>0.2</v>
      </c>
      <c r="U4644" s="7">
        <v>-0.440090864197531</v>
      </c>
      <c r="V4644" s="10" t="str">
        <f t="shared" si="1"/>
        <v>2017-09</v>
      </c>
    </row>
    <row r="4645">
      <c r="A4645" s="7">
        <v>4644.0</v>
      </c>
      <c r="B4645" s="4" t="s">
        <v>7698</v>
      </c>
      <c r="C4645" s="8">
        <v>43006.0</v>
      </c>
      <c r="D4645" s="8">
        <v>43009.0</v>
      </c>
      <c r="E4645" s="4" t="s">
        <v>43</v>
      </c>
      <c r="F4645" s="4" t="s">
        <v>5835</v>
      </c>
      <c r="G4645" s="4" t="s">
        <v>5836</v>
      </c>
      <c r="H4645" s="4" t="s">
        <v>112</v>
      </c>
      <c r="I4645" s="4" t="s">
        <v>30</v>
      </c>
      <c r="J4645" s="4" t="s">
        <v>1721</v>
      </c>
      <c r="K4645" s="4" t="s">
        <v>741</v>
      </c>
      <c r="L4645" s="7">
        <v>80013.0</v>
      </c>
      <c r="M4645" s="4" t="s">
        <v>49</v>
      </c>
      <c r="N4645" s="4" t="s">
        <v>3598</v>
      </c>
      <c r="O4645" s="4" t="s">
        <v>35</v>
      </c>
      <c r="P4645" s="4" t="s">
        <v>121</v>
      </c>
      <c r="Q4645" s="4" t="s">
        <v>3599</v>
      </c>
      <c r="R4645" s="9">
        <v>32.776</v>
      </c>
      <c r="S4645" s="7">
        <v>1.0</v>
      </c>
      <c r="T4645" s="7">
        <v>0.2</v>
      </c>
      <c r="U4645" s="7">
        <v>3.2776</v>
      </c>
      <c r="V4645" s="10" t="str">
        <f t="shared" si="1"/>
        <v>2017-09</v>
      </c>
    </row>
    <row r="4646">
      <c r="A4646" s="7">
        <v>4645.0</v>
      </c>
      <c r="B4646" s="4" t="s">
        <v>7698</v>
      </c>
      <c r="C4646" s="8">
        <v>43006.0</v>
      </c>
      <c r="D4646" s="8">
        <v>43009.0</v>
      </c>
      <c r="E4646" s="4" t="s">
        <v>43</v>
      </c>
      <c r="F4646" s="4" t="s">
        <v>5835</v>
      </c>
      <c r="G4646" s="4" t="s">
        <v>5836</v>
      </c>
      <c r="H4646" s="4" t="s">
        <v>112</v>
      </c>
      <c r="I4646" s="4" t="s">
        <v>30</v>
      </c>
      <c r="J4646" s="4" t="s">
        <v>1721</v>
      </c>
      <c r="K4646" s="4" t="s">
        <v>741</v>
      </c>
      <c r="L4646" s="7">
        <v>80013.0</v>
      </c>
      <c r="M4646" s="4" t="s">
        <v>49</v>
      </c>
      <c r="N4646" s="4" t="s">
        <v>1211</v>
      </c>
      <c r="O4646" s="4" t="s">
        <v>51</v>
      </c>
      <c r="P4646" s="4" t="s">
        <v>52</v>
      </c>
      <c r="Q4646" s="4" t="s">
        <v>1212</v>
      </c>
      <c r="R4646" s="9">
        <v>147.184</v>
      </c>
      <c r="S4646" s="7">
        <v>2.0</v>
      </c>
      <c r="T4646" s="7">
        <v>0.2</v>
      </c>
      <c r="U4646" s="7">
        <v>-29.4368</v>
      </c>
      <c r="V4646" s="10" t="str">
        <f t="shared" si="1"/>
        <v>2017-09</v>
      </c>
    </row>
    <row r="4647">
      <c r="A4647" s="7">
        <v>4646.0</v>
      </c>
      <c r="B4647" s="4" t="s">
        <v>7698</v>
      </c>
      <c r="C4647" s="8">
        <v>43006.0</v>
      </c>
      <c r="D4647" s="8">
        <v>43009.0</v>
      </c>
      <c r="E4647" s="4" t="s">
        <v>43</v>
      </c>
      <c r="F4647" s="4" t="s">
        <v>5835</v>
      </c>
      <c r="G4647" s="4" t="s">
        <v>5836</v>
      </c>
      <c r="H4647" s="4" t="s">
        <v>112</v>
      </c>
      <c r="I4647" s="4" t="s">
        <v>30</v>
      </c>
      <c r="J4647" s="4" t="s">
        <v>1721</v>
      </c>
      <c r="K4647" s="4" t="s">
        <v>741</v>
      </c>
      <c r="L4647" s="7">
        <v>80013.0</v>
      </c>
      <c r="M4647" s="4" t="s">
        <v>49</v>
      </c>
      <c r="N4647" s="4" t="s">
        <v>5132</v>
      </c>
      <c r="O4647" s="4" t="s">
        <v>39</v>
      </c>
      <c r="P4647" s="4" t="s">
        <v>61</v>
      </c>
      <c r="Q4647" s="4" t="s">
        <v>5133</v>
      </c>
      <c r="R4647" s="9">
        <v>54.384</v>
      </c>
      <c r="S4647" s="7">
        <v>2.0</v>
      </c>
      <c r="T4647" s="7">
        <v>0.2</v>
      </c>
      <c r="U4647" s="7">
        <v>1.3596</v>
      </c>
      <c r="V4647" s="10" t="str">
        <f t="shared" si="1"/>
        <v>2017-09</v>
      </c>
    </row>
    <row r="4648">
      <c r="A4648" s="7">
        <v>4647.0</v>
      </c>
      <c r="B4648" s="4" t="s">
        <v>7698</v>
      </c>
      <c r="C4648" s="8">
        <v>43006.0</v>
      </c>
      <c r="D4648" s="8">
        <v>43009.0</v>
      </c>
      <c r="E4648" s="4" t="s">
        <v>43</v>
      </c>
      <c r="F4648" s="4" t="s">
        <v>5835</v>
      </c>
      <c r="G4648" s="4" t="s">
        <v>5836</v>
      </c>
      <c r="H4648" s="4" t="s">
        <v>112</v>
      </c>
      <c r="I4648" s="4" t="s">
        <v>30</v>
      </c>
      <c r="J4648" s="4" t="s">
        <v>1721</v>
      </c>
      <c r="K4648" s="4" t="s">
        <v>741</v>
      </c>
      <c r="L4648" s="7">
        <v>80013.0</v>
      </c>
      <c r="M4648" s="4" t="s">
        <v>49</v>
      </c>
      <c r="N4648" s="4" t="s">
        <v>2070</v>
      </c>
      <c r="O4648" s="4" t="s">
        <v>51</v>
      </c>
      <c r="P4648" s="4" t="s">
        <v>76</v>
      </c>
      <c r="Q4648" s="4" t="s">
        <v>2071</v>
      </c>
      <c r="R4648" s="9">
        <v>76.776</v>
      </c>
      <c r="S4648" s="7">
        <v>4.0</v>
      </c>
      <c r="T4648" s="7">
        <v>0.7</v>
      </c>
      <c r="U4648" s="7">
        <v>-58.8616</v>
      </c>
      <c r="V4648" s="10" t="str">
        <f t="shared" si="1"/>
        <v>2017-09</v>
      </c>
    </row>
    <row r="4649">
      <c r="A4649" s="7">
        <v>4648.0</v>
      </c>
      <c r="B4649" s="4" t="s">
        <v>7698</v>
      </c>
      <c r="C4649" s="8">
        <v>43006.0</v>
      </c>
      <c r="D4649" s="8">
        <v>43009.0</v>
      </c>
      <c r="E4649" s="4" t="s">
        <v>43</v>
      </c>
      <c r="F4649" s="4" t="s">
        <v>5835</v>
      </c>
      <c r="G4649" s="4" t="s">
        <v>5836</v>
      </c>
      <c r="H4649" s="4" t="s">
        <v>112</v>
      </c>
      <c r="I4649" s="4" t="s">
        <v>30</v>
      </c>
      <c r="J4649" s="4" t="s">
        <v>1721</v>
      </c>
      <c r="K4649" s="4" t="s">
        <v>741</v>
      </c>
      <c r="L4649" s="7">
        <v>80013.0</v>
      </c>
      <c r="M4649" s="4" t="s">
        <v>49</v>
      </c>
      <c r="N4649" s="4" t="s">
        <v>1596</v>
      </c>
      <c r="O4649" s="4" t="s">
        <v>51</v>
      </c>
      <c r="P4649" s="4" t="s">
        <v>124</v>
      </c>
      <c r="Q4649" s="4" t="s">
        <v>6855</v>
      </c>
      <c r="R4649" s="9">
        <v>14.352</v>
      </c>
      <c r="S4649" s="7">
        <v>3.0</v>
      </c>
      <c r="T4649" s="7">
        <v>0.2</v>
      </c>
      <c r="U4649" s="7">
        <v>5.2026</v>
      </c>
      <c r="V4649" s="10" t="str">
        <f t="shared" si="1"/>
        <v>2017-09</v>
      </c>
    </row>
    <row r="4650">
      <c r="A4650" s="7">
        <v>4649.0</v>
      </c>
      <c r="B4650" s="4" t="s">
        <v>7698</v>
      </c>
      <c r="C4650" s="8">
        <v>43006.0</v>
      </c>
      <c r="D4650" s="8">
        <v>43009.0</v>
      </c>
      <c r="E4650" s="4" t="s">
        <v>43</v>
      </c>
      <c r="F4650" s="4" t="s">
        <v>5835</v>
      </c>
      <c r="G4650" s="4" t="s">
        <v>5836</v>
      </c>
      <c r="H4650" s="4" t="s">
        <v>112</v>
      </c>
      <c r="I4650" s="4" t="s">
        <v>30</v>
      </c>
      <c r="J4650" s="4" t="s">
        <v>1721</v>
      </c>
      <c r="K4650" s="4" t="s">
        <v>741</v>
      </c>
      <c r="L4650" s="7">
        <v>80013.0</v>
      </c>
      <c r="M4650" s="4" t="s">
        <v>49</v>
      </c>
      <c r="N4650" s="4" t="s">
        <v>2338</v>
      </c>
      <c r="O4650" s="4" t="s">
        <v>51</v>
      </c>
      <c r="P4650" s="4" t="s">
        <v>283</v>
      </c>
      <c r="Q4650" s="4" t="s">
        <v>2339</v>
      </c>
      <c r="R4650" s="9">
        <v>209.792</v>
      </c>
      <c r="S4650" s="7">
        <v>2.0</v>
      </c>
      <c r="T4650" s="7">
        <v>0.2</v>
      </c>
      <c r="U4650" s="7">
        <v>26.224</v>
      </c>
      <c r="V4650" s="10" t="str">
        <f t="shared" si="1"/>
        <v>2017-09</v>
      </c>
    </row>
    <row r="4651">
      <c r="A4651" s="7">
        <v>4650.0</v>
      </c>
      <c r="B4651" s="4" t="s">
        <v>7699</v>
      </c>
      <c r="C4651" s="8">
        <v>43006.0</v>
      </c>
      <c r="D4651" s="8">
        <v>43012.0</v>
      </c>
      <c r="E4651" s="4" t="s">
        <v>26</v>
      </c>
      <c r="F4651" s="4" t="s">
        <v>699</v>
      </c>
      <c r="G4651" s="4" t="s">
        <v>700</v>
      </c>
      <c r="H4651" s="4" t="s">
        <v>46</v>
      </c>
      <c r="I4651" s="4" t="s">
        <v>30</v>
      </c>
      <c r="J4651" s="4" t="s">
        <v>47</v>
      </c>
      <c r="K4651" s="4" t="s">
        <v>48</v>
      </c>
      <c r="L4651" s="7">
        <v>90032.0</v>
      </c>
      <c r="M4651" s="4" t="s">
        <v>49</v>
      </c>
      <c r="N4651" s="4" t="s">
        <v>4520</v>
      </c>
      <c r="O4651" s="4" t="s">
        <v>35</v>
      </c>
      <c r="P4651" s="4" t="s">
        <v>121</v>
      </c>
      <c r="Q4651" s="4" t="s">
        <v>4521</v>
      </c>
      <c r="R4651" s="9">
        <v>9.24</v>
      </c>
      <c r="S4651" s="7">
        <v>3.0</v>
      </c>
      <c r="T4651" s="7">
        <v>0.0</v>
      </c>
      <c r="U4651" s="7">
        <v>4.4352</v>
      </c>
      <c r="V4651" s="10" t="str">
        <f t="shared" si="1"/>
        <v>2017-09</v>
      </c>
    </row>
    <row r="4652">
      <c r="A4652" s="7">
        <v>4651.0</v>
      </c>
      <c r="B4652" s="4" t="s">
        <v>7700</v>
      </c>
      <c r="C4652" s="8">
        <v>43006.0</v>
      </c>
      <c r="D4652" s="8">
        <v>43010.0</v>
      </c>
      <c r="E4652" s="4" t="s">
        <v>26</v>
      </c>
      <c r="F4652" s="4" t="s">
        <v>5184</v>
      </c>
      <c r="G4652" s="4" t="s">
        <v>5185</v>
      </c>
      <c r="H4652" s="4" t="s">
        <v>29</v>
      </c>
      <c r="I4652" s="4" t="s">
        <v>30</v>
      </c>
      <c r="J4652" s="4" t="s">
        <v>101</v>
      </c>
      <c r="K4652" s="4" t="s">
        <v>102</v>
      </c>
      <c r="L4652" s="7">
        <v>32216.0</v>
      </c>
      <c r="M4652" s="4" t="s">
        <v>83</v>
      </c>
      <c r="N4652" s="4" t="s">
        <v>7401</v>
      </c>
      <c r="O4652" s="4" t="s">
        <v>51</v>
      </c>
      <c r="P4652" s="4" t="s">
        <v>124</v>
      </c>
      <c r="Q4652" s="4" t="s">
        <v>7402</v>
      </c>
      <c r="R4652" s="9">
        <v>6.59201561415295</v>
      </c>
      <c r="S4652" s="7">
        <v>2.0</v>
      </c>
      <c r="T4652" s="7">
        <v>0.2</v>
      </c>
      <c r="U4652" s="7">
        <v>2.30720546495353</v>
      </c>
      <c r="V4652" s="10" t="str">
        <f t="shared" si="1"/>
        <v>2017-09</v>
      </c>
    </row>
    <row r="4653">
      <c r="A4653" s="7">
        <v>4652.0</v>
      </c>
      <c r="B4653" s="4" t="s">
        <v>7701</v>
      </c>
      <c r="C4653" s="8">
        <v>43006.0</v>
      </c>
      <c r="D4653" s="8">
        <v>43013.0</v>
      </c>
      <c r="E4653" s="4" t="s">
        <v>26</v>
      </c>
      <c r="F4653" s="4" t="s">
        <v>4740</v>
      </c>
      <c r="G4653" s="4" t="s">
        <v>4741</v>
      </c>
      <c r="H4653" s="4" t="s">
        <v>29</v>
      </c>
      <c r="I4653" s="4" t="s">
        <v>30</v>
      </c>
      <c r="J4653" s="4" t="s">
        <v>90</v>
      </c>
      <c r="K4653" s="4" t="s">
        <v>91</v>
      </c>
      <c r="L4653" s="7">
        <v>19134.0</v>
      </c>
      <c r="M4653" s="4" t="s">
        <v>33</v>
      </c>
      <c r="N4653" s="4" t="s">
        <v>3065</v>
      </c>
      <c r="O4653" s="4" t="s">
        <v>51</v>
      </c>
      <c r="P4653" s="4" t="s">
        <v>76</v>
      </c>
      <c r="Q4653" s="4" t="s">
        <v>3066</v>
      </c>
      <c r="R4653" s="9">
        <v>3.34988888888889</v>
      </c>
      <c r="S4653" s="7">
        <v>1.0</v>
      </c>
      <c r="T4653" s="7">
        <v>0.7</v>
      </c>
      <c r="U4653" s="7">
        <v>-2.34492222222222</v>
      </c>
      <c r="V4653" s="10" t="str">
        <f t="shared" si="1"/>
        <v>2017-09</v>
      </c>
    </row>
    <row r="4654">
      <c r="A4654" s="7">
        <v>4653.0</v>
      </c>
      <c r="B4654" s="4" t="s">
        <v>7702</v>
      </c>
      <c r="C4654" s="8">
        <v>43007.0</v>
      </c>
      <c r="D4654" s="8">
        <v>43013.0</v>
      </c>
      <c r="E4654" s="4" t="s">
        <v>26</v>
      </c>
      <c r="F4654" s="4" t="s">
        <v>4230</v>
      </c>
      <c r="G4654" s="4" t="s">
        <v>4231</v>
      </c>
      <c r="H4654" s="4" t="s">
        <v>112</v>
      </c>
      <c r="I4654" s="4" t="s">
        <v>30</v>
      </c>
      <c r="J4654" s="4" t="s">
        <v>2612</v>
      </c>
      <c r="K4654" s="4" t="s">
        <v>58</v>
      </c>
      <c r="L4654" s="7">
        <v>77506.0</v>
      </c>
      <c r="M4654" s="4" t="s">
        <v>59</v>
      </c>
      <c r="N4654" s="4" t="s">
        <v>1824</v>
      </c>
      <c r="O4654" s="4" t="s">
        <v>51</v>
      </c>
      <c r="P4654" s="4" t="s">
        <v>297</v>
      </c>
      <c r="Q4654" s="4" t="s">
        <v>1825</v>
      </c>
      <c r="R4654" s="9">
        <v>10.0567308641975</v>
      </c>
      <c r="S4654" s="7">
        <v>2.0</v>
      </c>
      <c r="T4654" s="7">
        <v>0.2</v>
      </c>
      <c r="U4654" s="7">
        <v>3.2684375308642</v>
      </c>
      <c r="V4654" s="10" t="str">
        <f t="shared" si="1"/>
        <v>2017-09</v>
      </c>
    </row>
    <row r="4655">
      <c r="A4655" s="7">
        <v>4654.0</v>
      </c>
      <c r="B4655" s="4" t="s">
        <v>7702</v>
      </c>
      <c r="C4655" s="8">
        <v>43007.0</v>
      </c>
      <c r="D4655" s="8">
        <v>43013.0</v>
      </c>
      <c r="E4655" s="4" t="s">
        <v>26</v>
      </c>
      <c r="F4655" s="4" t="s">
        <v>4230</v>
      </c>
      <c r="G4655" s="4" t="s">
        <v>4231</v>
      </c>
      <c r="H4655" s="4" t="s">
        <v>112</v>
      </c>
      <c r="I4655" s="4" t="s">
        <v>30</v>
      </c>
      <c r="J4655" s="4" t="s">
        <v>2612</v>
      </c>
      <c r="K4655" s="4" t="s">
        <v>58</v>
      </c>
      <c r="L4655" s="7">
        <v>77506.0</v>
      </c>
      <c r="M4655" s="4" t="s">
        <v>59</v>
      </c>
      <c r="N4655" s="4" t="s">
        <v>7475</v>
      </c>
      <c r="O4655" s="4" t="s">
        <v>51</v>
      </c>
      <c r="P4655" s="4" t="s">
        <v>205</v>
      </c>
      <c r="Q4655" s="4" t="s">
        <v>7476</v>
      </c>
      <c r="R4655" s="9">
        <v>35.299529218107</v>
      </c>
      <c r="S4655" s="7">
        <v>4.0</v>
      </c>
      <c r="T4655" s="7">
        <v>0.2</v>
      </c>
      <c r="U4655" s="7">
        <v>11.9135911111111</v>
      </c>
      <c r="V4655" s="10" t="str">
        <f t="shared" si="1"/>
        <v>2017-09</v>
      </c>
    </row>
    <row r="4656">
      <c r="A4656" s="7">
        <v>4655.0</v>
      </c>
      <c r="B4656" s="4" t="s">
        <v>7702</v>
      </c>
      <c r="C4656" s="8">
        <v>43007.0</v>
      </c>
      <c r="D4656" s="8">
        <v>43013.0</v>
      </c>
      <c r="E4656" s="4" t="s">
        <v>26</v>
      </c>
      <c r="F4656" s="4" t="s">
        <v>4230</v>
      </c>
      <c r="G4656" s="4" t="s">
        <v>4231</v>
      </c>
      <c r="H4656" s="4" t="s">
        <v>112</v>
      </c>
      <c r="I4656" s="4" t="s">
        <v>30</v>
      </c>
      <c r="J4656" s="4" t="s">
        <v>2612</v>
      </c>
      <c r="K4656" s="4" t="s">
        <v>58</v>
      </c>
      <c r="L4656" s="7">
        <v>77506.0</v>
      </c>
      <c r="M4656" s="4" t="s">
        <v>59</v>
      </c>
      <c r="N4656" s="4" t="s">
        <v>7703</v>
      </c>
      <c r="O4656" s="4" t="s">
        <v>39</v>
      </c>
      <c r="P4656" s="4" t="s">
        <v>446</v>
      </c>
      <c r="Q4656" s="4" t="s">
        <v>7704</v>
      </c>
      <c r="R4656" s="9">
        <v>424.722703703704</v>
      </c>
      <c r="S4656" s="7">
        <v>3.0</v>
      </c>
      <c r="T4656" s="7">
        <v>0.4</v>
      </c>
      <c r="U4656" s="7">
        <v>56.6296938271605</v>
      </c>
      <c r="V4656" s="10" t="str">
        <f t="shared" si="1"/>
        <v>2017-09</v>
      </c>
    </row>
    <row r="4657">
      <c r="A4657" s="7">
        <v>4656.0</v>
      </c>
      <c r="B4657" s="4" t="s">
        <v>7705</v>
      </c>
      <c r="C4657" s="8">
        <v>43007.0</v>
      </c>
      <c r="D4657" s="8">
        <v>43007.0</v>
      </c>
      <c r="E4657" s="4" t="s">
        <v>212</v>
      </c>
      <c r="F4657" s="4" t="s">
        <v>6798</v>
      </c>
      <c r="G4657" s="4" t="s">
        <v>6799</v>
      </c>
      <c r="H4657" s="4" t="s">
        <v>112</v>
      </c>
      <c r="I4657" s="4" t="s">
        <v>30</v>
      </c>
      <c r="J4657" s="4" t="s">
        <v>7706</v>
      </c>
      <c r="K4657" s="4" t="s">
        <v>157</v>
      </c>
      <c r="L4657" s="7">
        <v>44060.0</v>
      </c>
      <c r="M4657" s="4" t="s">
        <v>33</v>
      </c>
      <c r="N4657" s="4" t="s">
        <v>4949</v>
      </c>
      <c r="O4657" s="4" t="s">
        <v>35</v>
      </c>
      <c r="P4657" s="4" t="s">
        <v>263</v>
      </c>
      <c r="Q4657" s="4" t="s">
        <v>4950</v>
      </c>
      <c r="R4657" s="9">
        <v>80.3806427983539</v>
      </c>
      <c r="S4657" s="7">
        <v>1.0</v>
      </c>
      <c r="T4657" s="7">
        <v>0.3</v>
      </c>
      <c r="U4657" s="7">
        <v>-19.5210132510288</v>
      </c>
      <c r="V4657" s="10" t="str">
        <f t="shared" si="1"/>
        <v>2017-09</v>
      </c>
    </row>
    <row r="4658">
      <c r="A4658" s="7">
        <v>4657.0</v>
      </c>
      <c r="B4658" s="4" t="s">
        <v>7705</v>
      </c>
      <c r="C4658" s="8">
        <v>43007.0</v>
      </c>
      <c r="D4658" s="8">
        <v>43007.0</v>
      </c>
      <c r="E4658" s="4" t="s">
        <v>212</v>
      </c>
      <c r="F4658" s="4" t="s">
        <v>6798</v>
      </c>
      <c r="G4658" s="4" t="s">
        <v>6799</v>
      </c>
      <c r="H4658" s="4" t="s">
        <v>112</v>
      </c>
      <c r="I4658" s="4" t="s">
        <v>30</v>
      </c>
      <c r="J4658" s="4" t="s">
        <v>7706</v>
      </c>
      <c r="K4658" s="4" t="s">
        <v>157</v>
      </c>
      <c r="L4658" s="7">
        <v>44060.0</v>
      </c>
      <c r="M4658" s="4" t="s">
        <v>33</v>
      </c>
      <c r="N4658" s="4" t="s">
        <v>3633</v>
      </c>
      <c r="O4658" s="4" t="s">
        <v>39</v>
      </c>
      <c r="P4658" s="4" t="s">
        <v>61</v>
      </c>
      <c r="Q4658" s="4" t="s">
        <v>3634</v>
      </c>
      <c r="R4658" s="9">
        <v>302.883288888889</v>
      </c>
      <c r="S4658" s="7">
        <v>3.0</v>
      </c>
      <c r="T4658" s="7">
        <v>0.2</v>
      </c>
      <c r="U4658" s="7">
        <v>83.2929044444445</v>
      </c>
      <c r="V4658" s="10" t="str">
        <f t="shared" si="1"/>
        <v>2017-09</v>
      </c>
    </row>
    <row r="4659">
      <c r="A4659" s="7">
        <v>4658.0</v>
      </c>
      <c r="B4659" s="4" t="s">
        <v>7705</v>
      </c>
      <c r="C4659" s="8">
        <v>43007.0</v>
      </c>
      <c r="D4659" s="8">
        <v>43007.0</v>
      </c>
      <c r="E4659" s="4" t="s">
        <v>212</v>
      </c>
      <c r="F4659" s="4" t="s">
        <v>6798</v>
      </c>
      <c r="G4659" s="4" t="s">
        <v>6799</v>
      </c>
      <c r="H4659" s="4" t="s">
        <v>112</v>
      </c>
      <c r="I4659" s="4" t="s">
        <v>30</v>
      </c>
      <c r="J4659" s="4" t="s">
        <v>7706</v>
      </c>
      <c r="K4659" s="4" t="s">
        <v>157</v>
      </c>
      <c r="L4659" s="7">
        <v>44060.0</v>
      </c>
      <c r="M4659" s="4" t="s">
        <v>33</v>
      </c>
      <c r="N4659" s="4" t="s">
        <v>7707</v>
      </c>
      <c r="O4659" s="4" t="s">
        <v>35</v>
      </c>
      <c r="P4659" s="4" t="s">
        <v>73</v>
      </c>
      <c r="Q4659" s="4" t="s">
        <v>7708</v>
      </c>
      <c r="R4659" s="9">
        <v>434.453802469136</v>
      </c>
      <c r="S4659" s="7">
        <v>2.0</v>
      </c>
      <c r="T4659" s="7">
        <v>0.4</v>
      </c>
      <c r="U4659" s="7">
        <v>-238.949591358025</v>
      </c>
      <c r="V4659" s="10" t="str">
        <f t="shared" si="1"/>
        <v>2017-09</v>
      </c>
    </row>
    <row r="4660">
      <c r="A4660" s="7">
        <v>4659.0</v>
      </c>
      <c r="B4660" s="4" t="s">
        <v>7705</v>
      </c>
      <c r="C4660" s="8">
        <v>43007.0</v>
      </c>
      <c r="D4660" s="8">
        <v>43007.0</v>
      </c>
      <c r="E4660" s="4" t="s">
        <v>212</v>
      </c>
      <c r="F4660" s="4" t="s">
        <v>6798</v>
      </c>
      <c r="G4660" s="4" t="s">
        <v>6799</v>
      </c>
      <c r="H4660" s="4" t="s">
        <v>112</v>
      </c>
      <c r="I4660" s="4" t="s">
        <v>30</v>
      </c>
      <c r="J4660" s="4" t="s">
        <v>7706</v>
      </c>
      <c r="K4660" s="4" t="s">
        <v>157</v>
      </c>
      <c r="L4660" s="7">
        <v>44060.0</v>
      </c>
      <c r="M4660" s="4" t="s">
        <v>33</v>
      </c>
      <c r="N4660" s="4" t="s">
        <v>1476</v>
      </c>
      <c r="O4660" s="4" t="s">
        <v>51</v>
      </c>
      <c r="P4660" s="4" t="s">
        <v>124</v>
      </c>
      <c r="Q4660" s="4" t="s">
        <v>1477</v>
      </c>
      <c r="R4660" s="9">
        <v>19.6288</v>
      </c>
      <c r="S4660" s="7">
        <v>3.0</v>
      </c>
      <c r="T4660" s="7">
        <v>0.2</v>
      </c>
      <c r="U4660" s="7">
        <v>6.87008</v>
      </c>
      <c r="V4660" s="10" t="str">
        <f t="shared" si="1"/>
        <v>2017-09</v>
      </c>
    </row>
    <row r="4661">
      <c r="A4661" s="7">
        <v>4660.0</v>
      </c>
      <c r="B4661" s="4" t="s">
        <v>7705</v>
      </c>
      <c r="C4661" s="8">
        <v>43007.0</v>
      </c>
      <c r="D4661" s="8">
        <v>43007.0</v>
      </c>
      <c r="E4661" s="4" t="s">
        <v>212</v>
      </c>
      <c r="F4661" s="4" t="s">
        <v>6798</v>
      </c>
      <c r="G4661" s="4" t="s">
        <v>6799</v>
      </c>
      <c r="H4661" s="4" t="s">
        <v>112</v>
      </c>
      <c r="I4661" s="4" t="s">
        <v>30</v>
      </c>
      <c r="J4661" s="4" t="s">
        <v>7706</v>
      </c>
      <c r="K4661" s="4" t="s">
        <v>157</v>
      </c>
      <c r="L4661" s="7">
        <v>44060.0</v>
      </c>
      <c r="M4661" s="4" t="s">
        <v>33</v>
      </c>
      <c r="N4661" s="4" t="s">
        <v>4232</v>
      </c>
      <c r="O4661" s="4" t="s">
        <v>35</v>
      </c>
      <c r="P4661" s="4" t="s">
        <v>121</v>
      </c>
      <c r="Q4661" s="4" t="s">
        <v>4233</v>
      </c>
      <c r="R4661" s="9">
        <v>26.8179489711934</v>
      </c>
      <c r="S4661" s="7">
        <v>4.0</v>
      </c>
      <c r="T4661" s="7">
        <v>0.2</v>
      </c>
      <c r="U4661" s="7">
        <v>9.3862821399177</v>
      </c>
      <c r="V4661" s="10" t="str">
        <f t="shared" si="1"/>
        <v>2017-09</v>
      </c>
    </row>
    <row r="4662">
      <c r="A4662" s="7">
        <v>4661.0</v>
      </c>
      <c r="B4662" s="4" t="s">
        <v>7705</v>
      </c>
      <c r="C4662" s="8">
        <v>43007.0</v>
      </c>
      <c r="D4662" s="8">
        <v>43007.0</v>
      </c>
      <c r="E4662" s="4" t="s">
        <v>212</v>
      </c>
      <c r="F4662" s="4" t="s">
        <v>6798</v>
      </c>
      <c r="G4662" s="4" t="s">
        <v>6799</v>
      </c>
      <c r="H4662" s="4" t="s">
        <v>112</v>
      </c>
      <c r="I4662" s="4" t="s">
        <v>30</v>
      </c>
      <c r="J4662" s="4" t="s">
        <v>7706</v>
      </c>
      <c r="K4662" s="4" t="s">
        <v>157</v>
      </c>
      <c r="L4662" s="7">
        <v>44060.0</v>
      </c>
      <c r="M4662" s="4" t="s">
        <v>33</v>
      </c>
      <c r="N4662" s="4" t="s">
        <v>3568</v>
      </c>
      <c r="O4662" s="4" t="s">
        <v>51</v>
      </c>
      <c r="P4662" s="4" t="s">
        <v>124</v>
      </c>
      <c r="Q4662" s="4" t="s">
        <v>3569</v>
      </c>
      <c r="R4662" s="9">
        <v>10.6625580246914</v>
      </c>
      <c r="S4662" s="7">
        <v>2.0</v>
      </c>
      <c r="T4662" s="7">
        <v>0.2</v>
      </c>
      <c r="U4662" s="7">
        <v>3.33204938271605</v>
      </c>
      <c r="V4662" s="10" t="str">
        <f t="shared" si="1"/>
        <v>2017-09</v>
      </c>
    </row>
    <row r="4663">
      <c r="A4663" s="7">
        <v>4662.0</v>
      </c>
      <c r="B4663" s="4" t="s">
        <v>7709</v>
      </c>
      <c r="C4663" s="8">
        <v>43007.0</v>
      </c>
      <c r="D4663" s="8">
        <v>43012.0</v>
      </c>
      <c r="E4663" s="4" t="s">
        <v>26</v>
      </c>
      <c r="F4663" s="4" t="s">
        <v>1652</v>
      </c>
      <c r="G4663" s="4" t="s">
        <v>1653</v>
      </c>
      <c r="H4663" s="4" t="s">
        <v>46</v>
      </c>
      <c r="I4663" s="4" t="s">
        <v>30</v>
      </c>
      <c r="J4663" s="4" t="s">
        <v>1110</v>
      </c>
      <c r="K4663" s="4" t="s">
        <v>518</v>
      </c>
      <c r="L4663" s="7">
        <v>38109.0</v>
      </c>
      <c r="M4663" s="4" t="s">
        <v>83</v>
      </c>
      <c r="N4663" s="4" t="s">
        <v>5367</v>
      </c>
      <c r="O4663" s="4" t="s">
        <v>51</v>
      </c>
      <c r="P4663" s="4" t="s">
        <v>52</v>
      </c>
      <c r="Q4663" s="4" t="s">
        <v>5368</v>
      </c>
      <c r="R4663" s="9">
        <v>153.317554897241</v>
      </c>
      <c r="S4663" s="7">
        <v>5.0</v>
      </c>
      <c r="T4663" s="7">
        <v>0.2</v>
      </c>
      <c r="U4663" s="7">
        <v>-34.4964498518792</v>
      </c>
      <c r="V4663" s="10" t="str">
        <f t="shared" si="1"/>
        <v>2017-09</v>
      </c>
    </row>
    <row r="4664">
      <c r="A4664" s="7">
        <v>4663.0</v>
      </c>
      <c r="B4664" s="4" t="s">
        <v>7710</v>
      </c>
      <c r="C4664" s="8">
        <v>43007.0</v>
      </c>
      <c r="D4664" s="8">
        <v>43013.0</v>
      </c>
      <c r="E4664" s="4" t="s">
        <v>26</v>
      </c>
      <c r="F4664" s="4" t="s">
        <v>3753</v>
      </c>
      <c r="G4664" s="4" t="s">
        <v>3754</v>
      </c>
      <c r="H4664" s="4" t="s">
        <v>46</v>
      </c>
      <c r="I4664" s="4" t="s">
        <v>30</v>
      </c>
      <c r="J4664" s="4" t="s">
        <v>6649</v>
      </c>
      <c r="K4664" s="4" t="s">
        <v>223</v>
      </c>
      <c r="L4664" s="7">
        <v>10550.0</v>
      </c>
      <c r="M4664" s="4" t="s">
        <v>33</v>
      </c>
      <c r="N4664" s="4" t="s">
        <v>7711</v>
      </c>
      <c r="O4664" s="4" t="s">
        <v>51</v>
      </c>
      <c r="P4664" s="4" t="s">
        <v>205</v>
      </c>
      <c r="Q4664" s="4" t="s">
        <v>416</v>
      </c>
      <c r="R4664" s="9">
        <v>29.4583456790123</v>
      </c>
      <c r="S4664" s="7">
        <v>3.0</v>
      </c>
      <c r="T4664" s="7">
        <v>0.0</v>
      </c>
      <c r="U4664" s="7">
        <v>13.8454224691358</v>
      </c>
      <c r="V4664" s="10" t="str">
        <f t="shared" si="1"/>
        <v>2017-09</v>
      </c>
    </row>
    <row r="4665">
      <c r="A4665" s="7">
        <v>4664.0</v>
      </c>
      <c r="B4665" s="4" t="s">
        <v>7710</v>
      </c>
      <c r="C4665" s="8">
        <v>43007.0</v>
      </c>
      <c r="D4665" s="8">
        <v>43013.0</v>
      </c>
      <c r="E4665" s="4" t="s">
        <v>26</v>
      </c>
      <c r="F4665" s="4" t="s">
        <v>3753</v>
      </c>
      <c r="G4665" s="4" t="s">
        <v>3754</v>
      </c>
      <c r="H4665" s="4" t="s">
        <v>46</v>
      </c>
      <c r="I4665" s="4" t="s">
        <v>30</v>
      </c>
      <c r="J4665" s="4" t="s">
        <v>6649</v>
      </c>
      <c r="K4665" s="4" t="s">
        <v>223</v>
      </c>
      <c r="L4665" s="7">
        <v>10550.0</v>
      </c>
      <c r="M4665" s="4" t="s">
        <v>33</v>
      </c>
      <c r="N4665" s="4" t="s">
        <v>644</v>
      </c>
      <c r="O4665" s="4" t="s">
        <v>51</v>
      </c>
      <c r="P4665" s="4" t="s">
        <v>124</v>
      </c>
      <c r="Q4665" s="4" t="s">
        <v>645</v>
      </c>
      <c r="R4665" s="9">
        <v>65.0633127572016</v>
      </c>
      <c r="S4665" s="7">
        <v>5.0</v>
      </c>
      <c r="T4665" s="7">
        <v>0.0</v>
      </c>
      <c r="U4665" s="7">
        <v>30.5797569958848</v>
      </c>
      <c r="V4665" s="10" t="str">
        <f t="shared" si="1"/>
        <v>2017-09</v>
      </c>
    </row>
    <row r="4666">
      <c r="A4666" s="7">
        <v>4665.0</v>
      </c>
      <c r="B4666" s="4" t="s">
        <v>7712</v>
      </c>
      <c r="C4666" s="8">
        <v>43007.0</v>
      </c>
      <c r="D4666" s="8">
        <v>43010.0</v>
      </c>
      <c r="E4666" s="4" t="s">
        <v>43</v>
      </c>
      <c r="F4666" s="4" t="s">
        <v>589</v>
      </c>
      <c r="G4666" s="4" t="s">
        <v>590</v>
      </c>
      <c r="H4666" s="4" t="s">
        <v>46</v>
      </c>
      <c r="I4666" s="4" t="s">
        <v>30</v>
      </c>
      <c r="J4666" s="4" t="s">
        <v>1475</v>
      </c>
      <c r="K4666" s="4" t="s">
        <v>48</v>
      </c>
      <c r="L4666" s="7">
        <v>93309.0</v>
      </c>
      <c r="M4666" s="4" t="s">
        <v>49</v>
      </c>
      <c r="N4666" s="4" t="s">
        <v>1449</v>
      </c>
      <c r="O4666" s="4" t="s">
        <v>51</v>
      </c>
      <c r="P4666" s="4" t="s">
        <v>272</v>
      </c>
      <c r="Q4666" s="4" t="s">
        <v>1450</v>
      </c>
      <c r="R4666" s="9">
        <v>35.0</v>
      </c>
      <c r="S4666" s="7">
        <v>7.0</v>
      </c>
      <c r="T4666" s="7">
        <v>0.0</v>
      </c>
      <c r="U4666" s="7">
        <v>16.8</v>
      </c>
      <c r="V4666" s="10" t="str">
        <f t="shared" si="1"/>
        <v>2017-09</v>
      </c>
    </row>
    <row r="4667">
      <c r="A4667" s="7">
        <v>4666.0</v>
      </c>
      <c r="B4667" s="4" t="s">
        <v>7712</v>
      </c>
      <c r="C4667" s="8">
        <v>43007.0</v>
      </c>
      <c r="D4667" s="8">
        <v>43010.0</v>
      </c>
      <c r="E4667" s="4" t="s">
        <v>43</v>
      </c>
      <c r="F4667" s="4" t="s">
        <v>589</v>
      </c>
      <c r="G4667" s="4" t="s">
        <v>590</v>
      </c>
      <c r="H4667" s="4" t="s">
        <v>46</v>
      </c>
      <c r="I4667" s="4" t="s">
        <v>30</v>
      </c>
      <c r="J4667" s="4" t="s">
        <v>1475</v>
      </c>
      <c r="K4667" s="4" t="s">
        <v>48</v>
      </c>
      <c r="L4667" s="7">
        <v>93309.0</v>
      </c>
      <c r="M4667" s="4" t="s">
        <v>49</v>
      </c>
      <c r="N4667" s="4" t="s">
        <v>3203</v>
      </c>
      <c r="O4667" s="4" t="s">
        <v>35</v>
      </c>
      <c r="P4667" s="4" t="s">
        <v>263</v>
      </c>
      <c r="Q4667" s="4" t="s">
        <v>3204</v>
      </c>
      <c r="R4667" s="9">
        <v>72.784</v>
      </c>
      <c r="S4667" s="7">
        <v>1.0</v>
      </c>
      <c r="T4667" s="7">
        <v>0.2</v>
      </c>
      <c r="U4667" s="7">
        <v>0.0</v>
      </c>
      <c r="V4667" s="10" t="str">
        <f t="shared" si="1"/>
        <v>2017-09</v>
      </c>
    </row>
    <row r="4668">
      <c r="A4668" s="7">
        <v>4667.0</v>
      </c>
      <c r="B4668" s="4" t="s">
        <v>7712</v>
      </c>
      <c r="C4668" s="8">
        <v>43007.0</v>
      </c>
      <c r="D4668" s="8">
        <v>43010.0</v>
      </c>
      <c r="E4668" s="4" t="s">
        <v>43</v>
      </c>
      <c r="F4668" s="4" t="s">
        <v>589</v>
      </c>
      <c r="G4668" s="4" t="s">
        <v>590</v>
      </c>
      <c r="H4668" s="4" t="s">
        <v>46</v>
      </c>
      <c r="I4668" s="4" t="s">
        <v>30</v>
      </c>
      <c r="J4668" s="4" t="s">
        <v>1475</v>
      </c>
      <c r="K4668" s="4" t="s">
        <v>48</v>
      </c>
      <c r="L4668" s="7">
        <v>93309.0</v>
      </c>
      <c r="M4668" s="4" t="s">
        <v>49</v>
      </c>
      <c r="N4668" s="4" t="s">
        <v>1710</v>
      </c>
      <c r="O4668" s="4" t="s">
        <v>51</v>
      </c>
      <c r="P4668" s="4" t="s">
        <v>283</v>
      </c>
      <c r="Q4668" s="4" t="s">
        <v>1711</v>
      </c>
      <c r="R4668" s="9">
        <v>97.84</v>
      </c>
      <c r="S4668" s="7">
        <v>2.0</v>
      </c>
      <c r="T4668" s="7">
        <v>0.0</v>
      </c>
      <c r="U4668" s="7">
        <v>25.4384</v>
      </c>
      <c r="V4668" s="10" t="str">
        <f t="shared" si="1"/>
        <v>2017-09</v>
      </c>
    </row>
    <row r="4669">
      <c r="A4669" s="7">
        <v>4668.0</v>
      </c>
      <c r="B4669" s="4" t="s">
        <v>7712</v>
      </c>
      <c r="C4669" s="8">
        <v>43007.0</v>
      </c>
      <c r="D4669" s="8">
        <v>43010.0</v>
      </c>
      <c r="E4669" s="4" t="s">
        <v>43</v>
      </c>
      <c r="F4669" s="4" t="s">
        <v>589</v>
      </c>
      <c r="G4669" s="4" t="s">
        <v>590</v>
      </c>
      <c r="H4669" s="4" t="s">
        <v>46</v>
      </c>
      <c r="I4669" s="4" t="s">
        <v>30</v>
      </c>
      <c r="J4669" s="4" t="s">
        <v>1475</v>
      </c>
      <c r="K4669" s="4" t="s">
        <v>48</v>
      </c>
      <c r="L4669" s="7">
        <v>93309.0</v>
      </c>
      <c r="M4669" s="4" t="s">
        <v>49</v>
      </c>
      <c r="N4669" s="4" t="s">
        <v>1258</v>
      </c>
      <c r="O4669" s="4" t="s">
        <v>35</v>
      </c>
      <c r="P4669" s="4" t="s">
        <v>121</v>
      </c>
      <c r="Q4669" s="4" t="s">
        <v>1259</v>
      </c>
      <c r="R4669" s="9">
        <v>51.75</v>
      </c>
      <c r="S4669" s="7">
        <v>1.0</v>
      </c>
      <c r="T4669" s="7">
        <v>0.0</v>
      </c>
      <c r="U4669" s="7">
        <v>15.525</v>
      </c>
      <c r="V4669" s="10" t="str">
        <f t="shared" si="1"/>
        <v>2017-09</v>
      </c>
    </row>
    <row r="4670">
      <c r="A4670" s="7">
        <v>4669.0</v>
      </c>
      <c r="B4670" s="4" t="s">
        <v>7712</v>
      </c>
      <c r="C4670" s="8">
        <v>43007.0</v>
      </c>
      <c r="D4670" s="8">
        <v>43010.0</v>
      </c>
      <c r="E4670" s="4" t="s">
        <v>43</v>
      </c>
      <c r="F4670" s="4" t="s">
        <v>589</v>
      </c>
      <c r="G4670" s="4" t="s">
        <v>590</v>
      </c>
      <c r="H4670" s="4" t="s">
        <v>46</v>
      </c>
      <c r="I4670" s="4" t="s">
        <v>30</v>
      </c>
      <c r="J4670" s="4" t="s">
        <v>1475</v>
      </c>
      <c r="K4670" s="4" t="s">
        <v>48</v>
      </c>
      <c r="L4670" s="7">
        <v>93309.0</v>
      </c>
      <c r="M4670" s="4" t="s">
        <v>49</v>
      </c>
      <c r="N4670" s="4" t="s">
        <v>2915</v>
      </c>
      <c r="O4670" s="4" t="s">
        <v>51</v>
      </c>
      <c r="P4670" s="4" t="s">
        <v>76</v>
      </c>
      <c r="Q4670" s="4" t="s">
        <v>2916</v>
      </c>
      <c r="R4670" s="9">
        <v>46.672</v>
      </c>
      <c r="S4670" s="7">
        <v>2.0</v>
      </c>
      <c r="T4670" s="7">
        <v>0.2</v>
      </c>
      <c r="U4670" s="7">
        <v>16.3352</v>
      </c>
      <c r="V4670" s="10" t="str">
        <f t="shared" si="1"/>
        <v>2017-09</v>
      </c>
    </row>
    <row r="4671">
      <c r="A4671" s="7">
        <v>4670.0</v>
      </c>
      <c r="B4671" s="4" t="s">
        <v>7713</v>
      </c>
      <c r="C4671" s="8">
        <v>43007.0</v>
      </c>
      <c r="D4671" s="8">
        <v>43011.0</v>
      </c>
      <c r="E4671" s="4" t="s">
        <v>26</v>
      </c>
      <c r="F4671" s="4" t="s">
        <v>7714</v>
      </c>
      <c r="G4671" s="4" t="s">
        <v>7715</v>
      </c>
      <c r="H4671" s="4" t="s">
        <v>29</v>
      </c>
      <c r="I4671" s="4" t="s">
        <v>30</v>
      </c>
      <c r="J4671" s="4" t="s">
        <v>5343</v>
      </c>
      <c r="K4671" s="4" t="s">
        <v>157</v>
      </c>
      <c r="L4671" s="7">
        <v>43302.0</v>
      </c>
      <c r="M4671" s="4" t="s">
        <v>33</v>
      </c>
      <c r="N4671" s="4" t="s">
        <v>1682</v>
      </c>
      <c r="O4671" s="4" t="s">
        <v>51</v>
      </c>
      <c r="P4671" s="4" t="s">
        <v>52</v>
      </c>
      <c r="Q4671" s="4" t="s">
        <v>1683</v>
      </c>
      <c r="R4671" s="9">
        <v>64.581175308642</v>
      </c>
      <c r="S4671" s="7">
        <v>2.0</v>
      </c>
      <c r="T4671" s="7">
        <v>0.2</v>
      </c>
      <c r="U4671" s="7">
        <v>-8.07264691358025</v>
      </c>
      <c r="V4671" s="10" t="str">
        <f t="shared" si="1"/>
        <v>2017-09</v>
      </c>
    </row>
    <row r="4672">
      <c r="A4672" s="7">
        <v>4671.0</v>
      </c>
      <c r="B4672" s="4" t="s">
        <v>7716</v>
      </c>
      <c r="C4672" s="8">
        <v>43007.0</v>
      </c>
      <c r="D4672" s="8">
        <v>43009.0</v>
      </c>
      <c r="E4672" s="4" t="s">
        <v>43</v>
      </c>
      <c r="F4672" s="4" t="s">
        <v>6930</v>
      </c>
      <c r="G4672" s="4" t="s">
        <v>6931</v>
      </c>
      <c r="H4672" s="4" t="s">
        <v>46</v>
      </c>
      <c r="I4672" s="4" t="s">
        <v>30</v>
      </c>
      <c r="J4672" s="4" t="s">
        <v>47</v>
      </c>
      <c r="K4672" s="4" t="s">
        <v>48</v>
      </c>
      <c r="L4672" s="7">
        <v>90036.0</v>
      </c>
      <c r="M4672" s="4" t="s">
        <v>49</v>
      </c>
      <c r="N4672" s="4" t="s">
        <v>4529</v>
      </c>
      <c r="O4672" s="4" t="s">
        <v>51</v>
      </c>
      <c r="P4672" s="4" t="s">
        <v>93</v>
      </c>
      <c r="Q4672" s="4" t="s">
        <v>4530</v>
      </c>
      <c r="R4672" s="9">
        <v>99.2</v>
      </c>
      <c r="S4672" s="7">
        <v>5.0</v>
      </c>
      <c r="T4672" s="7">
        <v>0.0</v>
      </c>
      <c r="U4672" s="7">
        <v>25.792</v>
      </c>
      <c r="V4672" s="10" t="str">
        <f t="shared" si="1"/>
        <v>2017-09</v>
      </c>
    </row>
    <row r="4673">
      <c r="A4673" s="7">
        <v>4672.0</v>
      </c>
      <c r="B4673" s="4" t="s">
        <v>7717</v>
      </c>
      <c r="C4673" s="8">
        <v>43007.0</v>
      </c>
      <c r="D4673" s="8">
        <v>43009.0</v>
      </c>
      <c r="E4673" s="4" t="s">
        <v>43</v>
      </c>
      <c r="F4673" s="4" t="s">
        <v>5319</v>
      </c>
      <c r="G4673" s="4" t="s">
        <v>5320</v>
      </c>
      <c r="H4673" s="4" t="s">
        <v>29</v>
      </c>
      <c r="I4673" s="4" t="s">
        <v>30</v>
      </c>
      <c r="J4673" s="4" t="s">
        <v>5406</v>
      </c>
      <c r="K4673" s="4" t="s">
        <v>223</v>
      </c>
      <c r="L4673" s="7">
        <v>11550.0</v>
      </c>
      <c r="M4673" s="4" t="s">
        <v>33</v>
      </c>
      <c r="N4673" s="4" t="s">
        <v>5995</v>
      </c>
      <c r="O4673" s="4" t="s">
        <v>51</v>
      </c>
      <c r="P4673" s="4" t="s">
        <v>205</v>
      </c>
      <c r="Q4673" s="4" t="s">
        <v>5996</v>
      </c>
      <c r="R4673" s="9">
        <v>10.0718765432099</v>
      </c>
      <c r="S4673" s="7">
        <v>3.0</v>
      </c>
      <c r="T4673" s="7">
        <v>0.0</v>
      </c>
      <c r="U4673" s="7">
        <v>4.93521950617284</v>
      </c>
      <c r="V4673" s="10" t="str">
        <f t="shared" si="1"/>
        <v>2017-09</v>
      </c>
    </row>
    <row r="4674">
      <c r="A4674" s="7">
        <v>4673.0</v>
      </c>
      <c r="B4674" s="4" t="s">
        <v>7718</v>
      </c>
      <c r="C4674" s="8">
        <v>43007.0</v>
      </c>
      <c r="D4674" s="8">
        <v>43014.0</v>
      </c>
      <c r="E4674" s="4" t="s">
        <v>26</v>
      </c>
      <c r="F4674" s="4" t="s">
        <v>2179</v>
      </c>
      <c r="G4674" s="4" t="s">
        <v>2180</v>
      </c>
      <c r="H4674" s="4" t="s">
        <v>46</v>
      </c>
      <c r="I4674" s="4" t="s">
        <v>30</v>
      </c>
      <c r="J4674" s="4" t="s">
        <v>7719</v>
      </c>
      <c r="K4674" s="4" t="s">
        <v>48</v>
      </c>
      <c r="L4674" s="7">
        <v>95240.0</v>
      </c>
      <c r="M4674" s="4" t="s">
        <v>49</v>
      </c>
      <c r="N4674" s="4" t="s">
        <v>2255</v>
      </c>
      <c r="O4674" s="4" t="s">
        <v>51</v>
      </c>
      <c r="P4674" s="4" t="s">
        <v>635</v>
      </c>
      <c r="Q4674" s="4" t="s">
        <v>2256</v>
      </c>
      <c r="R4674" s="9">
        <v>97.3</v>
      </c>
      <c r="S4674" s="7">
        <v>7.0</v>
      </c>
      <c r="T4674" s="7">
        <v>0.0</v>
      </c>
      <c r="U4674" s="7">
        <v>28.217</v>
      </c>
      <c r="V4674" s="10" t="str">
        <f t="shared" si="1"/>
        <v>2017-09</v>
      </c>
    </row>
    <row r="4675">
      <c r="A4675" s="7">
        <v>4674.0</v>
      </c>
      <c r="B4675" s="4" t="s">
        <v>7720</v>
      </c>
      <c r="C4675" s="8">
        <v>43008.0</v>
      </c>
      <c r="D4675" s="8">
        <v>43011.0</v>
      </c>
      <c r="E4675" s="4" t="s">
        <v>43</v>
      </c>
      <c r="F4675" s="4" t="s">
        <v>5937</v>
      </c>
      <c r="G4675" s="4" t="s">
        <v>5938</v>
      </c>
      <c r="H4675" s="4" t="s">
        <v>29</v>
      </c>
      <c r="I4675" s="4" t="s">
        <v>30</v>
      </c>
      <c r="J4675" s="4" t="s">
        <v>163</v>
      </c>
      <c r="K4675" s="4" t="s">
        <v>164</v>
      </c>
      <c r="L4675" s="7">
        <v>98103.0</v>
      </c>
      <c r="M4675" s="4" t="s">
        <v>49</v>
      </c>
      <c r="N4675" s="4" t="s">
        <v>1225</v>
      </c>
      <c r="O4675" s="4" t="s">
        <v>51</v>
      </c>
      <c r="P4675" s="4" t="s">
        <v>124</v>
      </c>
      <c r="Q4675" s="4" t="s">
        <v>1226</v>
      </c>
      <c r="R4675" s="9">
        <v>11.76</v>
      </c>
      <c r="S4675" s="7">
        <v>2.0</v>
      </c>
      <c r="T4675" s="7">
        <v>0.0</v>
      </c>
      <c r="U4675" s="7">
        <v>5.7624</v>
      </c>
      <c r="V4675" s="10" t="str">
        <f t="shared" si="1"/>
        <v>2017-09</v>
      </c>
    </row>
    <row r="4676">
      <c r="A4676" s="7">
        <v>4675.0</v>
      </c>
      <c r="B4676" s="4" t="s">
        <v>7720</v>
      </c>
      <c r="C4676" s="8">
        <v>43008.0</v>
      </c>
      <c r="D4676" s="8">
        <v>43011.0</v>
      </c>
      <c r="E4676" s="4" t="s">
        <v>43</v>
      </c>
      <c r="F4676" s="4" t="s">
        <v>5937</v>
      </c>
      <c r="G4676" s="4" t="s">
        <v>5938</v>
      </c>
      <c r="H4676" s="4" t="s">
        <v>29</v>
      </c>
      <c r="I4676" s="4" t="s">
        <v>30</v>
      </c>
      <c r="J4676" s="4" t="s">
        <v>163</v>
      </c>
      <c r="K4676" s="4" t="s">
        <v>164</v>
      </c>
      <c r="L4676" s="7">
        <v>98103.0</v>
      </c>
      <c r="M4676" s="4" t="s">
        <v>49</v>
      </c>
      <c r="N4676" s="4" t="s">
        <v>195</v>
      </c>
      <c r="O4676" s="4" t="s">
        <v>51</v>
      </c>
      <c r="P4676" s="4" t="s">
        <v>124</v>
      </c>
      <c r="Q4676" s="4" t="s">
        <v>196</v>
      </c>
      <c r="R4676" s="9">
        <v>167.94</v>
      </c>
      <c r="S4676" s="7">
        <v>3.0</v>
      </c>
      <c r="T4676" s="7">
        <v>0.0</v>
      </c>
      <c r="U4676" s="7">
        <v>82.2906</v>
      </c>
      <c r="V4676" s="10" t="str">
        <f t="shared" si="1"/>
        <v>2017-09</v>
      </c>
    </row>
    <row r="4677">
      <c r="A4677" s="7">
        <v>4676.0</v>
      </c>
      <c r="B4677" s="4" t="s">
        <v>7720</v>
      </c>
      <c r="C4677" s="8">
        <v>43008.0</v>
      </c>
      <c r="D4677" s="8">
        <v>43011.0</v>
      </c>
      <c r="E4677" s="4" t="s">
        <v>43</v>
      </c>
      <c r="F4677" s="4" t="s">
        <v>5937</v>
      </c>
      <c r="G4677" s="4" t="s">
        <v>5938</v>
      </c>
      <c r="H4677" s="4" t="s">
        <v>29</v>
      </c>
      <c r="I4677" s="4" t="s">
        <v>30</v>
      </c>
      <c r="J4677" s="4" t="s">
        <v>163</v>
      </c>
      <c r="K4677" s="4" t="s">
        <v>164</v>
      </c>
      <c r="L4677" s="7">
        <v>98103.0</v>
      </c>
      <c r="M4677" s="4" t="s">
        <v>49</v>
      </c>
      <c r="N4677" s="4" t="s">
        <v>837</v>
      </c>
      <c r="O4677" s="4" t="s">
        <v>51</v>
      </c>
      <c r="P4677" s="4" t="s">
        <v>283</v>
      </c>
      <c r="Q4677" s="4" t="s">
        <v>838</v>
      </c>
      <c r="R4677" s="9">
        <v>3.89</v>
      </c>
      <c r="S4677" s="7">
        <v>1.0</v>
      </c>
      <c r="T4677" s="7">
        <v>0.0</v>
      </c>
      <c r="U4677" s="7">
        <v>1.0114</v>
      </c>
      <c r="V4677" s="10" t="str">
        <f t="shared" si="1"/>
        <v>2017-09</v>
      </c>
    </row>
    <row r="4678">
      <c r="A4678" s="7">
        <v>4677.0</v>
      </c>
      <c r="B4678" s="4" t="s">
        <v>7721</v>
      </c>
      <c r="C4678" s="8">
        <v>43008.0</v>
      </c>
      <c r="D4678" s="8">
        <v>43010.0</v>
      </c>
      <c r="E4678" s="4" t="s">
        <v>98</v>
      </c>
      <c r="F4678" s="4" t="s">
        <v>1840</v>
      </c>
      <c r="G4678" s="4" t="s">
        <v>1841</v>
      </c>
      <c r="H4678" s="4" t="s">
        <v>46</v>
      </c>
      <c r="I4678" s="4" t="s">
        <v>30</v>
      </c>
      <c r="J4678" s="4" t="s">
        <v>1543</v>
      </c>
      <c r="K4678" s="4" t="s">
        <v>32</v>
      </c>
      <c r="L4678" s="7">
        <v>21215.0</v>
      </c>
      <c r="M4678" s="4" t="s">
        <v>33</v>
      </c>
      <c r="N4678" s="4" t="s">
        <v>5337</v>
      </c>
      <c r="O4678" s="4" t="s">
        <v>51</v>
      </c>
      <c r="P4678" s="4" t="s">
        <v>124</v>
      </c>
      <c r="Q4678" s="4" t="s">
        <v>5338</v>
      </c>
      <c r="R4678" s="9">
        <v>208.169481481481</v>
      </c>
      <c r="S4678" s="7">
        <v>3.0</v>
      </c>
      <c r="T4678" s="7">
        <v>0.0</v>
      </c>
      <c r="U4678" s="7">
        <v>102.003045925926</v>
      </c>
      <c r="V4678" s="10" t="str">
        <f t="shared" si="1"/>
        <v>2017-09</v>
      </c>
    </row>
    <row r="4679">
      <c r="A4679" s="7">
        <v>4678.0</v>
      </c>
      <c r="B4679" s="4" t="s">
        <v>7722</v>
      </c>
      <c r="C4679" s="8">
        <v>43008.0</v>
      </c>
      <c r="D4679" s="8">
        <v>43010.0</v>
      </c>
      <c r="E4679" s="4" t="s">
        <v>98</v>
      </c>
      <c r="F4679" s="4" t="s">
        <v>302</v>
      </c>
      <c r="G4679" s="4" t="s">
        <v>303</v>
      </c>
      <c r="H4679" s="4" t="s">
        <v>112</v>
      </c>
      <c r="I4679" s="4" t="s">
        <v>30</v>
      </c>
      <c r="J4679" s="4" t="s">
        <v>47</v>
      </c>
      <c r="K4679" s="4" t="s">
        <v>48</v>
      </c>
      <c r="L4679" s="7">
        <v>90049.0</v>
      </c>
      <c r="M4679" s="4" t="s">
        <v>49</v>
      </c>
      <c r="N4679" s="4" t="s">
        <v>2566</v>
      </c>
      <c r="O4679" s="4" t="s">
        <v>39</v>
      </c>
      <c r="P4679" s="4" t="s">
        <v>61</v>
      </c>
      <c r="Q4679" s="4" t="s">
        <v>2567</v>
      </c>
      <c r="R4679" s="9">
        <v>159.98</v>
      </c>
      <c r="S4679" s="7">
        <v>2.0</v>
      </c>
      <c r="T4679" s="7">
        <v>0.0</v>
      </c>
      <c r="U4679" s="7">
        <v>47.994</v>
      </c>
      <c r="V4679" s="10" t="str">
        <f t="shared" si="1"/>
        <v>2017-09</v>
      </c>
    </row>
    <row r="4680">
      <c r="A4680" s="7">
        <v>4679.0</v>
      </c>
      <c r="B4680" s="4" t="s">
        <v>7723</v>
      </c>
      <c r="C4680" s="8">
        <v>43008.0</v>
      </c>
      <c r="D4680" s="8">
        <v>43010.0</v>
      </c>
      <c r="E4680" s="4" t="s">
        <v>43</v>
      </c>
      <c r="F4680" s="4" t="s">
        <v>5101</v>
      </c>
      <c r="G4680" s="4" t="s">
        <v>5102</v>
      </c>
      <c r="H4680" s="4" t="s">
        <v>29</v>
      </c>
      <c r="I4680" s="4" t="s">
        <v>30</v>
      </c>
      <c r="J4680" s="4" t="s">
        <v>90</v>
      </c>
      <c r="K4680" s="4" t="s">
        <v>91</v>
      </c>
      <c r="L4680" s="7">
        <v>19120.0</v>
      </c>
      <c r="M4680" s="4" t="s">
        <v>33</v>
      </c>
      <c r="N4680" s="4" t="s">
        <v>7724</v>
      </c>
      <c r="O4680" s="4" t="s">
        <v>51</v>
      </c>
      <c r="P4680" s="4" t="s">
        <v>297</v>
      </c>
      <c r="Q4680" s="4" t="s">
        <v>7725</v>
      </c>
      <c r="R4680" s="9">
        <v>26.089362962963</v>
      </c>
      <c r="S4680" s="7">
        <v>7.0</v>
      </c>
      <c r="T4680" s="7">
        <v>0.2</v>
      </c>
      <c r="U4680" s="7">
        <v>8.80516</v>
      </c>
      <c r="V4680" s="10" t="str">
        <f t="shared" si="1"/>
        <v>2017-09</v>
      </c>
    </row>
    <row r="4681">
      <c r="A4681" s="7">
        <v>4680.0</v>
      </c>
      <c r="B4681" s="4" t="s">
        <v>7726</v>
      </c>
      <c r="C4681" s="8">
        <v>43008.0</v>
      </c>
      <c r="D4681" s="8">
        <v>43014.0</v>
      </c>
      <c r="E4681" s="4" t="s">
        <v>26</v>
      </c>
      <c r="F4681" s="4" t="s">
        <v>399</v>
      </c>
      <c r="G4681" s="4" t="s">
        <v>400</v>
      </c>
      <c r="H4681" s="4" t="s">
        <v>112</v>
      </c>
      <c r="I4681" s="4" t="s">
        <v>30</v>
      </c>
      <c r="J4681" s="4" t="s">
        <v>428</v>
      </c>
      <c r="K4681" s="4" t="s">
        <v>58</v>
      </c>
      <c r="L4681" s="7">
        <v>76017.0</v>
      </c>
      <c r="M4681" s="4" t="s">
        <v>59</v>
      </c>
      <c r="N4681" s="4" t="s">
        <v>2102</v>
      </c>
      <c r="O4681" s="4" t="s">
        <v>51</v>
      </c>
      <c r="P4681" s="4" t="s">
        <v>76</v>
      </c>
      <c r="Q4681" s="4" t="s">
        <v>2103</v>
      </c>
      <c r="R4681" s="9">
        <v>14.7036740740741</v>
      </c>
      <c r="S4681" s="7">
        <v>9.0</v>
      </c>
      <c r="T4681" s="7">
        <v>0.8</v>
      </c>
      <c r="U4681" s="7">
        <v>-22.0555111111111</v>
      </c>
      <c r="V4681" s="10" t="str">
        <f t="shared" si="1"/>
        <v>2017-09</v>
      </c>
    </row>
    <row r="4682">
      <c r="A4682" s="7">
        <v>4681.0</v>
      </c>
      <c r="B4682" s="4" t="s">
        <v>7727</v>
      </c>
      <c r="C4682" s="8">
        <v>43009.0</v>
      </c>
      <c r="D4682" s="8">
        <v>43016.0</v>
      </c>
      <c r="E4682" s="4" t="s">
        <v>26</v>
      </c>
      <c r="F4682" s="4" t="s">
        <v>3280</v>
      </c>
      <c r="G4682" s="4" t="s">
        <v>3281</v>
      </c>
      <c r="H4682" s="4" t="s">
        <v>29</v>
      </c>
      <c r="I4682" s="4" t="s">
        <v>30</v>
      </c>
      <c r="J4682" s="4" t="s">
        <v>57</v>
      </c>
      <c r="K4682" s="4" t="s">
        <v>58</v>
      </c>
      <c r="L4682" s="7">
        <v>78207.0</v>
      </c>
      <c r="M4682" s="4" t="s">
        <v>59</v>
      </c>
      <c r="N4682" s="4" t="s">
        <v>7728</v>
      </c>
      <c r="O4682" s="4" t="s">
        <v>51</v>
      </c>
      <c r="P4682" s="4" t="s">
        <v>93</v>
      </c>
      <c r="Q4682" s="4" t="s">
        <v>7729</v>
      </c>
      <c r="R4682" s="9">
        <v>8.42648888888889</v>
      </c>
      <c r="S4682" s="7">
        <v>6.0</v>
      </c>
      <c r="T4682" s="7">
        <v>0.2</v>
      </c>
      <c r="U4682" s="7">
        <v>0.631986666666667</v>
      </c>
      <c r="V4682" s="10" t="str">
        <f t="shared" si="1"/>
        <v>2017-10</v>
      </c>
    </row>
    <row r="4683">
      <c r="A4683" s="7">
        <v>4682.0</v>
      </c>
      <c r="B4683" s="4" t="s">
        <v>7730</v>
      </c>
      <c r="C4683" s="8">
        <v>43009.0</v>
      </c>
      <c r="D4683" s="8">
        <v>43016.0</v>
      </c>
      <c r="E4683" s="4" t="s">
        <v>26</v>
      </c>
      <c r="F4683" s="4" t="s">
        <v>5370</v>
      </c>
      <c r="G4683" s="4" t="s">
        <v>5371</v>
      </c>
      <c r="H4683" s="4" t="s">
        <v>29</v>
      </c>
      <c r="I4683" s="4" t="s">
        <v>30</v>
      </c>
      <c r="J4683" s="4" t="s">
        <v>163</v>
      </c>
      <c r="K4683" s="4" t="s">
        <v>164</v>
      </c>
      <c r="L4683" s="7">
        <v>98105.0</v>
      </c>
      <c r="M4683" s="4" t="s">
        <v>49</v>
      </c>
      <c r="N4683" s="4" t="s">
        <v>7731</v>
      </c>
      <c r="O4683" s="4" t="s">
        <v>51</v>
      </c>
      <c r="P4683" s="4" t="s">
        <v>124</v>
      </c>
      <c r="Q4683" s="4" t="s">
        <v>7732</v>
      </c>
      <c r="R4683" s="9">
        <v>91.84</v>
      </c>
      <c r="S4683" s="7">
        <v>8.0</v>
      </c>
      <c r="T4683" s="7">
        <v>0.0</v>
      </c>
      <c r="U4683" s="7">
        <v>45.0016</v>
      </c>
      <c r="V4683" s="10" t="str">
        <f t="shared" si="1"/>
        <v>2017-10</v>
      </c>
    </row>
    <row r="4684">
      <c r="A4684" s="7">
        <v>4683.0</v>
      </c>
      <c r="B4684" s="4" t="s">
        <v>7730</v>
      </c>
      <c r="C4684" s="8">
        <v>43009.0</v>
      </c>
      <c r="D4684" s="8">
        <v>43016.0</v>
      </c>
      <c r="E4684" s="4" t="s">
        <v>26</v>
      </c>
      <c r="F4684" s="4" t="s">
        <v>5370</v>
      </c>
      <c r="G4684" s="4" t="s">
        <v>5371</v>
      </c>
      <c r="H4684" s="4" t="s">
        <v>29</v>
      </c>
      <c r="I4684" s="4" t="s">
        <v>30</v>
      </c>
      <c r="J4684" s="4" t="s">
        <v>163</v>
      </c>
      <c r="K4684" s="4" t="s">
        <v>164</v>
      </c>
      <c r="L4684" s="7">
        <v>98105.0</v>
      </c>
      <c r="M4684" s="4" t="s">
        <v>49</v>
      </c>
      <c r="N4684" s="4" t="s">
        <v>5344</v>
      </c>
      <c r="O4684" s="4" t="s">
        <v>51</v>
      </c>
      <c r="P4684" s="4" t="s">
        <v>76</v>
      </c>
      <c r="Q4684" s="4" t="s">
        <v>5345</v>
      </c>
      <c r="R4684" s="9">
        <v>81.088</v>
      </c>
      <c r="S4684" s="7">
        <v>7.0</v>
      </c>
      <c r="T4684" s="7">
        <v>0.2</v>
      </c>
      <c r="U4684" s="7">
        <v>27.3672</v>
      </c>
      <c r="V4684" s="10" t="str">
        <f t="shared" si="1"/>
        <v>2017-10</v>
      </c>
    </row>
    <row r="4685">
      <c r="A4685" s="7">
        <v>4684.0</v>
      </c>
      <c r="B4685" s="4" t="s">
        <v>7730</v>
      </c>
      <c r="C4685" s="8">
        <v>43009.0</v>
      </c>
      <c r="D4685" s="8">
        <v>43016.0</v>
      </c>
      <c r="E4685" s="4" t="s">
        <v>26</v>
      </c>
      <c r="F4685" s="4" t="s">
        <v>5370</v>
      </c>
      <c r="G4685" s="4" t="s">
        <v>5371</v>
      </c>
      <c r="H4685" s="4" t="s">
        <v>29</v>
      </c>
      <c r="I4685" s="4" t="s">
        <v>30</v>
      </c>
      <c r="J4685" s="4" t="s">
        <v>163</v>
      </c>
      <c r="K4685" s="4" t="s">
        <v>164</v>
      </c>
      <c r="L4685" s="7">
        <v>98105.0</v>
      </c>
      <c r="M4685" s="4" t="s">
        <v>49</v>
      </c>
      <c r="N4685" s="4" t="s">
        <v>1981</v>
      </c>
      <c r="O4685" s="4" t="s">
        <v>51</v>
      </c>
      <c r="P4685" s="4" t="s">
        <v>124</v>
      </c>
      <c r="Q4685" s="4" t="s">
        <v>1982</v>
      </c>
      <c r="R4685" s="9">
        <v>19.44</v>
      </c>
      <c r="S4685" s="7">
        <v>3.0</v>
      </c>
      <c r="T4685" s="7">
        <v>0.0</v>
      </c>
      <c r="U4685" s="7">
        <v>9.3312</v>
      </c>
      <c r="V4685" s="10" t="str">
        <f t="shared" si="1"/>
        <v>2017-10</v>
      </c>
    </row>
    <row r="4686">
      <c r="A4686" s="7">
        <v>4685.0</v>
      </c>
      <c r="B4686" s="4" t="s">
        <v>7730</v>
      </c>
      <c r="C4686" s="8">
        <v>43009.0</v>
      </c>
      <c r="D4686" s="8">
        <v>43016.0</v>
      </c>
      <c r="E4686" s="4" t="s">
        <v>26</v>
      </c>
      <c r="F4686" s="4" t="s">
        <v>5370</v>
      </c>
      <c r="G4686" s="4" t="s">
        <v>5371</v>
      </c>
      <c r="H4686" s="4" t="s">
        <v>29</v>
      </c>
      <c r="I4686" s="4" t="s">
        <v>30</v>
      </c>
      <c r="J4686" s="4" t="s">
        <v>163</v>
      </c>
      <c r="K4686" s="4" t="s">
        <v>164</v>
      </c>
      <c r="L4686" s="7">
        <v>98105.0</v>
      </c>
      <c r="M4686" s="4" t="s">
        <v>49</v>
      </c>
      <c r="N4686" s="4" t="s">
        <v>4956</v>
      </c>
      <c r="O4686" s="4" t="s">
        <v>35</v>
      </c>
      <c r="P4686" s="4" t="s">
        <v>263</v>
      </c>
      <c r="Q4686" s="4" t="s">
        <v>4957</v>
      </c>
      <c r="R4686" s="9">
        <v>451.152</v>
      </c>
      <c r="S4686" s="7">
        <v>3.0</v>
      </c>
      <c r="T4686" s="7">
        <v>0.2</v>
      </c>
      <c r="U4686" s="7">
        <v>0.0</v>
      </c>
      <c r="V4686" s="10" t="str">
        <f t="shared" si="1"/>
        <v>2017-10</v>
      </c>
    </row>
    <row r="4687">
      <c r="A4687" s="7">
        <v>4686.0</v>
      </c>
      <c r="B4687" s="4" t="s">
        <v>7733</v>
      </c>
      <c r="C4687" s="8">
        <v>43009.0</v>
      </c>
      <c r="D4687" s="8">
        <v>43010.0</v>
      </c>
      <c r="E4687" s="4" t="s">
        <v>43</v>
      </c>
      <c r="F4687" s="4" t="s">
        <v>5170</v>
      </c>
      <c r="G4687" s="4" t="s">
        <v>5171</v>
      </c>
      <c r="H4687" s="4" t="s">
        <v>46</v>
      </c>
      <c r="I4687" s="4" t="s">
        <v>30</v>
      </c>
      <c r="J4687" s="4" t="s">
        <v>2978</v>
      </c>
      <c r="K4687" s="4" t="s">
        <v>48</v>
      </c>
      <c r="L4687" s="7">
        <v>95123.0</v>
      </c>
      <c r="M4687" s="4" t="s">
        <v>49</v>
      </c>
      <c r="N4687" s="4" t="s">
        <v>3233</v>
      </c>
      <c r="O4687" s="4" t="s">
        <v>51</v>
      </c>
      <c r="P4687" s="4" t="s">
        <v>76</v>
      </c>
      <c r="Q4687" s="4" t="s">
        <v>3234</v>
      </c>
      <c r="R4687" s="9">
        <v>1.44</v>
      </c>
      <c r="S4687" s="7">
        <v>1.0</v>
      </c>
      <c r="T4687" s="7">
        <v>0.2</v>
      </c>
      <c r="U4687" s="7">
        <v>0.504</v>
      </c>
      <c r="V4687" s="10" t="str">
        <f t="shared" si="1"/>
        <v>2017-10</v>
      </c>
    </row>
    <row r="4688">
      <c r="A4688" s="7">
        <v>4687.0</v>
      </c>
      <c r="B4688" s="4" t="s">
        <v>7733</v>
      </c>
      <c r="C4688" s="8">
        <v>43009.0</v>
      </c>
      <c r="D4688" s="8">
        <v>43010.0</v>
      </c>
      <c r="E4688" s="4" t="s">
        <v>43</v>
      </c>
      <c r="F4688" s="4" t="s">
        <v>5170</v>
      </c>
      <c r="G4688" s="4" t="s">
        <v>5171</v>
      </c>
      <c r="H4688" s="4" t="s">
        <v>46</v>
      </c>
      <c r="I4688" s="4" t="s">
        <v>30</v>
      </c>
      <c r="J4688" s="4" t="s">
        <v>2978</v>
      </c>
      <c r="K4688" s="4" t="s">
        <v>48</v>
      </c>
      <c r="L4688" s="7">
        <v>95123.0</v>
      </c>
      <c r="M4688" s="4" t="s">
        <v>49</v>
      </c>
      <c r="N4688" s="4" t="s">
        <v>6696</v>
      </c>
      <c r="O4688" s="4" t="s">
        <v>51</v>
      </c>
      <c r="P4688" s="4" t="s">
        <v>76</v>
      </c>
      <c r="Q4688" s="4" t="s">
        <v>77</v>
      </c>
      <c r="R4688" s="9">
        <v>61.776</v>
      </c>
      <c r="S4688" s="7">
        <v>13.0</v>
      </c>
      <c r="T4688" s="7">
        <v>0.2</v>
      </c>
      <c r="U4688" s="7">
        <v>20.8494</v>
      </c>
      <c r="V4688" s="10" t="str">
        <f t="shared" si="1"/>
        <v>2017-10</v>
      </c>
    </row>
    <row r="4689">
      <c r="A4689" s="7">
        <v>4688.0</v>
      </c>
      <c r="B4689" s="4" t="s">
        <v>7733</v>
      </c>
      <c r="C4689" s="8">
        <v>43009.0</v>
      </c>
      <c r="D4689" s="8">
        <v>43010.0</v>
      </c>
      <c r="E4689" s="4" t="s">
        <v>43</v>
      </c>
      <c r="F4689" s="4" t="s">
        <v>5170</v>
      </c>
      <c r="G4689" s="4" t="s">
        <v>5171</v>
      </c>
      <c r="H4689" s="4" t="s">
        <v>46</v>
      </c>
      <c r="I4689" s="4" t="s">
        <v>30</v>
      </c>
      <c r="J4689" s="4" t="s">
        <v>2978</v>
      </c>
      <c r="K4689" s="4" t="s">
        <v>48</v>
      </c>
      <c r="L4689" s="7">
        <v>95123.0</v>
      </c>
      <c r="M4689" s="4" t="s">
        <v>49</v>
      </c>
      <c r="N4689" s="4" t="s">
        <v>3534</v>
      </c>
      <c r="O4689" s="4" t="s">
        <v>51</v>
      </c>
      <c r="P4689" s="4" t="s">
        <v>283</v>
      </c>
      <c r="Q4689" s="4" t="s">
        <v>5497</v>
      </c>
      <c r="R4689" s="9">
        <v>241.96</v>
      </c>
      <c r="S4689" s="7">
        <v>2.0</v>
      </c>
      <c r="T4689" s="7">
        <v>0.0</v>
      </c>
      <c r="U4689" s="7">
        <v>60.49</v>
      </c>
      <c r="V4689" s="10" t="str">
        <f t="shared" si="1"/>
        <v>2017-10</v>
      </c>
    </row>
    <row r="4690">
      <c r="A4690" s="7">
        <v>4689.0</v>
      </c>
      <c r="B4690" s="4" t="s">
        <v>7733</v>
      </c>
      <c r="C4690" s="8">
        <v>43009.0</v>
      </c>
      <c r="D4690" s="8">
        <v>43010.0</v>
      </c>
      <c r="E4690" s="4" t="s">
        <v>43</v>
      </c>
      <c r="F4690" s="4" t="s">
        <v>5170</v>
      </c>
      <c r="G4690" s="4" t="s">
        <v>5171</v>
      </c>
      <c r="H4690" s="4" t="s">
        <v>46</v>
      </c>
      <c r="I4690" s="4" t="s">
        <v>30</v>
      </c>
      <c r="J4690" s="4" t="s">
        <v>2978</v>
      </c>
      <c r="K4690" s="4" t="s">
        <v>48</v>
      </c>
      <c r="L4690" s="7">
        <v>95123.0</v>
      </c>
      <c r="M4690" s="4" t="s">
        <v>49</v>
      </c>
      <c r="N4690" s="4" t="s">
        <v>4680</v>
      </c>
      <c r="O4690" s="4" t="s">
        <v>35</v>
      </c>
      <c r="P4690" s="4" t="s">
        <v>263</v>
      </c>
      <c r="Q4690" s="4" t="s">
        <v>4681</v>
      </c>
      <c r="R4690" s="9">
        <v>108.608</v>
      </c>
      <c r="S4690" s="7">
        <v>4.0</v>
      </c>
      <c r="T4690" s="7">
        <v>0.2</v>
      </c>
      <c r="U4690" s="7">
        <v>9.5032</v>
      </c>
      <c r="V4690" s="10" t="str">
        <f t="shared" si="1"/>
        <v>2017-10</v>
      </c>
    </row>
    <row r="4691">
      <c r="A4691" s="7">
        <v>4690.0</v>
      </c>
      <c r="B4691" s="4" t="s">
        <v>7734</v>
      </c>
      <c r="C4691" s="8">
        <v>43009.0</v>
      </c>
      <c r="D4691" s="8">
        <v>43011.0</v>
      </c>
      <c r="E4691" s="4" t="s">
        <v>43</v>
      </c>
      <c r="F4691" s="4" t="s">
        <v>3419</v>
      </c>
      <c r="G4691" s="4" t="s">
        <v>3420</v>
      </c>
      <c r="H4691" s="4" t="s">
        <v>112</v>
      </c>
      <c r="I4691" s="4" t="s">
        <v>30</v>
      </c>
      <c r="J4691" s="4" t="s">
        <v>222</v>
      </c>
      <c r="K4691" s="4" t="s">
        <v>223</v>
      </c>
      <c r="L4691" s="7">
        <v>10035.0</v>
      </c>
      <c r="M4691" s="4" t="s">
        <v>33</v>
      </c>
      <c r="N4691" s="4" t="s">
        <v>2299</v>
      </c>
      <c r="O4691" s="4" t="s">
        <v>39</v>
      </c>
      <c r="P4691" s="4" t="s">
        <v>446</v>
      </c>
      <c r="Q4691" s="4" t="s">
        <v>2300</v>
      </c>
      <c r="R4691" s="9">
        <v>2153.21292592593</v>
      </c>
      <c r="S4691" s="7">
        <v>11.0</v>
      </c>
      <c r="T4691" s="7">
        <v>0.0</v>
      </c>
      <c r="U4691" s="7">
        <v>968.945816666667</v>
      </c>
      <c r="V4691" s="10" t="str">
        <f t="shared" si="1"/>
        <v>2017-10</v>
      </c>
    </row>
    <row r="4692">
      <c r="A4692" s="7">
        <v>4691.0</v>
      </c>
      <c r="B4692" s="4" t="s">
        <v>7735</v>
      </c>
      <c r="C4692" s="8">
        <v>43009.0</v>
      </c>
      <c r="D4692" s="8">
        <v>43015.0</v>
      </c>
      <c r="E4692" s="4" t="s">
        <v>26</v>
      </c>
      <c r="F4692" s="4" t="s">
        <v>571</v>
      </c>
      <c r="G4692" s="4" t="s">
        <v>572</v>
      </c>
      <c r="H4692" s="4" t="s">
        <v>46</v>
      </c>
      <c r="I4692" s="4" t="s">
        <v>30</v>
      </c>
      <c r="J4692" s="4" t="s">
        <v>5437</v>
      </c>
      <c r="K4692" s="4" t="s">
        <v>1605</v>
      </c>
      <c r="L4692" s="7">
        <v>68025.0</v>
      </c>
      <c r="M4692" s="4" t="s">
        <v>59</v>
      </c>
      <c r="N4692" s="4" t="s">
        <v>2311</v>
      </c>
      <c r="O4692" s="4" t="s">
        <v>51</v>
      </c>
      <c r="P4692" s="4" t="s">
        <v>124</v>
      </c>
      <c r="Q4692" s="4" t="s">
        <v>2312</v>
      </c>
      <c r="R4692" s="9">
        <v>132.421666666667</v>
      </c>
      <c r="S4692" s="7">
        <v>1.0</v>
      </c>
      <c r="T4692" s="7">
        <v>0.0</v>
      </c>
      <c r="U4692" s="7">
        <v>63.5624</v>
      </c>
      <c r="V4692" s="10" t="str">
        <f t="shared" si="1"/>
        <v>2017-10</v>
      </c>
    </row>
    <row r="4693">
      <c r="A4693" s="7">
        <v>4692.0</v>
      </c>
      <c r="B4693" s="4" t="s">
        <v>7736</v>
      </c>
      <c r="C4693" s="8">
        <v>43009.0</v>
      </c>
      <c r="D4693" s="8">
        <v>43014.0</v>
      </c>
      <c r="E4693" s="4" t="s">
        <v>26</v>
      </c>
      <c r="F4693" s="4" t="s">
        <v>1699</v>
      </c>
      <c r="G4693" s="4" t="s">
        <v>1700</v>
      </c>
      <c r="H4693" s="4" t="s">
        <v>112</v>
      </c>
      <c r="I4693" s="4" t="s">
        <v>30</v>
      </c>
      <c r="J4693" s="4" t="s">
        <v>362</v>
      </c>
      <c r="K4693" s="4" t="s">
        <v>48</v>
      </c>
      <c r="L4693" s="7">
        <v>94110.0</v>
      </c>
      <c r="M4693" s="4" t="s">
        <v>49</v>
      </c>
      <c r="N4693" s="4" t="s">
        <v>7088</v>
      </c>
      <c r="O4693" s="4" t="s">
        <v>39</v>
      </c>
      <c r="P4693" s="4" t="s">
        <v>61</v>
      </c>
      <c r="Q4693" s="4" t="s">
        <v>7089</v>
      </c>
      <c r="R4693" s="9">
        <v>104.75</v>
      </c>
      <c r="S4693" s="7">
        <v>5.0</v>
      </c>
      <c r="T4693" s="7">
        <v>0.0</v>
      </c>
      <c r="U4693" s="7">
        <v>21.9975</v>
      </c>
      <c r="V4693" s="10" t="str">
        <f t="shared" si="1"/>
        <v>2017-10</v>
      </c>
    </row>
    <row r="4694">
      <c r="A4694" s="7">
        <v>4693.0</v>
      </c>
      <c r="B4694" s="4" t="s">
        <v>7737</v>
      </c>
      <c r="C4694" s="8">
        <v>43010.0</v>
      </c>
      <c r="D4694" s="8">
        <v>43014.0</v>
      </c>
      <c r="E4694" s="4" t="s">
        <v>26</v>
      </c>
      <c r="F4694" s="4" t="s">
        <v>2874</v>
      </c>
      <c r="G4694" s="4" t="s">
        <v>2875</v>
      </c>
      <c r="H4694" s="4" t="s">
        <v>46</v>
      </c>
      <c r="I4694" s="4" t="s">
        <v>30</v>
      </c>
      <c r="J4694" s="4" t="s">
        <v>4596</v>
      </c>
      <c r="K4694" s="4" t="s">
        <v>884</v>
      </c>
      <c r="L4694" s="7">
        <v>48183.0</v>
      </c>
      <c r="M4694" s="4" t="s">
        <v>59</v>
      </c>
      <c r="N4694" s="4" t="s">
        <v>2185</v>
      </c>
      <c r="O4694" s="4" t="s">
        <v>51</v>
      </c>
      <c r="P4694" s="4" t="s">
        <v>76</v>
      </c>
      <c r="Q4694" s="4" t="s">
        <v>2186</v>
      </c>
      <c r="R4694" s="9">
        <v>73.3388888888889</v>
      </c>
      <c r="S4694" s="7">
        <v>3.0</v>
      </c>
      <c r="T4694" s="7">
        <v>0.0</v>
      </c>
      <c r="U4694" s="7">
        <v>33.7358888888889</v>
      </c>
      <c r="V4694" s="10" t="str">
        <f t="shared" si="1"/>
        <v>2017-10</v>
      </c>
    </row>
    <row r="4695">
      <c r="A4695" s="7">
        <v>4694.0</v>
      </c>
      <c r="B4695" s="4" t="s">
        <v>7737</v>
      </c>
      <c r="C4695" s="8">
        <v>43010.0</v>
      </c>
      <c r="D4695" s="8">
        <v>43014.0</v>
      </c>
      <c r="E4695" s="4" t="s">
        <v>26</v>
      </c>
      <c r="F4695" s="4" t="s">
        <v>2874</v>
      </c>
      <c r="G4695" s="4" t="s">
        <v>2875</v>
      </c>
      <c r="H4695" s="4" t="s">
        <v>46</v>
      </c>
      <c r="I4695" s="4" t="s">
        <v>30</v>
      </c>
      <c r="J4695" s="4" t="s">
        <v>4596</v>
      </c>
      <c r="K4695" s="4" t="s">
        <v>884</v>
      </c>
      <c r="L4695" s="7">
        <v>48183.0</v>
      </c>
      <c r="M4695" s="4" t="s">
        <v>59</v>
      </c>
      <c r="N4695" s="4" t="s">
        <v>7738</v>
      </c>
      <c r="O4695" s="4" t="s">
        <v>35</v>
      </c>
      <c r="P4695" s="4" t="s">
        <v>121</v>
      </c>
      <c r="Q4695" s="4" t="s">
        <v>7739</v>
      </c>
      <c r="R4695" s="9">
        <v>199.284691358025</v>
      </c>
      <c r="S4695" s="7">
        <v>11.0</v>
      </c>
      <c r="T4695" s="7">
        <v>0.0</v>
      </c>
      <c r="U4695" s="7">
        <v>71.7424888888889</v>
      </c>
      <c r="V4695" s="10" t="str">
        <f t="shared" si="1"/>
        <v>2017-10</v>
      </c>
    </row>
    <row r="4696">
      <c r="A4696" s="7">
        <v>4695.0</v>
      </c>
      <c r="B4696" s="4" t="s">
        <v>7737</v>
      </c>
      <c r="C4696" s="8">
        <v>43010.0</v>
      </c>
      <c r="D4696" s="8">
        <v>43014.0</v>
      </c>
      <c r="E4696" s="4" t="s">
        <v>26</v>
      </c>
      <c r="F4696" s="4" t="s">
        <v>2874</v>
      </c>
      <c r="G4696" s="4" t="s">
        <v>2875</v>
      </c>
      <c r="H4696" s="4" t="s">
        <v>46</v>
      </c>
      <c r="I4696" s="4" t="s">
        <v>30</v>
      </c>
      <c r="J4696" s="4" t="s">
        <v>4596</v>
      </c>
      <c r="K4696" s="4" t="s">
        <v>884</v>
      </c>
      <c r="L4696" s="7">
        <v>48183.0</v>
      </c>
      <c r="M4696" s="4" t="s">
        <v>59</v>
      </c>
      <c r="N4696" s="4" t="s">
        <v>7547</v>
      </c>
      <c r="O4696" s="4" t="s">
        <v>51</v>
      </c>
      <c r="P4696" s="4" t="s">
        <v>93</v>
      </c>
      <c r="Q4696" s="4" t="s">
        <v>7548</v>
      </c>
      <c r="R4696" s="9">
        <v>71.9870781893004</v>
      </c>
      <c r="S4696" s="7">
        <v>7.0</v>
      </c>
      <c r="T4696" s="7">
        <v>0.0</v>
      </c>
      <c r="U4696" s="7">
        <v>28.7948312757202</v>
      </c>
      <c r="V4696" s="10" t="str">
        <f t="shared" si="1"/>
        <v>2017-10</v>
      </c>
    </row>
    <row r="4697">
      <c r="A4697" s="7">
        <v>4696.0</v>
      </c>
      <c r="B4697" s="4" t="s">
        <v>7737</v>
      </c>
      <c r="C4697" s="8">
        <v>43010.0</v>
      </c>
      <c r="D4697" s="8">
        <v>43014.0</v>
      </c>
      <c r="E4697" s="4" t="s">
        <v>26</v>
      </c>
      <c r="F4697" s="4" t="s">
        <v>2874</v>
      </c>
      <c r="G4697" s="4" t="s">
        <v>2875</v>
      </c>
      <c r="H4697" s="4" t="s">
        <v>46</v>
      </c>
      <c r="I4697" s="4" t="s">
        <v>30</v>
      </c>
      <c r="J4697" s="4" t="s">
        <v>4596</v>
      </c>
      <c r="K4697" s="4" t="s">
        <v>884</v>
      </c>
      <c r="L4697" s="7">
        <v>48183.0</v>
      </c>
      <c r="M4697" s="4" t="s">
        <v>59</v>
      </c>
      <c r="N4697" s="4" t="s">
        <v>394</v>
      </c>
      <c r="O4697" s="4" t="s">
        <v>51</v>
      </c>
      <c r="P4697" s="4" t="s">
        <v>76</v>
      </c>
      <c r="Q4697" s="4" t="s">
        <v>395</v>
      </c>
      <c r="R4697" s="9">
        <v>3.63851851851852</v>
      </c>
      <c r="S4697" s="7">
        <v>1.0</v>
      </c>
      <c r="T4697" s="7">
        <v>0.0</v>
      </c>
      <c r="U4697" s="7">
        <v>1.78287407407407</v>
      </c>
      <c r="V4697" s="10" t="str">
        <f t="shared" si="1"/>
        <v>2017-10</v>
      </c>
    </row>
    <row r="4698">
      <c r="A4698" s="7">
        <v>4697.0</v>
      </c>
      <c r="B4698" s="4" t="s">
        <v>7740</v>
      </c>
      <c r="C4698" s="8">
        <v>43010.0</v>
      </c>
      <c r="D4698" s="8">
        <v>43014.0</v>
      </c>
      <c r="E4698" s="4" t="s">
        <v>26</v>
      </c>
      <c r="F4698" s="4" t="s">
        <v>2884</v>
      </c>
      <c r="G4698" s="4" t="s">
        <v>2885</v>
      </c>
      <c r="H4698" s="4" t="s">
        <v>46</v>
      </c>
      <c r="I4698" s="4" t="s">
        <v>30</v>
      </c>
      <c r="J4698" s="4" t="s">
        <v>222</v>
      </c>
      <c r="K4698" s="4" t="s">
        <v>223</v>
      </c>
      <c r="L4698" s="7">
        <v>10011.0</v>
      </c>
      <c r="M4698" s="4" t="s">
        <v>33</v>
      </c>
      <c r="N4698" s="4" t="s">
        <v>5512</v>
      </c>
      <c r="O4698" s="4" t="s">
        <v>51</v>
      </c>
      <c r="P4698" s="4" t="s">
        <v>124</v>
      </c>
      <c r="Q4698" s="4" t="s">
        <v>5513</v>
      </c>
      <c r="R4698" s="9">
        <v>62.0569547325103</v>
      </c>
      <c r="S4698" s="7">
        <v>4.0</v>
      </c>
      <c r="T4698" s="7">
        <v>0.0</v>
      </c>
      <c r="U4698" s="7">
        <v>29.1667687242798</v>
      </c>
      <c r="V4698" s="10" t="str">
        <f t="shared" si="1"/>
        <v>2017-10</v>
      </c>
    </row>
    <row r="4699">
      <c r="A4699" s="7">
        <v>4698.0</v>
      </c>
      <c r="B4699" s="4" t="s">
        <v>7741</v>
      </c>
      <c r="C4699" s="8">
        <v>43010.0</v>
      </c>
      <c r="D4699" s="8">
        <v>43016.0</v>
      </c>
      <c r="E4699" s="4" t="s">
        <v>26</v>
      </c>
      <c r="F4699" s="4" t="s">
        <v>821</v>
      </c>
      <c r="G4699" s="4" t="s">
        <v>822</v>
      </c>
      <c r="H4699" s="4" t="s">
        <v>29</v>
      </c>
      <c r="I4699" s="4" t="s">
        <v>30</v>
      </c>
      <c r="J4699" s="4" t="s">
        <v>222</v>
      </c>
      <c r="K4699" s="4" t="s">
        <v>223</v>
      </c>
      <c r="L4699" s="7">
        <v>10035.0</v>
      </c>
      <c r="M4699" s="4" t="s">
        <v>33</v>
      </c>
      <c r="N4699" s="4" t="s">
        <v>7559</v>
      </c>
      <c r="O4699" s="4" t="s">
        <v>39</v>
      </c>
      <c r="P4699" s="4" t="s">
        <v>40</v>
      </c>
      <c r="Q4699" s="4" t="s">
        <v>7560</v>
      </c>
      <c r="R4699" s="9">
        <v>83.3700823045267</v>
      </c>
      <c r="S4699" s="7">
        <v>1.0</v>
      </c>
      <c r="T4699" s="7">
        <v>0.0</v>
      </c>
      <c r="U4699" s="7">
        <v>21.676221399177</v>
      </c>
      <c r="V4699" s="10" t="str">
        <f t="shared" si="1"/>
        <v>2017-10</v>
      </c>
    </row>
    <row r="4700">
      <c r="A4700" s="7">
        <v>4699.0</v>
      </c>
      <c r="B4700" s="4" t="s">
        <v>7742</v>
      </c>
      <c r="C4700" s="8">
        <v>43010.0</v>
      </c>
      <c r="D4700" s="8">
        <v>43015.0</v>
      </c>
      <c r="E4700" s="4" t="s">
        <v>26</v>
      </c>
      <c r="F4700" s="4" t="s">
        <v>7059</v>
      </c>
      <c r="G4700" s="4" t="s">
        <v>7060</v>
      </c>
      <c r="H4700" s="4" t="s">
        <v>112</v>
      </c>
      <c r="I4700" s="4" t="s">
        <v>30</v>
      </c>
      <c r="J4700" s="4" t="s">
        <v>163</v>
      </c>
      <c r="K4700" s="4" t="s">
        <v>164</v>
      </c>
      <c r="L4700" s="7">
        <v>98105.0</v>
      </c>
      <c r="M4700" s="4" t="s">
        <v>49</v>
      </c>
      <c r="N4700" s="4" t="s">
        <v>3748</v>
      </c>
      <c r="O4700" s="4" t="s">
        <v>51</v>
      </c>
      <c r="P4700" s="4" t="s">
        <v>272</v>
      </c>
      <c r="Q4700" s="4" t="s">
        <v>722</v>
      </c>
      <c r="R4700" s="9">
        <v>8.94</v>
      </c>
      <c r="S4700" s="7">
        <v>3.0</v>
      </c>
      <c r="T4700" s="7">
        <v>0.0</v>
      </c>
      <c r="U4700" s="7">
        <v>4.1124</v>
      </c>
      <c r="V4700" s="10" t="str">
        <f t="shared" si="1"/>
        <v>2017-10</v>
      </c>
    </row>
    <row r="4701">
      <c r="A4701" s="7">
        <v>4700.0</v>
      </c>
      <c r="B4701" s="4" t="s">
        <v>7742</v>
      </c>
      <c r="C4701" s="8">
        <v>43010.0</v>
      </c>
      <c r="D4701" s="8">
        <v>43015.0</v>
      </c>
      <c r="E4701" s="4" t="s">
        <v>26</v>
      </c>
      <c r="F4701" s="4" t="s">
        <v>7059</v>
      </c>
      <c r="G4701" s="4" t="s">
        <v>7060</v>
      </c>
      <c r="H4701" s="4" t="s">
        <v>112</v>
      </c>
      <c r="I4701" s="4" t="s">
        <v>30</v>
      </c>
      <c r="J4701" s="4" t="s">
        <v>163</v>
      </c>
      <c r="K4701" s="4" t="s">
        <v>164</v>
      </c>
      <c r="L4701" s="7">
        <v>98105.0</v>
      </c>
      <c r="M4701" s="4" t="s">
        <v>49</v>
      </c>
      <c r="N4701" s="4" t="s">
        <v>1105</v>
      </c>
      <c r="O4701" s="4" t="s">
        <v>39</v>
      </c>
      <c r="P4701" s="4" t="s">
        <v>40</v>
      </c>
      <c r="Q4701" s="4" t="s">
        <v>1106</v>
      </c>
      <c r="R4701" s="9">
        <v>84.784</v>
      </c>
      <c r="S4701" s="7">
        <v>2.0</v>
      </c>
      <c r="T4701" s="7">
        <v>0.2</v>
      </c>
      <c r="U4701" s="7">
        <v>-20.1362</v>
      </c>
      <c r="V4701" s="10" t="str">
        <f t="shared" si="1"/>
        <v>2017-10</v>
      </c>
    </row>
    <row r="4702">
      <c r="A4702" s="7">
        <v>4701.0</v>
      </c>
      <c r="B4702" s="4" t="s">
        <v>7743</v>
      </c>
      <c r="C4702" s="8">
        <v>43010.0</v>
      </c>
      <c r="D4702" s="8">
        <v>43016.0</v>
      </c>
      <c r="E4702" s="4" t="s">
        <v>26</v>
      </c>
      <c r="F4702" s="4" t="s">
        <v>679</v>
      </c>
      <c r="G4702" s="4" t="s">
        <v>680</v>
      </c>
      <c r="H4702" s="4" t="s">
        <v>112</v>
      </c>
      <c r="I4702" s="4" t="s">
        <v>30</v>
      </c>
      <c r="J4702" s="4" t="s">
        <v>47</v>
      </c>
      <c r="K4702" s="4" t="s">
        <v>48</v>
      </c>
      <c r="L4702" s="7">
        <v>90036.0</v>
      </c>
      <c r="M4702" s="4" t="s">
        <v>49</v>
      </c>
      <c r="N4702" s="4" t="s">
        <v>1686</v>
      </c>
      <c r="O4702" s="4" t="s">
        <v>51</v>
      </c>
      <c r="P4702" s="4" t="s">
        <v>76</v>
      </c>
      <c r="Q4702" s="4" t="s">
        <v>1687</v>
      </c>
      <c r="R4702" s="9">
        <v>112.12</v>
      </c>
      <c r="S4702" s="7">
        <v>5.0</v>
      </c>
      <c r="T4702" s="7">
        <v>0.2</v>
      </c>
      <c r="U4702" s="7">
        <v>42.045</v>
      </c>
      <c r="V4702" s="10" t="str">
        <f t="shared" si="1"/>
        <v>2017-10</v>
      </c>
    </row>
    <row r="4703">
      <c r="A4703" s="7">
        <v>4702.0</v>
      </c>
      <c r="B4703" s="4" t="s">
        <v>7743</v>
      </c>
      <c r="C4703" s="8">
        <v>43010.0</v>
      </c>
      <c r="D4703" s="8">
        <v>43016.0</v>
      </c>
      <c r="E4703" s="4" t="s">
        <v>26</v>
      </c>
      <c r="F4703" s="4" t="s">
        <v>679</v>
      </c>
      <c r="G4703" s="4" t="s">
        <v>680</v>
      </c>
      <c r="H4703" s="4" t="s">
        <v>112</v>
      </c>
      <c r="I4703" s="4" t="s">
        <v>30</v>
      </c>
      <c r="J4703" s="4" t="s">
        <v>47</v>
      </c>
      <c r="K4703" s="4" t="s">
        <v>48</v>
      </c>
      <c r="L4703" s="7">
        <v>90036.0</v>
      </c>
      <c r="M4703" s="4" t="s">
        <v>49</v>
      </c>
      <c r="N4703" s="4" t="s">
        <v>561</v>
      </c>
      <c r="O4703" s="4" t="s">
        <v>51</v>
      </c>
      <c r="P4703" s="4" t="s">
        <v>52</v>
      </c>
      <c r="Q4703" s="4" t="s">
        <v>562</v>
      </c>
      <c r="R4703" s="9">
        <v>1575.14</v>
      </c>
      <c r="S4703" s="7">
        <v>7.0</v>
      </c>
      <c r="T4703" s="7">
        <v>0.0</v>
      </c>
      <c r="U4703" s="7">
        <v>204.7682</v>
      </c>
      <c r="V4703" s="10" t="str">
        <f t="shared" si="1"/>
        <v>2017-10</v>
      </c>
    </row>
    <row r="4704">
      <c r="A4704" s="7">
        <v>4703.0</v>
      </c>
      <c r="B4704" s="4" t="s">
        <v>7744</v>
      </c>
      <c r="C4704" s="8">
        <v>43010.0</v>
      </c>
      <c r="D4704" s="8">
        <v>43013.0</v>
      </c>
      <c r="E4704" s="4" t="s">
        <v>43</v>
      </c>
      <c r="F4704" s="4" t="s">
        <v>200</v>
      </c>
      <c r="G4704" s="4" t="s">
        <v>201</v>
      </c>
      <c r="H4704" s="4" t="s">
        <v>112</v>
      </c>
      <c r="I4704" s="4" t="s">
        <v>30</v>
      </c>
      <c r="J4704" s="4" t="s">
        <v>3840</v>
      </c>
      <c r="K4704" s="4" t="s">
        <v>518</v>
      </c>
      <c r="L4704" s="7">
        <v>37918.0</v>
      </c>
      <c r="M4704" s="4" t="s">
        <v>83</v>
      </c>
      <c r="N4704" s="4" t="s">
        <v>2832</v>
      </c>
      <c r="O4704" s="4" t="s">
        <v>35</v>
      </c>
      <c r="P4704" s="4" t="s">
        <v>121</v>
      </c>
      <c r="Q4704" s="4" t="s">
        <v>2833</v>
      </c>
      <c r="R4704" s="9">
        <v>7.37051355360676</v>
      </c>
      <c r="S4704" s="7">
        <v>2.0</v>
      </c>
      <c r="T4704" s="7">
        <v>0.2</v>
      </c>
      <c r="U4704" s="7">
        <v>0.82918277478076</v>
      </c>
      <c r="V4704" s="10" t="str">
        <f t="shared" si="1"/>
        <v>2017-10</v>
      </c>
    </row>
    <row r="4705">
      <c r="A4705" s="7">
        <v>4704.0</v>
      </c>
      <c r="B4705" s="4" t="s">
        <v>7744</v>
      </c>
      <c r="C4705" s="8">
        <v>43010.0</v>
      </c>
      <c r="D4705" s="8">
        <v>43013.0</v>
      </c>
      <c r="E4705" s="4" t="s">
        <v>43</v>
      </c>
      <c r="F4705" s="4" t="s">
        <v>200</v>
      </c>
      <c r="G4705" s="4" t="s">
        <v>201</v>
      </c>
      <c r="H4705" s="4" t="s">
        <v>112</v>
      </c>
      <c r="I4705" s="4" t="s">
        <v>30</v>
      </c>
      <c r="J4705" s="4" t="s">
        <v>3840</v>
      </c>
      <c r="K4705" s="4" t="s">
        <v>518</v>
      </c>
      <c r="L4705" s="7">
        <v>37918.0</v>
      </c>
      <c r="M4705" s="4" t="s">
        <v>83</v>
      </c>
      <c r="N4705" s="4" t="s">
        <v>998</v>
      </c>
      <c r="O4705" s="4" t="s">
        <v>35</v>
      </c>
      <c r="P4705" s="4" t="s">
        <v>121</v>
      </c>
      <c r="Q4705" s="4" t="s">
        <v>3367</v>
      </c>
      <c r="R4705" s="9">
        <v>6.07649432431608</v>
      </c>
      <c r="S4705" s="7">
        <v>1.0</v>
      </c>
      <c r="T4705" s="7">
        <v>0.2</v>
      </c>
      <c r="U4705" s="7">
        <v>0.987430327701363</v>
      </c>
      <c r="V4705" s="10" t="str">
        <f t="shared" si="1"/>
        <v>2017-10</v>
      </c>
    </row>
    <row r="4706">
      <c r="A4706" s="7">
        <v>4705.0</v>
      </c>
      <c r="B4706" s="4" t="s">
        <v>7744</v>
      </c>
      <c r="C4706" s="8">
        <v>43010.0</v>
      </c>
      <c r="D4706" s="8">
        <v>43013.0</v>
      </c>
      <c r="E4706" s="4" t="s">
        <v>43</v>
      </c>
      <c r="F4706" s="4" t="s">
        <v>200</v>
      </c>
      <c r="G4706" s="4" t="s">
        <v>201</v>
      </c>
      <c r="H4706" s="4" t="s">
        <v>112</v>
      </c>
      <c r="I4706" s="4" t="s">
        <v>30</v>
      </c>
      <c r="J4706" s="4" t="s">
        <v>3840</v>
      </c>
      <c r="K4706" s="4" t="s">
        <v>518</v>
      </c>
      <c r="L4706" s="7">
        <v>37918.0</v>
      </c>
      <c r="M4706" s="4" t="s">
        <v>83</v>
      </c>
      <c r="N4706" s="4" t="s">
        <v>4880</v>
      </c>
      <c r="O4706" s="4" t="s">
        <v>51</v>
      </c>
      <c r="P4706" s="4" t="s">
        <v>124</v>
      </c>
      <c r="Q4706" s="4" t="s">
        <v>4881</v>
      </c>
      <c r="R4706" s="9">
        <v>13.1362882349777</v>
      </c>
      <c r="S4706" s="7">
        <v>4.0</v>
      </c>
      <c r="T4706" s="7">
        <v>0.2</v>
      </c>
      <c r="U4706" s="7">
        <v>4.59770088224218</v>
      </c>
      <c r="V4706" s="10" t="str">
        <f t="shared" si="1"/>
        <v>2017-10</v>
      </c>
    </row>
    <row r="4707">
      <c r="A4707" s="7">
        <v>4706.0</v>
      </c>
      <c r="B4707" s="4" t="s">
        <v>7744</v>
      </c>
      <c r="C4707" s="8">
        <v>43010.0</v>
      </c>
      <c r="D4707" s="8">
        <v>43013.0</v>
      </c>
      <c r="E4707" s="4" t="s">
        <v>43</v>
      </c>
      <c r="F4707" s="4" t="s">
        <v>200</v>
      </c>
      <c r="G4707" s="4" t="s">
        <v>201</v>
      </c>
      <c r="H4707" s="4" t="s">
        <v>112</v>
      </c>
      <c r="I4707" s="4" t="s">
        <v>30</v>
      </c>
      <c r="J4707" s="4" t="s">
        <v>3840</v>
      </c>
      <c r="K4707" s="4" t="s">
        <v>518</v>
      </c>
      <c r="L4707" s="7">
        <v>37918.0</v>
      </c>
      <c r="M4707" s="4" t="s">
        <v>83</v>
      </c>
      <c r="N4707" s="4" t="s">
        <v>4200</v>
      </c>
      <c r="O4707" s="4" t="s">
        <v>51</v>
      </c>
      <c r="P4707" s="4" t="s">
        <v>76</v>
      </c>
      <c r="Q4707" s="4" t="s">
        <v>4201</v>
      </c>
      <c r="R4707" s="9">
        <v>17.1585591254556</v>
      </c>
      <c r="S4707" s="7">
        <v>3.0</v>
      </c>
      <c r="T4707" s="7">
        <v>0.7</v>
      </c>
      <c r="U4707" s="7">
        <v>-13.7268473003645</v>
      </c>
      <c r="V4707" s="10" t="str">
        <f t="shared" si="1"/>
        <v>2017-10</v>
      </c>
    </row>
    <row r="4708">
      <c r="A4708" s="7">
        <v>4707.0</v>
      </c>
      <c r="B4708" s="4" t="s">
        <v>7744</v>
      </c>
      <c r="C4708" s="8">
        <v>43010.0</v>
      </c>
      <c r="D4708" s="8">
        <v>43013.0</v>
      </c>
      <c r="E4708" s="4" t="s">
        <v>43</v>
      </c>
      <c r="F4708" s="4" t="s">
        <v>200</v>
      </c>
      <c r="G4708" s="4" t="s">
        <v>201</v>
      </c>
      <c r="H4708" s="4" t="s">
        <v>112</v>
      </c>
      <c r="I4708" s="4" t="s">
        <v>30</v>
      </c>
      <c r="J4708" s="4" t="s">
        <v>3840</v>
      </c>
      <c r="K4708" s="4" t="s">
        <v>518</v>
      </c>
      <c r="L4708" s="7">
        <v>37918.0</v>
      </c>
      <c r="M4708" s="4" t="s">
        <v>83</v>
      </c>
      <c r="N4708" s="4" t="s">
        <v>5534</v>
      </c>
      <c r="O4708" s="4" t="s">
        <v>35</v>
      </c>
      <c r="P4708" s="4" t="s">
        <v>73</v>
      </c>
      <c r="Q4708" s="4" t="s">
        <v>5535</v>
      </c>
      <c r="R4708" s="9">
        <v>1456.50570988391</v>
      </c>
      <c r="S4708" s="7">
        <v>7.0</v>
      </c>
      <c r="T4708" s="7">
        <v>0.4</v>
      </c>
      <c r="U4708" s="7">
        <v>-631.152474283029</v>
      </c>
      <c r="V4708" s="10" t="str">
        <f t="shared" si="1"/>
        <v>2017-10</v>
      </c>
    </row>
    <row r="4709">
      <c r="A4709" s="7">
        <v>4708.0</v>
      </c>
      <c r="B4709" s="4" t="s">
        <v>7744</v>
      </c>
      <c r="C4709" s="8">
        <v>43010.0</v>
      </c>
      <c r="D4709" s="8">
        <v>43013.0</v>
      </c>
      <c r="E4709" s="4" t="s">
        <v>43</v>
      </c>
      <c r="F4709" s="4" t="s">
        <v>200</v>
      </c>
      <c r="G4709" s="4" t="s">
        <v>201</v>
      </c>
      <c r="H4709" s="4" t="s">
        <v>112</v>
      </c>
      <c r="I4709" s="4" t="s">
        <v>30</v>
      </c>
      <c r="J4709" s="4" t="s">
        <v>3840</v>
      </c>
      <c r="K4709" s="4" t="s">
        <v>518</v>
      </c>
      <c r="L4709" s="7">
        <v>37918.0</v>
      </c>
      <c r="M4709" s="4" t="s">
        <v>83</v>
      </c>
      <c r="N4709" s="4" t="s">
        <v>5733</v>
      </c>
      <c r="O4709" s="4" t="s">
        <v>51</v>
      </c>
      <c r="P4709" s="4" t="s">
        <v>76</v>
      </c>
      <c r="Q4709" s="4" t="s">
        <v>5734</v>
      </c>
      <c r="R4709" s="9">
        <v>21.6144305234771</v>
      </c>
      <c r="S4709" s="7">
        <v>4.0</v>
      </c>
      <c r="T4709" s="7">
        <v>0.7</v>
      </c>
      <c r="U4709" s="7">
        <v>-16.5710634013325</v>
      </c>
      <c r="V4709" s="10" t="str">
        <f t="shared" si="1"/>
        <v>2017-10</v>
      </c>
    </row>
    <row r="4710">
      <c r="A4710" s="7">
        <v>4709.0</v>
      </c>
      <c r="B4710" s="4" t="s">
        <v>7744</v>
      </c>
      <c r="C4710" s="8">
        <v>43010.0</v>
      </c>
      <c r="D4710" s="8">
        <v>43013.0</v>
      </c>
      <c r="E4710" s="4" t="s">
        <v>43</v>
      </c>
      <c r="F4710" s="4" t="s">
        <v>200</v>
      </c>
      <c r="G4710" s="4" t="s">
        <v>201</v>
      </c>
      <c r="H4710" s="4" t="s">
        <v>112</v>
      </c>
      <c r="I4710" s="4" t="s">
        <v>30</v>
      </c>
      <c r="J4710" s="4" t="s">
        <v>3840</v>
      </c>
      <c r="K4710" s="4" t="s">
        <v>518</v>
      </c>
      <c r="L4710" s="7">
        <v>37918.0</v>
      </c>
      <c r="M4710" s="4" t="s">
        <v>83</v>
      </c>
      <c r="N4710" s="4" t="s">
        <v>1159</v>
      </c>
      <c r="O4710" s="4" t="s">
        <v>35</v>
      </c>
      <c r="P4710" s="4" t="s">
        <v>121</v>
      </c>
      <c r="Q4710" s="4" t="s">
        <v>1160</v>
      </c>
      <c r="R4710" s="9">
        <v>12.3273026241831</v>
      </c>
      <c r="S4710" s="7">
        <v>2.0</v>
      </c>
      <c r="T4710" s="7">
        <v>0.2</v>
      </c>
      <c r="U4710" s="7">
        <v>3.69819078725493</v>
      </c>
      <c r="V4710" s="10" t="str">
        <f t="shared" si="1"/>
        <v>2017-10</v>
      </c>
    </row>
    <row r="4711">
      <c r="A4711" s="7">
        <v>4710.0</v>
      </c>
      <c r="B4711" s="4" t="s">
        <v>7745</v>
      </c>
      <c r="C4711" s="8">
        <v>43010.0</v>
      </c>
      <c r="D4711" s="8">
        <v>43014.0</v>
      </c>
      <c r="E4711" s="4" t="s">
        <v>98</v>
      </c>
      <c r="F4711" s="4" t="s">
        <v>4167</v>
      </c>
      <c r="G4711" s="4" t="s">
        <v>4168</v>
      </c>
      <c r="H4711" s="4" t="s">
        <v>29</v>
      </c>
      <c r="I4711" s="4" t="s">
        <v>30</v>
      </c>
      <c r="J4711" s="4" t="s">
        <v>2352</v>
      </c>
      <c r="K4711" s="4" t="s">
        <v>2241</v>
      </c>
      <c r="L4711" s="7">
        <v>36116.0</v>
      </c>
      <c r="M4711" s="4" t="s">
        <v>83</v>
      </c>
      <c r="N4711" s="4" t="s">
        <v>7603</v>
      </c>
      <c r="O4711" s="4" t="s">
        <v>35</v>
      </c>
      <c r="P4711" s="4" t="s">
        <v>121</v>
      </c>
      <c r="Q4711" s="4" t="s">
        <v>7604</v>
      </c>
      <c r="R4711" s="9">
        <v>6.36604392456534</v>
      </c>
      <c r="S4711" s="7">
        <v>2.0</v>
      </c>
      <c r="T4711" s="7">
        <v>0.0</v>
      </c>
      <c r="U4711" s="7">
        <v>2.16445493435222</v>
      </c>
      <c r="V4711" s="10" t="str">
        <f t="shared" si="1"/>
        <v>2017-10</v>
      </c>
    </row>
    <row r="4712">
      <c r="A4712" s="7">
        <v>4711.0</v>
      </c>
      <c r="B4712" s="4" t="s">
        <v>7746</v>
      </c>
      <c r="C4712" s="8">
        <v>43010.0</v>
      </c>
      <c r="D4712" s="8">
        <v>43016.0</v>
      </c>
      <c r="E4712" s="4" t="s">
        <v>26</v>
      </c>
      <c r="F4712" s="4" t="s">
        <v>7747</v>
      </c>
      <c r="G4712" s="4" t="s">
        <v>7748</v>
      </c>
      <c r="H4712" s="4" t="s">
        <v>46</v>
      </c>
      <c r="I4712" s="4" t="s">
        <v>30</v>
      </c>
      <c r="J4712" s="4" t="s">
        <v>178</v>
      </c>
      <c r="K4712" s="4" t="s">
        <v>1138</v>
      </c>
      <c r="L4712" s="7">
        <v>97477.0</v>
      </c>
      <c r="M4712" s="4" t="s">
        <v>49</v>
      </c>
      <c r="N4712" s="4" t="s">
        <v>6447</v>
      </c>
      <c r="O4712" s="4" t="s">
        <v>35</v>
      </c>
      <c r="P4712" s="4" t="s">
        <v>36</v>
      </c>
      <c r="Q4712" s="4" t="s">
        <v>6448</v>
      </c>
      <c r="R4712" s="9">
        <v>217.764</v>
      </c>
      <c r="S4712" s="7">
        <v>6.0</v>
      </c>
      <c r="T4712" s="7">
        <v>0.7</v>
      </c>
      <c r="U4712" s="7">
        <v>-384.7164</v>
      </c>
      <c r="V4712" s="10" t="str">
        <f t="shared" si="1"/>
        <v>2017-10</v>
      </c>
    </row>
    <row r="4713">
      <c r="A4713" s="7">
        <v>4712.0</v>
      </c>
      <c r="B4713" s="4" t="s">
        <v>7746</v>
      </c>
      <c r="C4713" s="8">
        <v>43010.0</v>
      </c>
      <c r="D4713" s="8">
        <v>43016.0</v>
      </c>
      <c r="E4713" s="4" t="s">
        <v>26</v>
      </c>
      <c r="F4713" s="4" t="s">
        <v>7747</v>
      </c>
      <c r="G4713" s="4" t="s">
        <v>7748</v>
      </c>
      <c r="H4713" s="4" t="s">
        <v>46</v>
      </c>
      <c r="I4713" s="4" t="s">
        <v>30</v>
      </c>
      <c r="J4713" s="4" t="s">
        <v>178</v>
      </c>
      <c r="K4713" s="4" t="s">
        <v>1138</v>
      </c>
      <c r="L4713" s="7">
        <v>97477.0</v>
      </c>
      <c r="M4713" s="4" t="s">
        <v>49</v>
      </c>
      <c r="N4713" s="4" t="s">
        <v>2975</v>
      </c>
      <c r="O4713" s="4" t="s">
        <v>51</v>
      </c>
      <c r="P4713" s="4" t="s">
        <v>635</v>
      </c>
      <c r="Q4713" s="4" t="s">
        <v>2976</v>
      </c>
      <c r="R4713" s="9">
        <v>39.072</v>
      </c>
      <c r="S4713" s="7">
        <v>6.0</v>
      </c>
      <c r="T4713" s="7">
        <v>0.2</v>
      </c>
      <c r="U4713" s="7">
        <v>4.3956</v>
      </c>
      <c r="V4713" s="10" t="str">
        <f t="shared" si="1"/>
        <v>2017-10</v>
      </c>
    </row>
    <row r="4714">
      <c r="A4714" s="7">
        <v>4713.0</v>
      </c>
      <c r="B4714" s="4" t="s">
        <v>7746</v>
      </c>
      <c r="C4714" s="8">
        <v>43010.0</v>
      </c>
      <c r="D4714" s="8">
        <v>43016.0</v>
      </c>
      <c r="E4714" s="4" t="s">
        <v>26</v>
      </c>
      <c r="F4714" s="4" t="s">
        <v>7747</v>
      </c>
      <c r="G4714" s="4" t="s">
        <v>7748</v>
      </c>
      <c r="H4714" s="4" t="s">
        <v>46</v>
      </c>
      <c r="I4714" s="4" t="s">
        <v>30</v>
      </c>
      <c r="J4714" s="4" t="s">
        <v>178</v>
      </c>
      <c r="K4714" s="4" t="s">
        <v>1138</v>
      </c>
      <c r="L4714" s="7">
        <v>97477.0</v>
      </c>
      <c r="M4714" s="4" t="s">
        <v>49</v>
      </c>
      <c r="N4714" s="4" t="s">
        <v>348</v>
      </c>
      <c r="O4714" s="4" t="s">
        <v>51</v>
      </c>
      <c r="P4714" s="4" t="s">
        <v>76</v>
      </c>
      <c r="Q4714" s="4" t="s">
        <v>349</v>
      </c>
      <c r="R4714" s="9">
        <v>22.638</v>
      </c>
      <c r="S4714" s="7">
        <v>7.0</v>
      </c>
      <c r="T4714" s="7">
        <v>0.7</v>
      </c>
      <c r="U4714" s="7">
        <v>-16.6012</v>
      </c>
      <c r="V4714" s="10" t="str">
        <f t="shared" si="1"/>
        <v>2017-10</v>
      </c>
    </row>
    <row r="4715">
      <c r="A4715" s="7">
        <v>4714.0</v>
      </c>
      <c r="B4715" s="4" t="s">
        <v>7746</v>
      </c>
      <c r="C4715" s="8">
        <v>43010.0</v>
      </c>
      <c r="D4715" s="8">
        <v>43016.0</v>
      </c>
      <c r="E4715" s="4" t="s">
        <v>26</v>
      </c>
      <c r="F4715" s="4" t="s">
        <v>7747</v>
      </c>
      <c r="G4715" s="4" t="s">
        <v>7748</v>
      </c>
      <c r="H4715" s="4" t="s">
        <v>46</v>
      </c>
      <c r="I4715" s="4" t="s">
        <v>30</v>
      </c>
      <c r="J4715" s="4" t="s">
        <v>178</v>
      </c>
      <c r="K4715" s="4" t="s">
        <v>1138</v>
      </c>
      <c r="L4715" s="7">
        <v>97477.0</v>
      </c>
      <c r="M4715" s="4" t="s">
        <v>49</v>
      </c>
      <c r="N4715" s="4" t="s">
        <v>800</v>
      </c>
      <c r="O4715" s="4" t="s">
        <v>51</v>
      </c>
      <c r="P4715" s="4" t="s">
        <v>93</v>
      </c>
      <c r="Q4715" s="4" t="s">
        <v>801</v>
      </c>
      <c r="R4715" s="9">
        <v>95.144</v>
      </c>
      <c r="S4715" s="7">
        <v>7.0</v>
      </c>
      <c r="T4715" s="7">
        <v>0.2</v>
      </c>
      <c r="U4715" s="7">
        <v>10.7037</v>
      </c>
      <c r="V4715" s="10" t="str">
        <f t="shared" si="1"/>
        <v>2017-10</v>
      </c>
    </row>
    <row r="4716">
      <c r="A4716" s="7">
        <v>4715.0</v>
      </c>
      <c r="B4716" s="4" t="s">
        <v>7749</v>
      </c>
      <c r="C4716" s="8">
        <v>43010.0</v>
      </c>
      <c r="D4716" s="8">
        <v>43014.0</v>
      </c>
      <c r="E4716" s="4" t="s">
        <v>26</v>
      </c>
      <c r="F4716" s="4" t="s">
        <v>6282</v>
      </c>
      <c r="G4716" s="4" t="s">
        <v>6283</v>
      </c>
      <c r="H4716" s="4" t="s">
        <v>46</v>
      </c>
      <c r="I4716" s="4" t="s">
        <v>30</v>
      </c>
      <c r="J4716" s="4" t="s">
        <v>362</v>
      </c>
      <c r="K4716" s="4" t="s">
        <v>48</v>
      </c>
      <c r="L4716" s="7">
        <v>94109.0</v>
      </c>
      <c r="M4716" s="4" t="s">
        <v>49</v>
      </c>
      <c r="N4716" s="4" t="s">
        <v>2618</v>
      </c>
      <c r="O4716" s="4" t="s">
        <v>35</v>
      </c>
      <c r="P4716" s="4" t="s">
        <v>121</v>
      </c>
      <c r="Q4716" s="4" t="s">
        <v>2619</v>
      </c>
      <c r="R4716" s="9">
        <v>17.46</v>
      </c>
      <c r="S4716" s="7">
        <v>2.0</v>
      </c>
      <c r="T4716" s="7">
        <v>0.0</v>
      </c>
      <c r="U4716" s="7">
        <v>5.9364</v>
      </c>
      <c r="V4716" s="10" t="str">
        <f t="shared" si="1"/>
        <v>2017-10</v>
      </c>
    </row>
    <row r="4717">
      <c r="A4717" s="7">
        <v>4716.0</v>
      </c>
      <c r="B4717" s="4" t="s">
        <v>7749</v>
      </c>
      <c r="C4717" s="8">
        <v>43010.0</v>
      </c>
      <c r="D4717" s="8">
        <v>43014.0</v>
      </c>
      <c r="E4717" s="4" t="s">
        <v>26</v>
      </c>
      <c r="F4717" s="4" t="s">
        <v>6282</v>
      </c>
      <c r="G4717" s="4" t="s">
        <v>6283</v>
      </c>
      <c r="H4717" s="4" t="s">
        <v>46</v>
      </c>
      <c r="I4717" s="4" t="s">
        <v>30</v>
      </c>
      <c r="J4717" s="4" t="s">
        <v>362</v>
      </c>
      <c r="K4717" s="4" t="s">
        <v>48</v>
      </c>
      <c r="L4717" s="7">
        <v>94109.0</v>
      </c>
      <c r="M4717" s="4" t="s">
        <v>49</v>
      </c>
      <c r="N4717" s="4" t="s">
        <v>7531</v>
      </c>
      <c r="O4717" s="4" t="s">
        <v>39</v>
      </c>
      <c r="P4717" s="4" t="s">
        <v>446</v>
      </c>
      <c r="Q4717" s="4" t="s">
        <v>7532</v>
      </c>
      <c r="R4717" s="9">
        <v>369.16</v>
      </c>
      <c r="S4717" s="7">
        <v>11.0</v>
      </c>
      <c r="T4717" s="7">
        <v>0.2</v>
      </c>
      <c r="U4717" s="7">
        <v>32.3015</v>
      </c>
      <c r="V4717" s="10" t="str">
        <f t="shared" si="1"/>
        <v>2017-10</v>
      </c>
    </row>
    <row r="4718">
      <c r="A4718" s="7">
        <v>4717.0</v>
      </c>
      <c r="B4718" s="4" t="s">
        <v>7750</v>
      </c>
      <c r="C4718" s="8">
        <v>43010.0</v>
      </c>
      <c r="D4718" s="8">
        <v>43012.0</v>
      </c>
      <c r="E4718" s="4" t="s">
        <v>98</v>
      </c>
      <c r="F4718" s="4" t="s">
        <v>2972</v>
      </c>
      <c r="G4718" s="4" t="s">
        <v>2973</v>
      </c>
      <c r="H4718" s="4" t="s">
        <v>29</v>
      </c>
      <c r="I4718" s="4" t="s">
        <v>30</v>
      </c>
      <c r="J4718" s="4" t="s">
        <v>455</v>
      </c>
      <c r="K4718" s="4" t="s">
        <v>58</v>
      </c>
      <c r="L4718" s="7">
        <v>77041.0</v>
      </c>
      <c r="M4718" s="4" t="s">
        <v>59</v>
      </c>
      <c r="N4718" s="4" t="s">
        <v>5751</v>
      </c>
      <c r="O4718" s="4" t="s">
        <v>51</v>
      </c>
      <c r="P4718" s="4" t="s">
        <v>283</v>
      </c>
      <c r="Q4718" s="4" t="s">
        <v>5752</v>
      </c>
      <c r="R4718" s="9">
        <v>19.2336131687243</v>
      </c>
      <c r="S4718" s="7">
        <v>2.0</v>
      </c>
      <c r="T4718" s="7">
        <v>0.8</v>
      </c>
      <c r="U4718" s="7">
        <v>-49.0457135802469</v>
      </c>
      <c r="V4718" s="10" t="str">
        <f t="shared" si="1"/>
        <v>2017-10</v>
      </c>
    </row>
    <row r="4719">
      <c r="A4719" s="7">
        <v>4718.0</v>
      </c>
      <c r="B4719" s="4" t="s">
        <v>7750</v>
      </c>
      <c r="C4719" s="8">
        <v>43010.0</v>
      </c>
      <c r="D4719" s="8">
        <v>43012.0</v>
      </c>
      <c r="E4719" s="4" t="s">
        <v>98</v>
      </c>
      <c r="F4719" s="4" t="s">
        <v>2972</v>
      </c>
      <c r="G4719" s="4" t="s">
        <v>2973</v>
      </c>
      <c r="H4719" s="4" t="s">
        <v>29</v>
      </c>
      <c r="I4719" s="4" t="s">
        <v>30</v>
      </c>
      <c r="J4719" s="4" t="s">
        <v>455</v>
      </c>
      <c r="K4719" s="4" t="s">
        <v>58</v>
      </c>
      <c r="L4719" s="7">
        <v>77041.0</v>
      </c>
      <c r="M4719" s="4" t="s">
        <v>59</v>
      </c>
      <c r="N4719" s="4" t="s">
        <v>5072</v>
      </c>
      <c r="O4719" s="4" t="s">
        <v>51</v>
      </c>
      <c r="P4719" s="4" t="s">
        <v>283</v>
      </c>
      <c r="Q4719" s="4" t="s">
        <v>5073</v>
      </c>
      <c r="R4719" s="9">
        <v>27.774024691358</v>
      </c>
      <c r="S4719" s="7">
        <v>6.0</v>
      </c>
      <c r="T4719" s="7">
        <v>0.8</v>
      </c>
      <c r="U4719" s="7">
        <v>-70.823762962963</v>
      </c>
      <c r="V4719" s="10" t="str">
        <f t="shared" si="1"/>
        <v>2017-10</v>
      </c>
    </row>
    <row r="4720">
      <c r="A4720" s="7">
        <v>4719.0</v>
      </c>
      <c r="B4720" s="4" t="s">
        <v>7751</v>
      </c>
      <c r="C4720" s="8">
        <v>43011.0</v>
      </c>
      <c r="D4720" s="8">
        <v>43014.0</v>
      </c>
      <c r="E4720" s="4" t="s">
        <v>43</v>
      </c>
      <c r="F4720" s="4" t="s">
        <v>4222</v>
      </c>
      <c r="G4720" s="4" t="s">
        <v>4223</v>
      </c>
      <c r="H4720" s="4" t="s">
        <v>46</v>
      </c>
      <c r="I4720" s="4" t="s">
        <v>30</v>
      </c>
      <c r="J4720" s="4" t="s">
        <v>2547</v>
      </c>
      <c r="K4720" s="4" t="s">
        <v>937</v>
      </c>
      <c r="L4720" s="7">
        <v>55407.0</v>
      </c>
      <c r="M4720" s="4" t="s">
        <v>59</v>
      </c>
      <c r="N4720" s="4" t="s">
        <v>5577</v>
      </c>
      <c r="O4720" s="4" t="s">
        <v>51</v>
      </c>
      <c r="P4720" s="4" t="s">
        <v>76</v>
      </c>
      <c r="Q4720" s="4" t="s">
        <v>5578</v>
      </c>
      <c r="R4720" s="9">
        <v>2267.20682304527</v>
      </c>
      <c r="S4720" s="7">
        <v>2.0</v>
      </c>
      <c r="T4720" s="7">
        <v>0.0</v>
      </c>
      <c r="U4720" s="7">
        <v>1065.58720683128</v>
      </c>
      <c r="V4720" s="10" t="str">
        <f t="shared" si="1"/>
        <v>2017-10</v>
      </c>
    </row>
    <row r="4721">
      <c r="A4721" s="7">
        <v>4720.0</v>
      </c>
      <c r="B4721" s="4" t="s">
        <v>7752</v>
      </c>
      <c r="C4721" s="8">
        <v>43011.0</v>
      </c>
      <c r="D4721" s="8">
        <v>43016.0</v>
      </c>
      <c r="E4721" s="4" t="s">
        <v>98</v>
      </c>
      <c r="F4721" s="4" t="s">
        <v>2800</v>
      </c>
      <c r="G4721" s="4" t="s">
        <v>2801</v>
      </c>
      <c r="H4721" s="4" t="s">
        <v>46</v>
      </c>
      <c r="I4721" s="4" t="s">
        <v>30</v>
      </c>
      <c r="J4721" s="4" t="s">
        <v>2717</v>
      </c>
      <c r="K4721" s="4" t="s">
        <v>223</v>
      </c>
      <c r="L4721" s="7">
        <v>14609.0</v>
      </c>
      <c r="M4721" s="4" t="s">
        <v>33</v>
      </c>
      <c r="N4721" s="4" t="s">
        <v>430</v>
      </c>
      <c r="O4721" s="4" t="s">
        <v>51</v>
      </c>
      <c r="P4721" s="4" t="s">
        <v>52</v>
      </c>
      <c r="Q4721" s="4" t="s">
        <v>431</v>
      </c>
      <c r="R4721" s="9">
        <v>28.5362880658436</v>
      </c>
      <c r="S4721" s="7">
        <v>2.0</v>
      </c>
      <c r="T4721" s="7">
        <v>0.0</v>
      </c>
      <c r="U4721" s="7">
        <v>7.41943489711934</v>
      </c>
      <c r="V4721" s="10" t="str">
        <f t="shared" si="1"/>
        <v>2017-10</v>
      </c>
    </row>
    <row r="4722">
      <c r="A4722" s="7">
        <v>4721.0</v>
      </c>
      <c r="B4722" s="4" t="s">
        <v>7753</v>
      </c>
      <c r="C4722" s="8">
        <v>43011.0</v>
      </c>
      <c r="D4722" s="8">
        <v>43016.0</v>
      </c>
      <c r="E4722" s="4" t="s">
        <v>26</v>
      </c>
      <c r="F4722" s="4" t="s">
        <v>1235</v>
      </c>
      <c r="G4722" s="4" t="s">
        <v>1236</v>
      </c>
      <c r="H4722" s="4" t="s">
        <v>29</v>
      </c>
      <c r="I4722" s="4" t="s">
        <v>30</v>
      </c>
      <c r="J4722" s="4" t="s">
        <v>2612</v>
      </c>
      <c r="K4722" s="4" t="s">
        <v>48</v>
      </c>
      <c r="L4722" s="7">
        <v>91104.0</v>
      </c>
      <c r="M4722" s="4" t="s">
        <v>49</v>
      </c>
      <c r="N4722" s="4" t="s">
        <v>5814</v>
      </c>
      <c r="O4722" s="4" t="s">
        <v>35</v>
      </c>
      <c r="P4722" s="4" t="s">
        <v>73</v>
      </c>
      <c r="Q4722" s="4" t="s">
        <v>5815</v>
      </c>
      <c r="R4722" s="9">
        <v>171.288</v>
      </c>
      <c r="S4722" s="7">
        <v>3.0</v>
      </c>
      <c r="T4722" s="7">
        <v>0.2</v>
      </c>
      <c r="U4722" s="7">
        <v>-6.4233</v>
      </c>
      <c r="V4722" s="10" t="str">
        <f t="shared" si="1"/>
        <v>2017-10</v>
      </c>
    </row>
    <row r="4723">
      <c r="A4723" s="7">
        <v>4722.0</v>
      </c>
      <c r="B4723" s="4" t="s">
        <v>7754</v>
      </c>
      <c r="C4723" s="8">
        <v>43011.0</v>
      </c>
      <c r="D4723" s="8">
        <v>43017.0</v>
      </c>
      <c r="E4723" s="4" t="s">
        <v>26</v>
      </c>
      <c r="F4723" s="4" t="s">
        <v>3730</v>
      </c>
      <c r="G4723" s="4" t="s">
        <v>3731</v>
      </c>
      <c r="H4723" s="4" t="s">
        <v>46</v>
      </c>
      <c r="I4723" s="4" t="s">
        <v>30</v>
      </c>
      <c r="J4723" s="4" t="s">
        <v>2974</v>
      </c>
      <c r="K4723" s="4" t="s">
        <v>102</v>
      </c>
      <c r="L4723" s="7">
        <v>33012.0</v>
      </c>
      <c r="M4723" s="4" t="s">
        <v>83</v>
      </c>
      <c r="N4723" s="4" t="s">
        <v>7755</v>
      </c>
      <c r="O4723" s="4" t="s">
        <v>51</v>
      </c>
      <c r="P4723" s="4" t="s">
        <v>124</v>
      </c>
      <c r="Q4723" s="4" t="s">
        <v>7756</v>
      </c>
      <c r="R4723" s="9">
        <v>9.73210513261769</v>
      </c>
      <c r="S4723" s="7">
        <v>3.0</v>
      </c>
      <c r="T4723" s="7">
        <v>0.2</v>
      </c>
      <c r="U4723" s="7">
        <v>3.40623679641619</v>
      </c>
      <c r="V4723" s="10" t="str">
        <f t="shared" si="1"/>
        <v>2017-10</v>
      </c>
    </row>
    <row r="4724">
      <c r="A4724" s="7">
        <v>4723.0</v>
      </c>
      <c r="B4724" s="4" t="s">
        <v>7754</v>
      </c>
      <c r="C4724" s="8">
        <v>43011.0</v>
      </c>
      <c r="D4724" s="8">
        <v>43017.0</v>
      </c>
      <c r="E4724" s="4" t="s">
        <v>26</v>
      </c>
      <c r="F4724" s="4" t="s">
        <v>3730</v>
      </c>
      <c r="G4724" s="4" t="s">
        <v>3731</v>
      </c>
      <c r="H4724" s="4" t="s">
        <v>46</v>
      </c>
      <c r="I4724" s="4" t="s">
        <v>30</v>
      </c>
      <c r="J4724" s="4" t="s">
        <v>2974</v>
      </c>
      <c r="K4724" s="4" t="s">
        <v>102</v>
      </c>
      <c r="L4724" s="7">
        <v>33012.0</v>
      </c>
      <c r="M4724" s="4" t="s">
        <v>83</v>
      </c>
      <c r="N4724" s="4" t="s">
        <v>6154</v>
      </c>
      <c r="O4724" s="4" t="s">
        <v>51</v>
      </c>
      <c r="P4724" s="4" t="s">
        <v>283</v>
      </c>
      <c r="Q4724" s="4" t="s">
        <v>6155</v>
      </c>
      <c r="R4724" s="9">
        <v>11.2879623587898</v>
      </c>
      <c r="S4724" s="7">
        <v>5.0</v>
      </c>
      <c r="T4724" s="7">
        <v>0.2</v>
      </c>
      <c r="U4724" s="7">
        <v>0.705497647424366</v>
      </c>
      <c r="V4724" s="10" t="str">
        <f t="shared" si="1"/>
        <v>2017-10</v>
      </c>
    </row>
    <row r="4725">
      <c r="A4725" s="7">
        <v>4724.0</v>
      </c>
      <c r="B4725" s="4" t="s">
        <v>7757</v>
      </c>
      <c r="C4725" s="8">
        <v>43011.0</v>
      </c>
      <c r="D4725" s="8">
        <v>43013.0</v>
      </c>
      <c r="E4725" s="4" t="s">
        <v>98</v>
      </c>
      <c r="F4725" s="4" t="s">
        <v>243</v>
      </c>
      <c r="G4725" s="4" t="s">
        <v>244</v>
      </c>
      <c r="H4725" s="4" t="s">
        <v>112</v>
      </c>
      <c r="I4725" s="4" t="s">
        <v>30</v>
      </c>
      <c r="J4725" s="4" t="s">
        <v>222</v>
      </c>
      <c r="K4725" s="4" t="s">
        <v>223</v>
      </c>
      <c r="L4725" s="7">
        <v>10009.0</v>
      </c>
      <c r="M4725" s="4" t="s">
        <v>33</v>
      </c>
      <c r="N4725" s="4" t="s">
        <v>4954</v>
      </c>
      <c r="O4725" s="4" t="s">
        <v>35</v>
      </c>
      <c r="P4725" s="4" t="s">
        <v>121</v>
      </c>
      <c r="Q4725" s="4" t="s">
        <v>4955</v>
      </c>
      <c r="R4725" s="9">
        <v>106.0569218107</v>
      </c>
      <c r="S4725" s="7">
        <v>4.0</v>
      </c>
      <c r="T4725" s="7">
        <v>0.0</v>
      </c>
      <c r="U4725" s="7">
        <v>27.5747996707819</v>
      </c>
      <c r="V4725" s="10" t="str">
        <f t="shared" si="1"/>
        <v>2017-10</v>
      </c>
    </row>
    <row r="4726">
      <c r="A4726" s="7">
        <v>4725.0</v>
      </c>
      <c r="B4726" s="4" t="s">
        <v>7757</v>
      </c>
      <c r="C4726" s="8">
        <v>43011.0</v>
      </c>
      <c r="D4726" s="8">
        <v>43013.0</v>
      </c>
      <c r="E4726" s="4" t="s">
        <v>98</v>
      </c>
      <c r="F4726" s="4" t="s">
        <v>243</v>
      </c>
      <c r="G4726" s="4" t="s">
        <v>244</v>
      </c>
      <c r="H4726" s="4" t="s">
        <v>112</v>
      </c>
      <c r="I4726" s="4" t="s">
        <v>30</v>
      </c>
      <c r="J4726" s="4" t="s">
        <v>222</v>
      </c>
      <c r="K4726" s="4" t="s">
        <v>223</v>
      </c>
      <c r="L4726" s="7">
        <v>10009.0</v>
      </c>
      <c r="M4726" s="4" t="s">
        <v>33</v>
      </c>
      <c r="N4726" s="4" t="s">
        <v>7050</v>
      </c>
      <c r="O4726" s="4" t="s">
        <v>51</v>
      </c>
      <c r="P4726" s="4" t="s">
        <v>93</v>
      </c>
      <c r="Q4726" s="4" t="s">
        <v>7051</v>
      </c>
      <c r="R4726" s="9">
        <v>8.3789012345679</v>
      </c>
      <c r="S4726" s="7">
        <v>3.0</v>
      </c>
      <c r="T4726" s="7">
        <v>0.0</v>
      </c>
      <c r="U4726" s="7">
        <v>3.93808358024691</v>
      </c>
      <c r="V4726" s="10" t="str">
        <f t="shared" si="1"/>
        <v>2017-10</v>
      </c>
    </row>
    <row r="4727">
      <c r="A4727" s="7">
        <v>4726.0</v>
      </c>
      <c r="B4727" s="4" t="s">
        <v>7757</v>
      </c>
      <c r="C4727" s="8">
        <v>43011.0</v>
      </c>
      <c r="D4727" s="8">
        <v>43013.0</v>
      </c>
      <c r="E4727" s="4" t="s">
        <v>98</v>
      </c>
      <c r="F4727" s="4" t="s">
        <v>243</v>
      </c>
      <c r="G4727" s="4" t="s">
        <v>244</v>
      </c>
      <c r="H4727" s="4" t="s">
        <v>112</v>
      </c>
      <c r="I4727" s="4" t="s">
        <v>30</v>
      </c>
      <c r="J4727" s="4" t="s">
        <v>222</v>
      </c>
      <c r="K4727" s="4" t="s">
        <v>223</v>
      </c>
      <c r="L4727" s="7">
        <v>10009.0</v>
      </c>
      <c r="M4727" s="4" t="s">
        <v>33</v>
      </c>
      <c r="N4727" s="4" t="s">
        <v>250</v>
      </c>
      <c r="O4727" s="4" t="s">
        <v>39</v>
      </c>
      <c r="P4727" s="4" t="s">
        <v>61</v>
      </c>
      <c r="Q4727" s="4" t="s">
        <v>251</v>
      </c>
      <c r="R4727" s="9">
        <v>470.090481481482</v>
      </c>
      <c r="S4727" s="7">
        <v>3.0</v>
      </c>
      <c r="T4727" s="7">
        <v>0.0</v>
      </c>
      <c r="U4727" s="7">
        <v>84.6162866666667</v>
      </c>
      <c r="V4727" s="10" t="str">
        <f t="shared" si="1"/>
        <v>2017-10</v>
      </c>
    </row>
    <row r="4728">
      <c r="A4728" s="7">
        <v>4727.0</v>
      </c>
      <c r="B4728" s="4" t="s">
        <v>7758</v>
      </c>
      <c r="C4728" s="8">
        <v>43011.0</v>
      </c>
      <c r="D4728" s="8">
        <v>43015.0</v>
      </c>
      <c r="E4728" s="4" t="s">
        <v>98</v>
      </c>
      <c r="F4728" s="4" t="s">
        <v>5659</v>
      </c>
      <c r="G4728" s="4" t="s">
        <v>5660</v>
      </c>
      <c r="H4728" s="4" t="s">
        <v>29</v>
      </c>
      <c r="I4728" s="4" t="s">
        <v>30</v>
      </c>
      <c r="J4728" s="4" t="s">
        <v>2612</v>
      </c>
      <c r="K4728" s="4" t="s">
        <v>58</v>
      </c>
      <c r="L4728" s="7">
        <v>77506.0</v>
      </c>
      <c r="M4728" s="4" t="s">
        <v>59</v>
      </c>
      <c r="N4728" s="4" t="s">
        <v>1694</v>
      </c>
      <c r="O4728" s="4" t="s">
        <v>51</v>
      </c>
      <c r="P4728" s="4" t="s">
        <v>93</v>
      </c>
      <c r="Q4728" s="4" t="s">
        <v>1695</v>
      </c>
      <c r="R4728" s="9">
        <v>26.0845432098765</v>
      </c>
      <c r="S4728" s="7">
        <v>5.0</v>
      </c>
      <c r="T4728" s="7">
        <v>0.2</v>
      </c>
      <c r="U4728" s="7">
        <v>2.93451111111111</v>
      </c>
      <c r="V4728" s="10" t="str">
        <f t="shared" si="1"/>
        <v>2017-10</v>
      </c>
    </row>
    <row r="4729">
      <c r="A4729" s="7">
        <v>4728.0</v>
      </c>
      <c r="B4729" s="4" t="s">
        <v>7759</v>
      </c>
      <c r="C4729" s="8">
        <v>43012.0</v>
      </c>
      <c r="D4729" s="8">
        <v>43016.0</v>
      </c>
      <c r="E4729" s="4" t="s">
        <v>26</v>
      </c>
      <c r="F4729" s="4" t="s">
        <v>1999</v>
      </c>
      <c r="G4729" s="4" t="s">
        <v>2000</v>
      </c>
      <c r="H4729" s="4" t="s">
        <v>112</v>
      </c>
      <c r="I4729" s="4" t="s">
        <v>30</v>
      </c>
      <c r="J4729" s="4" t="s">
        <v>573</v>
      </c>
      <c r="K4729" s="4" t="s">
        <v>32</v>
      </c>
      <c r="L4729" s="7">
        <v>20735.0</v>
      </c>
      <c r="M4729" s="4" t="s">
        <v>33</v>
      </c>
      <c r="N4729" s="4" t="s">
        <v>165</v>
      </c>
      <c r="O4729" s="4" t="s">
        <v>35</v>
      </c>
      <c r="P4729" s="4" t="s">
        <v>121</v>
      </c>
      <c r="Q4729" s="4" t="s">
        <v>166</v>
      </c>
      <c r="R4729" s="9">
        <v>25.2586666666667</v>
      </c>
      <c r="S4729" s="7">
        <v>1.0</v>
      </c>
      <c r="T4729" s="7">
        <v>0.0</v>
      </c>
      <c r="U4729" s="7">
        <v>10.8612266666667</v>
      </c>
      <c r="V4729" s="10" t="str">
        <f t="shared" si="1"/>
        <v>2017-10</v>
      </c>
    </row>
    <row r="4730">
      <c r="A4730" s="7">
        <v>4729.0</v>
      </c>
      <c r="B4730" s="4" t="s">
        <v>7760</v>
      </c>
      <c r="C4730" s="8">
        <v>43013.0</v>
      </c>
      <c r="D4730" s="8">
        <v>43016.0</v>
      </c>
      <c r="E4730" s="4" t="s">
        <v>98</v>
      </c>
      <c r="F4730" s="4" t="s">
        <v>7761</v>
      </c>
      <c r="G4730" s="4" t="s">
        <v>7762</v>
      </c>
      <c r="H4730" s="4" t="s">
        <v>112</v>
      </c>
      <c r="I4730" s="4" t="s">
        <v>30</v>
      </c>
      <c r="J4730" s="4" t="s">
        <v>222</v>
      </c>
      <c r="K4730" s="4" t="s">
        <v>223</v>
      </c>
      <c r="L4730" s="7">
        <v>10011.0</v>
      </c>
      <c r="M4730" s="4" t="s">
        <v>33</v>
      </c>
      <c r="N4730" s="4" t="s">
        <v>2188</v>
      </c>
      <c r="O4730" s="4" t="s">
        <v>39</v>
      </c>
      <c r="P4730" s="4" t="s">
        <v>40</v>
      </c>
      <c r="Q4730" s="4" t="s">
        <v>2189</v>
      </c>
      <c r="R4730" s="9">
        <v>203.513534979424</v>
      </c>
      <c r="S4730" s="7">
        <v>7.0</v>
      </c>
      <c r="T4730" s="7">
        <v>0.0</v>
      </c>
      <c r="U4730" s="7">
        <v>4.07027069958848</v>
      </c>
      <c r="V4730" s="10" t="str">
        <f t="shared" si="1"/>
        <v>2017-10</v>
      </c>
    </row>
    <row r="4731">
      <c r="A4731" s="7">
        <v>4730.0</v>
      </c>
      <c r="B4731" s="4" t="s">
        <v>7760</v>
      </c>
      <c r="C4731" s="8">
        <v>43013.0</v>
      </c>
      <c r="D4731" s="8">
        <v>43016.0</v>
      </c>
      <c r="E4731" s="4" t="s">
        <v>98</v>
      </c>
      <c r="F4731" s="4" t="s">
        <v>7761</v>
      </c>
      <c r="G4731" s="4" t="s">
        <v>7762</v>
      </c>
      <c r="H4731" s="4" t="s">
        <v>112</v>
      </c>
      <c r="I4731" s="4" t="s">
        <v>30</v>
      </c>
      <c r="J4731" s="4" t="s">
        <v>222</v>
      </c>
      <c r="K4731" s="4" t="s">
        <v>223</v>
      </c>
      <c r="L4731" s="7">
        <v>10011.0</v>
      </c>
      <c r="M4731" s="4" t="s">
        <v>33</v>
      </c>
      <c r="N4731" s="4" t="s">
        <v>6349</v>
      </c>
      <c r="O4731" s="4" t="s">
        <v>51</v>
      </c>
      <c r="P4731" s="4" t="s">
        <v>76</v>
      </c>
      <c r="Q4731" s="4" t="s">
        <v>6350</v>
      </c>
      <c r="R4731" s="9">
        <v>95.8472493827161</v>
      </c>
      <c r="S4731" s="7">
        <v>3.0</v>
      </c>
      <c r="T4731" s="7">
        <v>0.2</v>
      </c>
      <c r="U4731" s="7">
        <v>32.3484466666667</v>
      </c>
      <c r="V4731" s="10" t="str">
        <f t="shared" si="1"/>
        <v>2017-10</v>
      </c>
    </row>
    <row r="4732">
      <c r="A4732" s="7">
        <v>4731.0</v>
      </c>
      <c r="B4732" s="4" t="s">
        <v>7763</v>
      </c>
      <c r="C4732" s="8">
        <v>43013.0</v>
      </c>
      <c r="D4732" s="8">
        <v>43018.0</v>
      </c>
      <c r="E4732" s="4" t="s">
        <v>26</v>
      </c>
      <c r="F4732" s="4" t="s">
        <v>5394</v>
      </c>
      <c r="G4732" s="4" t="s">
        <v>5395</v>
      </c>
      <c r="H4732" s="4" t="s">
        <v>112</v>
      </c>
      <c r="I4732" s="4" t="s">
        <v>30</v>
      </c>
      <c r="J4732" s="4" t="s">
        <v>362</v>
      </c>
      <c r="K4732" s="4" t="s">
        <v>48</v>
      </c>
      <c r="L4732" s="7">
        <v>94110.0</v>
      </c>
      <c r="M4732" s="4" t="s">
        <v>49</v>
      </c>
      <c r="N4732" s="4" t="s">
        <v>4461</v>
      </c>
      <c r="O4732" s="4" t="s">
        <v>51</v>
      </c>
      <c r="P4732" s="4" t="s">
        <v>76</v>
      </c>
      <c r="Q4732" s="4" t="s">
        <v>4462</v>
      </c>
      <c r="R4732" s="9">
        <v>39.92</v>
      </c>
      <c r="S4732" s="7">
        <v>5.0</v>
      </c>
      <c r="T4732" s="7">
        <v>0.2</v>
      </c>
      <c r="U4732" s="7">
        <v>13.473</v>
      </c>
      <c r="V4732" s="10" t="str">
        <f t="shared" si="1"/>
        <v>2017-10</v>
      </c>
    </row>
    <row r="4733">
      <c r="A4733" s="7">
        <v>4732.0</v>
      </c>
      <c r="B4733" s="4" t="s">
        <v>7763</v>
      </c>
      <c r="C4733" s="8">
        <v>43013.0</v>
      </c>
      <c r="D4733" s="8">
        <v>43018.0</v>
      </c>
      <c r="E4733" s="4" t="s">
        <v>26</v>
      </c>
      <c r="F4733" s="4" t="s">
        <v>5394</v>
      </c>
      <c r="G4733" s="4" t="s">
        <v>5395</v>
      </c>
      <c r="H4733" s="4" t="s">
        <v>112</v>
      </c>
      <c r="I4733" s="4" t="s">
        <v>30</v>
      </c>
      <c r="J4733" s="4" t="s">
        <v>362</v>
      </c>
      <c r="K4733" s="4" t="s">
        <v>48</v>
      </c>
      <c r="L4733" s="7">
        <v>94110.0</v>
      </c>
      <c r="M4733" s="4" t="s">
        <v>49</v>
      </c>
      <c r="N4733" s="4" t="s">
        <v>1942</v>
      </c>
      <c r="O4733" s="4" t="s">
        <v>51</v>
      </c>
      <c r="P4733" s="4" t="s">
        <v>124</v>
      </c>
      <c r="Q4733" s="4" t="s">
        <v>1943</v>
      </c>
      <c r="R4733" s="9">
        <v>61.96</v>
      </c>
      <c r="S4733" s="7">
        <v>2.0</v>
      </c>
      <c r="T4733" s="7">
        <v>0.0</v>
      </c>
      <c r="U4733" s="7">
        <v>27.882</v>
      </c>
      <c r="V4733" s="10" t="str">
        <f t="shared" si="1"/>
        <v>2017-10</v>
      </c>
    </row>
    <row r="4734">
      <c r="A4734" s="7">
        <v>4733.0</v>
      </c>
      <c r="B4734" s="4" t="s">
        <v>7763</v>
      </c>
      <c r="C4734" s="8">
        <v>43013.0</v>
      </c>
      <c r="D4734" s="8">
        <v>43018.0</v>
      </c>
      <c r="E4734" s="4" t="s">
        <v>26</v>
      </c>
      <c r="F4734" s="4" t="s">
        <v>5394</v>
      </c>
      <c r="G4734" s="4" t="s">
        <v>5395</v>
      </c>
      <c r="H4734" s="4" t="s">
        <v>112</v>
      </c>
      <c r="I4734" s="4" t="s">
        <v>30</v>
      </c>
      <c r="J4734" s="4" t="s">
        <v>362</v>
      </c>
      <c r="K4734" s="4" t="s">
        <v>48</v>
      </c>
      <c r="L4734" s="7">
        <v>94110.0</v>
      </c>
      <c r="M4734" s="4" t="s">
        <v>49</v>
      </c>
      <c r="N4734" s="4" t="s">
        <v>6058</v>
      </c>
      <c r="O4734" s="4" t="s">
        <v>51</v>
      </c>
      <c r="P4734" s="4" t="s">
        <v>76</v>
      </c>
      <c r="Q4734" s="4" t="s">
        <v>6059</v>
      </c>
      <c r="R4734" s="9">
        <v>19.936</v>
      </c>
      <c r="S4734" s="7">
        <v>4.0</v>
      </c>
      <c r="T4734" s="7">
        <v>0.2</v>
      </c>
      <c r="U4734" s="7">
        <v>7.2268</v>
      </c>
      <c r="V4734" s="10" t="str">
        <f t="shared" si="1"/>
        <v>2017-10</v>
      </c>
    </row>
    <row r="4735">
      <c r="A4735" s="7">
        <v>4734.0</v>
      </c>
      <c r="B4735" s="4" t="s">
        <v>7764</v>
      </c>
      <c r="C4735" s="8">
        <v>43013.0</v>
      </c>
      <c r="D4735" s="8">
        <v>43017.0</v>
      </c>
      <c r="E4735" s="4" t="s">
        <v>26</v>
      </c>
      <c r="F4735" s="4" t="s">
        <v>6583</v>
      </c>
      <c r="G4735" s="4" t="s">
        <v>6584</v>
      </c>
      <c r="H4735" s="4" t="s">
        <v>29</v>
      </c>
      <c r="I4735" s="4" t="s">
        <v>30</v>
      </c>
      <c r="J4735" s="4" t="s">
        <v>222</v>
      </c>
      <c r="K4735" s="4" t="s">
        <v>223</v>
      </c>
      <c r="L4735" s="7">
        <v>10035.0</v>
      </c>
      <c r="M4735" s="4" t="s">
        <v>33</v>
      </c>
      <c r="N4735" s="4" t="s">
        <v>4450</v>
      </c>
      <c r="O4735" s="4" t="s">
        <v>39</v>
      </c>
      <c r="P4735" s="4" t="s">
        <v>40</v>
      </c>
      <c r="Q4735" s="4" t="s">
        <v>4451</v>
      </c>
      <c r="R4735" s="9">
        <v>111.032674897119</v>
      </c>
      <c r="S4735" s="7">
        <v>4.0</v>
      </c>
      <c r="T4735" s="7">
        <v>0.0</v>
      </c>
      <c r="U4735" s="7">
        <v>55.5163374485597</v>
      </c>
      <c r="V4735" s="10" t="str">
        <f t="shared" si="1"/>
        <v>2017-10</v>
      </c>
    </row>
    <row r="4736">
      <c r="A4736" s="7">
        <v>4735.0</v>
      </c>
      <c r="B4736" s="4" t="s">
        <v>7764</v>
      </c>
      <c r="C4736" s="8">
        <v>43013.0</v>
      </c>
      <c r="D4736" s="8">
        <v>43017.0</v>
      </c>
      <c r="E4736" s="4" t="s">
        <v>26</v>
      </c>
      <c r="F4736" s="4" t="s">
        <v>6583</v>
      </c>
      <c r="G4736" s="4" t="s">
        <v>6584</v>
      </c>
      <c r="H4736" s="4" t="s">
        <v>29</v>
      </c>
      <c r="I4736" s="4" t="s">
        <v>30</v>
      </c>
      <c r="J4736" s="4" t="s">
        <v>222</v>
      </c>
      <c r="K4736" s="4" t="s">
        <v>223</v>
      </c>
      <c r="L4736" s="7">
        <v>10035.0</v>
      </c>
      <c r="M4736" s="4" t="s">
        <v>33</v>
      </c>
      <c r="N4736" s="4" t="s">
        <v>1048</v>
      </c>
      <c r="O4736" s="4" t="s">
        <v>35</v>
      </c>
      <c r="P4736" s="4" t="s">
        <v>263</v>
      </c>
      <c r="Q4736" s="4" t="s">
        <v>1049</v>
      </c>
      <c r="R4736" s="9">
        <v>279.961681481482</v>
      </c>
      <c r="S4736" s="7">
        <v>2.0</v>
      </c>
      <c r="T4736" s="7">
        <v>0.1</v>
      </c>
      <c r="U4736" s="7">
        <v>3.11068534979424</v>
      </c>
      <c r="V4736" s="10" t="str">
        <f t="shared" si="1"/>
        <v>2017-10</v>
      </c>
    </row>
    <row r="4737">
      <c r="A4737" s="7">
        <v>4736.0</v>
      </c>
      <c r="B4737" s="4" t="s">
        <v>7764</v>
      </c>
      <c r="C4737" s="8">
        <v>43013.0</v>
      </c>
      <c r="D4737" s="8">
        <v>43017.0</v>
      </c>
      <c r="E4737" s="4" t="s">
        <v>26</v>
      </c>
      <c r="F4737" s="4" t="s">
        <v>6583</v>
      </c>
      <c r="G4737" s="4" t="s">
        <v>6584</v>
      </c>
      <c r="H4737" s="4" t="s">
        <v>29</v>
      </c>
      <c r="I4737" s="4" t="s">
        <v>30</v>
      </c>
      <c r="J4737" s="4" t="s">
        <v>222</v>
      </c>
      <c r="K4737" s="4" t="s">
        <v>223</v>
      </c>
      <c r="L4737" s="7">
        <v>10035.0</v>
      </c>
      <c r="M4737" s="4" t="s">
        <v>33</v>
      </c>
      <c r="N4737" s="4" t="s">
        <v>1580</v>
      </c>
      <c r="O4737" s="4" t="s">
        <v>39</v>
      </c>
      <c r="P4737" s="4" t="s">
        <v>446</v>
      </c>
      <c r="Q4737" s="4" t="s">
        <v>1581</v>
      </c>
      <c r="R4737" s="9">
        <v>6575.91649382716</v>
      </c>
      <c r="S4737" s="7">
        <v>4.0</v>
      </c>
      <c r="T4737" s="7">
        <v>0.0</v>
      </c>
      <c r="U4737" s="7">
        <v>1709.73828839506</v>
      </c>
      <c r="V4737" s="10" t="str">
        <f t="shared" si="1"/>
        <v>2017-10</v>
      </c>
    </row>
    <row r="4738">
      <c r="A4738" s="7">
        <v>4737.0</v>
      </c>
      <c r="B4738" s="4" t="s">
        <v>7765</v>
      </c>
      <c r="C4738" s="8">
        <v>43013.0</v>
      </c>
      <c r="D4738" s="8">
        <v>43015.0</v>
      </c>
      <c r="E4738" s="4" t="s">
        <v>43</v>
      </c>
      <c r="F4738" s="4" t="s">
        <v>1547</v>
      </c>
      <c r="G4738" s="4" t="s">
        <v>1548</v>
      </c>
      <c r="H4738" s="4" t="s">
        <v>112</v>
      </c>
      <c r="I4738" s="4" t="s">
        <v>30</v>
      </c>
      <c r="J4738" s="4" t="s">
        <v>740</v>
      </c>
      <c r="K4738" s="4" t="s">
        <v>741</v>
      </c>
      <c r="L4738" s="7">
        <v>80219.0</v>
      </c>
      <c r="M4738" s="4" t="s">
        <v>49</v>
      </c>
      <c r="N4738" s="4" t="s">
        <v>103</v>
      </c>
      <c r="O4738" s="4" t="s">
        <v>39</v>
      </c>
      <c r="P4738" s="4" t="s">
        <v>61</v>
      </c>
      <c r="Q4738" s="4" t="s">
        <v>104</v>
      </c>
      <c r="R4738" s="9">
        <v>63.824</v>
      </c>
      <c r="S4738" s="7">
        <v>2.0</v>
      </c>
      <c r="T4738" s="7">
        <v>0.2</v>
      </c>
      <c r="U4738" s="7">
        <v>13.5626</v>
      </c>
      <c r="V4738" s="10" t="str">
        <f t="shared" si="1"/>
        <v>2017-10</v>
      </c>
    </row>
    <row r="4739">
      <c r="A4739" s="7">
        <v>4738.0</v>
      </c>
      <c r="B4739" s="4" t="s">
        <v>7766</v>
      </c>
      <c r="C4739" s="8">
        <v>43013.0</v>
      </c>
      <c r="D4739" s="8">
        <v>43018.0</v>
      </c>
      <c r="E4739" s="4" t="s">
        <v>26</v>
      </c>
      <c r="F4739" s="4" t="s">
        <v>3537</v>
      </c>
      <c r="G4739" s="4" t="s">
        <v>3538</v>
      </c>
      <c r="H4739" s="4" t="s">
        <v>29</v>
      </c>
      <c r="I4739" s="4" t="s">
        <v>30</v>
      </c>
      <c r="J4739" s="4" t="s">
        <v>7767</v>
      </c>
      <c r="K4739" s="4" t="s">
        <v>48</v>
      </c>
      <c r="L4739" s="7">
        <v>95928.0</v>
      </c>
      <c r="M4739" s="4" t="s">
        <v>49</v>
      </c>
      <c r="N4739" s="4" t="s">
        <v>377</v>
      </c>
      <c r="O4739" s="4" t="s">
        <v>35</v>
      </c>
      <c r="P4739" s="4" t="s">
        <v>263</v>
      </c>
      <c r="Q4739" s="4" t="s">
        <v>378</v>
      </c>
      <c r="R4739" s="9">
        <v>435.168</v>
      </c>
      <c r="S4739" s="7">
        <v>4.0</v>
      </c>
      <c r="T4739" s="7">
        <v>0.2</v>
      </c>
      <c r="U4739" s="7">
        <v>-59.8356</v>
      </c>
      <c r="V4739" s="10" t="str">
        <f t="shared" si="1"/>
        <v>2017-10</v>
      </c>
    </row>
    <row r="4740">
      <c r="A4740" s="7">
        <v>4739.0</v>
      </c>
      <c r="B4740" s="4" t="s">
        <v>7766</v>
      </c>
      <c r="C4740" s="8">
        <v>43013.0</v>
      </c>
      <c r="D4740" s="8">
        <v>43018.0</v>
      </c>
      <c r="E4740" s="4" t="s">
        <v>26</v>
      </c>
      <c r="F4740" s="4" t="s">
        <v>3537</v>
      </c>
      <c r="G4740" s="4" t="s">
        <v>3538</v>
      </c>
      <c r="H4740" s="4" t="s">
        <v>29</v>
      </c>
      <c r="I4740" s="4" t="s">
        <v>30</v>
      </c>
      <c r="J4740" s="4" t="s">
        <v>7767</v>
      </c>
      <c r="K4740" s="4" t="s">
        <v>48</v>
      </c>
      <c r="L4740" s="7">
        <v>95928.0</v>
      </c>
      <c r="M4740" s="4" t="s">
        <v>49</v>
      </c>
      <c r="N4740" s="4" t="s">
        <v>3748</v>
      </c>
      <c r="O4740" s="4" t="s">
        <v>51</v>
      </c>
      <c r="P4740" s="4" t="s">
        <v>272</v>
      </c>
      <c r="Q4740" s="4" t="s">
        <v>722</v>
      </c>
      <c r="R4740" s="9">
        <v>14.9</v>
      </c>
      <c r="S4740" s="7">
        <v>5.0</v>
      </c>
      <c r="T4740" s="7">
        <v>0.0</v>
      </c>
      <c r="U4740" s="7">
        <v>6.854</v>
      </c>
      <c r="V4740" s="10" t="str">
        <f t="shared" si="1"/>
        <v>2017-10</v>
      </c>
    </row>
    <row r="4741">
      <c r="A4741" s="7">
        <v>4740.0</v>
      </c>
      <c r="B4741" s="4" t="s">
        <v>7766</v>
      </c>
      <c r="C4741" s="8">
        <v>43013.0</v>
      </c>
      <c r="D4741" s="8">
        <v>43018.0</v>
      </c>
      <c r="E4741" s="4" t="s">
        <v>26</v>
      </c>
      <c r="F4741" s="4" t="s">
        <v>3537</v>
      </c>
      <c r="G4741" s="4" t="s">
        <v>3538</v>
      </c>
      <c r="H4741" s="4" t="s">
        <v>29</v>
      </c>
      <c r="I4741" s="4" t="s">
        <v>30</v>
      </c>
      <c r="J4741" s="4" t="s">
        <v>7767</v>
      </c>
      <c r="K4741" s="4" t="s">
        <v>48</v>
      </c>
      <c r="L4741" s="7">
        <v>95928.0</v>
      </c>
      <c r="M4741" s="4" t="s">
        <v>49</v>
      </c>
      <c r="N4741" s="4" t="s">
        <v>3319</v>
      </c>
      <c r="O4741" s="4" t="s">
        <v>51</v>
      </c>
      <c r="P4741" s="4" t="s">
        <v>283</v>
      </c>
      <c r="Q4741" s="4" t="s">
        <v>3320</v>
      </c>
      <c r="R4741" s="9">
        <v>15.8</v>
      </c>
      <c r="S4741" s="7">
        <v>4.0</v>
      </c>
      <c r="T4741" s="7">
        <v>0.0</v>
      </c>
      <c r="U4741" s="7">
        <v>4.108</v>
      </c>
      <c r="V4741" s="10" t="str">
        <f t="shared" si="1"/>
        <v>2017-10</v>
      </c>
    </row>
    <row r="4742">
      <c r="A4742" s="7">
        <v>4741.0</v>
      </c>
      <c r="B4742" s="4" t="s">
        <v>7766</v>
      </c>
      <c r="C4742" s="8">
        <v>43013.0</v>
      </c>
      <c r="D4742" s="8">
        <v>43018.0</v>
      </c>
      <c r="E4742" s="4" t="s">
        <v>26</v>
      </c>
      <c r="F4742" s="4" t="s">
        <v>3537</v>
      </c>
      <c r="G4742" s="4" t="s">
        <v>3538</v>
      </c>
      <c r="H4742" s="4" t="s">
        <v>29</v>
      </c>
      <c r="I4742" s="4" t="s">
        <v>30</v>
      </c>
      <c r="J4742" s="4" t="s">
        <v>7767</v>
      </c>
      <c r="K4742" s="4" t="s">
        <v>48</v>
      </c>
      <c r="L4742" s="7">
        <v>95928.0</v>
      </c>
      <c r="M4742" s="4" t="s">
        <v>49</v>
      </c>
      <c r="N4742" s="4" t="s">
        <v>7768</v>
      </c>
      <c r="O4742" s="4" t="s">
        <v>35</v>
      </c>
      <c r="P4742" s="4" t="s">
        <v>121</v>
      </c>
      <c r="Q4742" s="4" t="s">
        <v>7769</v>
      </c>
      <c r="R4742" s="9">
        <v>72.9</v>
      </c>
      <c r="S4742" s="7">
        <v>5.0</v>
      </c>
      <c r="T4742" s="7">
        <v>0.0</v>
      </c>
      <c r="U4742" s="7">
        <v>26.973</v>
      </c>
      <c r="V4742" s="10" t="str">
        <f t="shared" si="1"/>
        <v>2017-10</v>
      </c>
    </row>
    <row r="4743">
      <c r="A4743" s="7">
        <v>4742.0</v>
      </c>
      <c r="B4743" s="4" t="s">
        <v>7766</v>
      </c>
      <c r="C4743" s="8">
        <v>43013.0</v>
      </c>
      <c r="D4743" s="8">
        <v>43018.0</v>
      </c>
      <c r="E4743" s="4" t="s">
        <v>26</v>
      </c>
      <c r="F4743" s="4" t="s">
        <v>3537</v>
      </c>
      <c r="G4743" s="4" t="s">
        <v>3538</v>
      </c>
      <c r="H4743" s="4" t="s">
        <v>29</v>
      </c>
      <c r="I4743" s="4" t="s">
        <v>30</v>
      </c>
      <c r="J4743" s="4" t="s">
        <v>7767</v>
      </c>
      <c r="K4743" s="4" t="s">
        <v>48</v>
      </c>
      <c r="L4743" s="7">
        <v>95928.0</v>
      </c>
      <c r="M4743" s="4" t="s">
        <v>49</v>
      </c>
      <c r="N4743" s="4" t="s">
        <v>1497</v>
      </c>
      <c r="O4743" s="4" t="s">
        <v>35</v>
      </c>
      <c r="P4743" s="4" t="s">
        <v>73</v>
      </c>
      <c r="Q4743" s="4" t="s">
        <v>1498</v>
      </c>
      <c r="R4743" s="9">
        <v>206.352</v>
      </c>
      <c r="S4743" s="7">
        <v>3.0</v>
      </c>
      <c r="T4743" s="7">
        <v>0.2</v>
      </c>
      <c r="U4743" s="7">
        <v>5.1588</v>
      </c>
      <c r="V4743" s="10" t="str">
        <f t="shared" si="1"/>
        <v>2017-10</v>
      </c>
    </row>
    <row r="4744">
      <c r="A4744" s="7">
        <v>4743.0</v>
      </c>
      <c r="B4744" s="4" t="s">
        <v>7766</v>
      </c>
      <c r="C4744" s="8">
        <v>43013.0</v>
      </c>
      <c r="D4744" s="8">
        <v>43018.0</v>
      </c>
      <c r="E4744" s="4" t="s">
        <v>26</v>
      </c>
      <c r="F4744" s="4" t="s">
        <v>3537</v>
      </c>
      <c r="G4744" s="4" t="s">
        <v>3538</v>
      </c>
      <c r="H4744" s="4" t="s">
        <v>29</v>
      </c>
      <c r="I4744" s="4" t="s">
        <v>30</v>
      </c>
      <c r="J4744" s="4" t="s">
        <v>7767</v>
      </c>
      <c r="K4744" s="4" t="s">
        <v>48</v>
      </c>
      <c r="L4744" s="7">
        <v>95928.0</v>
      </c>
      <c r="M4744" s="4" t="s">
        <v>49</v>
      </c>
      <c r="N4744" s="4" t="s">
        <v>7002</v>
      </c>
      <c r="O4744" s="4" t="s">
        <v>39</v>
      </c>
      <c r="P4744" s="4" t="s">
        <v>40</v>
      </c>
      <c r="Q4744" s="4" t="s">
        <v>7003</v>
      </c>
      <c r="R4744" s="9">
        <v>7.992</v>
      </c>
      <c r="S4744" s="7">
        <v>1.0</v>
      </c>
      <c r="T4744" s="7">
        <v>0.2</v>
      </c>
      <c r="U4744" s="7">
        <v>2.6973</v>
      </c>
      <c r="V4744" s="10" t="str">
        <f t="shared" si="1"/>
        <v>2017-10</v>
      </c>
    </row>
    <row r="4745">
      <c r="A4745" s="7">
        <v>4744.0</v>
      </c>
      <c r="B4745" s="4" t="s">
        <v>7770</v>
      </c>
      <c r="C4745" s="8">
        <v>43014.0</v>
      </c>
      <c r="D4745" s="8">
        <v>43019.0</v>
      </c>
      <c r="E4745" s="4" t="s">
        <v>26</v>
      </c>
      <c r="F4745" s="4" t="s">
        <v>2930</v>
      </c>
      <c r="G4745" s="4" t="s">
        <v>2931</v>
      </c>
      <c r="H4745" s="4" t="s">
        <v>112</v>
      </c>
      <c r="I4745" s="4" t="s">
        <v>30</v>
      </c>
      <c r="J4745" s="4" t="s">
        <v>7771</v>
      </c>
      <c r="K4745" s="4" t="s">
        <v>1224</v>
      </c>
      <c r="L4745" s="7">
        <v>83642.0</v>
      </c>
      <c r="M4745" s="4" t="s">
        <v>49</v>
      </c>
      <c r="N4745" s="4" t="s">
        <v>2316</v>
      </c>
      <c r="O4745" s="4" t="s">
        <v>35</v>
      </c>
      <c r="P4745" s="4" t="s">
        <v>121</v>
      </c>
      <c r="Q4745" s="4" t="s">
        <v>2317</v>
      </c>
      <c r="R4745" s="9">
        <v>41.96</v>
      </c>
      <c r="S4745" s="7">
        <v>2.0</v>
      </c>
      <c r="T4745" s="7">
        <v>0.0</v>
      </c>
      <c r="U4745" s="7">
        <v>2.9372</v>
      </c>
      <c r="V4745" s="10" t="str">
        <f t="shared" si="1"/>
        <v>2017-10</v>
      </c>
    </row>
    <row r="4746">
      <c r="A4746" s="7">
        <v>4745.0</v>
      </c>
      <c r="B4746" s="4" t="s">
        <v>7770</v>
      </c>
      <c r="C4746" s="8">
        <v>43014.0</v>
      </c>
      <c r="D4746" s="8">
        <v>43019.0</v>
      </c>
      <c r="E4746" s="4" t="s">
        <v>26</v>
      </c>
      <c r="F4746" s="4" t="s">
        <v>2930</v>
      </c>
      <c r="G4746" s="4" t="s">
        <v>2931</v>
      </c>
      <c r="H4746" s="4" t="s">
        <v>112</v>
      </c>
      <c r="I4746" s="4" t="s">
        <v>30</v>
      </c>
      <c r="J4746" s="4" t="s">
        <v>7771</v>
      </c>
      <c r="K4746" s="4" t="s">
        <v>1224</v>
      </c>
      <c r="L4746" s="7">
        <v>83642.0</v>
      </c>
      <c r="M4746" s="4" t="s">
        <v>49</v>
      </c>
      <c r="N4746" s="4" t="s">
        <v>705</v>
      </c>
      <c r="O4746" s="4" t="s">
        <v>51</v>
      </c>
      <c r="P4746" s="4" t="s">
        <v>283</v>
      </c>
      <c r="Q4746" s="4" t="s">
        <v>706</v>
      </c>
      <c r="R4746" s="9">
        <v>227.84</v>
      </c>
      <c r="S4746" s="7">
        <v>4.0</v>
      </c>
      <c r="T4746" s="7">
        <v>0.0</v>
      </c>
      <c r="U4746" s="7">
        <v>66.0736</v>
      </c>
      <c r="V4746" s="10" t="str">
        <f t="shared" si="1"/>
        <v>2017-10</v>
      </c>
    </row>
    <row r="4747">
      <c r="A4747" s="7">
        <v>4746.0</v>
      </c>
      <c r="B4747" s="4" t="s">
        <v>7770</v>
      </c>
      <c r="C4747" s="8">
        <v>43014.0</v>
      </c>
      <c r="D4747" s="8">
        <v>43019.0</v>
      </c>
      <c r="E4747" s="4" t="s">
        <v>26</v>
      </c>
      <c r="F4747" s="4" t="s">
        <v>2930</v>
      </c>
      <c r="G4747" s="4" t="s">
        <v>2931</v>
      </c>
      <c r="H4747" s="4" t="s">
        <v>112</v>
      </c>
      <c r="I4747" s="4" t="s">
        <v>30</v>
      </c>
      <c r="J4747" s="4" t="s">
        <v>7771</v>
      </c>
      <c r="K4747" s="4" t="s">
        <v>1224</v>
      </c>
      <c r="L4747" s="7">
        <v>83642.0</v>
      </c>
      <c r="M4747" s="4" t="s">
        <v>49</v>
      </c>
      <c r="N4747" s="4" t="s">
        <v>1247</v>
      </c>
      <c r="O4747" s="4" t="s">
        <v>51</v>
      </c>
      <c r="P4747" s="4" t="s">
        <v>124</v>
      </c>
      <c r="Q4747" s="4" t="s">
        <v>1248</v>
      </c>
      <c r="R4747" s="9">
        <v>37.94</v>
      </c>
      <c r="S4747" s="7">
        <v>2.0</v>
      </c>
      <c r="T4747" s="7">
        <v>0.0</v>
      </c>
      <c r="U4747" s="7">
        <v>18.2112</v>
      </c>
      <c r="V4747" s="10" t="str">
        <f t="shared" si="1"/>
        <v>2017-10</v>
      </c>
    </row>
    <row r="4748">
      <c r="A4748" s="7">
        <v>4747.0</v>
      </c>
      <c r="B4748" s="4" t="s">
        <v>7772</v>
      </c>
      <c r="C4748" s="8">
        <v>43014.0</v>
      </c>
      <c r="D4748" s="8">
        <v>43020.0</v>
      </c>
      <c r="E4748" s="4" t="s">
        <v>26</v>
      </c>
      <c r="F4748" s="4" t="s">
        <v>5964</v>
      </c>
      <c r="G4748" s="4" t="s">
        <v>5965</v>
      </c>
      <c r="H4748" s="4" t="s">
        <v>112</v>
      </c>
      <c r="I4748" s="4" t="s">
        <v>30</v>
      </c>
      <c r="J4748" s="4" t="s">
        <v>222</v>
      </c>
      <c r="K4748" s="4" t="s">
        <v>223</v>
      </c>
      <c r="L4748" s="7">
        <v>10035.0</v>
      </c>
      <c r="M4748" s="4" t="s">
        <v>33</v>
      </c>
      <c r="N4748" s="4" t="s">
        <v>7773</v>
      </c>
      <c r="O4748" s="4" t="s">
        <v>39</v>
      </c>
      <c r="P4748" s="4" t="s">
        <v>61</v>
      </c>
      <c r="Q4748" s="4" t="s">
        <v>7774</v>
      </c>
      <c r="R4748" s="9">
        <v>404.755983539095</v>
      </c>
      <c r="S4748" s="7">
        <v>4.0</v>
      </c>
      <c r="T4748" s="7">
        <v>0.0</v>
      </c>
      <c r="U4748" s="7">
        <v>145.712154074074</v>
      </c>
      <c r="V4748" s="10" t="str">
        <f t="shared" si="1"/>
        <v>2017-10</v>
      </c>
    </row>
    <row r="4749">
      <c r="A4749" s="7">
        <v>4748.0</v>
      </c>
      <c r="B4749" s="4" t="s">
        <v>7772</v>
      </c>
      <c r="C4749" s="8">
        <v>43014.0</v>
      </c>
      <c r="D4749" s="8">
        <v>43020.0</v>
      </c>
      <c r="E4749" s="4" t="s">
        <v>26</v>
      </c>
      <c r="F4749" s="4" t="s">
        <v>5964</v>
      </c>
      <c r="G4749" s="4" t="s">
        <v>5965</v>
      </c>
      <c r="H4749" s="4" t="s">
        <v>112</v>
      </c>
      <c r="I4749" s="4" t="s">
        <v>30</v>
      </c>
      <c r="J4749" s="4" t="s">
        <v>222</v>
      </c>
      <c r="K4749" s="4" t="s">
        <v>223</v>
      </c>
      <c r="L4749" s="7">
        <v>10035.0</v>
      </c>
      <c r="M4749" s="4" t="s">
        <v>33</v>
      </c>
      <c r="N4749" s="4" t="s">
        <v>1662</v>
      </c>
      <c r="O4749" s="4" t="s">
        <v>51</v>
      </c>
      <c r="P4749" s="4" t="s">
        <v>124</v>
      </c>
      <c r="Q4749" s="4" t="s">
        <v>1663</v>
      </c>
      <c r="R4749" s="9">
        <v>21.555950617284</v>
      </c>
      <c r="S4749" s="7">
        <v>3.0</v>
      </c>
      <c r="T4749" s="7">
        <v>0.0</v>
      </c>
      <c r="U4749" s="7">
        <v>9.70017777777778</v>
      </c>
      <c r="V4749" s="10" t="str">
        <f t="shared" si="1"/>
        <v>2017-10</v>
      </c>
    </row>
    <row r="4750">
      <c r="A4750" s="7">
        <v>4749.0</v>
      </c>
      <c r="B4750" s="4" t="s">
        <v>7772</v>
      </c>
      <c r="C4750" s="8">
        <v>43014.0</v>
      </c>
      <c r="D4750" s="8">
        <v>43020.0</v>
      </c>
      <c r="E4750" s="4" t="s">
        <v>26</v>
      </c>
      <c r="F4750" s="4" t="s">
        <v>5964</v>
      </c>
      <c r="G4750" s="4" t="s">
        <v>5965</v>
      </c>
      <c r="H4750" s="4" t="s">
        <v>112</v>
      </c>
      <c r="I4750" s="4" t="s">
        <v>30</v>
      </c>
      <c r="J4750" s="4" t="s">
        <v>222</v>
      </c>
      <c r="K4750" s="4" t="s">
        <v>223</v>
      </c>
      <c r="L4750" s="7">
        <v>10035.0</v>
      </c>
      <c r="M4750" s="4" t="s">
        <v>33</v>
      </c>
      <c r="N4750" s="4" t="s">
        <v>1673</v>
      </c>
      <c r="O4750" s="4" t="s">
        <v>51</v>
      </c>
      <c r="P4750" s="4" t="s">
        <v>52</v>
      </c>
      <c r="Q4750" s="4" t="s">
        <v>1674</v>
      </c>
      <c r="R4750" s="9">
        <v>436.31824691358</v>
      </c>
      <c r="S4750" s="7">
        <v>3.0</v>
      </c>
      <c r="T4750" s="7">
        <v>0.0</v>
      </c>
      <c r="U4750" s="7">
        <v>13.0895474074074</v>
      </c>
      <c r="V4750" s="10" t="str">
        <f t="shared" si="1"/>
        <v>2017-10</v>
      </c>
    </row>
    <row r="4751">
      <c r="A4751" s="7">
        <v>4750.0</v>
      </c>
      <c r="B4751" s="4" t="s">
        <v>7775</v>
      </c>
      <c r="C4751" s="8">
        <v>43014.0</v>
      </c>
      <c r="D4751" s="8">
        <v>43019.0</v>
      </c>
      <c r="E4751" s="4" t="s">
        <v>26</v>
      </c>
      <c r="F4751" s="4" t="s">
        <v>1046</v>
      </c>
      <c r="G4751" s="4" t="s">
        <v>1047</v>
      </c>
      <c r="H4751" s="4" t="s">
        <v>29</v>
      </c>
      <c r="I4751" s="4" t="s">
        <v>30</v>
      </c>
      <c r="J4751" s="4" t="s">
        <v>222</v>
      </c>
      <c r="K4751" s="4" t="s">
        <v>223</v>
      </c>
      <c r="L4751" s="7">
        <v>10009.0</v>
      </c>
      <c r="M4751" s="4" t="s">
        <v>33</v>
      </c>
      <c r="N4751" s="4" t="s">
        <v>233</v>
      </c>
      <c r="O4751" s="4" t="s">
        <v>51</v>
      </c>
      <c r="P4751" s="4" t="s">
        <v>124</v>
      </c>
      <c r="Q4751" s="4" t="s">
        <v>234</v>
      </c>
      <c r="R4751" s="9">
        <v>51.8531934156379</v>
      </c>
      <c r="S4751" s="7">
        <v>1.0</v>
      </c>
      <c r="T4751" s="7">
        <v>0.0</v>
      </c>
      <c r="U4751" s="7">
        <v>25.4080647736626</v>
      </c>
      <c r="V4751" s="10" t="str">
        <f t="shared" si="1"/>
        <v>2017-10</v>
      </c>
    </row>
    <row r="4752">
      <c r="A4752" s="7">
        <v>4751.0</v>
      </c>
      <c r="B4752" s="4" t="s">
        <v>7776</v>
      </c>
      <c r="C4752" s="8">
        <v>43014.0</v>
      </c>
      <c r="D4752" s="8">
        <v>43019.0</v>
      </c>
      <c r="E4752" s="4" t="s">
        <v>26</v>
      </c>
      <c r="F4752" s="4" t="s">
        <v>3667</v>
      </c>
      <c r="G4752" s="4" t="s">
        <v>3668</v>
      </c>
      <c r="H4752" s="4" t="s">
        <v>46</v>
      </c>
      <c r="I4752" s="4" t="s">
        <v>30</v>
      </c>
      <c r="J4752" s="4" t="s">
        <v>607</v>
      </c>
      <c r="K4752" s="4" t="s">
        <v>203</v>
      </c>
      <c r="L4752" s="7">
        <v>7109.0</v>
      </c>
      <c r="M4752" s="4" t="s">
        <v>33</v>
      </c>
      <c r="N4752" s="4" t="s">
        <v>3853</v>
      </c>
      <c r="O4752" s="4" t="s">
        <v>51</v>
      </c>
      <c r="P4752" s="4" t="s">
        <v>124</v>
      </c>
      <c r="Q4752" s="4" t="s">
        <v>3854</v>
      </c>
      <c r="R4752" s="9">
        <v>181.783456790123</v>
      </c>
      <c r="S4752" s="7">
        <v>3.0</v>
      </c>
      <c r="T4752" s="7">
        <v>0.0</v>
      </c>
      <c r="U4752" s="7">
        <v>87.2560592592593</v>
      </c>
      <c r="V4752" s="10" t="str">
        <f t="shared" si="1"/>
        <v>2017-10</v>
      </c>
    </row>
    <row r="4753">
      <c r="A4753" s="7">
        <v>4752.0</v>
      </c>
      <c r="B4753" s="4" t="s">
        <v>7776</v>
      </c>
      <c r="C4753" s="8">
        <v>43014.0</v>
      </c>
      <c r="D4753" s="8">
        <v>43019.0</v>
      </c>
      <c r="E4753" s="4" t="s">
        <v>26</v>
      </c>
      <c r="F4753" s="4" t="s">
        <v>3667</v>
      </c>
      <c r="G4753" s="4" t="s">
        <v>3668</v>
      </c>
      <c r="H4753" s="4" t="s">
        <v>46</v>
      </c>
      <c r="I4753" s="4" t="s">
        <v>30</v>
      </c>
      <c r="J4753" s="4" t="s">
        <v>607</v>
      </c>
      <c r="K4753" s="4" t="s">
        <v>203</v>
      </c>
      <c r="L4753" s="7">
        <v>7109.0</v>
      </c>
      <c r="M4753" s="4" t="s">
        <v>33</v>
      </c>
      <c r="N4753" s="4" t="s">
        <v>2403</v>
      </c>
      <c r="O4753" s="4" t="s">
        <v>51</v>
      </c>
      <c r="P4753" s="4" t="s">
        <v>124</v>
      </c>
      <c r="Q4753" s="4" t="s">
        <v>2404</v>
      </c>
      <c r="R4753" s="9">
        <v>8.19733333333334</v>
      </c>
      <c r="S4753" s="7">
        <v>1.0</v>
      </c>
      <c r="T4753" s="7">
        <v>0.0</v>
      </c>
      <c r="U4753" s="7">
        <v>3.93472</v>
      </c>
      <c r="V4753" s="10" t="str">
        <f t="shared" si="1"/>
        <v>2017-10</v>
      </c>
    </row>
    <row r="4754">
      <c r="A4754" s="7">
        <v>4753.0</v>
      </c>
      <c r="B4754" s="4" t="s">
        <v>7777</v>
      </c>
      <c r="C4754" s="8">
        <v>43014.0</v>
      </c>
      <c r="D4754" s="8">
        <v>43014.0</v>
      </c>
      <c r="E4754" s="4" t="s">
        <v>212</v>
      </c>
      <c r="F4754" s="4" t="s">
        <v>5215</v>
      </c>
      <c r="G4754" s="4" t="s">
        <v>5216</v>
      </c>
      <c r="H4754" s="4" t="s">
        <v>46</v>
      </c>
      <c r="I4754" s="4" t="s">
        <v>30</v>
      </c>
      <c r="J4754" s="4" t="s">
        <v>384</v>
      </c>
      <c r="K4754" s="4" t="s">
        <v>385</v>
      </c>
      <c r="L4754" s="7">
        <v>60623.0</v>
      </c>
      <c r="M4754" s="4" t="s">
        <v>59</v>
      </c>
      <c r="N4754" s="4" t="s">
        <v>733</v>
      </c>
      <c r="O4754" s="4" t="s">
        <v>51</v>
      </c>
      <c r="P4754" s="4" t="s">
        <v>52</v>
      </c>
      <c r="Q4754" s="4" t="s">
        <v>734</v>
      </c>
      <c r="R4754" s="9">
        <v>367.28101399177</v>
      </c>
      <c r="S4754" s="7">
        <v>2.0</v>
      </c>
      <c r="T4754" s="7">
        <v>0.2</v>
      </c>
      <c r="U4754" s="7">
        <v>41.3191140740741</v>
      </c>
      <c r="V4754" s="10" t="str">
        <f t="shared" si="1"/>
        <v>2017-10</v>
      </c>
    </row>
    <row r="4755">
      <c r="A4755" s="7">
        <v>4754.0</v>
      </c>
      <c r="B4755" s="4" t="s">
        <v>7777</v>
      </c>
      <c r="C4755" s="8">
        <v>43014.0</v>
      </c>
      <c r="D4755" s="8">
        <v>43014.0</v>
      </c>
      <c r="E4755" s="4" t="s">
        <v>212</v>
      </c>
      <c r="F4755" s="4" t="s">
        <v>5215</v>
      </c>
      <c r="G4755" s="4" t="s">
        <v>5216</v>
      </c>
      <c r="H4755" s="4" t="s">
        <v>46</v>
      </c>
      <c r="I4755" s="4" t="s">
        <v>30</v>
      </c>
      <c r="J4755" s="4" t="s">
        <v>384</v>
      </c>
      <c r="K4755" s="4" t="s">
        <v>385</v>
      </c>
      <c r="L4755" s="7">
        <v>60623.0</v>
      </c>
      <c r="M4755" s="4" t="s">
        <v>59</v>
      </c>
      <c r="N4755" s="4" t="s">
        <v>7778</v>
      </c>
      <c r="O4755" s="4" t="s">
        <v>51</v>
      </c>
      <c r="P4755" s="4" t="s">
        <v>93</v>
      </c>
      <c r="Q4755" s="4" t="s">
        <v>4409</v>
      </c>
      <c r="R4755" s="9">
        <v>24.2276740740741</v>
      </c>
      <c r="S4755" s="7">
        <v>2.0</v>
      </c>
      <c r="T4755" s="7">
        <v>0.2</v>
      </c>
      <c r="U4755" s="7">
        <v>1.51422962962963</v>
      </c>
      <c r="V4755" s="10" t="str">
        <f t="shared" si="1"/>
        <v>2017-10</v>
      </c>
    </row>
    <row r="4756">
      <c r="A4756" s="7">
        <v>4755.0</v>
      </c>
      <c r="B4756" s="4" t="s">
        <v>7779</v>
      </c>
      <c r="C4756" s="8">
        <v>43014.0</v>
      </c>
      <c r="D4756" s="8">
        <v>43019.0</v>
      </c>
      <c r="E4756" s="4" t="s">
        <v>26</v>
      </c>
      <c r="F4756" s="4" t="s">
        <v>5050</v>
      </c>
      <c r="G4756" s="4" t="s">
        <v>5051</v>
      </c>
      <c r="H4756" s="4" t="s">
        <v>46</v>
      </c>
      <c r="I4756" s="4" t="s">
        <v>30</v>
      </c>
      <c r="J4756" s="4" t="s">
        <v>6468</v>
      </c>
      <c r="K4756" s="4" t="s">
        <v>469</v>
      </c>
      <c r="L4756" s="7">
        <v>85224.0</v>
      </c>
      <c r="M4756" s="4" t="s">
        <v>49</v>
      </c>
      <c r="N4756" s="4" t="s">
        <v>3219</v>
      </c>
      <c r="O4756" s="4" t="s">
        <v>51</v>
      </c>
      <c r="P4756" s="4" t="s">
        <v>93</v>
      </c>
      <c r="Q4756" s="4" t="s">
        <v>3220</v>
      </c>
      <c r="R4756" s="9">
        <v>9.344</v>
      </c>
      <c r="S4756" s="7">
        <v>2.0</v>
      </c>
      <c r="T4756" s="7">
        <v>0.2</v>
      </c>
      <c r="U4756" s="7">
        <v>1.8688</v>
      </c>
      <c r="V4756" s="10" t="str">
        <f t="shared" si="1"/>
        <v>2017-10</v>
      </c>
    </row>
    <row r="4757">
      <c r="A4757" s="7">
        <v>4756.0</v>
      </c>
      <c r="B4757" s="4" t="s">
        <v>7780</v>
      </c>
      <c r="C4757" s="8">
        <v>43015.0</v>
      </c>
      <c r="D4757" s="8">
        <v>43021.0</v>
      </c>
      <c r="E4757" s="4" t="s">
        <v>26</v>
      </c>
      <c r="F4757" s="4" t="s">
        <v>4883</v>
      </c>
      <c r="G4757" s="4" t="s">
        <v>4884</v>
      </c>
      <c r="H4757" s="4" t="s">
        <v>46</v>
      </c>
      <c r="I4757" s="4" t="s">
        <v>30</v>
      </c>
      <c r="J4757" s="4" t="s">
        <v>362</v>
      </c>
      <c r="K4757" s="4" t="s">
        <v>48</v>
      </c>
      <c r="L4757" s="7">
        <v>94110.0</v>
      </c>
      <c r="M4757" s="4" t="s">
        <v>49</v>
      </c>
      <c r="N4757" s="4" t="s">
        <v>7781</v>
      </c>
      <c r="O4757" s="4" t="s">
        <v>35</v>
      </c>
      <c r="P4757" s="4" t="s">
        <v>36</v>
      </c>
      <c r="Q4757" s="4" t="s">
        <v>7782</v>
      </c>
      <c r="R4757" s="9">
        <v>307.666</v>
      </c>
      <c r="S4757" s="7">
        <v>2.0</v>
      </c>
      <c r="T4757" s="7">
        <v>0.15</v>
      </c>
      <c r="U4757" s="7">
        <v>-14.4784</v>
      </c>
      <c r="V4757" s="10" t="str">
        <f t="shared" si="1"/>
        <v>2017-10</v>
      </c>
    </row>
    <row r="4758">
      <c r="A4758" s="7">
        <v>4757.0</v>
      </c>
      <c r="B4758" s="4" t="s">
        <v>7783</v>
      </c>
      <c r="C4758" s="8">
        <v>43015.0</v>
      </c>
      <c r="D4758" s="8">
        <v>43019.0</v>
      </c>
      <c r="E4758" s="4" t="s">
        <v>26</v>
      </c>
      <c r="F4758" s="4" t="s">
        <v>7149</v>
      </c>
      <c r="G4758" s="4" t="s">
        <v>7150</v>
      </c>
      <c r="H4758" s="4" t="s">
        <v>46</v>
      </c>
      <c r="I4758" s="4" t="s">
        <v>30</v>
      </c>
      <c r="J4758" s="4" t="s">
        <v>47</v>
      </c>
      <c r="K4758" s="4" t="s">
        <v>48</v>
      </c>
      <c r="L4758" s="7">
        <v>90045.0</v>
      </c>
      <c r="M4758" s="4" t="s">
        <v>49</v>
      </c>
      <c r="N4758" s="4" t="s">
        <v>250</v>
      </c>
      <c r="O4758" s="4" t="s">
        <v>39</v>
      </c>
      <c r="P4758" s="4" t="s">
        <v>61</v>
      </c>
      <c r="Q4758" s="4" t="s">
        <v>251</v>
      </c>
      <c r="R4758" s="9">
        <v>1115.91</v>
      </c>
      <c r="S4758" s="7">
        <v>9.0</v>
      </c>
      <c r="T4758" s="7">
        <v>0.0</v>
      </c>
      <c r="U4758" s="7">
        <v>200.8638</v>
      </c>
      <c r="V4758" s="10" t="str">
        <f t="shared" si="1"/>
        <v>2017-10</v>
      </c>
    </row>
    <row r="4759">
      <c r="A4759" s="7">
        <v>4758.0</v>
      </c>
      <c r="B4759" s="4" t="s">
        <v>7783</v>
      </c>
      <c r="C4759" s="8">
        <v>43015.0</v>
      </c>
      <c r="D4759" s="8">
        <v>43019.0</v>
      </c>
      <c r="E4759" s="4" t="s">
        <v>26</v>
      </c>
      <c r="F4759" s="4" t="s">
        <v>7149</v>
      </c>
      <c r="G4759" s="4" t="s">
        <v>7150</v>
      </c>
      <c r="H4759" s="4" t="s">
        <v>46</v>
      </c>
      <c r="I4759" s="4" t="s">
        <v>30</v>
      </c>
      <c r="J4759" s="4" t="s">
        <v>47</v>
      </c>
      <c r="K4759" s="4" t="s">
        <v>48</v>
      </c>
      <c r="L4759" s="7">
        <v>90045.0</v>
      </c>
      <c r="M4759" s="4" t="s">
        <v>49</v>
      </c>
      <c r="N4759" s="4" t="s">
        <v>2188</v>
      </c>
      <c r="O4759" s="4" t="s">
        <v>39</v>
      </c>
      <c r="P4759" s="4" t="s">
        <v>40</v>
      </c>
      <c r="Q4759" s="4" t="s">
        <v>2189</v>
      </c>
      <c r="R4759" s="9">
        <v>128.744</v>
      </c>
      <c r="S4759" s="7">
        <v>7.0</v>
      </c>
      <c r="T4759" s="7">
        <v>0.2</v>
      </c>
      <c r="U4759" s="7">
        <v>-28.9674</v>
      </c>
      <c r="V4759" s="10" t="str">
        <f t="shared" si="1"/>
        <v>2017-10</v>
      </c>
    </row>
    <row r="4760">
      <c r="A4760" s="7">
        <v>4759.0</v>
      </c>
      <c r="B4760" s="4" t="s">
        <v>7783</v>
      </c>
      <c r="C4760" s="8">
        <v>43015.0</v>
      </c>
      <c r="D4760" s="8">
        <v>43019.0</v>
      </c>
      <c r="E4760" s="4" t="s">
        <v>26</v>
      </c>
      <c r="F4760" s="4" t="s">
        <v>7149</v>
      </c>
      <c r="G4760" s="4" t="s">
        <v>7150</v>
      </c>
      <c r="H4760" s="4" t="s">
        <v>46</v>
      </c>
      <c r="I4760" s="4" t="s">
        <v>30</v>
      </c>
      <c r="J4760" s="4" t="s">
        <v>47</v>
      </c>
      <c r="K4760" s="4" t="s">
        <v>48</v>
      </c>
      <c r="L4760" s="7">
        <v>90045.0</v>
      </c>
      <c r="M4760" s="4" t="s">
        <v>49</v>
      </c>
      <c r="N4760" s="4" t="s">
        <v>7002</v>
      </c>
      <c r="O4760" s="4" t="s">
        <v>39</v>
      </c>
      <c r="P4760" s="4" t="s">
        <v>40</v>
      </c>
      <c r="Q4760" s="4" t="s">
        <v>7003</v>
      </c>
      <c r="R4760" s="9">
        <v>79.92</v>
      </c>
      <c r="S4760" s="7">
        <v>10.0</v>
      </c>
      <c r="T4760" s="7">
        <v>0.2</v>
      </c>
      <c r="U4760" s="7">
        <v>26.973</v>
      </c>
      <c r="V4760" s="10" t="str">
        <f t="shared" si="1"/>
        <v>2017-10</v>
      </c>
    </row>
    <row r="4761">
      <c r="A4761" s="7">
        <v>4760.0</v>
      </c>
      <c r="B4761" s="4" t="s">
        <v>7784</v>
      </c>
      <c r="C4761" s="8">
        <v>43015.0</v>
      </c>
      <c r="D4761" s="8">
        <v>43019.0</v>
      </c>
      <c r="E4761" s="4" t="s">
        <v>26</v>
      </c>
      <c r="F4761" s="4" t="s">
        <v>200</v>
      </c>
      <c r="G4761" s="4" t="s">
        <v>201</v>
      </c>
      <c r="H4761" s="4" t="s">
        <v>112</v>
      </c>
      <c r="I4761" s="4" t="s">
        <v>30</v>
      </c>
      <c r="J4761" s="4" t="s">
        <v>81</v>
      </c>
      <c r="K4761" s="4" t="s">
        <v>82</v>
      </c>
      <c r="L4761" s="7">
        <v>28205.0</v>
      </c>
      <c r="M4761" s="4" t="s">
        <v>83</v>
      </c>
      <c r="N4761" s="4" t="s">
        <v>733</v>
      </c>
      <c r="O4761" s="4" t="s">
        <v>51</v>
      </c>
      <c r="P4761" s="4" t="s">
        <v>52</v>
      </c>
      <c r="Q4761" s="4" t="s">
        <v>734</v>
      </c>
      <c r="R4761" s="9">
        <v>363.566867600956</v>
      </c>
      <c r="S4761" s="7">
        <v>4.0</v>
      </c>
      <c r="T4761" s="7">
        <v>0.2</v>
      </c>
      <c r="U4761" s="7">
        <v>40.9012726051075</v>
      </c>
      <c r="V4761" s="10" t="str">
        <f t="shared" si="1"/>
        <v>2017-10</v>
      </c>
    </row>
    <row r="4762">
      <c r="A4762" s="7">
        <v>4761.0</v>
      </c>
      <c r="B4762" s="4" t="s">
        <v>7784</v>
      </c>
      <c r="C4762" s="8">
        <v>43015.0</v>
      </c>
      <c r="D4762" s="8">
        <v>43019.0</v>
      </c>
      <c r="E4762" s="4" t="s">
        <v>26</v>
      </c>
      <c r="F4762" s="4" t="s">
        <v>200</v>
      </c>
      <c r="G4762" s="4" t="s">
        <v>201</v>
      </c>
      <c r="H4762" s="4" t="s">
        <v>112</v>
      </c>
      <c r="I4762" s="4" t="s">
        <v>30</v>
      </c>
      <c r="J4762" s="4" t="s">
        <v>81</v>
      </c>
      <c r="K4762" s="4" t="s">
        <v>82</v>
      </c>
      <c r="L4762" s="7">
        <v>28205.0</v>
      </c>
      <c r="M4762" s="4" t="s">
        <v>83</v>
      </c>
      <c r="N4762" s="4" t="s">
        <v>1300</v>
      </c>
      <c r="O4762" s="4" t="s">
        <v>51</v>
      </c>
      <c r="P4762" s="4" t="s">
        <v>272</v>
      </c>
      <c r="Q4762" s="4" t="s">
        <v>722</v>
      </c>
      <c r="R4762" s="9">
        <v>11.8418476478932</v>
      </c>
      <c r="S4762" s="7">
        <v>3.0</v>
      </c>
      <c r="T4762" s="7">
        <v>0.2</v>
      </c>
      <c r="U4762" s="7">
        <v>3.70057738996662</v>
      </c>
      <c r="V4762" s="10" t="str">
        <f t="shared" si="1"/>
        <v>2017-10</v>
      </c>
    </row>
    <row r="4763">
      <c r="A4763" s="7">
        <v>4762.0</v>
      </c>
      <c r="B4763" s="4" t="s">
        <v>7784</v>
      </c>
      <c r="C4763" s="8">
        <v>43015.0</v>
      </c>
      <c r="D4763" s="8">
        <v>43019.0</v>
      </c>
      <c r="E4763" s="4" t="s">
        <v>26</v>
      </c>
      <c r="F4763" s="4" t="s">
        <v>200</v>
      </c>
      <c r="G4763" s="4" t="s">
        <v>201</v>
      </c>
      <c r="H4763" s="4" t="s">
        <v>112</v>
      </c>
      <c r="I4763" s="4" t="s">
        <v>30</v>
      </c>
      <c r="J4763" s="4" t="s">
        <v>81</v>
      </c>
      <c r="K4763" s="4" t="s">
        <v>82</v>
      </c>
      <c r="L4763" s="7">
        <v>28205.0</v>
      </c>
      <c r="M4763" s="4" t="s">
        <v>83</v>
      </c>
      <c r="N4763" s="4" t="s">
        <v>5991</v>
      </c>
      <c r="O4763" s="4" t="s">
        <v>39</v>
      </c>
      <c r="P4763" s="4" t="s">
        <v>40</v>
      </c>
      <c r="Q4763" s="4" t="s">
        <v>5992</v>
      </c>
      <c r="R4763" s="9">
        <v>140.544347507401</v>
      </c>
      <c r="S4763" s="7">
        <v>2.0</v>
      </c>
      <c r="T4763" s="7">
        <v>0.2</v>
      </c>
      <c r="U4763" s="7">
        <v>10.5408260630551</v>
      </c>
      <c r="V4763" s="10" t="str">
        <f t="shared" si="1"/>
        <v>2017-10</v>
      </c>
    </row>
    <row r="4764">
      <c r="A4764" s="7">
        <v>4763.0</v>
      </c>
      <c r="B4764" s="4" t="s">
        <v>7784</v>
      </c>
      <c r="C4764" s="8">
        <v>43015.0</v>
      </c>
      <c r="D4764" s="8">
        <v>43019.0</v>
      </c>
      <c r="E4764" s="4" t="s">
        <v>26</v>
      </c>
      <c r="F4764" s="4" t="s">
        <v>200</v>
      </c>
      <c r="G4764" s="4" t="s">
        <v>201</v>
      </c>
      <c r="H4764" s="4" t="s">
        <v>112</v>
      </c>
      <c r="I4764" s="4" t="s">
        <v>30</v>
      </c>
      <c r="J4764" s="4" t="s">
        <v>81</v>
      </c>
      <c r="K4764" s="4" t="s">
        <v>82</v>
      </c>
      <c r="L4764" s="7">
        <v>28205.0</v>
      </c>
      <c r="M4764" s="4" t="s">
        <v>83</v>
      </c>
      <c r="N4764" s="4" t="s">
        <v>1686</v>
      </c>
      <c r="O4764" s="4" t="s">
        <v>51</v>
      </c>
      <c r="P4764" s="4" t="s">
        <v>76</v>
      </c>
      <c r="Q4764" s="4" t="s">
        <v>1687</v>
      </c>
      <c r="R4764" s="9">
        <v>31.9060501940929</v>
      </c>
      <c r="S4764" s="7">
        <v>6.0</v>
      </c>
      <c r="T4764" s="7">
        <v>0.7</v>
      </c>
      <c r="U4764" s="7">
        <v>-21.2707001293953</v>
      </c>
      <c r="V4764" s="10" t="str">
        <f t="shared" si="1"/>
        <v>2017-10</v>
      </c>
    </row>
    <row r="4765">
      <c r="A4765" s="7">
        <v>4764.0</v>
      </c>
      <c r="B4765" s="4" t="s">
        <v>7784</v>
      </c>
      <c r="C4765" s="8">
        <v>43015.0</v>
      </c>
      <c r="D4765" s="8">
        <v>43019.0</v>
      </c>
      <c r="E4765" s="4" t="s">
        <v>26</v>
      </c>
      <c r="F4765" s="4" t="s">
        <v>200</v>
      </c>
      <c r="G4765" s="4" t="s">
        <v>201</v>
      </c>
      <c r="H4765" s="4" t="s">
        <v>112</v>
      </c>
      <c r="I4765" s="4" t="s">
        <v>30</v>
      </c>
      <c r="J4765" s="4" t="s">
        <v>81</v>
      </c>
      <c r="K4765" s="4" t="s">
        <v>82</v>
      </c>
      <c r="L4765" s="7">
        <v>28205.0</v>
      </c>
      <c r="M4765" s="4" t="s">
        <v>83</v>
      </c>
      <c r="N4765" s="4" t="s">
        <v>5250</v>
      </c>
      <c r="O4765" s="4" t="s">
        <v>35</v>
      </c>
      <c r="P4765" s="4" t="s">
        <v>73</v>
      </c>
      <c r="Q4765" s="4" t="s">
        <v>1498</v>
      </c>
      <c r="R4765" s="9">
        <v>98.087093693185</v>
      </c>
      <c r="S4765" s="7">
        <v>3.0</v>
      </c>
      <c r="T4765" s="7">
        <v>0.4</v>
      </c>
      <c r="U4765" s="7">
        <v>-22.8869885284098</v>
      </c>
      <c r="V4765" s="10" t="str">
        <f t="shared" si="1"/>
        <v>2017-10</v>
      </c>
    </row>
    <row r="4766">
      <c r="A4766" s="7">
        <v>4765.0</v>
      </c>
      <c r="B4766" s="4" t="s">
        <v>7785</v>
      </c>
      <c r="C4766" s="8">
        <v>43015.0</v>
      </c>
      <c r="D4766" s="8">
        <v>43019.0</v>
      </c>
      <c r="E4766" s="4" t="s">
        <v>26</v>
      </c>
      <c r="F4766" s="4" t="s">
        <v>2179</v>
      </c>
      <c r="G4766" s="4" t="s">
        <v>2180</v>
      </c>
      <c r="H4766" s="4" t="s">
        <v>46</v>
      </c>
      <c r="I4766" s="4" t="s">
        <v>30</v>
      </c>
      <c r="J4766" s="4" t="s">
        <v>455</v>
      </c>
      <c r="K4766" s="4" t="s">
        <v>58</v>
      </c>
      <c r="L4766" s="7">
        <v>77036.0</v>
      </c>
      <c r="M4766" s="4" t="s">
        <v>59</v>
      </c>
      <c r="N4766" s="4" t="s">
        <v>4180</v>
      </c>
      <c r="O4766" s="4" t="s">
        <v>51</v>
      </c>
      <c r="P4766" s="4" t="s">
        <v>76</v>
      </c>
      <c r="Q4766" s="4" t="s">
        <v>4181</v>
      </c>
      <c r="R4766" s="9">
        <v>5.36543209876543</v>
      </c>
      <c r="S4766" s="7">
        <v>5.0</v>
      </c>
      <c r="T4766" s="7">
        <v>0.8</v>
      </c>
      <c r="U4766" s="7">
        <v>-8.04814814814815</v>
      </c>
      <c r="V4766" s="10" t="str">
        <f t="shared" si="1"/>
        <v>2017-10</v>
      </c>
    </row>
    <row r="4767">
      <c r="A4767" s="7">
        <v>4766.0</v>
      </c>
      <c r="B4767" s="4" t="s">
        <v>7786</v>
      </c>
      <c r="C4767" s="8">
        <v>43015.0</v>
      </c>
      <c r="D4767" s="8">
        <v>43020.0</v>
      </c>
      <c r="E4767" s="4" t="s">
        <v>26</v>
      </c>
      <c r="F4767" s="4" t="s">
        <v>1214</v>
      </c>
      <c r="G4767" s="4" t="s">
        <v>1215</v>
      </c>
      <c r="H4767" s="4" t="s">
        <v>46</v>
      </c>
      <c r="I4767" s="4" t="s">
        <v>30</v>
      </c>
      <c r="J4767" s="4" t="s">
        <v>1461</v>
      </c>
      <c r="K4767" s="4" t="s">
        <v>884</v>
      </c>
      <c r="L4767" s="7">
        <v>48234.0</v>
      </c>
      <c r="M4767" s="4" t="s">
        <v>59</v>
      </c>
      <c r="N4767" s="4" t="s">
        <v>2843</v>
      </c>
      <c r="O4767" s="4" t="s">
        <v>51</v>
      </c>
      <c r="P4767" s="4" t="s">
        <v>52</v>
      </c>
      <c r="Q4767" s="4" t="s">
        <v>2844</v>
      </c>
      <c r="R4767" s="9">
        <v>108.21975308642</v>
      </c>
      <c r="S4767" s="7">
        <v>2.0</v>
      </c>
      <c r="T4767" s="7">
        <v>0.0</v>
      </c>
      <c r="U4767" s="7">
        <v>28.1371358024691</v>
      </c>
      <c r="V4767" s="10" t="str">
        <f t="shared" si="1"/>
        <v>2017-10</v>
      </c>
    </row>
    <row r="4768">
      <c r="A4768" s="7">
        <v>4767.0</v>
      </c>
      <c r="B4768" s="4" t="s">
        <v>7787</v>
      </c>
      <c r="C4768" s="8">
        <v>43016.0</v>
      </c>
      <c r="D4768" s="8">
        <v>43022.0</v>
      </c>
      <c r="E4768" s="4" t="s">
        <v>26</v>
      </c>
      <c r="F4768" s="4" t="s">
        <v>2879</v>
      </c>
      <c r="G4768" s="4" t="s">
        <v>2880</v>
      </c>
      <c r="H4768" s="4" t="s">
        <v>29</v>
      </c>
      <c r="I4768" s="4" t="s">
        <v>30</v>
      </c>
      <c r="J4768" s="4" t="s">
        <v>261</v>
      </c>
      <c r="K4768" s="4" t="s">
        <v>48</v>
      </c>
      <c r="L4768" s="7">
        <v>92105.0</v>
      </c>
      <c r="M4768" s="4" t="s">
        <v>49</v>
      </c>
      <c r="N4768" s="4" t="s">
        <v>2220</v>
      </c>
      <c r="O4768" s="4" t="s">
        <v>39</v>
      </c>
      <c r="P4768" s="4" t="s">
        <v>40</v>
      </c>
      <c r="Q4768" s="4" t="s">
        <v>2221</v>
      </c>
      <c r="R4768" s="9">
        <v>103.192</v>
      </c>
      <c r="S4768" s="7">
        <v>1.0</v>
      </c>
      <c r="T4768" s="7">
        <v>0.2</v>
      </c>
      <c r="U4768" s="7">
        <v>11.6091</v>
      </c>
      <c r="V4768" s="10" t="str">
        <f t="shared" si="1"/>
        <v>2017-10</v>
      </c>
    </row>
    <row r="4769">
      <c r="A4769" s="7">
        <v>4768.0</v>
      </c>
      <c r="B4769" s="4" t="s">
        <v>7787</v>
      </c>
      <c r="C4769" s="8">
        <v>43016.0</v>
      </c>
      <c r="D4769" s="8">
        <v>43022.0</v>
      </c>
      <c r="E4769" s="4" t="s">
        <v>26</v>
      </c>
      <c r="F4769" s="4" t="s">
        <v>2879</v>
      </c>
      <c r="G4769" s="4" t="s">
        <v>2880</v>
      </c>
      <c r="H4769" s="4" t="s">
        <v>29</v>
      </c>
      <c r="I4769" s="4" t="s">
        <v>30</v>
      </c>
      <c r="J4769" s="4" t="s">
        <v>261</v>
      </c>
      <c r="K4769" s="4" t="s">
        <v>48</v>
      </c>
      <c r="L4769" s="7">
        <v>92105.0</v>
      </c>
      <c r="M4769" s="4" t="s">
        <v>49</v>
      </c>
      <c r="N4769" s="4" t="s">
        <v>4823</v>
      </c>
      <c r="O4769" s="4" t="s">
        <v>39</v>
      </c>
      <c r="P4769" s="4" t="s">
        <v>61</v>
      </c>
      <c r="Q4769" s="4" t="s">
        <v>4824</v>
      </c>
      <c r="R4769" s="9">
        <v>36.0</v>
      </c>
      <c r="S4769" s="7">
        <v>2.0</v>
      </c>
      <c r="T4769" s="7">
        <v>0.0</v>
      </c>
      <c r="U4769" s="7">
        <v>6.48</v>
      </c>
      <c r="V4769" s="10" t="str">
        <f t="shared" si="1"/>
        <v>2017-10</v>
      </c>
    </row>
    <row r="4770">
      <c r="A4770" s="7">
        <v>4769.0</v>
      </c>
      <c r="B4770" s="4" t="s">
        <v>7787</v>
      </c>
      <c r="C4770" s="8">
        <v>43016.0</v>
      </c>
      <c r="D4770" s="8">
        <v>43022.0</v>
      </c>
      <c r="E4770" s="4" t="s">
        <v>26</v>
      </c>
      <c r="F4770" s="4" t="s">
        <v>2879</v>
      </c>
      <c r="G4770" s="4" t="s">
        <v>2880</v>
      </c>
      <c r="H4770" s="4" t="s">
        <v>29</v>
      </c>
      <c r="I4770" s="4" t="s">
        <v>30</v>
      </c>
      <c r="J4770" s="4" t="s">
        <v>261</v>
      </c>
      <c r="K4770" s="4" t="s">
        <v>48</v>
      </c>
      <c r="L4770" s="7">
        <v>92105.0</v>
      </c>
      <c r="M4770" s="4" t="s">
        <v>49</v>
      </c>
      <c r="N4770" s="4" t="s">
        <v>3413</v>
      </c>
      <c r="O4770" s="4" t="s">
        <v>39</v>
      </c>
      <c r="P4770" s="4" t="s">
        <v>61</v>
      </c>
      <c r="Q4770" s="4" t="s">
        <v>3414</v>
      </c>
      <c r="R4770" s="9">
        <v>239.96</v>
      </c>
      <c r="S4770" s="7">
        <v>4.0</v>
      </c>
      <c r="T4770" s="7">
        <v>0.0</v>
      </c>
      <c r="U4770" s="7">
        <v>115.1808</v>
      </c>
      <c r="V4770" s="10" t="str">
        <f t="shared" si="1"/>
        <v>2017-10</v>
      </c>
    </row>
    <row r="4771">
      <c r="A4771" s="7">
        <v>4770.0</v>
      </c>
      <c r="B4771" s="4" t="s">
        <v>7787</v>
      </c>
      <c r="C4771" s="8">
        <v>43016.0</v>
      </c>
      <c r="D4771" s="8">
        <v>43022.0</v>
      </c>
      <c r="E4771" s="4" t="s">
        <v>26</v>
      </c>
      <c r="F4771" s="4" t="s">
        <v>2879</v>
      </c>
      <c r="G4771" s="4" t="s">
        <v>2880</v>
      </c>
      <c r="H4771" s="4" t="s">
        <v>29</v>
      </c>
      <c r="I4771" s="4" t="s">
        <v>30</v>
      </c>
      <c r="J4771" s="4" t="s">
        <v>261</v>
      </c>
      <c r="K4771" s="4" t="s">
        <v>48</v>
      </c>
      <c r="L4771" s="7">
        <v>92105.0</v>
      </c>
      <c r="M4771" s="4" t="s">
        <v>49</v>
      </c>
      <c r="N4771" s="4" t="s">
        <v>5278</v>
      </c>
      <c r="O4771" s="4" t="s">
        <v>51</v>
      </c>
      <c r="P4771" s="4" t="s">
        <v>52</v>
      </c>
      <c r="Q4771" s="4" t="s">
        <v>5279</v>
      </c>
      <c r="R4771" s="9">
        <v>40.68</v>
      </c>
      <c r="S4771" s="7">
        <v>2.0</v>
      </c>
      <c r="T4771" s="7">
        <v>0.0</v>
      </c>
      <c r="U4771" s="7">
        <v>0.4068</v>
      </c>
      <c r="V4771" s="10" t="str">
        <f t="shared" si="1"/>
        <v>2017-10</v>
      </c>
    </row>
    <row r="4772">
      <c r="A4772" s="7">
        <v>4771.0</v>
      </c>
      <c r="B4772" s="4" t="s">
        <v>7788</v>
      </c>
      <c r="C4772" s="8">
        <v>43016.0</v>
      </c>
      <c r="D4772" s="8">
        <v>43019.0</v>
      </c>
      <c r="E4772" s="4" t="s">
        <v>43</v>
      </c>
      <c r="F4772" s="4" t="s">
        <v>5202</v>
      </c>
      <c r="G4772" s="4" t="s">
        <v>5203</v>
      </c>
      <c r="H4772" s="4" t="s">
        <v>29</v>
      </c>
      <c r="I4772" s="4" t="s">
        <v>30</v>
      </c>
      <c r="J4772" s="4" t="s">
        <v>6932</v>
      </c>
      <c r="K4772" s="4" t="s">
        <v>2200</v>
      </c>
      <c r="L4772" s="7">
        <v>2920.0</v>
      </c>
      <c r="M4772" s="4" t="s">
        <v>33</v>
      </c>
      <c r="N4772" s="4" t="s">
        <v>2843</v>
      </c>
      <c r="O4772" s="4" t="s">
        <v>51</v>
      </c>
      <c r="P4772" s="4" t="s">
        <v>52</v>
      </c>
      <c r="Q4772" s="4" t="s">
        <v>2844</v>
      </c>
      <c r="R4772" s="9">
        <v>54.1274732510288</v>
      </c>
      <c r="S4772" s="7">
        <v>1.0</v>
      </c>
      <c r="T4772" s="7">
        <v>0.0</v>
      </c>
      <c r="U4772" s="7">
        <v>14.0731430452675</v>
      </c>
      <c r="V4772" s="10" t="str">
        <f t="shared" si="1"/>
        <v>2017-10</v>
      </c>
    </row>
    <row r="4773">
      <c r="A4773" s="7">
        <v>4772.0</v>
      </c>
      <c r="B4773" s="4" t="s">
        <v>7789</v>
      </c>
      <c r="C4773" s="8">
        <v>43016.0</v>
      </c>
      <c r="D4773" s="8">
        <v>43022.0</v>
      </c>
      <c r="E4773" s="4" t="s">
        <v>26</v>
      </c>
      <c r="F4773" s="4" t="s">
        <v>5362</v>
      </c>
      <c r="G4773" s="4" t="s">
        <v>5363</v>
      </c>
      <c r="H4773" s="4" t="s">
        <v>46</v>
      </c>
      <c r="I4773" s="4" t="s">
        <v>30</v>
      </c>
      <c r="J4773" s="4" t="s">
        <v>222</v>
      </c>
      <c r="K4773" s="4" t="s">
        <v>223</v>
      </c>
      <c r="L4773" s="7">
        <v>10009.0</v>
      </c>
      <c r="M4773" s="4" t="s">
        <v>33</v>
      </c>
      <c r="N4773" s="4" t="s">
        <v>3868</v>
      </c>
      <c r="O4773" s="4" t="s">
        <v>35</v>
      </c>
      <c r="P4773" s="4" t="s">
        <v>263</v>
      </c>
      <c r="Q4773" s="4" t="s">
        <v>3869</v>
      </c>
      <c r="R4773" s="9">
        <v>184.51442962963</v>
      </c>
      <c r="S4773" s="7">
        <v>2.0</v>
      </c>
      <c r="T4773" s="7">
        <v>0.1</v>
      </c>
      <c r="U4773" s="7">
        <v>4.10032065843621</v>
      </c>
      <c r="V4773" s="10" t="str">
        <f t="shared" si="1"/>
        <v>2017-10</v>
      </c>
    </row>
    <row r="4774">
      <c r="A4774" s="7">
        <v>4773.0</v>
      </c>
      <c r="B4774" s="4" t="s">
        <v>7790</v>
      </c>
      <c r="C4774" s="8">
        <v>43017.0</v>
      </c>
      <c r="D4774" s="8">
        <v>43018.0</v>
      </c>
      <c r="E4774" s="4" t="s">
        <v>43</v>
      </c>
      <c r="F4774" s="4" t="s">
        <v>4815</v>
      </c>
      <c r="G4774" s="4" t="s">
        <v>4816</v>
      </c>
      <c r="H4774" s="4" t="s">
        <v>46</v>
      </c>
      <c r="I4774" s="4" t="s">
        <v>30</v>
      </c>
      <c r="J4774" s="4" t="s">
        <v>2371</v>
      </c>
      <c r="K4774" s="4" t="s">
        <v>82</v>
      </c>
      <c r="L4774" s="7">
        <v>28403.0</v>
      </c>
      <c r="M4774" s="4" t="s">
        <v>83</v>
      </c>
      <c r="N4774" s="4" t="s">
        <v>7449</v>
      </c>
      <c r="O4774" s="4" t="s">
        <v>51</v>
      </c>
      <c r="P4774" s="4" t="s">
        <v>124</v>
      </c>
      <c r="Q4774" s="4" t="s">
        <v>7450</v>
      </c>
      <c r="R4774" s="9">
        <v>6.8290765185758</v>
      </c>
      <c r="S4774" s="7">
        <v>4.0</v>
      </c>
      <c r="T4774" s="7">
        <v>0.2</v>
      </c>
      <c r="U4774" s="7">
        <v>2.21944986853713</v>
      </c>
      <c r="V4774" s="10" t="str">
        <f t="shared" si="1"/>
        <v>2017-10</v>
      </c>
    </row>
    <row r="4775">
      <c r="A4775" s="7">
        <v>4774.0</v>
      </c>
      <c r="B4775" s="4" t="s">
        <v>7791</v>
      </c>
      <c r="C4775" s="8">
        <v>43017.0</v>
      </c>
      <c r="D4775" s="8">
        <v>43022.0</v>
      </c>
      <c r="E4775" s="4" t="s">
        <v>26</v>
      </c>
      <c r="F4775" s="4" t="s">
        <v>426</v>
      </c>
      <c r="G4775" s="4" t="s">
        <v>427</v>
      </c>
      <c r="H4775" s="4" t="s">
        <v>29</v>
      </c>
      <c r="I4775" s="4" t="s">
        <v>30</v>
      </c>
      <c r="J4775" s="4" t="s">
        <v>1721</v>
      </c>
      <c r="K4775" s="4" t="s">
        <v>385</v>
      </c>
      <c r="L4775" s="7">
        <v>60505.0</v>
      </c>
      <c r="M4775" s="4" t="s">
        <v>59</v>
      </c>
      <c r="N4775" s="4" t="s">
        <v>5229</v>
      </c>
      <c r="O4775" s="4" t="s">
        <v>35</v>
      </c>
      <c r="P4775" s="4" t="s">
        <v>73</v>
      </c>
      <c r="Q4775" s="4" t="s">
        <v>5230</v>
      </c>
      <c r="R4775" s="9">
        <v>826.16816872428</v>
      </c>
      <c r="S4775" s="7">
        <v>5.0</v>
      </c>
      <c r="T4775" s="7">
        <v>0.5</v>
      </c>
      <c r="U4775" s="7">
        <v>-545.270991358025</v>
      </c>
      <c r="V4775" s="10" t="str">
        <f t="shared" si="1"/>
        <v>2017-10</v>
      </c>
    </row>
    <row r="4776">
      <c r="A4776" s="7">
        <v>4775.0</v>
      </c>
      <c r="B4776" s="4" t="s">
        <v>7791</v>
      </c>
      <c r="C4776" s="8">
        <v>43017.0</v>
      </c>
      <c r="D4776" s="8">
        <v>43022.0</v>
      </c>
      <c r="E4776" s="4" t="s">
        <v>26</v>
      </c>
      <c r="F4776" s="4" t="s">
        <v>426</v>
      </c>
      <c r="G4776" s="4" t="s">
        <v>427</v>
      </c>
      <c r="H4776" s="4" t="s">
        <v>29</v>
      </c>
      <c r="I4776" s="4" t="s">
        <v>30</v>
      </c>
      <c r="J4776" s="4" t="s">
        <v>1721</v>
      </c>
      <c r="K4776" s="4" t="s">
        <v>385</v>
      </c>
      <c r="L4776" s="7">
        <v>60505.0</v>
      </c>
      <c r="M4776" s="4" t="s">
        <v>59</v>
      </c>
      <c r="N4776" s="4" t="s">
        <v>1921</v>
      </c>
      <c r="O4776" s="4" t="s">
        <v>35</v>
      </c>
      <c r="P4776" s="4" t="s">
        <v>73</v>
      </c>
      <c r="Q4776" s="4" t="s">
        <v>1922</v>
      </c>
      <c r="R4776" s="9">
        <v>84.3895740740741</v>
      </c>
      <c r="S4776" s="7">
        <v>3.0</v>
      </c>
      <c r="T4776" s="7">
        <v>0.5</v>
      </c>
      <c r="U4776" s="7">
        <v>-54.0093274074074</v>
      </c>
      <c r="V4776" s="10" t="str">
        <f t="shared" si="1"/>
        <v>2017-10</v>
      </c>
    </row>
    <row r="4777">
      <c r="A4777" s="7">
        <v>4776.0</v>
      </c>
      <c r="B4777" s="4" t="s">
        <v>7792</v>
      </c>
      <c r="C4777" s="8">
        <v>43017.0</v>
      </c>
      <c r="D4777" s="8">
        <v>43019.0</v>
      </c>
      <c r="E4777" s="4" t="s">
        <v>43</v>
      </c>
      <c r="F4777" s="4" t="s">
        <v>1268</v>
      </c>
      <c r="G4777" s="4" t="s">
        <v>1269</v>
      </c>
      <c r="H4777" s="4" t="s">
        <v>29</v>
      </c>
      <c r="I4777" s="4" t="s">
        <v>30</v>
      </c>
      <c r="J4777" s="4" t="s">
        <v>1391</v>
      </c>
      <c r="K4777" s="4" t="s">
        <v>157</v>
      </c>
      <c r="L4777" s="7">
        <v>44107.0</v>
      </c>
      <c r="M4777" s="4" t="s">
        <v>33</v>
      </c>
      <c r="N4777" s="4" t="s">
        <v>7738</v>
      </c>
      <c r="O4777" s="4" t="s">
        <v>35</v>
      </c>
      <c r="P4777" s="4" t="s">
        <v>121</v>
      </c>
      <c r="Q4777" s="4" t="s">
        <v>7739</v>
      </c>
      <c r="R4777" s="9">
        <v>58.1059160493827</v>
      </c>
      <c r="S4777" s="7">
        <v>4.0</v>
      </c>
      <c r="T4777" s="7">
        <v>0.2</v>
      </c>
      <c r="U4777" s="7">
        <v>11.6211832098765</v>
      </c>
      <c r="V4777" s="10" t="str">
        <f t="shared" si="1"/>
        <v>2017-10</v>
      </c>
    </row>
    <row r="4778">
      <c r="A4778" s="7">
        <v>4777.0</v>
      </c>
      <c r="B4778" s="4" t="s">
        <v>7793</v>
      </c>
      <c r="C4778" s="8">
        <v>43017.0</v>
      </c>
      <c r="D4778" s="8">
        <v>43022.0</v>
      </c>
      <c r="E4778" s="4" t="s">
        <v>26</v>
      </c>
      <c r="F4778" s="4" t="s">
        <v>6182</v>
      </c>
      <c r="G4778" s="4" t="s">
        <v>6183</v>
      </c>
      <c r="H4778" s="4" t="s">
        <v>46</v>
      </c>
      <c r="I4778" s="4" t="s">
        <v>30</v>
      </c>
      <c r="J4778" s="4" t="s">
        <v>222</v>
      </c>
      <c r="K4778" s="4" t="s">
        <v>223</v>
      </c>
      <c r="L4778" s="7">
        <v>10024.0</v>
      </c>
      <c r="M4778" s="4" t="s">
        <v>33</v>
      </c>
      <c r="N4778" s="4" t="s">
        <v>3059</v>
      </c>
      <c r="O4778" s="4" t="s">
        <v>51</v>
      </c>
      <c r="P4778" s="4" t="s">
        <v>76</v>
      </c>
      <c r="Q4778" s="4" t="s">
        <v>3060</v>
      </c>
      <c r="R4778" s="9">
        <v>16.2283259259259</v>
      </c>
      <c r="S4778" s="7">
        <v>3.0</v>
      </c>
      <c r="T4778" s="7">
        <v>0.2</v>
      </c>
      <c r="U4778" s="7">
        <v>5.47706</v>
      </c>
      <c r="V4778" s="10" t="str">
        <f t="shared" si="1"/>
        <v>2017-10</v>
      </c>
    </row>
    <row r="4779">
      <c r="A4779" s="7">
        <v>4778.0</v>
      </c>
      <c r="B4779" s="4" t="s">
        <v>7793</v>
      </c>
      <c r="C4779" s="8">
        <v>43017.0</v>
      </c>
      <c r="D4779" s="8">
        <v>43022.0</v>
      </c>
      <c r="E4779" s="4" t="s">
        <v>26</v>
      </c>
      <c r="F4779" s="4" t="s">
        <v>6182</v>
      </c>
      <c r="G4779" s="4" t="s">
        <v>6183</v>
      </c>
      <c r="H4779" s="4" t="s">
        <v>46</v>
      </c>
      <c r="I4779" s="4" t="s">
        <v>30</v>
      </c>
      <c r="J4779" s="4" t="s">
        <v>222</v>
      </c>
      <c r="K4779" s="4" t="s">
        <v>223</v>
      </c>
      <c r="L4779" s="7">
        <v>10024.0</v>
      </c>
      <c r="M4779" s="4" t="s">
        <v>33</v>
      </c>
      <c r="N4779" s="4" t="s">
        <v>4398</v>
      </c>
      <c r="O4779" s="4" t="s">
        <v>35</v>
      </c>
      <c r="P4779" s="4" t="s">
        <v>36</v>
      </c>
      <c r="Q4779" s="4" t="s">
        <v>4399</v>
      </c>
      <c r="R4779" s="9">
        <v>398.049837037037</v>
      </c>
      <c r="S4779" s="7">
        <v>3.0</v>
      </c>
      <c r="T4779" s="7">
        <v>0.2</v>
      </c>
      <c r="U4779" s="7">
        <v>-19.9024918518519</v>
      </c>
      <c r="V4779" s="10" t="str">
        <f t="shared" si="1"/>
        <v>2017-10</v>
      </c>
    </row>
    <row r="4780">
      <c r="A4780" s="7">
        <v>4779.0</v>
      </c>
      <c r="B4780" s="4" t="s">
        <v>7793</v>
      </c>
      <c r="C4780" s="8">
        <v>43017.0</v>
      </c>
      <c r="D4780" s="8">
        <v>43022.0</v>
      </c>
      <c r="E4780" s="4" t="s">
        <v>26</v>
      </c>
      <c r="F4780" s="4" t="s">
        <v>6182</v>
      </c>
      <c r="G4780" s="4" t="s">
        <v>6183</v>
      </c>
      <c r="H4780" s="4" t="s">
        <v>46</v>
      </c>
      <c r="I4780" s="4" t="s">
        <v>30</v>
      </c>
      <c r="J4780" s="4" t="s">
        <v>222</v>
      </c>
      <c r="K4780" s="4" t="s">
        <v>223</v>
      </c>
      <c r="L4780" s="7">
        <v>10024.0</v>
      </c>
      <c r="M4780" s="4" t="s">
        <v>33</v>
      </c>
      <c r="N4780" s="4" t="s">
        <v>7794</v>
      </c>
      <c r="O4780" s="4" t="s">
        <v>51</v>
      </c>
      <c r="P4780" s="4" t="s">
        <v>124</v>
      </c>
      <c r="Q4780" s="4" t="s">
        <v>7795</v>
      </c>
      <c r="R4780" s="9">
        <v>24.0335226337449</v>
      </c>
      <c r="S4780" s="7">
        <v>2.0</v>
      </c>
      <c r="T4780" s="7">
        <v>0.0</v>
      </c>
      <c r="U4780" s="7">
        <v>11.2957556378601</v>
      </c>
      <c r="V4780" s="10" t="str">
        <f t="shared" si="1"/>
        <v>2017-10</v>
      </c>
    </row>
    <row r="4781">
      <c r="A4781" s="7">
        <v>4780.0</v>
      </c>
      <c r="B4781" s="4" t="s">
        <v>7793</v>
      </c>
      <c r="C4781" s="8">
        <v>43017.0</v>
      </c>
      <c r="D4781" s="8">
        <v>43022.0</v>
      </c>
      <c r="E4781" s="4" t="s">
        <v>26</v>
      </c>
      <c r="F4781" s="4" t="s">
        <v>6182</v>
      </c>
      <c r="G4781" s="4" t="s">
        <v>6183</v>
      </c>
      <c r="H4781" s="4" t="s">
        <v>46</v>
      </c>
      <c r="I4781" s="4" t="s">
        <v>30</v>
      </c>
      <c r="J4781" s="4" t="s">
        <v>222</v>
      </c>
      <c r="K4781" s="4" t="s">
        <v>223</v>
      </c>
      <c r="L4781" s="7">
        <v>10024.0</v>
      </c>
      <c r="M4781" s="4" t="s">
        <v>33</v>
      </c>
      <c r="N4781" s="4" t="s">
        <v>7796</v>
      </c>
      <c r="O4781" s="4" t="s">
        <v>51</v>
      </c>
      <c r="P4781" s="4" t="s">
        <v>76</v>
      </c>
      <c r="Q4781" s="4" t="s">
        <v>7797</v>
      </c>
      <c r="R4781" s="9">
        <v>23.0964938271605</v>
      </c>
      <c r="S4781" s="7">
        <v>6.0</v>
      </c>
      <c r="T4781" s="7">
        <v>0.2</v>
      </c>
      <c r="U4781" s="7">
        <v>7.79506666666667</v>
      </c>
      <c r="V4781" s="10" t="str">
        <f t="shared" si="1"/>
        <v>2017-10</v>
      </c>
    </row>
    <row r="4782">
      <c r="A4782" s="7">
        <v>4781.0</v>
      </c>
      <c r="B4782" s="4" t="s">
        <v>7798</v>
      </c>
      <c r="C4782" s="8">
        <v>43017.0</v>
      </c>
      <c r="D4782" s="8">
        <v>43019.0</v>
      </c>
      <c r="E4782" s="4" t="s">
        <v>98</v>
      </c>
      <c r="F4782" s="4" t="s">
        <v>5007</v>
      </c>
      <c r="G4782" s="4" t="s">
        <v>5008</v>
      </c>
      <c r="H4782" s="4" t="s">
        <v>46</v>
      </c>
      <c r="I4782" s="4" t="s">
        <v>30</v>
      </c>
      <c r="J4782" s="4" t="s">
        <v>7799</v>
      </c>
      <c r="K4782" s="4" t="s">
        <v>58</v>
      </c>
      <c r="L4782" s="7">
        <v>77573.0</v>
      </c>
      <c r="M4782" s="4" t="s">
        <v>59</v>
      </c>
      <c r="N4782" s="4" t="s">
        <v>2903</v>
      </c>
      <c r="O4782" s="4" t="s">
        <v>51</v>
      </c>
      <c r="P4782" s="4" t="s">
        <v>93</v>
      </c>
      <c r="Q4782" s="4" t="s">
        <v>2904</v>
      </c>
      <c r="R4782" s="9">
        <v>85.0214353909465</v>
      </c>
      <c r="S4782" s="7">
        <v>7.0</v>
      </c>
      <c r="T4782" s="7">
        <v>0.2</v>
      </c>
      <c r="U4782" s="7">
        <v>7.43937559670782</v>
      </c>
      <c r="V4782" s="10" t="str">
        <f t="shared" si="1"/>
        <v>2017-10</v>
      </c>
    </row>
    <row r="4783">
      <c r="A4783" s="7">
        <v>4782.0</v>
      </c>
      <c r="B4783" s="4" t="s">
        <v>7798</v>
      </c>
      <c r="C4783" s="8">
        <v>43017.0</v>
      </c>
      <c r="D4783" s="8">
        <v>43019.0</v>
      </c>
      <c r="E4783" s="4" t="s">
        <v>98</v>
      </c>
      <c r="F4783" s="4" t="s">
        <v>5007</v>
      </c>
      <c r="G4783" s="4" t="s">
        <v>5008</v>
      </c>
      <c r="H4783" s="4" t="s">
        <v>46</v>
      </c>
      <c r="I4783" s="4" t="s">
        <v>30</v>
      </c>
      <c r="J4783" s="4" t="s">
        <v>7799</v>
      </c>
      <c r="K4783" s="4" t="s">
        <v>58</v>
      </c>
      <c r="L4783" s="7">
        <v>77573.0</v>
      </c>
      <c r="M4783" s="4" t="s">
        <v>59</v>
      </c>
      <c r="N4783" s="4" t="s">
        <v>621</v>
      </c>
      <c r="O4783" s="4" t="s">
        <v>35</v>
      </c>
      <c r="P4783" s="4" t="s">
        <v>263</v>
      </c>
      <c r="Q4783" s="4" t="s">
        <v>622</v>
      </c>
      <c r="R4783" s="9">
        <v>321.702249382716</v>
      </c>
      <c r="S4783" s="7">
        <v>3.0</v>
      </c>
      <c r="T4783" s="7">
        <v>0.3</v>
      </c>
      <c r="U4783" s="7">
        <v>-41.3617177777778</v>
      </c>
      <c r="V4783" s="10" t="str">
        <f t="shared" si="1"/>
        <v>2017-10</v>
      </c>
    </row>
    <row r="4784">
      <c r="A4784" s="7">
        <v>4783.0</v>
      </c>
      <c r="B4784" s="4" t="s">
        <v>7800</v>
      </c>
      <c r="C4784" s="8">
        <v>43017.0</v>
      </c>
      <c r="D4784" s="8">
        <v>43019.0</v>
      </c>
      <c r="E4784" s="4" t="s">
        <v>43</v>
      </c>
      <c r="F4784" s="4" t="s">
        <v>3667</v>
      </c>
      <c r="G4784" s="4" t="s">
        <v>3668</v>
      </c>
      <c r="H4784" s="4" t="s">
        <v>46</v>
      </c>
      <c r="I4784" s="4" t="s">
        <v>30</v>
      </c>
      <c r="J4784" s="4" t="s">
        <v>47</v>
      </c>
      <c r="K4784" s="4" t="s">
        <v>48</v>
      </c>
      <c r="L4784" s="7">
        <v>90032.0</v>
      </c>
      <c r="M4784" s="4" t="s">
        <v>49</v>
      </c>
      <c r="N4784" s="4" t="s">
        <v>2746</v>
      </c>
      <c r="O4784" s="4" t="s">
        <v>51</v>
      </c>
      <c r="P4784" s="4" t="s">
        <v>124</v>
      </c>
      <c r="Q4784" s="4" t="s">
        <v>2747</v>
      </c>
      <c r="R4784" s="9">
        <v>35.2</v>
      </c>
      <c r="S4784" s="7">
        <v>5.0</v>
      </c>
      <c r="T4784" s="7">
        <v>0.0</v>
      </c>
      <c r="U4784" s="7">
        <v>16.544</v>
      </c>
      <c r="V4784" s="10" t="str">
        <f t="shared" si="1"/>
        <v>2017-10</v>
      </c>
    </row>
    <row r="4785">
      <c r="A4785" s="7">
        <v>4784.0</v>
      </c>
      <c r="B4785" s="4" t="s">
        <v>7801</v>
      </c>
      <c r="C4785" s="8">
        <v>43018.0</v>
      </c>
      <c r="D4785" s="8">
        <v>43024.0</v>
      </c>
      <c r="E4785" s="4" t="s">
        <v>26</v>
      </c>
      <c r="F4785" s="4" t="s">
        <v>973</v>
      </c>
      <c r="G4785" s="4" t="s">
        <v>974</v>
      </c>
      <c r="H4785" s="4" t="s">
        <v>46</v>
      </c>
      <c r="I4785" s="4" t="s">
        <v>30</v>
      </c>
      <c r="J4785" s="4" t="s">
        <v>1721</v>
      </c>
      <c r="K4785" s="4" t="s">
        <v>385</v>
      </c>
      <c r="L4785" s="7">
        <v>60505.0</v>
      </c>
      <c r="M4785" s="4" t="s">
        <v>59</v>
      </c>
      <c r="N4785" s="4" t="s">
        <v>608</v>
      </c>
      <c r="O4785" s="4" t="s">
        <v>35</v>
      </c>
      <c r="P4785" s="4" t="s">
        <v>263</v>
      </c>
      <c r="Q4785" s="4" t="s">
        <v>609</v>
      </c>
      <c r="R4785" s="9">
        <v>303.1868</v>
      </c>
      <c r="S4785" s="7">
        <v>3.0</v>
      </c>
      <c r="T4785" s="7">
        <v>0.3</v>
      </c>
      <c r="U4785" s="7">
        <v>-60.63736</v>
      </c>
      <c r="V4785" s="10" t="str">
        <f t="shared" si="1"/>
        <v>2017-10</v>
      </c>
    </row>
    <row r="4786">
      <c r="A4786" s="7">
        <v>4785.0</v>
      </c>
      <c r="B4786" s="4" t="s">
        <v>7802</v>
      </c>
      <c r="C4786" s="8">
        <v>43020.0</v>
      </c>
      <c r="D4786" s="8">
        <v>43024.0</v>
      </c>
      <c r="E4786" s="4" t="s">
        <v>26</v>
      </c>
      <c r="F4786" s="4" t="s">
        <v>2087</v>
      </c>
      <c r="G4786" s="4" t="s">
        <v>2088</v>
      </c>
      <c r="H4786" s="4" t="s">
        <v>112</v>
      </c>
      <c r="I4786" s="4" t="s">
        <v>30</v>
      </c>
      <c r="J4786" s="4" t="s">
        <v>391</v>
      </c>
      <c r="K4786" s="4" t="s">
        <v>385</v>
      </c>
      <c r="L4786" s="7">
        <v>61107.0</v>
      </c>
      <c r="M4786" s="4" t="s">
        <v>59</v>
      </c>
      <c r="N4786" s="4" t="s">
        <v>1802</v>
      </c>
      <c r="O4786" s="4" t="s">
        <v>35</v>
      </c>
      <c r="P4786" s="4" t="s">
        <v>263</v>
      </c>
      <c r="Q4786" s="4" t="s">
        <v>1803</v>
      </c>
      <c r="R4786" s="9">
        <v>322.707950617284</v>
      </c>
      <c r="S4786" s="7">
        <v>14.0</v>
      </c>
      <c r="T4786" s="7">
        <v>0.3</v>
      </c>
      <c r="U4786" s="7">
        <v>-23.0505679012346</v>
      </c>
      <c r="V4786" s="10" t="str">
        <f t="shared" si="1"/>
        <v>2017-10</v>
      </c>
    </row>
    <row r="4787">
      <c r="A4787" s="7">
        <v>4786.0</v>
      </c>
      <c r="B4787" s="4" t="s">
        <v>7803</v>
      </c>
      <c r="C4787" s="8">
        <v>43020.0</v>
      </c>
      <c r="D4787" s="8">
        <v>43020.0</v>
      </c>
      <c r="E4787" s="4" t="s">
        <v>212</v>
      </c>
      <c r="F4787" s="4" t="s">
        <v>7054</v>
      </c>
      <c r="G4787" s="4" t="s">
        <v>7055</v>
      </c>
      <c r="H4787" s="4" t="s">
        <v>112</v>
      </c>
      <c r="I4787" s="4" t="s">
        <v>30</v>
      </c>
      <c r="J4787" s="4" t="s">
        <v>955</v>
      </c>
      <c r="K4787" s="4" t="s">
        <v>82</v>
      </c>
      <c r="L4787" s="7">
        <v>28110.0</v>
      </c>
      <c r="M4787" s="4" t="s">
        <v>83</v>
      </c>
      <c r="N4787" s="4" t="s">
        <v>7804</v>
      </c>
      <c r="O4787" s="4" t="s">
        <v>51</v>
      </c>
      <c r="P4787" s="4" t="s">
        <v>124</v>
      </c>
      <c r="Q4787" s="4" t="s">
        <v>7805</v>
      </c>
      <c r="R4787" s="9">
        <v>4.9510749982762</v>
      </c>
      <c r="S4787" s="7">
        <v>2.0</v>
      </c>
      <c r="T4787" s="7">
        <v>0.2</v>
      </c>
      <c r="U4787" s="7">
        <v>1.67098781191822</v>
      </c>
      <c r="V4787" s="10" t="str">
        <f t="shared" si="1"/>
        <v>2017-10</v>
      </c>
    </row>
    <row r="4788">
      <c r="A4788" s="7">
        <v>4787.0</v>
      </c>
      <c r="B4788" s="4" t="s">
        <v>7806</v>
      </c>
      <c r="C4788" s="8">
        <v>43020.0</v>
      </c>
      <c r="D4788" s="8">
        <v>43026.0</v>
      </c>
      <c r="E4788" s="4" t="s">
        <v>26</v>
      </c>
      <c r="F4788" s="4" t="s">
        <v>6226</v>
      </c>
      <c r="G4788" s="4" t="s">
        <v>6227</v>
      </c>
      <c r="H4788" s="4" t="s">
        <v>29</v>
      </c>
      <c r="I4788" s="4" t="s">
        <v>30</v>
      </c>
      <c r="J4788" s="4" t="s">
        <v>6114</v>
      </c>
      <c r="K4788" s="4" t="s">
        <v>5026</v>
      </c>
      <c r="L4788" s="7">
        <v>87105.0</v>
      </c>
      <c r="M4788" s="4" t="s">
        <v>49</v>
      </c>
      <c r="N4788" s="4" t="s">
        <v>3609</v>
      </c>
      <c r="O4788" s="4" t="s">
        <v>39</v>
      </c>
      <c r="P4788" s="4" t="s">
        <v>61</v>
      </c>
      <c r="Q4788" s="4" t="s">
        <v>3610</v>
      </c>
      <c r="R4788" s="9">
        <v>595.0</v>
      </c>
      <c r="S4788" s="7">
        <v>5.0</v>
      </c>
      <c r="T4788" s="7">
        <v>0.0</v>
      </c>
      <c r="U4788" s="7">
        <v>95.2</v>
      </c>
      <c r="V4788" s="10" t="str">
        <f t="shared" si="1"/>
        <v>2017-10</v>
      </c>
    </row>
    <row r="4789">
      <c r="A4789" s="7">
        <v>4788.0</v>
      </c>
      <c r="B4789" s="4" t="s">
        <v>7806</v>
      </c>
      <c r="C4789" s="8">
        <v>43020.0</v>
      </c>
      <c r="D4789" s="8">
        <v>43026.0</v>
      </c>
      <c r="E4789" s="4" t="s">
        <v>26</v>
      </c>
      <c r="F4789" s="4" t="s">
        <v>6226</v>
      </c>
      <c r="G4789" s="4" t="s">
        <v>6227</v>
      </c>
      <c r="H4789" s="4" t="s">
        <v>29</v>
      </c>
      <c r="I4789" s="4" t="s">
        <v>30</v>
      </c>
      <c r="J4789" s="4" t="s">
        <v>6114</v>
      </c>
      <c r="K4789" s="4" t="s">
        <v>5026</v>
      </c>
      <c r="L4789" s="7">
        <v>87105.0</v>
      </c>
      <c r="M4789" s="4" t="s">
        <v>49</v>
      </c>
      <c r="N4789" s="4" t="s">
        <v>2658</v>
      </c>
      <c r="O4789" s="4" t="s">
        <v>51</v>
      </c>
      <c r="P4789" s="4" t="s">
        <v>76</v>
      </c>
      <c r="Q4789" s="4" t="s">
        <v>2659</v>
      </c>
      <c r="R4789" s="9">
        <v>79.872</v>
      </c>
      <c r="S4789" s="7">
        <v>3.0</v>
      </c>
      <c r="T4789" s="7">
        <v>0.2</v>
      </c>
      <c r="U4789" s="7">
        <v>29.952</v>
      </c>
      <c r="V4789" s="10" t="str">
        <f t="shared" si="1"/>
        <v>2017-10</v>
      </c>
    </row>
    <row r="4790">
      <c r="A4790" s="7">
        <v>4789.0</v>
      </c>
      <c r="B4790" s="4" t="s">
        <v>7807</v>
      </c>
      <c r="C4790" s="8">
        <v>43020.0</v>
      </c>
      <c r="D4790" s="8">
        <v>43022.0</v>
      </c>
      <c r="E4790" s="4" t="s">
        <v>43</v>
      </c>
      <c r="F4790" s="4" t="s">
        <v>3168</v>
      </c>
      <c r="G4790" s="4" t="s">
        <v>3169</v>
      </c>
      <c r="H4790" s="4" t="s">
        <v>112</v>
      </c>
      <c r="I4790" s="4" t="s">
        <v>30</v>
      </c>
      <c r="J4790" s="4" t="s">
        <v>362</v>
      </c>
      <c r="K4790" s="4" t="s">
        <v>48</v>
      </c>
      <c r="L4790" s="7">
        <v>94110.0</v>
      </c>
      <c r="M4790" s="4" t="s">
        <v>49</v>
      </c>
      <c r="N4790" s="4" t="s">
        <v>7244</v>
      </c>
      <c r="O4790" s="4" t="s">
        <v>39</v>
      </c>
      <c r="P4790" s="4" t="s">
        <v>61</v>
      </c>
      <c r="Q4790" s="4" t="s">
        <v>7245</v>
      </c>
      <c r="R4790" s="9">
        <v>0.99</v>
      </c>
      <c r="S4790" s="7">
        <v>1.0</v>
      </c>
      <c r="T4790" s="7">
        <v>0.0</v>
      </c>
      <c r="U4790" s="7">
        <v>0.4356</v>
      </c>
      <c r="V4790" s="10" t="str">
        <f t="shared" si="1"/>
        <v>2017-10</v>
      </c>
    </row>
    <row r="4791">
      <c r="A4791" s="7">
        <v>4790.0</v>
      </c>
      <c r="B4791" s="4" t="s">
        <v>7807</v>
      </c>
      <c r="C4791" s="8">
        <v>43020.0</v>
      </c>
      <c r="D4791" s="8">
        <v>43022.0</v>
      </c>
      <c r="E4791" s="4" t="s">
        <v>43</v>
      </c>
      <c r="F4791" s="4" t="s">
        <v>3168</v>
      </c>
      <c r="G4791" s="4" t="s">
        <v>3169</v>
      </c>
      <c r="H4791" s="4" t="s">
        <v>112</v>
      </c>
      <c r="I4791" s="4" t="s">
        <v>30</v>
      </c>
      <c r="J4791" s="4" t="s">
        <v>362</v>
      </c>
      <c r="K4791" s="4" t="s">
        <v>48</v>
      </c>
      <c r="L4791" s="7">
        <v>94110.0</v>
      </c>
      <c r="M4791" s="4" t="s">
        <v>49</v>
      </c>
      <c r="N4791" s="4" t="s">
        <v>4703</v>
      </c>
      <c r="O4791" s="4" t="s">
        <v>51</v>
      </c>
      <c r="P4791" s="4" t="s">
        <v>76</v>
      </c>
      <c r="Q4791" s="4" t="s">
        <v>4704</v>
      </c>
      <c r="R4791" s="9">
        <v>101.84</v>
      </c>
      <c r="S4791" s="7">
        <v>5.0</v>
      </c>
      <c r="T4791" s="7">
        <v>0.2</v>
      </c>
      <c r="U4791" s="7">
        <v>36.917</v>
      </c>
      <c r="V4791" s="10" t="str">
        <f t="shared" si="1"/>
        <v>2017-10</v>
      </c>
    </row>
    <row r="4792">
      <c r="A4792" s="7">
        <v>4791.0</v>
      </c>
      <c r="B4792" s="4" t="s">
        <v>7808</v>
      </c>
      <c r="C4792" s="8">
        <v>43020.0</v>
      </c>
      <c r="D4792" s="8">
        <v>43022.0</v>
      </c>
      <c r="E4792" s="4" t="s">
        <v>98</v>
      </c>
      <c r="F4792" s="4" t="s">
        <v>2369</v>
      </c>
      <c r="G4792" s="4" t="s">
        <v>2370</v>
      </c>
      <c r="H4792" s="4" t="s">
        <v>46</v>
      </c>
      <c r="I4792" s="4" t="s">
        <v>30</v>
      </c>
      <c r="J4792" s="4" t="s">
        <v>47</v>
      </c>
      <c r="K4792" s="4" t="s">
        <v>48</v>
      </c>
      <c r="L4792" s="7">
        <v>90049.0</v>
      </c>
      <c r="M4792" s="4" t="s">
        <v>49</v>
      </c>
      <c r="N4792" s="4" t="s">
        <v>1983</v>
      </c>
      <c r="O4792" s="4" t="s">
        <v>39</v>
      </c>
      <c r="P4792" s="4" t="s">
        <v>61</v>
      </c>
      <c r="Q4792" s="4" t="s">
        <v>1984</v>
      </c>
      <c r="R4792" s="9">
        <v>435.84</v>
      </c>
      <c r="S4792" s="7">
        <v>12.0</v>
      </c>
      <c r="T4792" s="7">
        <v>0.0</v>
      </c>
      <c r="U4792" s="7">
        <v>130.752</v>
      </c>
      <c r="V4792" s="10" t="str">
        <f t="shared" si="1"/>
        <v>2017-10</v>
      </c>
    </row>
    <row r="4793">
      <c r="A4793" s="7">
        <v>4792.0</v>
      </c>
      <c r="B4793" s="4" t="s">
        <v>7808</v>
      </c>
      <c r="C4793" s="8">
        <v>43020.0</v>
      </c>
      <c r="D4793" s="8">
        <v>43022.0</v>
      </c>
      <c r="E4793" s="4" t="s">
        <v>98</v>
      </c>
      <c r="F4793" s="4" t="s">
        <v>2369</v>
      </c>
      <c r="G4793" s="4" t="s">
        <v>2370</v>
      </c>
      <c r="H4793" s="4" t="s">
        <v>46</v>
      </c>
      <c r="I4793" s="4" t="s">
        <v>30</v>
      </c>
      <c r="J4793" s="4" t="s">
        <v>47</v>
      </c>
      <c r="K4793" s="4" t="s">
        <v>48</v>
      </c>
      <c r="L4793" s="7">
        <v>90049.0</v>
      </c>
      <c r="M4793" s="4" t="s">
        <v>49</v>
      </c>
      <c r="N4793" s="4" t="s">
        <v>2401</v>
      </c>
      <c r="O4793" s="4" t="s">
        <v>51</v>
      </c>
      <c r="P4793" s="4" t="s">
        <v>93</v>
      </c>
      <c r="Q4793" s="4" t="s">
        <v>2402</v>
      </c>
      <c r="R4793" s="9">
        <v>5.88</v>
      </c>
      <c r="S4793" s="7">
        <v>2.0</v>
      </c>
      <c r="T4793" s="7">
        <v>0.0</v>
      </c>
      <c r="U4793" s="7">
        <v>1.5876</v>
      </c>
      <c r="V4793" s="10" t="str">
        <f t="shared" si="1"/>
        <v>2017-10</v>
      </c>
    </row>
    <row r="4794">
      <c r="A4794" s="7">
        <v>4793.0</v>
      </c>
      <c r="B4794" s="4" t="s">
        <v>7809</v>
      </c>
      <c r="C4794" s="8">
        <v>43020.0</v>
      </c>
      <c r="D4794" s="8">
        <v>43023.0</v>
      </c>
      <c r="E4794" s="4" t="s">
        <v>43</v>
      </c>
      <c r="F4794" s="4" t="s">
        <v>5184</v>
      </c>
      <c r="G4794" s="4" t="s">
        <v>5185</v>
      </c>
      <c r="H4794" s="4" t="s">
        <v>29</v>
      </c>
      <c r="I4794" s="4" t="s">
        <v>30</v>
      </c>
      <c r="J4794" s="4" t="s">
        <v>408</v>
      </c>
      <c r="K4794" s="4" t="s">
        <v>58</v>
      </c>
      <c r="L4794" s="7">
        <v>75217.0</v>
      </c>
      <c r="M4794" s="4" t="s">
        <v>59</v>
      </c>
      <c r="N4794" s="4" t="s">
        <v>6414</v>
      </c>
      <c r="O4794" s="4" t="s">
        <v>39</v>
      </c>
      <c r="P4794" s="4" t="s">
        <v>61</v>
      </c>
      <c r="Q4794" s="4" t="s">
        <v>6415</v>
      </c>
      <c r="R4794" s="9">
        <v>50.6793086419753</v>
      </c>
      <c r="S4794" s="7">
        <v>2.0</v>
      </c>
      <c r="T4794" s="7">
        <v>0.2</v>
      </c>
      <c r="U4794" s="7">
        <v>-1.90047407407407</v>
      </c>
      <c r="V4794" s="10" t="str">
        <f t="shared" si="1"/>
        <v>2017-10</v>
      </c>
    </row>
    <row r="4795">
      <c r="A4795" s="7">
        <v>4794.0</v>
      </c>
      <c r="B4795" s="4" t="s">
        <v>7810</v>
      </c>
      <c r="C4795" s="8">
        <v>43020.0</v>
      </c>
      <c r="D4795" s="8">
        <v>43024.0</v>
      </c>
      <c r="E4795" s="4" t="s">
        <v>26</v>
      </c>
      <c r="F4795" s="4" t="s">
        <v>3163</v>
      </c>
      <c r="G4795" s="4" t="s">
        <v>3164</v>
      </c>
      <c r="H4795" s="4" t="s">
        <v>46</v>
      </c>
      <c r="I4795" s="4" t="s">
        <v>30</v>
      </c>
      <c r="J4795" s="4" t="s">
        <v>1391</v>
      </c>
      <c r="K4795" s="4" t="s">
        <v>203</v>
      </c>
      <c r="L4795" s="7">
        <v>8701.0</v>
      </c>
      <c r="M4795" s="4" t="s">
        <v>33</v>
      </c>
      <c r="N4795" s="4" t="s">
        <v>2686</v>
      </c>
      <c r="O4795" s="4" t="s">
        <v>39</v>
      </c>
      <c r="P4795" s="4" t="s">
        <v>61</v>
      </c>
      <c r="Q4795" s="4" t="s">
        <v>2687</v>
      </c>
      <c r="R4795" s="9">
        <v>57.037037037037</v>
      </c>
      <c r="S4795" s="7">
        <v>3.0</v>
      </c>
      <c r="T4795" s="7">
        <v>0.0</v>
      </c>
      <c r="U4795" s="7">
        <v>6.27407407407408</v>
      </c>
      <c r="V4795" s="10" t="str">
        <f t="shared" si="1"/>
        <v>2017-10</v>
      </c>
    </row>
    <row r="4796">
      <c r="A4796" s="7">
        <v>4795.0</v>
      </c>
      <c r="B4796" s="4" t="s">
        <v>7810</v>
      </c>
      <c r="C4796" s="8">
        <v>43020.0</v>
      </c>
      <c r="D4796" s="8">
        <v>43024.0</v>
      </c>
      <c r="E4796" s="4" t="s">
        <v>26</v>
      </c>
      <c r="F4796" s="4" t="s">
        <v>3163</v>
      </c>
      <c r="G4796" s="4" t="s">
        <v>3164</v>
      </c>
      <c r="H4796" s="4" t="s">
        <v>46</v>
      </c>
      <c r="I4796" s="4" t="s">
        <v>30</v>
      </c>
      <c r="J4796" s="4" t="s">
        <v>1391</v>
      </c>
      <c r="K4796" s="4" t="s">
        <v>203</v>
      </c>
      <c r="L4796" s="7">
        <v>8701.0</v>
      </c>
      <c r="M4796" s="4" t="s">
        <v>33</v>
      </c>
      <c r="N4796" s="4" t="s">
        <v>4776</v>
      </c>
      <c r="O4796" s="4" t="s">
        <v>51</v>
      </c>
      <c r="P4796" s="4" t="s">
        <v>272</v>
      </c>
      <c r="Q4796" s="4" t="s">
        <v>4777</v>
      </c>
      <c r="R4796" s="9">
        <v>22.6880658436214</v>
      </c>
      <c r="S4796" s="7">
        <v>5.0</v>
      </c>
      <c r="T4796" s="7">
        <v>0.0</v>
      </c>
      <c r="U4796" s="7">
        <v>11.1171522633745</v>
      </c>
      <c r="V4796" s="10" t="str">
        <f t="shared" si="1"/>
        <v>2017-10</v>
      </c>
    </row>
    <row r="4797">
      <c r="A4797" s="7">
        <v>4796.0</v>
      </c>
      <c r="B4797" s="4" t="s">
        <v>7810</v>
      </c>
      <c r="C4797" s="8">
        <v>43020.0</v>
      </c>
      <c r="D4797" s="8">
        <v>43024.0</v>
      </c>
      <c r="E4797" s="4" t="s">
        <v>26</v>
      </c>
      <c r="F4797" s="4" t="s">
        <v>3163</v>
      </c>
      <c r="G4797" s="4" t="s">
        <v>3164</v>
      </c>
      <c r="H4797" s="4" t="s">
        <v>46</v>
      </c>
      <c r="I4797" s="4" t="s">
        <v>30</v>
      </c>
      <c r="J4797" s="4" t="s">
        <v>1391</v>
      </c>
      <c r="K4797" s="4" t="s">
        <v>203</v>
      </c>
      <c r="L4797" s="7">
        <v>8701.0</v>
      </c>
      <c r="M4797" s="4" t="s">
        <v>33</v>
      </c>
      <c r="N4797" s="4" t="s">
        <v>716</v>
      </c>
      <c r="O4797" s="4" t="s">
        <v>35</v>
      </c>
      <c r="P4797" s="4" t="s">
        <v>121</v>
      </c>
      <c r="Q4797" s="4" t="s">
        <v>717</v>
      </c>
      <c r="R4797" s="9">
        <v>51.3079835390947</v>
      </c>
      <c r="S4797" s="7">
        <v>2.0</v>
      </c>
      <c r="T4797" s="7">
        <v>0.0</v>
      </c>
      <c r="U4797" s="7">
        <v>22.0624329218107</v>
      </c>
      <c r="V4797" s="10" t="str">
        <f t="shared" si="1"/>
        <v>2017-10</v>
      </c>
    </row>
    <row r="4798">
      <c r="A4798" s="7">
        <v>4797.0</v>
      </c>
      <c r="B4798" s="4" t="s">
        <v>7810</v>
      </c>
      <c r="C4798" s="8">
        <v>43020.0</v>
      </c>
      <c r="D4798" s="8">
        <v>43024.0</v>
      </c>
      <c r="E4798" s="4" t="s">
        <v>26</v>
      </c>
      <c r="F4798" s="4" t="s">
        <v>3163</v>
      </c>
      <c r="G4798" s="4" t="s">
        <v>3164</v>
      </c>
      <c r="H4798" s="4" t="s">
        <v>46</v>
      </c>
      <c r="I4798" s="4" t="s">
        <v>30</v>
      </c>
      <c r="J4798" s="4" t="s">
        <v>1391</v>
      </c>
      <c r="K4798" s="4" t="s">
        <v>203</v>
      </c>
      <c r="L4798" s="7">
        <v>8701.0</v>
      </c>
      <c r="M4798" s="4" t="s">
        <v>33</v>
      </c>
      <c r="N4798" s="4" t="s">
        <v>7582</v>
      </c>
      <c r="O4798" s="4" t="s">
        <v>35</v>
      </c>
      <c r="P4798" s="4" t="s">
        <v>36</v>
      </c>
      <c r="Q4798" s="4" t="s">
        <v>7583</v>
      </c>
      <c r="R4798" s="9">
        <v>2731.31358024691</v>
      </c>
      <c r="S4798" s="7">
        <v>5.0</v>
      </c>
      <c r="T4798" s="7">
        <v>0.0</v>
      </c>
      <c r="U4798" s="7">
        <v>163.878814814815</v>
      </c>
      <c r="V4798" s="10" t="str">
        <f t="shared" si="1"/>
        <v>2017-10</v>
      </c>
    </row>
    <row r="4799">
      <c r="A4799" s="7">
        <v>4798.0</v>
      </c>
      <c r="B4799" s="4" t="s">
        <v>7811</v>
      </c>
      <c r="C4799" s="8">
        <v>43020.0</v>
      </c>
      <c r="D4799" s="8">
        <v>43024.0</v>
      </c>
      <c r="E4799" s="4" t="s">
        <v>26</v>
      </c>
      <c r="F4799" s="4" t="s">
        <v>5157</v>
      </c>
      <c r="G4799" s="4" t="s">
        <v>5158</v>
      </c>
      <c r="H4799" s="4" t="s">
        <v>112</v>
      </c>
      <c r="I4799" s="4" t="s">
        <v>30</v>
      </c>
      <c r="J4799" s="4" t="s">
        <v>408</v>
      </c>
      <c r="K4799" s="4" t="s">
        <v>58</v>
      </c>
      <c r="L4799" s="7">
        <v>75081.0</v>
      </c>
      <c r="M4799" s="4" t="s">
        <v>59</v>
      </c>
      <c r="N4799" s="4" t="s">
        <v>4127</v>
      </c>
      <c r="O4799" s="4" t="s">
        <v>39</v>
      </c>
      <c r="P4799" s="4" t="s">
        <v>40</v>
      </c>
      <c r="Q4799" s="4" t="s">
        <v>4128</v>
      </c>
      <c r="R4799" s="9">
        <v>468.393218106996</v>
      </c>
      <c r="S4799" s="7">
        <v>7.0</v>
      </c>
      <c r="T4799" s="7">
        <v>0.2</v>
      </c>
      <c r="U4799" s="7">
        <v>35.1294913580247</v>
      </c>
      <c r="V4799" s="10" t="str">
        <f t="shared" si="1"/>
        <v>2017-10</v>
      </c>
    </row>
    <row r="4800">
      <c r="A4800" s="7">
        <v>4799.0</v>
      </c>
      <c r="B4800" s="4" t="s">
        <v>7811</v>
      </c>
      <c r="C4800" s="8">
        <v>43020.0</v>
      </c>
      <c r="D4800" s="8">
        <v>43024.0</v>
      </c>
      <c r="E4800" s="4" t="s">
        <v>26</v>
      </c>
      <c r="F4800" s="4" t="s">
        <v>5157</v>
      </c>
      <c r="G4800" s="4" t="s">
        <v>5158</v>
      </c>
      <c r="H4800" s="4" t="s">
        <v>112</v>
      </c>
      <c r="I4800" s="4" t="s">
        <v>30</v>
      </c>
      <c r="J4800" s="4" t="s">
        <v>408</v>
      </c>
      <c r="K4800" s="4" t="s">
        <v>58</v>
      </c>
      <c r="L4800" s="7">
        <v>75081.0</v>
      </c>
      <c r="M4800" s="4" t="s">
        <v>59</v>
      </c>
      <c r="N4800" s="4" t="s">
        <v>868</v>
      </c>
      <c r="O4800" s="4" t="s">
        <v>51</v>
      </c>
      <c r="P4800" s="4" t="s">
        <v>124</v>
      </c>
      <c r="Q4800" s="4" t="s">
        <v>869</v>
      </c>
      <c r="R4800" s="9">
        <v>13.1413333333333</v>
      </c>
      <c r="S4800" s="7">
        <v>2.0</v>
      </c>
      <c r="T4800" s="7">
        <v>0.2</v>
      </c>
      <c r="U4800" s="7">
        <v>4.76373333333333</v>
      </c>
      <c r="V4800" s="10" t="str">
        <f t="shared" si="1"/>
        <v>2017-10</v>
      </c>
    </row>
    <row r="4801">
      <c r="A4801" s="7">
        <v>4800.0</v>
      </c>
      <c r="B4801" s="4" t="s">
        <v>7811</v>
      </c>
      <c r="C4801" s="8">
        <v>43020.0</v>
      </c>
      <c r="D4801" s="8">
        <v>43024.0</v>
      </c>
      <c r="E4801" s="4" t="s">
        <v>26</v>
      </c>
      <c r="F4801" s="4" t="s">
        <v>5157</v>
      </c>
      <c r="G4801" s="4" t="s">
        <v>5158</v>
      </c>
      <c r="H4801" s="4" t="s">
        <v>112</v>
      </c>
      <c r="I4801" s="4" t="s">
        <v>30</v>
      </c>
      <c r="J4801" s="4" t="s">
        <v>408</v>
      </c>
      <c r="K4801" s="4" t="s">
        <v>58</v>
      </c>
      <c r="L4801" s="7">
        <v>75081.0</v>
      </c>
      <c r="M4801" s="4" t="s">
        <v>59</v>
      </c>
      <c r="N4801" s="4" t="s">
        <v>2382</v>
      </c>
      <c r="O4801" s="4" t="s">
        <v>39</v>
      </c>
      <c r="P4801" s="4" t="s">
        <v>61</v>
      </c>
      <c r="Q4801" s="4" t="s">
        <v>2383</v>
      </c>
      <c r="R4801" s="9">
        <v>1003.69975308642</v>
      </c>
      <c r="S4801" s="7">
        <v>3.0</v>
      </c>
      <c r="T4801" s="7">
        <v>0.2</v>
      </c>
      <c r="U4801" s="7">
        <v>163.101209876543</v>
      </c>
      <c r="V4801" s="10" t="str">
        <f t="shared" si="1"/>
        <v>2017-10</v>
      </c>
    </row>
    <row r="4802">
      <c r="A4802" s="7">
        <v>4801.0</v>
      </c>
      <c r="B4802" s="4" t="s">
        <v>7812</v>
      </c>
      <c r="C4802" s="8">
        <v>43020.0</v>
      </c>
      <c r="D4802" s="8">
        <v>43020.0</v>
      </c>
      <c r="E4802" s="4" t="s">
        <v>212</v>
      </c>
      <c r="F4802" s="4" t="s">
        <v>3542</v>
      </c>
      <c r="G4802" s="4" t="s">
        <v>3543</v>
      </c>
      <c r="H4802" s="4" t="s">
        <v>46</v>
      </c>
      <c r="I4802" s="4" t="s">
        <v>30</v>
      </c>
      <c r="J4802" s="4" t="s">
        <v>3966</v>
      </c>
      <c r="K4802" s="4" t="s">
        <v>6915</v>
      </c>
      <c r="L4802" s="7">
        <v>26003.0</v>
      </c>
      <c r="M4802" s="4" t="s">
        <v>33</v>
      </c>
      <c r="N4802" s="4" t="s">
        <v>3424</v>
      </c>
      <c r="O4802" s="4" t="s">
        <v>35</v>
      </c>
      <c r="P4802" s="4" t="s">
        <v>73</v>
      </c>
      <c r="Q4802" s="4" t="s">
        <v>3425</v>
      </c>
      <c r="R4802" s="9">
        <v>853.456592592593</v>
      </c>
      <c r="S4802" s="7">
        <v>3.0</v>
      </c>
      <c r="T4802" s="7">
        <v>0.3</v>
      </c>
      <c r="U4802" s="7">
        <v>-97.5378962962963</v>
      </c>
      <c r="V4802" s="10" t="str">
        <f t="shared" si="1"/>
        <v>2017-10</v>
      </c>
    </row>
    <row r="4803">
      <c r="A4803" s="7">
        <v>4802.0</v>
      </c>
      <c r="B4803" s="4" t="s">
        <v>7813</v>
      </c>
      <c r="C4803" s="8">
        <v>43020.0</v>
      </c>
      <c r="D4803" s="8">
        <v>43023.0</v>
      </c>
      <c r="E4803" s="4" t="s">
        <v>43</v>
      </c>
      <c r="F4803" s="4" t="s">
        <v>522</v>
      </c>
      <c r="G4803" s="4" t="s">
        <v>523</v>
      </c>
      <c r="H4803" s="4" t="s">
        <v>46</v>
      </c>
      <c r="I4803" s="4" t="s">
        <v>30</v>
      </c>
      <c r="J4803" s="4" t="s">
        <v>222</v>
      </c>
      <c r="K4803" s="4" t="s">
        <v>223</v>
      </c>
      <c r="L4803" s="7">
        <v>10024.0</v>
      </c>
      <c r="M4803" s="4" t="s">
        <v>33</v>
      </c>
      <c r="N4803" s="4" t="s">
        <v>4764</v>
      </c>
      <c r="O4803" s="4" t="s">
        <v>51</v>
      </c>
      <c r="P4803" s="4" t="s">
        <v>124</v>
      </c>
      <c r="Q4803" s="4" t="s">
        <v>5629</v>
      </c>
      <c r="R4803" s="9">
        <v>12.6241975308642</v>
      </c>
      <c r="S4803" s="7">
        <v>2.0</v>
      </c>
      <c r="T4803" s="7">
        <v>0.0</v>
      </c>
      <c r="U4803" s="7">
        <v>5.93337283950617</v>
      </c>
      <c r="V4803" s="10" t="str">
        <f t="shared" si="1"/>
        <v>2017-10</v>
      </c>
    </row>
    <row r="4804">
      <c r="A4804" s="7">
        <v>4803.0</v>
      </c>
      <c r="B4804" s="4" t="s">
        <v>7814</v>
      </c>
      <c r="C4804" s="8">
        <v>43021.0</v>
      </c>
      <c r="D4804" s="8">
        <v>43025.0</v>
      </c>
      <c r="E4804" s="4" t="s">
        <v>26</v>
      </c>
      <c r="F4804" s="4" t="s">
        <v>4600</v>
      </c>
      <c r="G4804" s="4" t="s">
        <v>4601</v>
      </c>
      <c r="H4804" s="4" t="s">
        <v>29</v>
      </c>
      <c r="I4804" s="4" t="s">
        <v>30</v>
      </c>
      <c r="J4804" s="4" t="s">
        <v>90</v>
      </c>
      <c r="K4804" s="4" t="s">
        <v>91</v>
      </c>
      <c r="L4804" s="7">
        <v>19140.0</v>
      </c>
      <c r="M4804" s="4" t="s">
        <v>33</v>
      </c>
      <c r="N4804" s="4" t="s">
        <v>7601</v>
      </c>
      <c r="O4804" s="4" t="s">
        <v>51</v>
      </c>
      <c r="P4804" s="4" t="s">
        <v>124</v>
      </c>
      <c r="Q4804" s="4" t="s">
        <v>7602</v>
      </c>
      <c r="R4804" s="9">
        <v>14.7685135802469</v>
      </c>
      <c r="S4804" s="7">
        <v>2.0</v>
      </c>
      <c r="T4804" s="7">
        <v>0.2</v>
      </c>
      <c r="U4804" s="7">
        <v>5.16897975308642</v>
      </c>
      <c r="V4804" s="10" t="str">
        <f t="shared" si="1"/>
        <v>2017-10</v>
      </c>
    </row>
    <row r="4805">
      <c r="A4805" s="7">
        <v>4804.0</v>
      </c>
      <c r="B4805" s="4" t="s">
        <v>7814</v>
      </c>
      <c r="C4805" s="8">
        <v>43021.0</v>
      </c>
      <c r="D4805" s="8">
        <v>43025.0</v>
      </c>
      <c r="E4805" s="4" t="s">
        <v>26</v>
      </c>
      <c r="F4805" s="4" t="s">
        <v>4600</v>
      </c>
      <c r="G4805" s="4" t="s">
        <v>4601</v>
      </c>
      <c r="H4805" s="4" t="s">
        <v>29</v>
      </c>
      <c r="I4805" s="4" t="s">
        <v>30</v>
      </c>
      <c r="J4805" s="4" t="s">
        <v>90</v>
      </c>
      <c r="K4805" s="4" t="s">
        <v>91</v>
      </c>
      <c r="L4805" s="7">
        <v>19140.0</v>
      </c>
      <c r="M4805" s="4" t="s">
        <v>33</v>
      </c>
      <c r="N4805" s="4" t="s">
        <v>7815</v>
      </c>
      <c r="O4805" s="4" t="s">
        <v>51</v>
      </c>
      <c r="P4805" s="4" t="s">
        <v>124</v>
      </c>
      <c r="Q4805" s="4" t="s">
        <v>7816</v>
      </c>
      <c r="R4805" s="9">
        <v>23.0453728395062</v>
      </c>
      <c r="S4805" s="7">
        <v>4.0</v>
      </c>
      <c r="T4805" s="7">
        <v>0.2</v>
      </c>
      <c r="U4805" s="7">
        <v>7.48974617283951</v>
      </c>
      <c r="V4805" s="10" t="str">
        <f t="shared" si="1"/>
        <v>2017-10</v>
      </c>
    </row>
    <row r="4806">
      <c r="A4806" s="7">
        <v>4805.0</v>
      </c>
      <c r="B4806" s="4" t="s">
        <v>7814</v>
      </c>
      <c r="C4806" s="8">
        <v>43021.0</v>
      </c>
      <c r="D4806" s="8">
        <v>43025.0</v>
      </c>
      <c r="E4806" s="4" t="s">
        <v>26</v>
      </c>
      <c r="F4806" s="4" t="s">
        <v>4600</v>
      </c>
      <c r="G4806" s="4" t="s">
        <v>4601</v>
      </c>
      <c r="H4806" s="4" t="s">
        <v>29</v>
      </c>
      <c r="I4806" s="4" t="s">
        <v>30</v>
      </c>
      <c r="J4806" s="4" t="s">
        <v>90</v>
      </c>
      <c r="K4806" s="4" t="s">
        <v>91</v>
      </c>
      <c r="L4806" s="7">
        <v>19140.0</v>
      </c>
      <c r="M4806" s="4" t="s">
        <v>33</v>
      </c>
      <c r="N4806" s="4" t="s">
        <v>2399</v>
      </c>
      <c r="O4806" s="4" t="s">
        <v>51</v>
      </c>
      <c r="P4806" s="4" t="s">
        <v>52</v>
      </c>
      <c r="Q4806" s="4" t="s">
        <v>2400</v>
      </c>
      <c r="R4806" s="9">
        <v>75.7089185185185</v>
      </c>
      <c r="S4806" s="7">
        <v>6.0</v>
      </c>
      <c r="T4806" s="7">
        <v>0.2</v>
      </c>
      <c r="U4806" s="7">
        <v>7.57089185185185</v>
      </c>
      <c r="V4806" s="10" t="str">
        <f t="shared" si="1"/>
        <v>2017-10</v>
      </c>
    </row>
    <row r="4807">
      <c r="A4807" s="7">
        <v>4806.0</v>
      </c>
      <c r="B4807" s="4" t="s">
        <v>7814</v>
      </c>
      <c r="C4807" s="8">
        <v>43021.0</v>
      </c>
      <c r="D4807" s="8">
        <v>43025.0</v>
      </c>
      <c r="E4807" s="4" t="s">
        <v>26</v>
      </c>
      <c r="F4807" s="4" t="s">
        <v>4600</v>
      </c>
      <c r="G4807" s="4" t="s">
        <v>4601</v>
      </c>
      <c r="H4807" s="4" t="s">
        <v>29</v>
      </c>
      <c r="I4807" s="4" t="s">
        <v>30</v>
      </c>
      <c r="J4807" s="4" t="s">
        <v>90</v>
      </c>
      <c r="K4807" s="4" t="s">
        <v>91</v>
      </c>
      <c r="L4807" s="7">
        <v>19140.0</v>
      </c>
      <c r="M4807" s="4" t="s">
        <v>33</v>
      </c>
      <c r="N4807" s="4" t="s">
        <v>7817</v>
      </c>
      <c r="O4807" s="4" t="s">
        <v>51</v>
      </c>
      <c r="P4807" s="4" t="s">
        <v>297</v>
      </c>
      <c r="Q4807" s="4" t="s">
        <v>7818</v>
      </c>
      <c r="R4807" s="9">
        <v>31.4946666666667</v>
      </c>
      <c r="S4807" s="7">
        <v>3.0</v>
      </c>
      <c r="T4807" s="7">
        <v>0.2</v>
      </c>
      <c r="U4807" s="7">
        <v>11.0231333333333</v>
      </c>
      <c r="V4807" s="10" t="str">
        <f t="shared" si="1"/>
        <v>2017-10</v>
      </c>
    </row>
    <row r="4808">
      <c r="A4808" s="7">
        <v>4807.0</v>
      </c>
      <c r="B4808" s="4" t="s">
        <v>7819</v>
      </c>
      <c r="C4808" s="8">
        <v>43021.0</v>
      </c>
      <c r="D4808" s="8">
        <v>43023.0</v>
      </c>
      <c r="E4808" s="4" t="s">
        <v>43</v>
      </c>
      <c r="F4808" s="4" t="s">
        <v>2602</v>
      </c>
      <c r="G4808" s="4" t="s">
        <v>2603</v>
      </c>
      <c r="H4808" s="4" t="s">
        <v>46</v>
      </c>
      <c r="I4808" s="4" t="s">
        <v>30</v>
      </c>
      <c r="J4808" s="4" t="s">
        <v>222</v>
      </c>
      <c r="K4808" s="4" t="s">
        <v>223</v>
      </c>
      <c r="L4808" s="7">
        <v>10009.0</v>
      </c>
      <c r="M4808" s="4" t="s">
        <v>33</v>
      </c>
      <c r="N4808" s="4" t="s">
        <v>5823</v>
      </c>
      <c r="O4808" s="4" t="s">
        <v>51</v>
      </c>
      <c r="P4808" s="4" t="s">
        <v>283</v>
      </c>
      <c r="Q4808" s="4" t="s">
        <v>5824</v>
      </c>
      <c r="R4808" s="9">
        <v>1147.32382716049</v>
      </c>
      <c r="S4808" s="7">
        <v>5.0</v>
      </c>
      <c r="T4808" s="7">
        <v>0.0</v>
      </c>
      <c r="U4808" s="7">
        <v>321.250671604938</v>
      </c>
      <c r="V4808" s="10" t="str">
        <f t="shared" si="1"/>
        <v>2017-10</v>
      </c>
    </row>
    <row r="4809">
      <c r="A4809" s="7">
        <v>4808.0</v>
      </c>
      <c r="B4809" s="4" t="s">
        <v>7820</v>
      </c>
      <c r="C4809" s="8">
        <v>43021.0</v>
      </c>
      <c r="D4809" s="8">
        <v>43024.0</v>
      </c>
      <c r="E4809" s="4" t="s">
        <v>43</v>
      </c>
      <c r="F4809" s="4" t="s">
        <v>3985</v>
      </c>
      <c r="G4809" s="4" t="s">
        <v>3986</v>
      </c>
      <c r="H4809" s="4" t="s">
        <v>46</v>
      </c>
      <c r="I4809" s="4" t="s">
        <v>30</v>
      </c>
      <c r="J4809" s="4" t="s">
        <v>7821</v>
      </c>
      <c r="K4809" s="4" t="s">
        <v>385</v>
      </c>
      <c r="L4809" s="7">
        <v>61032.0</v>
      </c>
      <c r="M4809" s="4" t="s">
        <v>59</v>
      </c>
      <c r="N4809" s="4" t="s">
        <v>732</v>
      </c>
      <c r="O4809" s="4" t="s">
        <v>51</v>
      </c>
      <c r="P4809" s="4" t="s">
        <v>124</v>
      </c>
      <c r="Q4809" s="4" t="s">
        <v>404</v>
      </c>
      <c r="R4809" s="9">
        <v>80.273362962963</v>
      </c>
      <c r="S4809" s="7">
        <v>3.0</v>
      </c>
      <c r="T4809" s="7">
        <v>0.2</v>
      </c>
      <c r="U4809" s="7">
        <v>26.088842962963</v>
      </c>
      <c r="V4809" s="10" t="str">
        <f t="shared" si="1"/>
        <v>2017-10</v>
      </c>
    </row>
    <row r="4810">
      <c r="A4810" s="7">
        <v>4809.0</v>
      </c>
      <c r="B4810" s="4" t="s">
        <v>7820</v>
      </c>
      <c r="C4810" s="8">
        <v>43021.0</v>
      </c>
      <c r="D4810" s="8">
        <v>43024.0</v>
      </c>
      <c r="E4810" s="4" t="s">
        <v>43</v>
      </c>
      <c r="F4810" s="4" t="s">
        <v>3985</v>
      </c>
      <c r="G4810" s="4" t="s">
        <v>3986</v>
      </c>
      <c r="H4810" s="4" t="s">
        <v>46</v>
      </c>
      <c r="I4810" s="4" t="s">
        <v>30</v>
      </c>
      <c r="J4810" s="4" t="s">
        <v>7821</v>
      </c>
      <c r="K4810" s="4" t="s">
        <v>385</v>
      </c>
      <c r="L4810" s="7">
        <v>61032.0</v>
      </c>
      <c r="M4810" s="4" t="s">
        <v>59</v>
      </c>
      <c r="N4810" s="4" t="s">
        <v>5569</v>
      </c>
      <c r="O4810" s="4" t="s">
        <v>51</v>
      </c>
      <c r="P4810" s="4" t="s">
        <v>76</v>
      </c>
      <c r="Q4810" s="4" t="s">
        <v>5570</v>
      </c>
      <c r="R4810" s="9">
        <v>122.71255308642</v>
      </c>
      <c r="S4810" s="7">
        <v>4.0</v>
      </c>
      <c r="T4810" s="7">
        <v>0.8</v>
      </c>
      <c r="U4810" s="7">
        <v>-184.06882962963</v>
      </c>
      <c r="V4810" s="10" t="str">
        <f t="shared" si="1"/>
        <v>2017-10</v>
      </c>
    </row>
    <row r="4811">
      <c r="A4811" s="7">
        <v>4810.0</v>
      </c>
      <c r="B4811" s="4" t="s">
        <v>7820</v>
      </c>
      <c r="C4811" s="8">
        <v>43021.0</v>
      </c>
      <c r="D4811" s="8">
        <v>43024.0</v>
      </c>
      <c r="E4811" s="4" t="s">
        <v>43</v>
      </c>
      <c r="F4811" s="4" t="s">
        <v>3985</v>
      </c>
      <c r="G4811" s="4" t="s">
        <v>3986</v>
      </c>
      <c r="H4811" s="4" t="s">
        <v>46</v>
      </c>
      <c r="I4811" s="4" t="s">
        <v>30</v>
      </c>
      <c r="J4811" s="4" t="s">
        <v>7821</v>
      </c>
      <c r="K4811" s="4" t="s">
        <v>385</v>
      </c>
      <c r="L4811" s="7">
        <v>61032.0</v>
      </c>
      <c r="M4811" s="4" t="s">
        <v>59</v>
      </c>
      <c r="N4811" s="4" t="s">
        <v>2618</v>
      </c>
      <c r="O4811" s="4" t="s">
        <v>35</v>
      </c>
      <c r="P4811" s="4" t="s">
        <v>121</v>
      </c>
      <c r="Q4811" s="4" t="s">
        <v>2619</v>
      </c>
      <c r="R4811" s="9">
        <v>13.2825333333333</v>
      </c>
      <c r="S4811" s="7">
        <v>3.0</v>
      </c>
      <c r="T4811" s="7">
        <v>0.6</v>
      </c>
      <c r="U4811" s="7">
        <v>-8.63364666666667</v>
      </c>
      <c r="V4811" s="10" t="str">
        <f t="shared" si="1"/>
        <v>2017-10</v>
      </c>
    </row>
    <row r="4812">
      <c r="A4812" s="7">
        <v>4811.0</v>
      </c>
      <c r="B4812" s="4" t="s">
        <v>7822</v>
      </c>
      <c r="C4812" s="8">
        <v>43021.0</v>
      </c>
      <c r="D4812" s="8">
        <v>43028.0</v>
      </c>
      <c r="E4812" s="4" t="s">
        <v>26</v>
      </c>
      <c r="F4812" s="4" t="s">
        <v>4167</v>
      </c>
      <c r="G4812" s="4" t="s">
        <v>4168</v>
      </c>
      <c r="H4812" s="4" t="s">
        <v>29</v>
      </c>
      <c r="I4812" s="4" t="s">
        <v>30</v>
      </c>
      <c r="J4812" s="4" t="s">
        <v>3393</v>
      </c>
      <c r="K4812" s="4" t="s">
        <v>48</v>
      </c>
      <c r="L4812" s="7">
        <v>95823.0</v>
      </c>
      <c r="M4812" s="4" t="s">
        <v>49</v>
      </c>
      <c r="N4812" s="4" t="s">
        <v>167</v>
      </c>
      <c r="O4812" s="4" t="s">
        <v>39</v>
      </c>
      <c r="P4812" s="4" t="s">
        <v>61</v>
      </c>
      <c r="Q4812" s="4" t="s">
        <v>168</v>
      </c>
      <c r="R4812" s="9">
        <v>209.94</v>
      </c>
      <c r="S4812" s="7">
        <v>6.0</v>
      </c>
      <c r="T4812" s="7">
        <v>0.0</v>
      </c>
      <c r="U4812" s="7">
        <v>39.8886</v>
      </c>
      <c r="V4812" s="10" t="str">
        <f t="shared" si="1"/>
        <v>2017-10</v>
      </c>
    </row>
    <row r="4813">
      <c r="A4813" s="7">
        <v>4812.0</v>
      </c>
      <c r="B4813" s="4" t="s">
        <v>7822</v>
      </c>
      <c r="C4813" s="8">
        <v>43021.0</v>
      </c>
      <c r="D4813" s="8">
        <v>43028.0</v>
      </c>
      <c r="E4813" s="4" t="s">
        <v>26</v>
      </c>
      <c r="F4813" s="4" t="s">
        <v>4167</v>
      </c>
      <c r="G4813" s="4" t="s">
        <v>4168</v>
      </c>
      <c r="H4813" s="4" t="s">
        <v>29</v>
      </c>
      <c r="I4813" s="4" t="s">
        <v>30</v>
      </c>
      <c r="J4813" s="4" t="s">
        <v>3393</v>
      </c>
      <c r="K4813" s="4" t="s">
        <v>48</v>
      </c>
      <c r="L4813" s="7">
        <v>95823.0</v>
      </c>
      <c r="M4813" s="4" t="s">
        <v>49</v>
      </c>
      <c r="N4813" s="4" t="s">
        <v>3562</v>
      </c>
      <c r="O4813" s="4" t="s">
        <v>39</v>
      </c>
      <c r="P4813" s="4" t="s">
        <v>40</v>
      </c>
      <c r="Q4813" s="4" t="s">
        <v>3563</v>
      </c>
      <c r="R4813" s="9">
        <v>31.984</v>
      </c>
      <c r="S4813" s="7">
        <v>2.0</v>
      </c>
      <c r="T4813" s="7">
        <v>0.2</v>
      </c>
      <c r="U4813" s="7">
        <v>-7.996</v>
      </c>
      <c r="V4813" s="10" t="str">
        <f t="shared" si="1"/>
        <v>2017-10</v>
      </c>
    </row>
    <row r="4814">
      <c r="A4814" s="7">
        <v>4813.0</v>
      </c>
      <c r="B4814" s="4" t="s">
        <v>7822</v>
      </c>
      <c r="C4814" s="8">
        <v>43021.0</v>
      </c>
      <c r="D4814" s="8">
        <v>43028.0</v>
      </c>
      <c r="E4814" s="4" t="s">
        <v>26</v>
      </c>
      <c r="F4814" s="4" t="s">
        <v>4167</v>
      </c>
      <c r="G4814" s="4" t="s">
        <v>4168</v>
      </c>
      <c r="H4814" s="4" t="s">
        <v>29</v>
      </c>
      <c r="I4814" s="4" t="s">
        <v>30</v>
      </c>
      <c r="J4814" s="4" t="s">
        <v>3393</v>
      </c>
      <c r="K4814" s="4" t="s">
        <v>48</v>
      </c>
      <c r="L4814" s="7">
        <v>95823.0</v>
      </c>
      <c r="M4814" s="4" t="s">
        <v>49</v>
      </c>
      <c r="N4814" s="4" t="s">
        <v>421</v>
      </c>
      <c r="O4814" s="4" t="s">
        <v>51</v>
      </c>
      <c r="P4814" s="4" t="s">
        <v>76</v>
      </c>
      <c r="Q4814" s="4" t="s">
        <v>422</v>
      </c>
      <c r="R4814" s="9">
        <v>5083.96</v>
      </c>
      <c r="S4814" s="7">
        <v>5.0</v>
      </c>
      <c r="T4814" s="7">
        <v>0.2</v>
      </c>
      <c r="U4814" s="7">
        <v>1906.485</v>
      </c>
      <c r="V4814" s="10" t="str">
        <f t="shared" si="1"/>
        <v>2017-10</v>
      </c>
    </row>
    <row r="4815">
      <c r="A4815" s="7">
        <v>4814.0</v>
      </c>
      <c r="B4815" s="4" t="s">
        <v>7823</v>
      </c>
      <c r="C4815" s="8">
        <v>43021.0</v>
      </c>
      <c r="D4815" s="8">
        <v>43023.0</v>
      </c>
      <c r="E4815" s="4" t="s">
        <v>43</v>
      </c>
      <c r="F4815" s="4" t="s">
        <v>641</v>
      </c>
      <c r="G4815" s="4" t="s">
        <v>642</v>
      </c>
      <c r="H4815" s="4" t="s">
        <v>46</v>
      </c>
      <c r="I4815" s="4" t="s">
        <v>30</v>
      </c>
      <c r="J4815" s="4" t="s">
        <v>1892</v>
      </c>
      <c r="K4815" s="4" t="s">
        <v>462</v>
      </c>
      <c r="L4815" s="7">
        <v>40214.0</v>
      </c>
      <c r="M4815" s="4" t="s">
        <v>83</v>
      </c>
      <c r="N4815" s="4" t="s">
        <v>6960</v>
      </c>
      <c r="O4815" s="4" t="s">
        <v>51</v>
      </c>
      <c r="P4815" s="4" t="s">
        <v>52</v>
      </c>
      <c r="Q4815" s="4" t="s">
        <v>6961</v>
      </c>
      <c r="R4815" s="9">
        <v>216.321218893359</v>
      </c>
      <c r="S4815" s="7">
        <v>8.0</v>
      </c>
      <c r="T4815" s="7">
        <v>0.0</v>
      </c>
      <c r="U4815" s="7">
        <v>64.8963656680077</v>
      </c>
      <c r="V4815" s="10" t="str">
        <f t="shared" si="1"/>
        <v>2017-10</v>
      </c>
    </row>
    <row r="4816">
      <c r="A4816" s="7">
        <v>4815.0</v>
      </c>
      <c r="B4816" s="4" t="s">
        <v>7824</v>
      </c>
      <c r="C4816" s="8">
        <v>43021.0</v>
      </c>
      <c r="D4816" s="8">
        <v>43022.0</v>
      </c>
      <c r="E4816" s="4" t="s">
        <v>43</v>
      </c>
      <c r="F4816" s="4" t="s">
        <v>6009</v>
      </c>
      <c r="G4816" s="4" t="s">
        <v>6010</v>
      </c>
      <c r="H4816" s="4" t="s">
        <v>46</v>
      </c>
      <c r="I4816" s="4" t="s">
        <v>30</v>
      </c>
      <c r="J4816" s="4" t="s">
        <v>2167</v>
      </c>
      <c r="K4816" s="4" t="s">
        <v>956</v>
      </c>
      <c r="L4816" s="7">
        <v>70506.0</v>
      </c>
      <c r="M4816" s="4" t="s">
        <v>83</v>
      </c>
      <c r="N4816" s="4" t="s">
        <v>2772</v>
      </c>
      <c r="O4816" s="4" t="s">
        <v>51</v>
      </c>
      <c r="P4816" s="4" t="s">
        <v>297</v>
      </c>
      <c r="Q4816" s="4" t="s">
        <v>2773</v>
      </c>
      <c r="R4816" s="9">
        <v>6.96092323215628</v>
      </c>
      <c r="S4816" s="7">
        <v>3.0</v>
      </c>
      <c r="T4816" s="7">
        <v>0.0</v>
      </c>
      <c r="U4816" s="7">
        <v>3.27163391911345</v>
      </c>
      <c r="V4816" s="10" t="str">
        <f t="shared" si="1"/>
        <v>2017-10</v>
      </c>
    </row>
    <row r="4817">
      <c r="A4817" s="7">
        <v>4816.0</v>
      </c>
      <c r="B4817" s="4" t="s">
        <v>7824</v>
      </c>
      <c r="C4817" s="8">
        <v>43021.0</v>
      </c>
      <c r="D4817" s="8">
        <v>43022.0</v>
      </c>
      <c r="E4817" s="4" t="s">
        <v>43</v>
      </c>
      <c r="F4817" s="4" t="s">
        <v>6009</v>
      </c>
      <c r="G4817" s="4" t="s">
        <v>6010</v>
      </c>
      <c r="H4817" s="4" t="s">
        <v>46</v>
      </c>
      <c r="I4817" s="4" t="s">
        <v>30</v>
      </c>
      <c r="J4817" s="4" t="s">
        <v>2167</v>
      </c>
      <c r="K4817" s="4" t="s">
        <v>956</v>
      </c>
      <c r="L4817" s="7">
        <v>70506.0</v>
      </c>
      <c r="M4817" s="4" t="s">
        <v>83</v>
      </c>
      <c r="N4817" s="4" t="s">
        <v>2576</v>
      </c>
      <c r="O4817" s="4" t="s">
        <v>35</v>
      </c>
      <c r="P4817" s="4" t="s">
        <v>73</v>
      </c>
      <c r="Q4817" s="4" t="s">
        <v>2577</v>
      </c>
      <c r="R4817" s="9">
        <v>950.429589220427</v>
      </c>
      <c r="S4817" s="7">
        <v>4.0</v>
      </c>
      <c r="T4817" s="7">
        <v>0.0</v>
      </c>
      <c r="U4817" s="7">
        <v>218.598805520698</v>
      </c>
      <c r="V4817" s="10" t="str">
        <f t="shared" si="1"/>
        <v>2017-10</v>
      </c>
    </row>
    <row r="4818">
      <c r="A4818" s="7">
        <v>4817.0</v>
      </c>
      <c r="B4818" s="4" t="s">
        <v>7824</v>
      </c>
      <c r="C4818" s="8">
        <v>43021.0</v>
      </c>
      <c r="D4818" s="8">
        <v>43022.0</v>
      </c>
      <c r="E4818" s="4" t="s">
        <v>43</v>
      </c>
      <c r="F4818" s="4" t="s">
        <v>6009</v>
      </c>
      <c r="G4818" s="4" t="s">
        <v>6010</v>
      </c>
      <c r="H4818" s="4" t="s">
        <v>46</v>
      </c>
      <c r="I4818" s="4" t="s">
        <v>30</v>
      </c>
      <c r="J4818" s="4" t="s">
        <v>2167</v>
      </c>
      <c r="K4818" s="4" t="s">
        <v>956</v>
      </c>
      <c r="L4818" s="7">
        <v>70506.0</v>
      </c>
      <c r="M4818" s="4" t="s">
        <v>83</v>
      </c>
      <c r="N4818" s="4" t="s">
        <v>3249</v>
      </c>
      <c r="O4818" s="4" t="s">
        <v>51</v>
      </c>
      <c r="P4818" s="4" t="s">
        <v>124</v>
      </c>
      <c r="Q4818" s="4" t="s">
        <v>3250</v>
      </c>
      <c r="R4818" s="9">
        <v>16.062653488179</v>
      </c>
      <c r="S4818" s="7">
        <v>4.0</v>
      </c>
      <c r="T4818" s="7">
        <v>0.0</v>
      </c>
      <c r="U4818" s="7">
        <v>7.71007367432591</v>
      </c>
      <c r="V4818" s="10" t="str">
        <f t="shared" si="1"/>
        <v>2017-10</v>
      </c>
    </row>
    <row r="4819">
      <c r="A4819" s="7">
        <v>4818.0</v>
      </c>
      <c r="B4819" s="4" t="s">
        <v>7825</v>
      </c>
      <c r="C4819" s="8">
        <v>43022.0</v>
      </c>
      <c r="D4819" s="8">
        <v>43027.0</v>
      </c>
      <c r="E4819" s="4" t="s">
        <v>26</v>
      </c>
      <c r="F4819" s="4" t="s">
        <v>1713</v>
      </c>
      <c r="G4819" s="4" t="s">
        <v>1714</v>
      </c>
      <c r="H4819" s="4" t="s">
        <v>112</v>
      </c>
      <c r="I4819" s="4" t="s">
        <v>30</v>
      </c>
      <c r="J4819" s="4" t="s">
        <v>1095</v>
      </c>
      <c r="K4819" s="4" t="s">
        <v>32</v>
      </c>
      <c r="L4819" s="7">
        <v>21044.0</v>
      </c>
      <c r="M4819" s="4" t="s">
        <v>33</v>
      </c>
      <c r="N4819" s="4" t="s">
        <v>2437</v>
      </c>
      <c r="O4819" s="4" t="s">
        <v>51</v>
      </c>
      <c r="P4819" s="4" t="s">
        <v>76</v>
      </c>
      <c r="Q4819" s="4" t="s">
        <v>2438</v>
      </c>
      <c r="R4819" s="9">
        <v>47.764658436214</v>
      </c>
      <c r="S4819" s="7">
        <v>7.0</v>
      </c>
      <c r="T4819" s="7">
        <v>0.0</v>
      </c>
      <c r="U4819" s="7">
        <v>23.4046826337449</v>
      </c>
      <c r="V4819" s="10" t="str">
        <f t="shared" si="1"/>
        <v>2017-10</v>
      </c>
    </row>
    <row r="4820">
      <c r="A4820" s="7">
        <v>4819.0</v>
      </c>
      <c r="B4820" s="4" t="s">
        <v>7826</v>
      </c>
      <c r="C4820" s="8">
        <v>43022.0</v>
      </c>
      <c r="D4820" s="8">
        <v>43025.0</v>
      </c>
      <c r="E4820" s="4" t="s">
        <v>43</v>
      </c>
      <c r="F4820" s="4" t="s">
        <v>5695</v>
      </c>
      <c r="G4820" s="4" t="s">
        <v>5696</v>
      </c>
      <c r="H4820" s="4" t="s">
        <v>46</v>
      </c>
      <c r="I4820" s="4" t="s">
        <v>30</v>
      </c>
      <c r="J4820" s="4" t="s">
        <v>113</v>
      </c>
      <c r="K4820" s="4" t="s">
        <v>48</v>
      </c>
      <c r="L4820" s="7">
        <v>94601.0</v>
      </c>
      <c r="M4820" s="4" t="s">
        <v>49</v>
      </c>
      <c r="N4820" s="4" t="s">
        <v>4044</v>
      </c>
      <c r="O4820" s="4" t="s">
        <v>35</v>
      </c>
      <c r="P4820" s="4" t="s">
        <v>121</v>
      </c>
      <c r="Q4820" s="4" t="s">
        <v>4045</v>
      </c>
      <c r="R4820" s="9">
        <v>9.46</v>
      </c>
      <c r="S4820" s="7">
        <v>2.0</v>
      </c>
      <c r="T4820" s="7">
        <v>0.0</v>
      </c>
      <c r="U4820" s="7">
        <v>3.6894</v>
      </c>
      <c r="V4820" s="10" t="str">
        <f t="shared" si="1"/>
        <v>2017-10</v>
      </c>
    </row>
    <row r="4821">
      <c r="A4821" s="7">
        <v>4820.0</v>
      </c>
      <c r="B4821" s="4" t="s">
        <v>7827</v>
      </c>
      <c r="C4821" s="8">
        <v>43022.0</v>
      </c>
      <c r="D4821" s="8">
        <v>43026.0</v>
      </c>
      <c r="E4821" s="4" t="s">
        <v>26</v>
      </c>
      <c r="F4821" s="4" t="s">
        <v>7828</v>
      </c>
      <c r="G4821" s="4" t="s">
        <v>7829</v>
      </c>
      <c r="H4821" s="4" t="s">
        <v>112</v>
      </c>
      <c r="I4821" s="4" t="s">
        <v>30</v>
      </c>
      <c r="J4821" s="4" t="s">
        <v>384</v>
      </c>
      <c r="K4821" s="4" t="s">
        <v>385</v>
      </c>
      <c r="L4821" s="7">
        <v>60623.0</v>
      </c>
      <c r="M4821" s="4" t="s">
        <v>59</v>
      </c>
      <c r="N4821" s="4" t="s">
        <v>1957</v>
      </c>
      <c r="O4821" s="4" t="s">
        <v>51</v>
      </c>
      <c r="P4821" s="4" t="s">
        <v>76</v>
      </c>
      <c r="Q4821" s="4" t="s">
        <v>1958</v>
      </c>
      <c r="R4821" s="9">
        <v>34.7466962962963</v>
      </c>
      <c r="S4821" s="7">
        <v>9.0</v>
      </c>
      <c r="T4821" s="7">
        <v>0.8</v>
      </c>
      <c r="U4821" s="7">
        <v>-53.8573792592593</v>
      </c>
      <c r="V4821" s="10" t="str">
        <f t="shared" si="1"/>
        <v>2017-10</v>
      </c>
    </row>
    <row r="4822">
      <c r="A4822" s="7">
        <v>4821.0</v>
      </c>
      <c r="B4822" s="4" t="s">
        <v>7827</v>
      </c>
      <c r="C4822" s="8">
        <v>43022.0</v>
      </c>
      <c r="D4822" s="8">
        <v>43026.0</v>
      </c>
      <c r="E4822" s="4" t="s">
        <v>26</v>
      </c>
      <c r="F4822" s="4" t="s">
        <v>7828</v>
      </c>
      <c r="G4822" s="4" t="s">
        <v>7829</v>
      </c>
      <c r="H4822" s="4" t="s">
        <v>112</v>
      </c>
      <c r="I4822" s="4" t="s">
        <v>30</v>
      </c>
      <c r="J4822" s="4" t="s">
        <v>384</v>
      </c>
      <c r="K4822" s="4" t="s">
        <v>385</v>
      </c>
      <c r="L4822" s="7">
        <v>60623.0</v>
      </c>
      <c r="M4822" s="4" t="s">
        <v>59</v>
      </c>
      <c r="N4822" s="4" t="s">
        <v>1431</v>
      </c>
      <c r="O4822" s="4" t="s">
        <v>51</v>
      </c>
      <c r="P4822" s="4" t="s">
        <v>76</v>
      </c>
      <c r="Q4822" s="4" t="s">
        <v>1432</v>
      </c>
      <c r="R4822" s="9">
        <v>17.0664164609054</v>
      </c>
      <c r="S4822" s="7">
        <v>1.0</v>
      </c>
      <c r="T4822" s="7">
        <v>0.8</v>
      </c>
      <c r="U4822" s="7">
        <v>-29.8662288065844</v>
      </c>
      <c r="V4822" s="10" t="str">
        <f t="shared" si="1"/>
        <v>2017-10</v>
      </c>
    </row>
    <row r="4823">
      <c r="A4823" s="7">
        <v>4822.0</v>
      </c>
      <c r="B4823" s="4" t="s">
        <v>7830</v>
      </c>
      <c r="C4823" s="8">
        <v>43022.0</v>
      </c>
      <c r="D4823" s="8">
        <v>43027.0</v>
      </c>
      <c r="E4823" s="4" t="s">
        <v>26</v>
      </c>
      <c r="F4823" s="4" t="s">
        <v>4943</v>
      </c>
      <c r="G4823" s="4" t="s">
        <v>4944</v>
      </c>
      <c r="H4823" s="4" t="s">
        <v>46</v>
      </c>
      <c r="I4823" s="4" t="s">
        <v>30</v>
      </c>
      <c r="J4823" s="4" t="s">
        <v>362</v>
      </c>
      <c r="K4823" s="4" t="s">
        <v>48</v>
      </c>
      <c r="L4823" s="7">
        <v>94110.0</v>
      </c>
      <c r="M4823" s="4" t="s">
        <v>49</v>
      </c>
      <c r="N4823" s="4" t="s">
        <v>6156</v>
      </c>
      <c r="O4823" s="4" t="s">
        <v>39</v>
      </c>
      <c r="P4823" s="4" t="s">
        <v>61</v>
      </c>
      <c r="Q4823" s="4" t="s">
        <v>6157</v>
      </c>
      <c r="R4823" s="9">
        <v>46.36</v>
      </c>
      <c r="S4823" s="7">
        <v>4.0</v>
      </c>
      <c r="T4823" s="7">
        <v>0.0</v>
      </c>
      <c r="U4823" s="7">
        <v>15.2988</v>
      </c>
      <c r="V4823" s="10" t="str">
        <f t="shared" si="1"/>
        <v>2017-10</v>
      </c>
    </row>
    <row r="4824">
      <c r="A4824" s="7">
        <v>4823.0</v>
      </c>
      <c r="B4824" s="4" t="s">
        <v>7831</v>
      </c>
      <c r="C4824" s="8">
        <v>43023.0</v>
      </c>
      <c r="D4824" s="8">
        <v>43026.0</v>
      </c>
      <c r="E4824" s="4" t="s">
        <v>98</v>
      </c>
      <c r="F4824" s="4" t="s">
        <v>7059</v>
      </c>
      <c r="G4824" s="4" t="s">
        <v>7060</v>
      </c>
      <c r="H4824" s="4" t="s">
        <v>112</v>
      </c>
      <c r="I4824" s="4" t="s">
        <v>30</v>
      </c>
      <c r="J4824" s="4" t="s">
        <v>362</v>
      </c>
      <c r="K4824" s="4" t="s">
        <v>48</v>
      </c>
      <c r="L4824" s="7">
        <v>94110.0</v>
      </c>
      <c r="M4824" s="4" t="s">
        <v>49</v>
      </c>
      <c r="N4824" s="4" t="s">
        <v>7832</v>
      </c>
      <c r="O4824" s="4" t="s">
        <v>51</v>
      </c>
      <c r="P4824" s="4" t="s">
        <v>93</v>
      </c>
      <c r="Q4824" s="4" t="s">
        <v>7833</v>
      </c>
      <c r="R4824" s="9">
        <v>87.92</v>
      </c>
      <c r="S4824" s="7">
        <v>4.0</v>
      </c>
      <c r="T4824" s="7">
        <v>0.0</v>
      </c>
      <c r="U4824" s="7">
        <v>26.376</v>
      </c>
      <c r="V4824" s="10" t="str">
        <f t="shared" si="1"/>
        <v>2017-10</v>
      </c>
    </row>
    <row r="4825">
      <c r="A4825" s="7">
        <v>4824.0</v>
      </c>
      <c r="B4825" s="4" t="s">
        <v>7834</v>
      </c>
      <c r="C4825" s="8">
        <v>43023.0</v>
      </c>
      <c r="D4825" s="8">
        <v>43025.0</v>
      </c>
      <c r="E4825" s="4" t="s">
        <v>43</v>
      </c>
      <c r="F4825" s="4" t="s">
        <v>6033</v>
      </c>
      <c r="G4825" s="4" t="s">
        <v>6034</v>
      </c>
      <c r="H4825" s="4" t="s">
        <v>29</v>
      </c>
      <c r="I4825" s="4" t="s">
        <v>30</v>
      </c>
      <c r="J4825" s="4" t="s">
        <v>47</v>
      </c>
      <c r="K4825" s="4" t="s">
        <v>48</v>
      </c>
      <c r="L4825" s="7">
        <v>90045.0</v>
      </c>
      <c r="M4825" s="4" t="s">
        <v>49</v>
      </c>
      <c r="N4825" s="4" t="s">
        <v>6319</v>
      </c>
      <c r="O4825" s="4" t="s">
        <v>35</v>
      </c>
      <c r="P4825" s="4" t="s">
        <v>73</v>
      </c>
      <c r="Q4825" s="4" t="s">
        <v>6320</v>
      </c>
      <c r="R4825" s="9">
        <v>510.24</v>
      </c>
      <c r="S4825" s="7">
        <v>3.0</v>
      </c>
      <c r="T4825" s="7">
        <v>0.2</v>
      </c>
      <c r="U4825" s="7">
        <v>6.378</v>
      </c>
      <c r="V4825" s="10" t="str">
        <f t="shared" si="1"/>
        <v>2017-10</v>
      </c>
    </row>
    <row r="4826">
      <c r="A4826" s="7">
        <v>4825.0</v>
      </c>
      <c r="B4826" s="4" t="s">
        <v>7834</v>
      </c>
      <c r="C4826" s="8">
        <v>43023.0</v>
      </c>
      <c r="D4826" s="8">
        <v>43025.0</v>
      </c>
      <c r="E4826" s="4" t="s">
        <v>43</v>
      </c>
      <c r="F4826" s="4" t="s">
        <v>6033</v>
      </c>
      <c r="G4826" s="4" t="s">
        <v>6034</v>
      </c>
      <c r="H4826" s="4" t="s">
        <v>29</v>
      </c>
      <c r="I4826" s="4" t="s">
        <v>30</v>
      </c>
      <c r="J4826" s="4" t="s">
        <v>47</v>
      </c>
      <c r="K4826" s="4" t="s">
        <v>48</v>
      </c>
      <c r="L4826" s="7">
        <v>90045.0</v>
      </c>
      <c r="M4826" s="4" t="s">
        <v>49</v>
      </c>
      <c r="N4826" s="4" t="s">
        <v>3688</v>
      </c>
      <c r="O4826" s="4" t="s">
        <v>51</v>
      </c>
      <c r="P4826" s="4" t="s">
        <v>124</v>
      </c>
      <c r="Q4826" s="4" t="s">
        <v>3689</v>
      </c>
      <c r="R4826" s="9">
        <v>204.95</v>
      </c>
      <c r="S4826" s="7">
        <v>5.0</v>
      </c>
      <c r="T4826" s="7">
        <v>0.0</v>
      </c>
      <c r="U4826" s="7">
        <v>100.4255</v>
      </c>
      <c r="V4826" s="10" t="str">
        <f t="shared" si="1"/>
        <v>2017-10</v>
      </c>
    </row>
    <row r="4827">
      <c r="A4827" s="7">
        <v>4826.0</v>
      </c>
      <c r="B4827" s="4" t="s">
        <v>7835</v>
      </c>
      <c r="C4827" s="8">
        <v>43023.0</v>
      </c>
      <c r="D4827" s="8">
        <v>43027.0</v>
      </c>
      <c r="E4827" s="4" t="s">
        <v>98</v>
      </c>
      <c r="F4827" s="4" t="s">
        <v>2004</v>
      </c>
      <c r="G4827" s="4" t="s">
        <v>2005</v>
      </c>
      <c r="H4827" s="4" t="s">
        <v>29</v>
      </c>
      <c r="I4827" s="4" t="s">
        <v>30</v>
      </c>
      <c r="J4827" s="4" t="s">
        <v>215</v>
      </c>
      <c r="K4827" s="4" t="s">
        <v>216</v>
      </c>
      <c r="L4827" s="7">
        <v>6824.0</v>
      </c>
      <c r="M4827" s="4" t="s">
        <v>33</v>
      </c>
      <c r="N4827" s="4" t="s">
        <v>526</v>
      </c>
      <c r="O4827" s="4" t="s">
        <v>51</v>
      </c>
      <c r="P4827" s="4" t="s">
        <v>297</v>
      </c>
      <c r="Q4827" s="4" t="s">
        <v>527</v>
      </c>
      <c r="R4827" s="9">
        <v>16.5568518518519</v>
      </c>
      <c r="S4827" s="7">
        <v>5.0</v>
      </c>
      <c r="T4827" s="7">
        <v>0.0</v>
      </c>
      <c r="U4827" s="7">
        <v>7.61615185185185</v>
      </c>
      <c r="V4827" s="10" t="str">
        <f t="shared" si="1"/>
        <v>2017-10</v>
      </c>
    </row>
    <row r="4828">
      <c r="A4828" s="7">
        <v>4827.0</v>
      </c>
      <c r="B4828" s="4" t="s">
        <v>7836</v>
      </c>
      <c r="C4828" s="8">
        <v>43023.0</v>
      </c>
      <c r="D4828" s="8">
        <v>43028.0</v>
      </c>
      <c r="E4828" s="4" t="s">
        <v>26</v>
      </c>
      <c r="F4828" s="4" t="s">
        <v>253</v>
      </c>
      <c r="G4828" s="4" t="s">
        <v>254</v>
      </c>
      <c r="H4828" s="4" t="s">
        <v>29</v>
      </c>
      <c r="I4828" s="4" t="s">
        <v>30</v>
      </c>
      <c r="J4828" s="4" t="s">
        <v>6818</v>
      </c>
      <c r="K4828" s="4" t="s">
        <v>48</v>
      </c>
      <c r="L4828" s="7">
        <v>91360.0</v>
      </c>
      <c r="M4828" s="4" t="s">
        <v>49</v>
      </c>
      <c r="N4828" s="4" t="s">
        <v>2770</v>
      </c>
      <c r="O4828" s="4" t="s">
        <v>51</v>
      </c>
      <c r="P4828" s="4" t="s">
        <v>297</v>
      </c>
      <c r="Q4828" s="4" t="s">
        <v>2771</v>
      </c>
      <c r="R4828" s="9">
        <v>152.65</v>
      </c>
      <c r="S4828" s="7">
        <v>5.0</v>
      </c>
      <c r="T4828" s="7">
        <v>0.0</v>
      </c>
      <c r="U4828" s="7">
        <v>70.219</v>
      </c>
      <c r="V4828" s="10" t="str">
        <f t="shared" si="1"/>
        <v>2017-10</v>
      </c>
    </row>
    <row r="4829">
      <c r="A4829" s="7">
        <v>4828.0</v>
      </c>
      <c r="B4829" s="4" t="s">
        <v>7836</v>
      </c>
      <c r="C4829" s="8">
        <v>43023.0</v>
      </c>
      <c r="D4829" s="8">
        <v>43028.0</v>
      </c>
      <c r="E4829" s="4" t="s">
        <v>26</v>
      </c>
      <c r="F4829" s="4" t="s">
        <v>253</v>
      </c>
      <c r="G4829" s="4" t="s">
        <v>254</v>
      </c>
      <c r="H4829" s="4" t="s">
        <v>29</v>
      </c>
      <c r="I4829" s="4" t="s">
        <v>30</v>
      </c>
      <c r="J4829" s="4" t="s">
        <v>6818</v>
      </c>
      <c r="K4829" s="4" t="s">
        <v>48</v>
      </c>
      <c r="L4829" s="7">
        <v>91360.0</v>
      </c>
      <c r="M4829" s="4" t="s">
        <v>49</v>
      </c>
      <c r="N4829" s="4" t="s">
        <v>7837</v>
      </c>
      <c r="O4829" s="4" t="s">
        <v>35</v>
      </c>
      <c r="P4829" s="4" t="s">
        <v>121</v>
      </c>
      <c r="Q4829" s="4" t="s">
        <v>7838</v>
      </c>
      <c r="R4829" s="9">
        <v>22.72</v>
      </c>
      <c r="S4829" s="7">
        <v>1.0</v>
      </c>
      <c r="T4829" s="7">
        <v>0.0</v>
      </c>
      <c r="U4829" s="7">
        <v>9.3152</v>
      </c>
      <c r="V4829" s="10" t="str">
        <f t="shared" si="1"/>
        <v>2017-10</v>
      </c>
    </row>
    <row r="4830">
      <c r="A4830" s="7">
        <v>4829.0</v>
      </c>
      <c r="B4830" s="4" t="s">
        <v>7839</v>
      </c>
      <c r="C4830" s="8">
        <v>43023.0</v>
      </c>
      <c r="D4830" s="8">
        <v>43027.0</v>
      </c>
      <c r="E4830" s="4" t="s">
        <v>26</v>
      </c>
      <c r="F4830" s="4" t="s">
        <v>289</v>
      </c>
      <c r="G4830" s="4" t="s">
        <v>290</v>
      </c>
      <c r="H4830" s="4" t="s">
        <v>46</v>
      </c>
      <c r="I4830" s="4" t="s">
        <v>30</v>
      </c>
      <c r="J4830" s="4" t="s">
        <v>7840</v>
      </c>
      <c r="K4830" s="4" t="s">
        <v>48</v>
      </c>
      <c r="L4830" s="7">
        <v>93010.0</v>
      </c>
      <c r="M4830" s="4" t="s">
        <v>49</v>
      </c>
      <c r="N4830" s="4" t="s">
        <v>3386</v>
      </c>
      <c r="O4830" s="4" t="s">
        <v>51</v>
      </c>
      <c r="P4830" s="4" t="s">
        <v>297</v>
      </c>
      <c r="Q4830" s="4" t="s">
        <v>3387</v>
      </c>
      <c r="R4830" s="9">
        <v>14.73</v>
      </c>
      <c r="S4830" s="7">
        <v>3.0</v>
      </c>
      <c r="T4830" s="7">
        <v>0.0</v>
      </c>
      <c r="U4830" s="7">
        <v>7.2177</v>
      </c>
      <c r="V4830" s="10" t="str">
        <f t="shared" si="1"/>
        <v>2017-10</v>
      </c>
    </row>
    <row r="4831">
      <c r="A4831" s="7">
        <v>4830.0</v>
      </c>
      <c r="B4831" s="4" t="s">
        <v>7841</v>
      </c>
      <c r="C4831" s="8">
        <v>43023.0</v>
      </c>
      <c r="D4831" s="8">
        <v>43027.0</v>
      </c>
      <c r="E4831" s="4" t="s">
        <v>26</v>
      </c>
      <c r="F4831" s="4" t="s">
        <v>3675</v>
      </c>
      <c r="G4831" s="4" t="s">
        <v>3676</v>
      </c>
      <c r="H4831" s="4" t="s">
        <v>29</v>
      </c>
      <c r="I4831" s="4" t="s">
        <v>30</v>
      </c>
      <c r="J4831" s="4" t="s">
        <v>3001</v>
      </c>
      <c r="K4831" s="4" t="s">
        <v>2919</v>
      </c>
      <c r="L4831" s="7">
        <v>84057.0</v>
      </c>
      <c r="M4831" s="4" t="s">
        <v>49</v>
      </c>
      <c r="N4831" s="4" t="s">
        <v>3219</v>
      </c>
      <c r="O4831" s="4" t="s">
        <v>51</v>
      </c>
      <c r="P4831" s="4" t="s">
        <v>93</v>
      </c>
      <c r="Q4831" s="4" t="s">
        <v>3220</v>
      </c>
      <c r="R4831" s="9">
        <v>11.68</v>
      </c>
      <c r="S4831" s="7">
        <v>2.0</v>
      </c>
      <c r="T4831" s="7">
        <v>0.0</v>
      </c>
      <c r="U4831" s="7">
        <v>4.2048</v>
      </c>
      <c r="V4831" s="10" t="str">
        <f t="shared" si="1"/>
        <v>2017-10</v>
      </c>
    </row>
    <row r="4832">
      <c r="A4832" s="7">
        <v>4831.0</v>
      </c>
      <c r="B4832" s="4" t="s">
        <v>7842</v>
      </c>
      <c r="C4832" s="8">
        <v>43024.0</v>
      </c>
      <c r="D4832" s="8">
        <v>43029.0</v>
      </c>
      <c r="E4832" s="4" t="s">
        <v>26</v>
      </c>
      <c r="F4832" s="4" t="s">
        <v>7843</v>
      </c>
      <c r="G4832" s="4" t="s">
        <v>7844</v>
      </c>
      <c r="H4832" s="4" t="s">
        <v>46</v>
      </c>
      <c r="I4832" s="4" t="s">
        <v>30</v>
      </c>
      <c r="J4832" s="4" t="s">
        <v>461</v>
      </c>
      <c r="K4832" s="4" t="s">
        <v>462</v>
      </c>
      <c r="L4832" s="7">
        <v>40475.0</v>
      </c>
      <c r="M4832" s="4" t="s">
        <v>83</v>
      </c>
      <c r="N4832" s="4" t="s">
        <v>4697</v>
      </c>
      <c r="O4832" s="4" t="s">
        <v>51</v>
      </c>
      <c r="P4832" s="4" t="s">
        <v>76</v>
      </c>
      <c r="Q4832" s="4" t="s">
        <v>4698</v>
      </c>
      <c r="R4832" s="9">
        <v>78.4091714632995</v>
      </c>
      <c r="S4832" s="7">
        <v>5.0</v>
      </c>
      <c r="T4832" s="7">
        <v>0.0</v>
      </c>
      <c r="U4832" s="7">
        <v>36.0682188731178</v>
      </c>
      <c r="V4832" s="10" t="str">
        <f t="shared" si="1"/>
        <v>2017-10</v>
      </c>
    </row>
    <row r="4833">
      <c r="A4833" s="7">
        <v>4832.0</v>
      </c>
      <c r="B4833" s="4" t="s">
        <v>7845</v>
      </c>
      <c r="C4833" s="8">
        <v>43024.0</v>
      </c>
      <c r="D4833" s="8">
        <v>43026.0</v>
      </c>
      <c r="E4833" s="4" t="s">
        <v>43</v>
      </c>
      <c r="F4833" s="4" t="s">
        <v>2361</v>
      </c>
      <c r="G4833" s="4" t="s">
        <v>2362</v>
      </c>
      <c r="H4833" s="4" t="s">
        <v>29</v>
      </c>
      <c r="I4833" s="4" t="s">
        <v>30</v>
      </c>
      <c r="J4833" s="4" t="s">
        <v>222</v>
      </c>
      <c r="K4833" s="4" t="s">
        <v>223</v>
      </c>
      <c r="L4833" s="7">
        <v>10011.0</v>
      </c>
      <c r="M4833" s="4" t="s">
        <v>33</v>
      </c>
      <c r="N4833" s="4" t="s">
        <v>6952</v>
      </c>
      <c r="O4833" s="4" t="s">
        <v>35</v>
      </c>
      <c r="P4833" s="4" t="s">
        <v>121</v>
      </c>
      <c r="Q4833" s="4" t="s">
        <v>6953</v>
      </c>
      <c r="R4833" s="9">
        <v>694.598024691358</v>
      </c>
      <c r="S4833" s="7">
        <v>13.0</v>
      </c>
      <c r="T4833" s="7">
        <v>0.0</v>
      </c>
      <c r="U4833" s="7">
        <v>222.271367901235</v>
      </c>
      <c r="V4833" s="10" t="str">
        <f t="shared" si="1"/>
        <v>2017-10</v>
      </c>
    </row>
    <row r="4834">
      <c r="A4834" s="7">
        <v>4833.0</v>
      </c>
      <c r="B4834" s="4" t="s">
        <v>7846</v>
      </c>
      <c r="C4834" s="8">
        <v>43024.0</v>
      </c>
      <c r="D4834" s="8">
        <v>43029.0</v>
      </c>
      <c r="E4834" s="4" t="s">
        <v>26</v>
      </c>
      <c r="F4834" s="4" t="s">
        <v>5264</v>
      </c>
      <c r="G4834" s="4" t="s">
        <v>5265</v>
      </c>
      <c r="H4834" s="4" t="s">
        <v>29</v>
      </c>
      <c r="I4834" s="4" t="s">
        <v>30</v>
      </c>
      <c r="J4834" s="4" t="s">
        <v>980</v>
      </c>
      <c r="K4834" s="4" t="s">
        <v>469</v>
      </c>
      <c r="L4834" s="7">
        <v>85254.0</v>
      </c>
      <c r="M4834" s="4" t="s">
        <v>49</v>
      </c>
      <c r="N4834" s="4" t="s">
        <v>5337</v>
      </c>
      <c r="O4834" s="4" t="s">
        <v>51</v>
      </c>
      <c r="P4834" s="4" t="s">
        <v>124</v>
      </c>
      <c r="Q4834" s="4" t="s">
        <v>5338</v>
      </c>
      <c r="R4834" s="9">
        <v>307.776</v>
      </c>
      <c r="S4834" s="7">
        <v>7.0</v>
      </c>
      <c r="T4834" s="7">
        <v>0.2</v>
      </c>
      <c r="U4834" s="7">
        <v>111.5688</v>
      </c>
      <c r="V4834" s="10" t="str">
        <f t="shared" si="1"/>
        <v>2017-10</v>
      </c>
    </row>
    <row r="4835">
      <c r="A4835" s="7">
        <v>4834.0</v>
      </c>
      <c r="B4835" s="4" t="s">
        <v>7847</v>
      </c>
      <c r="C4835" s="8">
        <v>43024.0</v>
      </c>
      <c r="D4835" s="8">
        <v>43029.0</v>
      </c>
      <c r="E4835" s="4" t="s">
        <v>26</v>
      </c>
      <c r="F4835" s="4" t="s">
        <v>3441</v>
      </c>
      <c r="G4835" s="4" t="s">
        <v>3442</v>
      </c>
      <c r="H4835" s="4" t="s">
        <v>112</v>
      </c>
      <c r="I4835" s="4" t="s">
        <v>30</v>
      </c>
      <c r="J4835" s="4" t="s">
        <v>2085</v>
      </c>
      <c r="K4835" s="4" t="s">
        <v>469</v>
      </c>
      <c r="L4835" s="7">
        <v>85364.0</v>
      </c>
      <c r="M4835" s="4" t="s">
        <v>49</v>
      </c>
      <c r="N4835" s="4" t="s">
        <v>1026</v>
      </c>
      <c r="O4835" s="4" t="s">
        <v>39</v>
      </c>
      <c r="P4835" s="4" t="s">
        <v>446</v>
      </c>
      <c r="Q4835" s="4" t="s">
        <v>7848</v>
      </c>
      <c r="R4835" s="9">
        <v>599.985</v>
      </c>
      <c r="S4835" s="7">
        <v>5.0</v>
      </c>
      <c r="T4835" s="7">
        <v>0.7</v>
      </c>
      <c r="U4835" s="7">
        <v>-479.988</v>
      </c>
      <c r="V4835" s="10" t="str">
        <f t="shared" si="1"/>
        <v>2017-10</v>
      </c>
    </row>
    <row r="4836">
      <c r="A4836" s="7">
        <v>4835.0</v>
      </c>
      <c r="B4836" s="4" t="s">
        <v>7849</v>
      </c>
      <c r="C4836" s="8">
        <v>43024.0</v>
      </c>
      <c r="D4836" s="8">
        <v>43029.0</v>
      </c>
      <c r="E4836" s="4" t="s">
        <v>26</v>
      </c>
      <c r="F4836" s="4" t="s">
        <v>2853</v>
      </c>
      <c r="G4836" s="4" t="s">
        <v>2854</v>
      </c>
      <c r="H4836" s="4" t="s">
        <v>29</v>
      </c>
      <c r="I4836" s="4" t="s">
        <v>30</v>
      </c>
      <c r="J4836" s="4" t="s">
        <v>1095</v>
      </c>
      <c r="K4836" s="4" t="s">
        <v>518</v>
      </c>
      <c r="L4836" s="7">
        <v>38401.0</v>
      </c>
      <c r="M4836" s="4" t="s">
        <v>83</v>
      </c>
      <c r="N4836" s="4" t="s">
        <v>7501</v>
      </c>
      <c r="O4836" s="4" t="s">
        <v>39</v>
      </c>
      <c r="P4836" s="4" t="s">
        <v>61</v>
      </c>
      <c r="Q4836" s="4" t="s">
        <v>7502</v>
      </c>
      <c r="R4836" s="9">
        <v>11.5859333143339</v>
      </c>
      <c r="S4836" s="7">
        <v>2.0</v>
      </c>
      <c r="T4836" s="7">
        <v>0.2</v>
      </c>
      <c r="U4836" s="7">
        <v>2.75165916215429</v>
      </c>
      <c r="V4836" s="10" t="str">
        <f t="shared" si="1"/>
        <v>2017-10</v>
      </c>
    </row>
    <row r="4837">
      <c r="A4837" s="7">
        <v>4836.0</v>
      </c>
      <c r="B4837" s="4" t="s">
        <v>7849</v>
      </c>
      <c r="C4837" s="8">
        <v>43024.0</v>
      </c>
      <c r="D4837" s="8">
        <v>43029.0</v>
      </c>
      <c r="E4837" s="4" t="s">
        <v>26</v>
      </c>
      <c r="F4837" s="4" t="s">
        <v>2853</v>
      </c>
      <c r="G4837" s="4" t="s">
        <v>2854</v>
      </c>
      <c r="H4837" s="4" t="s">
        <v>29</v>
      </c>
      <c r="I4837" s="4" t="s">
        <v>30</v>
      </c>
      <c r="J4837" s="4" t="s">
        <v>1095</v>
      </c>
      <c r="K4837" s="4" t="s">
        <v>518</v>
      </c>
      <c r="L4837" s="7">
        <v>38401.0</v>
      </c>
      <c r="M4837" s="4" t="s">
        <v>83</v>
      </c>
      <c r="N4837" s="4" t="s">
        <v>4960</v>
      </c>
      <c r="O4837" s="4" t="s">
        <v>35</v>
      </c>
      <c r="P4837" s="4" t="s">
        <v>73</v>
      </c>
      <c r="Q4837" s="4" t="s">
        <v>4961</v>
      </c>
      <c r="R4837" s="9">
        <v>1177.69728952595</v>
      </c>
      <c r="S4837" s="7">
        <v>7.0</v>
      </c>
      <c r="T4837" s="7">
        <v>0.4</v>
      </c>
      <c r="U4837" s="7">
        <v>-608.476932921741</v>
      </c>
      <c r="V4837" s="10" t="str">
        <f t="shared" si="1"/>
        <v>2017-10</v>
      </c>
    </row>
    <row r="4838">
      <c r="A4838" s="7">
        <v>4837.0</v>
      </c>
      <c r="B4838" s="4" t="s">
        <v>7850</v>
      </c>
      <c r="C4838" s="8">
        <v>43025.0</v>
      </c>
      <c r="D4838" s="8">
        <v>43027.0</v>
      </c>
      <c r="E4838" s="4" t="s">
        <v>98</v>
      </c>
      <c r="F4838" s="4" t="s">
        <v>5652</v>
      </c>
      <c r="G4838" s="4" t="s">
        <v>5653</v>
      </c>
      <c r="H4838" s="4" t="s">
        <v>29</v>
      </c>
      <c r="I4838" s="4" t="s">
        <v>30</v>
      </c>
      <c r="J4838" s="4" t="s">
        <v>2199</v>
      </c>
      <c r="K4838" s="4" t="s">
        <v>2200</v>
      </c>
      <c r="L4838" s="7">
        <v>2886.0</v>
      </c>
      <c r="M4838" s="4" t="s">
        <v>33</v>
      </c>
      <c r="N4838" s="4" t="s">
        <v>7851</v>
      </c>
      <c r="O4838" s="4" t="s">
        <v>51</v>
      </c>
      <c r="P4838" s="4" t="s">
        <v>52</v>
      </c>
      <c r="Q4838" s="4" t="s">
        <v>7852</v>
      </c>
      <c r="R4838" s="9">
        <v>63.4265843621399</v>
      </c>
      <c r="S4838" s="7">
        <v>2.0</v>
      </c>
      <c r="T4838" s="7">
        <v>0.0</v>
      </c>
      <c r="U4838" s="7">
        <v>12.0510510288066</v>
      </c>
      <c r="V4838" s="10" t="str">
        <f t="shared" si="1"/>
        <v>2017-10</v>
      </c>
    </row>
    <row r="4839">
      <c r="A4839" s="7">
        <v>4838.0</v>
      </c>
      <c r="B4839" s="4" t="s">
        <v>7850</v>
      </c>
      <c r="C4839" s="8">
        <v>43025.0</v>
      </c>
      <c r="D4839" s="8">
        <v>43027.0</v>
      </c>
      <c r="E4839" s="4" t="s">
        <v>98</v>
      </c>
      <c r="F4839" s="4" t="s">
        <v>5652</v>
      </c>
      <c r="G4839" s="4" t="s">
        <v>5653</v>
      </c>
      <c r="H4839" s="4" t="s">
        <v>29</v>
      </c>
      <c r="I4839" s="4" t="s">
        <v>30</v>
      </c>
      <c r="J4839" s="4" t="s">
        <v>2199</v>
      </c>
      <c r="K4839" s="4" t="s">
        <v>2200</v>
      </c>
      <c r="L4839" s="7">
        <v>2886.0</v>
      </c>
      <c r="M4839" s="4" t="s">
        <v>33</v>
      </c>
      <c r="N4839" s="4" t="s">
        <v>5543</v>
      </c>
      <c r="O4839" s="4" t="s">
        <v>51</v>
      </c>
      <c r="P4839" s="4" t="s">
        <v>124</v>
      </c>
      <c r="Q4839" s="4" t="s">
        <v>5544</v>
      </c>
      <c r="R4839" s="9">
        <v>16.4533333333333</v>
      </c>
      <c r="S4839" s="7">
        <v>2.0</v>
      </c>
      <c r="T4839" s="7">
        <v>0.0</v>
      </c>
      <c r="U4839" s="7">
        <v>7.8976</v>
      </c>
      <c r="V4839" s="10" t="str">
        <f t="shared" si="1"/>
        <v>2017-10</v>
      </c>
    </row>
    <row r="4840">
      <c r="A4840" s="7">
        <v>4839.0</v>
      </c>
      <c r="B4840" s="4" t="s">
        <v>7853</v>
      </c>
      <c r="C4840" s="8">
        <v>43025.0</v>
      </c>
      <c r="D4840" s="8">
        <v>43027.0</v>
      </c>
      <c r="E4840" s="4" t="s">
        <v>98</v>
      </c>
      <c r="F4840" s="4" t="s">
        <v>7854</v>
      </c>
      <c r="G4840" s="4" t="s">
        <v>7855</v>
      </c>
      <c r="H4840" s="4" t="s">
        <v>46</v>
      </c>
      <c r="I4840" s="4" t="s">
        <v>30</v>
      </c>
      <c r="J4840" s="4" t="s">
        <v>261</v>
      </c>
      <c r="K4840" s="4" t="s">
        <v>48</v>
      </c>
      <c r="L4840" s="7">
        <v>92037.0</v>
      </c>
      <c r="M4840" s="4" t="s">
        <v>49</v>
      </c>
      <c r="N4840" s="4" t="s">
        <v>576</v>
      </c>
      <c r="O4840" s="4" t="s">
        <v>51</v>
      </c>
      <c r="P4840" s="4" t="s">
        <v>93</v>
      </c>
      <c r="Q4840" s="4" t="s">
        <v>577</v>
      </c>
      <c r="R4840" s="9">
        <v>10.64</v>
      </c>
      <c r="S4840" s="7">
        <v>4.0</v>
      </c>
      <c r="T4840" s="7">
        <v>0.0</v>
      </c>
      <c r="U4840" s="7">
        <v>2.7664</v>
      </c>
      <c r="V4840" s="10" t="str">
        <f t="shared" si="1"/>
        <v>2017-10</v>
      </c>
    </row>
    <row r="4841">
      <c r="A4841" s="7">
        <v>4840.0</v>
      </c>
      <c r="B4841" s="4" t="s">
        <v>7856</v>
      </c>
      <c r="C4841" s="8">
        <v>43025.0</v>
      </c>
      <c r="D4841" s="8">
        <v>43027.0</v>
      </c>
      <c r="E4841" s="4" t="s">
        <v>98</v>
      </c>
      <c r="F4841" s="4" t="s">
        <v>2982</v>
      </c>
      <c r="G4841" s="4" t="s">
        <v>2983</v>
      </c>
      <c r="H4841" s="4" t="s">
        <v>29</v>
      </c>
      <c r="I4841" s="4" t="s">
        <v>30</v>
      </c>
      <c r="J4841" s="4" t="s">
        <v>7443</v>
      </c>
      <c r="K4841" s="4" t="s">
        <v>48</v>
      </c>
      <c r="L4841" s="7">
        <v>95351.0</v>
      </c>
      <c r="M4841" s="4" t="s">
        <v>49</v>
      </c>
      <c r="N4841" s="4" t="s">
        <v>3404</v>
      </c>
      <c r="O4841" s="4" t="s">
        <v>39</v>
      </c>
      <c r="P4841" s="4" t="s">
        <v>40</v>
      </c>
      <c r="Q4841" s="4" t="s">
        <v>3405</v>
      </c>
      <c r="R4841" s="9">
        <v>52.792</v>
      </c>
      <c r="S4841" s="7">
        <v>1.0</v>
      </c>
      <c r="T4841" s="7">
        <v>0.2</v>
      </c>
      <c r="U4841" s="7">
        <v>4.6193</v>
      </c>
      <c r="V4841" s="10" t="str">
        <f t="shared" si="1"/>
        <v>2017-10</v>
      </c>
    </row>
    <row r="4842">
      <c r="A4842" s="7">
        <v>4841.0</v>
      </c>
      <c r="B4842" s="4" t="s">
        <v>7857</v>
      </c>
      <c r="C4842" s="8">
        <v>43027.0</v>
      </c>
      <c r="D4842" s="8">
        <v>43031.0</v>
      </c>
      <c r="E4842" s="4" t="s">
        <v>98</v>
      </c>
      <c r="F4842" s="4" t="s">
        <v>3546</v>
      </c>
      <c r="G4842" s="4" t="s">
        <v>3547</v>
      </c>
      <c r="H4842" s="4" t="s">
        <v>112</v>
      </c>
      <c r="I4842" s="4" t="s">
        <v>30</v>
      </c>
      <c r="J4842" s="4" t="s">
        <v>455</v>
      </c>
      <c r="K4842" s="4" t="s">
        <v>58</v>
      </c>
      <c r="L4842" s="7">
        <v>77095.0</v>
      </c>
      <c r="M4842" s="4" t="s">
        <v>59</v>
      </c>
      <c r="N4842" s="4" t="s">
        <v>3362</v>
      </c>
      <c r="O4842" s="4" t="s">
        <v>51</v>
      </c>
      <c r="P4842" s="4" t="s">
        <v>124</v>
      </c>
      <c r="Q4842" s="4" t="s">
        <v>404</v>
      </c>
      <c r="R4842" s="9">
        <v>37.4403555555556</v>
      </c>
      <c r="S4842" s="7">
        <v>3.0</v>
      </c>
      <c r="T4842" s="7">
        <v>0.2</v>
      </c>
      <c r="U4842" s="7">
        <v>12.63612</v>
      </c>
      <c r="V4842" s="10" t="str">
        <f t="shared" si="1"/>
        <v>2017-10</v>
      </c>
    </row>
    <row r="4843">
      <c r="A4843" s="7">
        <v>4842.0</v>
      </c>
      <c r="B4843" s="4" t="s">
        <v>7858</v>
      </c>
      <c r="C4843" s="8">
        <v>43027.0</v>
      </c>
      <c r="D4843" s="8">
        <v>43031.0</v>
      </c>
      <c r="E4843" s="4" t="s">
        <v>26</v>
      </c>
      <c r="F4843" s="4" t="s">
        <v>4495</v>
      </c>
      <c r="G4843" s="4" t="s">
        <v>4496</v>
      </c>
      <c r="H4843" s="4" t="s">
        <v>29</v>
      </c>
      <c r="I4843" s="4" t="s">
        <v>30</v>
      </c>
      <c r="J4843" s="4" t="s">
        <v>4239</v>
      </c>
      <c r="K4843" s="4" t="s">
        <v>897</v>
      </c>
      <c r="L4843" s="7">
        <v>1841.0</v>
      </c>
      <c r="M4843" s="4" t="s">
        <v>33</v>
      </c>
      <c r="N4843" s="4" t="s">
        <v>1007</v>
      </c>
      <c r="O4843" s="4" t="s">
        <v>35</v>
      </c>
      <c r="P4843" s="4" t="s">
        <v>121</v>
      </c>
      <c r="Q4843" s="4" t="s">
        <v>1008</v>
      </c>
      <c r="R4843" s="9">
        <v>71.8521481481482</v>
      </c>
      <c r="S4843" s="7">
        <v>4.0</v>
      </c>
      <c r="T4843" s="7">
        <v>0.0</v>
      </c>
      <c r="U4843" s="7">
        <v>18.6815585185185</v>
      </c>
      <c r="V4843" s="10" t="str">
        <f t="shared" si="1"/>
        <v>2017-10</v>
      </c>
    </row>
    <row r="4844">
      <c r="A4844" s="7">
        <v>4843.0</v>
      </c>
      <c r="B4844" s="4" t="s">
        <v>7858</v>
      </c>
      <c r="C4844" s="8">
        <v>43027.0</v>
      </c>
      <c r="D4844" s="8">
        <v>43031.0</v>
      </c>
      <c r="E4844" s="4" t="s">
        <v>26</v>
      </c>
      <c r="F4844" s="4" t="s">
        <v>4495</v>
      </c>
      <c r="G4844" s="4" t="s">
        <v>4496</v>
      </c>
      <c r="H4844" s="4" t="s">
        <v>29</v>
      </c>
      <c r="I4844" s="4" t="s">
        <v>30</v>
      </c>
      <c r="J4844" s="4" t="s">
        <v>4239</v>
      </c>
      <c r="K4844" s="4" t="s">
        <v>897</v>
      </c>
      <c r="L4844" s="7">
        <v>1841.0</v>
      </c>
      <c r="M4844" s="4" t="s">
        <v>33</v>
      </c>
      <c r="N4844" s="4" t="s">
        <v>3817</v>
      </c>
      <c r="O4844" s="4" t="s">
        <v>51</v>
      </c>
      <c r="P4844" s="4" t="s">
        <v>52</v>
      </c>
      <c r="Q4844" s="4" t="s">
        <v>3818</v>
      </c>
      <c r="R4844" s="9">
        <v>41.5411111111111</v>
      </c>
      <c r="S4844" s="7">
        <v>3.0</v>
      </c>
      <c r="T4844" s="7">
        <v>0.0</v>
      </c>
      <c r="U4844" s="7">
        <v>10.8006888888889</v>
      </c>
      <c r="V4844" s="10" t="str">
        <f t="shared" si="1"/>
        <v>2017-10</v>
      </c>
    </row>
    <row r="4845">
      <c r="A4845" s="7">
        <v>4844.0</v>
      </c>
      <c r="B4845" s="4" t="s">
        <v>7859</v>
      </c>
      <c r="C4845" s="8">
        <v>43027.0</v>
      </c>
      <c r="D4845" s="8">
        <v>43033.0</v>
      </c>
      <c r="E4845" s="4" t="s">
        <v>26</v>
      </c>
      <c r="F4845" s="4" t="s">
        <v>2049</v>
      </c>
      <c r="G4845" s="4" t="s">
        <v>2050</v>
      </c>
      <c r="H4845" s="4" t="s">
        <v>29</v>
      </c>
      <c r="I4845" s="4" t="s">
        <v>30</v>
      </c>
      <c r="J4845" s="4" t="s">
        <v>90</v>
      </c>
      <c r="K4845" s="4" t="s">
        <v>91</v>
      </c>
      <c r="L4845" s="7">
        <v>19120.0</v>
      </c>
      <c r="M4845" s="4" t="s">
        <v>33</v>
      </c>
      <c r="N4845" s="4" t="s">
        <v>1304</v>
      </c>
      <c r="O4845" s="4" t="s">
        <v>51</v>
      </c>
      <c r="P4845" s="4" t="s">
        <v>93</v>
      </c>
      <c r="Q4845" s="4" t="s">
        <v>1305</v>
      </c>
      <c r="R4845" s="9">
        <v>156.58077037037</v>
      </c>
      <c r="S4845" s="7">
        <v>7.0</v>
      </c>
      <c r="T4845" s="7">
        <v>0.2</v>
      </c>
      <c r="U4845" s="7">
        <v>11.7435577777778</v>
      </c>
      <c r="V4845" s="10" t="str">
        <f t="shared" si="1"/>
        <v>2017-10</v>
      </c>
    </row>
    <row r="4846">
      <c r="A4846" s="7">
        <v>4845.0</v>
      </c>
      <c r="B4846" s="4" t="s">
        <v>7859</v>
      </c>
      <c r="C4846" s="8">
        <v>43027.0</v>
      </c>
      <c r="D4846" s="8">
        <v>43033.0</v>
      </c>
      <c r="E4846" s="4" t="s">
        <v>26</v>
      </c>
      <c r="F4846" s="4" t="s">
        <v>2049</v>
      </c>
      <c r="G4846" s="4" t="s">
        <v>2050</v>
      </c>
      <c r="H4846" s="4" t="s">
        <v>29</v>
      </c>
      <c r="I4846" s="4" t="s">
        <v>30</v>
      </c>
      <c r="J4846" s="4" t="s">
        <v>90</v>
      </c>
      <c r="K4846" s="4" t="s">
        <v>91</v>
      </c>
      <c r="L4846" s="7">
        <v>19120.0</v>
      </c>
      <c r="M4846" s="4" t="s">
        <v>33</v>
      </c>
      <c r="N4846" s="4" t="s">
        <v>5687</v>
      </c>
      <c r="O4846" s="4" t="s">
        <v>51</v>
      </c>
      <c r="P4846" s="4" t="s">
        <v>124</v>
      </c>
      <c r="Q4846" s="4" t="s">
        <v>5688</v>
      </c>
      <c r="R4846" s="9">
        <v>30.0823703703704</v>
      </c>
      <c r="S4846" s="7">
        <v>4.0</v>
      </c>
      <c r="T4846" s="7">
        <v>0.2</v>
      </c>
      <c r="U4846" s="7">
        <v>9.40074074074074</v>
      </c>
      <c r="V4846" s="10" t="str">
        <f t="shared" si="1"/>
        <v>2017-10</v>
      </c>
    </row>
    <row r="4847">
      <c r="A4847" s="7">
        <v>4846.0</v>
      </c>
      <c r="B4847" s="4" t="s">
        <v>7859</v>
      </c>
      <c r="C4847" s="8">
        <v>43027.0</v>
      </c>
      <c r="D4847" s="8">
        <v>43033.0</v>
      </c>
      <c r="E4847" s="4" t="s">
        <v>26</v>
      </c>
      <c r="F4847" s="4" t="s">
        <v>2049</v>
      </c>
      <c r="G4847" s="4" t="s">
        <v>2050</v>
      </c>
      <c r="H4847" s="4" t="s">
        <v>29</v>
      </c>
      <c r="I4847" s="4" t="s">
        <v>30</v>
      </c>
      <c r="J4847" s="4" t="s">
        <v>90</v>
      </c>
      <c r="K4847" s="4" t="s">
        <v>91</v>
      </c>
      <c r="L4847" s="7">
        <v>19120.0</v>
      </c>
      <c r="M4847" s="4" t="s">
        <v>33</v>
      </c>
      <c r="N4847" s="4" t="s">
        <v>2220</v>
      </c>
      <c r="O4847" s="4" t="s">
        <v>39</v>
      </c>
      <c r="P4847" s="4" t="s">
        <v>40</v>
      </c>
      <c r="Q4847" s="4" t="s">
        <v>2221</v>
      </c>
      <c r="R4847" s="9">
        <v>393.276177777778</v>
      </c>
      <c r="S4847" s="7">
        <v>4.0</v>
      </c>
      <c r="T4847" s="7">
        <v>0.4</v>
      </c>
      <c r="U4847" s="7">
        <v>-72.1006325925926</v>
      </c>
      <c r="V4847" s="10" t="str">
        <f t="shared" si="1"/>
        <v>2017-10</v>
      </c>
    </row>
    <row r="4848">
      <c r="A4848" s="7">
        <v>4847.0</v>
      </c>
      <c r="B4848" s="4" t="s">
        <v>7860</v>
      </c>
      <c r="C4848" s="8">
        <v>43027.0</v>
      </c>
      <c r="D4848" s="8">
        <v>43034.0</v>
      </c>
      <c r="E4848" s="4" t="s">
        <v>26</v>
      </c>
      <c r="F4848" s="4" t="s">
        <v>809</v>
      </c>
      <c r="G4848" s="4" t="s">
        <v>810</v>
      </c>
      <c r="H4848" s="4" t="s">
        <v>46</v>
      </c>
      <c r="I4848" s="4" t="s">
        <v>30</v>
      </c>
      <c r="J4848" s="4" t="s">
        <v>455</v>
      </c>
      <c r="K4848" s="4" t="s">
        <v>58</v>
      </c>
      <c r="L4848" s="7">
        <v>77095.0</v>
      </c>
      <c r="M4848" s="4" t="s">
        <v>59</v>
      </c>
      <c r="N4848" s="4" t="s">
        <v>6632</v>
      </c>
      <c r="O4848" s="4" t="s">
        <v>39</v>
      </c>
      <c r="P4848" s="4" t="s">
        <v>40</v>
      </c>
      <c r="Q4848" s="4" t="s">
        <v>6633</v>
      </c>
      <c r="R4848" s="9">
        <v>21.1897777777778</v>
      </c>
      <c r="S4848" s="7">
        <v>3.0</v>
      </c>
      <c r="T4848" s="7">
        <v>0.2</v>
      </c>
      <c r="U4848" s="7">
        <v>6.62180555555556</v>
      </c>
      <c r="V4848" s="10" t="str">
        <f t="shared" si="1"/>
        <v>2017-10</v>
      </c>
    </row>
    <row r="4849">
      <c r="A4849" s="7">
        <v>4848.0</v>
      </c>
      <c r="B4849" s="4" t="s">
        <v>7861</v>
      </c>
      <c r="C4849" s="8">
        <v>43027.0</v>
      </c>
      <c r="D4849" s="8">
        <v>43034.0</v>
      </c>
      <c r="E4849" s="4" t="s">
        <v>26</v>
      </c>
      <c r="F4849" s="4" t="s">
        <v>6940</v>
      </c>
      <c r="G4849" s="4" t="s">
        <v>6941</v>
      </c>
      <c r="H4849" s="4" t="s">
        <v>112</v>
      </c>
      <c r="I4849" s="4" t="s">
        <v>30</v>
      </c>
      <c r="J4849" s="4" t="s">
        <v>322</v>
      </c>
      <c r="K4849" s="4" t="s">
        <v>82</v>
      </c>
      <c r="L4849" s="7">
        <v>27217.0</v>
      </c>
      <c r="M4849" s="4" t="s">
        <v>83</v>
      </c>
      <c r="N4849" s="4" t="s">
        <v>1424</v>
      </c>
      <c r="O4849" s="4" t="s">
        <v>51</v>
      </c>
      <c r="P4849" s="4" t="s">
        <v>76</v>
      </c>
      <c r="Q4849" s="4" t="s">
        <v>1425</v>
      </c>
      <c r="R4849" s="9">
        <v>1014.06164317626</v>
      </c>
      <c r="S4849" s="7">
        <v>4.0</v>
      </c>
      <c r="T4849" s="7">
        <v>0.7</v>
      </c>
      <c r="U4849" s="7">
        <v>-811.249314541009</v>
      </c>
      <c r="V4849" s="10" t="str">
        <f t="shared" si="1"/>
        <v>2017-10</v>
      </c>
    </row>
    <row r="4850">
      <c r="A4850" s="7">
        <v>4849.0</v>
      </c>
      <c r="B4850" s="4" t="s">
        <v>7862</v>
      </c>
      <c r="C4850" s="8">
        <v>43027.0</v>
      </c>
      <c r="D4850" s="8">
        <v>43032.0</v>
      </c>
      <c r="E4850" s="4" t="s">
        <v>98</v>
      </c>
      <c r="F4850" s="4" t="s">
        <v>7863</v>
      </c>
      <c r="G4850" s="4" t="s">
        <v>7864</v>
      </c>
      <c r="H4850" s="4" t="s">
        <v>29</v>
      </c>
      <c r="I4850" s="4" t="s">
        <v>30</v>
      </c>
      <c r="J4850" s="4" t="s">
        <v>362</v>
      </c>
      <c r="K4850" s="4" t="s">
        <v>48</v>
      </c>
      <c r="L4850" s="7">
        <v>94110.0</v>
      </c>
      <c r="M4850" s="4" t="s">
        <v>49</v>
      </c>
      <c r="N4850" s="4" t="s">
        <v>1437</v>
      </c>
      <c r="O4850" s="4" t="s">
        <v>51</v>
      </c>
      <c r="P4850" s="4" t="s">
        <v>205</v>
      </c>
      <c r="Q4850" s="4" t="s">
        <v>1438</v>
      </c>
      <c r="R4850" s="9">
        <v>8.96</v>
      </c>
      <c r="S4850" s="7">
        <v>2.0</v>
      </c>
      <c r="T4850" s="7">
        <v>0.0</v>
      </c>
      <c r="U4850" s="7">
        <v>4.3008</v>
      </c>
      <c r="V4850" s="10" t="str">
        <f t="shared" si="1"/>
        <v>2017-10</v>
      </c>
    </row>
    <row r="4851">
      <c r="A4851" s="7">
        <v>4850.0</v>
      </c>
      <c r="B4851" s="4" t="s">
        <v>7862</v>
      </c>
      <c r="C4851" s="8">
        <v>43027.0</v>
      </c>
      <c r="D4851" s="8">
        <v>43032.0</v>
      </c>
      <c r="E4851" s="4" t="s">
        <v>98</v>
      </c>
      <c r="F4851" s="4" t="s">
        <v>7863</v>
      </c>
      <c r="G4851" s="4" t="s">
        <v>7864</v>
      </c>
      <c r="H4851" s="4" t="s">
        <v>29</v>
      </c>
      <c r="I4851" s="4" t="s">
        <v>30</v>
      </c>
      <c r="J4851" s="4" t="s">
        <v>362</v>
      </c>
      <c r="K4851" s="4" t="s">
        <v>48</v>
      </c>
      <c r="L4851" s="7">
        <v>94110.0</v>
      </c>
      <c r="M4851" s="4" t="s">
        <v>49</v>
      </c>
      <c r="N4851" s="4" t="s">
        <v>806</v>
      </c>
      <c r="O4851" s="4" t="s">
        <v>51</v>
      </c>
      <c r="P4851" s="4" t="s">
        <v>297</v>
      </c>
      <c r="Q4851" s="4" t="s">
        <v>807</v>
      </c>
      <c r="R4851" s="9">
        <v>31.5</v>
      </c>
      <c r="S4851" s="7">
        <v>10.0</v>
      </c>
      <c r="T4851" s="7">
        <v>0.0</v>
      </c>
      <c r="U4851" s="7">
        <v>15.12</v>
      </c>
      <c r="V4851" s="10" t="str">
        <f t="shared" si="1"/>
        <v>2017-10</v>
      </c>
    </row>
    <row r="4852">
      <c r="A4852" s="7">
        <v>4851.0</v>
      </c>
      <c r="B4852" s="4" t="s">
        <v>7862</v>
      </c>
      <c r="C4852" s="8">
        <v>43027.0</v>
      </c>
      <c r="D4852" s="8">
        <v>43032.0</v>
      </c>
      <c r="E4852" s="4" t="s">
        <v>98</v>
      </c>
      <c r="F4852" s="4" t="s">
        <v>7863</v>
      </c>
      <c r="G4852" s="4" t="s">
        <v>7864</v>
      </c>
      <c r="H4852" s="4" t="s">
        <v>29</v>
      </c>
      <c r="I4852" s="4" t="s">
        <v>30</v>
      </c>
      <c r="J4852" s="4" t="s">
        <v>362</v>
      </c>
      <c r="K4852" s="4" t="s">
        <v>48</v>
      </c>
      <c r="L4852" s="7">
        <v>94110.0</v>
      </c>
      <c r="M4852" s="4" t="s">
        <v>49</v>
      </c>
      <c r="N4852" s="4" t="s">
        <v>2465</v>
      </c>
      <c r="O4852" s="4" t="s">
        <v>35</v>
      </c>
      <c r="P4852" s="4" t="s">
        <v>121</v>
      </c>
      <c r="Q4852" s="4" t="s">
        <v>2466</v>
      </c>
      <c r="R4852" s="9">
        <v>30.56</v>
      </c>
      <c r="S4852" s="7">
        <v>2.0</v>
      </c>
      <c r="T4852" s="7">
        <v>0.0</v>
      </c>
      <c r="U4852" s="7">
        <v>10.3904</v>
      </c>
      <c r="V4852" s="10" t="str">
        <f t="shared" si="1"/>
        <v>2017-10</v>
      </c>
    </row>
    <row r="4853">
      <c r="A4853" s="7">
        <v>4852.0</v>
      </c>
      <c r="B4853" s="4" t="s">
        <v>7862</v>
      </c>
      <c r="C4853" s="8">
        <v>43027.0</v>
      </c>
      <c r="D4853" s="8">
        <v>43032.0</v>
      </c>
      <c r="E4853" s="4" t="s">
        <v>98</v>
      </c>
      <c r="F4853" s="4" t="s">
        <v>7863</v>
      </c>
      <c r="G4853" s="4" t="s">
        <v>7864</v>
      </c>
      <c r="H4853" s="4" t="s">
        <v>29</v>
      </c>
      <c r="I4853" s="4" t="s">
        <v>30</v>
      </c>
      <c r="J4853" s="4" t="s">
        <v>362</v>
      </c>
      <c r="K4853" s="4" t="s">
        <v>48</v>
      </c>
      <c r="L4853" s="7">
        <v>94110.0</v>
      </c>
      <c r="M4853" s="4" t="s">
        <v>49</v>
      </c>
      <c r="N4853" s="4" t="s">
        <v>7865</v>
      </c>
      <c r="O4853" s="4" t="s">
        <v>35</v>
      </c>
      <c r="P4853" s="4" t="s">
        <v>73</v>
      </c>
      <c r="Q4853" s="4" t="s">
        <v>7866</v>
      </c>
      <c r="R4853" s="9">
        <v>24.368</v>
      </c>
      <c r="S4853" s="7">
        <v>2.0</v>
      </c>
      <c r="T4853" s="7">
        <v>0.2</v>
      </c>
      <c r="U4853" s="7">
        <v>-3.3506</v>
      </c>
      <c r="V4853" s="10" t="str">
        <f t="shared" si="1"/>
        <v>2017-10</v>
      </c>
    </row>
    <row r="4854">
      <c r="A4854" s="7">
        <v>4853.0</v>
      </c>
      <c r="B4854" s="4" t="s">
        <v>7867</v>
      </c>
      <c r="C4854" s="8">
        <v>43027.0</v>
      </c>
      <c r="D4854" s="8">
        <v>43031.0</v>
      </c>
      <c r="E4854" s="4" t="s">
        <v>26</v>
      </c>
      <c r="F4854" s="4" t="s">
        <v>3944</v>
      </c>
      <c r="G4854" s="4" t="s">
        <v>3945</v>
      </c>
      <c r="H4854" s="4" t="s">
        <v>46</v>
      </c>
      <c r="I4854" s="4" t="s">
        <v>30</v>
      </c>
      <c r="J4854" s="4" t="s">
        <v>384</v>
      </c>
      <c r="K4854" s="4" t="s">
        <v>385</v>
      </c>
      <c r="L4854" s="7">
        <v>60623.0</v>
      </c>
      <c r="M4854" s="4" t="s">
        <v>59</v>
      </c>
      <c r="N4854" s="4" t="s">
        <v>3979</v>
      </c>
      <c r="O4854" s="4" t="s">
        <v>35</v>
      </c>
      <c r="P4854" s="4" t="s">
        <v>73</v>
      </c>
      <c r="Q4854" s="4" t="s">
        <v>3980</v>
      </c>
      <c r="R4854" s="9">
        <v>115.953055555556</v>
      </c>
      <c r="S4854" s="7">
        <v>1.0</v>
      </c>
      <c r="T4854" s="7">
        <v>0.5</v>
      </c>
      <c r="U4854" s="7">
        <v>-85.8052611111111</v>
      </c>
      <c r="V4854" s="10" t="str">
        <f t="shared" si="1"/>
        <v>2017-10</v>
      </c>
    </row>
    <row r="4855">
      <c r="A4855" s="7">
        <v>4854.0</v>
      </c>
      <c r="B4855" s="4" t="s">
        <v>7868</v>
      </c>
      <c r="C4855" s="8">
        <v>43027.0</v>
      </c>
      <c r="D4855" s="8">
        <v>43032.0</v>
      </c>
      <c r="E4855" s="4" t="s">
        <v>26</v>
      </c>
      <c r="F4855" s="4" t="s">
        <v>522</v>
      </c>
      <c r="G4855" s="4" t="s">
        <v>523</v>
      </c>
      <c r="H4855" s="4" t="s">
        <v>46</v>
      </c>
      <c r="I4855" s="4" t="s">
        <v>30</v>
      </c>
      <c r="J4855" s="4" t="s">
        <v>3740</v>
      </c>
      <c r="K4855" s="4" t="s">
        <v>58</v>
      </c>
      <c r="L4855" s="7">
        <v>76706.0</v>
      </c>
      <c r="M4855" s="4" t="s">
        <v>59</v>
      </c>
      <c r="N4855" s="4" t="s">
        <v>6289</v>
      </c>
      <c r="O4855" s="4" t="s">
        <v>51</v>
      </c>
      <c r="P4855" s="4" t="s">
        <v>76</v>
      </c>
      <c r="Q4855" s="4" t="s">
        <v>6290</v>
      </c>
      <c r="R4855" s="9">
        <v>2.63220740740741</v>
      </c>
      <c r="S4855" s="7">
        <v>2.0</v>
      </c>
      <c r="T4855" s="7">
        <v>0.8</v>
      </c>
      <c r="U4855" s="7">
        <v>-4.47475259259259</v>
      </c>
      <c r="V4855" s="10" t="str">
        <f t="shared" si="1"/>
        <v>2017-10</v>
      </c>
    </row>
    <row r="4856">
      <c r="A4856" s="7">
        <v>4855.0</v>
      </c>
      <c r="B4856" s="4" t="s">
        <v>7868</v>
      </c>
      <c r="C4856" s="8">
        <v>43027.0</v>
      </c>
      <c r="D4856" s="8">
        <v>43032.0</v>
      </c>
      <c r="E4856" s="4" t="s">
        <v>26</v>
      </c>
      <c r="F4856" s="4" t="s">
        <v>522</v>
      </c>
      <c r="G4856" s="4" t="s">
        <v>523</v>
      </c>
      <c r="H4856" s="4" t="s">
        <v>46</v>
      </c>
      <c r="I4856" s="4" t="s">
        <v>30</v>
      </c>
      <c r="J4856" s="4" t="s">
        <v>3740</v>
      </c>
      <c r="K4856" s="4" t="s">
        <v>58</v>
      </c>
      <c r="L4856" s="7">
        <v>76706.0</v>
      </c>
      <c r="M4856" s="4" t="s">
        <v>59</v>
      </c>
      <c r="N4856" s="4" t="s">
        <v>7869</v>
      </c>
      <c r="O4856" s="4" t="s">
        <v>35</v>
      </c>
      <c r="P4856" s="4" t="s">
        <v>36</v>
      </c>
      <c r="Q4856" s="4" t="s">
        <v>7870</v>
      </c>
      <c r="R4856" s="9">
        <v>417.188613333333</v>
      </c>
      <c r="S4856" s="7">
        <v>3.0</v>
      </c>
      <c r="T4856" s="7">
        <v>0.32</v>
      </c>
      <c r="U4856" s="7">
        <v>-116.567406666667</v>
      </c>
      <c r="V4856" s="10" t="str">
        <f t="shared" si="1"/>
        <v>2017-10</v>
      </c>
    </row>
    <row r="4857">
      <c r="A4857" s="7">
        <v>4856.0</v>
      </c>
      <c r="B4857" s="4" t="s">
        <v>7871</v>
      </c>
      <c r="C4857" s="8">
        <v>43027.0</v>
      </c>
      <c r="D4857" s="8">
        <v>43031.0</v>
      </c>
      <c r="E4857" s="4" t="s">
        <v>26</v>
      </c>
      <c r="F4857" s="4" t="s">
        <v>3173</v>
      </c>
      <c r="G4857" s="4" t="s">
        <v>3174</v>
      </c>
      <c r="H4857" s="4" t="s">
        <v>46</v>
      </c>
      <c r="I4857" s="4" t="s">
        <v>30</v>
      </c>
      <c r="J4857" s="4" t="s">
        <v>362</v>
      </c>
      <c r="K4857" s="4" t="s">
        <v>48</v>
      </c>
      <c r="L4857" s="7">
        <v>94122.0</v>
      </c>
      <c r="M4857" s="4" t="s">
        <v>49</v>
      </c>
      <c r="N4857" s="4" t="s">
        <v>1506</v>
      </c>
      <c r="O4857" s="4" t="s">
        <v>51</v>
      </c>
      <c r="P4857" s="4" t="s">
        <v>76</v>
      </c>
      <c r="Q4857" s="4" t="s">
        <v>1507</v>
      </c>
      <c r="R4857" s="9">
        <v>39.624</v>
      </c>
      <c r="S4857" s="7">
        <v>3.0</v>
      </c>
      <c r="T4857" s="7">
        <v>0.2</v>
      </c>
      <c r="U4857" s="7">
        <v>13.8684</v>
      </c>
      <c r="V4857" s="10" t="str">
        <f t="shared" si="1"/>
        <v>2017-10</v>
      </c>
    </row>
    <row r="4858">
      <c r="A4858" s="7">
        <v>4857.0</v>
      </c>
      <c r="B4858" s="4" t="s">
        <v>7872</v>
      </c>
      <c r="C4858" s="8">
        <v>43028.0</v>
      </c>
      <c r="D4858" s="8">
        <v>43032.0</v>
      </c>
      <c r="E4858" s="4" t="s">
        <v>26</v>
      </c>
      <c r="F4858" s="4" t="s">
        <v>844</v>
      </c>
      <c r="G4858" s="4" t="s">
        <v>845</v>
      </c>
      <c r="H4858" s="4" t="s">
        <v>29</v>
      </c>
      <c r="I4858" s="4" t="s">
        <v>30</v>
      </c>
      <c r="J4858" s="4" t="s">
        <v>3493</v>
      </c>
      <c r="K4858" s="4" t="s">
        <v>157</v>
      </c>
      <c r="L4858" s="7">
        <v>44312.0</v>
      </c>
      <c r="M4858" s="4" t="s">
        <v>33</v>
      </c>
      <c r="N4858" s="4" t="s">
        <v>3803</v>
      </c>
      <c r="O4858" s="4" t="s">
        <v>35</v>
      </c>
      <c r="P4858" s="4" t="s">
        <v>73</v>
      </c>
      <c r="Q4858" s="4" t="s">
        <v>3804</v>
      </c>
      <c r="R4858" s="9">
        <v>361.364622222222</v>
      </c>
      <c r="S4858" s="7">
        <v>2.0</v>
      </c>
      <c r="T4858" s="7">
        <v>0.4</v>
      </c>
      <c r="U4858" s="7">
        <v>-96.3638992592593</v>
      </c>
      <c r="V4858" s="10" t="str">
        <f t="shared" si="1"/>
        <v>2017-10</v>
      </c>
    </row>
    <row r="4859">
      <c r="A4859" s="7">
        <v>4858.0</v>
      </c>
      <c r="B4859" s="4" t="s">
        <v>7872</v>
      </c>
      <c r="C4859" s="8">
        <v>43028.0</v>
      </c>
      <c r="D4859" s="8">
        <v>43032.0</v>
      </c>
      <c r="E4859" s="4" t="s">
        <v>26</v>
      </c>
      <c r="F4859" s="4" t="s">
        <v>844</v>
      </c>
      <c r="G4859" s="4" t="s">
        <v>845</v>
      </c>
      <c r="H4859" s="4" t="s">
        <v>29</v>
      </c>
      <c r="I4859" s="4" t="s">
        <v>30</v>
      </c>
      <c r="J4859" s="4" t="s">
        <v>3493</v>
      </c>
      <c r="K4859" s="4" t="s">
        <v>157</v>
      </c>
      <c r="L4859" s="7">
        <v>44312.0</v>
      </c>
      <c r="M4859" s="4" t="s">
        <v>33</v>
      </c>
      <c r="N4859" s="4" t="s">
        <v>5332</v>
      </c>
      <c r="O4859" s="4" t="s">
        <v>51</v>
      </c>
      <c r="P4859" s="4" t="s">
        <v>52</v>
      </c>
      <c r="Q4859" s="4" t="s">
        <v>5333</v>
      </c>
      <c r="R4859" s="9">
        <v>845.588437860082</v>
      </c>
      <c r="S4859" s="7">
        <v>2.0</v>
      </c>
      <c r="T4859" s="7">
        <v>0.2</v>
      </c>
      <c r="U4859" s="7">
        <v>84.5588437860082</v>
      </c>
      <c r="V4859" s="10" t="str">
        <f t="shared" si="1"/>
        <v>2017-10</v>
      </c>
    </row>
    <row r="4860">
      <c r="A4860" s="7">
        <v>4859.0</v>
      </c>
      <c r="B4860" s="4" t="s">
        <v>7873</v>
      </c>
      <c r="C4860" s="8">
        <v>43028.0</v>
      </c>
      <c r="D4860" s="8">
        <v>43035.0</v>
      </c>
      <c r="E4860" s="4" t="s">
        <v>26</v>
      </c>
      <c r="F4860" s="4" t="s">
        <v>2689</v>
      </c>
      <c r="G4860" s="4" t="s">
        <v>2690</v>
      </c>
      <c r="H4860" s="4" t="s">
        <v>46</v>
      </c>
      <c r="I4860" s="4" t="s">
        <v>30</v>
      </c>
      <c r="J4860" s="4" t="s">
        <v>1833</v>
      </c>
      <c r="K4860" s="4" t="s">
        <v>1448</v>
      </c>
      <c r="L4860" s="7">
        <v>72209.0</v>
      </c>
      <c r="M4860" s="4" t="s">
        <v>83</v>
      </c>
      <c r="N4860" s="4" t="s">
        <v>4155</v>
      </c>
      <c r="O4860" s="4" t="s">
        <v>51</v>
      </c>
      <c r="P4860" s="4" t="s">
        <v>93</v>
      </c>
      <c r="Q4860" s="4" t="s">
        <v>4156</v>
      </c>
      <c r="R4860" s="9">
        <v>8.31839106538384</v>
      </c>
      <c r="S4860" s="7">
        <v>4.0</v>
      </c>
      <c r="T4860" s="7">
        <v>0.0</v>
      </c>
      <c r="U4860" s="7">
        <v>2.57870123026899</v>
      </c>
      <c r="V4860" s="10" t="str">
        <f t="shared" si="1"/>
        <v>2017-10</v>
      </c>
    </row>
    <row r="4861">
      <c r="A4861" s="7">
        <v>4860.0</v>
      </c>
      <c r="B4861" s="4" t="s">
        <v>7873</v>
      </c>
      <c r="C4861" s="8">
        <v>43028.0</v>
      </c>
      <c r="D4861" s="8">
        <v>43035.0</v>
      </c>
      <c r="E4861" s="4" t="s">
        <v>26</v>
      </c>
      <c r="F4861" s="4" t="s">
        <v>2689</v>
      </c>
      <c r="G4861" s="4" t="s">
        <v>2690</v>
      </c>
      <c r="H4861" s="4" t="s">
        <v>46</v>
      </c>
      <c r="I4861" s="4" t="s">
        <v>30</v>
      </c>
      <c r="J4861" s="4" t="s">
        <v>1833</v>
      </c>
      <c r="K4861" s="4" t="s">
        <v>1448</v>
      </c>
      <c r="L4861" s="7">
        <v>72209.0</v>
      </c>
      <c r="M4861" s="4" t="s">
        <v>83</v>
      </c>
      <c r="N4861" s="4" t="s">
        <v>2791</v>
      </c>
      <c r="O4861" s="4" t="s">
        <v>51</v>
      </c>
      <c r="P4861" s="4" t="s">
        <v>124</v>
      </c>
      <c r="Q4861" s="4" t="s">
        <v>2792</v>
      </c>
      <c r="R4861" s="9">
        <v>24.7765167004216</v>
      </c>
      <c r="S4861" s="7">
        <v>2.0</v>
      </c>
      <c r="T4861" s="7">
        <v>0.0</v>
      </c>
      <c r="U4861" s="7">
        <v>11.6449628491982</v>
      </c>
      <c r="V4861" s="10" t="str">
        <f t="shared" si="1"/>
        <v>2017-10</v>
      </c>
    </row>
    <row r="4862">
      <c r="A4862" s="7">
        <v>4861.0</v>
      </c>
      <c r="B4862" s="4" t="s">
        <v>7873</v>
      </c>
      <c r="C4862" s="8">
        <v>43028.0</v>
      </c>
      <c r="D4862" s="8">
        <v>43035.0</v>
      </c>
      <c r="E4862" s="4" t="s">
        <v>26</v>
      </c>
      <c r="F4862" s="4" t="s">
        <v>2689</v>
      </c>
      <c r="G4862" s="4" t="s">
        <v>2690</v>
      </c>
      <c r="H4862" s="4" t="s">
        <v>46</v>
      </c>
      <c r="I4862" s="4" t="s">
        <v>30</v>
      </c>
      <c r="J4862" s="4" t="s">
        <v>1833</v>
      </c>
      <c r="K4862" s="4" t="s">
        <v>1448</v>
      </c>
      <c r="L4862" s="7">
        <v>72209.0</v>
      </c>
      <c r="M4862" s="4" t="s">
        <v>83</v>
      </c>
      <c r="N4862" s="4" t="s">
        <v>2915</v>
      </c>
      <c r="O4862" s="4" t="s">
        <v>51</v>
      </c>
      <c r="P4862" s="4" t="s">
        <v>76</v>
      </c>
      <c r="Q4862" s="4" t="s">
        <v>2916</v>
      </c>
      <c r="R4862" s="9">
        <v>91.5218845369065</v>
      </c>
      <c r="S4862" s="7">
        <v>5.0</v>
      </c>
      <c r="T4862" s="7">
        <v>0.0</v>
      </c>
      <c r="U4862" s="7">
        <v>43.9305045777151</v>
      </c>
      <c r="V4862" s="10" t="str">
        <f t="shared" si="1"/>
        <v>2017-10</v>
      </c>
    </row>
    <row r="4863">
      <c r="A4863" s="7">
        <v>4862.0</v>
      </c>
      <c r="B4863" s="4" t="s">
        <v>7874</v>
      </c>
      <c r="C4863" s="8">
        <v>43028.0</v>
      </c>
      <c r="D4863" s="8">
        <v>43030.0</v>
      </c>
      <c r="E4863" s="4" t="s">
        <v>98</v>
      </c>
      <c r="F4863" s="4" t="s">
        <v>5378</v>
      </c>
      <c r="G4863" s="4" t="s">
        <v>5379</v>
      </c>
      <c r="H4863" s="4" t="s">
        <v>29</v>
      </c>
      <c r="I4863" s="4" t="s">
        <v>30</v>
      </c>
      <c r="J4863" s="4" t="s">
        <v>4170</v>
      </c>
      <c r="K4863" s="4" t="s">
        <v>48</v>
      </c>
      <c r="L4863" s="7">
        <v>95695.0</v>
      </c>
      <c r="M4863" s="4" t="s">
        <v>49</v>
      </c>
      <c r="N4863" s="4" t="s">
        <v>5819</v>
      </c>
      <c r="O4863" s="4" t="s">
        <v>51</v>
      </c>
      <c r="P4863" s="4" t="s">
        <v>297</v>
      </c>
      <c r="Q4863" s="4" t="s">
        <v>5820</v>
      </c>
      <c r="R4863" s="9">
        <v>3.75</v>
      </c>
      <c r="S4863" s="7">
        <v>1.0</v>
      </c>
      <c r="T4863" s="7">
        <v>0.0</v>
      </c>
      <c r="U4863" s="7">
        <v>1.8</v>
      </c>
      <c r="V4863" s="10" t="str">
        <f t="shared" si="1"/>
        <v>2017-10</v>
      </c>
    </row>
    <row r="4864">
      <c r="A4864" s="7">
        <v>4863.0</v>
      </c>
      <c r="B4864" s="4" t="s">
        <v>7874</v>
      </c>
      <c r="C4864" s="8">
        <v>43028.0</v>
      </c>
      <c r="D4864" s="8">
        <v>43030.0</v>
      </c>
      <c r="E4864" s="4" t="s">
        <v>98</v>
      </c>
      <c r="F4864" s="4" t="s">
        <v>5378</v>
      </c>
      <c r="G4864" s="4" t="s">
        <v>5379</v>
      </c>
      <c r="H4864" s="4" t="s">
        <v>29</v>
      </c>
      <c r="I4864" s="4" t="s">
        <v>30</v>
      </c>
      <c r="J4864" s="4" t="s">
        <v>4170</v>
      </c>
      <c r="K4864" s="4" t="s">
        <v>48</v>
      </c>
      <c r="L4864" s="7">
        <v>95695.0</v>
      </c>
      <c r="M4864" s="4" t="s">
        <v>49</v>
      </c>
      <c r="N4864" s="4" t="s">
        <v>6668</v>
      </c>
      <c r="O4864" s="4" t="s">
        <v>51</v>
      </c>
      <c r="P4864" s="4" t="s">
        <v>76</v>
      </c>
      <c r="Q4864" s="4" t="s">
        <v>6669</v>
      </c>
      <c r="R4864" s="9">
        <v>20.928</v>
      </c>
      <c r="S4864" s="7">
        <v>4.0</v>
      </c>
      <c r="T4864" s="7">
        <v>0.2</v>
      </c>
      <c r="U4864" s="7">
        <v>7.5864</v>
      </c>
      <c r="V4864" s="10" t="str">
        <f t="shared" si="1"/>
        <v>2017-10</v>
      </c>
    </row>
    <row r="4865">
      <c r="A4865" s="7">
        <v>4864.0</v>
      </c>
      <c r="B4865" s="4" t="s">
        <v>7875</v>
      </c>
      <c r="C4865" s="8">
        <v>43028.0</v>
      </c>
      <c r="D4865" s="8">
        <v>43034.0</v>
      </c>
      <c r="E4865" s="4" t="s">
        <v>26</v>
      </c>
      <c r="F4865" s="4" t="s">
        <v>3546</v>
      </c>
      <c r="G4865" s="4" t="s">
        <v>3547</v>
      </c>
      <c r="H4865" s="4" t="s">
        <v>112</v>
      </c>
      <c r="I4865" s="4" t="s">
        <v>30</v>
      </c>
      <c r="J4865" s="4" t="s">
        <v>90</v>
      </c>
      <c r="K4865" s="4" t="s">
        <v>91</v>
      </c>
      <c r="L4865" s="7">
        <v>19120.0</v>
      </c>
      <c r="M4865" s="4" t="s">
        <v>33</v>
      </c>
      <c r="N4865" s="4" t="s">
        <v>4378</v>
      </c>
      <c r="O4865" s="4" t="s">
        <v>51</v>
      </c>
      <c r="P4865" s="4" t="s">
        <v>124</v>
      </c>
      <c r="Q4865" s="4" t="s">
        <v>4379</v>
      </c>
      <c r="R4865" s="9">
        <v>57.8561580246914</v>
      </c>
      <c r="S4865" s="7">
        <v>3.0</v>
      </c>
      <c r="T4865" s="7">
        <v>0.2</v>
      </c>
      <c r="U4865" s="7">
        <v>20.249655308642</v>
      </c>
      <c r="V4865" s="10" t="str">
        <f t="shared" si="1"/>
        <v>2017-10</v>
      </c>
    </row>
    <row r="4866">
      <c r="A4866" s="7">
        <v>4865.0</v>
      </c>
      <c r="B4866" s="4" t="s">
        <v>7876</v>
      </c>
      <c r="C4866" s="8">
        <v>43028.0</v>
      </c>
      <c r="D4866" s="8">
        <v>43028.0</v>
      </c>
      <c r="E4866" s="4" t="s">
        <v>212</v>
      </c>
      <c r="F4866" s="4" t="s">
        <v>888</v>
      </c>
      <c r="G4866" s="4" t="s">
        <v>889</v>
      </c>
      <c r="H4866" s="4" t="s">
        <v>112</v>
      </c>
      <c r="I4866" s="4" t="s">
        <v>30</v>
      </c>
      <c r="J4866" s="4" t="s">
        <v>222</v>
      </c>
      <c r="K4866" s="4" t="s">
        <v>223</v>
      </c>
      <c r="L4866" s="7">
        <v>10024.0</v>
      </c>
      <c r="M4866" s="4" t="s">
        <v>33</v>
      </c>
      <c r="N4866" s="4" t="s">
        <v>3386</v>
      </c>
      <c r="O4866" s="4" t="s">
        <v>51</v>
      </c>
      <c r="P4866" s="4" t="s">
        <v>297</v>
      </c>
      <c r="Q4866" s="4" t="s">
        <v>3387</v>
      </c>
      <c r="R4866" s="9">
        <v>31.197695473251</v>
      </c>
      <c r="S4866" s="7">
        <v>5.0</v>
      </c>
      <c r="T4866" s="7">
        <v>0.0</v>
      </c>
      <c r="U4866" s="7">
        <v>15.286870781893</v>
      </c>
      <c r="V4866" s="10" t="str">
        <f t="shared" si="1"/>
        <v>2017-10</v>
      </c>
    </row>
    <row r="4867">
      <c r="A4867" s="7">
        <v>4866.0</v>
      </c>
      <c r="B4867" s="4" t="s">
        <v>7877</v>
      </c>
      <c r="C4867" s="8">
        <v>43028.0</v>
      </c>
      <c r="D4867" s="8">
        <v>43028.0</v>
      </c>
      <c r="E4867" s="4" t="s">
        <v>212</v>
      </c>
      <c r="F4867" s="4" t="s">
        <v>3914</v>
      </c>
      <c r="G4867" s="4" t="s">
        <v>3915</v>
      </c>
      <c r="H4867" s="4" t="s">
        <v>46</v>
      </c>
      <c r="I4867" s="4" t="s">
        <v>30</v>
      </c>
      <c r="J4867" s="4" t="s">
        <v>101</v>
      </c>
      <c r="K4867" s="4" t="s">
        <v>102</v>
      </c>
      <c r="L4867" s="7">
        <v>32216.0</v>
      </c>
      <c r="M4867" s="4" t="s">
        <v>83</v>
      </c>
      <c r="N4867" s="4" t="s">
        <v>1554</v>
      </c>
      <c r="O4867" s="4" t="s">
        <v>51</v>
      </c>
      <c r="P4867" s="4" t="s">
        <v>52</v>
      </c>
      <c r="Q4867" s="4" t="s">
        <v>1555</v>
      </c>
      <c r="R4867" s="9">
        <v>2.9687949644039</v>
      </c>
      <c r="S4867" s="7">
        <v>2.0</v>
      </c>
      <c r="T4867" s="7">
        <v>0.2</v>
      </c>
      <c r="U4867" s="7">
        <v>-0.482429181715634</v>
      </c>
      <c r="V4867" s="10" t="str">
        <f t="shared" si="1"/>
        <v>2017-10</v>
      </c>
    </row>
    <row r="4868">
      <c r="A4868" s="7">
        <v>4867.0</v>
      </c>
      <c r="B4868" s="4" t="s">
        <v>7877</v>
      </c>
      <c r="C4868" s="8">
        <v>43028.0</v>
      </c>
      <c r="D4868" s="8">
        <v>43028.0</v>
      </c>
      <c r="E4868" s="4" t="s">
        <v>212</v>
      </c>
      <c r="F4868" s="4" t="s">
        <v>3914</v>
      </c>
      <c r="G4868" s="4" t="s">
        <v>3915</v>
      </c>
      <c r="H4868" s="4" t="s">
        <v>46</v>
      </c>
      <c r="I4868" s="4" t="s">
        <v>30</v>
      </c>
      <c r="J4868" s="4" t="s">
        <v>101</v>
      </c>
      <c r="K4868" s="4" t="s">
        <v>102</v>
      </c>
      <c r="L4868" s="7">
        <v>32216.0</v>
      </c>
      <c r="M4868" s="4" t="s">
        <v>83</v>
      </c>
      <c r="N4868" s="4" t="s">
        <v>4278</v>
      </c>
      <c r="O4868" s="4" t="s">
        <v>51</v>
      </c>
      <c r="P4868" s="4" t="s">
        <v>124</v>
      </c>
      <c r="Q4868" s="4" t="s">
        <v>4279</v>
      </c>
      <c r="R4868" s="9">
        <v>4.19253100254538</v>
      </c>
      <c r="S4868" s="7">
        <v>1.0</v>
      </c>
      <c r="T4868" s="7">
        <v>0.2</v>
      </c>
      <c r="U4868" s="7">
        <v>1.57219912595452</v>
      </c>
      <c r="V4868" s="10" t="str">
        <f t="shared" si="1"/>
        <v>2017-10</v>
      </c>
    </row>
    <row r="4869">
      <c r="A4869" s="7">
        <v>4868.0</v>
      </c>
      <c r="B4869" s="4" t="s">
        <v>7877</v>
      </c>
      <c r="C4869" s="8">
        <v>43028.0</v>
      </c>
      <c r="D4869" s="8">
        <v>43028.0</v>
      </c>
      <c r="E4869" s="4" t="s">
        <v>212</v>
      </c>
      <c r="F4869" s="4" t="s">
        <v>3914</v>
      </c>
      <c r="G4869" s="4" t="s">
        <v>3915</v>
      </c>
      <c r="H4869" s="4" t="s">
        <v>46</v>
      </c>
      <c r="I4869" s="4" t="s">
        <v>30</v>
      </c>
      <c r="J4869" s="4" t="s">
        <v>101</v>
      </c>
      <c r="K4869" s="4" t="s">
        <v>102</v>
      </c>
      <c r="L4869" s="7">
        <v>32216.0</v>
      </c>
      <c r="M4869" s="4" t="s">
        <v>83</v>
      </c>
      <c r="N4869" s="4" t="s">
        <v>5495</v>
      </c>
      <c r="O4869" s="4" t="s">
        <v>51</v>
      </c>
      <c r="P4869" s="4" t="s">
        <v>93</v>
      </c>
      <c r="Q4869" s="4" t="s">
        <v>886</v>
      </c>
      <c r="R4869" s="9">
        <v>2.79039155801879</v>
      </c>
      <c r="S4869" s="7">
        <v>2.0</v>
      </c>
      <c r="T4869" s="7">
        <v>0.2</v>
      </c>
      <c r="U4869" s="7">
        <v>0.697597889504698</v>
      </c>
      <c r="V4869" s="10" t="str">
        <f t="shared" si="1"/>
        <v>2017-10</v>
      </c>
    </row>
    <row r="4870">
      <c r="A4870" s="7">
        <v>4869.0</v>
      </c>
      <c r="B4870" s="4" t="s">
        <v>7877</v>
      </c>
      <c r="C4870" s="8">
        <v>43028.0</v>
      </c>
      <c r="D4870" s="8">
        <v>43028.0</v>
      </c>
      <c r="E4870" s="4" t="s">
        <v>212</v>
      </c>
      <c r="F4870" s="4" t="s">
        <v>3914</v>
      </c>
      <c r="G4870" s="4" t="s">
        <v>3915</v>
      </c>
      <c r="H4870" s="4" t="s">
        <v>46</v>
      </c>
      <c r="I4870" s="4" t="s">
        <v>30</v>
      </c>
      <c r="J4870" s="4" t="s">
        <v>101</v>
      </c>
      <c r="K4870" s="4" t="s">
        <v>102</v>
      </c>
      <c r="L4870" s="7">
        <v>32216.0</v>
      </c>
      <c r="M4870" s="4" t="s">
        <v>83</v>
      </c>
      <c r="N4870" s="4" t="s">
        <v>7878</v>
      </c>
      <c r="O4870" s="4" t="s">
        <v>35</v>
      </c>
      <c r="P4870" s="4" t="s">
        <v>121</v>
      </c>
      <c r="Q4870" s="4" t="s">
        <v>7879</v>
      </c>
      <c r="R4870" s="9">
        <v>27.3847108553525</v>
      </c>
      <c r="S4870" s="7">
        <v>4.0</v>
      </c>
      <c r="T4870" s="7">
        <v>0.2</v>
      </c>
      <c r="U4870" s="7">
        <v>3.76539774261096</v>
      </c>
      <c r="V4870" s="10" t="str">
        <f t="shared" si="1"/>
        <v>2017-10</v>
      </c>
    </row>
    <row r="4871">
      <c r="A4871" s="7">
        <v>4870.0</v>
      </c>
      <c r="B4871" s="4" t="s">
        <v>7880</v>
      </c>
      <c r="C4871" s="8">
        <v>43028.0</v>
      </c>
      <c r="D4871" s="8">
        <v>43033.0</v>
      </c>
      <c r="E4871" s="4" t="s">
        <v>26</v>
      </c>
      <c r="F4871" s="4" t="s">
        <v>1074</v>
      </c>
      <c r="G4871" s="4" t="s">
        <v>1075</v>
      </c>
      <c r="H4871" s="4" t="s">
        <v>29</v>
      </c>
      <c r="I4871" s="4" t="s">
        <v>30</v>
      </c>
      <c r="J4871" s="4" t="s">
        <v>7881</v>
      </c>
      <c r="K4871" s="4" t="s">
        <v>82</v>
      </c>
      <c r="L4871" s="7">
        <v>27707.0</v>
      </c>
      <c r="M4871" s="4" t="s">
        <v>83</v>
      </c>
      <c r="N4871" s="4" t="s">
        <v>4216</v>
      </c>
      <c r="O4871" s="4" t="s">
        <v>39</v>
      </c>
      <c r="P4871" s="4" t="s">
        <v>40</v>
      </c>
      <c r="Q4871" s="4" t="s">
        <v>4217</v>
      </c>
      <c r="R4871" s="9">
        <v>9.90372728629913</v>
      </c>
      <c r="S4871" s="7">
        <v>2.0</v>
      </c>
      <c r="T4871" s="7">
        <v>0.2</v>
      </c>
      <c r="U4871" s="7">
        <v>0.866576137551174</v>
      </c>
      <c r="V4871" s="10" t="str">
        <f t="shared" si="1"/>
        <v>2017-10</v>
      </c>
    </row>
    <row r="4872">
      <c r="A4872" s="7">
        <v>4871.0</v>
      </c>
      <c r="B4872" s="4" t="s">
        <v>7880</v>
      </c>
      <c r="C4872" s="8">
        <v>43028.0</v>
      </c>
      <c r="D4872" s="8">
        <v>43033.0</v>
      </c>
      <c r="E4872" s="4" t="s">
        <v>26</v>
      </c>
      <c r="F4872" s="4" t="s">
        <v>1074</v>
      </c>
      <c r="G4872" s="4" t="s">
        <v>1075</v>
      </c>
      <c r="H4872" s="4" t="s">
        <v>29</v>
      </c>
      <c r="I4872" s="4" t="s">
        <v>30</v>
      </c>
      <c r="J4872" s="4" t="s">
        <v>7881</v>
      </c>
      <c r="K4872" s="4" t="s">
        <v>82</v>
      </c>
      <c r="L4872" s="7">
        <v>27707.0</v>
      </c>
      <c r="M4872" s="4" t="s">
        <v>83</v>
      </c>
      <c r="N4872" s="4" t="s">
        <v>2335</v>
      </c>
      <c r="O4872" s="4" t="s">
        <v>51</v>
      </c>
      <c r="P4872" s="4" t="s">
        <v>124</v>
      </c>
      <c r="Q4872" s="4" t="s">
        <v>2336</v>
      </c>
      <c r="R4872" s="9">
        <v>8.85916580340822</v>
      </c>
      <c r="S4872" s="7">
        <v>3.0</v>
      </c>
      <c r="T4872" s="7">
        <v>0.2</v>
      </c>
      <c r="U4872" s="7">
        <v>2.76848931356507</v>
      </c>
      <c r="V4872" s="10" t="str">
        <f t="shared" si="1"/>
        <v>2017-10</v>
      </c>
    </row>
    <row r="4873">
      <c r="A4873" s="7">
        <v>4872.0</v>
      </c>
      <c r="B4873" s="4" t="s">
        <v>7882</v>
      </c>
      <c r="C4873" s="8">
        <v>43029.0</v>
      </c>
      <c r="D4873" s="8">
        <v>43034.0</v>
      </c>
      <c r="E4873" s="4" t="s">
        <v>26</v>
      </c>
      <c r="F4873" s="4" t="s">
        <v>7883</v>
      </c>
      <c r="G4873" s="4" t="s">
        <v>7884</v>
      </c>
      <c r="H4873" s="4" t="s">
        <v>112</v>
      </c>
      <c r="I4873" s="4" t="s">
        <v>30</v>
      </c>
      <c r="J4873" s="4" t="s">
        <v>3455</v>
      </c>
      <c r="K4873" s="4" t="s">
        <v>102</v>
      </c>
      <c r="L4873" s="7">
        <v>33801.0</v>
      </c>
      <c r="M4873" s="4" t="s">
        <v>83</v>
      </c>
      <c r="N4873" s="4" t="s">
        <v>5467</v>
      </c>
      <c r="O4873" s="4" t="s">
        <v>35</v>
      </c>
      <c r="P4873" s="4" t="s">
        <v>263</v>
      </c>
      <c r="Q4873" s="4" t="s">
        <v>5468</v>
      </c>
      <c r="R4873" s="9">
        <v>425.446112924694</v>
      </c>
      <c r="S4873" s="7">
        <v>3.0</v>
      </c>
      <c r="T4873" s="7">
        <v>0.2</v>
      </c>
      <c r="U4873" s="7">
        <v>26.5903820577934</v>
      </c>
      <c r="V4873" s="10" t="str">
        <f t="shared" si="1"/>
        <v>2017-10</v>
      </c>
    </row>
    <row r="4874">
      <c r="A4874" s="7">
        <v>4873.0</v>
      </c>
      <c r="B4874" s="4" t="s">
        <v>7882</v>
      </c>
      <c r="C4874" s="8">
        <v>43029.0</v>
      </c>
      <c r="D4874" s="8">
        <v>43034.0</v>
      </c>
      <c r="E4874" s="4" t="s">
        <v>26</v>
      </c>
      <c r="F4874" s="4" t="s">
        <v>7883</v>
      </c>
      <c r="G4874" s="4" t="s">
        <v>7884</v>
      </c>
      <c r="H4874" s="4" t="s">
        <v>112</v>
      </c>
      <c r="I4874" s="4" t="s">
        <v>30</v>
      </c>
      <c r="J4874" s="4" t="s">
        <v>3455</v>
      </c>
      <c r="K4874" s="4" t="s">
        <v>102</v>
      </c>
      <c r="L4874" s="7">
        <v>33801.0</v>
      </c>
      <c r="M4874" s="4" t="s">
        <v>83</v>
      </c>
      <c r="N4874" s="4" t="s">
        <v>3301</v>
      </c>
      <c r="O4874" s="4" t="s">
        <v>35</v>
      </c>
      <c r="P4874" s="4" t="s">
        <v>121</v>
      </c>
      <c r="Q4874" s="4" t="s">
        <v>3302</v>
      </c>
      <c r="R4874" s="9">
        <v>28.5030680302442</v>
      </c>
      <c r="S4874" s="7">
        <v>3.0</v>
      </c>
      <c r="T4874" s="7">
        <v>0.2</v>
      </c>
      <c r="U4874" s="7">
        <v>3.20659515340247</v>
      </c>
      <c r="V4874" s="10" t="str">
        <f t="shared" si="1"/>
        <v>2017-10</v>
      </c>
    </row>
    <row r="4875">
      <c r="A4875" s="7">
        <v>4874.0</v>
      </c>
      <c r="B4875" s="4" t="s">
        <v>7885</v>
      </c>
      <c r="C4875" s="8">
        <v>43029.0</v>
      </c>
      <c r="D4875" s="8">
        <v>43029.0</v>
      </c>
      <c r="E4875" s="4" t="s">
        <v>212</v>
      </c>
      <c r="F4875" s="4" t="s">
        <v>5475</v>
      </c>
      <c r="G4875" s="4" t="s">
        <v>5476</v>
      </c>
      <c r="H4875" s="4" t="s">
        <v>112</v>
      </c>
      <c r="I4875" s="4" t="s">
        <v>30</v>
      </c>
      <c r="J4875" s="4" t="s">
        <v>5986</v>
      </c>
      <c r="K4875" s="4" t="s">
        <v>71</v>
      </c>
      <c r="L4875" s="7">
        <v>74403.0</v>
      </c>
      <c r="M4875" s="4" t="s">
        <v>59</v>
      </c>
      <c r="N4875" s="4" t="s">
        <v>793</v>
      </c>
      <c r="O4875" s="4" t="s">
        <v>39</v>
      </c>
      <c r="P4875" s="4" t="s">
        <v>40</v>
      </c>
      <c r="Q4875" s="4" t="s">
        <v>794</v>
      </c>
      <c r="R4875" s="9">
        <v>1830.41682304527</v>
      </c>
      <c r="S4875" s="7">
        <v>8.0</v>
      </c>
      <c r="T4875" s="7">
        <v>0.0</v>
      </c>
      <c r="U4875" s="7">
        <v>475.90837399177</v>
      </c>
      <c r="V4875" s="10" t="str">
        <f t="shared" si="1"/>
        <v>2017-10</v>
      </c>
    </row>
    <row r="4876">
      <c r="A4876" s="7">
        <v>4875.0</v>
      </c>
      <c r="B4876" s="4" t="s">
        <v>7885</v>
      </c>
      <c r="C4876" s="8">
        <v>43029.0</v>
      </c>
      <c r="D4876" s="8">
        <v>43029.0</v>
      </c>
      <c r="E4876" s="4" t="s">
        <v>212</v>
      </c>
      <c r="F4876" s="4" t="s">
        <v>5475</v>
      </c>
      <c r="G4876" s="4" t="s">
        <v>5476</v>
      </c>
      <c r="H4876" s="4" t="s">
        <v>112</v>
      </c>
      <c r="I4876" s="4" t="s">
        <v>30</v>
      </c>
      <c r="J4876" s="4" t="s">
        <v>5986</v>
      </c>
      <c r="K4876" s="4" t="s">
        <v>71</v>
      </c>
      <c r="L4876" s="7">
        <v>74403.0</v>
      </c>
      <c r="M4876" s="4" t="s">
        <v>59</v>
      </c>
      <c r="N4876" s="4" t="s">
        <v>578</v>
      </c>
      <c r="O4876" s="4" t="s">
        <v>35</v>
      </c>
      <c r="P4876" s="4" t="s">
        <v>73</v>
      </c>
      <c r="Q4876" s="4" t="s">
        <v>579</v>
      </c>
      <c r="R4876" s="9">
        <v>333.19250617284</v>
      </c>
      <c r="S4876" s="7">
        <v>1.0</v>
      </c>
      <c r="T4876" s="7">
        <v>0.0</v>
      </c>
      <c r="U4876" s="7">
        <v>79.9662014814815</v>
      </c>
      <c r="V4876" s="10" t="str">
        <f t="shared" si="1"/>
        <v>2017-10</v>
      </c>
    </row>
    <row r="4877">
      <c r="A4877" s="7">
        <v>4876.0</v>
      </c>
      <c r="B4877" s="4" t="s">
        <v>7886</v>
      </c>
      <c r="C4877" s="8">
        <v>43029.0</v>
      </c>
      <c r="D4877" s="8">
        <v>43030.0</v>
      </c>
      <c r="E4877" s="4" t="s">
        <v>43</v>
      </c>
      <c r="F4877" s="4" t="s">
        <v>1208</v>
      </c>
      <c r="G4877" s="4" t="s">
        <v>1209</v>
      </c>
      <c r="H4877" s="4" t="s">
        <v>29</v>
      </c>
      <c r="I4877" s="4" t="s">
        <v>30</v>
      </c>
      <c r="J4877" s="4" t="s">
        <v>178</v>
      </c>
      <c r="K4877" s="4" t="s">
        <v>1138</v>
      </c>
      <c r="L4877" s="7">
        <v>97477.0</v>
      </c>
      <c r="M4877" s="4" t="s">
        <v>49</v>
      </c>
      <c r="N4877" s="4" t="s">
        <v>291</v>
      </c>
      <c r="O4877" s="4" t="s">
        <v>51</v>
      </c>
      <c r="P4877" s="4" t="s">
        <v>124</v>
      </c>
      <c r="Q4877" s="4" t="s">
        <v>292</v>
      </c>
      <c r="R4877" s="9">
        <v>5.184</v>
      </c>
      <c r="S4877" s="7">
        <v>1.0</v>
      </c>
      <c r="T4877" s="7">
        <v>0.2</v>
      </c>
      <c r="U4877" s="7">
        <v>1.8144</v>
      </c>
      <c r="V4877" s="10" t="str">
        <f t="shared" si="1"/>
        <v>2017-10</v>
      </c>
    </row>
    <row r="4878">
      <c r="A4878" s="7">
        <v>4877.0</v>
      </c>
      <c r="B4878" s="4" t="s">
        <v>7886</v>
      </c>
      <c r="C4878" s="8">
        <v>43029.0</v>
      </c>
      <c r="D4878" s="8">
        <v>43030.0</v>
      </c>
      <c r="E4878" s="4" t="s">
        <v>43</v>
      </c>
      <c r="F4878" s="4" t="s">
        <v>1208</v>
      </c>
      <c r="G4878" s="4" t="s">
        <v>1209</v>
      </c>
      <c r="H4878" s="4" t="s">
        <v>29</v>
      </c>
      <c r="I4878" s="4" t="s">
        <v>30</v>
      </c>
      <c r="J4878" s="4" t="s">
        <v>178</v>
      </c>
      <c r="K4878" s="4" t="s">
        <v>1138</v>
      </c>
      <c r="L4878" s="7">
        <v>97477.0</v>
      </c>
      <c r="M4878" s="4" t="s">
        <v>49</v>
      </c>
      <c r="N4878" s="4" t="s">
        <v>7018</v>
      </c>
      <c r="O4878" s="4" t="s">
        <v>35</v>
      </c>
      <c r="P4878" s="4" t="s">
        <v>263</v>
      </c>
      <c r="Q4878" s="4" t="s">
        <v>7019</v>
      </c>
      <c r="R4878" s="9">
        <v>478.48</v>
      </c>
      <c r="S4878" s="7">
        <v>2.0</v>
      </c>
      <c r="T4878" s="7">
        <v>0.2</v>
      </c>
      <c r="U4878" s="7">
        <v>47.848</v>
      </c>
      <c r="V4878" s="10" t="str">
        <f t="shared" si="1"/>
        <v>2017-10</v>
      </c>
    </row>
    <row r="4879">
      <c r="A4879" s="7">
        <v>4878.0</v>
      </c>
      <c r="B4879" s="4" t="s">
        <v>7886</v>
      </c>
      <c r="C4879" s="8">
        <v>43029.0</v>
      </c>
      <c r="D4879" s="8">
        <v>43030.0</v>
      </c>
      <c r="E4879" s="4" t="s">
        <v>43</v>
      </c>
      <c r="F4879" s="4" t="s">
        <v>1208</v>
      </c>
      <c r="G4879" s="4" t="s">
        <v>1209</v>
      </c>
      <c r="H4879" s="4" t="s">
        <v>29</v>
      </c>
      <c r="I4879" s="4" t="s">
        <v>30</v>
      </c>
      <c r="J4879" s="4" t="s">
        <v>178</v>
      </c>
      <c r="K4879" s="4" t="s">
        <v>1138</v>
      </c>
      <c r="L4879" s="7">
        <v>97477.0</v>
      </c>
      <c r="M4879" s="4" t="s">
        <v>49</v>
      </c>
      <c r="N4879" s="4" t="s">
        <v>3297</v>
      </c>
      <c r="O4879" s="4" t="s">
        <v>39</v>
      </c>
      <c r="P4879" s="4" t="s">
        <v>61</v>
      </c>
      <c r="Q4879" s="4" t="s">
        <v>3298</v>
      </c>
      <c r="R4879" s="9">
        <v>28.4</v>
      </c>
      <c r="S4879" s="7">
        <v>2.0</v>
      </c>
      <c r="T4879" s="7">
        <v>0.2</v>
      </c>
      <c r="U4879" s="7">
        <v>6.745</v>
      </c>
      <c r="V4879" s="10" t="str">
        <f t="shared" si="1"/>
        <v>2017-10</v>
      </c>
    </row>
    <row r="4880">
      <c r="A4880" s="7">
        <v>4879.0</v>
      </c>
      <c r="B4880" s="4" t="s">
        <v>7887</v>
      </c>
      <c r="C4880" s="8">
        <v>43029.0</v>
      </c>
      <c r="D4880" s="8">
        <v>43032.0</v>
      </c>
      <c r="E4880" s="4" t="s">
        <v>43</v>
      </c>
      <c r="F4880" s="4" t="s">
        <v>6725</v>
      </c>
      <c r="G4880" s="4" t="s">
        <v>6726</v>
      </c>
      <c r="H4880" s="4" t="s">
        <v>29</v>
      </c>
      <c r="I4880" s="4" t="s">
        <v>30</v>
      </c>
      <c r="J4880" s="4" t="s">
        <v>5071</v>
      </c>
      <c r="K4880" s="4" t="s">
        <v>766</v>
      </c>
      <c r="L4880" s="7">
        <v>46203.0</v>
      </c>
      <c r="M4880" s="4" t="s">
        <v>59</v>
      </c>
      <c r="N4880" s="4" t="s">
        <v>3607</v>
      </c>
      <c r="O4880" s="4" t="s">
        <v>51</v>
      </c>
      <c r="P4880" s="4" t="s">
        <v>52</v>
      </c>
      <c r="Q4880" s="4" t="s">
        <v>3608</v>
      </c>
      <c r="R4880" s="9">
        <v>1155.66735802469</v>
      </c>
      <c r="S4880" s="7">
        <v>8.0</v>
      </c>
      <c r="T4880" s="7">
        <v>0.0</v>
      </c>
      <c r="U4880" s="7">
        <v>11.5566735802469</v>
      </c>
      <c r="V4880" s="10" t="str">
        <f t="shared" si="1"/>
        <v>2017-10</v>
      </c>
    </row>
    <row r="4881">
      <c r="A4881" s="7">
        <v>4880.0</v>
      </c>
      <c r="B4881" s="4" t="s">
        <v>7888</v>
      </c>
      <c r="C4881" s="8">
        <v>43029.0</v>
      </c>
      <c r="D4881" s="8">
        <v>43034.0</v>
      </c>
      <c r="E4881" s="4" t="s">
        <v>26</v>
      </c>
      <c r="F4881" s="4" t="s">
        <v>3168</v>
      </c>
      <c r="G4881" s="4" t="s">
        <v>3169</v>
      </c>
      <c r="H4881" s="4" t="s">
        <v>112</v>
      </c>
      <c r="I4881" s="4" t="s">
        <v>30</v>
      </c>
      <c r="J4881" s="4" t="s">
        <v>7889</v>
      </c>
      <c r="K4881" s="4" t="s">
        <v>102</v>
      </c>
      <c r="L4881" s="7">
        <v>32725.0</v>
      </c>
      <c r="M4881" s="4" t="s">
        <v>83</v>
      </c>
      <c r="N4881" s="4" t="s">
        <v>1168</v>
      </c>
      <c r="O4881" s="4" t="s">
        <v>51</v>
      </c>
      <c r="P4881" s="4" t="s">
        <v>93</v>
      </c>
      <c r="Q4881" s="4" t="s">
        <v>1169</v>
      </c>
      <c r="R4881" s="9">
        <v>11.0989762385198</v>
      </c>
      <c r="S4881" s="7">
        <v>4.0</v>
      </c>
      <c r="T4881" s="7">
        <v>0.2</v>
      </c>
      <c r="U4881" s="7">
        <v>1.24863482683348</v>
      </c>
      <c r="V4881" s="10" t="str">
        <f t="shared" si="1"/>
        <v>2017-10</v>
      </c>
    </row>
    <row r="4882">
      <c r="A4882" s="7">
        <v>4881.0</v>
      </c>
      <c r="B4882" s="4" t="s">
        <v>7890</v>
      </c>
      <c r="C4882" s="8">
        <v>43029.0</v>
      </c>
      <c r="D4882" s="8">
        <v>43033.0</v>
      </c>
      <c r="E4882" s="4" t="s">
        <v>26</v>
      </c>
      <c r="F4882" s="4" t="s">
        <v>1522</v>
      </c>
      <c r="G4882" s="4" t="s">
        <v>1523</v>
      </c>
      <c r="H4882" s="4" t="s">
        <v>46</v>
      </c>
      <c r="I4882" s="4" t="s">
        <v>30</v>
      </c>
      <c r="J4882" s="4" t="s">
        <v>384</v>
      </c>
      <c r="K4882" s="4" t="s">
        <v>385</v>
      </c>
      <c r="L4882" s="7">
        <v>60653.0</v>
      </c>
      <c r="M4882" s="4" t="s">
        <v>59</v>
      </c>
      <c r="N4882" s="4" t="s">
        <v>7093</v>
      </c>
      <c r="O4882" s="4" t="s">
        <v>51</v>
      </c>
      <c r="P4882" s="4" t="s">
        <v>283</v>
      </c>
      <c r="Q4882" s="4" t="s">
        <v>7094</v>
      </c>
      <c r="R4882" s="9">
        <v>30.4984724279835</v>
      </c>
      <c r="S4882" s="7">
        <v>2.0</v>
      </c>
      <c r="T4882" s="7">
        <v>0.8</v>
      </c>
      <c r="U4882" s="7">
        <v>-79.2960283127572</v>
      </c>
      <c r="V4882" s="10" t="str">
        <f t="shared" si="1"/>
        <v>2017-10</v>
      </c>
    </row>
    <row r="4883">
      <c r="A4883" s="7">
        <v>4882.0</v>
      </c>
      <c r="B4883" s="4" t="s">
        <v>7891</v>
      </c>
      <c r="C4883" s="8">
        <v>43029.0</v>
      </c>
      <c r="D4883" s="8">
        <v>43036.0</v>
      </c>
      <c r="E4883" s="4" t="s">
        <v>26</v>
      </c>
      <c r="F4883" s="4" t="s">
        <v>1890</v>
      </c>
      <c r="G4883" s="4" t="s">
        <v>1891</v>
      </c>
      <c r="H4883" s="4" t="s">
        <v>46</v>
      </c>
      <c r="I4883" s="4" t="s">
        <v>30</v>
      </c>
      <c r="J4883" s="4" t="s">
        <v>857</v>
      </c>
      <c r="K4883" s="4" t="s">
        <v>469</v>
      </c>
      <c r="L4883" s="7">
        <v>85301.0</v>
      </c>
      <c r="M4883" s="4" t="s">
        <v>49</v>
      </c>
      <c r="N4883" s="4" t="s">
        <v>5733</v>
      </c>
      <c r="O4883" s="4" t="s">
        <v>51</v>
      </c>
      <c r="P4883" s="4" t="s">
        <v>76</v>
      </c>
      <c r="Q4883" s="4" t="s">
        <v>5734</v>
      </c>
      <c r="R4883" s="9">
        <v>8.559</v>
      </c>
      <c r="S4883" s="7">
        <v>1.0</v>
      </c>
      <c r="T4883" s="7">
        <v>0.7</v>
      </c>
      <c r="U4883" s="7">
        <v>-6.5619</v>
      </c>
      <c r="V4883" s="10" t="str">
        <f t="shared" si="1"/>
        <v>2017-10</v>
      </c>
    </row>
    <row r="4884">
      <c r="A4884" s="7">
        <v>4883.0</v>
      </c>
      <c r="B4884" s="4" t="s">
        <v>7892</v>
      </c>
      <c r="C4884" s="8">
        <v>43029.0</v>
      </c>
      <c r="D4884" s="8">
        <v>43033.0</v>
      </c>
      <c r="E4884" s="4" t="s">
        <v>26</v>
      </c>
      <c r="F4884" s="4" t="s">
        <v>4578</v>
      </c>
      <c r="G4884" s="4" t="s">
        <v>4579</v>
      </c>
      <c r="H4884" s="4" t="s">
        <v>112</v>
      </c>
      <c r="I4884" s="4" t="s">
        <v>30</v>
      </c>
      <c r="J4884" s="4" t="s">
        <v>1391</v>
      </c>
      <c r="K4884" s="4" t="s">
        <v>157</v>
      </c>
      <c r="L4884" s="7">
        <v>44107.0</v>
      </c>
      <c r="M4884" s="4" t="s">
        <v>33</v>
      </c>
      <c r="N4884" s="4" t="s">
        <v>2954</v>
      </c>
      <c r="O4884" s="4" t="s">
        <v>51</v>
      </c>
      <c r="P4884" s="4" t="s">
        <v>283</v>
      </c>
      <c r="Q4884" s="4" t="s">
        <v>2955</v>
      </c>
      <c r="R4884" s="9">
        <v>205.384177777778</v>
      </c>
      <c r="S4884" s="7">
        <v>2.0</v>
      </c>
      <c r="T4884" s="7">
        <v>0.2</v>
      </c>
      <c r="U4884" s="7">
        <v>20.5384177777778</v>
      </c>
      <c r="V4884" s="10" t="str">
        <f t="shared" si="1"/>
        <v>2017-10</v>
      </c>
    </row>
    <row r="4885">
      <c r="A4885" s="7">
        <v>4884.0</v>
      </c>
      <c r="B4885" s="4" t="s">
        <v>7892</v>
      </c>
      <c r="C4885" s="8">
        <v>43029.0</v>
      </c>
      <c r="D4885" s="8">
        <v>43033.0</v>
      </c>
      <c r="E4885" s="4" t="s">
        <v>26</v>
      </c>
      <c r="F4885" s="4" t="s">
        <v>4578</v>
      </c>
      <c r="G4885" s="4" t="s">
        <v>4579</v>
      </c>
      <c r="H4885" s="4" t="s">
        <v>112</v>
      </c>
      <c r="I4885" s="4" t="s">
        <v>30</v>
      </c>
      <c r="J4885" s="4" t="s">
        <v>1391</v>
      </c>
      <c r="K4885" s="4" t="s">
        <v>157</v>
      </c>
      <c r="L4885" s="7">
        <v>44107.0</v>
      </c>
      <c r="M4885" s="4" t="s">
        <v>33</v>
      </c>
      <c r="N4885" s="4" t="s">
        <v>3841</v>
      </c>
      <c r="O4885" s="4" t="s">
        <v>51</v>
      </c>
      <c r="P4885" s="4" t="s">
        <v>124</v>
      </c>
      <c r="Q4885" s="4" t="s">
        <v>3842</v>
      </c>
      <c r="R4885" s="9">
        <v>5.16613004115226</v>
      </c>
      <c r="S4885" s="7">
        <v>1.0</v>
      </c>
      <c r="T4885" s="7">
        <v>0.2</v>
      </c>
      <c r="U4885" s="7">
        <v>1.74356888888889</v>
      </c>
      <c r="V4885" s="10" t="str">
        <f t="shared" si="1"/>
        <v>2017-10</v>
      </c>
    </row>
    <row r="4886">
      <c r="A4886" s="7">
        <v>4885.0</v>
      </c>
      <c r="B4886" s="4" t="s">
        <v>7892</v>
      </c>
      <c r="C4886" s="8">
        <v>43029.0</v>
      </c>
      <c r="D4886" s="8">
        <v>43033.0</v>
      </c>
      <c r="E4886" s="4" t="s">
        <v>26</v>
      </c>
      <c r="F4886" s="4" t="s">
        <v>4578</v>
      </c>
      <c r="G4886" s="4" t="s">
        <v>4579</v>
      </c>
      <c r="H4886" s="4" t="s">
        <v>112</v>
      </c>
      <c r="I4886" s="4" t="s">
        <v>30</v>
      </c>
      <c r="J4886" s="4" t="s">
        <v>1391</v>
      </c>
      <c r="K4886" s="4" t="s">
        <v>157</v>
      </c>
      <c r="L4886" s="7">
        <v>44107.0</v>
      </c>
      <c r="M4886" s="4" t="s">
        <v>33</v>
      </c>
      <c r="N4886" s="4" t="s">
        <v>6289</v>
      </c>
      <c r="O4886" s="4" t="s">
        <v>51</v>
      </c>
      <c r="P4886" s="4" t="s">
        <v>76</v>
      </c>
      <c r="Q4886" s="4" t="s">
        <v>6290</v>
      </c>
      <c r="R4886" s="9">
        <v>7.90173827160494</v>
      </c>
      <c r="S4886" s="7">
        <v>4.0</v>
      </c>
      <c r="T4886" s="7">
        <v>0.7</v>
      </c>
      <c r="U4886" s="7">
        <v>-6.32139061728395</v>
      </c>
      <c r="V4886" s="10" t="str">
        <f t="shared" si="1"/>
        <v>2017-10</v>
      </c>
    </row>
    <row r="4887">
      <c r="A4887" s="7">
        <v>4886.0</v>
      </c>
      <c r="B4887" s="4" t="s">
        <v>7893</v>
      </c>
      <c r="C4887" s="8">
        <v>43029.0</v>
      </c>
      <c r="D4887" s="8">
        <v>43036.0</v>
      </c>
      <c r="E4887" s="4" t="s">
        <v>26</v>
      </c>
      <c r="F4887" s="4" t="s">
        <v>4614</v>
      </c>
      <c r="G4887" s="4" t="s">
        <v>4615</v>
      </c>
      <c r="H4887" s="4" t="s">
        <v>46</v>
      </c>
      <c r="I4887" s="4" t="s">
        <v>30</v>
      </c>
      <c r="J4887" s="4" t="s">
        <v>90</v>
      </c>
      <c r="K4887" s="4" t="s">
        <v>91</v>
      </c>
      <c r="L4887" s="7">
        <v>19143.0</v>
      </c>
      <c r="M4887" s="4" t="s">
        <v>33</v>
      </c>
      <c r="N4887" s="4" t="s">
        <v>2235</v>
      </c>
      <c r="O4887" s="4" t="s">
        <v>39</v>
      </c>
      <c r="P4887" s="4" t="s">
        <v>40</v>
      </c>
      <c r="Q4887" s="4" t="s">
        <v>2236</v>
      </c>
      <c r="R4887" s="9">
        <v>419.478572839506</v>
      </c>
      <c r="S4887" s="7">
        <v>2.0</v>
      </c>
      <c r="T4887" s="7">
        <v>0.4</v>
      </c>
      <c r="U4887" s="7">
        <v>-97.8783336625515</v>
      </c>
      <c r="V4887" s="10" t="str">
        <f t="shared" si="1"/>
        <v>2017-10</v>
      </c>
    </row>
    <row r="4888">
      <c r="A4888" s="7">
        <v>4887.0</v>
      </c>
      <c r="B4888" s="4" t="s">
        <v>7893</v>
      </c>
      <c r="C4888" s="8">
        <v>43029.0</v>
      </c>
      <c r="D4888" s="8">
        <v>43036.0</v>
      </c>
      <c r="E4888" s="4" t="s">
        <v>26</v>
      </c>
      <c r="F4888" s="4" t="s">
        <v>4614</v>
      </c>
      <c r="G4888" s="4" t="s">
        <v>4615</v>
      </c>
      <c r="H4888" s="4" t="s">
        <v>46</v>
      </c>
      <c r="I4888" s="4" t="s">
        <v>30</v>
      </c>
      <c r="J4888" s="4" t="s">
        <v>90</v>
      </c>
      <c r="K4888" s="4" t="s">
        <v>91</v>
      </c>
      <c r="L4888" s="7">
        <v>19143.0</v>
      </c>
      <c r="M4888" s="4" t="s">
        <v>33</v>
      </c>
      <c r="N4888" s="4" t="s">
        <v>3997</v>
      </c>
      <c r="O4888" s="4" t="s">
        <v>51</v>
      </c>
      <c r="P4888" s="4" t="s">
        <v>52</v>
      </c>
      <c r="Q4888" s="4" t="s">
        <v>3998</v>
      </c>
      <c r="R4888" s="9">
        <v>90.7327012345679</v>
      </c>
      <c r="S4888" s="7">
        <v>3.0</v>
      </c>
      <c r="T4888" s="7">
        <v>0.2</v>
      </c>
      <c r="U4888" s="7">
        <v>-5.6707938271605</v>
      </c>
      <c r="V4888" s="10" t="str">
        <f t="shared" si="1"/>
        <v>2017-10</v>
      </c>
    </row>
    <row r="4889">
      <c r="A4889" s="7">
        <v>4888.0</v>
      </c>
      <c r="B4889" s="4" t="s">
        <v>7894</v>
      </c>
      <c r="C4889" s="8">
        <v>43029.0</v>
      </c>
      <c r="D4889" s="8">
        <v>43035.0</v>
      </c>
      <c r="E4889" s="4" t="s">
        <v>26</v>
      </c>
      <c r="F4889" s="4" t="s">
        <v>477</v>
      </c>
      <c r="G4889" s="4" t="s">
        <v>478</v>
      </c>
      <c r="H4889" s="4" t="s">
        <v>29</v>
      </c>
      <c r="I4889" s="4" t="s">
        <v>30</v>
      </c>
      <c r="J4889" s="4" t="s">
        <v>681</v>
      </c>
      <c r="K4889" s="4" t="s">
        <v>130</v>
      </c>
      <c r="L4889" s="7">
        <v>53209.0</v>
      </c>
      <c r="M4889" s="4" t="s">
        <v>59</v>
      </c>
      <c r="N4889" s="4" t="s">
        <v>2102</v>
      </c>
      <c r="O4889" s="4" t="s">
        <v>51</v>
      </c>
      <c r="P4889" s="4" t="s">
        <v>76</v>
      </c>
      <c r="Q4889" s="4" t="s">
        <v>2103</v>
      </c>
      <c r="R4889" s="9">
        <v>49.3477283950617</v>
      </c>
      <c r="S4889" s="7">
        <v>6.0</v>
      </c>
      <c r="T4889" s="7">
        <v>0.0</v>
      </c>
      <c r="U4889" s="7">
        <v>24.6738641975309</v>
      </c>
      <c r="V4889" s="10" t="str">
        <f t="shared" si="1"/>
        <v>2017-10</v>
      </c>
    </row>
    <row r="4890">
      <c r="A4890" s="7">
        <v>4889.0</v>
      </c>
      <c r="B4890" s="4" t="s">
        <v>7894</v>
      </c>
      <c r="C4890" s="8">
        <v>43029.0</v>
      </c>
      <c r="D4890" s="8">
        <v>43035.0</v>
      </c>
      <c r="E4890" s="4" t="s">
        <v>26</v>
      </c>
      <c r="F4890" s="4" t="s">
        <v>477</v>
      </c>
      <c r="G4890" s="4" t="s">
        <v>478</v>
      </c>
      <c r="H4890" s="4" t="s">
        <v>29</v>
      </c>
      <c r="I4890" s="4" t="s">
        <v>30</v>
      </c>
      <c r="J4890" s="4" t="s">
        <v>681</v>
      </c>
      <c r="K4890" s="4" t="s">
        <v>130</v>
      </c>
      <c r="L4890" s="7">
        <v>53209.0</v>
      </c>
      <c r="M4890" s="4" t="s">
        <v>59</v>
      </c>
      <c r="N4890" s="4" t="s">
        <v>5093</v>
      </c>
      <c r="O4890" s="4" t="s">
        <v>51</v>
      </c>
      <c r="P4890" s="4" t="s">
        <v>76</v>
      </c>
      <c r="Q4890" s="4" t="s">
        <v>5094</v>
      </c>
      <c r="R4890" s="9">
        <v>27.8391358024691</v>
      </c>
      <c r="S4890" s="7">
        <v>5.0</v>
      </c>
      <c r="T4890" s="7">
        <v>0.0</v>
      </c>
      <c r="U4890" s="7">
        <v>13.3627851851852</v>
      </c>
      <c r="V4890" s="10" t="str">
        <f t="shared" si="1"/>
        <v>2017-10</v>
      </c>
    </row>
    <row r="4891">
      <c r="A4891" s="7">
        <v>4890.0</v>
      </c>
      <c r="B4891" s="4" t="s">
        <v>7895</v>
      </c>
      <c r="C4891" s="8">
        <v>43030.0</v>
      </c>
      <c r="D4891" s="8">
        <v>43032.0</v>
      </c>
      <c r="E4891" s="4" t="s">
        <v>43</v>
      </c>
      <c r="F4891" s="4" t="s">
        <v>3777</v>
      </c>
      <c r="G4891" s="4" t="s">
        <v>3778</v>
      </c>
      <c r="H4891" s="4" t="s">
        <v>112</v>
      </c>
      <c r="I4891" s="4" t="s">
        <v>30</v>
      </c>
      <c r="J4891" s="4" t="s">
        <v>222</v>
      </c>
      <c r="K4891" s="4" t="s">
        <v>223</v>
      </c>
      <c r="L4891" s="7">
        <v>10024.0</v>
      </c>
      <c r="M4891" s="4" t="s">
        <v>33</v>
      </c>
      <c r="N4891" s="4" t="s">
        <v>2247</v>
      </c>
      <c r="O4891" s="4" t="s">
        <v>39</v>
      </c>
      <c r="P4891" s="4" t="s">
        <v>85</v>
      </c>
      <c r="Q4891" s="4" t="s">
        <v>2248</v>
      </c>
      <c r="R4891" s="9">
        <v>14241.934617284</v>
      </c>
      <c r="S4891" s="7">
        <v>4.0</v>
      </c>
      <c r="T4891" s="7">
        <v>0.2</v>
      </c>
      <c r="U4891" s="7">
        <v>4984.67711604938</v>
      </c>
      <c r="V4891" s="10" t="str">
        <f t="shared" si="1"/>
        <v>2017-10</v>
      </c>
    </row>
    <row r="4892">
      <c r="A4892" s="7">
        <v>4891.0</v>
      </c>
      <c r="B4892" s="4" t="s">
        <v>7895</v>
      </c>
      <c r="C4892" s="8">
        <v>43030.0</v>
      </c>
      <c r="D4892" s="8">
        <v>43032.0</v>
      </c>
      <c r="E4892" s="4" t="s">
        <v>43</v>
      </c>
      <c r="F4892" s="4" t="s">
        <v>3777</v>
      </c>
      <c r="G4892" s="4" t="s">
        <v>3778</v>
      </c>
      <c r="H4892" s="4" t="s">
        <v>112</v>
      </c>
      <c r="I4892" s="4" t="s">
        <v>30</v>
      </c>
      <c r="J4892" s="4" t="s">
        <v>222</v>
      </c>
      <c r="K4892" s="4" t="s">
        <v>223</v>
      </c>
      <c r="L4892" s="7">
        <v>10024.0</v>
      </c>
      <c r="M4892" s="4" t="s">
        <v>33</v>
      </c>
      <c r="N4892" s="4" t="s">
        <v>1016</v>
      </c>
      <c r="O4892" s="4" t="s">
        <v>39</v>
      </c>
      <c r="P4892" s="4" t="s">
        <v>40</v>
      </c>
      <c r="Q4892" s="4" t="s">
        <v>1017</v>
      </c>
      <c r="R4892" s="9">
        <v>3051.34320987654</v>
      </c>
      <c r="S4892" s="7">
        <v>8.0</v>
      </c>
      <c r="T4892" s="7">
        <v>0.0</v>
      </c>
      <c r="U4892" s="7">
        <v>823.862666666667</v>
      </c>
      <c r="V4892" s="10" t="str">
        <f t="shared" si="1"/>
        <v>2017-10</v>
      </c>
    </row>
    <row r="4893">
      <c r="A4893" s="7">
        <v>4892.0</v>
      </c>
      <c r="B4893" s="4" t="s">
        <v>7895</v>
      </c>
      <c r="C4893" s="8">
        <v>43030.0</v>
      </c>
      <c r="D4893" s="8">
        <v>43032.0</v>
      </c>
      <c r="E4893" s="4" t="s">
        <v>43</v>
      </c>
      <c r="F4893" s="4" t="s">
        <v>3777</v>
      </c>
      <c r="G4893" s="4" t="s">
        <v>3778</v>
      </c>
      <c r="H4893" s="4" t="s">
        <v>112</v>
      </c>
      <c r="I4893" s="4" t="s">
        <v>30</v>
      </c>
      <c r="J4893" s="4" t="s">
        <v>222</v>
      </c>
      <c r="K4893" s="4" t="s">
        <v>223</v>
      </c>
      <c r="L4893" s="7">
        <v>10024.0</v>
      </c>
      <c r="M4893" s="4" t="s">
        <v>33</v>
      </c>
      <c r="N4893" s="4" t="s">
        <v>1501</v>
      </c>
      <c r="O4893" s="4" t="s">
        <v>51</v>
      </c>
      <c r="P4893" s="4" t="s">
        <v>205</v>
      </c>
      <c r="Q4893" s="4" t="s">
        <v>1502</v>
      </c>
      <c r="R4893" s="9">
        <v>81.2555555555556</v>
      </c>
      <c r="S4893" s="7">
        <v>5.0</v>
      </c>
      <c r="T4893" s="7">
        <v>0.0</v>
      </c>
      <c r="U4893" s="7">
        <v>36.565</v>
      </c>
      <c r="V4893" s="10" t="str">
        <f t="shared" si="1"/>
        <v>2017-10</v>
      </c>
    </row>
    <row r="4894">
      <c r="A4894" s="7">
        <v>4893.0</v>
      </c>
      <c r="B4894" s="4" t="s">
        <v>7895</v>
      </c>
      <c r="C4894" s="8">
        <v>43030.0</v>
      </c>
      <c r="D4894" s="8">
        <v>43032.0</v>
      </c>
      <c r="E4894" s="4" t="s">
        <v>43</v>
      </c>
      <c r="F4894" s="4" t="s">
        <v>3777</v>
      </c>
      <c r="G4894" s="4" t="s">
        <v>3778</v>
      </c>
      <c r="H4894" s="4" t="s">
        <v>112</v>
      </c>
      <c r="I4894" s="4" t="s">
        <v>30</v>
      </c>
      <c r="J4894" s="4" t="s">
        <v>222</v>
      </c>
      <c r="K4894" s="4" t="s">
        <v>223</v>
      </c>
      <c r="L4894" s="7">
        <v>10024.0</v>
      </c>
      <c r="M4894" s="4" t="s">
        <v>33</v>
      </c>
      <c r="N4894" s="4" t="s">
        <v>1105</v>
      </c>
      <c r="O4894" s="4" t="s">
        <v>39</v>
      </c>
      <c r="P4894" s="4" t="s">
        <v>40</v>
      </c>
      <c r="Q4894" s="4" t="s">
        <v>1106</v>
      </c>
      <c r="R4894" s="9">
        <v>67.3823456790124</v>
      </c>
      <c r="S4894" s="7">
        <v>1.0</v>
      </c>
      <c r="T4894" s="7">
        <v>0.0</v>
      </c>
      <c r="U4894" s="7">
        <v>0.673823456790124</v>
      </c>
      <c r="V4894" s="10" t="str">
        <f t="shared" si="1"/>
        <v>2017-10</v>
      </c>
    </row>
    <row r="4895">
      <c r="A4895" s="7">
        <v>4894.0</v>
      </c>
      <c r="B4895" s="4" t="s">
        <v>7896</v>
      </c>
      <c r="C4895" s="8">
        <v>43030.0</v>
      </c>
      <c r="D4895" s="8">
        <v>43035.0</v>
      </c>
      <c r="E4895" s="4" t="s">
        <v>26</v>
      </c>
      <c r="F4895" s="4" t="s">
        <v>5098</v>
      </c>
      <c r="G4895" s="4" t="s">
        <v>5099</v>
      </c>
      <c r="H4895" s="4" t="s">
        <v>29</v>
      </c>
      <c r="I4895" s="4" t="s">
        <v>30</v>
      </c>
      <c r="J4895" s="4" t="s">
        <v>4143</v>
      </c>
      <c r="K4895" s="4" t="s">
        <v>1138</v>
      </c>
      <c r="L4895" s="7">
        <v>97756.0</v>
      </c>
      <c r="M4895" s="4" t="s">
        <v>49</v>
      </c>
      <c r="N4895" s="4" t="s">
        <v>2451</v>
      </c>
      <c r="O4895" s="4" t="s">
        <v>35</v>
      </c>
      <c r="P4895" s="4" t="s">
        <v>73</v>
      </c>
      <c r="Q4895" s="4" t="s">
        <v>2452</v>
      </c>
      <c r="R4895" s="9">
        <v>177.225</v>
      </c>
      <c r="S4895" s="7">
        <v>5.0</v>
      </c>
      <c r="T4895" s="7">
        <v>0.5</v>
      </c>
      <c r="U4895" s="7">
        <v>-120.513</v>
      </c>
      <c r="V4895" s="10" t="str">
        <f t="shared" si="1"/>
        <v>2017-10</v>
      </c>
    </row>
    <row r="4896">
      <c r="A4896" s="7">
        <v>4895.0</v>
      </c>
      <c r="B4896" s="4" t="s">
        <v>7897</v>
      </c>
      <c r="C4896" s="8">
        <v>43030.0</v>
      </c>
      <c r="D4896" s="8">
        <v>43030.0</v>
      </c>
      <c r="E4896" s="4" t="s">
        <v>212</v>
      </c>
      <c r="F4896" s="4" t="s">
        <v>859</v>
      </c>
      <c r="G4896" s="4" t="s">
        <v>860</v>
      </c>
      <c r="H4896" s="4" t="s">
        <v>46</v>
      </c>
      <c r="I4896" s="4" t="s">
        <v>30</v>
      </c>
      <c r="J4896" s="4" t="s">
        <v>7898</v>
      </c>
      <c r="K4896" s="4" t="s">
        <v>71</v>
      </c>
      <c r="L4896" s="7">
        <v>73505.0</v>
      </c>
      <c r="M4896" s="4" t="s">
        <v>59</v>
      </c>
      <c r="N4896" s="4" t="s">
        <v>7899</v>
      </c>
      <c r="O4896" s="4" t="s">
        <v>51</v>
      </c>
      <c r="P4896" s="4" t="s">
        <v>52</v>
      </c>
      <c r="Q4896" s="4" t="s">
        <v>7900</v>
      </c>
      <c r="R4896" s="9">
        <v>423.558888888889</v>
      </c>
      <c r="S4896" s="7">
        <v>3.0</v>
      </c>
      <c r="T4896" s="7">
        <v>0.0</v>
      </c>
      <c r="U4896" s="7">
        <v>29.6491222222222</v>
      </c>
      <c r="V4896" s="10" t="str">
        <f t="shared" si="1"/>
        <v>2017-10</v>
      </c>
    </row>
    <row r="4897">
      <c r="A4897" s="7">
        <v>4896.0</v>
      </c>
      <c r="B4897" s="4" t="s">
        <v>7897</v>
      </c>
      <c r="C4897" s="8">
        <v>43030.0</v>
      </c>
      <c r="D4897" s="8">
        <v>43030.0</v>
      </c>
      <c r="E4897" s="4" t="s">
        <v>212</v>
      </c>
      <c r="F4897" s="4" t="s">
        <v>859</v>
      </c>
      <c r="G4897" s="4" t="s">
        <v>860</v>
      </c>
      <c r="H4897" s="4" t="s">
        <v>46</v>
      </c>
      <c r="I4897" s="4" t="s">
        <v>30</v>
      </c>
      <c r="J4897" s="4" t="s">
        <v>7898</v>
      </c>
      <c r="K4897" s="4" t="s">
        <v>71</v>
      </c>
      <c r="L4897" s="7">
        <v>73505.0</v>
      </c>
      <c r="M4897" s="4" t="s">
        <v>59</v>
      </c>
      <c r="N4897" s="4" t="s">
        <v>1914</v>
      </c>
      <c r="O4897" s="4" t="s">
        <v>35</v>
      </c>
      <c r="P4897" s="4" t="s">
        <v>73</v>
      </c>
      <c r="Q4897" s="4" t="s">
        <v>1915</v>
      </c>
      <c r="R4897" s="9">
        <v>316.604197530864</v>
      </c>
      <c r="S4897" s="7">
        <v>2.0</v>
      </c>
      <c r="T4897" s="7">
        <v>0.0</v>
      </c>
      <c r="U4897" s="7">
        <v>69.6529234567901</v>
      </c>
      <c r="V4897" s="10" t="str">
        <f t="shared" si="1"/>
        <v>2017-10</v>
      </c>
    </row>
    <row r="4898">
      <c r="A4898" s="7">
        <v>4897.0</v>
      </c>
      <c r="B4898" s="4" t="s">
        <v>7901</v>
      </c>
      <c r="C4898" s="8">
        <v>43030.0</v>
      </c>
      <c r="D4898" s="8">
        <v>43034.0</v>
      </c>
      <c r="E4898" s="4" t="s">
        <v>26</v>
      </c>
      <c r="F4898" s="4" t="s">
        <v>1999</v>
      </c>
      <c r="G4898" s="4" t="s">
        <v>2000</v>
      </c>
      <c r="H4898" s="4" t="s">
        <v>112</v>
      </c>
      <c r="I4898" s="4" t="s">
        <v>30</v>
      </c>
      <c r="J4898" s="4" t="s">
        <v>555</v>
      </c>
      <c r="K4898" s="4" t="s">
        <v>71</v>
      </c>
      <c r="L4898" s="7">
        <v>74133.0</v>
      </c>
      <c r="M4898" s="4" t="s">
        <v>59</v>
      </c>
      <c r="N4898" s="4" t="s">
        <v>6546</v>
      </c>
      <c r="O4898" s="4" t="s">
        <v>51</v>
      </c>
      <c r="P4898" s="4" t="s">
        <v>93</v>
      </c>
      <c r="Q4898" s="4" t="s">
        <v>6547</v>
      </c>
      <c r="R4898" s="9">
        <v>46.3372839506173</v>
      </c>
      <c r="S4898" s="7">
        <v>4.0</v>
      </c>
      <c r="T4898" s="7">
        <v>0.0</v>
      </c>
      <c r="U4898" s="7">
        <v>15.2913037037037</v>
      </c>
      <c r="V4898" s="10" t="str">
        <f t="shared" si="1"/>
        <v>2017-10</v>
      </c>
    </row>
    <row r="4899">
      <c r="A4899" s="7">
        <v>4898.0</v>
      </c>
      <c r="B4899" s="4" t="s">
        <v>7902</v>
      </c>
      <c r="C4899" s="8">
        <v>43030.0</v>
      </c>
      <c r="D4899" s="8">
        <v>43032.0</v>
      </c>
      <c r="E4899" s="4" t="s">
        <v>98</v>
      </c>
      <c r="F4899" s="4" t="s">
        <v>4206</v>
      </c>
      <c r="G4899" s="4" t="s">
        <v>4207</v>
      </c>
      <c r="H4899" s="4" t="s">
        <v>46</v>
      </c>
      <c r="I4899" s="4" t="s">
        <v>30</v>
      </c>
      <c r="J4899" s="4" t="s">
        <v>3597</v>
      </c>
      <c r="K4899" s="4" t="s">
        <v>741</v>
      </c>
      <c r="L4899" s="7">
        <v>80525.0</v>
      </c>
      <c r="M4899" s="4" t="s">
        <v>49</v>
      </c>
      <c r="N4899" s="4" t="s">
        <v>1462</v>
      </c>
      <c r="O4899" s="4" t="s">
        <v>51</v>
      </c>
      <c r="P4899" s="4" t="s">
        <v>76</v>
      </c>
      <c r="Q4899" s="4" t="s">
        <v>1463</v>
      </c>
      <c r="R4899" s="9">
        <v>3.168</v>
      </c>
      <c r="S4899" s="7">
        <v>4.0</v>
      </c>
      <c r="T4899" s="7">
        <v>0.7</v>
      </c>
      <c r="U4899" s="7">
        <v>-2.5344</v>
      </c>
      <c r="V4899" s="10" t="str">
        <f t="shared" si="1"/>
        <v>2017-10</v>
      </c>
    </row>
    <row r="4900">
      <c r="A4900" s="7">
        <v>4899.0</v>
      </c>
      <c r="B4900" s="4" t="s">
        <v>7902</v>
      </c>
      <c r="C4900" s="8">
        <v>43030.0</v>
      </c>
      <c r="D4900" s="8">
        <v>43032.0</v>
      </c>
      <c r="E4900" s="4" t="s">
        <v>98</v>
      </c>
      <c r="F4900" s="4" t="s">
        <v>4206</v>
      </c>
      <c r="G4900" s="4" t="s">
        <v>4207</v>
      </c>
      <c r="H4900" s="4" t="s">
        <v>46</v>
      </c>
      <c r="I4900" s="4" t="s">
        <v>30</v>
      </c>
      <c r="J4900" s="4" t="s">
        <v>3597</v>
      </c>
      <c r="K4900" s="4" t="s">
        <v>741</v>
      </c>
      <c r="L4900" s="7">
        <v>80525.0</v>
      </c>
      <c r="M4900" s="4" t="s">
        <v>49</v>
      </c>
      <c r="N4900" s="4" t="s">
        <v>7903</v>
      </c>
      <c r="O4900" s="4" t="s">
        <v>35</v>
      </c>
      <c r="P4900" s="4" t="s">
        <v>263</v>
      </c>
      <c r="Q4900" s="4" t="s">
        <v>7904</v>
      </c>
      <c r="R4900" s="9">
        <v>579.136</v>
      </c>
      <c r="S4900" s="7">
        <v>4.0</v>
      </c>
      <c r="T4900" s="7">
        <v>0.2</v>
      </c>
      <c r="U4900" s="7">
        <v>-28.9568</v>
      </c>
      <c r="V4900" s="10" t="str">
        <f t="shared" si="1"/>
        <v>2017-10</v>
      </c>
    </row>
    <row r="4901">
      <c r="A4901" s="7">
        <v>4900.0</v>
      </c>
      <c r="B4901" s="4" t="s">
        <v>7905</v>
      </c>
      <c r="C4901" s="8">
        <v>43030.0</v>
      </c>
      <c r="D4901" s="8">
        <v>43036.0</v>
      </c>
      <c r="E4901" s="4" t="s">
        <v>26</v>
      </c>
      <c r="F4901" s="4" t="s">
        <v>3880</v>
      </c>
      <c r="G4901" s="4" t="s">
        <v>3881</v>
      </c>
      <c r="H4901" s="4" t="s">
        <v>29</v>
      </c>
      <c r="I4901" s="4" t="s">
        <v>30</v>
      </c>
      <c r="J4901" s="4" t="s">
        <v>90</v>
      </c>
      <c r="K4901" s="4" t="s">
        <v>91</v>
      </c>
      <c r="L4901" s="7">
        <v>19134.0</v>
      </c>
      <c r="M4901" s="4" t="s">
        <v>33</v>
      </c>
      <c r="N4901" s="4" t="s">
        <v>2076</v>
      </c>
      <c r="O4901" s="4" t="s">
        <v>39</v>
      </c>
      <c r="P4901" s="4" t="s">
        <v>40</v>
      </c>
      <c r="Q4901" s="4" t="s">
        <v>2077</v>
      </c>
      <c r="R4901" s="9">
        <v>41.5814814814815</v>
      </c>
      <c r="S4901" s="7">
        <v>5.0</v>
      </c>
      <c r="T4901" s="7">
        <v>0.4</v>
      </c>
      <c r="U4901" s="7">
        <v>-8.3162962962963</v>
      </c>
      <c r="V4901" s="10" t="str">
        <f t="shared" si="1"/>
        <v>2017-10</v>
      </c>
    </row>
    <row r="4902">
      <c r="A4902" s="7">
        <v>4901.0</v>
      </c>
      <c r="B4902" s="4" t="s">
        <v>7905</v>
      </c>
      <c r="C4902" s="8">
        <v>43030.0</v>
      </c>
      <c r="D4902" s="8">
        <v>43036.0</v>
      </c>
      <c r="E4902" s="4" t="s">
        <v>26</v>
      </c>
      <c r="F4902" s="4" t="s">
        <v>3880</v>
      </c>
      <c r="G4902" s="4" t="s">
        <v>3881</v>
      </c>
      <c r="H4902" s="4" t="s">
        <v>29</v>
      </c>
      <c r="I4902" s="4" t="s">
        <v>30</v>
      </c>
      <c r="J4902" s="4" t="s">
        <v>90</v>
      </c>
      <c r="K4902" s="4" t="s">
        <v>91</v>
      </c>
      <c r="L4902" s="7">
        <v>19134.0</v>
      </c>
      <c r="M4902" s="4" t="s">
        <v>33</v>
      </c>
      <c r="N4902" s="4" t="s">
        <v>7906</v>
      </c>
      <c r="O4902" s="4" t="s">
        <v>51</v>
      </c>
      <c r="P4902" s="4" t="s">
        <v>205</v>
      </c>
      <c r="Q4902" s="4" t="s">
        <v>7907</v>
      </c>
      <c r="R4902" s="9">
        <v>40.2844444444444</v>
      </c>
      <c r="S4902" s="7">
        <v>4.0</v>
      </c>
      <c r="T4902" s="7">
        <v>0.2</v>
      </c>
      <c r="U4902" s="7">
        <v>14.0995555555556</v>
      </c>
      <c r="V4902" s="10" t="str">
        <f t="shared" si="1"/>
        <v>2017-10</v>
      </c>
    </row>
    <row r="4903">
      <c r="A4903" s="7">
        <v>4902.0</v>
      </c>
      <c r="B4903" s="4" t="s">
        <v>7908</v>
      </c>
      <c r="C4903" s="8">
        <v>43031.0</v>
      </c>
      <c r="D4903" s="8">
        <v>43035.0</v>
      </c>
      <c r="E4903" s="4" t="s">
        <v>26</v>
      </c>
      <c r="F4903" s="4" t="s">
        <v>7909</v>
      </c>
      <c r="G4903" s="4" t="s">
        <v>7910</v>
      </c>
      <c r="H4903" s="4" t="s">
        <v>46</v>
      </c>
      <c r="I4903" s="4" t="s">
        <v>30</v>
      </c>
      <c r="J4903" s="4" t="s">
        <v>101</v>
      </c>
      <c r="K4903" s="4" t="s">
        <v>102</v>
      </c>
      <c r="L4903" s="7">
        <v>32216.0</v>
      </c>
      <c r="M4903" s="4" t="s">
        <v>83</v>
      </c>
      <c r="N4903" s="4" t="s">
        <v>830</v>
      </c>
      <c r="O4903" s="4" t="s">
        <v>39</v>
      </c>
      <c r="P4903" s="4" t="s">
        <v>40</v>
      </c>
      <c r="Q4903" s="4" t="s">
        <v>831</v>
      </c>
      <c r="R4903" s="9">
        <v>536.265024814537</v>
      </c>
      <c r="S4903" s="7">
        <v>3.0</v>
      </c>
      <c r="T4903" s="7">
        <v>0.2</v>
      </c>
      <c r="U4903" s="7">
        <v>67.0331281018172</v>
      </c>
      <c r="V4903" s="10" t="str">
        <f t="shared" si="1"/>
        <v>2017-10</v>
      </c>
    </row>
    <row r="4904">
      <c r="A4904" s="7">
        <v>4903.0</v>
      </c>
      <c r="B4904" s="4" t="s">
        <v>7911</v>
      </c>
      <c r="C4904" s="8">
        <v>43031.0</v>
      </c>
      <c r="D4904" s="8">
        <v>43037.0</v>
      </c>
      <c r="E4904" s="4" t="s">
        <v>26</v>
      </c>
      <c r="F4904" s="4" t="s">
        <v>7912</v>
      </c>
      <c r="G4904" s="4" t="s">
        <v>7913</v>
      </c>
      <c r="H4904" s="4" t="s">
        <v>29</v>
      </c>
      <c r="I4904" s="4" t="s">
        <v>30</v>
      </c>
      <c r="J4904" s="4" t="s">
        <v>2717</v>
      </c>
      <c r="K4904" s="4" t="s">
        <v>223</v>
      </c>
      <c r="L4904" s="7">
        <v>14609.0</v>
      </c>
      <c r="M4904" s="4" t="s">
        <v>33</v>
      </c>
      <c r="N4904" s="4" t="s">
        <v>7914</v>
      </c>
      <c r="O4904" s="4" t="s">
        <v>51</v>
      </c>
      <c r="P4904" s="4" t="s">
        <v>124</v>
      </c>
      <c r="Q4904" s="4" t="s">
        <v>7915</v>
      </c>
      <c r="R4904" s="9">
        <v>14.7045102880658</v>
      </c>
      <c r="S4904" s="7">
        <v>2.0</v>
      </c>
      <c r="T4904" s="7">
        <v>0.0</v>
      </c>
      <c r="U4904" s="7">
        <v>7.20521004115226</v>
      </c>
      <c r="V4904" s="10" t="str">
        <f t="shared" si="1"/>
        <v>2017-10</v>
      </c>
    </row>
    <row r="4905">
      <c r="A4905" s="7">
        <v>4904.0</v>
      </c>
      <c r="B4905" s="4" t="s">
        <v>7911</v>
      </c>
      <c r="C4905" s="8">
        <v>43031.0</v>
      </c>
      <c r="D4905" s="8">
        <v>43037.0</v>
      </c>
      <c r="E4905" s="4" t="s">
        <v>26</v>
      </c>
      <c r="F4905" s="4" t="s">
        <v>7912</v>
      </c>
      <c r="G4905" s="4" t="s">
        <v>7913</v>
      </c>
      <c r="H4905" s="4" t="s">
        <v>29</v>
      </c>
      <c r="I4905" s="4" t="s">
        <v>30</v>
      </c>
      <c r="J4905" s="4" t="s">
        <v>2717</v>
      </c>
      <c r="K4905" s="4" t="s">
        <v>223</v>
      </c>
      <c r="L4905" s="7">
        <v>14609.0</v>
      </c>
      <c r="M4905" s="4" t="s">
        <v>33</v>
      </c>
      <c r="N4905" s="4" t="s">
        <v>5000</v>
      </c>
      <c r="O4905" s="4" t="s">
        <v>51</v>
      </c>
      <c r="P4905" s="4" t="s">
        <v>124</v>
      </c>
      <c r="Q4905" s="4" t="s">
        <v>5001</v>
      </c>
      <c r="R4905" s="9">
        <v>33.5812345679012</v>
      </c>
      <c r="S4905" s="7">
        <v>5.0</v>
      </c>
      <c r="T4905" s="7">
        <v>0.0</v>
      </c>
      <c r="U4905" s="7">
        <v>15.1115555555556</v>
      </c>
      <c r="V4905" s="10" t="str">
        <f t="shared" si="1"/>
        <v>2017-10</v>
      </c>
    </row>
    <row r="4906">
      <c r="A4906" s="7">
        <v>4905.0</v>
      </c>
      <c r="B4906" s="4" t="s">
        <v>7911</v>
      </c>
      <c r="C4906" s="8">
        <v>43031.0</v>
      </c>
      <c r="D4906" s="8">
        <v>43037.0</v>
      </c>
      <c r="E4906" s="4" t="s">
        <v>26</v>
      </c>
      <c r="F4906" s="4" t="s">
        <v>7912</v>
      </c>
      <c r="G4906" s="4" t="s">
        <v>7913</v>
      </c>
      <c r="H4906" s="4" t="s">
        <v>29</v>
      </c>
      <c r="I4906" s="4" t="s">
        <v>30</v>
      </c>
      <c r="J4906" s="4" t="s">
        <v>2717</v>
      </c>
      <c r="K4906" s="4" t="s">
        <v>223</v>
      </c>
      <c r="L4906" s="7">
        <v>14609.0</v>
      </c>
      <c r="M4906" s="4" t="s">
        <v>33</v>
      </c>
      <c r="N4906" s="4" t="s">
        <v>5645</v>
      </c>
      <c r="O4906" s="4" t="s">
        <v>35</v>
      </c>
      <c r="P4906" s="4" t="s">
        <v>121</v>
      </c>
      <c r="Q4906" s="4" t="s">
        <v>5646</v>
      </c>
      <c r="R4906" s="9">
        <v>87.8708971193416</v>
      </c>
      <c r="S4906" s="7">
        <v>11.0</v>
      </c>
      <c r="T4906" s="7">
        <v>0.0</v>
      </c>
      <c r="U4906" s="7">
        <v>36.9057767901235</v>
      </c>
      <c r="V4906" s="10" t="str">
        <f t="shared" si="1"/>
        <v>2017-10</v>
      </c>
    </row>
    <row r="4907">
      <c r="A4907" s="7">
        <v>4906.0</v>
      </c>
      <c r="B4907" s="4" t="s">
        <v>7911</v>
      </c>
      <c r="C4907" s="8">
        <v>43031.0</v>
      </c>
      <c r="D4907" s="8">
        <v>43037.0</v>
      </c>
      <c r="E4907" s="4" t="s">
        <v>26</v>
      </c>
      <c r="F4907" s="4" t="s">
        <v>7912</v>
      </c>
      <c r="G4907" s="4" t="s">
        <v>7913</v>
      </c>
      <c r="H4907" s="4" t="s">
        <v>29</v>
      </c>
      <c r="I4907" s="4" t="s">
        <v>30</v>
      </c>
      <c r="J4907" s="4" t="s">
        <v>2717</v>
      </c>
      <c r="K4907" s="4" t="s">
        <v>223</v>
      </c>
      <c r="L4907" s="7">
        <v>14609.0</v>
      </c>
      <c r="M4907" s="4" t="s">
        <v>33</v>
      </c>
      <c r="N4907" s="4" t="s">
        <v>2009</v>
      </c>
      <c r="O4907" s="4" t="s">
        <v>39</v>
      </c>
      <c r="P4907" s="4" t="s">
        <v>40</v>
      </c>
      <c r="Q4907" s="4" t="s">
        <v>2010</v>
      </c>
      <c r="R4907" s="9">
        <v>45.639950617284</v>
      </c>
      <c r="S4907" s="7">
        <v>3.0</v>
      </c>
      <c r="T4907" s="7">
        <v>0.0</v>
      </c>
      <c r="U4907" s="7">
        <v>12.7791861728395</v>
      </c>
      <c r="V4907" s="10" t="str">
        <f t="shared" si="1"/>
        <v>2017-10</v>
      </c>
    </row>
    <row r="4908">
      <c r="A4908" s="7">
        <v>4907.0</v>
      </c>
      <c r="B4908" s="4" t="s">
        <v>7916</v>
      </c>
      <c r="C4908" s="8">
        <v>43031.0</v>
      </c>
      <c r="D4908" s="8">
        <v>43036.0</v>
      </c>
      <c r="E4908" s="4" t="s">
        <v>98</v>
      </c>
      <c r="F4908" s="4" t="s">
        <v>1909</v>
      </c>
      <c r="G4908" s="4" t="s">
        <v>1910</v>
      </c>
      <c r="H4908" s="4" t="s">
        <v>46</v>
      </c>
      <c r="I4908" s="4" t="s">
        <v>30</v>
      </c>
      <c r="J4908" s="4" t="s">
        <v>57</v>
      </c>
      <c r="K4908" s="4" t="s">
        <v>58</v>
      </c>
      <c r="L4908" s="7">
        <v>78207.0</v>
      </c>
      <c r="M4908" s="4" t="s">
        <v>59</v>
      </c>
      <c r="N4908" s="4" t="s">
        <v>75</v>
      </c>
      <c r="O4908" s="4" t="s">
        <v>51</v>
      </c>
      <c r="P4908" s="4" t="s">
        <v>76</v>
      </c>
      <c r="Q4908" s="4" t="s">
        <v>77</v>
      </c>
      <c r="R4908" s="9">
        <v>4.53346666666667</v>
      </c>
      <c r="S4908" s="7">
        <v>3.0</v>
      </c>
      <c r="T4908" s="7">
        <v>0.8</v>
      </c>
      <c r="U4908" s="7">
        <v>-7.93356666666667</v>
      </c>
      <c r="V4908" s="10" t="str">
        <f t="shared" si="1"/>
        <v>2017-10</v>
      </c>
    </row>
    <row r="4909">
      <c r="A4909" s="7">
        <v>4908.0</v>
      </c>
      <c r="B4909" s="4" t="s">
        <v>7916</v>
      </c>
      <c r="C4909" s="8">
        <v>43031.0</v>
      </c>
      <c r="D4909" s="8">
        <v>43036.0</v>
      </c>
      <c r="E4909" s="4" t="s">
        <v>98</v>
      </c>
      <c r="F4909" s="4" t="s">
        <v>1909</v>
      </c>
      <c r="G4909" s="4" t="s">
        <v>1910</v>
      </c>
      <c r="H4909" s="4" t="s">
        <v>46</v>
      </c>
      <c r="I4909" s="4" t="s">
        <v>30</v>
      </c>
      <c r="J4909" s="4" t="s">
        <v>57</v>
      </c>
      <c r="K4909" s="4" t="s">
        <v>58</v>
      </c>
      <c r="L4909" s="7">
        <v>78207.0</v>
      </c>
      <c r="M4909" s="4" t="s">
        <v>59</v>
      </c>
      <c r="N4909" s="4" t="s">
        <v>3015</v>
      </c>
      <c r="O4909" s="4" t="s">
        <v>39</v>
      </c>
      <c r="P4909" s="4" t="s">
        <v>40</v>
      </c>
      <c r="Q4909" s="4" t="s">
        <v>3016</v>
      </c>
      <c r="R4909" s="9">
        <v>1048.09068312757</v>
      </c>
      <c r="S4909" s="7">
        <v>5.0</v>
      </c>
      <c r="T4909" s="7">
        <v>0.2</v>
      </c>
      <c r="U4909" s="7">
        <v>65.5056676954733</v>
      </c>
      <c r="V4909" s="10" t="str">
        <f t="shared" si="1"/>
        <v>2017-10</v>
      </c>
    </row>
    <row r="4910">
      <c r="A4910" s="7">
        <v>4909.0</v>
      </c>
      <c r="B4910" s="4" t="s">
        <v>7916</v>
      </c>
      <c r="C4910" s="8">
        <v>43031.0</v>
      </c>
      <c r="D4910" s="8">
        <v>43036.0</v>
      </c>
      <c r="E4910" s="4" t="s">
        <v>98</v>
      </c>
      <c r="F4910" s="4" t="s">
        <v>1909</v>
      </c>
      <c r="G4910" s="4" t="s">
        <v>1910</v>
      </c>
      <c r="H4910" s="4" t="s">
        <v>46</v>
      </c>
      <c r="I4910" s="4" t="s">
        <v>30</v>
      </c>
      <c r="J4910" s="4" t="s">
        <v>57</v>
      </c>
      <c r="K4910" s="4" t="s">
        <v>58</v>
      </c>
      <c r="L4910" s="7">
        <v>78207.0</v>
      </c>
      <c r="M4910" s="4" t="s">
        <v>59</v>
      </c>
      <c r="N4910" s="4" t="s">
        <v>5980</v>
      </c>
      <c r="O4910" s="4" t="s">
        <v>51</v>
      </c>
      <c r="P4910" s="4" t="s">
        <v>93</v>
      </c>
      <c r="Q4910" s="4" t="s">
        <v>5981</v>
      </c>
      <c r="R4910" s="9">
        <v>13.0661530864198</v>
      </c>
      <c r="S4910" s="7">
        <v>3.0</v>
      </c>
      <c r="T4910" s="7">
        <v>0.2</v>
      </c>
      <c r="U4910" s="7">
        <v>1.14328839506173</v>
      </c>
      <c r="V4910" s="10" t="str">
        <f t="shared" si="1"/>
        <v>2017-10</v>
      </c>
    </row>
    <row r="4911">
      <c r="A4911" s="7">
        <v>4910.0</v>
      </c>
      <c r="B4911" s="4" t="s">
        <v>7917</v>
      </c>
      <c r="C4911" s="8">
        <v>43031.0</v>
      </c>
      <c r="D4911" s="8">
        <v>43036.0</v>
      </c>
      <c r="E4911" s="4" t="s">
        <v>26</v>
      </c>
      <c r="F4911" s="4" t="s">
        <v>7918</v>
      </c>
      <c r="G4911" s="4" t="s">
        <v>7919</v>
      </c>
      <c r="H4911" s="4" t="s">
        <v>46</v>
      </c>
      <c r="I4911" s="4" t="s">
        <v>30</v>
      </c>
      <c r="J4911" s="4" t="s">
        <v>2019</v>
      </c>
      <c r="K4911" s="4" t="s">
        <v>58</v>
      </c>
      <c r="L4911" s="7">
        <v>78745.0</v>
      </c>
      <c r="M4911" s="4" t="s">
        <v>59</v>
      </c>
      <c r="N4911" s="4" t="s">
        <v>1090</v>
      </c>
      <c r="O4911" s="4" t="s">
        <v>51</v>
      </c>
      <c r="P4911" s="4" t="s">
        <v>76</v>
      </c>
      <c r="Q4911" s="4" t="s">
        <v>1091</v>
      </c>
      <c r="R4911" s="9">
        <v>12.417424691358</v>
      </c>
      <c r="S4911" s="7">
        <v>3.0</v>
      </c>
      <c r="T4911" s="7">
        <v>0.8</v>
      </c>
      <c r="U4911" s="7">
        <v>-19.2470082716049</v>
      </c>
      <c r="V4911" s="10" t="str">
        <f t="shared" si="1"/>
        <v>2017-10</v>
      </c>
    </row>
    <row r="4912">
      <c r="A4912" s="7">
        <v>4911.0</v>
      </c>
      <c r="B4912" s="4" t="s">
        <v>7917</v>
      </c>
      <c r="C4912" s="8">
        <v>43031.0</v>
      </c>
      <c r="D4912" s="8">
        <v>43036.0</v>
      </c>
      <c r="E4912" s="4" t="s">
        <v>26</v>
      </c>
      <c r="F4912" s="4" t="s">
        <v>7918</v>
      </c>
      <c r="G4912" s="4" t="s">
        <v>7919</v>
      </c>
      <c r="H4912" s="4" t="s">
        <v>46</v>
      </c>
      <c r="I4912" s="4" t="s">
        <v>30</v>
      </c>
      <c r="J4912" s="4" t="s">
        <v>2019</v>
      </c>
      <c r="K4912" s="4" t="s">
        <v>58</v>
      </c>
      <c r="L4912" s="7">
        <v>78745.0</v>
      </c>
      <c r="M4912" s="4" t="s">
        <v>59</v>
      </c>
      <c r="N4912" s="4" t="s">
        <v>4338</v>
      </c>
      <c r="O4912" s="4" t="s">
        <v>51</v>
      </c>
      <c r="P4912" s="4" t="s">
        <v>52</v>
      </c>
      <c r="Q4912" s="4" t="s">
        <v>4339</v>
      </c>
      <c r="R4912" s="9">
        <v>17.4520658436214</v>
      </c>
      <c r="S4912" s="7">
        <v>1.0</v>
      </c>
      <c r="T4912" s="7">
        <v>0.2</v>
      </c>
      <c r="U4912" s="7">
        <v>1.52705576131687</v>
      </c>
      <c r="V4912" s="10" t="str">
        <f t="shared" si="1"/>
        <v>2017-10</v>
      </c>
    </row>
    <row r="4913">
      <c r="A4913" s="7">
        <v>4912.0</v>
      </c>
      <c r="B4913" s="4" t="s">
        <v>7917</v>
      </c>
      <c r="C4913" s="8">
        <v>43031.0</v>
      </c>
      <c r="D4913" s="8">
        <v>43036.0</v>
      </c>
      <c r="E4913" s="4" t="s">
        <v>26</v>
      </c>
      <c r="F4913" s="4" t="s">
        <v>7918</v>
      </c>
      <c r="G4913" s="4" t="s">
        <v>7919</v>
      </c>
      <c r="H4913" s="4" t="s">
        <v>46</v>
      </c>
      <c r="I4913" s="4" t="s">
        <v>30</v>
      </c>
      <c r="J4913" s="4" t="s">
        <v>2019</v>
      </c>
      <c r="K4913" s="4" t="s">
        <v>58</v>
      </c>
      <c r="L4913" s="7">
        <v>78745.0</v>
      </c>
      <c r="M4913" s="4" t="s">
        <v>59</v>
      </c>
      <c r="N4913" s="4" t="s">
        <v>63</v>
      </c>
      <c r="O4913" s="4" t="s">
        <v>39</v>
      </c>
      <c r="P4913" s="4" t="s">
        <v>61</v>
      </c>
      <c r="Q4913" s="4" t="s">
        <v>64</v>
      </c>
      <c r="R4913" s="9">
        <v>70.2153086419753</v>
      </c>
      <c r="S4913" s="7">
        <v>1.0</v>
      </c>
      <c r="T4913" s="7">
        <v>0.2</v>
      </c>
      <c r="U4913" s="7">
        <v>-2.63307407407407</v>
      </c>
      <c r="V4913" s="10" t="str">
        <f t="shared" si="1"/>
        <v>2017-10</v>
      </c>
    </row>
    <row r="4914">
      <c r="A4914" s="7">
        <v>4913.0</v>
      </c>
      <c r="B4914" s="4" t="s">
        <v>7917</v>
      </c>
      <c r="C4914" s="8">
        <v>43031.0</v>
      </c>
      <c r="D4914" s="8">
        <v>43036.0</v>
      </c>
      <c r="E4914" s="4" t="s">
        <v>26</v>
      </c>
      <c r="F4914" s="4" t="s">
        <v>7918</v>
      </c>
      <c r="G4914" s="4" t="s">
        <v>7919</v>
      </c>
      <c r="H4914" s="4" t="s">
        <v>46</v>
      </c>
      <c r="I4914" s="4" t="s">
        <v>30</v>
      </c>
      <c r="J4914" s="4" t="s">
        <v>2019</v>
      </c>
      <c r="K4914" s="4" t="s">
        <v>58</v>
      </c>
      <c r="L4914" s="7">
        <v>78745.0</v>
      </c>
      <c r="M4914" s="4" t="s">
        <v>59</v>
      </c>
      <c r="N4914" s="4" t="s">
        <v>485</v>
      </c>
      <c r="O4914" s="4" t="s">
        <v>51</v>
      </c>
      <c r="P4914" s="4" t="s">
        <v>52</v>
      </c>
      <c r="Q4914" s="4" t="s">
        <v>486</v>
      </c>
      <c r="R4914" s="9">
        <v>329.625257613169</v>
      </c>
      <c r="S4914" s="7">
        <v>4.0</v>
      </c>
      <c r="T4914" s="7">
        <v>0.2</v>
      </c>
      <c r="U4914" s="7">
        <v>-74.165682962963</v>
      </c>
      <c r="V4914" s="10" t="str">
        <f t="shared" si="1"/>
        <v>2017-10</v>
      </c>
    </row>
    <row r="4915">
      <c r="A4915" s="7">
        <v>4914.0</v>
      </c>
      <c r="B4915" s="4" t="s">
        <v>7920</v>
      </c>
      <c r="C4915" s="8">
        <v>43031.0</v>
      </c>
      <c r="D4915" s="8">
        <v>43032.0</v>
      </c>
      <c r="E4915" s="4" t="s">
        <v>43</v>
      </c>
      <c r="F4915" s="4" t="s">
        <v>2846</v>
      </c>
      <c r="G4915" s="4" t="s">
        <v>2847</v>
      </c>
      <c r="H4915" s="4" t="s">
        <v>29</v>
      </c>
      <c r="I4915" s="4" t="s">
        <v>30</v>
      </c>
      <c r="J4915" s="4" t="s">
        <v>6932</v>
      </c>
      <c r="K4915" s="4" t="s">
        <v>2200</v>
      </c>
      <c r="L4915" s="7">
        <v>2920.0</v>
      </c>
      <c r="M4915" s="4" t="s">
        <v>33</v>
      </c>
      <c r="N4915" s="4" t="s">
        <v>5250</v>
      </c>
      <c r="O4915" s="4" t="s">
        <v>35</v>
      </c>
      <c r="P4915" s="4" t="s">
        <v>73</v>
      </c>
      <c r="Q4915" s="4" t="s">
        <v>1498</v>
      </c>
      <c r="R4915" s="9">
        <v>306.230330864198</v>
      </c>
      <c r="S4915" s="7">
        <v>4.0</v>
      </c>
      <c r="T4915" s="7">
        <v>0.3</v>
      </c>
      <c r="U4915" s="7">
        <v>-17.4988760493827</v>
      </c>
      <c r="V4915" s="10" t="str">
        <f t="shared" si="1"/>
        <v>2017-10</v>
      </c>
    </row>
    <row r="4916">
      <c r="A4916" s="7">
        <v>4915.0</v>
      </c>
      <c r="B4916" s="4" t="s">
        <v>7920</v>
      </c>
      <c r="C4916" s="8">
        <v>43031.0</v>
      </c>
      <c r="D4916" s="8">
        <v>43032.0</v>
      </c>
      <c r="E4916" s="4" t="s">
        <v>43</v>
      </c>
      <c r="F4916" s="4" t="s">
        <v>2846</v>
      </c>
      <c r="G4916" s="4" t="s">
        <v>2847</v>
      </c>
      <c r="H4916" s="4" t="s">
        <v>29</v>
      </c>
      <c r="I4916" s="4" t="s">
        <v>30</v>
      </c>
      <c r="J4916" s="4" t="s">
        <v>6932</v>
      </c>
      <c r="K4916" s="4" t="s">
        <v>2200</v>
      </c>
      <c r="L4916" s="7">
        <v>2920.0</v>
      </c>
      <c r="M4916" s="4" t="s">
        <v>33</v>
      </c>
      <c r="N4916" s="4" t="s">
        <v>4267</v>
      </c>
      <c r="O4916" s="4" t="s">
        <v>35</v>
      </c>
      <c r="P4916" s="4" t="s">
        <v>121</v>
      </c>
      <c r="Q4916" s="4" t="s">
        <v>4268</v>
      </c>
      <c r="R4916" s="9">
        <v>44.5205761316872</v>
      </c>
      <c r="S4916" s="7">
        <v>4.0</v>
      </c>
      <c r="T4916" s="7">
        <v>0.0</v>
      </c>
      <c r="U4916" s="7">
        <v>18.6986419753086</v>
      </c>
      <c r="V4916" s="10" t="str">
        <f t="shared" si="1"/>
        <v>2017-10</v>
      </c>
    </row>
    <row r="4917">
      <c r="A4917" s="7">
        <v>4916.0</v>
      </c>
      <c r="B4917" s="4" t="s">
        <v>7920</v>
      </c>
      <c r="C4917" s="8">
        <v>43031.0</v>
      </c>
      <c r="D4917" s="8">
        <v>43032.0</v>
      </c>
      <c r="E4917" s="4" t="s">
        <v>43</v>
      </c>
      <c r="F4917" s="4" t="s">
        <v>2846</v>
      </c>
      <c r="G4917" s="4" t="s">
        <v>2847</v>
      </c>
      <c r="H4917" s="4" t="s">
        <v>29</v>
      </c>
      <c r="I4917" s="4" t="s">
        <v>30</v>
      </c>
      <c r="J4917" s="4" t="s">
        <v>6932</v>
      </c>
      <c r="K4917" s="4" t="s">
        <v>2200</v>
      </c>
      <c r="L4917" s="7">
        <v>2920.0</v>
      </c>
      <c r="M4917" s="4" t="s">
        <v>33</v>
      </c>
      <c r="N4917" s="4" t="s">
        <v>3779</v>
      </c>
      <c r="O4917" s="4" t="s">
        <v>35</v>
      </c>
      <c r="P4917" s="4" t="s">
        <v>121</v>
      </c>
      <c r="Q4917" s="4" t="s">
        <v>3780</v>
      </c>
      <c r="R4917" s="9">
        <v>267.988427983539</v>
      </c>
      <c r="S4917" s="7">
        <v>2.0</v>
      </c>
      <c r="T4917" s="7">
        <v>0.0</v>
      </c>
      <c r="U4917" s="7">
        <v>64.3172227160494</v>
      </c>
      <c r="V4917" s="10" t="str">
        <f t="shared" si="1"/>
        <v>2017-10</v>
      </c>
    </row>
    <row r="4918">
      <c r="A4918" s="7">
        <v>4917.0</v>
      </c>
      <c r="B4918" s="4" t="s">
        <v>7920</v>
      </c>
      <c r="C4918" s="8">
        <v>43031.0</v>
      </c>
      <c r="D4918" s="8">
        <v>43032.0</v>
      </c>
      <c r="E4918" s="4" t="s">
        <v>43</v>
      </c>
      <c r="F4918" s="4" t="s">
        <v>2846</v>
      </c>
      <c r="G4918" s="4" t="s">
        <v>2847</v>
      </c>
      <c r="H4918" s="4" t="s">
        <v>29</v>
      </c>
      <c r="I4918" s="4" t="s">
        <v>30</v>
      </c>
      <c r="J4918" s="4" t="s">
        <v>6932</v>
      </c>
      <c r="K4918" s="4" t="s">
        <v>2200</v>
      </c>
      <c r="L4918" s="7">
        <v>2920.0</v>
      </c>
      <c r="M4918" s="4" t="s">
        <v>33</v>
      </c>
      <c r="N4918" s="4" t="s">
        <v>772</v>
      </c>
      <c r="O4918" s="4" t="s">
        <v>35</v>
      </c>
      <c r="P4918" s="4" t="s">
        <v>73</v>
      </c>
      <c r="Q4918" s="4" t="s">
        <v>773</v>
      </c>
      <c r="R4918" s="9">
        <v>811.414212345679</v>
      </c>
      <c r="S4918" s="7">
        <v>3.0</v>
      </c>
      <c r="T4918" s="7">
        <v>0.3</v>
      </c>
      <c r="U4918" s="7">
        <v>-162.282842469136</v>
      </c>
      <c r="V4918" s="10" t="str">
        <f t="shared" si="1"/>
        <v>2017-10</v>
      </c>
    </row>
    <row r="4919">
      <c r="A4919" s="7">
        <v>4918.0</v>
      </c>
      <c r="B4919" s="4" t="s">
        <v>7920</v>
      </c>
      <c r="C4919" s="8">
        <v>43031.0</v>
      </c>
      <c r="D4919" s="8">
        <v>43032.0</v>
      </c>
      <c r="E4919" s="4" t="s">
        <v>43</v>
      </c>
      <c r="F4919" s="4" t="s">
        <v>2846</v>
      </c>
      <c r="G4919" s="4" t="s">
        <v>2847</v>
      </c>
      <c r="H4919" s="4" t="s">
        <v>29</v>
      </c>
      <c r="I4919" s="4" t="s">
        <v>30</v>
      </c>
      <c r="J4919" s="4" t="s">
        <v>6932</v>
      </c>
      <c r="K4919" s="4" t="s">
        <v>2200</v>
      </c>
      <c r="L4919" s="7">
        <v>2920.0</v>
      </c>
      <c r="M4919" s="4" t="s">
        <v>33</v>
      </c>
      <c r="N4919" s="4" t="s">
        <v>7921</v>
      </c>
      <c r="O4919" s="4" t="s">
        <v>51</v>
      </c>
      <c r="P4919" s="4" t="s">
        <v>124</v>
      </c>
      <c r="Q4919" s="4" t="s">
        <v>7922</v>
      </c>
      <c r="R4919" s="9">
        <v>55.2563950617284</v>
      </c>
      <c r="S4919" s="7">
        <v>8.0</v>
      </c>
      <c r="T4919" s="7">
        <v>0.0</v>
      </c>
      <c r="U4919" s="7">
        <v>27.0756335802469</v>
      </c>
      <c r="V4919" s="10" t="str">
        <f t="shared" si="1"/>
        <v>2017-10</v>
      </c>
    </row>
    <row r="4920">
      <c r="A4920" s="7">
        <v>4919.0</v>
      </c>
      <c r="B4920" s="4" t="s">
        <v>7920</v>
      </c>
      <c r="C4920" s="8">
        <v>43031.0</v>
      </c>
      <c r="D4920" s="8">
        <v>43032.0</v>
      </c>
      <c r="E4920" s="4" t="s">
        <v>43</v>
      </c>
      <c r="F4920" s="4" t="s">
        <v>2846</v>
      </c>
      <c r="G4920" s="4" t="s">
        <v>2847</v>
      </c>
      <c r="H4920" s="4" t="s">
        <v>29</v>
      </c>
      <c r="I4920" s="4" t="s">
        <v>30</v>
      </c>
      <c r="J4920" s="4" t="s">
        <v>6932</v>
      </c>
      <c r="K4920" s="4" t="s">
        <v>2200</v>
      </c>
      <c r="L4920" s="7">
        <v>2920.0</v>
      </c>
      <c r="M4920" s="4" t="s">
        <v>33</v>
      </c>
      <c r="N4920" s="4" t="s">
        <v>6900</v>
      </c>
      <c r="O4920" s="4" t="s">
        <v>51</v>
      </c>
      <c r="P4920" s="4" t="s">
        <v>283</v>
      </c>
      <c r="Q4920" s="4" t="s">
        <v>6901</v>
      </c>
      <c r="R4920" s="9">
        <v>2.82387654320988</v>
      </c>
      <c r="S4920" s="7">
        <v>1.0</v>
      </c>
      <c r="T4920" s="7">
        <v>0.0</v>
      </c>
      <c r="U4920" s="7">
        <v>0.847162962962963</v>
      </c>
      <c r="V4920" s="10" t="str">
        <f t="shared" si="1"/>
        <v>2017-10</v>
      </c>
    </row>
    <row r="4921">
      <c r="A4921" s="7">
        <v>4920.0</v>
      </c>
      <c r="B4921" s="4" t="s">
        <v>7923</v>
      </c>
      <c r="C4921" s="8">
        <v>43032.0</v>
      </c>
      <c r="D4921" s="8">
        <v>43034.0</v>
      </c>
      <c r="E4921" s="4" t="s">
        <v>43</v>
      </c>
      <c r="F4921" s="4" t="s">
        <v>3730</v>
      </c>
      <c r="G4921" s="4" t="s">
        <v>3731</v>
      </c>
      <c r="H4921" s="4" t="s">
        <v>46</v>
      </c>
      <c r="I4921" s="4" t="s">
        <v>30</v>
      </c>
      <c r="J4921" s="4" t="s">
        <v>6571</v>
      </c>
      <c r="K4921" s="4" t="s">
        <v>58</v>
      </c>
      <c r="L4921" s="7">
        <v>76063.0</v>
      </c>
      <c r="M4921" s="4" t="s">
        <v>59</v>
      </c>
      <c r="N4921" s="4" t="s">
        <v>7083</v>
      </c>
      <c r="O4921" s="4" t="s">
        <v>35</v>
      </c>
      <c r="P4921" s="4" t="s">
        <v>73</v>
      </c>
      <c r="Q4921" s="4" t="s">
        <v>7084</v>
      </c>
      <c r="R4921" s="9">
        <v>658.360600823045</v>
      </c>
      <c r="S4921" s="7">
        <v>5.0</v>
      </c>
      <c r="T4921" s="7">
        <v>0.3</v>
      </c>
      <c r="U4921" s="7">
        <v>-103.456665843621</v>
      </c>
      <c r="V4921" s="10" t="str">
        <f t="shared" si="1"/>
        <v>2017-10</v>
      </c>
    </row>
    <row r="4922">
      <c r="A4922" s="7">
        <v>4921.0</v>
      </c>
      <c r="B4922" s="4" t="s">
        <v>7924</v>
      </c>
      <c r="C4922" s="8">
        <v>43032.0</v>
      </c>
      <c r="D4922" s="8">
        <v>43038.0</v>
      </c>
      <c r="E4922" s="4" t="s">
        <v>26</v>
      </c>
      <c r="F4922" s="4" t="s">
        <v>1274</v>
      </c>
      <c r="G4922" s="4" t="s">
        <v>1275</v>
      </c>
      <c r="H4922" s="4" t="s">
        <v>46</v>
      </c>
      <c r="I4922" s="4" t="s">
        <v>30</v>
      </c>
      <c r="J4922" s="4" t="s">
        <v>585</v>
      </c>
      <c r="K4922" s="4" t="s">
        <v>334</v>
      </c>
      <c r="L4922" s="7">
        <v>39212.0</v>
      </c>
      <c r="M4922" s="4" t="s">
        <v>83</v>
      </c>
      <c r="N4922" s="4" t="s">
        <v>3307</v>
      </c>
      <c r="O4922" s="4" t="s">
        <v>51</v>
      </c>
      <c r="P4922" s="4" t="s">
        <v>272</v>
      </c>
      <c r="Q4922" s="4" t="s">
        <v>722</v>
      </c>
      <c r="R4922" s="9">
        <v>7.33459307863325</v>
      </c>
      <c r="S4922" s="7">
        <v>4.0</v>
      </c>
      <c r="T4922" s="7">
        <v>0.0</v>
      </c>
      <c r="U4922" s="7">
        <v>3.30056688538496</v>
      </c>
      <c r="V4922" s="10" t="str">
        <f t="shared" si="1"/>
        <v>2017-10</v>
      </c>
    </row>
    <row r="4923">
      <c r="A4923" s="7">
        <v>4922.0</v>
      </c>
      <c r="B4923" s="4" t="s">
        <v>7925</v>
      </c>
      <c r="C4923" s="8">
        <v>43034.0</v>
      </c>
      <c r="D4923" s="8">
        <v>43041.0</v>
      </c>
      <c r="E4923" s="4" t="s">
        <v>26</v>
      </c>
      <c r="F4923" s="4" t="s">
        <v>268</v>
      </c>
      <c r="G4923" s="4" t="s">
        <v>269</v>
      </c>
      <c r="H4923" s="4" t="s">
        <v>46</v>
      </c>
      <c r="I4923" s="4" t="s">
        <v>30</v>
      </c>
      <c r="J4923" s="4" t="s">
        <v>2717</v>
      </c>
      <c r="K4923" s="4" t="s">
        <v>937</v>
      </c>
      <c r="L4923" s="7">
        <v>55901.0</v>
      </c>
      <c r="M4923" s="4" t="s">
        <v>59</v>
      </c>
      <c r="N4923" s="4" t="s">
        <v>6433</v>
      </c>
      <c r="O4923" s="4" t="s">
        <v>39</v>
      </c>
      <c r="P4923" s="4" t="s">
        <v>61</v>
      </c>
      <c r="Q4923" s="4" t="s">
        <v>6434</v>
      </c>
      <c r="R4923" s="9">
        <v>25.4522880658436</v>
      </c>
      <c r="S4923" s="7">
        <v>1.0</v>
      </c>
      <c r="T4923" s="7">
        <v>0.0</v>
      </c>
      <c r="U4923" s="7">
        <v>8.65377794238683</v>
      </c>
      <c r="V4923" s="10" t="str">
        <f t="shared" si="1"/>
        <v>2017-10</v>
      </c>
    </row>
    <row r="4924">
      <c r="A4924" s="7">
        <v>4923.0</v>
      </c>
      <c r="B4924" s="4" t="s">
        <v>7925</v>
      </c>
      <c r="C4924" s="8">
        <v>43034.0</v>
      </c>
      <c r="D4924" s="8">
        <v>43041.0</v>
      </c>
      <c r="E4924" s="4" t="s">
        <v>26</v>
      </c>
      <c r="F4924" s="4" t="s">
        <v>268</v>
      </c>
      <c r="G4924" s="4" t="s">
        <v>269</v>
      </c>
      <c r="H4924" s="4" t="s">
        <v>46</v>
      </c>
      <c r="I4924" s="4" t="s">
        <v>30</v>
      </c>
      <c r="J4924" s="4" t="s">
        <v>2717</v>
      </c>
      <c r="K4924" s="4" t="s">
        <v>937</v>
      </c>
      <c r="L4924" s="7">
        <v>55901.0</v>
      </c>
      <c r="M4924" s="4" t="s">
        <v>59</v>
      </c>
      <c r="N4924" s="4" t="s">
        <v>4472</v>
      </c>
      <c r="O4924" s="4" t="s">
        <v>51</v>
      </c>
      <c r="P4924" s="4" t="s">
        <v>297</v>
      </c>
      <c r="Q4924" s="4" t="s">
        <v>4473</v>
      </c>
      <c r="R4924" s="9">
        <v>7.84322633744856</v>
      </c>
      <c r="S4924" s="7">
        <v>2.0</v>
      </c>
      <c r="T4924" s="7">
        <v>0.0</v>
      </c>
      <c r="U4924" s="7">
        <v>3.76474864197531</v>
      </c>
      <c r="V4924" s="10" t="str">
        <f t="shared" si="1"/>
        <v>2017-10</v>
      </c>
    </row>
    <row r="4925">
      <c r="A4925" s="7">
        <v>4924.0</v>
      </c>
      <c r="B4925" s="4" t="s">
        <v>7926</v>
      </c>
      <c r="C4925" s="8">
        <v>43034.0</v>
      </c>
      <c r="D4925" s="8">
        <v>43040.0</v>
      </c>
      <c r="E4925" s="4" t="s">
        <v>26</v>
      </c>
      <c r="F4925" s="4" t="s">
        <v>2551</v>
      </c>
      <c r="G4925" s="4" t="s">
        <v>2552</v>
      </c>
      <c r="H4925" s="4" t="s">
        <v>46</v>
      </c>
      <c r="I4925" s="4" t="s">
        <v>30</v>
      </c>
      <c r="J4925" s="4" t="s">
        <v>2041</v>
      </c>
      <c r="K4925" s="4" t="s">
        <v>429</v>
      </c>
      <c r="L4925" s="7">
        <v>23464.0</v>
      </c>
      <c r="M4925" s="4" t="s">
        <v>83</v>
      </c>
      <c r="N4925" s="4" t="s">
        <v>5814</v>
      </c>
      <c r="O4925" s="4" t="s">
        <v>35</v>
      </c>
      <c r="P4925" s="4" t="s">
        <v>73</v>
      </c>
      <c r="Q4925" s="4" t="s">
        <v>5815</v>
      </c>
      <c r="R4925" s="9">
        <v>221.495211742856</v>
      </c>
      <c r="S4925" s="7">
        <v>5.0</v>
      </c>
      <c r="T4925" s="7">
        <v>0.0</v>
      </c>
      <c r="U4925" s="7">
        <v>37.6541859962856</v>
      </c>
      <c r="V4925" s="10" t="str">
        <f t="shared" si="1"/>
        <v>2017-10</v>
      </c>
    </row>
    <row r="4926">
      <c r="A4926" s="7">
        <v>4925.0</v>
      </c>
      <c r="B4926" s="4" t="s">
        <v>7926</v>
      </c>
      <c r="C4926" s="8">
        <v>43034.0</v>
      </c>
      <c r="D4926" s="8">
        <v>43040.0</v>
      </c>
      <c r="E4926" s="4" t="s">
        <v>26</v>
      </c>
      <c r="F4926" s="4" t="s">
        <v>2551</v>
      </c>
      <c r="G4926" s="4" t="s">
        <v>2552</v>
      </c>
      <c r="H4926" s="4" t="s">
        <v>46</v>
      </c>
      <c r="I4926" s="4" t="s">
        <v>30</v>
      </c>
      <c r="J4926" s="4" t="s">
        <v>2041</v>
      </c>
      <c r="K4926" s="4" t="s">
        <v>429</v>
      </c>
      <c r="L4926" s="7">
        <v>23464.0</v>
      </c>
      <c r="M4926" s="4" t="s">
        <v>83</v>
      </c>
      <c r="N4926" s="4" t="s">
        <v>4968</v>
      </c>
      <c r="O4926" s="4" t="s">
        <v>51</v>
      </c>
      <c r="P4926" s="4" t="s">
        <v>205</v>
      </c>
      <c r="Q4926" s="4" t="s">
        <v>4969</v>
      </c>
      <c r="R4926" s="9">
        <v>157.612918149078</v>
      </c>
      <c r="S4926" s="7">
        <v>7.0</v>
      </c>
      <c r="T4926" s="7">
        <v>0.0</v>
      </c>
      <c r="U4926" s="7">
        <v>70.925813167085</v>
      </c>
      <c r="V4926" s="10" t="str">
        <f t="shared" si="1"/>
        <v>2017-10</v>
      </c>
    </row>
    <row r="4927">
      <c r="A4927" s="7">
        <v>4926.0</v>
      </c>
      <c r="B4927" s="4" t="s">
        <v>7927</v>
      </c>
      <c r="C4927" s="8">
        <v>43034.0</v>
      </c>
      <c r="D4927" s="8">
        <v>43038.0</v>
      </c>
      <c r="E4927" s="4" t="s">
        <v>26</v>
      </c>
      <c r="F4927" s="4" t="s">
        <v>7641</v>
      </c>
      <c r="G4927" s="4" t="s">
        <v>7642</v>
      </c>
      <c r="H4927" s="4" t="s">
        <v>29</v>
      </c>
      <c r="I4927" s="4" t="s">
        <v>30</v>
      </c>
      <c r="J4927" s="4" t="s">
        <v>531</v>
      </c>
      <c r="K4927" s="4" t="s">
        <v>91</v>
      </c>
      <c r="L4927" s="7">
        <v>17602.0</v>
      </c>
      <c r="M4927" s="4" t="s">
        <v>33</v>
      </c>
      <c r="N4927" s="4" t="s">
        <v>1906</v>
      </c>
      <c r="O4927" s="4" t="s">
        <v>39</v>
      </c>
      <c r="P4927" s="4" t="s">
        <v>40</v>
      </c>
      <c r="Q4927" s="4" t="s">
        <v>1907</v>
      </c>
      <c r="R4927" s="9">
        <v>78.3584148148148</v>
      </c>
      <c r="S4927" s="7">
        <v>1.0</v>
      </c>
      <c r="T4927" s="7">
        <v>0.4</v>
      </c>
      <c r="U4927" s="7">
        <v>-16.9776565432099</v>
      </c>
      <c r="V4927" s="10" t="str">
        <f t="shared" si="1"/>
        <v>2017-10</v>
      </c>
    </row>
    <row r="4928">
      <c r="A4928" s="7">
        <v>4927.0</v>
      </c>
      <c r="B4928" s="4" t="s">
        <v>7927</v>
      </c>
      <c r="C4928" s="8">
        <v>43034.0</v>
      </c>
      <c r="D4928" s="8">
        <v>43038.0</v>
      </c>
      <c r="E4928" s="4" t="s">
        <v>26</v>
      </c>
      <c r="F4928" s="4" t="s">
        <v>7641</v>
      </c>
      <c r="G4928" s="4" t="s">
        <v>7642</v>
      </c>
      <c r="H4928" s="4" t="s">
        <v>29</v>
      </c>
      <c r="I4928" s="4" t="s">
        <v>30</v>
      </c>
      <c r="J4928" s="4" t="s">
        <v>531</v>
      </c>
      <c r="K4928" s="4" t="s">
        <v>91</v>
      </c>
      <c r="L4928" s="7">
        <v>17602.0</v>
      </c>
      <c r="M4928" s="4" t="s">
        <v>33</v>
      </c>
      <c r="N4928" s="4" t="s">
        <v>2764</v>
      </c>
      <c r="O4928" s="4" t="s">
        <v>51</v>
      </c>
      <c r="P4928" s="4" t="s">
        <v>76</v>
      </c>
      <c r="Q4928" s="4" t="s">
        <v>2765</v>
      </c>
      <c r="R4928" s="9">
        <v>103.691017283951</v>
      </c>
      <c r="S4928" s="7">
        <v>7.0</v>
      </c>
      <c r="T4928" s="7">
        <v>0.7</v>
      </c>
      <c r="U4928" s="7">
        <v>-82.9528138271605</v>
      </c>
      <c r="V4928" s="10" t="str">
        <f t="shared" si="1"/>
        <v>2017-10</v>
      </c>
    </row>
    <row r="4929">
      <c r="A4929" s="7">
        <v>4928.0</v>
      </c>
      <c r="B4929" s="4" t="s">
        <v>7928</v>
      </c>
      <c r="C4929" s="8">
        <v>43034.0</v>
      </c>
      <c r="D4929" s="8">
        <v>43039.0</v>
      </c>
      <c r="E4929" s="4" t="s">
        <v>26</v>
      </c>
      <c r="F4929" s="4" t="s">
        <v>5335</v>
      </c>
      <c r="G4929" s="4" t="s">
        <v>5336</v>
      </c>
      <c r="H4929" s="4" t="s">
        <v>46</v>
      </c>
      <c r="I4929" s="4" t="s">
        <v>30</v>
      </c>
      <c r="J4929" s="4" t="s">
        <v>90</v>
      </c>
      <c r="K4929" s="4" t="s">
        <v>91</v>
      </c>
      <c r="L4929" s="7">
        <v>19134.0</v>
      </c>
      <c r="M4929" s="4" t="s">
        <v>33</v>
      </c>
      <c r="N4929" s="4" t="s">
        <v>1332</v>
      </c>
      <c r="O4929" s="4" t="s">
        <v>51</v>
      </c>
      <c r="P4929" s="4" t="s">
        <v>76</v>
      </c>
      <c r="Q4929" s="4" t="s">
        <v>1333</v>
      </c>
      <c r="R4929" s="9">
        <v>42.3763407407407</v>
      </c>
      <c r="S4929" s="7">
        <v>3.0</v>
      </c>
      <c r="T4929" s="7">
        <v>0.7</v>
      </c>
      <c r="U4929" s="7">
        <v>-35.3136172839506</v>
      </c>
      <c r="V4929" s="10" t="str">
        <f t="shared" si="1"/>
        <v>2017-10</v>
      </c>
    </row>
    <row r="4930">
      <c r="A4930" s="7">
        <v>4929.0</v>
      </c>
      <c r="B4930" s="4" t="s">
        <v>7928</v>
      </c>
      <c r="C4930" s="8">
        <v>43034.0</v>
      </c>
      <c r="D4930" s="8">
        <v>43039.0</v>
      </c>
      <c r="E4930" s="4" t="s">
        <v>26</v>
      </c>
      <c r="F4930" s="4" t="s">
        <v>5335</v>
      </c>
      <c r="G4930" s="4" t="s">
        <v>5336</v>
      </c>
      <c r="H4930" s="4" t="s">
        <v>46</v>
      </c>
      <c r="I4930" s="4" t="s">
        <v>30</v>
      </c>
      <c r="J4930" s="4" t="s">
        <v>90</v>
      </c>
      <c r="K4930" s="4" t="s">
        <v>91</v>
      </c>
      <c r="L4930" s="7">
        <v>19134.0</v>
      </c>
      <c r="M4930" s="4" t="s">
        <v>33</v>
      </c>
      <c r="N4930" s="4" t="s">
        <v>7434</v>
      </c>
      <c r="O4930" s="4" t="s">
        <v>39</v>
      </c>
      <c r="P4930" s="4" t="s">
        <v>40</v>
      </c>
      <c r="Q4930" s="4" t="s">
        <v>7435</v>
      </c>
      <c r="R4930" s="9">
        <v>151.071234567901</v>
      </c>
      <c r="S4930" s="7">
        <v>5.0</v>
      </c>
      <c r="T4930" s="7">
        <v>0.4</v>
      </c>
      <c r="U4930" s="7">
        <v>25.1785390946502</v>
      </c>
      <c r="V4930" s="10" t="str">
        <f t="shared" si="1"/>
        <v>2017-10</v>
      </c>
    </row>
    <row r="4931">
      <c r="A4931" s="7">
        <v>4930.0</v>
      </c>
      <c r="B4931" s="4" t="s">
        <v>7928</v>
      </c>
      <c r="C4931" s="8">
        <v>43034.0</v>
      </c>
      <c r="D4931" s="8">
        <v>43039.0</v>
      </c>
      <c r="E4931" s="4" t="s">
        <v>26</v>
      </c>
      <c r="F4931" s="4" t="s">
        <v>5335</v>
      </c>
      <c r="G4931" s="4" t="s">
        <v>5336</v>
      </c>
      <c r="H4931" s="4" t="s">
        <v>46</v>
      </c>
      <c r="I4931" s="4" t="s">
        <v>30</v>
      </c>
      <c r="J4931" s="4" t="s">
        <v>90</v>
      </c>
      <c r="K4931" s="4" t="s">
        <v>91</v>
      </c>
      <c r="L4931" s="7">
        <v>19134.0</v>
      </c>
      <c r="M4931" s="4" t="s">
        <v>33</v>
      </c>
      <c r="N4931" s="4" t="s">
        <v>5441</v>
      </c>
      <c r="O4931" s="4" t="s">
        <v>51</v>
      </c>
      <c r="P4931" s="4" t="s">
        <v>297</v>
      </c>
      <c r="Q4931" s="4" t="s">
        <v>5442</v>
      </c>
      <c r="R4931" s="9">
        <v>18.7931851851852</v>
      </c>
      <c r="S4931" s="7">
        <v>5.0</v>
      </c>
      <c r="T4931" s="7">
        <v>0.2</v>
      </c>
      <c r="U4931" s="7">
        <v>6.3427</v>
      </c>
      <c r="V4931" s="10" t="str">
        <f t="shared" si="1"/>
        <v>2017-10</v>
      </c>
    </row>
    <row r="4932">
      <c r="A4932" s="7">
        <v>4931.0</v>
      </c>
      <c r="B4932" s="4" t="s">
        <v>7929</v>
      </c>
      <c r="C4932" s="8">
        <v>43034.0</v>
      </c>
      <c r="D4932" s="8">
        <v>43039.0</v>
      </c>
      <c r="E4932" s="4" t="s">
        <v>26</v>
      </c>
      <c r="F4932" s="4" t="s">
        <v>2545</v>
      </c>
      <c r="G4932" s="4" t="s">
        <v>2546</v>
      </c>
      <c r="H4932" s="4" t="s">
        <v>112</v>
      </c>
      <c r="I4932" s="4" t="s">
        <v>30</v>
      </c>
      <c r="J4932" s="4" t="s">
        <v>408</v>
      </c>
      <c r="K4932" s="4" t="s">
        <v>58</v>
      </c>
      <c r="L4932" s="7">
        <v>75217.0</v>
      </c>
      <c r="M4932" s="4" t="s">
        <v>59</v>
      </c>
      <c r="N4932" s="4" t="s">
        <v>5906</v>
      </c>
      <c r="O4932" s="4" t="s">
        <v>51</v>
      </c>
      <c r="P4932" s="4" t="s">
        <v>52</v>
      </c>
      <c r="Q4932" s="4" t="s">
        <v>5907</v>
      </c>
      <c r="R4932" s="9">
        <v>70.813129218107</v>
      </c>
      <c r="S4932" s="7">
        <v>2.0</v>
      </c>
      <c r="T4932" s="7">
        <v>0.2</v>
      </c>
      <c r="U4932" s="7">
        <v>7.0813129218107</v>
      </c>
      <c r="V4932" s="10" t="str">
        <f t="shared" si="1"/>
        <v>2017-10</v>
      </c>
    </row>
    <row r="4933">
      <c r="A4933" s="7">
        <v>4932.0</v>
      </c>
      <c r="B4933" s="4" t="s">
        <v>7930</v>
      </c>
      <c r="C4933" s="8">
        <v>43035.0</v>
      </c>
      <c r="D4933" s="8">
        <v>43038.0</v>
      </c>
      <c r="E4933" s="4" t="s">
        <v>98</v>
      </c>
      <c r="F4933" s="4" t="s">
        <v>3546</v>
      </c>
      <c r="G4933" s="4" t="s">
        <v>3547</v>
      </c>
      <c r="H4933" s="4" t="s">
        <v>112</v>
      </c>
      <c r="I4933" s="4" t="s">
        <v>30</v>
      </c>
      <c r="J4933" s="4" t="s">
        <v>384</v>
      </c>
      <c r="K4933" s="4" t="s">
        <v>385</v>
      </c>
      <c r="L4933" s="7">
        <v>60610.0</v>
      </c>
      <c r="M4933" s="4" t="s">
        <v>59</v>
      </c>
      <c r="N4933" s="4" t="s">
        <v>2821</v>
      </c>
      <c r="O4933" s="4" t="s">
        <v>51</v>
      </c>
      <c r="P4933" s="4" t="s">
        <v>93</v>
      </c>
      <c r="Q4933" s="4" t="s">
        <v>2822</v>
      </c>
      <c r="R4933" s="9">
        <v>8.98696296296296</v>
      </c>
      <c r="S4933" s="7">
        <v>3.0</v>
      </c>
      <c r="T4933" s="7">
        <v>0.2</v>
      </c>
      <c r="U4933" s="7">
        <v>2.80842592592593</v>
      </c>
      <c r="V4933" s="10" t="str">
        <f t="shared" si="1"/>
        <v>2017-10</v>
      </c>
    </row>
    <row r="4934">
      <c r="A4934" s="7">
        <v>4933.0</v>
      </c>
      <c r="B4934" s="4" t="s">
        <v>7930</v>
      </c>
      <c r="C4934" s="8">
        <v>43035.0</v>
      </c>
      <c r="D4934" s="8">
        <v>43038.0</v>
      </c>
      <c r="E4934" s="4" t="s">
        <v>98</v>
      </c>
      <c r="F4934" s="4" t="s">
        <v>3546</v>
      </c>
      <c r="G4934" s="4" t="s">
        <v>3547</v>
      </c>
      <c r="H4934" s="4" t="s">
        <v>112</v>
      </c>
      <c r="I4934" s="4" t="s">
        <v>30</v>
      </c>
      <c r="J4934" s="4" t="s">
        <v>384</v>
      </c>
      <c r="K4934" s="4" t="s">
        <v>385</v>
      </c>
      <c r="L4934" s="7">
        <v>60610.0</v>
      </c>
      <c r="M4934" s="4" t="s">
        <v>59</v>
      </c>
      <c r="N4934" s="4" t="s">
        <v>6285</v>
      </c>
      <c r="O4934" s="4" t="s">
        <v>39</v>
      </c>
      <c r="P4934" s="4" t="s">
        <v>40</v>
      </c>
      <c r="Q4934" s="4" t="s">
        <v>6286</v>
      </c>
      <c r="R4934" s="9">
        <v>34.6232427983539</v>
      </c>
      <c r="S4934" s="7">
        <v>2.0</v>
      </c>
      <c r="T4934" s="7">
        <v>0.2</v>
      </c>
      <c r="U4934" s="7">
        <v>2.59674320987654</v>
      </c>
      <c r="V4934" s="10" t="str">
        <f t="shared" si="1"/>
        <v>2017-10</v>
      </c>
    </row>
    <row r="4935">
      <c r="A4935" s="7">
        <v>4934.0</v>
      </c>
      <c r="B4935" s="4" t="s">
        <v>7931</v>
      </c>
      <c r="C4935" s="8">
        <v>43035.0</v>
      </c>
      <c r="D4935" s="8">
        <v>43036.0</v>
      </c>
      <c r="E4935" s="4" t="s">
        <v>43</v>
      </c>
      <c r="F4935" s="4" t="s">
        <v>127</v>
      </c>
      <c r="G4935" s="4" t="s">
        <v>128</v>
      </c>
      <c r="H4935" s="4" t="s">
        <v>29</v>
      </c>
      <c r="I4935" s="4" t="s">
        <v>30</v>
      </c>
      <c r="J4935" s="4" t="s">
        <v>362</v>
      </c>
      <c r="K4935" s="4" t="s">
        <v>48</v>
      </c>
      <c r="L4935" s="7">
        <v>94110.0</v>
      </c>
      <c r="M4935" s="4" t="s">
        <v>49</v>
      </c>
      <c r="N4935" s="4" t="s">
        <v>4398</v>
      </c>
      <c r="O4935" s="4" t="s">
        <v>35</v>
      </c>
      <c r="P4935" s="4" t="s">
        <v>36</v>
      </c>
      <c r="Q4935" s="4" t="s">
        <v>4399</v>
      </c>
      <c r="R4935" s="9">
        <v>556.665</v>
      </c>
      <c r="S4935" s="7">
        <v>5.0</v>
      </c>
      <c r="T4935" s="7">
        <v>0.15</v>
      </c>
      <c r="U4935" s="7">
        <v>6.549</v>
      </c>
      <c r="V4935" s="10" t="str">
        <f t="shared" si="1"/>
        <v>2017-10</v>
      </c>
    </row>
    <row r="4936">
      <c r="A4936" s="7">
        <v>4935.0</v>
      </c>
      <c r="B4936" s="4" t="s">
        <v>7931</v>
      </c>
      <c r="C4936" s="8">
        <v>43035.0</v>
      </c>
      <c r="D4936" s="8">
        <v>43036.0</v>
      </c>
      <c r="E4936" s="4" t="s">
        <v>43</v>
      </c>
      <c r="F4936" s="4" t="s">
        <v>127</v>
      </c>
      <c r="G4936" s="4" t="s">
        <v>128</v>
      </c>
      <c r="H4936" s="4" t="s">
        <v>29</v>
      </c>
      <c r="I4936" s="4" t="s">
        <v>30</v>
      </c>
      <c r="J4936" s="4" t="s">
        <v>362</v>
      </c>
      <c r="K4936" s="4" t="s">
        <v>48</v>
      </c>
      <c r="L4936" s="7">
        <v>94110.0</v>
      </c>
      <c r="M4936" s="4" t="s">
        <v>49</v>
      </c>
      <c r="N4936" s="4" t="s">
        <v>2429</v>
      </c>
      <c r="O4936" s="4" t="s">
        <v>39</v>
      </c>
      <c r="P4936" s="4" t="s">
        <v>40</v>
      </c>
      <c r="Q4936" s="4" t="s">
        <v>2430</v>
      </c>
      <c r="R4936" s="9">
        <v>95.84</v>
      </c>
      <c r="S4936" s="7">
        <v>4.0</v>
      </c>
      <c r="T4936" s="7">
        <v>0.2</v>
      </c>
      <c r="U4936" s="7">
        <v>34.742</v>
      </c>
      <c r="V4936" s="10" t="str">
        <f t="shared" si="1"/>
        <v>2017-10</v>
      </c>
    </row>
    <row r="4937">
      <c r="A4937" s="7">
        <v>4936.0</v>
      </c>
      <c r="B4937" s="4" t="s">
        <v>7932</v>
      </c>
      <c r="C4937" s="8">
        <v>43035.0</v>
      </c>
      <c r="D4937" s="8">
        <v>43042.0</v>
      </c>
      <c r="E4937" s="4" t="s">
        <v>26</v>
      </c>
      <c r="F4937" s="4" t="s">
        <v>2210</v>
      </c>
      <c r="G4937" s="4" t="s">
        <v>2211</v>
      </c>
      <c r="H4937" s="4" t="s">
        <v>29</v>
      </c>
      <c r="I4937" s="4" t="s">
        <v>30</v>
      </c>
      <c r="J4937" s="4" t="s">
        <v>408</v>
      </c>
      <c r="K4937" s="4" t="s">
        <v>58</v>
      </c>
      <c r="L4937" s="7">
        <v>75081.0</v>
      </c>
      <c r="M4937" s="4" t="s">
        <v>59</v>
      </c>
      <c r="N4937" s="4" t="s">
        <v>7906</v>
      </c>
      <c r="O4937" s="4" t="s">
        <v>51</v>
      </c>
      <c r="P4937" s="4" t="s">
        <v>205</v>
      </c>
      <c r="Q4937" s="4" t="s">
        <v>7907</v>
      </c>
      <c r="R4937" s="9">
        <v>20.1748148148148</v>
      </c>
      <c r="S4937" s="7">
        <v>2.0</v>
      </c>
      <c r="T4937" s="7">
        <v>0.2</v>
      </c>
      <c r="U4937" s="7">
        <v>7.06118518518519</v>
      </c>
      <c r="V4937" s="10" t="str">
        <f t="shared" si="1"/>
        <v>2017-10</v>
      </c>
    </row>
    <row r="4938">
      <c r="A4938" s="7">
        <v>4937.0</v>
      </c>
      <c r="B4938" s="4" t="s">
        <v>7932</v>
      </c>
      <c r="C4938" s="8">
        <v>43035.0</v>
      </c>
      <c r="D4938" s="8">
        <v>43042.0</v>
      </c>
      <c r="E4938" s="4" t="s">
        <v>26</v>
      </c>
      <c r="F4938" s="4" t="s">
        <v>2210</v>
      </c>
      <c r="G4938" s="4" t="s">
        <v>2211</v>
      </c>
      <c r="H4938" s="4" t="s">
        <v>29</v>
      </c>
      <c r="I4938" s="4" t="s">
        <v>30</v>
      </c>
      <c r="J4938" s="4" t="s">
        <v>408</v>
      </c>
      <c r="K4938" s="4" t="s">
        <v>58</v>
      </c>
      <c r="L4938" s="7">
        <v>75081.0</v>
      </c>
      <c r="M4938" s="4" t="s">
        <v>59</v>
      </c>
      <c r="N4938" s="4" t="s">
        <v>4017</v>
      </c>
      <c r="O4938" s="4" t="s">
        <v>51</v>
      </c>
      <c r="P4938" s="4" t="s">
        <v>124</v>
      </c>
      <c r="Q4938" s="4" t="s">
        <v>4018</v>
      </c>
      <c r="R4938" s="9">
        <v>10.7599012345679</v>
      </c>
      <c r="S4938" s="7">
        <v>2.0</v>
      </c>
      <c r="T4938" s="7">
        <v>0.2</v>
      </c>
      <c r="U4938" s="7">
        <v>3.36246913580247</v>
      </c>
      <c r="V4938" s="10" t="str">
        <f t="shared" si="1"/>
        <v>2017-10</v>
      </c>
    </row>
    <row r="4939">
      <c r="A4939" s="7">
        <v>4938.0</v>
      </c>
      <c r="B4939" s="4" t="s">
        <v>7933</v>
      </c>
      <c r="C4939" s="8">
        <v>43035.0</v>
      </c>
      <c r="D4939" s="8">
        <v>43037.0</v>
      </c>
      <c r="E4939" s="4" t="s">
        <v>43</v>
      </c>
      <c r="F4939" s="4" t="s">
        <v>4712</v>
      </c>
      <c r="G4939" s="4" t="s">
        <v>4713</v>
      </c>
      <c r="H4939" s="4" t="s">
        <v>29</v>
      </c>
      <c r="I4939" s="4" t="s">
        <v>30</v>
      </c>
      <c r="J4939" s="4" t="s">
        <v>47</v>
      </c>
      <c r="K4939" s="4" t="s">
        <v>48</v>
      </c>
      <c r="L4939" s="7">
        <v>90032.0</v>
      </c>
      <c r="M4939" s="4" t="s">
        <v>49</v>
      </c>
      <c r="N4939" s="4" t="s">
        <v>3803</v>
      </c>
      <c r="O4939" s="4" t="s">
        <v>35</v>
      </c>
      <c r="P4939" s="4" t="s">
        <v>73</v>
      </c>
      <c r="Q4939" s="4" t="s">
        <v>3804</v>
      </c>
      <c r="R4939" s="9">
        <v>189.576</v>
      </c>
      <c r="S4939" s="7">
        <v>1.0</v>
      </c>
      <c r="T4939" s="7">
        <v>0.2</v>
      </c>
      <c r="U4939" s="7">
        <v>9.4788</v>
      </c>
      <c r="V4939" s="10" t="str">
        <f t="shared" si="1"/>
        <v>2017-10</v>
      </c>
    </row>
    <row r="4940">
      <c r="A4940" s="7">
        <v>4939.0</v>
      </c>
      <c r="B4940" s="4" t="s">
        <v>7933</v>
      </c>
      <c r="C4940" s="8">
        <v>43035.0</v>
      </c>
      <c r="D4940" s="8">
        <v>43037.0</v>
      </c>
      <c r="E4940" s="4" t="s">
        <v>43</v>
      </c>
      <c r="F4940" s="4" t="s">
        <v>4712</v>
      </c>
      <c r="G4940" s="4" t="s">
        <v>4713</v>
      </c>
      <c r="H4940" s="4" t="s">
        <v>29</v>
      </c>
      <c r="I4940" s="4" t="s">
        <v>30</v>
      </c>
      <c r="J4940" s="4" t="s">
        <v>47</v>
      </c>
      <c r="K4940" s="4" t="s">
        <v>48</v>
      </c>
      <c r="L4940" s="7">
        <v>90032.0</v>
      </c>
      <c r="M4940" s="4" t="s">
        <v>49</v>
      </c>
      <c r="N4940" s="4" t="s">
        <v>3256</v>
      </c>
      <c r="O4940" s="4" t="s">
        <v>39</v>
      </c>
      <c r="P4940" s="4" t="s">
        <v>40</v>
      </c>
      <c r="Q4940" s="4" t="s">
        <v>3257</v>
      </c>
      <c r="R4940" s="9">
        <v>71.96</v>
      </c>
      <c r="S4940" s="7">
        <v>5.0</v>
      </c>
      <c r="T4940" s="7">
        <v>0.2</v>
      </c>
      <c r="U4940" s="7">
        <v>7.196</v>
      </c>
      <c r="V4940" s="10" t="str">
        <f t="shared" si="1"/>
        <v>2017-10</v>
      </c>
    </row>
    <row r="4941">
      <c r="A4941" s="7">
        <v>4940.0</v>
      </c>
      <c r="B4941" s="4" t="s">
        <v>7934</v>
      </c>
      <c r="C4941" s="8">
        <v>43035.0</v>
      </c>
      <c r="D4941" s="8">
        <v>43040.0</v>
      </c>
      <c r="E4941" s="4" t="s">
        <v>26</v>
      </c>
      <c r="F4941" s="4" t="s">
        <v>978</v>
      </c>
      <c r="G4941" s="4" t="s">
        <v>979</v>
      </c>
      <c r="H4941" s="4" t="s">
        <v>112</v>
      </c>
      <c r="I4941" s="4" t="s">
        <v>30</v>
      </c>
      <c r="J4941" s="4" t="s">
        <v>3028</v>
      </c>
      <c r="K4941" s="4" t="s">
        <v>469</v>
      </c>
      <c r="L4941" s="7">
        <v>85204.0</v>
      </c>
      <c r="M4941" s="4" t="s">
        <v>49</v>
      </c>
      <c r="N4941" s="4" t="s">
        <v>195</v>
      </c>
      <c r="O4941" s="4" t="s">
        <v>51</v>
      </c>
      <c r="P4941" s="4" t="s">
        <v>124</v>
      </c>
      <c r="Q4941" s="4" t="s">
        <v>196</v>
      </c>
      <c r="R4941" s="9">
        <v>44.784</v>
      </c>
      <c r="S4941" s="7">
        <v>1.0</v>
      </c>
      <c r="T4941" s="7">
        <v>0.2</v>
      </c>
      <c r="U4941" s="7">
        <v>16.2342</v>
      </c>
      <c r="V4941" s="10" t="str">
        <f t="shared" si="1"/>
        <v>2017-10</v>
      </c>
    </row>
    <row r="4942">
      <c r="A4942" s="7">
        <v>4941.0</v>
      </c>
      <c r="B4942" s="4" t="s">
        <v>7935</v>
      </c>
      <c r="C4942" s="8">
        <v>43035.0</v>
      </c>
      <c r="D4942" s="8">
        <v>43041.0</v>
      </c>
      <c r="E4942" s="4" t="s">
        <v>26</v>
      </c>
      <c r="F4942" s="4" t="s">
        <v>1790</v>
      </c>
      <c r="G4942" s="4" t="s">
        <v>1791</v>
      </c>
      <c r="H4942" s="4" t="s">
        <v>29</v>
      </c>
      <c r="I4942" s="4" t="s">
        <v>30</v>
      </c>
      <c r="J4942" s="4" t="s">
        <v>1931</v>
      </c>
      <c r="K4942" s="4" t="s">
        <v>102</v>
      </c>
      <c r="L4942" s="7">
        <v>32303.0</v>
      </c>
      <c r="M4942" s="4" t="s">
        <v>83</v>
      </c>
      <c r="N4942" s="4" t="s">
        <v>5220</v>
      </c>
      <c r="O4942" s="4" t="s">
        <v>51</v>
      </c>
      <c r="P4942" s="4" t="s">
        <v>124</v>
      </c>
      <c r="Q4942" s="4" t="s">
        <v>404</v>
      </c>
      <c r="R4942" s="9">
        <v>34.935877061719</v>
      </c>
      <c r="S4942" s="7">
        <v>7.0</v>
      </c>
      <c r="T4942" s="7">
        <v>0.2</v>
      </c>
      <c r="U4942" s="7">
        <v>12.6642554348731</v>
      </c>
      <c r="V4942" s="10" t="str">
        <f t="shared" si="1"/>
        <v>2017-10</v>
      </c>
    </row>
    <row r="4943">
      <c r="A4943" s="7">
        <v>4942.0</v>
      </c>
      <c r="B4943" s="4" t="s">
        <v>7935</v>
      </c>
      <c r="C4943" s="8">
        <v>43035.0</v>
      </c>
      <c r="D4943" s="8">
        <v>43041.0</v>
      </c>
      <c r="E4943" s="4" t="s">
        <v>26</v>
      </c>
      <c r="F4943" s="4" t="s">
        <v>1790</v>
      </c>
      <c r="G4943" s="4" t="s">
        <v>1791</v>
      </c>
      <c r="H4943" s="4" t="s">
        <v>29</v>
      </c>
      <c r="I4943" s="4" t="s">
        <v>30</v>
      </c>
      <c r="J4943" s="4" t="s">
        <v>1931</v>
      </c>
      <c r="K4943" s="4" t="s">
        <v>102</v>
      </c>
      <c r="L4943" s="7">
        <v>32303.0</v>
      </c>
      <c r="M4943" s="4" t="s">
        <v>83</v>
      </c>
      <c r="N4943" s="4" t="s">
        <v>6058</v>
      </c>
      <c r="O4943" s="4" t="s">
        <v>51</v>
      </c>
      <c r="P4943" s="4" t="s">
        <v>76</v>
      </c>
      <c r="Q4943" s="4" t="s">
        <v>6059</v>
      </c>
      <c r="R4943" s="9">
        <v>3.50354609146582</v>
      </c>
      <c r="S4943" s="7">
        <v>3.0</v>
      </c>
      <c r="T4943" s="7">
        <v>0.7</v>
      </c>
      <c r="U4943" s="7">
        <v>-2.45248226402607</v>
      </c>
      <c r="V4943" s="10" t="str">
        <f t="shared" si="1"/>
        <v>2017-10</v>
      </c>
    </row>
    <row r="4944">
      <c r="A4944" s="7">
        <v>4943.0</v>
      </c>
      <c r="B4944" s="4" t="s">
        <v>7935</v>
      </c>
      <c r="C4944" s="8">
        <v>43035.0</v>
      </c>
      <c r="D4944" s="8">
        <v>43041.0</v>
      </c>
      <c r="E4944" s="4" t="s">
        <v>26</v>
      </c>
      <c r="F4944" s="4" t="s">
        <v>1790</v>
      </c>
      <c r="G4944" s="4" t="s">
        <v>1791</v>
      </c>
      <c r="H4944" s="4" t="s">
        <v>29</v>
      </c>
      <c r="I4944" s="4" t="s">
        <v>30</v>
      </c>
      <c r="J4944" s="4" t="s">
        <v>1931</v>
      </c>
      <c r="K4944" s="4" t="s">
        <v>102</v>
      </c>
      <c r="L4944" s="7">
        <v>32303.0</v>
      </c>
      <c r="M4944" s="4" t="s">
        <v>83</v>
      </c>
      <c r="N4944" s="4" t="s">
        <v>2042</v>
      </c>
      <c r="O4944" s="4" t="s">
        <v>51</v>
      </c>
      <c r="P4944" s="4" t="s">
        <v>93</v>
      </c>
      <c r="Q4944" s="4" t="s">
        <v>2043</v>
      </c>
      <c r="R4944" s="9">
        <v>4.09574906186204</v>
      </c>
      <c r="S4944" s="7">
        <v>3.0</v>
      </c>
      <c r="T4944" s="7">
        <v>0.2</v>
      </c>
      <c r="U4944" s="7">
        <v>0.358378042912928</v>
      </c>
      <c r="V4944" s="10" t="str">
        <f t="shared" si="1"/>
        <v>2017-10</v>
      </c>
    </row>
    <row r="4945">
      <c r="A4945" s="7">
        <v>4944.0</v>
      </c>
      <c r="B4945" s="4" t="s">
        <v>7936</v>
      </c>
      <c r="C4945" s="8">
        <v>43036.0</v>
      </c>
      <c r="D4945" s="8">
        <v>43041.0</v>
      </c>
      <c r="E4945" s="4" t="s">
        <v>98</v>
      </c>
      <c r="F4945" s="4" t="s">
        <v>6720</v>
      </c>
      <c r="G4945" s="4" t="s">
        <v>6721</v>
      </c>
      <c r="H4945" s="4" t="s">
        <v>29</v>
      </c>
      <c r="I4945" s="4" t="s">
        <v>30</v>
      </c>
      <c r="J4945" s="4" t="s">
        <v>222</v>
      </c>
      <c r="K4945" s="4" t="s">
        <v>223</v>
      </c>
      <c r="L4945" s="7">
        <v>10035.0</v>
      </c>
      <c r="M4945" s="4" t="s">
        <v>33</v>
      </c>
      <c r="N4945" s="4" t="s">
        <v>696</v>
      </c>
      <c r="O4945" s="4" t="s">
        <v>51</v>
      </c>
      <c r="P4945" s="4" t="s">
        <v>205</v>
      </c>
      <c r="Q4945" s="4" t="s">
        <v>697</v>
      </c>
      <c r="R4945" s="9">
        <v>61.1300740740741</v>
      </c>
      <c r="S4945" s="7">
        <v>2.0</v>
      </c>
      <c r="T4945" s="7">
        <v>0.0</v>
      </c>
      <c r="U4945" s="7">
        <v>30.565037037037</v>
      </c>
      <c r="V4945" s="10" t="str">
        <f t="shared" si="1"/>
        <v>2017-10</v>
      </c>
    </row>
    <row r="4946">
      <c r="A4946" s="7">
        <v>4945.0</v>
      </c>
      <c r="B4946" s="4" t="s">
        <v>7937</v>
      </c>
      <c r="C4946" s="8">
        <v>43036.0</v>
      </c>
      <c r="D4946" s="8">
        <v>43040.0</v>
      </c>
      <c r="E4946" s="4" t="s">
        <v>98</v>
      </c>
      <c r="F4946" s="4" t="s">
        <v>7938</v>
      </c>
      <c r="G4946" s="4" t="s">
        <v>7939</v>
      </c>
      <c r="H4946" s="4" t="s">
        <v>46</v>
      </c>
      <c r="I4946" s="4" t="s">
        <v>30</v>
      </c>
      <c r="J4946" s="4" t="s">
        <v>455</v>
      </c>
      <c r="K4946" s="4" t="s">
        <v>58</v>
      </c>
      <c r="L4946" s="7">
        <v>77095.0</v>
      </c>
      <c r="M4946" s="4" t="s">
        <v>59</v>
      </c>
      <c r="N4946" s="4" t="s">
        <v>2686</v>
      </c>
      <c r="O4946" s="4" t="s">
        <v>39</v>
      </c>
      <c r="P4946" s="4" t="s">
        <v>61</v>
      </c>
      <c r="Q4946" s="4" t="s">
        <v>2687</v>
      </c>
      <c r="R4946" s="9">
        <v>30.5777777777778</v>
      </c>
      <c r="S4946" s="7">
        <v>2.0</v>
      </c>
      <c r="T4946" s="7">
        <v>0.2</v>
      </c>
      <c r="U4946" s="7">
        <v>-3.44</v>
      </c>
      <c r="V4946" s="10" t="str">
        <f t="shared" si="1"/>
        <v>2017-10</v>
      </c>
    </row>
    <row r="4947">
      <c r="A4947" s="7">
        <v>4946.0</v>
      </c>
      <c r="B4947" s="4" t="s">
        <v>7937</v>
      </c>
      <c r="C4947" s="8">
        <v>43036.0</v>
      </c>
      <c r="D4947" s="8">
        <v>43040.0</v>
      </c>
      <c r="E4947" s="4" t="s">
        <v>98</v>
      </c>
      <c r="F4947" s="4" t="s">
        <v>7938</v>
      </c>
      <c r="G4947" s="4" t="s">
        <v>7939</v>
      </c>
      <c r="H4947" s="4" t="s">
        <v>46</v>
      </c>
      <c r="I4947" s="4" t="s">
        <v>30</v>
      </c>
      <c r="J4947" s="4" t="s">
        <v>455</v>
      </c>
      <c r="K4947" s="4" t="s">
        <v>58</v>
      </c>
      <c r="L4947" s="7">
        <v>77095.0</v>
      </c>
      <c r="M4947" s="4" t="s">
        <v>59</v>
      </c>
      <c r="N4947" s="4" t="s">
        <v>7940</v>
      </c>
      <c r="O4947" s="4" t="s">
        <v>51</v>
      </c>
      <c r="P4947" s="4" t="s">
        <v>124</v>
      </c>
      <c r="Q4947" s="4" t="s">
        <v>7941</v>
      </c>
      <c r="R4947" s="9">
        <v>19.8144</v>
      </c>
      <c r="S4947" s="7">
        <v>3.0</v>
      </c>
      <c r="T4947" s="7">
        <v>0.2</v>
      </c>
      <c r="U4947" s="7">
        <v>6.93504</v>
      </c>
      <c r="V4947" s="10" t="str">
        <f t="shared" si="1"/>
        <v>2017-10</v>
      </c>
    </row>
    <row r="4948">
      <c r="A4948" s="7">
        <v>4947.0</v>
      </c>
      <c r="B4948" s="4" t="s">
        <v>7937</v>
      </c>
      <c r="C4948" s="8">
        <v>43036.0</v>
      </c>
      <c r="D4948" s="8">
        <v>43040.0</v>
      </c>
      <c r="E4948" s="4" t="s">
        <v>98</v>
      </c>
      <c r="F4948" s="4" t="s">
        <v>7938</v>
      </c>
      <c r="G4948" s="4" t="s">
        <v>7939</v>
      </c>
      <c r="H4948" s="4" t="s">
        <v>46</v>
      </c>
      <c r="I4948" s="4" t="s">
        <v>30</v>
      </c>
      <c r="J4948" s="4" t="s">
        <v>455</v>
      </c>
      <c r="K4948" s="4" t="s">
        <v>58</v>
      </c>
      <c r="L4948" s="7">
        <v>77095.0</v>
      </c>
      <c r="M4948" s="4" t="s">
        <v>59</v>
      </c>
      <c r="N4948" s="4" t="s">
        <v>1948</v>
      </c>
      <c r="O4948" s="4" t="s">
        <v>39</v>
      </c>
      <c r="P4948" s="4" t="s">
        <v>61</v>
      </c>
      <c r="Q4948" s="4" t="s">
        <v>1949</v>
      </c>
      <c r="R4948" s="9">
        <v>33.350162962963</v>
      </c>
      <c r="S4948" s="7">
        <v>2.0</v>
      </c>
      <c r="T4948" s="7">
        <v>0.2</v>
      </c>
      <c r="U4948" s="7">
        <v>-4.16877037037037</v>
      </c>
      <c r="V4948" s="10" t="str">
        <f t="shared" si="1"/>
        <v>2017-10</v>
      </c>
    </row>
    <row r="4949">
      <c r="A4949" s="7">
        <v>4948.0</v>
      </c>
      <c r="B4949" s="4" t="s">
        <v>7942</v>
      </c>
      <c r="C4949" s="8">
        <v>43036.0</v>
      </c>
      <c r="D4949" s="8">
        <v>43038.0</v>
      </c>
      <c r="E4949" s="4" t="s">
        <v>98</v>
      </c>
      <c r="F4949" s="4" t="s">
        <v>1252</v>
      </c>
      <c r="G4949" s="4" t="s">
        <v>1253</v>
      </c>
      <c r="H4949" s="4" t="s">
        <v>46</v>
      </c>
      <c r="I4949" s="4" t="s">
        <v>30</v>
      </c>
      <c r="J4949" s="4" t="s">
        <v>277</v>
      </c>
      <c r="K4949" s="4" t="s">
        <v>82</v>
      </c>
      <c r="L4949" s="7">
        <v>28314.0</v>
      </c>
      <c r="M4949" s="4" t="s">
        <v>83</v>
      </c>
      <c r="N4949" s="4" t="s">
        <v>1881</v>
      </c>
      <c r="O4949" s="4" t="s">
        <v>35</v>
      </c>
      <c r="P4949" s="4" t="s">
        <v>121</v>
      </c>
      <c r="Q4949" s="4" t="s">
        <v>1882</v>
      </c>
      <c r="R4949" s="9">
        <v>48.6201651036737</v>
      </c>
      <c r="S4949" s="7">
        <v>3.0</v>
      </c>
      <c r="T4949" s="7">
        <v>0.2</v>
      </c>
      <c r="U4949" s="7">
        <v>9.72403302073474</v>
      </c>
      <c r="V4949" s="10" t="str">
        <f t="shared" si="1"/>
        <v>2017-10</v>
      </c>
    </row>
    <row r="4950">
      <c r="A4950" s="7">
        <v>4949.0</v>
      </c>
      <c r="B4950" s="4" t="s">
        <v>7942</v>
      </c>
      <c r="C4950" s="8">
        <v>43036.0</v>
      </c>
      <c r="D4950" s="8">
        <v>43038.0</v>
      </c>
      <c r="E4950" s="4" t="s">
        <v>98</v>
      </c>
      <c r="F4950" s="4" t="s">
        <v>1252</v>
      </c>
      <c r="G4950" s="4" t="s">
        <v>1253</v>
      </c>
      <c r="H4950" s="4" t="s">
        <v>46</v>
      </c>
      <c r="I4950" s="4" t="s">
        <v>30</v>
      </c>
      <c r="J4950" s="4" t="s">
        <v>277</v>
      </c>
      <c r="K4950" s="4" t="s">
        <v>82</v>
      </c>
      <c r="L4950" s="7">
        <v>28314.0</v>
      </c>
      <c r="M4950" s="4" t="s">
        <v>83</v>
      </c>
      <c r="N4950" s="4" t="s">
        <v>1211</v>
      </c>
      <c r="O4950" s="4" t="s">
        <v>51</v>
      </c>
      <c r="P4950" s="4" t="s">
        <v>52</v>
      </c>
      <c r="Q4950" s="4" t="s">
        <v>1212</v>
      </c>
      <c r="R4950" s="9">
        <v>92.235459349514</v>
      </c>
      <c r="S4950" s="7">
        <v>2.0</v>
      </c>
      <c r="T4950" s="7">
        <v>0.2</v>
      </c>
      <c r="U4950" s="7">
        <v>-18.4470918699028</v>
      </c>
      <c r="V4950" s="10" t="str">
        <f t="shared" si="1"/>
        <v>2017-10</v>
      </c>
    </row>
    <row r="4951">
      <c r="A4951" s="7">
        <v>4950.0</v>
      </c>
      <c r="B4951" s="4" t="s">
        <v>7942</v>
      </c>
      <c r="C4951" s="8">
        <v>43036.0</v>
      </c>
      <c r="D4951" s="8">
        <v>43038.0</v>
      </c>
      <c r="E4951" s="4" t="s">
        <v>98</v>
      </c>
      <c r="F4951" s="4" t="s">
        <v>1252</v>
      </c>
      <c r="G4951" s="4" t="s">
        <v>1253</v>
      </c>
      <c r="H4951" s="4" t="s">
        <v>46</v>
      </c>
      <c r="I4951" s="4" t="s">
        <v>30</v>
      </c>
      <c r="J4951" s="4" t="s">
        <v>277</v>
      </c>
      <c r="K4951" s="4" t="s">
        <v>82</v>
      </c>
      <c r="L4951" s="7">
        <v>28314.0</v>
      </c>
      <c r="M4951" s="4" t="s">
        <v>83</v>
      </c>
      <c r="N4951" s="4" t="s">
        <v>6621</v>
      </c>
      <c r="O4951" s="4" t="s">
        <v>51</v>
      </c>
      <c r="P4951" s="4" t="s">
        <v>124</v>
      </c>
      <c r="Q4951" s="4" t="s">
        <v>6622</v>
      </c>
      <c r="R4951" s="9">
        <v>29.607041789403</v>
      </c>
      <c r="S4951" s="7">
        <v>3.0</v>
      </c>
      <c r="T4951" s="7">
        <v>0.2</v>
      </c>
      <c r="U4951" s="7">
        <v>9.99237660392353</v>
      </c>
      <c r="V4951" s="10" t="str">
        <f t="shared" si="1"/>
        <v>2017-10</v>
      </c>
    </row>
    <row r="4952">
      <c r="A4952" s="7">
        <v>4951.0</v>
      </c>
      <c r="B4952" s="4" t="s">
        <v>7943</v>
      </c>
      <c r="C4952" s="8">
        <v>43036.0</v>
      </c>
      <c r="D4952" s="8">
        <v>43040.0</v>
      </c>
      <c r="E4952" s="4" t="s">
        <v>26</v>
      </c>
      <c r="F4952" s="4" t="s">
        <v>5606</v>
      </c>
      <c r="G4952" s="4" t="s">
        <v>5607</v>
      </c>
      <c r="H4952" s="4" t="s">
        <v>46</v>
      </c>
      <c r="I4952" s="4" t="s">
        <v>30</v>
      </c>
      <c r="J4952" s="4" t="s">
        <v>6588</v>
      </c>
      <c r="K4952" s="4" t="s">
        <v>897</v>
      </c>
      <c r="L4952" s="7">
        <v>2149.0</v>
      </c>
      <c r="M4952" s="4" t="s">
        <v>33</v>
      </c>
      <c r="N4952" s="4" t="s">
        <v>2135</v>
      </c>
      <c r="O4952" s="4" t="s">
        <v>51</v>
      </c>
      <c r="P4952" s="4" t="s">
        <v>297</v>
      </c>
      <c r="Q4952" s="4" t="s">
        <v>2136</v>
      </c>
      <c r="R4952" s="9">
        <v>27.9404444444444</v>
      </c>
      <c r="S4952" s="7">
        <v>3.0</v>
      </c>
      <c r="T4952" s="7">
        <v>0.0</v>
      </c>
      <c r="U4952" s="7">
        <v>13.1320088888889</v>
      </c>
      <c r="V4952" s="10" t="str">
        <f t="shared" si="1"/>
        <v>2017-10</v>
      </c>
    </row>
    <row r="4953">
      <c r="A4953" s="7">
        <v>4952.0</v>
      </c>
      <c r="B4953" s="4" t="s">
        <v>7944</v>
      </c>
      <c r="C4953" s="8">
        <v>43037.0</v>
      </c>
      <c r="D4953" s="8">
        <v>43039.0</v>
      </c>
      <c r="E4953" s="4" t="s">
        <v>98</v>
      </c>
      <c r="F4953" s="4" t="s">
        <v>1970</v>
      </c>
      <c r="G4953" s="4" t="s">
        <v>1971</v>
      </c>
      <c r="H4953" s="4" t="s">
        <v>29</v>
      </c>
      <c r="I4953" s="4" t="s">
        <v>30</v>
      </c>
      <c r="J4953" s="4" t="s">
        <v>1288</v>
      </c>
      <c r="K4953" s="4" t="s">
        <v>223</v>
      </c>
      <c r="L4953" s="7">
        <v>13021.0</v>
      </c>
      <c r="M4953" s="4" t="s">
        <v>33</v>
      </c>
      <c r="N4953" s="4" t="s">
        <v>4066</v>
      </c>
      <c r="O4953" s="4" t="s">
        <v>51</v>
      </c>
      <c r="P4953" s="4" t="s">
        <v>124</v>
      </c>
      <c r="Q4953" s="4" t="s">
        <v>4067</v>
      </c>
      <c r="R4953" s="9">
        <v>59.8498436213992</v>
      </c>
      <c r="S4953" s="7">
        <v>8.0</v>
      </c>
      <c r="T4953" s="7">
        <v>0.0</v>
      </c>
      <c r="U4953" s="7">
        <v>28.7279249382716</v>
      </c>
      <c r="V4953" s="10" t="str">
        <f t="shared" si="1"/>
        <v>2017-10</v>
      </c>
    </row>
    <row r="4954">
      <c r="A4954" s="7">
        <v>4953.0</v>
      </c>
      <c r="B4954" s="4" t="s">
        <v>7945</v>
      </c>
      <c r="C4954" s="8">
        <v>43038.0</v>
      </c>
      <c r="D4954" s="8">
        <v>43042.0</v>
      </c>
      <c r="E4954" s="4" t="s">
        <v>26</v>
      </c>
      <c r="F4954" s="4" t="s">
        <v>4167</v>
      </c>
      <c r="G4954" s="4" t="s">
        <v>4168</v>
      </c>
      <c r="H4954" s="4" t="s">
        <v>29</v>
      </c>
      <c r="I4954" s="4" t="s">
        <v>30</v>
      </c>
      <c r="J4954" s="4" t="s">
        <v>4980</v>
      </c>
      <c r="K4954" s="4" t="s">
        <v>164</v>
      </c>
      <c r="L4954" s="7">
        <v>98661.0</v>
      </c>
      <c r="M4954" s="4" t="s">
        <v>49</v>
      </c>
      <c r="N4954" s="4" t="s">
        <v>4452</v>
      </c>
      <c r="O4954" s="4" t="s">
        <v>35</v>
      </c>
      <c r="P4954" s="4" t="s">
        <v>121</v>
      </c>
      <c r="Q4954" s="4" t="s">
        <v>4453</v>
      </c>
      <c r="R4954" s="9">
        <v>9.64</v>
      </c>
      <c r="S4954" s="7">
        <v>2.0</v>
      </c>
      <c r="T4954" s="7">
        <v>0.0</v>
      </c>
      <c r="U4954" s="7">
        <v>3.6632</v>
      </c>
      <c r="V4954" s="10" t="str">
        <f t="shared" si="1"/>
        <v>2017-10</v>
      </c>
    </row>
    <row r="4955">
      <c r="A4955" s="7">
        <v>4954.0</v>
      </c>
      <c r="B4955" s="4" t="s">
        <v>7946</v>
      </c>
      <c r="C4955" s="8">
        <v>43038.0</v>
      </c>
      <c r="D4955" s="8">
        <v>43045.0</v>
      </c>
      <c r="E4955" s="4" t="s">
        <v>26</v>
      </c>
      <c r="F4955" s="4" t="s">
        <v>6568</v>
      </c>
      <c r="G4955" s="4" t="s">
        <v>6569</v>
      </c>
      <c r="H4955" s="4" t="s">
        <v>46</v>
      </c>
      <c r="I4955" s="4" t="s">
        <v>30</v>
      </c>
      <c r="J4955" s="4" t="s">
        <v>163</v>
      </c>
      <c r="K4955" s="4" t="s">
        <v>164</v>
      </c>
      <c r="L4955" s="7">
        <v>98115.0</v>
      </c>
      <c r="M4955" s="4" t="s">
        <v>49</v>
      </c>
      <c r="N4955" s="4" t="s">
        <v>1332</v>
      </c>
      <c r="O4955" s="4" t="s">
        <v>51</v>
      </c>
      <c r="P4955" s="4" t="s">
        <v>76</v>
      </c>
      <c r="Q4955" s="4" t="s">
        <v>1333</v>
      </c>
      <c r="R4955" s="9">
        <v>88.752</v>
      </c>
      <c r="S4955" s="7">
        <v>3.0</v>
      </c>
      <c r="T4955" s="7">
        <v>0.2</v>
      </c>
      <c r="U4955" s="7">
        <v>27.735</v>
      </c>
      <c r="V4955" s="10" t="str">
        <f t="shared" si="1"/>
        <v>2017-10</v>
      </c>
    </row>
    <row r="4956">
      <c r="A4956" s="7">
        <v>4955.0</v>
      </c>
      <c r="B4956" s="4" t="s">
        <v>7946</v>
      </c>
      <c r="C4956" s="8">
        <v>43038.0</v>
      </c>
      <c r="D4956" s="8">
        <v>43045.0</v>
      </c>
      <c r="E4956" s="4" t="s">
        <v>26</v>
      </c>
      <c r="F4956" s="4" t="s">
        <v>6568</v>
      </c>
      <c r="G4956" s="4" t="s">
        <v>6569</v>
      </c>
      <c r="H4956" s="4" t="s">
        <v>46</v>
      </c>
      <c r="I4956" s="4" t="s">
        <v>30</v>
      </c>
      <c r="J4956" s="4" t="s">
        <v>163</v>
      </c>
      <c r="K4956" s="4" t="s">
        <v>164</v>
      </c>
      <c r="L4956" s="7">
        <v>98115.0</v>
      </c>
      <c r="M4956" s="4" t="s">
        <v>49</v>
      </c>
      <c r="N4956" s="4" t="s">
        <v>4972</v>
      </c>
      <c r="O4956" s="4" t="s">
        <v>51</v>
      </c>
      <c r="P4956" s="4" t="s">
        <v>76</v>
      </c>
      <c r="Q4956" s="4" t="s">
        <v>4973</v>
      </c>
      <c r="R4956" s="9">
        <v>13.904</v>
      </c>
      <c r="S4956" s="7">
        <v>2.0</v>
      </c>
      <c r="T4956" s="7">
        <v>0.2</v>
      </c>
      <c r="U4956" s="7">
        <v>5.214</v>
      </c>
      <c r="V4956" s="10" t="str">
        <f t="shared" si="1"/>
        <v>2017-10</v>
      </c>
    </row>
    <row r="4957">
      <c r="A4957" s="7">
        <v>4956.0</v>
      </c>
      <c r="B4957" s="4" t="s">
        <v>7947</v>
      </c>
      <c r="C4957" s="8">
        <v>43038.0</v>
      </c>
      <c r="D4957" s="8">
        <v>43044.0</v>
      </c>
      <c r="E4957" s="4" t="s">
        <v>26</v>
      </c>
      <c r="F4957" s="4" t="s">
        <v>4406</v>
      </c>
      <c r="G4957" s="4" t="s">
        <v>4407</v>
      </c>
      <c r="H4957" s="4" t="s">
        <v>46</v>
      </c>
      <c r="I4957" s="4" t="s">
        <v>30</v>
      </c>
      <c r="J4957" s="4" t="s">
        <v>362</v>
      </c>
      <c r="K4957" s="4" t="s">
        <v>48</v>
      </c>
      <c r="L4957" s="7">
        <v>94122.0</v>
      </c>
      <c r="M4957" s="4" t="s">
        <v>49</v>
      </c>
      <c r="N4957" s="4" t="s">
        <v>7948</v>
      </c>
      <c r="O4957" s="4" t="s">
        <v>51</v>
      </c>
      <c r="P4957" s="4" t="s">
        <v>297</v>
      </c>
      <c r="Q4957" s="4" t="s">
        <v>7949</v>
      </c>
      <c r="R4957" s="9">
        <v>43.86</v>
      </c>
      <c r="S4957" s="7">
        <v>6.0</v>
      </c>
      <c r="T4957" s="7">
        <v>0.0</v>
      </c>
      <c r="U4957" s="7">
        <v>20.6142</v>
      </c>
      <c r="V4957" s="10" t="str">
        <f t="shared" si="1"/>
        <v>2017-10</v>
      </c>
    </row>
    <row r="4958">
      <c r="A4958" s="7">
        <v>4957.0</v>
      </c>
      <c r="B4958" s="4" t="s">
        <v>7947</v>
      </c>
      <c r="C4958" s="8">
        <v>43038.0</v>
      </c>
      <c r="D4958" s="8">
        <v>43044.0</v>
      </c>
      <c r="E4958" s="4" t="s">
        <v>26</v>
      </c>
      <c r="F4958" s="4" t="s">
        <v>4406</v>
      </c>
      <c r="G4958" s="4" t="s">
        <v>4407</v>
      </c>
      <c r="H4958" s="4" t="s">
        <v>46</v>
      </c>
      <c r="I4958" s="4" t="s">
        <v>30</v>
      </c>
      <c r="J4958" s="4" t="s">
        <v>362</v>
      </c>
      <c r="K4958" s="4" t="s">
        <v>48</v>
      </c>
      <c r="L4958" s="7">
        <v>94122.0</v>
      </c>
      <c r="M4958" s="4" t="s">
        <v>49</v>
      </c>
      <c r="N4958" s="4" t="s">
        <v>3874</v>
      </c>
      <c r="O4958" s="4" t="s">
        <v>39</v>
      </c>
      <c r="P4958" s="4" t="s">
        <v>40</v>
      </c>
      <c r="Q4958" s="4" t="s">
        <v>3875</v>
      </c>
      <c r="R4958" s="9">
        <v>148.48</v>
      </c>
      <c r="S4958" s="7">
        <v>2.0</v>
      </c>
      <c r="T4958" s="7">
        <v>0.2</v>
      </c>
      <c r="U4958" s="7">
        <v>16.704</v>
      </c>
      <c r="V4958" s="10" t="str">
        <f t="shared" si="1"/>
        <v>2017-10</v>
      </c>
    </row>
    <row r="4959">
      <c r="A4959" s="7">
        <v>4958.0</v>
      </c>
      <c r="B4959" s="4" t="s">
        <v>7947</v>
      </c>
      <c r="C4959" s="8">
        <v>43038.0</v>
      </c>
      <c r="D4959" s="8">
        <v>43044.0</v>
      </c>
      <c r="E4959" s="4" t="s">
        <v>26</v>
      </c>
      <c r="F4959" s="4" t="s">
        <v>4406</v>
      </c>
      <c r="G4959" s="4" t="s">
        <v>4407</v>
      </c>
      <c r="H4959" s="4" t="s">
        <v>46</v>
      </c>
      <c r="I4959" s="4" t="s">
        <v>30</v>
      </c>
      <c r="J4959" s="4" t="s">
        <v>362</v>
      </c>
      <c r="K4959" s="4" t="s">
        <v>48</v>
      </c>
      <c r="L4959" s="7">
        <v>94122.0</v>
      </c>
      <c r="M4959" s="4" t="s">
        <v>49</v>
      </c>
      <c r="N4959" s="4" t="s">
        <v>7392</v>
      </c>
      <c r="O4959" s="4" t="s">
        <v>51</v>
      </c>
      <c r="P4959" s="4" t="s">
        <v>124</v>
      </c>
      <c r="Q4959" s="4" t="s">
        <v>7393</v>
      </c>
      <c r="R4959" s="9">
        <v>7.42</v>
      </c>
      <c r="S4959" s="7">
        <v>2.0</v>
      </c>
      <c r="T4959" s="7">
        <v>0.0</v>
      </c>
      <c r="U4959" s="7">
        <v>3.71</v>
      </c>
      <c r="V4959" s="10" t="str">
        <f t="shared" si="1"/>
        <v>2017-10</v>
      </c>
    </row>
    <row r="4960">
      <c r="A4960" s="7">
        <v>4959.0</v>
      </c>
      <c r="B4960" s="4" t="s">
        <v>7947</v>
      </c>
      <c r="C4960" s="8">
        <v>43038.0</v>
      </c>
      <c r="D4960" s="8">
        <v>43044.0</v>
      </c>
      <c r="E4960" s="4" t="s">
        <v>26</v>
      </c>
      <c r="F4960" s="4" t="s">
        <v>4406</v>
      </c>
      <c r="G4960" s="4" t="s">
        <v>4407</v>
      </c>
      <c r="H4960" s="4" t="s">
        <v>46</v>
      </c>
      <c r="I4960" s="4" t="s">
        <v>30</v>
      </c>
      <c r="J4960" s="4" t="s">
        <v>362</v>
      </c>
      <c r="K4960" s="4" t="s">
        <v>48</v>
      </c>
      <c r="L4960" s="7">
        <v>94122.0</v>
      </c>
      <c r="M4960" s="4" t="s">
        <v>49</v>
      </c>
      <c r="N4960" s="4" t="s">
        <v>2987</v>
      </c>
      <c r="O4960" s="4" t="s">
        <v>35</v>
      </c>
      <c r="P4960" s="4" t="s">
        <v>263</v>
      </c>
      <c r="Q4960" s="4" t="s">
        <v>2988</v>
      </c>
      <c r="R4960" s="9">
        <v>71.992</v>
      </c>
      <c r="S4960" s="7">
        <v>1.0</v>
      </c>
      <c r="T4960" s="7">
        <v>0.2</v>
      </c>
      <c r="U4960" s="7">
        <v>-0.8999</v>
      </c>
      <c r="V4960" s="10" t="str">
        <f t="shared" si="1"/>
        <v>2017-10</v>
      </c>
    </row>
    <row r="4961">
      <c r="A4961" s="7">
        <v>4960.0</v>
      </c>
      <c r="B4961" s="4" t="s">
        <v>7947</v>
      </c>
      <c r="C4961" s="8">
        <v>43038.0</v>
      </c>
      <c r="D4961" s="8">
        <v>43044.0</v>
      </c>
      <c r="E4961" s="4" t="s">
        <v>26</v>
      </c>
      <c r="F4961" s="4" t="s">
        <v>4406</v>
      </c>
      <c r="G4961" s="4" t="s">
        <v>4407</v>
      </c>
      <c r="H4961" s="4" t="s">
        <v>46</v>
      </c>
      <c r="I4961" s="4" t="s">
        <v>30</v>
      </c>
      <c r="J4961" s="4" t="s">
        <v>362</v>
      </c>
      <c r="K4961" s="4" t="s">
        <v>48</v>
      </c>
      <c r="L4961" s="7">
        <v>94122.0</v>
      </c>
      <c r="M4961" s="4" t="s">
        <v>49</v>
      </c>
      <c r="N4961" s="4" t="s">
        <v>2014</v>
      </c>
      <c r="O4961" s="4" t="s">
        <v>51</v>
      </c>
      <c r="P4961" s="4" t="s">
        <v>93</v>
      </c>
      <c r="Q4961" s="4" t="s">
        <v>2015</v>
      </c>
      <c r="R4961" s="9">
        <v>19.9</v>
      </c>
      <c r="S4961" s="7">
        <v>5.0</v>
      </c>
      <c r="T4961" s="7">
        <v>0.0</v>
      </c>
      <c r="U4961" s="7">
        <v>6.567</v>
      </c>
      <c r="V4961" s="10" t="str">
        <f t="shared" si="1"/>
        <v>2017-10</v>
      </c>
    </row>
    <row r="4962">
      <c r="A4962" s="7">
        <v>4961.0</v>
      </c>
      <c r="B4962" s="4" t="s">
        <v>7947</v>
      </c>
      <c r="C4962" s="8">
        <v>43038.0</v>
      </c>
      <c r="D4962" s="8">
        <v>43044.0</v>
      </c>
      <c r="E4962" s="4" t="s">
        <v>26</v>
      </c>
      <c r="F4962" s="4" t="s">
        <v>4406</v>
      </c>
      <c r="G4962" s="4" t="s">
        <v>4407</v>
      </c>
      <c r="H4962" s="4" t="s">
        <v>46</v>
      </c>
      <c r="I4962" s="4" t="s">
        <v>30</v>
      </c>
      <c r="J4962" s="4" t="s">
        <v>362</v>
      </c>
      <c r="K4962" s="4" t="s">
        <v>48</v>
      </c>
      <c r="L4962" s="7">
        <v>94122.0</v>
      </c>
      <c r="M4962" s="4" t="s">
        <v>49</v>
      </c>
      <c r="N4962" s="4" t="s">
        <v>2397</v>
      </c>
      <c r="O4962" s="4" t="s">
        <v>51</v>
      </c>
      <c r="P4962" s="4" t="s">
        <v>283</v>
      </c>
      <c r="Q4962" s="4" t="s">
        <v>2398</v>
      </c>
      <c r="R4962" s="9">
        <v>1702.12</v>
      </c>
      <c r="S4962" s="7">
        <v>14.0</v>
      </c>
      <c r="T4962" s="7">
        <v>0.0</v>
      </c>
      <c r="U4962" s="7">
        <v>510.636</v>
      </c>
      <c r="V4962" s="10" t="str">
        <f t="shared" si="1"/>
        <v>2017-10</v>
      </c>
    </row>
    <row r="4963">
      <c r="A4963" s="7">
        <v>4962.0</v>
      </c>
      <c r="B4963" s="4" t="s">
        <v>7950</v>
      </c>
      <c r="C4963" s="8">
        <v>43038.0</v>
      </c>
      <c r="D4963" s="8">
        <v>43042.0</v>
      </c>
      <c r="E4963" s="4" t="s">
        <v>26</v>
      </c>
      <c r="F4963" s="4" t="s">
        <v>4475</v>
      </c>
      <c r="G4963" s="4" t="s">
        <v>4476</v>
      </c>
      <c r="H4963" s="4" t="s">
        <v>46</v>
      </c>
      <c r="I4963" s="4" t="s">
        <v>30</v>
      </c>
      <c r="J4963" s="4" t="s">
        <v>90</v>
      </c>
      <c r="K4963" s="4" t="s">
        <v>91</v>
      </c>
      <c r="L4963" s="7">
        <v>19140.0</v>
      </c>
      <c r="M4963" s="4" t="s">
        <v>33</v>
      </c>
      <c r="N4963" s="4" t="s">
        <v>3249</v>
      </c>
      <c r="O4963" s="4" t="s">
        <v>51</v>
      </c>
      <c r="P4963" s="4" t="s">
        <v>124</v>
      </c>
      <c r="Q4963" s="4" t="s">
        <v>3250</v>
      </c>
      <c r="R4963" s="9">
        <v>26.4362666666667</v>
      </c>
      <c r="S4963" s="7">
        <v>4.0</v>
      </c>
      <c r="T4963" s="7">
        <v>0.2</v>
      </c>
      <c r="U4963" s="7">
        <v>9.25269333333333</v>
      </c>
      <c r="V4963" s="10" t="str">
        <f t="shared" si="1"/>
        <v>2017-10</v>
      </c>
    </row>
    <row r="4964">
      <c r="A4964" s="7">
        <v>4963.0</v>
      </c>
      <c r="B4964" s="4" t="s">
        <v>7950</v>
      </c>
      <c r="C4964" s="8">
        <v>43038.0</v>
      </c>
      <c r="D4964" s="8">
        <v>43042.0</v>
      </c>
      <c r="E4964" s="4" t="s">
        <v>26</v>
      </c>
      <c r="F4964" s="4" t="s">
        <v>4475</v>
      </c>
      <c r="G4964" s="4" t="s">
        <v>4476</v>
      </c>
      <c r="H4964" s="4" t="s">
        <v>46</v>
      </c>
      <c r="I4964" s="4" t="s">
        <v>30</v>
      </c>
      <c r="J4964" s="4" t="s">
        <v>90</v>
      </c>
      <c r="K4964" s="4" t="s">
        <v>91</v>
      </c>
      <c r="L4964" s="7">
        <v>19140.0</v>
      </c>
      <c r="M4964" s="4" t="s">
        <v>33</v>
      </c>
      <c r="N4964" s="4" t="s">
        <v>2561</v>
      </c>
      <c r="O4964" s="4" t="s">
        <v>35</v>
      </c>
      <c r="P4964" s="4" t="s">
        <v>121</v>
      </c>
      <c r="Q4964" s="4" t="s">
        <v>2562</v>
      </c>
      <c r="R4964" s="9">
        <v>9.13846255144033</v>
      </c>
      <c r="S4964" s="7">
        <v>2.0</v>
      </c>
      <c r="T4964" s="7">
        <v>0.2</v>
      </c>
      <c r="U4964" s="7">
        <v>1.25653860082305</v>
      </c>
      <c r="V4964" s="10" t="str">
        <f t="shared" si="1"/>
        <v>2017-10</v>
      </c>
    </row>
    <row r="4965">
      <c r="A4965" s="7">
        <v>4964.0</v>
      </c>
      <c r="B4965" s="4" t="s">
        <v>7950</v>
      </c>
      <c r="C4965" s="8">
        <v>43038.0</v>
      </c>
      <c r="D4965" s="8">
        <v>43042.0</v>
      </c>
      <c r="E4965" s="4" t="s">
        <v>26</v>
      </c>
      <c r="F4965" s="4" t="s">
        <v>4475</v>
      </c>
      <c r="G4965" s="4" t="s">
        <v>4476</v>
      </c>
      <c r="H4965" s="4" t="s">
        <v>46</v>
      </c>
      <c r="I4965" s="4" t="s">
        <v>30</v>
      </c>
      <c r="J4965" s="4" t="s">
        <v>90</v>
      </c>
      <c r="K4965" s="4" t="s">
        <v>91</v>
      </c>
      <c r="L4965" s="7">
        <v>19140.0</v>
      </c>
      <c r="M4965" s="4" t="s">
        <v>33</v>
      </c>
      <c r="N4965" s="4" t="s">
        <v>2966</v>
      </c>
      <c r="O4965" s="4" t="s">
        <v>51</v>
      </c>
      <c r="P4965" s="4" t="s">
        <v>52</v>
      </c>
      <c r="Q4965" s="4" t="s">
        <v>2967</v>
      </c>
      <c r="R4965" s="9">
        <v>14.2380510288066</v>
      </c>
      <c r="S4965" s="7">
        <v>2.0</v>
      </c>
      <c r="T4965" s="7">
        <v>0.2</v>
      </c>
      <c r="U4965" s="7">
        <v>-3.20356148148148</v>
      </c>
      <c r="V4965" s="10" t="str">
        <f t="shared" si="1"/>
        <v>2017-10</v>
      </c>
    </row>
    <row r="4966">
      <c r="A4966" s="7">
        <v>4965.0</v>
      </c>
      <c r="B4966" s="4" t="s">
        <v>7950</v>
      </c>
      <c r="C4966" s="8">
        <v>43038.0</v>
      </c>
      <c r="D4966" s="8">
        <v>43042.0</v>
      </c>
      <c r="E4966" s="4" t="s">
        <v>26</v>
      </c>
      <c r="F4966" s="4" t="s">
        <v>4475</v>
      </c>
      <c r="G4966" s="4" t="s">
        <v>4476</v>
      </c>
      <c r="H4966" s="4" t="s">
        <v>46</v>
      </c>
      <c r="I4966" s="4" t="s">
        <v>30</v>
      </c>
      <c r="J4966" s="4" t="s">
        <v>90</v>
      </c>
      <c r="K4966" s="4" t="s">
        <v>91</v>
      </c>
      <c r="L4966" s="7">
        <v>19140.0</v>
      </c>
      <c r="M4966" s="4" t="s">
        <v>33</v>
      </c>
      <c r="N4966" s="4" t="s">
        <v>256</v>
      </c>
      <c r="O4966" s="4" t="s">
        <v>39</v>
      </c>
      <c r="P4966" s="4" t="s">
        <v>61</v>
      </c>
      <c r="Q4966" s="4" t="s">
        <v>257</v>
      </c>
      <c r="R4966" s="9">
        <v>564.014485596708</v>
      </c>
      <c r="S4966" s="7">
        <v>7.0</v>
      </c>
      <c r="T4966" s="7">
        <v>0.2</v>
      </c>
      <c r="U4966" s="7">
        <v>-70.5018106995885</v>
      </c>
      <c r="V4966" s="10" t="str">
        <f t="shared" si="1"/>
        <v>2017-10</v>
      </c>
    </row>
    <row r="4967">
      <c r="A4967" s="7">
        <v>4966.0</v>
      </c>
      <c r="B4967" s="4" t="s">
        <v>7951</v>
      </c>
      <c r="C4967" s="8">
        <v>43038.0</v>
      </c>
      <c r="D4967" s="8">
        <v>43041.0</v>
      </c>
      <c r="E4967" s="4" t="s">
        <v>43</v>
      </c>
      <c r="F4967" s="4" t="s">
        <v>7952</v>
      </c>
      <c r="G4967" s="4" t="s">
        <v>7953</v>
      </c>
      <c r="H4967" s="4" t="s">
        <v>46</v>
      </c>
      <c r="I4967" s="4" t="s">
        <v>30</v>
      </c>
      <c r="J4967" s="4" t="s">
        <v>163</v>
      </c>
      <c r="K4967" s="4" t="s">
        <v>164</v>
      </c>
      <c r="L4967" s="7">
        <v>98115.0</v>
      </c>
      <c r="M4967" s="4" t="s">
        <v>49</v>
      </c>
      <c r="N4967" s="4" t="s">
        <v>2333</v>
      </c>
      <c r="O4967" s="4" t="s">
        <v>35</v>
      </c>
      <c r="P4967" s="4" t="s">
        <v>263</v>
      </c>
      <c r="Q4967" s="4" t="s">
        <v>2334</v>
      </c>
      <c r="R4967" s="9">
        <v>97.568</v>
      </c>
      <c r="S4967" s="7">
        <v>2.0</v>
      </c>
      <c r="T4967" s="7">
        <v>0.2</v>
      </c>
      <c r="U4967" s="7">
        <v>-6.098</v>
      </c>
      <c r="V4967" s="10" t="str">
        <f t="shared" si="1"/>
        <v>2017-10</v>
      </c>
    </row>
    <row r="4968">
      <c r="A4968" s="7">
        <v>4967.0</v>
      </c>
      <c r="B4968" s="4" t="s">
        <v>7951</v>
      </c>
      <c r="C4968" s="8">
        <v>43038.0</v>
      </c>
      <c r="D4968" s="8">
        <v>43041.0</v>
      </c>
      <c r="E4968" s="4" t="s">
        <v>43</v>
      </c>
      <c r="F4968" s="4" t="s">
        <v>7952</v>
      </c>
      <c r="G4968" s="4" t="s">
        <v>7953</v>
      </c>
      <c r="H4968" s="4" t="s">
        <v>46</v>
      </c>
      <c r="I4968" s="4" t="s">
        <v>30</v>
      </c>
      <c r="J4968" s="4" t="s">
        <v>163</v>
      </c>
      <c r="K4968" s="4" t="s">
        <v>164</v>
      </c>
      <c r="L4968" s="7">
        <v>98115.0</v>
      </c>
      <c r="M4968" s="4" t="s">
        <v>49</v>
      </c>
      <c r="N4968" s="4" t="s">
        <v>262</v>
      </c>
      <c r="O4968" s="4" t="s">
        <v>35</v>
      </c>
      <c r="P4968" s="4" t="s">
        <v>263</v>
      </c>
      <c r="Q4968" s="4" t="s">
        <v>264</v>
      </c>
      <c r="R4968" s="9">
        <v>614.272</v>
      </c>
      <c r="S4968" s="7">
        <v>8.0</v>
      </c>
      <c r="T4968" s="7">
        <v>0.2</v>
      </c>
      <c r="U4968" s="7">
        <v>-23.0352</v>
      </c>
      <c r="V4968" s="10" t="str">
        <f t="shared" si="1"/>
        <v>2017-10</v>
      </c>
    </row>
    <row r="4969">
      <c r="A4969" s="7">
        <v>4968.0</v>
      </c>
      <c r="B4969" s="4" t="s">
        <v>7951</v>
      </c>
      <c r="C4969" s="8">
        <v>43038.0</v>
      </c>
      <c r="D4969" s="8">
        <v>43041.0</v>
      </c>
      <c r="E4969" s="4" t="s">
        <v>43</v>
      </c>
      <c r="F4969" s="4" t="s">
        <v>7952</v>
      </c>
      <c r="G4969" s="4" t="s">
        <v>7953</v>
      </c>
      <c r="H4969" s="4" t="s">
        <v>46</v>
      </c>
      <c r="I4969" s="4" t="s">
        <v>30</v>
      </c>
      <c r="J4969" s="4" t="s">
        <v>163</v>
      </c>
      <c r="K4969" s="4" t="s">
        <v>164</v>
      </c>
      <c r="L4969" s="7">
        <v>98115.0</v>
      </c>
      <c r="M4969" s="4" t="s">
        <v>49</v>
      </c>
      <c r="N4969" s="4" t="s">
        <v>4328</v>
      </c>
      <c r="O4969" s="4" t="s">
        <v>35</v>
      </c>
      <c r="P4969" s="4" t="s">
        <v>36</v>
      </c>
      <c r="Q4969" s="4" t="s">
        <v>4329</v>
      </c>
      <c r="R4969" s="9">
        <v>199.98</v>
      </c>
      <c r="S4969" s="7">
        <v>2.0</v>
      </c>
      <c r="T4969" s="7">
        <v>0.0</v>
      </c>
      <c r="U4969" s="7">
        <v>37.9962</v>
      </c>
      <c r="V4969" s="10" t="str">
        <f t="shared" si="1"/>
        <v>2017-10</v>
      </c>
    </row>
    <row r="4970">
      <c r="A4970" s="7">
        <v>4969.0</v>
      </c>
      <c r="B4970" s="4" t="s">
        <v>7954</v>
      </c>
      <c r="C4970" s="8">
        <v>43038.0</v>
      </c>
      <c r="D4970" s="8">
        <v>43038.0</v>
      </c>
      <c r="E4970" s="4" t="s">
        <v>212</v>
      </c>
      <c r="F4970" s="4" t="s">
        <v>6882</v>
      </c>
      <c r="G4970" s="4" t="s">
        <v>6883</v>
      </c>
      <c r="H4970" s="4" t="s">
        <v>46</v>
      </c>
      <c r="I4970" s="4" t="s">
        <v>30</v>
      </c>
      <c r="J4970" s="4" t="s">
        <v>408</v>
      </c>
      <c r="K4970" s="4" t="s">
        <v>58</v>
      </c>
      <c r="L4970" s="7">
        <v>75217.0</v>
      </c>
      <c r="M4970" s="4" t="s">
        <v>59</v>
      </c>
      <c r="N4970" s="4" t="s">
        <v>7264</v>
      </c>
      <c r="O4970" s="4" t="s">
        <v>35</v>
      </c>
      <c r="P4970" s="4" t="s">
        <v>121</v>
      </c>
      <c r="Q4970" s="4" t="s">
        <v>7265</v>
      </c>
      <c r="R4970" s="9">
        <v>20.6431341563786</v>
      </c>
      <c r="S4970" s="7">
        <v>2.0</v>
      </c>
      <c r="T4970" s="7">
        <v>0.6</v>
      </c>
      <c r="U4970" s="7">
        <v>-10.8376454320988</v>
      </c>
      <c r="V4970" s="10" t="str">
        <f t="shared" si="1"/>
        <v>2017-10</v>
      </c>
    </row>
    <row r="4971">
      <c r="A4971" s="7">
        <v>4970.0</v>
      </c>
      <c r="B4971" s="4" t="s">
        <v>7954</v>
      </c>
      <c r="C4971" s="8">
        <v>43038.0</v>
      </c>
      <c r="D4971" s="8">
        <v>43038.0</v>
      </c>
      <c r="E4971" s="4" t="s">
        <v>212</v>
      </c>
      <c r="F4971" s="4" t="s">
        <v>6882</v>
      </c>
      <c r="G4971" s="4" t="s">
        <v>6883</v>
      </c>
      <c r="H4971" s="4" t="s">
        <v>46</v>
      </c>
      <c r="I4971" s="4" t="s">
        <v>30</v>
      </c>
      <c r="J4971" s="4" t="s">
        <v>408</v>
      </c>
      <c r="K4971" s="4" t="s">
        <v>58</v>
      </c>
      <c r="L4971" s="7">
        <v>75217.0</v>
      </c>
      <c r="M4971" s="4" t="s">
        <v>59</v>
      </c>
      <c r="N4971" s="4" t="s">
        <v>6997</v>
      </c>
      <c r="O4971" s="4" t="s">
        <v>35</v>
      </c>
      <c r="P4971" s="4" t="s">
        <v>73</v>
      </c>
      <c r="Q4971" s="4" t="s">
        <v>6998</v>
      </c>
      <c r="R4971" s="9">
        <v>320.006826337449</v>
      </c>
      <c r="S4971" s="7">
        <v>2.0</v>
      </c>
      <c r="T4971" s="7">
        <v>0.3</v>
      </c>
      <c r="U4971" s="7">
        <v>-86.8589957201646</v>
      </c>
      <c r="V4971" s="10" t="str">
        <f t="shared" si="1"/>
        <v>2017-10</v>
      </c>
    </row>
    <row r="4972">
      <c r="A4972" s="7">
        <v>4971.0</v>
      </c>
      <c r="B4972" s="4" t="s">
        <v>7954</v>
      </c>
      <c r="C4972" s="8">
        <v>43038.0</v>
      </c>
      <c r="D4972" s="8">
        <v>43038.0</v>
      </c>
      <c r="E4972" s="4" t="s">
        <v>212</v>
      </c>
      <c r="F4972" s="4" t="s">
        <v>6882</v>
      </c>
      <c r="G4972" s="4" t="s">
        <v>6883</v>
      </c>
      <c r="H4972" s="4" t="s">
        <v>46</v>
      </c>
      <c r="I4972" s="4" t="s">
        <v>30</v>
      </c>
      <c r="J4972" s="4" t="s">
        <v>408</v>
      </c>
      <c r="K4972" s="4" t="s">
        <v>58</v>
      </c>
      <c r="L4972" s="7">
        <v>75217.0</v>
      </c>
      <c r="M4972" s="4" t="s">
        <v>59</v>
      </c>
      <c r="N4972" s="4" t="s">
        <v>430</v>
      </c>
      <c r="O4972" s="4" t="s">
        <v>51</v>
      </c>
      <c r="P4972" s="4" t="s">
        <v>52</v>
      </c>
      <c r="Q4972" s="4" t="s">
        <v>431</v>
      </c>
      <c r="R4972" s="9">
        <v>69.089224691358</v>
      </c>
      <c r="S4972" s="7">
        <v>6.0</v>
      </c>
      <c r="T4972" s="7">
        <v>0.2</v>
      </c>
      <c r="U4972" s="7">
        <v>5.18169185185185</v>
      </c>
      <c r="V4972" s="10" t="str">
        <f t="shared" si="1"/>
        <v>2017-10</v>
      </c>
    </row>
    <row r="4973">
      <c r="A4973" s="7">
        <v>4972.0</v>
      </c>
      <c r="B4973" s="4" t="s">
        <v>7955</v>
      </c>
      <c r="C4973" s="8">
        <v>43038.0</v>
      </c>
      <c r="D4973" s="8">
        <v>43040.0</v>
      </c>
      <c r="E4973" s="4" t="s">
        <v>43</v>
      </c>
      <c r="F4973" s="4" t="s">
        <v>566</v>
      </c>
      <c r="G4973" s="4" t="s">
        <v>567</v>
      </c>
      <c r="H4973" s="4" t="s">
        <v>112</v>
      </c>
      <c r="I4973" s="4" t="s">
        <v>30</v>
      </c>
      <c r="J4973" s="4" t="s">
        <v>461</v>
      </c>
      <c r="K4973" s="4" t="s">
        <v>462</v>
      </c>
      <c r="L4973" s="7">
        <v>40475.0</v>
      </c>
      <c r="M4973" s="4" t="s">
        <v>83</v>
      </c>
      <c r="N4973" s="4" t="s">
        <v>4313</v>
      </c>
      <c r="O4973" s="4" t="s">
        <v>51</v>
      </c>
      <c r="P4973" s="4" t="s">
        <v>52</v>
      </c>
      <c r="Q4973" s="4" t="s">
        <v>4314</v>
      </c>
      <c r="R4973" s="9">
        <v>65.7922117088048</v>
      </c>
      <c r="S4973" s="7">
        <v>7.0</v>
      </c>
      <c r="T4973" s="7">
        <v>0.0</v>
      </c>
      <c r="U4973" s="7">
        <v>2.63168846835219</v>
      </c>
      <c r="V4973" s="10" t="str">
        <f t="shared" si="1"/>
        <v>2017-10</v>
      </c>
    </row>
    <row r="4974">
      <c r="A4974" s="7">
        <v>4973.0</v>
      </c>
      <c r="B4974" s="4" t="s">
        <v>7955</v>
      </c>
      <c r="C4974" s="8">
        <v>43038.0</v>
      </c>
      <c r="D4974" s="8">
        <v>43040.0</v>
      </c>
      <c r="E4974" s="4" t="s">
        <v>43</v>
      </c>
      <c r="F4974" s="4" t="s">
        <v>566</v>
      </c>
      <c r="G4974" s="4" t="s">
        <v>567</v>
      </c>
      <c r="H4974" s="4" t="s">
        <v>112</v>
      </c>
      <c r="I4974" s="4" t="s">
        <v>30</v>
      </c>
      <c r="J4974" s="4" t="s">
        <v>461</v>
      </c>
      <c r="K4974" s="4" t="s">
        <v>462</v>
      </c>
      <c r="L4974" s="7">
        <v>40475.0</v>
      </c>
      <c r="M4974" s="4" t="s">
        <v>83</v>
      </c>
      <c r="N4974" s="4" t="s">
        <v>3382</v>
      </c>
      <c r="O4974" s="4" t="s">
        <v>51</v>
      </c>
      <c r="P4974" s="4" t="s">
        <v>635</v>
      </c>
      <c r="Q4974" s="4" t="s">
        <v>3383</v>
      </c>
      <c r="R4974" s="9">
        <v>21.9460306192053</v>
      </c>
      <c r="S4974" s="7">
        <v>2.0</v>
      </c>
      <c r="T4974" s="7">
        <v>0.0</v>
      </c>
      <c r="U4974" s="7">
        <v>6.58380918576157</v>
      </c>
      <c r="V4974" s="10" t="str">
        <f t="shared" si="1"/>
        <v>2017-10</v>
      </c>
    </row>
    <row r="4975">
      <c r="A4975" s="7">
        <v>4974.0</v>
      </c>
      <c r="B4975" s="4" t="s">
        <v>7955</v>
      </c>
      <c r="C4975" s="8">
        <v>43038.0</v>
      </c>
      <c r="D4975" s="8">
        <v>43040.0</v>
      </c>
      <c r="E4975" s="4" t="s">
        <v>43</v>
      </c>
      <c r="F4975" s="4" t="s">
        <v>566</v>
      </c>
      <c r="G4975" s="4" t="s">
        <v>567</v>
      </c>
      <c r="H4975" s="4" t="s">
        <v>112</v>
      </c>
      <c r="I4975" s="4" t="s">
        <v>30</v>
      </c>
      <c r="J4975" s="4" t="s">
        <v>461</v>
      </c>
      <c r="K4975" s="4" t="s">
        <v>462</v>
      </c>
      <c r="L4975" s="7">
        <v>40475.0</v>
      </c>
      <c r="M4975" s="4" t="s">
        <v>83</v>
      </c>
      <c r="N4975" s="4" t="s">
        <v>4680</v>
      </c>
      <c r="O4975" s="4" t="s">
        <v>35</v>
      </c>
      <c r="P4975" s="4" t="s">
        <v>263</v>
      </c>
      <c r="Q4975" s="4" t="s">
        <v>4681</v>
      </c>
      <c r="R4975" s="9">
        <v>20.9448844702851</v>
      </c>
      <c r="S4975" s="7">
        <v>1.0</v>
      </c>
      <c r="T4975" s="7">
        <v>0.0</v>
      </c>
      <c r="U4975" s="7">
        <v>5.65511880697698</v>
      </c>
      <c r="V4975" s="10" t="str">
        <f t="shared" si="1"/>
        <v>2017-10</v>
      </c>
    </row>
    <row r="4976">
      <c r="A4976" s="7">
        <v>4975.0</v>
      </c>
      <c r="B4976" s="4" t="s">
        <v>7955</v>
      </c>
      <c r="C4976" s="8">
        <v>43038.0</v>
      </c>
      <c r="D4976" s="8">
        <v>43040.0</v>
      </c>
      <c r="E4976" s="4" t="s">
        <v>43</v>
      </c>
      <c r="F4976" s="4" t="s">
        <v>566</v>
      </c>
      <c r="G4976" s="4" t="s">
        <v>567</v>
      </c>
      <c r="H4976" s="4" t="s">
        <v>112</v>
      </c>
      <c r="I4976" s="4" t="s">
        <v>30</v>
      </c>
      <c r="J4976" s="4" t="s">
        <v>461</v>
      </c>
      <c r="K4976" s="4" t="s">
        <v>462</v>
      </c>
      <c r="L4976" s="7">
        <v>40475.0</v>
      </c>
      <c r="M4976" s="4" t="s">
        <v>83</v>
      </c>
      <c r="N4976" s="4" t="s">
        <v>4032</v>
      </c>
      <c r="O4976" s="4" t="s">
        <v>51</v>
      </c>
      <c r="P4976" s="4" t="s">
        <v>297</v>
      </c>
      <c r="Q4976" s="4" t="s">
        <v>4033</v>
      </c>
      <c r="R4976" s="9">
        <v>18.6017459872914</v>
      </c>
      <c r="S4976" s="7">
        <v>8.0</v>
      </c>
      <c r="T4976" s="7">
        <v>0.0</v>
      </c>
      <c r="U4976" s="7">
        <v>8.92883807389986</v>
      </c>
      <c r="V4976" s="10" t="str">
        <f t="shared" si="1"/>
        <v>2017-10</v>
      </c>
    </row>
    <row r="4977">
      <c r="A4977" s="7">
        <v>4976.0</v>
      </c>
      <c r="B4977" s="4" t="s">
        <v>7956</v>
      </c>
      <c r="C4977" s="8">
        <v>43039.0</v>
      </c>
      <c r="D4977" s="8">
        <v>43043.0</v>
      </c>
      <c r="E4977" s="4" t="s">
        <v>26</v>
      </c>
      <c r="F4977" s="4" t="s">
        <v>2908</v>
      </c>
      <c r="G4977" s="4" t="s">
        <v>2909</v>
      </c>
      <c r="H4977" s="4" t="s">
        <v>112</v>
      </c>
      <c r="I4977" s="4" t="s">
        <v>30</v>
      </c>
      <c r="J4977" s="4" t="s">
        <v>408</v>
      </c>
      <c r="K4977" s="4" t="s">
        <v>58</v>
      </c>
      <c r="L4977" s="7">
        <v>75217.0</v>
      </c>
      <c r="M4977" s="4" t="s">
        <v>59</v>
      </c>
      <c r="N4977" s="4" t="s">
        <v>6523</v>
      </c>
      <c r="O4977" s="4" t="s">
        <v>51</v>
      </c>
      <c r="P4977" s="4" t="s">
        <v>93</v>
      </c>
      <c r="Q4977" s="4" t="s">
        <v>6524</v>
      </c>
      <c r="R4977" s="9">
        <v>6.69281975308642</v>
      </c>
      <c r="S4977" s="7">
        <v>2.0</v>
      </c>
      <c r="T4977" s="7">
        <v>0.2</v>
      </c>
      <c r="U4977" s="7">
        <v>0.752942222222222</v>
      </c>
      <c r="V4977" s="10" t="str">
        <f t="shared" si="1"/>
        <v>2017-10</v>
      </c>
    </row>
    <row r="4978">
      <c r="A4978" s="7">
        <v>4977.0</v>
      </c>
      <c r="B4978" s="4" t="s">
        <v>7957</v>
      </c>
      <c r="C4978" s="8">
        <v>43039.0</v>
      </c>
      <c r="D4978" s="8">
        <v>43044.0</v>
      </c>
      <c r="E4978" s="4" t="s">
        <v>26</v>
      </c>
      <c r="F4978" s="4" t="s">
        <v>3503</v>
      </c>
      <c r="G4978" s="4" t="s">
        <v>3504</v>
      </c>
      <c r="H4978" s="4" t="s">
        <v>29</v>
      </c>
      <c r="I4978" s="4" t="s">
        <v>30</v>
      </c>
      <c r="J4978" s="4" t="s">
        <v>384</v>
      </c>
      <c r="K4978" s="4" t="s">
        <v>385</v>
      </c>
      <c r="L4978" s="7">
        <v>60610.0</v>
      </c>
      <c r="M4978" s="4" t="s">
        <v>59</v>
      </c>
      <c r="N4978" s="4" t="s">
        <v>3350</v>
      </c>
      <c r="O4978" s="4" t="s">
        <v>39</v>
      </c>
      <c r="P4978" s="4" t="s">
        <v>40</v>
      </c>
      <c r="Q4978" s="4" t="s">
        <v>3351</v>
      </c>
      <c r="R4978" s="9">
        <v>648.836227160494</v>
      </c>
      <c r="S4978" s="7">
        <v>4.0</v>
      </c>
      <c r="T4978" s="7">
        <v>0.2</v>
      </c>
      <c r="U4978" s="7">
        <v>48.662717037037</v>
      </c>
      <c r="V4978" s="10" t="str">
        <f t="shared" si="1"/>
        <v>2017-10</v>
      </c>
    </row>
    <row r="4979">
      <c r="A4979" s="7">
        <v>4978.0</v>
      </c>
      <c r="B4979" s="4" t="s">
        <v>7957</v>
      </c>
      <c r="C4979" s="8">
        <v>43039.0</v>
      </c>
      <c r="D4979" s="8">
        <v>43044.0</v>
      </c>
      <c r="E4979" s="4" t="s">
        <v>26</v>
      </c>
      <c r="F4979" s="4" t="s">
        <v>3503</v>
      </c>
      <c r="G4979" s="4" t="s">
        <v>3504</v>
      </c>
      <c r="H4979" s="4" t="s">
        <v>29</v>
      </c>
      <c r="I4979" s="4" t="s">
        <v>30</v>
      </c>
      <c r="J4979" s="4" t="s">
        <v>384</v>
      </c>
      <c r="K4979" s="4" t="s">
        <v>385</v>
      </c>
      <c r="L4979" s="7">
        <v>60610.0</v>
      </c>
      <c r="M4979" s="4" t="s">
        <v>59</v>
      </c>
      <c r="N4979" s="4" t="s">
        <v>224</v>
      </c>
      <c r="O4979" s="4" t="s">
        <v>51</v>
      </c>
      <c r="P4979" s="4" t="s">
        <v>205</v>
      </c>
      <c r="Q4979" s="4" t="s">
        <v>225</v>
      </c>
      <c r="R4979" s="9">
        <v>12.6408592592593</v>
      </c>
      <c r="S4979" s="7">
        <v>3.0</v>
      </c>
      <c r="T4979" s="7">
        <v>0.2</v>
      </c>
      <c r="U4979" s="7">
        <v>4.10827925925926</v>
      </c>
      <c r="V4979" s="10" t="str">
        <f t="shared" si="1"/>
        <v>2017-10</v>
      </c>
    </row>
    <row r="4980">
      <c r="A4980" s="7">
        <v>4979.0</v>
      </c>
      <c r="B4980" s="4" t="s">
        <v>7958</v>
      </c>
      <c r="C4980" s="8">
        <v>43040.0</v>
      </c>
      <c r="D4980" s="8">
        <v>43042.0</v>
      </c>
      <c r="E4980" s="4" t="s">
        <v>98</v>
      </c>
      <c r="F4980" s="4" t="s">
        <v>1384</v>
      </c>
      <c r="G4980" s="4" t="s">
        <v>1385</v>
      </c>
      <c r="H4980" s="4" t="s">
        <v>46</v>
      </c>
      <c r="I4980" s="4" t="s">
        <v>30</v>
      </c>
      <c r="J4980" s="4" t="s">
        <v>6769</v>
      </c>
      <c r="K4980" s="4" t="s">
        <v>164</v>
      </c>
      <c r="L4980" s="7">
        <v>98226.0</v>
      </c>
      <c r="M4980" s="4" t="s">
        <v>49</v>
      </c>
      <c r="N4980" s="4" t="s">
        <v>2998</v>
      </c>
      <c r="O4980" s="4" t="s">
        <v>51</v>
      </c>
      <c r="P4980" s="4" t="s">
        <v>76</v>
      </c>
      <c r="Q4980" s="4" t="s">
        <v>2999</v>
      </c>
      <c r="R4980" s="9">
        <v>25.12</v>
      </c>
      <c r="S4980" s="7">
        <v>5.0</v>
      </c>
      <c r="T4980" s="7">
        <v>0.2</v>
      </c>
      <c r="U4980" s="7">
        <v>7.85</v>
      </c>
      <c r="V4980" s="10" t="str">
        <f t="shared" si="1"/>
        <v>2017-11</v>
      </c>
    </row>
    <row r="4981">
      <c r="A4981" s="7">
        <v>4980.0</v>
      </c>
      <c r="B4981" s="4" t="s">
        <v>7958</v>
      </c>
      <c r="C4981" s="8">
        <v>43040.0</v>
      </c>
      <c r="D4981" s="8">
        <v>43042.0</v>
      </c>
      <c r="E4981" s="4" t="s">
        <v>98</v>
      </c>
      <c r="F4981" s="4" t="s">
        <v>1384</v>
      </c>
      <c r="G4981" s="4" t="s">
        <v>1385</v>
      </c>
      <c r="H4981" s="4" t="s">
        <v>46</v>
      </c>
      <c r="I4981" s="4" t="s">
        <v>30</v>
      </c>
      <c r="J4981" s="4" t="s">
        <v>6769</v>
      </c>
      <c r="K4981" s="4" t="s">
        <v>164</v>
      </c>
      <c r="L4981" s="7">
        <v>98226.0</v>
      </c>
      <c r="M4981" s="4" t="s">
        <v>49</v>
      </c>
      <c r="N4981" s="4" t="s">
        <v>5427</v>
      </c>
      <c r="O4981" s="4" t="s">
        <v>35</v>
      </c>
      <c r="P4981" s="4" t="s">
        <v>73</v>
      </c>
      <c r="Q4981" s="4" t="s">
        <v>5428</v>
      </c>
      <c r="R4981" s="9">
        <v>2665.62</v>
      </c>
      <c r="S4981" s="7">
        <v>9.0</v>
      </c>
      <c r="T4981" s="7">
        <v>0.0</v>
      </c>
      <c r="U4981" s="7">
        <v>239.9058</v>
      </c>
      <c r="V4981" s="10" t="str">
        <f t="shared" si="1"/>
        <v>2017-11</v>
      </c>
    </row>
    <row r="4982">
      <c r="A4982" s="7">
        <v>4981.0</v>
      </c>
      <c r="B4982" s="4" t="s">
        <v>7959</v>
      </c>
      <c r="C4982" s="8">
        <v>43040.0</v>
      </c>
      <c r="D4982" s="8">
        <v>43043.0</v>
      </c>
      <c r="E4982" s="4" t="s">
        <v>98</v>
      </c>
      <c r="F4982" s="4" t="s">
        <v>5552</v>
      </c>
      <c r="G4982" s="4" t="s">
        <v>5553</v>
      </c>
      <c r="H4982" s="4" t="s">
        <v>46</v>
      </c>
      <c r="I4982" s="4" t="s">
        <v>30</v>
      </c>
      <c r="J4982" s="4" t="s">
        <v>6588</v>
      </c>
      <c r="K4982" s="4" t="s">
        <v>897</v>
      </c>
      <c r="L4982" s="7">
        <v>2149.0</v>
      </c>
      <c r="M4982" s="4" t="s">
        <v>33</v>
      </c>
      <c r="N4982" s="4" t="s">
        <v>1392</v>
      </c>
      <c r="O4982" s="4" t="s">
        <v>51</v>
      </c>
      <c r="P4982" s="4" t="s">
        <v>124</v>
      </c>
      <c r="Q4982" s="4" t="s">
        <v>1393</v>
      </c>
      <c r="R4982" s="9">
        <v>242.004115226337</v>
      </c>
      <c r="S4982" s="7">
        <v>10.0</v>
      </c>
      <c r="T4982" s="7">
        <v>0.0</v>
      </c>
      <c r="U4982" s="7">
        <v>116.161975308642</v>
      </c>
      <c r="V4982" s="10" t="str">
        <f t="shared" si="1"/>
        <v>2017-11</v>
      </c>
    </row>
    <row r="4983">
      <c r="A4983" s="7">
        <v>4982.0</v>
      </c>
      <c r="B4983" s="4" t="s">
        <v>7959</v>
      </c>
      <c r="C4983" s="8">
        <v>43040.0</v>
      </c>
      <c r="D4983" s="8">
        <v>43043.0</v>
      </c>
      <c r="E4983" s="4" t="s">
        <v>98</v>
      </c>
      <c r="F4983" s="4" t="s">
        <v>5552</v>
      </c>
      <c r="G4983" s="4" t="s">
        <v>5553</v>
      </c>
      <c r="H4983" s="4" t="s">
        <v>46</v>
      </c>
      <c r="I4983" s="4" t="s">
        <v>30</v>
      </c>
      <c r="J4983" s="4" t="s">
        <v>6588</v>
      </c>
      <c r="K4983" s="4" t="s">
        <v>897</v>
      </c>
      <c r="L4983" s="7">
        <v>2149.0</v>
      </c>
      <c r="M4983" s="4" t="s">
        <v>33</v>
      </c>
      <c r="N4983" s="4" t="s">
        <v>233</v>
      </c>
      <c r="O4983" s="4" t="s">
        <v>51</v>
      </c>
      <c r="P4983" s="4" t="s">
        <v>124</v>
      </c>
      <c r="Q4983" s="4" t="s">
        <v>234</v>
      </c>
      <c r="R4983" s="9">
        <v>52.2917695473251</v>
      </c>
      <c r="S4983" s="7">
        <v>1.0</v>
      </c>
      <c r="T4983" s="7">
        <v>0.0</v>
      </c>
      <c r="U4983" s="7">
        <v>25.6229670781893</v>
      </c>
      <c r="V4983" s="10" t="str">
        <f t="shared" si="1"/>
        <v>2017-11</v>
      </c>
    </row>
    <row r="4984">
      <c r="A4984" s="7">
        <v>4983.0</v>
      </c>
      <c r="B4984" s="4" t="s">
        <v>7960</v>
      </c>
      <c r="C4984" s="8">
        <v>43041.0</v>
      </c>
      <c r="D4984" s="8">
        <v>43045.0</v>
      </c>
      <c r="E4984" s="4" t="s">
        <v>26</v>
      </c>
      <c r="F4984" s="4" t="s">
        <v>3280</v>
      </c>
      <c r="G4984" s="4" t="s">
        <v>3281</v>
      </c>
      <c r="H4984" s="4" t="s">
        <v>29</v>
      </c>
      <c r="I4984" s="4" t="s">
        <v>30</v>
      </c>
      <c r="J4984" s="4" t="s">
        <v>163</v>
      </c>
      <c r="K4984" s="4" t="s">
        <v>164</v>
      </c>
      <c r="L4984" s="7">
        <v>98105.0</v>
      </c>
      <c r="M4984" s="4" t="s">
        <v>49</v>
      </c>
      <c r="N4984" s="4" t="s">
        <v>574</v>
      </c>
      <c r="O4984" s="4" t="s">
        <v>51</v>
      </c>
      <c r="P4984" s="4" t="s">
        <v>124</v>
      </c>
      <c r="Q4984" s="4" t="s">
        <v>575</v>
      </c>
      <c r="R4984" s="9">
        <v>23.85</v>
      </c>
      <c r="S4984" s="7">
        <v>5.0</v>
      </c>
      <c r="T4984" s="7">
        <v>0.0</v>
      </c>
      <c r="U4984" s="7">
        <v>10.7325</v>
      </c>
      <c r="V4984" s="10" t="str">
        <f t="shared" si="1"/>
        <v>2017-11</v>
      </c>
    </row>
    <row r="4985">
      <c r="A4985" s="7">
        <v>4984.0</v>
      </c>
      <c r="B4985" s="4" t="s">
        <v>7961</v>
      </c>
      <c r="C4985" s="8">
        <v>43041.0</v>
      </c>
      <c r="D4985" s="8">
        <v>43045.0</v>
      </c>
      <c r="E4985" s="4" t="s">
        <v>26</v>
      </c>
      <c r="F4985" s="4" t="s">
        <v>4904</v>
      </c>
      <c r="G4985" s="4" t="s">
        <v>4905</v>
      </c>
      <c r="H4985" s="4" t="s">
        <v>29</v>
      </c>
      <c r="I4985" s="4" t="s">
        <v>30</v>
      </c>
      <c r="J4985" s="4" t="s">
        <v>5247</v>
      </c>
      <c r="K4985" s="4" t="s">
        <v>2635</v>
      </c>
      <c r="L4985" s="7">
        <v>66212.0</v>
      </c>
      <c r="M4985" s="4" t="s">
        <v>59</v>
      </c>
      <c r="N4985" s="4" t="s">
        <v>721</v>
      </c>
      <c r="O4985" s="4" t="s">
        <v>51</v>
      </c>
      <c r="P4985" s="4" t="s">
        <v>272</v>
      </c>
      <c r="Q4985" s="4" t="s">
        <v>722</v>
      </c>
      <c r="R4985" s="9">
        <v>23.2766419753086</v>
      </c>
      <c r="S4985" s="7">
        <v>3.0</v>
      </c>
      <c r="T4985" s="7">
        <v>0.0</v>
      </c>
      <c r="U4985" s="7">
        <v>11.6383209876543</v>
      </c>
      <c r="V4985" s="10" t="str">
        <f t="shared" si="1"/>
        <v>2017-11</v>
      </c>
    </row>
    <row r="4986">
      <c r="A4986" s="7">
        <v>4985.0</v>
      </c>
      <c r="B4986" s="4" t="s">
        <v>7961</v>
      </c>
      <c r="C4986" s="8">
        <v>43041.0</v>
      </c>
      <c r="D4986" s="8">
        <v>43045.0</v>
      </c>
      <c r="E4986" s="4" t="s">
        <v>26</v>
      </c>
      <c r="F4986" s="4" t="s">
        <v>4904</v>
      </c>
      <c r="G4986" s="4" t="s">
        <v>4905</v>
      </c>
      <c r="H4986" s="4" t="s">
        <v>29</v>
      </c>
      <c r="I4986" s="4" t="s">
        <v>30</v>
      </c>
      <c r="J4986" s="4" t="s">
        <v>5247</v>
      </c>
      <c r="K4986" s="4" t="s">
        <v>2635</v>
      </c>
      <c r="L4986" s="7">
        <v>66212.0</v>
      </c>
      <c r="M4986" s="4" t="s">
        <v>59</v>
      </c>
      <c r="N4986" s="4" t="s">
        <v>2455</v>
      </c>
      <c r="O4986" s="4" t="s">
        <v>51</v>
      </c>
      <c r="P4986" s="4" t="s">
        <v>93</v>
      </c>
      <c r="Q4986" s="4" t="s">
        <v>2456</v>
      </c>
      <c r="R4986" s="9">
        <v>35.4509382716049</v>
      </c>
      <c r="S4986" s="7">
        <v>6.0</v>
      </c>
      <c r="T4986" s="7">
        <v>0.0</v>
      </c>
      <c r="U4986" s="7">
        <v>11.6988096296296</v>
      </c>
      <c r="V4986" s="10" t="str">
        <f t="shared" si="1"/>
        <v>2017-11</v>
      </c>
    </row>
    <row r="4987">
      <c r="A4987" s="7">
        <v>4986.0</v>
      </c>
      <c r="B4987" s="4" t="s">
        <v>7962</v>
      </c>
      <c r="C4987" s="8">
        <v>43041.0</v>
      </c>
      <c r="D4987" s="8">
        <v>43043.0</v>
      </c>
      <c r="E4987" s="4" t="s">
        <v>98</v>
      </c>
      <c r="F4987" s="4" t="s">
        <v>2389</v>
      </c>
      <c r="G4987" s="4" t="s">
        <v>2390</v>
      </c>
      <c r="H4987" s="4" t="s">
        <v>112</v>
      </c>
      <c r="I4987" s="4" t="s">
        <v>30</v>
      </c>
      <c r="J4987" s="4" t="s">
        <v>6498</v>
      </c>
      <c r="K4987" s="4" t="s">
        <v>48</v>
      </c>
      <c r="L4987" s="7">
        <v>94526.0</v>
      </c>
      <c r="M4987" s="4" t="s">
        <v>49</v>
      </c>
      <c r="N4987" s="4" t="s">
        <v>3745</v>
      </c>
      <c r="O4987" s="4" t="s">
        <v>51</v>
      </c>
      <c r="P4987" s="4" t="s">
        <v>205</v>
      </c>
      <c r="Q4987" s="4" t="s">
        <v>3746</v>
      </c>
      <c r="R4987" s="9">
        <v>76.58</v>
      </c>
      <c r="S4987" s="7">
        <v>7.0</v>
      </c>
      <c r="T4987" s="7">
        <v>0.0</v>
      </c>
      <c r="U4987" s="7">
        <v>38.29</v>
      </c>
      <c r="V4987" s="10" t="str">
        <f t="shared" si="1"/>
        <v>2017-11</v>
      </c>
    </row>
    <row r="4988">
      <c r="A4988" s="7">
        <v>4987.0</v>
      </c>
      <c r="B4988" s="4" t="s">
        <v>7962</v>
      </c>
      <c r="C4988" s="8">
        <v>43041.0</v>
      </c>
      <c r="D4988" s="8">
        <v>43043.0</v>
      </c>
      <c r="E4988" s="4" t="s">
        <v>98</v>
      </c>
      <c r="F4988" s="4" t="s">
        <v>2389</v>
      </c>
      <c r="G4988" s="4" t="s">
        <v>2390</v>
      </c>
      <c r="H4988" s="4" t="s">
        <v>112</v>
      </c>
      <c r="I4988" s="4" t="s">
        <v>30</v>
      </c>
      <c r="J4988" s="4" t="s">
        <v>6498</v>
      </c>
      <c r="K4988" s="4" t="s">
        <v>48</v>
      </c>
      <c r="L4988" s="7">
        <v>94526.0</v>
      </c>
      <c r="M4988" s="4" t="s">
        <v>49</v>
      </c>
      <c r="N4988" s="4" t="s">
        <v>2620</v>
      </c>
      <c r="O4988" s="4" t="s">
        <v>51</v>
      </c>
      <c r="P4988" s="4" t="s">
        <v>93</v>
      </c>
      <c r="Q4988" s="4" t="s">
        <v>2621</v>
      </c>
      <c r="R4988" s="9">
        <v>8.8</v>
      </c>
      <c r="S4988" s="7">
        <v>5.0</v>
      </c>
      <c r="T4988" s="7">
        <v>0.0</v>
      </c>
      <c r="U4988" s="7">
        <v>4.224</v>
      </c>
      <c r="V4988" s="10" t="str">
        <f t="shared" si="1"/>
        <v>2017-11</v>
      </c>
    </row>
    <row r="4989">
      <c r="A4989" s="7">
        <v>4988.0</v>
      </c>
      <c r="B4989" s="4" t="s">
        <v>7962</v>
      </c>
      <c r="C4989" s="8">
        <v>43041.0</v>
      </c>
      <c r="D4989" s="8">
        <v>43043.0</v>
      </c>
      <c r="E4989" s="4" t="s">
        <v>98</v>
      </c>
      <c r="F4989" s="4" t="s">
        <v>2389</v>
      </c>
      <c r="G4989" s="4" t="s">
        <v>2390</v>
      </c>
      <c r="H4989" s="4" t="s">
        <v>112</v>
      </c>
      <c r="I4989" s="4" t="s">
        <v>30</v>
      </c>
      <c r="J4989" s="4" t="s">
        <v>6498</v>
      </c>
      <c r="K4989" s="4" t="s">
        <v>48</v>
      </c>
      <c r="L4989" s="7">
        <v>94526.0</v>
      </c>
      <c r="M4989" s="4" t="s">
        <v>49</v>
      </c>
      <c r="N4989" s="4" t="s">
        <v>7963</v>
      </c>
      <c r="O4989" s="4" t="s">
        <v>51</v>
      </c>
      <c r="P4989" s="4" t="s">
        <v>76</v>
      </c>
      <c r="Q4989" s="4" t="s">
        <v>7964</v>
      </c>
      <c r="R4989" s="9">
        <v>590.352</v>
      </c>
      <c r="S4989" s="7">
        <v>6.0</v>
      </c>
      <c r="T4989" s="7">
        <v>0.2</v>
      </c>
      <c r="U4989" s="7">
        <v>206.6232</v>
      </c>
      <c r="V4989" s="10" t="str">
        <f t="shared" si="1"/>
        <v>2017-11</v>
      </c>
    </row>
    <row r="4990">
      <c r="A4990" s="7">
        <v>4989.0</v>
      </c>
      <c r="B4990" s="4" t="s">
        <v>7962</v>
      </c>
      <c r="C4990" s="8">
        <v>43041.0</v>
      </c>
      <c r="D4990" s="8">
        <v>43043.0</v>
      </c>
      <c r="E4990" s="4" t="s">
        <v>98</v>
      </c>
      <c r="F4990" s="4" t="s">
        <v>2389</v>
      </c>
      <c r="G4990" s="4" t="s">
        <v>2390</v>
      </c>
      <c r="H4990" s="4" t="s">
        <v>112</v>
      </c>
      <c r="I4990" s="4" t="s">
        <v>30</v>
      </c>
      <c r="J4990" s="4" t="s">
        <v>6498</v>
      </c>
      <c r="K4990" s="4" t="s">
        <v>48</v>
      </c>
      <c r="L4990" s="7">
        <v>94526.0</v>
      </c>
      <c r="M4990" s="4" t="s">
        <v>49</v>
      </c>
      <c r="N4990" s="4" t="s">
        <v>6193</v>
      </c>
      <c r="O4990" s="4" t="s">
        <v>51</v>
      </c>
      <c r="P4990" s="4" t="s">
        <v>272</v>
      </c>
      <c r="Q4990" s="4" t="s">
        <v>6194</v>
      </c>
      <c r="R4990" s="9">
        <v>5.58</v>
      </c>
      <c r="S4990" s="7">
        <v>3.0</v>
      </c>
      <c r="T4990" s="7">
        <v>0.0</v>
      </c>
      <c r="U4990" s="7">
        <v>0.1674</v>
      </c>
      <c r="V4990" s="10" t="str">
        <f t="shared" si="1"/>
        <v>2017-11</v>
      </c>
    </row>
    <row r="4991">
      <c r="A4991" s="7">
        <v>4990.0</v>
      </c>
      <c r="B4991" s="4" t="s">
        <v>7962</v>
      </c>
      <c r="C4991" s="8">
        <v>43041.0</v>
      </c>
      <c r="D4991" s="8">
        <v>43043.0</v>
      </c>
      <c r="E4991" s="4" t="s">
        <v>98</v>
      </c>
      <c r="F4991" s="4" t="s">
        <v>2389</v>
      </c>
      <c r="G4991" s="4" t="s">
        <v>2390</v>
      </c>
      <c r="H4991" s="4" t="s">
        <v>112</v>
      </c>
      <c r="I4991" s="4" t="s">
        <v>30</v>
      </c>
      <c r="J4991" s="4" t="s">
        <v>6498</v>
      </c>
      <c r="K4991" s="4" t="s">
        <v>48</v>
      </c>
      <c r="L4991" s="7">
        <v>94526.0</v>
      </c>
      <c r="M4991" s="4" t="s">
        <v>49</v>
      </c>
      <c r="N4991" s="4" t="s">
        <v>7965</v>
      </c>
      <c r="O4991" s="4" t="s">
        <v>35</v>
      </c>
      <c r="P4991" s="4" t="s">
        <v>121</v>
      </c>
      <c r="Q4991" s="4" t="s">
        <v>7966</v>
      </c>
      <c r="R4991" s="9">
        <v>25.02</v>
      </c>
      <c r="S4991" s="7">
        <v>3.0</v>
      </c>
      <c r="T4991" s="7">
        <v>0.0</v>
      </c>
      <c r="U4991" s="7">
        <v>10.5084</v>
      </c>
      <c r="V4991" s="10" t="str">
        <f t="shared" si="1"/>
        <v>2017-11</v>
      </c>
    </row>
    <row r="4992">
      <c r="A4992" s="7">
        <v>4991.0</v>
      </c>
      <c r="B4992" s="4" t="s">
        <v>7962</v>
      </c>
      <c r="C4992" s="8">
        <v>43041.0</v>
      </c>
      <c r="D4992" s="8">
        <v>43043.0</v>
      </c>
      <c r="E4992" s="4" t="s">
        <v>98</v>
      </c>
      <c r="F4992" s="4" t="s">
        <v>2389</v>
      </c>
      <c r="G4992" s="4" t="s">
        <v>2390</v>
      </c>
      <c r="H4992" s="4" t="s">
        <v>112</v>
      </c>
      <c r="I4992" s="4" t="s">
        <v>30</v>
      </c>
      <c r="J4992" s="4" t="s">
        <v>6498</v>
      </c>
      <c r="K4992" s="4" t="s">
        <v>48</v>
      </c>
      <c r="L4992" s="7">
        <v>94526.0</v>
      </c>
      <c r="M4992" s="4" t="s">
        <v>49</v>
      </c>
      <c r="N4992" s="4" t="s">
        <v>5892</v>
      </c>
      <c r="O4992" s="4" t="s">
        <v>51</v>
      </c>
      <c r="P4992" s="4" t="s">
        <v>52</v>
      </c>
      <c r="Q4992" s="4" t="s">
        <v>5893</v>
      </c>
      <c r="R4992" s="9">
        <v>452.55</v>
      </c>
      <c r="S4992" s="7">
        <v>7.0</v>
      </c>
      <c r="T4992" s="7">
        <v>0.0</v>
      </c>
      <c r="U4992" s="7">
        <v>22.6275</v>
      </c>
      <c r="V4992" s="10" t="str">
        <f t="shared" si="1"/>
        <v>2017-11</v>
      </c>
    </row>
    <row r="4993">
      <c r="A4993" s="7">
        <v>4992.0</v>
      </c>
      <c r="B4993" s="4" t="s">
        <v>7967</v>
      </c>
      <c r="C4993" s="8">
        <v>43041.0</v>
      </c>
      <c r="D4993" s="8">
        <v>43044.0</v>
      </c>
      <c r="E4993" s="4" t="s">
        <v>98</v>
      </c>
      <c r="F4993" s="4" t="s">
        <v>1307</v>
      </c>
      <c r="G4993" s="4" t="s">
        <v>1308</v>
      </c>
      <c r="H4993" s="4" t="s">
        <v>29</v>
      </c>
      <c r="I4993" s="4" t="s">
        <v>30</v>
      </c>
      <c r="J4993" s="4" t="s">
        <v>613</v>
      </c>
      <c r="K4993" s="4" t="s">
        <v>462</v>
      </c>
      <c r="L4993" s="7">
        <v>42420.0</v>
      </c>
      <c r="M4993" s="4" t="s">
        <v>83</v>
      </c>
      <c r="N4993" s="4" t="s">
        <v>5995</v>
      </c>
      <c r="O4993" s="4" t="s">
        <v>51</v>
      </c>
      <c r="P4993" s="4" t="s">
        <v>205</v>
      </c>
      <c r="Q4993" s="4" t="s">
        <v>5996</v>
      </c>
      <c r="R4993" s="9">
        <v>1.64991409060881</v>
      </c>
      <c r="S4993" s="7">
        <v>2.0</v>
      </c>
      <c r="T4993" s="7">
        <v>0.0</v>
      </c>
      <c r="U4993" s="7">
        <v>0.808457904398318</v>
      </c>
      <c r="V4993" s="10" t="str">
        <f t="shared" si="1"/>
        <v>2017-11</v>
      </c>
    </row>
    <row r="4994">
      <c r="A4994" s="7">
        <v>4993.0</v>
      </c>
      <c r="B4994" s="4" t="s">
        <v>7967</v>
      </c>
      <c r="C4994" s="8">
        <v>43041.0</v>
      </c>
      <c r="D4994" s="8">
        <v>43044.0</v>
      </c>
      <c r="E4994" s="4" t="s">
        <v>98</v>
      </c>
      <c r="F4994" s="4" t="s">
        <v>1307</v>
      </c>
      <c r="G4994" s="4" t="s">
        <v>1308</v>
      </c>
      <c r="H4994" s="4" t="s">
        <v>29</v>
      </c>
      <c r="I4994" s="4" t="s">
        <v>30</v>
      </c>
      <c r="J4994" s="4" t="s">
        <v>613</v>
      </c>
      <c r="K4994" s="4" t="s">
        <v>462</v>
      </c>
      <c r="L4994" s="7">
        <v>42420.0</v>
      </c>
      <c r="M4994" s="4" t="s">
        <v>83</v>
      </c>
      <c r="N4994" s="4" t="s">
        <v>1316</v>
      </c>
      <c r="O4994" s="4" t="s">
        <v>35</v>
      </c>
      <c r="P4994" s="4" t="s">
        <v>263</v>
      </c>
      <c r="Q4994" s="4" t="s">
        <v>1317</v>
      </c>
      <c r="R4994" s="9">
        <v>298.747040920735</v>
      </c>
      <c r="S4994" s="7">
        <v>4.0</v>
      </c>
      <c r="T4994" s="7">
        <v>0.0</v>
      </c>
      <c r="U4994" s="7">
        <v>89.6241122762206</v>
      </c>
      <c r="V4994" s="10" t="str">
        <f t="shared" si="1"/>
        <v>2017-11</v>
      </c>
    </row>
    <row r="4995">
      <c r="A4995" s="7">
        <v>4994.0</v>
      </c>
      <c r="B4995" s="4" t="s">
        <v>7967</v>
      </c>
      <c r="C4995" s="8">
        <v>43041.0</v>
      </c>
      <c r="D4995" s="8">
        <v>43044.0</v>
      </c>
      <c r="E4995" s="4" t="s">
        <v>98</v>
      </c>
      <c r="F4995" s="4" t="s">
        <v>1307</v>
      </c>
      <c r="G4995" s="4" t="s">
        <v>1308</v>
      </c>
      <c r="H4995" s="4" t="s">
        <v>29</v>
      </c>
      <c r="I4995" s="4" t="s">
        <v>30</v>
      </c>
      <c r="J4995" s="4" t="s">
        <v>613</v>
      </c>
      <c r="K4995" s="4" t="s">
        <v>462</v>
      </c>
      <c r="L4995" s="7">
        <v>42420.0</v>
      </c>
      <c r="M4995" s="4" t="s">
        <v>83</v>
      </c>
      <c r="N4995" s="4" t="s">
        <v>3451</v>
      </c>
      <c r="O4995" s="4" t="s">
        <v>39</v>
      </c>
      <c r="P4995" s="4" t="s">
        <v>61</v>
      </c>
      <c r="Q4995" s="4" t="s">
        <v>3452</v>
      </c>
      <c r="R4995" s="9">
        <v>694.088344847382</v>
      </c>
      <c r="S4995" s="7">
        <v>9.0</v>
      </c>
      <c r="T4995" s="7">
        <v>0.0</v>
      </c>
      <c r="U4995" s="7">
        <v>159.640319314898</v>
      </c>
      <c r="V4995" s="10" t="str">
        <f t="shared" si="1"/>
        <v>2017-11</v>
      </c>
    </row>
    <row r="4996">
      <c r="A4996" s="7">
        <v>4995.0</v>
      </c>
      <c r="B4996" s="4" t="s">
        <v>7967</v>
      </c>
      <c r="C4996" s="8">
        <v>43041.0</v>
      </c>
      <c r="D4996" s="8">
        <v>43044.0</v>
      </c>
      <c r="E4996" s="4" t="s">
        <v>98</v>
      </c>
      <c r="F4996" s="4" t="s">
        <v>1307</v>
      </c>
      <c r="G4996" s="4" t="s">
        <v>1308</v>
      </c>
      <c r="H4996" s="4" t="s">
        <v>29</v>
      </c>
      <c r="I4996" s="4" t="s">
        <v>30</v>
      </c>
      <c r="J4996" s="4" t="s">
        <v>613</v>
      </c>
      <c r="K4996" s="4" t="s">
        <v>462</v>
      </c>
      <c r="L4996" s="7">
        <v>42420.0</v>
      </c>
      <c r="M4996" s="4" t="s">
        <v>83</v>
      </c>
      <c r="N4996" s="4" t="s">
        <v>1842</v>
      </c>
      <c r="O4996" s="4" t="s">
        <v>51</v>
      </c>
      <c r="P4996" s="4" t="s">
        <v>52</v>
      </c>
      <c r="Q4996" s="4" t="s">
        <v>1843</v>
      </c>
      <c r="R4996" s="9">
        <v>18.5550087654525</v>
      </c>
      <c r="S4996" s="7">
        <v>4.0</v>
      </c>
      <c r="T4996" s="7">
        <v>0.0</v>
      </c>
      <c r="U4996" s="7">
        <v>5.1954024543267</v>
      </c>
      <c r="V4996" s="10" t="str">
        <f t="shared" si="1"/>
        <v>2017-11</v>
      </c>
    </row>
    <row r="4997">
      <c r="A4997" s="7">
        <v>4996.0</v>
      </c>
      <c r="B4997" s="4" t="s">
        <v>7968</v>
      </c>
      <c r="C4997" s="8">
        <v>43041.0</v>
      </c>
      <c r="D4997" s="8">
        <v>43045.0</v>
      </c>
      <c r="E4997" s="4" t="s">
        <v>26</v>
      </c>
      <c r="F4997" s="4" t="s">
        <v>1635</v>
      </c>
      <c r="G4997" s="4" t="s">
        <v>1636</v>
      </c>
      <c r="H4997" s="4" t="s">
        <v>29</v>
      </c>
      <c r="I4997" s="4" t="s">
        <v>30</v>
      </c>
      <c r="J4997" s="4" t="s">
        <v>90</v>
      </c>
      <c r="K4997" s="4" t="s">
        <v>91</v>
      </c>
      <c r="L4997" s="7">
        <v>19140.0</v>
      </c>
      <c r="M4997" s="4" t="s">
        <v>33</v>
      </c>
      <c r="N4997" s="4" t="s">
        <v>3132</v>
      </c>
      <c r="O4997" s="4" t="s">
        <v>35</v>
      </c>
      <c r="P4997" s="4" t="s">
        <v>121</v>
      </c>
      <c r="Q4997" s="4" t="s">
        <v>3133</v>
      </c>
      <c r="R4997" s="9">
        <v>4.22654814814815</v>
      </c>
      <c r="S4997" s="7">
        <v>1.0</v>
      </c>
      <c r="T4997" s="7">
        <v>0.2</v>
      </c>
      <c r="U4997" s="7">
        <v>0.84530962962963</v>
      </c>
      <c r="V4997" s="10" t="str">
        <f t="shared" si="1"/>
        <v>2017-11</v>
      </c>
    </row>
    <row r="4998">
      <c r="A4998" s="7">
        <v>4997.0</v>
      </c>
      <c r="B4998" s="4" t="s">
        <v>7968</v>
      </c>
      <c r="C4998" s="8">
        <v>43041.0</v>
      </c>
      <c r="D4998" s="8">
        <v>43045.0</v>
      </c>
      <c r="E4998" s="4" t="s">
        <v>26</v>
      </c>
      <c r="F4998" s="4" t="s">
        <v>1635</v>
      </c>
      <c r="G4998" s="4" t="s">
        <v>1636</v>
      </c>
      <c r="H4998" s="4" t="s">
        <v>29</v>
      </c>
      <c r="I4998" s="4" t="s">
        <v>30</v>
      </c>
      <c r="J4998" s="4" t="s">
        <v>90</v>
      </c>
      <c r="K4998" s="4" t="s">
        <v>91</v>
      </c>
      <c r="L4998" s="7">
        <v>19140.0</v>
      </c>
      <c r="M4998" s="4" t="s">
        <v>33</v>
      </c>
      <c r="N4998" s="4" t="s">
        <v>6326</v>
      </c>
      <c r="O4998" s="4" t="s">
        <v>51</v>
      </c>
      <c r="P4998" s="4" t="s">
        <v>283</v>
      </c>
      <c r="Q4998" s="4" t="s">
        <v>6327</v>
      </c>
      <c r="R4998" s="9">
        <v>25.696187654321</v>
      </c>
      <c r="S4998" s="7">
        <v>3.0</v>
      </c>
      <c r="T4998" s="7">
        <v>0.2</v>
      </c>
      <c r="U4998" s="7">
        <v>1.60601172839506</v>
      </c>
      <c r="V4998" s="10" t="str">
        <f t="shared" si="1"/>
        <v>2017-11</v>
      </c>
    </row>
    <row r="4999">
      <c r="A4999" s="7">
        <v>4998.0</v>
      </c>
      <c r="B4999" s="4" t="s">
        <v>7968</v>
      </c>
      <c r="C4999" s="8">
        <v>43041.0</v>
      </c>
      <c r="D4999" s="8">
        <v>43045.0</v>
      </c>
      <c r="E4999" s="4" t="s">
        <v>26</v>
      </c>
      <c r="F4999" s="4" t="s">
        <v>1635</v>
      </c>
      <c r="G4999" s="4" t="s">
        <v>1636</v>
      </c>
      <c r="H4999" s="4" t="s">
        <v>29</v>
      </c>
      <c r="I4999" s="4" t="s">
        <v>30</v>
      </c>
      <c r="J4999" s="4" t="s">
        <v>90</v>
      </c>
      <c r="K4999" s="4" t="s">
        <v>91</v>
      </c>
      <c r="L4999" s="7">
        <v>19140.0</v>
      </c>
      <c r="M4999" s="4" t="s">
        <v>33</v>
      </c>
      <c r="N4999" s="4" t="s">
        <v>6190</v>
      </c>
      <c r="O4999" s="4" t="s">
        <v>51</v>
      </c>
      <c r="P4999" s="4" t="s">
        <v>205</v>
      </c>
      <c r="Q4999" s="4" t="s">
        <v>6191</v>
      </c>
      <c r="R4999" s="9">
        <v>11.3014222222222</v>
      </c>
      <c r="S4999" s="7">
        <v>3.0</v>
      </c>
      <c r="T4999" s="7">
        <v>0.2</v>
      </c>
      <c r="U4999" s="7">
        <v>3.67296222222222</v>
      </c>
      <c r="V4999" s="10" t="str">
        <f t="shared" si="1"/>
        <v>2017-11</v>
      </c>
    </row>
    <row r="5000">
      <c r="A5000" s="7">
        <v>4999.0</v>
      </c>
      <c r="B5000" s="4" t="s">
        <v>7968</v>
      </c>
      <c r="C5000" s="8">
        <v>43041.0</v>
      </c>
      <c r="D5000" s="8">
        <v>43045.0</v>
      </c>
      <c r="E5000" s="4" t="s">
        <v>26</v>
      </c>
      <c r="F5000" s="4" t="s">
        <v>1635</v>
      </c>
      <c r="G5000" s="4" t="s">
        <v>1636</v>
      </c>
      <c r="H5000" s="4" t="s">
        <v>29</v>
      </c>
      <c r="I5000" s="4" t="s">
        <v>30</v>
      </c>
      <c r="J5000" s="4" t="s">
        <v>90</v>
      </c>
      <c r="K5000" s="4" t="s">
        <v>91</v>
      </c>
      <c r="L5000" s="7">
        <v>19140.0</v>
      </c>
      <c r="M5000" s="4" t="s">
        <v>33</v>
      </c>
      <c r="N5000" s="4" t="s">
        <v>2347</v>
      </c>
      <c r="O5000" s="4" t="s">
        <v>39</v>
      </c>
      <c r="P5000" s="4" t="s">
        <v>40</v>
      </c>
      <c r="Q5000" s="4" t="s">
        <v>2348</v>
      </c>
      <c r="R5000" s="9">
        <v>1096.45234567901</v>
      </c>
      <c r="S5000" s="7">
        <v>4.0</v>
      </c>
      <c r="T5000" s="7">
        <v>0.4</v>
      </c>
      <c r="U5000" s="7">
        <v>-237.564674897119</v>
      </c>
      <c r="V5000" s="10" t="str">
        <f t="shared" si="1"/>
        <v>2017-11</v>
      </c>
    </row>
    <row r="5001">
      <c r="A5001" s="7">
        <v>5000.0</v>
      </c>
      <c r="B5001" s="4" t="s">
        <v>7969</v>
      </c>
      <c r="C5001" s="8">
        <v>43041.0</v>
      </c>
      <c r="D5001" s="8">
        <v>43046.0</v>
      </c>
      <c r="E5001" s="4" t="s">
        <v>26</v>
      </c>
      <c r="F5001" s="4" t="s">
        <v>170</v>
      </c>
      <c r="G5001" s="4" t="s">
        <v>171</v>
      </c>
      <c r="H5001" s="4" t="s">
        <v>46</v>
      </c>
      <c r="I5001" s="4" t="s">
        <v>30</v>
      </c>
      <c r="J5001" s="4" t="s">
        <v>4553</v>
      </c>
      <c r="K5001" s="4" t="s">
        <v>2919</v>
      </c>
      <c r="L5001" s="7">
        <v>84106.0</v>
      </c>
      <c r="M5001" s="4" t="s">
        <v>49</v>
      </c>
      <c r="N5001" s="4" t="s">
        <v>7401</v>
      </c>
      <c r="O5001" s="4" t="s">
        <v>51</v>
      </c>
      <c r="P5001" s="4" t="s">
        <v>124</v>
      </c>
      <c r="Q5001" s="4" t="s">
        <v>7402</v>
      </c>
      <c r="R5001" s="9">
        <v>19.44</v>
      </c>
      <c r="S5001" s="7">
        <v>3.0</v>
      </c>
      <c r="T5001" s="7">
        <v>0.0</v>
      </c>
      <c r="U5001" s="7">
        <v>9.3312</v>
      </c>
      <c r="V5001" s="10" t="str">
        <f t="shared" si="1"/>
        <v>2017-11</v>
      </c>
    </row>
    <row r="5002">
      <c r="A5002" s="7">
        <v>5001.0</v>
      </c>
      <c r="B5002" s="4" t="s">
        <v>7970</v>
      </c>
      <c r="C5002" s="8">
        <v>43041.0</v>
      </c>
      <c r="D5002" s="8">
        <v>43045.0</v>
      </c>
      <c r="E5002" s="4" t="s">
        <v>98</v>
      </c>
      <c r="F5002" s="4" t="s">
        <v>2663</v>
      </c>
      <c r="G5002" s="4" t="s">
        <v>2664</v>
      </c>
      <c r="H5002" s="4" t="s">
        <v>29</v>
      </c>
      <c r="I5002" s="4" t="s">
        <v>30</v>
      </c>
      <c r="J5002" s="4" t="s">
        <v>188</v>
      </c>
      <c r="K5002" s="4" t="s">
        <v>157</v>
      </c>
      <c r="L5002" s="7">
        <v>43229.0</v>
      </c>
      <c r="M5002" s="4" t="s">
        <v>33</v>
      </c>
      <c r="N5002" s="4" t="s">
        <v>1368</v>
      </c>
      <c r="O5002" s="4" t="s">
        <v>51</v>
      </c>
      <c r="P5002" s="4" t="s">
        <v>635</v>
      </c>
      <c r="Q5002" s="4" t="s">
        <v>1369</v>
      </c>
      <c r="R5002" s="9">
        <v>490.790037860082</v>
      </c>
      <c r="S5002" s="7">
        <v>2.0</v>
      </c>
      <c r="T5002" s="7">
        <v>0.2</v>
      </c>
      <c r="U5002" s="7">
        <v>-104.292883045268</v>
      </c>
      <c r="V5002" s="10" t="str">
        <f t="shared" si="1"/>
        <v>2017-11</v>
      </c>
    </row>
    <row r="5003">
      <c r="A5003" s="7">
        <v>5002.0</v>
      </c>
      <c r="B5003" s="4" t="s">
        <v>7971</v>
      </c>
      <c r="C5003" s="8">
        <v>43041.0</v>
      </c>
      <c r="D5003" s="8">
        <v>43046.0</v>
      </c>
      <c r="E5003" s="4" t="s">
        <v>26</v>
      </c>
      <c r="F5003" s="4" t="s">
        <v>4115</v>
      </c>
      <c r="G5003" s="4" t="s">
        <v>4116</v>
      </c>
      <c r="H5003" s="4" t="s">
        <v>46</v>
      </c>
      <c r="I5003" s="4" t="s">
        <v>30</v>
      </c>
      <c r="J5003" s="4" t="s">
        <v>47</v>
      </c>
      <c r="K5003" s="4" t="s">
        <v>48</v>
      </c>
      <c r="L5003" s="7">
        <v>90036.0</v>
      </c>
      <c r="M5003" s="4" t="s">
        <v>49</v>
      </c>
      <c r="N5003" s="4" t="s">
        <v>6295</v>
      </c>
      <c r="O5003" s="4" t="s">
        <v>51</v>
      </c>
      <c r="P5003" s="4" t="s">
        <v>283</v>
      </c>
      <c r="Q5003" s="4" t="s">
        <v>6296</v>
      </c>
      <c r="R5003" s="9">
        <v>168.1</v>
      </c>
      <c r="S5003" s="7">
        <v>5.0</v>
      </c>
      <c r="T5003" s="7">
        <v>0.0</v>
      </c>
      <c r="U5003" s="7">
        <v>43.706</v>
      </c>
      <c r="V5003" s="10" t="str">
        <f t="shared" si="1"/>
        <v>2017-11</v>
      </c>
    </row>
    <row r="5004">
      <c r="A5004" s="7">
        <v>5003.0</v>
      </c>
      <c r="B5004" s="4" t="s">
        <v>7972</v>
      </c>
      <c r="C5004" s="8">
        <v>43041.0</v>
      </c>
      <c r="D5004" s="8">
        <v>43044.0</v>
      </c>
      <c r="E5004" s="4" t="s">
        <v>43</v>
      </c>
      <c r="F5004" s="4" t="s">
        <v>3537</v>
      </c>
      <c r="G5004" s="4" t="s">
        <v>3538</v>
      </c>
      <c r="H5004" s="4" t="s">
        <v>29</v>
      </c>
      <c r="I5004" s="4" t="s">
        <v>30</v>
      </c>
      <c r="J5004" s="4" t="s">
        <v>765</v>
      </c>
      <c r="K5004" s="4" t="s">
        <v>385</v>
      </c>
      <c r="L5004" s="7">
        <v>61701.0</v>
      </c>
      <c r="M5004" s="4" t="s">
        <v>59</v>
      </c>
      <c r="N5004" s="4" t="s">
        <v>4419</v>
      </c>
      <c r="O5004" s="4" t="s">
        <v>51</v>
      </c>
      <c r="P5004" s="4" t="s">
        <v>93</v>
      </c>
      <c r="Q5004" s="4" t="s">
        <v>4420</v>
      </c>
      <c r="R5004" s="9">
        <v>69.3398913580247</v>
      </c>
      <c r="S5004" s="7">
        <v>4.0</v>
      </c>
      <c r="T5004" s="7">
        <v>0.2</v>
      </c>
      <c r="U5004" s="7">
        <v>6.93398913580247</v>
      </c>
      <c r="V5004" s="10" t="str">
        <f t="shared" si="1"/>
        <v>2017-11</v>
      </c>
    </row>
    <row r="5005">
      <c r="A5005" s="7">
        <v>5004.0</v>
      </c>
      <c r="B5005" s="4" t="s">
        <v>7973</v>
      </c>
      <c r="C5005" s="8">
        <v>43041.0</v>
      </c>
      <c r="D5005" s="8">
        <v>43044.0</v>
      </c>
      <c r="E5005" s="4" t="s">
        <v>43</v>
      </c>
      <c r="F5005" s="4" t="s">
        <v>3163</v>
      </c>
      <c r="G5005" s="4" t="s">
        <v>3164</v>
      </c>
      <c r="H5005" s="4" t="s">
        <v>46</v>
      </c>
      <c r="I5005" s="4" t="s">
        <v>30</v>
      </c>
      <c r="J5005" s="4" t="s">
        <v>7974</v>
      </c>
      <c r="K5005" s="4" t="s">
        <v>1155</v>
      </c>
      <c r="L5005" s="7">
        <v>63116.0</v>
      </c>
      <c r="M5005" s="4" t="s">
        <v>59</v>
      </c>
      <c r="N5005" s="4" t="s">
        <v>6326</v>
      </c>
      <c r="O5005" s="4" t="s">
        <v>51</v>
      </c>
      <c r="P5005" s="4" t="s">
        <v>283</v>
      </c>
      <c r="Q5005" s="4" t="s">
        <v>6327</v>
      </c>
      <c r="R5005" s="9">
        <v>107.067448559671</v>
      </c>
      <c r="S5005" s="7">
        <v>10.0</v>
      </c>
      <c r="T5005" s="7">
        <v>0.0</v>
      </c>
      <c r="U5005" s="7">
        <v>26.7668621399177</v>
      </c>
      <c r="V5005" s="10" t="str">
        <f t="shared" si="1"/>
        <v>2017-11</v>
      </c>
    </row>
    <row r="5006">
      <c r="A5006" s="7">
        <v>5005.0</v>
      </c>
      <c r="B5006" s="4" t="s">
        <v>7973</v>
      </c>
      <c r="C5006" s="8">
        <v>43041.0</v>
      </c>
      <c r="D5006" s="8">
        <v>43044.0</v>
      </c>
      <c r="E5006" s="4" t="s">
        <v>43</v>
      </c>
      <c r="F5006" s="4" t="s">
        <v>3163</v>
      </c>
      <c r="G5006" s="4" t="s">
        <v>3164</v>
      </c>
      <c r="H5006" s="4" t="s">
        <v>46</v>
      </c>
      <c r="I5006" s="4" t="s">
        <v>30</v>
      </c>
      <c r="J5006" s="4" t="s">
        <v>7974</v>
      </c>
      <c r="K5006" s="4" t="s">
        <v>1155</v>
      </c>
      <c r="L5006" s="7">
        <v>63116.0</v>
      </c>
      <c r="M5006" s="4" t="s">
        <v>59</v>
      </c>
      <c r="N5006" s="4" t="s">
        <v>1225</v>
      </c>
      <c r="O5006" s="4" t="s">
        <v>51</v>
      </c>
      <c r="P5006" s="4" t="s">
        <v>124</v>
      </c>
      <c r="Q5006" s="4" t="s">
        <v>1226</v>
      </c>
      <c r="R5006" s="9">
        <v>15.0073086419753</v>
      </c>
      <c r="S5006" s="7">
        <v>2.0</v>
      </c>
      <c r="T5006" s="7">
        <v>0.0</v>
      </c>
      <c r="U5006" s="7">
        <v>7.3535812345679</v>
      </c>
      <c r="V5006" s="10" t="str">
        <f t="shared" si="1"/>
        <v>2017-11</v>
      </c>
    </row>
    <row r="5007">
      <c r="A5007" s="7">
        <v>5006.0</v>
      </c>
      <c r="B5007" s="4" t="s">
        <v>7975</v>
      </c>
      <c r="C5007" s="8">
        <v>43041.0</v>
      </c>
      <c r="D5007" s="8">
        <v>43046.0</v>
      </c>
      <c r="E5007" s="4" t="s">
        <v>98</v>
      </c>
      <c r="F5007" s="4" t="s">
        <v>6408</v>
      </c>
      <c r="G5007" s="4" t="s">
        <v>6409</v>
      </c>
      <c r="H5007" s="4" t="s">
        <v>112</v>
      </c>
      <c r="I5007" s="4" t="s">
        <v>30</v>
      </c>
      <c r="J5007" s="4" t="s">
        <v>178</v>
      </c>
      <c r="K5007" s="4" t="s">
        <v>157</v>
      </c>
      <c r="L5007" s="7">
        <v>45503.0</v>
      </c>
      <c r="M5007" s="4" t="s">
        <v>33</v>
      </c>
      <c r="N5007" s="4" t="s">
        <v>2272</v>
      </c>
      <c r="O5007" s="4" t="s">
        <v>35</v>
      </c>
      <c r="P5007" s="4" t="s">
        <v>263</v>
      </c>
      <c r="Q5007" s="4" t="s">
        <v>2273</v>
      </c>
      <c r="R5007" s="9">
        <v>198.275132510288</v>
      </c>
      <c r="S5007" s="7">
        <v>2.0</v>
      </c>
      <c r="T5007" s="7">
        <v>0.3</v>
      </c>
      <c r="U5007" s="7">
        <v>-45.3200302880658</v>
      </c>
      <c r="V5007" s="10" t="str">
        <f t="shared" si="1"/>
        <v>2017-11</v>
      </c>
    </row>
    <row r="5008">
      <c r="A5008" s="7">
        <v>5007.0</v>
      </c>
      <c r="B5008" s="4" t="s">
        <v>7976</v>
      </c>
      <c r="C5008" s="8">
        <v>43041.0</v>
      </c>
      <c r="D5008" s="8">
        <v>43045.0</v>
      </c>
      <c r="E5008" s="4" t="s">
        <v>26</v>
      </c>
      <c r="F5008" s="4" t="s">
        <v>5031</v>
      </c>
      <c r="G5008" s="4" t="s">
        <v>5032</v>
      </c>
      <c r="H5008" s="4" t="s">
        <v>46</v>
      </c>
      <c r="I5008" s="4" t="s">
        <v>30</v>
      </c>
      <c r="J5008" s="4" t="s">
        <v>178</v>
      </c>
      <c r="K5008" s="4" t="s">
        <v>429</v>
      </c>
      <c r="L5008" s="7">
        <v>22153.0</v>
      </c>
      <c r="M5008" s="4" t="s">
        <v>83</v>
      </c>
      <c r="N5008" s="4" t="s">
        <v>5438</v>
      </c>
      <c r="O5008" s="4" t="s">
        <v>51</v>
      </c>
      <c r="P5008" s="4" t="s">
        <v>93</v>
      </c>
      <c r="Q5008" s="4" t="s">
        <v>5439</v>
      </c>
      <c r="R5008" s="9">
        <v>1.71819748693353</v>
      </c>
      <c r="S5008" s="7">
        <v>2.0</v>
      </c>
      <c r="T5008" s="7">
        <v>0.0</v>
      </c>
      <c r="U5008" s="7">
        <v>0.446731346602717</v>
      </c>
      <c r="V5008" s="10" t="str">
        <f t="shared" si="1"/>
        <v>2017-11</v>
      </c>
    </row>
    <row r="5009">
      <c r="A5009" s="7">
        <v>5008.0</v>
      </c>
      <c r="B5009" s="4" t="s">
        <v>7977</v>
      </c>
      <c r="C5009" s="8">
        <v>43042.0</v>
      </c>
      <c r="D5009" s="8">
        <v>43044.0</v>
      </c>
      <c r="E5009" s="4" t="s">
        <v>98</v>
      </c>
      <c r="F5009" s="4" t="s">
        <v>3637</v>
      </c>
      <c r="G5009" s="4" t="s">
        <v>3638</v>
      </c>
      <c r="H5009" s="4" t="s">
        <v>29</v>
      </c>
      <c r="I5009" s="4" t="s">
        <v>30</v>
      </c>
      <c r="J5009" s="4" t="s">
        <v>1898</v>
      </c>
      <c r="K5009" s="4" t="s">
        <v>518</v>
      </c>
      <c r="L5009" s="7">
        <v>37130.0</v>
      </c>
      <c r="M5009" s="4" t="s">
        <v>83</v>
      </c>
      <c r="N5009" s="4" t="s">
        <v>3762</v>
      </c>
      <c r="O5009" s="4" t="s">
        <v>35</v>
      </c>
      <c r="P5009" s="4" t="s">
        <v>121</v>
      </c>
      <c r="Q5009" s="4" t="s">
        <v>3763</v>
      </c>
      <c r="R5009" s="9">
        <v>4.94534534110156</v>
      </c>
      <c r="S5009" s="7">
        <v>1.0</v>
      </c>
      <c r="T5009" s="7">
        <v>0.2</v>
      </c>
      <c r="U5009" s="7">
        <v>0.309084083818847</v>
      </c>
      <c r="V5009" s="10" t="str">
        <f t="shared" si="1"/>
        <v>2017-11</v>
      </c>
    </row>
    <row r="5010">
      <c r="A5010" s="7">
        <v>5009.0</v>
      </c>
      <c r="B5010" s="4" t="s">
        <v>7978</v>
      </c>
      <c r="C5010" s="8">
        <v>43042.0</v>
      </c>
      <c r="D5010" s="8">
        <v>43046.0</v>
      </c>
      <c r="E5010" s="4" t="s">
        <v>26</v>
      </c>
      <c r="F5010" s="4" t="s">
        <v>2331</v>
      </c>
      <c r="G5010" s="4" t="s">
        <v>2332</v>
      </c>
      <c r="H5010" s="4" t="s">
        <v>29</v>
      </c>
      <c r="I5010" s="4" t="s">
        <v>30</v>
      </c>
      <c r="J5010" s="4" t="s">
        <v>163</v>
      </c>
      <c r="K5010" s="4" t="s">
        <v>164</v>
      </c>
      <c r="L5010" s="7">
        <v>98105.0</v>
      </c>
      <c r="M5010" s="4" t="s">
        <v>49</v>
      </c>
      <c r="N5010" s="4" t="s">
        <v>2500</v>
      </c>
      <c r="O5010" s="4" t="s">
        <v>51</v>
      </c>
      <c r="P5010" s="4" t="s">
        <v>124</v>
      </c>
      <c r="Q5010" s="4" t="s">
        <v>2501</v>
      </c>
      <c r="R5010" s="9">
        <v>139.86</v>
      </c>
      <c r="S5010" s="7">
        <v>7.0</v>
      </c>
      <c r="T5010" s="7">
        <v>0.0</v>
      </c>
      <c r="U5010" s="7">
        <v>65.7342</v>
      </c>
      <c r="V5010" s="10" t="str">
        <f t="shared" si="1"/>
        <v>2017-11</v>
      </c>
    </row>
    <row r="5011">
      <c r="A5011" s="7">
        <v>5010.0</v>
      </c>
      <c r="B5011" s="4" t="s">
        <v>7978</v>
      </c>
      <c r="C5011" s="8">
        <v>43042.0</v>
      </c>
      <c r="D5011" s="8">
        <v>43046.0</v>
      </c>
      <c r="E5011" s="4" t="s">
        <v>26</v>
      </c>
      <c r="F5011" s="4" t="s">
        <v>2331</v>
      </c>
      <c r="G5011" s="4" t="s">
        <v>2332</v>
      </c>
      <c r="H5011" s="4" t="s">
        <v>29</v>
      </c>
      <c r="I5011" s="4" t="s">
        <v>30</v>
      </c>
      <c r="J5011" s="4" t="s">
        <v>163</v>
      </c>
      <c r="K5011" s="4" t="s">
        <v>164</v>
      </c>
      <c r="L5011" s="7">
        <v>98105.0</v>
      </c>
      <c r="M5011" s="4" t="s">
        <v>49</v>
      </c>
      <c r="N5011" s="4" t="s">
        <v>6925</v>
      </c>
      <c r="O5011" s="4" t="s">
        <v>35</v>
      </c>
      <c r="P5011" s="4" t="s">
        <v>263</v>
      </c>
      <c r="Q5011" s="4" t="s">
        <v>6926</v>
      </c>
      <c r="R5011" s="9">
        <v>307.136</v>
      </c>
      <c r="S5011" s="7">
        <v>4.0</v>
      </c>
      <c r="T5011" s="7">
        <v>0.2</v>
      </c>
      <c r="U5011" s="7">
        <v>26.8744</v>
      </c>
      <c r="V5011" s="10" t="str">
        <f t="shared" si="1"/>
        <v>2017-11</v>
      </c>
    </row>
    <row r="5012">
      <c r="A5012" s="7">
        <v>5011.0</v>
      </c>
      <c r="B5012" s="4" t="s">
        <v>7979</v>
      </c>
      <c r="C5012" s="8">
        <v>43042.0</v>
      </c>
      <c r="D5012" s="8">
        <v>43046.0</v>
      </c>
      <c r="E5012" s="4" t="s">
        <v>26</v>
      </c>
      <c r="F5012" s="4" t="s">
        <v>7912</v>
      </c>
      <c r="G5012" s="4" t="s">
        <v>7913</v>
      </c>
      <c r="H5012" s="4" t="s">
        <v>29</v>
      </c>
      <c r="I5012" s="4" t="s">
        <v>30</v>
      </c>
      <c r="J5012" s="4" t="s">
        <v>420</v>
      </c>
      <c r="K5012" s="4" t="s">
        <v>255</v>
      </c>
      <c r="L5012" s="7">
        <v>30318.0</v>
      </c>
      <c r="M5012" s="4" t="s">
        <v>83</v>
      </c>
      <c r="N5012" s="4" t="s">
        <v>299</v>
      </c>
      <c r="O5012" s="4" t="s">
        <v>51</v>
      </c>
      <c r="P5012" s="4" t="s">
        <v>297</v>
      </c>
      <c r="Q5012" s="4" t="s">
        <v>300</v>
      </c>
      <c r="R5012" s="9">
        <v>3.8383587811154</v>
      </c>
      <c r="S5012" s="7">
        <v>3.0</v>
      </c>
      <c r="T5012" s="7">
        <v>0.0</v>
      </c>
      <c r="U5012" s="7">
        <v>1.76564503931308</v>
      </c>
      <c r="V5012" s="10" t="str">
        <f t="shared" si="1"/>
        <v>2017-11</v>
      </c>
    </row>
    <row r="5013">
      <c r="A5013" s="7">
        <v>5012.0</v>
      </c>
      <c r="B5013" s="4" t="s">
        <v>7980</v>
      </c>
      <c r="C5013" s="8">
        <v>43042.0</v>
      </c>
      <c r="D5013" s="8">
        <v>43047.0</v>
      </c>
      <c r="E5013" s="4" t="s">
        <v>26</v>
      </c>
      <c r="F5013" s="4" t="s">
        <v>4706</v>
      </c>
      <c r="G5013" s="4" t="s">
        <v>4707</v>
      </c>
      <c r="H5013" s="4" t="s">
        <v>46</v>
      </c>
      <c r="I5013" s="4" t="s">
        <v>30</v>
      </c>
      <c r="J5013" s="4" t="s">
        <v>7981</v>
      </c>
      <c r="K5013" s="4" t="s">
        <v>5026</v>
      </c>
      <c r="L5013" s="7">
        <v>88001.0</v>
      </c>
      <c r="M5013" s="4" t="s">
        <v>49</v>
      </c>
      <c r="N5013" s="4" t="s">
        <v>661</v>
      </c>
      <c r="O5013" s="4" t="s">
        <v>35</v>
      </c>
      <c r="P5013" s="4" t="s">
        <v>121</v>
      </c>
      <c r="Q5013" s="4" t="s">
        <v>662</v>
      </c>
      <c r="R5013" s="9">
        <v>41.37</v>
      </c>
      <c r="S5013" s="7">
        <v>3.0</v>
      </c>
      <c r="T5013" s="7">
        <v>0.0</v>
      </c>
      <c r="U5013" s="7">
        <v>17.3754</v>
      </c>
      <c r="V5013" s="10" t="str">
        <f t="shared" si="1"/>
        <v>2017-11</v>
      </c>
    </row>
    <row r="5014">
      <c r="A5014" s="7">
        <v>5013.0</v>
      </c>
      <c r="B5014" s="4" t="s">
        <v>7982</v>
      </c>
      <c r="C5014" s="8">
        <v>43042.0</v>
      </c>
      <c r="D5014" s="8">
        <v>43048.0</v>
      </c>
      <c r="E5014" s="4" t="s">
        <v>26</v>
      </c>
      <c r="F5014" s="4" t="s">
        <v>7983</v>
      </c>
      <c r="G5014" s="4" t="s">
        <v>7984</v>
      </c>
      <c r="H5014" s="4" t="s">
        <v>46</v>
      </c>
      <c r="I5014" s="4" t="s">
        <v>30</v>
      </c>
      <c r="J5014" s="4" t="s">
        <v>936</v>
      </c>
      <c r="K5014" s="4" t="s">
        <v>937</v>
      </c>
      <c r="L5014" s="7">
        <v>55122.0</v>
      </c>
      <c r="M5014" s="4" t="s">
        <v>59</v>
      </c>
      <c r="N5014" s="4" t="s">
        <v>3893</v>
      </c>
      <c r="O5014" s="4" t="s">
        <v>51</v>
      </c>
      <c r="P5014" s="4" t="s">
        <v>124</v>
      </c>
      <c r="Q5014" s="4" t="s">
        <v>3894</v>
      </c>
      <c r="R5014" s="9">
        <v>10.9272098765432</v>
      </c>
      <c r="S5014" s="7">
        <v>2.0</v>
      </c>
      <c r="T5014" s="7">
        <v>0.0</v>
      </c>
      <c r="U5014" s="7">
        <v>4.91724444444444</v>
      </c>
      <c r="V5014" s="10" t="str">
        <f t="shared" si="1"/>
        <v>2017-11</v>
      </c>
    </row>
    <row r="5015">
      <c r="A5015" s="7">
        <v>5014.0</v>
      </c>
      <c r="B5015" s="4" t="s">
        <v>7982</v>
      </c>
      <c r="C5015" s="8">
        <v>43042.0</v>
      </c>
      <c r="D5015" s="8">
        <v>43048.0</v>
      </c>
      <c r="E5015" s="4" t="s">
        <v>26</v>
      </c>
      <c r="F5015" s="4" t="s">
        <v>7983</v>
      </c>
      <c r="G5015" s="4" t="s">
        <v>7984</v>
      </c>
      <c r="H5015" s="4" t="s">
        <v>46</v>
      </c>
      <c r="I5015" s="4" t="s">
        <v>30</v>
      </c>
      <c r="J5015" s="4" t="s">
        <v>936</v>
      </c>
      <c r="K5015" s="4" t="s">
        <v>937</v>
      </c>
      <c r="L5015" s="7">
        <v>55122.0</v>
      </c>
      <c r="M5015" s="4" t="s">
        <v>59</v>
      </c>
      <c r="N5015" s="4" t="s">
        <v>3029</v>
      </c>
      <c r="O5015" s="4" t="s">
        <v>51</v>
      </c>
      <c r="P5015" s="4" t="s">
        <v>52</v>
      </c>
      <c r="Q5015" s="4" t="s">
        <v>3030</v>
      </c>
      <c r="R5015" s="9">
        <v>66.8908641975309</v>
      </c>
      <c r="S5015" s="7">
        <v>5.0</v>
      </c>
      <c r="T5015" s="7">
        <v>0.0</v>
      </c>
      <c r="U5015" s="7">
        <v>18.0605333333333</v>
      </c>
      <c r="V5015" s="10" t="str">
        <f t="shared" si="1"/>
        <v>2017-11</v>
      </c>
    </row>
    <row r="5016">
      <c r="A5016" s="7">
        <v>5015.0</v>
      </c>
      <c r="B5016" s="4" t="s">
        <v>7982</v>
      </c>
      <c r="C5016" s="8">
        <v>43042.0</v>
      </c>
      <c r="D5016" s="8">
        <v>43048.0</v>
      </c>
      <c r="E5016" s="4" t="s">
        <v>26</v>
      </c>
      <c r="F5016" s="4" t="s">
        <v>7983</v>
      </c>
      <c r="G5016" s="4" t="s">
        <v>7984</v>
      </c>
      <c r="H5016" s="4" t="s">
        <v>46</v>
      </c>
      <c r="I5016" s="4" t="s">
        <v>30</v>
      </c>
      <c r="J5016" s="4" t="s">
        <v>936</v>
      </c>
      <c r="K5016" s="4" t="s">
        <v>937</v>
      </c>
      <c r="L5016" s="7">
        <v>55122.0</v>
      </c>
      <c r="M5016" s="4" t="s">
        <v>59</v>
      </c>
      <c r="N5016" s="4" t="s">
        <v>4321</v>
      </c>
      <c r="O5016" s="4" t="s">
        <v>51</v>
      </c>
      <c r="P5016" s="4" t="s">
        <v>297</v>
      </c>
      <c r="Q5016" s="4" t="s">
        <v>4322</v>
      </c>
      <c r="R5016" s="9">
        <v>19.0715555555556</v>
      </c>
      <c r="S5016" s="7">
        <v>3.0</v>
      </c>
      <c r="T5016" s="7">
        <v>0.0</v>
      </c>
      <c r="U5016" s="7">
        <v>8.77291555555556</v>
      </c>
      <c r="V5016" s="10" t="str">
        <f t="shared" si="1"/>
        <v>2017-11</v>
      </c>
    </row>
    <row r="5017">
      <c r="A5017" s="7">
        <v>5016.0</v>
      </c>
      <c r="B5017" s="4" t="s">
        <v>7985</v>
      </c>
      <c r="C5017" s="8">
        <v>43042.0</v>
      </c>
      <c r="D5017" s="8">
        <v>43047.0</v>
      </c>
      <c r="E5017" s="4" t="s">
        <v>26</v>
      </c>
      <c r="F5017" s="4" t="s">
        <v>1909</v>
      </c>
      <c r="G5017" s="4" t="s">
        <v>1910</v>
      </c>
      <c r="H5017" s="4" t="s">
        <v>46</v>
      </c>
      <c r="I5017" s="4" t="s">
        <v>30</v>
      </c>
      <c r="J5017" s="4" t="s">
        <v>90</v>
      </c>
      <c r="K5017" s="4" t="s">
        <v>91</v>
      </c>
      <c r="L5017" s="7">
        <v>19143.0</v>
      </c>
      <c r="M5017" s="4" t="s">
        <v>33</v>
      </c>
      <c r="N5017" s="4" t="s">
        <v>7219</v>
      </c>
      <c r="O5017" s="4" t="s">
        <v>51</v>
      </c>
      <c r="P5017" s="4" t="s">
        <v>76</v>
      </c>
      <c r="Q5017" s="4" t="s">
        <v>7220</v>
      </c>
      <c r="R5017" s="9">
        <v>14.9010888888889</v>
      </c>
      <c r="S5017" s="7">
        <v>3.0</v>
      </c>
      <c r="T5017" s="7">
        <v>0.7</v>
      </c>
      <c r="U5017" s="7">
        <v>-9.93405925925926</v>
      </c>
      <c r="V5017" s="10" t="str">
        <f t="shared" si="1"/>
        <v>2017-11</v>
      </c>
    </row>
    <row r="5018">
      <c r="A5018" s="7">
        <v>5017.0</v>
      </c>
      <c r="B5018" s="4" t="s">
        <v>7986</v>
      </c>
      <c r="C5018" s="8">
        <v>43042.0</v>
      </c>
      <c r="D5018" s="8">
        <v>43044.0</v>
      </c>
      <c r="E5018" s="4" t="s">
        <v>98</v>
      </c>
      <c r="F5018" s="4" t="s">
        <v>5307</v>
      </c>
      <c r="G5018" s="4" t="s">
        <v>5308</v>
      </c>
      <c r="H5018" s="4" t="s">
        <v>46</v>
      </c>
      <c r="I5018" s="4" t="s">
        <v>30</v>
      </c>
      <c r="J5018" s="4" t="s">
        <v>163</v>
      </c>
      <c r="K5018" s="4" t="s">
        <v>164</v>
      </c>
      <c r="L5018" s="7">
        <v>98105.0</v>
      </c>
      <c r="M5018" s="4" t="s">
        <v>49</v>
      </c>
      <c r="N5018" s="4" t="s">
        <v>3070</v>
      </c>
      <c r="O5018" s="4" t="s">
        <v>39</v>
      </c>
      <c r="P5018" s="4" t="s">
        <v>61</v>
      </c>
      <c r="Q5018" s="4" t="s">
        <v>3071</v>
      </c>
      <c r="R5018" s="9">
        <v>43.5</v>
      </c>
      <c r="S5018" s="7">
        <v>3.0</v>
      </c>
      <c r="T5018" s="7">
        <v>0.0</v>
      </c>
      <c r="U5018" s="7">
        <v>10.875</v>
      </c>
      <c r="V5018" s="10" t="str">
        <f t="shared" si="1"/>
        <v>2017-11</v>
      </c>
    </row>
    <row r="5019">
      <c r="A5019" s="7">
        <v>5018.0</v>
      </c>
      <c r="B5019" s="4" t="s">
        <v>7987</v>
      </c>
      <c r="C5019" s="8">
        <v>43042.0</v>
      </c>
      <c r="D5019" s="8">
        <v>43044.0</v>
      </c>
      <c r="E5019" s="4" t="s">
        <v>98</v>
      </c>
      <c r="F5019" s="4" t="s">
        <v>1896</v>
      </c>
      <c r="G5019" s="4" t="s">
        <v>1897</v>
      </c>
      <c r="H5019" s="4" t="s">
        <v>29</v>
      </c>
      <c r="I5019" s="4" t="s">
        <v>30</v>
      </c>
      <c r="J5019" s="4" t="s">
        <v>461</v>
      </c>
      <c r="K5019" s="4" t="s">
        <v>462</v>
      </c>
      <c r="L5019" s="7">
        <v>40475.0</v>
      </c>
      <c r="M5019" s="4" t="s">
        <v>83</v>
      </c>
      <c r="N5019" s="4" t="s">
        <v>7988</v>
      </c>
      <c r="O5019" s="4" t="s">
        <v>51</v>
      </c>
      <c r="P5019" s="4" t="s">
        <v>124</v>
      </c>
      <c r="Q5019" s="4" t="s">
        <v>7989</v>
      </c>
      <c r="R5019" s="9">
        <v>8.17322842172754</v>
      </c>
      <c r="S5019" s="7">
        <v>5.0</v>
      </c>
      <c r="T5019" s="7">
        <v>0.0</v>
      </c>
      <c r="U5019" s="7">
        <v>3.6779527897774</v>
      </c>
      <c r="V5019" s="10" t="str">
        <f t="shared" si="1"/>
        <v>2017-11</v>
      </c>
    </row>
    <row r="5020">
      <c r="A5020" s="7">
        <v>5019.0</v>
      </c>
      <c r="B5020" s="4" t="s">
        <v>7990</v>
      </c>
      <c r="C5020" s="8">
        <v>43042.0</v>
      </c>
      <c r="D5020" s="8">
        <v>43047.0</v>
      </c>
      <c r="E5020" s="4" t="s">
        <v>26</v>
      </c>
      <c r="F5020" s="4" t="s">
        <v>268</v>
      </c>
      <c r="G5020" s="4" t="s">
        <v>269</v>
      </c>
      <c r="H5020" s="4" t="s">
        <v>46</v>
      </c>
      <c r="I5020" s="4" t="s">
        <v>30</v>
      </c>
      <c r="J5020" s="4" t="s">
        <v>362</v>
      </c>
      <c r="K5020" s="4" t="s">
        <v>48</v>
      </c>
      <c r="L5020" s="7">
        <v>94109.0</v>
      </c>
      <c r="M5020" s="4" t="s">
        <v>49</v>
      </c>
      <c r="N5020" s="4" t="s">
        <v>1596</v>
      </c>
      <c r="O5020" s="4" t="s">
        <v>51</v>
      </c>
      <c r="P5020" s="4" t="s">
        <v>124</v>
      </c>
      <c r="Q5020" s="4" t="s">
        <v>6855</v>
      </c>
      <c r="R5020" s="9">
        <v>35.88</v>
      </c>
      <c r="S5020" s="7">
        <v>6.0</v>
      </c>
      <c r="T5020" s="7">
        <v>0.0</v>
      </c>
      <c r="U5020" s="7">
        <v>17.5812</v>
      </c>
      <c r="V5020" s="10" t="str">
        <f t="shared" si="1"/>
        <v>2017-11</v>
      </c>
    </row>
    <row r="5021">
      <c r="A5021" s="7">
        <v>5020.0</v>
      </c>
      <c r="B5021" s="4" t="s">
        <v>7991</v>
      </c>
      <c r="C5021" s="8">
        <v>43042.0</v>
      </c>
      <c r="D5021" s="8">
        <v>43047.0</v>
      </c>
      <c r="E5021" s="4" t="s">
        <v>26</v>
      </c>
      <c r="F5021" s="4" t="s">
        <v>7062</v>
      </c>
      <c r="G5021" s="4" t="s">
        <v>7063</v>
      </c>
      <c r="H5021" s="4" t="s">
        <v>29</v>
      </c>
      <c r="I5021" s="4" t="s">
        <v>30</v>
      </c>
      <c r="J5021" s="4" t="s">
        <v>805</v>
      </c>
      <c r="K5021" s="4" t="s">
        <v>102</v>
      </c>
      <c r="L5021" s="7">
        <v>33178.0</v>
      </c>
      <c r="M5021" s="4" t="s">
        <v>83</v>
      </c>
      <c r="N5021" s="4" t="s">
        <v>5021</v>
      </c>
      <c r="O5021" s="4" t="s">
        <v>39</v>
      </c>
      <c r="P5021" s="4" t="s">
        <v>40</v>
      </c>
      <c r="Q5021" s="4" t="s">
        <v>5022</v>
      </c>
      <c r="R5021" s="9">
        <v>111.388784892565</v>
      </c>
      <c r="S5021" s="7">
        <v>2.0</v>
      </c>
      <c r="T5021" s="7">
        <v>0.2</v>
      </c>
      <c r="U5021" s="7">
        <v>8.3541588669424</v>
      </c>
      <c r="V5021" s="10" t="str">
        <f t="shared" si="1"/>
        <v>2017-11</v>
      </c>
    </row>
    <row r="5022">
      <c r="A5022" s="7">
        <v>5021.0</v>
      </c>
      <c r="B5022" s="4" t="s">
        <v>7992</v>
      </c>
      <c r="C5022" s="8">
        <v>43042.0</v>
      </c>
      <c r="D5022" s="8">
        <v>43047.0</v>
      </c>
      <c r="E5022" s="4" t="s">
        <v>26</v>
      </c>
      <c r="F5022" s="4" t="s">
        <v>1146</v>
      </c>
      <c r="G5022" s="4" t="s">
        <v>1147</v>
      </c>
      <c r="H5022" s="4" t="s">
        <v>46</v>
      </c>
      <c r="I5022" s="4" t="s">
        <v>30</v>
      </c>
      <c r="J5022" s="4" t="s">
        <v>90</v>
      </c>
      <c r="K5022" s="4" t="s">
        <v>91</v>
      </c>
      <c r="L5022" s="7">
        <v>19140.0</v>
      </c>
      <c r="M5022" s="4" t="s">
        <v>33</v>
      </c>
      <c r="N5022" s="4" t="s">
        <v>4463</v>
      </c>
      <c r="O5022" s="4" t="s">
        <v>39</v>
      </c>
      <c r="P5022" s="4" t="s">
        <v>61</v>
      </c>
      <c r="Q5022" s="4" t="s">
        <v>4464</v>
      </c>
      <c r="R5022" s="9">
        <v>52.0523259259259</v>
      </c>
      <c r="S5022" s="7">
        <v>3.0</v>
      </c>
      <c r="T5022" s="7">
        <v>0.2</v>
      </c>
      <c r="U5022" s="7">
        <v>0.650654074074074</v>
      </c>
      <c r="V5022" s="10" t="str">
        <f t="shared" si="1"/>
        <v>2017-11</v>
      </c>
    </row>
    <row r="5023">
      <c r="A5023" s="7">
        <v>5022.0</v>
      </c>
      <c r="B5023" s="4" t="s">
        <v>7993</v>
      </c>
      <c r="C5023" s="8">
        <v>43042.0</v>
      </c>
      <c r="D5023" s="8">
        <v>43044.0</v>
      </c>
      <c r="E5023" s="4" t="s">
        <v>43</v>
      </c>
      <c r="F5023" s="4" t="s">
        <v>1619</v>
      </c>
      <c r="G5023" s="4" t="s">
        <v>1620</v>
      </c>
      <c r="H5023" s="4" t="s">
        <v>112</v>
      </c>
      <c r="I5023" s="4" t="s">
        <v>30</v>
      </c>
      <c r="J5023" s="4" t="s">
        <v>261</v>
      </c>
      <c r="K5023" s="4" t="s">
        <v>48</v>
      </c>
      <c r="L5023" s="7">
        <v>92037.0</v>
      </c>
      <c r="M5023" s="4" t="s">
        <v>49</v>
      </c>
      <c r="N5023" s="4" t="s">
        <v>891</v>
      </c>
      <c r="O5023" s="4" t="s">
        <v>39</v>
      </c>
      <c r="P5023" s="4" t="s">
        <v>61</v>
      </c>
      <c r="Q5023" s="4" t="s">
        <v>892</v>
      </c>
      <c r="R5023" s="9">
        <v>199.75</v>
      </c>
      <c r="S5023" s="7">
        <v>5.0</v>
      </c>
      <c r="T5023" s="7">
        <v>0.0</v>
      </c>
      <c r="U5023" s="7">
        <v>87.89</v>
      </c>
      <c r="V5023" s="10" t="str">
        <f t="shared" si="1"/>
        <v>2017-11</v>
      </c>
    </row>
    <row r="5024">
      <c r="A5024" s="7">
        <v>5023.0</v>
      </c>
      <c r="B5024" s="4" t="s">
        <v>7993</v>
      </c>
      <c r="C5024" s="8">
        <v>43042.0</v>
      </c>
      <c r="D5024" s="8">
        <v>43044.0</v>
      </c>
      <c r="E5024" s="4" t="s">
        <v>43</v>
      </c>
      <c r="F5024" s="4" t="s">
        <v>1619</v>
      </c>
      <c r="G5024" s="4" t="s">
        <v>1620</v>
      </c>
      <c r="H5024" s="4" t="s">
        <v>112</v>
      </c>
      <c r="I5024" s="4" t="s">
        <v>30</v>
      </c>
      <c r="J5024" s="4" t="s">
        <v>261</v>
      </c>
      <c r="K5024" s="4" t="s">
        <v>48</v>
      </c>
      <c r="L5024" s="7">
        <v>92037.0</v>
      </c>
      <c r="M5024" s="4" t="s">
        <v>49</v>
      </c>
      <c r="N5024" s="4" t="s">
        <v>350</v>
      </c>
      <c r="O5024" s="4" t="s">
        <v>35</v>
      </c>
      <c r="P5024" s="4" t="s">
        <v>73</v>
      </c>
      <c r="Q5024" s="4" t="s">
        <v>351</v>
      </c>
      <c r="R5024" s="9">
        <v>1673.184</v>
      </c>
      <c r="S5024" s="7">
        <v>12.0</v>
      </c>
      <c r="T5024" s="7">
        <v>0.2</v>
      </c>
      <c r="U5024" s="7">
        <v>20.9148</v>
      </c>
      <c r="V5024" s="10" t="str">
        <f t="shared" si="1"/>
        <v>2017-11</v>
      </c>
    </row>
    <row r="5025">
      <c r="A5025" s="7">
        <v>5024.0</v>
      </c>
      <c r="B5025" s="4" t="s">
        <v>7994</v>
      </c>
      <c r="C5025" s="8">
        <v>43042.0</v>
      </c>
      <c r="D5025" s="8">
        <v>43045.0</v>
      </c>
      <c r="E5025" s="4" t="s">
        <v>98</v>
      </c>
      <c r="F5025" s="4" t="s">
        <v>2385</v>
      </c>
      <c r="G5025" s="4" t="s">
        <v>2386</v>
      </c>
      <c r="H5025" s="4" t="s">
        <v>46</v>
      </c>
      <c r="I5025" s="4" t="s">
        <v>30</v>
      </c>
      <c r="J5025" s="4" t="s">
        <v>2371</v>
      </c>
      <c r="K5025" s="4" t="s">
        <v>82</v>
      </c>
      <c r="L5025" s="7">
        <v>28403.0</v>
      </c>
      <c r="M5025" s="4" t="s">
        <v>83</v>
      </c>
      <c r="N5025" s="4" t="s">
        <v>5603</v>
      </c>
      <c r="O5025" s="4" t="s">
        <v>51</v>
      </c>
      <c r="P5025" s="4" t="s">
        <v>124</v>
      </c>
      <c r="Q5025" s="4" t="s">
        <v>5604</v>
      </c>
      <c r="R5025" s="9">
        <v>5.0385335322096</v>
      </c>
      <c r="S5025" s="7">
        <v>3.0</v>
      </c>
      <c r="T5025" s="7">
        <v>0.2</v>
      </c>
      <c r="U5025" s="7">
        <v>1.63752339796812</v>
      </c>
      <c r="V5025" s="10" t="str">
        <f t="shared" si="1"/>
        <v>2017-11</v>
      </c>
    </row>
    <row r="5026">
      <c r="A5026" s="7">
        <v>5025.0</v>
      </c>
      <c r="B5026" s="4" t="s">
        <v>7995</v>
      </c>
      <c r="C5026" s="8">
        <v>43042.0</v>
      </c>
      <c r="D5026" s="8">
        <v>43046.0</v>
      </c>
      <c r="E5026" s="4" t="s">
        <v>26</v>
      </c>
      <c r="F5026" s="4" t="s">
        <v>127</v>
      </c>
      <c r="G5026" s="4" t="s">
        <v>128</v>
      </c>
      <c r="H5026" s="4" t="s">
        <v>29</v>
      </c>
      <c r="I5026" s="4" t="s">
        <v>30</v>
      </c>
      <c r="J5026" s="4" t="s">
        <v>163</v>
      </c>
      <c r="K5026" s="4" t="s">
        <v>164</v>
      </c>
      <c r="L5026" s="7">
        <v>98103.0</v>
      </c>
      <c r="M5026" s="4" t="s">
        <v>49</v>
      </c>
      <c r="N5026" s="4" t="s">
        <v>2096</v>
      </c>
      <c r="O5026" s="4" t="s">
        <v>51</v>
      </c>
      <c r="P5026" s="4" t="s">
        <v>76</v>
      </c>
      <c r="Q5026" s="4" t="s">
        <v>2097</v>
      </c>
      <c r="R5026" s="9">
        <v>18.368</v>
      </c>
      <c r="S5026" s="7">
        <v>4.0</v>
      </c>
      <c r="T5026" s="7">
        <v>0.2</v>
      </c>
      <c r="U5026" s="7">
        <v>5.9696</v>
      </c>
      <c r="V5026" s="10" t="str">
        <f t="shared" si="1"/>
        <v>2017-11</v>
      </c>
    </row>
    <row r="5027">
      <c r="A5027" s="7">
        <v>5026.0</v>
      </c>
      <c r="B5027" s="4" t="s">
        <v>7996</v>
      </c>
      <c r="C5027" s="8">
        <v>43042.0</v>
      </c>
      <c r="D5027" s="8">
        <v>43048.0</v>
      </c>
      <c r="E5027" s="4" t="s">
        <v>26</v>
      </c>
      <c r="F5027" s="4" t="s">
        <v>3735</v>
      </c>
      <c r="G5027" s="4" t="s">
        <v>3736</v>
      </c>
      <c r="H5027" s="4" t="s">
        <v>46</v>
      </c>
      <c r="I5027" s="4" t="s">
        <v>30</v>
      </c>
      <c r="J5027" s="4" t="s">
        <v>1475</v>
      </c>
      <c r="K5027" s="4" t="s">
        <v>48</v>
      </c>
      <c r="L5027" s="7">
        <v>93309.0</v>
      </c>
      <c r="M5027" s="4" t="s">
        <v>49</v>
      </c>
      <c r="N5027" s="4" t="s">
        <v>5588</v>
      </c>
      <c r="O5027" s="4" t="s">
        <v>35</v>
      </c>
      <c r="P5027" s="4" t="s">
        <v>73</v>
      </c>
      <c r="Q5027" s="4" t="s">
        <v>5589</v>
      </c>
      <c r="R5027" s="9">
        <v>486.368</v>
      </c>
      <c r="S5027" s="7">
        <v>4.0</v>
      </c>
      <c r="T5027" s="7">
        <v>0.2</v>
      </c>
      <c r="U5027" s="7">
        <v>36.4776</v>
      </c>
      <c r="V5027" s="10" t="str">
        <f t="shared" si="1"/>
        <v>2017-11</v>
      </c>
    </row>
    <row r="5028">
      <c r="A5028" s="7">
        <v>5027.0</v>
      </c>
      <c r="B5028" s="4" t="s">
        <v>7997</v>
      </c>
      <c r="C5028" s="8">
        <v>43042.0</v>
      </c>
      <c r="D5028" s="8">
        <v>43046.0</v>
      </c>
      <c r="E5028" s="4" t="s">
        <v>26</v>
      </c>
      <c r="F5028" s="4" t="s">
        <v>571</v>
      </c>
      <c r="G5028" s="4" t="s">
        <v>572</v>
      </c>
      <c r="H5028" s="4" t="s">
        <v>46</v>
      </c>
      <c r="I5028" s="4" t="s">
        <v>30</v>
      </c>
      <c r="J5028" s="4" t="s">
        <v>5119</v>
      </c>
      <c r="K5028" s="4" t="s">
        <v>102</v>
      </c>
      <c r="L5028" s="7">
        <v>32839.0</v>
      </c>
      <c r="M5028" s="4" t="s">
        <v>83</v>
      </c>
      <c r="N5028" s="4" t="s">
        <v>5851</v>
      </c>
      <c r="O5028" s="4" t="s">
        <v>39</v>
      </c>
      <c r="P5028" s="4" t="s">
        <v>85</v>
      </c>
      <c r="Q5028" s="4" t="s">
        <v>5852</v>
      </c>
      <c r="R5028" s="9">
        <v>295.421807211822</v>
      </c>
      <c r="S5028" s="7">
        <v>2.0</v>
      </c>
      <c r="T5028" s="7">
        <v>0.2</v>
      </c>
      <c r="U5028" s="7">
        <v>96.0120873438422</v>
      </c>
      <c r="V5028" s="10" t="str">
        <f t="shared" si="1"/>
        <v>2017-11</v>
      </c>
    </row>
    <row r="5029">
      <c r="A5029" s="7">
        <v>5028.0</v>
      </c>
      <c r="B5029" s="4" t="s">
        <v>7997</v>
      </c>
      <c r="C5029" s="8">
        <v>43042.0</v>
      </c>
      <c r="D5029" s="8">
        <v>43046.0</v>
      </c>
      <c r="E5029" s="4" t="s">
        <v>26</v>
      </c>
      <c r="F5029" s="4" t="s">
        <v>571</v>
      </c>
      <c r="G5029" s="4" t="s">
        <v>572</v>
      </c>
      <c r="H5029" s="4" t="s">
        <v>46</v>
      </c>
      <c r="I5029" s="4" t="s">
        <v>30</v>
      </c>
      <c r="J5029" s="4" t="s">
        <v>5119</v>
      </c>
      <c r="K5029" s="4" t="s">
        <v>102</v>
      </c>
      <c r="L5029" s="7">
        <v>32839.0</v>
      </c>
      <c r="M5029" s="4" t="s">
        <v>83</v>
      </c>
      <c r="N5029" s="4" t="s">
        <v>832</v>
      </c>
      <c r="O5029" s="4" t="s">
        <v>51</v>
      </c>
      <c r="P5029" s="4" t="s">
        <v>76</v>
      </c>
      <c r="Q5029" s="4" t="s">
        <v>833</v>
      </c>
      <c r="R5029" s="9">
        <v>1.26579257505616</v>
      </c>
      <c r="S5029" s="7">
        <v>2.0</v>
      </c>
      <c r="T5029" s="7">
        <v>0.7</v>
      </c>
      <c r="U5029" s="7">
        <v>-0.928247888374515</v>
      </c>
      <c r="V5029" s="10" t="str">
        <f t="shared" si="1"/>
        <v>2017-11</v>
      </c>
    </row>
    <row r="5030">
      <c r="A5030" s="7">
        <v>5029.0</v>
      </c>
      <c r="B5030" s="4" t="s">
        <v>7997</v>
      </c>
      <c r="C5030" s="8">
        <v>43042.0</v>
      </c>
      <c r="D5030" s="8">
        <v>43046.0</v>
      </c>
      <c r="E5030" s="4" t="s">
        <v>26</v>
      </c>
      <c r="F5030" s="4" t="s">
        <v>571</v>
      </c>
      <c r="G5030" s="4" t="s">
        <v>572</v>
      </c>
      <c r="H5030" s="4" t="s">
        <v>46</v>
      </c>
      <c r="I5030" s="4" t="s">
        <v>30</v>
      </c>
      <c r="J5030" s="4" t="s">
        <v>5119</v>
      </c>
      <c r="K5030" s="4" t="s">
        <v>102</v>
      </c>
      <c r="L5030" s="7">
        <v>32839.0</v>
      </c>
      <c r="M5030" s="4" t="s">
        <v>83</v>
      </c>
      <c r="N5030" s="4" t="s">
        <v>5786</v>
      </c>
      <c r="O5030" s="4" t="s">
        <v>51</v>
      </c>
      <c r="P5030" s="4" t="s">
        <v>93</v>
      </c>
      <c r="Q5030" s="4" t="s">
        <v>5787</v>
      </c>
      <c r="R5030" s="9">
        <v>17.2328169314282</v>
      </c>
      <c r="S5030" s="7">
        <v>2.0</v>
      </c>
      <c r="T5030" s="7">
        <v>0.2</v>
      </c>
      <c r="U5030" s="7">
        <v>1.29246126985712</v>
      </c>
      <c r="V5030" s="10" t="str">
        <f t="shared" si="1"/>
        <v>2017-11</v>
      </c>
    </row>
    <row r="5031">
      <c r="A5031" s="7">
        <v>5030.0</v>
      </c>
      <c r="B5031" s="4" t="s">
        <v>7997</v>
      </c>
      <c r="C5031" s="8">
        <v>43042.0</v>
      </c>
      <c r="D5031" s="8">
        <v>43046.0</v>
      </c>
      <c r="E5031" s="4" t="s">
        <v>26</v>
      </c>
      <c r="F5031" s="4" t="s">
        <v>571</v>
      </c>
      <c r="G5031" s="4" t="s">
        <v>572</v>
      </c>
      <c r="H5031" s="4" t="s">
        <v>46</v>
      </c>
      <c r="I5031" s="4" t="s">
        <v>30</v>
      </c>
      <c r="J5031" s="4" t="s">
        <v>5119</v>
      </c>
      <c r="K5031" s="4" t="s">
        <v>102</v>
      </c>
      <c r="L5031" s="7">
        <v>32839.0</v>
      </c>
      <c r="M5031" s="4" t="s">
        <v>83</v>
      </c>
      <c r="N5031" s="4" t="s">
        <v>1413</v>
      </c>
      <c r="O5031" s="4" t="s">
        <v>51</v>
      </c>
      <c r="P5031" s="4" t="s">
        <v>124</v>
      </c>
      <c r="Q5031" s="4" t="s">
        <v>1414</v>
      </c>
      <c r="R5031" s="9">
        <v>3.26694051245138</v>
      </c>
      <c r="S5031" s="7">
        <v>2.0</v>
      </c>
      <c r="T5031" s="7">
        <v>0.2</v>
      </c>
      <c r="U5031" s="7">
        <v>1.14342917935798</v>
      </c>
      <c r="V5031" s="10" t="str">
        <f t="shared" si="1"/>
        <v>2017-11</v>
      </c>
    </row>
    <row r="5032">
      <c r="A5032" s="7">
        <v>5031.0</v>
      </c>
      <c r="B5032" s="4" t="s">
        <v>7998</v>
      </c>
      <c r="C5032" s="8">
        <v>43043.0</v>
      </c>
      <c r="D5032" s="8">
        <v>43043.0</v>
      </c>
      <c r="E5032" s="4" t="s">
        <v>212</v>
      </c>
      <c r="F5032" s="4" t="s">
        <v>7999</v>
      </c>
      <c r="G5032" s="4" t="s">
        <v>8000</v>
      </c>
      <c r="H5032" s="4" t="s">
        <v>29</v>
      </c>
      <c r="I5032" s="4" t="s">
        <v>30</v>
      </c>
      <c r="J5032" s="4" t="s">
        <v>322</v>
      </c>
      <c r="K5032" s="4" t="s">
        <v>82</v>
      </c>
      <c r="L5032" s="7">
        <v>27217.0</v>
      </c>
      <c r="M5032" s="4" t="s">
        <v>83</v>
      </c>
      <c r="N5032" s="4" t="s">
        <v>8001</v>
      </c>
      <c r="O5032" s="4" t="s">
        <v>39</v>
      </c>
      <c r="P5032" s="4" t="s">
        <v>446</v>
      </c>
      <c r="Q5032" s="4" t="s">
        <v>8002</v>
      </c>
      <c r="R5032" s="9">
        <v>2476.49727968315</v>
      </c>
      <c r="S5032" s="7">
        <v>4.0</v>
      </c>
      <c r="T5032" s="7">
        <v>0.5</v>
      </c>
      <c r="U5032" s="7">
        <v>-1188.71869424791</v>
      </c>
      <c r="V5032" s="10" t="str">
        <f t="shared" si="1"/>
        <v>2017-11</v>
      </c>
    </row>
    <row r="5033">
      <c r="A5033" s="7">
        <v>5032.0</v>
      </c>
      <c r="B5033" s="4" t="s">
        <v>7998</v>
      </c>
      <c r="C5033" s="8">
        <v>43043.0</v>
      </c>
      <c r="D5033" s="8">
        <v>43043.0</v>
      </c>
      <c r="E5033" s="4" t="s">
        <v>212</v>
      </c>
      <c r="F5033" s="4" t="s">
        <v>7999</v>
      </c>
      <c r="G5033" s="4" t="s">
        <v>8000</v>
      </c>
      <c r="H5033" s="4" t="s">
        <v>29</v>
      </c>
      <c r="I5033" s="4" t="s">
        <v>30</v>
      </c>
      <c r="J5033" s="4" t="s">
        <v>322</v>
      </c>
      <c r="K5033" s="4" t="s">
        <v>82</v>
      </c>
      <c r="L5033" s="7">
        <v>27217.0</v>
      </c>
      <c r="M5033" s="4" t="s">
        <v>83</v>
      </c>
      <c r="N5033" s="4" t="s">
        <v>3755</v>
      </c>
      <c r="O5033" s="4" t="s">
        <v>51</v>
      </c>
      <c r="P5033" s="4" t="s">
        <v>283</v>
      </c>
      <c r="Q5033" s="4" t="s">
        <v>3756</v>
      </c>
      <c r="R5033" s="9">
        <v>51.398788832953</v>
      </c>
      <c r="S5033" s="7">
        <v>2.0</v>
      </c>
      <c r="T5033" s="7">
        <v>0.2</v>
      </c>
      <c r="U5033" s="7">
        <v>4.49739402288339</v>
      </c>
      <c r="V5033" s="10" t="str">
        <f t="shared" si="1"/>
        <v>2017-11</v>
      </c>
    </row>
    <row r="5034">
      <c r="A5034" s="7">
        <v>5033.0</v>
      </c>
      <c r="B5034" s="4" t="s">
        <v>8003</v>
      </c>
      <c r="C5034" s="8">
        <v>43043.0</v>
      </c>
      <c r="D5034" s="8">
        <v>43050.0</v>
      </c>
      <c r="E5034" s="4" t="s">
        <v>26</v>
      </c>
      <c r="F5034" s="4" t="s">
        <v>2670</v>
      </c>
      <c r="G5034" s="4" t="s">
        <v>2671</v>
      </c>
      <c r="H5034" s="4" t="s">
        <v>112</v>
      </c>
      <c r="I5034" s="4" t="s">
        <v>30</v>
      </c>
      <c r="J5034" s="4" t="s">
        <v>1095</v>
      </c>
      <c r="K5034" s="4" t="s">
        <v>518</v>
      </c>
      <c r="L5034" s="7">
        <v>38401.0</v>
      </c>
      <c r="M5034" s="4" t="s">
        <v>83</v>
      </c>
      <c r="N5034" s="4" t="s">
        <v>1624</v>
      </c>
      <c r="O5034" s="4" t="s">
        <v>51</v>
      </c>
      <c r="P5034" s="4" t="s">
        <v>124</v>
      </c>
      <c r="Q5034" s="4" t="s">
        <v>1625</v>
      </c>
      <c r="R5034" s="9">
        <v>2.94945616068015</v>
      </c>
      <c r="S5034" s="7">
        <v>2.0</v>
      </c>
      <c r="T5034" s="7">
        <v>0.2</v>
      </c>
      <c r="U5034" s="7">
        <v>0.99544145422955</v>
      </c>
      <c r="V5034" s="10" t="str">
        <f t="shared" si="1"/>
        <v>2017-11</v>
      </c>
    </row>
    <row r="5035">
      <c r="A5035" s="7">
        <v>5034.0</v>
      </c>
      <c r="B5035" s="4" t="s">
        <v>8004</v>
      </c>
      <c r="C5035" s="8">
        <v>43043.0</v>
      </c>
      <c r="D5035" s="8">
        <v>43050.0</v>
      </c>
      <c r="E5035" s="4" t="s">
        <v>26</v>
      </c>
      <c r="F5035" s="4" t="s">
        <v>3771</v>
      </c>
      <c r="G5035" s="4" t="s">
        <v>3772</v>
      </c>
      <c r="H5035" s="4" t="s">
        <v>112</v>
      </c>
      <c r="I5035" s="4" t="s">
        <v>30</v>
      </c>
      <c r="J5035" s="4" t="s">
        <v>3097</v>
      </c>
      <c r="K5035" s="4" t="s">
        <v>58</v>
      </c>
      <c r="L5035" s="7">
        <v>75051.0</v>
      </c>
      <c r="M5035" s="4" t="s">
        <v>59</v>
      </c>
      <c r="N5035" s="4" t="s">
        <v>1959</v>
      </c>
      <c r="O5035" s="4" t="s">
        <v>51</v>
      </c>
      <c r="P5035" s="4" t="s">
        <v>297</v>
      </c>
      <c r="Q5035" s="4" t="s">
        <v>1960</v>
      </c>
      <c r="R5035" s="9">
        <v>30.2382880658436</v>
      </c>
      <c r="S5035" s="7">
        <v>2.0</v>
      </c>
      <c r="T5035" s="7">
        <v>0.2</v>
      </c>
      <c r="U5035" s="7">
        <v>11.3393580246914</v>
      </c>
      <c r="V5035" s="10" t="str">
        <f t="shared" si="1"/>
        <v>2017-11</v>
      </c>
    </row>
    <row r="5036">
      <c r="A5036" s="7">
        <v>5035.0</v>
      </c>
      <c r="B5036" s="4" t="s">
        <v>8005</v>
      </c>
      <c r="C5036" s="8">
        <v>43043.0</v>
      </c>
      <c r="D5036" s="8">
        <v>43044.0</v>
      </c>
      <c r="E5036" s="4" t="s">
        <v>43</v>
      </c>
      <c r="F5036" s="4" t="s">
        <v>4250</v>
      </c>
      <c r="G5036" s="4" t="s">
        <v>4251</v>
      </c>
      <c r="H5036" s="4" t="s">
        <v>29</v>
      </c>
      <c r="I5036" s="4" t="s">
        <v>30</v>
      </c>
      <c r="J5036" s="4" t="s">
        <v>1845</v>
      </c>
      <c r="K5036" s="4" t="s">
        <v>82</v>
      </c>
      <c r="L5036" s="7">
        <v>27405.0</v>
      </c>
      <c r="M5036" s="4" t="s">
        <v>83</v>
      </c>
      <c r="N5036" s="4" t="s">
        <v>4525</v>
      </c>
      <c r="O5036" s="4" t="s">
        <v>35</v>
      </c>
      <c r="P5036" s="4" t="s">
        <v>73</v>
      </c>
      <c r="Q5036" s="4" t="s">
        <v>4526</v>
      </c>
      <c r="R5036" s="9">
        <v>160.051579438563</v>
      </c>
      <c r="S5036" s="7">
        <v>3.0</v>
      </c>
      <c r="T5036" s="7">
        <v>0.4</v>
      </c>
      <c r="U5036" s="7">
        <v>-58.6855791274732</v>
      </c>
      <c r="V5036" s="10" t="str">
        <f t="shared" si="1"/>
        <v>2017-11</v>
      </c>
    </row>
    <row r="5037">
      <c r="A5037" s="7">
        <v>5036.0</v>
      </c>
      <c r="B5037" s="4" t="s">
        <v>8005</v>
      </c>
      <c r="C5037" s="8">
        <v>43043.0</v>
      </c>
      <c r="D5037" s="8">
        <v>43044.0</v>
      </c>
      <c r="E5037" s="4" t="s">
        <v>43</v>
      </c>
      <c r="F5037" s="4" t="s">
        <v>4250</v>
      </c>
      <c r="G5037" s="4" t="s">
        <v>4251</v>
      </c>
      <c r="H5037" s="4" t="s">
        <v>29</v>
      </c>
      <c r="I5037" s="4" t="s">
        <v>30</v>
      </c>
      <c r="J5037" s="4" t="s">
        <v>1845</v>
      </c>
      <c r="K5037" s="4" t="s">
        <v>82</v>
      </c>
      <c r="L5037" s="7">
        <v>27405.0</v>
      </c>
      <c r="M5037" s="4" t="s">
        <v>83</v>
      </c>
      <c r="N5037" s="4" t="s">
        <v>5242</v>
      </c>
      <c r="O5037" s="4" t="s">
        <v>39</v>
      </c>
      <c r="P5037" s="4" t="s">
        <v>40</v>
      </c>
      <c r="Q5037" s="4" t="s">
        <v>5243</v>
      </c>
      <c r="R5037" s="9">
        <v>418.443593726857</v>
      </c>
      <c r="S5037" s="7">
        <v>5.0</v>
      </c>
      <c r="T5037" s="7">
        <v>0.2</v>
      </c>
      <c r="U5037" s="7">
        <v>36.6138144511</v>
      </c>
      <c r="V5037" s="10" t="str">
        <f t="shared" si="1"/>
        <v>2017-11</v>
      </c>
    </row>
    <row r="5038">
      <c r="A5038" s="7">
        <v>5037.0</v>
      </c>
      <c r="B5038" s="4" t="s">
        <v>8006</v>
      </c>
      <c r="C5038" s="8">
        <v>43043.0</v>
      </c>
      <c r="D5038" s="8">
        <v>43047.0</v>
      </c>
      <c r="E5038" s="4" t="s">
        <v>26</v>
      </c>
      <c r="F5038" s="4" t="s">
        <v>522</v>
      </c>
      <c r="G5038" s="4" t="s">
        <v>523</v>
      </c>
      <c r="H5038" s="4" t="s">
        <v>46</v>
      </c>
      <c r="I5038" s="4" t="s">
        <v>30</v>
      </c>
      <c r="J5038" s="4" t="s">
        <v>517</v>
      </c>
      <c r="K5038" s="4" t="s">
        <v>518</v>
      </c>
      <c r="L5038" s="7">
        <v>37421.0</v>
      </c>
      <c r="M5038" s="4" t="s">
        <v>83</v>
      </c>
      <c r="N5038" s="4" t="s">
        <v>7623</v>
      </c>
      <c r="O5038" s="4" t="s">
        <v>39</v>
      </c>
      <c r="P5038" s="4" t="s">
        <v>61</v>
      </c>
      <c r="Q5038" s="4" t="s">
        <v>7624</v>
      </c>
      <c r="R5038" s="9">
        <v>29.6952422822143</v>
      </c>
      <c r="S5038" s="7">
        <v>3.0</v>
      </c>
      <c r="T5038" s="7">
        <v>0.2</v>
      </c>
      <c r="U5038" s="7">
        <v>4.82547687085983</v>
      </c>
      <c r="V5038" s="10" t="str">
        <f t="shared" si="1"/>
        <v>2017-11</v>
      </c>
    </row>
    <row r="5039">
      <c r="A5039" s="7">
        <v>5038.0</v>
      </c>
      <c r="B5039" s="4" t="s">
        <v>8006</v>
      </c>
      <c r="C5039" s="8">
        <v>43043.0</v>
      </c>
      <c r="D5039" s="8">
        <v>43047.0</v>
      </c>
      <c r="E5039" s="4" t="s">
        <v>26</v>
      </c>
      <c r="F5039" s="4" t="s">
        <v>522</v>
      </c>
      <c r="G5039" s="4" t="s">
        <v>523</v>
      </c>
      <c r="H5039" s="4" t="s">
        <v>46</v>
      </c>
      <c r="I5039" s="4" t="s">
        <v>30</v>
      </c>
      <c r="J5039" s="4" t="s">
        <v>517</v>
      </c>
      <c r="K5039" s="4" t="s">
        <v>518</v>
      </c>
      <c r="L5039" s="7">
        <v>37421.0</v>
      </c>
      <c r="M5039" s="4" t="s">
        <v>83</v>
      </c>
      <c r="N5039" s="4" t="s">
        <v>7513</v>
      </c>
      <c r="O5039" s="4" t="s">
        <v>39</v>
      </c>
      <c r="P5039" s="4" t="s">
        <v>40</v>
      </c>
      <c r="Q5039" s="4" t="s">
        <v>7514</v>
      </c>
      <c r="R5039" s="9">
        <v>44.6802667626165</v>
      </c>
      <c r="S5039" s="7">
        <v>9.0</v>
      </c>
      <c r="T5039" s="7">
        <v>0.2</v>
      </c>
      <c r="U5039" s="7">
        <v>-10.0530600215887</v>
      </c>
      <c r="V5039" s="10" t="str">
        <f t="shared" si="1"/>
        <v>2017-11</v>
      </c>
    </row>
    <row r="5040">
      <c r="A5040" s="7">
        <v>5039.0</v>
      </c>
      <c r="B5040" s="4" t="s">
        <v>8006</v>
      </c>
      <c r="C5040" s="8">
        <v>43043.0</v>
      </c>
      <c r="D5040" s="8">
        <v>43047.0</v>
      </c>
      <c r="E5040" s="4" t="s">
        <v>26</v>
      </c>
      <c r="F5040" s="4" t="s">
        <v>522</v>
      </c>
      <c r="G5040" s="4" t="s">
        <v>523</v>
      </c>
      <c r="H5040" s="4" t="s">
        <v>46</v>
      </c>
      <c r="I5040" s="4" t="s">
        <v>30</v>
      </c>
      <c r="J5040" s="4" t="s">
        <v>517</v>
      </c>
      <c r="K5040" s="4" t="s">
        <v>518</v>
      </c>
      <c r="L5040" s="7">
        <v>37421.0</v>
      </c>
      <c r="M5040" s="4" t="s">
        <v>83</v>
      </c>
      <c r="N5040" s="4" t="s">
        <v>75</v>
      </c>
      <c r="O5040" s="4" t="s">
        <v>51</v>
      </c>
      <c r="P5040" s="4" t="s">
        <v>76</v>
      </c>
      <c r="Q5040" s="4" t="s">
        <v>77</v>
      </c>
      <c r="R5040" s="9">
        <v>1.09319412452806</v>
      </c>
      <c r="S5040" s="7">
        <v>2.0</v>
      </c>
      <c r="T5040" s="7">
        <v>0.7</v>
      </c>
      <c r="U5040" s="7">
        <v>-0.910995103773384</v>
      </c>
      <c r="V5040" s="10" t="str">
        <f t="shared" si="1"/>
        <v>2017-11</v>
      </c>
    </row>
    <row r="5041">
      <c r="A5041" s="7">
        <v>5040.0</v>
      </c>
      <c r="B5041" s="4" t="s">
        <v>8006</v>
      </c>
      <c r="C5041" s="8">
        <v>43043.0</v>
      </c>
      <c r="D5041" s="8">
        <v>43047.0</v>
      </c>
      <c r="E5041" s="4" t="s">
        <v>26</v>
      </c>
      <c r="F5041" s="4" t="s">
        <v>522</v>
      </c>
      <c r="G5041" s="4" t="s">
        <v>523</v>
      </c>
      <c r="H5041" s="4" t="s">
        <v>46</v>
      </c>
      <c r="I5041" s="4" t="s">
        <v>30</v>
      </c>
      <c r="J5041" s="4" t="s">
        <v>517</v>
      </c>
      <c r="K5041" s="4" t="s">
        <v>518</v>
      </c>
      <c r="L5041" s="7">
        <v>37421.0</v>
      </c>
      <c r="M5041" s="4" t="s">
        <v>83</v>
      </c>
      <c r="N5041" s="4" t="s">
        <v>2123</v>
      </c>
      <c r="O5041" s="4" t="s">
        <v>51</v>
      </c>
      <c r="P5041" s="4" t="s">
        <v>297</v>
      </c>
      <c r="Q5041" s="4" t="s">
        <v>2124</v>
      </c>
      <c r="R5041" s="9">
        <v>1.51493970521991</v>
      </c>
      <c r="S5041" s="7">
        <v>2.0</v>
      </c>
      <c r="T5041" s="7">
        <v>0.2</v>
      </c>
      <c r="U5041" s="7">
        <v>0.530228896826968</v>
      </c>
      <c r="V5041" s="10" t="str">
        <f t="shared" si="1"/>
        <v>2017-11</v>
      </c>
    </row>
    <row r="5042">
      <c r="A5042" s="7">
        <v>5041.0</v>
      </c>
      <c r="B5042" s="4" t="s">
        <v>8007</v>
      </c>
      <c r="C5042" s="8">
        <v>43043.0</v>
      </c>
      <c r="D5042" s="8">
        <v>43043.0</v>
      </c>
      <c r="E5042" s="4" t="s">
        <v>212</v>
      </c>
      <c r="F5042" s="4" t="s">
        <v>2526</v>
      </c>
      <c r="G5042" s="4" t="s">
        <v>2527</v>
      </c>
      <c r="H5042" s="4" t="s">
        <v>112</v>
      </c>
      <c r="I5042" s="4" t="s">
        <v>30</v>
      </c>
      <c r="J5042" s="4" t="s">
        <v>1076</v>
      </c>
      <c r="K5042" s="4" t="s">
        <v>58</v>
      </c>
      <c r="L5042" s="7">
        <v>77803.0</v>
      </c>
      <c r="M5042" s="4" t="s">
        <v>59</v>
      </c>
      <c r="N5042" s="4" t="s">
        <v>2998</v>
      </c>
      <c r="O5042" s="4" t="s">
        <v>51</v>
      </c>
      <c r="P5042" s="4" t="s">
        <v>76</v>
      </c>
      <c r="Q5042" s="4" t="s">
        <v>2999</v>
      </c>
      <c r="R5042" s="9">
        <v>9.62313086419753</v>
      </c>
      <c r="S5042" s="7">
        <v>6.0</v>
      </c>
      <c r="T5042" s="7">
        <v>0.8</v>
      </c>
      <c r="U5042" s="7">
        <v>-16.8404790123457</v>
      </c>
      <c r="V5042" s="10" t="str">
        <f t="shared" si="1"/>
        <v>2017-11</v>
      </c>
    </row>
    <row r="5043">
      <c r="A5043" s="7">
        <v>5042.0</v>
      </c>
      <c r="B5043" s="4" t="s">
        <v>8007</v>
      </c>
      <c r="C5043" s="8">
        <v>43043.0</v>
      </c>
      <c r="D5043" s="8">
        <v>43043.0</v>
      </c>
      <c r="E5043" s="4" t="s">
        <v>212</v>
      </c>
      <c r="F5043" s="4" t="s">
        <v>2526</v>
      </c>
      <c r="G5043" s="4" t="s">
        <v>2527</v>
      </c>
      <c r="H5043" s="4" t="s">
        <v>112</v>
      </c>
      <c r="I5043" s="4" t="s">
        <v>30</v>
      </c>
      <c r="J5043" s="4" t="s">
        <v>1076</v>
      </c>
      <c r="K5043" s="4" t="s">
        <v>58</v>
      </c>
      <c r="L5043" s="7">
        <v>77803.0</v>
      </c>
      <c r="M5043" s="4" t="s">
        <v>59</v>
      </c>
      <c r="N5043" s="4" t="s">
        <v>8008</v>
      </c>
      <c r="O5043" s="4" t="s">
        <v>51</v>
      </c>
      <c r="P5043" s="4" t="s">
        <v>76</v>
      </c>
      <c r="Q5043" s="4" t="s">
        <v>8009</v>
      </c>
      <c r="R5043" s="9">
        <v>1.79795226337449</v>
      </c>
      <c r="S5043" s="7">
        <v>2.0</v>
      </c>
      <c r="T5043" s="7">
        <v>0.8</v>
      </c>
      <c r="U5043" s="7">
        <v>-2.9666212345679</v>
      </c>
      <c r="V5043" s="10" t="str">
        <f t="shared" si="1"/>
        <v>2017-11</v>
      </c>
    </row>
    <row r="5044">
      <c r="A5044" s="7">
        <v>5043.0</v>
      </c>
      <c r="B5044" s="4" t="s">
        <v>8007</v>
      </c>
      <c r="C5044" s="8">
        <v>43043.0</v>
      </c>
      <c r="D5044" s="8">
        <v>43043.0</v>
      </c>
      <c r="E5044" s="4" t="s">
        <v>212</v>
      </c>
      <c r="F5044" s="4" t="s">
        <v>2526</v>
      </c>
      <c r="G5044" s="4" t="s">
        <v>2527</v>
      </c>
      <c r="H5044" s="4" t="s">
        <v>112</v>
      </c>
      <c r="I5044" s="4" t="s">
        <v>30</v>
      </c>
      <c r="J5044" s="4" t="s">
        <v>1076</v>
      </c>
      <c r="K5044" s="4" t="s">
        <v>58</v>
      </c>
      <c r="L5044" s="7">
        <v>77803.0</v>
      </c>
      <c r="M5044" s="4" t="s">
        <v>59</v>
      </c>
      <c r="N5044" s="4" t="s">
        <v>1779</v>
      </c>
      <c r="O5044" s="4" t="s">
        <v>51</v>
      </c>
      <c r="P5044" s="4" t="s">
        <v>76</v>
      </c>
      <c r="Q5044" s="4" t="s">
        <v>1780</v>
      </c>
      <c r="R5044" s="9">
        <v>5.29170041152263</v>
      </c>
      <c r="S5044" s="7">
        <v>4.0</v>
      </c>
      <c r="T5044" s="7">
        <v>0.8</v>
      </c>
      <c r="U5044" s="7">
        <v>-8.20213563786008</v>
      </c>
      <c r="V5044" s="10" t="str">
        <f t="shared" si="1"/>
        <v>2017-11</v>
      </c>
    </row>
    <row r="5045">
      <c r="A5045" s="7">
        <v>5044.0</v>
      </c>
      <c r="B5045" s="4" t="s">
        <v>8007</v>
      </c>
      <c r="C5045" s="8">
        <v>43043.0</v>
      </c>
      <c r="D5045" s="8">
        <v>43043.0</v>
      </c>
      <c r="E5045" s="4" t="s">
        <v>212</v>
      </c>
      <c r="F5045" s="4" t="s">
        <v>2526</v>
      </c>
      <c r="G5045" s="4" t="s">
        <v>2527</v>
      </c>
      <c r="H5045" s="4" t="s">
        <v>112</v>
      </c>
      <c r="I5045" s="4" t="s">
        <v>30</v>
      </c>
      <c r="J5045" s="4" t="s">
        <v>1076</v>
      </c>
      <c r="K5045" s="4" t="s">
        <v>58</v>
      </c>
      <c r="L5045" s="7">
        <v>77803.0</v>
      </c>
      <c r="M5045" s="4" t="s">
        <v>59</v>
      </c>
      <c r="N5045" s="4" t="s">
        <v>1240</v>
      </c>
      <c r="O5045" s="4" t="s">
        <v>51</v>
      </c>
      <c r="P5045" s="4" t="s">
        <v>52</v>
      </c>
      <c r="Q5045" s="4" t="s">
        <v>1241</v>
      </c>
      <c r="R5045" s="9">
        <v>67.3619160493827</v>
      </c>
      <c r="S5045" s="7">
        <v>3.0</v>
      </c>
      <c r="T5045" s="7">
        <v>0.2</v>
      </c>
      <c r="U5045" s="7">
        <v>-15.9984550617284</v>
      </c>
      <c r="V5045" s="10" t="str">
        <f t="shared" si="1"/>
        <v>2017-11</v>
      </c>
    </row>
    <row r="5046">
      <c r="A5046" s="7">
        <v>5045.0</v>
      </c>
      <c r="B5046" s="4" t="s">
        <v>8010</v>
      </c>
      <c r="C5046" s="8">
        <v>43043.0</v>
      </c>
      <c r="D5046" s="8">
        <v>43048.0</v>
      </c>
      <c r="E5046" s="4" t="s">
        <v>26</v>
      </c>
      <c r="F5046" s="4" t="s">
        <v>331</v>
      </c>
      <c r="G5046" s="4" t="s">
        <v>332</v>
      </c>
      <c r="H5046" s="4" t="s">
        <v>29</v>
      </c>
      <c r="I5046" s="4" t="s">
        <v>30</v>
      </c>
      <c r="J5046" s="4" t="s">
        <v>531</v>
      </c>
      <c r="K5046" s="4" t="s">
        <v>157</v>
      </c>
      <c r="L5046" s="7">
        <v>43130.0</v>
      </c>
      <c r="M5046" s="4" t="s">
        <v>33</v>
      </c>
      <c r="N5046" s="4" t="s">
        <v>4627</v>
      </c>
      <c r="O5046" s="4" t="s">
        <v>39</v>
      </c>
      <c r="P5046" s="4" t="s">
        <v>61</v>
      </c>
      <c r="Q5046" s="4" t="s">
        <v>4628</v>
      </c>
      <c r="R5046" s="9">
        <v>90.3062386831276</v>
      </c>
      <c r="S5046" s="7">
        <v>4.0</v>
      </c>
      <c r="T5046" s="7">
        <v>0.2</v>
      </c>
      <c r="U5046" s="7">
        <v>-7.90179588477366</v>
      </c>
      <c r="V5046" s="10" t="str">
        <f t="shared" si="1"/>
        <v>2017-11</v>
      </c>
    </row>
    <row r="5047">
      <c r="A5047" s="7">
        <v>5046.0</v>
      </c>
      <c r="B5047" s="4" t="s">
        <v>8010</v>
      </c>
      <c r="C5047" s="8">
        <v>43043.0</v>
      </c>
      <c r="D5047" s="8">
        <v>43048.0</v>
      </c>
      <c r="E5047" s="4" t="s">
        <v>26</v>
      </c>
      <c r="F5047" s="4" t="s">
        <v>331</v>
      </c>
      <c r="G5047" s="4" t="s">
        <v>332</v>
      </c>
      <c r="H5047" s="4" t="s">
        <v>29</v>
      </c>
      <c r="I5047" s="4" t="s">
        <v>30</v>
      </c>
      <c r="J5047" s="4" t="s">
        <v>531</v>
      </c>
      <c r="K5047" s="4" t="s">
        <v>157</v>
      </c>
      <c r="L5047" s="7">
        <v>43130.0</v>
      </c>
      <c r="M5047" s="4" t="s">
        <v>33</v>
      </c>
      <c r="N5047" s="4" t="s">
        <v>485</v>
      </c>
      <c r="O5047" s="4" t="s">
        <v>51</v>
      </c>
      <c r="P5047" s="4" t="s">
        <v>52</v>
      </c>
      <c r="Q5047" s="4" t="s">
        <v>486</v>
      </c>
      <c r="R5047" s="9">
        <v>248.17870617284</v>
      </c>
      <c r="S5047" s="7">
        <v>3.0</v>
      </c>
      <c r="T5047" s="7">
        <v>0.2</v>
      </c>
      <c r="U5047" s="7">
        <v>-55.8402088888889</v>
      </c>
      <c r="V5047" s="10" t="str">
        <f t="shared" si="1"/>
        <v>2017-11</v>
      </c>
    </row>
    <row r="5048">
      <c r="A5048" s="7">
        <v>5047.0</v>
      </c>
      <c r="B5048" s="4" t="s">
        <v>8011</v>
      </c>
      <c r="C5048" s="8">
        <v>43043.0</v>
      </c>
      <c r="D5048" s="8">
        <v>43047.0</v>
      </c>
      <c r="E5048" s="4" t="s">
        <v>26</v>
      </c>
      <c r="F5048" s="4" t="s">
        <v>3288</v>
      </c>
      <c r="G5048" s="4" t="s">
        <v>3289</v>
      </c>
      <c r="H5048" s="4" t="s">
        <v>112</v>
      </c>
      <c r="I5048" s="4" t="s">
        <v>30</v>
      </c>
      <c r="J5048" s="4" t="s">
        <v>8012</v>
      </c>
      <c r="K5048" s="4" t="s">
        <v>1448</v>
      </c>
      <c r="L5048" s="7">
        <v>72762.0</v>
      </c>
      <c r="M5048" s="4" t="s">
        <v>83</v>
      </c>
      <c r="N5048" s="4" t="s">
        <v>6675</v>
      </c>
      <c r="O5048" s="4" t="s">
        <v>51</v>
      </c>
      <c r="P5048" s="4" t="s">
        <v>93</v>
      </c>
      <c r="Q5048" s="4" t="s">
        <v>6676</v>
      </c>
      <c r="R5048" s="9">
        <v>1.32960036275455</v>
      </c>
      <c r="S5048" s="7">
        <v>2.0</v>
      </c>
      <c r="T5048" s="7">
        <v>0.0</v>
      </c>
      <c r="U5048" s="7">
        <v>0.438768119709003</v>
      </c>
      <c r="V5048" s="10" t="str">
        <f t="shared" si="1"/>
        <v>2017-11</v>
      </c>
    </row>
    <row r="5049">
      <c r="A5049" s="7">
        <v>5048.0</v>
      </c>
      <c r="B5049" s="4" t="s">
        <v>8013</v>
      </c>
      <c r="C5049" s="8">
        <v>43044.0</v>
      </c>
      <c r="D5049" s="8">
        <v>43051.0</v>
      </c>
      <c r="E5049" s="4" t="s">
        <v>26</v>
      </c>
      <c r="F5049" s="4" t="s">
        <v>3985</v>
      </c>
      <c r="G5049" s="4" t="s">
        <v>3986</v>
      </c>
      <c r="H5049" s="4" t="s">
        <v>46</v>
      </c>
      <c r="I5049" s="4" t="s">
        <v>30</v>
      </c>
      <c r="J5049" s="4" t="s">
        <v>1701</v>
      </c>
      <c r="K5049" s="4" t="s">
        <v>469</v>
      </c>
      <c r="L5049" s="7">
        <v>85023.0</v>
      </c>
      <c r="M5049" s="4" t="s">
        <v>49</v>
      </c>
      <c r="N5049" s="4" t="s">
        <v>563</v>
      </c>
      <c r="O5049" s="4" t="s">
        <v>51</v>
      </c>
      <c r="P5049" s="4" t="s">
        <v>76</v>
      </c>
      <c r="Q5049" s="4" t="s">
        <v>564</v>
      </c>
      <c r="R5049" s="9">
        <v>2.388</v>
      </c>
      <c r="S5049" s="7">
        <v>2.0</v>
      </c>
      <c r="T5049" s="7">
        <v>0.7</v>
      </c>
      <c r="U5049" s="7">
        <v>-1.8308</v>
      </c>
      <c r="V5049" s="10" t="str">
        <f t="shared" si="1"/>
        <v>2017-11</v>
      </c>
    </row>
    <row r="5050">
      <c r="A5050" s="7">
        <v>5049.0</v>
      </c>
      <c r="B5050" s="4" t="s">
        <v>8013</v>
      </c>
      <c r="C5050" s="8">
        <v>43044.0</v>
      </c>
      <c r="D5050" s="8">
        <v>43051.0</v>
      </c>
      <c r="E5050" s="4" t="s">
        <v>26</v>
      </c>
      <c r="F5050" s="4" t="s">
        <v>3985</v>
      </c>
      <c r="G5050" s="4" t="s">
        <v>3986</v>
      </c>
      <c r="H5050" s="4" t="s">
        <v>46</v>
      </c>
      <c r="I5050" s="4" t="s">
        <v>30</v>
      </c>
      <c r="J5050" s="4" t="s">
        <v>1701</v>
      </c>
      <c r="K5050" s="4" t="s">
        <v>469</v>
      </c>
      <c r="L5050" s="7">
        <v>85023.0</v>
      </c>
      <c r="M5050" s="4" t="s">
        <v>49</v>
      </c>
      <c r="N5050" s="4" t="s">
        <v>6960</v>
      </c>
      <c r="O5050" s="4" t="s">
        <v>51</v>
      </c>
      <c r="P5050" s="4" t="s">
        <v>52</v>
      </c>
      <c r="Q5050" s="4" t="s">
        <v>6961</v>
      </c>
      <c r="R5050" s="9">
        <v>243.992</v>
      </c>
      <c r="S5050" s="7">
        <v>7.0</v>
      </c>
      <c r="T5050" s="7">
        <v>0.2</v>
      </c>
      <c r="U5050" s="7">
        <v>30.499</v>
      </c>
      <c r="V5050" s="10" t="str">
        <f t="shared" si="1"/>
        <v>2017-11</v>
      </c>
    </row>
    <row r="5051">
      <c r="A5051" s="7">
        <v>5050.0</v>
      </c>
      <c r="B5051" s="4" t="s">
        <v>8014</v>
      </c>
      <c r="C5051" s="8">
        <v>43044.0</v>
      </c>
      <c r="D5051" s="8">
        <v>43045.0</v>
      </c>
      <c r="E5051" s="4" t="s">
        <v>43</v>
      </c>
      <c r="F5051" s="4" t="s">
        <v>3114</v>
      </c>
      <c r="G5051" s="4" t="s">
        <v>3115</v>
      </c>
      <c r="H5051" s="4" t="s">
        <v>29</v>
      </c>
      <c r="I5051" s="4" t="s">
        <v>30</v>
      </c>
      <c r="J5051" s="4" t="s">
        <v>6991</v>
      </c>
      <c r="K5051" s="4" t="s">
        <v>5026</v>
      </c>
      <c r="L5051" s="7">
        <v>87401.0</v>
      </c>
      <c r="M5051" s="4" t="s">
        <v>49</v>
      </c>
      <c r="N5051" s="4" t="s">
        <v>3662</v>
      </c>
      <c r="O5051" s="4" t="s">
        <v>39</v>
      </c>
      <c r="P5051" s="4" t="s">
        <v>61</v>
      </c>
      <c r="Q5051" s="4" t="s">
        <v>3663</v>
      </c>
      <c r="R5051" s="9">
        <v>159.99</v>
      </c>
      <c r="S5051" s="7">
        <v>1.0</v>
      </c>
      <c r="T5051" s="7">
        <v>0.0</v>
      </c>
      <c r="U5051" s="7">
        <v>54.3966</v>
      </c>
      <c r="V5051" s="10" t="str">
        <f t="shared" si="1"/>
        <v>2017-11</v>
      </c>
    </row>
    <row r="5052">
      <c r="A5052" s="7">
        <v>5051.0</v>
      </c>
      <c r="B5052" s="4" t="s">
        <v>8015</v>
      </c>
      <c r="C5052" s="8">
        <v>43044.0</v>
      </c>
      <c r="D5052" s="8">
        <v>43048.0</v>
      </c>
      <c r="E5052" s="4" t="s">
        <v>26</v>
      </c>
      <c r="F5052" s="4" t="s">
        <v>1125</v>
      </c>
      <c r="G5052" s="4" t="s">
        <v>1126</v>
      </c>
      <c r="H5052" s="4" t="s">
        <v>46</v>
      </c>
      <c r="I5052" s="4" t="s">
        <v>30</v>
      </c>
      <c r="J5052" s="4" t="s">
        <v>222</v>
      </c>
      <c r="K5052" s="4" t="s">
        <v>223</v>
      </c>
      <c r="L5052" s="7">
        <v>10009.0</v>
      </c>
      <c r="M5052" s="4" t="s">
        <v>33</v>
      </c>
      <c r="N5052" s="4" t="s">
        <v>3750</v>
      </c>
      <c r="O5052" s="4" t="s">
        <v>39</v>
      </c>
      <c r="P5052" s="4" t="s">
        <v>61</v>
      </c>
      <c r="Q5052" s="4" t="s">
        <v>3751</v>
      </c>
      <c r="R5052" s="9">
        <v>499.130864197531</v>
      </c>
      <c r="S5052" s="7">
        <v>5.0</v>
      </c>
      <c r="T5052" s="7">
        <v>0.0</v>
      </c>
      <c r="U5052" s="7">
        <v>219.617580246914</v>
      </c>
      <c r="V5052" s="10" t="str">
        <f t="shared" si="1"/>
        <v>2017-11</v>
      </c>
    </row>
    <row r="5053">
      <c r="A5053" s="7">
        <v>5052.0</v>
      </c>
      <c r="B5053" s="4" t="s">
        <v>8016</v>
      </c>
      <c r="C5053" s="8">
        <v>43044.0</v>
      </c>
      <c r="D5053" s="8">
        <v>43046.0</v>
      </c>
      <c r="E5053" s="4" t="s">
        <v>43</v>
      </c>
      <c r="F5053" s="4" t="s">
        <v>5566</v>
      </c>
      <c r="G5053" s="4" t="s">
        <v>5567</v>
      </c>
      <c r="H5053" s="4" t="s">
        <v>29</v>
      </c>
      <c r="I5053" s="4" t="s">
        <v>30</v>
      </c>
      <c r="J5053" s="4" t="s">
        <v>384</v>
      </c>
      <c r="K5053" s="4" t="s">
        <v>385</v>
      </c>
      <c r="L5053" s="7">
        <v>60623.0</v>
      </c>
      <c r="M5053" s="4" t="s">
        <v>59</v>
      </c>
      <c r="N5053" s="4" t="s">
        <v>5095</v>
      </c>
      <c r="O5053" s="4" t="s">
        <v>51</v>
      </c>
      <c r="P5053" s="4" t="s">
        <v>76</v>
      </c>
      <c r="Q5053" s="4" t="s">
        <v>5096</v>
      </c>
      <c r="R5053" s="9">
        <v>20.4761810699588</v>
      </c>
      <c r="S5053" s="7">
        <v>5.0</v>
      </c>
      <c r="T5053" s="7">
        <v>0.8</v>
      </c>
      <c r="U5053" s="7">
        <v>-32.7618897119342</v>
      </c>
      <c r="V5053" s="10" t="str">
        <f t="shared" si="1"/>
        <v>2017-11</v>
      </c>
    </row>
    <row r="5054">
      <c r="A5054" s="7">
        <v>5053.0</v>
      </c>
      <c r="B5054" s="4" t="s">
        <v>8017</v>
      </c>
      <c r="C5054" s="8">
        <v>43044.0</v>
      </c>
      <c r="D5054" s="8">
        <v>43049.0</v>
      </c>
      <c r="E5054" s="4" t="s">
        <v>98</v>
      </c>
      <c r="F5054" s="4" t="s">
        <v>3698</v>
      </c>
      <c r="G5054" s="4" t="s">
        <v>3699</v>
      </c>
      <c r="H5054" s="4" t="s">
        <v>29</v>
      </c>
      <c r="I5054" s="4" t="s">
        <v>30</v>
      </c>
      <c r="J5054" s="4" t="s">
        <v>408</v>
      </c>
      <c r="K5054" s="4" t="s">
        <v>58</v>
      </c>
      <c r="L5054" s="7">
        <v>75081.0</v>
      </c>
      <c r="M5054" s="4" t="s">
        <v>59</v>
      </c>
      <c r="N5054" s="4" t="s">
        <v>1792</v>
      </c>
      <c r="O5054" s="4" t="s">
        <v>39</v>
      </c>
      <c r="P5054" s="4" t="s">
        <v>40</v>
      </c>
      <c r="Q5054" s="4" t="s">
        <v>1793</v>
      </c>
      <c r="R5054" s="9">
        <v>629.445214814815</v>
      </c>
      <c r="S5054" s="7">
        <v>4.0</v>
      </c>
      <c r="T5054" s="7">
        <v>0.2</v>
      </c>
      <c r="U5054" s="7">
        <v>70.8125866666667</v>
      </c>
      <c r="V5054" s="10" t="str">
        <f t="shared" si="1"/>
        <v>2017-11</v>
      </c>
    </row>
    <row r="5055">
      <c r="A5055" s="7">
        <v>5054.0</v>
      </c>
      <c r="B5055" s="4" t="s">
        <v>8018</v>
      </c>
      <c r="C5055" s="8">
        <v>43044.0</v>
      </c>
      <c r="D5055" s="8">
        <v>43048.0</v>
      </c>
      <c r="E5055" s="4" t="s">
        <v>26</v>
      </c>
      <c r="F5055" s="4" t="s">
        <v>2960</v>
      </c>
      <c r="G5055" s="4" t="s">
        <v>2961</v>
      </c>
      <c r="H5055" s="4" t="s">
        <v>46</v>
      </c>
      <c r="I5055" s="4" t="s">
        <v>30</v>
      </c>
      <c r="J5055" s="4" t="s">
        <v>261</v>
      </c>
      <c r="K5055" s="4" t="s">
        <v>48</v>
      </c>
      <c r="L5055" s="7">
        <v>92105.0</v>
      </c>
      <c r="M5055" s="4" t="s">
        <v>49</v>
      </c>
      <c r="N5055" s="4" t="s">
        <v>4880</v>
      </c>
      <c r="O5055" s="4" t="s">
        <v>51</v>
      </c>
      <c r="P5055" s="4" t="s">
        <v>124</v>
      </c>
      <c r="Q5055" s="4" t="s">
        <v>4881</v>
      </c>
      <c r="R5055" s="9">
        <v>12.96</v>
      </c>
      <c r="S5055" s="7">
        <v>2.0</v>
      </c>
      <c r="T5055" s="7">
        <v>0.0</v>
      </c>
      <c r="U5055" s="7">
        <v>6.2208</v>
      </c>
      <c r="V5055" s="10" t="str">
        <f t="shared" si="1"/>
        <v>2017-11</v>
      </c>
    </row>
    <row r="5056">
      <c r="A5056" s="7">
        <v>5055.0</v>
      </c>
      <c r="B5056" s="4" t="s">
        <v>8019</v>
      </c>
      <c r="C5056" s="8">
        <v>43044.0</v>
      </c>
      <c r="D5056" s="8">
        <v>43049.0</v>
      </c>
      <c r="E5056" s="4" t="s">
        <v>98</v>
      </c>
      <c r="F5056" s="4" t="s">
        <v>8020</v>
      </c>
      <c r="G5056" s="4" t="s">
        <v>8021</v>
      </c>
      <c r="H5056" s="4" t="s">
        <v>46</v>
      </c>
      <c r="I5056" s="4" t="s">
        <v>30</v>
      </c>
      <c r="J5056" s="4" t="s">
        <v>222</v>
      </c>
      <c r="K5056" s="4" t="s">
        <v>223</v>
      </c>
      <c r="L5056" s="7">
        <v>10024.0</v>
      </c>
      <c r="M5056" s="4" t="s">
        <v>33</v>
      </c>
      <c r="N5056" s="4" t="s">
        <v>5380</v>
      </c>
      <c r="O5056" s="4" t="s">
        <v>51</v>
      </c>
      <c r="P5056" s="4" t="s">
        <v>76</v>
      </c>
      <c r="Q5056" s="4" t="s">
        <v>5381</v>
      </c>
      <c r="R5056" s="9">
        <v>210.36689382716</v>
      </c>
      <c r="S5056" s="7">
        <v>6.0</v>
      </c>
      <c r="T5056" s="7">
        <v>0.2</v>
      </c>
      <c r="U5056" s="7">
        <v>70.9988266666667</v>
      </c>
      <c r="V5056" s="10" t="str">
        <f t="shared" si="1"/>
        <v>2017-11</v>
      </c>
    </row>
    <row r="5057">
      <c r="A5057" s="7">
        <v>5056.0</v>
      </c>
      <c r="B5057" s="4" t="s">
        <v>8019</v>
      </c>
      <c r="C5057" s="8">
        <v>43044.0</v>
      </c>
      <c r="D5057" s="8">
        <v>43049.0</v>
      </c>
      <c r="E5057" s="4" t="s">
        <v>98</v>
      </c>
      <c r="F5057" s="4" t="s">
        <v>8020</v>
      </c>
      <c r="G5057" s="4" t="s">
        <v>8021</v>
      </c>
      <c r="H5057" s="4" t="s">
        <v>46</v>
      </c>
      <c r="I5057" s="4" t="s">
        <v>30</v>
      </c>
      <c r="J5057" s="4" t="s">
        <v>222</v>
      </c>
      <c r="K5057" s="4" t="s">
        <v>223</v>
      </c>
      <c r="L5057" s="7">
        <v>10024.0</v>
      </c>
      <c r="M5057" s="4" t="s">
        <v>33</v>
      </c>
      <c r="N5057" s="4" t="s">
        <v>5899</v>
      </c>
      <c r="O5057" s="4" t="s">
        <v>35</v>
      </c>
      <c r="P5057" s="4" t="s">
        <v>73</v>
      </c>
      <c r="Q5057" s="4" t="s">
        <v>5900</v>
      </c>
      <c r="R5057" s="9">
        <v>212.681481481481</v>
      </c>
      <c r="S5057" s="7">
        <v>2.0</v>
      </c>
      <c r="T5057" s="7">
        <v>0.4</v>
      </c>
      <c r="U5057" s="7">
        <v>-85.0725925925926</v>
      </c>
      <c r="V5057" s="10" t="str">
        <f t="shared" si="1"/>
        <v>2017-11</v>
      </c>
    </row>
    <row r="5058">
      <c r="A5058" s="7">
        <v>5057.0</v>
      </c>
      <c r="B5058" s="4" t="s">
        <v>8019</v>
      </c>
      <c r="C5058" s="8">
        <v>43044.0</v>
      </c>
      <c r="D5058" s="8">
        <v>43049.0</v>
      </c>
      <c r="E5058" s="4" t="s">
        <v>98</v>
      </c>
      <c r="F5058" s="4" t="s">
        <v>8020</v>
      </c>
      <c r="G5058" s="4" t="s">
        <v>8021</v>
      </c>
      <c r="H5058" s="4" t="s">
        <v>46</v>
      </c>
      <c r="I5058" s="4" t="s">
        <v>30</v>
      </c>
      <c r="J5058" s="4" t="s">
        <v>222</v>
      </c>
      <c r="K5058" s="4" t="s">
        <v>223</v>
      </c>
      <c r="L5058" s="7">
        <v>10024.0</v>
      </c>
      <c r="M5058" s="4" t="s">
        <v>33</v>
      </c>
      <c r="N5058" s="4" t="s">
        <v>2741</v>
      </c>
      <c r="O5058" s="4" t="s">
        <v>51</v>
      </c>
      <c r="P5058" s="4" t="s">
        <v>124</v>
      </c>
      <c r="Q5058" s="4" t="s">
        <v>2742</v>
      </c>
      <c r="R5058" s="9">
        <v>16.5546666666667</v>
      </c>
      <c r="S5058" s="7">
        <v>2.0</v>
      </c>
      <c r="T5058" s="7">
        <v>0.0</v>
      </c>
      <c r="U5058" s="7">
        <v>7.94624</v>
      </c>
      <c r="V5058" s="10" t="str">
        <f t="shared" si="1"/>
        <v>2017-11</v>
      </c>
    </row>
    <row r="5059">
      <c r="A5059" s="7">
        <v>5058.0</v>
      </c>
      <c r="B5059" s="4" t="s">
        <v>8019</v>
      </c>
      <c r="C5059" s="8">
        <v>43044.0</v>
      </c>
      <c r="D5059" s="8">
        <v>43049.0</v>
      </c>
      <c r="E5059" s="4" t="s">
        <v>98</v>
      </c>
      <c r="F5059" s="4" t="s">
        <v>8020</v>
      </c>
      <c r="G5059" s="4" t="s">
        <v>8021</v>
      </c>
      <c r="H5059" s="4" t="s">
        <v>46</v>
      </c>
      <c r="I5059" s="4" t="s">
        <v>30</v>
      </c>
      <c r="J5059" s="4" t="s">
        <v>222</v>
      </c>
      <c r="K5059" s="4" t="s">
        <v>223</v>
      </c>
      <c r="L5059" s="7">
        <v>10024.0</v>
      </c>
      <c r="M5059" s="4" t="s">
        <v>33</v>
      </c>
      <c r="N5059" s="4" t="s">
        <v>3120</v>
      </c>
      <c r="O5059" s="4" t="s">
        <v>51</v>
      </c>
      <c r="P5059" s="4" t="s">
        <v>124</v>
      </c>
      <c r="Q5059" s="4" t="s">
        <v>3121</v>
      </c>
      <c r="R5059" s="9">
        <v>141.736559670782</v>
      </c>
      <c r="S5059" s="7">
        <v>2.0</v>
      </c>
      <c r="T5059" s="7">
        <v>0.0</v>
      </c>
      <c r="U5059" s="7">
        <v>68.0335486419753</v>
      </c>
      <c r="V5059" s="10" t="str">
        <f t="shared" si="1"/>
        <v>2017-11</v>
      </c>
    </row>
    <row r="5060">
      <c r="A5060" s="7">
        <v>5059.0</v>
      </c>
      <c r="B5060" s="4" t="s">
        <v>8019</v>
      </c>
      <c r="C5060" s="8">
        <v>43044.0</v>
      </c>
      <c r="D5060" s="8">
        <v>43049.0</v>
      </c>
      <c r="E5060" s="4" t="s">
        <v>98</v>
      </c>
      <c r="F5060" s="4" t="s">
        <v>8020</v>
      </c>
      <c r="G5060" s="4" t="s">
        <v>8021</v>
      </c>
      <c r="H5060" s="4" t="s">
        <v>46</v>
      </c>
      <c r="I5060" s="4" t="s">
        <v>30</v>
      </c>
      <c r="J5060" s="4" t="s">
        <v>222</v>
      </c>
      <c r="K5060" s="4" t="s">
        <v>223</v>
      </c>
      <c r="L5060" s="7">
        <v>10024.0</v>
      </c>
      <c r="M5060" s="4" t="s">
        <v>33</v>
      </c>
      <c r="N5060" s="4" t="s">
        <v>512</v>
      </c>
      <c r="O5060" s="4" t="s">
        <v>39</v>
      </c>
      <c r="P5060" s="4" t="s">
        <v>40</v>
      </c>
      <c r="Q5060" s="4" t="s">
        <v>513</v>
      </c>
      <c r="R5060" s="9">
        <v>127.7110781893</v>
      </c>
      <c r="S5060" s="7">
        <v>2.0</v>
      </c>
      <c r="T5060" s="7">
        <v>0.0</v>
      </c>
      <c r="U5060" s="7">
        <v>5.10844312757202</v>
      </c>
      <c r="V5060" s="10" t="str">
        <f t="shared" si="1"/>
        <v>2017-11</v>
      </c>
    </row>
    <row r="5061">
      <c r="A5061" s="7">
        <v>5060.0</v>
      </c>
      <c r="B5061" s="4" t="s">
        <v>8019</v>
      </c>
      <c r="C5061" s="8">
        <v>43044.0</v>
      </c>
      <c r="D5061" s="8">
        <v>43049.0</v>
      </c>
      <c r="E5061" s="4" t="s">
        <v>98</v>
      </c>
      <c r="F5061" s="4" t="s">
        <v>8020</v>
      </c>
      <c r="G5061" s="4" t="s">
        <v>8021</v>
      </c>
      <c r="H5061" s="4" t="s">
        <v>46</v>
      </c>
      <c r="I5061" s="4" t="s">
        <v>30</v>
      </c>
      <c r="J5061" s="4" t="s">
        <v>222</v>
      </c>
      <c r="K5061" s="4" t="s">
        <v>223</v>
      </c>
      <c r="L5061" s="7">
        <v>10024.0</v>
      </c>
      <c r="M5061" s="4" t="s">
        <v>33</v>
      </c>
      <c r="N5061" s="4" t="s">
        <v>4690</v>
      </c>
      <c r="O5061" s="4" t="s">
        <v>51</v>
      </c>
      <c r="P5061" s="4" t="s">
        <v>76</v>
      </c>
      <c r="Q5061" s="4" t="s">
        <v>4691</v>
      </c>
      <c r="R5061" s="9">
        <v>14.5926320987654</v>
      </c>
      <c r="S5061" s="7">
        <v>1.0</v>
      </c>
      <c r="T5061" s="7">
        <v>0.2</v>
      </c>
      <c r="U5061" s="7">
        <v>4.74260543209877</v>
      </c>
      <c r="V5061" s="10" t="str">
        <f t="shared" si="1"/>
        <v>2017-11</v>
      </c>
    </row>
    <row r="5062">
      <c r="A5062" s="7">
        <v>5061.0</v>
      </c>
      <c r="B5062" s="4" t="s">
        <v>8019</v>
      </c>
      <c r="C5062" s="8">
        <v>43044.0</v>
      </c>
      <c r="D5062" s="8">
        <v>43049.0</v>
      </c>
      <c r="E5062" s="4" t="s">
        <v>98</v>
      </c>
      <c r="F5062" s="4" t="s">
        <v>8020</v>
      </c>
      <c r="G5062" s="4" t="s">
        <v>8021</v>
      </c>
      <c r="H5062" s="4" t="s">
        <v>46</v>
      </c>
      <c r="I5062" s="4" t="s">
        <v>30</v>
      </c>
      <c r="J5062" s="4" t="s">
        <v>222</v>
      </c>
      <c r="K5062" s="4" t="s">
        <v>223</v>
      </c>
      <c r="L5062" s="7">
        <v>10024.0</v>
      </c>
      <c r="M5062" s="4" t="s">
        <v>33</v>
      </c>
      <c r="N5062" s="4" t="s">
        <v>4125</v>
      </c>
      <c r="O5062" s="4" t="s">
        <v>35</v>
      </c>
      <c r="P5062" s="4" t="s">
        <v>263</v>
      </c>
      <c r="Q5062" s="4" t="s">
        <v>4126</v>
      </c>
      <c r="R5062" s="9">
        <v>163.661274074074</v>
      </c>
      <c r="S5062" s="7">
        <v>2.0</v>
      </c>
      <c r="T5062" s="7">
        <v>0.1</v>
      </c>
      <c r="U5062" s="7">
        <v>30.9137962139918</v>
      </c>
      <c r="V5062" s="10" t="str">
        <f t="shared" si="1"/>
        <v>2017-11</v>
      </c>
    </row>
    <row r="5063">
      <c r="A5063" s="7">
        <v>5062.0</v>
      </c>
      <c r="B5063" s="4" t="s">
        <v>8019</v>
      </c>
      <c r="C5063" s="8">
        <v>43044.0</v>
      </c>
      <c r="D5063" s="8">
        <v>43049.0</v>
      </c>
      <c r="E5063" s="4" t="s">
        <v>98</v>
      </c>
      <c r="F5063" s="4" t="s">
        <v>8020</v>
      </c>
      <c r="G5063" s="4" t="s">
        <v>8021</v>
      </c>
      <c r="H5063" s="4" t="s">
        <v>46</v>
      </c>
      <c r="I5063" s="4" t="s">
        <v>30</v>
      </c>
      <c r="J5063" s="4" t="s">
        <v>222</v>
      </c>
      <c r="K5063" s="4" t="s">
        <v>223</v>
      </c>
      <c r="L5063" s="7">
        <v>10024.0</v>
      </c>
      <c r="M5063" s="4" t="s">
        <v>33</v>
      </c>
      <c r="N5063" s="4" t="s">
        <v>6229</v>
      </c>
      <c r="O5063" s="4" t="s">
        <v>35</v>
      </c>
      <c r="P5063" s="4" t="s">
        <v>121</v>
      </c>
      <c r="Q5063" s="4" t="s">
        <v>6230</v>
      </c>
      <c r="R5063" s="9">
        <v>129.524938271605</v>
      </c>
      <c r="S5063" s="7">
        <v>5.0</v>
      </c>
      <c r="T5063" s="7">
        <v>0.0</v>
      </c>
      <c r="U5063" s="7">
        <v>49.2194765432099</v>
      </c>
      <c r="V5063" s="10" t="str">
        <f t="shared" si="1"/>
        <v>2017-11</v>
      </c>
    </row>
    <row r="5064">
      <c r="A5064" s="7">
        <v>5063.0</v>
      </c>
      <c r="B5064" s="4" t="s">
        <v>8022</v>
      </c>
      <c r="C5064" s="8">
        <v>43044.0</v>
      </c>
      <c r="D5064" s="8">
        <v>43046.0</v>
      </c>
      <c r="E5064" s="4" t="s">
        <v>43</v>
      </c>
      <c r="F5064" s="4" t="s">
        <v>995</v>
      </c>
      <c r="G5064" s="4" t="s">
        <v>996</v>
      </c>
      <c r="H5064" s="4" t="s">
        <v>112</v>
      </c>
      <c r="I5064" s="4" t="s">
        <v>30</v>
      </c>
      <c r="J5064" s="4" t="s">
        <v>5466</v>
      </c>
      <c r="K5064" s="4" t="s">
        <v>766</v>
      </c>
      <c r="L5064" s="7">
        <v>46142.0</v>
      </c>
      <c r="M5064" s="4" t="s">
        <v>59</v>
      </c>
      <c r="N5064" s="4" t="s">
        <v>3684</v>
      </c>
      <c r="O5064" s="4" t="s">
        <v>51</v>
      </c>
      <c r="P5064" s="4" t="s">
        <v>124</v>
      </c>
      <c r="Q5064" s="4" t="s">
        <v>3685</v>
      </c>
      <c r="R5064" s="9">
        <v>5.63318518518519</v>
      </c>
      <c r="S5064" s="7">
        <v>1.0</v>
      </c>
      <c r="T5064" s="7">
        <v>0.0</v>
      </c>
      <c r="U5064" s="7">
        <v>2.59126518518519</v>
      </c>
      <c r="V5064" s="10" t="str">
        <f t="shared" si="1"/>
        <v>2017-11</v>
      </c>
    </row>
    <row r="5065">
      <c r="A5065" s="7">
        <v>5064.0</v>
      </c>
      <c r="B5065" s="4" t="s">
        <v>8022</v>
      </c>
      <c r="C5065" s="8">
        <v>43044.0</v>
      </c>
      <c r="D5065" s="8">
        <v>43046.0</v>
      </c>
      <c r="E5065" s="4" t="s">
        <v>43</v>
      </c>
      <c r="F5065" s="4" t="s">
        <v>995</v>
      </c>
      <c r="G5065" s="4" t="s">
        <v>996</v>
      </c>
      <c r="H5065" s="4" t="s">
        <v>112</v>
      </c>
      <c r="I5065" s="4" t="s">
        <v>30</v>
      </c>
      <c r="J5065" s="4" t="s">
        <v>5466</v>
      </c>
      <c r="K5065" s="4" t="s">
        <v>766</v>
      </c>
      <c r="L5065" s="7">
        <v>46142.0</v>
      </c>
      <c r="M5065" s="4" t="s">
        <v>59</v>
      </c>
      <c r="N5065" s="4" t="s">
        <v>2201</v>
      </c>
      <c r="O5065" s="4" t="s">
        <v>51</v>
      </c>
      <c r="P5065" s="4" t="s">
        <v>124</v>
      </c>
      <c r="Q5065" s="4" t="s">
        <v>404</v>
      </c>
      <c r="R5065" s="9">
        <v>214.520888888889</v>
      </c>
      <c r="S5065" s="7">
        <v>3.0</v>
      </c>
      <c r="T5065" s="7">
        <v>0.0</v>
      </c>
      <c r="U5065" s="7">
        <v>105.115235555556</v>
      </c>
      <c r="V5065" s="10" t="str">
        <f t="shared" si="1"/>
        <v>2017-11</v>
      </c>
    </row>
    <row r="5066">
      <c r="A5066" s="7">
        <v>5065.0</v>
      </c>
      <c r="B5066" s="4" t="s">
        <v>8022</v>
      </c>
      <c r="C5066" s="8">
        <v>43044.0</v>
      </c>
      <c r="D5066" s="8">
        <v>43046.0</v>
      </c>
      <c r="E5066" s="4" t="s">
        <v>43</v>
      </c>
      <c r="F5066" s="4" t="s">
        <v>995</v>
      </c>
      <c r="G5066" s="4" t="s">
        <v>996</v>
      </c>
      <c r="H5066" s="4" t="s">
        <v>112</v>
      </c>
      <c r="I5066" s="4" t="s">
        <v>30</v>
      </c>
      <c r="J5066" s="4" t="s">
        <v>5466</v>
      </c>
      <c r="K5066" s="4" t="s">
        <v>766</v>
      </c>
      <c r="L5066" s="7">
        <v>46142.0</v>
      </c>
      <c r="M5066" s="4" t="s">
        <v>59</v>
      </c>
      <c r="N5066" s="4" t="s">
        <v>5603</v>
      </c>
      <c r="O5066" s="4" t="s">
        <v>51</v>
      </c>
      <c r="P5066" s="4" t="s">
        <v>124</v>
      </c>
      <c r="Q5066" s="4" t="s">
        <v>5604</v>
      </c>
      <c r="R5066" s="9">
        <v>86.6054320987654</v>
      </c>
      <c r="S5066" s="7">
        <v>10.0</v>
      </c>
      <c r="T5066" s="7">
        <v>0.0</v>
      </c>
      <c r="U5066" s="7">
        <v>39.8384987654321</v>
      </c>
      <c r="V5066" s="10" t="str">
        <f t="shared" si="1"/>
        <v>2017-11</v>
      </c>
    </row>
    <row r="5067">
      <c r="A5067" s="7">
        <v>5066.0</v>
      </c>
      <c r="B5067" s="4" t="s">
        <v>8023</v>
      </c>
      <c r="C5067" s="8">
        <v>43045.0</v>
      </c>
      <c r="D5067" s="8">
        <v>43051.0</v>
      </c>
      <c r="E5067" s="4" t="s">
        <v>26</v>
      </c>
      <c r="F5067" s="4" t="s">
        <v>7537</v>
      </c>
      <c r="G5067" s="4" t="s">
        <v>7538</v>
      </c>
      <c r="H5067" s="4" t="s">
        <v>112</v>
      </c>
      <c r="I5067" s="4" t="s">
        <v>30</v>
      </c>
      <c r="J5067" s="4" t="s">
        <v>3093</v>
      </c>
      <c r="K5067" s="4" t="s">
        <v>1138</v>
      </c>
      <c r="L5067" s="7">
        <v>97206.0</v>
      </c>
      <c r="M5067" s="4" t="s">
        <v>49</v>
      </c>
      <c r="N5067" s="4" t="s">
        <v>711</v>
      </c>
      <c r="O5067" s="4" t="s">
        <v>51</v>
      </c>
      <c r="P5067" s="4" t="s">
        <v>76</v>
      </c>
      <c r="Q5067" s="4" t="s">
        <v>712</v>
      </c>
      <c r="R5067" s="9">
        <v>5.682</v>
      </c>
      <c r="S5067" s="7">
        <v>1.0</v>
      </c>
      <c r="T5067" s="7">
        <v>0.7</v>
      </c>
      <c r="U5067" s="7">
        <v>-3.788</v>
      </c>
      <c r="V5067" s="10" t="str">
        <f t="shared" si="1"/>
        <v>2017-11</v>
      </c>
    </row>
    <row r="5068">
      <c r="A5068" s="7">
        <v>5067.0</v>
      </c>
      <c r="B5068" s="4" t="s">
        <v>8024</v>
      </c>
      <c r="C5068" s="8">
        <v>43045.0</v>
      </c>
      <c r="D5068" s="8">
        <v>43052.0</v>
      </c>
      <c r="E5068" s="4" t="s">
        <v>26</v>
      </c>
      <c r="F5068" s="4" t="s">
        <v>1371</v>
      </c>
      <c r="G5068" s="4" t="s">
        <v>1372</v>
      </c>
      <c r="H5068" s="4" t="s">
        <v>112</v>
      </c>
      <c r="I5068" s="4" t="s">
        <v>30</v>
      </c>
      <c r="J5068" s="4" t="s">
        <v>202</v>
      </c>
      <c r="K5068" s="4" t="s">
        <v>203</v>
      </c>
      <c r="L5068" s="7">
        <v>7090.0</v>
      </c>
      <c r="M5068" s="4" t="s">
        <v>33</v>
      </c>
      <c r="N5068" s="4" t="s">
        <v>8025</v>
      </c>
      <c r="O5068" s="4" t="s">
        <v>51</v>
      </c>
      <c r="P5068" s="4" t="s">
        <v>52</v>
      </c>
      <c r="Q5068" s="4" t="s">
        <v>8026</v>
      </c>
      <c r="R5068" s="9">
        <v>59.11</v>
      </c>
      <c r="S5068" s="7">
        <v>3.0</v>
      </c>
      <c r="T5068" s="7">
        <v>0.0</v>
      </c>
      <c r="U5068" s="7">
        <v>15.3686</v>
      </c>
      <c r="V5068" s="10" t="str">
        <f t="shared" si="1"/>
        <v>2017-11</v>
      </c>
    </row>
    <row r="5069">
      <c r="A5069" s="7">
        <v>5068.0</v>
      </c>
      <c r="B5069" s="4" t="s">
        <v>8027</v>
      </c>
      <c r="C5069" s="8">
        <v>43045.0</v>
      </c>
      <c r="D5069" s="8">
        <v>43049.0</v>
      </c>
      <c r="E5069" s="4" t="s">
        <v>26</v>
      </c>
      <c r="F5069" s="4" t="s">
        <v>4709</v>
      </c>
      <c r="G5069" s="4" t="s">
        <v>4710</v>
      </c>
      <c r="H5069" s="4" t="s">
        <v>29</v>
      </c>
      <c r="I5069" s="4" t="s">
        <v>30</v>
      </c>
      <c r="J5069" s="4" t="s">
        <v>461</v>
      </c>
      <c r="K5069" s="4" t="s">
        <v>462</v>
      </c>
      <c r="L5069" s="7">
        <v>40475.0</v>
      </c>
      <c r="M5069" s="4" t="s">
        <v>83</v>
      </c>
      <c r="N5069" s="4" t="s">
        <v>5126</v>
      </c>
      <c r="O5069" s="4" t="s">
        <v>51</v>
      </c>
      <c r="P5069" s="4" t="s">
        <v>124</v>
      </c>
      <c r="Q5069" s="4" t="s">
        <v>5127</v>
      </c>
      <c r="R5069" s="9">
        <v>1.7929038852957</v>
      </c>
      <c r="S5069" s="7">
        <v>1.0</v>
      </c>
      <c r="T5069" s="7">
        <v>0.0</v>
      </c>
      <c r="U5069" s="7">
        <v>0.878522903794895</v>
      </c>
      <c r="V5069" s="10" t="str">
        <f t="shared" si="1"/>
        <v>2017-11</v>
      </c>
    </row>
    <row r="5070">
      <c r="A5070" s="7">
        <v>5069.0</v>
      </c>
      <c r="B5070" s="4" t="s">
        <v>8028</v>
      </c>
      <c r="C5070" s="8">
        <v>43045.0</v>
      </c>
      <c r="D5070" s="8">
        <v>43050.0</v>
      </c>
      <c r="E5070" s="4" t="s">
        <v>26</v>
      </c>
      <c r="F5070" s="4" t="s">
        <v>850</v>
      </c>
      <c r="G5070" s="4" t="s">
        <v>851</v>
      </c>
      <c r="H5070" s="4" t="s">
        <v>46</v>
      </c>
      <c r="I5070" s="4" t="s">
        <v>30</v>
      </c>
      <c r="J5070" s="4" t="s">
        <v>47</v>
      </c>
      <c r="K5070" s="4" t="s">
        <v>48</v>
      </c>
      <c r="L5070" s="7">
        <v>90045.0</v>
      </c>
      <c r="M5070" s="4" t="s">
        <v>49</v>
      </c>
      <c r="N5070" s="4" t="s">
        <v>5316</v>
      </c>
      <c r="O5070" s="4" t="s">
        <v>51</v>
      </c>
      <c r="P5070" s="4" t="s">
        <v>205</v>
      </c>
      <c r="Q5070" s="4" t="s">
        <v>5317</v>
      </c>
      <c r="R5070" s="9">
        <v>15.28</v>
      </c>
      <c r="S5070" s="7">
        <v>2.0</v>
      </c>
      <c r="T5070" s="7">
        <v>0.0</v>
      </c>
      <c r="U5070" s="7">
        <v>7.4872</v>
      </c>
      <c r="V5070" s="10" t="str">
        <f t="shared" si="1"/>
        <v>2017-11</v>
      </c>
    </row>
    <row r="5071">
      <c r="A5071" s="7">
        <v>5070.0</v>
      </c>
      <c r="B5071" s="4" t="s">
        <v>8028</v>
      </c>
      <c r="C5071" s="8">
        <v>43045.0</v>
      </c>
      <c r="D5071" s="8">
        <v>43050.0</v>
      </c>
      <c r="E5071" s="4" t="s">
        <v>26</v>
      </c>
      <c r="F5071" s="4" t="s">
        <v>850</v>
      </c>
      <c r="G5071" s="4" t="s">
        <v>851</v>
      </c>
      <c r="H5071" s="4" t="s">
        <v>46</v>
      </c>
      <c r="I5071" s="4" t="s">
        <v>30</v>
      </c>
      <c r="J5071" s="4" t="s">
        <v>47</v>
      </c>
      <c r="K5071" s="4" t="s">
        <v>48</v>
      </c>
      <c r="L5071" s="7">
        <v>90045.0</v>
      </c>
      <c r="M5071" s="4" t="s">
        <v>49</v>
      </c>
      <c r="N5071" s="4" t="s">
        <v>2618</v>
      </c>
      <c r="O5071" s="4" t="s">
        <v>35</v>
      </c>
      <c r="P5071" s="4" t="s">
        <v>121</v>
      </c>
      <c r="Q5071" s="4" t="s">
        <v>2619</v>
      </c>
      <c r="R5071" s="9">
        <v>8.73</v>
      </c>
      <c r="S5071" s="7">
        <v>1.0</v>
      </c>
      <c r="T5071" s="7">
        <v>0.0</v>
      </c>
      <c r="U5071" s="7">
        <v>2.9682</v>
      </c>
      <c r="V5071" s="10" t="str">
        <f t="shared" si="1"/>
        <v>2017-11</v>
      </c>
    </row>
    <row r="5072">
      <c r="A5072" s="7">
        <v>5071.0</v>
      </c>
      <c r="B5072" s="4" t="s">
        <v>8028</v>
      </c>
      <c r="C5072" s="8">
        <v>43045.0</v>
      </c>
      <c r="D5072" s="8">
        <v>43050.0</v>
      </c>
      <c r="E5072" s="4" t="s">
        <v>26</v>
      </c>
      <c r="F5072" s="4" t="s">
        <v>850</v>
      </c>
      <c r="G5072" s="4" t="s">
        <v>851</v>
      </c>
      <c r="H5072" s="4" t="s">
        <v>46</v>
      </c>
      <c r="I5072" s="4" t="s">
        <v>30</v>
      </c>
      <c r="J5072" s="4" t="s">
        <v>47</v>
      </c>
      <c r="K5072" s="4" t="s">
        <v>48</v>
      </c>
      <c r="L5072" s="7">
        <v>90045.0</v>
      </c>
      <c r="M5072" s="4" t="s">
        <v>49</v>
      </c>
      <c r="N5072" s="4" t="s">
        <v>8029</v>
      </c>
      <c r="O5072" s="4" t="s">
        <v>51</v>
      </c>
      <c r="P5072" s="4" t="s">
        <v>93</v>
      </c>
      <c r="Q5072" s="4" t="s">
        <v>8030</v>
      </c>
      <c r="R5072" s="9">
        <v>5.68</v>
      </c>
      <c r="S5072" s="7">
        <v>2.0</v>
      </c>
      <c r="T5072" s="7">
        <v>0.0</v>
      </c>
      <c r="U5072" s="7">
        <v>1.7608</v>
      </c>
      <c r="V5072" s="10" t="str">
        <f t="shared" si="1"/>
        <v>2017-11</v>
      </c>
    </row>
    <row r="5073">
      <c r="A5073" s="7">
        <v>5072.0</v>
      </c>
      <c r="B5073" s="4" t="s">
        <v>8031</v>
      </c>
      <c r="C5073" s="8">
        <v>43045.0</v>
      </c>
      <c r="D5073" s="8">
        <v>43048.0</v>
      </c>
      <c r="E5073" s="4" t="s">
        <v>98</v>
      </c>
      <c r="F5073" s="4" t="s">
        <v>619</v>
      </c>
      <c r="G5073" s="4" t="s">
        <v>620</v>
      </c>
      <c r="H5073" s="4" t="s">
        <v>46</v>
      </c>
      <c r="I5073" s="4" t="s">
        <v>30</v>
      </c>
      <c r="J5073" s="4" t="s">
        <v>277</v>
      </c>
      <c r="K5073" s="4" t="s">
        <v>82</v>
      </c>
      <c r="L5073" s="7">
        <v>28314.0</v>
      </c>
      <c r="M5073" s="4" t="s">
        <v>83</v>
      </c>
      <c r="N5073" s="4" t="s">
        <v>2584</v>
      </c>
      <c r="O5073" s="4" t="s">
        <v>51</v>
      </c>
      <c r="P5073" s="4" t="s">
        <v>283</v>
      </c>
      <c r="Q5073" s="4" t="s">
        <v>2585</v>
      </c>
      <c r="R5073" s="9">
        <v>154.859931856518</v>
      </c>
      <c r="S5073" s="7">
        <v>3.0</v>
      </c>
      <c r="T5073" s="7">
        <v>0.2</v>
      </c>
      <c r="U5073" s="7">
        <v>13.5502440374453</v>
      </c>
      <c r="V5073" s="10" t="str">
        <f t="shared" si="1"/>
        <v>2017-11</v>
      </c>
    </row>
    <row r="5074">
      <c r="A5074" s="7">
        <v>5073.0</v>
      </c>
      <c r="B5074" s="4" t="s">
        <v>8031</v>
      </c>
      <c r="C5074" s="8">
        <v>43045.0</v>
      </c>
      <c r="D5074" s="8">
        <v>43048.0</v>
      </c>
      <c r="E5074" s="4" t="s">
        <v>98</v>
      </c>
      <c r="F5074" s="4" t="s">
        <v>619</v>
      </c>
      <c r="G5074" s="4" t="s">
        <v>620</v>
      </c>
      <c r="H5074" s="4" t="s">
        <v>46</v>
      </c>
      <c r="I5074" s="4" t="s">
        <v>30</v>
      </c>
      <c r="J5074" s="4" t="s">
        <v>277</v>
      </c>
      <c r="K5074" s="4" t="s">
        <v>82</v>
      </c>
      <c r="L5074" s="7">
        <v>28314.0</v>
      </c>
      <c r="M5074" s="4" t="s">
        <v>83</v>
      </c>
      <c r="N5074" s="4" t="s">
        <v>7401</v>
      </c>
      <c r="O5074" s="4" t="s">
        <v>51</v>
      </c>
      <c r="P5074" s="4" t="s">
        <v>124</v>
      </c>
      <c r="Q5074" s="4" t="s">
        <v>7402</v>
      </c>
      <c r="R5074" s="9">
        <v>9.50457490750315</v>
      </c>
      <c r="S5074" s="7">
        <v>6.0</v>
      </c>
      <c r="T5074" s="7">
        <v>0.2</v>
      </c>
      <c r="U5074" s="7">
        <v>3.3266012176261</v>
      </c>
      <c r="V5074" s="10" t="str">
        <f t="shared" si="1"/>
        <v>2017-11</v>
      </c>
    </row>
    <row r="5075">
      <c r="A5075" s="7">
        <v>5074.0</v>
      </c>
      <c r="B5075" s="4" t="s">
        <v>8031</v>
      </c>
      <c r="C5075" s="8">
        <v>43045.0</v>
      </c>
      <c r="D5075" s="8">
        <v>43048.0</v>
      </c>
      <c r="E5075" s="4" t="s">
        <v>98</v>
      </c>
      <c r="F5075" s="4" t="s">
        <v>619</v>
      </c>
      <c r="G5075" s="4" t="s">
        <v>620</v>
      </c>
      <c r="H5075" s="4" t="s">
        <v>46</v>
      </c>
      <c r="I5075" s="4" t="s">
        <v>30</v>
      </c>
      <c r="J5075" s="4" t="s">
        <v>277</v>
      </c>
      <c r="K5075" s="4" t="s">
        <v>82</v>
      </c>
      <c r="L5075" s="7">
        <v>28314.0</v>
      </c>
      <c r="M5075" s="4" t="s">
        <v>83</v>
      </c>
      <c r="N5075" s="4" t="s">
        <v>3579</v>
      </c>
      <c r="O5075" s="4" t="s">
        <v>51</v>
      </c>
      <c r="P5075" s="4" t="s">
        <v>76</v>
      </c>
      <c r="Q5075" s="4" t="s">
        <v>3580</v>
      </c>
      <c r="R5075" s="9">
        <v>4.0494020438629</v>
      </c>
      <c r="S5075" s="7">
        <v>8.0</v>
      </c>
      <c r="T5075" s="7">
        <v>0.7</v>
      </c>
      <c r="U5075" s="7">
        <v>-3.23952163509032</v>
      </c>
      <c r="V5075" s="10" t="str">
        <f t="shared" si="1"/>
        <v>2017-11</v>
      </c>
    </row>
    <row r="5076">
      <c r="A5076" s="7">
        <v>5075.0</v>
      </c>
      <c r="B5076" s="4" t="s">
        <v>8031</v>
      </c>
      <c r="C5076" s="8">
        <v>43045.0</v>
      </c>
      <c r="D5076" s="8">
        <v>43048.0</v>
      </c>
      <c r="E5076" s="4" t="s">
        <v>98</v>
      </c>
      <c r="F5076" s="4" t="s">
        <v>619</v>
      </c>
      <c r="G5076" s="4" t="s">
        <v>620</v>
      </c>
      <c r="H5076" s="4" t="s">
        <v>46</v>
      </c>
      <c r="I5076" s="4" t="s">
        <v>30</v>
      </c>
      <c r="J5076" s="4" t="s">
        <v>277</v>
      </c>
      <c r="K5076" s="4" t="s">
        <v>82</v>
      </c>
      <c r="L5076" s="7">
        <v>28314.0</v>
      </c>
      <c r="M5076" s="4" t="s">
        <v>83</v>
      </c>
      <c r="N5076" s="4" t="s">
        <v>3928</v>
      </c>
      <c r="O5076" s="4" t="s">
        <v>35</v>
      </c>
      <c r="P5076" s="4" t="s">
        <v>121</v>
      </c>
      <c r="Q5076" s="4" t="s">
        <v>3929</v>
      </c>
      <c r="R5076" s="9">
        <v>8.76170475582473</v>
      </c>
      <c r="S5076" s="7">
        <v>2.0</v>
      </c>
      <c r="T5076" s="7">
        <v>0.2</v>
      </c>
      <c r="U5076" s="7">
        <v>1.97138357006056</v>
      </c>
      <c r="V5076" s="10" t="str">
        <f t="shared" si="1"/>
        <v>2017-11</v>
      </c>
    </row>
    <row r="5077">
      <c r="A5077" s="7">
        <v>5076.0</v>
      </c>
      <c r="B5077" s="4" t="s">
        <v>8031</v>
      </c>
      <c r="C5077" s="8">
        <v>43045.0</v>
      </c>
      <c r="D5077" s="8">
        <v>43048.0</v>
      </c>
      <c r="E5077" s="4" t="s">
        <v>98</v>
      </c>
      <c r="F5077" s="4" t="s">
        <v>619</v>
      </c>
      <c r="G5077" s="4" t="s">
        <v>620</v>
      </c>
      <c r="H5077" s="4" t="s">
        <v>46</v>
      </c>
      <c r="I5077" s="4" t="s">
        <v>30</v>
      </c>
      <c r="J5077" s="4" t="s">
        <v>277</v>
      </c>
      <c r="K5077" s="4" t="s">
        <v>82</v>
      </c>
      <c r="L5077" s="7">
        <v>28314.0</v>
      </c>
      <c r="M5077" s="4" t="s">
        <v>83</v>
      </c>
      <c r="N5077" s="4" t="s">
        <v>628</v>
      </c>
      <c r="O5077" s="4" t="s">
        <v>51</v>
      </c>
      <c r="P5077" s="4" t="s">
        <v>52</v>
      </c>
      <c r="Q5077" s="4" t="s">
        <v>629</v>
      </c>
      <c r="R5077" s="9">
        <v>79.5940779396738</v>
      </c>
      <c r="S5077" s="7">
        <v>4.0</v>
      </c>
      <c r="T5077" s="7">
        <v>0.2</v>
      </c>
      <c r="U5077" s="7">
        <v>-15.9188155879348</v>
      </c>
      <c r="V5077" s="10" t="str">
        <f t="shared" si="1"/>
        <v>2017-11</v>
      </c>
    </row>
    <row r="5078">
      <c r="A5078" s="7">
        <v>5077.0</v>
      </c>
      <c r="B5078" s="4" t="s">
        <v>8032</v>
      </c>
      <c r="C5078" s="8">
        <v>43045.0</v>
      </c>
      <c r="D5078" s="8">
        <v>43049.0</v>
      </c>
      <c r="E5078" s="4" t="s">
        <v>98</v>
      </c>
      <c r="F5078" s="4" t="s">
        <v>243</v>
      </c>
      <c r="G5078" s="4" t="s">
        <v>244</v>
      </c>
      <c r="H5078" s="4" t="s">
        <v>112</v>
      </c>
      <c r="I5078" s="4" t="s">
        <v>30</v>
      </c>
      <c r="J5078" s="4" t="s">
        <v>2547</v>
      </c>
      <c r="K5078" s="4" t="s">
        <v>937</v>
      </c>
      <c r="L5078" s="7">
        <v>55407.0</v>
      </c>
      <c r="M5078" s="4" t="s">
        <v>59</v>
      </c>
      <c r="N5078" s="4" t="s">
        <v>3247</v>
      </c>
      <c r="O5078" s="4" t="s">
        <v>51</v>
      </c>
      <c r="P5078" s="4" t="s">
        <v>93</v>
      </c>
      <c r="Q5078" s="4" t="s">
        <v>3248</v>
      </c>
      <c r="R5078" s="9">
        <v>17.7611111111111</v>
      </c>
      <c r="S5078" s="7">
        <v>5.0</v>
      </c>
      <c r="T5078" s="7">
        <v>0.0</v>
      </c>
      <c r="U5078" s="7">
        <v>4.61788888888889</v>
      </c>
      <c r="V5078" s="10" t="str">
        <f t="shared" si="1"/>
        <v>2017-11</v>
      </c>
    </row>
    <row r="5079">
      <c r="A5079" s="7">
        <v>5078.0</v>
      </c>
      <c r="B5079" s="4" t="s">
        <v>8032</v>
      </c>
      <c r="C5079" s="8">
        <v>43045.0</v>
      </c>
      <c r="D5079" s="8">
        <v>43049.0</v>
      </c>
      <c r="E5079" s="4" t="s">
        <v>98</v>
      </c>
      <c r="F5079" s="4" t="s">
        <v>243</v>
      </c>
      <c r="G5079" s="4" t="s">
        <v>244</v>
      </c>
      <c r="H5079" s="4" t="s">
        <v>112</v>
      </c>
      <c r="I5079" s="4" t="s">
        <v>30</v>
      </c>
      <c r="J5079" s="4" t="s">
        <v>2547</v>
      </c>
      <c r="K5079" s="4" t="s">
        <v>937</v>
      </c>
      <c r="L5079" s="7">
        <v>55407.0</v>
      </c>
      <c r="M5079" s="4" t="s">
        <v>59</v>
      </c>
      <c r="N5079" s="4" t="s">
        <v>732</v>
      </c>
      <c r="O5079" s="4" t="s">
        <v>51</v>
      </c>
      <c r="P5079" s="4" t="s">
        <v>124</v>
      </c>
      <c r="Q5079" s="4" t="s">
        <v>404</v>
      </c>
      <c r="R5079" s="9">
        <v>33.7077777777778</v>
      </c>
      <c r="S5079" s="7">
        <v>1.0</v>
      </c>
      <c r="T5079" s="7">
        <v>0.0</v>
      </c>
      <c r="U5079" s="7">
        <v>15.5055777777778</v>
      </c>
      <c r="V5079" s="10" t="str">
        <f t="shared" si="1"/>
        <v>2017-11</v>
      </c>
    </row>
    <row r="5080">
      <c r="A5080" s="7">
        <v>5079.0</v>
      </c>
      <c r="B5080" s="4" t="s">
        <v>8033</v>
      </c>
      <c r="C5080" s="8">
        <v>43045.0</v>
      </c>
      <c r="D5080" s="8">
        <v>43050.0</v>
      </c>
      <c r="E5080" s="4" t="s">
        <v>26</v>
      </c>
      <c r="F5080" s="4" t="s">
        <v>4392</v>
      </c>
      <c r="G5080" s="4" t="s">
        <v>4393</v>
      </c>
      <c r="H5080" s="4" t="s">
        <v>46</v>
      </c>
      <c r="I5080" s="4" t="s">
        <v>30</v>
      </c>
      <c r="J5080" s="4" t="s">
        <v>90</v>
      </c>
      <c r="K5080" s="4" t="s">
        <v>91</v>
      </c>
      <c r="L5080" s="7">
        <v>19143.0</v>
      </c>
      <c r="M5080" s="4" t="s">
        <v>33</v>
      </c>
      <c r="N5080" s="4" t="s">
        <v>4949</v>
      </c>
      <c r="O5080" s="4" t="s">
        <v>35</v>
      </c>
      <c r="P5080" s="4" t="s">
        <v>263</v>
      </c>
      <c r="Q5080" s="4" t="s">
        <v>4950</v>
      </c>
      <c r="R5080" s="9">
        <v>162.753111111111</v>
      </c>
      <c r="S5080" s="7">
        <v>2.0</v>
      </c>
      <c r="T5080" s="7">
        <v>0.3</v>
      </c>
      <c r="U5080" s="7">
        <v>-39.5257555555556</v>
      </c>
      <c r="V5080" s="10" t="str">
        <f t="shared" si="1"/>
        <v>2017-11</v>
      </c>
    </row>
    <row r="5081">
      <c r="A5081" s="7">
        <v>5080.0</v>
      </c>
      <c r="B5081" s="4" t="s">
        <v>8033</v>
      </c>
      <c r="C5081" s="8">
        <v>43045.0</v>
      </c>
      <c r="D5081" s="8">
        <v>43050.0</v>
      </c>
      <c r="E5081" s="4" t="s">
        <v>26</v>
      </c>
      <c r="F5081" s="4" t="s">
        <v>4392</v>
      </c>
      <c r="G5081" s="4" t="s">
        <v>4393</v>
      </c>
      <c r="H5081" s="4" t="s">
        <v>46</v>
      </c>
      <c r="I5081" s="4" t="s">
        <v>30</v>
      </c>
      <c r="J5081" s="4" t="s">
        <v>90</v>
      </c>
      <c r="K5081" s="4" t="s">
        <v>91</v>
      </c>
      <c r="L5081" s="7">
        <v>19143.0</v>
      </c>
      <c r="M5081" s="4" t="s">
        <v>33</v>
      </c>
      <c r="N5081" s="4" t="s">
        <v>2500</v>
      </c>
      <c r="O5081" s="4" t="s">
        <v>51</v>
      </c>
      <c r="P5081" s="4" t="s">
        <v>124</v>
      </c>
      <c r="Q5081" s="4" t="s">
        <v>2501</v>
      </c>
      <c r="R5081" s="9">
        <v>61.272</v>
      </c>
      <c r="S5081" s="7">
        <v>3.0</v>
      </c>
      <c r="T5081" s="7">
        <v>0.2</v>
      </c>
      <c r="U5081" s="7">
        <v>20.6793</v>
      </c>
      <c r="V5081" s="10" t="str">
        <f t="shared" si="1"/>
        <v>2017-11</v>
      </c>
    </row>
    <row r="5082">
      <c r="A5082" s="7">
        <v>5081.0</v>
      </c>
      <c r="B5082" s="4" t="s">
        <v>8034</v>
      </c>
      <c r="C5082" s="8">
        <v>43045.0</v>
      </c>
      <c r="D5082" s="8">
        <v>43045.0</v>
      </c>
      <c r="E5082" s="4" t="s">
        <v>212</v>
      </c>
      <c r="F5082" s="4" t="s">
        <v>2526</v>
      </c>
      <c r="G5082" s="4" t="s">
        <v>2527</v>
      </c>
      <c r="H5082" s="4" t="s">
        <v>112</v>
      </c>
      <c r="I5082" s="4" t="s">
        <v>30</v>
      </c>
      <c r="J5082" s="4" t="s">
        <v>362</v>
      </c>
      <c r="K5082" s="4" t="s">
        <v>48</v>
      </c>
      <c r="L5082" s="7">
        <v>94122.0</v>
      </c>
      <c r="M5082" s="4" t="s">
        <v>49</v>
      </c>
      <c r="N5082" s="4" t="s">
        <v>2500</v>
      </c>
      <c r="O5082" s="4" t="s">
        <v>51</v>
      </c>
      <c r="P5082" s="4" t="s">
        <v>124</v>
      </c>
      <c r="Q5082" s="4" t="s">
        <v>2501</v>
      </c>
      <c r="R5082" s="9">
        <v>59.94</v>
      </c>
      <c r="S5082" s="7">
        <v>3.0</v>
      </c>
      <c r="T5082" s="7">
        <v>0.0</v>
      </c>
      <c r="U5082" s="7">
        <v>28.1718</v>
      </c>
      <c r="V5082" s="10" t="str">
        <f t="shared" si="1"/>
        <v>2017-11</v>
      </c>
    </row>
    <row r="5083">
      <c r="A5083" s="7">
        <v>5082.0</v>
      </c>
      <c r="B5083" s="4" t="s">
        <v>8034</v>
      </c>
      <c r="C5083" s="8">
        <v>43045.0</v>
      </c>
      <c r="D5083" s="8">
        <v>43045.0</v>
      </c>
      <c r="E5083" s="4" t="s">
        <v>212</v>
      </c>
      <c r="F5083" s="4" t="s">
        <v>2526</v>
      </c>
      <c r="G5083" s="4" t="s">
        <v>2527</v>
      </c>
      <c r="H5083" s="4" t="s">
        <v>112</v>
      </c>
      <c r="I5083" s="4" t="s">
        <v>30</v>
      </c>
      <c r="J5083" s="4" t="s">
        <v>362</v>
      </c>
      <c r="K5083" s="4" t="s">
        <v>48</v>
      </c>
      <c r="L5083" s="7">
        <v>94122.0</v>
      </c>
      <c r="M5083" s="4" t="s">
        <v>49</v>
      </c>
      <c r="N5083" s="4" t="s">
        <v>403</v>
      </c>
      <c r="O5083" s="4" t="s">
        <v>51</v>
      </c>
      <c r="P5083" s="4" t="s">
        <v>124</v>
      </c>
      <c r="Q5083" s="4" t="s">
        <v>404</v>
      </c>
      <c r="R5083" s="9">
        <v>45.36</v>
      </c>
      <c r="S5083" s="7">
        <v>4.0</v>
      </c>
      <c r="T5083" s="7">
        <v>0.0</v>
      </c>
      <c r="U5083" s="7">
        <v>22.2264</v>
      </c>
      <c r="V5083" s="10" t="str">
        <f t="shared" si="1"/>
        <v>2017-11</v>
      </c>
    </row>
    <row r="5084">
      <c r="A5084" s="7">
        <v>5083.0</v>
      </c>
      <c r="B5084" s="4" t="s">
        <v>8034</v>
      </c>
      <c r="C5084" s="8">
        <v>43045.0</v>
      </c>
      <c r="D5084" s="8">
        <v>43045.0</v>
      </c>
      <c r="E5084" s="4" t="s">
        <v>212</v>
      </c>
      <c r="F5084" s="4" t="s">
        <v>2526</v>
      </c>
      <c r="G5084" s="4" t="s">
        <v>2527</v>
      </c>
      <c r="H5084" s="4" t="s">
        <v>112</v>
      </c>
      <c r="I5084" s="4" t="s">
        <v>30</v>
      </c>
      <c r="J5084" s="4" t="s">
        <v>362</v>
      </c>
      <c r="K5084" s="4" t="s">
        <v>48</v>
      </c>
      <c r="L5084" s="7">
        <v>94122.0</v>
      </c>
      <c r="M5084" s="4" t="s">
        <v>49</v>
      </c>
      <c r="N5084" s="4" t="s">
        <v>4469</v>
      </c>
      <c r="O5084" s="4" t="s">
        <v>51</v>
      </c>
      <c r="P5084" s="4" t="s">
        <v>124</v>
      </c>
      <c r="Q5084" s="4" t="s">
        <v>4470</v>
      </c>
      <c r="R5084" s="9">
        <v>26.4</v>
      </c>
      <c r="S5084" s="7">
        <v>5.0</v>
      </c>
      <c r="T5084" s="7">
        <v>0.0</v>
      </c>
      <c r="U5084" s="7">
        <v>12.672</v>
      </c>
      <c r="V5084" s="10" t="str">
        <f t="shared" si="1"/>
        <v>2017-11</v>
      </c>
    </row>
    <row r="5085">
      <c r="A5085" s="7">
        <v>5084.0</v>
      </c>
      <c r="B5085" s="4" t="s">
        <v>8034</v>
      </c>
      <c r="C5085" s="8">
        <v>43045.0</v>
      </c>
      <c r="D5085" s="8">
        <v>43045.0</v>
      </c>
      <c r="E5085" s="4" t="s">
        <v>212</v>
      </c>
      <c r="F5085" s="4" t="s">
        <v>2526</v>
      </c>
      <c r="G5085" s="4" t="s">
        <v>2527</v>
      </c>
      <c r="H5085" s="4" t="s">
        <v>112</v>
      </c>
      <c r="I5085" s="4" t="s">
        <v>30</v>
      </c>
      <c r="J5085" s="4" t="s">
        <v>362</v>
      </c>
      <c r="K5085" s="4" t="s">
        <v>48</v>
      </c>
      <c r="L5085" s="7">
        <v>94122.0</v>
      </c>
      <c r="M5085" s="4" t="s">
        <v>49</v>
      </c>
      <c r="N5085" s="4" t="s">
        <v>4811</v>
      </c>
      <c r="O5085" s="4" t="s">
        <v>51</v>
      </c>
      <c r="P5085" s="4" t="s">
        <v>297</v>
      </c>
      <c r="Q5085" s="4" t="s">
        <v>4812</v>
      </c>
      <c r="R5085" s="9">
        <v>41.4</v>
      </c>
      <c r="S5085" s="7">
        <v>4.0</v>
      </c>
      <c r="T5085" s="7">
        <v>0.0</v>
      </c>
      <c r="U5085" s="7">
        <v>19.872</v>
      </c>
      <c r="V5085" s="10" t="str">
        <f t="shared" si="1"/>
        <v>2017-11</v>
      </c>
    </row>
    <row r="5086">
      <c r="A5086" s="7">
        <v>5085.0</v>
      </c>
      <c r="B5086" s="4" t="s">
        <v>8034</v>
      </c>
      <c r="C5086" s="8">
        <v>43045.0</v>
      </c>
      <c r="D5086" s="8">
        <v>43045.0</v>
      </c>
      <c r="E5086" s="4" t="s">
        <v>212</v>
      </c>
      <c r="F5086" s="4" t="s">
        <v>2526</v>
      </c>
      <c r="G5086" s="4" t="s">
        <v>2527</v>
      </c>
      <c r="H5086" s="4" t="s">
        <v>112</v>
      </c>
      <c r="I5086" s="4" t="s">
        <v>30</v>
      </c>
      <c r="J5086" s="4" t="s">
        <v>362</v>
      </c>
      <c r="K5086" s="4" t="s">
        <v>48</v>
      </c>
      <c r="L5086" s="7">
        <v>94122.0</v>
      </c>
      <c r="M5086" s="4" t="s">
        <v>49</v>
      </c>
      <c r="N5086" s="4" t="s">
        <v>5271</v>
      </c>
      <c r="O5086" s="4" t="s">
        <v>39</v>
      </c>
      <c r="P5086" s="4" t="s">
        <v>61</v>
      </c>
      <c r="Q5086" s="4" t="s">
        <v>5272</v>
      </c>
      <c r="R5086" s="9">
        <v>16.95</v>
      </c>
      <c r="S5086" s="7">
        <v>1.0</v>
      </c>
      <c r="T5086" s="7">
        <v>0.0</v>
      </c>
      <c r="U5086" s="7">
        <v>1.017</v>
      </c>
      <c r="V5086" s="10" t="str">
        <f t="shared" si="1"/>
        <v>2017-11</v>
      </c>
    </row>
    <row r="5087">
      <c r="A5087" s="7">
        <v>5086.0</v>
      </c>
      <c r="B5087" s="4" t="s">
        <v>8035</v>
      </c>
      <c r="C5087" s="8">
        <v>43045.0</v>
      </c>
      <c r="D5087" s="8">
        <v>43049.0</v>
      </c>
      <c r="E5087" s="4" t="s">
        <v>26</v>
      </c>
      <c r="F5087" s="4" t="s">
        <v>5177</v>
      </c>
      <c r="G5087" s="4" t="s">
        <v>5178</v>
      </c>
      <c r="H5087" s="4" t="s">
        <v>46</v>
      </c>
      <c r="I5087" s="4" t="s">
        <v>30</v>
      </c>
      <c r="J5087" s="4" t="s">
        <v>222</v>
      </c>
      <c r="K5087" s="4" t="s">
        <v>223</v>
      </c>
      <c r="L5087" s="7">
        <v>10011.0</v>
      </c>
      <c r="M5087" s="4" t="s">
        <v>33</v>
      </c>
      <c r="N5087" s="4" t="s">
        <v>5669</v>
      </c>
      <c r="O5087" s="4" t="s">
        <v>51</v>
      </c>
      <c r="P5087" s="4" t="s">
        <v>124</v>
      </c>
      <c r="Q5087" s="4" t="s">
        <v>5670</v>
      </c>
      <c r="R5087" s="9">
        <v>407.56</v>
      </c>
      <c r="S5087" s="7">
        <v>9.0</v>
      </c>
      <c r="T5087" s="7">
        <v>0.0</v>
      </c>
      <c r="U5087" s="7">
        <v>191.5532</v>
      </c>
      <c r="V5087" s="10" t="str">
        <f t="shared" si="1"/>
        <v>2017-11</v>
      </c>
    </row>
    <row r="5088">
      <c r="A5088" s="7">
        <v>5087.0</v>
      </c>
      <c r="B5088" s="4" t="s">
        <v>8036</v>
      </c>
      <c r="C5088" s="8">
        <v>43045.0</v>
      </c>
      <c r="D5088" s="8">
        <v>43052.0</v>
      </c>
      <c r="E5088" s="4" t="s">
        <v>26</v>
      </c>
      <c r="F5088" s="4" t="s">
        <v>995</v>
      </c>
      <c r="G5088" s="4" t="s">
        <v>996</v>
      </c>
      <c r="H5088" s="4" t="s">
        <v>112</v>
      </c>
      <c r="I5088" s="4" t="s">
        <v>30</v>
      </c>
      <c r="J5088" s="4" t="s">
        <v>163</v>
      </c>
      <c r="K5088" s="4" t="s">
        <v>164</v>
      </c>
      <c r="L5088" s="7">
        <v>98105.0</v>
      </c>
      <c r="M5088" s="4" t="s">
        <v>49</v>
      </c>
      <c r="N5088" s="4" t="s">
        <v>4525</v>
      </c>
      <c r="O5088" s="4" t="s">
        <v>35</v>
      </c>
      <c r="P5088" s="4" t="s">
        <v>73</v>
      </c>
      <c r="Q5088" s="4" t="s">
        <v>4526</v>
      </c>
      <c r="R5088" s="9">
        <v>2036.86</v>
      </c>
      <c r="S5088" s="7">
        <v>7.0</v>
      </c>
      <c r="T5088" s="7">
        <v>0.0</v>
      </c>
      <c r="U5088" s="7">
        <v>366.6348</v>
      </c>
      <c r="V5088" s="10" t="str">
        <f t="shared" si="1"/>
        <v>2017-11</v>
      </c>
    </row>
    <row r="5089">
      <c r="A5089" s="7">
        <v>5088.0</v>
      </c>
      <c r="B5089" s="4" t="s">
        <v>8036</v>
      </c>
      <c r="C5089" s="8">
        <v>43045.0</v>
      </c>
      <c r="D5089" s="8">
        <v>43052.0</v>
      </c>
      <c r="E5089" s="4" t="s">
        <v>26</v>
      </c>
      <c r="F5089" s="4" t="s">
        <v>995</v>
      </c>
      <c r="G5089" s="4" t="s">
        <v>996</v>
      </c>
      <c r="H5089" s="4" t="s">
        <v>112</v>
      </c>
      <c r="I5089" s="4" t="s">
        <v>30</v>
      </c>
      <c r="J5089" s="4" t="s">
        <v>163</v>
      </c>
      <c r="K5089" s="4" t="s">
        <v>164</v>
      </c>
      <c r="L5089" s="7">
        <v>98105.0</v>
      </c>
      <c r="M5089" s="4" t="s">
        <v>49</v>
      </c>
      <c r="N5089" s="4" t="s">
        <v>3732</v>
      </c>
      <c r="O5089" s="4" t="s">
        <v>35</v>
      </c>
      <c r="P5089" s="4" t="s">
        <v>263</v>
      </c>
      <c r="Q5089" s="4" t="s">
        <v>3733</v>
      </c>
      <c r="R5089" s="9">
        <v>449.568</v>
      </c>
      <c r="S5089" s="7">
        <v>2.0</v>
      </c>
      <c r="T5089" s="7">
        <v>0.2</v>
      </c>
      <c r="U5089" s="7">
        <v>-73.0548</v>
      </c>
      <c r="V5089" s="10" t="str">
        <f t="shared" si="1"/>
        <v>2017-11</v>
      </c>
    </row>
    <row r="5090">
      <c r="A5090" s="7">
        <v>5089.0</v>
      </c>
      <c r="B5090" s="4" t="s">
        <v>8036</v>
      </c>
      <c r="C5090" s="8">
        <v>43045.0</v>
      </c>
      <c r="D5090" s="8">
        <v>43052.0</v>
      </c>
      <c r="E5090" s="4" t="s">
        <v>26</v>
      </c>
      <c r="F5090" s="4" t="s">
        <v>995</v>
      </c>
      <c r="G5090" s="4" t="s">
        <v>996</v>
      </c>
      <c r="H5090" s="4" t="s">
        <v>112</v>
      </c>
      <c r="I5090" s="4" t="s">
        <v>30</v>
      </c>
      <c r="J5090" s="4" t="s">
        <v>163</v>
      </c>
      <c r="K5090" s="4" t="s">
        <v>164</v>
      </c>
      <c r="L5090" s="7">
        <v>98105.0</v>
      </c>
      <c r="M5090" s="4" t="s">
        <v>49</v>
      </c>
      <c r="N5090" s="4" t="s">
        <v>1983</v>
      </c>
      <c r="O5090" s="4" t="s">
        <v>39</v>
      </c>
      <c r="P5090" s="4" t="s">
        <v>61</v>
      </c>
      <c r="Q5090" s="4" t="s">
        <v>1984</v>
      </c>
      <c r="R5090" s="9">
        <v>108.96</v>
      </c>
      <c r="S5090" s="7">
        <v>3.0</v>
      </c>
      <c r="T5090" s="7">
        <v>0.0</v>
      </c>
      <c r="U5090" s="7">
        <v>32.688</v>
      </c>
      <c r="V5090" s="10" t="str">
        <f t="shared" si="1"/>
        <v>2017-11</v>
      </c>
    </row>
    <row r="5091">
      <c r="A5091" s="7">
        <v>5090.0</v>
      </c>
      <c r="B5091" s="4" t="s">
        <v>8037</v>
      </c>
      <c r="C5091" s="8">
        <v>43045.0</v>
      </c>
      <c r="D5091" s="8">
        <v>43048.0</v>
      </c>
      <c r="E5091" s="4" t="s">
        <v>98</v>
      </c>
      <c r="F5091" s="4" t="s">
        <v>459</v>
      </c>
      <c r="G5091" s="4" t="s">
        <v>460</v>
      </c>
      <c r="H5091" s="4" t="s">
        <v>46</v>
      </c>
      <c r="I5091" s="4" t="s">
        <v>30</v>
      </c>
      <c r="J5091" s="4" t="s">
        <v>408</v>
      </c>
      <c r="K5091" s="4" t="s">
        <v>58</v>
      </c>
      <c r="L5091" s="7">
        <v>75217.0</v>
      </c>
      <c r="M5091" s="4" t="s">
        <v>59</v>
      </c>
      <c r="N5091" s="4" t="s">
        <v>2465</v>
      </c>
      <c r="O5091" s="4" t="s">
        <v>35</v>
      </c>
      <c r="P5091" s="4" t="s">
        <v>121</v>
      </c>
      <c r="Q5091" s="4" t="s">
        <v>2466</v>
      </c>
      <c r="R5091" s="9">
        <v>39.0488888888889</v>
      </c>
      <c r="S5091" s="7">
        <v>5.0</v>
      </c>
      <c r="T5091" s="7">
        <v>0.6</v>
      </c>
      <c r="U5091" s="7">
        <v>-25.3817777777778</v>
      </c>
      <c r="V5091" s="10" t="str">
        <f t="shared" si="1"/>
        <v>2017-11</v>
      </c>
    </row>
    <row r="5092">
      <c r="A5092" s="7">
        <v>5091.0</v>
      </c>
      <c r="B5092" s="4" t="s">
        <v>8038</v>
      </c>
      <c r="C5092" s="8">
        <v>43045.0</v>
      </c>
      <c r="D5092" s="8">
        <v>43051.0</v>
      </c>
      <c r="E5092" s="4" t="s">
        <v>26</v>
      </c>
      <c r="F5092" s="4" t="s">
        <v>2245</v>
      </c>
      <c r="G5092" s="4" t="s">
        <v>2246</v>
      </c>
      <c r="H5092" s="4" t="s">
        <v>46</v>
      </c>
      <c r="I5092" s="4" t="s">
        <v>30</v>
      </c>
      <c r="J5092" s="4" t="s">
        <v>455</v>
      </c>
      <c r="K5092" s="4" t="s">
        <v>58</v>
      </c>
      <c r="L5092" s="7">
        <v>77070.0</v>
      </c>
      <c r="M5092" s="4" t="s">
        <v>59</v>
      </c>
      <c r="N5092" s="4" t="s">
        <v>2932</v>
      </c>
      <c r="O5092" s="4" t="s">
        <v>51</v>
      </c>
      <c r="P5092" s="4" t="s">
        <v>76</v>
      </c>
      <c r="Q5092" s="4" t="s">
        <v>2933</v>
      </c>
      <c r="R5092" s="9">
        <v>1.59466666666667</v>
      </c>
      <c r="S5092" s="7">
        <v>2.0</v>
      </c>
      <c r="T5092" s="7">
        <v>0.8</v>
      </c>
      <c r="U5092" s="7">
        <v>-2.47173333333333</v>
      </c>
      <c r="V5092" s="10" t="str">
        <f t="shared" si="1"/>
        <v>2017-11</v>
      </c>
    </row>
    <row r="5093">
      <c r="A5093" s="7">
        <v>5092.0</v>
      </c>
      <c r="B5093" s="4" t="s">
        <v>8039</v>
      </c>
      <c r="C5093" s="8">
        <v>43045.0</v>
      </c>
      <c r="D5093" s="8">
        <v>43051.0</v>
      </c>
      <c r="E5093" s="4" t="s">
        <v>26</v>
      </c>
      <c r="F5093" s="4" t="s">
        <v>6182</v>
      </c>
      <c r="G5093" s="4" t="s">
        <v>6183</v>
      </c>
      <c r="H5093" s="4" t="s">
        <v>46</v>
      </c>
      <c r="I5093" s="4" t="s">
        <v>30</v>
      </c>
      <c r="J5093" s="4" t="s">
        <v>408</v>
      </c>
      <c r="K5093" s="4" t="s">
        <v>58</v>
      </c>
      <c r="L5093" s="7">
        <v>75220.0</v>
      </c>
      <c r="M5093" s="4" t="s">
        <v>59</v>
      </c>
      <c r="N5093" s="4" t="s">
        <v>5430</v>
      </c>
      <c r="O5093" s="4" t="s">
        <v>51</v>
      </c>
      <c r="P5093" s="4" t="s">
        <v>52</v>
      </c>
      <c r="Q5093" s="4" t="s">
        <v>5431</v>
      </c>
      <c r="R5093" s="9">
        <v>23.2044444444444</v>
      </c>
      <c r="S5093" s="7">
        <v>2.0</v>
      </c>
      <c r="T5093" s="7">
        <v>0.2</v>
      </c>
      <c r="U5093" s="7">
        <v>2.32044444444444</v>
      </c>
      <c r="V5093" s="10" t="str">
        <f t="shared" si="1"/>
        <v>2017-11</v>
      </c>
    </row>
    <row r="5094">
      <c r="A5094" s="7">
        <v>5093.0</v>
      </c>
      <c r="B5094" s="4" t="s">
        <v>8040</v>
      </c>
      <c r="C5094" s="8">
        <v>43046.0</v>
      </c>
      <c r="D5094" s="8">
        <v>43051.0</v>
      </c>
      <c r="E5094" s="4" t="s">
        <v>98</v>
      </c>
      <c r="F5094" s="4" t="s">
        <v>3462</v>
      </c>
      <c r="G5094" s="4" t="s">
        <v>3463</v>
      </c>
      <c r="H5094" s="4" t="s">
        <v>112</v>
      </c>
      <c r="I5094" s="4" t="s">
        <v>30</v>
      </c>
      <c r="J5094" s="4" t="s">
        <v>7260</v>
      </c>
      <c r="K5094" s="4" t="s">
        <v>48</v>
      </c>
      <c r="L5094" s="7">
        <v>94513.0</v>
      </c>
      <c r="M5094" s="4" t="s">
        <v>49</v>
      </c>
      <c r="N5094" s="4" t="s">
        <v>1278</v>
      </c>
      <c r="O5094" s="4" t="s">
        <v>39</v>
      </c>
      <c r="P5094" s="4" t="s">
        <v>61</v>
      </c>
      <c r="Q5094" s="4" t="s">
        <v>1279</v>
      </c>
      <c r="R5094" s="9">
        <v>59.97</v>
      </c>
      <c r="S5094" s="7">
        <v>3.0</v>
      </c>
      <c r="T5094" s="7">
        <v>0.0</v>
      </c>
      <c r="U5094" s="7">
        <v>13.7931</v>
      </c>
      <c r="V5094" s="10" t="str">
        <f t="shared" si="1"/>
        <v>2017-11</v>
      </c>
    </row>
    <row r="5095">
      <c r="A5095" s="7">
        <v>5094.0</v>
      </c>
      <c r="B5095" s="4" t="s">
        <v>8040</v>
      </c>
      <c r="C5095" s="8">
        <v>43046.0</v>
      </c>
      <c r="D5095" s="8">
        <v>43051.0</v>
      </c>
      <c r="E5095" s="4" t="s">
        <v>98</v>
      </c>
      <c r="F5095" s="4" t="s">
        <v>3462</v>
      </c>
      <c r="G5095" s="4" t="s">
        <v>3463</v>
      </c>
      <c r="H5095" s="4" t="s">
        <v>112</v>
      </c>
      <c r="I5095" s="4" t="s">
        <v>30</v>
      </c>
      <c r="J5095" s="4" t="s">
        <v>7260</v>
      </c>
      <c r="K5095" s="4" t="s">
        <v>48</v>
      </c>
      <c r="L5095" s="7">
        <v>94513.0</v>
      </c>
      <c r="M5095" s="4" t="s">
        <v>49</v>
      </c>
      <c r="N5095" s="4" t="s">
        <v>8041</v>
      </c>
      <c r="O5095" s="4" t="s">
        <v>39</v>
      </c>
      <c r="P5095" s="4" t="s">
        <v>40</v>
      </c>
      <c r="Q5095" s="4" t="s">
        <v>8042</v>
      </c>
      <c r="R5095" s="9">
        <v>761.544</v>
      </c>
      <c r="S5095" s="7">
        <v>7.0</v>
      </c>
      <c r="T5095" s="7">
        <v>0.2</v>
      </c>
      <c r="U5095" s="7">
        <v>66.6351</v>
      </c>
      <c r="V5095" s="10" t="str">
        <f t="shared" si="1"/>
        <v>2017-11</v>
      </c>
    </row>
    <row r="5096">
      <c r="A5096" s="7">
        <v>5095.0</v>
      </c>
      <c r="B5096" s="4" t="s">
        <v>8043</v>
      </c>
      <c r="C5096" s="8">
        <v>43046.0</v>
      </c>
      <c r="D5096" s="8">
        <v>43052.0</v>
      </c>
      <c r="E5096" s="4" t="s">
        <v>26</v>
      </c>
      <c r="F5096" s="4" t="s">
        <v>4511</v>
      </c>
      <c r="G5096" s="4" t="s">
        <v>4512</v>
      </c>
      <c r="H5096" s="4" t="s">
        <v>46</v>
      </c>
      <c r="I5096" s="4" t="s">
        <v>30</v>
      </c>
      <c r="J5096" s="4" t="s">
        <v>90</v>
      </c>
      <c r="K5096" s="4" t="s">
        <v>91</v>
      </c>
      <c r="L5096" s="7">
        <v>19120.0</v>
      </c>
      <c r="M5096" s="4" t="s">
        <v>33</v>
      </c>
      <c r="N5096" s="4" t="s">
        <v>4857</v>
      </c>
      <c r="O5096" s="4" t="s">
        <v>39</v>
      </c>
      <c r="P5096" s="4" t="s">
        <v>40</v>
      </c>
      <c r="Q5096" s="4" t="s">
        <v>4858</v>
      </c>
      <c r="R5096" s="9">
        <v>460.109802469136</v>
      </c>
      <c r="S5096" s="7">
        <v>5.0</v>
      </c>
      <c r="T5096" s="7">
        <v>0.4</v>
      </c>
      <c r="U5096" s="7">
        <v>-92.0219604938272</v>
      </c>
      <c r="V5096" s="10" t="str">
        <f t="shared" si="1"/>
        <v>2017-11</v>
      </c>
    </row>
    <row r="5097">
      <c r="A5097" s="7">
        <v>5096.0</v>
      </c>
      <c r="B5097" s="4" t="s">
        <v>8043</v>
      </c>
      <c r="C5097" s="8">
        <v>43046.0</v>
      </c>
      <c r="D5097" s="8">
        <v>43052.0</v>
      </c>
      <c r="E5097" s="4" t="s">
        <v>26</v>
      </c>
      <c r="F5097" s="4" t="s">
        <v>4511</v>
      </c>
      <c r="G5097" s="4" t="s">
        <v>4512</v>
      </c>
      <c r="H5097" s="4" t="s">
        <v>46</v>
      </c>
      <c r="I5097" s="4" t="s">
        <v>30</v>
      </c>
      <c r="J5097" s="4" t="s">
        <v>90</v>
      </c>
      <c r="K5097" s="4" t="s">
        <v>91</v>
      </c>
      <c r="L5097" s="7">
        <v>19120.0</v>
      </c>
      <c r="M5097" s="4" t="s">
        <v>33</v>
      </c>
      <c r="N5097" s="4" t="s">
        <v>841</v>
      </c>
      <c r="O5097" s="4" t="s">
        <v>35</v>
      </c>
      <c r="P5097" s="4" t="s">
        <v>73</v>
      </c>
      <c r="Q5097" s="4" t="s">
        <v>842</v>
      </c>
      <c r="R5097" s="9">
        <v>447.816177777778</v>
      </c>
      <c r="S5097" s="7">
        <v>4.0</v>
      </c>
      <c r="T5097" s="7">
        <v>0.4</v>
      </c>
      <c r="U5097" s="7">
        <v>-179.126471111111</v>
      </c>
      <c r="V5097" s="10" t="str">
        <f t="shared" si="1"/>
        <v>2017-11</v>
      </c>
    </row>
    <row r="5098">
      <c r="A5098" s="7">
        <v>5097.0</v>
      </c>
      <c r="B5098" s="4" t="s">
        <v>8044</v>
      </c>
      <c r="C5098" s="8">
        <v>43046.0</v>
      </c>
      <c r="D5098" s="8">
        <v>43051.0</v>
      </c>
      <c r="E5098" s="4" t="s">
        <v>26</v>
      </c>
      <c r="F5098" s="4" t="s">
        <v>4311</v>
      </c>
      <c r="G5098" s="4" t="s">
        <v>4312</v>
      </c>
      <c r="H5098" s="4" t="s">
        <v>46</v>
      </c>
      <c r="I5098" s="4" t="s">
        <v>30</v>
      </c>
      <c r="J5098" s="4" t="s">
        <v>362</v>
      </c>
      <c r="K5098" s="4" t="s">
        <v>48</v>
      </c>
      <c r="L5098" s="7">
        <v>94122.0</v>
      </c>
      <c r="M5098" s="4" t="s">
        <v>49</v>
      </c>
      <c r="N5098" s="4" t="s">
        <v>832</v>
      </c>
      <c r="O5098" s="4" t="s">
        <v>51</v>
      </c>
      <c r="P5098" s="4" t="s">
        <v>76</v>
      </c>
      <c r="Q5098" s="4" t="s">
        <v>833</v>
      </c>
      <c r="R5098" s="9">
        <v>21.792</v>
      </c>
      <c r="S5098" s="7">
        <v>4.0</v>
      </c>
      <c r="T5098" s="7">
        <v>0.2</v>
      </c>
      <c r="U5098" s="7">
        <v>7.6272</v>
      </c>
      <c r="V5098" s="10" t="str">
        <f t="shared" si="1"/>
        <v>2017-11</v>
      </c>
    </row>
    <row r="5099">
      <c r="A5099" s="7">
        <v>5098.0</v>
      </c>
      <c r="B5099" s="4" t="s">
        <v>8044</v>
      </c>
      <c r="C5099" s="8">
        <v>43046.0</v>
      </c>
      <c r="D5099" s="8">
        <v>43051.0</v>
      </c>
      <c r="E5099" s="4" t="s">
        <v>26</v>
      </c>
      <c r="F5099" s="4" t="s">
        <v>4311</v>
      </c>
      <c r="G5099" s="4" t="s">
        <v>4312</v>
      </c>
      <c r="H5099" s="4" t="s">
        <v>46</v>
      </c>
      <c r="I5099" s="4" t="s">
        <v>30</v>
      </c>
      <c r="J5099" s="4" t="s">
        <v>362</v>
      </c>
      <c r="K5099" s="4" t="s">
        <v>48</v>
      </c>
      <c r="L5099" s="7">
        <v>94122.0</v>
      </c>
      <c r="M5099" s="4" t="s">
        <v>49</v>
      </c>
      <c r="N5099" s="4" t="s">
        <v>3217</v>
      </c>
      <c r="O5099" s="4" t="s">
        <v>39</v>
      </c>
      <c r="P5099" s="4" t="s">
        <v>61</v>
      </c>
      <c r="Q5099" s="4" t="s">
        <v>3218</v>
      </c>
      <c r="R5099" s="9">
        <v>439.8</v>
      </c>
      <c r="S5099" s="7">
        <v>4.0</v>
      </c>
      <c r="T5099" s="7">
        <v>0.0</v>
      </c>
      <c r="U5099" s="7">
        <v>145.134</v>
      </c>
      <c r="V5099" s="10" t="str">
        <f t="shared" si="1"/>
        <v>2017-11</v>
      </c>
    </row>
    <row r="5100">
      <c r="A5100" s="7">
        <v>5099.0</v>
      </c>
      <c r="B5100" s="4" t="s">
        <v>8045</v>
      </c>
      <c r="C5100" s="8">
        <v>43046.0</v>
      </c>
      <c r="D5100" s="8">
        <v>43050.0</v>
      </c>
      <c r="E5100" s="4" t="s">
        <v>26</v>
      </c>
      <c r="F5100" s="4" t="s">
        <v>1592</v>
      </c>
      <c r="G5100" s="4" t="s">
        <v>1593</v>
      </c>
      <c r="H5100" s="4" t="s">
        <v>46</v>
      </c>
      <c r="I5100" s="4" t="s">
        <v>30</v>
      </c>
      <c r="J5100" s="4" t="s">
        <v>701</v>
      </c>
      <c r="K5100" s="4" t="s">
        <v>747</v>
      </c>
      <c r="L5100" s="7">
        <v>19711.0</v>
      </c>
      <c r="M5100" s="4" t="s">
        <v>33</v>
      </c>
      <c r="N5100" s="4" t="s">
        <v>4570</v>
      </c>
      <c r="O5100" s="4" t="s">
        <v>51</v>
      </c>
      <c r="P5100" s="4" t="s">
        <v>283</v>
      </c>
      <c r="Q5100" s="4" t="s">
        <v>4571</v>
      </c>
      <c r="R5100" s="9">
        <v>129.020427983539</v>
      </c>
      <c r="S5100" s="7">
        <v>7.0</v>
      </c>
      <c r="T5100" s="7">
        <v>0.0</v>
      </c>
      <c r="U5100" s="7">
        <v>42.5767412345679</v>
      </c>
      <c r="V5100" s="10" t="str">
        <f t="shared" si="1"/>
        <v>2017-11</v>
      </c>
    </row>
    <row r="5101">
      <c r="A5101" s="7">
        <v>5100.0</v>
      </c>
      <c r="B5101" s="4" t="s">
        <v>8046</v>
      </c>
      <c r="C5101" s="8">
        <v>43046.0</v>
      </c>
      <c r="D5101" s="8">
        <v>43050.0</v>
      </c>
      <c r="E5101" s="4" t="s">
        <v>26</v>
      </c>
      <c r="F5101" s="4" t="s">
        <v>294</v>
      </c>
      <c r="G5101" s="4" t="s">
        <v>295</v>
      </c>
      <c r="H5101" s="4" t="s">
        <v>46</v>
      </c>
      <c r="I5101" s="4" t="s">
        <v>30</v>
      </c>
      <c r="J5101" s="4" t="s">
        <v>222</v>
      </c>
      <c r="K5101" s="4" t="s">
        <v>223</v>
      </c>
      <c r="L5101" s="7">
        <v>10024.0</v>
      </c>
      <c r="M5101" s="4" t="s">
        <v>33</v>
      </c>
      <c r="N5101" s="4" t="s">
        <v>8047</v>
      </c>
      <c r="O5101" s="4" t="s">
        <v>39</v>
      </c>
      <c r="P5101" s="4" t="s">
        <v>61</v>
      </c>
      <c r="Q5101" s="4" t="s">
        <v>8048</v>
      </c>
      <c r="R5101" s="9">
        <v>10.0721316872428</v>
      </c>
      <c r="S5101" s="7">
        <v>4.0</v>
      </c>
      <c r="T5101" s="7">
        <v>0.0</v>
      </c>
      <c r="U5101" s="7">
        <v>3.2230821399177</v>
      </c>
      <c r="V5101" s="10" t="str">
        <f t="shared" si="1"/>
        <v>2017-11</v>
      </c>
    </row>
    <row r="5102">
      <c r="A5102" s="7">
        <v>5101.0</v>
      </c>
      <c r="B5102" s="4" t="s">
        <v>8049</v>
      </c>
      <c r="C5102" s="8">
        <v>43046.0</v>
      </c>
      <c r="D5102" s="8">
        <v>43048.0</v>
      </c>
      <c r="E5102" s="4" t="s">
        <v>98</v>
      </c>
      <c r="F5102" s="4" t="s">
        <v>6431</v>
      </c>
      <c r="G5102" s="4" t="s">
        <v>6432</v>
      </c>
      <c r="H5102" s="4" t="s">
        <v>29</v>
      </c>
      <c r="I5102" s="4" t="s">
        <v>30</v>
      </c>
      <c r="J5102" s="4" t="s">
        <v>573</v>
      </c>
      <c r="K5102" s="4" t="s">
        <v>32</v>
      </c>
      <c r="L5102" s="7">
        <v>20735.0</v>
      </c>
      <c r="M5102" s="4" t="s">
        <v>33</v>
      </c>
      <c r="N5102" s="4" t="s">
        <v>2424</v>
      </c>
      <c r="O5102" s="4" t="s">
        <v>35</v>
      </c>
      <c r="P5102" s="4" t="s">
        <v>263</v>
      </c>
      <c r="Q5102" s="4" t="s">
        <v>2425</v>
      </c>
      <c r="R5102" s="9">
        <v>348.907333333333</v>
      </c>
      <c r="S5102" s="7">
        <v>3.0</v>
      </c>
      <c r="T5102" s="7">
        <v>0.0</v>
      </c>
      <c r="U5102" s="7">
        <v>55.8251733333333</v>
      </c>
      <c r="V5102" s="10" t="str">
        <f t="shared" si="1"/>
        <v>2017-11</v>
      </c>
    </row>
    <row r="5103">
      <c r="A5103" s="7">
        <v>5102.0</v>
      </c>
      <c r="B5103" s="4" t="s">
        <v>8050</v>
      </c>
      <c r="C5103" s="8">
        <v>43046.0</v>
      </c>
      <c r="D5103" s="8">
        <v>43046.0</v>
      </c>
      <c r="E5103" s="4" t="s">
        <v>212</v>
      </c>
      <c r="F5103" s="4" t="s">
        <v>5510</v>
      </c>
      <c r="G5103" s="4" t="s">
        <v>5511</v>
      </c>
      <c r="H5103" s="4" t="s">
        <v>46</v>
      </c>
      <c r="I5103" s="4" t="s">
        <v>30</v>
      </c>
      <c r="J5103" s="4" t="s">
        <v>2758</v>
      </c>
      <c r="K5103" s="4" t="s">
        <v>71</v>
      </c>
      <c r="L5103" s="7">
        <v>73120.0</v>
      </c>
      <c r="M5103" s="4" t="s">
        <v>59</v>
      </c>
      <c r="N5103" s="4" t="s">
        <v>4180</v>
      </c>
      <c r="O5103" s="4" t="s">
        <v>51</v>
      </c>
      <c r="P5103" s="4" t="s">
        <v>76</v>
      </c>
      <c r="Q5103" s="4" t="s">
        <v>4181</v>
      </c>
      <c r="R5103" s="9">
        <v>48.7757037037037</v>
      </c>
      <c r="S5103" s="7">
        <v>9.0</v>
      </c>
      <c r="T5103" s="7">
        <v>0.0</v>
      </c>
      <c r="U5103" s="7">
        <v>24.3878518518519</v>
      </c>
      <c r="V5103" s="10" t="str">
        <f t="shared" si="1"/>
        <v>2017-11</v>
      </c>
    </row>
    <row r="5104">
      <c r="A5104" s="7">
        <v>5103.0</v>
      </c>
      <c r="B5104" s="4" t="s">
        <v>8051</v>
      </c>
      <c r="C5104" s="8">
        <v>43047.0</v>
      </c>
      <c r="D5104" s="8">
        <v>43052.0</v>
      </c>
      <c r="E5104" s="4" t="s">
        <v>98</v>
      </c>
      <c r="F5104" s="4" t="s">
        <v>6408</v>
      </c>
      <c r="G5104" s="4" t="s">
        <v>6409</v>
      </c>
      <c r="H5104" s="4" t="s">
        <v>112</v>
      </c>
      <c r="I5104" s="4" t="s">
        <v>30</v>
      </c>
      <c r="J5104" s="4" t="s">
        <v>222</v>
      </c>
      <c r="K5104" s="4" t="s">
        <v>223</v>
      </c>
      <c r="L5104" s="7">
        <v>10035.0</v>
      </c>
      <c r="M5104" s="4" t="s">
        <v>33</v>
      </c>
      <c r="N5104" s="4" t="s">
        <v>7832</v>
      </c>
      <c r="O5104" s="4" t="s">
        <v>51</v>
      </c>
      <c r="P5104" s="4" t="s">
        <v>93</v>
      </c>
      <c r="Q5104" s="4" t="s">
        <v>7833</v>
      </c>
      <c r="R5104" s="9">
        <v>140.518230452675</v>
      </c>
      <c r="S5104" s="7">
        <v>5.0</v>
      </c>
      <c r="T5104" s="7">
        <v>0.0</v>
      </c>
      <c r="U5104" s="7">
        <v>42.1554691358025</v>
      </c>
      <c r="V5104" s="10" t="str">
        <f t="shared" si="1"/>
        <v>2017-11</v>
      </c>
    </row>
    <row r="5105">
      <c r="A5105" s="7">
        <v>5104.0</v>
      </c>
      <c r="B5105" s="4" t="s">
        <v>8052</v>
      </c>
      <c r="C5105" s="8">
        <v>43047.0</v>
      </c>
      <c r="D5105" s="8">
        <v>43052.0</v>
      </c>
      <c r="E5105" s="4" t="s">
        <v>26</v>
      </c>
      <c r="F5105" s="4" t="s">
        <v>8053</v>
      </c>
      <c r="G5105" s="4" t="s">
        <v>8054</v>
      </c>
      <c r="H5105" s="4" t="s">
        <v>29</v>
      </c>
      <c r="I5105" s="4" t="s">
        <v>30</v>
      </c>
      <c r="J5105" s="4" t="s">
        <v>1543</v>
      </c>
      <c r="K5105" s="4" t="s">
        <v>32</v>
      </c>
      <c r="L5105" s="7">
        <v>21215.0</v>
      </c>
      <c r="M5105" s="4" t="s">
        <v>33</v>
      </c>
      <c r="N5105" s="4" t="s">
        <v>4534</v>
      </c>
      <c r="O5105" s="4" t="s">
        <v>35</v>
      </c>
      <c r="P5105" s="4" t="s">
        <v>121</v>
      </c>
      <c r="Q5105" s="4" t="s">
        <v>4535</v>
      </c>
      <c r="R5105" s="9">
        <v>350.592345679012</v>
      </c>
      <c r="S5105" s="7">
        <v>10.0</v>
      </c>
      <c r="T5105" s="7">
        <v>0.0</v>
      </c>
      <c r="U5105" s="7">
        <v>143.742861728395</v>
      </c>
      <c r="V5105" s="10" t="str">
        <f t="shared" si="1"/>
        <v>2017-11</v>
      </c>
    </row>
    <row r="5106">
      <c r="A5106" s="7">
        <v>5105.0</v>
      </c>
      <c r="B5106" s="4" t="s">
        <v>8055</v>
      </c>
      <c r="C5106" s="8">
        <v>43048.0</v>
      </c>
      <c r="D5106" s="8">
        <v>43050.0</v>
      </c>
      <c r="E5106" s="4" t="s">
        <v>98</v>
      </c>
      <c r="F5106" s="4" t="s">
        <v>3995</v>
      </c>
      <c r="G5106" s="4" t="s">
        <v>3996</v>
      </c>
      <c r="H5106" s="4" t="s">
        <v>112</v>
      </c>
      <c r="I5106" s="4" t="s">
        <v>30</v>
      </c>
      <c r="J5106" s="4" t="s">
        <v>222</v>
      </c>
      <c r="K5106" s="4" t="s">
        <v>223</v>
      </c>
      <c r="L5106" s="7">
        <v>10009.0</v>
      </c>
      <c r="M5106" s="4" t="s">
        <v>33</v>
      </c>
      <c r="N5106" s="4" t="s">
        <v>661</v>
      </c>
      <c r="O5106" s="4" t="s">
        <v>35</v>
      </c>
      <c r="P5106" s="4" t="s">
        <v>121</v>
      </c>
      <c r="Q5106" s="4" t="s">
        <v>662</v>
      </c>
      <c r="R5106" s="9">
        <v>123.463061728395</v>
      </c>
      <c r="S5106" s="7">
        <v>7.0</v>
      </c>
      <c r="T5106" s="7">
        <v>0.0</v>
      </c>
      <c r="U5106" s="7">
        <v>51.8544859259259</v>
      </c>
      <c r="V5106" s="10" t="str">
        <f t="shared" si="1"/>
        <v>2017-11</v>
      </c>
    </row>
    <row r="5107">
      <c r="A5107" s="7">
        <v>5106.0</v>
      </c>
      <c r="B5107" s="4" t="s">
        <v>8056</v>
      </c>
      <c r="C5107" s="8">
        <v>43048.0</v>
      </c>
      <c r="D5107" s="8">
        <v>43050.0</v>
      </c>
      <c r="E5107" s="4" t="s">
        <v>43</v>
      </c>
      <c r="F5107" s="4" t="s">
        <v>477</v>
      </c>
      <c r="G5107" s="4" t="s">
        <v>478</v>
      </c>
      <c r="H5107" s="4" t="s">
        <v>29</v>
      </c>
      <c r="I5107" s="4" t="s">
        <v>30</v>
      </c>
      <c r="J5107" s="4" t="s">
        <v>8057</v>
      </c>
      <c r="K5107" s="4" t="s">
        <v>48</v>
      </c>
      <c r="L5107" s="7">
        <v>94086.0</v>
      </c>
      <c r="M5107" s="4" t="s">
        <v>49</v>
      </c>
      <c r="N5107" s="4" t="s">
        <v>2987</v>
      </c>
      <c r="O5107" s="4" t="s">
        <v>35</v>
      </c>
      <c r="P5107" s="4" t="s">
        <v>263</v>
      </c>
      <c r="Q5107" s="4" t="s">
        <v>2988</v>
      </c>
      <c r="R5107" s="9">
        <v>215.976</v>
      </c>
      <c r="S5107" s="7">
        <v>3.0</v>
      </c>
      <c r="T5107" s="7">
        <v>0.2</v>
      </c>
      <c r="U5107" s="7">
        <v>-2.6997</v>
      </c>
      <c r="V5107" s="10" t="str">
        <f t="shared" si="1"/>
        <v>2017-11</v>
      </c>
    </row>
    <row r="5108">
      <c r="A5108" s="7">
        <v>5107.0</v>
      </c>
      <c r="B5108" s="4" t="s">
        <v>8058</v>
      </c>
      <c r="C5108" s="8">
        <v>43048.0</v>
      </c>
      <c r="D5108" s="8">
        <v>43053.0</v>
      </c>
      <c r="E5108" s="4" t="s">
        <v>26</v>
      </c>
      <c r="F5108" s="4" t="s">
        <v>3117</v>
      </c>
      <c r="G5108" s="4" t="s">
        <v>3118</v>
      </c>
      <c r="H5108" s="4" t="s">
        <v>29</v>
      </c>
      <c r="I5108" s="4" t="s">
        <v>30</v>
      </c>
      <c r="J5108" s="4" t="s">
        <v>8059</v>
      </c>
      <c r="K5108" s="4" t="s">
        <v>48</v>
      </c>
      <c r="L5108" s="7">
        <v>92236.0</v>
      </c>
      <c r="M5108" s="4" t="s">
        <v>49</v>
      </c>
      <c r="N5108" s="4" t="s">
        <v>8060</v>
      </c>
      <c r="O5108" s="4" t="s">
        <v>51</v>
      </c>
      <c r="P5108" s="4" t="s">
        <v>52</v>
      </c>
      <c r="Q5108" s="4" t="s">
        <v>8061</v>
      </c>
      <c r="R5108" s="9">
        <v>63.56</v>
      </c>
      <c r="S5108" s="7">
        <v>2.0</v>
      </c>
      <c r="T5108" s="7">
        <v>0.0</v>
      </c>
      <c r="U5108" s="7">
        <v>3.178</v>
      </c>
      <c r="V5108" s="10" t="str">
        <f t="shared" si="1"/>
        <v>2017-11</v>
      </c>
    </row>
    <row r="5109">
      <c r="A5109" s="7">
        <v>5108.0</v>
      </c>
      <c r="B5109" s="4" t="s">
        <v>8058</v>
      </c>
      <c r="C5109" s="8">
        <v>43048.0</v>
      </c>
      <c r="D5109" s="8">
        <v>43053.0</v>
      </c>
      <c r="E5109" s="4" t="s">
        <v>26</v>
      </c>
      <c r="F5109" s="4" t="s">
        <v>3117</v>
      </c>
      <c r="G5109" s="4" t="s">
        <v>3118</v>
      </c>
      <c r="H5109" s="4" t="s">
        <v>29</v>
      </c>
      <c r="I5109" s="4" t="s">
        <v>30</v>
      </c>
      <c r="J5109" s="4" t="s">
        <v>8059</v>
      </c>
      <c r="K5109" s="4" t="s">
        <v>48</v>
      </c>
      <c r="L5109" s="7">
        <v>92236.0</v>
      </c>
      <c r="M5109" s="4" t="s">
        <v>49</v>
      </c>
      <c r="N5109" s="4" t="s">
        <v>6576</v>
      </c>
      <c r="O5109" s="4" t="s">
        <v>39</v>
      </c>
      <c r="P5109" s="4" t="s">
        <v>61</v>
      </c>
      <c r="Q5109" s="4" t="s">
        <v>6577</v>
      </c>
      <c r="R5109" s="9">
        <v>99.99</v>
      </c>
      <c r="S5109" s="7">
        <v>1.0</v>
      </c>
      <c r="T5109" s="7">
        <v>0.0</v>
      </c>
      <c r="U5109" s="7">
        <v>43.9956</v>
      </c>
      <c r="V5109" s="10" t="str">
        <f t="shared" si="1"/>
        <v>2017-11</v>
      </c>
    </row>
    <row r="5110">
      <c r="A5110" s="7">
        <v>5109.0</v>
      </c>
      <c r="B5110" s="4" t="s">
        <v>8062</v>
      </c>
      <c r="C5110" s="8">
        <v>43048.0</v>
      </c>
      <c r="D5110" s="8">
        <v>43051.0</v>
      </c>
      <c r="E5110" s="4" t="s">
        <v>98</v>
      </c>
      <c r="F5110" s="4" t="s">
        <v>4362</v>
      </c>
      <c r="G5110" s="4" t="s">
        <v>4363</v>
      </c>
      <c r="H5110" s="4" t="s">
        <v>29</v>
      </c>
      <c r="I5110" s="4" t="s">
        <v>30</v>
      </c>
      <c r="J5110" s="4" t="s">
        <v>1095</v>
      </c>
      <c r="K5110" s="4" t="s">
        <v>32</v>
      </c>
      <c r="L5110" s="7">
        <v>21044.0</v>
      </c>
      <c r="M5110" s="4" t="s">
        <v>33</v>
      </c>
      <c r="N5110" s="4" t="s">
        <v>2176</v>
      </c>
      <c r="O5110" s="4" t="s">
        <v>51</v>
      </c>
      <c r="P5110" s="4" t="s">
        <v>76</v>
      </c>
      <c r="Q5110" s="4" t="s">
        <v>2177</v>
      </c>
      <c r="R5110" s="9">
        <v>12.3296790123457</v>
      </c>
      <c r="S5110" s="7">
        <v>2.0</v>
      </c>
      <c r="T5110" s="7">
        <v>0.0</v>
      </c>
      <c r="U5110" s="7">
        <v>5.67165234567901</v>
      </c>
      <c r="V5110" s="10" t="str">
        <f t="shared" si="1"/>
        <v>2017-11</v>
      </c>
    </row>
    <row r="5111">
      <c r="A5111" s="7">
        <v>5110.0</v>
      </c>
      <c r="B5111" s="4" t="s">
        <v>8062</v>
      </c>
      <c r="C5111" s="8">
        <v>43048.0</v>
      </c>
      <c r="D5111" s="8">
        <v>43051.0</v>
      </c>
      <c r="E5111" s="4" t="s">
        <v>98</v>
      </c>
      <c r="F5111" s="4" t="s">
        <v>4362</v>
      </c>
      <c r="G5111" s="4" t="s">
        <v>4363</v>
      </c>
      <c r="H5111" s="4" t="s">
        <v>29</v>
      </c>
      <c r="I5111" s="4" t="s">
        <v>30</v>
      </c>
      <c r="J5111" s="4" t="s">
        <v>1095</v>
      </c>
      <c r="K5111" s="4" t="s">
        <v>32</v>
      </c>
      <c r="L5111" s="7">
        <v>21044.0</v>
      </c>
      <c r="M5111" s="4" t="s">
        <v>33</v>
      </c>
      <c r="N5111" s="4" t="s">
        <v>7361</v>
      </c>
      <c r="O5111" s="4" t="s">
        <v>39</v>
      </c>
      <c r="P5111" s="4" t="s">
        <v>61</v>
      </c>
      <c r="Q5111" s="4" t="s">
        <v>7362</v>
      </c>
      <c r="R5111" s="9">
        <v>1057.25718518519</v>
      </c>
      <c r="S5111" s="7">
        <v>3.0</v>
      </c>
      <c r="T5111" s="7">
        <v>0.0</v>
      </c>
      <c r="U5111" s="7">
        <v>454.62058962963</v>
      </c>
      <c r="V5111" s="10" t="str">
        <f t="shared" si="1"/>
        <v>2017-11</v>
      </c>
    </row>
    <row r="5112">
      <c r="A5112" s="7">
        <v>5111.0</v>
      </c>
      <c r="B5112" s="4" t="s">
        <v>8062</v>
      </c>
      <c r="C5112" s="8">
        <v>43048.0</v>
      </c>
      <c r="D5112" s="8">
        <v>43051.0</v>
      </c>
      <c r="E5112" s="4" t="s">
        <v>98</v>
      </c>
      <c r="F5112" s="4" t="s">
        <v>4362</v>
      </c>
      <c r="G5112" s="4" t="s">
        <v>4363</v>
      </c>
      <c r="H5112" s="4" t="s">
        <v>29</v>
      </c>
      <c r="I5112" s="4" t="s">
        <v>30</v>
      </c>
      <c r="J5112" s="4" t="s">
        <v>1095</v>
      </c>
      <c r="K5112" s="4" t="s">
        <v>32</v>
      </c>
      <c r="L5112" s="7">
        <v>21044.0</v>
      </c>
      <c r="M5112" s="4" t="s">
        <v>33</v>
      </c>
      <c r="N5112" s="4" t="s">
        <v>733</v>
      </c>
      <c r="O5112" s="4" t="s">
        <v>51</v>
      </c>
      <c r="P5112" s="4" t="s">
        <v>52</v>
      </c>
      <c r="Q5112" s="4" t="s">
        <v>734</v>
      </c>
      <c r="R5112" s="9">
        <v>2088.80622222222</v>
      </c>
      <c r="S5112" s="7">
        <v>9.0</v>
      </c>
      <c r="T5112" s="7">
        <v>0.0</v>
      </c>
      <c r="U5112" s="7">
        <v>605.753804444444</v>
      </c>
      <c r="V5112" s="10" t="str">
        <f t="shared" si="1"/>
        <v>2017-11</v>
      </c>
    </row>
    <row r="5113">
      <c r="A5113" s="7">
        <v>5112.0</v>
      </c>
      <c r="B5113" s="4" t="s">
        <v>8062</v>
      </c>
      <c r="C5113" s="8">
        <v>43048.0</v>
      </c>
      <c r="D5113" s="8">
        <v>43051.0</v>
      </c>
      <c r="E5113" s="4" t="s">
        <v>98</v>
      </c>
      <c r="F5113" s="4" t="s">
        <v>4362</v>
      </c>
      <c r="G5113" s="4" t="s">
        <v>4363</v>
      </c>
      <c r="H5113" s="4" t="s">
        <v>29</v>
      </c>
      <c r="I5113" s="4" t="s">
        <v>30</v>
      </c>
      <c r="J5113" s="4" t="s">
        <v>1095</v>
      </c>
      <c r="K5113" s="4" t="s">
        <v>32</v>
      </c>
      <c r="L5113" s="7">
        <v>21044.0</v>
      </c>
      <c r="M5113" s="4" t="s">
        <v>33</v>
      </c>
      <c r="N5113" s="4" t="s">
        <v>733</v>
      </c>
      <c r="O5113" s="4" t="s">
        <v>51</v>
      </c>
      <c r="P5113" s="4" t="s">
        <v>52</v>
      </c>
      <c r="Q5113" s="4" t="s">
        <v>734</v>
      </c>
      <c r="R5113" s="9">
        <v>696.268740740741</v>
      </c>
      <c r="S5113" s="7">
        <v>3.0</v>
      </c>
      <c r="T5113" s="7">
        <v>0.0</v>
      </c>
      <c r="U5113" s="7">
        <v>201.917934814815</v>
      </c>
      <c r="V5113" s="10" t="str">
        <f t="shared" si="1"/>
        <v>2017-11</v>
      </c>
    </row>
    <row r="5114">
      <c r="A5114" s="7">
        <v>5113.0</v>
      </c>
      <c r="B5114" s="4" t="s">
        <v>8063</v>
      </c>
      <c r="C5114" s="8">
        <v>43048.0</v>
      </c>
      <c r="D5114" s="8">
        <v>43053.0</v>
      </c>
      <c r="E5114" s="4" t="s">
        <v>26</v>
      </c>
      <c r="F5114" s="4" t="s">
        <v>4484</v>
      </c>
      <c r="G5114" s="4" t="s">
        <v>4485</v>
      </c>
      <c r="H5114" s="4" t="s">
        <v>46</v>
      </c>
      <c r="I5114" s="4" t="s">
        <v>30</v>
      </c>
      <c r="J5114" s="4" t="s">
        <v>660</v>
      </c>
      <c r="K5114" s="4" t="s">
        <v>48</v>
      </c>
      <c r="L5114" s="7">
        <v>92054.0</v>
      </c>
      <c r="M5114" s="4" t="s">
        <v>49</v>
      </c>
      <c r="N5114" s="4" t="s">
        <v>1702</v>
      </c>
      <c r="O5114" s="4" t="s">
        <v>35</v>
      </c>
      <c r="P5114" s="4" t="s">
        <v>121</v>
      </c>
      <c r="Q5114" s="4" t="s">
        <v>1703</v>
      </c>
      <c r="R5114" s="9">
        <v>47.12</v>
      </c>
      <c r="S5114" s="7">
        <v>8.0</v>
      </c>
      <c r="T5114" s="7">
        <v>0.0</v>
      </c>
      <c r="U5114" s="7">
        <v>20.7328</v>
      </c>
      <c r="V5114" s="10" t="str">
        <f t="shared" si="1"/>
        <v>2017-11</v>
      </c>
    </row>
    <row r="5115">
      <c r="A5115" s="7">
        <v>5114.0</v>
      </c>
      <c r="B5115" s="4" t="s">
        <v>8064</v>
      </c>
      <c r="C5115" s="8">
        <v>43048.0</v>
      </c>
      <c r="D5115" s="8">
        <v>43052.0</v>
      </c>
      <c r="E5115" s="4" t="s">
        <v>26</v>
      </c>
      <c r="F5115" s="4" t="s">
        <v>2225</v>
      </c>
      <c r="G5115" s="4" t="s">
        <v>2226</v>
      </c>
      <c r="H5115" s="4" t="s">
        <v>29</v>
      </c>
      <c r="I5115" s="4" t="s">
        <v>30</v>
      </c>
      <c r="J5115" s="4" t="s">
        <v>261</v>
      </c>
      <c r="K5115" s="4" t="s">
        <v>48</v>
      </c>
      <c r="L5115" s="7">
        <v>92105.0</v>
      </c>
      <c r="M5115" s="4" t="s">
        <v>49</v>
      </c>
      <c r="N5115" s="4" t="s">
        <v>4173</v>
      </c>
      <c r="O5115" s="4" t="s">
        <v>35</v>
      </c>
      <c r="P5115" s="4" t="s">
        <v>263</v>
      </c>
      <c r="Q5115" s="4" t="s">
        <v>4174</v>
      </c>
      <c r="R5115" s="9">
        <v>523.392</v>
      </c>
      <c r="S5115" s="7">
        <v>3.0</v>
      </c>
      <c r="T5115" s="7">
        <v>0.2</v>
      </c>
      <c r="U5115" s="7">
        <v>52.3392</v>
      </c>
      <c r="V5115" s="10" t="str">
        <f t="shared" si="1"/>
        <v>2017-11</v>
      </c>
    </row>
    <row r="5116">
      <c r="A5116" s="7">
        <v>5115.0</v>
      </c>
      <c r="B5116" s="4" t="s">
        <v>8065</v>
      </c>
      <c r="C5116" s="8">
        <v>43048.0</v>
      </c>
      <c r="D5116" s="8">
        <v>43052.0</v>
      </c>
      <c r="E5116" s="4" t="s">
        <v>26</v>
      </c>
      <c r="F5116" s="4" t="s">
        <v>4487</v>
      </c>
      <c r="G5116" s="4" t="s">
        <v>4488</v>
      </c>
      <c r="H5116" s="4" t="s">
        <v>112</v>
      </c>
      <c r="I5116" s="4" t="s">
        <v>30</v>
      </c>
      <c r="J5116" s="4" t="s">
        <v>101</v>
      </c>
      <c r="K5116" s="4" t="s">
        <v>102</v>
      </c>
      <c r="L5116" s="7">
        <v>32216.0</v>
      </c>
      <c r="M5116" s="4" t="s">
        <v>83</v>
      </c>
      <c r="N5116" s="4" t="s">
        <v>818</v>
      </c>
      <c r="O5116" s="4" t="s">
        <v>39</v>
      </c>
      <c r="P5116" s="4" t="s">
        <v>61</v>
      </c>
      <c r="Q5116" s="4" t="s">
        <v>819</v>
      </c>
      <c r="R5116" s="9">
        <v>58.6407052813931</v>
      </c>
      <c r="S5116" s="7">
        <v>3.0</v>
      </c>
      <c r="T5116" s="7">
        <v>0.2</v>
      </c>
      <c r="U5116" s="7">
        <v>11.7281410562786</v>
      </c>
      <c r="V5116" s="10" t="str">
        <f t="shared" si="1"/>
        <v>2017-11</v>
      </c>
    </row>
    <row r="5117">
      <c r="A5117" s="7">
        <v>5116.0</v>
      </c>
      <c r="B5117" s="4" t="s">
        <v>8065</v>
      </c>
      <c r="C5117" s="8">
        <v>43048.0</v>
      </c>
      <c r="D5117" s="8">
        <v>43052.0</v>
      </c>
      <c r="E5117" s="4" t="s">
        <v>26</v>
      </c>
      <c r="F5117" s="4" t="s">
        <v>4487</v>
      </c>
      <c r="G5117" s="4" t="s">
        <v>4488</v>
      </c>
      <c r="H5117" s="4" t="s">
        <v>112</v>
      </c>
      <c r="I5117" s="4" t="s">
        <v>30</v>
      </c>
      <c r="J5117" s="4" t="s">
        <v>101</v>
      </c>
      <c r="K5117" s="4" t="s">
        <v>102</v>
      </c>
      <c r="L5117" s="7">
        <v>32216.0</v>
      </c>
      <c r="M5117" s="4" t="s">
        <v>83</v>
      </c>
      <c r="N5117" s="4" t="s">
        <v>535</v>
      </c>
      <c r="O5117" s="4" t="s">
        <v>39</v>
      </c>
      <c r="P5117" s="4" t="s">
        <v>40</v>
      </c>
      <c r="Q5117" s="4" t="s">
        <v>536</v>
      </c>
      <c r="R5117" s="9">
        <v>152.536863718299</v>
      </c>
      <c r="S5117" s="7">
        <v>4.0</v>
      </c>
      <c r="T5117" s="7">
        <v>0.2</v>
      </c>
      <c r="U5117" s="7">
        <v>9.5335539823937</v>
      </c>
      <c r="V5117" s="10" t="str">
        <f t="shared" si="1"/>
        <v>2017-11</v>
      </c>
    </row>
    <row r="5118">
      <c r="A5118" s="7">
        <v>5117.0</v>
      </c>
      <c r="B5118" s="4" t="s">
        <v>8066</v>
      </c>
      <c r="C5118" s="8">
        <v>43049.0</v>
      </c>
      <c r="D5118" s="8">
        <v>43050.0</v>
      </c>
      <c r="E5118" s="4" t="s">
        <v>43</v>
      </c>
      <c r="F5118" s="4" t="s">
        <v>8067</v>
      </c>
      <c r="G5118" s="4" t="s">
        <v>8068</v>
      </c>
      <c r="H5118" s="4" t="s">
        <v>29</v>
      </c>
      <c r="I5118" s="4" t="s">
        <v>30</v>
      </c>
      <c r="J5118" s="4" t="s">
        <v>3044</v>
      </c>
      <c r="K5118" s="4" t="s">
        <v>469</v>
      </c>
      <c r="L5118" s="7">
        <v>85705.0</v>
      </c>
      <c r="M5118" s="4" t="s">
        <v>49</v>
      </c>
      <c r="N5118" s="4" t="s">
        <v>1032</v>
      </c>
      <c r="O5118" s="4" t="s">
        <v>51</v>
      </c>
      <c r="P5118" s="4" t="s">
        <v>76</v>
      </c>
      <c r="Q5118" s="4" t="s">
        <v>1033</v>
      </c>
      <c r="R5118" s="9">
        <v>38.388</v>
      </c>
      <c r="S5118" s="7">
        <v>14.0</v>
      </c>
      <c r="T5118" s="7">
        <v>0.7</v>
      </c>
      <c r="U5118" s="7">
        <v>-25.592</v>
      </c>
      <c r="V5118" s="10" t="str">
        <f t="shared" si="1"/>
        <v>2017-11</v>
      </c>
    </row>
    <row r="5119">
      <c r="A5119" s="7">
        <v>5118.0</v>
      </c>
      <c r="B5119" s="4" t="s">
        <v>8066</v>
      </c>
      <c r="C5119" s="8">
        <v>43049.0</v>
      </c>
      <c r="D5119" s="8">
        <v>43050.0</v>
      </c>
      <c r="E5119" s="4" t="s">
        <v>43</v>
      </c>
      <c r="F5119" s="4" t="s">
        <v>8067</v>
      </c>
      <c r="G5119" s="4" t="s">
        <v>8068</v>
      </c>
      <c r="H5119" s="4" t="s">
        <v>29</v>
      </c>
      <c r="I5119" s="4" t="s">
        <v>30</v>
      </c>
      <c r="J5119" s="4" t="s">
        <v>3044</v>
      </c>
      <c r="K5119" s="4" t="s">
        <v>469</v>
      </c>
      <c r="L5119" s="7">
        <v>85705.0</v>
      </c>
      <c r="M5119" s="4" t="s">
        <v>49</v>
      </c>
      <c r="N5119" s="4" t="s">
        <v>8069</v>
      </c>
      <c r="O5119" s="4" t="s">
        <v>39</v>
      </c>
      <c r="P5119" s="4" t="s">
        <v>446</v>
      </c>
      <c r="Q5119" s="4" t="s">
        <v>8070</v>
      </c>
      <c r="R5119" s="9">
        <v>95.994</v>
      </c>
      <c r="S5119" s="7">
        <v>2.0</v>
      </c>
      <c r="T5119" s="7">
        <v>0.7</v>
      </c>
      <c r="U5119" s="7">
        <v>-63.996</v>
      </c>
      <c r="V5119" s="10" t="str">
        <f t="shared" si="1"/>
        <v>2017-11</v>
      </c>
    </row>
    <row r="5120">
      <c r="A5120" s="7">
        <v>5119.0</v>
      </c>
      <c r="B5120" s="4" t="s">
        <v>8066</v>
      </c>
      <c r="C5120" s="8">
        <v>43049.0</v>
      </c>
      <c r="D5120" s="8">
        <v>43050.0</v>
      </c>
      <c r="E5120" s="4" t="s">
        <v>43</v>
      </c>
      <c r="F5120" s="4" t="s">
        <v>8067</v>
      </c>
      <c r="G5120" s="4" t="s">
        <v>8068</v>
      </c>
      <c r="H5120" s="4" t="s">
        <v>29</v>
      </c>
      <c r="I5120" s="4" t="s">
        <v>30</v>
      </c>
      <c r="J5120" s="4" t="s">
        <v>3044</v>
      </c>
      <c r="K5120" s="4" t="s">
        <v>469</v>
      </c>
      <c r="L5120" s="7">
        <v>85705.0</v>
      </c>
      <c r="M5120" s="4" t="s">
        <v>49</v>
      </c>
      <c r="N5120" s="4" t="s">
        <v>1218</v>
      </c>
      <c r="O5120" s="4" t="s">
        <v>39</v>
      </c>
      <c r="P5120" s="4" t="s">
        <v>61</v>
      </c>
      <c r="Q5120" s="4" t="s">
        <v>1219</v>
      </c>
      <c r="R5120" s="9">
        <v>239.952</v>
      </c>
      <c r="S5120" s="7">
        <v>6.0</v>
      </c>
      <c r="T5120" s="7">
        <v>0.2</v>
      </c>
      <c r="U5120" s="7">
        <v>-35.9928</v>
      </c>
      <c r="V5120" s="10" t="str">
        <f t="shared" si="1"/>
        <v>2017-11</v>
      </c>
    </row>
    <row r="5121">
      <c r="A5121" s="7">
        <v>5120.0</v>
      </c>
      <c r="B5121" s="4" t="s">
        <v>8066</v>
      </c>
      <c r="C5121" s="8">
        <v>43049.0</v>
      </c>
      <c r="D5121" s="8">
        <v>43050.0</v>
      </c>
      <c r="E5121" s="4" t="s">
        <v>43</v>
      </c>
      <c r="F5121" s="4" t="s">
        <v>8067</v>
      </c>
      <c r="G5121" s="4" t="s">
        <v>8068</v>
      </c>
      <c r="H5121" s="4" t="s">
        <v>29</v>
      </c>
      <c r="I5121" s="4" t="s">
        <v>30</v>
      </c>
      <c r="J5121" s="4" t="s">
        <v>3044</v>
      </c>
      <c r="K5121" s="4" t="s">
        <v>469</v>
      </c>
      <c r="L5121" s="7">
        <v>85705.0</v>
      </c>
      <c r="M5121" s="4" t="s">
        <v>49</v>
      </c>
      <c r="N5121" s="4" t="s">
        <v>4685</v>
      </c>
      <c r="O5121" s="4" t="s">
        <v>39</v>
      </c>
      <c r="P5121" s="4" t="s">
        <v>40</v>
      </c>
      <c r="Q5121" s="4" t="s">
        <v>4686</v>
      </c>
      <c r="R5121" s="9">
        <v>201.584</v>
      </c>
      <c r="S5121" s="7">
        <v>2.0</v>
      </c>
      <c r="T5121" s="7">
        <v>0.2</v>
      </c>
      <c r="U5121" s="7">
        <v>15.1188</v>
      </c>
      <c r="V5121" s="10" t="str">
        <f t="shared" si="1"/>
        <v>2017-11</v>
      </c>
    </row>
    <row r="5122">
      <c r="A5122" s="7">
        <v>5121.0</v>
      </c>
      <c r="B5122" s="4" t="s">
        <v>8066</v>
      </c>
      <c r="C5122" s="8">
        <v>43049.0</v>
      </c>
      <c r="D5122" s="8">
        <v>43050.0</v>
      </c>
      <c r="E5122" s="4" t="s">
        <v>43</v>
      </c>
      <c r="F5122" s="4" t="s">
        <v>8067</v>
      </c>
      <c r="G5122" s="4" t="s">
        <v>8068</v>
      </c>
      <c r="H5122" s="4" t="s">
        <v>29</v>
      </c>
      <c r="I5122" s="4" t="s">
        <v>30</v>
      </c>
      <c r="J5122" s="4" t="s">
        <v>3044</v>
      </c>
      <c r="K5122" s="4" t="s">
        <v>469</v>
      </c>
      <c r="L5122" s="7">
        <v>85705.0</v>
      </c>
      <c r="M5122" s="4" t="s">
        <v>49</v>
      </c>
      <c r="N5122" s="4" t="s">
        <v>3732</v>
      </c>
      <c r="O5122" s="4" t="s">
        <v>35</v>
      </c>
      <c r="P5122" s="4" t="s">
        <v>263</v>
      </c>
      <c r="Q5122" s="4" t="s">
        <v>3733</v>
      </c>
      <c r="R5122" s="9">
        <v>899.136</v>
      </c>
      <c r="S5122" s="7">
        <v>4.0</v>
      </c>
      <c r="T5122" s="7">
        <v>0.2</v>
      </c>
      <c r="U5122" s="7">
        <v>-146.1096</v>
      </c>
      <c r="V5122" s="10" t="str">
        <f t="shared" si="1"/>
        <v>2017-11</v>
      </c>
    </row>
    <row r="5123">
      <c r="A5123" s="7">
        <v>5122.0</v>
      </c>
      <c r="B5123" s="4" t="s">
        <v>8071</v>
      </c>
      <c r="C5123" s="8">
        <v>43049.0</v>
      </c>
      <c r="D5123" s="8">
        <v>43055.0</v>
      </c>
      <c r="E5123" s="4" t="s">
        <v>26</v>
      </c>
      <c r="F5123" s="4" t="s">
        <v>4193</v>
      </c>
      <c r="G5123" s="4" t="s">
        <v>4194</v>
      </c>
      <c r="H5123" s="4" t="s">
        <v>29</v>
      </c>
      <c r="I5123" s="4" t="s">
        <v>30</v>
      </c>
      <c r="J5123" s="4" t="s">
        <v>222</v>
      </c>
      <c r="K5123" s="4" t="s">
        <v>223</v>
      </c>
      <c r="L5123" s="7">
        <v>10024.0</v>
      </c>
      <c r="M5123" s="4" t="s">
        <v>33</v>
      </c>
      <c r="N5123" s="4" t="s">
        <v>7278</v>
      </c>
      <c r="O5123" s="4" t="s">
        <v>51</v>
      </c>
      <c r="P5123" s="4" t="s">
        <v>76</v>
      </c>
      <c r="Q5123" s="4" t="s">
        <v>7279</v>
      </c>
      <c r="R5123" s="9">
        <v>1191.3688</v>
      </c>
      <c r="S5123" s="7">
        <v>3.0</v>
      </c>
      <c r="T5123" s="7">
        <v>0.2</v>
      </c>
      <c r="U5123" s="7">
        <v>402.08697</v>
      </c>
      <c r="V5123" s="10" t="str">
        <f t="shared" si="1"/>
        <v>2017-11</v>
      </c>
    </row>
    <row r="5124">
      <c r="A5124" s="7">
        <v>5123.0</v>
      </c>
      <c r="B5124" s="4" t="s">
        <v>8071</v>
      </c>
      <c r="C5124" s="8">
        <v>43049.0</v>
      </c>
      <c r="D5124" s="8">
        <v>43055.0</v>
      </c>
      <c r="E5124" s="4" t="s">
        <v>26</v>
      </c>
      <c r="F5124" s="4" t="s">
        <v>4193</v>
      </c>
      <c r="G5124" s="4" t="s">
        <v>4194</v>
      </c>
      <c r="H5124" s="4" t="s">
        <v>29</v>
      </c>
      <c r="I5124" s="4" t="s">
        <v>30</v>
      </c>
      <c r="J5124" s="4" t="s">
        <v>222</v>
      </c>
      <c r="K5124" s="4" t="s">
        <v>223</v>
      </c>
      <c r="L5124" s="7">
        <v>10024.0</v>
      </c>
      <c r="M5124" s="4" t="s">
        <v>33</v>
      </c>
      <c r="N5124" s="4" t="s">
        <v>5648</v>
      </c>
      <c r="O5124" s="4" t="s">
        <v>39</v>
      </c>
      <c r="P5124" s="4" t="s">
        <v>40</v>
      </c>
      <c r="Q5124" s="4" t="s">
        <v>6644</v>
      </c>
      <c r="R5124" s="9">
        <v>551.278156378601</v>
      </c>
      <c r="S5124" s="7">
        <v>2.0</v>
      </c>
      <c r="T5124" s="7">
        <v>0.0</v>
      </c>
      <c r="U5124" s="7">
        <v>159.870665349794</v>
      </c>
      <c r="V5124" s="10" t="str">
        <f t="shared" si="1"/>
        <v>2017-11</v>
      </c>
    </row>
    <row r="5125">
      <c r="A5125" s="7">
        <v>5124.0</v>
      </c>
      <c r="B5125" s="4" t="s">
        <v>8072</v>
      </c>
      <c r="C5125" s="8">
        <v>43049.0</v>
      </c>
      <c r="D5125" s="8">
        <v>43054.0</v>
      </c>
      <c r="E5125" s="4" t="s">
        <v>98</v>
      </c>
      <c r="F5125" s="4" t="s">
        <v>1454</v>
      </c>
      <c r="G5125" s="4" t="s">
        <v>1455</v>
      </c>
      <c r="H5125" s="4" t="s">
        <v>29</v>
      </c>
      <c r="I5125" s="4" t="s">
        <v>30</v>
      </c>
      <c r="J5125" s="4" t="s">
        <v>788</v>
      </c>
      <c r="K5125" s="4" t="s">
        <v>58</v>
      </c>
      <c r="L5125" s="7">
        <v>78664.0</v>
      </c>
      <c r="M5125" s="4" t="s">
        <v>59</v>
      </c>
      <c r="N5125" s="4" t="s">
        <v>8073</v>
      </c>
      <c r="O5125" s="4" t="s">
        <v>35</v>
      </c>
      <c r="P5125" s="4" t="s">
        <v>121</v>
      </c>
      <c r="Q5125" s="4" t="s">
        <v>8074</v>
      </c>
      <c r="R5125" s="9">
        <v>437.51178600823</v>
      </c>
      <c r="S5125" s="7">
        <v>5.0</v>
      </c>
      <c r="T5125" s="7">
        <v>0.6</v>
      </c>
      <c r="U5125" s="7">
        <v>-546.889732510288</v>
      </c>
      <c r="V5125" s="10" t="str">
        <f t="shared" si="1"/>
        <v>2017-11</v>
      </c>
    </row>
    <row r="5126">
      <c r="A5126" s="7">
        <v>5125.0</v>
      </c>
      <c r="B5126" s="4" t="s">
        <v>8075</v>
      </c>
      <c r="C5126" s="8">
        <v>43049.0</v>
      </c>
      <c r="D5126" s="8">
        <v>43051.0</v>
      </c>
      <c r="E5126" s="4" t="s">
        <v>98</v>
      </c>
      <c r="F5126" s="4" t="s">
        <v>5281</v>
      </c>
      <c r="G5126" s="4" t="s">
        <v>5282</v>
      </c>
      <c r="H5126" s="4" t="s">
        <v>29</v>
      </c>
      <c r="I5126" s="4" t="s">
        <v>30</v>
      </c>
      <c r="J5126" s="4" t="s">
        <v>163</v>
      </c>
      <c r="K5126" s="4" t="s">
        <v>164</v>
      </c>
      <c r="L5126" s="7">
        <v>98105.0</v>
      </c>
      <c r="M5126" s="4" t="s">
        <v>49</v>
      </c>
      <c r="N5126" s="4" t="s">
        <v>3589</v>
      </c>
      <c r="O5126" s="4" t="s">
        <v>51</v>
      </c>
      <c r="P5126" s="4" t="s">
        <v>76</v>
      </c>
      <c r="Q5126" s="4" t="s">
        <v>3590</v>
      </c>
      <c r="R5126" s="9">
        <v>26.352</v>
      </c>
      <c r="S5126" s="7">
        <v>3.0</v>
      </c>
      <c r="T5126" s="7">
        <v>0.2</v>
      </c>
      <c r="U5126" s="7">
        <v>9.5526</v>
      </c>
      <c r="V5126" s="10" t="str">
        <f t="shared" si="1"/>
        <v>2017-11</v>
      </c>
    </row>
    <row r="5127">
      <c r="A5127" s="7">
        <v>5126.0</v>
      </c>
      <c r="B5127" s="4" t="s">
        <v>8076</v>
      </c>
      <c r="C5127" s="8">
        <v>43049.0</v>
      </c>
      <c r="D5127" s="8">
        <v>43053.0</v>
      </c>
      <c r="E5127" s="4" t="s">
        <v>98</v>
      </c>
      <c r="F5127" s="4" t="s">
        <v>4441</v>
      </c>
      <c r="G5127" s="4" t="s">
        <v>4442</v>
      </c>
      <c r="H5127" s="4" t="s">
        <v>112</v>
      </c>
      <c r="I5127" s="4" t="s">
        <v>30</v>
      </c>
      <c r="J5127" s="4" t="s">
        <v>3700</v>
      </c>
      <c r="K5127" s="4" t="s">
        <v>102</v>
      </c>
      <c r="L5127" s="7">
        <v>33021.0</v>
      </c>
      <c r="M5127" s="4" t="s">
        <v>83</v>
      </c>
      <c r="N5127" s="4" t="s">
        <v>3715</v>
      </c>
      <c r="O5127" s="4" t="s">
        <v>51</v>
      </c>
      <c r="P5127" s="4" t="s">
        <v>76</v>
      </c>
      <c r="Q5127" s="4" t="s">
        <v>3716</v>
      </c>
      <c r="R5127" s="9">
        <v>3.55246298788083</v>
      </c>
      <c r="S5127" s="7">
        <v>5.0</v>
      </c>
      <c r="T5127" s="7">
        <v>0.7</v>
      </c>
      <c r="U5127" s="7">
        <v>-2.36830865858722</v>
      </c>
      <c r="V5127" s="10" t="str">
        <f t="shared" si="1"/>
        <v>2017-11</v>
      </c>
    </row>
    <row r="5128">
      <c r="A5128" s="7">
        <v>5127.0</v>
      </c>
      <c r="B5128" s="4" t="s">
        <v>8077</v>
      </c>
      <c r="C5128" s="8">
        <v>43049.0</v>
      </c>
      <c r="D5128" s="8">
        <v>43049.0</v>
      </c>
      <c r="E5128" s="4" t="s">
        <v>212</v>
      </c>
      <c r="F5128" s="4" t="s">
        <v>8078</v>
      </c>
      <c r="G5128" s="4" t="s">
        <v>8079</v>
      </c>
      <c r="H5128" s="4" t="s">
        <v>112</v>
      </c>
      <c r="I5128" s="4" t="s">
        <v>30</v>
      </c>
      <c r="J5128" s="4" t="s">
        <v>1031</v>
      </c>
      <c r="K5128" s="4" t="s">
        <v>48</v>
      </c>
      <c r="L5128" s="7">
        <v>92503.0</v>
      </c>
      <c r="M5128" s="4" t="s">
        <v>49</v>
      </c>
      <c r="N5128" s="4" t="s">
        <v>3211</v>
      </c>
      <c r="O5128" s="4" t="s">
        <v>51</v>
      </c>
      <c r="P5128" s="4" t="s">
        <v>93</v>
      </c>
      <c r="Q5128" s="4" t="s">
        <v>3212</v>
      </c>
      <c r="R5128" s="9">
        <v>7.8</v>
      </c>
      <c r="S5128" s="7">
        <v>3.0</v>
      </c>
      <c r="T5128" s="7">
        <v>0.0</v>
      </c>
      <c r="U5128" s="7">
        <v>2.106</v>
      </c>
      <c r="V5128" s="10" t="str">
        <f t="shared" si="1"/>
        <v>2017-11</v>
      </c>
    </row>
    <row r="5129">
      <c r="A5129" s="7">
        <v>5128.0</v>
      </c>
      <c r="B5129" s="4" t="s">
        <v>8080</v>
      </c>
      <c r="C5129" s="8">
        <v>43049.0</v>
      </c>
      <c r="D5129" s="8">
        <v>43056.0</v>
      </c>
      <c r="E5129" s="4" t="s">
        <v>26</v>
      </c>
      <c r="F5129" s="4" t="s">
        <v>4860</v>
      </c>
      <c r="G5129" s="4" t="s">
        <v>4861</v>
      </c>
      <c r="H5129" s="4" t="s">
        <v>46</v>
      </c>
      <c r="I5129" s="4" t="s">
        <v>30</v>
      </c>
      <c r="J5129" s="4" t="s">
        <v>8081</v>
      </c>
      <c r="K5129" s="4" t="s">
        <v>164</v>
      </c>
      <c r="L5129" s="7">
        <v>99301.0</v>
      </c>
      <c r="M5129" s="4" t="s">
        <v>49</v>
      </c>
      <c r="N5129" s="4" t="s">
        <v>1000</v>
      </c>
      <c r="O5129" s="4" t="s">
        <v>51</v>
      </c>
      <c r="P5129" s="4" t="s">
        <v>283</v>
      </c>
      <c r="Q5129" s="4" t="s">
        <v>1001</v>
      </c>
      <c r="R5129" s="9">
        <v>400.8</v>
      </c>
      <c r="S5129" s="7">
        <v>5.0</v>
      </c>
      <c r="T5129" s="7">
        <v>0.0</v>
      </c>
      <c r="U5129" s="7">
        <v>112.224</v>
      </c>
      <c r="V5129" s="10" t="str">
        <f t="shared" si="1"/>
        <v>2017-11</v>
      </c>
    </row>
    <row r="5130">
      <c r="A5130" s="7">
        <v>5129.0</v>
      </c>
      <c r="B5130" s="4" t="s">
        <v>8080</v>
      </c>
      <c r="C5130" s="8">
        <v>43049.0</v>
      </c>
      <c r="D5130" s="8">
        <v>43056.0</v>
      </c>
      <c r="E5130" s="4" t="s">
        <v>26</v>
      </c>
      <c r="F5130" s="4" t="s">
        <v>4860</v>
      </c>
      <c r="G5130" s="4" t="s">
        <v>4861</v>
      </c>
      <c r="H5130" s="4" t="s">
        <v>46</v>
      </c>
      <c r="I5130" s="4" t="s">
        <v>30</v>
      </c>
      <c r="J5130" s="4" t="s">
        <v>8081</v>
      </c>
      <c r="K5130" s="4" t="s">
        <v>164</v>
      </c>
      <c r="L5130" s="7">
        <v>99301.0</v>
      </c>
      <c r="M5130" s="4" t="s">
        <v>49</v>
      </c>
      <c r="N5130" s="4" t="s">
        <v>4866</v>
      </c>
      <c r="O5130" s="4" t="s">
        <v>51</v>
      </c>
      <c r="P5130" s="4" t="s">
        <v>76</v>
      </c>
      <c r="Q5130" s="4" t="s">
        <v>4867</v>
      </c>
      <c r="R5130" s="9">
        <v>28.792</v>
      </c>
      <c r="S5130" s="7">
        <v>1.0</v>
      </c>
      <c r="T5130" s="7">
        <v>0.2</v>
      </c>
      <c r="U5130" s="7">
        <v>10.0772</v>
      </c>
      <c r="V5130" s="10" t="str">
        <f t="shared" si="1"/>
        <v>2017-11</v>
      </c>
    </row>
    <row r="5131">
      <c r="A5131" s="7">
        <v>5130.0</v>
      </c>
      <c r="B5131" s="4" t="s">
        <v>8082</v>
      </c>
      <c r="C5131" s="8">
        <v>43049.0</v>
      </c>
      <c r="D5131" s="8">
        <v>43055.0</v>
      </c>
      <c r="E5131" s="4" t="s">
        <v>26</v>
      </c>
      <c r="F5131" s="4" t="s">
        <v>8083</v>
      </c>
      <c r="G5131" s="4" t="s">
        <v>8084</v>
      </c>
      <c r="H5131" s="4" t="s">
        <v>46</v>
      </c>
      <c r="I5131" s="4" t="s">
        <v>30</v>
      </c>
      <c r="J5131" s="4" t="s">
        <v>7443</v>
      </c>
      <c r="K5131" s="4" t="s">
        <v>48</v>
      </c>
      <c r="L5131" s="7">
        <v>95351.0</v>
      </c>
      <c r="M5131" s="4" t="s">
        <v>49</v>
      </c>
      <c r="N5131" s="4" t="s">
        <v>5517</v>
      </c>
      <c r="O5131" s="4" t="s">
        <v>39</v>
      </c>
      <c r="P5131" s="4" t="s">
        <v>61</v>
      </c>
      <c r="Q5131" s="4" t="s">
        <v>5518</v>
      </c>
      <c r="R5131" s="9">
        <v>111.79</v>
      </c>
      <c r="S5131" s="7">
        <v>7.0</v>
      </c>
      <c r="T5131" s="7">
        <v>0.0</v>
      </c>
      <c r="U5131" s="7">
        <v>43.5981</v>
      </c>
      <c r="V5131" s="10" t="str">
        <f t="shared" si="1"/>
        <v>2017-11</v>
      </c>
    </row>
    <row r="5132">
      <c r="A5132" s="7">
        <v>5131.0</v>
      </c>
      <c r="B5132" s="4" t="s">
        <v>8085</v>
      </c>
      <c r="C5132" s="8">
        <v>43049.0</v>
      </c>
      <c r="D5132" s="8">
        <v>43056.0</v>
      </c>
      <c r="E5132" s="4" t="s">
        <v>26</v>
      </c>
      <c r="F5132" s="4" t="s">
        <v>1245</v>
      </c>
      <c r="G5132" s="4" t="s">
        <v>1246</v>
      </c>
      <c r="H5132" s="4" t="s">
        <v>112</v>
      </c>
      <c r="I5132" s="4" t="s">
        <v>30</v>
      </c>
      <c r="J5132" s="4" t="s">
        <v>47</v>
      </c>
      <c r="K5132" s="4" t="s">
        <v>48</v>
      </c>
      <c r="L5132" s="7">
        <v>90008.0</v>
      </c>
      <c r="M5132" s="4" t="s">
        <v>49</v>
      </c>
      <c r="N5132" s="4" t="s">
        <v>5700</v>
      </c>
      <c r="O5132" s="4" t="s">
        <v>35</v>
      </c>
      <c r="P5132" s="4" t="s">
        <v>263</v>
      </c>
      <c r="Q5132" s="4" t="s">
        <v>5701</v>
      </c>
      <c r="R5132" s="9">
        <v>241.424</v>
      </c>
      <c r="S5132" s="7">
        <v>2.0</v>
      </c>
      <c r="T5132" s="7">
        <v>0.2</v>
      </c>
      <c r="U5132" s="7">
        <v>-36.2136</v>
      </c>
      <c r="V5132" s="10" t="str">
        <f t="shared" si="1"/>
        <v>2017-11</v>
      </c>
    </row>
    <row r="5133">
      <c r="A5133" s="7">
        <v>5132.0</v>
      </c>
      <c r="B5133" s="4" t="s">
        <v>8086</v>
      </c>
      <c r="C5133" s="8">
        <v>43050.0</v>
      </c>
      <c r="D5133" s="8">
        <v>43052.0</v>
      </c>
      <c r="E5133" s="4" t="s">
        <v>43</v>
      </c>
      <c r="F5133" s="4" t="s">
        <v>259</v>
      </c>
      <c r="G5133" s="4" t="s">
        <v>260</v>
      </c>
      <c r="H5133" s="4" t="s">
        <v>46</v>
      </c>
      <c r="I5133" s="4" t="s">
        <v>30</v>
      </c>
      <c r="J5133" s="4" t="s">
        <v>7415</v>
      </c>
      <c r="K5133" s="4" t="s">
        <v>58</v>
      </c>
      <c r="L5133" s="7">
        <v>75043.0</v>
      </c>
      <c r="M5133" s="4" t="s">
        <v>59</v>
      </c>
      <c r="N5133" s="4" t="s">
        <v>526</v>
      </c>
      <c r="O5133" s="4" t="s">
        <v>51</v>
      </c>
      <c r="P5133" s="4" t="s">
        <v>297</v>
      </c>
      <c r="Q5133" s="4" t="s">
        <v>527</v>
      </c>
      <c r="R5133" s="9">
        <v>13.3614814814815</v>
      </c>
      <c r="S5133" s="7">
        <v>5.0</v>
      </c>
      <c r="T5133" s="7">
        <v>0.2</v>
      </c>
      <c r="U5133" s="7">
        <v>4.34248148148148</v>
      </c>
      <c r="V5133" s="10" t="str">
        <f t="shared" si="1"/>
        <v>2017-11</v>
      </c>
    </row>
    <row r="5134">
      <c r="A5134" s="7">
        <v>5133.0</v>
      </c>
      <c r="B5134" s="4" t="s">
        <v>8086</v>
      </c>
      <c r="C5134" s="8">
        <v>43050.0</v>
      </c>
      <c r="D5134" s="8">
        <v>43052.0</v>
      </c>
      <c r="E5134" s="4" t="s">
        <v>43</v>
      </c>
      <c r="F5134" s="4" t="s">
        <v>259</v>
      </c>
      <c r="G5134" s="4" t="s">
        <v>260</v>
      </c>
      <c r="H5134" s="4" t="s">
        <v>46</v>
      </c>
      <c r="I5134" s="4" t="s">
        <v>30</v>
      </c>
      <c r="J5134" s="4" t="s">
        <v>7415</v>
      </c>
      <c r="K5134" s="4" t="s">
        <v>58</v>
      </c>
      <c r="L5134" s="7">
        <v>75043.0</v>
      </c>
      <c r="M5134" s="4" t="s">
        <v>59</v>
      </c>
      <c r="N5134" s="4" t="s">
        <v>3672</v>
      </c>
      <c r="O5134" s="4" t="s">
        <v>51</v>
      </c>
      <c r="P5134" s="4" t="s">
        <v>76</v>
      </c>
      <c r="Q5134" s="4" t="s">
        <v>3673</v>
      </c>
      <c r="R5134" s="9">
        <v>23.4670617283951</v>
      </c>
      <c r="S5134" s="7">
        <v>4.0</v>
      </c>
      <c r="T5134" s="7">
        <v>0.8</v>
      </c>
      <c r="U5134" s="7">
        <v>-41.0673580246914</v>
      </c>
      <c r="V5134" s="10" t="str">
        <f t="shared" si="1"/>
        <v>2017-11</v>
      </c>
    </row>
    <row r="5135">
      <c r="A5135" s="7">
        <v>5134.0</v>
      </c>
      <c r="B5135" s="4" t="s">
        <v>8087</v>
      </c>
      <c r="C5135" s="8">
        <v>43050.0</v>
      </c>
      <c r="D5135" s="8">
        <v>43057.0</v>
      </c>
      <c r="E5135" s="4" t="s">
        <v>26</v>
      </c>
      <c r="F5135" s="4" t="s">
        <v>3379</v>
      </c>
      <c r="G5135" s="4" t="s">
        <v>3380</v>
      </c>
      <c r="H5135" s="4" t="s">
        <v>112</v>
      </c>
      <c r="I5135" s="4" t="s">
        <v>30</v>
      </c>
      <c r="J5135" s="4" t="s">
        <v>178</v>
      </c>
      <c r="K5135" s="4" t="s">
        <v>157</v>
      </c>
      <c r="L5135" s="7">
        <v>45503.0</v>
      </c>
      <c r="M5135" s="4" t="s">
        <v>33</v>
      </c>
      <c r="N5135" s="4" t="s">
        <v>1981</v>
      </c>
      <c r="O5135" s="4" t="s">
        <v>51</v>
      </c>
      <c r="P5135" s="4" t="s">
        <v>124</v>
      </c>
      <c r="Q5135" s="4" t="s">
        <v>1982</v>
      </c>
      <c r="R5135" s="9">
        <v>13.2693333333333</v>
      </c>
      <c r="S5135" s="7">
        <v>2.0</v>
      </c>
      <c r="T5135" s="7">
        <v>0.2</v>
      </c>
      <c r="U5135" s="7">
        <v>4.64426666666667</v>
      </c>
      <c r="V5135" s="10" t="str">
        <f t="shared" si="1"/>
        <v>2017-11</v>
      </c>
    </row>
    <row r="5136">
      <c r="A5136" s="7">
        <v>5135.0</v>
      </c>
      <c r="B5136" s="4" t="s">
        <v>8088</v>
      </c>
      <c r="C5136" s="8">
        <v>43050.0</v>
      </c>
      <c r="D5136" s="8">
        <v>43055.0</v>
      </c>
      <c r="E5136" s="4" t="s">
        <v>26</v>
      </c>
      <c r="F5136" s="4" t="s">
        <v>5742</v>
      </c>
      <c r="G5136" s="4" t="s">
        <v>5743</v>
      </c>
      <c r="H5136" s="4" t="s">
        <v>46</v>
      </c>
      <c r="I5136" s="4" t="s">
        <v>30</v>
      </c>
      <c r="J5136" s="4" t="s">
        <v>47</v>
      </c>
      <c r="K5136" s="4" t="s">
        <v>48</v>
      </c>
      <c r="L5136" s="7">
        <v>90036.0</v>
      </c>
      <c r="M5136" s="4" t="s">
        <v>49</v>
      </c>
      <c r="N5136" s="4" t="s">
        <v>2751</v>
      </c>
      <c r="O5136" s="4" t="s">
        <v>51</v>
      </c>
      <c r="P5136" s="4" t="s">
        <v>283</v>
      </c>
      <c r="Q5136" s="4" t="s">
        <v>2752</v>
      </c>
      <c r="R5136" s="9">
        <v>10.89</v>
      </c>
      <c r="S5136" s="7">
        <v>1.0</v>
      </c>
      <c r="T5136" s="7">
        <v>0.0</v>
      </c>
      <c r="U5136" s="7">
        <v>2.8314</v>
      </c>
      <c r="V5136" s="10" t="str">
        <f t="shared" si="1"/>
        <v>2017-11</v>
      </c>
    </row>
    <row r="5137">
      <c r="A5137" s="7">
        <v>5136.0</v>
      </c>
      <c r="B5137" s="4" t="s">
        <v>8088</v>
      </c>
      <c r="C5137" s="8">
        <v>43050.0</v>
      </c>
      <c r="D5137" s="8">
        <v>43055.0</v>
      </c>
      <c r="E5137" s="4" t="s">
        <v>26</v>
      </c>
      <c r="F5137" s="4" t="s">
        <v>5742</v>
      </c>
      <c r="G5137" s="4" t="s">
        <v>5743</v>
      </c>
      <c r="H5137" s="4" t="s">
        <v>46</v>
      </c>
      <c r="I5137" s="4" t="s">
        <v>30</v>
      </c>
      <c r="J5137" s="4" t="s">
        <v>47</v>
      </c>
      <c r="K5137" s="4" t="s">
        <v>48</v>
      </c>
      <c r="L5137" s="7">
        <v>90036.0</v>
      </c>
      <c r="M5137" s="4" t="s">
        <v>49</v>
      </c>
      <c r="N5137" s="4" t="s">
        <v>2944</v>
      </c>
      <c r="O5137" s="4" t="s">
        <v>51</v>
      </c>
      <c r="P5137" s="4" t="s">
        <v>124</v>
      </c>
      <c r="Q5137" s="4" t="s">
        <v>2945</v>
      </c>
      <c r="R5137" s="9">
        <v>19.44</v>
      </c>
      <c r="S5137" s="7">
        <v>3.0</v>
      </c>
      <c r="T5137" s="7">
        <v>0.0</v>
      </c>
      <c r="U5137" s="7">
        <v>9.3312</v>
      </c>
      <c r="V5137" s="10" t="str">
        <f t="shared" si="1"/>
        <v>2017-11</v>
      </c>
    </row>
    <row r="5138">
      <c r="A5138" s="7">
        <v>5137.0</v>
      </c>
      <c r="B5138" s="4" t="s">
        <v>8088</v>
      </c>
      <c r="C5138" s="8">
        <v>43050.0</v>
      </c>
      <c r="D5138" s="8">
        <v>43055.0</v>
      </c>
      <c r="E5138" s="4" t="s">
        <v>26</v>
      </c>
      <c r="F5138" s="4" t="s">
        <v>5742</v>
      </c>
      <c r="G5138" s="4" t="s">
        <v>5743</v>
      </c>
      <c r="H5138" s="4" t="s">
        <v>46</v>
      </c>
      <c r="I5138" s="4" t="s">
        <v>30</v>
      </c>
      <c r="J5138" s="4" t="s">
        <v>47</v>
      </c>
      <c r="K5138" s="4" t="s">
        <v>48</v>
      </c>
      <c r="L5138" s="7">
        <v>90036.0</v>
      </c>
      <c r="M5138" s="4" t="s">
        <v>49</v>
      </c>
      <c r="N5138" s="4" t="s">
        <v>4200</v>
      </c>
      <c r="O5138" s="4" t="s">
        <v>51</v>
      </c>
      <c r="P5138" s="4" t="s">
        <v>76</v>
      </c>
      <c r="Q5138" s="4" t="s">
        <v>4201</v>
      </c>
      <c r="R5138" s="9">
        <v>121.6</v>
      </c>
      <c r="S5138" s="7">
        <v>5.0</v>
      </c>
      <c r="T5138" s="7">
        <v>0.2</v>
      </c>
      <c r="U5138" s="7">
        <v>39.52</v>
      </c>
      <c r="V5138" s="10" t="str">
        <f t="shared" si="1"/>
        <v>2017-11</v>
      </c>
    </row>
    <row r="5139">
      <c r="A5139" s="7">
        <v>5138.0</v>
      </c>
      <c r="B5139" s="4" t="s">
        <v>8089</v>
      </c>
      <c r="C5139" s="8">
        <v>43050.0</v>
      </c>
      <c r="D5139" s="8">
        <v>43057.0</v>
      </c>
      <c r="E5139" s="4" t="s">
        <v>26</v>
      </c>
      <c r="F5139" s="4" t="s">
        <v>4511</v>
      </c>
      <c r="G5139" s="4" t="s">
        <v>4512</v>
      </c>
      <c r="H5139" s="4" t="s">
        <v>46</v>
      </c>
      <c r="I5139" s="4" t="s">
        <v>30</v>
      </c>
      <c r="J5139" s="4" t="s">
        <v>1461</v>
      </c>
      <c r="K5139" s="4" t="s">
        <v>884</v>
      </c>
      <c r="L5139" s="7">
        <v>48227.0</v>
      </c>
      <c r="M5139" s="4" t="s">
        <v>59</v>
      </c>
      <c r="N5139" s="4" t="s">
        <v>6845</v>
      </c>
      <c r="O5139" s="4" t="s">
        <v>51</v>
      </c>
      <c r="P5139" s="4" t="s">
        <v>93</v>
      </c>
      <c r="Q5139" s="4" t="s">
        <v>6846</v>
      </c>
      <c r="R5139" s="9">
        <v>232.750864197531</v>
      </c>
      <c r="S5139" s="7">
        <v>7.0</v>
      </c>
      <c r="T5139" s="7">
        <v>0.0</v>
      </c>
      <c r="U5139" s="7">
        <v>65.1702419753086</v>
      </c>
      <c r="V5139" s="10" t="str">
        <f t="shared" si="1"/>
        <v>2017-11</v>
      </c>
    </row>
    <row r="5140">
      <c r="A5140" s="7">
        <v>5139.0</v>
      </c>
      <c r="B5140" s="4" t="s">
        <v>8090</v>
      </c>
      <c r="C5140" s="8">
        <v>43050.0</v>
      </c>
      <c r="D5140" s="8">
        <v>43055.0</v>
      </c>
      <c r="E5140" s="4" t="s">
        <v>26</v>
      </c>
      <c r="F5140" s="4" t="s">
        <v>220</v>
      </c>
      <c r="G5140" s="4" t="s">
        <v>221</v>
      </c>
      <c r="H5140" s="4" t="s">
        <v>46</v>
      </c>
      <c r="I5140" s="4" t="s">
        <v>30</v>
      </c>
      <c r="J5140" s="4" t="s">
        <v>4747</v>
      </c>
      <c r="K5140" s="4" t="s">
        <v>3449</v>
      </c>
      <c r="L5140" s="7">
        <v>50322.0</v>
      </c>
      <c r="M5140" s="4" t="s">
        <v>59</v>
      </c>
      <c r="N5140" s="4" t="s">
        <v>5956</v>
      </c>
      <c r="O5140" s="4" t="s">
        <v>51</v>
      </c>
      <c r="P5140" s="4" t="s">
        <v>272</v>
      </c>
      <c r="Q5140" s="4" t="s">
        <v>5957</v>
      </c>
      <c r="R5140" s="9">
        <v>58.7700411522634</v>
      </c>
      <c r="S5140" s="7">
        <v>4.0</v>
      </c>
      <c r="T5140" s="7">
        <v>0.0</v>
      </c>
      <c r="U5140" s="7">
        <v>27.6219193415638</v>
      </c>
      <c r="V5140" s="10" t="str">
        <f t="shared" si="1"/>
        <v>2017-11</v>
      </c>
    </row>
    <row r="5141">
      <c r="A5141" s="7">
        <v>5140.0</v>
      </c>
      <c r="B5141" s="4" t="s">
        <v>8091</v>
      </c>
      <c r="C5141" s="8">
        <v>43050.0</v>
      </c>
      <c r="D5141" s="8">
        <v>43056.0</v>
      </c>
      <c r="E5141" s="4" t="s">
        <v>26</v>
      </c>
      <c r="F5141" s="4" t="s">
        <v>2744</v>
      </c>
      <c r="G5141" s="4" t="s">
        <v>2745</v>
      </c>
      <c r="H5141" s="4" t="s">
        <v>112</v>
      </c>
      <c r="I5141" s="4" t="s">
        <v>30</v>
      </c>
      <c r="J5141" s="4" t="s">
        <v>681</v>
      </c>
      <c r="K5141" s="4" t="s">
        <v>130</v>
      </c>
      <c r="L5141" s="7">
        <v>53209.0</v>
      </c>
      <c r="M5141" s="4" t="s">
        <v>59</v>
      </c>
      <c r="N5141" s="4" t="s">
        <v>4682</v>
      </c>
      <c r="O5141" s="4" t="s">
        <v>51</v>
      </c>
      <c r="P5141" s="4" t="s">
        <v>76</v>
      </c>
      <c r="Q5141" s="4" t="s">
        <v>4683</v>
      </c>
      <c r="R5141" s="9">
        <v>23.3441975308642</v>
      </c>
      <c r="S5141" s="7">
        <v>3.0</v>
      </c>
      <c r="T5141" s="7">
        <v>0.0</v>
      </c>
      <c r="U5141" s="7">
        <v>10.9717728395062</v>
      </c>
      <c r="V5141" s="10" t="str">
        <f t="shared" si="1"/>
        <v>2017-11</v>
      </c>
    </row>
    <row r="5142">
      <c r="A5142" s="7">
        <v>5141.0</v>
      </c>
      <c r="B5142" s="4" t="s">
        <v>8092</v>
      </c>
      <c r="C5142" s="8">
        <v>43050.0</v>
      </c>
      <c r="D5142" s="8">
        <v>43056.0</v>
      </c>
      <c r="E5142" s="4" t="s">
        <v>26</v>
      </c>
      <c r="F5142" s="4" t="s">
        <v>3283</v>
      </c>
      <c r="G5142" s="4" t="s">
        <v>3284</v>
      </c>
      <c r="H5142" s="4" t="s">
        <v>46</v>
      </c>
      <c r="I5142" s="4" t="s">
        <v>30</v>
      </c>
      <c r="J5142" s="4" t="s">
        <v>222</v>
      </c>
      <c r="K5142" s="4" t="s">
        <v>223</v>
      </c>
      <c r="L5142" s="7">
        <v>10009.0</v>
      </c>
      <c r="M5142" s="4" t="s">
        <v>33</v>
      </c>
      <c r="N5142" s="4" t="s">
        <v>5372</v>
      </c>
      <c r="O5142" s="4" t="s">
        <v>51</v>
      </c>
      <c r="P5142" s="4" t="s">
        <v>52</v>
      </c>
      <c r="Q5142" s="4" t="s">
        <v>5373</v>
      </c>
      <c r="R5142" s="9">
        <v>45.4085596707819</v>
      </c>
      <c r="S5142" s="7">
        <v>1.0</v>
      </c>
      <c r="T5142" s="7">
        <v>0.0</v>
      </c>
      <c r="U5142" s="7">
        <v>0.0</v>
      </c>
      <c r="V5142" s="10" t="str">
        <f t="shared" si="1"/>
        <v>2017-11</v>
      </c>
    </row>
    <row r="5143">
      <c r="A5143" s="7">
        <v>5142.0</v>
      </c>
      <c r="B5143" s="4" t="s">
        <v>8093</v>
      </c>
      <c r="C5143" s="8">
        <v>43050.0</v>
      </c>
      <c r="D5143" s="8">
        <v>43055.0</v>
      </c>
      <c r="E5143" s="4" t="s">
        <v>98</v>
      </c>
      <c r="F5143" s="4" t="s">
        <v>4937</v>
      </c>
      <c r="G5143" s="4" t="s">
        <v>4938</v>
      </c>
      <c r="H5143" s="4" t="s">
        <v>29</v>
      </c>
      <c r="I5143" s="4" t="s">
        <v>30</v>
      </c>
      <c r="J5143" s="4" t="s">
        <v>2101</v>
      </c>
      <c r="K5143" s="4" t="s">
        <v>102</v>
      </c>
      <c r="L5143" s="7">
        <v>33311.0</v>
      </c>
      <c r="M5143" s="4" t="s">
        <v>83</v>
      </c>
      <c r="N5143" s="4" t="s">
        <v>4565</v>
      </c>
      <c r="O5143" s="4" t="s">
        <v>51</v>
      </c>
      <c r="P5143" s="4" t="s">
        <v>283</v>
      </c>
      <c r="Q5143" s="4" t="s">
        <v>4566</v>
      </c>
      <c r="R5143" s="9">
        <v>355.337060143733</v>
      </c>
      <c r="S5143" s="7">
        <v>5.0</v>
      </c>
      <c r="T5143" s="7">
        <v>0.2</v>
      </c>
      <c r="U5143" s="7">
        <v>39.97541926617</v>
      </c>
      <c r="V5143" s="10" t="str">
        <f t="shared" si="1"/>
        <v>2017-11</v>
      </c>
    </row>
    <row r="5144">
      <c r="A5144" s="7">
        <v>5143.0</v>
      </c>
      <c r="B5144" s="4" t="s">
        <v>8094</v>
      </c>
      <c r="C5144" s="8">
        <v>43050.0</v>
      </c>
      <c r="D5144" s="8">
        <v>43053.0</v>
      </c>
      <c r="E5144" s="4" t="s">
        <v>43</v>
      </c>
      <c r="F5144" s="4" t="s">
        <v>6009</v>
      </c>
      <c r="G5144" s="4" t="s">
        <v>6010</v>
      </c>
      <c r="H5144" s="4" t="s">
        <v>46</v>
      </c>
      <c r="I5144" s="4" t="s">
        <v>30</v>
      </c>
      <c r="J5144" s="4" t="s">
        <v>3840</v>
      </c>
      <c r="K5144" s="4" t="s">
        <v>518</v>
      </c>
      <c r="L5144" s="7">
        <v>37918.0</v>
      </c>
      <c r="M5144" s="4" t="s">
        <v>83</v>
      </c>
      <c r="N5144" s="4" t="s">
        <v>626</v>
      </c>
      <c r="O5144" s="4" t="s">
        <v>35</v>
      </c>
      <c r="P5144" s="4" t="s">
        <v>121</v>
      </c>
      <c r="Q5144" s="4" t="s">
        <v>627</v>
      </c>
      <c r="R5144" s="9">
        <v>27.1717039889663</v>
      </c>
      <c r="S5144" s="7">
        <v>5.0</v>
      </c>
      <c r="T5144" s="7">
        <v>0.2</v>
      </c>
      <c r="U5144" s="7">
        <v>4.41540189820702</v>
      </c>
      <c r="V5144" s="10" t="str">
        <f t="shared" si="1"/>
        <v>2017-11</v>
      </c>
    </row>
    <row r="5145">
      <c r="A5145" s="7">
        <v>5144.0</v>
      </c>
      <c r="B5145" s="4" t="s">
        <v>8095</v>
      </c>
      <c r="C5145" s="8">
        <v>43050.0</v>
      </c>
      <c r="D5145" s="8">
        <v>43054.0</v>
      </c>
      <c r="E5145" s="4" t="s">
        <v>98</v>
      </c>
      <c r="F5145" s="4" t="s">
        <v>8078</v>
      </c>
      <c r="G5145" s="4" t="s">
        <v>8079</v>
      </c>
      <c r="H5145" s="4" t="s">
        <v>112</v>
      </c>
      <c r="I5145" s="4" t="s">
        <v>30</v>
      </c>
      <c r="J5145" s="4" t="s">
        <v>47</v>
      </c>
      <c r="K5145" s="4" t="s">
        <v>48</v>
      </c>
      <c r="L5145" s="7">
        <v>90045.0</v>
      </c>
      <c r="M5145" s="4" t="s">
        <v>49</v>
      </c>
      <c r="N5145" s="4" t="s">
        <v>2618</v>
      </c>
      <c r="O5145" s="4" t="s">
        <v>35</v>
      </c>
      <c r="P5145" s="4" t="s">
        <v>121</v>
      </c>
      <c r="Q5145" s="4" t="s">
        <v>2619</v>
      </c>
      <c r="R5145" s="9">
        <v>34.92</v>
      </c>
      <c r="S5145" s="7">
        <v>4.0</v>
      </c>
      <c r="T5145" s="7">
        <v>0.0</v>
      </c>
      <c r="U5145" s="7">
        <v>11.8728</v>
      </c>
      <c r="V5145" s="10" t="str">
        <f t="shared" si="1"/>
        <v>2017-11</v>
      </c>
    </row>
    <row r="5146">
      <c r="A5146" s="7">
        <v>5145.0</v>
      </c>
      <c r="B5146" s="4" t="s">
        <v>8096</v>
      </c>
      <c r="C5146" s="8">
        <v>43050.0</v>
      </c>
      <c r="D5146" s="8">
        <v>43052.0</v>
      </c>
      <c r="E5146" s="4" t="s">
        <v>43</v>
      </c>
      <c r="F5146" s="4" t="s">
        <v>589</v>
      </c>
      <c r="G5146" s="4" t="s">
        <v>590</v>
      </c>
      <c r="H5146" s="4" t="s">
        <v>46</v>
      </c>
      <c r="I5146" s="4" t="s">
        <v>30</v>
      </c>
      <c r="J5146" s="4" t="s">
        <v>408</v>
      </c>
      <c r="K5146" s="4" t="s">
        <v>58</v>
      </c>
      <c r="L5146" s="7">
        <v>75081.0</v>
      </c>
      <c r="M5146" s="4" t="s">
        <v>59</v>
      </c>
      <c r="N5146" s="4" t="s">
        <v>6115</v>
      </c>
      <c r="O5146" s="4" t="s">
        <v>39</v>
      </c>
      <c r="P5146" s="4" t="s">
        <v>40</v>
      </c>
      <c r="Q5146" s="4" t="s">
        <v>6116</v>
      </c>
      <c r="R5146" s="9">
        <v>45.0297283950617</v>
      </c>
      <c r="S5146" s="7">
        <v>2.0</v>
      </c>
      <c r="T5146" s="7">
        <v>0.2</v>
      </c>
      <c r="U5146" s="7">
        <v>15.7604049382716</v>
      </c>
      <c r="V5146" s="10" t="str">
        <f t="shared" si="1"/>
        <v>2017-11</v>
      </c>
    </row>
    <row r="5147">
      <c r="A5147" s="7">
        <v>5146.0</v>
      </c>
      <c r="B5147" s="4" t="s">
        <v>8097</v>
      </c>
      <c r="C5147" s="8">
        <v>43050.0</v>
      </c>
      <c r="D5147" s="8">
        <v>43053.0</v>
      </c>
      <c r="E5147" s="4" t="s">
        <v>98</v>
      </c>
      <c r="F5147" s="4" t="s">
        <v>1402</v>
      </c>
      <c r="G5147" s="4" t="s">
        <v>1403</v>
      </c>
      <c r="H5147" s="4" t="s">
        <v>46</v>
      </c>
      <c r="I5147" s="4" t="s">
        <v>30</v>
      </c>
      <c r="J5147" s="4" t="s">
        <v>8098</v>
      </c>
      <c r="K5147" s="4" t="s">
        <v>7109</v>
      </c>
      <c r="L5147" s="7">
        <v>57401.0</v>
      </c>
      <c r="M5147" s="4" t="s">
        <v>59</v>
      </c>
      <c r="N5147" s="4" t="s">
        <v>6599</v>
      </c>
      <c r="O5147" s="4" t="s">
        <v>51</v>
      </c>
      <c r="P5147" s="4" t="s">
        <v>635</v>
      </c>
      <c r="Q5147" s="4" t="s">
        <v>6600</v>
      </c>
      <c r="R5147" s="9">
        <v>32.6358024691358</v>
      </c>
      <c r="S5147" s="7">
        <v>3.0</v>
      </c>
      <c r="T5147" s="7">
        <v>0.0</v>
      </c>
      <c r="U5147" s="7">
        <v>8.48530864197531</v>
      </c>
      <c r="V5147" s="10" t="str">
        <f t="shared" si="1"/>
        <v>2017-11</v>
      </c>
    </row>
    <row r="5148">
      <c r="A5148" s="7">
        <v>5147.0</v>
      </c>
      <c r="B5148" s="4" t="s">
        <v>8099</v>
      </c>
      <c r="C5148" s="8">
        <v>43051.0</v>
      </c>
      <c r="D5148" s="8">
        <v>43055.0</v>
      </c>
      <c r="E5148" s="4" t="s">
        <v>26</v>
      </c>
      <c r="F5148" s="4" t="s">
        <v>5783</v>
      </c>
      <c r="G5148" s="4" t="s">
        <v>5784</v>
      </c>
      <c r="H5148" s="4" t="s">
        <v>29</v>
      </c>
      <c r="I5148" s="4" t="s">
        <v>30</v>
      </c>
      <c r="J5148" s="4" t="s">
        <v>2482</v>
      </c>
      <c r="K5148" s="4" t="s">
        <v>48</v>
      </c>
      <c r="L5148" s="7">
        <v>95051.0</v>
      </c>
      <c r="M5148" s="4" t="s">
        <v>49</v>
      </c>
      <c r="N5148" s="4" t="s">
        <v>5000</v>
      </c>
      <c r="O5148" s="4" t="s">
        <v>51</v>
      </c>
      <c r="P5148" s="4" t="s">
        <v>124</v>
      </c>
      <c r="Q5148" s="4" t="s">
        <v>5001</v>
      </c>
      <c r="R5148" s="9">
        <v>10.56</v>
      </c>
      <c r="S5148" s="7">
        <v>2.0</v>
      </c>
      <c r="T5148" s="7">
        <v>0.0</v>
      </c>
      <c r="U5148" s="7">
        <v>4.752</v>
      </c>
      <c r="V5148" s="10" t="str">
        <f t="shared" si="1"/>
        <v>2017-11</v>
      </c>
    </row>
    <row r="5149">
      <c r="A5149" s="7">
        <v>5148.0</v>
      </c>
      <c r="B5149" s="4" t="s">
        <v>8100</v>
      </c>
      <c r="C5149" s="8">
        <v>43051.0</v>
      </c>
      <c r="D5149" s="8">
        <v>43054.0</v>
      </c>
      <c r="E5149" s="4" t="s">
        <v>98</v>
      </c>
      <c r="F5149" s="4" t="s">
        <v>844</v>
      </c>
      <c r="G5149" s="4" t="s">
        <v>845</v>
      </c>
      <c r="H5149" s="4" t="s">
        <v>29</v>
      </c>
      <c r="I5149" s="4" t="s">
        <v>30</v>
      </c>
      <c r="J5149" s="4" t="s">
        <v>222</v>
      </c>
      <c r="K5149" s="4" t="s">
        <v>223</v>
      </c>
      <c r="L5149" s="7">
        <v>10024.0</v>
      </c>
      <c r="M5149" s="4" t="s">
        <v>33</v>
      </c>
      <c r="N5149" s="4" t="s">
        <v>563</v>
      </c>
      <c r="O5149" s="4" t="s">
        <v>51</v>
      </c>
      <c r="P5149" s="4" t="s">
        <v>76</v>
      </c>
      <c r="Q5149" s="4" t="s">
        <v>564</v>
      </c>
      <c r="R5149" s="9">
        <v>20.3815308641975</v>
      </c>
      <c r="S5149" s="7">
        <v>5.0</v>
      </c>
      <c r="T5149" s="7">
        <v>0.2</v>
      </c>
      <c r="U5149" s="7">
        <v>6.87876666666667</v>
      </c>
      <c r="V5149" s="10" t="str">
        <f t="shared" si="1"/>
        <v>2017-11</v>
      </c>
    </row>
    <row r="5150">
      <c r="A5150" s="7">
        <v>5149.0</v>
      </c>
      <c r="B5150" s="4" t="s">
        <v>8101</v>
      </c>
      <c r="C5150" s="8">
        <v>43051.0</v>
      </c>
      <c r="D5150" s="8">
        <v>43057.0</v>
      </c>
      <c r="E5150" s="4" t="s">
        <v>26</v>
      </c>
      <c r="F5150" s="4" t="s">
        <v>8102</v>
      </c>
      <c r="G5150" s="4" t="s">
        <v>8103</v>
      </c>
      <c r="H5150" s="4" t="s">
        <v>46</v>
      </c>
      <c r="I5150" s="4" t="s">
        <v>30</v>
      </c>
      <c r="J5150" s="4" t="s">
        <v>2019</v>
      </c>
      <c r="K5150" s="4" t="s">
        <v>58</v>
      </c>
      <c r="L5150" s="7">
        <v>78745.0</v>
      </c>
      <c r="M5150" s="4" t="s">
        <v>59</v>
      </c>
      <c r="N5150" s="4" t="s">
        <v>7015</v>
      </c>
      <c r="O5150" s="4" t="s">
        <v>51</v>
      </c>
      <c r="P5150" s="4" t="s">
        <v>124</v>
      </c>
      <c r="Q5150" s="4" t="s">
        <v>7016</v>
      </c>
      <c r="R5150" s="9">
        <v>20.5556444444444</v>
      </c>
      <c r="S5150" s="7">
        <v>3.0</v>
      </c>
      <c r="T5150" s="7">
        <v>0.2</v>
      </c>
      <c r="U5150" s="7">
        <v>7.45142111111111</v>
      </c>
      <c r="V5150" s="10" t="str">
        <f t="shared" si="1"/>
        <v>2017-11</v>
      </c>
    </row>
    <row r="5151">
      <c r="A5151" s="7">
        <v>5150.0</v>
      </c>
      <c r="B5151" s="4" t="s">
        <v>8101</v>
      </c>
      <c r="C5151" s="8">
        <v>43051.0</v>
      </c>
      <c r="D5151" s="8">
        <v>43057.0</v>
      </c>
      <c r="E5151" s="4" t="s">
        <v>26</v>
      </c>
      <c r="F5151" s="4" t="s">
        <v>8102</v>
      </c>
      <c r="G5151" s="4" t="s">
        <v>8103</v>
      </c>
      <c r="H5151" s="4" t="s">
        <v>46</v>
      </c>
      <c r="I5151" s="4" t="s">
        <v>30</v>
      </c>
      <c r="J5151" s="4" t="s">
        <v>2019</v>
      </c>
      <c r="K5151" s="4" t="s">
        <v>58</v>
      </c>
      <c r="L5151" s="7">
        <v>78745.0</v>
      </c>
      <c r="M5151" s="4" t="s">
        <v>59</v>
      </c>
      <c r="N5151" s="4" t="s">
        <v>8104</v>
      </c>
      <c r="O5151" s="4" t="s">
        <v>51</v>
      </c>
      <c r="P5151" s="4" t="s">
        <v>124</v>
      </c>
      <c r="Q5151" s="4" t="s">
        <v>8105</v>
      </c>
      <c r="R5151" s="9">
        <v>285.566755555556</v>
      </c>
      <c r="S5151" s="7">
        <v>9.0</v>
      </c>
      <c r="T5151" s="7">
        <v>0.2</v>
      </c>
      <c r="U5151" s="7">
        <v>89.2396111111111</v>
      </c>
      <c r="V5151" s="10" t="str">
        <f t="shared" si="1"/>
        <v>2017-11</v>
      </c>
    </row>
    <row r="5152">
      <c r="A5152" s="7">
        <v>5151.0</v>
      </c>
      <c r="B5152" s="4" t="s">
        <v>8101</v>
      </c>
      <c r="C5152" s="8">
        <v>43051.0</v>
      </c>
      <c r="D5152" s="8">
        <v>43057.0</v>
      </c>
      <c r="E5152" s="4" t="s">
        <v>26</v>
      </c>
      <c r="F5152" s="4" t="s">
        <v>8102</v>
      </c>
      <c r="G5152" s="4" t="s">
        <v>8103</v>
      </c>
      <c r="H5152" s="4" t="s">
        <v>46</v>
      </c>
      <c r="I5152" s="4" t="s">
        <v>30</v>
      </c>
      <c r="J5152" s="4" t="s">
        <v>2019</v>
      </c>
      <c r="K5152" s="4" t="s">
        <v>58</v>
      </c>
      <c r="L5152" s="7">
        <v>78745.0</v>
      </c>
      <c r="M5152" s="4" t="s">
        <v>59</v>
      </c>
      <c r="N5152" s="4" t="s">
        <v>561</v>
      </c>
      <c r="O5152" s="4" t="s">
        <v>51</v>
      </c>
      <c r="P5152" s="4" t="s">
        <v>52</v>
      </c>
      <c r="Q5152" s="4" t="s">
        <v>562</v>
      </c>
      <c r="R5152" s="9">
        <v>691.394785185185</v>
      </c>
      <c r="S5152" s="7">
        <v>3.0</v>
      </c>
      <c r="T5152" s="7">
        <v>0.2</v>
      </c>
      <c r="U5152" s="7">
        <v>-60.4970437037037</v>
      </c>
      <c r="V5152" s="10" t="str">
        <f t="shared" si="1"/>
        <v>2017-11</v>
      </c>
    </row>
    <row r="5153">
      <c r="A5153" s="7">
        <v>5152.0</v>
      </c>
      <c r="B5153" s="4" t="s">
        <v>8106</v>
      </c>
      <c r="C5153" s="8">
        <v>43051.0</v>
      </c>
      <c r="D5153" s="8">
        <v>43051.0</v>
      </c>
      <c r="E5153" s="4" t="s">
        <v>212</v>
      </c>
      <c r="F5153" s="4" t="s">
        <v>5953</v>
      </c>
      <c r="G5153" s="4" t="s">
        <v>5954</v>
      </c>
      <c r="H5153" s="4" t="s">
        <v>29</v>
      </c>
      <c r="I5153" s="4" t="s">
        <v>30</v>
      </c>
      <c r="J5153" s="4" t="s">
        <v>701</v>
      </c>
      <c r="K5153" s="4" t="s">
        <v>157</v>
      </c>
      <c r="L5153" s="7">
        <v>43055.0</v>
      </c>
      <c r="M5153" s="4" t="s">
        <v>33</v>
      </c>
      <c r="N5153" s="4" t="s">
        <v>3015</v>
      </c>
      <c r="O5153" s="4" t="s">
        <v>39</v>
      </c>
      <c r="P5153" s="4" t="s">
        <v>40</v>
      </c>
      <c r="Q5153" s="4" t="s">
        <v>3016</v>
      </c>
      <c r="R5153" s="9">
        <v>474.692511111111</v>
      </c>
      <c r="S5153" s="7">
        <v>3.0</v>
      </c>
      <c r="T5153" s="7">
        <v>0.4</v>
      </c>
      <c r="U5153" s="7">
        <v>-118.673127777778</v>
      </c>
      <c r="V5153" s="10" t="str">
        <f t="shared" si="1"/>
        <v>2017-11</v>
      </c>
    </row>
    <row r="5154">
      <c r="A5154" s="7">
        <v>5153.0</v>
      </c>
      <c r="B5154" s="4" t="s">
        <v>8107</v>
      </c>
      <c r="C5154" s="8">
        <v>43051.0</v>
      </c>
      <c r="D5154" s="8">
        <v>43051.0</v>
      </c>
      <c r="E5154" s="4" t="s">
        <v>212</v>
      </c>
      <c r="F5154" s="4" t="s">
        <v>2394</v>
      </c>
      <c r="G5154" s="4" t="s">
        <v>2395</v>
      </c>
      <c r="H5154" s="4" t="s">
        <v>112</v>
      </c>
      <c r="I5154" s="4" t="s">
        <v>30</v>
      </c>
      <c r="J5154" s="4" t="s">
        <v>857</v>
      </c>
      <c r="K5154" s="4" t="s">
        <v>469</v>
      </c>
      <c r="L5154" s="7">
        <v>85301.0</v>
      </c>
      <c r="M5154" s="4" t="s">
        <v>49</v>
      </c>
      <c r="N5154" s="4" t="s">
        <v>5239</v>
      </c>
      <c r="O5154" s="4" t="s">
        <v>39</v>
      </c>
      <c r="P5154" s="4" t="s">
        <v>61</v>
      </c>
      <c r="Q5154" s="4" t="s">
        <v>5240</v>
      </c>
      <c r="R5154" s="9">
        <v>41.6</v>
      </c>
      <c r="S5154" s="7">
        <v>4.0</v>
      </c>
      <c r="T5154" s="7">
        <v>0.2</v>
      </c>
      <c r="U5154" s="7">
        <v>13.0</v>
      </c>
      <c r="V5154" s="10" t="str">
        <f t="shared" si="1"/>
        <v>2017-11</v>
      </c>
    </row>
    <row r="5155">
      <c r="A5155" s="7">
        <v>5154.0</v>
      </c>
      <c r="B5155" s="4" t="s">
        <v>8107</v>
      </c>
      <c r="C5155" s="8">
        <v>43051.0</v>
      </c>
      <c r="D5155" s="8">
        <v>43051.0</v>
      </c>
      <c r="E5155" s="4" t="s">
        <v>212</v>
      </c>
      <c r="F5155" s="4" t="s">
        <v>2394</v>
      </c>
      <c r="G5155" s="4" t="s">
        <v>2395</v>
      </c>
      <c r="H5155" s="4" t="s">
        <v>112</v>
      </c>
      <c r="I5155" s="4" t="s">
        <v>30</v>
      </c>
      <c r="J5155" s="4" t="s">
        <v>857</v>
      </c>
      <c r="K5155" s="4" t="s">
        <v>469</v>
      </c>
      <c r="L5155" s="7">
        <v>85301.0</v>
      </c>
      <c r="M5155" s="4" t="s">
        <v>49</v>
      </c>
      <c r="N5155" s="4" t="s">
        <v>2604</v>
      </c>
      <c r="O5155" s="4" t="s">
        <v>51</v>
      </c>
      <c r="P5155" s="4" t="s">
        <v>124</v>
      </c>
      <c r="Q5155" s="4" t="s">
        <v>2605</v>
      </c>
      <c r="R5155" s="9">
        <v>23.12</v>
      </c>
      <c r="S5155" s="7">
        <v>5.0</v>
      </c>
      <c r="T5155" s="7">
        <v>0.2</v>
      </c>
      <c r="U5155" s="7">
        <v>8.381</v>
      </c>
      <c r="V5155" s="10" t="str">
        <f t="shared" si="1"/>
        <v>2017-11</v>
      </c>
    </row>
    <row r="5156">
      <c r="A5156" s="7">
        <v>5155.0</v>
      </c>
      <c r="B5156" s="4" t="s">
        <v>8107</v>
      </c>
      <c r="C5156" s="8">
        <v>43051.0</v>
      </c>
      <c r="D5156" s="8">
        <v>43051.0</v>
      </c>
      <c r="E5156" s="4" t="s">
        <v>212</v>
      </c>
      <c r="F5156" s="4" t="s">
        <v>2394</v>
      </c>
      <c r="G5156" s="4" t="s">
        <v>2395</v>
      </c>
      <c r="H5156" s="4" t="s">
        <v>112</v>
      </c>
      <c r="I5156" s="4" t="s">
        <v>30</v>
      </c>
      <c r="J5156" s="4" t="s">
        <v>857</v>
      </c>
      <c r="K5156" s="4" t="s">
        <v>469</v>
      </c>
      <c r="L5156" s="7">
        <v>85301.0</v>
      </c>
      <c r="M5156" s="4" t="s">
        <v>49</v>
      </c>
      <c r="N5156" s="4" t="s">
        <v>4125</v>
      </c>
      <c r="O5156" s="4" t="s">
        <v>35</v>
      </c>
      <c r="P5156" s="4" t="s">
        <v>263</v>
      </c>
      <c r="Q5156" s="4" t="s">
        <v>4126</v>
      </c>
      <c r="R5156" s="9">
        <v>113.888</v>
      </c>
      <c r="S5156" s="7">
        <v>2.0</v>
      </c>
      <c r="T5156" s="7">
        <v>0.2</v>
      </c>
      <c r="U5156" s="7">
        <v>9.9652</v>
      </c>
      <c r="V5156" s="10" t="str">
        <f t="shared" si="1"/>
        <v>2017-11</v>
      </c>
    </row>
    <row r="5157">
      <c r="A5157" s="7">
        <v>5156.0</v>
      </c>
      <c r="B5157" s="4" t="s">
        <v>8107</v>
      </c>
      <c r="C5157" s="8">
        <v>43051.0</v>
      </c>
      <c r="D5157" s="8">
        <v>43051.0</v>
      </c>
      <c r="E5157" s="4" t="s">
        <v>212</v>
      </c>
      <c r="F5157" s="4" t="s">
        <v>2394</v>
      </c>
      <c r="G5157" s="4" t="s">
        <v>2395</v>
      </c>
      <c r="H5157" s="4" t="s">
        <v>112</v>
      </c>
      <c r="I5157" s="4" t="s">
        <v>30</v>
      </c>
      <c r="J5157" s="4" t="s">
        <v>857</v>
      </c>
      <c r="K5157" s="4" t="s">
        <v>469</v>
      </c>
      <c r="L5157" s="7">
        <v>85301.0</v>
      </c>
      <c r="M5157" s="4" t="s">
        <v>49</v>
      </c>
      <c r="N5157" s="4" t="s">
        <v>8108</v>
      </c>
      <c r="O5157" s="4" t="s">
        <v>35</v>
      </c>
      <c r="P5157" s="4" t="s">
        <v>121</v>
      </c>
      <c r="Q5157" s="4" t="s">
        <v>8109</v>
      </c>
      <c r="R5157" s="9">
        <v>113.568</v>
      </c>
      <c r="S5157" s="7">
        <v>2.0</v>
      </c>
      <c r="T5157" s="7">
        <v>0.2</v>
      </c>
      <c r="U5157" s="7">
        <v>-5.6784</v>
      </c>
      <c r="V5157" s="10" t="str">
        <f t="shared" si="1"/>
        <v>2017-11</v>
      </c>
    </row>
    <row r="5158">
      <c r="A5158" s="7">
        <v>5157.0</v>
      </c>
      <c r="B5158" s="4" t="s">
        <v>8107</v>
      </c>
      <c r="C5158" s="8">
        <v>43051.0</v>
      </c>
      <c r="D5158" s="8">
        <v>43051.0</v>
      </c>
      <c r="E5158" s="4" t="s">
        <v>212</v>
      </c>
      <c r="F5158" s="4" t="s">
        <v>2394</v>
      </c>
      <c r="G5158" s="4" t="s">
        <v>2395</v>
      </c>
      <c r="H5158" s="4" t="s">
        <v>112</v>
      </c>
      <c r="I5158" s="4" t="s">
        <v>30</v>
      </c>
      <c r="J5158" s="4" t="s">
        <v>857</v>
      </c>
      <c r="K5158" s="4" t="s">
        <v>469</v>
      </c>
      <c r="L5158" s="7">
        <v>85301.0</v>
      </c>
      <c r="M5158" s="4" t="s">
        <v>49</v>
      </c>
      <c r="N5158" s="4" t="s">
        <v>6758</v>
      </c>
      <c r="O5158" s="4" t="s">
        <v>39</v>
      </c>
      <c r="P5158" s="4" t="s">
        <v>40</v>
      </c>
      <c r="Q5158" s="4" t="s">
        <v>6759</v>
      </c>
      <c r="R5158" s="9">
        <v>7.92</v>
      </c>
      <c r="S5158" s="7">
        <v>2.0</v>
      </c>
      <c r="T5158" s="7">
        <v>0.2</v>
      </c>
      <c r="U5158" s="7">
        <v>0.693</v>
      </c>
      <c r="V5158" s="10" t="str">
        <f t="shared" si="1"/>
        <v>2017-11</v>
      </c>
    </row>
    <row r="5159">
      <c r="A5159" s="7">
        <v>5158.0</v>
      </c>
      <c r="B5159" s="4" t="s">
        <v>8107</v>
      </c>
      <c r="C5159" s="8">
        <v>43051.0</v>
      </c>
      <c r="D5159" s="8">
        <v>43051.0</v>
      </c>
      <c r="E5159" s="4" t="s">
        <v>212</v>
      </c>
      <c r="F5159" s="4" t="s">
        <v>2394</v>
      </c>
      <c r="G5159" s="4" t="s">
        <v>2395</v>
      </c>
      <c r="H5159" s="4" t="s">
        <v>112</v>
      </c>
      <c r="I5159" s="4" t="s">
        <v>30</v>
      </c>
      <c r="J5159" s="4" t="s">
        <v>857</v>
      </c>
      <c r="K5159" s="4" t="s">
        <v>469</v>
      </c>
      <c r="L5159" s="7">
        <v>85301.0</v>
      </c>
      <c r="M5159" s="4" t="s">
        <v>49</v>
      </c>
      <c r="N5159" s="4" t="s">
        <v>2513</v>
      </c>
      <c r="O5159" s="4" t="s">
        <v>39</v>
      </c>
      <c r="P5159" s="4" t="s">
        <v>40</v>
      </c>
      <c r="Q5159" s="4" t="s">
        <v>2514</v>
      </c>
      <c r="R5159" s="9">
        <v>671.984</v>
      </c>
      <c r="S5159" s="7">
        <v>2.0</v>
      </c>
      <c r="T5159" s="7">
        <v>0.2</v>
      </c>
      <c r="U5159" s="7">
        <v>50.3988</v>
      </c>
      <c r="V5159" s="10" t="str">
        <f t="shared" si="1"/>
        <v>2017-11</v>
      </c>
    </row>
    <row r="5160">
      <c r="A5160" s="7">
        <v>5159.0</v>
      </c>
      <c r="B5160" s="4" t="s">
        <v>8110</v>
      </c>
      <c r="C5160" s="8">
        <v>43051.0</v>
      </c>
      <c r="D5160" s="8">
        <v>43057.0</v>
      </c>
      <c r="E5160" s="4" t="s">
        <v>26</v>
      </c>
      <c r="F5160" s="4" t="s">
        <v>3339</v>
      </c>
      <c r="G5160" s="4" t="s">
        <v>3340</v>
      </c>
      <c r="H5160" s="4" t="s">
        <v>112</v>
      </c>
      <c r="I5160" s="4" t="s">
        <v>30</v>
      </c>
      <c r="J5160" s="4" t="s">
        <v>408</v>
      </c>
      <c r="K5160" s="4" t="s">
        <v>58</v>
      </c>
      <c r="L5160" s="7">
        <v>75081.0</v>
      </c>
      <c r="M5160" s="4" t="s">
        <v>59</v>
      </c>
      <c r="N5160" s="4" t="s">
        <v>3551</v>
      </c>
      <c r="O5160" s="4" t="s">
        <v>51</v>
      </c>
      <c r="P5160" s="4" t="s">
        <v>76</v>
      </c>
      <c r="Q5160" s="4" t="s">
        <v>3552</v>
      </c>
      <c r="R5160" s="9">
        <v>39.1243456790124</v>
      </c>
      <c r="S5160" s="7">
        <v>5.0</v>
      </c>
      <c r="T5160" s="7">
        <v>0.8</v>
      </c>
      <c r="U5160" s="7">
        <v>-58.6865185185185</v>
      </c>
      <c r="V5160" s="10" t="str">
        <f t="shared" si="1"/>
        <v>2017-11</v>
      </c>
    </row>
    <row r="5161">
      <c r="A5161" s="7">
        <v>5160.0</v>
      </c>
      <c r="B5161" s="4" t="s">
        <v>8110</v>
      </c>
      <c r="C5161" s="8">
        <v>43051.0</v>
      </c>
      <c r="D5161" s="8">
        <v>43057.0</v>
      </c>
      <c r="E5161" s="4" t="s">
        <v>26</v>
      </c>
      <c r="F5161" s="4" t="s">
        <v>3339</v>
      </c>
      <c r="G5161" s="4" t="s">
        <v>3340</v>
      </c>
      <c r="H5161" s="4" t="s">
        <v>112</v>
      </c>
      <c r="I5161" s="4" t="s">
        <v>30</v>
      </c>
      <c r="J5161" s="4" t="s">
        <v>408</v>
      </c>
      <c r="K5161" s="4" t="s">
        <v>58</v>
      </c>
      <c r="L5161" s="7">
        <v>75081.0</v>
      </c>
      <c r="M5161" s="4" t="s">
        <v>59</v>
      </c>
      <c r="N5161" s="4" t="s">
        <v>1415</v>
      </c>
      <c r="O5161" s="4" t="s">
        <v>51</v>
      </c>
      <c r="P5161" s="4" t="s">
        <v>52</v>
      </c>
      <c r="Q5161" s="4" t="s">
        <v>1416</v>
      </c>
      <c r="R5161" s="9">
        <v>99.7978074074074</v>
      </c>
      <c r="S5161" s="7">
        <v>3.0</v>
      </c>
      <c r="T5161" s="7">
        <v>0.2</v>
      </c>
      <c r="U5161" s="7">
        <v>-19.9595614814815</v>
      </c>
      <c r="V5161" s="10" t="str">
        <f t="shared" si="1"/>
        <v>2017-11</v>
      </c>
    </row>
    <row r="5162">
      <c r="A5162" s="7">
        <v>5161.0</v>
      </c>
      <c r="B5162" s="4" t="s">
        <v>8110</v>
      </c>
      <c r="C5162" s="8">
        <v>43051.0</v>
      </c>
      <c r="D5162" s="8">
        <v>43057.0</v>
      </c>
      <c r="E5162" s="4" t="s">
        <v>26</v>
      </c>
      <c r="F5162" s="4" t="s">
        <v>3339</v>
      </c>
      <c r="G5162" s="4" t="s">
        <v>3340</v>
      </c>
      <c r="H5162" s="4" t="s">
        <v>112</v>
      </c>
      <c r="I5162" s="4" t="s">
        <v>30</v>
      </c>
      <c r="J5162" s="4" t="s">
        <v>408</v>
      </c>
      <c r="K5162" s="4" t="s">
        <v>58</v>
      </c>
      <c r="L5162" s="7">
        <v>75081.0</v>
      </c>
      <c r="M5162" s="4" t="s">
        <v>59</v>
      </c>
      <c r="N5162" s="4" t="s">
        <v>3737</v>
      </c>
      <c r="O5162" s="4" t="s">
        <v>39</v>
      </c>
      <c r="P5162" s="4" t="s">
        <v>40</v>
      </c>
      <c r="Q5162" s="4" t="s">
        <v>3738</v>
      </c>
      <c r="R5162" s="9">
        <v>87.0465481481482</v>
      </c>
      <c r="S5162" s="7">
        <v>1.0</v>
      </c>
      <c r="T5162" s="7">
        <v>0.2</v>
      </c>
      <c r="U5162" s="7">
        <v>10.8808185185185</v>
      </c>
      <c r="V5162" s="10" t="str">
        <f t="shared" si="1"/>
        <v>2017-11</v>
      </c>
    </row>
    <row r="5163">
      <c r="A5163" s="7">
        <v>5162.0</v>
      </c>
      <c r="B5163" s="4" t="s">
        <v>8110</v>
      </c>
      <c r="C5163" s="8">
        <v>43051.0</v>
      </c>
      <c r="D5163" s="8">
        <v>43057.0</v>
      </c>
      <c r="E5163" s="4" t="s">
        <v>26</v>
      </c>
      <c r="F5163" s="4" t="s">
        <v>3339</v>
      </c>
      <c r="G5163" s="4" t="s">
        <v>3340</v>
      </c>
      <c r="H5163" s="4" t="s">
        <v>112</v>
      </c>
      <c r="I5163" s="4" t="s">
        <v>30</v>
      </c>
      <c r="J5163" s="4" t="s">
        <v>408</v>
      </c>
      <c r="K5163" s="4" t="s">
        <v>58</v>
      </c>
      <c r="L5163" s="7">
        <v>75081.0</v>
      </c>
      <c r="M5163" s="4" t="s">
        <v>59</v>
      </c>
      <c r="N5163" s="4" t="s">
        <v>5316</v>
      </c>
      <c r="O5163" s="4" t="s">
        <v>51</v>
      </c>
      <c r="P5163" s="4" t="s">
        <v>205</v>
      </c>
      <c r="Q5163" s="4" t="s">
        <v>5317</v>
      </c>
      <c r="R5163" s="9">
        <v>15.6497382716049</v>
      </c>
      <c r="S5163" s="7">
        <v>2.0</v>
      </c>
      <c r="T5163" s="7">
        <v>0.2</v>
      </c>
      <c r="U5163" s="7">
        <v>5.67303012345679</v>
      </c>
      <c r="V5163" s="10" t="str">
        <f t="shared" si="1"/>
        <v>2017-11</v>
      </c>
    </row>
    <row r="5164">
      <c r="A5164" s="7">
        <v>5163.0</v>
      </c>
      <c r="B5164" s="4" t="s">
        <v>8110</v>
      </c>
      <c r="C5164" s="8">
        <v>43051.0</v>
      </c>
      <c r="D5164" s="8">
        <v>43057.0</v>
      </c>
      <c r="E5164" s="4" t="s">
        <v>26</v>
      </c>
      <c r="F5164" s="4" t="s">
        <v>3339</v>
      </c>
      <c r="G5164" s="4" t="s">
        <v>3340</v>
      </c>
      <c r="H5164" s="4" t="s">
        <v>112</v>
      </c>
      <c r="I5164" s="4" t="s">
        <v>30</v>
      </c>
      <c r="J5164" s="4" t="s">
        <v>408</v>
      </c>
      <c r="K5164" s="4" t="s">
        <v>58</v>
      </c>
      <c r="L5164" s="7">
        <v>75081.0</v>
      </c>
      <c r="M5164" s="4" t="s">
        <v>59</v>
      </c>
      <c r="N5164" s="4" t="s">
        <v>6092</v>
      </c>
      <c r="O5164" s="4" t="s">
        <v>39</v>
      </c>
      <c r="P5164" s="4" t="s">
        <v>61</v>
      </c>
      <c r="Q5164" s="4" t="s">
        <v>6093</v>
      </c>
      <c r="R5164" s="9">
        <v>57.3345777777778</v>
      </c>
      <c r="S5164" s="7">
        <v>2.0</v>
      </c>
      <c r="T5164" s="7">
        <v>0.2</v>
      </c>
      <c r="U5164" s="7">
        <v>-0.716682222222222</v>
      </c>
      <c r="V5164" s="10" t="str">
        <f t="shared" si="1"/>
        <v>2017-11</v>
      </c>
    </row>
    <row r="5165">
      <c r="A5165" s="7">
        <v>5164.0</v>
      </c>
      <c r="B5165" s="4" t="s">
        <v>8110</v>
      </c>
      <c r="C5165" s="8">
        <v>43051.0</v>
      </c>
      <c r="D5165" s="8">
        <v>43057.0</v>
      </c>
      <c r="E5165" s="4" t="s">
        <v>26</v>
      </c>
      <c r="F5165" s="4" t="s">
        <v>3339</v>
      </c>
      <c r="G5165" s="4" t="s">
        <v>3340</v>
      </c>
      <c r="H5165" s="4" t="s">
        <v>112</v>
      </c>
      <c r="I5165" s="4" t="s">
        <v>30</v>
      </c>
      <c r="J5165" s="4" t="s">
        <v>408</v>
      </c>
      <c r="K5165" s="4" t="s">
        <v>58</v>
      </c>
      <c r="L5165" s="7">
        <v>75081.0</v>
      </c>
      <c r="M5165" s="4" t="s">
        <v>59</v>
      </c>
      <c r="N5165" s="4" t="s">
        <v>3301</v>
      </c>
      <c r="O5165" s="4" t="s">
        <v>35</v>
      </c>
      <c r="P5165" s="4" t="s">
        <v>121</v>
      </c>
      <c r="Q5165" s="4" t="s">
        <v>3302</v>
      </c>
      <c r="R5165" s="9">
        <v>29.2510814814815</v>
      </c>
      <c r="S5165" s="7">
        <v>3.0</v>
      </c>
      <c r="T5165" s="7">
        <v>0.6</v>
      </c>
      <c r="U5165" s="7">
        <v>-22.6695881481482</v>
      </c>
      <c r="V5165" s="10" t="str">
        <f t="shared" si="1"/>
        <v>2017-11</v>
      </c>
    </row>
    <row r="5166">
      <c r="A5166" s="7">
        <v>5165.0</v>
      </c>
      <c r="B5166" s="4" t="s">
        <v>8111</v>
      </c>
      <c r="C5166" s="8">
        <v>43051.0</v>
      </c>
      <c r="D5166" s="8">
        <v>43056.0</v>
      </c>
      <c r="E5166" s="4" t="s">
        <v>26</v>
      </c>
      <c r="F5166" s="4" t="s">
        <v>4740</v>
      </c>
      <c r="G5166" s="4" t="s">
        <v>4741</v>
      </c>
      <c r="H5166" s="4" t="s">
        <v>29</v>
      </c>
      <c r="I5166" s="4" t="s">
        <v>30</v>
      </c>
      <c r="J5166" s="4" t="s">
        <v>188</v>
      </c>
      <c r="K5166" s="4" t="s">
        <v>157</v>
      </c>
      <c r="L5166" s="7">
        <v>43229.0</v>
      </c>
      <c r="M5166" s="4" t="s">
        <v>33</v>
      </c>
      <c r="N5166" s="4" t="s">
        <v>5603</v>
      </c>
      <c r="O5166" s="4" t="s">
        <v>51</v>
      </c>
      <c r="P5166" s="4" t="s">
        <v>124</v>
      </c>
      <c r="Q5166" s="4" t="s">
        <v>5604</v>
      </c>
      <c r="R5166" s="9">
        <v>13.8881185185185</v>
      </c>
      <c r="S5166" s="7">
        <v>2.0</v>
      </c>
      <c r="T5166" s="7">
        <v>0.2</v>
      </c>
      <c r="U5166" s="7">
        <v>4.51363851851852</v>
      </c>
      <c r="V5166" s="10" t="str">
        <f t="shared" si="1"/>
        <v>2017-11</v>
      </c>
    </row>
    <row r="5167">
      <c r="A5167" s="7">
        <v>5166.0</v>
      </c>
      <c r="B5167" s="4" t="s">
        <v>8111</v>
      </c>
      <c r="C5167" s="8">
        <v>43051.0</v>
      </c>
      <c r="D5167" s="8">
        <v>43056.0</v>
      </c>
      <c r="E5167" s="4" t="s">
        <v>26</v>
      </c>
      <c r="F5167" s="4" t="s">
        <v>4740</v>
      </c>
      <c r="G5167" s="4" t="s">
        <v>4741</v>
      </c>
      <c r="H5167" s="4" t="s">
        <v>29</v>
      </c>
      <c r="I5167" s="4" t="s">
        <v>30</v>
      </c>
      <c r="J5167" s="4" t="s">
        <v>188</v>
      </c>
      <c r="K5167" s="4" t="s">
        <v>157</v>
      </c>
      <c r="L5167" s="7">
        <v>43229.0</v>
      </c>
      <c r="M5167" s="4" t="s">
        <v>33</v>
      </c>
      <c r="N5167" s="4" t="s">
        <v>6156</v>
      </c>
      <c r="O5167" s="4" t="s">
        <v>39</v>
      </c>
      <c r="P5167" s="4" t="s">
        <v>61</v>
      </c>
      <c r="Q5167" s="4" t="s">
        <v>6157</v>
      </c>
      <c r="R5167" s="9">
        <v>23.7408987654321</v>
      </c>
      <c r="S5167" s="7">
        <v>2.0</v>
      </c>
      <c r="T5167" s="7">
        <v>0.2</v>
      </c>
      <c r="U5167" s="7">
        <v>3.85789604938272</v>
      </c>
      <c r="V5167" s="10" t="str">
        <f t="shared" si="1"/>
        <v>2017-11</v>
      </c>
    </row>
    <row r="5168">
      <c r="A5168" s="7">
        <v>5167.0</v>
      </c>
      <c r="B5168" s="4" t="s">
        <v>8112</v>
      </c>
      <c r="C5168" s="8">
        <v>43051.0</v>
      </c>
      <c r="D5168" s="8">
        <v>43055.0</v>
      </c>
      <c r="E5168" s="4" t="s">
        <v>26</v>
      </c>
      <c r="F5168" s="4" t="s">
        <v>1082</v>
      </c>
      <c r="G5168" s="4" t="s">
        <v>1083</v>
      </c>
      <c r="H5168" s="4" t="s">
        <v>46</v>
      </c>
      <c r="I5168" s="4" t="s">
        <v>30</v>
      </c>
      <c r="J5168" s="4" t="s">
        <v>163</v>
      </c>
      <c r="K5168" s="4" t="s">
        <v>164</v>
      </c>
      <c r="L5168" s="7">
        <v>98115.0</v>
      </c>
      <c r="M5168" s="4" t="s">
        <v>49</v>
      </c>
      <c r="N5168" s="4" t="s">
        <v>4372</v>
      </c>
      <c r="O5168" s="4" t="s">
        <v>51</v>
      </c>
      <c r="P5168" s="4" t="s">
        <v>297</v>
      </c>
      <c r="Q5168" s="4" t="s">
        <v>4373</v>
      </c>
      <c r="R5168" s="9">
        <v>9.96</v>
      </c>
      <c r="S5168" s="7">
        <v>2.0</v>
      </c>
      <c r="T5168" s="7">
        <v>0.0</v>
      </c>
      <c r="U5168" s="7">
        <v>4.5816</v>
      </c>
      <c r="V5168" s="10" t="str">
        <f t="shared" si="1"/>
        <v>2017-11</v>
      </c>
    </row>
    <row r="5169">
      <c r="A5169" s="7">
        <v>5168.0</v>
      </c>
      <c r="B5169" s="4" t="s">
        <v>8112</v>
      </c>
      <c r="C5169" s="8">
        <v>43051.0</v>
      </c>
      <c r="D5169" s="8">
        <v>43055.0</v>
      </c>
      <c r="E5169" s="4" t="s">
        <v>26</v>
      </c>
      <c r="F5169" s="4" t="s">
        <v>1082</v>
      </c>
      <c r="G5169" s="4" t="s">
        <v>1083</v>
      </c>
      <c r="H5169" s="4" t="s">
        <v>46</v>
      </c>
      <c r="I5169" s="4" t="s">
        <v>30</v>
      </c>
      <c r="J5169" s="4" t="s">
        <v>163</v>
      </c>
      <c r="K5169" s="4" t="s">
        <v>164</v>
      </c>
      <c r="L5169" s="7">
        <v>98115.0</v>
      </c>
      <c r="M5169" s="4" t="s">
        <v>49</v>
      </c>
      <c r="N5169" s="4" t="s">
        <v>341</v>
      </c>
      <c r="O5169" s="4" t="s">
        <v>51</v>
      </c>
      <c r="P5169" s="4" t="s">
        <v>93</v>
      </c>
      <c r="Q5169" s="4" t="s">
        <v>342</v>
      </c>
      <c r="R5169" s="9">
        <v>9.21</v>
      </c>
      <c r="S5169" s="7">
        <v>3.0</v>
      </c>
      <c r="T5169" s="7">
        <v>0.0</v>
      </c>
      <c r="U5169" s="7">
        <v>2.3025</v>
      </c>
      <c r="V5169" s="10" t="str">
        <f t="shared" si="1"/>
        <v>2017-11</v>
      </c>
    </row>
    <row r="5170">
      <c r="A5170" s="7">
        <v>5169.0</v>
      </c>
      <c r="B5170" s="4" t="s">
        <v>8112</v>
      </c>
      <c r="C5170" s="8">
        <v>43051.0</v>
      </c>
      <c r="D5170" s="8">
        <v>43055.0</v>
      </c>
      <c r="E5170" s="4" t="s">
        <v>26</v>
      </c>
      <c r="F5170" s="4" t="s">
        <v>1082</v>
      </c>
      <c r="G5170" s="4" t="s">
        <v>1083</v>
      </c>
      <c r="H5170" s="4" t="s">
        <v>46</v>
      </c>
      <c r="I5170" s="4" t="s">
        <v>30</v>
      </c>
      <c r="J5170" s="4" t="s">
        <v>163</v>
      </c>
      <c r="K5170" s="4" t="s">
        <v>164</v>
      </c>
      <c r="L5170" s="7">
        <v>98115.0</v>
      </c>
      <c r="M5170" s="4" t="s">
        <v>49</v>
      </c>
      <c r="N5170" s="4" t="s">
        <v>2133</v>
      </c>
      <c r="O5170" s="4" t="s">
        <v>51</v>
      </c>
      <c r="P5170" s="4" t="s">
        <v>635</v>
      </c>
      <c r="Q5170" s="4" t="s">
        <v>2134</v>
      </c>
      <c r="R5170" s="9">
        <v>27.93</v>
      </c>
      <c r="S5170" s="7">
        <v>3.0</v>
      </c>
      <c r="T5170" s="7">
        <v>0.0</v>
      </c>
      <c r="U5170" s="7">
        <v>8.0997</v>
      </c>
      <c r="V5170" s="10" t="str">
        <f t="shared" si="1"/>
        <v>2017-11</v>
      </c>
    </row>
    <row r="5171">
      <c r="A5171" s="7">
        <v>5170.0</v>
      </c>
      <c r="B5171" s="4" t="s">
        <v>8113</v>
      </c>
      <c r="C5171" s="8">
        <v>43051.0</v>
      </c>
      <c r="D5171" s="8">
        <v>43054.0</v>
      </c>
      <c r="E5171" s="4" t="s">
        <v>43</v>
      </c>
      <c r="F5171" s="4" t="s">
        <v>2225</v>
      </c>
      <c r="G5171" s="4" t="s">
        <v>2226</v>
      </c>
      <c r="H5171" s="4" t="s">
        <v>29</v>
      </c>
      <c r="I5171" s="4" t="s">
        <v>30</v>
      </c>
      <c r="J5171" s="4" t="s">
        <v>47</v>
      </c>
      <c r="K5171" s="4" t="s">
        <v>48</v>
      </c>
      <c r="L5171" s="7">
        <v>90036.0</v>
      </c>
      <c r="M5171" s="4" t="s">
        <v>49</v>
      </c>
      <c r="N5171" s="4" t="s">
        <v>5093</v>
      </c>
      <c r="O5171" s="4" t="s">
        <v>51</v>
      </c>
      <c r="P5171" s="4" t="s">
        <v>76</v>
      </c>
      <c r="Q5171" s="4" t="s">
        <v>5094</v>
      </c>
      <c r="R5171" s="9">
        <v>14.016</v>
      </c>
      <c r="S5171" s="7">
        <v>4.0</v>
      </c>
      <c r="T5171" s="7">
        <v>0.2</v>
      </c>
      <c r="U5171" s="7">
        <v>4.9056</v>
      </c>
      <c r="V5171" s="10" t="str">
        <f t="shared" si="1"/>
        <v>2017-11</v>
      </c>
    </row>
    <row r="5172">
      <c r="A5172" s="7">
        <v>5171.0</v>
      </c>
      <c r="B5172" s="4" t="s">
        <v>8114</v>
      </c>
      <c r="C5172" s="8">
        <v>43051.0</v>
      </c>
      <c r="D5172" s="8">
        <v>43055.0</v>
      </c>
      <c r="E5172" s="4" t="s">
        <v>98</v>
      </c>
      <c r="F5172" s="4" t="s">
        <v>5007</v>
      </c>
      <c r="G5172" s="4" t="s">
        <v>5008</v>
      </c>
      <c r="H5172" s="4" t="s">
        <v>46</v>
      </c>
      <c r="I5172" s="4" t="s">
        <v>30</v>
      </c>
      <c r="J5172" s="4" t="s">
        <v>172</v>
      </c>
      <c r="K5172" s="4" t="s">
        <v>164</v>
      </c>
      <c r="L5172" s="7">
        <v>98632.0</v>
      </c>
      <c r="M5172" s="4" t="s">
        <v>49</v>
      </c>
      <c r="N5172" s="4" t="s">
        <v>721</v>
      </c>
      <c r="O5172" s="4" t="s">
        <v>51</v>
      </c>
      <c r="P5172" s="4" t="s">
        <v>272</v>
      </c>
      <c r="Q5172" s="4" t="s">
        <v>722</v>
      </c>
      <c r="R5172" s="9">
        <v>18.24</v>
      </c>
      <c r="S5172" s="7">
        <v>3.0</v>
      </c>
      <c r="T5172" s="7">
        <v>0.0</v>
      </c>
      <c r="U5172" s="7">
        <v>9.12</v>
      </c>
      <c r="V5172" s="10" t="str">
        <f t="shared" si="1"/>
        <v>2017-11</v>
      </c>
    </row>
    <row r="5173">
      <c r="A5173" s="7">
        <v>5172.0</v>
      </c>
      <c r="B5173" s="4" t="s">
        <v>8114</v>
      </c>
      <c r="C5173" s="8">
        <v>43051.0</v>
      </c>
      <c r="D5173" s="8">
        <v>43055.0</v>
      </c>
      <c r="E5173" s="4" t="s">
        <v>98</v>
      </c>
      <c r="F5173" s="4" t="s">
        <v>5007</v>
      </c>
      <c r="G5173" s="4" t="s">
        <v>5008</v>
      </c>
      <c r="H5173" s="4" t="s">
        <v>46</v>
      </c>
      <c r="I5173" s="4" t="s">
        <v>30</v>
      </c>
      <c r="J5173" s="4" t="s">
        <v>172</v>
      </c>
      <c r="K5173" s="4" t="s">
        <v>164</v>
      </c>
      <c r="L5173" s="7">
        <v>98632.0</v>
      </c>
      <c r="M5173" s="4" t="s">
        <v>49</v>
      </c>
      <c r="N5173" s="4" t="s">
        <v>5751</v>
      </c>
      <c r="O5173" s="4" t="s">
        <v>51</v>
      </c>
      <c r="P5173" s="4" t="s">
        <v>283</v>
      </c>
      <c r="Q5173" s="4" t="s">
        <v>5752</v>
      </c>
      <c r="R5173" s="9">
        <v>76.12</v>
      </c>
      <c r="S5173" s="7">
        <v>2.0</v>
      </c>
      <c r="T5173" s="7">
        <v>0.0</v>
      </c>
      <c r="U5173" s="7">
        <v>22.0748</v>
      </c>
      <c r="V5173" s="10" t="str">
        <f t="shared" si="1"/>
        <v>2017-11</v>
      </c>
    </row>
    <row r="5174">
      <c r="A5174" s="7">
        <v>5173.0</v>
      </c>
      <c r="B5174" s="4" t="s">
        <v>8115</v>
      </c>
      <c r="C5174" s="8">
        <v>43051.0</v>
      </c>
      <c r="D5174" s="8">
        <v>43056.0</v>
      </c>
      <c r="E5174" s="4" t="s">
        <v>26</v>
      </c>
      <c r="F5174" s="4" t="s">
        <v>3274</v>
      </c>
      <c r="G5174" s="4" t="s">
        <v>3275</v>
      </c>
      <c r="H5174" s="4" t="s">
        <v>46</v>
      </c>
      <c r="I5174" s="4" t="s">
        <v>30</v>
      </c>
      <c r="J5174" s="4" t="s">
        <v>1931</v>
      </c>
      <c r="K5174" s="4" t="s">
        <v>102</v>
      </c>
      <c r="L5174" s="7">
        <v>32303.0</v>
      </c>
      <c r="M5174" s="4" t="s">
        <v>83</v>
      </c>
      <c r="N5174" s="4" t="s">
        <v>4077</v>
      </c>
      <c r="O5174" s="4" t="s">
        <v>51</v>
      </c>
      <c r="P5174" s="4" t="s">
        <v>124</v>
      </c>
      <c r="Q5174" s="4" t="s">
        <v>4078</v>
      </c>
      <c r="R5174" s="9">
        <v>8.26234127155095</v>
      </c>
      <c r="S5174" s="7">
        <v>5.0</v>
      </c>
      <c r="T5174" s="7">
        <v>0.2</v>
      </c>
      <c r="U5174" s="7">
        <v>2.89181944504283</v>
      </c>
      <c r="V5174" s="10" t="str">
        <f t="shared" si="1"/>
        <v>2017-11</v>
      </c>
    </row>
    <row r="5175">
      <c r="A5175" s="7">
        <v>5174.0</v>
      </c>
      <c r="B5175" s="4" t="s">
        <v>8116</v>
      </c>
      <c r="C5175" s="8">
        <v>43051.0</v>
      </c>
      <c r="D5175" s="8">
        <v>43055.0</v>
      </c>
      <c r="E5175" s="4" t="s">
        <v>26</v>
      </c>
      <c r="F5175" s="4" t="s">
        <v>3637</v>
      </c>
      <c r="G5175" s="4" t="s">
        <v>3638</v>
      </c>
      <c r="H5175" s="4" t="s">
        <v>29</v>
      </c>
      <c r="I5175" s="4" t="s">
        <v>30</v>
      </c>
      <c r="J5175" s="4" t="s">
        <v>4586</v>
      </c>
      <c r="K5175" s="4" t="s">
        <v>469</v>
      </c>
      <c r="L5175" s="7">
        <v>85281.0</v>
      </c>
      <c r="M5175" s="4" t="s">
        <v>49</v>
      </c>
      <c r="N5175" s="4" t="s">
        <v>649</v>
      </c>
      <c r="O5175" s="4" t="s">
        <v>39</v>
      </c>
      <c r="P5175" s="4" t="s">
        <v>61</v>
      </c>
      <c r="Q5175" s="4" t="s">
        <v>650</v>
      </c>
      <c r="R5175" s="9">
        <v>62.352</v>
      </c>
      <c r="S5175" s="7">
        <v>6.0</v>
      </c>
      <c r="T5175" s="7">
        <v>0.2</v>
      </c>
      <c r="U5175" s="7">
        <v>-10.9116</v>
      </c>
      <c r="V5175" s="10" t="str">
        <f t="shared" si="1"/>
        <v>2017-11</v>
      </c>
    </row>
    <row r="5176">
      <c r="A5176" s="7">
        <v>5175.0</v>
      </c>
      <c r="B5176" s="4" t="s">
        <v>8117</v>
      </c>
      <c r="C5176" s="8">
        <v>43051.0</v>
      </c>
      <c r="D5176" s="8">
        <v>43054.0</v>
      </c>
      <c r="E5176" s="4" t="s">
        <v>98</v>
      </c>
      <c r="F5176" s="4" t="s">
        <v>4511</v>
      </c>
      <c r="G5176" s="4" t="s">
        <v>4512</v>
      </c>
      <c r="H5176" s="4" t="s">
        <v>46</v>
      </c>
      <c r="I5176" s="4" t="s">
        <v>30</v>
      </c>
      <c r="J5176" s="4" t="s">
        <v>47</v>
      </c>
      <c r="K5176" s="4" t="s">
        <v>48</v>
      </c>
      <c r="L5176" s="7">
        <v>90032.0</v>
      </c>
      <c r="M5176" s="4" t="s">
        <v>49</v>
      </c>
      <c r="N5176" s="4" t="s">
        <v>2422</v>
      </c>
      <c r="O5176" s="4" t="s">
        <v>51</v>
      </c>
      <c r="P5176" s="4" t="s">
        <v>124</v>
      </c>
      <c r="Q5176" s="4" t="s">
        <v>2423</v>
      </c>
      <c r="R5176" s="9">
        <v>11.56</v>
      </c>
      <c r="S5176" s="7">
        <v>2.0</v>
      </c>
      <c r="T5176" s="7">
        <v>0.0</v>
      </c>
      <c r="U5176" s="7">
        <v>5.6644</v>
      </c>
      <c r="V5176" s="10" t="str">
        <f t="shared" si="1"/>
        <v>2017-11</v>
      </c>
    </row>
    <row r="5177">
      <c r="A5177" s="7">
        <v>5176.0</v>
      </c>
      <c r="B5177" s="4" t="s">
        <v>8118</v>
      </c>
      <c r="C5177" s="8">
        <v>43051.0</v>
      </c>
      <c r="D5177" s="8">
        <v>43053.0</v>
      </c>
      <c r="E5177" s="4" t="s">
        <v>98</v>
      </c>
      <c r="F5177" s="4" t="s">
        <v>3130</v>
      </c>
      <c r="G5177" s="4" t="s">
        <v>3131</v>
      </c>
      <c r="H5177" s="4" t="s">
        <v>46</v>
      </c>
      <c r="I5177" s="4" t="s">
        <v>30</v>
      </c>
      <c r="J5177" s="4" t="s">
        <v>531</v>
      </c>
      <c r="K5177" s="4" t="s">
        <v>91</v>
      </c>
      <c r="L5177" s="7">
        <v>17602.0</v>
      </c>
      <c r="M5177" s="4" t="s">
        <v>33</v>
      </c>
      <c r="N5177" s="4" t="s">
        <v>1020</v>
      </c>
      <c r="O5177" s="4" t="s">
        <v>51</v>
      </c>
      <c r="P5177" s="4" t="s">
        <v>52</v>
      </c>
      <c r="Q5177" s="4" t="s">
        <v>1021</v>
      </c>
      <c r="R5177" s="9">
        <v>282.965293827161</v>
      </c>
      <c r="S5177" s="7">
        <v>2.0</v>
      </c>
      <c r="T5177" s="7">
        <v>0.2</v>
      </c>
      <c r="U5177" s="7">
        <v>-70.7413234567901</v>
      </c>
      <c r="V5177" s="10" t="str">
        <f t="shared" si="1"/>
        <v>2017-11</v>
      </c>
    </row>
    <row r="5178">
      <c r="A5178" s="7">
        <v>5177.0</v>
      </c>
      <c r="B5178" s="4" t="s">
        <v>8119</v>
      </c>
      <c r="C5178" s="8">
        <v>43052.0</v>
      </c>
      <c r="D5178" s="8">
        <v>43055.0</v>
      </c>
      <c r="E5178" s="4" t="s">
        <v>43</v>
      </c>
      <c r="F5178" s="4" t="s">
        <v>2030</v>
      </c>
      <c r="G5178" s="4" t="s">
        <v>2031</v>
      </c>
      <c r="H5178" s="4" t="s">
        <v>112</v>
      </c>
      <c r="I5178" s="4" t="s">
        <v>30</v>
      </c>
      <c r="J5178" s="4" t="s">
        <v>384</v>
      </c>
      <c r="K5178" s="4" t="s">
        <v>385</v>
      </c>
      <c r="L5178" s="7">
        <v>60623.0</v>
      </c>
      <c r="M5178" s="4" t="s">
        <v>59</v>
      </c>
      <c r="N5178" s="4" t="s">
        <v>1622</v>
      </c>
      <c r="O5178" s="4" t="s">
        <v>51</v>
      </c>
      <c r="P5178" s="4" t="s">
        <v>52</v>
      </c>
      <c r="Q5178" s="4" t="s">
        <v>1623</v>
      </c>
      <c r="R5178" s="9">
        <v>295.032967901235</v>
      </c>
      <c r="S5178" s="7">
        <v>3.0</v>
      </c>
      <c r="T5178" s="7">
        <v>0.2</v>
      </c>
      <c r="U5178" s="7">
        <v>-62.6945056790124</v>
      </c>
      <c r="V5178" s="10" t="str">
        <f t="shared" si="1"/>
        <v>2017-11</v>
      </c>
    </row>
    <row r="5179">
      <c r="A5179" s="7">
        <v>5178.0</v>
      </c>
      <c r="B5179" s="4" t="s">
        <v>8120</v>
      </c>
      <c r="C5179" s="8">
        <v>43052.0</v>
      </c>
      <c r="D5179" s="8">
        <v>43057.0</v>
      </c>
      <c r="E5179" s="4" t="s">
        <v>98</v>
      </c>
      <c r="F5179" s="4" t="s">
        <v>1245</v>
      </c>
      <c r="G5179" s="4" t="s">
        <v>1246</v>
      </c>
      <c r="H5179" s="4" t="s">
        <v>112</v>
      </c>
      <c r="I5179" s="4" t="s">
        <v>30</v>
      </c>
      <c r="J5179" s="4" t="s">
        <v>455</v>
      </c>
      <c r="K5179" s="4" t="s">
        <v>58</v>
      </c>
      <c r="L5179" s="7">
        <v>77095.0</v>
      </c>
      <c r="M5179" s="4" t="s">
        <v>59</v>
      </c>
      <c r="N5179" s="4" t="s">
        <v>6591</v>
      </c>
      <c r="O5179" s="4" t="s">
        <v>51</v>
      </c>
      <c r="P5179" s="4" t="s">
        <v>283</v>
      </c>
      <c r="Q5179" s="4" t="s">
        <v>6592</v>
      </c>
      <c r="R5179" s="9">
        <v>11.9408592592593</v>
      </c>
      <c r="S5179" s="7">
        <v>6.0</v>
      </c>
      <c r="T5179" s="7">
        <v>0.8</v>
      </c>
      <c r="U5179" s="7">
        <v>-31.643277037037</v>
      </c>
      <c r="V5179" s="10" t="str">
        <f t="shared" si="1"/>
        <v>2017-11</v>
      </c>
    </row>
    <row r="5180">
      <c r="A5180" s="7">
        <v>5179.0</v>
      </c>
      <c r="B5180" s="4" t="s">
        <v>8121</v>
      </c>
      <c r="C5180" s="8">
        <v>43052.0</v>
      </c>
      <c r="D5180" s="8">
        <v>43054.0</v>
      </c>
      <c r="E5180" s="4" t="s">
        <v>43</v>
      </c>
      <c r="F5180" s="4" t="s">
        <v>5041</v>
      </c>
      <c r="G5180" s="4" t="s">
        <v>5042</v>
      </c>
      <c r="H5180" s="4" t="s">
        <v>29</v>
      </c>
      <c r="I5180" s="4" t="s">
        <v>30</v>
      </c>
      <c r="J5180" s="4" t="s">
        <v>178</v>
      </c>
      <c r="K5180" s="4" t="s">
        <v>157</v>
      </c>
      <c r="L5180" s="7">
        <v>45503.0</v>
      </c>
      <c r="M5180" s="4" t="s">
        <v>33</v>
      </c>
      <c r="N5180" s="4" t="s">
        <v>2218</v>
      </c>
      <c r="O5180" s="4" t="s">
        <v>39</v>
      </c>
      <c r="P5180" s="4" t="s">
        <v>61</v>
      </c>
      <c r="Q5180" s="4" t="s">
        <v>2219</v>
      </c>
      <c r="R5180" s="9">
        <v>77.9459950617284</v>
      </c>
      <c r="S5180" s="7">
        <v>4.0</v>
      </c>
      <c r="T5180" s="7">
        <v>0.2</v>
      </c>
      <c r="U5180" s="7">
        <v>11.6918992592593</v>
      </c>
      <c r="V5180" s="10" t="str">
        <f t="shared" si="1"/>
        <v>2017-11</v>
      </c>
    </row>
    <row r="5181">
      <c r="A5181" s="7">
        <v>5180.0</v>
      </c>
      <c r="B5181" s="4" t="s">
        <v>8121</v>
      </c>
      <c r="C5181" s="8">
        <v>43052.0</v>
      </c>
      <c r="D5181" s="8">
        <v>43054.0</v>
      </c>
      <c r="E5181" s="4" t="s">
        <v>43</v>
      </c>
      <c r="F5181" s="4" t="s">
        <v>5041</v>
      </c>
      <c r="G5181" s="4" t="s">
        <v>5042</v>
      </c>
      <c r="H5181" s="4" t="s">
        <v>29</v>
      </c>
      <c r="I5181" s="4" t="s">
        <v>30</v>
      </c>
      <c r="J5181" s="4" t="s">
        <v>178</v>
      </c>
      <c r="K5181" s="4" t="s">
        <v>157</v>
      </c>
      <c r="L5181" s="7">
        <v>45503.0</v>
      </c>
      <c r="M5181" s="4" t="s">
        <v>33</v>
      </c>
      <c r="N5181" s="4" t="s">
        <v>8122</v>
      </c>
      <c r="O5181" s="4" t="s">
        <v>39</v>
      </c>
      <c r="P5181" s="4" t="s">
        <v>446</v>
      </c>
      <c r="Q5181" s="4" t="s">
        <v>8123</v>
      </c>
      <c r="R5181" s="9">
        <v>836.263555555556</v>
      </c>
      <c r="S5181" s="7">
        <v>7.0</v>
      </c>
      <c r="T5181" s="7">
        <v>0.7</v>
      </c>
      <c r="U5181" s="7">
        <v>-1198.64442962963</v>
      </c>
      <c r="V5181" s="10" t="str">
        <f t="shared" si="1"/>
        <v>2017-11</v>
      </c>
    </row>
    <row r="5182">
      <c r="A5182" s="7">
        <v>5181.0</v>
      </c>
      <c r="B5182" s="4" t="s">
        <v>8121</v>
      </c>
      <c r="C5182" s="8">
        <v>43052.0</v>
      </c>
      <c r="D5182" s="8">
        <v>43054.0</v>
      </c>
      <c r="E5182" s="4" t="s">
        <v>43</v>
      </c>
      <c r="F5182" s="4" t="s">
        <v>5041</v>
      </c>
      <c r="G5182" s="4" t="s">
        <v>5042</v>
      </c>
      <c r="H5182" s="4" t="s">
        <v>29</v>
      </c>
      <c r="I5182" s="4" t="s">
        <v>30</v>
      </c>
      <c r="J5182" s="4" t="s">
        <v>178</v>
      </c>
      <c r="K5182" s="4" t="s">
        <v>157</v>
      </c>
      <c r="L5182" s="7">
        <v>45503.0</v>
      </c>
      <c r="M5182" s="4" t="s">
        <v>33</v>
      </c>
      <c r="N5182" s="4" t="s">
        <v>5150</v>
      </c>
      <c r="O5182" s="4" t="s">
        <v>51</v>
      </c>
      <c r="P5182" s="4" t="s">
        <v>76</v>
      </c>
      <c r="Q5182" s="4" t="s">
        <v>5151</v>
      </c>
      <c r="R5182" s="9">
        <v>14.368987654321</v>
      </c>
      <c r="S5182" s="7">
        <v>10.0</v>
      </c>
      <c r="T5182" s="7">
        <v>0.7</v>
      </c>
      <c r="U5182" s="7">
        <v>-9.57932510288066</v>
      </c>
      <c r="V5182" s="10" t="str">
        <f t="shared" si="1"/>
        <v>2017-11</v>
      </c>
    </row>
    <row r="5183">
      <c r="A5183" s="7">
        <v>5182.0</v>
      </c>
      <c r="B5183" s="4" t="s">
        <v>8124</v>
      </c>
      <c r="C5183" s="8">
        <v>43052.0</v>
      </c>
      <c r="D5183" s="8">
        <v>43057.0</v>
      </c>
      <c r="E5183" s="4" t="s">
        <v>98</v>
      </c>
      <c r="F5183" s="4" t="s">
        <v>5847</v>
      </c>
      <c r="G5183" s="4" t="s">
        <v>5848</v>
      </c>
      <c r="H5183" s="4" t="s">
        <v>112</v>
      </c>
      <c r="I5183" s="4" t="s">
        <v>30</v>
      </c>
      <c r="J5183" s="4" t="s">
        <v>731</v>
      </c>
      <c r="K5183" s="4" t="s">
        <v>223</v>
      </c>
      <c r="L5183" s="7">
        <v>10701.0</v>
      </c>
      <c r="M5183" s="4" t="s">
        <v>33</v>
      </c>
      <c r="N5183" s="4" t="s">
        <v>8125</v>
      </c>
      <c r="O5183" s="4" t="s">
        <v>39</v>
      </c>
      <c r="P5183" s="4" t="s">
        <v>61</v>
      </c>
      <c r="Q5183" s="4" t="s">
        <v>8126</v>
      </c>
      <c r="R5183" s="9">
        <v>209.976757201646</v>
      </c>
      <c r="S5183" s="7">
        <v>4.0</v>
      </c>
      <c r="T5183" s="7">
        <v>0.0</v>
      </c>
      <c r="U5183" s="7">
        <v>90.2900055967078</v>
      </c>
      <c r="V5183" s="10" t="str">
        <f t="shared" si="1"/>
        <v>2017-11</v>
      </c>
    </row>
    <row r="5184">
      <c r="A5184" s="7">
        <v>5183.0</v>
      </c>
      <c r="B5184" s="4" t="s">
        <v>8127</v>
      </c>
      <c r="C5184" s="8">
        <v>43052.0</v>
      </c>
      <c r="D5184" s="8">
        <v>43055.0</v>
      </c>
      <c r="E5184" s="4" t="s">
        <v>98</v>
      </c>
      <c r="F5184" s="4" t="s">
        <v>2105</v>
      </c>
      <c r="G5184" s="4" t="s">
        <v>2106</v>
      </c>
      <c r="H5184" s="4" t="s">
        <v>46</v>
      </c>
      <c r="I5184" s="4" t="s">
        <v>30</v>
      </c>
      <c r="J5184" s="4" t="s">
        <v>1110</v>
      </c>
      <c r="K5184" s="4" t="s">
        <v>518</v>
      </c>
      <c r="L5184" s="7">
        <v>38109.0</v>
      </c>
      <c r="M5184" s="4" t="s">
        <v>83</v>
      </c>
      <c r="N5184" s="4" t="s">
        <v>7392</v>
      </c>
      <c r="O5184" s="4" t="s">
        <v>51</v>
      </c>
      <c r="P5184" s="4" t="s">
        <v>124</v>
      </c>
      <c r="Q5184" s="4" t="s">
        <v>7393</v>
      </c>
      <c r="R5184" s="9">
        <v>2.7471953453419</v>
      </c>
      <c r="S5184" s="7">
        <v>3.0</v>
      </c>
      <c r="T5184" s="7">
        <v>0.2</v>
      </c>
      <c r="U5184" s="7">
        <v>1.03019825450321</v>
      </c>
      <c r="V5184" s="10" t="str">
        <f t="shared" si="1"/>
        <v>2017-11</v>
      </c>
    </row>
    <row r="5185">
      <c r="A5185" s="7">
        <v>5184.0</v>
      </c>
      <c r="B5185" s="4" t="s">
        <v>8127</v>
      </c>
      <c r="C5185" s="8">
        <v>43052.0</v>
      </c>
      <c r="D5185" s="8">
        <v>43055.0</v>
      </c>
      <c r="E5185" s="4" t="s">
        <v>98</v>
      </c>
      <c r="F5185" s="4" t="s">
        <v>2105</v>
      </c>
      <c r="G5185" s="4" t="s">
        <v>2106</v>
      </c>
      <c r="H5185" s="4" t="s">
        <v>46</v>
      </c>
      <c r="I5185" s="4" t="s">
        <v>30</v>
      </c>
      <c r="J5185" s="4" t="s">
        <v>1110</v>
      </c>
      <c r="K5185" s="4" t="s">
        <v>518</v>
      </c>
      <c r="L5185" s="7">
        <v>38109.0</v>
      </c>
      <c r="M5185" s="4" t="s">
        <v>83</v>
      </c>
      <c r="N5185" s="4" t="s">
        <v>561</v>
      </c>
      <c r="O5185" s="4" t="s">
        <v>51</v>
      </c>
      <c r="P5185" s="4" t="s">
        <v>52</v>
      </c>
      <c r="Q5185" s="4" t="s">
        <v>562</v>
      </c>
      <c r="R5185" s="9">
        <v>219.645474145389</v>
      </c>
      <c r="S5185" s="7">
        <v>4.0</v>
      </c>
      <c r="T5185" s="7">
        <v>0.2</v>
      </c>
      <c r="U5185" s="7">
        <v>-19.2189789877215</v>
      </c>
      <c r="V5185" s="10" t="str">
        <f t="shared" si="1"/>
        <v>2017-11</v>
      </c>
    </row>
    <row r="5186">
      <c r="A5186" s="7">
        <v>5185.0</v>
      </c>
      <c r="B5186" s="4" t="s">
        <v>8128</v>
      </c>
      <c r="C5186" s="8">
        <v>43052.0</v>
      </c>
      <c r="D5186" s="8">
        <v>43057.0</v>
      </c>
      <c r="E5186" s="4" t="s">
        <v>26</v>
      </c>
      <c r="F5186" s="4" t="s">
        <v>2038</v>
      </c>
      <c r="G5186" s="4" t="s">
        <v>2039</v>
      </c>
      <c r="H5186" s="4" t="s">
        <v>46</v>
      </c>
      <c r="I5186" s="4" t="s">
        <v>30</v>
      </c>
      <c r="J5186" s="4" t="s">
        <v>163</v>
      </c>
      <c r="K5186" s="4" t="s">
        <v>164</v>
      </c>
      <c r="L5186" s="7">
        <v>98103.0</v>
      </c>
      <c r="M5186" s="4" t="s">
        <v>49</v>
      </c>
      <c r="N5186" s="4" t="s">
        <v>2366</v>
      </c>
      <c r="O5186" s="4" t="s">
        <v>35</v>
      </c>
      <c r="P5186" s="4" t="s">
        <v>263</v>
      </c>
      <c r="Q5186" s="4" t="s">
        <v>2367</v>
      </c>
      <c r="R5186" s="9">
        <v>2404.704</v>
      </c>
      <c r="S5186" s="7">
        <v>6.0</v>
      </c>
      <c r="T5186" s="7">
        <v>0.2</v>
      </c>
      <c r="U5186" s="7">
        <v>150.294</v>
      </c>
      <c r="V5186" s="10" t="str">
        <f t="shared" si="1"/>
        <v>2017-11</v>
      </c>
    </row>
    <row r="5187">
      <c r="A5187" s="7">
        <v>5186.0</v>
      </c>
      <c r="B5187" s="4" t="s">
        <v>8128</v>
      </c>
      <c r="C5187" s="8">
        <v>43052.0</v>
      </c>
      <c r="D5187" s="8">
        <v>43057.0</v>
      </c>
      <c r="E5187" s="4" t="s">
        <v>26</v>
      </c>
      <c r="F5187" s="4" t="s">
        <v>2038</v>
      </c>
      <c r="G5187" s="4" t="s">
        <v>2039</v>
      </c>
      <c r="H5187" s="4" t="s">
        <v>46</v>
      </c>
      <c r="I5187" s="4" t="s">
        <v>30</v>
      </c>
      <c r="J5187" s="4" t="s">
        <v>163</v>
      </c>
      <c r="K5187" s="4" t="s">
        <v>164</v>
      </c>
      <c r="L5187" s="7">
        <v>98103.0</v>
      </c>
      <c r="M5187" s="4" t="s">
        <v>49</v>
      </c>
      <c r="N5187" s="4" t="s">
        <v>2070</v>
      </c>
      <c r="O5187" s="4" t="s">
        <v>51</v>
      </c>
      <c r="P5187" s="4" t="s">
        <v>76</v>
      </c>
      <c r="Q5187" s="4" t="s">
        <v>2071</v>
      </c>
      <c r="R5187" s="9">
        <v>563.024</v>
      </c>
      <c r="S5187" s="7">
        <v>11.0</v>
      </c>
      <c r="T5187" s="7">
        <v>0.2</v>
      </c>
      <c r="U5187" s="7">
        <v>190.0206</v>
      </c>
      <c r="V5187" s="10" t="str">
        <f t="shared" si="1"/>
        <v>2017-11</v>
      </c>
    </row>
    <row r="5188">
      <c r="A5188" s="7">
        <v>5187.0</v>
      </c>
      <c r="B5188" s="4" t="s">
        <v>8128</v>
      </c>
      <c r="C5188" s="8">
        <v>43052.0</v>
      </c>
      <c r="D5188" s="8">
        <v>43057.0</v>
      </c>
      <c r="E5188" s="4" t="s">
        <v>26</v>
      </c>
      <c r="F5188" s="4" t="s">
        <v>2038</v>
      </c>
      <c r="G5188" s="4" t="s">
        <v>2039</v>
      </c>
      <c r="H5188" s="4" t="s">
        <v>46</v>
      </c>
      <c r="I5188" s="4" t="s">
        <v>30</v>
      </c>
      <c r="J5188" s="4" t="s">
        <v>163</v>
      </c>
      <c r="K5188" s="4" t="s">
        <v>164</v>
      </c>
      <c r="L5188" s="7">
        <v>98103.0</v>
      </c>
      <c r="M5188" s="4" t="s">
        <v>49</v>
      </c>
      <c r="N5188" s="4" t="s">
        <v>1673</v>
      </c>
      <c r="O5188" s="4" t="s">
        <v>51</v>
      </c>
      <c r="P5188" s="4" t="s">
        <v>52</v>
      </c>
      <c r="Q5188" s="4" t="s">
        <v>1674</v>
      </c>
      <c r="R5188" s="9">
        <v>344.91</v>
      </c>
      <c r="S5188" s="7">
        <v>3.0</v>
      </c>
      <c r="T5188" s="7">
        <v>0.0</v>
      </c>
      <c r="U5188" s="7">
        <v>10.3473</v>
      </c>
      <c r="V5188" s="10" t="str">
        <f t="shared" si="1"/>
        <v>2017-11</v>
      </c>
    </row>
    <row r="5189">
      <c r="A5189" s="7">
        <v>5188.0</v>
      </c>
      <c r="B5189" s="4" t="s">
        <v>8128</v>
      </c>
      <c r="C5189" s="8">
        <v>43052.0</v>
      </c>
      <c r="D5189" s="8">
        <v>43057.0</v>
      </c>
      <c r="E5189" s="4" t="s">
        <v>26</v>
      </c>
      <c r="F5189" s="4" t="s">
        <v>2038</v>
      </c>
      <c r="G5189" s="4" t="s">
        <v>2039</v>
      </c>
      <c r="H5189" s="4" t="s">
        <v>46</v>
      </c>
      <c r="I5189" s="4" t="s">
        <v>30</v>
      </c>
      <c r="J5189" s="4" t="s">
        <v>163</v>
      </c>
      <c r="K5189" s="4" t="s">
        <v>164</v>
      </c>
      <c r="L5189" s="7">
        <v>98103.0</v>
      </c>
      <c r="M5189" s="4" t="s">
        <v>49</v>
      </c>
      <c r="N5189" s="4" t="s">
        <v>4890</v>
      </c>
      <c r="O5189" s="4" t="s">
        <v>51</v>
      </c>
      <c r="P5189" s="4" t="s">
        <v>297</v>
      </c>
      <c r="Q5189" s="4" t="s">
        <v>4891</v>
      </c>
      <c r="R5189" s="9">
        <v>8.64</v>
      </c>
      <c r="S5189" s="7">
        <v>3.0</v>
      </c>
      <c r="T5189" s="7">
        <v>0.0</v>
      </c>
      <c r="U5189" s="7">
        <v>4.2336</v>
      </c>
      <c r="V5189" s="10" t="str">
        <f t="shared" si="1"/>
        <v>2017-11</v>
      </c>
    </row>
    <row r="5190">
      <c r="A5190" s="7">
        <v>5189.0</v>
      </c>
      <c r="B5190" s="4" t="s">
        <v>8129</v>
      </c>
      <c r="C5190" s="8">
        <v>43052.0</v>
      </c>
      <c r="D5190" s="8">
        <v>43057.0</v>
      </c>
      <c r="E5190" s="4" t="s">
        <v>98</v>
      </c>
      <c r="F5190" s="4" t="s">
        <v>2537</v>
      </c>
      <c r="G5190" s="4" t="s">
        <v>2538</v>
      </c>
      <c r="H5190" s="4" t="s">
        <v>46</v>
      </c>
      <c r="I5190" s="4" t="s">
        <v>30</v>
      </c>
      <c r="J5190" s="4" t="s">
        <v>8130</v>
      </c>
      <c r="K5190" s="4" t="s">
        <v>102</v>
      </c>
      <c r="L5190" s="7">
        <v>33458.0</v>
      </c>
      <c r="M5190" s="4" t="s">
        <v>83</v>
      </c>
      <c r="N5190" s="4" t="s">
        <v>2739</v>
      </c>
      <c r="O5190" s="4" t="s">
        <v>51</v>
      </c>
      <c r="P5190" s="4" t="s">
        <v>93</v>
      </c>
      <c r="Q5190" s="4" t="s">
        <v>2740</v>
      </c>
      <c r="R5190" s="9">
        <v>0.632734590027475</v>
      </c>
      <c r="S5190" s="7">
        <v>1.0</v>
      </c>
      <c r="T5190" s="7">
        <v>0.2</v>
      </c>
      <c r="U5190" s="7">
        <v>0.0474550942520606</v>
      </c>
      <c r="V5190" s="10" t="str">
        <f t="shared" si="1"/>
        <v>2017-11</v>
      </c>
    </row>
    <row r="5191">
      <c r="A5191" s="7">
        <v>5190.0</v>
      </c>
      <c r="B5191" s="4" t="s">
        <v>8131</v>
      </c>
      <c r="C5191" s="8">
        <v>43052.0</v>
      </c>
      <c r="D5191" s="8">
        <v>43058.0</v>
      </c>
      <c r="E5191" s="4" t="s">
        <v>26</v>
      </c>
      <c r="F5191" s="4" t="s">
        <v>4299</v>
      </c>
      <c r="G5191" s="4" t="s">
        <v>4300</v>
      </c>
      <c r="H5191" s="4" t="s">
        <v>29</v>
      </c>
      <c r="I5191" s="4" t="s">
        <v>30</v>
      </c>
      <c r="J5191" s="4" t="s">
        <v>408</v>
      </c>
      <c r="K5191" s="4" t="s">
        <v>58</v>
      </c>
      <c r="L5191" s="7">
        <v>75220.0</v>
      </c>
      <c r="M5191" s="4" t="s">
        <v>59</v>
      </c>
      <c r="N5191" s="4" t="s">
        <v>7564</v>
      </c>
      <c r="O5191" s="4" t="s">
        <v>51</v>
      </c>
      <c r="P5191" s="4" t="s">
        <v>52</v>
      </c>
      <c r="Q5191" s="4" t="s">
        <v>7565</v>
      </c>
      <c r="R5191" s="9">
        <v>79.134446090535</v>
      </c>
      <c r="S5191" s="7">
        <v>4.0</v>
      </c>
      <c r="T5191" s="7">
        <v>0.2</v>
      </c>
      <c r="U5191" s="7">
        <v>7.9134446090535</v>
      </c>
      <c r="V5191" s="10" t="str">
        <f t="shared" si="1"/>
        <v>2017-11</v>
      </c>
    </row>
    <row r="5192">
      <c r="A5192" s="7">
        <v>5191.0</v>
      </c>
      <c r="B5192" s="4" t="s">
        <v>8131</v>
      </c>
      <c r="C5192" s="8">
        <v>43052.0</v>
      </c>
      <c r="D5192" s="8">
        <v>43058.0</v>
      </c>
      <c r="E5192" s="4" t="s">
        <v>26</v>
      </c>
      <c r="F5192" s="4" t="s">
        <v>4299</v>
      </c>
      <c r="G5192" s="4" t="s">
        <v>4300</v>
      </c>
      <c r="H5192" s="4" t="s">
        <v>29</v>
      </c>
      <c r="I5192" s="4" t="s">
        <v>30</v>
      </c>
      <c r="J5192" s="4" t="s">
        <v>408</v>
      </c>
      <c r="K5192" s="4" t="s">
        <v>58</v>
      </c>
      <c r="L5192" s="7">
        <v>75220.0</v>
      </c>
      <c r="M5192" s="4" t="s">
        <v>59</v>
      </c>
      <c r="N5192" s="4" t="s">
        <v>1611</v>
      </c>
      <c r="O5192" s="4" t="s">
        <v>35</v>
      </c>
      <c r="P5192" s="4" t="s">
        <v>36</v>
      </c>
      <c r="Q5192" s="4" t="s">
        <v>1612</v>
      </c>
      <c r="R5192" s="9">
        <v>263.814613333333</v>
      </c>
      <c r="S5192" s="7">
        <v>3.0</v>
      </c>
      <c r="T5192" s="7">
        <v>0.32</v>
      </c>
      <c r="U5192" s="7">
        <v>-34.91664</v>
      </c>
      <c r="V5192" s="10" t="str">
        <f t="shared" si="1"/>
        <v>2017-11</v>
      </c>
    </row>
    <row r="5193">
      <c r="A5193" s="7">
        <v>5192.0</v>
      </c>
      <c r="B5193" s="4" t="s">
        <v>8132</v>
      </c>
      <c r="C5193" s="8">
        <v>43052.0</v>
      </c>
      <c r="D5193" s="8">
        <v>43055.0</v>
      </c>
      <c r="E5193" s="4" t="s">
        <v>43</v>
      </c>
      <c r="F5193" s="4" t="s">
        <v>2487</v>
      </c>
      <c r="G5193" s="4" t="s">
        <v>2488</v>
      </c>
      <c r="H5193" s="4" t="s">
        <v>29</v>
      </c>
      <c r="I5193" s="4" t="s">
        <v>30</v>
      </c>
      <c r="J5193" s="4" t="s">
        <v>222</v>
      </c>
      <c r="K5193" s="4" t="s">
        <v>223</v>
      </c>
      <c r="L5193" s="7">
        <v>10009.0</v>
      </c>
      <c r="M5193" s="4" t="s">
        <v>33</v>
      </c>
      <c r="N5193" s="4" t="s">
        <v>6653</v>
      </c>
      <c r="O5193" s="4" t="s">
        <v>39</v>
      </c>
      <c r="P5193" s="4" t="s">
        <v>40</v>
      </c>
      <c r="Q5193" s="4" t="s">
        <v>6654</v>
      </c>
      <c r="R5193" s="9">
        <v>806.750781893004</v>
      </c>
      <c r="S5193" s="7">
        <v>5.0</v>
      </c>
      <c r="T5193" s="7">
        <v>0.0</v>
      </c>
      <c r="U5193" s="7">
        <v>209.755203292181</v>
      </c>
      <c r="V5193" s="10" t="str">
        <f t="shared" si="1"/>
        <v>2017-11</v>
      </c>
    </row>
    <row r="5194">
      <c r="A5194" s="7">
        <v>5193.0</v>
      </c>
      <c r="B5194" s="4" t="s">
        <v>8133</v>
      </c>
      <c r="C5194" s="8">
        <v>43052.0</v>
      </c>
      <c r="D5194" s="8">
        <v>43055.0</v>
      </c>
      <c r="E5194" s="4" t="s">
        <v>98</v>
      </c>
      <c r="F5194" s="4" t="s">
        <v>5423</v>
      </c>
      <c r="G5194" s="4" t="s">
        <v>5424</v>
      </c>
      <c r="H5194" s="4" t="s">
        <v>29</v>
      </c>
      <c r="I5194" s="4" t="s">
        <v>30</v>
      </c>
      <c r="J5194" s="4" t="s">
        <v>2781</v>
      </c>
      <c r="K5194" s="4" t="s">
        <v>223</v>
      </c>
      <c r="L5194" s="7">
        <v>14215.0</v>
      </c>
      <c r="M5194" s="4" t="s">
        <v>33</v>
      </c>
      <c r="N5194" s="4" t="s">
        <v>2076</v>
      </c>
      <c r="O5194" s="4" t="s">
        <v>39</v>
      </c>
      <c r="P5194" s="4" t="s">
        <v>40</v>
      </c>
      <c r="Q5194" s="4" t="s">
        <v>2077</v>
      </c>
      <c r="R5194" s="9">
        <v>55.8367078189301</v>
      </c>
      <c r="S5194" s="7">
        <v>4.0</v>
      </c>
      <c r="T5194" s="7">
        <v>0.0</v>
      </c>
      <c r="U5194" s="7">
        <v>15.6342781893004</v>
      </c>
      <c r="V5194" s="10" t="str">
        <f t="shared" si="1"/>
        <v>2017-11</v>
      </c>
    </row>
    <row r="5195">
      <c r="A5195" s="7">
        <v>5194.0</v>
      </c>
      <c r="B5195" s="4" t="s">
        <v>8133</v>
      </c>
      <c r="C5195" s="8">
        <v>43052.0</v>
      </c>
      <c r="D5195" s="8">
        <v>43055.0</v>
      </c>
      <c r="E5195" s="4" t="s">
        <v>98</v>
      </c>
      <c r="F5195" s="4" t="s">
        <v>5423</v>
      </c>
      <c r="G5195" s="4" t="s">
        <v>5424</v>
      </c>
      <c r="H5195" s="4" t="s">
        <v>29</v>
      </c>
      <c r="I5195" s="4" t="s">
        <v>30</v>
      </c>
      <c r="J5195" s="4" t="s">
        <v>2781</v>
      </c>
      <c r="K5195" s="4" t="s">
        <v>223</v>
      </c>
      <c r="L5195" s="7">
        <v>14215.0</v>
      </c>
      <c r="M5195" s="4" t="s">
        <v>33</v>
      </c>
      <c r="N5195" s="4" t="s">
        <v>2522</v>
      </c>
      <c r="O5195" s="4" t="s">
        <v>35</v>
      </c>
      <c r="P5195" s="4" t="s">
        <v>121</v>
      </c>
      <c r="Q5195" s="4" t="s">
        <v>2523</v>
      </c>
      <c r="R5195" s="9">
        <v>198.438024691358</v>
      </c>
      <c r="S5195" s="7">
        <v>3.0</v>
      </c>
      <c r="T5195" s="7">
        <v>0.0</v>
      </c>
      <c r="U5195" s="7">
        <v>39.6876049382716</v>
      </c>
      <c r="V5195" s="10" t="str">
        <f t="shared" si="1"/>
        <v>2017-11</v>
      </c>
    </row>
    <row r="5196">
      <c r="A5196" s="7">
        <v>5195.0</v>
      </c>
      <c r="B5196" s="4" t="s">
        <v>8134</v>
      </c>
      <c r="C5196" s="8">
        <v>43052.0</v>
      </c>
      <c r="D5196" s="8">
        <v>43057.0</v>
      </c>
      <c r="E5196" s="4" t="s">
        <v>26</v>
      </c>
      <c r="F5196" s="4" t="s">
        <v>3465</v>
      </c>
      <c r="G5196" s="4" t="s">
        <v>3466</v>
      </c>
      <c r="H5196" s="4" t="s">
        <v>46</v>
      </c>
      <c r="I5196" s="4" t="s">
        <v>30</v>
      </c>
      <c r="J5196" s="4" t="s">
        <v>222</v>
      </c>
      <c r="K5196" s="4" t="s">
        <v>223</v>
      </c>
      <c r="L5196" s="7">
        <v>10009.0</v>
      </c>
      <c r="M5196" s="4" t="s">
        <v>33</v>
      </c>
      <c r="N5196" s="4" t="s">
        <v>898</v>
      </c>
      <c r="O5196" s="4" t="s">
        <v>51</v>
      </c>
      <c r="P5196" s="4" t="s">
        <v>52</v>
      </c>
      <c r="Q5196" s="4" t="s">
        <v>899</v>
      </c>
      <c r="R5196" s="9">
        <v>14.3561810699589</v>
      </c>
      <c r="S5196" s="7">
        <v>1.0</v>
      </c>
      <c r="T5196" s="7">
        <v>0.0</v>
      </c>
      <c r="U5196" s="7">
        <v>4.30685432098766</v>
      </c>
      <c r="V5196" s="10" t="str">
        <f t="shared" si="1"/>
        <v>2017-11</v>
      </c>
    </row>
    <row r="5197">
      <c r="A5197" s="7">
        <v>5196.0</v>
      </c>
      <c r="B5197" s="4" t="s">
        <v>8135</v>
      </c>
      <c r="C5197" s="8">
        <v>43052.0</v>
      </c>
      <c r="D5197" s="8">
        <v>43059.0</v>
      </c>
      <c r="E5197" s="4" t="s">
        <v>26</v>
      </c>
      <c r="F5197" s="4" t="s">
        <v>5253</v>
      </c>
      <c r="G5197" s="4" t="s">
        <v>5254</v>
      </c>
      <c r="H5197" s="4" t="s">
        <v>46</v>
      </c>
      <c r="I5197" s="4" t="s">
        <v>30</v>
      </c>
      <c r="J5197" s="4" t="s">
        <v>2419</v>
      </c>
      <c r="K5197" s="4" t="s">
        <v>2241</v>
      </c>
      <c r="L5197" s="7">
        <v>35601.0</v>
      </c>
      <c r="M5197" s="4" t="s">
        <v>83</v>
      </c>
      <c r="N5197" s="4" t="s">
        <v>5875</v>
      </c>
      <c r="O5197" s="4" t="s">
        <v>39</v>
      </c>
      <c r="P5197" s="4" t="s">
        <v>61</v>
      </c>
      <c r="Q5197" s="4" t="s">
        <v>5876</v>
      </c>
      <c r="R5197" s="9">
        <v>73.2068582709252</v>
      </c>
      <c r="S5197" s="7">
        <v>8.0</v>
      </c>
      <c r="T5197" s="7">
        <v>0.0</v>
      </c>
      <c r="U5197" s="7">
        <v>7.32068582709252</v>
      </c>
      <c r="V5197" s="10" t="str">
        <f t="shared" si="1"/>
        <v>2017-11</v>
      </c>
    </row>
    <row r="5198">
      <c r="A5198" s="7">
        <v>5197.0</v>
      </c>
      <c r="B5198" s="4" t="s">
        <v>8136</v>
      </c>
      <c r="C5198" s="8">
        <v>43052.0</v>
      </c>
      <c r="D5198" s="8">
        <v>43056.0</v>
      </c>
      <c r="E5198" s="4" t="s">
        <v>98</v>
      </c>
      <c r="F5198" s="4" t="s">
        <v>443</v>
      </c>
      <c r="G5198" s="4" t="s">
        <v>444</v>
      </c>
      <c r="H5198" s="4" t="s">
        <v>46</v>
      </c>
      <c r="I5198" s="4" t="s">
        <v>30</v>
      </c>
      <c r="J5198" s="4" t="s">
        <v>5315</v>
      </c>
      <c r="K5198" s="4" t="s">
        <v>48</v>
      </c>
      <c r="L5198" s="7">
        <v>93030.0</v>
      </c>
      <c r="M5198" s="4" t="s">
        <v>49</v>
      </c>
      <c r="N5198" s="4" t="s">
        <v>4754</v>
      </c>
      <c r="O5198" s="4" t="s">
        <v>39</v>
      </c>
      <c r="P5198" s="4" t="s">
        <v>61</v>
      </c>
      <c r="Q5198" s="4" t="s">
        <v>4755</v>
      </c>
      <c r="R5198" s="9">
        <v>82.95</v>
      </c>
      <c r="S5198" s="7">
        <v>5.0</v>
      </c>
      <c r="T5198" s="7">
        <v>0.0</v>
      </c>
      <c r="U5198" s="7">
        <v>29.0325</v>
      </c>
      <c r="V5198" s="10" t="str">
        <f t="shared" si="1"/>
        <v>2017-11</v>
      </c>
    </row>
    <row r="5199">
      <c r="A5199" s="7">
        <v>5198.0</v>
      </c>
      <c r="B5199" s="4" t="s">
        <v>8137</v>
      </c>
      <c r="C5199" s="8">
        <v>43052.0</v>
      </c>
      <c r="D5199" s="8">
        <v>43058.0</v>
      </c>
      <c r="E5199" s="4" t="s">
        <v>26</v>
      </c>
      <c r="F5199" s="4" t="s">
        <v>2233</v>
      </c>
      <c r="G5199" s="4" t="s">
        <v>2234</v>
      </c>
      <c r="H5199" s="4" t="s">
        <v>46</v>
      </c>
      <c r="I5199" s="4" t="s">
        <v>30</v>
      </c>
      <c r="J5199" s="4" t="s">
        <v>6484</v>
      </c>
      <c r="K5199" s="4" t="s">
        <v>48</v>
      </c>
      <c r="L5199" s="7">
        <v>94568.0</v>
      </c>
      <c r="M5199" s="4" t="s">
        <v>49</v>
      </c>
      <c r="N5199" s="4" t="s">
        <v>3648</v>
      </c>
      <c r="O5199" s="4" t="s">
        <v>39</v>
      </c>
      <c r="P5199" s="4" t="s">
        <v>40</v>
      </c>
      <c r="Q5199" s="4" t="s">
        <v>3649</v>
      </c>
      <c r="R5199" s="9">
        <v>22.0</v>
      </c>
      <c r="S5199" s="7">
        <v>5.0</v>
      </c>
      <c r="T5199" s="7">
        <v>0.2</v>
      </c>
      <c r="U5199" s="7">
        <v>1.375</v>
      </c>
      <c r="V5199" s="10" t="str">
        <f t="shared" si="1"/>
        <v>2017-11</v>
      </c>
    </row>
    <row r="5200">
      <c r="A5200" s="7">
        <v>5199.0</v>
      </c>
      <c r="B5200" s="4" t="s">
        <v>8138</v>
      </c>
      <c r="C5200" s="8">
        <v>43053.0</v>
      </c>
      <c r="D5200" s="8">
        <v>43056.0</v>
      </c>
      <c r="E5200" s="4" t="s">
        <v>98</v>
      </c>
      <c r="F5200" s="4" t="s">
        <v>958</v>
      </c>
      <c r="G5200" s="4" t="s">
        <v>959</v>
      </c>
      <c r="H5200" s="4" t="s">
        <v>46</v>
      </c>
      <c r="I5200" s="4" t="s">
        <v>30</v>
      </c>
      <c r="J5200" s="4" t="s">
        <v>8139</v>
      </c>
      <c r="K5200" s="4" t="s">
        <v>157</v>
      </c>
      <c r="L5200" s="7">
        <v>43123.0</v>
      </c>
      <c r="M5200" s="4" t="s">
        <v>33</v>
      </c>
      <c r="N5200" s="4" t="s">
        <v>2449</v>
      </c>
      <c r="O5200" s="4" t="s">
        <v>39</v>
      </c>
      <c r="P5200" s="4" t="s">
        <v>40</v>
      </c>
      <c r="Q5200" s="4" t="s">
        <v>2450</v>
      </c>
      <c r="R5200" s="9">
        <v>153.651530864198</v>
      </c>
      <c r="S5200" s="7">
        <v>10.0</v>
      </c>
      <c r="T5200" s="7">
        <v>0.4</v>
      </c>
      <c r="U5200" s="7">
        <v>20.486870781893</v>
      </c>
      <c r="V5200" s="10" t="str">
        <f t="shared" si="1"/>
        <v>2017-11</v>
      </c>
    </row>
    <row r="5201">
      <c r="A5201" s="7">
        <v>5200.0</v>
      </c>
      <c r="B5201" s="4" t="s">
        <v>8138</v>
      </c>
      <c r="C5201" s="8">
        <v>43053.0</v>
      </c>
      <c r="D5201" s="8">
        <v>43056.0</v>
      </c>
      <c r="E5201" s="4" t="s">
        <v>98</v>
      </c>
      <c r="F5201" s="4" t="s">
        <v>958</v>
      </c>
      <c r="G5201" s="4" t="s">
        <v>959</v>
      </c>
      <c r="H5201" s="4" t="s">
        <v>46</v>
      </c>
      <c r="I5201" s="4" t="s">
        <v>30</v>
      </c>
      <c r="J5201" s="4" t="s">
        <v>8139</v>
      </c>
      <c r="K5201" s="4" t="s">
        <v>157</v>
      </c>
      <c r="L5201" s="7">
        <v>43123.0</v>
      </c>
      <c r="M5201" s="4" t="s">
        <v>33</v>
      </c>
      <c r="N5201" s="4" t="s">
        <v>4682</v>
      </c>
      <c r="O5201" s="4" t="s">
        <v>51</v>
      </c>
      <c r="P5201" s="4" t="s">
        <v>76</v>
      </c>
      <c r="Q5201" s="4" t="s">
        <v>4683</v>
      </c>
      <c r="R5201" s="9">
        <v>4.67334320987654</v>
      </c>
      <c r="S5201" s="7">
        <v>2.0</v>
      </c>
      <c r="T5201" s="7">
        <v>0.7</v>
      </c>
      <c r="U5201" s="7">
        <v>-3.58289646090535</v>
      </c>
      <c r="V5201" s="10" t="str">
        <f t="shared" si="1"/>
        <v>2017-11</v>
      </c>
    </row>
    <row r="5202">
      <c r="A5202" s="7">
        <v>5201.0</v>
      </c>
      <c r="B5202" s="4" t="s">
        <v>8140</v>
      </c>
      <c r="C5202" s="8">
        <v>43053.0</v>
      </c>
      <c r="D5202" s="8">
        <v>43058.0</v>
      </c>
      <c r="E5202" s="4" t="s">
        <v>26</v>
      </c>
      <c r="F5202" s="4" t="s">
        <v>1924</v>
      </c>
      <c r="G5202" s="4" t="s">
        <v>1925</v>
      </c>
      <c r="H5202" s="4" t="s">
        <v>29</v>
      </c>
      <c r="I5202" s="4" t="s">
        <v>30</v>
      </c>
      <c r="J5202" s="4" t="s">
        <v>362</v>
      </c>
      <c r="K5202" s="4" t="s">
        <v>48</v>
      </c>
      <c r="L5202" s="7">
        <v>94110.0</v>
      </c>
      <c r="M5202" s="4" t="s">
        <v>49</v>
      </c>
      <c r="N5202" s="4" t="s">
        <v>1249</v>
      </c>
      <c r="O5202" s="4" t="s">
        <v>35</v>
      </c>
      <c r="P5202" s="4" t="s">
        <v>263</v>
      </c>
      <c r="Q5202" s="4" t="s">
        <v>1250</v>
      </c>
      <c r="R5202" s="9">
        <v>321.568</v>
      </c>
      <c r="S5202" s="7">
        <v>2.0</v>
      </c>
      <c r="T5202" s="7">
        <v>0.2</v>
      </c>
      <c r="U5202" s="7">
        <v>28.1372</v>
      </c>
      <c r="V5202" s="10" t="str">
        <f t="shared" si="1"/>
        <v>2017-11</v>
      </c>
    </row>
    <row r="5203">
      <c r="A5203" s="7">
        <v>5202.0</v>
      </c>
      <c r="B5203" s="4" t="s">
        <v>8141</v>
      </c>
      <c r="C5203" s="8">
        <v>43053.0</v>
      </c>
      <c r="D5203" s="8">
        <v>43058.0</v>
      </c>
      <c r="E5203" s="4" t="s">
        <v>26</v>
      </c>
      <c r="F5203" s="4" t="s">
        <v>4732</v>
      </c>
      <c r="G5203" s="4" t="s">
        <v>4733</v>
      </c>
      <c r="H5203" s="4" t="s">
        <v>46</v>
      </c>
      <c r="I5203" s="4" t="s">
        <v>30</v>
      </c>
      <c r="J5203" s="4" t="s">
        <v>222</v>
      </c>
      <c r="K5203" s="4" t="s">
        <v>223</v>
      </c>
      <c r="L5203" s="7">
        <v>10035.0</v>
      </c>
      <c r="M5203" s="4" t="s">
        <v>33</v>
      </c>
      <c r="N5203" s="4" t="s">
        <v>6075</v>
      </c>
      <c r="O5203" s="4" t="s">
        <v>51</v>
      </c>
      <c r="P5203" s="4" t="s">
        <v>76</v>
      </c>
      <c r="Q5203" s="4" t="s">
        <v>6076</v>
      </c>
      <c r="R5203" s="9">
        <v>11.0684444444444</v>
      </c>
      <c r="S5203" s="7">
        <v>2.0</v>
      </c>
      <c r="T5203" s="7">
        <v>0.2</v>
      </c>
      <c r="U5203" s="7">
        <v>3.87395555555556</v>
      </c>
      <c r="V5203" s="10" t="str">
        <f t="shared" si="1"/>
        <v>2017-11</v>
      </c>
    </row>
    <row r="5204">
      <c r="A5204" s="7">
        <v>5203.0</v>
      </c>
      <c r="B5204" s="4" t="s">
        <v>8142</v>
      </c>
      <c r="C5204" s="8">
        <v>43053.0</v>
      </c>
      <c r="D5204" s="8">
        <v>43057.0</v>
      </c>
      <c r="E5204" s="4" t="s">
        <v>26</v>
      </c>
      <c r="F5204" s="4" t="s">
        <v>3667</v>
      </c>
      <c r="G5204" s="4" t="s">
        <v>3668</v>
      </c>
      <c r="H5204" s="4" t="s">
        <v>46</v>
      </c>
      <c r="I5204" s="4" t="s">
        <v>30</v>
      </c>
      <c r="J5204" s="4" t="s">
        <v>2612</v>
      </c>
      <c r="K5204" s="4" t="s">
        <v>58</v>
      </c>
      <c r="L5204" s="7">
        <v>77506.0</v>
      </c>
      <c r="M5204" s="4" t="s">
        <v>59</v>
      </c>
      <c r="N5204" s="4" t="s">
        <v>1061</v>
      </c>
      <c r="O5204" s="4" t="s">
        <v>39</v>
      </c>
      <c r="P5204" s="4" t="s">
        <v>61</v>
      </c>
      <c r="Q5204" s="4" t="s">
        <v>1062</v>
      </c>
      <c r="R5204" s="9">
        <v>215.158261728395</v>
      </c>
      <c r="S5204" s="7">
        <v>6.0</v>
      </c>
      <c r="T5204" s="7">
        <v>0.2</v>
      </c>
      <c r="U5204" s="7">
        <v>-34.9632175308642</v>
      </c>
      <c r="V5204" s="10" t="str">
        <f t="shared" si="1"/>
        <v>2017-11</v>
      </c>
    </row>
    <row r="5205">
      <c r="A5205" s="7">
        <v>5204.0</v>
      </c>
      <c r="B5205" s="4" t="s">
        <v>8142</v>
      </c>
      <c r="C5205" s="8">
        <v>43053.0</v>
      </c>
      <c r="D5205" s="8">
        <v>43057.0</v>
      </c>
      <c r="E5205" s="4" t="s">
        <v>26</v>
      </c>
      <c r="F5205" s="4" t="s">
        <v>3667</v>
      </c>
      <c r="G5205" s="4" t="s">
        <v>3668</v>
      </c>
      <c r="H5205" s="4" t="s">
        <v>46</v>
      </c>
      <c r="I5205" s="4" t="s">
        <v>30</v>
      </c>
      <c r="J5205" s="4" t="s">
        <v>2612</v>
      </c>
      <c r="K5205" s="4" t="s">
        <v>58</v>
      </c>
      <c r="L5205" s="7">
        <v>77506.0</v>
      </c>
      <c r="M5205" s="4" t="s">
        <v>59</v>
      </c>
      <c r="N5205" s="4" t="s">
        <v>4988</v>
      </c>
      <c r="O5205" s="4" t="s">
        <v>51</v>
      </c>
      <c r="P5205" s="4" t="s">
        <v>93</v>
      </c>
      <c r="Q5205" s="4" t="s">
        <v>4989</v>
      </c>
      <c r="R5205" s="9">
        <v>57.6993909465021</v>
      </c>
      <c r="S5205" s="7">
        <v>2.0</v>
      </c>
      <c r="T5205" s="7">
        <v>0.2</v>
      </c>
      <c r="U5205" s="7">
        <v>5.76993909465021</v>
      </c>
      <c r="V5205" s="10" t="str">
        <f t="shared" si="1"/>
        <v>2017-11</v>
      </c>
    </row>
    <row r="5206">
      <c r="A5206" s="7">
        <v>5205.0</v>
      </c>
      <c r="B5206" s="4" t="s">
        <v>8143</v>
      </c>
      <c r="C5206" s="8">
        <v>43053.0</v>
      </c>
      <c r="D5206" s="8">
        <v>43057.0</v>
      </c>
      <c r="E5206" s="4" t="s">
        <v>98</v>
      </c>
      <c r="F5206" s="4" t="s">
        <v>3601</v>
      </c>
      <c r="G5206" s="4" t="s">
        <v>3602</v>
      </c>
      <c r="H5206" s="4" t="s">
        <v>29</v>
      </c>
      <c r="I5206" s="4" t="s">
        <v>30</v>
      </c>
      <c r="J5206" s="4" t="s">
        <v>5471</v>
      </c>
      <c r="K5206" s="4" t="s">
        <v>223</v>
      </c>
      <c r="L5206" s="7">
        <v>13601.0</v>
      </c>
      <c r="M5206" s="4" t="s">
        <v>33</v>
      </c>
      <c r="N5206" s="4" t="s">
        <v>7193</v>
      </c>
      <c r="O5206" s="4" t="s">
        <v>51</v>
      </c>
      <c r="P5206" s="4" t="s">
        <v>52</v>
      </c>
      <c r="Q5206" s="4" t="s">
        <v>7194</v>
      </c>
      <c r="R5206" s="9">
        <v>123.443901234568</v>
      </c>
      <c r="S5206" s="7">
        <v>6.0</v>
      </c>
      <c r="T5206" s="7">
        <v>0.0</v>
      </c>
      <c r="U5206" s="7">
        <v>32.0954143209877</v>
      </c>
      <c r="V5206" s="10" t="str">
        <f t="shared" si="1"/>
        <v>2017-11</v>
      </c>
    </row>
    <row r="5207">
      <c r="A5207" s="7">
        <v>5206.0</v>
      </c>
      <c r="B5207" s="4" t="s">
        <v>8144</v>
      </c>
      <c r="C5207" s="8">
        <v>43053.0</v>
      </c>
      <c r="D5207" s="8">
        <v>43055.0</v>
      </c>
      <c r="E5207" s="4" t="s">
        <v>98</v>
      </c>
      <c r="F5207" s="4" t="s">
        <v>2537</v>
      </c>
      <c r="G5207" s="4" t="s">
        <v>2538</v>
      </c>
      <c r="H5207" s="4" t="s">
        <v>46</v>
      </c>
      <c r="I5207" s="4" t="s">
        <v>30</v>
      </c>
      <c r="J5207" s="4" t="s">
        <v>455</v>
      </c>
      <c r="K5207" s="4" t="s">
        <v>58</v>
      </c>
      <c r="L5207" s="7">
        <v>77095.0</v>
      </c>
      <c r="M5207" s="4" t="s">
        <v>59</v>
      </c>
      <c r="N5207" s="4" t="s">
        <v>6526</v>
      </c>
      <c r="O5207" s="4" t="s">
        <v>51</v>
      </c>
      <c r="P5207" s="4" t="s">
        <v>76</v>
      </c>
      <c r="Q5207" s="4" t="s">
        <v>6527</v>
      </c>
      <c r="R5207" s="9">
        <v>28.1707283950617</v>
      </c>
      <c r="S5207" s="7">
        <v>5.0</v>
      </c>
      <c r="T5207" s="7">
        <v>0.8</v>
      </c>
      <c r="U5207" s="7">
        <v>-42.2560925925926</v>
      </c>
      <c r="V5207" s="10" t="str">
        <f t="shared" si="1"/>
        <v>2017-11</v>
      </c>
    </row>
    <row r="5208">
      <c r="A5208" s="7">
        <v>5207.0</v>
      </c>
      <c r="B5208" s="4" t="s">
        <v>8145</v>
      </c>
      <c r="C5208" s="8">
        <v>43053.0</v>
      </c>
      <c r="D5208" s="8">
        <v>43056.0</v>
      </c>
      <c r="E5208" s="4" t="s">
        <v>43</v>
      </c>
      <c r="F5208" s="4" t="s">
        <v>2614</v>
      </c>
      <c r="G5208" s="4" t="s">
        <v>2615</v>
      </c>
      <c r="H5208" s="4" t="s">
        <v>112</v>
      </c>
      <c r="I5208" s="4" t="s">
        <v>30</v>
      </c>
      <c r="J5208" s="4" t="s">
        <v>2547</v>
      </c>
      <c r="K5208" s="4" t="s">
        <v>937</v>
      </c>
      <c r="L5208" s="7">
        <v>55407.0</v>
      </c>
      <c r="M5208" s="4" t="s">
        <v>59</v>
      </c>
      <c r="N5208" s="4" t="s">
        <v>968</v>
      </c>
      <c r="O5208" s="4" t="s">
        <v>51</v>
      </c>
      <c r="P5208" s="4" t="s">
        <v>205</v>
      </c>
      <c r="Q5208" s="4" t="s">
        <v>969</v>
      </c>
      <c r="R5208" s="9">
        <v>19.5747489711934</v>
      </c>
      <c r="S5208" s="7">
        <v>2.0</v>
      </c>
      <c r="T5208" s="7">
        <v>0.0</v>
      </c>
      <c r="U5208" s="7">
        <v>9.59162699588477</v>
      </c>
      <c r="V5208" s="10" t="str">
        <f t="shared" si="1"/>
        <v>2017-11</v>
      </c>
    </row>
    <row r="5209">
      <c r="A5209" s="7">
        <v>5208.0</v>
      </c>
      <c r="B5209" s="4" t="s">
        <v>8146</v>
      </c>
      <c r="C5209" s="8">
        <v>43053.0</v>
      </c>
      <c r="D5209" s="8">
        <v>43058.0</v>
      </c>
      <c r="E5209" s="4" t="s">
        <v>26</v>
      </c>
      <c r="F5209" s="4" t="s">
        <v>3006</v>
      </c>
      <c r="G5209" s="4" t="s">
        <v>3007</v>
      </c>
      <c r="H5209" s="4" t="s">
        <v>46</v>
      </c>
      <c r="I5209" s="4" t="s">
        <v>30</v>
      </c>
      <c r="J5209" s="4" t="s">
        <v>47</v>
      </c>
      <c r="K5209" s="4" t="s">
        <v>48</v>
      </c>
      <c r="L5209" s="7">
        <v>90049.0</v>
      </c>
      <c r="M5209" s="4" t="s">
        <v>49</v>
      </c>
      <c r="N5209" s="4" t="s">
        <v>5804</v>
      </c>
      <c r="O5209" s="4" t="s">
        <v>51</v>
      </c>
      <c r="P5209" s="4" t="s">
        <v>93</v>
      </c>
      <c r="Q5209" s="4" t="s">
        <v>5805</v>
      </c>
      <c r="R5209" s="9">
        <v>34.24</v>
      </c>
      <c r="S5209" s="7">
        <v>8.0</v>
      </c>
      <c r="T5209" s="7">
        <v>0.0</v>
      </c>
      <c r="U5209" s="7">
        <v>9.9296</v>
      </c>
      <c r="V5209" s="10" t="str">
        <f t="shared" si="1"/>
        <v>2017-11</v>
      </c>
    </row>
    <row r="5210">
      <c r="A5210" s="7">
        <v>5209.0</v>
      </c>
      <c r="B5210" s="4" t="s">
        <v>8147</v>
      </c>
      <c r="C5210" s="8">
        <v>43054.0</v>
      </c>
      <c r="D5210" s="8">
        <v>43059.0</v>
      </c>
      <c r="E5210" s="4" t="s">
        <v>26</v>
      </c>
      <c r="F5210" s="4" t="s">
        <v>7238</v>
      </c>
      <c r="G5210" s="4" t="s">
        <v>7239</v>
      </c>
      <c r="H5210" s="4" t="s">
        <v>46</v>
      </c>
      <c r="I5210" s="4" t="s">
        <v>30</v>
      </c>
      <c r="J5210" s="4" t="s">
        <v>7692</v>
      </c>
      <c r="K5210" s="4" t="s">
        <v>102</v>
      </c>
      <c r="L5210" s="7">
        <v>33023.0</v>
      </c>
      <c r="M5210" s="4" t="s">
        <v>83</v>
      </c>
      <c r="N5210" s="4" t="s">
        <v>4699</v>
      </c>
      <c r="O5210" s="4" t="s">
        <v>35</v>
      </c>
      <c r="P5210" s="4" t="s">
        <v>121</v>
      </c>
      <c r="Q5210" s="4" t="s">
        <v>4700</v>
      </c>
      <c r="R5210" s="9">
        <v>66.8968792233172</v>
      </c>
      <c r="S5210" s="7">
        <v>4.0</v>
      </c>
      <c r="T5210" s="7">
        <v>0.2</v>
      </c>
      <c r="U5210" s="7">
        <v>16.7242198058293</v>
      </c>
      <c r="V5210" s="10" t="str">
        <f t="shared" si="1"/>
        <v>2017-11</v>
      </c>
    </row>
    <row r="5211">
      <c r="A5211" s="7">
        <v>5210.0</v>
      </c>
      <c r="B5211" s="4" t="s">
        <v>8147</v>
      </c>
      <c r="C5211" s="8">
        <v>43054.0</v>
      </c>
      <c r="D5211" s="8">
        <v>43059.0</v>
      </c>
      <c r="E5211" s="4" t="s">
        <v>26</v>
      </c>
      <c r="F5211" s="4" t="s">
        <v>7238</v>
      </c>
      <c r="G5211" s="4" t="s">
        <v>7239</v>
      </c>
      <c r="H5211" s="4" t="s">
        <v>46</v>
      </c>
      <c r="I5211" s="4" t="s">
        <v>30</v>
      </c>
      <c r="J5211" s="4" t="s">
        <v>7692</v>
      </c>
      <c r="K5211" s="4" t="s">
        <v>102</v>
      </c>
      <c r="L5211" s="7">
        <v>33023.0</v>
      </c>
      <c r="M5211" s="4" t="s">
        <v>83</v>
      </c>
      <c r="N5211" s="4" t="s">
        <v>1972</v>
      </c>
      <c r="O5211" s="4" t="s">
        <v>35</v>
      </c>
      <c r="P5211" s="4" t="s">
        <v>121</v>
      </c>
      <c r="Q5211" s="4" t="s">
        <v>1973</v>
      </c>
      <c r="R5211" s="9">
        <v>103.662933089319</v>
      </c>
      <c r="S5211" s="7">
        <v>4.0</v>
      </c>
      <c r="T5211" s="7">
        <v>0.2</v>
      </c>
      <c r="U5211" s="7">
        <v>0.0</v>
      </c>
      <c r="V5211" s="10" t="str">
        <f t="shared" si="1"/>
        <v>2017-11</v>
      </c>
    </row>
    <row r="5212">
      <c r="A5212" s="7">
        <v>5211.0</v>
      </c>
      <c r="B5212" s="4" t="s">
        <v>8148</v>
      </c>
      <c r="C5212" s="8">
        <v>43055.0</v>
      </c>
      <c r="D5212" s="8">
        <v>43055.0</v>
      </c>
      <c r="E5212" s="4" t="s">
        <v>212</v>
      </c>
      <c r="F5212" s="4" t="s">
        <v>315</v>
      </c>
      <c r="G5212" s="4" t="s">
        <v>316</v>
      </c>
      <c r="H5212" s="4" t="s">
        <v>46</v>
      </c>
      <c r="I5212" s="4" t="s">
        <v>30</v>
      </c>
      <c r="J5212" s="4" t="s">
        <v>222</v>
      </c>
      <c r="K5212" s="4" t="s">
        <v>223</v>
      </c>
      <c r="L5212" s="7">
        <v>10009.0</v>
      </c>
      <c r="M5212" s="4" t="s">
        <v>33</v>
      </c>
      <c r="N5212" s="4" t="s">
        <v>568</v>
      </c>
      <c r="O5212" s="4" t="s">
        <v>51</v>
      </c>
      <c r="P5212" s="4" t="s">
        <v>124</v>
      </c>
      <c r="Q5212" s="4" t="s">
        <v>569</v>
      </c>
      <c r="R5212" s="9">
        <v>188.207530864198</v>
      </c>
      <c r="S5212" s="7">
        <v>3.0</v>
      </c>
      <c r="T5212" s="7">
        <v>0.0</v>
      </c>
      <c r="U5212" s="7">
        <v>94.1037654320988</v>
      </c>
      <c r="V5212" s="10" t="str">
        <f t="shared" si="1"/>
        <v>2017-11</v>
      </c>
    </row>
    <row r="5213">
      <c r="A5213" s="7">
        <v>5212.0</v>
      </c>
      <c r="B5213" s="4" t="s">
        <v>8149</v>
      </c>
      <c r="C5213" s="8">
        <v>43055.0</v>
      </c>
      <c r="D5213" s="8">
        <v>43061.0</v>
      </c>
      <c r="E5213" s="4" t="s">
        <v>26</v>
      </c>
      <c r="F5213" s="4" t="s">
        <v>4931</v>
      </c>
      <c r="G5213" s="4" t="s">
        <v>4932</v>
      </c>
      <c r="H5213" s="4" t="s">
        <v>46</v>
      </c>
      <c r="I5213" s="4" t="s">
        <v>30</v>
      </c>
      <c r="J5213" s="4" t="s">
        <v>261</v>
      </c>
      <c r="K5213" s="4" t="s">
        <v>48</v>
      </c>
      <c r="L5213" s="7">
        <v>92105.0</v>
      </c>
      <c r="M5213" s="4" t="s">
        <v>49</v>
      </c>
      <c r="N5213" s="4" t="s">
        <v>5481</v>
      </c>
      <c r="O5213" s="4" t="s">
        <v>51</v>
      </c>
      <c r="P5213" s="4" t="s">
        <v>52</v>
      </c>
      <c r="Q5213" s="4" t="s">
        <v>5482</v>
      </c>
      <c r="R5213" s="9">
        <v>811.28</v>
      </c>
      <c r="S5213" s="7">
        <v>8.0</v>
      </c>
      <c r="T5213" s="7">
        <v>0.0</v>
      </c>
      <c r="U5213" s="7">
        <v>24.3384</v>
      </c>
      <c r="V5213" s="10" t="str">
        <f t="shared" si="1"/>
        <v>2017-11</v>
      </c>
    </row>
    <row r="5214">
      <c r="A5214" s="7">
        <v>5213.0</v>
      </c>
      <c r="B5214" s="4" t="s">
        <v>8150</v>
      </c>
      <c r="C5214" s="8">
        <v>43055.0</v>
      </c>
      <c r="D5214" s="8">
        <v>43055.0</v>
      </c>
      <c r="E5214" s="4" t="s">
        <v>212</v>
      </c>
      <c r="F5214" s="4" t="s">
        <v>8151</v>
      </c>
      <c r="G5214" s="4" t="s">
        <v>8152</v>
      </c>
      <c r="H5214" s="4" t="s">
        <v>29</v>
      </c>
      <c r="I5214" s="4" t="s">
        <v>30</v>
      </c>
      <c r="J5214" s="4" t="s">
        <v>362</v>
      </c>
      <c r="K5214" s="4" t="s">
        <v>48</v>
      </c>
      <c r="L5214" s="7">
        <v>94122.0</v>
      </c>
      <c r="M5214" s="4" t="s">
        <v>49</v>
      </c>
      <c r="N5214" s="4" t="s">
        <v>1963</v>
      </c>
      <c r="O5214" s="4" t="s">
        <v>39</v>
      </c>
      <c r="P5214" s="4" t="s">
        <v>446</v>
      </c>
      <c r="Q5214" s="4" t="s">
        <v>1964</v>
      </c>
      <c r="R5214" s="9">
        <v>1919.976</v>
      </c>
      <c r="S5214" s="7">
        <v>3.0</v>
      </c>
      <c r="T5214" s="7">
        <v>0.2</v>
      </c>
      <c r="U5214" s="7">
        <v>215.9973</v>
      </c>
      <c r="V5214" s="10" t="str">
        <f t="shared" si="1"/>
        <v>2017-11</v>
      </c>
    </row>
    <row r="5215">
      <c r="A5215" s="7">
        <v>5214.0</v>
      </c>
      <c r="B5215" s="4" t="s">
        <v>8153</v>
      </c>
      <c r="C5215" s="8">
        <v>43055.0</v>
      </c>
      <c r="D5215" s="8">
        <v>43059.0</v>
      </c>
      <c r="E5215" s="4" t="s">
        <v>26</v>
      </c>
      <c r="F5215" s="4" t="s">
        <v>3574</v>
      </c>
      <c r="G5215" s="4" t="s">
        <v>3575</v>
      </c>
      <c r="H5215" s="4" t="s">
        <v>46</v>
      </c>
      <c r="I5215" s="4" t="s">
        <v>30</v>
      </c>
      <c r="J5215" s="4" t="s">
        <v>148</v>
      </c>
      <c r="K5215" s="4" t="s">
        <v>48</v>
      </c>
      <c r="L5215" s="7">
        <v>93727.0</v>
      </c>
      <c r="M5215" s="4" t="s">
        <v>49</v>
      </c>
      <c r="N5215" s="4" t="s">
        <v>2966</v>
      </c>
      <c r="O5215" s="4" t="s">
        <v>51</v>
      </c>
      <c r="P5215" s="4" t="s">
        <v>52</v>
      </c>
      <c r="Q5215" s="4" t="s">
        <v>2967</v>
      </c>
      <c r="R5215" s="9">
        <v>48.86</v>
      </c>
      <c r="S5215" s="7">
        <v>7.0</v>
      </c>
      <c r="T5215" s="7">
        <v>0.0</v>
      </c>
      <c r="U5215" s="7">
        <v>0.9772</v>
      </c>
      <c r="V5215" s="10" t="str">
        <f t="shared" si="1"/>
        <v>2017-11</v>
      </c>
    </row>
    <row r="5216">
      <c r="A5216" s="7">
        <v>5215.0</v>
      </c>
      <c r="B5216" s="4" t="s">
        <v>8154</v>
      </c>
      <c r="C5216" s="8">
        <v>43055.0</v>
      </c>
      <c r="D5216" s="8">
        <v>43060.0</v>
      </c>
      <c r="E5216" s="4" t="s">
        <v>26</v>
      </c>
      <c r="F5216" s="4" t="s">
        <v>8155</v>
      </c>
      <c r="G5216" s="4" t="s">
        <v>8156</v>
      </c>
      <c r="H5216" s="4" t="s">
        <v>112</v>
      </c>
      <c r="I5216" s="4" t="s">
        <v>30</v>
      </c>
      <c r="J5216" s="4" t="s">
        <v>8157</v>
      </c>
      <c r="K5216" s="4" t="s">
        <v>48</v>
      </c>
      <c r="L5216" s="7">
        <v>92025.0</v>
      </c>
      <c r="M5216" s="4" t="s">
        <v>49</v>
      </c>
      <c r="N5216" s="4" t="s">
        <v>4375</v>
      </c>
      <c r="O5216" s="4" t="s">
        <v>51</v>
      </c>
      <c r="P5216" s="4" t="s">
        <v>93</v>
      </c>
      <c r="Q5216" s="4" t="s">
        <v>4376</v>
      </c>
      <c r="R5216" s="9">
        <v>23.36</v>
      </c>
      <c r="S5216" s="7">
        <v>4.0</v>
      </c>
      <c r="T5216" s="7">
        <v>0.0</v>
      </c>
      <c r="U5216" s="7">
        <v>6.0736</v>
      </c>
      <c r="V5216" s="10" t="str">
        <f t="shared" si="1"/>
        <v>2017-11</v>
      </c>
    </row>
    <row r="5217">
      <c r="A5217" s="7">
        <v>5216.0</v>
      </c>
      <c r="B5217" s="4" t="s">
        <v>8158</v>
      </c>
      <c r="C5217" s="8">
        <v>43055.0</v>
      </c>
      <c r="D5217" s="8">
        <v>43060.0</v>
      </c>
      <c r="E5217" s="4" t="s">
        <v>26</v>
      </c>
      <c r="F5217" s="4" t="s">
        <v>3604</v>
      </c>
      <c r="G5217" s="4" t="s">
        <v>3605</v>
      </c>
      <c r="H5217" s="4" t="s">
        <v>112</v>
      </c>
      <c r="I5217" s="4" t="s">
        <v>30</v>
      </c>
      <c r="J5217" s="4" t="s">
        <v>731</v>
      </c>
      <c r="K5217" s="4" t="s">
        <v>223</v>
      </c>
      <c r="L5217" s="7">
        <v>10701.0</v>
      </c>
      <c r="M5217" s="4" t="s">
        <v>33</v>
      </c>
      <c r="N5217" s="4" t="s">
        <v>6773</v>
      </c>
      <c r="O5217" s="4" t="s">
        <v>39</v>
      </c>
      <c r="P5217" s="4" t="s">
        <v>446</v>
      </c>
      <c r="Q5217" s="4" t="s">
        <v>6774</v>
      </c>
      <c r="R5217" s="9">
        <v>67.2224691358025</v>
      </c>
      <c r="S5217" s="7">
        <v>4.0</v>
      </c>
      <c r="T5217" s="7">
        <v>0.0</v>
      </c>
      <c r="U5217" s="7">
        <v>30.9223358024691</v>
      </c>
      <c r="V5217" s="10" t="str">
        <f t="shared" si="1"/>
        <v>2017-11</v>
      </c>
    </row>
    <row r="5218">
      <c r="A5218" s="7">
        <v>5217.0</v>
      </c>
      <c r="B5218" s="4" t="s">
        <v>8159</v>
      </c>
      <c r="C5218" s="8">
        <v>43055.0</v>
      </c>
      <c r="D5218" s="8">
        <v>43058.0</v>
      </c>
      <c r="E5218" s="4" t="s">
        <v>43</v>
      </c>
      <c r="F5218" s="4" t="s">
        <v>770</v>
      </c>
      <c r="G5218" s="4" t="s">
        <v>771</v>
      </c>
      <c r="H5218" s="4" t="s">
        <v>46</v>
      </c>
      <c r="I5218" s="4" t="s">
        <v>30</v>
      </c>
      <c r="J5218" s="4" t="s">
        <v>163</v>
      </c>
      <c r="K5218" s="4" t="s">
        <v>164</v>
      </c>
      <c r="L5218" s="7">
        <v>98103.0</v>
      </c>
      <c r="M5218" s="4" t="s">
        <v>49</v>
      </c>
      <c r="N5218" s="4" t="s">
        <v>4916</v>
      </c>
      <c r="O5218" s="4" t="s">
        <v>51</v>
      </c>
      <c r="P5218" s="4" t="s">
        <v>124</v>
      </c>
      <c r="Q5218" s="4" t="s">
        <v>4917</v>
      </c>
      <c r="R5218" s="9">
        <v>73.68</v>
      </c>
      <c r="S5218" s="7">
        <v>6.0</v>
      </c>
      <c r="T5218" s="7">
        <v>0.0</v>
      </c>
      <c r="U5218" s="7">
        <v>34.6296</v>
      </c>
      <c r="V5218" s="10" t="str">
        <f t="shared" si="1"/>
        <v>2017-11</v>
      </c>
    </row>
    <row r="5219">
      <c r="A5219" s="7">
        <v>5218.0</v>
      </c>
      <c r="B5219" s="4" t="s">
        <v>8159</v>
      </c>
      <c r="C5219" s="8">
        <v>43055.0</v>
      </c>
      <c r="D5219" s="8">
        <v>43058.0</v>
      </c>
      <c r="E5219" s="4" t="s">
        <v>43</v>
      </c>
      <c r="F5219" s="4" t="s">
        <v>770</v>
      </c>
      <c r="G5219" s="4" t="s">
        <v>771</v>
      </c>
      <c r="H5219" s="4" t="s">
        <v>46</v>
      </c>
      <c r="I5219" s="4" t="s">
        <v>30</v>
      </c>
      <c r="J5219" s="4" t="s">
        <v>163</v>
      </c>
      <c r="K5219" s="4" t="s">
        <v>164</v>
      </c>
      <c r="L5219" s="7">
        <v>98103.0</v>
      </c>
      <c r="M5219" s="4" t="s">
        <v>49</v>
      </c>
      <c r="N5219" s="4" t="s">
        <v>3811</v>
      </c>
      <c r="O5219" s="4" t="s">
        <v>35</v>
      </c>
      <c r="P5219" s="4" t="s">
        <v>121</v>
      </c>
      <c r="Q5219" s="4" t="s">
        <v>3812</v>
      </c>
      <c r="R5219" s="9">
        <v>139.92</v>
      </c>
      <c r="S5219" s="7">
        <v>2.0</v>
      </c>
      <c r="T5219" s="7">
        <v>0.0</v>
      </c>
      <c r="U5219" s="7">
        <v>23.7864</v>
      </c>
      <c r="V5219" s="10" t="str">
        <f t="shared" si="1"/>
        <v>2017-11</v>
      </c>
    </row>
    <row r="5220">
      <c r="A5220" s="7">
        <v>5219.0</v>
      </c>
      <c r="B5220" s="4" t="s">
        <v>8159</v>
      </c>
      <c r="C5220" s="8">
        <v>43055.0</v>
      </c>
      <c r="D5220" s="8">
        <v>43058.0</v>
      </c>
      <c r="E5220" s="4" t="s">
        <v>43</v>
      </c>
      <c r="F5220" s="4" t="s">
        <v>770</v>
      </c>
      <c r="G5220" s="4" t="s">
        <v>771</v>
      </c>
      <c r="H5220" s="4" t="s">
        <v>46</v>
      </c>
      <c r="I5220" s="4" t="s">
        <v>30</v>
      </c>
      <c r="J5220" s="4" t="s">
        <v>163</v>
      </c>
      <c r="K5220" s="4" t="s">
        <v>164</v>
      </c>
      <c r="L5220" s="7">
        <v>98103.0</v>
      </c>
      <c r="M5220" s="4" t="s">
        <v>49</v>
      </c>
      <c r="N5220" s="4" t="s">
        <v>767</v>
      </c>
      <c r="O5220" s="4" t="s">
        <v>39</v>
      </c>
      <c r="P5220" s="4" t="s">
        <v>40</v>
      </c>
      <c r="Q5220" s="4" t="s">
        <v>768</v>
      </c>
      <c r="R5220" s="9">
        <v>107.88</v>
      </c>
      <c r="S5220" s="7">
        <v>3.0</v>
      </c>
      <c r="T5220" s="7">
        <v>0.2</v>
      </c>
      <c r="U5220" s="7">
        <v>10.788</v>
      </c>
      <c r="V5220" s="10" t="str">
        <f t="shared" si="1"/>
        <v>2017-11</v>
      </c>
    </row>
    <row r="5221">
      <c r="A5221" s="7">
        <v>5220.0</v>
      </c>
      <c r="B5221" s="4" t="s">
        <v>8159</v>
      </c>
      <c r="C5221" s="8">
        <v>43055.0</v>
      </c>
      <c r="D5221" s="8">
        <v>43058.0</v>
      </c>
      <c r="E5221" s="4" t="s">
        <v>43</v>
      </c>
      <c r="F5221" s="4" t="s">
        <v>770</v>
      </c>
      <c r="G5221" s="4" t="s">
        <v>771</v>
      </c>
      <c r="H5221" s="4" t="s">
        <v>46</v>
      </c>
      <c r="I5221" s="4" t="s">
        <v>30</v>
      </c>
      <c r="J5221" s="4" t="s">
        <v>163</v>
      </c>
      <c r="K5221" s="4" t="s">
        <v>164</v>
      </c>
      <c r="L5221" s="7">
        <v>98103.0</v>
      </c>
      <c r="M5221" s="4" t="s">
        <v>49</v>
      </c>
      <c r="N5221" s="4" t="s">
        <v>4532</v>
      </c>
      <c r="O5221" s="4" t="s">
        <v>51</v>
      </c>
      <c r="P5221" s="4" t="s">
        <v>52</v>
      </c>
      <c r="Q5221" s="4" t="s">
        <v>4533</v>
      </c>
      <c r="R5221" s="9">
        <v>33.29</v>
      </c>
      <c r="S5221" s="7">
        <v>1.0</v>
      </c>
      <c r="T5221" s="7">
        <v>0.0</v>
      </c>
      <c r="U5221" s="7">
        <v>7.9896</v>
      </c>
      <c r="V5221" s="10" t="str">
        <f t="shared" si="1"/>
        <v>2017-11</v>
      </c>
    </row>
    <row r="5222">
      <c r="A5222" s="7">
        <v>5221.0</v>
      </c>
      <c r="B5222" s="4" t="s">
        <v>8160</v>
      </c>
      <c r="C5222" s="8">
        <v>43055.0</v>
      </c>
      <c r="D5222" s="8">
        <v>43055.0</v>
      </c>
      <c r="E5222" s="4" t="s">
        <v>212</v>
      </c>
      <c r="F5222" s="4" t="s">
        <v>7187</v>
      </c>
      <c r="G5222" s="4" t="s">
        <v>7188</v>
      </c>
      <c r="H5222" s="4" t="s">
        <v>46</v>
      </c>
      <c r="I5222" s="4" t="s">
        <v>30</v>
      </c>
      <c r="J5222" s="4" t="s">
        <v>4058</v>
      </c>
      <c r="K5222" s="4" t="s">
        <v>223</v>
      </c>
      <c r="L5222" s="7">
        <v>13501.0</v>
      </c>
      <c r="M5222" s="4" t="s">
        <v>33</v>
      </c>
      <c r="N5222" s="4" t="s">
        <v>665</v>
      </c>
      <c r="O5222" s="4" t="s">
        <v>39</v>
      </c>
      <c r="P5222" s="4" t="s">
        <v>40</v>
      </c>
      <c r="Q5222" s="4" t="s">
        <v>666</v>
      </c>
      <c r="R5222" s="9">
        <v>153.75024691358</v>
      </c>
      <c r="S5222" s="7">
        <v>6.0</v>
      </c>
      <c r="T5222" s="7">
        <v>0.0</v>
      </c>
      <c r="U5222" s="7">
        <v>7.68751234567901</v>
      </c>
      <c r="V5222" s="10" t="str">
        <f t="shared" si="1"/>
        <v>2017-11</v>
      </c>
    </row>
    <row r="5223">
      <c r="A5223" s="7">
        <v>5222.0</v>
      </c>
      <c r="B5223" s="4" t="s">
        <v>8161</v>
      </c>
      <c r="C5223" s="8">
        <v>43055.0</v>
      </c>
      <c r="D5223" s="8">
        <v>43061.0</v>
      </c>
      <c r="E5223" s="4" t="s">
        <v>26</v>
      </c>
      <c r="F5223" s="4" t="s">
        <v>941</v>
      </c>
      <c r="G5223" s="4" t="s">
        <v>942</v>
      </c>
      <c r="H5223" s="4" t="s">
        <v>46</v>
      </c>
      <c r="I5223" s="4" t="s">
        <v>30</v>
      </c>
      <c r="J5223" s="4" t="s">
        <v>2842</v>
      </c>
      <c r="K5223" s="4" t="s">
        <v>48</v>
      </c>
      <c r="L5223" s="7">
        <v>95661.0</v>
      </c>
      <c r="M5223" s="4" t="s">
        <v>49</v>
      </c>
      <c r="N5223" s="4" t="s">
        <v>4642</v>
      </c>
      <c r="O5223" s="4" t="s">
        <v>35</v>
      </c>
      <c r="P5223" s="4" t="s">
        <v>121</v>
      </c>
      <c r="Q5223" s="4" t="s">
        <v>4643</v>
      </c>
      <c r="R5223" s="9">
        <v>17.31</v>
      </c>
      <c r="S5223" s="7">
        <v>3.0</v>
      </c>
      <c r="T5223" s="7">
        <v>0.0</v>
      </c>
      <c r="U5223" s="7">
        <v>5.193</v>
      </c>
      <c r="V5223" s="10" t="str">
        <f t="shared" si="1"/>
        <v>2017-11</v>
      </c>
    </row>
    <row r="5224">
      <c r="A5224" s="7">
        <v>5223.0</v>
      </c>
      <c r="B5224" s="4" t="s">
        <v>8162</v>
      </c>
      <c r="C5224" s="8">
        <v>43055.0</v>
      </c>
      <c r="D5224" s="8">
        <v>43059.0</v>
      </c>
      <c r="E5224" s="4" t="s">
        <v>98</v>
      </c>
      <c r="F5224" s="4" t="s">
        <v>4362</v>
      </c>
      <c r="G5224" s="4" t="s">
        <v>4363</v>
      </c>
      <c r="H5224" s="4" t="s">
        <v>29</v>
      </c>
      <c r="I5224" s="4" t="s">
        <v>30</v>
      </c>
      <c r="J5224" s="4" t="s">
        <v>8163</v>
      </c>
      <c r="K5224" s="4" t="s">
        <v>157</v>
      </c>
      <c r="L5224" s="7">
        <v>44035.0</v>
      </c>
      <c r="M5224" s="4" t="s">
        <v>33</v>
      </c>
      <c r="N5224" s="4" t="s">
        <v>4682</v>
      </c>
      <c r="O5224" s="4" t="s">
        <v>51</v>
      </c>
      <c r="P5224" s="4" t="s">
        <v>76</v>
      </c>
      <c r="Q5224" s="4" t="s">
        <v>4683</v>
      </c>
      <c r="R5224" s="9">
        <v>2.33817283950617</v>
      </c>
      <c r="S5224" s="7">
        <v>1.0</v>
      </c>
      <c r="T5224" s="7">
        <v>0.7</v>
      </c>
      <c r="U5224" s="7">
        <v>-1.79259917695473</v>
      </c>
      <c r="V5224" s="10" t="str">
        <f t="shared" si="1"/>
        <v>2017-11</v>
      </c>
    </row>
    <row r="5225">
      <c r="A5225" s="7">
        <v>5224.0</v>
      </c>
      <c r="B5225" s="4" t="s">
        <v>8164</v>
      </c>
      <c r="C5225" s="8">
        <v>43055.0</v>
      </c>
      <c r="D5225" s="8">
        <v>43060.0</v>
      </c>
      <c r="E5225" s="4" t="s">
        <v>26</v>
      </c>
      <c r="F5225" s="4" t="s">
        <v>6107</v>
      </c>
      <c r="G5225" s="4" t="s">
        <v>6108</v>
      </c>
      <c r="H5225" s="4" t="s">
        <v>29</v>
      </c>
      <c r="I5225" s="4" t="s">
        <v>30</v>
      </c>
      <c r="J5225" s="4" t="s">
        <v>3153</v>
      </c>
      <c r="K5225" s="4" t="s">
        <v>157</v>
      </c>
      <c r="L5225" s="7">
        <v>43402.0</v>
      </c>
      <c r="M5225" s="4" t="s">
        <v>33</v>
      </c>
      <c r="N5225" s="4" t="s">
        <v>1378</v>
      </c>
      <c r="O5225" s="4" t="s">
        <v>39</v>
      </c>
      <c r="P5225" s="4" t="s">
        <v>85</v>
      </c>
      <c r="Q5225" s="4" t="s">
        <v>1379</v>
      </c>
      <c r="R5225" s="9">
        <v>1153.68062962963</v>
      </c>
      <c r="S5225" s="7">
        <v>3.0</v>
      </c>
      <c r="T5225" s="7">
        <v>0.4</v>
      </c>
      <c r="U5225" s="7">
        <v>96.1400524691358</v>
      </c>
      <c r="V5225" s="10" t="str">
        <f t="shared" si="1"/>
        <v>2017-11</v>
      </c>
    </row>
    <row r="5226">
      <c r="A5226" s="7">
        <v>5225.0</v>
      </c>
      <c r="B5226" s="4" t="s">
        <v>8164</v>
      </c>
      <c r="C5226" s="8">
        <v>43055.0</v>
      </c>
      <c r="D5226" s="8">
        <v>43060.0</v>
      </c>
      <c r="E5226" s="4" t="s">
        <v>26</v>
      </c>
      <c r="F5226" s="4" t="s">
        <v>6107</v>
      </c>
      <c r="G5226" s="4" t="s">
        <v>6108</v>
      </c>
      <c r="H5226" s="4" t="s">
        <v>29</v>
      </c>
      <c r="I5226" s="4" t="s">
        <v>30</v>
      </c>
      <c r="J5226" s="4" t="s">
        <v>3153</v>
      </c>
      <c r="K5226" s="4" t="s">
        <v>157</v>
      </c>
      <c r="L5226" s="7">
        <v>43402.0</v>
      </c>
      <c r="M5226" s="4" t="s">
        <v>33</v>
      </c>
      <c r="N5226" s="4" t="s">
        <v>1677</v>
      </c>
      <c r="O5226" s="4" t="s">
        <v>51</v>
      </c>
      <c r="P5226" s="4" t="s">
        <v>93</v>
      </c>
      <c r="Q5226" s="4" t="s">
        <v>1678</v>
      </c>
      <c r="R5226" s="9">
        <v>110.694024691358</v>
      </c>
      <c r="S5226" s="7">
        <v>3.0</v>
      </c>
      <c r="T5226" s="7">
        <v>0.2</v>
      </c>
      <c r="U5226" s="7">
        <v>6.91837654320988</v>
      </c>
      <c r="V5226" s="10" t="str">
        <f t="shared" si="1"/>
        <v>2017-11</v>
      </c>
    </row>
    <row r="5227">
      <c r="A5227" s="7">
        <v>5226.0</v>
      </c>
      <c r="B5227" s="4" t="s">
        <v>8164</v>
      </c>
      <c r="C5227" s="8">
        <v>43055.0</v>
      </c>
      <c r="D5227" s="8">
        <v>43060.0</v>
      </c>
      <c r="E5227" s="4" t="s">
        <v>26</v>
      </c>
      <c r="F5227" s="4" t="s">
        <v>6107</v>
      </c>
      <c r="G5227" s="4" t="s">
        <v>6108</v>
      </c>
      <c r="H5227" s="4" t="s">
        <v>29</v>
      </c>
      <c r="I5227" s="4" t="s">
        <v>30</v>
      </c>
      <c r="J5227" s="4" t="s">
        <v>3153</v>
      </c>
      <c r="K5227" s="4" t="s">
        <v>157</v>
      </c>
      <c r="L5227" s="7">
        <v>43402.0</v>
      </c>
      <c r="M5227" s="4" t="s">
        <v>33</v>
      </c>
      <c r="N5227" s="4" t="s">
        <v>167</v>
      </c>
      <c r="O5227" s="4" t="s">
        <v>39</v>
      </c>
      <c r="P5227" s="4" t="s">
        <v>61</v>
      </c>
      <c r="Q5227" s="4" t="s">
        <v>168</v>
      </c>
      <c r="R5227" s="9">
        <v>179.413744855967</v>
      </c>
      <c r="S5227" s="7">
        <v>5.0</v>
      </c>
      <c r="T5227" s="7">
        <v>0.2</v>
      </c>
      <c r="U5227" s="7">
        <v>-2.24267181069959</v>
      </c>
      <c r="V5227" s="10" t="str">
        <f t="shared" si="1"/>
        <v>2017-11</v>
      </c>
    </row>
    <row r="5228">
      <c r="A5228" s="7">
        <v>5227.0</v>
      </c>
      <c r="B5228" s="4" t="s">
        <v>8165</v>
      </c>
      <c r="C5228" s="8">
        <v>43055.0</v>
      </c>
      <c r="D5228" s="8">
        <v>43059.0</v>
      </c>
      <c r="E5228" s="4" t="s">
        <v>26</v>
      </c>
      <c r="F5228" s="4" t="s">
        <v>2700</v>
      </c>
      <c r="G5228" s="4" t="s">
        <v>2701</v>
      </c>
      <c r="H5228" s="4" t="s">
        <v>46</v>
      </c>
      <c r="I5228" s="4" t="s">
        <v>30</v>
      </c>
      <c r="J5228" s="4" t="s">
        <v>47</v>
      </c>
      <c r="K5228" s="4" t="s">
        <v>48</v>
      </c>
      <c r="L5228" s="7">
        <v>90049.0</v>
      </c>
      <c r="M5228" s="4" t="s">
        <v>49</v>
      </c>
      <c r="N5228" s="4" t="s">
        <v>1451</v>
      </c>
      <c r="O5228" s="4" t="s">
        <v>35</v>
      </c>
      <c r="P5228" s="4" t="s">
        <v>121</v>
      </c>
      <c r="Q5228" s="4" t="s">
        <v>1452</v>
      </c>
      <c r="R5228" s="9">
        <v>119.94</v>
      </c>
      <c r="S5228" s="7">
        <v>3.0</v>
      </c>
      <c r="T5228" s="7">
        <v>0.0</v>
      </c>
      <c r="U5228" s="7">
        <v>23.988</v>
      </c>
      <c r="V5228" s="10" t="str">
        <f t="shared" si="1"/>
        <v>2017-11</v>
      </c>
    </row>
    <row r="5229">
      <c r="A5229" s="7">
        <v>5228.0</v>
      </c>
      <c r="B5229" s="4" t="s">
        <v>8165</v>
      </c>
      <c r="C5229" s="8">
        <v>43055.0</v>
      </c>
      <c r="D5229" s="8">
        <v>43059.0</v>
      </c>
      <c r="E5229" s="4" t="s">
        <v>26</v>
      </c>
      <c r="F5229" s="4" t="s">
        <v>2700</v>
      </c>
      <c r="G5229" s="4" t="s">
        <v>2701</v>
      </c>
      <c r="H5229" s="4" t="s">
        <v>46</v>
      </c>
      <c r="I5229" s="4" t="s">
        <v>30</v>
      </c>
      <c r="J5229" s="4" t="s">
        <v>47</v>
      </c>
      <c r="K5229" s="4" t="s">
        <v>48</v>
      </c>
      <c r="L5229" s="7">
        <v>90049.0</v>
      </c>
      <c r="M5229" s="4" t="s">
        <v>49</v>
      </c>
      <c r="N5229" s="4" t="s">
        <v>3132</v>
      </c>
      <c r="O5229" s="4" t="s">
        <v>35</v>
      </c>
      <c r="P5229" s="4" t="s">
        <v>121</v>
      </c>
      <c r="Q5229" s="4" t="s">
        <v>3133</v>
      </c>
      <c r="R5229" s="9">
        <v>12.42</v>
      </c>
      <c r="S5229" s="7">
        <v>3.0</v>
      </c>
      <c r="T5229" s="7">
        <v>0.0</v>
      </c>
      <c r="U5229" s="7">
        <v>4.4712</v>
      </c>
      <c r="V5229" s="10" t="str">
        <f t="shared" si="1"/>
        <v>2017-11</v>
      </c>
    </row>
    <row r="5230">
      <c r="A5230" s="7">
        <v>5229.0</v>
      </c>
      <c r="B5230" s="4" t="s">
        <v>8166</v>
      </c>
      <c r="C5230" s="8">
        <v>43056.0</v>
      </c>
      <c r="D5230" s="8">
        <v>43062.0</v>
      </c>
      <c r="E5230" s="4" t="s">
        <v>26</v>
      </c>
      <c r="F5230" s="4" t="s">
        <v>1082</v>
      </c>
      <c r="G5230" s="4" t="s">
        <v>1083</v>
      </c>
      <c r="H5230" s="4" t="s">
        <v>46</v>
      </c>
      <c r="I5230" s="4" t="s">
        <v>30</v>
      </c>
      <c r="J5230" s="4" t="s">
        <v>1137</v>
      </c>
      <c r="K5230" s="4" t="s">
        <v>429</v>
      </c>
      <c r="L5230" s="7">
        <v>24153.0</v>
      </c>
      <c r="M5230" s="4" t="s">
        <v>83</v>
      </c>
      <c r="N5230" s="4" t="s">
        <v>2609</v>
      </c>
      <c r="O5230" s="4" t="s">
        <v>51</v>
      </c>
      <c r="P5230" s="4" t="s">
        <v>283</v>
      </c>
      <c r="Q5230" s="4" t="s">
        <v>2610</v>
      </c>
      <c r="R5230" s="9">
        <v>10.6570805087148</v>
      </c>
      <c r="S5230" s="7">
        <v>2.0</v>
      </c>
      <c r="T5230" s="7">
        <v>0.0</v>
      </c>
      <c r="U5230" s="7">
        <v>3.72997817805017</v>
      </c>
      <c r="V5230" s="10" t="str">
        <f t="shared" si="1"/>
        <v>2017-11</v>
      </c>
    </row>
    <row r="5231">
      <c r="A5231" s="7">
        <v>5230.0</v>
      </c>
      <c r="B5231" s="4" t="s">
        <v>8167</v>
      </c>
      <c r="C5231" s="8">
        <v>43056.0</v>
      </c>
      <c r="D5231" s="8">
        <v>43059.0</v>
      </c>
      <c r="E5231" s="4" t="s">
        <v>43</v>
      </c>
      <c r="F5231" s="4" t="s">
        <v>3667</v>
      </c>
      <c r="G5231" s="4" t="s">
        <v>3668</v>
      </c>
      <c r="H5231" s="4" t="s">
        <v>46</v>
      </c>
      <c r="I5231" s="4" t="s">
        <v>30</v>
      </c>
      <c r="J5231" s="4" t="s">
        <v>6588</v>
      </c>
      <c r="K5231" s="4" t="s">
        <v>897</v>
      </c>
      <c r="L5231" s="7">
        <v>2149.0</v>
      </c>
      <c r="M5231" s="4" t="s">
        <v>33</v>
      </c>
      <c r="N5231" s="4" t="s">
        <v>4419</v>
      </c>
      <c r="O5231" s="4" t="s">
        <v>51</v>
      </c>
      <c r="P5231" s="4" t="s">
        <v>93</v>
      </c>
      <c r="Q5231" s="4" t="s">
        <v>4420</v>
      </c>
      <c r="R5231" s="9">
        <v>65.3205925925926</v>
      </c>
      <c r="S5231" s="7">
        <v>3.0</v>
      </c>
      <c r="T5231" s="7">
        <v>0.0</v>
      </c>
      <c r="U5231" s="7">
        <v>18.2897659259259</v>
      </c>
      <c r="V5231" s="10" t="str">
        <f t="shared" si="1"/>
        <v>2017-11</v>
      </c>
    </row>
    <row r="5232">
      <c r="A5232" s="7">
        <v>5231.0</v>
      </c>
      <c r="B5232" s="4" t="s">
        <v>8168</v>
      </c>
      <c r="C5232" s="8">
        <v>43056.0</v>
      </c>
      <c r="D5232" s="8">
        <v>43062.0</v>
      </c>
      <c r="E5232" s="4" t="s">
        <v>26</v>
      </c>
      <c r="F5232" s="4" t="s">
        <v>170</v>
      </c>
      <c r="G5232" s="4" t="s">
        <v>171</v>
      </c>
      <c r="H5232" s="4" t="s">
        <v>46</v>
      </c>
      <c r="I5232" s="4" t="s">
        <v>30</v>
      </c>
      <c r="J5232" s="4" t="s">
        <v>7697</v>
      </c>
      <c r="K5232" s="4" t="s">
        <v>58</v>
      </c>
      <c r="L5232" s="7">
        <v>78521.0</v>
      </c>
      <c r="M5232" s="4" t="s">
        <v>59</v>
      </c>
      <c r="N5232" s="4" t="s">
        <v>1122</v>
      </c>
      <c r="O5232" s="4" t="s">
        <v>35</v>
      </c>
      <c r="P5232" s="4" t="s">
        <v>36</v>
      </c>
      <c r="Q5232" s="4" t="s">
        <v>1123</v>
      </c>
      <c r="R5232" s="9">
        <v>420.253253004115</v>
      </c>
      <c r="S5232" s="7">
        <v>2.0</v>
      </c>
      <c r="T5232" s="7">
        <v>0.32</v>
      </c>
      <c r="U5232" s="7">
        <v>-18.540584691358</v>
      </c>
      <c r="V5232" s="10" t="str">
        <f t="shared" si="1"/>
        <v>2017-11</v>
      </c>
    </row>
    <row r="5233">
      <c r="A5233" s="7">
        <v>5232.0</v>
      </c>
      <c r="B5233" s="4" t="s">
        <v>8169</v>
      </c>
      <c r="C5233" s="8">
        <v>43056.0</v>
      </c>
      <c r="D5233" s="8">
        <v>43061.0</v>
      </c>
      <c r="E5233" s="4" t="s">
        <v>26</v>
      </c>
      <c r="F5233" s="4" t="s">
        <v>2800</v>
      </c>
      <c r="G5233" s="4" t="s">
        <v>2801</v>
      </c>
      <c r="H5233" s="4" t="s">
        <v>46</v>
      </c>
      <c r="I5233" s="4" t="s">
        <v>30</v>
      </c>
      <c r="J5233" s="4" t="s">
        <v>701</v>
      </c>
      <c r="K5233" s="4" t="s">
        <v>747</v>
      </c>
      <c r="L5233" s="7">
        <v>19711.0</v>
      </c>
      <c r="M5233" s="4" t="s">
        <v>33</v>
      </c>
      <c r="N5233" s="4" t="s">
        <v>2247</v>
      </c>
      <c r="O5233" s="4" t="s">
        <v>39</v>
      </c>
      <c r="P5233" s="4" t="s">
        <v>85</v>
      </c>
      <c r="Q5233" s="4" t="s">
        <v>2248</v>
      </c>
      <c r="R5233" s="9">
        <v>13464.1590617284</v>
      </c>
      <c r="S5233" s="7">
        <v>3.0</v>
      </c>
      <c r="T5233" s="7">
        <v>0.0</v>
      </c>
      <c r="U5233" s="7">
        <v>6462.79634962963</v>
      </c>
      <c r="V5233" s="10" t="str">
        <f t="shared" si="1"/>
        <v>2017-11</v>
      </c>
    </row>
    <row r="5234">
      <c r="A5234" s="7">
        <v>5233.0</v>
      </c>
      <c r="B5234" s="4" t="s">
        <v>8170</v>
      </c>
      <c r="C5234" s="8">
        <v>43056.0</v>
      </c>
      <c r="D5234" s="8">
        <v>43060.0</v>
      </c>
      <c r="E5234" s="4" t="s">
        <v>98</v>
      </c>
      <c r="F5234" s="4" t="s">
        <v>5350</v>
      </c>
      <c r="G5234" s="4" t="s">
        <v>5351</v>
      </c>
      <c r="H5234" s="4" t="s">
        <v>46</v>
      </c>
      <c r="I5234" s="4" t="s">
        <v>30</v>
      </c>
      <c r="J5234" s="4" t="s">
        <v>7486</v>
      </c>
      <c r="K5234" s="4" t="s">
        <v>385</v>
      </c>
      <c r="L5234" s="7">
        <v>60540.0</v>
      </c>
      <c r="M5234" s="4" t="s">
        <v>59</v>
      </c>
      <c r="N5234" s="4" t="s">
        <v>3413</v>
      </c>
      <c r="O5234" s="4" t="s">
        <v>39</v>
      </c>
      <c r="P5234" s="4" t="s">
        <v>61</v>
      </c>
      <c r="Q5234" s="4" t="s">
        <v>3414</v>
      </c>
      <c r="R5234" s="9">
        <v>307.701794238683</v>
      </c>
      <c r="S5234" s="7">
        <v>5.0</v>
      </c>
      <c r="T5234" s="7">
        <v>0.2</v>
      </c>
      <c r="U5234" s="7">
        <v>107.695627983539</v>
      </c>
      <c r="V5234" s="10" t="str">
        <f t="shared" si="1"/>
        <v>2017-11</v>
      </c>
    </row>
    <row r="5235">
      <c r="A5235" s="7">
        <v>5234.0</v>
      </c>
      <c r="B5235" s="4" t="s">
        <v>8171</v>
      </c>
      <c r="C5235" s="8">
        <v>43056.0</v>
      </c>
      <c r="D5235" s="8">
        <v>43061.0</v>
      </c>
      <c r="E5235" s="4" t="s">
        <v>98</v>
      </c>
      <c r="F5235" s="4" t="s">
        <v>4618</v>
      </c>
      <c r="G5235" s="4" t="s">
        <v>4619</v>
      </c>
      <c r="H5235" s="4" t="s">
        <v>29</v>
      </c>
      <c r="I5235" s="4" t="s">
        <v>30</v>
      </c>
      <c r="J5235" s="4" t="s">
        <v>222</v>
      </c>
      <c r="K5235" s="4" t="s">
        <v>223</v>
      </c>
      <c r="L5235" s="7">
        <v>10011.0</v>
      </c>
      <c r="M5235" s="4" t="s">
        <v>33</v>
      </c>
      <c r="N5235" s="4" t="s">
        <v>5332</v>
      </c>
      <c r="O5235" s="4" t="s">
        <v>51</v>
      </c>
      <c r="P5235" s="4" t="s">
        <v>52</v>
      </c>
      <c r="Q5235" s="4" t="s">
        <v>5333</v>
      </c>
      <c r="R5235" s="9">
        <v>1599.85441975309</v>
      </c>
      <c r="S5235" s="7">
        <v>3.0</v>
      </c>
      <c r="T5235" s="7">
        <v>0.0</v>
      </c>
      <c r="U5235" s="7">
        <v>447.959237530864</v>
      </c>
      <c r="V5235" s="10" t="str">
        <f t="shared" si="1"/>
        <v>2017-11</v>
      </c>
    </row>
    <row r="5236">
      <c r="A5236" s="7">
        <v>5235.0</v>
      </c>
      <c r="B5236" s="4" t="s">
        <v>8172</v>
      </c>
      <c r="C5236" s="8">
        <v>43056.0</v>
      </c>
      <c r="D5236" s="8">
        <v>43063.0</v>
      </c>
      <c r="E5236" s="4" t="s">
        <v>26</v>
      </c>
      <c r="F5236" s="4" t="s">
        <v>3537</v>
      </c>
      <c r="G5236" s="4" t="s">
        <v>3538</v>
      </c>
      <c r="H5236" s="4" t="s">
        <v>29</v>
      </c>
      <c r="I5236" s="4" t="s">
        <v>30</v>
      </c>
      <c r="J5236" s="4" t="s">
        <v>163</v>
      </c>
      <c r="K5236" s="4" t="s">
        <v>164</v>
      </c>
      <c r="L5236" s="7">
        <v>98103.0</v>
      </c>
      <c r="M5236" s="4" t="s">
        <v>49</v>
      </c>
      <c r="N5236" s="4" t="s">
        <v>4083</v>
      </c>
      <c r="O5236" s="4" t="s">
        <v>51</v>
      </c>
      <c r="P5236" s="4" t="s">
        <v>76</v>
      </c>
      <c r="Q5236" s="4" t="s">
        <v>4084</v>
      </c>
      <c r="R5236" s="9">
        <v>13.904</v>
      </c>
      <c r="S5236" s="7">
        <v>2.0</v>
      </c>
      <c r="T5236" s="7">
        <v>0.2</v>
      </c>
      <c r="U5236" s="7">
        <v>4.5188</v>
      </c>
      <c r="V5236" s="10" t="str">
        <f t="shared" si="1"/>
        <v>2017-11</v>
      </c>
    </row>
    <row r="5237">
      <c r="A5237" s="7">
        <v>5236.0</v>
      </c>
      <c r="B5237" s="4" t="s">
        <v>8173</v>
      </c>
      <c r="C5237" s="8">
        <v>43056.0</v>
      </c>
      <c r="D5237" s="8">
        <v>43060.0</v>
      </c>
      <c r="E5237" s="4" t="s">
        <v>26</v>
      </c>
      <c r="F5237" s="4" t="s">
        <v>2867</v>
      </c>
      <c r="G5237" s="4" t="s">
        <v>2868</v>
      </c>
      <c r="H5237" s="4" t="s">
        <v>29</v>
      </c>
      <c r="I5237" s="4" t="s">
        <v>30</v>
      </c>
      <c r="J5237" s="4" t="s">
        <v>8174</v>
      </c>
      <c r="K5237" s="4" t="s">
        <v>1138</v>
      </c>
      <c r="L5237" s="7">
        <v>97123.0</v>
      </c>
      <c r="M5237" s="4" t="s">
        <v>49</v>
      </c>
      <c r="N5237" s="4" t="s">
        <v>7121</v>
      </c>
      <c r="O5237" s="4" t="s">
        <v>51</v>
      </c>
      <c r="P5237" s="4" t="s">
        <v>124</v>
      </c>
      <c r="Q5237" s="4" t="s">
        <v>7122</v>
      </c>
      <c r="R5237" s="9">
        <v>19.608</v>
      </c>
      <c r="S5237" s="7">
        <v>3.0</v>
      </c>
      <c r="T5237" s="7">
        <v>0.2</v>
      </c>
      <c r="U5237" s="7">
        <v>6.6177</v>
      </c>
      <c r="V5237" s="10" t="str">
        <f t="shared" si="1"/>
        <v>2017-11</v>
      </c>
    </row>
    <row r="5238">
      <c r="A5238" s="7">
        <v>5237.0</v>
      </c>
      <c r="B5238" s="4" t="s">
        <v>8173</v>
      </c>
      <c r="C5238" s="8">
        <v>43056.0</v>
      </c>
      <c r="D5238" s="8">
        <v>43060.0</v>
      </c>
      <c r="E5238" s="4" t="s">
        <v>26</v>
      </c>
      <c r="F5238" s="4" t="s">
        <v>2867</v>
      </c>
      <c r="G5238" s="4" t="s">
        <v>2868</v>
      </c>
      <c r="H5238" s="4" t="s">
        <v>29</v>
      </c>
      <c r="I5238" s="4" t="s">
        <v>30</v>
      </c>
      <c r="J5238" s="4" t="s">
        <v>8174</v>
      </c>
      <c r="K5238" s="4" t="s">
        <v>1138</v>
      </c>
      <c r="L5238" s="7">
        <v>97123.0</v>
      </c>
      <c r="M5238" s="4" t="s">
        <v>49</v>
      </c>
      <c r="N5238" s="4" t="s">
        <v>4611</v>
      </c>
      <c r="O5238" s="4" t="s">
        <v>51</v>
      </c>
      <c r="P5238" s="4" t="s">
        <v>76</v>
      </c>
      <c r="Q5238" s="4" t="s">
        <v>4612</v>
      </c>
      <c r="R5238" s="9">
        <v>4.158</v>
      </c>
      <c r="S5238" s="7">
        <v>7.0</v>
      </c>
      <c r="T5238" s="7">
        <v>0.7</v>
      </c>
      <c r="U5238" s="7">
        <v>-3.465</v>
      </c>
      <c r="V5238" s="10" t="str">
        <f t="shared" si="1"/>
        <v>2017-11</v>
      </c>
    </row>
    <row r="5239">
      <c r="A5239" s="7">
        <v>5238.0</v>
      </c>
      <c r="B5239" s="4" t="s">
        <v>8175</v>
      </c>
      <c r="C5239" s="8">
        <v>43056.0</v>
      </c>
      <c r="D5239" s="8">
        <v>43060.0</v>
      </c>
      <c r="E5239" s="4" t="s">
        <v>26</v>
      </c>
      <c r="F5239" s="4" t="s">
        <v>958</v>
      </c>
      <c r="G5239" s="4" t="s">
        <v>959</v>
      </c>
      <c r="H5239" s="4" t="s">
        <v>46</v>
      </c>
      <c r="I5239" s="4" t="s">
        <v>30</v>
      </c>
      <c r="J5239" s="4" t="s">
        <v>81</v>
      </c>
      <c r="K5239" s="4" t="s">
        <v>82</v>
      </c>
      <c r="L5239" s="7">
        <v>28205.0</v>
      </c>
      <c r="M5239" s="4" t="s">
        <v>83</v>
      </c>
      <c r="N5239" s="4" t="s">
        <v>8176</v>
      </c>
      <c r="O5239" s="4" t="s">
        <v>51</v>
      </c>
      <c r="P5239" s="4" t="s">
        <v>124</v>
      </c>
      <c r="Q5239" s="4" t="s">
        <v>8177</v>
      </c>
      <c r="R5239" s="9">
        <v>81.4597442730393</v>
      </c>
      <c r="S5239" s="7">
        <v>7.0</v>
      </c>
      <c r="T5239" s="7">
        <v>0.2</v>
      </c>
      <c r="U5239" s="7">
        <v>28.5109104955637</v>
      </c>
      <c r="V5239" s="10" t="str">
        <f t="shared" si="1"/>
        <v>2017-11</v>
      </c>
    </row>
    <row r="5240">
      <c r="A5240" s="7">
        <v>5239.0</v>
      </c>
      <c r="B5240" s="4" t="s">
        <v>8175</v>
      </c>
      <c r="C5240" s="8">
        <v>43056.0</v>
      </c>
      <c r="D5240" s="8">
        <v>43060.0</v>
      </c>
      <c r="E5240" s="4" t="s">
        <v>26</v>
      </c>
      <c r="F5240" s="4" t="s">
        <v>958</v>
      </c>
      <c r="G5240" s="4" t="s">
        <v>959</v>
      </c>
      <c r="H5240" s="4" t="s">
        <v>46</v>
      </c>
      <c r="I5240" s="4" t="s">
        <v>30</v>
      </c>
      <c r="J5240" s="4" t="s">
        <v>81</v>
      </c>
      <c r="K5240" s="4" t="s">
        <v>82</v>
      </c>
      <c r="L5240" s="7">
        <v>28205.0</v>
      </c>
      <c r="M5240" s="4" t="s">
        <v>83</v>
      </c>
      <c r="N5240" s="4" t="s">
        <v>1766</v>
      </c>
      <c r="O5240" s="4" t="s">
        <v>39</v>
      </c>
      <c r="P5240" s="4" t="s">
        <v>61</v>
      </c>
      <c r="Q5240" s="4" t="s">
        <v>1767</v>
      </c>
      <c r="R5240" s="9">
        <v>131.129176239668</v>
      </c>
      <c r="S5240" s="7">
        <v>5.0</v>
      </c>
      <c r="T5240" s="7">
        <v>0.2</v>
      </c>
      <c r="U5240" s="7">
        <v>32.7822940599171</v>
      </c>
      <c r="V5240" s="10" t="str">
        <f t="shared" si="1"/>
        <v>2017-11</v>
      </c>
    </row>
    <row r="5241">
      <c r="A5241" s="7">
        <v>5240.0</v>
      </c>
      <c r="B5241" s="4" t="s">
        <v>8178</v>
      </c>
      <c r="C5241" s="8">
        <v>43056.0</v>
      </c>
      <c r="D5241" s="8">
        <v>43060.0</v>
      </c>
      <c r="E5241" s="4" t="s">
        <v>26</v>
      </c>
      <c r="F5241" s="4" t="s">
        <v>2245</v>
      </c>
      <c r="G5241" s="4" t="s">
        <v>2246</v>
      </c>
      <c r="H5241" s="4" t="s">
        <v>46</v>
      </c>
      <c r="I5241" s="4" t="s">
        <v>30</v>
      </c>
      <c r="J5241" s="4" t="s">
        <v>222</v>
      </c>
      <c r="K5241" s="4" t="s">
        <v>223</v>
      </c>
      <c r="L5241" s="7">
        <v>10011.0</v>
      </c>
      <c r="M5241" s="4" t="s">
        <v>33</v>
      </c>
      <c r="N5241" s="4" t="s">
        <v>4341</v>
      </c>
      <c r="O5241" s="4" t="s">
        <v>51</v>
      </c>
      <c r="P5241" s="4" t="s">
        <v>124</v>
      </c>
      <c r="Q5241" s="4" t="s">
        <v>4342</v>
      </c>
      <c r="R5241" s="9">
        <v>49.856</v>
      </c>
      <c r="S5241" s="7">
        <v>6.0</v>
      </c>
      <c r="T5241" s="7">
        <v>0.0</v>
      </c>
      <c r="U5241" s="7">
        <v>23.93088</v>
      </c>
      <c r="V5241" s="10" t="str">
        <f t="shared" si="1"/>
        <v>2017-11</v>
      </c>
    </row>
    <row r="5242">
      <c r="A5242" s="7">
        <v>5241.0</v>
      </c>
      <c r="B5242" s="4" t="s">
        <v>8178</v>
      </c>
      <c r="C5242" s="8">
        <v>43056.0</v>
      </c>
      <c r="D5242" s="8">
        <v>43060.0</v>
      </c>
      <c r="E5242" s="4" t="s">
        <v>26</v>
      </c>
      <c r="F5242" s="4" t="s">
        <v>2245</v>
      </c>
      <c r="G5242" s="4" t="s">
        <v>2246</v>
      </c>
      <c r="H5242" s="4" t="s">
        <v>46</v>
      </c>
      <c r="I5242" s="4" t="s">
        <v>30</v>
      </c>
      <c r="J5242" s="4" t="s">
        <v>222</v>
      </c>
      <c r="K5242" s="4" t="s">
        <v>223</v>
      </c>
      <c r="L5242" s="7">
        <v>10011.0</v>
      </c>
      <c r="M5242" s="4" t="s">
        <v>33</v>
      </c>
      <c r="N5242" s="4" t="s">
        <v>491</v>
      </c>
      <c r="O5242" s="4" t="s">
        <v>35</v>
      </c>
      <c r="P5242" s="4" t="s">
        <v>121</v>
      </c>
      <c r="Q5242" s="4" t="s">
        <v>8179</v>
      </c>
      <c r="R5242" s="9">
        <v>240.765497942387</v>
      </c>
      <c r="S5242" s="7">
        <v>4.0</v>
      </c>
      <c r="T5242" s="7">
        <v>0.0</v>
      </c>
      <c r="U5242" s="7">
        <v>98.7138541563786</v>
      </c>
      <c r="V5242" s="10" t="str">
        <f t="shared" si="1"/>
        <v>2017-11</v>
      </c>
    </row>
    <row r="5243">
      <c r="A5243" s="7">
        <v>5242.0</v>
      </c>
      <c r="B5243" s="4" t="s">
        <v>8180</v>
      </c>
      <c r="C5243" s="8">
        <v>43056.0</v>
      </c>
      <c r="D5243" s="8">
        <v>43060.0</v>
      </c>
      <c r="E5243" s="4" t="s">
        <v>98</v>
      </c>
      <c r="F5243" s="4" t="s">
        <v>1986</v>
      </c>
      <c r="G5243" s="4" t="s">
        <v>1987</v>
      </c>
      <c r="H5243" s="4" t="s">
        <v>46</v>
      </c>
      <c r="I5243" s="4" t="s">
        <v>30</v>
      </c>
      <c r="J5243" s="4" t="s">
        <v>8181</v>
      </c>
      <c r="K5243" s="4" t="s">
        <v>32</v>
      </c>
      <c r="L5243" s="7">
        <v>21740.0</v>
      </c>
      <c r="M5243" s="4" t="s">
        <v>33</v>
      </c>
      <c r="N5243" s="4" t="s">
        <v>1660</v>
      </c>
      <c r="O5243" s="4" t="s">
        <v>51</v>
      </c>
      <c r="P5243" s="4" t="s">
        <v>76</v>
      </c>
      <c r="Q5243" s="4" t="s">
        <v>1661</v>
      </c>
      <c r="R5243" s="9">
        <v>56.1649382716049</v>
      </c>
      <c r="S5243" s="7">
        <v>6.0</v>
      </c>
      <c r="T5243" s="7">
        <v>0.0</v>
      </c>
      <c r="U5243" s="7">
        <v>26.3975209876543</v>
      </c>
      <c r="V5243" s="10" t="str">
        <f t="shared" si="1"/>
        <v>2017-11</v>
      </c>
    </row>
    <row r="5244">
      <c r="A5244" s="7">
        <v>5243.0</v>
      </c>
      <c r="B5244" s="4" t="s">
        <v>8182</v>
      </c>
      <c r="C5244" s="8">
        <v>43056.0</v>
      </c>
      <c r="D5244" s="8">
        <v>43060.0</v>
      </c>
      <c r="E5244" s="4" t="s">
        <v>26</v>
      </c>
      <c r="F5244" s="4" t="s">
        <v>3114</v>
      </c>
      <c r="G5244" s="4" t="s">
        <v>3115</v>
      </c>
      <c r="H5244" s="4" t="s">
        <v>29</v>
      </c>
      <c r="I5244" s="4" t="s">
        <v>30</v>
      </c>
      <c r="J5244" s="4" t="s">
        <v>2223</v>
      </c>
      <c r="K5244" s="4" t="s">
        <v>255</v>
      </c>
      <c r="L5244" s="7">
        <v>30605.0</v>
      </c>
      <c r="M5244" s="4" t="s">
        <v>83</v>
      </c>
      <c r="N5244" s="4" t="s">
        <v>7773</v>
      </c>
      <c r="O5244" s="4" t="s">
        <v>39</v>
      </c>
      <c r="P5244" s="4" t="s">
        <v>61</v>
      </c>
      <c r="Q5244" s="4" t="s">
        <v>7774</v>
      </c>
      <c r="R5244" s="9">
        <v>24.6826021718048</v>
      </c>
      <c r="S5244" s="7">
        <v>1.0</v>
      </c>
      <c r="T5244" s="7">
        <v>0.0</v>
      </c>
      <c r="U5244" s="7">
        <v>8.88573678184974</v>
      </c>
      <c r="V5244" s="10" t="str">
        <f t="shared" si="1"/>
        <v>2017-11</v>
      </c>
    </row>
    <row r="5245">
      <c r="A5245" s="7">
        <v>5244.0</v>
      </c>
      <c r="B5245" s="4" t="s">
        <v>8182</v>
      </c>
      <c r="C5245" s="8">
        <v>43056.0</v>
      </c>
      <c r="D5245" s="8">
        <v>43060.0</v>
      </c>
      <c r="E5245" s="4" t="s">
        <v>26</v>
      </c>
      <c r="F5245" s="4" t="s">
        <v>3114</v>
      </c>
      <c r="G5245" s="4" t="s">
        <v>3115</v>
      </c>
      <c r="H5245" s="4" t="s">
        <v>29</v>
      </c>
      <c r="I5245" s="4" t="s">
        <v>30</v>
      </c>
      <c r="J5245" s="4" t="s">
        <v>2223</v>
      </c>
      <c r="K5245" s="4" t="s">
        <v>255</v>
      </c>
      <c r="L5245" s="7">
        <v>30605.0</v>
      </c>
      <c r="M5245" s="4" t="s">
        <v>83</v>
      </c>
      <c r="N5245" s="4" t="s">
        <v>6251</v>
      </c>
      <c r="O5245" s="4" t="s">
        <v>39</v>
      </c>
      <c r="P5245" s="4" t="s">
        <v>40</v>
      </c>
      <c r="Q5245" s="4" t="s">
        <v>6252</v>
      </c>
      <c r="R5245" s="9">
        <v>63.4098583639049</v>
      </c>
      <c r="S5245" s="7">
        <v>5.0</v>
      </c>
      <c r="T5245" s="7">
        <v>0.0</v>
      </c>
      <c r="U5245" s="7">
        <v>17.1206617582543</v>
      </c>
      <c r="V5245" s="10" t="str">
        <f t="shared" si="1"/>
        <v>2017-11</v>
      </c>
    </row>
    <row r="5246">
      <c r="A5246" s="7">
        <v>5245.0</v>
      </c>
      <c r="B5246" s="4" t="s">
        <v>8183</v>
      </c>
      <c r="C5246" s="8">
        <v>43057.0</v>
      </c>
      <c r="D5246" s="8">
        <v>43060.0</v>
      </c>
      <c r="E5246" s="4" t="s">
        <v>43</v>
      </c>
      <c r="F5246" s="4" t="s">
        <v>8020</v>
      </c>
      <c r="G5246" s="4" t="s">
        <v>8021</v>
      </c>
      <c r="H5246" s="4" t="s">
        <v>46</v>
      </c>
      <c r="I5246" s="4" t="s">
        <v>30</v>
      </c>
      <c r="J5246" s="4" t="s">
        <v>163</v>
      </c>
      <c r="K5246" s="4" t="s">
        <v>164</v>
      </c>
      <c r="L5246" s="7">
        <v>98105.0</v>
      </c>
      <c r="M5246" s="4" t="s">
        <v>49</v>
      </c>
      <c r="N5246" s="4" t="s">
        <v>1363</v>
      </c>
      <c r="O5246" s="4" t="s">
        <v>51</v>
      </c>
      <c r="P5246" s="4" t="s">
        <v>52</v>
      </c>
      <c r="Q5246" s="4" t="s">
        <v>1364</v>
      </c>
      <c r="R5246" s="9">
        <v>169.68</v>
      </c>
      <c r="S5246" s="7">
        <v>6.0</v>
      </c>
      <c r="T5246" s="7">
        <v>0.0</v>
      </c>
      <c r="U5246" s="7">
        <v>45.8136</v>
      </c>
      <c r="V5246" s="10" t="str">
        <f t="shared" si="1"/>
        <v>2017-11</v>
      </c>
    </row>
    <row r="5247">
      <c r="A5247" s="7">
        <v>5246.0</v>
      </c>
      <c r="B5247" s="4" t="s">
        <v>8183</v>
      </c>
      <c r="C5247" s="8">
        <v>43057.0</v>
      </c>
      <c r="D5247" s="8">
        <v>43060.0</v>
      </c>
      <c r="E5247" s="4" t="s">
        <v>43</v>
      </c>
      <c r="F5247" s="4" t="s">
        <v>8020</v>
      </c>
      <c r="G5247" s="4" t="s">
        <v>8021</v>
      </c>
      <c r="H5247" s="4" t="s">
        <v>46</v>
      </c>
      <c r="I5247" s="4" t="s">
        <v>30</v>
      </c>
      <c r="J5247" s="4" t="s">
        <v>163</v>
      </c>
      <c r="K5247" s="4" t="s">
        <v>164</v>
      </c>
      <c r="L5247" s="7">
        <v>98105.0</v>
      </c>
      <c r="M5247" s="4" t="s">
        <v>49</v>
      </c>
      <c r="N5247" s="4" t="s">
        <v>1205</v>
      </c>
      <c r="O5247" s="4" t="s">
        <v>39</v>
      </c>
      <c r="P5247" s="4" t="s">
        <v>61</v>
      </c>
      <c r="Q5247" s="4" t="s">
        <v>1878</v>
      </c>
      <c r="R5247" s="9">
        <v>132.52</v>
      </c>
      <c r="S5247" s="7">
        <v>4.0</v>
      </c>
      <c r="T5247" s="7">
        <v>0.0</v>
      </c>
      <c r="U5247" s="7">
        <v>54.3332</v>
      </c>
      <c r="V5247" s="10" t="str">
        <f t="shared" si="1"/>
        <v>2017-11</v>
      </c>
    </row>
    <row r="5248">
      <c r="A5248" s="7">
        <v>5247.0</v>
      </c>
      <c r="B5248" s="4" t="s">
        <v>8183</v>
      </c>
      <c r="C5248" s="8">
        <v>43057.0</v>
      </c>
      <c r="D5248" s="8">
        <v>43060.0</v>
      </c>
      <c r="E5248" s="4" t="s">
        <v>43</v>
      </c>
      <c r="F5248" s="4" t="s">
        <v>8020</v>
      </c>
      <c r="G5248" s="4" t="s">
        <v>8021</v>
      </c>
      <c r="H5248" s="4" t="s">
        <v>46</v>
      </c>
      <c r="I5248" s="4" t="s">
        <v>30</v>
      </c>
      <c r="J5248" s="4" t="s">
        <v>163</v>
      </c>
      <c r="K5248" s="4" t="s">
        <v>164</v>
      </c>
      <c r="L5248" s="7">
        <v>98105.0</v>
      </c>
      <c r="M5248" s="4" t="s">
        <v>49</v>
      </c>
      <c r="N5248" s="4" t="s">
        <v>5867</v>
      </c>
      <c r="O5248" s="4" t="s">
        <v>51</v>
      </c>
      <c r="P5248" s="4" t="s">
        <v>272</v>
      </c>
      <c r="Q5248" s="4" t="s">
        <v>5868</v>
      </c>
      <c r="R5248" s="9">
        <v>2.96</v>
      </c>
      <c r="S5248" s="7">
        <v>2.0</v>
      </c>
      <c r="T5248" s="7">
        <v>0.0</v>
      </c>
      <c r="U5248" s="7">
        <v>1.4208</v>
      </c>
      <c r="V5248" s="10" t="str">
        <f t="shared" si="1"/>
        <v>2017-11</v>
      </c>
    </row>
    <row r="5249">
      <c r="A5249" s="7">
        <v>5248.0</v>
      </c>
      <c r="B5249" s="4" t="s">
        <v>8183</v>
      </c>
      <c r="C5249" s="8">
        <v>43057.0</v>
      </c>
      <c r="D5249" s="8">
        <v>43060.0</v>
      </c>
      <c r="E5249" s="4" t="s">
        <v>43</v>
      </c>
      <c r="F5249" s="4" t="s">
        <v>8020</v>
      </c>
      <c r="G5249" s="4" t="s">
        <v>8021</v>
      </c>
      <c r="H5249" s="4" t="s">
        <v>46</v>
      </c>
      <c r="I5249" s="4" t="s">
        <v>30</v>
      </c>
      <c r="J5249" s="4" t="s">
        <v>163</v>
      </c>
      <c r="K5249" s="4" t="s">
        <v>164</v>
      </c>
      <c r="L5249" s="7">
        <v>98105.0</v>
      </c>
      <c r="M5249" s="4" t="s">
        <v>49</v>
      </c>
      <c r="N5249" s="4" t="s">
        <v>3196</v>
      </c>
      <c r="O5249" s="4" t="s">
        <v>51</v>
      </c>
      <c r="P5249" s="4" t="s">
        <v>76</v>
      </c>
      <c r="Q5249" s="4" t="s">
        <v>3197</v>
      </c>
      <c r="R5249" s="9">
        <v>8.448</v>
      </c>
      <c r="S5249" s="7">
        <v>2.0</v>
      </c>
      <c r="T5249" s="7">
        <v>0.2</v>
      </c>
      <c r="U5249" s="7">
        <v>2.9568</v>
      </c>
      <c r="V5249" s="10" t="str">
        <f t="shared" si="1"/>
        <v>2017-11</v>
      </c>
    </row>
    <row r="5250">
      <c r="A5250" s="7">
        <v>5249.0</v>
      </c>
      <c r="B5250" s="4" t="s">
        <v>8183</v>
      </c>
      <c r="C5250" s="8">
        <v>43057.0</v>
      </c>
      <c r="D5250" s="8">
        <v>43060.0</v>
      </c>
      <c r="E5250" s="4" t="s">
        <v>43</v>
      </c>
      <c r="F5250" s="4" t="s">
        <v>8020</v>
      </c>
      <c r="G5250" s="4" t="s">
        <v>8021</v>
      </c>
      <c r="H5250" s="4" t="s">
        <v>46</v>
      </c>
      <c r="I5250" s="4" t="s">
        <v>30</v>
      </c>
      <c r="J5250" s="4" t="s">
        <v>163</v>
      </c>
      <c r="K5250" s="4" t="s">
        <v>164</v>
      </c>
      <c r="L5250" s="7">
        <v>98105.0</v>
      </c>
      <c r="M5250" s="4" t="s">
        <v>49</v>
      </c>
      <c r="N5250" s="4" t="s">
        <v>1682</v>
      </c>
      <c r="O5250" s="4" t="s">
        <v>51</v>
      </c>
      <c r="P5250" s="4" t="s">
        <v>52</v>
      </c>
      <c r="Q5250" s="4" t="s">
        <v>1683</v>
      </c>
      <c r="R5250" s="9">
        <v>95.94</v>
      </c>
      <c r="S5250" s="7">
        <v>3.0</v>
      </c>
      <c r="T5250" s="7">
        <v>0.0</v>
      </c>
      <c r="U5250" s="7">
        <v>9.594</v>
      </c>
      <c r="V5250" s="10" t="str">
        <f t="shared" si="1"/>
        <v>2017-11</v>
      </c>
    </row>
    <row r="5251">
      <c r="A5251" s="7">
        <v>5250.0</v>
      </c>
      <c r="B5251" s="4" t="s">
        <v>8184</v>
      </c>
      <c r="C5251" s="8">
        <v>43057.0</v>
      </c>
      <c r="D5251" s="8">
        <v>43062.0</v>
      </c>
      <c r="E5251" s="4" t="s">
        <v>26</v>
      </c>
      <c r="F5251" s="4" t="s">
        <v>4167</v>
      </c>
      <c r="G5251" s="4" t="s">
        <v>4168</v>
      </c>
      <c r="H5251" s="4" t="s">
        <v>29</v>
      </c>
      <c r="I5251" s="4" t="s">
        <v>30</v>
      </c>
      <c r="J5251" s="4" t="s">
        <v>1391</v>
      </c>
      <c r="K5251" s="4" t="s">
        <v>157</v>
      </c>
      <c r="L5251" s="7">
        <v>44107.0</v>
      </c>
      <c r="M5251" s="4" t="s">
        <v>33</v>
      </c>
      <c r="N5251" s="4" t="s">
        <v>2260</v>
      </c>
      <c r="O5251" s="4" t="s">
        <v>51</v>
      </c>
      <c r="P5251" s="4" t="s">
        <v>93</v>
      </c>
      <c r="Q5251" s="4" t="s">
        <v>2261</v>
      </c>
      <c r="R5251" s="9">
        <v>49.8514765432099</v>
      </c>
      <c r="S5251" s="7">
        <v>7.0</v>
      </c>
      <c r="T5251" s="7">
        <v>0.2</v>
      </c>
      <c r="U5251" s="7">
        <v>9.97029530864198</v>
      </c>
      <c r="V5251" s="10" t="str">
        <f t="shared" si="1"/>
        <v>2017-11</v>
      </c>
    </row>
    <row r="5252">
      <c r="A5252" s="7">
        <v>5251.0</v>
      </c>
      <c r="B5252" s="4" t="s">
        <v>8185</v>
      </c>
      <c r="C5252" s="8">
        <v>43057.0</v>
      </c>
      <c r="D5252" s="8">
        <v>43063.0</v>
      </c>
      <c r="E5252" s="4" t="s">
        <v>26</v>
      </c>
      <c r="F5252" s="4" t="s">
        <v>1245</v>
      </c>
      <c r="G5252" s="4" t="s">
        <v>1246</v>
      </c>
      <c r="H5252" s="4" t="s">
        <v>112</v>
      </c>
      <c r="I5252" s="4" t="s">
        <v>30</v>
      </c>
      <c r="J5252" s="4" t="s">
        <v>8186</v>
      </c>
      <c r="K5252" s="4" t="s">
        <v>884</v>
      </c>
      <c r="L5252" s="7">
        <v>48601.0</v>
      </c>
      <c r="M5252" s="4" t="s">
        <v>59</v>
      </c>
      <c r="N5252" s="4" t="s">
        <v>1434</v>
      </c>
      <c r="O5252" s="4" t="s">
        <v>35</v>
      </c>
      <c r="P5252" s="4" t="s">
        <v>121</v>
      </c>
      <c r="Q5252" s="4" t="s">
        <v>1435</v>
      </c>
      <c r="R5252" s="9">
        <v>25.3464691358025</v>
      </c>
      <c r="S5252" s="7">
        <v>4.0</v>
      </c>
      <c r="T5252" s="7">
        <v>0.0</v>
      </c>
      <c r="U5252" s="7">
        <v>10.645517037037</v>
      </c>
      <c r="V5252" s="10" t="str">
        <f t="shared" si="1"/>
        <v>2017-11</v>
      </c>
    </row>
    <row r="5253">
      <c r="A5253" s="7">
        <v>5252.0</v>
      </c>
      <c r="B5253" s="4" t="s">
        <v>8187</v>
      </c>
      <c r="C5253" s="8">
        <v>43057.0</v>
      </c>
      <c r="D5253" s="8">
        <v>43062.0</v>
      </c>
      <c r="E5253" s="4" t="s">
        <v>26</v>
      </c>
      <c r="F5253" s="4" t="s">
        <v>1758</v>
      </c>
      <c r="G5253" s="4" t="s">
        <v>1759</v>
      </c>
      <c r="H5253" s="4" t="s">
        <v>46</v>
      </c>
      <c r="I5253" s="4" t="s">
        <v>30</v>
      </c>
      <c r="J5253" s="4" t="s">
        <v>5491</v>
      </c>
      <c r="K5253" s="4" t="s">
        <v>102</v>
      </c>
      <c r="L5253" s="7">
        <v>33030.0</v>
      </c>
      <c r="M5253" s="4" t="s">
        <v>83</v>
      </c>
      <c r="N5253" s="4" t="s">
        <v>752</v>
      </c>
      <c r="O5253" s="4" t="s">
        <v>51</v>
      </c>
      <c r="P5253" s="4" t="s">
        <v>124</v>
      </c>
      <c r="Q5253" s="4" t="s">
        <v>753</v>
      </c>
      <c r="R5253" s="9">
        <v>13.6447572416819</v>
      </c>
      <c r="S5253" s="7">
        <v>1.0</v>
      </c>
      <c r="T5253" s="7">
        <v>0.2</v>
      </c>
      <c r="U5253" s="7">
        <v>4.77566503458866</v>
      </c>
      <c r="V5253" s="10" t="str">
        <f t="shared" si="1"/>
        <v>2017-11</v>
      </c>
    </row>
    <row r="5254">
      <c r="A5254" s="7">
        <v>5253.0</v>
      </c>
      <c r="B5254" s="4" t="s">
        <v>8187</v>
      </c>
      <c r="C5254" s="8">
        <v>43057.0</v>
      </c>
      <c r="D5254" s="8">
        <v>43062.0</v>
      </c>
      <c r="E5254" s="4" t="s">
        <v>26</v>
      </c>
      <c r="F5254" s="4" t="s">
        <v>1758</v>
      </c>
      <c r="G5254" s="4" t="s">
        <v>1759</v>
      </c>
      <c r="H5254" s="4" t="s">
        <v>46</v>
      </c>
      <c r="I5254" s="4" t="s">
        <v>30</v>
      </c>
      <c r="J5254" s="4" t="s">
        <v>5491</v>
      </c>
      <c r="K5254" s="4" t="s">
        <v>102</v>
      </c>
      <c r="L5254" s="7">
        <v>33030.0</v>
      </c>
      <c r="M5254" s="4" t="s">
        <v>83</v>
      </c>
      <c r="N5254" s="4" t="s">
        <v>4607</v>
      </c>
      <c r="O5254" s="4" t="s">
        <v>51</v>
      </c>
      <c r="P5254" s="4" t="s">
        <v>635</v>
      </c>
      <c r="Q5254" s="4" t="s">
        <v>1319</v>
      </c>
      <c r="R5254" s="9">
        <v>0.908654922786717</v>
      </c>
      <c r="S5254" s="7">
        <v>1.0</v>
      </c>
      <c r="T5254" s="7">
        <v>0.2</v>
      </c>
      <c r="U5254" s="7">
        <v>-0.204447357627011</v>
      </c>
      <c r="V5254" s="10" t="str">
        <f t="shared" si="1"/>
        <v>2017-11</v>
      </c>
    </row>
    <row r="5255">
      <c r="A5255" s="7">
        <v>5254.0</v>
      </c>
      <c r="B5255" s="4" t="s">
        <v>8188</v>
      </c>
      <c r="C5255" s="8">
        <v>43057.0</v>
      </c>
      <c r="D5255" s="8">
        <v>43061.0</v>
      </c>
      <c r="E5255" s="4" t="s">
        <v>26</v>
      </c>
      <c r="F5255" s="4" t="s">
        <v>571</v>
      </c>
      <c r="G5255" s="4" t="s">
        <v>572</v>
      </c>
      <c r="H5255" s="4" t="s">
        <v>46</v>
      </c>
      <c r="I5255" s="4" t="s">
        <v>30</v>
      </c>
      <c r="J5255" s="4" t="s">
        <v>631</v>
      </c>
      <c r="K5255" s="4" t="s">
        <v>223</v>
      </c>
      <c r="L5255" s="7">
        <v>11561.0</v>
      </c>
      <c r="M5255" s="4" t="s">
        <v>33</v>
      </c>
      <c r="N5255" s="4" t="s">
        <v>3973</v>
      </c>
      <c r="O5255" s="4" t="s">
        <v>39</v>
      </c>
      <c r="P5255" s="4" t="s">
        <v>40</v>
      </c>
      <c r="Q5255" s="4" t="s">
        <v>3974</v>
      </c>
      <c r="R5255" s="9">
        <v>96.1395679012346</v>
      </c>
      <c r="S5255" s="7">
        <v>5.0</v>
      </c>
      <c r="T5255" s="7">
        <v>0.0</v>
      </c>
      <c r="U5255" s="7">
        <v>47.1083882716049</v>
      </c>
      <c r="V5255" s="10" t="str">
        <f t="shared" si="1"/>
        <v>2017-11</v>
      </c>
    </row>
    <row r="5256">
      <c r="A5256" s="7">
        <v>5255.0</v>
      </c>
      <c r="B5256" s="4" t="s">
        <v>8189</v>
      </c>
      <c r="C5256" s="8">
        <v>43057.0</v>
      </c>
      <c r="D5256" s="8">
        <v>43062.0</v>
      </c>
      <c r="E5256" s="4" t="s">
        <v>98</v>
      </c>
      <c r="F5256" s="4" t="s">
        <v>2654</v>
      </c>
      <c r="G5256" s="4" t="s">
        <v>2655</v>
      </c>
      <c r="H5256" s="4" t="s">
        <v>29</v>
      </c>
      <c r="I5256" s="4" t="s">
        <v>30</v>
      </c>
      <c r="J5256" s="4" t="s">
        <v>7692</v>
      </c>
      <c r="K5256" s="4" t="s">
        <v>102</v>
      </c>
      <c r="L5256" s="7">
        <v>33023.0</v>
      </c>
      <c r="M5256" s="4" t="s">
        <v>83</v>
      </c>
      <c r="N5256" s="4" t="s">
        <v>5278</v>
      </c>
      <c r="O5256" s="4" t="s">
        <v>51</v>
      </c>
      <c r="P5256" s="4" t="s">
        <v>52</v>
      </c>
      <c r="Q5256" s="4" t="s">
        <v>5279</v>
      </c>
      <c r="R5256" s="9">
        <v>25.0488164723877</v>
      </c>
      <c r="S5256" s="7">
        <v>5.0</v>
      </c>
      <c r="T5256" s="7">
        <v>0.2</v>
      </c>
      <c r="U5256" s="7">
        <v>-5.94909391219207</v>
      </c>
      <c r="V5256" s="10" t="str">
        <f t="shared" si="1"/>
        <v>2017-11</v>
      </c>
    </row>
    <row r="5257">
      <c r="A5257" s="7">
        <v>5256.0</v>
      </c>
      <c r="B5257" s="4" t="s">
        <v>8189</v>
      </c>
      <c r="C5257" s="8">
        <v>43057.0</v>
      </c>
      <c r="D5257" s="8">
        <v>43062.0</v>
      </c>
      <c r="E5257" s="4" t="s">
        <v>98</v>
      </c>
      <c r="F5257" s="4" t="s">
        <v>2654</v>
      </c>
      <c r="G5257" s="4" t="s">
        <v>2655</v>
      </c>
      <c r="H5257" s="4" t="s">
        <v>29</v>
      </c>
      <c r="I5257" s="4" t="s">
        <v>30</v>
      </c>
      <c r="J5257" s="4" t="s">
        <v>7692</v>
      </c>
      <c r="K5257" s="4" t="s">
        <v>102</v>
      </c>
      <c r="L5257" s="7">
        <v>33023.0</v>
      </c>
      <c r="M5257" s="4" t="s">
        <v>83</v>
      </c>
      <c r="N5257" s="4" t="s">
        <v>4843</v>
      </c>
      <c r="O5257" s="4" t="s">
        <v>51</v>
      </c>
      <c r="P5257" s="4" t="s">
        <v>76</v>
      </c>
      <c r="Q5257" s="4" t="s">
        <v>4844</v>
      </c>
      <c r="R5257" s="9">
        <v>6.13393823435326</v>
      </c>
      <c r="S5257" s="7">
        <v>8.0</v>
      </c>
      <c r="T5257" s="7">
        <v>0.7</v>
      </c>
      <c r="U5257" s="7">
        <v>-4.90715058748261</v>
      </c>
      <c r="V5257" s="10" t="str">
        <f t="shared" si="1"/>
        <v>2017-11</v>
      </c>
    </row>
    <row r="5258">
      <c r="A5258" s="7">
        <v>5257.0</v>
      </c>
      <c r="B5258" s="4" t="s">
        <v>8189</v>
      </c>
      <c r="C5258" s="8">
        <v>43057.0</v>
      </c>
      <c r="D5258" s="8">
        <v>43062.0</v>
      </c>
      <c r="E5258" s="4" t="s">
        <v>98</v>
      </c>
      <c r="F5258" s="4" t="s">
        <v>2654</v>
      </c>
      <c r="G5258" s="4" t="s">
        <v>2655</v>
      </c>
      <c r="H5258" s="4" t="s">
        <v>29</v>
      </c>
      <c r="I5258" s="4" t="s">
        <v>30</v>
      </c>
      <c r="J5258" s="4" t="s">
        <v>7692</v>
      </c>
      <c r="K5258" s="4" t="s">
        <v>102</v>
      </c>
      <c r="L5258" s="7">
        <v>33023.0</v>
      </c>
      <c r="M5258" s="4" t="s">
        <v>83</v>
      </c>
      <c r="N5258" s="4" t="s">
        <v>2397</v>
      </c>
      <c r="O5258" s="4" t="s">
        <v>51</v>
      </c>
      <c r="P5258" s="4" t="s">
        <v>283</v>
      </c>
      <c r="Q5258" s="4" t="s">
        <v>2398</v>
      </c>
      <c r="R5258" s="9">
        <v>117.898858517577</v>
      </c>
      <c r="S5258" s="7">
        <v>4.0</v>
      </c>
      <c r="T5258" s="7">
        <v>0.2</v>
      </c>
      <c r="U5258" s="7">
        <v>14.7373573146971</v>
      </c>
      <c r="V5258" s="10" t="str">
        <f t="shared" si="1"/>
        <v>2017-11</v>
      </c>
    </row>
    <row r="5259">
      <c r="A5259" s="7">
        <v>5258.0</v>
      </c>
      <c r="B5259" s="4" t="s">
        <v>8189</v>
      </c>
      <c r="C5259" s="8">
        <v>43057.0</v>
      </c>
      <c r="D5259" s="8">
        <v>43062.0</v>
      </c>
      <c r="E5259" s="4" t="s">
        <v>98</v>
      </c>
      <c r="F5259" s="4" t="s">
        <v>2654</v>
      </c>
      <c r="G5259" s="4" t="s">
        <v>2655</v>
      </c>
      <c r="H5259" s="4" t="s">
        <v>29</v>
      </c>
      <c r="I5259" s="4" t="s">
        <v>30</v>
      </c>
      <c r="J5259" s="4" t="s">
        <v>7692</v>
      </c>
      <c r="K5259" s="4" t="s">
        <v>102</v>
      </c>
      <c r="L5259" s="7">
        <v>33023.0</v>
      </c>
      <c r="M5259" s="4" t="s">
        <v>83</v>
      </c>
      <c r="N5259" s="4" t="s">
        <v>5477</v>
      </c>
      <c r="O5259" s="4" t="s">
        <v>51</v>
      </c>
      <c r="P5259" s="4" t="s">
        <v>124</v>
      </c>
      <c r="Q5259" s="4" t="s">
        <v>5478</v>
      </c>
      <c r="R5259" s="9">
        <v>6.31747660032278</v>
      </c>
      <c r="S5259" s="7">
        <v>4.0</v>
      </c>
      <c r="T5259" s="7">
        <v>0.2</v>
      </c>
      <c r="U5259" s="7">
        <v>2.21111681011297</v>
      </c>
      <c r="V5259" s="10" t="str">
        <f t="shared" si="1"/>
        <v>2017-11</v>
      </c>
    </row>
    <row r="5260">
      <c r="A5260" s="7">
        <v>5259.0</v>
      </c>
      <c r="B5260" s="4" t="s">
        <v>8189</v>
      </c>
      <c r="C5260" s="8">
        <v>43057.0</v>
      </c>
      <c r="D5260" s="8">
        <v>43062.0</v>
      </c>
      <c r="E5260" s="4" t="s">
        <v>98</v>
      </c>
      <c r="F5260" s="4" t="s">
        <v>2654</v>
      </c>
      <c r="G5260" s="4" t="s">
        <v>2655</v>
      </c>
      <c r="H5260" s="4" t="s">
        <v>29</v>
      </c>
      <c r="I5260" s="4" t="s">
        <v>30</v>
      </c>
      <c r="J5260" s="4" t="s">
        <v>7692</v>
      </c>
      <c r="K5260" s="4" t="s">
        <v>102</v>
      </c>
      <c r="L5260" s="7">
        <v>33023.0</v>
      </c>
      <c r="M5260" s="4" t="s">
        <v>83</v>
      </c>
      <c r="N5260" s="4" t="s">
        <v>8190</v>
      </c>
      <c r="O5260" s="4" t="s">
        <v>51</v>
      </c>
      <c r="P5260" s="4" t="s">
        <v>124</v>
      </c>
      <c r="Q5260" s="4" t="s">
        <v>8191</v>
      </c>
      <c r="R5260" s="9">
        <v>12.6713441292944</v>
      </c>
      <c r="S5260" s="7">
        <v>8.0</v>
      </c>
      <c r="T5260" s="7">
        <v>0.2</v>
      </c>
      <c r="U5260" s="7">
        <v>4.43497044525303</v>
      </c>
      <c r="V5260" s="10" t="str">
        <f t="shared" si="1"/>
        <v>2017-11</v>
      </c>
    </row>
    <row r="5261">
      <c r="A5261" s="7">
        <v>5260.0</v>
      </c>
      <c r="B5261" s="4" t="s">
        <v>8192</v>
      </c>
      <c r="C5261" s="8">
        <v>43057.0</v>
      </c>
      <c r="D5261" s="8">
        <v>43062.0</v>
      </c>
      <c r="E5261" s="4" t="s">
        <v>26</v>
      </c>
      <c r="F5261" s="4" t="s">
        <v>6354</v>
      </c>
      <c r="G5261" s="4" t="s">
        <v>6355</v>
      </c>
      <c r="H5261" s="4" t="s">
        <v>46</v>
      </c>
      <c r="I5261" s="4" t="s">
        <v>30</v>
      </c>
      <c r="J5261" s="4" t="s">
        <v>384</v>
      </c>
      <c r="K5261" s="4" t="s">
        <v>385</v>
      </c>
      <c r="L5261" s="7">
        <v>60623.0</v>
      </c>
      <c r="M5261" s="4" t="s">
        <v>59</v>
      </c>
      <c r="N5261" s="4" t="s">
        <v>5713</v>
      </c>
      <c r="O5261" s="4" t="s">
        <v>51</v>
      </c>
      <c r="P5261" s="4" t="s">
        <v>205</v>
      </c>
      <c r="Q5261" s="4" t="s">
        <v>5714</v>
      </c>
      <c r="R5261" s="9">
        <v>71.2984888888889</v>
      </c>
      <c r="S5261" s="7">
        <v>6.0</v>
      </c>
      <c r="T5261" s="7">
        <v>0.2</v>
      </c>
      <c r="U5261" s="7">
        <v>26.7369333333333</v>
      </c>
      <c r="V5261" s="10" t="str">
        <f t="shared" si="1"/>
        <v>2017-11</v>
      </c>
    </row>
    <row r="5262">
      <c r="A5262" s="7">
        <v>5261.0</v>
      </c>
      <c r="B5262" s="4" t="s">
        <v>8192</v>
      </c>
      <c r="C5262" s="8">
        <v>43057.0</v>
      </c>
      <c r="D5262" s="8">
        <v>43062.0</v>
      </c>
      <c r="E5262" s="4" t="s">
        <v>26</v>
      </c>
      <c r="F5262" s="4" t="s">
        <v>6354</v>
      </c>
      <c r="G5262" s="4" t="s">
        <v>6355</v>
      </c>
      <c r="H5262" s="4" t="s">
        <v>46</v>
      </c>
      <c r="I5262" s="4" t="s">
        <v>30</v>
      </c>
      <c r="J5262" s="4" t="s">
        <v>384</v>
      </c>
      <c r="K5262" s="4" t="s">
        <v>385</v>
      </c>
      <c r="L5262" s="7">
        <v>60623.0</v>
      </c>
      <c r="M5262" s="4" t="s">
        <v>59</v>
      </c>
      <c r="N5262" s="4" t="s">
        <v>2424</v>
      </c>
      <c r="O5262" s="4" t="s">
        <v>35</v>
      </c>
      <c r="P5262" s="4" t="s">
        <v>263</v>
      </c>
      <c r="Q5262" s="4" t="s">
        <v>2425</v>
      </c>
      <c r="R5262" s="9">
        <v>163.400066666667</v>
      </c>
      <c r="S5262" s="7">
        <v>2.0</v>
      </c>
      <c r="T5262" s="7">
        <v>0.3</v>
      </c>
      <c r="U5262" s="7">
        <v>-32.6800133333333</v>
      </c>
      <c r="V5262" s="10" t="str">
        <f t="shared" si="1"/>
        <v>2017-11</v>
      </c>
    </row>
    <row r="5263">
      <c r="A5263" s="7">
        <v>5262.0</v>
      </c>
      <c r="B5263" s="4" t="s">
        <v>8193</v>
      </c>
      <c r="C5263" s="8">
        <v>43057.0</v>
      </c>
      <c r="D5263" s="8">
        <v>43057.0</v>
      </c>
      <c r="E5263" s="4" t="s">
        <v>212</v>
      </c>
      <c r="F5263" s="4" t="s">
        <v>1790</v>
      </c>
      <c r="G5263" s="4" t="s">
        <v>1791</v>
      </c>
      <c r="H5263" s="4" t="s">
        <v>29</v>
      </c>
      <c r="I5263" s="4" t="s">
        <v>30</v>
      </c>
      <c r="J5263" s="4" t="s">
        <v>681</v>
      </c>
      <c r="K5263" s="4" t="s">
        <v>130</v>
      </c>
      <c r="L5263" s="7">
        <v>53209.0</v>
      </c>
      <c r="M5263" s="4" t="s">
        <v>59</v>
      </c>
      <c r="N5263" s="4" t="s">
        <v>7466</v>
      </c>
      <c r="O5263" s="4" t="s">
        <v>51</v>
      </c>
      <c r="P5263" s="4" t="s">
        <v>52</v>
      </c>
      <c r="Q5263" s="4" t="s">
        <v>7467</v>
      </c>
      <c r="R5263" s="9">
        <v>118.676888888889</v>
      </c>
      <c r="S5263" s="7">
        <v>6.0</v>
      </c>
      <c r="T5263" s="7">
        <v>0.0</v>
      </c>
      <c r="U5263" s="7">
        <v>32.04276</v>
      </c>
      <c r="V5263" s="10" t="str">
        <f t="shared" si="1"/>
        <v>2017-11</v>
      </c>
    </row>
    <row r="5264">
      <c r="A5264" s="7">
        <v>5263.0</v>
      </c>
      <c r="B5264" s="4" t="s">
        <v>8193</v>
      </c>
      <c r="C5264" s="8">
        <v>43057.0</v>
      </c>
      <c r="D5264" s="8">
        <v>43057.0</v>
      </c>
      <c r="E5264" s="4" t="s">
        <v>212</v>
      </c>
      <c r="F5264" s="4" t="s">
        <v>1790</v>
      </c>
      <c r="G5264" s="4" t="s">
        <v>1791</v>
      </c>
      <c r="H5264" s="4" t="s">
        <v>29</v>
      </c>
      <c r="I5264" s="4" t="s">
        <v>30</v>
      </c>
      <c r="J5264" s="4" t="s">
        <v>681</v>
      </c>
      <c r="K5264" s="4" t="s">
        <v>130</v>
      </c>
      <c r="L5264" s="7">
        <v>53209.0</v>
      </c>
      <c r="M5264" s="4" t="s">
        <v>59</v>
      </c>
      <c r="N5264" s="4" t="s">
        <v>2591</v>
      </c>
      <c r="O5264" s="4" t="s">
        <v>51</v>
      </c>
      <c r="P5264" s="4" t="s">
        <v>52</v>
      </c>
      <c r="Q5264" s="4" t="s">
        <v>2592</v>
      </c>
      <c r="R5264" s="9">
        <v>48.4353580246914</v>
      </c>
      <c r="S5264" s="7">
        <v>1.0</v>
      </c>
      <c r="T5264" s="7">
        <v>0.0</v>
      </c>
      <c r="U5264" s="7">
        <v>13.5619002469136</v>
      </c>
      <c r="V5264" s="10" t="str">
        <f t="shared" si="1"/>
        <v>2017-11</v>
      </c>
    </row>
    <row r="5265">
      <c r="A5265" s="7">
        <v>5264.0</v>
      </c>
      <c r="B5265" s="4" t="s">
        <v>8193</v>
      </c>
      <c r="C5265" s="8">
        <v>43057.0</v>
      </c>
      <c r="D5265" s="8">
        <v>43057.0</v>
      </c>
      <c r="E5265" s="4" t="s">
        <v>212</v>
      </c>
      <c r="F5265" s="4" t="s">
        <v>1790</v>
      </c>
      <c r="G5265" s="4" t="s">
        <v>1791</v>
      </c>
      <c r="H5265" s="4" t="s">
        <v>29</v>
      </c>
      <c r="I5265" s="4" t="s">
        <v>30</v>
      </c>
      <c r="J5265" s="4" t="s">
        <v>681</v>
      </c>
      <c r="K5265" s="4" t="s">
        <v>130</v>
      </c>
      <c r="L5265" s="7">
        <v>53209.0</v>
      </c>
      <c r="M5265" s="4" t="s">
        <v>59</v>
      </c>
      <c r="N5265" s="4" t="s">
        <v>2554</v>
      </c>
      <c r="O5265" s="4" t="s">
        <v>51</v>
      </c>
      <c r="P5265" s="4" t="s">
        <v>297</v>
      </c>
      <c r="Q5265" s="4" t="s">
        <v>2555</v>
      </c>
      <c r="R5265" s="9">
        <v>9.46644444444445</v>
      </c>
      <c r="S5265" s="7">
        <v>2.0</v>
      </c>
      <c r="T5265" s="7">
        <v>0.0</v>
      </c>
      <c r="U5265" s="7">
        <v>4.44922888888889</v>
      </c>
      <c r="V5265" s="10" t="str">
        <f t="shared" si="1"/>
        <v>2017-11</v>
      </c>
    </row>
    <row r="5266">
      <c r="A5266" s="7">
        <v>5265.0</v>
      </c>
      <c r="B5266" s="4" t="s">
        <v>8193</v>
      </c>
      <c r="C5266" s="8">
        <v>43057.0</v>
      </c>
      <c r="D5266" s="8">
        <v>43057.0</v>
      </c>
      <c r="E5266" s="4" t="s">
        <v>212</v>
      </c>
      <c r="F5266" s="4" t="s">
        <v>1790</v>
      </c>
      <c r="G5266" s="4" t="s">
        <v>1791</v>
      </c>
      <c r="H5266" s="4" t="s">
        <v>29</v>
      </c>
      <c r="I5266" s="4" t="s">
        <v>30</v>
      </c>
      <c r="J5266" s="4" t="s">
        <v>681</v>
      </c>
      <c r="K5266" s="4" t="s">
        <v>130</v>
      </c>
      <c r="L5266" s="7">
        <v>53209.0</v>
      </c>
      <c r="M5266" s="4" t="s">
        <v>59</v>
      </c>
      <c r="N5266" s="4" t="s">
        <v>1601</v>
      </c>
      <c r="O5266" s="4" t="s">
        <v>35</v>
      </c>
      <c r="P5266" s="4" t="s">
        <v>121</v>
      </c>
      <c r="Q5266" s="4" t="s">
        <v>1602</v>
      </c>
      <c r="R5266" s="9">
        <v>7.46540740740741</v>
      </c>
      <c r="S5266" s="7">
        <v>2.0</v>
      </c>
      <c r="T5266" s="7">
        <v>0.0</v>
      </c>
      <c r="U5266" s="7">
        <v>3.50874148148148</v>
      </c>
      <c r="V5266" s="10" t="str">
        <f t="shared" si="1"/>
        <v>2017-11</v>
      </c>
    </row>
    <row r="5267">
      <c r="A5267" s="7">
        <v>5266.0</v>
      </c>
      <c r="B5267" s="4" t="s">
        <v>8194</v>
      </c>
      <c r="C5267" s="8">
        <v>43058.0</v>
      </c>
      <c r="D5267" s="8">
        <v>43062.0</v>
      </c>
      <c r="E5267" s="4" t="s">
        <v>26</v>
      </c>
      <c r="F5267" s="4" t="s">
        <v>4455</v>
      </c>
      <c r="G5267" s="4" t="s">
        <v>4456</v>
      </c>
      <c r="H5267" s="4" t="s">
        <v>46</v>
      </c>
      <c r="I5267" s="4" t="s">
        <v>30</v>
      </c>
      <c r="J5267" s="4" t="s">
        <v>384</v>
      </c>
      <c r="K5267" s="4" t="s">
        <v>385</v>
      </c>
      <c r="L5267" s="7">
        <v>60623.0</v>
      </c>
      <c r="M5267" s="4" t="s">
        <v>59</v>
      </c>
      <c r="N5267" s="4" t="s">
        <v>3456</v>
      </c>
      <c r="O5267" s="4" t="s">
        <v>35</v>
      </c>
      <c r="P5267" s="4" t="s">
        <v>73</v>
      </c>
      <c r="Q5267" s="4" t="s">
        <v>3457</v>
      </c>
      <c r="R5267" s="9">
        <v>281.101172839506</v>
      </c>
      <c r="S5267" s="7">
        <v>3.0</v>
      </c>
      <c r="T5267" s="7">
        <v>0.5</v>
      </c>
      <c r="U5267" s="7">
        <v>-168.660703703704</v>
      </c>
      <c r="V5267" s="10" t="str">
        <f t="shared" si="1"/>
        <v>2017-11</v>
      </c>
    </row>
    <row r="5268">
      <c r="A5268" s="7">
        <v>5267.0</v>
      </c>
      <c r="B5268" s="4" t="s">
        <v>8195</v>
      </c>
      <c r="C5268" s="8">
        <v>43058.0</v>
      </c>
      <c r="D5268" s="8">
        <v>43061.0</v>
      </c>
      <c r="E5268" s="4" t="s">
        <v>43</v>
      </c>
      <c r="F5268" s="4" t="s">
        <v>4983</v>
      </c>
      <c r="G5268" s="4" t="s">
        <v>4984</v>
      </c>
      <c r="H5268" s="4" t="s">
        <v>112</v>
      </c>
      <c r="I5268" s="4" t="s">
        <v>30</v>
      </c>
      <c r="J5268" s="4" t="s">
        <v>222</v>
      </c>
      <c r="K5268" s="4" t="s">
        <v>223</v>
      </c>
      <c r="L5268" s="7">
        <v>10035.0</v>
      </c>
      <c r="M5268" s="4" t="s">
        <v>33</v>
      </c>
      <c r="N5268" s="4" t="s">
        <v>3178</v>
      </c>
      <c r="O5268" s="4" t="s">
        <v>51</v>
      </c>
      <c r="P5268" s="4" t="s">
        <v>76</v>
      </c>
      <c r="Q5268" s="4" t="s">
        <v>3179</v>
      </c>
      <c r="R5268" s="9">
        <v>52.9675061728395</v>
      </c>
      <c r="S5268" s="7">
        <v>6.0</v>
      </c>
      <c r="T5268" s="7">
        <v>0.2</v>
      </c>
      <c r="U5268" s="7">
        <v>17.8765333333333</v>
      </c>
      <c r="V5268" s="10" t="str">
        <f t="shared" si="1"/>
        <v>2017-11</v>
      </c>
    </row>
    <row r="5269">
      <c r="A5269" s="7">
        <v>5268.0</v>
      </c>
      <c r="B5269" s="4" t="s">
        <v>8195</v>
      </c>
      <c r="C5269" s="8">
        <v>43058.0</v>
      </c>
      <c r="D5269" s="8">
        <v>43061.0</v>
      </c>
      <c r="E5269" s="4" t="s">
        <v>43</v>
      </c>
      <c r="F5269" s="4" t="s">
        <v>4983</v>
      </c>
      <c r="G5269" s="4" t="s">
        <v>4984</v>
      </c>
      <c r="H5269" s="4" t="s">
        <v>112</v>
      </c>
      <c r="I5269" s="4" t="s">
        <v>30</v>
      </c>
      <c r="J5269" s="4" t="s">
        <v>222</v>
      </c>
      <c r="K5269" s="4" t="s">
        <v>223</v>
      </c>
      <c r="L5269" s="7">
        <v>10035.0</v>
      </c>
      <c r="M5269" s="4" t="s">
        <v>33</v>
      </c>
      <c r="N5269" s="4" t="s">
        <v>1979</v>
      </c>
      <c r="O5269" s="4" t="s">
        <v>51</v>
      </c>
      <c r="P5269" s="4" t="s">
        <v>124</v>
      </c>
      <c r="Q5269" s="4" t="s">
        <v>1980</v>
      </c>
      <c r="R5269" s="9">
        <v>17.1425843621399</v>
      </c>
      <c r="S5269" s="7">
        <v>2.0</v>
      </c>
      <c r="T5269" s="7">
        <v>0.0</v>
      </c>
      <c r="U5269" s="7">
        <v>8.22844049382716</v>
      </c>
      <c r="V5269" s="10" t="str">
        <f t="shared" si="1"/>
        <v>2017-11</v>
      </c>
    </row>
    <row r="5270">
      <c r="A5270" s="7">
        <v>5269.0</v>
      </c>
      <c r="B5270" s="4" t="s">
        <v>8196</v>
      </c>
      <c r="C5270" s="8">
        <v>43058.0</v>
      </c>
      <c r="D5270" s="8">
        <v>43059.0</v>
      </c>
      <c r="E5270" s="4" t="s">
        <v>43</v>
      </c>
      <c r="F5270" s="4" t="s">
        <v>6876</v>
      </c>
      <c r="G5270" s="4" t="s">
        <v>6877</v>
      </c>
      <c r="H5270" s="4" t="s">
        <v>46</v>
      </c>
      <c r="I5270" s="4" t="s">
        <v>30</v>
      </c>
      <c r="J5270" s="4" t="s">
        <v>6533</v>
      </c>
      <c r="K5270" s="4" t="s">
        <v>48</v>
      </c>
      <c r="L5270" s="7">
        <v>92683.0</v>
      </c>
      <c r="M5270" s="4" t="s">
        <v>49</v>
      </c>
      <c r="N5270" s="4" t="s">
        <v>4892</v>
      </c>
      <c r="O5270" s="4" t="s">
        <v>39</v>
      </c>
      <c r="P5270" s="4" t="s">
        <v>40</v>
      </c>
      <c r="Q5270" s="4" t="s">
        <v>4893</v>
      </c>
      <c r="R5270" s="9">
        <v>31.968</v>
      </c>
      <c r="S5270" s="7">
        <v>4.0</v>
      </c>
      <c r="T5270" s="7">
        <v>0.2</v>
      </c>
      <c r="U5270" s="7">
        <v>2.3976</v>
      </c>
      <c r="V5270" s="10" t="str">
        <f t="shared" si="1"/>
        <v>2017-11</v>
      </c>
    </row>
    <row r="5271">
      <c r="A5271" s="7">
        <v>5270.0</v>
      </c>
      <c r="B5271" s="4" t="s">
        <v>8197</v>
      </c>
      <c r="C5271" s="8">
        <v>43058.0</v>
      </c>
      <c r="D5271" s="8">
        <v>43060.0</v>
      </c>
      <c r="E5271" s="4" t="s">
        <v>98</v>
      </c>
      <c r="F5271" s="4" t="s">
        <v>406</v>
      </c>
      <c r="G5271" s="4" t="s">
        <v>407</v>
      </c>
      <c r="H5271" s="4" t="s">
        <v>46</v>
      </c>
      <c r="I5271" s="4" t="s">
        <v>30</v>
      </c>
      <c r="J5271" s="4" t="s">
        <v>2756</v>
      </c>
      <c r="K5271" s="4" t="s">
        <v>58</v>
      </c>
      <c r="L5271" s="7">
        <v>75007.0</v>
      </c>
      <c r="M5271" s="4" t="s">
        <v>59</v>
      </c>
      <c r="N5271" s="4" t="s">
        <v>8198</v>
      </c>
      <c r="O5271" s="4" t="s">
        <v>51</v>
      </c>
      <c r="P5271" s="4" t="s">
        <v>124</v>
      </c>
      <c r="Q5271" s="4" t="s">
        <v>8199</v>
      </c>
      <c r="R5271" s="9">
        <v>21.6797234567901</v>
      </c>
      <c r="S5271" s="7">
        <v>4.0</v>
      </c>
      <c r="T5271" s="7">
        <v>0.2</v>
      </c>
      <c r="U5271" s="7">
        <v>6.77491358024691</v>
      </c>
      <c r="V5271" s="10" t="str">
        <f t="shared" si="1"/>
        <v>2017-11</v>
      </c>
    </row>
    <row r="5272">
      <c r="A5272" s="7">
        <v>5271.0</v>
      </c>
      <c r="B5272" s="4" t="s">
        <v>8197</v>
      </c>
      <c r="C5272" s="8">
        <v>43058.0</v>
      </c>
      <c r="D5272" s="8">
        <v>43060.0</v>
      </c>
      <c r="E5272" s="4" t="s">
        <v>98</v>
      </c>
      <c r="F5272" s="4" t="s">
        <v>406</v>
      </c>
      <c r="G5272" s="4" t="s">
        <v>407</v>
      </c>
      <c r="H5272" s="4" t="s">
        <v>46</v>
      </c>
      <c r="I5272" s="4" t="s">
        <v>30</v>
      </c>
      <c r="J5272" s="4" t="s">
        <v>2756</v>
      </c>
      <c r="K5272" s="4" t="s">
        <v>58</v>
      </c>
      <c r="L5272" s="7">
        <v>75007.0</v>
      </c>
      <c r="M5272" s="4" t="s">
        <v>59</v>
      </c>
      <c r="N5272" s="4" t="s">
        <v>3251</v>
      </c>
      <c r="O5272" s="4" t="s">
        <v>51</v>
      </c>
      <c r="P5272" s="4" t="s">
        <v>635</v>
      </c>
      <c r="Q5272" s="4" t="s">
        <v>3252</v>
      </c>
      <c r="R5272" s="9">
        <v>8.56102716049383</v>
      </c>
      <c r="S5272" s="7">
        <v>1.0</v>
      </c>
      <c r="T5272" s="7">
        <v>0.2</v>
      </c>
      <c r="U5272" s="7">
        <v>0.642077037037037</v>
      </c>
      <c r="V5272" s="10" t="str">
        <f t="shared" si="1"/>
        <v>2017-11</v>
      </c>
    </row>
    <row r="5273">
      <c r="A5273" s="7">
        <v>5272.0</v>
      </c>
      <c r="B5273" s="4" t="s">
        <v>8197</v>
      </c>
      <c r="C5273" s="8">
        <v>43058.0</v>
      </c>
      <c r="D5273" s="8">
        <v>43060.0</v>
      </c>
      <c r="E5273" s="4" t="s">
        <v>98</v>
      </c>
      <c r="F5273" s="4" t="s">
        <v>406</v>
      </c>
      <c r="G5273" s="4" t="s">
        <v>407</v>
      </c>
      <c r="H5273" s="4" t="s">
        <v>46</v>
      </c>
      <c r="I5273" s="4" t="s">
        <v>30</v>
      </c>
      <c r="J5273" s="4" t="s">
        <v>2756</v>
      </c>
      <c r="K5273" s="4" t="s">
        <v>58</v>
      </c>
      <c r="L5273" s="7">
        <v>75007.0</v>
      </c>
      <c r="M5273" s="4" t="s">
        <v>59</v>
      </c>
      <c r="N5273" s="4" t="s">
        <v>2328</v>
      </c>
      <c r="O5273" s="4" t="s">
        <v>51</v>
      </c>
      <c r="P5273" s="4" t="s">
        <v>93</v>
      </c>
      <c r="Q5273" s="4" t="s">
        <v>2329</v>
      </c>
      <c r="R5273" s="9">
        <v>127.204134979424</v>
      </c>
      <c r="S5273" s="7">
        <v>4.0</v>
      </c>
      <c r="T5273" s="7">
        <v>0.2</v>
      </c>
      <c r="U5273" s="7">
        <v>11.1303618106996</v>
      </c>
      <c r="V5273" s="10" t="str">
        <f t="shared" si="1"/>
        <v>2017-11</v>
      </c>
    </row>
    <row r="5274">
      <c r="A5274" s="7">
        <v>5273.0</v>
      </c>
      <c r="B5274" s="4" t="s">
        <v>8197</v>
      </c>
      <c r="C5274" s="8">
        <v>43058.0</v>
      </c>
      <c r="D5274" s="8">
        <v>43060.0</v>
      </c>
      <c r="E5274" s="4" t="s">
        <v>98</v>
      </c>
      <c r="F5274" s="4" t="s">
        <v>406</v>
      </c>
      <c r="G5274" s="4" t="s">
        <v>407</v>
      </c>
      <c r="H5274" s="4" t="s">
        <v>46</v>
      </c>
      <c r="I5274" s="4" t="s">
        <v>30</v>
      </c>
      <c r="J5274" s="4" t="s">
        <v>2756</v>
      </c>
      <c r="K5274" s="4" t="s">
        <v>58</v>
      </c>
      <c r="L5274" s="7">
        <v>75007.0</v>
      </c>
      <c r="M5274" s="4" t="s">
        <v>59</v>
      </c>
      <c r="N5274" s="4" t="s">
        <v>3762</v>
      </c>
      <c r="O5274" s="4" t="s">
        <v>35</v>
      </c>
      <c r="P5274" s="4" t="s">
        <v>121</v>
      </c>
      <c r="Q5274" s="4" t="s">
        <v>3763</v>
      </c>
      <c r="R5274" s="9">
        <v>20.5197761316872</v>
      </c>
      <c r="S5274" s="7">
        <v>2.0</v>
      </c>
      <c r="T5274" s="7">
        <v>0.6</v>
      </c>
      <c r="U5274" s="7">
        <v>-17.9548041152263</v>
      </c>
      <c r="V5274" s="10" t="str">
        <f t="shared" si="1"/>
        <v>2017-11</v>
      </c>
    </row>
    <row r="5275">
      <c r="A5275" s="7">
        <v>5274.0</v>
      </c>
      <c r="B5275" s="4" t="s">
        <v>8200</v>
      </c>
      <c r="C5275" s="8">
        <v>43058.0</v>
      </c>
      <c r="D5275" s="8">
        <v>43065.0</v>
      </c>
      <c r="E5275" s="4" t="s">
        <v>26</v>
      </c>
      <c r="F5275" s="4" t="s">
        <v>1758</v>
      </c>
      <c r="G5275" s="4" t="s">
        <v>1759</v>
      </c>
      <c r="H5275" s="4" t="s">
        <v>46</v>
      </c>
      <c r="I5275" s="4" t="s">
        <v>30</v>
      </c>
      <c r="J5275" s="4" t="s">
        <v>8201</v>
      </c>
      <c r="K5275" s="4" t="s">
        <v>58</v>
      </c>
      <c r="L5275" s="7">
        <v>77840.0</v>
      </c>
      <c r="M5275" s="4" t="s">
        <v>59</v>
      </c>
      <c r="N5275" s="4" t="s">
        <v>2272</v>
      </c>
      <c r="O5275" s="4" t="s">
        <v>35</v>
      </c>
      <c r="P5275" s="4" t="s">
        <v>263</v>
      </c>
      <c r="Q5275" s="4" t="s">
        <v>2273</v>
      </c>
      <c r="R5275" s="9">
        <v>299.043145679012</v>
      </c>
      <c r="S5275" s="7">
        <v>3.0</v>
      </c>
      <c r="T5275" s="7">
        <v>0.3</v>
      </c>
      <c r="U5275" s="7">
        <v>-68.3527190123457</v>
      </c>
      <c r="V5275" s="10" t="str">
        <f t="shared" si="1"/>
        <v>2017-11</v>
      </c>
    </row>
    <row r="5276">
      <c r="A5276" s="7">
        <v>5275.0</v>
      </c>
      <c r="B5276" s="4" t="s">
        <v>8202</v>
      </c>
      <c r="C5276" s="8">
        <v>43058.0</v>
      </c>
      <c r="D5276" s="8">
        <v>43064.0</v>
      </c>
      <c r="E5276" s="4" t="s">
        <v>26</v>
      </c>
      <c r="F5276" s="4" t="s">
        <v>2191</v>
      </c>
      <c r="G5276" s="4" t="s">
        <v>2192</v>
      </c>
      <c r="H5276" s="4" t="s">
        <v>29</v>
      </c>
      <c r="I5276" s="4" t="s">
        <v>30</v>
      </c>
      <c r="J5276" s="4" t="s">
        <v>5305</v>
      </c>
      <c r="K5276" s="4" t="s">
        <v>58</v>
      </c>
      <c r="L5276" s="7">
        <v>76903.0</v>
      </c>
      <c r="M5276" s="4" t="s">
        <v>59</v>
      </c>
      <c r="N5276" s="4" t="s">
        <v>4173</v>
      </c>
      <c r="O5276" s="4" t="s">
        <v>35</v>
      </c>
      <c r="P5276" s="4" t="s">
        <v>263</v>
      </c>
      <c r="Q5276" s="4" t="s">
        <v>4174</v>
      </c>
      <c r="R5276" s="9">
        <v>391.75424526749</v>
      </c>
      <c r="S5276" s="7">
        <v>2.0</v>
      </c>
      <c r="T5276" s="7">
        <v>0.3</v>
      </c>
      <c r="U5276" s="7">
        <v>-11.192978436214</v>
      </c>
      <c r="V5276" s="10" t="str">
        <f t="shared" si="1"/>
        <v>2017-11</v>
      </c>
    </row>
    <row r="5277">
      <c r="A5277" s="7">
        <v>5276.0</v>
      </c>
      <c r="B5277" s="4" t="s">
        <v>8203</v>
      </c>
      <c r="C5277" s="8">
        <v>43058.0</v>
      </c>
      <c r="D5277" s="8">
        <v>43062.0</v>
      </c>
      <c r="E5277" s="4" t="s">
        <v>26</v>
      </c>
      <c r="F5277" s="4" t="s">
        <v>438</v>
      </c>
      <c r="G5277" s="4" t="s">
        <v>439</v>
      </c>
      <c r="H5277" s="4" t="s">
        <v>46</v>
      </c>
      <c r="I5277" s="4" t="s">
        <v>30</v>
      </c>
      <c r="J5277" s="4" t="s">
        <v>613</v>
      </c>
      <c r="K5277" s="4" t="s">
        <v>462</v>
      </c>
      <c r="L5277" s="7">
        <v>42420.0</v>
      </c>
      <c r="M5277" s="4" t="s">
        <v>83</v>
      </c>
      <c r="N5277" s="4" t="s">
        <v>4830</v>
      </c>
      <c r="O5277" s="4" t="s">
        <v>35</v>
      </c>
      <c r="P5277" s="4" t="s">
        <v>121</v>
      </c>
      <c r="Q5277" s="4" t="s">
        <v>4831</v>
      </c>
      <c r="R5277" s="9">
        <v>249.358311017838</v>
      </c>
      <c r="S5277" s="7">
        <v>6.0</v>
      </c>
      <c r="T5277" s="7">
        <v>0.0</v>
      </c>
      <c r="U5277" s="7">
        <v>64.833160864638</v>
      </c>
      <c r="V5277" s="10" t="str">
        <f t="shared" si="1"/>
        <v>2017-11</v>
      </c>
    </row>
    <row r="5278">
      <c r="A5278" s="7">
        <v>5277.0</v>
      </c>
      <c r="B5278" s="4" t="s">
        <v>8203</v>
      </c>
      <c r="C5278" s="8">
        <v>43058.0</v>
      </c>
      <c r="D5278" s="8">
        <v>43062.0</v>
      </c>
      <c r="E5278" s="4" t="s">
        <v>26</v>
      </c>
      <c r="F5278" s="4" t="s">
        <v>438</v>
      </c>
      <c r="G5278" s="4" t="s">
        <v>439</v>
      </c>
      <c r="H5278" s="4" t="s">
        <v>46</v>
      </c>
      <c r="I5278" s="4" t="s">
        <v>30</v>
      </c>
      <c r="J5278" s="4" t="s">
        <v>613</v>
      </c>
      <c r="K5278" s="4" t="s">
        <v>462</v>
      </c>
      <c r="L5278" s="7">
        <v>42420.0</v>
      </c>
      <c r="M5278" s="4" t="s">
        <v>83</v>
      </c>
      <c r="N5278" s="4" t="s">
        <v>3589</v>
      </c>
      <c r="O5278" s="4" t="s">
        <v>51</v>
      </c>
      <c r="P5278" s="4" t="s">
        <v>76</v>
      </c>
      <c r="Q5278" s="4" t="s">
        <v>3590</v>
      </c>
      <c r="R5278" s="9">
        <v>6.76996905736945</v>
      </c>
      <c r="S5278" s="7">
        <v>2.0</v>
      </c>
      <c r="T5278" s="7">
        <v>0.0</v>
      </c>
      <c r="U5278" s="7">
        <v>3.31728483811103</v>
      </c>
      <c r="V5278" s="10" t="str">
        <f t="shared" si="1"/>
        <v>2017-11</v>
      </c>
    </row>
    <row r="5279">
      <c r="A5279" s="7">
        <v>5278.0</v>
      </c>
      <c r="B5279" s="4" t="s">
        <v>8204</v>
      </c>
      <c r="C5279" s="8">
        <v>43058.0</v>
      </c>
      <c r="D5279" s="8">
        <v>43063.0</v>
      </c>
      <c r="E5279" s="4" t="s">
        <v>26</v>
      </c>
      <c r="F5279" s="4" t="s">
        <v>4475</v>
      </c>
      <c r="G5279" s="4" t="s">
        <v>4476</v>
      </c>
      <c r="H5279" s="4" t="s">
        <v>46</v>
      </c>
      <c r="I5279" s="4" t="s">
        <v>30</v>
      </c>
      <c r="J5279" s="4" t="s">
        <v>47</v>
      </c>
      <c r="K5279" s="4" t="s">
        <v>48</v>
      </c>
      <c r="L5279" s="7">
        <v>90049.0</v>
      </c>
      <c r="M5279" s="4" t="s">
        <v>49</v>
      </c>
      <c r="N5279" s="4" t="s">
        <v>368</v>
      </c>
      <c r="O5279" s="4" t="s">
        <v>51</v>
      </c>
      <c r="P5279" s="4" t="s">
        <v>52</v>
      </c>
      <c r="Q5279" s="4" t="s">
        <v>369</v>
      </c>
      <c r="R5279" s="9">
        <v>305.01</v>
      </c>
      <c r="S5279" s="7">
        <v>9.0</v>
      </c>
      <c r="T5279" s="7">
        <v>0.0</v>
      </c>
      <c r="U5279" s="7">
        <v>76.2525</v>
      </c>
      <c r="V5279" s="10" t="str">
        <f t="shared" si="1"/>
        <v>2017-11</v>
      </c>
    </row>
    <row r="5280">
      <c r="A5280" s="7">
        <v>5279.0</v>
      </c>
      <c r="B5280" s="4" t="s">
        <v>8204</v>
      </c>
      <c r="C5280" s="8">
        <v>43058.0</v>
      </c>
      <c r="D5280" s="8">
        <v>43063.0</v>
      </c>
      <c r="E5280" s="4" t="s">
        <v>26</v>
      </c>
      <c r="F5280" s="4" t="s">
        <v>4475</v>
      </c>
      <c r="G5280" s="4" t="s">
        <v>4476</v>
      </c>
      <c r="H5280" s="4" t="s">
        <v>46</v>
      </c>
      <c r="I5280" s="4" t="s">
        <v>30</v>
      </c>
      <c r="J5280" s="4" t="s">
        <v>47</v>
      </c>
      <c r="K5280" s="4" t="s">
        <v>48</v>
      </c>
      <c r="L5280" s="7">
        <v>90049.0</v>
      </c>
      <c r="M5280" s="4" t="s">
        <v>49</v>
      </c>
      <c r="N5280" s="4" t="s">
        <v>8205</v>
      </c>
      <c r="O5280" s="4" t="s">
        <v>35</v>
      </c>
      <c r="P5280" s="4" t="s">
        <v>121</v>
      </c>
      <c r="Q5280" s="4" t="s">
        <v>8206</v>
      </c>
      <c r="R5280" s="9">
        <v>18.7</v>
      </c>
      <c r="S5280" s="7">
        <v>1.0</v>
      </c>
      <c r="T5280" s="7">
        <v>0.0</v>
      </c>
      <c r="U5280" s="7">
        <v>7.106</v>
      </c>
      <c r="V5280" s="10" t="str">
        <f t="shared" si="1"/>
        <v>2017-11</v>
      </c>
    </row>
    <row r="5281">
      <c r="A5281" s="7">
        <v>5280.0</v>
      </c>
      <c r="B5281" s="4" t="s">
        <v>8207</v>
      </c>
      <c r="C5281" s="8">
        <v>43058.0</v>
      </c>
      <c r="D5281" s="8">
        <v>43062.0</v>
      </c>
      <c r="E5281" s="4" t="s">
        <v>26</v>
      </c>
      <c r="F5281" s="4" t="s">
        <v>4086</v>
      </c>
      <c r="G5281" s="4" t="s">
        <v>4087</v>
      </c>
      <c r="H5281" s="4" t="s">
        <v>29</v>
      </c>
      <c r="I5281" s="4" t="s">
        <v>30</v>
      </c>
      <c r="J5281" s="4" t="s">
        <v>222</v>
      </c>
      <c r="K5281" s="4" t="s">
        <v>223</v>
      </c>
      <c r="L5281" s="7">
        <v>10011.0</v>
      </c>
      <c r="M5281" s="4" t="s">
        <v>33</v>
      </c>
      <c r="N5281" s="4" t="s">
        <v>4326</v>
      </c>
      <c r="O5281" s="4" t="s">
        <v>51</v>
      </c>
      <c r="P5281" s="4" t="s">
        <v>205</v>
      </c>
      <c r="Q5281" s="4" t="s">
        <v>416</v>
      </c>
      <c r="R5281" s="9">
        <v>21.4795555555556</v>
      </c>
      <c r="S5281" s="7">
        <v>3.0</v>
      </c>
      <c r="T5281" s="7">
        <v>0.0</v>
      </c>
      <c r="U5281" s="7">
        <v>10.7397777777778</v>
      </c>
      <c r="V5281" s="10" t="str">
        <f t="shared" si="1"/>
        <v>2017-11</v>
      </c>
    </row>
    <row r="5282">
      <c r="A5282" s="7">
        <v>5281.0</v>
      </c>
      <c r="B5282" s="4" t="s">
        <v>8207</v>
      </c>
      <c r="C5282" s="8">
        <v>43058.0</v>
      </c>
      <c r="D5282" s="8">
        <v>43062.0</v>
      </c>
      <c r="E5282" s="4" t="s">
        <v>26</v>
      </c>
      <c r="F5282" s="4" t="s">
        <v>4086</v>
      </c>
      <c r="G5282" s="4" t="s">
        <v>4087</v>
      </c>
      <c r="H5282" s="4" t="s">
        <v>29</v>
      </c>
      <c r="I5282" s="4" t="s">
        <v>30</v>
      </c>
      <c r="J5282" s="4" t="s">
        <v>222</v>
      </c>
      <c r="K5282" s="4" t="s">
        <v>223</v>
      </c>
      <c r="L5282" s="7">
        <v>10011.0</v>
      </c>
      <c r="M5282" s="4" t="s">
        <v>33</v>
      </c>
      <c r="N5282" s="4" t="s">
        <v>3345</v>
      </c>
      <c r="O5282" s="4" t="s">
        <v>51</v>
      </c>
      <c r="P5282" s="4" t="s">
        <v>283</v>
      </c>
      <c r="Q5282" s="4" t="s">
        <v>3346</v>
      </c>
      <c r="R5282" s="9">
        <v>3213.90095473251</v>
      </c>
      <c r="S5282" s="7">
        <v>7.0</v>
      </c>
      <c r="T5282" s="7">
        <v>0.0</v>
      </c>
      <c r="U5282" s="7">
        <v>803.475238683127</v>
      </c>
      <c r="V5282" s="10" t="str">
        <f t="shared" si="1"/>
        <v>2017-11</v>
      </c>
    </row>
    <row r="5283">
      <c r="A5283" s="7">
        <v>5282.0</v>
      </c>
      <c r="B5283" s="4" t="s">
        <v>8208</v>
      </c>
      <c r="C5283" s="8">
        <v>43058.0</v>
      </c>
      <c r="D5283" s="8">
        <v>43060.0</v>
      </c>
      <c r="E5283" s="4" t="s">
        <v>43</v>
      </c>
      <c r="F5283" s="4" t="s">
        <v>1010</v>
      </c>
      <c r="G5283" s="4" t="s">
        <v>1011</v>
      </c>
      <c r="H5283" s="4" t="s">
        <v>29</v>
      </c>
      <c r="I5283" s="4" t="s">
        <v>30</v>
      </c>
      <c r="J5283" s="4" t="s">
        <v>57</v>
      </c>
      <c r="K5283" s="4" t="s">
        <v>58</v>
      </c>
      <c r="L5283" s="7">
        <v>78207.0</v>
      </c>
      <c r="M5283" s="4" t="s">
        <v>59</v>
      </c>
      <c r="N5283" s="4" t="s">
        <v>1647</v>
      </c>
      <c r="O5283" s="4" t="s">
        <v>35</v>
      </c>
      <c r="P5283" s="4" t="s">
        <v>73</v>
      </c>
      <c r="Q5283" s="4" t="s">
        <v>1648</v>
      </c>
      <c r="R5283" s="9">
        <v>921.434439506173</v>
      </c>
      <c r="S5283" s="7">
        <v>6.0</v>
      </c>
      <c r="T5283" s="7">
        <v>0.3</v>
      </c>
      <c r="U5283" s="7">
        <v>-92.1434439506173</v>
      </c>
      <c r="V5283" s="10" t="str">
        <f t="shared" si="1"/>
        <v>2017-11</v>
      </c>
    </row>
    <row r="5284">
      <c r="A5284" s="7">
        <v>5283.0</v>
      </c>
      <c r="B5284" s="4" t="s">
        <v>8208</v>
      </c>
      <c r="C5284" s="8">
        <v>43058.0</v>
      </c>
      <c r="D5284" s="8">
        <v>43060.0</v>
      </c>
      <c r="E5284" s="4" t="s">
        <v>43</v>
      </c>
      <c r="F5284" s="4" t="s">
        <v>1010</v>
      </c>
      <c r="G5284" s="4" t="s">
        <v>1011</v>
      </c>
      <c r="H5284" s="4" t="s">
        <v>29</v>
      </c>
      <c r="I5284" s="4" t="s">
        <v>30</v>
      </c>
      <c r="J5284" s="4" t="s">
        <v>57</v>
      </c>
      <c r="K5284" s="4" t="s">
        <v>58</v>
      </c>
      <c r="L5284" s="7">
        <v>78207.0</v>
      </c>
      <c r="M5284" s="4" t="s">
        <v>59</v>
      </c>
      <c r="N5284" s="4" t="s">
        <v>6159</v>
      </c>
      <c r="O5284" s="4" t="s">
        <v>51</v>
      </c>
      <c r="P5284" s="4" t="s">
        <v>93</v>
      </c>
      <c r="Q5284" s="4" t="s">
        <v>6160</v>
      </c>
      <c r="R5284" s="9">
        <v>40.7726617283951</v>
      </c>
      <c r="S5284" s="7">
        <v>4.0</v>
      </c>
      <c r="T5284" s="7">
        <v>0.2</v>
      </c>
      <c r="U5284" s="7">
        <v>11.2124819753086</v>
      </c>
      <c r="V5284" s="10" t="str">
        <f t="shared" si="1"/>
        <v>2017-11</v>
      </c>
    </row>
    <row r="5285">
      <c r="A5285" s="7">
        <v>5284.0</v>
      </c>
      <c r="B5285" s="4" t="s">
        <v>8209</v>
      </c>
      <c r="C5285" s="8">
        <v>43058.0</v>
      </c>
      <c r="D5285" s="8">
        <v>43062.0</v>
      </c>
      <c r="E5285" s="4" t="s">
        <v>26</v>
      </c>
      <c r="F5285" s="4" t="s">
        <v>3584</v>
      </c>
      <c r="G5285" s="4" t="s">
        <v>3585</v>
      </c>
      <c r="H5285" s="4" t="s">
        <v>46</v>
      </c>
      <c r="I5285" s="4" t="s">
        <v>30</v>
      </c>
      <c r="J5285" s="4" t="s">
        <v>1539</v>
      </c>
      <c r="K5285" s="4" t="s">
        <v>429</v>
      </c>
      <c r="L5285" s="7">
        <v>22304.0</v>
      </c>
      <c r="M5285" s="4" t="s">
        <v>83</v>
      </c>
      <c r="N5285" s="4" t="s">
        <v>2848</v>
      </c>
      <c r="O5285" s="4" t="s">
        <v>51</v>
      </c>
      <c r="P5285" s="4" t="s">
        <v>272</v>
      </c>
      <c r="Q5285" s="4" t="s">
        <v>2849</v>
      </c>
      <c r="R5285" s="9">
        <v>7.71300166110152</v>
      </c>
      <c r="S5285" s="7">
        <v>7.0</v>
      </c>
      <c r="T5285" s="7">
        <v>0.0</v>
      </c>
      <c r="U5285" s="7">
        <v>3.85650083055076</v>
      </c>
      <c r="V5285" s="10" t="str">
        <f t="shared" si="1"/>
        <v>2017-11</v>
      </c>
    </row>
    <row r="5286">
      <c r="A5286" s="7">
        <v>5285.0</v>
      </c>
      <c r="B5286" s="4" t="s">
        <v>8210</v>
      </c>
      <c r="C5286" s="8">
        <v>43058.0</v>
      </c>
      <c r="D5286" s="8">
        <v>43060.0</v>
      </c>
      <c r="E5286" s="4" t="s">
        <v>43</v>
      </c>
      <c r="F5286" s="4" t="s">
        <v>4540</v>
      </c>
      <c r="G5286" s="4" t="s">
        <v>4541</v>
      </c>
      <c r="H5286" s="4" t="s">
        <v>46</v>
      </c>
      <c r="I5286" s="4" t="s">
        <v>30</v>
      </c>
      <c r="J5286" s="4" t="s">
        <v>455</v>
      </c>
      <c r="K5286" s="4" t="s">
        <v>58</v>
      </c>
      <c r="L5286" s="7">
        <v>77095.0</v>
      </c>
      <c r="M5286" s="4" t="s">
        <v>59</v>
      </c>
      <c r="N5286" s="4" t="s">
        <v>4949</v>
      </c>
      <c r="O5286" s="4" t="s">
        <v>35</v>
      </c>
      <c r="P5286" s="4" t="s">
        <v>263</v>
      </c>
      <c r="Q5286" s="4" t="s">
        <v>4950</v>
      </c>
      <c r="R5286" s="9">
        <v>245.151787654321</v>
      </c>
      <c r="S5286" s="7">
        <v>3.0</v>
      </c>
      <c r="T5286" s="7">
        <v>0.3</v>
      </c>
      <c r="U5286" s="7">
        <v>-59.5368627160494</v>
      </c>
      <c r="V5286" s="10" t="str">
        <f t="shared" si="1"/>
        <v>2017-11</v>
      </c>
    </row>
    <row r="5287">
      <c r="A5287" s="7">
        <v>5286.0</v>
      </c>
      <c r="B5287" s="4" t="s">
        <v>8210</v>
      </c>
      <c r="C5287" s="8">
        <v>43058.0</v>
      </c>
      <c r="D5287" s="8">
        <v>43060.0</v>
      </c>
      <c r="E5287" s="4" t="s">
        <v>43</v>
      </c>
      <c r="F5287" s="4" t="s">
        <v>4540</v>
      </c>
      <c r="G5287" s="4" t="s">
        <v>4541</v>
      </c>
      <c r="H5287" s="4" t="s">
        <v>46</v>
      </c>
      <c r="I5287" s="4" t="s">
        <v>30</v>
      </c>
      <c r="J5287" s="4" t="s">
        <v>455</v>
      </c>
      <c r="K5287" s="4" t="s">
        <v>58</v>
      </c>
      <c r="L5287" s="7">
        <v>77095.0</v>
      </c>
      <c r="M5287" s="4" t="s">
        <v>59</v>
      </c>
      <c r="N5287" s="4" t="s">
        <v>8211</v>
      </c>
      <c r="O5287" s="4" t="s">
        <v>51</v>
      </c>
      <c r="P5287" s="4" t="s">
        <v>93</v>
      </c>
      <c r="Q5287" s="4" t="s">
        <v>8212</v>
      </c>
      <c r="R5287" s="9">
        <v>16.7319835390946</v>
      </c>
      <c r="S5287" s="7">
        <v>5.0</v>
      </c>
      <c r="T5287" s="7">
        <v>0.2</v>
      </c>
      <c r="U5287" s="7">
        <v>5.0195950617284</v>
      </c>
      <c r="V5287" s="10" t="str">
        <f t="shared" si="1"/>
        <v>2017-11</v>
      </c>
    </row>
    <row r="5288">
      <c r="A5288" s="7">
        <v>5287.0</v>
      </c>
      <c r="B5288" s="4" t="s">
        <v>8210</v>
      </c>
      <c r="C5288" s="8">
        <v>43058.0</v>
      </c>
      <c r="D5288" s="8">
        <v>43060.0</v>
      </c>
      <c r="E5288" s="4" t="s">
        <v>43</v>
      </c>
      <c r="F5288" s="4" t="s">
        <v>4540</v>
      </c>
      <c r="G5288" s="4" t="s">
        <v>4541</v>
      </c>
      <c r="H5288" s="4" t="s">
        <v>46</v>
      </c>
      <c r="I5288" s="4" t="s">
        <v>30</v>
      </c>
      <c r="J5288" s="4" t="s">
        <v>455</v>
      </c>
      <c r="K5288" s="4" t="s">
        <v>58</v>
      </c>
      <c r="L5288" s="7">
        <v>77095.0</v>
      </c>
      <c r="M5288" s="4" t="s">
        <v>59</v>
      </c>
      <c r="N5288" s="4" t="s">
        <v>421</v>
      </c>
      <c r="O5288" s="4" t="s">
        <v>51</v>
      </c>
      <c r="P5288" s="4" t="s">
        <v>76</v>
      </c>
      <c r="Q5288" s="4" t="s">
        <v>422</v>
      </c>
      <c r="R5288" s="9">
        <v>1957.01077530864</v>
      </c>
      <c r="S5288" s="7">
        <v>6.0</v>
      </c>
      <c r="T5288" s="7">
        <v>0.8</v>
      </c>
      <c r="U5288" s="7">
        <v>-2935.51616296296</v>
      </c>
      <c r="V5288" s="10" t="str">
        <f t="shared" si="1"/>
        <v>2017-11</v>
      </c>
    </row>
    <row r="5289">
      <c r="A5289" s="7">
        <v>5288.0</v>
      </c>
      <c r="B5289" s="4" t="s">
        <v>8213</v>
      </c>
      <c r="C5289" s="8">
        <v>43058.0</v>
      </c>
      <c r="D5289" s="8">
        <v>43064.0</v>
      </c>
      <c r="E5289" s="4" t="s">
        <v>26</v>
      </c>
      <c r="F5289" s="4" t="s">
        <v>8214</v>
      </c>
      <c r="G5289" s="4" t="s">
        <v>8215</v>
      </c>
      <c r="H5289" s="4" t="s">
        <v>46</v>
      </c>
      <c r="I5289" s="4" t="s">
        <v>30</v>
      </c>
      <c r="J5289" s="4" t="s">
        <v>304</v>
      </c>
      <c r="K5289" s="4" t="s">
        <v>157</v>
      </c>
      <c r="L5289" s="7">
        <v>44105.0</v>
      </c>
      <c r="M5289" s="4" t="s">
        <v>33</v>
      </c>
      <c r="N5289" s="4" t="s">
        <v>5733</v>
      </c>
      <c r="O5289" s="4" t="s">
        <v>51</v>
      </c>
      <c r="P5289" s="4" t="s">
        <v>76</v>
      </c>
      <c r="Q5289" s="4" t="s">
        <v>5734</v>
      </c>
      <c r="R5289" s="9">
        <v>76.8760222222222</v>
      </c>
      <c r="S5289" s="7">
        <v>7.0</v>
      </c>
      <c r="T5289" s="7">
        <v>0.7</v>
      </c>
      <c r="U5289" s="7">
        <v>-58.9382837037037</v>
      </c>
      <c r="V5289" s="10" t="str">
        <f t="shared" si="1"/>
        <v>2017-11</v>
      </c>
    </row>
    <row r="5290">
      <c r="A5290" s="7">
        <v>5289.0</v>
      </c>
      <c r="B5290" s="4" t="s">
        <v>8216</v>
      </c>
      <c r="C5290" s="8">
        <v>43058.0</v>
      </c>
      <c r="D5290" s="8">
        <v>43061.0</v>
      </c>
      <c r="E5290" s="4" t="s">
        <v>98</v>
      </c>
      <c r="F5290" s="4" t="s">
        <v>8217</v>
      </c>
      <c r="G5290" s="4" t="s">
        <v>8218</v>
      </c>
      <c r="H5290" s="4" t="s">
        <v>46</v>
      </c>
      <c r="I5290" s="4" t="s">
        <v>30</v>
      </c>
      <c r="J5290" s="4" t="s">
        <v>178</v>
      </c>
      <c r="K5290" s="4" t="s">
        <v>429</v>
      </c>
      <c r="L5290" s="7">
        <v>22153.0</v>
      </c>
      <c r="M5290" s="4" t="s">
        <v>83</v>
      </c>
      <c r="N5290" s="4" t="s">
        <v>7086</v>
      </c>
      <c r="O5290" s="4" t="s">
        <v>51</v>
      </c>
      <c r="P5290" s="4" t="s">
        <v>93</v>
      </c>
      <c r="Q5290" s="4" t="s">
        <v>7087</v>
      </c>
      <c r="R5290" s="9">
        <v>6.99839740084406</v>
      </c>
      <c r="S5290" s="7">
        <v>7.0</v>
      </c>
      <c r="T5290" s="7">
        <v>0.0</v>
      </c>
      <c r="U5290" s="7">
        <v>2.02953524624478</v>
      </c>
      <c r="V5290" s="10" t="str">
        <f t="shared" si="1"/>
        <v>2017-11</v>
      </c>
    </row>
    <row r="5291">
      <c r="A5291" s="7">
        <v>5290.0</v>
      </c>
      <c r="B5291" s="4" t="s">
        <v>8219</v>
      </c>
      <c r="C5291" s="8">
        <v>43058.0</v>
      </c>
      <c r="D5291" s="8">
        <v>43058.0</v>
      </c>
      <c r="E5291" s="4" t="s">
        <v>212</v>
      </c>
      <c r="F5291" s="4" t="s">
        <v>2238</v>
      </c>
      <c r="G5291" s="4" t="s">
        <v>2239</v>
      </c>
      <c r="H5291" s="4" t="s">
        <v>112</v>
      </c>
      <c r="I5291" s="4" t="s">
        <v>30</v>
      </c>
      <c r="J5291" s="4" t="s">
        <v>222</v>
      </c>
      <c r="K5291" s="4" t="s">
        <v>223</v>
      </c>
      <c r="L5291" s="7">
        <v>10011.0</v>
      </c>
      <c r="M5291" s="4" t="s">
        <v>33</v>
      </c>
      <c r="N5291" s="4" t="s">
        <v>4558</v>
      </c>
      <c r="O5291" s="4" t="s">
        <v>51</v>
      </c>
      <c r="P5291" s="4" t="s">
        <v>76</v>
      </c>
      <c r="Q5291" s="4" t="s">
        <v>4559</v>
      </c>
      <c r="R5291" s="9">
        <v>74.9449152263374</v>
      </c>
      <c r="S5291" s="7">
        <v>7.0</v>
      </c>
      <c r="T5291" s="7">
        <v>0.2</v>
      </c>
      <c r="U5291" s="7">
        <v>23.4202860082305</v>
      </c>
      <c r="V5291" s="10" t="str">
        <f t="shared" si="1"/>
        <v>2017-11</v>
      </c>
    </row>
    <row r="5292">
      <c r="A5292" s="7">
        <v>5291.0</v>
      </c>
      <c r="B5292" s="4" t="s">
        <v>8219</v>
      </c>
      <c r="C5292" s="8">
        <v>43058.0</v>
      </c>
      <c r="D5292" s="8">
        <v>43058.0</v>
      </c>
      <c r="E5292" s="4" t="s">
        <v>212</v>
      </c>
      <c r="F5292" s="4" t="s">
        <v>2238</v>
      </c>
      <c r="G5292" s="4" t="s">
        <v>2239</v>
      </c>
      <c r="H5292" s="4" t="s">
        <v>112</v>
      </c>
      <c r="I5292" s="4" t="s">
        <v>30</v>
      </c>
      <c r="J5292" s="4" t="s">
        <v>222</v>
      </c>
      <c r="K5292" s="4" t="s">
        <v>223</v>
      </c>
      <c r="L5292" s="7">
        <v>10011.0</v>
      </c>
      <c r="M5292" s="4" t="s">
        <v>33</v>
      </c>
      <c r="N5292" s="4" t="s">
        <v>1921</v>
      </c>
      <c r="O5292" s="4" t="s">
        <v>35</v>
      </c>
      <c r="P5292" s="4" t="s">
        <v>73</v>
      </c>
      <c r="Q5292" s="4" t="s">
        <v>1922</v>
      </c>
      <c r="R5292" s="9">
        <v>102.616844444444</v>
      </c>
      <c r="S5292" s="7">
        <v>3.0</v>
      </c>
      <c r="T5292" s="7">
        <v>0.4</v>
      </c>
      <c r="U5292" s="7">
        <v>-37.6261762962963</v>
      </c>
      <c r="V5292" s="10" t="str">
        <f t="shared" si="1"/>
        <v>2017-11</v>
      </c>
    </row>
    <row r="5293">
      <c r="A5293" s="7">
        <v>5292.0</v>
      </c>
      <c r="B5293" s="4" t="s">
        <v>8220</v>
      </c>
      <c r="C5293" s="8">
        <v>43059.0</v>
      </c>
      <c r="D5293" s="8">
        <v>43061.0</v>
      </c>
      <c r="E5293" s="4" t="s">
        <v>98</v>
      </c>
      <c r="F5293" s="4" t="s">
        <v>4952</v>
      </c>
      <c r="G5293" s="4" t="s">
        <v>4953</v>
      </c>
      <c r="H5293" s="4" t="s">
        <v>46</v>
      </c>
      <c r="I5293" s="4" t="s">
        <v>30</v>
      </c>
      <c r="J5293" s="4" t="s">
        <v>362</v>
      </c>
      <c r="K5293" s="4" t="s">
        <v>48</v>
      </c>
      <c r="L5293" s="7">
        <v>94110.0</v>
      </c>
      <c r="M5293" s="4" t="s">
        <v>49</v>
      </c>
      <c r="N5293" s="4" t="s">
        <v>866</v>
      </c>
      <c r="O5293" s="4" t="s">
        <v>35</v>
      </c>
      <c r="P5293" s="4" t="s">
        <v>121</v>
      </c>
      <c r="Q5293" s="4" t="s">
        <v>867</v>
      </c>
      <c r="R5293" s="9">
        <v>42.6</v>
      </c>
      <c r="S5293" s="7">
        <v>3.0</v>
      </c>
      <c r="T5293" s="7">
        <v>0.0</v>
      </c>
      <c r="U5293" s="7">
        <v>16.614</v>
      </c>
      <c r="V5293" s="10" t="str">
        <f t="shared" si="1"/>
        <v>2017-11</v>
      </c>
    </row>
    <row r="5294">
      <c r="A5294" s="7">
        <v>5293.0</v>
      </c>
      <c r="B5294" s="4" t="s">
        <v>8220</v>
      </c>
      <c r="C5294" s="8">
        <v>43059.0</v>
      </c>
      <c r="D5294" s="8">
        <v>43061.0</v>
      </c>
      <c r="E5294" s="4" t="s">
        <v>98</v>
      </c>
      <c r="F5294" s="4" t="s">
        <v>4952</v>
      </c>
      <c r="G5294" s="4" t="s">
        <v>4953</v>
      </c>
      <c r="H5294" s="4" t="s">
        <v>46</v>
      </c>
      <c r="I5294" s="4" t="s">
        <v>30</v>
      </c>
      <c r="J5294" s="4" t="s">
        <v>362</v>
      </c>
      <c r="K5294" s="4" t="s">
        <v>48</v>
      </c>
      <c r="L5294" s="7">
        <v>94110.0</v>
      </c>
      <c r="M5294" s="4" t="s">
        <v>49</v>
      </c>
      <c r="N5294" s="4" t="s">
        <v>1487</v>
      </c>
      <c r="O5294" s="4" t="s">
        <v>51</v>
      </c>
      <c r="P5294" s="4" t="s">
        <v>76</v>
      </c>
      <c r="Q5294" s="4" t="s">
        <v>1488</v>
      </c>
      <c r="R5294" s="9">
        <v>84.056</v>
      </c>
      <c r="S5294" s="7">
        <v>7.0</v>
      </c>
      <c r="T5294" s="7">
        <v>0.2</v>
      </c>
      <c r="U5294" s="7">
        <v>27.3182</v>
      </c>
      <c r="V5294" s="10" t="str">
        <f t="shared" si="1"/>
        <v>2017-11</v>
      </c>
    </row>
    <row r="5295">
      <c r="A5295" s="7">
        <v>5294.0</v>
      </c>
      <c r="B5295" s="4" t="s">
        <v>8221</v>
      </c>
      <c r="C5295" s="8">
        <v>43059.0</v>
      </c>
      <c r="D5295" s="8">
        <v>43060.0</v>
      </c>
      <c r="E5295" s="4" t="s">
        <v>43</v>
      </c>
      <c r="F5295" s="4" t="s">
        <v>8214</v>
      </c>
      <c r="G5295" s="4" t="s">
        <v>8215</v>
      </c>
      <c r="H5295" s="4" t="s">
        <v>46</v>
      </c>
      <c r="I5295" s="4" t="s">
        <v>30</v>
      </c>
      <c r="J5295" s="4" t="s">
        <v>322</v>
      </c>
      <c r="K5295" s="4" t="s">
        <v>82</v>
      </c>
      <c r="L5295" s="7">
        <v>27217.0</v>
      </c>
      <c r="M5295" s="4" t="s">
        <v>83</v>
      </c>
      <c r="N5295" s="4" t="s">
        <v>7301</v>
      </c>
      <c r="O5295" s="4" t="s">
        <v>51</v>
      </c>
      <c r="P5295" s="4" t="s">
        <v>93</v>
      </c>
      <c r="Q5295" s="4" t="s">
        <v>7302</v>
      </c>
      <c r="R5295" s="9">
        <v>7.24388696488064</v>
      </c>
      <c r="S5295" s="7">
        <v>7.0</v>
      </c>
      <c r="T5295" s="7">
        <v>0.2</v>
      </c>
      <c r="U5295" s="7">
        <v>0.814937283549072</v>
      </c>
      <c r="V5295" s="10" t="str">
        <f t="shared" si="1"/>
        <v>2017-11</v>
      </c>
    </row>
    <row r="5296">
      <c r="A5296" s="7">
        <v>5295.0</v>
      </c>
      <c r="B5296" s="4" t="s">
        <v>8221</v>
      </c>
      <c r="C5296" s="8">
        <v>43059.0</v>
      </c>
      <c r="D5296" s="8">
        <v>43060.0</v>
      </c>
      <c r="E5296" s="4" t="s">
        <v>43</v>
      </c>
      <c r="F5296" s="4" t="s">
        <v>8214</v>
      </c>
      <c r="G5296" s="4" t="s">
        <v>8215</v>
      </c>
      <c r="H5296" s="4" t="s">
        <v>46</v>
      </c>
      <c r="I5296" s="4" t="s">
        <v>30</v>
      </c>
      <c r="J5296" s="4" t="s">
        <v>322</v>
      </c>
      <c r="K5296" s="4" t="s">
        <v>82</v>
      </c>
      <c r="L5296" s="7">
        <v>27217.0</v>
      </c>
      <c r="M5296" s="4" t="s">
        <v>83</v>
      </c>
      <c r="N5296" s="4" t="s">
        <v>7778</v>
      </c>
      <c r="O5296" s="4" t="s">
        <v>51</v>
      </c>
      <c r="P5296" s="4" t="s">
        <v>93</v>
      </c>
      <c r="Q5296" s="4" t="s">
        <v>4409</v>
      </c>
      <c r="R5296" s="9">
        <v>8.85528039717947</v>
      </c>
      <c r="S5296" s="7">
        <v>3.0</v>
      </c>
      <c r="T5296" s="7">
        <v>0.2</v>
      </c>
      <c r="U5296" s="7">
        <v>0.553455024823717</v>
      </c>
      <c r="V5296" s="10" t="str">
        <f t="shared" si="1"/>
        <v>2017-11</v>
      </c>
    </row>
    <row r="5297">
      <c r="A5297" s="7">
        <v>5296.0</v>
      </c>
      <c r="B5297" s="4" t="s">
        <v>8222</v>
      </c>
      <c r="C5297" s="8">
        <v>43059.0</v>
      </c>
      <c r="D5297" s="8">
        <v>43065.0</v>
      </c>
      <c r="E5297" s="4" t="s">
        <v>26</v>
      </c>
      <c r="F5297" s="4" t="s">
        <v>1479</v>
      </c>
      <c r="G5297" s="4" t="s">
        <v>1480</v>
      </c>
      <c r="H5297" s="4" t="s">
        <v>46</v>
      </c>
      <c r="I5297" s="4" t="s">
        <v>30</v>
      </c>
      <c r="J5297" s="4" t="s">
        <v>701</v>
      </c>
      <c r="K5297" s="4" t="s">
        <v>157</v>
      </c>
      <c r="L5297" s="7">
        <v>43055.0</v>
      </c>
      <c r="M5297" s="4" t="s">
        <v>33</v>
      </c>
      <c r="N5297" s="4" t="s">
        <v>676</v>
      </c>
      <c r="O5297" s="4" t="s">
        <v>35</v>
      </c>
      <c r="P5297" s="4" t="s">
        <v>121</v>
      </c>
      <c r="Q5297" s="4" t="s">
        <v>677</v>
      </c>
      <c r="R5297" s="9">
        <v>99.602633744856</v>
      </c>
      <c r="S5297" s="7">
        <v>5.0</v>
      </c>
      <c r="T5297" s="7">
        <v>0.2</v>
      </c>
      <c r="U5297" s="7">
        <v>36.1059547325103</v>
      </c>
      <c r="V5297" s="10" t="str">
        <f t="shared" si="1"/>
        <v>2017-11</v>
      </c>
    </row>
    <row r="5298">
      <c r="A5298" s="7">
        <v>5297.0</v>
      </c>
      <c r="B5298" s="4" t="s">
        <v>8222</v>
      </c>
      <c r="C5298" s="8">
        <v>43059.0</v>
      </c>
      <c r="D5298" s="8">
        <v>43065.0</v>
      </c>
      <c r="E5298" s="4" t="s">
        <v>26</v>
      </c>
      <c r="F5298" s="4" t="s">
        <v>1479</v>
      </c>
      <c r="G5298" s="4" t="s">
        <v>1480</v>
      </c>
      <c r="H5298" s="4" t="s">
        <v>46</v>
      </c>
      <c r="I5298" s="4" t="s">
        <v>30</v>
      </c>
      <c r="J5298" s="4" t="s">
        <v>701</v>
      </c>
      <c r="K5298" s="4" t="s">
        <v>157</v>
      </c>
      <c r="L5298" s="7">
        <v>43055.0</v>
      </c>
      <c r="M5298" s="4" t="s">
        <v>33</v>
      </c>
      <c r="N5298" s="4" t="s">
        <v>1601</v>
      </c>
      <c r="O5298" s="4" t="s">
        <v>35</v>
      </c>
      <c r="P5298" s="4" t="s">
        <v>121</v>
      </c>
      <c r="Q5298" s="4" t="s">
        <v>1602</v>
      </c>
      <c r="R5298" s="9">
        <v>5.97615802469136</v>
      </c>
      <c r="S5298" s="7">
        <v>2.0</v>
      </c>
      <c r="T5298" s="7">
        <v>0.2</v>
      </c>
      <c r="U5298" s="7">
        <v>2.01695333333333</v>
      </c>
      <c r="V5298" s="10" t="str">
        <f t="shared" si="1"/>
        <v>2017-11</v>
      </c>
    </row>
    <row r="5299">
      <c r="A5299" s="7">
        <v>5298.0</v>
      </c>
      <c r="B5299" s="4" t="s">
        <v>8223</v>
      </c>
      <c r="C5299" s="8">
        <v>43059.0</v>
      </c>
      <c r="D5299" s="8">
        <v>43064.0</v>
      </c>
      <c r="E5299" s="4" t="s">
        <v>26</v>
      </c>
      <c r="F5299" s="4" t="s">
        <v>5703</v>
      </c>
      <c r="G5299" s="4" t="s">
        <v>5704</v>
      </c>
      <c r="H5299" s="4" t="s">
        <v>46</v>
      </c>
      <c r="I5299" s="4" t="s">
        <v>30</v>
      </c>
      <c r="J5299" s="4" t="s">
        <v>8224</v>
      </c>
      <c r="K5299" s="4" t="s">
        <v>48</v>
      </c>
      <c r="L5299" s="7">
        <v>91761.0</v>
      </c>
      <c r="M5299" s="4" t="s">
        <v>49</v>
      </c>
      <c r="N5299" s="4" t="s">
        <v>8225</v>
      </c>
      <c r="O5299" s="4" t="s">
        <v>35</v>
      </c>
      <c r="P5299" s="4" t="s">
        <v>263</v>
      </c>
      <c r="Q5299" s="4" t="s">
        <v>8226</v>
      </c>
      <c r="R5299" s="9">
        <v>283.92</v>
      </c>
      <c r="S5299" s="7">
        <v>5.0</v>
      </c>
      <c r="T5299" s="7">
        <v>0.2</v>
      </c>
      <c r="U5299" s="7">
        <v>-46.137</v>
      </c>
      <c r="V5299" s="10" t="str">
        <f t="shared" si="1"/>
        <v>2017-11</v>
      </c>
    </row>
    <row r="5300">
      <c r="A5300" s="7">
        <v>5299.0</v>
      </c>
      <c r="B5300" s="4" t="s">
        <v>8227</v>
      </c>
      <c r="C5300" s="8">
        <v>43059.0</v>
      </c>
      <c r="D5300" s="8">
        <v>43066.0</v>
      </c>
      <c r="E5300" s="4" t="s">
        <v>26</v>
      </c>
      <c r="F5300" s="4" t="s">
        <v>3473</v>
      </c>
      <c r="G5300" s="4" t="s">
        <v>3474</v>
      </c>
      <c r="H5300" s="4" t="s">
        <v>46</v>
      </c>
      <c r="I5300" s="4" t="s">
        <v>30</v>
      </c>
      <c r="J5300" s="4" t="s">
        <v>7297</v>
      </c>
      <c r="K5300" s="4" t="s">
        <v>937</v>
      </c>
      <c r="L5300" s="7">
        <v>55044.0</v>
      </c>
      <c r="M5300" s="4" t="s">
        <v>59</v>
      </c>
      <c r="N5300" s="4" t="s">
        <v>8228</v>
      </c>
      <c r="O5300" s="4" t="s">
        <v>51</v>
      </c>
      <c r="P5300" s="4" t="s">
        <v>93</v>
      </c>
      <c r="Q5300" s="4" t="s">
        <v>8229</v>
      </c>
      <c r="R5300" s="9">
        <v>28.2378600823045</v>
      </c>
      <c r="S5300" s="7">
        <v>10.0</v>
      </c>
      <c r="T5300" s="7">
        <v>0.0</v>
      </c>
      <c r="U5300" s="7">
        <v>12.424658436214</v>
      </c>
      <c r="V5300" s="10" t="str">
        <f t="shared" si="1"/>
        <v>2017-11</v>
      </c>
    </row>
    <row r="5301">
      <c r="A5301" s="7">
        <v>5300.0</v>
      </c>
      <c r="B5301" s="4" t="s">
        <v>8230</v>
      </c>
      <c r="C5301" s="8">
        <v>43059.0</v>
      </c>
      <c r="D5301" s="8">
        <v>43061.0</v>
      </c>
      <c r="E5301" s="4" t="s">
        <v>43</v>
      </c>
      <c r="F5301" s="4" t="s">
        <v>5707</v>
      </c>
      <c r="G5301" s="4" t="s">
        <v>5708</v>
      </c>
      <c r="H5301" s="4" t="s">
        <v>46</v>
      </c>
      <c r="I5301" s="4" t="s">
        <v>30</v>
      </c>
      <c r="J5301" s="4" t="s">
        <v>222</v>
      </c>
      <c r="K5301" s="4" t="s">
        <v>223</v>
      </c>
      <c r="L5301" s="7">
        <v>10035.0</v>
      </c>
      <c r="M5301" s="4" t="s">
        <v>33</v>
      </c>
      <c r="N5301" s="4" t="s">
        <v>4077</v>
      </c>
      <c r="O5301" s="4" t="s">
        <v>51</v>
      </c>
      <c r="P5301" s="4" t="s">
        <v>124</v>
      </c>
      <c r="Q5301" s="4" t="s">
        <v>4078</v>
      </c>
      <c r="R5301" s="9">
        <v>60.0182880658436</v>
      </c>
      <c r="S5301" s="7">
        <v>7.0</v>
      </c>
      <c r="T5301" s="7">
        <v>0.0</v>
      </c>
      <c r="U5301" s="7">
        <v>28.8087782716049</v>
      </c>
      <c r="V5301" s="10" t="str">
        <f t="shared" si="1"/>
        <v>2017-11</v>
      </c>
    </row>
    <row r="5302">
      <c r="A5302" s="7">
        <v>5301.0</v>
      </c>
      <c r="B5302" s="4" t="s">
        <v>8230</v>
      </c>
      <c r="C5302" s="8">
        <v>43059.0</v>
      </c>
      <c r="D5302" s="8">
        <v>43061.0</v>
      </c>
      <c r="E5302" s="4" t="s">
        <v>43</v>
      </c>
      <c r="F5302" s="4" t="s">
        <v>5707</v>
      </c>
      <c r="G5302" s="4" t="s">
        <v>5708</v>
      </c>
      <c r="H5302" s="4" t="s">
        <v>46</v>
      </c>
      <c r="I5302" s="4" t="s">
        <v>30</v>
      </c>
      <c r="J5302" s="4" t="s">
        <v>222</v>
      </c>
      <c r="K5302" s="4" t="s">
        <v>223</v>
      </c>
      <c r="L5302" s="7">
        <v>10035.0</v>
      </c>
      <c r="M5302" s="4" t="s">
        <v>33</v>
      </c>
      <c r="N5302" s="4" t="s">
        <v>3712</v>
      </c>
      <c r="O5302" s="4" t="s">
        <v>35</v>
      </c>
      <c r="P5302" s="4" t="s">
        <v>36</v>
      </c>
      <c r="Q5302" s="4" t="s">
        <v>3713</v>
      </c>
      <c r="R5302" s="9">
        <v>236.130120164609</v>
      </c>
      <c r="S5302" s="7">
        <v>2.0</v>
      </c>
      <c r="T5302" s="7">
        <v>0.2</v>
      </c>
      <c r="U5302" s="7">
        <v>-32.4678915226337</v>
      </c>
      <c r="V5302" s="10" t="str">
        <f t="shared" si="1"/>
        <v>2017-11</v>
      </c>
    </row>
    <row r="5303">
      <c r="A5303" s="7">
        <v>5302.0</v>
      </c>
      <c r="B5303" s="4" t="s">
        <v>8230</v>
      </c>
      <c r="C5303" s="8">
        <v>43059.0</v>
      </c>
      <c r="D5303" s="8">
        <v>43061.0</v>
      </c>
      <c r="E5303" s="4" t="s">
        <v>43</v>
      </c>
      <c r="F5303" s="4" t="s">
        <v>5707</v>
      </c>
      <c r="G5303" s="4" t="s">
        <v>5708</v>
      </c>
      <c r="H5303" s="4" t="s">
        <v>46</v>
      </c>
      <c r="I5303" s="4" t="s">
        <v>30</v>
      </c>
      <c r="J5303" s="4" t="s">
        <v>222</v>
      </c>
      <c r="K5303" s="4" t="s">
        <v>223</v>
      </c>
      <c r="L5303" s="7">
        <v>10035.0</v>
      </c>
      <c r="M5303" s="4" t="s">
        <v>33</v>
      </c>
      <c r="N5303" s="4" t="s">
        <v>2513</v>
      </c>
      <c r="O5303" s="4" t="s">
        <v>39</v>
      </c>
      <c r="P5303" s="4" t="s">
        <v>40</v>
      </c>
      <c r="Q5303" s="4" t="s">
        <v>2514</v>
      </c>
      <c r="R5303" s="9">
        <v>1617.22075308642</v>
      </c>
      <c r="S5303" s="7">
        <v>3.0</v>
      </c>
      <c r="T5303" s="7">
        <v>0.0</v>
      </c>
      <c r="U5303" s="7">
        <v>420.477395802469</v>
      </c>
      <c r="V5303" s="10" t="str">
        <f t="shared" si="1"/>
        <v>2017-11</v>
      </c>
    </row>
    <row r="5304">
      <c r="A5304" s="7">
        <v>5303.0</v>
      </c>
      <c r="B5304" s="4" t="s">
        <v>8230</v>
      </c>
      <c r="C5304" s="8">
        <v>43059.0</v>
      </c>
      <c r="D5304" s="8">
        <v>43061.0</v>
      </c>
      <c r="E5304" s="4" t="s">
        <v>43</v>
      </c>
      <c r="F5304" s="4" t="s">
        <v>5707</v>
      </c>
      <c r="G5304" s="4" t="s">
        <v>5708</v>
      </c>
      <c r="H5304" s="4" t="s">
        <v>46</v>
      </c>
      <c r="I5304" s="4" t="s">
        <v>30</v>
      </c>
      <c r="J5304" s="4" t="s">
        <v>222</v>
      </c>
      <c r="K5304" s="4" t="s">
        <v>223</v>
      </c>
      <c r="L5304" s="7">
        <v>10035.0</v>
      </c>
      <c r="M5304" s="4" t="s">
        <v>33</v>
      </c>
      <c r="N5304" s="4" t="s">
        <v>2089</v>
      </c>
      <c r="O5304" s="4" t="s">
        <v>51</v>
      </c>
      <c r="P5304" s="4" t="s">
        <v>93</v>
      </c>
      <c r="Q5304" s="4" t="s">
        <v>2090</v>
      </c>
      <c r="R5304" s="9">
        <v>88.5256913580247</v>
      </c>
      <c r="S5304" s="7">
        <v>3.0</v>
      </c>
      <c r="T5304" s="7">
        <v>0.0</v>
      </c>
      <c r="U5304" s="7">
        <v>24.7871935802469</v>
      </c>
      <c r="V5304" s="10" t="str">
        <f t="shared" si="1"/>
        <v>2017-11</v>
      </c>
    </row>
    <row r="5305">
      <c r="A5305" s="7">
        <v>5304.0</v>
      </c>
      <c r="B5305" s="4" t="s">
        <v>8231</v>
      </c>
      <c r="C5305" s="8">
        <v>43059.0</v>
      </c>
      <c r="D5305" s="8">
        <v>43063.0</v>
      </c>
      <c r="E5305" s="4" t="s">
        <v>26</v>
      </c>
      <c r="F5305" s="4" t="s">
        <v>2564</v>
      </c>
      <c r="G5305" s="4" t="s">
        <v>2565</v>
      </c>
      <c r="H5305" s="4" t="s">
        <v>46</v>
      </c>
      <c r="I5305" s="4" t="s">
        <v>30</v>
      </c>
      <c r="J5305" s="4" t="s">
        <v>585</v>
      </c>
      <c r="K5305" s="4" t="s">
        <v>518</v>
      </c>
      <c r="L5305" s="7">
        <v>38301.0</v>
      </c>
      <c r="M5305" s="4" t="s">
        <v>83</v>
      </c>
      <c r="N5305" s="4" t="s">
        <v>6610</v>
      </c>
      <c r="O5305" s="4" t="s">
        <v>35</v>
      </c>
      <c r="P5305" s="4" t="s">
        <v>263</v>
      </c>
      <c r="Q5305" s="4" t="s">
        <v>6611</v>
      </c>
      <c r="R5305" s="9">
        <v>63.7696406320005</v>
      </c>
      <c r="S5305" s="7">
        <v>2.0</v>
      </c>
      <c r="T5305" s="7">
        <v>0.2</v>
      </c>
      <c r="U5305" s="7">
        <v>-7.17408457110006</v>
      </c>
      <c r="V5305" s="10" t="str">
        <f t="shared" si="1"/>
        <v>2017-11</v>
      </c>
    </row>
    <row r="5306">
      <c r="A5306" s="7">
        <v>5305.0</v>
      </c>
      <c r="B5306" s="4" t="s">
        <v>8232</v>
      </c>
      <c r="C5306" s="8">
        <v>43059.0</v>
      </c>
      <c r="D5306" s="8">
        <v>43064.0</v>
      </c>
      <c r="E5306" s="4" t="s">
        <v>26</v>
      </c>
      <c r="F5306" s="4" t="s">
        <v>399</v>
      </c>
      <c r="G5306" s="4" t="s">
        <v>400</v>
      </c>
      <c r="H5306" s="4" t="s">
        <v>112</v>
      </c>
      <c r="I5306" s="4" t="s">
        <v>30</v>
      </c>
      <c r="J5306" s="4" t="s">
        <v>613</v>
      </c>
      <c r="K5306" s="4" t="s">
        <v>462</v>
      </c>
      <c r="L5306" s="7">
        <v>42420.0</v>
      </c>
      <c r="M5306" s="4" t="s">
        <v>83</v>
      </c>
      <c r="N5306" s="4" t="s">
        <v>661</v>
      </c>
      <c r="O5306" s="4" t="s">
        <v>35</v>
      </c>
      <c r="P5306" s="4" t="s">
        <v>121</v>
      </c>
      <c r="Q5306" s="4" t="s">
        <v>662</v>
      </c>
      <c r="R5306" s="9">
        <v>8.42005809587358</v>
      </c>
      <c r="S5306" s="7">
        <v>2.0</v>
      </c>
      <c r="T5306" s="7">
        <v>0.0</v>
      </c>
      <c r="U5306" s="7">
        <v>3.5364244002669</v>
      </c>
      <c r="V5306" s="10" t="str">
        <f t="shared" si="1"/>
        <v>2017-11</v>
      </c>
    </row>
    <row r="5307">
      <c r="A5307" s="7">
        <v>5306.0</v>
      </c>
      <c r="B5307" s="4" t="s">
        <v>8233</v>
      </c>
      <c r="C5307" s="8">
        <v>43059.0</v>
      </c>
      <c r="D5307" s="8">
        <v>43063.0</v>
      </c>
      <c r="E5307" s="4" t="s">
        <v>98</v>
      </c>
      <c r="F5307" s="4" t="s">
        <v>2867</v>
      </c>
      <c r="G5307" s="4" t="s">
        <v>2868</v>
      </c>
      <c r="H5307" s="4" t="s">
        <v>29</v>
      </c>
      <c r="I5307" s="4" t="s">
        <v>30</v>
      </c>
      <c r="J5307" s="4" t="s">
        <v>222</v>
      </c>
      <c r="K5307" s="4" t="s">
        <v>223</v>
      </c>
      <c r="L5307" s="7">
        <v>10035.0</v>
      </c>
      <c r="M5307" s="4" t="s">
        <v>33</v>
      </c>
      <c r="N5307" s="4" t="s">
        <v>3625</v>
      </c>
      <c r="O5307" s="4" t="s">
        <v>39</v>
      </c>
      <c r="P5307" s="4" t="s">
        <v>61</v>
      </c>
      <c r="Q5307" s="4" t="s">
        <v>3626</v>
      </c>
      <c r="R5307" s="9">
        <v>3.81211111111111</v>
      </c>
      <c r="S5307" s="7">
        <v>3.0</v>
      </c>
      <c r="T5307" s="7">
        <v>0.0</v>
      </c>
      <c r="U5307" s="7">
        <v>1.71545</v>
      </c>
      <c r="V5307" s="10" t="str">
        <f t="shared" si="1"/>
        <v>2017-11</v>
      </c>
    </row>
    <row r="5308">
      <c r="A5308" s="7">
        <v>5307.0</v>
      </c>
      <c r="B5308" s="4" t="s">
        <v>8233</v>
      </c>
      <c r="C5308" s="8">
        <v>43059.0</v>
      </c>
      <c r="D5308" s="8">
        <v>43063.0</v>
      </c>
      <c r="E5308" s="4" t="s">
        <v>98</v>
      </c>
      <c r="F5308" s="4" t="s">
        <v>2867</v>
      </c>
      <c r="G5308" s="4" t="s">
        <v>2868</v>
      </c>
      <c r="H5308" s="4" t="s">
        <v>29</v>
      </c>
      <c r="I5308" s="4" t="s">
        <v>30</v>
      </c>
      <c r="J5308" s="4" t="s">
        <v>222</v>
      </c>
      <c r="K5308" s="4" t="s">
        <v>223</v>
      </c>
      <c r="L5308" s="7">
        <v>10035.0</v>
      </c>
      <c r="M5308" s="4" t="s">
        <v>33</v>
      </c>
      <c r="N5308" s="4" t="s">
        <v>7024</v>
      </c>
      <c r="O5308" s="4" t="s">
        <v>39</v>
      </c>
      <c r="P5308" s="4" t="s">
        <v>40</v>
      </c>
      <c r="Q5308" s="4" t="s">
        <v>7025</v>
      </c>
      <c r="R5308" s="9">
        <v>731.604448559671</v>
      </c>
      <c r="S5308" s="7">
        <v>1.0</v>
      </c>
      <c r="T5308" s="7">
        <v>0.0</v>
      </c>
      <c r="U5308" s="7">
        <v>219.481334567901</v>
      </c>
      <c r="V5308" s="10" t="str">
        <f t="shared" si="1"/>
        <v>2017-11</v>
      </c>
    </row>
    <row r="5309">
      <c r="A5309" s="7">
        <v>5308.0</v>
      </c>
      <c r="B5309" s="4" t="s">
        <v>8233</v>
      </c>
      <c r="C5309" s="8">
        <v>43059.0</v>
      </c>
      <c r="D5309" s="8">
        <v>43063.0</v>
      </c>
      <c r="E5309" s="4" t="s">
        <v>98</v>
      </c>
      <c r="F5309" s="4" t="s">
        <v>2867</v>
      </c>
      <c r="G5309" s="4" t="s">
        <v>2868</v>
      </c>
      <c r="H5309" s="4" t="s">
        <v>29</v>
      </c>
      <c r="I5309" s="4" t="s">
        <v>30</v>
      </c>
      <c r="J5309" s="4" t="s">
        <v>222</v>
      </c>
      <c r="K5309" s="4" t="s">
        <v>223</v>
      </c>
      <c r="L5309" s="7">
        <v>10035.0</v>
      </c>
      <c r="M5309" s="4" t="s">
        <v>33</v>
      </c>
      <c r="N5309" s="4" t="s">
        <v>6745</v>
      </c>
      <c r="O5309" s="4" t="s">
        <v>35</v>
      </c>
      <c r="P5309" s="4" t="s">
        <v>121</v>
      </c>
      <c r="Q5309" s="4" t="s">
        <v>6746</v>
      </c>
      <c r="R5309" s="9">
        <v>65.421987654321</v>
      </c>
      <c r="S5309" s="7">
        <v>3.0</v>
      </c>
      <c r="T5309" s="7">
        <v>0.0</v>
      </c>
      <c r="U5309" s="7">
        <v>11.7759577777778</v>
      </c>
      <c r="V5309" s="10" t="str">
        <f t="shared" si="1"/>
        <v>2017-11</v>
      </c>
    </row>
    <row r="5310">
      <c r="A5310" s="7">
        <v>5309.0</v>
      </c>
      <c r="B5310" s="4" t="s">
        <v>8234</v>
      </c>
      <c r="C5310" s="8">
        <v>43060.0</v>
      </c>
      <c r="D5310" s="8">
        <v>43064.0</v>
      </c>
      <c r="E5310" s="4" t="s">
        <v>26</v>
      </c>
      <c r="F5310" s="4" t="s">
        <v>4289</v>
      </c>
      <c r="G5310" s="4" t="s">
        <v>4290</v>
      </c>
      <c r="H5310" s="4" t="s">
        <v>46</v>
      </c>
      <c r="I5310" s="4" t="s">
        <v>30</v>
      </c>
      <c r="J5310" s="4" t="s">
        <v>4467</v>
      </c>
      <c r="K5310" s="4" t="s">
        <v>164</v>
      </c>
      <c r="L5310" s="7">
        <v>99207.0</v>
      </c>
      <c r="M5310" s="4" t="s">
        <v>49</v>
      </c>
      <c r="N5310" s="4" t="s">
        <v>1173</v>
      </c>
      <c r="O5310" s="4" t="s">
        <v>35</v>
      </c>
      <c r="P5310" s="4" t="s">
        <v>73</v>
      </c>
      <c r="Q5310" s="4" t="s">
        <v>1174</v>
      </c>
      <c r="R5310" s="9">
        <v>70.98</v>
      </c>
      <c r="S5310" s="7">
        <v>1.0</v>
      </c>
      <c r="T5310" s="7">
        <v>0.0</v>
      </c>
      <c r="U5310" s="7">
        <v>20.5842</v>
      </c>
      <c r="V5310" s="10" t="str">
        <f t="shared" si="1"/>
        <v>2017-11</v>
      </c>
    </row>
    <row r="5311">
      <c r="A5311" s="7">
        <v>5310.0</v>
      </c>
      <c r="B5311" s="4" t="s">
        <v>8235</v>
      </c>
      <c r="C5311" s="8">
        <v>43060.0</v>
      </c>
      <c r="D5311" s="8">
        <v>43064.0</v>
      </c>
      <c r="E5311" s="4" t="s">
        <v>26</v>
      </c>
      <c r="F5311" s="4" t="s">
        <v>4931</v>
      </c>
      <c r="G5311" s="4" t="s">
        <v>4932</v>
      </c>
      <c r="H5311" s="4" t="s">
        <v>46</v>
      </c>
      <c r="I5311" s="4" t="s">
        <v>30</v>
      </c>
      <c r="J5311" s="4" t="s">
        <v>222</v>
      </c>
      <c r="K5311" s="4" t="s">
        <v>223</v>
      </c>
      <c r="L5311" s="7">
        <v>10035.0</v>
      </c>
      <c r="M5311" s="4" t="s">
        <v>33</v>
      </c>
      <c r="N5311" s="4" t="s">
        <v>4534</v>
      </c>
      <c r="O5311" s="4" t="s">
        <v>35</v>
      </c>
      <c r="P5311" s="4" t="s">
        <v>121</v>
      </c>
      <c r="Q5311" s="4" t="s">
        <v>4535</v>
      </c>
      <c r="R5311" s="9">
        <v>35.2059259259259</v>
      </c>
      <c r="S5311" s="7">
        <v>1.0</v>
      </c>
      <c r="T5311" s="7">
        <v>0.0</v>
      </c>
      <c r="U5311" s="7">
        <v>14.4344296296296</v>
      </c>
      <c r="V5311" s="10" t="str">
        <f t="shared" si="1"/>
        <v>2017-11</v>
      </c>
    </row>
    <row r="5312">
      <c r="A5312" s="7">
        <v>5311.0</v>
      </c>
      <c r="B5312" s="4" t="s">
        <v>8236</v>
      </c>
      <c r="C5312" s="8">
        <v>43060.0</v>
      </c>
      <c r="D5312" s="8">
        <v>43064.0</v>
      </c>
      <c r="E5312" s="4" t="s">
        <v>26</v>
      </c>
      <c r="F5312" s="4" t="s">
        <v>1902</v>
      </c>
      <c r="G5312" s="4" t="s">
        <v>1903</v>
      </c>
      <c r="H5312" s="4" t="s">
        <v>112</v>
      </c>
      <c r="I5312" s="4" t="s">
        <v>30</v>
      </c>
      <c r="J5312" s="4" t="s">
        <v>2612</v>
      </c>
      <c r="K5312" s="4" t="s">
        <v>48</v>
      </c>
      <c r="L5312" s="7">
        <v>91104.0</v>
      </c>
      <c r="M5312" s="4" t="s">
        <v>49</v>
      </c>
      <c r="N5312" s="4" t="s">
        <v>1363</v>
      </c>
      <c r="O5312" s="4" t="s">
        <v>51</v>
      </c>
      <c r="P5312" s="4" t="s">
        <v>52</v>
      </c>
      <c r="Q5312" s="4" t="s">
        <v>1364</v>
      </c>
      <c r="R5312" s="9">
        <v>56.56</v>
      </c>
      <c r="S5312" s="7">
        <v>2.0</v>
      </c>
      <c r="T5312" s="7">
        <v>0.0</v>
      </c>
      <c r="U5312" s="7">
        <v>15.2712</v>
      </c>
      <c r="V5312" s="10" t="str">
        <f t="shared" si="1"/>
        <v>2017-11</v>
      </c>
    </row>
    <row r="5313">
      <c r="A5313" s="7">
        <v>5312.0</v>
      </c>
      <c r="B5313" s="4" t="s">
        <v>8236</v>
      </c>
      <c r="C5313" s="8">
        <v>43060.0</v>
      </c>
      <c r="D5313" s="8">
        <v>43064.0</v>
      </c>
      <c r="E5313" s="4" t="s">
        <v>26</v>
      </c>
      <c r="F5313" s="4" t="s">
        <v>1902</v>
      </c>
      <c r="G5313" s="4" t="s">
        <v>1903</v>
      </c>
      <c r="H5313" s="4" t="s">
        <v>112</v>
      </c>
      <c r="I5313" s="4" t="s">
        <v>30</v>
      </c>
      <c r="J5313" s="4" t="s">
        <v>2612</v>
      </c>
      <c r="K5313" s="4" t="s">
        <v>48</v>
      </c>
      <c r="L5313" s="7">
        <v>91104.0</v>
      </c>
      <c r="M5313" s="4" t="s">
        <v>49</v>
      </c>
      <c r="N5313" s="4" t="s">
        <v>2091</v>
      </c>
      <c r="O5313" s="4" t="s">
        <v>51</v>
      </c>
      <c r="P5313" s="4" t="s">
        <v>93</v>
      </c>
      <c r="Q5313" s="4" t="s">
        <v>2092</v>
      </c>
      <c r="R5313" s="9">
        <v>5.56</v>
      </c>
      <c r="S5313" s="7">
        <v>2.0</v>
      </c>
      <c r="T5313" s="7">
        <v>0.0</v>
      </c>
      <c r="U5313" s="7">
        <v>1.4456</v>
      </c>
      <c r="V5313" s="10" t="str">
        <f t="shared" si="1"/>
        <v>2017-11</v>
      </c>
    </row>
    <row r="5314">
      <c r="A5314" s="7">
        <v>5313.0</v>
      </c>
      <c r="B5314" s="4" t="s">
        <v>8236</v>
      </c>
      <c r="C5314" s="8">
        <v>43060.0</v>
      </c>
      <c r="D5314" s="8">
        <v>43064.0</v>
      </c>
      <c r="E5314" s="4" t="s">
        <v>26</v>
      </c>
      <c r="F5314" s="4" t="s">
        <v>1902</v>
      </c>
      <c r="G5314" s="4" t="s">
        <v>1903</v>
      </c>
      <c r="H5314" s="4" t="s">
        <v>112</v>
      </c>
      <c r="I5314" s="4" t="s">
        <v>30</v>
      </c>
      <c r="J5314" s="4" t="s">
        <v>2612</v>
      </c>
      <c r="K5314" s="4" t="s">
        <v>48</v>
      </c>
      <c r="L5314" s="7">
        <v>91104.0</v>
      </c>
      <c r="M5314" s="4" t="s">
        <v>49</v>
      </c>
      <c r="N5314" s="4" t="s">
        <v>1940</v>
      </c>
      <c r="O5314" s="4" t="s">
        <v>51</v>
      </c>
      <c r="P5314" s="4" t="s">
        <v>272</v>
      </c>
      <c r="Q5314" s="4" t="s">
        <v>1941</v>
      </c>
      <c r="R5314" s="9">
        <v>9.02</v>
      </c>
      <c r="S5314" s="7">
        <v>2.0</v>
      </c>
      <c r="T5314" s="7">
        <v>0.0</v>
      </c>
      <c r="U5314" s="7">
        <v>3.5178</v>
      </c>
      <c r="V5314" s="10" t="str">
        <f t="shared" si="1"/>
        <v>2017-11</v>
      </c>
    </row>
    <row r="5315">
      <c r="A5315" s="7">
        <v>5314.0</v>
      </c>
      <c r="B5315" s="4" t="s">
        <v>8236</v>
      </c>
      <c r="C5315" s="8">
        <v>43060.0</v>
      </c>
      <c r="D5315" s="8">
        <v>43064.0</v>
      </c>
      <c r="E5315" s="4" t="s">
        <v>26</v>
      </c>
      <c r="F5315" s="4" t="s">
        <v>1902</v>
      </c>
      <c r="G5315" s="4" t="s">
        <v>1903</v>
      </c>
      <c r="H5315" s="4" t="s">
        <v>112</v>
      </c>
      <c r="I5315" s="4" t="s">
        <v>30</v>
      </c>
      <c r="J5315" s="4" t="s">
        <v>2612</v>
      </c>
      <c r="K5315" s="4" t="s">
        <v>48</v>
      </c>
      <c r="L5315" s="7">
        <v>91104.0</v>
      </c>
      <c r="M5315" s="4" t="s">
        <v>49</v>
      </c>
      <c r="N5315" s="4" t="s">
        <v>3614</v>
      </c>
      <c r="O5315" s="4" t="s">
        <v>51</v>
      </c>
      <c r="P5315" s="4" t="s">
        <v>283</v>
      </c>
      <c r="Q5315" s="4" t="s">
        <v>3615</v>
      </c>
      <c r="R5315" s="9">
        <v>8.62</v>
      </c>
      <c r="S5315" s="7">
        <v>1.0</v>
      </c>
      <c r="T5315" s="7">
        <v>0.0</v>
      </c>
      <c r="U5315" s="7">
        <v>2.2412</v>
      </c>
      <c r="V5315" s="10" t="str">
        <f t="shared" si="1"/>
        <v>2017-11</v>
      </c>
    </row>
    <row r="5316">
      <c r="A5316" s="7">
        <v>5315.0</v>
      </c>
      <c r="B5316" s="4" t="s">
        <v>8236</v>
      </c>
      <c r="C5316" s="8">
        <v>43060.0</v>
      </c>
      <c r="D5316" s="8">
        <v>43064.0</v>
      </c>
      <c r="E5316" s="4" t="s">
        <v>26</v>
      </c>
      <c r="F5316" s="4" t="s">
        <v>1902</v>
      </c>
      <c r="G5316" s="4" t="s">
        <v>1903</v>
      </c>
      <c r="H5316" s="4" t="s">
        <v>112</v>
      </c>
      <c r="I5316" s="4" t="s">
        <v>30</v>
      </c>
      <c r="J5316" s="4" t="s">
        <v>2612</v>
      </c>
      <c r="K5316" s="4" t="s">
        <v>48</v>
      </c>
      <c r="L5316" s="7">
        <v>91104.0</v>
      </c>
      <c r="M5316" s="4" t="s">
        <v>49</v>
      </c>
      <c r="N5316" s="4" t="s">
        <v>2235</v>
      </c>
      <c r="O5316" s="4" t="s">
        <v>39</v>
      </c>
      <c r="P5316" s="4" t="s">
        <v>40</v>
      </c>
      <c r="Q5316" s="4" t="s">
        <v>2236</v>
      </c>
      <c r="R5316" s="9">
        <v>659.976</v>
      </c>
      <c r="S5316" s="7">
        <v>3.0</v>
      </c>
      <c r="T5316" s="7">
        <v>0.2</v>
      </c>
      <c r="U5316" s="7">
        <v>49.4982</v>
      </c>
      <c r="V5316" s="10" t="str">
        <f t="shared" si="1"/>
        <v>2017-11</v>
      </c>
    </row>
    <row r="5317">
      <c r="A5317" s="7">
        <v>5316.0</v>
      </c>
      <c r="B5317" s="4" t="s">
        <v>8237</v>
      </c>
      <c r="C5317" s="8">
        <v>43060.0</v>
      </c>
      <c r="D5317" s="8">
        <v>43063.0</v>
      </c>
      <c r="E5317" s="4" t="s">
        <v>43</v>
      </c>
      <c r="F5317" s="4" t="s">
        <v>1840</v>
      </c>
      <c r="G5317" s="4" t="s">
        <v>1841</v>
      </c>
      <c r="H5317" s="4" t="s">
        <v>46</v>
      </c>
      <c r="I5317" s="4" t="s">
        <v>30</v>
      </c>
      <c r="J5317" s="4" t="s">
        <v>90</v>
      </c>
      <c r="K5317" s="4" t="s">
        <v>91</v>
      </c>
      <c r="L5317" s="7">
        <v>19143.0</v>
      </c>
      <c r="M5317" s="4" t="s">
        <v>33</v>
      </c>
      <c r="N5317" s="4" t="s">
        <v>4017</v>
      </c>
      <c r="O5317" s="4" t="s">
        <v>51</v>
      </c>
      <c r="P5317" s="4" t="s">
        <v>124</v>
      </c>
      <c r="Q5317" s="4" t="s">
        <v>4018</v>
      </c>
      <c r="R5317" s="9">
        <v>10.8468148148148</v>
      </c>
      <c r="S5317" s="7">
        <v>2.0</v>
      </c>
      <c r="T5317" s="7">
        <v>0.2</v>
      </c>
      <c r="U5317" s="7">
        <v>3.38962962962963</v>
      </c>
      <c r="V5317" s="10" t="str">
        <f t="shared" si="1"/>
        <v>2017-11</v>
      </c>
    </row>
    <row r="5318">
      <c r="A5318" s="7">
        <v>5317.0</v>
      </c>
      <c r="B5318" s="4" t="s">
        <v>8237</v>
      </c>
      <c r="C5318" s="8">
        <v>43060.0</v>
      </c>
      <c r="D5318" s="8">
        <v>43063.0</v>
      </c>
      <c r="E5318" s="4" t="s">
        <v>43</v>
      </c>
      <c r="F5318" s="4" t="s">
        <v>1840</v>
      </c>
      <c r="G5318" s="4" t="s">
        <v>1841</v>
      </c>
      <c r="H5318" s="4" t="s">
        <v>46</v>
      </c>
      <c r="I5318" s="4" t="s">
        <v>30</v>
      </c>
      <c r="J5318" s="4" t="s">
        <v>90</v>
      </c>
      <c r="K5318" s="4" t="s">
        <v>91</v>
      </c>
      <c r="L5318" s="7">
        <v>19143.0</v>
      </c>
      <c r="M5318" s="4" t="s">
        <v>33</v>
      </c>
      <c r="N5318" s="4" t="s">
        <v>8238</v>
      </c>
      <c r="O5318" s="4" t="s">
        <v>51</v>
      </c>
      <c r="P5318" s="4" t="s">
        <v>52</v>
      </c>
      <c r="Q5318" s="4" t="s">
        <v>8239</v>
      </c>
      <c r="R5318" s="9">
        <v>50.4541234567901</v>
      </c>
      <c r="S5318" s="7">
        <v>4.0</v>
      </c>
      <c r="T5318" s="7">
        <v>0.2</v>
      </c>
      <c r="U5318" s="7">
        <v>5.04541234567901</v>
      </c>
      <c r="V5318" s="10" t="str">
        <f t="shared" si="1"/>
        <v>2017-11</v>
      </c>
    </row>
    <row r="5319">
      <c r="A5319" s="7">
        <v>5318.0</v>
      </c>
      <c r="B5319" s="4" t="s">
        <v>8240</v>
      </c>
      <c r="C5319" s="8">
        <v>43060.0</v>
      </c>
      <c r="D5319" s="8">
        <v>43064.0</v>
      </c>
      <c r="E5319" s="4" t="s">
        <v>26</v>
      </c>
      <c r="F5319" s="4" t="s">
        <v>1896</v>
      </c>
      <c r="G5319" s="4" t="s">
        <v>1897</v>
      </c>
      <c r="H5319" s="4" t="s">
        <v>29</v>
      </c>
      <c r="I5319" s="4" t="s">
        <v>30</v>
      </c>
      <c r="J5319" s="4" t="s">
        <v>362</v>
      </c>
      <c r="K5319" s="4" t="s">
        <v>48</v>
      </c>
      <c r="L5319" s="7">
        <v>94122.0</v>
      </c>
      <c r="M5319" s="4" t="s">
        <v>49</v>
      </c>
      <c r="N5319" s="4" t="s">
        <v>4751</v>
      </c>
      <c r="O5319" s="4" t="s">
        <v>51</v>
      </c>
      <c r="P5319" s="4" t="s">
        <v>93</v>
      </c>
      <c r="Q5319" s="4" t="s">
        <v>4752</v>
      </c>
      <c r="R5319" s="9">
        <v>11.76</v>
      </c>
      <c r="S5319" s="7">
        <v>4.0</v>
      </c>
      <c r="T5319" s="7">
        <v>0.0</v>
      </c>
      <c r="U5319" s="7">
        <v>3.1752</v>
      </c>
      <c r="V5319" s="10" t="str">
        <f t="shared" si="1"/>
        <v>2017-11</v>
      </c>
    </row>
    <row r="5320">
      <c r="A5320" s="7">
        <v>5319.0</v>
      </c>
      <c r="B5320" s="4" t="s">
        <v>8240</v>
      </c>
      <c r="C5320" s="8">
        <v>43060.0</v>
      </c>
      <c r="D5320" s="8">
        <v>43064.0</v>
      </c>
      <c r="E5320" s="4" t="s">
        <v>26</v>
      </c>
      <c r="F5320" s="4" t="s">
        <v>1896</v>
      </c>
      <c r="G5320" s="4" t="s">
        <v>1897</v>
      </c>
      <c r="H5320" s="4" t="s">
        <v>29</v>
      </c>
      <c r="I5320" s="4" t="s">
        <v>30</v>
      </c>
      <c r="J5320" s="4" t="s">
        <v>362</v>
      </c>
      <c r="K5320" s="4" t="s">
        <v>48</v>
      </c>
      <c r="L5320" s="7">
        <v>94122.0</v>
      </c>
      <c r="M5320" s="4" t="s">
        <v>49</v>
      </c>
      <c r="N5320" s="4" t="s">
        <v>4703</v>
      </c>
      <c r="O5320" s="4" t="s">
        <v>51</v>
      </c>
      <c r="P5320" s="4" t="s">
        <v>76</v>
      </c>
      <c r="Q5320" s="4" t="s">
        <v>4704</v>
      </c>
      <c r="R5320" s="9">
        <v>40.736</v>
      </c>
      <c r="S5320" s="7">
        <v>2.0</v>
      </c>
      <c r="T5320" s="7">
        <v>0.2</v>
      </c>
      <c r="U5320" s="7">
        <v>14.7668</v>
      </c>
      <c r="V5320" s="10" t="str">
        <f t="shared" si="1"/>
        <v>2017-11</v>
      </c>
    </row>
    <row r="5321">
      <c r="A5321" s="7">
        <v>5320.0</v>
      </c>
      <c r="B5321" s="4" t="s">
        <v>8241</v>
      </c>
      <c r="C5321" s="8">
        <v>43060.0</v>
      </c>
      <c r="D5321" s="8">
        <v>43064.0</v>
      </c>
      <c r="E5321" s="4" t="s">
        <v>26</v>
      </c>
      <c r="F5321" s="4" t="s">
        <v>2480</v>
      </c>
      <c r="G5321" s="4" t="s">
        <v>2481</v>
      </c>
      <c r="H5321" s="4" t="s">
        <v>46</v>
      </c>
      <c r="I5321" s="4" t="s">
        <v>30</v>
      </c>
      <c r="J5321" s="4" t="s">
        <v>8242</v>
      </c>
      <c r="K5321" s="4" t="s">
        <v>164</v>
      </c>
      <c r="L5321" s="7">
        <v>98059.0</v>
      </c>
      <c r="M5321" s="4" t="s">
        <v>49</v>
      </c>
      <c r="N5321" s="4" t="s">
        <v>1864</v>
      </c>
      <c r="O5321" s="4" t="s">
        <v>51</v>
      </c>
      <c r="P5321" s="4" t="s">
        <v>76</v>
      </c>
      <c r="Q5321" s="4" t="s">
        <v>1865</v>
      </c>
      <c r="R5321" s="9">
        <v>150.8</v>
      </c>
      <c r="S5321" s="7">
        <v>5.0</v>
      </c>
      <c r="T5321" s="7">
        <v>0.2</v>
      </c>
      <c r="U5321" s="7">
        <v>56.55</v>
      </c>
      <c r="V5321" s="10" t="str">
        <f t="shared" si="1"/>
        <v>2017-11</v>
      </c>
    </row>
    <row r="5322">
      <c r="A5322" s="7">
        <v>5321.0</v>
      </c>
      <c r="B5322" s="4" t="s">
        <v>8241</v>
      </c>
      <c r="C5322" s="8">
        <v>43060.0</v>
      </c>
      <c r="D5322" s="8">
        <v>43064.0</v>
      </c>
      <c r="E5322" s="4" t="s">
        <v>26</v>
      </c>
      <c r="F5322" s="4" t="s">
        <v>2480</v>
      </c>
      <c r="G5322" s="4" t="s">
        <v>2481</v>
      </c>
      <c r="H5322" s="4" t="s">
        <v>46</v>
      </c>
      <c r="I5322" s="4" t="s">
        <v>30</v>
      </c>
      <c r="J5322" s="4" t="s">
        <v>8242</v>
      </c>
      <c r="K5322" s="4" t="s">
        <v>164</v>
      </c>
      <c r="L5322" s="7">
        <v>98059.0</v>
      </c>
      <c r="M5322" s="4" t="s">
        <v>49</v>
      </c>
      <c r="N5322" s="4" t="s">
        <v>8243</v>
      </c>
      <c r="O5322" s="4" t="s">
        <v>39</v>
      </c>
      <c r="P5322" s="4" t="s">
        <v>446</v>
      </c>
      <c r="Q5322" s="4" t="s">
        <v>8244</v>
      </c>
      <c r="R5322" s="9">
        <v>1039.992</v>
      </c>
      <c r="S5322" s="7">
        <v>1.0</v>
      </c>
      <c r="T5322" s="7">
        <v>0.2</v>
      </c>
      <c r="U5322" s="7">
        <v>103.9992</v>
      </c>
      <c r="V5322" s="10" t="str">
        <f t="shared" si="1"/>
        <v>2017-11</v>
      </c>
    </row>
    <row r="5323">
      <c r="A5323" s="7">
        <v>5322.0</v>
      </c>
      <c r="B5323" s="4" t="s">
        <v>8241</v>
      </c>
      <c r="C5323" s="8">
        <v>43060.0</v>
      </c>
      <c r="D5323" s="8">
        <v>43064.0</v>
      </c>
      <c r="E5323" s="4" t="s">
        <v>26</v>
      </c>
      <c r="F5323" s="4" t="s">
        <v>2480</v>
      </c>
      <c r="G5323" s="4" t="s">
        <v>2481</v>
      </c>
      <c r="H5323" s="4" t="s">
        <v>46</v>
      </c>
      <c r="I5323" s="4" t="s">
        <v>30</v>
      </c>
      <c r="J5323" s="4" t="s">
        <v>8242</v>
      </c>
      <c r="K5323" s="4" t="s">
        <v>164</v>
      </c>
      <c r="L5323" s="7">
        <v>98059.0</v>
      </c>
      <c r="M5323" s="4" t="s">
        <v>49</v>
      </c>
      <c r="N5323" s="4" t="s">
        <v>1696</v>
      </c>
      <c r="O5323" s="4" t="s">
        <v>51</v>
      </c>
      <c r="P5323" s="4" t="s">
        <v>124</v>
      </c>
      <c r="Q5323" s="4" t="s">
        <v>1697</v>
      </c>
      <c r="R5323" s="9">
        <v>51.84</v>
      </c>
      <c r="S5323" s="7">
        <v>8.0</v>
      </c>
      <c r="T5323" s="7">
        <v>0.0</v>
      </c>
      <c r="U5323" s="7">
        <v>24.8832</v>
      </c>
      <c r="V5323" s="10" t="str">
        <f t="shared" si="1"/>
        <v>2017-11</v>
      </c>
    </row>
    <row r="5324">
      <c r="A5324" s="7">
        <v>5323.0</v>
      </c>
      <c r="B5324" s="4" t="s">
        <v>8245</v>
      </c>
      <c r="C5324" s="8">
        <v>43060.0</v>
      </c>
      <c r="D5324" s="8">
        <v>43060.0</v>
      </c>
      <c r="E5324" s="4" t="s">
        <v>212</v>
      </c>
      <c r="F5324" s="4" t="s">
        <v>1035</v>
      </c>
      <c r="G5324" s="4" t="s">
        <v>1036</v>
      </c>
      <c r="H5324" s="4" t="s">
        <v>46</v>
      </c>
      <c r="I5324" s="4" t="s">
        <v>30</v>
      </c>
      <c r="J5324" s="4" t="s">
        <v>455</v>
      </c>
      <c r="K5324" s="4" t="s">
        <v>58</v>
      </c>
      <c r="L5324" s="7">
        <v>77095.0</v>
      </c>
      <c r="M5324" s="4" t="s">
        <v>59</v>
      </c>
      <c r="N5324" s="4" t="s">
        <v>2188</v>
      </c>
      <c r="O5324" s="4" t="s">
        <v>39</v>
      </c>
      <c r="P5324" s="4" t="s">
        <v>40</v>
      </c>
      <c r="Q5324" s="4" t="s">
        <v>2189</v>
      </c>
      <c r="R5324" s="9">
        <v>70.8432592592593</v>
      </c>
      <c r="S5324" s="7">
        <v>3.0</v>
      </c>
      <c r="T5324" s="7">
        <v>0.2</v>
      </c>
      <c r="U5324" s="7">
        <v>-15.9397333333333</v>
      </c>
      <c r="V5324" s="10" t="str">
        <f t="shared" si="1"/>
        <v>2017-11</v>
      </c>
    </row>
    <row r="5325">
      <c r="A5325" s="7">
        <v>5324.0</v>
      </c>
      <c r="B5325" s="4" t="s">
        <v>8246</v>
      </c>
      <c r="C5325" s="8">
        <v>43061.0</v>
      </c>
      <c r="D5325" s="8">
        <v>43065.0</v>
      </c>
      <c r="E5325" s="4" t="s">
        <v>26</v>
      </c>
      <c r="F5325" s="4" t="s">
        <v>4732</v>
      </c>
      <c r="G5325" s="4" t="s">
        <v>4733</v>
      </c>
      <c r="H5325" s="4" t="s">
        <v>46</v>
      </c>
      <c r="I5325" s="4" t="s">
        <v>30</v>
      </c>
      <c r="J5325" s="4" t="s">
        <v>455</v>
      </c>
      <c r="K5325" s="4" t="s">
        <v>58</v>
      </c>
      <c r="L5325" s="7">
        <v>77070.0</v>
      </c>
      <c r="M5325" s="4" t="s">
        <v>59</v>
      </c>
      <c r="N5325" s="4" t="s">
        <v>2475</v>
      </c>
      <c r="O5325" s="4" t="s">
        <v>51</v>
      </c>
      <c r="P5325" s="4" t="s">
        <v>93</v>
      </c>
      <c r="Q5325" s="4" t="s">
        <v>2476</v>
      </c>
      <c r="R5325" s="9">
        <v>45.8671407407407</v>
      </c>
      <c r="S5325" s="7">
        <v>8.0</v>
      </c>
      <c r="T5325" s="7">
        <v>0.2</v>
      </c>
      <c r="U5325" s="7">
        <v>2.8666962962963</v>
      </c>
      <c r="V5325" s="10" t="str">
        <f t="shared" si="1"/>
        <v>2017-11</v>
      </c>
    </row>
    <row r="5326">
      <c r="A5326" s="7">
        <v>5325.0</v>
      </c>
      <c r="B5326" s="4" t="s">
        <v>8247</v>
      </c>
      <c r="C5326" s="8">
        <v>43062.0</v>
      </c>
      <c r="D5326" s="8">
        <v>43067.0</v>
      </c>
      <c r="E5326" s="4" t="s">
        <v>26</v>
      </c>
      <c r="F5326" s="4" t="s">
        <v>1252</v>
      </c>
      <c r="G5326" s="4" t="s">
        <v>1253</v>
      </c>
      <c r="H5326" s="4" t="s">
        <v>46</v>
      </c>
      <c r="I5326" s="4" t="s">
        <v>30</v>
      </c>
      <c r="J5326" s="4" t="s">
        <v>81</v>
      </c>
      <c r="K5326" s="4" t="s">
        <v>82</v>
      </c>
      <c r="L5326" s="7">
        <v>28205.0</v>
      </c>
      <c r="M5326" s="4" t="s">
        <v>83</v>
      </c>
      <c r="N5326" s="4" t="s">
        <v>7501</v>
      </c>
      <c r="O5326" s="4" t="s">
        <v>39</v>
      </c>
      <c r="P5326" s="4" t="s">
        <v>61</v>
      </c>
      <c r="Q5326" s="4" t="s">
        <v>7502</v>
      </c>
      <c r="R5326" s="9">
        <v>22.8015842722501</v>
      </c>
      <c r="S5326" s="7">
        <v>8.0</v>
      </c>
      <c r="T5326" s="7">
        <v>0.2</v>
      </c>
      <c r="U5326" s="7">
        <v>5.4153762646594</v>
      </c>
      <c r="V5326" s="10" t="str">
        <f t="shared" si="1"/>
        <v>2017-11</v>
      </c>
    </row>
    <row r="5327">
      <c r="A5327" s="7">
        <v>5326.0</v>
      </c>
      <c r="B5327" s="4" t="s">
        <v>8247</v>
      </c>
      <c r="C5327" s="8">
        <v>43062.0</v>
      </c>
      <c r="D5327" s="8">
        <v>43067.0</v>
      </c>
      <c r="E5327" s="4" t="s">
        <v>26</v>
      </c>
      <c r="F5327" s="4" t="s">
        <v>1252</v>
      </c>
      <c r="G5327" s="4" t="s">
        <v>1253</v>
      </c>
      <c r="H5327" s="4" t="s">
        <v>46</v>
      </c>
      <c r="I5327" s="4" t="s">
        <v>30</v>
      </c>
      <c r="J5327" s="4" t="s">
        <v>81</v>
      </c>
      <c r="K5327" s="4" t="s">
        <v>82</v>
      </c>
      <c r="L5327" s="7">
        <v>28205.0</v>
      </c>
      <c r="M5327" s="4" t="s">
        <v>83</v>
      </c>
      <c r="N5327" s="4" t="s">
        <v>8248</v>
      </c>
      <c r="O5327" s="4" t="s">
        <v>39</v>
      </c>
      <c r="P5327" s="4" t="s">
        <v>40</v>
      </c>
      <c r="Q5327" s="4" t="s">
        <v>8249</v>
      </c>
      <c r="R5327" s="9">
        <v>8.56237557455896</v>
      </c>
      <c r="S5327" s="7">
        <v>1.0</v>
      </c>
      <c r="T5327" s="7">
        <v>0.2</v>
      </c>
      <c r="U5327" s="7">
        <v>0.642178168091922</v>
      </c>
      <c r="V5327" s="10" t="str">
        <f t="shared" si="1"/>
        <v>2017-11</v>
      </c>
    </row>
    <row r="5328">
      <c r="A5328" s="7">
        <v>5327.0</v>
      </c>
      <c r="B5328" s="4" t="s">
        <v>8247</v>
      </c>
      <c r="C5328" s="8">
        <v>43062.0</v>
      </c>
      <c r="D5328" s="8">
        <v>43067.0</v>
      </c>
      <c r="E5328" s="4" t="s">
        <v>26</v>
      </c>
      <c r="F5328" s="4" t="s">
        <v>1252</v>
      </c>
      <c r="G5328" s="4" t="s">
        <v>1253</v>
      </c>
      <c r="H5328" s="4" t="s">
        <v>46</v>
      </c>
      <c r="I5328" s="4" t="s">
        <v>30</v>
      </c>
      <c r="J5328" s="4" t="s">
        <v>81</v>
      </c>
      <c r="K5328" s="4" t="s">
        <v>82</v>
      </c>
      <c r="L5328" s="7">
        <v>28205.0</v>
      </c>
      <c r="M5328" s="4" t="s">
        <v>83</v>
      </c>
      <c r="N5328" s="4" t="s">
        <v>3645</v>
      </c>
      <c r="O5328" s="4" t="s">
        <v>51</v>
      </c>
      <c r="P5328" s="4" t="s">
        <v>93</v>
      </c>
      <c r="Q5328" s="4" t="s">
        <v>3646</v>
      </c>
      <c r="R5328" s="9">
        <v>1.00957924209238</v>
      </c>
      <c r="S5328" s="7">
        <v>1.0</v>
      </c>
      <c r="T5328" s="7">
        <v>0.2</v>
      </c>
      <c r="U5328" s="7">
        <v>0.328113253680022</v>
      </c>
      <c r="V5328" s="10" t="str">
        <f t="shared" si="1"/>
        <v>2017-11</v>
      </c>
    </row>
    <row r="5329">
      <c r="A5329" s="7">
        <v>5328.0</v>
      </c>
      <c r="B5329" s="4" t="s">
        <v>8250</v>
      </c>
      <c r="C5329" s="8">
        <v>43062.0</v>
      </c>
      <c r="D5329" s="8">
        <v>43065.0</v>
      </c>
      <c r="E5329" s="4" t="s">
        <v>98</v>
      </c>
      <c r="F5329" s="4" t="s">
        <v>5079</v>
      </c>
      <c r="G5329" s="4" t="s">
        <v>5080</v>
      </c>
      <c r="H5329" s="4" t="s">
        <v>29</v>
      </c>
      <c r="I5329" s="4" t="s">
        <v>30</v>
      </c>
      <c r="J5329" s="4" t="s">
        <v>8251</v>
      </c>
      <c r="K5329" s="4" t="s">
        <v>884</v>
      </c>
      <c r="L5329" s="7">
        <v>48187.0</v>
      </c>
      <c r="M5329" s="4" t="s">
        <v>59</v>
      </c>
      <c r="N5329" s="4" t="s">
        <v>866</v>
      </c>
      <c r="O5329" s="4" t="s">
        <v>35</v>
      </c>
      <c r="P5329" s="4" t="s">
        <v>121</v>
      </c>
      <c r="Q5329" s="4" t="s">
        <v>867</v>
      </c>
      <c r="R5329" s="9">
        <v>36.4875720164609</v>
      </c>
      <c r="S5329" s="7">
        <v>2.0</v>
      </c>
      <c r="T5329" s="7">
        <v>0.0</v>
      </c>
      <c r="U5329" s="7">
        <v>14.2301530864198</v>
      </c>
      <c r="V5329" s="10" t="str">
        <f t="shared" si="1"/>
        <v>2017-11</v>
      </c>
    </row>
    <row r="5330">
      <c r="A5330" s="7">
        <v>5329.0</v>
      </c>
      <c r="B5330" s="4" t="s">
        <v>8250</v>
      </c>
      <c r="C5330" s="8">
        <v>43062.0</v>
      </c>
      <c r="D5330" s="8">
        <v>43065.0</v>
      </c>
      <c r="E5330" s="4" t="s">
        <v>98</v>
      </c>
      <c r="F5330" s="4" t="s">
        <v>5079</v>
      </c>
      <c r="G5330" s="4" t="s">
        <v>5080</v>
      </c>
      <c r="H5330" s="4" t="s">
        <v>29</v>
      </c>
      <c r="I5330" s="4" t="s">
        <v>30</v>
      </c>
      <c r="J5330" s="4" t="s">
        <v>8251</v>
      </c>
      <c r="K5330" s="4" t="s">
        <v>884</v>
      </c>
      <c r="L5330" s="7">
        <v>48187.0</v>
      </c>
      <c r="M5330" s="4" t="s">
        <v>59</v>
      </c>
      <c r="N5330" s="4" t="s">
        <v>4866</v>
      </c>
      <c r="O5330" s="4" t="s">
        <v>51</v>
      </c>
      <c r="P5330" s="4" t="s">
        <v>76</v>
      </c>
      <c r="Q5330" s="4" t="s">
        <v>4867</v>
      </c>
      <c r="R5330" s="9">
        <v>369.912032921811</v>
      </c>
      <c r="S5330" s="7">
        <v>8.0</v>
      </c>
      <c r="T5330" s="7">
        <v>0.0</v>
      </c>
      <c r="U5330" s="7">
        <v>177.557775802469</v>
      </c>
      <c r="V5330" s="10" t="str">
        <f t="shared" si="1"/>
        <v>2017-11</v>
      </c>
    </row>
    <row r="5331">
      <c r="A5331" s="7">
        <v>5330.0</v>
      </c>
      <c r="B5331" s="4" t="s">
        <v>8252</v>
      </c>
      <c r="C5331" s="8">
        <v>43062.0</v>
      </c>
      <c r="D5331" s="8">
        <v>43063.0</v>
      </c>
      <c r="E5331" s="4" t="s">
        <v>43</v>
      </c>
      <c r="F5331" s="4" t="s">
        <v>259</v>
      </c>
      <c r="G5331" s="4" t="s">
        <v>260</v>
      </c>
      <c r="H5331" s="4" t="s">
        <v>46</v>
      </c>
      <c r="I5331" s="4" t="s">
        <v>30</v>
      </c>
      <c r="J5331" s="4" t="s">
        <v>90</v>
      </c>
      <c r="K5331" s="4" t="s">
        <v>91</v>
      </c>
      <c r="L5331" s="7">
        <v>19120.0</v>
      </c>
      <c r="M5331" s="4" t="s">
        <v>33</v>
      </c>
      <c r="N5331" s="4" t="s">
        <v>2051</v>
      </c>
      <c r="O5331" s="4" t="s">
        <v>35</v>
      </c>
      <c r="P5331" s="4" t="s">
        <v>121</v>
      </c>
      <c r="Q5331" s="4" t="s">
        <v>2052</v>
      </c>
      <c r="R5331" s="9">
        <v>30.896237037037</v>
      </c>
      <c r="S5331" s="7">
        <v>9.0</v>
      </c>
      <c r="T5331" s="7">
        <v>0.2</v>
      </c>
      <c r="U5331" s="7">
        <v>9.26887111111111</v>
      </c>
      <c r="V5331" s="10" t="str">
        <f t="shared" si="1"/>
        <v>2017-11</v>
      </c>
    </row>
    <row r="5332">
      <c r="A5332" s="7">
        <v>5331.0</v>
      </c>
      <c r="B5332" s="4" t="s">
        <v>8253</v>
      </c>
      <c r="C5332" s="8">
        <v>43062.0</v>
      </c>
      <c r="D5332" s="8">
        <v>43065.0</v>
      </c>
      <c r="E5332" s="4" t="s">
        <v>98</v>
      </c>
      <c r="F5332" s="4" t="s">
        <v>4193</v>
      </c>
      <c r="G5332" s="4" t="s">
        <v>4194</v>
      </c>
      <c r="H5332" s="4" t="s">
        <v>29</v>
      </c>
      <c r="I5332" s="4" t="s">
        <v>30</v>
      </c>
      <c r="J5332" s="4" t="s">
        <v>90</v>
      </c>
      <c r="K5332" s="4" t="s">
        <v>91</v>
      </c>
      <c r="L5332" s="7">
        <v>19120.0</v>
      </c>
      <c r="M5332" s="4" t="s">
        <v>33</v>
      </c>
      <c r="N5332" s="4" t="s">
        <v>2364</v>
      </c>
      <c r="O5332" s="4" t="s">
        <v>51</v>
      </c>
      <c r="P5332" s="4" t="s">
        <v>76</v>
      </c>
      <c r="Q5332" s="4" t="s">
        <v>2365</v>
      </c>
      <c r="R5332" s="9">
        <v>9.60496790123457</v>
      </c>
      <c r="S5332" s="7">
        <v>1.0</v>
      </c>
      <c r="T5332" s="7">
        <v>0.7</v>
      </c>
      <c r="U5332" s="7">
        <v>-7.68397432098765</v>
      </c>
      <c r="V5332" s="10" t="str">
        <f t="shared" si="1"/>
        <v>2017-11</v>
      </c>
    </row>
    <row r="5333">
      <c r="A5333" s="7">
        <v>5332.0</v>
      </c>
      <c r="B5333" s="4" t="s">
        <v>8254</v>
      </c>
      <c r="C5333" s="8">
        <v>43062.0</v>
      </c>
      <c r="D5333" s="8">
        <v>43066.0</v>
      </c>
      <c r="E5333" s="4" t="s">
        <v>26</v>
      </c>
      <c r="F5333" s="4" t="s">
        <v>5761</v>
      </c>
      <c r="G5333" s="4" t="s">
        <v>5762</v>
      </c>
      <c r="H5333" s="4" t="s">
        <v>46</v>
      </c>
      <c r="I5333" s="4" t="s">
        <v>30</v>
      </c>
      <c r="J5333" s="4" t="s">
        <v>384</v>
      </c>
      <c r="K5333" s="4" t="s">
        <v>385</v>
      </c>
      <c r="L5333" s="7">
        <v>60610.0</v>
      </c>
      <c r="M5333" s="4" t="s">
        <v>59</v>
      </c>
      <c r="N5333" s="4" t="s">
        <v>4481</v>
      </c>
      <c r="O5333" s="4" t="s">
        <v>35</v>
      </c>
      <c r="P5333" s="4" t="s">
        <v>121</v>
      </c>
      <c r="Q5333" s="4" t="s">
        <v>4482</v>
      </c>
      <c r="R5333" s="9">
        <v>8.30477695473251</v>
      </c>
      <c r="S5333" s="7">
        <v>1.0</v>
      </c>
      <c r="T5333" s="7">
        <v>0.6</v>
      </c>
      <c r="U5333" s="7">
        <v>-5.19048559670782</v>
      </c>
      <c r="V5333" s="10" t="str">
        <f t="shared" si="1"/>
        <v>2017-11</v>
      </c>
    </row>
    <row r="5334">
      <c r="A5334" s="7">
        <v>5333.0</v>
      </c>
      <c r="B5334" s="4" t="s">
        <v>8254</v>
      </c>
      <c r="C5334" s="8">
        <v>43062.0</v>
      </c>
      <c r="D5334" s="8">
        <v>43066.0</v>
      </c>
      <c r="E5334" s="4" t="s">
        <v>26</v>
      </c>
      <c r="F5334" s="4" t="s">
        <v>5761</v>
      </c>
      <c r="G5334" s="4" t="s">
        <v>5762</v>
      </c>
      <c r="H5334" s="4" t="s">
        <v>46</v>
      </c>
      <c r="I5334" s="4" t="s">
        <v>30</v>
      </c>
      <c r="J5334" s="4" t="s">
        <v>384</v>
      </c>
      <c r="K5334" s="4" t="s">
        <v>385</v>
      </c>
      <c r="L5334" s="7">
        <v>60610.0</v>
      </c>
      <c r="M5334" s="4" t="s">
        <v>59</v>
      </c>
      <c r="N5334" s="4" t="s">
        <v>4890</v>
      </c>
      <c r="O5334" s="4" t="s">
        <v>51</v>
      </c>
      <c r="P5334" s="4" t="s">
        <v>297</v>
      </c>
      <c r="Q5334" s="4" t="s">
        <v>4891</v>
      </c>
      <c r="R5334" s="9">
        <v>14.8005925925926</v>
      </c>
      <c r="S5334" s="7">
        <v>5.0</v>
      </c>
      <c r="T5334" s="7">
        <v>0.2</v>
      </c>
      <c r="U5334" s="7">
        <v>5.36521481481482</v>
      </c>
      <c r="V5334" s="10" t="str">
        <f t="shared" si="1"/>
        <v>2017-11</v>
      </c>
    </row>
    <row r="5335">
      <c r="A5335" s="7">
        <v>5334.0</v>
      </c>
      <c r="B5335" s="4" t="s">
        <v>8254</v>
      </c>
      <c r="C5335" s="8">
        <v>43062.0</v>
      </c>
      <c r="D5335" s="8">
        <v>43066.0</v>
      </c>
      <c r="E5335" s="4" t="s">
        <v>26</v>
      </c>
      <c r="F5335" s="4" t="s">
        <v>5761</v>
      </c>
      <c r="G5335" s="4" t="s">
        <v>5762</v>
      </c>
      <c r="H5335" s="4" t="s">
        <v>46</v>
      </c>
      <c r="I5335" s="4" t="s">
        <v>30</v>
      </c>
      <c r="J5335" s="4" t="s">
        <v>384</v>
      </c>
      <c r="K5335" s="4" t="s">
        <v>385</v>
      </c>
      <c r="L5335" s="7">
        <v>60610.0</v>
      </c>
      <c r="M5335" s="4" t="s">
        <v>59</v>
      </c>
      <c r="N5335" s="4" t="s">
        <v>5991</v>
      </c>
      <c r="O5335" s="4" t="s">
        <v>39</v>
      </c>
      <c r="P5335" s="4" t="s">
        <v>40</v>
      </c>
      <c r="Q5335" s="4" t="s">
        <v>5992</v>
      </c>
      <c r="R5335" s="9">
        <v>285.71310617284</v>
      </c>
      <c r="S5335" s="7">
        <v>2.0</v>
      </c>
      <c r="T5335" s="7">
        <v>0.2</v>
      </c>
      <c r="U5335" s="7">
        <v>21.428482962963</v>
      </c>
      <c r="V5335" s="10" t="str">
        <f t="shared" si="1"/>
        <v>2017-11</v>
      </c>
    </row>
    <row r="5336">
      <c r="A5336" s="7">
        <v>5335.0</v>
      </c>
      <c r="B5336" s="4" t="s">
        <v>8255</v>
      </c>
      <c r="C5336" s="8">
        <v>43062.0</v>
      </c>
      <c r="D5336" s="8">
        <v>43066.0</v>
      </c>
      <c r="E5336" s="4" t="s">
        <v>26</v>
      </c>
      <c r="F5336" s="4" t="s">
        <v>641</v>
      </c>
      <c r="G5336" s="4" t="s">
        <v>642</v>
      </c>
      <c r="H5336" s="4" t="s">
        <v>46</v>
      </c>
      <c r="I5336" s="4" t="s">
        <v>30</v>
      </c>
      <c r="J5336" s="4" t="s">
        <v>408</v>
      </c>
      <c r="K5336" s="4" t="s">
        <v>58</v>
      </c>
      <c r="L5336" s="7">
        <v>75220.0</v>
      </c>
      <c r="M5336" s="4" t="s">
        <v>59</v>
      </c>
      <c r="N5336" s="4" t="s">
        <v>2802</v>
      </c>
      <c r="O5336" s="4" t="s">
        <v>39</v>
      </c>
      <c r="P5336" s="4" t="s">
        <v>40</v>
      </c>
      <c r="Q5336" s="4" t="s">
        <v>2803</v>
      </c>
      <c r="R5336" s="9">
        <v>251.76424691358</v>
      </c>
      <c r="S5336" s="7">
        <v>5.0</v>
      </c>
      <c r="T5336" s="7">
        <v>0.2</v>
      </c>
      <c r="U5336" s="7">
        <v>25.176424691358</v>
      </c>
      <c r="V5336" s="10" t="str">
        <f t="shared" si="1"/>
        <v>2017-11</v>
      </c>
    </row>
    <row r="5337">
      <c r="A5337" s="7">
        <v>5336.0</v>
      </c>
      <c r="B5337" s="4" t="s">
        <v>8256</v>
      </c>
      <c r="C5337" s="8">
        <v>43062.0</v>
      </c>
      <c r="D5337" s="8">
        <v>43064.0</v>
      </c>
      <c r="E5337" s="4" t="s">
        <v>43</v>
      </c>
      <c r="F5337" s="4" t="s">
        <v>1197</v>
      </c>
      <c r="G5337" s="4" t="s">
        <v>1198</v>
      </c>
      <c r="H5337" s="4" t="s">
        <v>46</v>
      </c>
      <c r="I5337" s="4" t="s">
        <v>30</v>
      </c>
      <c r="J5337" s="4" t="s">
        <v>2842</v>
      </c>
      <c r="K5337" s="4" t="s">
        <v>884</v>
      </c>
      <c r="L5337" s="7">
        <v>48066.0</v>
      </c>
      <c r="M5337" s="4" t="s">
        <v>59</v>
      </c>
      <c r="N5337" s="4" t="s">
        <v>6021</v>
      </c>
      <c r="O5337" s="4" t="s">
        <v>51</v>
      </c>
      <c r="P5337" s="4" t="s">
        <v>635</v>
      </c>
      <c r="Q5337" s="4" t="s">
        <v>1319</v>
      </c>
      <c r="R5337" s="9">
        <v>5.60161316872428</v>
      </c>
      <c r="S5337" s="7">
        <v>2.0</v>
      </c>
      <c r="T5337" s="7">
        <v>0.0</v>
      </c>
      <c r="U5337" s="7">
        <v>0.224064526748971</v>
      </c>
      <c r="V5337" s="10" t="str">
        <f t="shared" si="1"/>
        <v>2017-11</v>
      </c>
    </row>
    <row r="5338">
      <c r="A5338" s="7">
        <v>5337.0</v>
      </c>
      <c r="B5338" s="4" t="s">
        <v>8257</v>
      </c>
      <c r="C5338" s="8">
        <v>43062.0</v>
      </c>
      <c r="D5338" s="8">
        <v>43066.0</v>
      </c>
      <c r="E5338" s="4" t="s">
        <v>26</v>
      </c>
      <c r="F5338" s="4" t="s">
        <v>2879</v>
      </c>
      <c r="G5338" s="4" t="s">
        <v>2880</v>
      </c>
      <c r="H5338" s="4" t="s">
        <v>29</v>
      </c>
      <c r="I5338" s="4" t="s">
        <v>30</v>
      </c>
      <c r="J5338" s="4" t="s">
        <v>384</v>
      </c>
      <c r="K5338" s="4" t="s">
        <v>385</v>
      </c>
      <c r="L5338" s="7">
        <v>60623.0</v>
      </c>
      <c r="M5338" s="4" t="s">
        <v>59</v>
      </c>
      <c r="N5338" s="4" t="s">
        <v>226</v>
      </c>
      <c r="O5338" s="4" t="s">
        <v>51</v>
      </c>
      <c r="P5338" s="4" t="s">
        <v>124</v>
      </c>
      <c r="Q5338" s="4" t="s">
        <v>227</v>
      </c>
      <c r="R5338" s="9">
        <v>13.7316609053498</v>
      </c>
      <c r="S5338" s="7">
        <v>2.0</v>
      </c>
      <c r="T5338" s="7">
        <v>0.2</v>
      </c>
      <c r="U5338" s="7">
        <v>4.80608131687243</v>
      </c>
      <c r="V5338" s="10" t="str">
        <f t="shared" si="1"/>
        <v>2017-11</v>
      </c>
    </row>
    <row r="5339">
      <c r="A5339" s="7">
        <v>5338.0</v>
      </c>
      <c r="B5339" s="4" t="s">
        <v>8258</v>
      </c>
      <c r="C5339" s="8">
        <v>43062.0</v>
      </c>
      <c r="D5339" s="8">
        <v>43065.0</v>
      </c>
      <c r="E5339" s="4" t="s">
        <v>43</v>
      </c>
      <c r="F5339" s="4" t="s">
        <v>3157</v>
      </c>
      <c r="G5339" s="4" t="s">
        <v>3158</v>
      </c>
      <c r="H5339" s="4" t="s">
        <v>29</v>
      </c>
      <c r="I5339" s="4" t="s">
        <v>30</v>
      </c>
      <c r="J5339" s="4" t="s">
        <v>408</v>
      </c>
      <c r="K5339" s="4" t="s">
        <v>58</v>
      </c>
      <c r="L5339" s="7">
        <v>75220.0</v>
      </c>
      <c r="M5339" s="4" t="s">
        <v>59</v>
      </c>
      <c r="N5339" s="4" t="s">
        <v>4764</v>
      </c>
      <c r="O5339" s="4" t="s">
        <v>51</v>
      </c>
      <c r="P5339" s="4" t="s">
        <v>124</v>
      </c>
      <c r="Q5339" s="4" t="s">
        <v>4765</v>
      </c>
      <c r="R5339" s="9">
        <v>46.6218666666667</v>
      </c>
      <c r="S5339" s="7">
        <v>7.0</v>
      </c>
      <c r="T5339" s="7">
        <v>0.2</v>
      </c>
      <c r="U5339" s="7">
        <v>16.3176533333333</v>
      </c>
      <c r="V5339" s="10" t="str">
        <f t="shared" si="1"/>
        <v>2017-11</v>
      </c>
    </row>
    <row r="5340">
      <c r="A5340" s="7">
        <v>5339.0</v>
      </c>
      <c r="B5340" s="4" t="s">
        <v>8258</v>
      </c>
      <c r="C5340" s="8">
        <v>43062.0</v>
      </c>
      <c r="D5340" s="8">
        <v>43065.0</v>
      </c>
      <c r="E5340" s="4" t="s">
        <v>43</v>
      </c>
      <c r="F5340" s="4" t="s">
        <v>3157</v>
      </c>
      <c r="G5340" s="4" t="s">
        <v>3158</v>
      </c>
      <c r="H5340" s="4" t="s">
        <v>29</v>
      </c>
      <c r="I5340" s="4" t="s">
        <v>30</v>
      </c>
      <c r="J5340" s="4" t="s">
        <v>408</v>
      </c>
      <c r="K5340" s="4" t="s">
        <v>58</v>
      </c>
      <c r="L5340" s="7">
        <v>75220.0</v>
      </c>
      <c r="M5340" s="4" t="s">
        <v>59</v>
      </c>
      <c r="N5340" s="4" t="s">
        <v>1755</v>
      </c>
      <c r="O5340" s="4" t="s">
        <v>51</v>
      </c>
      <c r="P5340" s="4" t="s">
        <v>124</v>
      </c>
      <c r="Q5340" s="4" t="s">
        <v>1756</v>
      </c>
      <c r="R5340" s="9">
        <v>100.602916872428</v>
      </c>
      <c r="S5340" s="7">
        <v>2.0</v>
      </c>
      <c r="T5340" s="7">
        <v>0.2</v>
      </c>
      <c r="U5340" s="7">
        <v>37.7260938271605</v>
      </c>
      <c r="V5340" s="10" t="str">
        <f t="shared" si="1"/>
        <v>2017-11</v>
      </c>
    </row>
    <row r="5341">
      <c r="A5341" s="7">
        <v>5340.0</v>
      </c>
      <c r="B5341" s="4" t="s">
        <v>8258</v>
      </c>
      <c r="C5341" s="8">
        <v>43062.0</v>
      </c>
      <c r="D5341" s="8">
        <v>43065.0</v>
      </c>
      <c r="E5341" s="4" t="s">
        <v>43</v>
      </c>
      <c r="F5341" s="4" t="s">
        <v>3157</v>
      </c>
      <c r="G5341" s="4" t="s">
        <v>3158</v>
      </c>
      <c r="H5341" s="4" t="s">
        <v>29</v>
      </c>
      <c r="I5341" s="4" t="s">
        <v>30</v>
      </c>
      <c r="J5341" s="4" t="s">
        <v>408</v>
      </c>
      <c r="K5341" s="4" t="s">
        <v>58</v>
      </c>
      <c r="L5341" s="7">
        <v>75220.0</v>
      </c>
      <c r="M5341" s="4" t="s">
        <v>59</v>
      </c>
      <c r="N5341" s="4" t="s">
        <v>3979</v>
      </c>
      <c r="O5341" s="4" t="s">
        <v>35</v>
      </c>
      <c r="P5341" s="4" t="s">
        <v>73</v>
      </c>
      <c r="Q5341" s="4" t="s">
        <v>3980</v>
      </c>
      <c r="R5341" s="9">
        <v>164.174802469136</v>
      </c>
      <c r="S5341" s="7">
        <v>1.0</v>
      </c>
      <c r="T5341" s="7">
        <v>0.3</v>
      </c>
      <c r="U5341" s="7">
        <v>-39.8710234567901</v>
      </c>
      <c r="V5341" s="10" t="str">
        <f t="shared" si="1"/>
        <v>2017-11</v>
      </c>
    </row>
    <row r="5342">
      <c r="A5342" s="7">
        <v>5341.0</v>
      </c>
      <c r="B5342" s="4" t="s">
        <v>8258</v>
      </c>
      <c r="C5342" s="8">
        <v>43062.0</v>
      </c>
      <c r="D5342" s="8">
        <v>43065.0</v>
      </c>
      <c r="E5342" s="4" t="s">
        <v>43</v>
      </c>
      <c r="F5342" s="4" t="s">
        <v>3157</v>
      </c>
      <c r="G5342" s="4" t="s">
        <v>3158</v>
      </c>
      <c r="H5342" s="4" t="s">
        <v>29</v>
      </c>
      <c r="I5342" s="4" t="s">
        <v>30</v>
      </c>
      <c r="J5342" s="4" t="s">
        <v>408</v>
      </c>
      <c r="K5342" s="4" t="s">
        <v>58</v>
      </c>
      <c r="L5342" s="7">
        <v>75220.0</v>
      </c>
      <c r="M5342" s="4" t="s">
        <v>59</v>
      </c>
      <c r="N5342" s="4" t="s">
        <v>1513</v>
      </c>
      <c r="O5342" s="4" t="s">
        <v>51</v>
      </c>
      <c r="P5342" s="4" t="s">
        <v>76</v>
      </c>
      <c r="Q5342" s="4" t="s">
        <v>1514</v>
      </c>
      <c r="R5342" s="9">
        <v>7.84225843621399</v>
      </c>
      <c r="S5342" s="7">
        <v>2.0</v>
      </c>
      <c r="T5342" s="7">
        <v>0.8</v>
      </c>
      <c r="U5342" s="7">
        <v>-11.763387654321</v>
      </c>
      <c r="V5342" s="10" t="str">
        <f t="shared" si="1"/>
        <v>2017-11</v>
      </c>
    </row>
    <row r="5343">
      <c r="A5343" s="7">
        <v>5342.0</v>
      </c>
      <c r="B5343" s="4" t="s">
        <v>8259</v>
      </c>
      <c r="C5343" s="8">
        <v>43063.0</v>
      </c>
      <c r="D5343" s="8">
        <v>43067.0</v>
      </c>
      <c r="E5343" s="4" t="s">
        <v>26</v>
      </c>
      <c r="F5343" s="4" t="s">
        <v>624</v>
      </c>
      <c r="G5343" s="4" t="s">
        <v>625</v>
      </c>
      <c r="H5343" s="4" t="s">
        <v>46</v>
      </c>
      <c r="I5343" s="4" t="s">
        <v>30</v>
      </c>
      <c r="J5343" s="4" t="s">
        <v>455</v>
      </c>
      <c r="K5343" s="4" t="s">
        <v>58</v>
      </c>
      <c r="L5343" s="7">
        <v>77070.0</v>
      </c>
      <c r="M5343" s="4" t="s">
        <v>59</v>
      </c>
      <c r="N5343" s="4" t="s">
        <v>1940</v>
      </c>
      <c r="O5343" s="4" t="s">
        <v>51</v>
      </c>
      <c r="P5343" s="4" t="s">
        <v>272</v>
      </c>
      <c r="Q5343" s="4" t="s">
        <v>1941</v>
      </c>
      <c r="R5343" s="9">
        <v>13.9108444444444</v>
      </c>
      <c r="S5343" s="7">
        <v>3.0</v>
      </c>
      <c r="T5343" s="7">
        <v>0.2</v>
      </c>
      <c r="U5343" s="7">
        <v>3.30382555555556</v>
      </c>
      <c r="V5343" s="10" t="str">
        <f t="shared" si="1"/>
        <v>2017-11</v>
      </c>
    </row>
    <row r="5344">
      <c r="A5344" s="7">
        <v>5343.0</v>
      </c>
      <c r="B5344" s="4" t="s">
        <v>8260</v>
      </c>
      <c r="C5344" s="8">
        <v>43063.0</v>
      </c>
      <c r="D5344" s="8">
        <v>43067.0</v>
      </c>
      <c r="E5344" s="4" t="s">
        <v>26</v>
      </c>
      <c r="F5344" s="4" t="s">
        <v>6583</v>
      </c>
      <c r="G5344" s="4" t="s">
        <v>6584</v>
      </c>
      <c r="H5344" s="4" t="s">
        <v>29</v>
      </c>
      <c r="I5344" s="4" t="s">
        <v>30</v>
      </c>
      <c r="J5344" s="4" t="s">
        <v>222</v>
      </c>
      <c r="K5344" s="4" t="s">
        <v>223</v>
      </c>
      <c r="L5344" s="7">
        <v>10035.0</v>
      </c>
      <c r="M5344" s="4" t="s">
        <v>33</v>
      </c>
      <c r="N5344" s="4" t="s">
        <v>1225</v>
      </c>
      <c r="O5344" s="4" t="s">
        <v>51</v>
      </c>
      <c r="P5344" s="4" t="s">
        <v>124</v>
      </c>
      <c r="Q5344" s="4" t="s">
        <v>1226</v>
      </c>
      <c r="R5344" s="9">
        <v>7.55688888888889</v>
      </c>
      <c r="S5344" s="7">
        <v>1.0</v>
      </c>
      <c r="T5344" s="7">
        <v>0.0</v>
      </c>
      <c r="U5344" s="7">
        <v>3.70287555555556</v>
      </c>
      <c r="V5344" s="10" t="str">
        <f t="shared" si="1"/>
        <v>2017-11</v>
      </c>
    </row>
    <row r="5345">
      <c r="A5345" s="7">
        <v>5344.0</v>
      </c>
      <c r="B5345" s="4" t="s">
        <v>8260</v>
      </c>
      <c r="C5345" s="8">
        <v>43063.0</v>
      </c>
      <c r="D5345" s="8">
        <v>43067.0</v>
      </c>
      <c r="E5345" s="4" t="s">
        <v>26</v>
      </c>
      <c r="F5345" s="4" t="s">
        <v>6583</v>
      </c>
      <c r="G5345" s="4" t="s">
        <v>6584</v>
      </c>
      <c r="H5345" s="4" t="s">
        <v>29</v>
      </c>
      <c r="I5345" s="4" t="s">
        <v>30</v>
      </c>
      <c r="J5345" s="4" t="s">
        <v>222</v>
      </c>
      <c r="K5345" s="4" t="s">
        <v>223</v>
      </c>
      <c r="L5345" s="7">
        <v>10035.0</v>
      </c>
      <c r="M5345" s="4" t="s">
        <v>33</v>
      </c>
      <c r="N5345" s="4" t="s">
        <v>265</v>
      </c>
      <c r="O5345" s="4" t="s">
        <v>35</v>
      </c>
      <c r="P5345" s="4" t="s">
        <v>263</v>
      </c>
      <c r="Q5345" s="4" t="s">
        <v>266</v>
      </c>
      <c r="R5345" s="9">
        <v>1256.0012</v>
      </c>
      <c r="S5345" s="7">
        <v>6.0</v>
      </c>
      <c r="T5345" s="7">
        <v>0.1</v>
      </c>
      <c r="U5345" s="7">
        <v>223.289102222222</v>
      </c>
      <c r="V5345" s="10" t="str">
        <f t="shared" si="1"/>
        <v>2017-11</v>
      </c>
    </row>
    <row r="5346">
      <c r="A5346" s="7">
        <v>5345.0</v>
      </c>
      <c r="B5346" s="4" t="s">
        <v>8261</v>
      </c>
      <c r="C5346" s="8">
        <v>43063.0</v>
      </c>
      <c r="D5346" s="8">
        <v>43065.0</v>
      </c>
      <c r="E5346" s="4" t="s">
        <v>98</v>
      </c>
      <c r="F5346" s="4" t="s">
        <v>6033</v>
      </c>
      <c r="G5346" s="4" t="s">
        <v>6034</v>
      </c>
      <c r="H5346" s="4" t="s">
        <v>29</v>
      </c>
      <c r="I5346" s="4" t="s">
        <v>30</v>
      </c>
      <c r="J5346" s="4" t="s">
        <v>8262</v>
      </c>
      <c r="K5346" s="4" t="s">
        <v>2898</v>
      </c>
      <c r="L5346" s="7">
        <v>29483.0</v>
      </c>
      <c r="M5346" s="4" t="s">
        <v>83</v>
      </c>
      <c r="N5346" s="4" t="s">
        <v>7434</v>
      </c>
      <c r="O5346" s="4" t="s">
        <v>39</v>
      </c>
      <c r="P5346" s="4" t="s">
        <v>40</v>
      </c>
      <c r="Q5346" s="4" t="s">
        <v>7435</v>
      </c>
      <c r="R5346" s="9">
        <v>24.1284674400991</v>
      </c>
      <c r="S5346" s="7">
        <v>2.0</v>
      </c>
      <c r="T5346" s="7">
        <v>0.0</v>
      </c>
      <c r="U5346" s="7">
        <v>12.0642337200496</v>
      </c>
      <c r="V5346" s="10" t="str">
        <f t="shared" si="1"/>
        <v>2017-11</v>
      </c>
    </row>
    <row r="5347">
      <c r="A5347" s="7">
        <v>5346.0</v>
      </c>
      <c r="B5347" s="4" t="s">
        <v>8261</v>
      </c>
      <c r="C5347" s="8">
        <v>43063.0</v>
      </c>
      <c r="D5347" s="8">
        <v>43065.0</v>
      </c>
      <c r="E5347" s="4" t="s">
        <v>98</v>
      </c>
      <c r="F5347" s="4" t="s">
        <v>6033</v>
      </c>
      <c r="G5347" s="4" t="s">
        <v>6034</v>
      </c>
      <c r="H5347" s="4" t="s">
        <v>29</v>
      </c>
      <c r="I5347" s="4" t="s">
        <v>30</v>
      </c>
      <c r="J5347" s="4" t="s">
        <v>8262</v>
      </c>
      <c r="K5347" s="4" t="s">
        <v>2898</v>
      </c>
      <c r="L5347" s="7">
        <v>29483.0</v>
      </c>
      <c r="M5347" s="4" t="s">
        <v>83</v>
      </c>
      <c r="N5347" s="4" t="s">
        <v>3889</v>
      </c>
      <c r="O5347" s="4" t="s">
        <v>51</v>
      </c>
      <c r="P5347" s="4" t="s">
        <v>76</v>
      </c>
      <c r="Q5347" s="4" t="s">
        <v>3890</v>
      </c>
      <c r="R5347" s="9">
        <v>99.650166212547</v>
      </c>
      <c r="S5347" s="7">
        <v>8.0</v>
      </c>
      <c r="T5347" s="7">
        <v>0.0</v>
      </c>
      <c r="U5347" s="7">
        <v>47.8320797820226</v>
      </c>
      <c r="V5347" s="10" t="str">
        <f t="shared" si="1"/>
        <v>2017-11</v>
      </c>
    </row>
    <row r="5348">
      <c r="A5348" s="7">
        <v>5347.0</v>
      </c>
      <c r="B5348" s="4" t="s">
        <v>8263</v>
      </c>
      <c r="C5348" s="8">
        <v>43063.0</v>
      </c>
      <c r="D5348" s="8">
        <v>43069.0</v>
      </c>
      <c r="E5348" s="4" t="s">
        <v>26</v>
      </c>
      <c r="F5348" s="4" t="s">
        <v>2526</v>
      </c>
      <c r="G5348" s="4" t="s">
        <v>2527</v>
      </c>
      <c r="H5348" s="4" t="s">
        <v>112</v>
      </c>
      <c r="I5348" s="4" t="s">
        <v>30</v>
      </c>
      <c r="J5348" s="4" t="s">
        <v>461</v>
      </c>
      <c r="K5348" s="4" t="s">
        <v>462</v>
      </c>
      <c r="L5348" s="7">
        <v>40475.0</v>
      </c>
      <c r="M5348" s="4" t="s">
        <v>83</v>
      </c>
      <c r="N5348" s="4" t="s">
        <v>394</v>
      </c>
      <c r="O5348" s="4" t="s">
        <v>51</v>
      </c>
      <c r="P5348" s="4" t="s">
        <v>76</v>
      </c>
      <c r="Q5348" s="4" t="s">
        <v>395</v>
      </c>
      <c r="R5348" s="9">
        <v>0.883765610463289</v>
      </c>
      <c r="S5348" s="7">
        <v>1.0</v>
      </c>
      <c r="T5348" s="7">
        <v>0.0</v>
      </c>
      <c r="U5348" s="7">
        <v>0.433045149127012</v>
      </c>
      <c r="V5348" s="10" t="str">
        <f t="shared" si="1"/>
        <v>2017-11</v>
      </c>
    </row>
    <row r="5349">
      <c r="A5349" s="7">
        <v>5348.0</v>
      </c>
      <c r="B5349" s="4" t="s">
        <v>8263</v>
      </c>
      <c r="C5349" s="8">
        <v>43063.0</v>
      </c>
      <c r="D5349" s="8">
        <v>43069.0</v>
      </c>
      <c r="E5349" s="4" t="s">
        <v>26</v>
      </c>
      <c r="F5349" s="4" t="s">
        <v>2526</v>
      </c>
      <c r="G5349" s="4" t="s">
        <v>2527</v>
      </c>
      <c r="H5349" s="4" t="s">
        <v>112</v>
      </c>
      <c r="I5349" s="4" t="s">
        <v>30</v>
      </c>
      <c r="J5349" s="4" t="s">
        <v>461</v>
      </c>
      <c r="K5349" s="4" t="s">
        <v>462</v>
      </c>
      <c r="L5349" s="7">
        <v>40475.0</v>
      </c>
      <c r="M5349" s="4" t="s">
        <v>83</v>
      </c>
      <c r="N5349" s="4" t="s">
        <v>328</v>
      </c>
      <c r="O5349" s="4" t="s">
        <v>51</v>
      </c>
      <c r="P5349" s="4" t="s">
        <v>52</v>
      </c>
      <c r="Q5349" s="4" t="s">
        <v>329</v>
      </c>
      <c r="R5349" s="9">
        <v>443.842292973328</v>
      </c>
      <c r="S5349" s="7">
        <v>12.0</v>
      </c>
      <c r="T5349" s="7">
        <v>0.0</v>
      </c>
      <c r="U5349" s="7">
        <v>115.398996173065</v>
      </c>
      <c r="V5349" s="10" t="str">
        <f t="shared" si="1"/>
        <v>2017-11</v>
      </c>
    </row>
    <row r="5350">
      <c r="A5350" s="7">
        <v>5349.0</v>
      </c>
      <c r="B5350" s="4" t="s">
        <v>8264</v>
      </c>
      <c r="C5350" s="8">
        <v>43063.0</v>
      </c>
      <c r="D5350" s="8">
        <v>43068.0</v>
      </c>
      <c r="E5350" s="4" t="s">
        <v>98</v>
      </c>
      <c r="F5350" s="4" t="s">
        <v>1221</v>
      </c>
      <c r="G5350" s="4" t="s">
        <v>1222</v>
      </c>
      <c r="H5350" s="4" t="s">
        <v>46</v>
      </c>
      <c r="I5350" s="4" t="s">
        <v>30</v>
      </c>
      <c r="J5350" s="4" t="s">
        <v>3028</v>
      </c>
      <c r="K5350" s="4" t="s">
        <v>469</v>
      </c>
      <c r="L5350" s="7">
        <v>85204.0</v>
      </c>
      <c r="M5350" s="4" t="s">
        <v>49</v>
      </c>
      <c r="N5350" s="4" t="s">
        <v>7261</v>
      </c>
      <c r="O5350" s="4" t="s">
        <v>51</v>
      </c>
      <c r="P5350" s="4" t="s">
        <v>76</v>
      </c>
      <c r="Q5350" s="4" t="s">
        <v>7262</v>
      </c>
      <c r="R5350" s="9">
        <v>20.724</v>
      </c>
      <c r="S5350" s="7">
        <v>2.0</v>
      </c>
      <c r="T5350" s="7">
        <v>0.7</v>
      </c>
      <c r="U5350" s="7">
        <v>-15.1976</v>
      </c>
      <c r="V5350" s="10" t="str">
        <f t="shared" si="1"/>
        <v>2017-11</v>
      </c>
    </row>
    <row r="5351">
      <c r="A5351" s="7">
        <v>5350.0</v>
      </c>
      <c r="B5351" s="4" t="s">
        <v>8264</v>
      </c>
      <c r="C5351" s="8">
        <v>43063.0</v>
      </c>
      <c r="D5351" s="8">
        <v>43068.0</v>
      </c>
      <c r="E5351" s="4" t="s">
        <v>98</v>
      </c>
      <c r="F5351" s="4" t="s">
        <v>1221</v>
      </c>
      <c r="G5351" s="4" t="s">
        <v>1222</v>
      </c>
      <c r="H5351" s="4" t="s">
        <v>46</v>
      </c>
      <c r="I5351" s="4" t="s">
        <v>30</v>
      </c>
      <c r="J5351" s="4" t="s">
        <v>3028</v>
      </c>
      <c r="K5351" s="4" t="s">
        <v>469</v>
      </c>
      <c r="L5351" s="7">
        <v>85204.0</v>
      </c>
      <c r="M5351" s="4" t="s">
        <v>49</v>
      </c>
      <c r="N5351" s="4" t="s">
        <v>1517</v>
      </c>
      <c r="O5351" s="4" t="s">
        <v>51</v>
      </c>
      <c r="P5351" s="4" t="s">
        <v>52</v>
      </c>
      <c r="Q5351" s="4" t="s">
        <v>1518</v>
      </c>
      <c r="R5351" s="9">
        <v>415.872</v>
      </c>
      <c r="S5351" s="7">
        <v>8.0</v>
      </c>
      <c r="T5351" s="7">
        <v>0.2</v>
      </c>
      <c r="U5351" s="7">
        <v>-41.5872</v>
      </c>
      <c r="V5351" s="10" t="str">
        <f t="shared" si="1"/>
        <v>2017-11</v>
      </c>
    </row>
    <row r="5352">
      <c r="A5352" s="7">
        <v>5351.0</v>
      </c>
      <c r="B5352" s="4" t="s">
        <v>8265</v>
      </c>
      <c r="C5352" s="8">
        <v>43063.0</v>
      </c>
      <c r="D5352" s="8">
        <v>43065.0</v>
      </c>
      <c r="E5352" s="4" t="s">
        <v>98</v>
      </c>
      <c r="F5352" s="4" t="s">
        <v>6725</v>
      </c>
      <c r="G5352" s="4" t="s">
        <v>6726</v>
      </c>
      <c r="H5352" s="4" t="s">
        <v>29</v>
      </c>
      <c r="I5352" s="4" t="s">
        <v>30</v>
      </c>
      <c r="J5352" s="4" t="s">
        <v>2181</v>
      </c>
      <c r="K5352" s="4" t="s">
        <v>82</v>
      </c>
      <c r="L5352" s="7">
        <v>28806.0</v>
      </c>
      <c r="M5352" s="4" t="s">
        <v>83</v>
      </c>
      <c r="N5352" s="4" t="s">
        <v>1164</v>
      </c>
      <c r="O5352" s="4" t="s">
        <v>51</v>
      </c>
      <c r="P5352" s="4" t="s">
        <v>76</v>
      </c>
      <c r="Q5352" s="4" t="s">
        <v>1165</v>
      </c>
      <c r="R5352" s="9">
        <v>5.81505416126512</v>
      </c>
      <c r="S5352" s="7">
        <v>8.0</v>
      </c>
      <c r="T5352" s="7">
        <v>0.7</v>
      </c>
      <c r="U5352" s="7">
        <v>-3.87670277417674</v>
      </c>
      <c r="V5352" s="10" t="str">
        <f t="shared" si="1"/>
        <v>2017-11</v>
      </c>
    </row>
    <row r="5353">
      <c r="A5353" s="7">
        <v>5352.0</v>
      </c>
      <c r="B5353" s="4" t="s">
        <v>8266</v>
      </c>
      <c r="C5353" s="8">
        <v>43063.0</v>
      </c>
      <c r="D5353" s="8">
        <v>43070.0</v>
      </c>
      <c r="E5353" s="4" t="s">
        <v>26</v>
      </c>
      <c r="F5353" s="4" t="s">
        <v>5703</v>
      </c>
      <c r="G5353" s="4" t="s">
        <v>5704</v>
      </c>
      <c r="H5353" s="4" t="s">
        <v>46</v>
      </c>
      <c r="I5353" s="4" t="s">
        <v>30</v>
      </c>
      <c r="J5353" s="4" t="s">
        <v>222</v>
      </c>
      <c r="K5353" s="4" t="s">
        <v>223</v>
      </c>
      <c r="L5353" s="7">
        <v>10035.0</v>
      </c>
      <c r="M5353" s="4" t="s">
        <v>33</v>
      </c>
      <c r="N5353" s="4" t="s">
        <v>4035</v>
      </c>
      <c r="O5353" s="4" t="s">
        <v>51</v>
      </c>
      <c r="P5353" s="4" t="s">
        <v>93</v>
      </c>
      <c r="Q5353" s="4" t="s">
        <v>4036</v>
      </c>
      <c r="R5353" s="9">
        <v>21.0513333333333</v>
      </c>
      <c r="S5353" s="7">
        <v>9.0</v>
      </c>
      <c r="T5353" s="7">
        <v>0.0</v>
      </c>
      <c r="U5353" s="7">
        <v>9.4731</v>
      </c>
      <c r="V5353" s="10" t="str">
        <f t="shared" si="1"/>
        <v>2017-11</v>
      </c>
    </row>
    <row r="5354">
      <c r="A5354" s="7">
        <v>5353.0</v>
      </c>
      <c r="B5354" s="4" t="s">
        <v>8266</v>
      </c>
      <c r="C5354" s="8">
        <v>43063.0</v>
      </c>
      <c r="D5354" s="8">
        <v>43070.0</v>
      </c>
      <c r="E5354" s="4" t="s">
        <v>26</v>
      </c>
      <c r="F5354" s="4" t="s">
        <v>5703</v>
      </c>
      <c r="G5354" s="4" t="s">
        <v>5704</v>
      </c>
      <c r="H5354" s="4" t="s">
        <v>46</v>
      </c>
      <c r="I5354" s="4" t="s">
        <v>30</v>
      </c>
      <c r="J5354" s="4" t="s">
        <v>222</v>
      </c>
      <c r="K5354" s="4" t="s">
        <v>223</v>
      </c>
      <c r="L5354" s="7">
        <v>10035.0</v>
      </c>
      <c r="M5354" s="4" t="s">
        <v>33</v>
      </c>
      <c r="N5354" s="4" t="s">
        <v>495</v>
      </c>
      <c r="O5354" s="4" t="s">
        <v>51</v>
      </c>
      <c r="P5354" s="4" t="s">
        <v>205</v>
      </c>
      <c r="Q5354" s="4" t="s">
        <v>496</v>
      </c>
      <c r="R5354" s="9">
        <v>215.859703703704</v>
      </c>
      <c r="S5354" s="7">
        <v>2.0</v>
      </c>
      <c r="T5354" s="7">
        <v>0.0</v>
      </c>
      <c r="U5354" s="7">
        <v>101.454060740741</v>
      </c>
      <c r="V5354" s="10" t="str">
        <f t="shared" si="1"/>
        <v>2017-11</v>
      </c>
    </row>
    <row r="5355">
      <c r="A5355" s="7">
        <v>5354.0</v>
      </c>
      <c r="B5355" s="4" t="s">
        <v>8266</v>
      </c>
      <c r="C5355" s="8">
        <v>43063.0</v>
      </c>
      <c r="D5355" s="8">
        <v>43070.0</v>
      </c>
      <c r="E5355" s="4" t="s">
        <v>26</v>
      </c>
      <c r="F5355" s="4" t="s">
        <v>5703</v>
      </c>
      <c r="G5355" s="4" t="s">
        <v>5704</v>
      </c>
      <c r="H5355" s="4" t="s">
        <v>46</v>
      </c>
      <c r="I5355" s="4" t="s">
        <v>30</v>
      </c>
      <c r="J5355" s="4" t="s">
        <v>222</v>
      </c>
      <c r="K5355" s="4" t="s">
        <v>223</v>
      </c>
      <c r="L5355" s="7">
        <v>10035.0</v>
      </c>
      <c r="M5355" s="4" t="s">
        <v>33</v>
      </c>
      <c r="N5355" s="4" t="s">
        <v>4359</v>
      </c>
      <c r="O5355" s="4" t="s">
        <v>35</v>
      </c>
      <c r="P5355" s="4" t="s">
        <v>36</v>
      </c>
      <c r="Q5355" s="4" t="s">
        <v>4360</v>
      </c>
      <c r="R5355" s="9">
        <v>413.27442962963</v>
      </c>
      <c r="S5355" s="7">
        <v>2.0</v>
      </c>
      <c r="T5355" s="7">
        <v>0.2</v>
      </c>
      <c r="U5355" s="7">
        <v>-20.6637214814815</v>
      </c>
      <c r="V5355" s="10" t="str">
        <f t="shared" si="1"/>
        <v>2017-11</v>
      </c>
    </row>
    <row r="5356">
      <c r="A5356" s="7">
        <v>5355.0</v>
      </c>
      <c r="B5356" s="4" t="s">
        <v>8266</v>
      </c>
      <c r="C5356" s="8">
        <v>43063.0</v>
      </c>
      <c r="D5356" s="8">
        <v>43070.0</v>
      </c>
      <c r="E5356" s="4" t="s">
        <v>26</v>
      </c>
      <c r="F5356" s="4" t="s">
        <v>5703</v>
      </c>
      <c r="G5356" s="4" t="s">
        <v>5704</v>
      </c>
      <c r="H5356" s="4" t="s">
        <v>46</v>
      </c>
      <c r="I5356" s="4" t="s">
        <v>30</v>
      </c>
      <c r="J5356" s="4" t="s">
        <v>222</v>
      </c>
      <c r="K5356" s="4" t="s">
        <v>223</v>
      </c>
      <c r="L5356" s="7">
        <v>10035.0</v>
      </c>
      <c r="M5356" s="4" t="s">
        <v>33</v>
      </c>
      <c r="N5356" s="4" t="s">
        <v>5561</v>
      </c>
      <c r="O5356" s="4" t="s">
        <v>51</v>
      </c>
      <c r="P5356" s="4" t="s">
        <v>124</v>
      </c>
      <c r="Q5356" s="4" t="s">
        <v>5562</v>
      </c>
      <c r="R5356" s="9">
        <v>16.656</v>
      </c>
      <c r="S5356" s="7">
        <v>2.0</v>
      </c>
      <c r="T5356" s="7">
        <v>0.0</v>
      </c>
      <c r="U5356" s="7">
        <v>7.99488</v>
      </c>
      <c r="V5356" s="10" t="str">
        <f t="shared" si="1"/>
        <v>2017-11</v>
      </c>
    </row>
    <row r="5357">
      <c r="A5357" s="7">
        <v>5356.0</v>
      </c>
      <c r="B5357" s="4" t="s">
        <v>8267</v>
      </c>
      <c r="C5357" s="8">
        <v>43063.0</v>
      </c>
      <c r="D5357" s="8">
        <v>43066.0</v>
      </c>
      <c r="E5357" s="4" t="s">
        <v>43</v>
      </c>
      <c r="F5357" s="4" t="s">
        <v>589</v>
      </c>
      <c r="G5357" s="4" t="s">
        <v>590</v>
      </c>
      <c r="H5357" s="4" t="s">
        <v>46</v>
      </c>
      <c r="I5357" s="4" t="s">
        <v>30</v>
      </c>
      <c r="J5357" s="4" t="s">
        <v>362</v>
      </c>
      <c r="K5357" s="4" t="s">
        <v>48</v>
      </c>
      <c r="L5357" s="7">
        <v>94110.0</v>
      </c>
      <c r="M5357" s="4" t="s">
        <v>49</v>
      </c>
      <c r="N5357" s="4" t="s">
        <v>2260</v>
      </c>
      <c r="O5357" s="4" t="s">
        <v>51</v>
      </c>
      <c r="P5357" s="4" t="s">
        <v>93</v>
      </c>
      <c r="Q5357" s="4" t="s">
        <v>2261</v>
      </c>
      <c r="R5357" s="9">
        <v>27.76</v>
      </c>
      <c r="S5357" s="7">
        <v>4.0</v>
      </c>
      <c r="T5357" s="7">
        <v>0.0</v>
      </c>
      <c r="U5357" s="7">
        <v>9.9936</v>
      </c>
      <c r="V5357" s="10" t="str">
        <f t="shared" si="1"/>
        <v>2017-11</v>
      </c>
    </row>
    <row r="5358">
      <c r="A5358" s="7">
        <v>5357.0</v>
      </c>
      <c r="B5358" s="4" t="s">
        <v>8268</v>
      </c>
      <c r="C5358" s="8">
        <v>43063.0</v>
      </c>
      <c r="D5358" s="8">
        <v>43068.0</v>
      </c>
      <c r="E5358" s="4" t="s">
        <v>26</v>
      </c>
      <c r="F5358" s="4" t="s">
        <v>7641</v>
      </c>
      <c r="G5358" s="4" t="s">
        <v>7642</v>
      </c>
      <c r="H5358" s="4" t="s">
        <v>29</v>
      </c>
      <c r="I5358" s="4" t="s">
        <v>30</v>
      </c>
      <c r="J5358" s="4" t="s">
        <v>531</v>
      </c>
      <c r="K5358" s="4" t="s">
        <v>91</v>
      </c>
      <c r="L5358" s="7">
        <v>17602.0</v>
      </c>
      <c r="M5358" s="4" t="s">
        <v>33</v>
      </c>
      <c r="N5358" s="4" t="s">
        <v>3062</v>
      </c>
      <c r="O5358" s="4" t="s">
        <v>39</v>
      </c>
      <c r="P5358" s="4" t="s">
        <v>40</v>
      </c>
      <c r="Q5358" s="4" t="s">
        <v>3063</v>
      </c>
      <c r="R5358" s="9">
        <v>115.651244444444</v>
      </c>
      <c r="S5358" s="7">
        <v>2.0</v>
      </c>
      <c r="T5358" s="7">
        <v>0.4</v>
      </c>
      <c r="U5358" s="7">
        <v>-19.2752074074074</v>
      </c>
      <c r="V5358" s="10" t="str">
        <f t="shared" si="1"/>
        <v>2017-11</v>
      </c>
    </row>
    <row r="5359">
      <c r="A5359" s="7">
        <v>5358.0</v>
      </c>
      <c r="B5359" s="4" t="s">
        <v>8268</v>
      </c>
      <c r="C5359" s="8">
        <v>43063.0</v>
      </c>
      <c r="D5359" s="8">
        <v>43068.0</v>
      </c>
      <c r="E5359" s="4" t="s">
        <v>26</v>
      </c>
      <c r="F5359" s="4" t="s">
        <v>7641</v>
      </c>
      <c r="G5359" s="4" t="s">
        <v>7642</v>
      </c>
      <c r="H5359" s="4" t="s">
        <v>29</v>
      </c>
      <c r="I5359" s="4" t="s">
        <v>30</v>
      </c>
      <c r="J5359" s="4" t="s">
        <v>531</v>
      </c>
      <c r="K5359" s="4" t="s">
        <v>91</v>
      </c>
      <c r="L5359" s="7">
        <v>17602.0</v>
      </c>
      <c r="M5359" s="4" t="s">
        <v>33</v>
      </c>
      <c r="N5359" s="4" t="s">
        <v>3688</v>
      </c>
      <c r="O5359" s="4" t="s">
        <v>51</v>
      </c>
      <c r="P5359" s="4" t="s">
        <v>124</v>
      </c>
      <c r="Q5359" s="4" t="s">
        <v>3689</v>
      </c>
      <c r="R5359" s="9">
        <v>295.006548148148</v>
      </c>
      <c r="S5359" s="7">
        <v>7.0</v>
      </c>
      <c r="T5359" s="7">
        <v>0.2</v>
      </c>
      <c r="U5359" s="7">
        <v>106.939873703704</v>
      </c>
      <c r="V5359" s="10" t="str">
        <f t="shared" si="1"/>
        <v>2017-11</v>
      </c>
    </row>
    <row r="5360">
      <c r="A5360" s="7">
        <v>5359.0</v>
      </c>
      <c r="B5360" s="4" t="s">
        <v>8269</v>
      </c>
      <c r="C5360" s="8">
        <v>43063.0</v>
      </c>
      <c r="D5360" s="8">
        <v>43063.0</v>
      </c>
      <c r="E5360" s="4" t="s">
        <v>212</v>
      </c>
      <c r="F5360" s="4" t="s">
        <v>2375</v>
      </c>
      <c r="G5360" s="4" t="s">
        <v>2376</v>
      </c>
      <c r="H5360" s="4" t="s">
        <v>29</v>
      </c>
      <c r="I5360" s="4" t="s">
        <v>30</v>
      </c>
      <c r="J5360" s="4" t="s">
        <v>8270</v>
      </c>
      <c r="K5360" s="4" t="s">
        <v>2635</v>
      </c>
      <c r="L5360" s="7">
        <v>67846.0</v>
      </c>
      <c r="M5360" s="4" t="s">
        <v>59</v>
      </c>
      <c r="N5360" s="4" t="s">
        <v>4532</v>
      </c>
      <c r="O5360" s="4" t="s">
        <v>51</v>
      </c>
      <c r="P5360" s="4" t="s">
        <v>52</v>
      </c>
      <c r="Q5360" s="4" t="s">
        <v>4533</v>
      </c>
      <c r="R5360" s="9">
        <v>42.7838148148148</v>
      </c>
      <c r="S5360" s="7">
        <v>1.0</v>
      </c>
      <c r="T5360" s="7">
        <v>0.0</v>
      </c>
      <c r="U5360" s="7">
        <v>10.2681155555556</v>
      </c>
      <c r="V5360" s="10" t="str">
        <f t="shared" si="1"/>
        <v>2017-11</v>
      </c>
    </row>
    <row r="5361">
      <c r="A5361" s="7">
        <v>5360.0</v>
      </c>
      <c r="B5361" s="4" t="s">
        <v>8271</v>
      </c>
      <c r="C5361" s="8">
        <v>43063.0</v>
      </c>
      <c r="D5361" s="8">
        <v>43063.0</v>
      </c>
      <c r="E5361" s="4" t="s">
        <v>212</v>
      </c>
      <c r="F5361" s="4" t="s">
        <v>7299</v>
      </c>
      <c r="G5361" s="4" t="s">
        <v>7300</v>
      </c>
      <c r="H5361" s="4" t="s">
        <v>46</v>
      </c>
      <c r="I5361" s="4" t="s">
        <v>30</v>
      </c>
      <c r="J5361" s="4" t="s">
        <v>362</v>
      </c>
      <c r="K5361" s="4" t="s">
        <v>48</v>
      </c>
      <c r="L5361" s="7">
        <v>94109.0</v>
      </c>
      <c r="M5361" s="4" t="s">
        <v>49</v>
      </c>
      <c r="N5361" s="4" t="s">
        <v>6018</v>
      </c>
      <c r="O5361" s="4" t="s">
        <v>51</v>
      </c>
      <c r="P5361" s="4" t="s">
        <v>124</v>
      </c>
      <c r="Q5361" s="4" t="s">
        <v>6019</v>
      </c>
      <c r="R5361" s="9">
        <v>7.78</v>
      </c>
      <c r="S5361" s="7">
        <v>1.0</v>
      </c>
      <c r="T5361" s="7">
        <v>0.0</v>
      </c>
      <c r="U5361" s="7">
        <v>3.501</v>
      </c>
      <c r="V5361" s="10" t="str">
        <f t="shared" si="1"/>
        <v>2017-11</v>
      </c>
    </row>
    <row r="5362">
      <c r="A5362" s="7">
        <v>5361.0</v>
      </c>
      <c r="B5362" s="4" t="s">
        <v>8272</v>
      </c>
      <c r="C5362" s="8">
        <v>43063.0</v>
      </c>
      <c r="D5362" s="8">
        <v>43069.0</v>
      </c>
      <c r="E5362" s="4" t="s">
        <v>26</v>
      </c>
      <c r="F5362" s="4" t="s">
        <v>755</v>
      </c>
      <c r="G5362" s="4" t="s">
        <v>756</v>
      </c>
      <c r="H5362" s="4" t="s">
        <v>29</v>
      </c>
      <c r="I5362" s="4" t="s">
        <v>30</v>
      </c>
      <c r="J5362" s="4" t="s">
        <v>757</v>
      </c>
      <c r="K5362" s="4" t="s">
        <v>58</v>
      </c>
      <c r="L5362" s="7">
        <v>79762.0</v>
      </c>
      <c r="M5362" s="4" t="s">
        <v>59</v>
      </c>
      <c r="N5362" s="4" t="s">
        <v>2893</v>
      </c>
      <c r="O5362" s="4" t="s">
        <v>51</v>
      </c>
      <c r="P5362" s="4" t="s">
        <v>283</v>
      </c>
      <c r="Q5362" s="4" t="s">
        <v>2894</v>
      </c>
      <c r="R5362" s="9">
        <v>17.6867185185185</v>
      </c>
      <c r="S5362" s="7">
        <v>1.0</v>
      </c>
      <c r="T5362" s="7">
        <v>0.8</v>
      </c>
      <c r="U5362" s="7">
        <v>-31.8360933333333</v>
      </c>
      <c r="V5362" s="10" t="str">
        <f t="shared" si="1"/>
        <v>2017-11</v>
      </c>
    </row>
    <row r="5363">
      <c r="A5363" s="7">
        <v>5362.0</v>
      </c>
      <c r="B5363" s="4" t="s">
        <v>8273</v>
      </c>
      <c r="C5363" s="8">
        <v>43063.0</v>
      </c>
      <c r="D5363" s="8">
        <v>43070.0</v>
      </c>
      <c r="E5363" s="4" t="s">
        <v>26</v>
      </c>
      <c r="F5363" s="4" t="s">
        <v>2361</v>
      </c>
      <c r="G5363" s="4" t="s">
        <v>2362</v>
      </c>
      <c r="H5363" s="4" t="s">
        <v>29</v>
      </c>
      <c r="I5363" s="4" t="s">
        <v>30</v>
      </c>
      <c r="J5363" s="4" t="s">
        <v>1110</v>
      </c>
      <c r="K5363" s="4" t="s">
        <v>518</v>
      </c>
      <c r="L5363" s="7">
        <v>38109.0</v>
      </c>
      <c r="M5363" s="4" t="s">
        <v>83</v>
      </c>
      <c r="N5363" s="4" t="s">
        <v>7219</v>
      </c>
      <c r="O5363" s="4" t="s">
        <v>51</v>
      </c>
      <c r="P5363" s="4" t="s">
        <v>76</v>
      </c>
      <c r="Q5363" s="4" t="s">
        <v>7220</v>
      </c>
      <c r="R5363" s="9">
        <v>3.55147213953084</v>
      </c>
      <c r="S5363" s="7">
        <v>3.0</v>
      </c>
      <c r="T5363" s="7">
        <v>0.7</v>
      </c>
      <c r="U5363" s="7">
        <v>-2.36764809302056</v>
      </c>
      <c r="V5363" s="10" t="str">
        <f t="shared" si="1"/>
        <v>2017-11</v>
      </c>
    </row>
    <row r="5364">
      <c r="A5364" s="7">
        <v>5363.0</v>
      </c>
      <c r="B5364" s="4" t="s">
        <v>8273</v>
      </c>
      <c r="C5364" s="8">
        <v>43063.0</v>
      </c>
      <c r="D5364" s="8">
        <v>43070.0</v>
      </c>
      <c r="E5364" s="4" t="s">
        <v>26</v>
      </c>
      <c r="F5364" s="4" t="s">
        <v>2361</v>
      </c>
      <c r="G5364" s="4" t="s">
        <v>2362</v>
      </c>
      <c r="H5364" s="4" t="s">
        <v>29</v>
      </c>
      <c r="I5364" s="4" t="s">
        <v>30</v>
      </c>
      <c r="J5364" s="4" t="s">
        <v>1110</v>
      </c>
      <c r="K5364" s="4" t="s">
        <v>518</v>
      </c>
      <c r="L5364" s="7">
        <v>38109.0</v>
      </c>
      <c r="M5364" s="4" t="s">
        <v>83</v>
      </c>
      <c r="N5364" s="4" t="s">
        <v>6537</v>
      </c>
      <c r="O5364" s="4" t="s">
        <v>51</v>
      </c>
      <c r="P5364" s="4" t="s">
        <v>205</v>
      </c>
      <c r="Q5364" s="4" t="s">
        <v>5714</v>
      </c>
      <c r="R5364" s="9">
        <v>19.7014809524551</v>
      </c>
      <c r="S5364" s="7">
        <v>7.0</v>
      </c>
      <c r="T5364" s="7">
        <v>0.2</v>
      </c>
      <c r="U5364" s="7">
        <v>7.38805535717066</v>
      </c>
      <c r="V5364" s="10" t="str">
        <f t="shared" si="1"/>
        <v>2017-11</v>
      </c>
    </row>
    <row r="5365">
      <c r="A5365" s="7">
        <v>5364.0</v>
      </c>
      <c r="B5365" s="4" t="s">
        <v>8274</v>
      </c>
      <c r="C5365" s="8">
        <v>43063.0</v>
      </c>
      <c r="D5365" s="8">
        <v>43063.0</v>
      </c>
      <c r="E5365" s="4" t="s">
        <v>212</v>
      </c>
      <c r="F5365" s="4" t="s">
        <v>1504</v>
      </c>
      <c r="G5365" s="4" t="s">
        <v>1505</v>
      </c>
      <c r="H5365" s="4" t="s">
        <v>46</v>
      </c>
      <c r="I5365" s="4" t="s">
        <v>30</v>
      </c>
      <c r="J5365" s="4" t="s">
        <v>47</v>
      </c>
      <c r="K5365" s="4" t="s">
        <v>48</v>
      </c>
      <c r="L5365" s="7">
        <v>90008.0</v>
      </c>
      <c r="M5365" s="4" t="s">
        <v>49</v>
      </c>
      <c r="N5365" s="4" t="s">
        <v>72</v>
      </c>
      <c r="O5365" s="4" t="s">
        <v>35</v>
      </c>
      <c r="P5365" s="4" t="s">
        <v>73</v>
      </c>
      <c r="Q5365" s="4" t="s">
        <v>74</v>
      </c>
      <c r="R5365" s="9">
        <v>364.08</v>
      </c>
      <c r="S5365" s="7">
        <v>2.0</v>
      </c>
      <c r="T5365" s="7">
        <v>0.2</v>
      </c>
      <c r="U5365" s="7">
        <v>9.102</v>
      </c>
      <c r="V5365" s="10" t="str">
        <f t="shared" si="1"/>
        <v>2017-11</v>
      </c>
    </row>
    <row r="5366">
      <c r="A5366" s="7">
        <v>5365.0</v>
      </c>
      <c r="B5366" s="4" t="s">
        <v>8274</v>
      </c>
      <c r="C5366" s="8">
        <v>43063.0</v>
      </c>
      <c r="D5366" s="8">
        <v>43063.0</v>
      </c>
      <c r="E5366" s="4" t="s">
        <v>212</v>
      </c>
      <c r="F5366" s="4" t="s">
        <v>1504</v>
      </c>
      <c r="G5366" s="4" t="s">
        <v>1505</v>
      </c>
      <c r="H5366" s="4" t="s">
        <v>46</v>
      </c>
      <c r="I5366" s="4" t="s">
        <v>30</v>
      </c>
      <c r="J5366" s="4" t="s">
        <v>47</v>
      </c>
      <c r="K5366" s="4" t="s">
        <v>48</v>
      </c>
      <c r="L5366" s="7">
        <v>90008.0</v>
      </c>
      <c r="M5366" s="4" t="s">
        <v>49</v>
      </c>
      <c r="N5366" s="4" t="s">
        <v>1921</v>
      </c>
      <c r="O5366" s="4" t="s">
        <v>35</v>
      </c>
      <c r="P5366" s="4" t="s">
        <v>73</v>
      </c>
      <c r="Q5366" s="4" t="s">
        <v>1922</v>
      </c>
      <c r="R5366" s="9">
        <v>71.088</v>
      </c>
      <c r="S5366" s="7">
        <v>2.0</v>
      </c>
      <c r="T5366" s="7">
        <v>0.2</v>
      </c>
      <c r="U5366" s="7">
        <v>-1.7772</v>
      </c>
      <c r="V5366" s="10" t="str">
        <f t="shared" si="1"/>
        <v>2017-11</v>
      </c>
    </row>
    <row r="5367">
      <c r="A5367" s="7">
        <v>5366.0</v>
      </c>
      <c r="B5367" s="4" t="s">
        <v>8275</v>
      </c>
      <c r="C5367" s="8">
        <v>43063.0</v>
      </c>
      <c r="D5367" s="8">
        <v>43069.0</v>
      </c>
      <c r="E5367" s="4" t="s">
        <v>26</v>
      </c>
      <c r="F5367" s="4" t="s">
        <v>1811</v>
      </c>
      <c r="G5367" s="4" t="s">
        <v>1812</v>
      </c>
      <c r="H5367" s="4" t="s">
        <v>46</v>
      </c>
      <c r="I5367" s="4" t="s">
        <v>30</v>
      </c>
      <c r="J5367" s="4" t="s">
        <v>362</v>
      </c>
      <c r="K5367" s="4" t="s">
        <v>48</v>
      </c>
      <c r="L5367" s="7">
        <v>94122.0</v>
      </c>
      <c r="M5367" s="4" t="s">
        <v>49</v>
      </c>
      <c r="N5367" s="4" t="s">
        <v>5517</v>
      </c>
      <c r="O5367" s="4" t="s">
        <v>39</v>
      </c>
      <c r="P5367" s="4" t="s">
        <v>61</v>
      </c>
      <c r="Q5367" s="4" t="s">
        <v>5518</v>
      </c>
      <c r="R5367" s="9">
        <v>223.58</v>
      </c>
      <c r="S5367" s="7">
        <v>14.0</v>
      </c>
      <c r="T5367" s="7">
        <v>0.0</v>
      </c>
      <c r="U5367" s="7">
        <v>87.1962</v>
      </c>
      <c r="V5367" s="10" t="str">
        <f t="shared" si="1"/>
        <v>2017-11</v>
      </c>
    </row>
    <row r="5368">
      <c r="A5368" s="7">
        <v>5367.0</v>
      </c>
      <c r="B5368" s="4" t="s">
        <v>8276</v>
      </c>
      <c r="C5368" s="8">
        <v>43064.0</v>
      </c>
      <c r="D5368" s="8">
        <v>43066.0</v>
      </c>
      <c r="E5368" s="4" t="s">
        <v>98</v>
      </c>
      <c r="F5368" s="4" t="s">
        <v>3771</v>
      </c>
      <c r="G5368" s="4" t="s">
        <v>3772</v>
      </c>
      <c r="H5368" s="4" t="s">
        <v>112</v>
      </c>
      <c r="I5368" s="4" t="s">
        <v>30</v>
      </c>
      <c r="J5368" s="4" t="s">
        <v>8251</v>
      </c>
      <c r="K5368" s="4" t="s">
        <v>884</v>
      </c>
      <c r="L5368" s="7">
        <v>48187.0</v>
      </c>
      <c r="M5368" s="4" t="s">
        <v>59</v>
      </c>
      <c r="N5368" s="4" t="s">
        <v>6340</v>
      </c>
      <c r="O5368" s="4" t="s">
        <v>51</v>
      </c>
      <c r="P5368" s="4" t="s">
        <v>52</v>
      </c>
      <c r="Q5368" s="4" t="s">
        <v>6341</v>
      </c>
      <c r="R5368" s="9">
        <v>645.125283950617</v>
      </c>
      <c r="S5368" s="7">
        <v>3.0</v>
      </c>
      <c r="T5368" s="7">
        <v>0.0</v>
      </c>
      <c r="U5368" s="7">
        <v>0.0</v>
      </c>
      <c r="V5368" s="10" t="str">
        <f t="shared" si="1"/>
        <v>2017-11</v>
      </c>
    </row>
    <row r="5369">
      <c r="A5369" s="7">
        <v>5368.0</v>
      </c>
      <c r="B5369" s="4" t="s">
        <v>8277</v>
      </c>
      <c r="C5369" s="8">
        <v>43064.0</v>
      </c>
      <c r="D5369" s="8">
        <v>43068.0</v>
      </c>
      <c r="E5369" s="4" t="s">
        <v>26</v>
      </c>
      <c r="F5369" s="4" t="s">
        <v>5870</v>
      </c>
      <c r="G5369" s="4" t="s">
        <v>5871</v>
      </c>
      <c r="H5369" s="4" t="s">
        <v>46</v>
      </c>
      <c r="I5369" s="4" t="s">
        <v>30</v>
      </c>
      <c r="J5369" s="4" t="s">
        <v>362</v>
      </c>
      <c r="K5369" s="4" t="s">
        <v>48</v>
      </c>
      <c r="L5369" s="7">
        <v>94122.0</v>
      </c>
      <c r="M5369" s="4" t="s">
        <v>49</v>
      </c>
      <c r="N5369" s="4" t="s">
        <v>280</v>
      </c>
      <c r="O5369" s="4" t="s">
        <v>35</v>
      </c>
      <c r="P5369" s="4" t="s">
        <v>36</v>
      </c>
      <c r="Q5369" s="4" t="s">
        <v>281</v>
      </c>
      <c r="R5369" s="9">
        <v>359.499</v>
      </c>
      <c r="S5369" s="7">
        <v>3.0</v>
      </c>
      <c r="T5369" s="7">
        <v>0.15</v>
      </c>
      <c r="U5369" s="7">
        <v>-29.6058</v>
      </c>
      <c r="V5369" s="10" t="str">
        <f t="shared" si="1"/>
        <v>2017-11</v>
      </c>
    </row>
    <row r="5370">
      <c r="A5370" s="7">
        <v>5369.0</v>
      </c>
      <c r="B5370" s="4" t="s">
        <v>8277</v>
      </c>
      <c r="C5370" s="8">
        <v>43064.0</v>
      </c>
      <c r="D5370" s="8">
        <v>43068.0</v>
      </c>
      <c r="E5370" s="4" t="s">
        <v>26</v>
      </c>
      <c r="F5370" s="4" t="s">
        <v>5870</v>
      </c>
      <c r="G5370" s="4" t="s">
        <v>5871</v>
      </c>
      <c r="H5370" s="4" t="s">
        <v>46</v>
      </c>
      <c r="I5370" s="4" t="s">
        <v>30</v>
      </c>
      <c r="J5370" s="4" t="s">
        <v>362</v>
      </c>
      <c r="K5370" s="4" t="s">
        <v>48</v>
      </c>
      <c r="L5370" s="7">
        <v>94122.0</v>
      </c>
      <c r="M5370" s="4" t="s">
        <v>49</v>
      </c>
      <c r="N5370" s="4" t="s">
        <v>3029</v>
      </c>
      <c r="O5370" s="4" t="s">
        <v>51</v>
      </c>
      <c r="P5370" s="4" t="s">
        <v>52</v>
      </c>
      <c r="Q5370" s="4" t="s">
        <v>3030</v>
      </c>
      <c r="R5370" s="9">
        <v>10.48</v>
      </c>
      <c r="S5370" s="7">
        <v>1.0</v>
      </c>
      <c r="T5370" s="7">
        <v>0.0</v>
      </c>
      <c r="U5370" s="7">
        <v>2.8296</v>
      </c>
      <c r="V5370" s="10" t="str">
        <f t="shared" si="1"/>
        <v>2017-11</v>
      </c>
    </row>
    <row r="5371">
      <c r="A5371" s="7">
        <v>5370.0</v>
      </c>
      <c r="B5371" s="4" t="s">
        <v>8278</v>
      </c>
      <c r="C5371" s="8">
        <v>43064.0</v>
      </c>
      <c r="D5371" s="8">
        <v>43068.0</v>
      </c>
      <c r="E5371" s="4" t="s">
        <v>98</v>
      </c>
      <c r="F5371" s="4" t="s">
        <v>1454</v>
      </c>
      <c r="G5371" s="4" t="s">
        <v>1455</v>
      </c>
      <c r="H5371" s="4" t="s">
        <v>29</v>
      </c>
      <c r="I5371" s="4" t="s">
        <v>30</v>
      </c>
      <c r="J5371" s="4" t="s">
        <v>4097</v>
      </c>
      <c r="K5371" s="4" t="s">
        <v>48</v>
      </c>
      <c r="L5371" s="7">
        <v>92677.0</v>
      </c>
      <c r="M5371" s="4" t="s">
        <v>49</v>
      </c>
      <c r="N5371" s="4" t="s">
        <v>4216</v>
      </c>
      <c r="O5371" s="4" t="s">
        <v>39</v>
      </c>
      <c r="P5371" s="4" t="s">
        <v>40</v>
      </c>
      <c r="Q5371" s="4" t="s">
        <v>4217</v>
      </c>
      <c r="R5371" s="9">
        <v>39.96</v>
      </c>
      <c r="S5371" s="7">
        <v>5.0</v>
      </c>
      <c r="T5371" s="7">
        <v>0.2</v>
      </c>
      <c r="U5371" s="7">
        <v>3.4965</v>
      </c>
      <c r="V5371" s="10" t="str">
        <f t="shared" si="1"/>
        <v>2017-11</v>
      </c>
    </row>
    <row r="5372">
      <c r="A5372" s="7">
        <v>5371.0</v>
      </c>
      <c r="B5372" s="4" t="s">
        <v>8278</v>
      </c>
      <c r="C5372" s="8">
        <v>43064.0</v>
      </c>
      <c r="D5372" s="8">
        <v>43068.0</v>
      </c>
      <c r="E5372" s="4" t="s">
        <v>98</v>
      </c>
      <c r="F5372" s="4" t="s">
        <v>1454</v>
      </c>
      <c r="G5372" s="4" t="s">
        <v>1455</v>
      </c>
      <c r="H5372" s="4" t="s">
        <v>29</v>
      </c>
      <c r="I5372" s="4" t="s">
        <v>30</v>
      </c>
      <c r="J5372" s="4" t="s">
        <v>4097</v>
      </c>
      <c r="K5372" s="4" t="s">
        <v>48</v>
      </c>
      <c r="L5372" s="7">
        <v>92677.0</v>
      </c>
      <c r="M5372" s="4" t="s">
        <v>49</v>
      </c>
      <c r="N5372" s="4" t="s">
        <v>1662</v>
      </c>
      <c r="O5372" s="4" t="s">
        <v>51</v>
      </c>
      <c r="P5372" s="4" t="s">
        <v>124</v>
      </c>
      <c r="Q5372" s="4" t="s">
        <v>1663</v>
      </c>
      <c r="R5372" s="9">
        <v>34.08</v>
      </c>
      <c r="S5372" s="7">
        <v>6.0</v>
      </c>
      <c r="T5372" s="7">
        <v>0.0</v>
      </c>
      <c r="U5372" s="7">
        <v>15.336</v>
      </c>
      <c r="V5372" s="10" t="str">
        <f t="shared" si="1"/>
        <v>2017-11</v>
      </c>
    </row>
    <row r="5373">
      <c r="A5373" s="7">
        <v>5372.0</v>
      </c>
      <c r="B5373" s="4" t="s">
        <v>8279</v>
      </c>
      <c r="C5373" s="8">
        <v>43064.0</v>
      </c>
      <c r="D5373" s="8">
        <v>43068.0</v>
      </c>
      <c r="E5373" s="4" t="s">
        <v>98</v>
      </c>
      <c r="F5373" s="4" t="s">
        <v>3838</v>
      </c>
      <c r="G5373" s="4" t="s">
        <v>3839</v>
      </c>
      <c r="H5373" s="4" t="s">
        <v>46</v>
      </c>
      <c r="I5373" s="4" t="s">
        <v>30</v>
      </c>
      <c r="J5373" s="4" t="s">
        <v>420</v>
      </c>
      <c r="K5373" s="4" t="s">
        <v>255</v>
      </c>
      <c r="L5373" s="7">
        <v>30318.0</v>
      </c>
      <c r="M5373" s="4" t="s">
        <v>83</v>
      </c>
      <c r="N5373" s="4" t="s">
        <v>7921</v>
      </c>
      <c r="O5373" s="4" t="s">
        <v>51</v>
      </c>
      <c r="P5373" s="4" t="s">
        <v>124</v>
      </c>
      <c r="Q5373" s="4" t="s">
        <v>7922</v>
      </c>
      <c r="R5373" s="9">
        <v>14.8712565300927</v>
      </c>
      <c r="S5373" s="7">
        <v>9.0</v>
      </c>
      <c r="T5373" s="7">
        <v>0.0</v>
      </c>
      <c r="U5373" s="7">
        <v>7.28691569974542</v>
      </c>
      <c r="V5373" s="10" t="str">
        <f t="shared" si="1"/>
        <v>2017-11</v>
      </c>
    </row>
    <row r="5374">
      <c r="A5374" s="7">
        <v>5373.0</v>
      </c>
      <c r="B5374" s="4" t="s">
        <v>8280</v>
      </c>
      <c r="C5374" s="8">
        <v>43064.0</v>
      </c>
      <c r="D5374" s="8">
        <v>43069.0</v>
      </c>
      <c r="E5374" s="4" t="s">
        <v>26</v>
      </c>
      <c r="F5374" s="4" t="s">
        <v>1035</v>
      </c>
      <c r="G5374" s="4" t="s">
        <v>1036</v>
      </c>
      <c r="H5374" s="4" t="s">
        <v>46</v>
      </c>
      <c r="I5374" s="4" t="s">
        <v>30</v>
      </c>
      <c r="J5374" s="4" t="s">
        <v>2101</v>
      </c>
      <c r="K5374" s="4" t="s">
        <v>102</v>
      </c>
      <c r="L5374" s="7">
        <v>33311.0</v>
      </c>
      <c r="M5374" s="4" t="s">
        <v>83</v>
      </c>
      <c r="N5374" s="4" t="s">
        <v>7781</v>
      </c>
      <c r="O5374" s="4" t="s">
        <v>35</v>
      </c>
      <c r="P5374" s="4" t="s">
        <v>36</v>
      </c>
      <c r="Q5374" s="4" t="s">
        <v>7782</v>
      </c>
      <c r="R5374" s="9">
        <v>220.198347024668</v>
      </c>
      <c r="S5374" s="7">
        <v>5.0</v>
      </c>
      <c r="T5374" s="7">
        <v>0.2</v>
      </c>
      <c r="U5374" s="7">
        <v>-24.7723140402751</v>
      </c>
      <c r="V5374" s="10" t="str">
        <f t="shared" si="1"/>
        <v>2017-11</v>
      </c>
    </row>
    <row r="5375">
      <c r="A5375" s="7">
        <v>5374.0</v>
      </c>
      <c r="B5375" s="4" t="s">
        <v>8281</v>
      </c>
      <c r="C5375" s="8">
        <v>43064.0</v>
      </c>
      <c r="D5375" s="8">
        <v>43070.0</v>
      </c>
      <c r="E5375" s="4" t="s">
        <v>26</v>
      </c>
      <c r="F5375" s="4" t="s">
        <v>685</v>
      </c>
      <c r="G5375" s="4" t="s">
        <v>686</v>
      </c>
      <c r="H5375" s="4" t="s">
        <v>46</v>
      </c>
      <c r="I5375" s="4" t="s">
        <v>30</v>
      </c>
      <c r="J5375" s="4" t="s">
        <v>362</v>
      </c>
      <c r="K5375" s="4" t="s">
        <v>48</v>
      </c>
      <c r="L5375" s="7">
        <v>94122.0</v>
      </c>
      <c r="M5375" s="4" t="s">
        <v>49</v>
      </c>
      <c r="N5375" s="4" t="s">
        <v>2739</v>
      </c>
      <c r="O5375" s="4" t="s">
        <v>51</v>
      </c>
      <c r="P5375" s="4" t="s">
        <v>93</v>
      </c>
      <c r="Q5375" s="4" t="s">
        <v>2740</v>
      </c>
      <c r="R5375" s="9">
        <v>5.16</v>
      </c>
      <c r="S5375" s="7">
        <v>2.0</v>
      </c>
      <c r="T5375" s="7">
        <v>0.0</v>
      </c>
      <c r="U5375" s="7">
        <v>1.3416</v>
      </c>
      <c r="V5375" s="10" t="str">
        <f t="shared" si="1"/>
        <v>2017-11</v>
      </c>
    </row>
    <row r="5376">
      <c r="A5376" s="7">
        <v>5375.0</v>
      </c>
      <c r="B5376" s="4" t="s">
        <v>8282</v>
      </c>
      <c r="C5376" s="8">
        <v>43064.0</v>
      </c>
      <c r="D5376" s="8">
        <v>43069.0</v>
      </c>
      <c r="E5376" s="4" t="s">
        <v>26</v>
      </c>
      <c r="F5376" s="4" t="s">
        <v>1108</v>
      </c>
      <c r="G5376" s="4" t="s">
        <v>1109</v>
      </c>
      <c r="H5376" s="4" t="s">
        <v>46</v>
      </c>
      <c r="I5376" s="4" t="s">
        <v>30</v>
      </c>
      <c r="J5376" s="4" t="s">
        <v>455</v>
      </c>
      <c r="K5376" s="4" t="s">
        <v>58</v>
      </c>
      <c r="L5376" s="7">
        <v>77070.0</v>
      </c>
      <c r="M5376" s="4" t="s">
        <v>59</v>
      </c>
      <c r="N5376" s="4" t="s">
        <v>3062</v>
      </c>
      <c r="O5376" s="4" t="s">
        <v>39</v>
      </c>
      <c r="P5376" s="4" t="s">
        <v>40</v>
      </c>
      <c r="Q5376" s="4" t="s">
        <v>3063</v>
      </c>
      <c r="R5376" s="9">
        <v>385.627588477366</v>
      </c>
      <c r="S5376" s="7">
        <v>5.0</v>
      </c>
      <c r="T5376" s="7">
        <v>0.2</v>
      </c>
      <c r="U5376" s="7">
        <v>48.2034485596708</v>
      </c>
      <c r="V5376" s="10" t="str">
        <f t="shared" si="1"/>
        <v>2017-11</v>
      </c>
    </row>
    <row r="5377">
      <c r="A5377" s="7">
        <v>5376.0</v>
      </c>
      <c r="B5377" s="4" t="s">
        <v>8282</v>
      </c>
      <c r="C5377" s="8">
        <v>43064.0</v>
      </c>
      <c r="D5377" s="8">
        <v>43069.0</v>
      </c>
      <c r="E5377" s="4" t="s">
        <v>26</v>
      </c>
      <c r="F5377" s="4" t="s">
        <v>1108</v>
      </c>
      <c r="G5377" s="4" t="s">
        <v>1109</v>
      </c>
      <c r="H5377" s="4" t="s">
        <v>46</v>
      </c>
      <c r="I5377" s="4" t="s">
        <v>30</v>
      </c>
      <c r="J5377" s="4" t="s">
        <v>455</v>
      </c>
      <c r="K5377" s="4" t="s">
        <v>58</v>
      </c>
      <c r="L5377" s="7">
        <v>77070.0</v>
      </c>
      <c r="M5377" s="4" t="s">
        <v>59</v>
      </c>
      <c r="N5377" s="4" t="s">
        <v>5047</v>
      </c>
      <c r="O5377" s="4" t="s">
        <v>51</v>
      </c>
      <c r="P5377" s="4" t="s">
        <v>283</v>
      </c>
      <c r="Q5377" s="4" t="s">
        <v>5048</v>
      </c>
      <c r="R5377" s="9">
        <v>87.2148806584362</v>
      </c>
      <c r="S5377" s="7">
        <v>5.0</v>
      </c>
      <c r="T5377" s="7">
        <v>0.8</v>
      </c>
      <c r="U5377" s="7">
        <v>-231.119433744856</v>
      </c>
      <c r="V5377" s="10" t="str">
        <f t="shared" si="1"/>
        <v>2017-11</v>
      </c>
    </row>
    <row r="5378">
      <c r="A5378" s="7">
        <v>5377.0</v>
      </c>
      <c r="B5378" s="4" t="s">
        <v>8282</v>
      </c>
      <c r="C5378" s="8">
        <v>43064.0</v>
      </c>
      <c r="D5378" s="8">
        <v>43069.0</v>
      </c>
      <c r="E5378" s="4" t="s">
        <v>26</v>
      </c>
      <c r="F5378" s="4" t="s">
        <v>1108</v>
      </c>
      <c r="G5378" s="4" t="s">
        <v>1109</v>
      </c>
      <c r="H5378" s="4" t="s">
        <v>46</v>
      </c>
      <c r="I5378" s="4" t="s">
        <v>30</v>
      </c>
      <c r="J5378" s="4" t="s">
        <v>455</v>
      </c>
      <c r="K5378" s="4" t="s">
        <v>58</v>
      </c>
      <c r="L5378" s="7">
        <v>77070.0</v>
      </c>
      <c r="M5378" s="4" t="s">
        <v>59</v>
      </c>
      <c r="N5378" s="4" t="s">
        <v>2935</v>
      </c>
      <c r="O5378" s="4" t="s">
        <v>35</v>
      </c>
      <c r="P5378" s="4" t="s">
        <v>263</v>
      </c>
      <c r="Q5378" s="4" t="s">
        <v>2936</v>
      </c>
      <c r="R5378" s="9">
        <v>1097.80959670782</v>
      </c>
      <c r="S5378" s="7">
        <v>5.0</v>
      </c>
      <c r="T5378" s="7">
        <v>0.3</v>
      </c>
      <c r="U5378" s="7">
        <v>-31.3659884773663</v>
      </c>
      <c r="V5378" s="10" t="str">
        <f t="shared" si="1"/>
        <v>2017-11</v>
      </c>
    </row>
    <row r="5379">
      <c r="A5379" s="7">
        <v>5378.0</v>
      </c>
      <c r="B5379" s="4" t="s">
        <v>8282</v>
      </c>
      <c r="C5379" s="8">
        <v>43064.0</v>
      </c>
      <c r="D5379" s="8">
        <v>43069.0</v>
      </c>
      <c r="E5379" s="4" t="s">
        <v>26</v>
      </c>
      <c r="F5379" s="4" t="s">
        <v>1108</v>
      </c>
      <c r="G5379" s="4" t="s">
        <v>1109</v>
      </c>
      <c r="H5379" s="4" t="s">
        <v>46</v>
      </c>
      <c r="I5379" s="4" t="s">
        <v>30</v>
      </c>
      <c r="J5379" s="4" t="s">
        <v>455</v>
      </c>
      <c r="K5379" s="4" t="s">
        <v>58</v>
      </c>
      <c r="L5379" s="7">
        <v>77070.0</v>
      </c>
      <c r="M5379" s="4" t="s">
        <v>59</v>
      </c>
      <c r="N5379" s="4" t="s">
        <v>3219</v>
      </c>
      <c r="O5379" s="4" t="s">
        <v>51</v>
      </c>
      <c r="P5379" s="4" t="s">
        <v>93</v>
      </c>
      <c r="Q5379" s="4" t="s">
        <v>3220</v>
      </c>
      <c r="R5379" s="9">
        <v>24.0252312757202</v>
      </c>
      <c r="S5379" s="7">
        <v>4.0</v>
      </c>
      <c r="T5379" s="7">
        <v>0.2</v>
      </c>
      <c r="U5379" s="7">
        <v>4.80504625514403</v>
      </c>
      <c r="V5379" s="10" t="str">
        <f t="shared" si="1"/>
        <v>2017-11</v>
      </c>
    </row>
    <row r="5380">
      <c r="A5380" s="7">
        <v>5379.0</v>
      </c>
      <c r="B5380" s="4" t="s">
        <v>8283</v>
      </c>
      <c r="C5380" s="8">
        <v>43064.0</v>
      </c>
      <c r="D5380" s="8">
        <v>43069.0</v>
      </c>
      <c r="E5380" s="4" t="s">
        <v>98</v>
      </c>
      <c r="F5380" s="4" t="s">
        <v>4131</v>
      </c>
      <c r="G5380" s="4" t="s">
        <v>4132</v>
      </c>
      <c r="H5380" s="4" t="s">
        <v>29</v>
      </c>
      <c r="I5380" s="4" t="s">
        <v>30</v>
      </c>
      <c r="J5380" s="4" t="s">
        <v>1892</v>
      </c>
      <c r="K5380" s="4" t="s">
        <v>462</v>
      </c>
      <c r="L5380" s="7">
        <v>40214.0</v>
      </c>
      <c r="M5380" s="4" t="s">
        <v>83</v>
      </c>
      <c r="N5380" s="4" t="s">
        <v>4152</v>
      </c>
      <c r="O5380" s="4" t="s">
        <v>35</v>
      </c>
      <c r="P5380" s="4" t="s">
        <v>263</v>
      </c>
      <c r="Q5380" s="4" t="s">
        <v>4153</v>
      </c>
      <c r="R5380" s="9">
        <v>212.731439376319</v>
      </c>
      <c r="S5380" s="7">
        <v>2.0</v>
      </c>
      <c r="T5380" s="7">
        <v>0.0</v>
      </c>
      <c r="U5380" s="7">
        <v>51.0555454503165</v>
      </c>
      <c r="V5380" s="10" t="str">
        <f t="shared" si="1"/>
        <v>2017-11</v>
      </c>
    </row>
    <row r="5381">
      <c r="A5381" s="7">
        <v>5380.0</v>
      </c>
      <c r="B5381" s="4" t="s">
        <v>8284</v>
      </c>
      <c r="C5381" s="8">
        <v>43065.0</v>
      </c>
      <c r="D5381" s="8">
        <v>43066.0</v>
      </c>
      <c r="E5381" s="4" t="s">
        <v>43</v>
      </c>
      <c r="F5381" s="4" t="s">
        <v>2321</v>
      </c>
      <c r="G5381" s="4" t="s">
        <v>2322</v>
      </c>
      <c r="H5381" s="4" t="s">
        <v>46</v>
      </c>
      <c r="I5381" s="4" t="s">
        <v>30</v>
      </c>
      <c r="J5381" s="4" t="s">
        <v>8285</v>
      </c>
      <c r="K5381" s="4" t="s">
        <v>1155</v>
      </c>
      <c r="L5381" s="7">
        <v>64118.0</v>
      </c>
      <c r="M5381" s="4" t="s">
        <v>59</v>
      </c>
      <c r="N5381" s="4" t="s">
        <v>6952</v>
      </c>
      <c r="O5381" s="4" t="s">
        <v>35</v>
      </c>
      <c r="P5381" s="4" t="s">
        <v>121</v>
      </c>
      <c r="Q5381" s="4" t="s">
        <v>6953</v>
      </c>
      <c r="R5381" s="9">
        <v>162.422839506173</v>
      </c>
      <c r="S5381" s="7">
        <v>3.0</v>
      </c>
      <c r="T5381" s="7">
        <v>0.0</v>
      </c>
      <c r="U5381" s="7">
        <v>51.9753086419753</v>
      </c>
      <c r="V5381" s="10" t="str">
        <f t="shared" si="1"/>
        <v>2017-11</v>
      </c>
    </row>
    <row r="5382">
      <c r="A5382" s="7">
        <v>5381.0</v>
      </c>
      <c r="B5382" s="4" t="s">
        <v>8284</v>
      </c>
      <c r="C5382" s="8">
        <v>43065.0</v>
      </c>
      <c r="D5382" s="8">
        <v>43066.0</v>
      </c>
      <c r="E5382" s="4" t="s">
        <v>43</v>
      </c>
      <c r="F5382" s="4" t="s">
        <v>2321</v>
      </c>
      <c r="G5382" s="4" t="s">
        <v>2322</v>
      </c>
      <c r="H5382" s="4" t="s">
        <v>46</v>
      </c>
      <c r="I5382" s="4" t="s">
        <v>30</v>
      </c>
      <c r="J5382" s="4" t="s">
        <v>8285</v>
      </c>
      <c r="K5382" s="4" t="s">
        <v>1155</v>
      </c>
      <c r="L5382" s="7">
        <v>64118.0</v>
      </c>
      <c r="M5382" s="4" t="s">
        <v>59</v>
      </c>
      <c r="N5382" s="4" t="s">
        <v>2218</v>
      </c>
      <c r="O5382" s="4" t="s">
        <v>39</v>
      </c>
      <c r="P5382" s="4" t="s">
        <v>61</v>
      </c>
      <c r="Q5382" s="4" t="s">
        <v>2219</v>
      </c>
      <c r="R5382" s="9">
        <v>48.9197530864198</v>
      </c>
      <c r="S5382" s="7">
        <v>2.0</v>
      </c>
      <c r="T5382" s="7">
        <v>0.0</v>
      </c>
      <c r="U5382" s="7">
        <v>15.6543209876543</v>
      </c>
      <c r="V5382" s="10" t="str">
        <f t="shared" si="1"/>
        <v>2017-11</v>
      </c>
    </row>
    <row r="5383">
      <c r="A5383" s="7">
        <v>5382.0</v>
      </c>
      <c r="B5383" s="4" t="s">
        <v>8286</v>
      </c>
      <c r="C5383" s="8">
        <v>43065.0</v>
      </c>
      <c r="D5383" s="8">
        <v>43069.0</v>
      </c>
      <c r="E5383" s="4" t="s">
        <v>26</v>
      </c>
      <c r="F5383" s="4" t="s">
        <v>986</v>
      </c>
      <c r="G5383" s="4" t="s">
        <v>987</v>
      </c>
      <c r="H5383" s="4" t="s">
        <v>46</v>
      </c>
      <c r="I5383" s="4" t="s">
        <v>30</v>
      </c>
      <c r="J5383" s="4" t="s">
        <v>188</v>
      </c>
      <c r="K5383" s="4" t="s">
        <v>157</v>
      </c>
      <c r="L5383" s="7">
        <v>43229.0</v>
      </c>
      <c r="M5383" s="4" t="s">
        <v>33</v>
      </c>
      <c r="N5383" s="4" t="s">
        <v>1599</v>
      </c>
      <c r="O5383" s="4" t="s">
        <v>39</v>
      </c>
      <c r="P5383" s="4" t="s">
        <v>40</v>
      </c>
      <c r="Q5383" s="4" t="s">
        <v>1600</v>
      </c>
      <c r="R5383" s="9">
        <v>283.888888888889</v>
      </c>
      <c r="S5383" s="7">
        <v>8.0</v>
      </c>
      <c r="T5383" s="7">
        <v>0.4</v>
      </c>
      <c r="U5383" s="7">
        <v>-52.0462962962963</v>
      </c>
      <c r="V5383" s="10" t="str">
        <f t="shared" si="1"/>
        <v>2017-11</v>
      </c>
    </row>
    <row r="5384">
      <c r="A5384" s="7">
        <v>5383.0</v>
      </c>
      <c r="B5384" s="4" t="s">
        <v>8287</v>
      </c>
      <c r="C5384" s="8">
        <v>43065.0</v>
      </c>
      <c r="D5384" s="8">
        <v>43069.0</v>
      </c>
      <c r="E5384" s="4" t="s">
        <v>26</v>
      </c>
      <c r="F5384" s="4" t="s">
        <v>2846</v>
      </c>
      <c r="G5384" s="4" t="s">
        <v>2847</v>
      </c>
      <c r="H5384" s="4" t="s">
        <v>29</v>
      </c>
      <c r="I5384" s="4" t="s">
        <v>30</v>
      </c>
      <c r="J5384" s="4" t="s">
        <v>420</v>
      </c>
      <c r="K5384" s="4" t="s">
        <v>255</v>
      </c>
      <c r="L5384" s="7">
        <v>30318.0</v>
      </c>
      <c r="M5384" s="4" t="s">
        <v>83</v>
      </c>
      <c r="N5384" s="4" t="s">
        <v>5804</v>
      </c>
      <c r="O5384" s="4" t="s">
        <v>51</v>
      </c>
      <c r="P5384" s="4" t="s">
        <v>93</v>
      </c>
      <c r="Q5384" s="4" t="s">
        <v>5805</v>
      </c>
      <c r="R5384" s="9">
        <v>3.94465562998831</v>
      </c>
      <c r="S5384" s="7">
        <v>3.0</v>
      </c>
      <c r="T5384" s="7">
        <v>0.0</v>
      </c>
      <c r="U5384" s="7">
        <v>1.14395013269661</v>
      </c>
      <c r="V5384" s="10" t="str">
        <f t="shared" si="1"/>
        <v>2017-11</v>
      </c>
    </row>
    <row r="5385">
      <c r="A5385" s="7">
        <v>5384.0</v>
      </c>
      <c r="B5385" s="4" t="s">
        <v>8288</v>
      </c>
      <c r="C5385" s="8">
        <v>43065.0</v>
      </c>
      <c r="D5385" s="8">
        <v>43069.0</v>
      </c>
      <c r="E5385" s="4" t="s">
        <v>26</v>
      </c>
      <c r="F5385" s="4" t="s">
        <v>1132</v>
      </c>
      <c r="G5385" s="4" t="s">
        <v>1133</v>
      </c>
      <c r="H5385" s="4" t="s">
        <v>29</v>
      </c>
      <c r="I5385" s="4" t="s">
        <v>30</v>
      </c>
      <c r="J5385" s="4" t="s">
        <v>188</v>
      </c>
      <c r="K5385" s="4" t="s">
        <v>157</v>
      </c>
      <c r="L5385" s="7">
        <v>43229.0</v>
      </c>
      <c r="M5385" s="4" t="s">
        <v>33</v>
      </c>
      <c r="N5385" s="4" t="s">
        <v>2285</v>
      </c>
      <c r="O5385" s="4" t="s">
        <v>51</v>
      </c>
      <c r="P5385" s="4" t="s">
        <v>283</v>
      </c>
      <c r="Q5385" s="4" t="s">
        <v>2286</v>
      </c>
      <c r="R5385" s="9">
        <v>67.2222222222222</v>
      </c>
      <c r="S5385" s="7">
        <v>3.0</v>
      </c>
      <c r="T5385" s="7">
        <v>0.2</v>
      </c>
      <c r="U5385" s="7">
        <v>12.6041666666667</v>
      </c>
      <c r="V5385" s="10" t="str">
        <f t="shared" si="1"/>
        <v>2017-11</v>
      </c>
    </row>
    <row r="5386">
      <c r="A5386" s="7">
        <v>5385.0</v>
      </c>
      <c r="B5386" s="4" t="s">
        <v>8288</v>
      </c>
      <c r="C5386" s="8">
        <v>43065.0</v>
      </c>
      <c r="D5386" s="8">
        <v>43069.0</v>
      </c>
      <c r="E5386" s="4" t="s">
        <v>26</v>
      </c>
      <c r="F5386" s="4" t="s">
        <v>1132</v>
      </c>
      <c r="G5386" s="4" t="s">
        <v>1133</v>
      </c>
      <c r="H5386" s="4" t="s">
        <v>29</v>
      </c>
      <c r="I5386" s="4" t="s">
        <v>30</v>
      </c>
      <c r="J5386" s="4" t="s">
        <v>188</v>
      </c>
      <c r="K5386" s="4" t="s">
        <v>157</v>
      </c>
      <c r="L5386" s="7">
        <v>43229.0</v>
      </c>
      <c r="M5386" s="4" t="s">
        <v>33</v>
      </c>
      <c r="N5386" s="4" t="s">
        <v>5751</v>
      </c>
      <c r="O5386" s="4" t="s">
        <v>51</v>
      </c>
      <c r="P5386" s="4" t="s">
        <v>283</v>
      </c>
      <c r="Q5386" s="4" t="s">
        <v>5752</v>
      </c>
      <c r="R5386" s="9">
        <v>274.094650205761</v>
      </c>
      <c r="S5386" s="7">
        <v>7.0</v>
      </c>
      <c r="T5386" s="7">
        <v>0.2</v>
      </c>
      <c r="U5386" s="7">
        <v>30.8356481481482</v>
      </c>
      <c r="V5386" s="10" t="str">
        <f t="shared" si="1"/>
        <v>2017-11</v>
      </c>
    </row>
    <row r="5387">
      <c r="A5387" s="7">
        <v>5386.0</v>
      </c>
      <c r="B5387" s="4" t="s">
        <v>8289</v>
      </c>
      <c r="C5387" s="8">
        <v>43065.0</v>
      </c>
      <c r="D5387" s="8">
        <v>43068.0</v>
      </c>
      <c r="E5387" s="4" t="s">
        <v>43</v>
      </c>
      <c r="F5387" s="4" t="s">
        <v>2947</v>
      </c>
      <c r="G5387" s="4" t="s">
        <v>2948</v>
      </c>
      <c r="H5387" s="4" t="s">
        <v>46</v>
      </c>
      <c r="I5387" s="4" t="s">
        <v>30</v>
      </c>
      <c r="J5387" s="4" t="s">
        <v>391</v>
      </c>
      <c r="K5387" s="4" t="s">
        <v>385</v>
      </c>
      <c r="L5387" s="7">
        <v>61107.0</v>
      </c>
      <c r="M5387" s="4" t="s">
        <v>59</v>
      </c>
      <c r="N5387" s="4" t="s">
        <v>2881</v>
      </c>
      <c r="O5387" s="4" t="s">
        <v>51</v>
      </c>
      <c r="P5387" s="4" t="s">
        <v>76</v>
      </c>
      <c r="Q5387" s="4" t="s">
        <v>2882</v>
      </c>
      <c r="R5387" s="9">
        <v>43.1687242798354</v>
      </c>
      <c r="S5387" s="7">
        <v>8.0</v>
      </c>
      <c r="T5387" s="7">
        <v>0.8</v>
      </c>
      <c r="U5387" s="7">
        <v>-69.0699588477366</v>
      </c>
      <c r="V5387" s="10" t="str">
        <f t="shared" si="1"/>
        <v>2017-11</v>
      </c>
    </row>
    <row r="5388">
      <c r="A5388" s="7">
        <v>5387.0</v>
      </c>
      <c r="B5388" s="4" t="s">
        <v>8290</v>
      </c>
      <c r="C5388" s="8">
        <v>43065.0</v>
      </c>
      <c r="D5388" s="8">
        <v>43069.0</v>
      </c>
      <c r="E5388" s="4" t="s">
        <v>26</v>
      </c>
      <c r="F5388" s="4" t="s">
        <v>7059</v>
      </c>
      <c r="G5388" s="4" t="s">
        <v>7060</v>
      </c>
      <c r="H5388" s="4" t="s">
        <v>112</v>
      </c>
      <c r="I5388" s="4" t="s">
        <v>30</v>
      </c>
      <c r="J5388" s="4" t="s">
        <v>222</v>
      </c>
      <c r="K5388" s="4" t="s">
        <v>223</v>
      </c>
      <c r="L5388" s="7">
        <v>10009.0</v>
      </c>
      <c r="M5388" s="4" t="s">
        <v>33</v>
      </c>
      <c r="N5388" s="4" t="s">
        <v>6326</v>
      </c>
      <c r="O5388" s="4" t="s">
        <v>51</v>
      </c>
      <c r="P5388" s="4" t="s">
        <v>283</v>
      </c>
      <c r="Q5388" s="4" t="s">
        <v>6327</v>
      </c>
      <c r="R5388" s="9">
        <v>75.5272633744856</v>
      </c>
      <c r="S5388" s="7">
        <v>7.0</v>
      </c>
      <c r="T5388" s="7">
        <v>0.0</v>
      </c>
      <c r="U5388" s="7">
        <v>18.8818158436214</v>
      </c>
      <c r="V5388" s="10" t="str">
        <f t="shared" si="1"/>
        <v>2017-11</v>
      </c>
    </row>
    <row r="5389">
      <c r="A5389" s="7">
        <v>5388.0</v>
      </c>
      <c r="B5389" s="4" t="s">
        <v>8290</v>
      </c>
      <c r="C5389" s="8">
        <v>43065.0</v>
      </c>
      <c r="D5389" s="8">
        <v>43069.0</v>
      </c>
      <c r="E5389" s="4" t="s">
        <v>26</v>
      </c>
      <c r="F5389" s="4" t="s">
        <v>7059</v>
      </c>
      <c r="G5389" s="4" t="s">
        <v>7060</v>
      </c>
      <c r="H5389" s="4" t="s">
        <v>112</v>
      </c>
      <c r="I5389" s="4" t="s">
        <v>30</v>
      </c>
      <c r="J5389" s="4" t="s">
        <v>222</v>
      </c>
      <c r="K5389" s="4" t="s">
        <v>223</v>
      </c>
      <c r="L5389" s="7">
        <v>10009.0</v>
      </c>
      <c r="M5389" s="4" t="s">
        <v>33</v>
      </c>
      <c r="N5389" s="4" t="s">
        <v>2915</v>
      </c>
      <c r="O5389" s="4" t="s">
        <v>51</v>
      </c>
      <c r="P5389" s="4" t="s">
        <v>76</v>
      </c>
      <c r="Q5389" s="4" t="s">
        <v>2916</v>
      </c>
      <c r="R5389" s="9">
        <v>120.041152263374</v>
      </c>
      <c r="S5389" s="7">
        <v>4.0</v>
      </c>
      <c r="T5389" s="7">
        <v>0.2</v>
      </c>
      <c r="U5389" s="7">
        <v>42.0144032921811</v>
      </c>
      <c r="V5389" s="10" t="str">
        <f t="shared" si="1"/>
        <v>2017-11</v>
      </c>
    </row>
    <row r="5390">
      <c r="A5390" s="7">
        <v>5389.0</v>
      </c>
      <c r="B5390" s="4" t="s">
        <v>8291</v>
      </c>
      <c r="C5390" s="8">
        <v>43065.0</v>
      </c>
      <c r="D5390" s="8">
        <v>43070.0</v>
      </c>
      <c r="E5390" s="4" t="s">
        <v>26</v>
      </c>
      <c r="F5390" s="4" t="s">
        <v>1719</v>
      </c>
      <c r="G5390" s="4" t="s">
        <v>1720</v>
      </c>
      <c r="H5390" s="4" t="s">
        <v>112</v>
      </c>
      <c r="I5390" s="4" t="s">
        <v>30</v>
      </c>
      <c r="J5390" s="4" t="s">
        <v>461</v>
      </c>
      <c r="K5390" s="4" t="s">
        <v>766</v>
      </c>
      <c r="L5390" s="7">
        <v>47374.0</v>
      </c>
      <c r="M5390" s="4" t="s">
        <v>59</v>
      </c>
      <c r="N5390" s="4" t="s">
        <v>5250</v>
      </c>
      <c r="O5390" s="4" t="s">
        <v>35</v>
      </c>
      <c r="P5390" s="4" t="s">
        <v>73</v>
      </c>
      <c r="Q5390" s="4" t="s">
        <v>1498</v>
      </c>
      <c r="R5390" s="9">
        <v>331.712962962963</v>
      </c>
      <c r="S5390" s="7">
        <v>3.0</v>
      </c>
      <c r="T5390" s="7">
        <v>0.0</v>
      </c>
      <c r="U5390" s="7">
        <v>86.2453703703704</v>
      </c>
      <c r="V5390" s="10" t="str">
        <f t="shared" si="1"/>
        <v>2017-11</v>
      </c>
    </row>
    <row r="5391">
      <c r="A5391" s="7">
        <v>5390.0</v>
      </c>
      <c r="B5391" s="4" t="s">
        <v>8291</v>
      </c>
      <c r="C5391" s="8">
        <v>43065.0</v>
      </c>
      <c r="D5391" s="8">
        <v>43070.0</v>
      </c>
      <c r="E5391" s="4" t="s">
        <v>26</v>
      </c>
      <c r="F5391" s="4" t="s">
        <v>1719</v>
      </c>
      <c r="G5391" s="4" t="s">
        <v>1720</v>
      </c>
      <c r="H5391" s="4" t="s">
        <v>112</v>
      </c>
      <c r="I5391" s="4" t="s">
        <v>30</v>
      </c>
      <c r="J5391" s="4" t="s">
        <v>461</v>
      </c>
      <c r="K5391" s="4" t="s">
        <v>766</v>
      </c>
      <c r="L5391" s="7">
        <v>47374.0</v>
      </c>
      <c r="M5391" s="4" t="s">
        <v>59</v>
      </c>
      <c r="N5391" s="4" t="s">
        <v>540</v>
      </c>
      <c r="O5391" s="4" t="s">
        <v>39</v>
      </c>
      <c r="P5391" s="4" t="s">
        <v>40</v>
      </c>
      <c r="Q5391" s="4" t="s">
        <v>541</v>
      </c>
      <c r="R5391" s="9">
        <v>2417.64403292181</v>
      </c>
      <c r="S5391" s="7">
        <v>4.0</v>
      </c>
      <c r="T5391" s="7">
        <v>0.0</v>
      </c>
      <c r="U5391" s="7">
        <v>701.116769547325</v>
      </c>
      <c r="V5391" s="10" t="str">
        <f t="shared" si="1"/>
        <v>2017-11</v>
      </c>
    </row>
    <row r="5392">
      <c r="A5392" s="7">
        <v>5391.0</v>
      </c>
      <c r="B5392" s="4" t="s">
        <v>8291</v>
      </c>
      <c r="C5392" s="8">
        <v>43065.0</v>
      </c>
      <c r="D5392" s="8">
        <v>43070.0</v>
      </c>
      <c r="E5392" s="4" t="s">
        <v>26</v>
      </c>
      <c r="F5392" s="4" t="s">
        <v>1719</v>
      </c>
      <c r="G5392" s="4" t="s">
        <v>1720</v>
      </c>
      <c r="H5392" s="4" t="s">
        <v>112</v>
      </c>
      <c r="I5392" s="4" t="s">
        <v>30</v>
      </c>
      <c r="J5392" s="4" t="s">
        <v>461</v>
      </c>
      <c r="K5392" s="4" t="s">
        <v>766</v>
      </c>
      <c r="L5392" s="7">
        <v>47374.0</v>
      </c>
      <c r="M5392" s="4" t="s">
        <v>59</v>
      </c>
      <c r="N5392" s="4" t="s">
        <v>6411</v>
      </c>
      <c r="O5392" s="4" t="s">
        <v>35</v>
      </c>
      <c r="P5392" s="4" t="s">
        <v>121</v>
      </c>
      <c r="Q5392" s="4" t="s">
        <v>6728</v>
      </c>
      <c r="R5392" s="9">
        <v>35.3137860082305</v>
      </c>
      <c r="S5392" s="7">
        <v>2.0</v>
      </c>
      <c r="T5392" s="7">
        <v>0.0</v>
      </c>
      <c r="U5392" s="7">
        <v>12.712962962963</v>
      </c>
      <c r="V5392" s="10" t="str">
        <f t="shared" si="1"/>
        <v>2017-11</v>
      </c>
    </row>
    <row r="5393">
      <c r="A5393" s="7">
        <v>5392.0</v>
      </c>
      <c r="B5393" s="4" t="s">
        <v>8291</v>
      </c>
      <c r="C5393" s="8">
        <v>43065.0</v>
      </c>
      <c r="D5393" s="8">
        <v>43070.0</v>
      </c>
      <c r="E5393" s="4" t="s">
        <v>26</v>
      </c>
      <c r="F5393" s="4" t="s">
        <v>1719</v>
      </c>
      <c r="G5393" s="4" t="s">
        <v>1720</v>
      </c>
      <c r="H5393" s="4" t="s">
        <v>112</v>
      </c>
      <c r="I5393" s="4" t="s">
        <v>30</v>
      </c>
      <c r="J5393" s="4" t="s">
        <v>461</v>
      </c>
      <c r="K5393" s="4" t="s">
        <v>766</v>
      </c>
      <c r="L5393" s="7">
        <v>47374.0</v>
      </c>
      <c r="M5393" s="4" t="s">
        <v>59</v>
      </c>
      <c r="N5393" s="4" t="s">
        <v>6777</v>
      </c>
      <c r="O5393" s="4" t="s">
        <v>39</v>
      </c>
      <c r="P5393" s="4" t="s">
        <v>40</v>
      </c>
      <c r="Q5393" s="4" t="s">
        <v>6778</v>
      </c>
      <c r="R5393" s="9">
        <v>115.715020576132</v>
      </c>
      <c r="S5393" s="7">
        <v>2.0</v>
      </c>
      <c r="T5393" s="7">
        <v>0.0</v>
      </c>
      <c r="U5393" s="7">
        <v>55.5432098765432</v>
      </c>
      <c r="V5393" s="10" t="str">
        <f t="shared" si="1"/>
        <v>2017-11</v>
      </c>
    </row>
    <row r="5394">
      <c r="A5394" s="7">
        <v>5393.0</v>
      </c>
      <c r="B5394" s="4" t="s">
        <v>8291</v>
      </c>
      <c r="C5394" s="8">
        <v>43065.0</v>
      </c>
      <c r="D5394" s="8">
        <v>43070.0</v>
      </c>
      <c r="E5394" s="4" t="s">
        <v>26</v>
      </c>
      <c r="F5394" s="4" t="s">
        <v>1719</v>
      </c>
      <c r="G5394" s="4" t="s">
        <v>1720</v>
      </c>
      <c r="H5394" s="4" t="s">
        <v>112</v>
      </c>
      <c r="I5394" s="4" t="s">
        <v>30</v>
      </c>
      <c r="J5394" s="4" t="s">
        <v>461</v>
      </c>
      <c r="K5394" s="4" t="s">
        <v>766</v>
      </c>
      <c r="L5394" s="7">
        <v>47374.0</v>
      </c>
      <c r="M5394" s="4" t="s">
        <v>59</v>
      </c>
      <c r="N5394" s="4" t="s">
        <v>1012</v>
      </c>
      <c r="O5394" s="4" t="s">
        <v>35</v>
      </c>
      <c r="P5394" s="4" t="s">
        <v>263</v>
      </c>
      <c r="Q5394" s="4" t="s">
        <v>1013</v>
      </c>
      <c r="R5394" s="9">
        <v>1065.58641975309</v>
      </c>
      <c r="S5394" s="7">
        <v>3.0</v>
      </c>
      <c r="T5394" s="7">
        <v>0.0</v>
      </c>
      <c r="U5394" s="7">
        <v>309.020061728395</v>
      </c>
      <c r="V5394" s="10" t="str">
        <f t="shared" si="1"/>
        <v>2017-11</v>
      </c>
    </row>
    <row r="5395">
      <c r="A5395" s="7">
        <v>5394.0</v>
      </c>
      <c r="B5395" s="4" t="s">
        <v>8292</v>
      </c>
      <c r="C5395" s="8">
        <v>43065.0</v>
      </c>
      <c r="D5395" s="8">
        <v>43068.0</v>
      </c>
      <c r="E5395" s="4" t="s">
        <v>98</v>
      </c>
      <c r="F5395" s="4" t="s">
        <v>2105</v>
      </c>
      <c r="G5395" s="4" t="s">
        <v>2106</v>
      </c>
      <c r="H5395" s="4" t="s">
        <v>46</v>
      </c>
      <c r="I5395" s="4" t="s">
        <v>30</v>
      </c>
      <c r="J5395" s="4" t="s">
        <v>222</v>
      </c>
      <c r="K5395" s="4" t="s">
        <v>223</v>
      </c>
      <c r="L5395" s="7">
        <v>10009.0</v>
      </c>
      <c r="M5395" s="4" t="s">
        <v>33</v>
      </c>
      <c r="N5395" s="4" t="s">
        <v>2996</v>
      </c>
      <c r="O5395" s="4" t="s">
        <v>39</v>
      </c>
      <c r="P5395" s="4" t="s">
        <v>40</v>
      </c>
      <c r="Q5395" s="4" t="s">
        <v>5400</v>
      </c>
      <c r="R5395" s="9">
        <v>1260.2237654321</v>
      </c>
      <c r="S5395" s="7">
        <v>5.0</v>
      </c>
      <c r="T5395" s="7">
        <v>0.0</v>
      </c>
      <c r="U5395" s="7">
        <v>340.260416666667</v>
      </c>
      <c r="V5395" s="10" t="str">
        <f t="shared" si="1"/>
        <v>2017-11</v>
      </c>
    </row>
    <row r="5396">
      <c r="A5396" s="7">
        <v>5395.0</v>
      </c>
      <c r="B5396" s="4" t="s">
        <v>8292</v>
      </c>
      <c r="C5396" s="8">
        <v>43065.0</v>
      </c>
      <c r="D5396" s="8">
        <v>43068.0</v>
      </c>
      <c r="E5396" s="4" t="s">
        <v>98</v>
      </c>
      <c r="F5396" s="4" t="s">
        <v>2105</v>
      </c>
      <c r="G5396" s="4" t="s">
        <v>2106</v>
      </c>
      <c r="H5396" s="4" t="s">
        <v>46</v>
      </c>
      <c r="I5396" s="4" t="s">
        <v>30</v>
      </c>
      <c r="J5396" s="4" t="s">
        <v>222</v>
      </c>
      <c r="K5396" s="4" t="s">
        <v>223</v>
      </c>
      <c r="L5396" s="7">
        <v>10009.0</v>
      </c>
      <c r="M5396" s="4" t="s">
        <v>33</v>
      </c>
      <c r="N5396" s="4" t="s">
        <v>7440</v>
      </c>
      <c r="O5396" s="4" t="s">
        <v>35</v>
      </c>
      <c r="P5396" s="4" t="s">
        <v>121</v>
      </c>
      <c r="Q5396" s="4" t="s">
        <v>7441</v>
      </c>
      <c r="R5396" s="9">
        <v>173.996913580247</v>
      </c>
      <c r="S5396" s="7">
        <v>5.0</v>
      </c>
      <c r="T5396" s="7">
        <v>0.0</v>
      </c>
      <c r="U5396" s="7">
        <v>48.7191358024691</v>
      </c>
      <c r="V5396" s="10" t="str">
        <f t="shared" si="1"/>
        <v>2017-11</v>
      </c>
    </row>
    <row r="5397">
      <c r="A5397" s="7">
        <v>5396.0</v>
      </c>
      <c r="B5397" s="4" t="s">
        <v>8293</v>
      </c>
      <c r="C5397" s="8">
        <v>43066.0</v>
      </c>
      <c r="D5397" s="8">
        <v>43068.0</v>
      </c>
      <c r="E5397" s="4" t="s">
        <v>43</v>
      </c>
      <c r="F5397" s="4" t="s">
        <v>4362</v>
      </c>
      <c r="G5397" s="4" t="s">
        <v>4363</v>
      </c>
      <c r="H5397" s="4" t="s">
        <v>29</v>
      </c>
      <c r="I5397" s="4" t="s">
        <v>30</v>
      </c>
      <c r="J5397" s="4" t="s">
        <v>681</v>
      </c>
      <c r="K5397" s="4" t="s">
        <v>130</v>
      </c>
      <c r="L5397" s="7">
        <v>53209.0</v>
      </c>
      <c r="M5397" s="4" t="s">
        <v>59</v>
      </c>
      <c r="N5397" s="4" t="s">
        <v>491</v>
      </c>
      <c r="O5397" s="4" t="s">
        <v>35</v>
      </c>
      <c r="P5397" s="4" t="s">
        <v>121</v>
      </c>
      <c r="Q5397" s="4" t="s">
        <v>8179</v>
      </c>
      <c r="R5397" s="9">
        <v>60.3845432098766</v>
      </c>
      <c r="S5397" s="7">
        <v>1.0</v>
      </c>
      <c r="T5397" s="7">
        <v>0.0</v>
      </c>
      <c r="U5397" s="7">
        <v>24.7576627160494</v>
      </c>
      <c r="V5397" s="10" t="str">
        <f t="shared" si="1"/>
        <v>2017-11</v>
      </c>
    </row>
    <row r="5398">
      <c r="A5398" s="7">
        <v>5397.0</v>
      </c>
      <c r="B5398" s="4" t="s">
        <v>8293</v>
      </c>
      <c r="C5398" s="8">
        <v>43066.0</v>
      </c>
      <c r="D5398" s="8">
        <v>43068.0</v>
      </c>
      <c r="E5398" s="4" t="s">
        <v>43</v>
      </c>
      <c r="F5398" s="4" t="s">
        <v>4362</v>
      </c>
      <c r="G5398" s="4" t="s">
        <v>4363</v>
      </c>
      <c r="H5398" s="4" t="s">
        <v>29</v>
      </c>
      <c r="I5398" s="4" t="s">
        <v>30</v>
      </c>
      <c r="J5398" s="4" t="s">
        <v>681</v>
      </c>
      <c r="K5398" s="4" t="s">
        <v>130</v>
      </c>
      <c r="L5398" s="7">
        <v>53209.0</v>
      </c>
      <c r="M5398" s="4" t="s">
        <v>59</v>
      </c>
      <c r="N5398" s="4" t="s">
        <v>5517</v>
      </c>
      <c r="O5398" s="4" t="s">
        <v>39</v>
      </c>
      <c r="P5398" s="4" t="s">
        <v>61</v>
      </c>
      <c r="Q5398" s="4" t="s">
        <v>5518</v>
      </c>
      <c r="R5398" s="9">
        <v>184.897111111111</v>
      </c>
      <c r="S5398" s="7">
        <v>9.0</v>
      </c>
      <c r="T5398" s="7">
        <v>0.0</v>
      </c>
      <c r="U5398" s="7">
        <v>72.1098733333333</v>
      </c>
      <c r="V5398" s="10" t="str">
        <f t="shared" si="1"/>
        <v>2017-11</v>
      </c>
    </row>
    <row r="5399">
      <c r="A5399" s="7">
        <v>5398.0</v>
      </c>
      <c r="B5399" s="4" t="s">
        <v>8294</v>
      </c>
      <c r="C5399" s="8">
        <v>43066.0</v>
      </c>
      <c r="D5399" s="8">
        <v>43072.0</v>
      </c>
      <c r="E5399" s="4" t="s">
        <v>26</v>
      </c>
      <c r="F5399" s="4" t="s">
        <v>1924</v>
      </c>
      <c r="G5399" s="4" t="s">
        <v>1925</v>
      </c>
      <c r="H5399" s="4" t="s">
        <v>29</v>
      </c>
      <c r="I5399" s="4" t="s">
        <v>30</v>
      </c>
      <c r="J5399" s="4" t="s">
        <v>362</v>
      </c>
      <c r="K5399" s="4" t="s">
        <v>48</v>
      </c>
      <c r="L5399" s="7">
        <v>94109.0</v>
      </c>
      <c r="M5399" s="4" t="s">
        <v>49</v>
      </c>
      <c r="N5399" s="4" t="s">
        <v>2774</v>
      </c>
      <c r="O5399" s="4" t="s">
        <v>51</v>
      </c>
      <c r="P5399" s="4" t="s">
        <v>124</v>
      </c>
      <c r="Q5399" s="4" t="s">
        <v>2775</v>
      </c>
      <c r="R5399" s="9">
        <v>244.55</v>
      </c>
      <c r="S5399" s="7">
        <v>5.0</v>
      </c>
      <c r="T5399" s="7">
        <v>0.0</v>
      </c>
      <c r="U5399" s="7">
        <v>114.9385</v>
      </c>
      <c r="V5399" s="10" t="str">
        <f t="shared" si="1"/>
        <v>2017-11</v>
      </c>
    </row>
    <row r="5400">
      <c r="A5400" s="7">
        <v>5399.0</v>
      </c>
      <c r="B5400" s="4" t="s">
        <v>8294</v>
      </c>
      <c r="C5400" s="8">
        <v>43066.0</v>
      </c>
      <c r="D5400" s="8">
        <v>43072.0</v>
      </c>
      <c r="E5400" s="4" t="s">
        <v>26</v>
      </c>
      <c r="F5400" s="4" t="s">
        <v>1924</v>
      </c>
      <c r="G5400" s="4" t="s">
        <v>1925</v>
      </c>
      <c r="H5400" s="4" t="s">
        <v>29</v>
      </c>
      <c r="I5400" s="4" t="s">
        <v>30</v>
      </c>
      <c r="J5400" s="4" t="s">
        <v>362</v>
      </c>
      <c r="K5400" s="4" t="s">
        <v>48</v>
      </c>
      <c r="L5400" s="7">
        <v>94109.0</v>
      </c>
      <c r="M5400" s="4" t="s">
        <v>49</v>
      </c>
      <c r="N5400" s="4" t="s">
        <v>6962</v>
      </c>
      <c r="O5400" s="4" t="s">
        <v>39</v>
      </c>
      <c r="P5400" s="4" t="s">
        <v>61</v>
      </c>
      <c r="Q5400" s="4" t="s">
        <v>6963</v>
      </c>
      <c r="R5400" s="9">
        <v>166.16</v>
      </c>
      <c r="S5400" s="7">
        <v>8.0</v>
      </c>
      <c r="T5400" s="7">
        <v>0.0</v>
      </c>
      <c r="U5400" s="7">
        <v>59.8176</v>
      </c>
      <c r="V5400" s="10" t="str">
        <f t="shared" si="1"/>
        <v>2017-11</v>
      </c>
    </row>
    <row r="5401">
      <c r="A5401" s="7">
        <v>5400.0</v>
      </c>
      <c r="B5401" s="4" t="s">
        <v>8295</v>
      </c>
      <c r="C5401" s="8">
        <v>43066.0</v>
      </c>
      <c r="D5401" s="8">
        <v>43071.0</v>
      </c>
      <c r="E5401" s="4" t="s">
        <v>26</v>
      </c>
      <c r="F5401" s="4" t="s">
        <v>4490</v>
      </c>
      <c r="G5401" s="4" t="s">
        <v>4491</v>
      </c>
      <c r="H5401" s="4" t="s">
        <v>46</v>
      </c>
      <c r="I5401" s="4" t="s">
        <v>30</v>
      </c>
      <c r="J5401" s="4" t="s">
        <v>2181</v>
      </c>
      <c r="K5401" s="4" t="s">
        <v>82</v>
      </c>
      <c r="L5401" s="7">
        <v>28806.0</v>
      </c>
      <c r="M5401" s="4" t="s">
        <v>83</v>
      </c>
      <c r="N5401" s="4" t="s">
        <v>6366</v>
      </c>
      <c r="O5401" s="4" t="s">
        <v>51</v>
      </c>
      <c r="P5401" s="4" t="s">
        <v>93</v>
      </c>
      <c r="Q5401" s="4" t="s">
        <v>6367</v>
      </c>
      <c r="R5401" s="9">
        <v>2.69034073225702</v>
      </c>
      <c r="S5401" s="7">
        <v>5.0</v>
      </c>
      <c r="T5401" s="7">
        <v>0.2</v>
      </c>
      <c r="U5401" s="7">
        <v>0.23540481407249</v>
      </c>
      <c r="V5401" s="10" t="str">
        <f t="shared" si="1"/>
        <v>2017-11</v>
      </c>
    </row>
    <row r="5402">
      <c r="A5402" s="7">
        <v>5401.0</v>
      </c>
      <c r="B5402" s="4" t="s">
        <v>8295</v>
      </c>
      <c r="C5402" s="8">
        <v>43066.0</v>
      </c>
      <c r="D5402" s="8">
        <v>43071.0</v>
      </c>
      <c r="E5402" s="4" t="s">
        <v>26</v>
      </c>
      <c r="F5402" s="4" t="s">
        <v>4490</v>
      </c>
      <c r="G5402" s="4" t="s">
        <v>4491</v>
      </c>
      <c r="H5402" s="4" t="s">
        <v>46</v>
      </c>
      <c r="I5402" s="4" t="s">
        <v>30</v>
      </c>
      <c r="J5402" s="4" t="s">
        <v>2181</v>
      </c>
      <c r="K5402" s="4" t="s">
        <v>82</v>
      </c>
      <c r="L5402" s="7">
        <v>28806.0</v>
      </c>
      <c r="M5402" s="4" t="s">
        <v>83</v>
      </c>
      <c r="N5402" s="4" t="s">
        <v>682</v>
      </c>
      <c r="O5402" s="4" t="s">
        <v>51</v>
      </c>
      <c r="P5402" s="4" t="s">
        <v>283</v>
      </c>
      <c r="Q5402" s="4" t="s">
        <v>683</v>
      </c>
      <c r="R5402" s="9">
        <v>13.2418765153161</v>
      </c>
      <c r="S5402" s="7">
        <v>1.0</v>
      </c>
      <c r="T5402" s="7">
        <v>0.2</v>
      </c>
      <c r="U5402" s="7">
        <v>1.32418765153161</v>
      </c>
      <c r="V5402" s="10" t="str">
        <f t="shared" si="1"/>
        <v>2017-11</v>
      </c>
    </row>
    <row r="5403">
      <c r="A5403" s="7">
        <v>5402.0</v>
      </c>
      <c r="B5403" s="4" t="s">
        <v>8296</v>
      </c>
      <c r="C5403" s="8">
        <v>43066.0</v>
      </c>
      <c r="D5403" s="8">
        <v>43071.0</v>
      </c>
      <c r="E5403" s="4" t="s">
        <v>26</v>
      </c>
      <c r="F5403" s="4" t="s">
        <v>1557</v>
      </c>
      <c r="G5403" s="4" t="s">
        <v>1558</v>
      </c>
      <c r="H5403" s="4" t="s">
        <v>46</v>
      </c>
      <c r="I5403" s="4" t="s">
        <v>30</v>
      </c>
      <c r="J5403" s="4" t="s">
        <v>47</v>
      </c>
      <c r="K5403" s="4" t="s">
        <v>48</v>
      </c>
      <c r="L5403" s="7">
        <v>90045.0</v>
      </c>
      <c r="M5403" s="4" t="s">
        <v>49</v>
      </c>
      <c r="N5403" s="4" t="s">
        <v>2639</v>
      </c>
      <c r="O5403" s="4" t="s">
        <v>51</v>
      </c>
      <c r="P5403" s="4" t="s">
        <v>76</v>
      </c>
      <c r="Q5403" s="4" t="s">
        <v>2640</v>
      </c>
      <c r="R5403" s="9">
        <v>117.488</v>
      </c>
      <c r="S5403" s="7">
        <v>7.0</v>
      </c>
      <c r="T5403" s="7">
        <v>0.2</v>
      </c>
      <c r="U5403" s="7">
        <v>41.1208</v>
      </c>
      <c r="V5403" s="10" t="str">
        <f t="shared" si="1"/>
        <v>2017-11</v>
      </c>
    </row>
    <row r="5404">
      <c r="A5404" s="7">
        <v>5403.0</v>
      </c>
      <c r="B5404" s="4" t="s">
        <v>8296</v>
      </c>
      <c r="C5404" s="8">
        <v>43066.0</v>
      </c>
      <c r="D5404" s="8">
        <v>43071.0</v>
      </c>
      <c r="E5404" s="4" t="s">
        <v>26</v>
      </c>
      <c r="F5404" s="4" t="s">
        <v>1557</v>
      </c>
      <c r="G5404" s="4" t="s">
        <v>1558</v>
      </c>
      <c r="H5404" s="4" t="s">
        <v>46</v>
      </c>
      <c r="I5404" s="4" t="s">
        <v>30</v>
      </c>
      <c r="J5404" s="4" t="s">
        <v>47</v>
      </c>
      <c r="K5404" s="4" t="s">
        <v>48</v>
      </c>
      <c r="L5404" s="7">
        <v>90045.0</v>
      </c>
      <c r="M5404" s="4" t="s">
        <v>49</v>
      </c>
      <c r="N5404" s="4" t="s">
        <v>1862</v>
      </c>
      <c r="O5404" s="4" t="s">
        <v>35</v>
      </c>
      <c r="P5404" s="4" t="s">
        <v>121</v>
      </c>
      <c r="Q5404" s="4" t="s">
        <v>1863</v>
      </c>
      <c r="R5404" s="9">
        <v>18.84</v>
      </c>
      <c r="S5404" s="7">
        <v>3.0</v>
      </c>
      <c r="T5404" s="7">
        <v>0.0</v>
      </c>
      <c r="U5404" s="7">
        <v>6.0288</v>
      </c>
      <c r="V5404" s="10" t="str">
        <f t="shared" si="1"/>
        <v>2017-11</v>
      </c>
    </row>
    <row r="5405">
      <c r="A5405" s="7">
        <v>5404.0</v>
      </c>
      <c r="B5405" s="4" t="s">
        <v>8297</v>
      </c>
      <c r="C5405" s="8">
        <v>43066.0</v>
      </c>
      <c r="D5405" s="8">
        <v>43072.0</v>
      </c>
      <c r="E5405" s="4" t="s">
        <v>26</v>
      </c>
      <c r="F5405" s="4" t="s">
        <v>7287</v>
      </c>
      <c r="G5405" s="4" t="s">
        <v>7288</v>
      </c>
      <c r="H5405" s="4" t="s">
        <v>46</v>
      </c>
      <c r="I5405" s="4" t="s">
        <v>30</v>
      </c>
      <c r="J5405" s="4" t="s">
        <v>47</v>
      </c>
      <c r="K5405" s="4" t="s">
        <v>48</v>
      </c>
      <c r="L5405" s="7">
        <v>90036.0</v>
      </c>
      <c r="M5405" s="4" t="s">
        <v>49</v>
      </c>
      <c r="N5405" s="4" t="s">
        <v>3256</v>
      </c>
      <c r="O5405" s="4" t="s">
        <v>39</v>
      </c>
      <c r="P5405" s="4" t="s">
        <v>40</v>
      </c>
      <c r="Q5405" s="4" t="s">
        <v>3257</v>
      </c>
      <c r="R5405" s="9">
        <v>57.568</v>
      </c>
      <c r="S5405" s="7">
        <v>4.0</v>
      </c>
      <c r="T5405" s="7">
        <v>0.2</v>
      </c>
      <c r="U5405" s="7">
        <v>5.7568</v>
      </c>
      <c r="V5405" s="10" t="str">
        <f t="shared" si="1"/>
        <v>2017-11</v>
      </c>
    </row>
    <row r="5406">
      <c r="A5406" s="7">
        <v>5405.0</v>
      </c>
      <c r="B5406" s="4" t="s">
        <v>8298</v>
      </c>
      <c r="C5406" s="8">
        <v>43066.0</v>
      </c>
      <c r="D5406" s="8">
        <v>43069.0</v>
      </c>
      <c r="E5406" s="4" t="s">
        <v>98</v>
      </c>
      <c r="F5406" s="4" t="s">
        <v>3549</v>
      </c>
      <c r="G5406" s="4" t="s">
        <v>3550</v>
      </c>
      <c r="H5406" s="4" t="s">
        <v>46</v>
      </c>
      <c r="I5406" s="4" t="s">
        <v>30</v>
      </c>
      <c r="J5406" s="4" t="s">
        <v>222</v>
      </c>
      <c r="K5406" s="4" t="s">
        <v>223</v>
      </c>
      <c r="L5406" s="7">
        <v>10011.0</v>
      </c>
      <c r="M5406" s="4" t="s">
        <v>33</v>
      </c>
      <c r="N5406" s="4" t="s">
        <v>207</v>
      </c>
      <c r="O5406" s="4" t="s">
        <v>51</v>
      </c>
      <c r="P5406" s="4" t="s">
        <v>93</v>
      </c>
      <c r="Q5406" s="4" t="s">
        <v>208</v>
      </c>
      <c r="R5406" s="9">
        <v>8.99207407407408</v>
      </c>
      <c r="S5406" s="7">
        <v>3.0</v>
      </c>
      <c r="T5406" s="7">
        <v>0.0</v>
      </c>
      <c r="U5406" s="7">
        <v>2.60770148148148</v>
      </c>
      <c r="V5406" s="10" t="str">
        <f t="shared" si="1"/>
        <v>2017-11</v>
      </c>
    </row>
    <row r="5407">
      <c r="A5407" s="7">
        <v>5406.0</v>
      </c>
      <c r="B5407" s="4" t="s">
        <v>8298</v>
      </c>
      <c r="C5407" s="8">
        <v>43066.0</v>
      </c>
      <c r="D5407" s="8">
        <v>43069.0</v>
      </c>
      <c r="E5407" s="4" t="s">
        <v>98</v>
      </c>
      <c r="F5407" s="4" t="s">
        <v>3549</v>
      </c>
      <c r="G5407" s="4" t="s">
        <v>3550</v>
      </c>
      <c r="H5407" s="4" t="s">
        <v>46</v>
      </c>
      <c r="I5407" s="4" t="s">
        <v>30</v>
      </c>
      <c r="J5407" s="4" t="s">
        <v>222</v>
      </c>
      <c r="K5407" s="4" t="s">
        <v>223</v>
      </c>
      <c r="L5407" s="7">
        <v>10011.0</v>
      </c>
      <c r="M5407" s="4" t="s">
        <v>33</v>
      </c>
      <c r="N5407" s="4" t="s">
        <v>5839</v>
      </c>
      <c r="O5407" s="4" t="s">
        <v>51</v>
      </c>
      <c r="P5407" s="4" t="s">
        <v>76</v>
      </c>
      <c r="Q5407" s="4" t="s">
        <v>5840</v>
      </c>
      <c r="R5407" s="9">
        <v>138.192355555556</v>
      </c>
      <c r="S5407" s="7">
        <v>6.0</v>
      </c>
      <c r="T5407" s="7">
        <v>0.2</v>
      </c>
      <c r="U5407" s="7">
        <v>46.63992</v>
      </c>
      <c r="V5407" s="10" t="str">
        <f t="shared" si="1"/>
        <v>2017-11</v>
      </c>
    </row>
    <row r="5408">
      <c r="A5408" s="7">
        <v>5407.0</v>
      </c>
      <c r="B5408" s="4" t="s">
        <v>8299</v>
      </c>
      <c r="C5408" s="8">
        <v>43066.0</v>
      </c>
      <c r="D5408" s="8">
        <v>43071.0</v>
      </c>
      <c r="E5408" s="4" t="s">
        <v>26</v>
      </c>
      <c r="F5408" s="4" t="s">
        <v>548</v>
      </c>
      <c r="G5408" s="4" t="s">
        <v>549</v>
      </c>
      <c r="H5408" s="4" t="s">
        <v>29</v>
      </c>
      <c r="I5408" s="4" t="s">
        <v>30</v>
      </c>
      <c r="J5408" s="4" t="s">
        <v>188</v>
      </c>
      <c r="K5408" s="4" t="s">
        <v>766</v>
      </c>
      <c r="L5408" s="7">
        <v>47201.0</v>
      </c>
      <c r="M5408" s="4" t="s">
        <v>59</v>
      </c>
      <c r="N5408" s="4" t="s">
        <v>1893</v>
      </c>
      <c r="O5408" s="4" t="s">
        <v>51</v>
      </c>
      <c r="P5408" s="4" t="s">
        <v>124</v>
      </c>
      <c r="Q5408" s="4" t="s">
        <v>1894</v>
      </c>
      <c r="R5408" s="9">
        <v>203.614518518519</v>
      </c>
      <c r="S5408" s="7">
        <v>6.0</v>
      </c>
      <c r="T5408" s="7">
        <v>0.0</v>
      </c>
      <c r="U5408" s="7">
        <v>93.6626785185185</v>
      </c>
      <c r="V5408" s="10" t="str">
        <f t="shared" si="1"/>
        <v>2017-11</v>
      </c>
    </row>
    <row r="5409">
      <c r="A5409" s="7">
        <v>5408.0</v>
      </c>
      <c r="B5409" s="4" t="s">
        <v>8299</v>
      </c>
      <c r="C5409" s="8">
        <v>43066.0</v>
      </c>
      <c r="D5409" s="8">
        <v>43071.0</v>
      </c>
      <c r="E5409" s="4" t="s">
        <v>26</v>
      </c>
      <c r="F5409" s="4" t="s">
        <v>548</v>
      </c>
      <c r="G5409" s="4" t="s">
        <v>549</v>
      </c>
      <c r="H5409" s="4" t="s">
        <v>29</v>
      </c>
      <c r="I5409" s="4" t="s">
        <v>30</v>
      </c>
      <c r="J5409" s="4" t="s">
        <v>188</v>
      </c>
      <c r="K5409" s="4" t="s">
        <v>766</v>
      </c>
      <c r="L5409" s="7">
        <v>47201.0</v>
      </c>
      <c r="M5409" s="4" t="s">
        <v>59</v>
      </c>
      <c r="N5409" s="4" t="s">
        <v>591</v>
      </c>
      <c r="O5409" s="4" t="s">
        <v>51</v>
      </c>
      <c r="P5409" s="4" t="s">
        <v>76</v>
      </c>
      <c r="Q5409" s="4" t="s">
        <v>592</v>
      </c>
      <c r="R5409" s="9">
        <v>640.559851851852</v>
      </c>
      <c r="S5409" s="7">
        <v>3.0</v>
      </c>
      <c r="T5409" s="7">
        <v>0.0</v>
      </c>
      <c r="U5409" s="7">
        <v>288.251933333333</v>
      </c>
      <c r="V5409" s="10" t="str">
        <f t="shared" si="1"/>
        <v>2017-11</v>
      </c>
    </row>
    <row r="5410">
      <c r="A5410" s="7">
        <v>5409.0</v>
      </c>
      <c r="B5410" s="4" t="s">
        <v>8300</v>
      </c>
      <c r="C5410" s="8">
        <v>43067.0</v>
      </c>
      <c r="D5410" s="8">
        <v>43071.0</v>
      </c>
      <c r="E5410" s="4" t="s">
        <v>26</v>
      </c>
      <c r="F5410" s="4" t="s">
        <v>1547</v>
      </c>
      <c r="G5410" s="4" t="s">
        <v>1548</v>
      </c>
      <c r="H5410" s="4" t="s">
        <v>112</v>
      </c>
      <c r="I5410" s="4" t="s">
        <v>30</v>
      </c>
      <c r="J5410" s="4" t="s">
        <v>90</v>
      </c>
      <c r="K5410" s="4" t="s">
        <v>91</v>
      </c>
      <c r="L5410" s="7">
        <v>19120.0</v>
      </c>
      <c r="M5410" s="4" t="s">
        <v>33</v>
      </c>
      <c r="N5410" s="4" t="s">
        <v>456</v>
      </c>
      <c r="O5410" s="4" t="s">
        <v>35</v>
      </c>
      <c r="P5410" s="4" t="s">
        <v>121</v>
      </c>
      <c r="Q5410" s="4" t="s">
        <v>457</v>
      </c>
      <c r="R5410" s="9">
        <v>664.632911934156</v>
      </c>
      <c r="S5410" s="7">
        <v>7.0</v>
      </c>
      <c r="T5410" s="7">
        <v>0.2</v>
      </c>
      <c r="U5410" s="7">
        <v>-16.6158227983539</v>
      </c>
      <c r="V5410" s="10" t="str">
        <f t="shared" si="1"/>
        <v>2017-11</v>
      </c>
    </row>
    <row r="5411">
      <c r="A5411" s="7">
        <v>5410.0</v>
      </c>
      <c r="B5411" s="4" t="s">
        <v>8300</v>
      </c>
      <c r="C5411" s="8">
        <v>43067.0</v>
      </c>
      <c r="D5411" s="8">
        <v>43071.0</v>
      </c>
      <c r="E5411" s="4" t="s">
        <v>26</v>
      </c>
      <c r="F5411" s="4" t="s">
        <v>1547</v>
      </c>
      <c r="G5411" s="4" t="s">
        <v>1548</v>
      </c>
      <c r="H5411" s="4" t="s">
        <v>112</v>
      </c>
      <c r="I5411" s="4" t="s">
        <v>30</v>
      </c>
      <c r="J5411" s="4" t="s">
        <v>90</v>
      </c>
      <c r="K5411" s="4" t="s">
        <v>91</v>
      </c>
      <c r="L5411" s="7">
        <v>19120.0</v>
      </c>
      <c r="M5411" s="4" t="s">
        <v>33</v>
      </c>
      <c r="N5411" s="4" t="s">
        <v>2174</v>
      </c>
      <c r="O5411" s="4" t="s">
        <v>35</v>
      </c>
      <c r="P5411" s="4" t="s">
        <v>121</v>
      </c>
      <c r="Q5411" s="4" t="s">
        <v>2175</v>
      </c>
      <c r="R5411" s="9">
        <v>1296.13763950617</v>
      </c>
      <c r="S5411" s="7">
        <v>6.0</v>
      </c>
      <c r="T5411" s="7">
        <v>0.2</v>
      </c>
      <c r="U5411" s="7">
        <v>97.210322962963</v>
      </c>
      <c r="V5411" s="10" t="str">
        <f t="shared" si="1"/>
        <v>2017-11</v>
      </c>
    </row>
    <row r="5412">
      <c r="A5412" s="7">
        <v>5411.0</v>
      </c>
      <c r="B5412" s="4" t="s">
        <v>8300</v>
      </c>
      <c r="C5412" s="8">
        <v>43067.0</v>
      </c>
      <c r="D5412" s="8">
        <v>43071.0</v>
      </c>
      <c r="E5412" s="4" t="s">
        <v>26</v>
      </c>
      <c r="F5412" s="4" t="s">
        <v>1547</v>
      </c>
      <c r="G5412" s="4" t="s">
        <v>1548</v>
      </c>
      <c r="H5412" s="4" t="s">
        <v>112</v>
      </c>
      <c r="I5412" s="4" t="s">
        <v>30</v>
      </c>
      <c r="J5412" s="4" t="s">
        <v>90</v>
      </c>
      <c r="K5412" s="4" t="s">
        <v>91</v>
      </c>
      <c r="L5412" s="7">
        <v>19120.0</v>
      </c>
      <c r="M5412" s="4" t="s">
        <v>33</v>
      </c>
      <c r="N5412" s="4" t="s">
        <v>6574</v>
      </c>
      <c r="O5412" s="4" t="s">
        <v>35</v>
      </c>
      <c r="P5412" s="4" t="s">
        <v>73</v>
      </c>
      <c r="Q5412" s="4" t="s">
        <v>6575</v>
      </c>
      <c r="R5412" s="9">
        <v>2657.71837037037</v>
      </c>
      <c r="S5412" s="7">
        <v>12.0</v>
      </c>
      <c r="T5412" s="7">
        <v>0.4</v>
      </c>
      <c r="U5412" s="7">
        <v>-797.315511111111</v>
      </c>
      <c r="V5412" s="10" t="str">
        <f t="shared" si="1"/>
        <v>2017-11</v>
      </c>
    </row>
    <row r="5413">
      <c r="A5413" s="7">
        <v>5412.0</v>
      </c>
      <c r="B5413" s="4" t="s">
        <v>8300</v>
      </c>
      <c r="C5413" s="8">
        <v>43067.0</v>
      </c>
      <c r="D5413" s="8">
        <v>43071.0</v>
      </c>
      <c r="E5413" s="4" t="s">
        <v>26</v>
      </c>
      <c r="F5413" s="4" t="s">
        <v>1547</v>
      </c>
      <c r="G5413" s="4" t="s">
        <v>1548</v>
      </c>
      <c r="H5413" s="4" t="s">
        <v>112</v>
      </c>
      <c r="I5413" s="4" t="s">
        <v>30</v>
      </c>
      <c r="J5413" s="4" t="s">
        <v>90</v>
      </c>
      <c r="K5413" s="4" t="s">
        <v>91</v>
      </c>
      <c r="L5413" s="7">
        <v>19120.0</v>
      </c>
      <c r="M5413" s="4" t="s">
        <v>33</v>
      </c>
      <c r="N5413" s="4" t="s">
        <v>2913</v>
      </c>
      <c r="O5413" s="4" t="s">
        <v>51</v>
      </c>
      <c r="P5413" s="4" t="s">
        <v>124</v>
      </c>
      <c r="Q5413" s="4" t="s">
        <v>2914</v>
      </c>
      <c r="R5413" s="9">
        <v>20.0128</v>
      </c>
      <c r="S5413" s="7">
        <v>3.0</v>
      </c>
      <c r="T5413" s="7">
        <v>0.2</v>
      </c>
      <c r="U5413" s="7">
        <v>7.00448</v>
      </c>
      <c r="V5413" s="10" t="str">
        <f t="shared" si="1"/>
        <v>2017-11</v>
      </c>
    </row>
    <row r="5414">
      <c r="A5414" s="7">
        <v>5413.0</v>
      </c>
      <c r="B5414" s="4" t="s">
        <v>8300</v>
      </c>
      <c r="C5414" s="8">
        <v>43067.0</v>
      </c>
      <c r="D5414" s="8">
        <v>43071.0</v>
      </c>
      <c r="E5414" s="4" t="s">
        <v>26</v>
      </c>
      <c r="F5414" s="4" t="s">
        <v>1547</v>
      </c>
      <c r="G5414" s="4" t="s">
        <v>1548</v>
      </c>
      <c r="H5414" s="4" t="s">
        <v>112</v>
      </c>
      <c r="I5414" s="4" t="s">
        <v>30</v>
      </c>
      <c r="J5414" s="4" t="s">
        <v>90</v>
      </c>
      <c r="K5414" s="4" t="s">
        <v>91</v>
      </c>
      <c r="L5414" s="7">
        <v>19120.0</v>
      </c>
      <c r="M5414" s="4" t="s">
        <v>33</v>
      </c>
      <c r="N5414" s="4" t="s">
        <v>5000</v>
      </c>
      <c r="O5414" s="4" t="s">
        <v>51</v>
      </c>
      <c r="P5414" s="4" t="s">
        <v>124</v>
      </c>
      <c r="Q5414" s="4" t="s">
        <v>5001</v>
      </c>
      <c r="R5414" s="9">
        <v>32.6134518518519</v>
      </c>
      <c r="S5414" s="7">
        <v>6.0</v>
      </c>
      <c r="T5414" s="7">
        <v>0.2</v>
      </c>
      <c r="U5414" s="7">
        <v>10.1917037037037</v>
      </c>
      <c r="V5414" s="10" t="str">
        <f t="shared" si="1"/>
        <v>2017-11</v>
      </c>
    </row>
    <row r="5415">
      <c r="A5415" s="7">
        <v>5414.0</v>
      </c>
      <c r="B5415" s="4" t="s">
        <v>8301</v>
      </c>
      <c r="C5415" s="8">
        <v>43067.0</v>
      </c>
      <c r="D5415" s="8">
        <v>43070.0</v>
      </c>
      <c r="E5415" s="4" t="s">
        <v>43</v>
      </c>
      <c r="F5415" s="4" t="s">
        <v>7231</v>
      </c>
      <c r="G5415" s="4" t="s">
        <v>7232</v>
      </c>
      <c r="H5415" s="4" t="s">
        <v>46</v>
      </c>
      <c r="I5415" s="4" t="s">
        <v>30</v>
      </c>
      <c r="J5415" s="4" t="s">
        <v>740</v>
      </c>
      <c r="K5415" s="4" t="s">
        <v>741</v>
      </c>
      <c r="L5415" s="7">
        <v>80219.0</v>
      </c>
      <c r="M5415" s="4" t="s">
        <v>49</v>
      </c>
      <c r="N5415" s="4" t="s">
        <v>3120</v>
      </c>
      <c r="O5415" s="4" t="s">
        <v>51</v>
      </c>
      <c r="P5415" s="4" t="s">
        <v>124</v>
      </c>
      <c r="Q5415" s="4" t="s">
        <v>3121</v>
      </c>
      <c r="R5415" s="9">
        <v>88.768</v>
      </c>
      <c r="S5415" s="7">
        <v>2.0</v>
      </c>
      <c r="T5415" s="7">
        <v>0.2</v>
      </c>
      <c r="U5415" s="7">
        <v>31.0688</v>
      </c>
      <c r="V5415" s="10" t="str">
        <f t="shared" si="1"/>
        <v>2017-11</v>
      </c>
    </row>
    <row r="5416">
      <c r="A5416" s="7">
        <v>5415.0</v>
      </c>
      <c r="B5416" s="4" t="s">
        <v>8302</v>
      </c>
      <c r="C5416" s="8">
        <v>43067.0</v>
      </c>
      <c r="D5416" s="8">
        <v>43071.0</v>
      </c>
      <c r="E5416" s="4" t="s">
        <v>26</v>
      </c>
      <c r="F5416" s="4" t="s">
        <v>3592</v>
      </c>
      <c r="G5416" s="4" t="s">
        <v>3593</v>
      </c>
      <c r="H5416" s="4" t="s">
        <v>29</v>
      </c>
      <c r="I5416" s="4" t="s">
        <v>30</v>
      </c>
      <c r="J5416" s="4" t="s">
        <v>222</v>
      </c>
      <c r="K5416" s="4" t="s">
        <v>223</v>
      </c>
      <c r="L5416" s="7">
        <v>10035.0</v>
      </c>
      <c r="M5416" s="4" t="s">
        <v>33</v>
      </c>
      <c r="N5416" s="4" t="s">
        <v>5401</v>
      </c>
      <c r="O5416" s="4" t="s">
        <v>39</v>
      </c>
      <c r="P5416" s="4" t="s">
        <v>40</v>
      </c>
      <c r="Q5416" s="4" t="s">
        <v>5402</v>
      </c>
      <c r="R5416" s="9">
        <v>2547.7843744856</v>
      </c>
      <c r="S5416" s="7">
        <v>11.0</v>
      </c>
      <c r="T5416" s="7">
        <v>0.0</v>
      </c>
      <c r="U5416" s="7">
        <v>636.946093621399</v>
      </c>
      <c r="V5416" s="10" t="str">
        <f t="shared" si="1"/>
        <v>2017-11</v>
      </c>
    </row>
    <row r="5417">
      <c r="A5417" s="7">
        <v>5416.0</v>
      </c>
      <c r="B5417" s="4" t="s">
        <v>8302</v>
      </c>
      <c r="C5417" s="8">
        <v>43067.0</v>
      </c>
      <c r="D5417" s="8">
        <v>43071.0</v>
      </c>
      <c r="E5417" s="4" t="s">
        <v>26</v>
      </c>
      <c r="F5417" s="4" t="s">
        <v>3592</v>
      </c>
      <c r="G5417" s="4" t="s">
        <v>3593</v>
      </c>
      <c r="H5417" s="4" t="s">
        <v>29</v>
      </c>
      <c r="I5417" s="4" t="s">
        <v>30</v>
      </c>
      <c r="J5417" s="4" t="s">
        <v>222</v>
      </c>
      <c r="K5417" s="4" t="s">
        <v>223</v>
      </c>
      <c r="L5417" s="7">
        <v>10035.0</v>
      </c>
      <c r="M5417" s="4" t="s">
        <v>33</v>
      </c>
      <c r="N5417" s="4" t="s">
        <v>1096</v>
      </c>
      <c r="O5417" s="4" t="s">
        <v>51</v>
      </c>
      <c r="P5417" s="4" t="s">
        <v>205</v>
      </c>
      <c r="Q5417" s="4" t="s">
        <v>1097</v>
      </c>
      <c r="R5417" s="9">
        <v>102.895028806584</v>
      </c>
      <c r="S5417" s="7">
        <v>2.0</v>
      </c>
      <c r="T5417" s="7">
        <v>0.0</v>
      </c>
      <c r="U5417" s="7">
        <v>46.302762962963</v>
      </c>
      <c r="V5417" s="10" t="str">
        <f t="shared" si="1"/>
        <v>2017-11</v>
      </c>
    </row>
    <row r="5418">
      <c r="A5418" s="7">
        <v>5417.0</v>
      </c>
      <c r="B5418" s="4" t="s">
        <v>8303</v>
      </c>
      <c r="C5418" s="8">
        <v>43067.0</v>
      </c>
      <c r="D5418" s="8">
        <v>43073.0</v>
      </c>
      <c r="E5418" s="4" t="s">
        <v>26</v>
      </c>
      <c r="F5418" s="4" t="s">
        <v>3339</v>
      </c>
      <c r="G5418" s="4" t="s">
        <v>3340</v>
      </c>
      <c r="H5418" s="4" t="s">
        <v>112</v>
      </c>
      <c r="I5418" s="4" t="s">
        <v>30</v>
      </c>
      <c r="J5418" s="4" t="s">
        <v>1543</v>
      </c>
      <c r="K5418" s="4" t="s">
        <v>32</v>
      </c>
      <c r="L5418" s="7">
        <v>21215.0</v>
      </c>
      <c r="M5418" s="4" t="s">
        <v>33</v>
      </c>
      <c r="N5418" s="4" t="s">
        <v>1671</v>
      </c>
      <c r="O5418" s="4" t="s">
        <v>51</v>
      </c>
      <c r="P5418" s="4" t="s">
        <v>93</v>
      </c>
      <c r="Q5418" s="4" t="s">
        <v>1672</v>
      </c>
      <c r="R5418" s="9">
        <v>2.11040329218107</v>
      </c>
      <c r="S5418" s="7">
        <v>1.0</v>
      </c>
      <c r="T5418" s="7">
        <v>0.0</v>
      </c>
      <c r="U5418" s="7">
        <v>0.949681481481482</v>
      </c>
      <c r="V5418" s="10" t="str">
        <f t="shared" si="1"/>
        <v>2017-11</v>
      </c>
    </row>
    <row r="5419">
      <c r="A5419" s="7">
        <v>5418.0</v>
      </c>
      <c r="B5419" s="4" t="s">
        <v>8303</v>
      </c>
      <c r="C5419" s="8">
        <v>43067.0</v>
      </c>
      <c r="D5419" s="8">
        <v>43073.0</v>
      </c>
      <c r="E5419" s="4" t="s">
        <v>26</v>
      </c>
      <c r="F5419" s="4" t="s">
        <v>3339</v>
      </c>
      <c r="G5419" s="4" t="s">
        <v>3340</v>
      </c>
      <c r="H5419" s="4" t="s">
        <v>112</v>
      </c>
      <c r="I5419" s="4" t="s">
        <v>30</v>
      </c>
      <c r="J5419" s="4" t="s">
        <v>1543</v>
      </c>
      <c r="K5419" s="4" t="s">
        <v>32</v>
      </c>
      <c r="L5419" s="7">
        <v>21215.0</v>
      </c>
      <c r="M5419" s="4" t="s">
        <v>33</v>
      </c>
      <c r="N5419" s="4" t="s">
        <v>2174</v>
      </c>
      <c r="O5419" s="4" t="s">
        <v>35</v>
      </c>
      <c r="P5419" s="4" t="s">
        <v>121</v>
      </c>
      <c r="Q5419" s="4" t="s">
        <v>2175</v>
      </c>
      <c r="R5419" s="9">
        <v>1350.1433744856</v>
      </c>
      <c r="S5419" s="7">
        <v>5.0</v>
      </c>
      <c r="T5419" s="7">
        <v>0.0</v>
      </c>
      <c r="U5419" s="7">
        <v>351.037277366255</v>
      </c>
      <c r="V5419" s="10" t="str">
        <f t="shared" si="1"/>
        <v>2017-11</v>
      </c>
    </row>
    <row r="5420">
      <c r="A5420" s="7">
        <v>5419.0</v>
      </c>
      <c r="B5420" s="4" t="s">
        <v>8303</v>
      </c>
      <c r="C5420" s="8">
        <v>43067.0</v>
      </c>
      <c r="D5420" s="8">
        <v>43073.0</v>
      </c>
      <c r="E5420" s="4" t="s">
        <v>26</v>
      </c>
      <c r="F5420" s="4" t="s">
        <v>3339</v>
      </c>
      <c r="G5420" s="4" t="s">
        <v>3340</v>
      </c>
      <c r="H5420" s="4" t="s">
        <v>112</v>
      </c>
      <c r="I5420" s="4" t="s">
        <v>30</v>
      </c>
      <c r="J5420" s="4" t="s">
        <v>1543</v>
      </c>
      <c r="K5420" s="4" t="s">
        <v>32</v>
      </c>
      <c r="L5420" s="7">
        <v>21215.0</v>
      </c>
      <c r="M5420" s="4" t="s">
        <v>33</v>
      </c>
      <c r="N5420" s="4" t="s">
        <v>120</v>
      </c>
      <c r="O5420" s="4" t="s">
        <v>35</v>
      </c>
      <c r="P5420" s="4" t="s">
        <v>121</v>
      </c>
      <c r="Q5420" s="4" t="s">
        <v>1917</v>
      </c>
      <c r="R5420" s="9">
        <v>26.8947736625514</v>
      </c>
      <c r="S5420" s="7">
        <v>5.0</v>
      </c>
      <c r="T5420" s="7">
        <v>0.0</v>
      </c>
      <c r="U5420" s="7">
        <v>9.68211851851852</v>
      </c>
      <c r="V5420" s="10" t="str">
        <f t="shared" si="1"/>
        <v>2017-11</v>
      </c>
    </row>
    <row r="5421">
      <c r="A5421" s="7">
        <v>5420.0</v>
      </c>
      <c r="B5421" s="4" t="s">
        <v>8304</v>
      </c>
      <c r="C5421" s="8">
        <v>43067.0</v>
      </c>
      <c r="D5421" s="8">
        <v>43071.0</v>
      </c>
      <c r="E5421" s="4" t="s">
        <v>26</v>
      </c>
      <c r="F5421" s="4" t="s">
        <v>4511</v>
      </c>
      <c r="G5421" s="4" t="s">
        <v>4512</v>
      </c>
      <c r="H5421" s="4" t="s">
        <v>46</v>
      </c>
      <c r="I5421" s="4" t="s">
        <v>30</v>
      </c>
      <c r="J5421" s="4" t="s">
        <v>261</v>
      </c>
      <c r="K5421" s="4" t="s">
        <v>48</v>
      </c>
      <c r="L5421" s="7">
        <v>92037.0</v>
      </c>
      <c r="M5421" s="4" t="s">
        <v>49</v>
      </c>
      <c r="N5421" s="4" t="s">
        <v>3138</v>
      </c>
      <c r="O5421" s="4" t="s">
        <v>51</v>
      </c>
      <c r="P5421" s="4" t="s">
        <v>297</v>
      </c>
      <c r="Q5421" s="4" t="s">
        <v>3139</v>
      </c>
      <c r="R5421" s="9">
        <v>62.65</v>
      </c>
      <c r="S5421" s="7">
        <v>5.0</v>
      </c>
      <c r="T5421" s="7">
        <v>0.0</v>
      </c>
      <c r="U5421" s="7">
        <v>29.4455</v>
      </c>
      <c r="V5421" s="10" t="str">
        <f t="shared" si="1"/>
        <v>2017-11</v>
      </c>
    </row>
    <row r="5422">
      <c r="A5422" s="7">
        <v>5421.0</v>
      </c>
      <c r="B5422" s="4" t="s">
        <v>8305</v>
      </c>
      <c r="C5422" s="8">
        <v>43068.0</v>
      </c>
      <c r="D5422" s="8">
        <v>43072.0</v>
      </c>
      <c r="E5422" s="4" t="s">
        <v>26</v>
      </c>
      <c r="F5422" s="4" t="s">
        <v>2038</v>
      </c>
      <c r="G5422" s="4" t="s">
        <v>2039</v>
      </c>
      <c r="H5422" s="4" t="s">
        <v>46</v>
      </c>
      <c r="I5422" s="4" t="s">
        <v>30</v>
      </c>
      <c r="J5422" s="4" t="s">
        <v>517</v>
      </c>
      <c r="K5422" s="4" t="s">
        <v>518</v>
      </c>
      <c r="L5422" s="7">
        <v>37421.0</v>
      </c>
      <c r="M5422" s="4" t="s">
        <v>83</v>
      </c>
      <c r="N5422" s="4" t="s">
        <v>1316</v>
      </c>
      <c r="O5422" s="4" t="s">
        <v>35</v>
      </c>
      <c r="P5422" s="4" t="s">
        <v>263</v>
      </c>
      <c r="Q5422" s="4" t="s">
        <v>1317</v>
      </c>
      <c r="R5422" s="9">
        <v>117.789374747189</v>
      </c>
      <c r="S5422" s="7">
        <v>2.0</v>
      </c>
      <c r="T5422" s="7">
        <v>0.2</v>
      </c>
      <c r="U5422" s="7">
        <v>14.7236718433986</v>
      </c>
      <c r="V5422" s="10" t="str">
        <f t="shared" si="1"/>
        <v>2017-11</v>
      </c>
    </row>
    <row r="5423">
      <c r="A5423" s="7">
        <v>5422.0</v>
      </c>
      <c r="B5423" s="4" t="s">
        <v>8305</v>
      </c>
      <c r="C5423" s="8">
        <v>43068.0</v>
      </c>
      <c r="D5423" s="8">
        <v>43072.0</v>
      </c>
      <c r="E5423" s="4" t="s">
        <v>26</v>
      </c>
      <c r="F5423" s="4" t="s">
        <v>2038</v>
      </c>
      <c r="G5423" s="4" t="s">
        <v>2039</v>
      </c>
      <c r="H5423" s="4" t="s">
        <v>46</v>
      </c>
      <c r="I5423" s="4" t="s">
        <v>30</v>
      </c>
      <c r="J5423" s="4" t="s">
        <v>517</v>
      </c>
      <c r="K5423" s="4" t="s">
        <v>518</v>
      </c>
      <c r="L5423" s="7">
        <v>37421.0</v>
      </c>
      <c r="M5423" s="4" t="s">
        <v>83</v>
      </c>
      <c r="N5423" s="4" t="s">
        <v>246</v>
      </c>
      <c r="O5423" s="4" t="s">
        <v>35</v>
      </c>
      <c r="P5423" s="4" t="s">
        <v>121</v>
      </c>
      <c r="Q5423" s="4" t="s">
        <v>8306</v>
      </c>
      <c r="R5423" s="9">
        <v>31.0755740495331</v>
      </c>
      <c r="S5423" s="7">
        <v>5.0</v>
      </c>
      <c r="T5423" s="7">
        <v>0.2</v>
      </c>
      <c r="U5423" s="7">
        <v>5.82667013428745</v>
      </c>
      <c r="V5423" s="10" t="str">
        <f t="shared" si="1"/>
        <v>2017-11</v>
      </c>
    </row>
    <row r="5424">
      <c r="A5424" s="7">
        <v>5423.0</v>
      </c>
      <c r="B5424" s="4" t="s">
        <v>8307</v>
      </c>
      <c r="C5424" s="8">
        <v>43069.0</v>
      </c>
      <c r="D5424" s="8">
        <v>43071.0</v>
      </c>
      <c r="E5424" s="4" t="s">
        <v>98</v>
      </c>
      <c r="F5424" s="4" t="s">
        <v>5857</v>
      </c>
      <c r="G5424" s="4" t="s">
        <v>5858</v>
      </c>
      <c r="H5424" s="4" t="s">
        <v>112</v>
      </c>
      <c r="I5424" s="4" t="s">
        <v>30</v>
      </c>
      <c r="J5424" s="4" t="s">
        <v>222</v>
      </c>
      <c r="K5424" s="4" t="s">
        <v>223</v>
      </c>
      <c r="L5424" s="7">
        <v>10024.0</v>
      </c>
      <c r="M5424" s="4" t="s">
        <v>33</v>
      </c>
      <c r="N5424" s="4" t="s">
        <v>5733</v>
      </c>
      <c r="O5424" s="4" t="s">
        <v>51</v>
      </c>
      <c r="P5424" s="4" t="s">
        <v>76</v>
      </c>
      <c r="Q5424" s="4" t="s">
        <v>5734</v>
      </c>
      <c r="R5424" s="9">
        <v>88.1682666666667</v>
      </c>
      <c r="S5424" s="7">
        <v>3.0</v>
      </c>
      <c r="T5424" s="7">
        <v>0.2</v>
      </c>
      <c r="U5424" s="7">
        <v>29.75679</v>
      </c>
      <c r="V5424" s="10" t="str">
        <f t="shared" si="1"/>
        <v>2017-11</v>
      </c>
    </row>
    <row r="5425">
      <c r="A5425" s="7">
        <v>5424.0</v>
      </c>
      <c r="B5425" s="4" t="s">
        <v>8307</v>
      </c>
      <c r="C5425" s="8">
        <v>43069.0</v>
      </c>
      <c r="D5425" s="8">
        <v>43071.0</v>
      </c>
      <c r="E5425" s="4" t="s">
        <v>98</v>
      </c>
      <c r="F5425" s="4" t="s">
        <v>5857</v>
      </c>
      <c r="G5425" s="4" t="s">
        <v>5858</v>
      </c>
      <c r="H5425" s="4" t="s">
        <v>112</v>
      </c>
      <c r="I5425" s="4" t="s">
        <v>30</v>
      </c>
      <c r="J5425" s="4" t="s">
        <v>222</v>
      </c>
      <c r="K5425" s="4" t="s">
        <v>223</v>
      </c>
      <c r="L5425" s="7">
        <v>10024.0</v>
      </c>
      <c r="M5425" s="4" t="s">
        <v>33</v>
      </c>
      <c r="N5425" s="4" t="s">
        <v>1012</v>
      </c>
      <c r="O5425" s="4" t="s">
        <v>35</v>
      </c>
      <c r="P5425" s="4" t="s">
        <v>263</v>
      </c>
      <c r="Q5425" s="4" t="s">
        <v>1013</v>
      </c>
      <c r="R5425" s="9">
        <v>1600.42555555556</v>
      </c>
      <c r="S5425" s="7">
        <v>5.0</v>
      </c>
      <c r="T5425" s="7">
        <v>0.1</v>
      </c>
      <c r="U5425" s="7">
        <v>337.867617283951</v>
      </c>
      <c r="V5425" s="10" t="str">
        <f t="shared" si="1"/>
        <v>2017-11</v>
      </c>
    </row>
    <row r="5426">
      <c r="A5426" s="7">
        <v>5425.0</v>
      </c>
      <c r="B5426" s="4" t="s">
        <v>8308</v>
      </c>
      <c r="C5426" s="8">
        <v>43069.0</v>
      </c>
      <c r="D5426" s="8">
        <v>43073.0</v>
      </c>
      <c r="E5426" s="4" t="s">
        <v>26</v>
      </c>
      <c r="F5426" s="4" t="s">
        <v>4931</v>
      </c>
      <c r="G5426" s="4" t="s">
        <v>4932</v>
      </c>
      <c r="H5426" s="4" t="s">
        <v>46</v>
      </c>
      <c r="I5426" s="4" t="s">
        <v>30</v>
      </c>
      <c r="J5426" s="4" t="s">
        <v>585</v>
      </c>
      <c r="K5426" s="4" t="s">
        <v>334</v>
      </c>
      <c r="L5426" s="7">
        <v>39212.0</v>
      </c>
      <c r="M5426" s="4" t="s">
        <v>83</v>
      </c>
      <c r="N5426" s="4" t="s">
        <v>2145</v>
      </c>
      <c r="O5426" s="4" t="s">
        <v>51</v>
      </c>
      <c r="P5426" s="4" t="s">
        <v>52</v>
      </c>
      <c r="Q5426" s="4" t="s">
        <v>2146</v>
      </c>
      <c r="R5426" s="9">
        <v>53.0085966932571</v>
      </c>
      <c r="S5426" s="7">
        <v>5.0</v>
      </c>
      <c r="T5426" s="7">
        <v>0.0</v>
      </c>
      <c r="U5426" s="7">
        <v>13.2521491733143</v>
      </c>
      <c r="V5426" s="10" t="str">
        <f t="shared" si="1"/>
        <v>2017-11</v>
      </c>
    </row>
    <row r="5427">
      <c r="A5427" s="7">
        <v>5426.0</v>
      </c>
      <c r="B5427" s="4" t="s">
        <v>8309</v>
      </c>
      <c r="C5427" s="8">
        <v>43069.0</v>
      </c>
      <c r="D5427" s="8">
        <v>43073.0</v>
      </c>
      <c r="E5427" s="4" t="s">
        <v>26</v>
      </c>
      <c r="F5427" s="4" t="s">
        <v>3498</v>
      </c>
      <c r="G5427" s="4" t="s">
        <v>3499</v>
      </c>
      <c r="H5427" s="4" t="s">
        <v>46</v>
      </c>
      <c r="I5427" s="4" t="s">
        <v>30</v>
      </c>
      <c r="J5427" s="4" t="s">
        <v>701</v>
      </c>
      <c r="K5427" s="4" t="s">
        <v>747</v>
      </c>
      <c r="L5427" s="7">
        <v>19711.0</v>
      </c>
      <c r="M5427" s="4" t="s">
        <v>33</v>
      </c>
      <c r="N5427" s="4" t="s">
        <v>1043</v>
      </c>
      <c r="O5427" s="4" t="s">
        <v>51</v>
      </c>
      <c r="P5427" s="4" t="s">
        <v>93</v>
      </c>
      <c r="Q5427" s="4" t="s">
        <v>1044</v>
      </c>
      <c r="R5427" s="9">
        <v>200.796814814815</v>
      </c>
      <c r="S5427" s="7">
        <v>6.0</v>
      </c>
      <c r="T5427" s="7">
        <v>0.0</v>
      </c>
      <c r="U5427" s="7">
        <v>58.2310762962963</v>
      </c>
      <c r="V5427" s="10" t="str">
        <f t="shared" si="1"/>
        <v>2017-11</v>
      </c>
    </row>
    <row r="5428">
      <c r="A5428" s="7">
        <v>5427.0</v>
      </c>
      <c r="B5428" s="4" t="s">
        <v>8310</v>
      </c>
      <c r="C5428" s="8">
        <v>43069.0</v>
      </c>
      <c r="D5428" s="8">
        <v>43069.0</v>
      </c>
      <c r="E5428" s="4" t="s">
        <v>212</v>
      </c>
      <c r="F5428" s="4" t="s">
        <v>3379</v>
      </c>
      <c r="G5428" s="4" t="s">
        <v>3380</v>
      </c>
      <c r="H5428" s="4" t="s">
        <v>112</v>
      </c>
      <c r="I5428" s="4" t="s">
        <v>30</v>
      </c>
      <c r="J5428" s="4" t="s">
        <v>156</v>
      </c>
      <c r="K5428" s="4" t="s">
        <v>157</v>
      </c>
      <c r="L5428" s="7">
        <v>43615.0</v>
      </c>
      <c r="M5428" s="4" t="s">
        <v>33</v>
      </c>
      <c r="N5428" s="4" t="s">
        <v>3970</v>
      </c>
      <c r="O5428" s="4" t="s">
        <v>51</v>
      </c>
      <c r="P5428" s="4" t="s">
        <v>283</v>
      </c>
      <c r="Q5428" s="4" t="s">
        <v>3971</v>
      </c>
      <c r="R5428" s="9">
        <v>854.920059259259</v>
      </c>
      <c r="S5428" s="7">
        <v>4.0</v>
      </c>
      <c r="T5428" s="7">
        <v>0.2</v>
      </c>
      <c r="U5428" s="7">
        <v>106.865007407407</v>
      </c>
      <c r="V5428" s="10" t="str">
        <f t="shared" si="1"/>
        <v>2017-11</v>
      </c>
    </row>
    <row r="5429">
      <c r="A5429" s="7">
        <v>5428.0</v>
      </c>
      <c r="B5429" s="4" t="s">
        <v>8311</v>
      </c>
      <c r="C5429" s="8">
        <v>43069.0</v>
      </c>
      <c r="D5429" s="8">
        <v>43071.0</v>
      </c>
      <c r="E5429" s="4" t="s">
        <v>98</v>
      </c>
      <c r="F5429" s="4" t="s">
        <v>3995</v>
      </c>
      <c r="G5429" s="4" t="s">
        <v>3996</v>
      </c>
      <c r="H5429" s="4" t="s">
        <v>112</v>
      </c>
      <c r="I5429" s="4" t="s">
        <v>30</v>
      </c>
      <c r="J5429" s="4" t="s">
        <v>805</v>
      </c>
      <c r="K5429" s="4" t="s">
        <v>102</v>
      </c>
      <c r="L5429" s="7">
        <v>33180.0</v>
      </c>
      <c r="M5429" s="4" t="s">
        <v>83</v>
      </c>
      <c r="N5429" s="4" t="s">
        <v>2969</v>
      </c>
      <c r="O5429" s="4" t="s">
        <v>39</v>
      </c>
      <c r="P5429" s="4" t="s">
        <v>40</v>
      </c>
      <c r="Q5429" s="4" t="s">
        <v>2970</v>
      </c>
      <c r="R5429" s="9">
        <v>21.9937548482023</v>
      </c>
      <c r="S5429" s="7">
        <v>3.0</v>
      </c>
      <c r="T5429" s="7">
        <v>0.2</v>
      </c>
      <c r="U5429" s="7">
        <v>2.74921935602528</v>
      </c>
      <c r="V5429" s="10" t="str">
        <f t="shared" si="1"/>
        <v>2017-11</v>
      </c>
    </row>
    <row r="5430">
      <c r="A5430" s="7">
        <v>5429.0</v>
      </c>
      <c r="B5430" s="4" t="s">
        <v>8312</v>
      </c>
      <c r="C5430" s="8">
        <v>43069.0</v>
      </c>
      <c r="D5430" s="8">
        <v>43073.0</v>
      </c>
      <c r="E5430" s="4" t="s">
        <v>26</v>
      </c>
      <c r="F5430" s="4" t="s">
        <v>5597</v>
      </c>
      <c r="G5430" s="4" t="s">
        <v>5598</v>
      </c>
      <c r="H5430" s="4" t="s">
        <v>46</v>
      </c>
      <c r="I5430" s="4" t="s">
        <v>30</v>
      </c>
      <c r="J5430" s="4" t="s">
        <v>3544</v>
      </c>
      <c r="K5430" s="4" t="s">
        <v>58</v>
      </c>
      <c r="L5430" s="7">
        <v>78539.0</v>
      </c>
      <c r="M5430" s="4" t="s">
        <v>59</v>
      </c>
      <c r="N5430" s="4" t="s">
        <v>5867</v>
      </c>
      <c r="O5430" s="4" t="s">
        <v>51</v>
      </c>
      <c r="P5430" s="4" t="s">
        <v>272</v>
      </c>
      <c r="Q5430" s="4" t="s">
        <v>5868</v>
      </c>
      <c r="R5430" s="9">
        <v>3.04916543209877</v>
      </c>
      <c r="S5430" s="7">
        <v>2.0</v>
      </c>
      <c r="T5430" s="7">
        <v>0.2</v>
      </c>
      <c r="U5430" s="7">
        <v>1.06720790123457</v>
      </c>
      <c r="V5430" s="10" t="str">
        <f t="shared" si="1"/>
        <v>2017-11</v>
      </c>
    </row>
    <row r="5431">
      <c r="A5431" s="7">
        <v>5430.0</v>
      </c>
      <c r="B5431" s="4" t="s">
        <v>8313</v>
      </c>
      <c r="C5431" s="8">
        <v>43069.0</v>
      </c>
      <c r="D5431" s="8">
        <v>43076.0</v>
      </c>
      <c r="E5431" s="4" t="s">
        <v>26</v>
      </c>
      <c r="F5431" s="4" t="s">
        <v>4345</v>
      </c>
      <c r="G5431" s="4" t="s">
        <v>4346</v>
      </c>
      <c r="H5431" s="4" t="s">
        <v>46</v>
      </c>
      <c r="I5431" s="4" t="s">
        <v>30</v>
      </c>
      <c r="J5431" s="4" t="s">
        <v>322</v>
      </c>
      <c r="K5431" s="4" t="s">
        <v>82</v>
      </c>
      <c r="L5431" s="7">
        <v>27217.0</v>
      </c>
      <c r="M5431" s="4" t="s">
        <v>83</v>
      </c>
      <c r="N5431" s="4" t="s">
        <v>4872</v>
      </c>
      <c r="O5431" s="4" t="s">
        <v>39</v>
      </c>
      <c r="P5431" s="4" t="s">
        <v>61</v>
      </c>
      <c r="Q5431" s="4" t="s">
        <v>4873</v>
      </c>
      <c r="R5431" s="9">
        <v>116.314455378949</v>
      </c>
      <c r="S5431" s="7">
        <v>3.0</v>
      </c>
      <c r="T5431" s="7">
        <v>0.2</v>
      </c>
      <c r="U5431" s="7">
        <v>24.7168217680266</v>
      </c>
      <c r="V5431" s="10" t="str">
        <f t="shared" si="1"/>
        <v>2017-11</v>
      </c>
    </row>
    <row r="5432">
      <c r="A5432" s="7">
        <v>5431.0</v>
      </c>
      <c r="B5432" s="4" t="s">
        <v>8313</v>
      </c>
      <c r="C5432" s="8">
        <v>43069.0</v>
      </c>
      <c r="D5432" s="8">
        <v>43076.0</v>
      </c>
      <c r="E5432" s="4" t="s">
        <v>26</v>
      </c>
      <c r="F5432" s="4" t="s">
        <v>4345</v>
      </c>
      <c r="G5432" s="4" t="s">
        <v>4346</v>
      </c>
      <c r="H5432" s="4" t="s">
        <v>46</v>
      </c>
      <c r="I5432" s="4" t="s">
        <v>30</v>
      </c>
      <c r="J5432" s="4" t="s">
        <v>322</v>
      </c>
      <c r="K5432" s="4" t="s">
        <v>82</v>
      </c>
      <c r="L5432" s="7">
        <v>27217.0</v>
      </c>
      <c r="M5432" s="4" t="s">
        <v>83</v>
      </c>
      <c r="N5432" s="4" t="s">
        <v>1704</v>
      </c>
      <c r="O5432" s="4" t="s">
        <v>35</v>
      </c>
      <c r="P5432" s="4" t="s">
        <v>73</v>
      </c>
      <c r="Q5432" s="4" t="s">
        <v>1705</v>
      </c>
      <c r="R5432" s="9">
        <v>537.548378862655</v>
      </c>
      <c r="S5432" s="7">
        <v>7.0</v>
      </c>
      <c r="T5432" s="7">
        <v>0.4</v>
      </c>
      <c r="U5432" s="7">
        <v>-197.10107224964</v>
      </c>
      <c r="V5432" s="10" t="str">
        <f t="shared" si="1"/>
        <v>2017-11</v>
      </c>
    </row>
    <row r="5433">
      <c r="A5433" s="7">
        <v>5432.0</v>
      </c>
      <c r="B5433" s="4" t="s">
        <v>8314</v>
      </c>
      <c r="C5433" s="8">
        <v>43069.0</v>
      </c>
      <c r="D5433" s="8">
        <v>43073.0</v>
      </c>
      <c r="E5433" s="4" t="s">
        <v>26</v>
      </c>
      <c r="F5433" s="4" t="s">
        <v>6971</v>
      </c>
      <c r="G5433" s="4" t="s">
        <v>6972</v>
      </c>
      <c r="H5433" s="4" t="s">
        <v>112</v>
      </c>
      <c r="I5433" s="4" t="s">
        <v>30</v>
      </c>
      <c r="J5433" s="4" t="s">
        <v>222</v>
      </c>
      <c r="K5433" s="4" t="s">
        <v>223</v>
      </c>
      <c r="L5433" s="7">
        <v>10011.0</v>
      </c>
      <c r="M5433" s="4" t="s">
        <v>33</v>
      </c>
      <c r="N5433" s="4" t="s">
        <v>6700</v>
      </c>
      <c r="O5433" s="4" t="s">
        <v>51</v>
      </c>
      <c r="P5433" s="4" t="s">
        <v>52</v>
      </c>
      <c r="Q5433" s="4" t="s">
        <v>6701</v>
      </c>
      <c r="R5433" s="9">
        <v>107.596395061728</v>
      </c>
      <c r="S5433" s="7">
        <v>4.0</v>
      </c>
      <c r="T5433" s="7">
        <v>0.0</v>
      </c>
      <c r="U5433" s="7">
        <v>2.15192790123457</v>
      </c>
      <c r="V5433" s="10" t="str">
        <f t="shared" si="1"/>
        <v>2017-11</v>
      </c>
    </row>
    <row r="5434">
      <c r="A5434" s="7">
        <v>5433.0</v>
      </c>
      <c r="B5434" s="4" t="s">
        <v>8314</v>
      </c>
      <c r="C5434" s="8">
        <v>43069.0</v>
      </c>
      <c r="D5434" s="8">
        <v>43073.0</v>
      </c>
      <c r="E5434" s="4" t="s">
        <v>26</v>
      </c>
      <c r="F5434" s="4" t="s">
        <v>6971</v>
      </c>
      <c r="G5434" s="4" t="s">
        <v>6972</v>
      </c>
      <c r="H5434" s="4" t="s">
        <v>112</v>
      </c>
      <c r="I5434" s="4" t="s">
        <v>30</v>
      </c>
      <c r="J5434" s="4" t="s">
        <v>222</v>
      </c>
      <c r="K5434" s="4" t="s">
        <v>223</v>
      </c>
      <c r="L5434" s="7">
        <v>10011.0</v>
      </c>
      <c r="M5434" s="4" t="s">
        <v>33</v>
      </c>
      <c r="N5434" s="4" t="s">
        <v>8315</v>
      </c>
      <c r="O5434" s="4" t="s">
        <v>39</v>
      </c>
      <c r="P5434" s="4" t="s">
        <v>40</v>
      </c>
      <c r="Q5434" s="4" t="s">
        <v>8316</v>
      </c>
      <c r="R5434" s="9">
        <v>703.136518518518</v>
      </c>
      <c r="S5434" s="7">
        <v>3.0</v>
      </c>
      <c r="T5434" s="7">
        <v>0.0</v>
      </c>
      <c r="U5434" s="7">
        <v>210.940955555556</v>
      </c>
      <c r="V5434" s="10" t="str">
        <f t="shared" si="1"/>
        <v>2017-11</v>
      </c>
    </row>
    <row r="5435">
      <c r="A5435" s="7">
        <v>5434.0</v>
      </c>
      <c r="B5435" s="4" t="s">
        <v>8314</v>
      </c>
      <c r="C5435" s="8">
        <v>43069.0</v>
      </c>
      <c r="D5435" s="8">
        <v>43073.0</v>
      </c>
      <c r="E5435" s="4" t="s">
        <v>26</v>
      </c>
      <c r="F5435" s="4" t="s">
        <v>6971</v>
      </c>
      <c r="G5435" s="4" t="s">
        <v>6972</v>
      </c>
      <c r="H5435" s="4" t="s">
        <v>112</v>
      </c>
      <c r="I5435" s="4" t="s">
        <v>30</v>
      </c>
      <c r="J5435" s="4" t="s">
        <v>222</v>
      </c>
      <c r="K5435" s="4" t="s">
        <v>223</v>
      </c>
      <c r="L5435" s="7">
        <v>10011.0</v>
      </c>
      <c r="M5435" s="4" t="s">
        <v>33</v>
      </c>
      <c r="N5435" s="4" t="s">
        <v>653</v>
      </c>
      <c r="O5435" s="4" t="s">
        <v>51</v>
      </c>
      <c r="P5435" s="4" t="s">
        <v>52</v>
      </c>
      <c r="Q5435" s="4" t="s">
        <v>654</v>
      </c>
      <c r="R5435" s="9">
        <v>347.009962962963</v>
      </c>
      <c r="S5435" s="7">
        <v>3.0</v>
      </c>
      <c r="T5435" s="7">
        <v>0.0</v>
      </c>
      <c r="U5435" s="7">
        <v>6.94019925925926</v>
      </c>
      <c r="V5435" s="10" t="str">
        <f t="shared" si="1"/>
        <v>2017-11</v>
      </c>
    </row>
    <row r="5436">
      <c r="A5436" s="7">
        <v>5435.0</v>
      </c>
      <c r="B5436" s="4" t="s">
        <v>8317</v>
      </c>
      <c r="C5436" s="8">
        <v>43069.0</v>
      </c>
      <c r="D5436" s="8">
        <v>43072.0</v>
      </c>
      <c r="E5436" s="4" t="s">
        <v>43</v>
      </c>
      <c r="F5436" s="4" t="s">
        <v>4501</v>
      </c>
      <c r="G5436" s="4" t="s">
        <v>4502</v>
      </c>
      <c r="H5436" s="4" t="s">
        <v>112</v>
      </c>
      <c r="I5436" s="4" t="s">
        <v>30</v>
      </c>
      <c r="J5436" s="4" t="s">
        <v>362</v>
      </c>
      <c r="K5436" s="4" t="s">
        <v>48</v>
      </c>
      <c r="L5436" s="7">
        <v>94109.0</v>
      </c>
      <c r="M5436" s="4" t="s">
        <v>49</v>
      </c>
      <c r="N5436" s="4" t="s">
        <v>8318</v>
      </c>
      <c r="O5436" s="4" t="s">
        <v>35</v>
      </c>
      <c r="P5436" s="4" t="s">
        <v>121</v>
      </c>
      <c r="Q5436" s="4" t="s">
        <v>8319</v>
      </c>
      <c r="R5436" s="9">
        <v>25.83</v>
      </c>
      <c r="S5436" s="7">
        <v>3.0</v>
      </c>
      <c r="T5436" s="7">
        <v>0.0</v>
      </c>
      <c r="U5436" s="7">
        <v>9.5571</v>
      </c>
      <c r="V5436" s="10" t="str">
        <f t="shared" si="1"/>
        <v>2017-11</v>
      </c>
    </row>
    <row r="5437">
      <c r="A5437" s="7">
        <v>5436.0</v>
      </c>
      <c r="B5437" s="4" t="s">
        <v>8320</v>
      </c>
      <c r="C5437" s="8">
        <v>43069.0</v>
      </c>
      <c r="D5437" s="8">
        <v>43072.0</v>
      </c>
      <c r="E5437" s="4" t="s">
        <v>98</v>
      </c>
      <c r="F5437" s="4" t="s">
        <v>4670</v>
      </c>
      <c r="G5437" s="4" t="s">
        <v>4671</v>
      </c>
      <c r="H5437" s="4" t="s">
        <v>29</v>
      </c>
      <c r="I5437" s="4" t="s">
        <v>30</v>
      </c>
      <c r="J5437" s="4" t="s">
        <v>5232</v>
      </c>
      <c r="K5437" s="4" t="s">
        <v>58</v>
      </c>
      <c r="L5437" s="7">
        <v>79907.0</v>
      </c>
      <c r="M5437" s="4" t="s">
        <v>59</v>
      </c>
      <c r="N5437" s="4" t="s">
        <v>1965</v>
      </c>
      <c r="O5437" s="4" t="s">
        <v>39</v>
      </c>
      <c r="P5437" s="4" t="s">
        <v>61</v>
      </c>
      <c r="Q5437" s="4" t="s">
        <v>1966</v>
      </c>
      <c r="R5437" s="9">
        <v>123.583911111111</v>
      </c>
      <c r="S5437" s="7">
        <v>3.0</v>
      </c>
      <c r="T5437" s="7">
        <v>0.2</v>
      </c>
      <c r="U5437" s="7">
        <v>-13.90319</v>
      </c>
      <c r="V5437" s="10" t="str">
        <f t="shared" si="1"/>
        <v>2017-11</v>
      </c>
    </row>
    <row r="5438">
      <c r="A5438" s="7">
        <v>5437.0</v>
      </c>
      <c r="B5438" s="4" t="s">
        <v>8321</v>
      </c>
      <c r="C5438" s="8">
        <v>43069.0</v>
      </c>
      <c r="D5438" s="8">
        <v>43072.0</v>
      </c>
      <c r="E5438" s="4" t="s">
        <v>43</v>
      </c>
      <c r="F5438" s="4" t="s">
        <v>1986</v>
      </c>
      <c r="G5438" s="4" t="s">
        <v>1987</v>
      </c>
      <c r="H5438" s="4" t="s">
        <v>46</v>
      </c>
      <c r="I5438" s="4" t="s">
        <v>30</v>
      </c>
      <c r="J5438" s="4" t="s">
        <v>90</v>
      </c>
      <c r="K5438" s="4" t="s">
        <v>91</v>
      </c>
      <c r="L5438" s="7">
        <v>19134.0</v>
      </c>
      <c r="M5438" s="4" t="s">
        <v>33</v>
      </c>
      <c r="N5438" s="4" t="s">
        <v>2870</v>
      </c>
      <c r="O5438" s="4" t="s">
        <v>35</v>
      </c>
      <c r="P5438" s="4" t="s">
        <v>263</v>
      </c>
      <c r="Q5438" s="4" t="s">
        <v>2871</v>
      </c>
      <c r="R5438" s="9">
        <v>1389.78591111111</v>
      </c>
      <c r="S5438" s="7">
        <v>6.0</v>
      </c>
      <c r="T5438" s="7">
        <v>0.3</v>
      </c>
      <c r="U5438" s="7">
        <v>-19.8540844444444</v>
      </c>
      <c r="V5438" s="10" t="str">
        <f t="shared" si="1"/>
        <v>2017-11</v>
      </c>
    </row>
    <row r="5439">
      <c r="A5439" s="7">
        <v>5438.0</v>
      </c>
      <c r="B5439" s="4" t="s">
        <v>8322</v>
      </c>
      <c r="C5439" s="8">
        <v>43070.0</v>
      </c>
      <c r="D5439" s="8">
        <v>43076.0</v>
      </c>
      <c r="E5439" s="4" t="s">
        <v>26</v>
      </c>
      <c r="F5439" s="4" t="s">
        <v>3899</v>
      </c>
      <c r="G5439" s="4" t="s">
        <v>3900</v>
      </c>
      <c r="H5439" s="4" t="s">
        <v>46</v>
      </c>
      <c r="I5439" s="4" t="s">
        <v>30</v>
      </c>
      <c r="J5439" s="4" t="s">
        <v>8186</v>
      </c>
      <c r="K5439" s="4" t="s">
        <v>884</v>
      </c>
      <c r="L5439" s="7">
        <v>48601.0</v>
      </c>
      <c r="M5439" s="4" t="s">
        <v>59</v>
      </c>
      <c r="N5439" s="4" t="s">
        <v>4276</v>
      </c>
      <c r="O5439" s="4" t="s">
        <v>51</v>
      </c>
      <c r="P5439" s="4" t="s">
        <v>52</v>
      </c>
      <c r="Q5439" s="4" t="s">
        <v>4277</v>
      </c>
      <c r="R5439" s="9">
        <v>108.094485596708</v>
      </c>
      <c r="S5439" s="7">
        <v>4.0</v>
      </c>
      <c r="T5439" s="7">
        <v>0.0</v>
      </c>
      <c r="U5439" s="7">
        <v>7.56661399176955</v>
      </c>
      <c r="V5439" s="10" t="str">
        <f t="shared" si="1"/>
        <v>2017-12</v>
      </c>
    </row>
    <row r="5440">
      <c r="A5440" s="7">
        <v>5439.0</v>
      </c>
      <c r="B5440" s="4" t="s">
        <v>8322</v>
      </c>
      <c r="C5440" s="8">
        <v>43070.0</v>
      </c>
      <c r="D5440" s="8">
        <v>43076.0</v>
      </c>
      <c r="E5440" s="4" t="s">
        <v>26</v>
      </c>
      <c r="F5440" s="4" t="s">
        <v>3899</v>
      </c>
      <c r="G5440" s="4" t="s">
        <v>3900</v>
      </c>
      <c r="H5440" s="4" t="s">
        <v>46</v>
      </c>
      <c r="I5440" s="4" t="s">
        <v>30</v>
      </c>
      <c r="J5440" s="4" t="s">
        <v>8186</v>
      </c>
      <c r="K5440" s="4" t="s">
        <v>884</v>
      </c>
      <c r="L5440" s="7">
        <v>48601.0</v>
      </c>
      <c r="M5440" s="4" t="s">
        <v>59</v>
      </c>
      <c r="N5440" s="4" t="s">
        <v>3404</v>
      </c>
      <c r="O5440" s="4" t="s">
        <v>39</v>
      </c>
      <c r="P5440" s="4" t="s">
        <v>40</v>
      </c>
      <c r="Q5440" s="4" t="s">
        <v>3405</v>
      </c>
      <c r="R5440" s="9">
        <v>169.998930041152</v>
      </c>
      <c r="S5440" s="7">
        <v>2.0</v>
      </c>
      <c r="T5440" s="7">
        <v>0.0</v>
      </c>
      <c r="U5440" s="7">
        <v>45.8997111111111</v>
      </c>
      <c r="V5440" s="10" t="str">
        <f t="shared" si="1"/>
        <v>2017-12</v>
      </c>
    </row>
    <row r="5441">
      <c r="A5441" s="7">
        <v>5440.0</v>
      </c>
      <c r="B5441" s="4" t="s">
        <v>8322</v>
      </c>
      <c r="C5441" s="8">
        <v>43070.0</v>
      </c>
      <c r="D5441" s="8">
        <v>43076.0</v>
      </c>
      <c r="E5441" s="4" t="s">
        <v>26</v>
      </c>
      <c r="F5441" s="4" t="s">
        <v>3899</v>
      </c>
      <c r="G5441" s="4" t="s">
        <v>3900</v>
      </c>
      <c r="H5441" s="4" t="s">
        <v>46</v>
      </c>
      <c r="I5441" s="4" t="s">
        <v>30</v>
      </c>
      <c r="J5441" s="4" t="s">
        <v>8186</v>
      </c>
      <c r="K5441" s="4" t="s">
        <v>884</v>
      </c>
      <c r="L5441" s="7">
        <v>48601.0</v>
      </c>
      <c r="M5441" s="4" t="s">
        <v>59</v>
      </c>
      <c r="N5441" s="4" t="s">
        <v>563</v>
      </c>
      <c r="O5441" s="4" t="s">
        <v>51</v>
      </c>
      <c r="P5441" s="4" t="s">
        <v>76</v>
      </c>
      <c r="Q5441" s="4" t="s">
        <v>564</v>
      </c>
      <c r="R5441" s="9">
        <v>20.5060082304527</v>
      </c>
      <c r="S5441" s="7">
        <v>4.0</v>
      </c>
      <c r="T5441" s="7">
        <v>0.0</v>
      </c>
      <c r="U5441" s="7">
        <v>9.63782386831276</v>
      </c>
      <c r="V5441" s="10" t="str">
        <f t="shared" si="1"/>
        <v>2017-12</v>
      </c>
    </row>
    <row r="5442">
      <c r="A5442" s="7">
        <v>5441.0</v>
      </c>
      <c r="B5442" s="4" t="s">
        <v>8322</v>
      </c>
      <c r="C5442" s="8">
        <v>43070.0</v>
      </c>
      <c r="D5442" s="8">
        <v>43076.0</v>
      </c>
      <c r="E5442" s="4" t="s">
        <v>26</v>
      </c>
      <c r="F5442" s="4" t="s">
        <v>3899</v>
      </c>
      <c r="G5442" s="4" t="s">
        <v>3900</v>
      </c>
      <c r="H5442" s="4" t="s">
        <v>46</v>
      </c>
      <c r="I5442" s="4" t="s">
        <v>30</v>
      </c>
      <c r="J5442" s="4" t="s">
        <v>8186</v>
      </c>
      <c r="K5442" s="4" t="s">
        <v>884</v>
      </c>
      <c r="L5442" s="7">
        <v>48601.0</v>
      </c>
      <c r="M5442" s="4" t="s">
        <v>59</v>
      </c>
      <c r="N5442" s="4" t="s">
        <v>1606</v>
      </c>
      <c r="O5442" s="4" t="s">
        <v>51</v>
      </c>
      <c r="P5442" s="4" t="s">
        <v>272</v>
      </c>
      <c r="Q5442" s="4" t="s">
        <v>1607</v>
      </c>
      <c r="R5442" s="9">
        <v>67.352962962963</v>
      </c>
      <c r="S5442" s="7">
        <v>9.0</v>
      </c>
      <c r="T5442" s="7">
        <v>0.0</v>
      </c>
      <c r="U5442" s="7">
        <v>20.8794185185185</v>
      </c>
      <c r="V5442" s="10" t="str">
        <f t="shared" si="1"/>
        <v>2017-12</v>
      </c>
    </row>
    <row r="5443">
      <c r="A5443" s="7">
        <v>5442.0</v>
      </c>
      <c r="B5443" s="4" t="s">
        <v>8322</v>
      </c>
      <c r="C5443" s="8">
        <v>43070.0</v>
      </c>
      <c r="D5443" s="8">
        <v>43076.0</v>
      </c>
      <c r="E5443" s="4" t="s">
        <v>26</v>
      </c>
      <c r="F5443" s="4" t="s">
        <v>3899</v>
      </c>
      <c r="G5443" s="4" t="s">
        <v>3900</v>
      </c>
      <c r="H5443" s="4" t="s">
        <v>46</v>
      </c>
      <c r="I5443" s="4" t="s">
        <v>30</v>
      </c>
      <c r="J5443" s="4" t="s">
        <v>8186</v>
      </c>
      <c r="K5443" s="4" t="s">
        <v>884</v>
      </c>
      <c r="L5443" s="7">
        <v>48601.0</v>
      </c>
      <c r="M5443" s="4" t="s">
        <v>59</v>
      </c>
      <c r="N5443" s="4" t="s">
        <v>1211</v>
      </c>
      <c r="O5443" s="4" t="s">
        <v>51</v>
      </c>
      <c r="P5443" s="4" t="s">
        <v>52</v>
      </c>
      <c r="Q5443" s="4" t="s">
        <v>1212</v>
      </c>
      <c r="R5443" s="9">
        <v>118.489176954733</v>
      </c>
      <c r="S5443" s="7">
        <v>1.0</v>
      </c>
      <c r="T5443" s="7">
        <v>0.0</v>
      </c>
      <c r="U5443" s="7">
        <v>4.7395670781893</v>
      </c>
      <c r="V5443" s="10" t="str">
        <f t="shared" si="1"/>
        <v>2017-12</v>
      </c>
    </row>
    <row r="5444">
      <c r="A5444" s="7">
        <v>5443.0</v>
      </c>
      <c r="B5444" s="4" t="s">
        <v>8323</v>
      </c>
      <c r="C5444" s="8">
        <v>43070.0</v>
      </c>
      <c r="D5444" s="8">
        <v>43072.0</v>
      </c>
      <c r="E5444" s="4" t="s">
        <v>98</v>
      </c>
      <c r="F5444" s="4" t="s">
        <v>763</v>
      </c>
      <c r="G5444" s="4" t="s">
        <v>764</v>
      </c>
      <c r="H5444" s="4" t="s">
        <v>46</v>
      </c>
      <c r="I5444" s="4" t="s">
        <v>30</v>
      </c>
      <c r="J5444" s="4" t="s">
        <v>222</v>
      </c>
      <c r="K5444" s="4" t="s">
        <v>223</v>
      </c>
      <c r="L5444" s="7">
        <v>10009.0</v>
      </c>
      <c r="M5444" s="4" t="s">
        <v>33</v>
      </c>
      <c r="N5444" s="4" t="s">
        <v>3742</v>
      </c>
      <c r="O5444" s="4" t="s">
        <v>39</v>
      </c>
      <c r="P5444" s="4" t="s">
        <v>61</v>
      </c>
      <c r="Q5444" s="4" t="s">
        <v>3743</v>
      </c>
      <c r="R5444" s="9">
        <v>35.956436152602</v>
      </c>
      <c r="S5444" s="7">
        <v>3.0</v>
      </c>
      <c r="T5444" s="7">
        <v>0.0</v>
      </c>
      <c r="U5444" s="7">
        <v>12.2251882918847</v>
      </c>
      <c r="V5444" s="10" t="str">
        <f t="shared" si="1"/>
        <v>2017-12</v>
      </c>
    </row>
    <row r="5445">
      <c r="A5445" s="7">
        <v>5444.0</v>
      </c>
      <c r="B5445" s="4" t="s">
        <v>8323</v>
      </c>
      <c r="C5445" s="8">
        <v>43070.0</v>
      </c>
      <c r="D5445" s="8">
        <v>43072.0</v>
      </c>
      <c r="E5445" s="4" t="s">
        <v>98</v>
      </c>
      <c r="F5445" s="4" t="s">
        <v>763</v>
      </c>
      <c r="G5445" s="4" t="s">
        <v>764</v>
      </c>
      <c r="H5445" s="4" t="s">
        <v>46</v>
      </c>
      <c r="I5445" s="4" t="s">
        <v>30</v>
      </c>
      <c r="J5445" s="4" t="s">
        <v>222</v>
      </c>
      <c r="K5445" s="4" t="s">
        <v>223</v>
      </c>
      <c r="L5445" s="7">
        <v>10009.0</v>
      </c>
      <c r="M5445" s="4" t="s">
        <v>33</v>
      </c>
      <c r="N5445" s="4" t="s">
        <v>4140</v>
      </c>
      <c r="O5445" s="4" t="s">
        <v>51</v>
      </c>
      <c r="P5445" s="4" t="s">
        <v>52</v>
      </c>
      <c r="Q5445" s="4" t="s">
        <v>4141</v>
      </c>
      <c r="R5445" s="9">
        <v>391.072578773146</v>
      </c>
      <c r="S5445" s="7">
        <v>3.0</v>
      </c>
      <c r="T5445" s="7">
        <v>0.0</v>
      </c>
      <c r="U5445" s="7">
        <v>11.7321773631944</v>
      </c>
      <c r="V5445" s="10" t="str">
        <f t="shared" si="1"/>
        <v>2017-12</v>
      </c>
    </row>
    <row r="5446">
      <c r="A5446" s="7">
        <v>5445.0</v>
      </c>
      <c r="B5446" s="4" t="s">
        <v>8323</v>
      </c>
      <c r="C5446" s="8">
        <v>43070.0</v>
      </c>
      <c r="D5446" s="8">
        <v>43072.0</v>
      </c>
      <c r="E5446" s="4" t="s">
        <v>98</v>
      </c>
      <c r="F5446" s="4" t="s">
        <v>763</v>
      </c>
      <c r="G5446" s="4" t="s">
        <v>764</v>
      </c>
      <c r="H5446" s="4" t="s">
        <v>46</v>
      </c>
      <c r="I5446" s="4" t="s">
        <v>30</v>
      </c>
      <c r="J5446" s="4" t="s">
        <v>222</v>
      </c>
      <c r="K5446" s="4" t="s">
        <v>223</v>
      </c>
      <c r="L5446" s="7">
        <v>10009.0</v>
      </c>
      <c r="M5446" s="4" t="s">
        <v>33</v>
      </c>
      <c r="N5446" s="4" t="s">
        <v>5093</v>
      </c>
      <c r="O5446" s="4" t="s">
        <v>51</v>
      </c>
      <c r="P5446" s="4" t="s">
        <v>76</v>
      </c>
      <c r="Q5446" s="4" t="s">
        <v>5094</v>
      </c>
      <c r="R5446" s="9">
        <v>30.9257123904559</v>
      </c>
      <c r="S5446" s="7">
        <v>5.0</v>
      </c>
      <c r="T5446" s="7">
        <v>0.2</v>
      </c>
      <c r="U5446" s="7">
        <v>10.8239993366596</v>
      </c>
      <c r="V5446" s="10" t="str">
        <f t="shared" si="1"/>
        <v>2017-12</v>
      </c>
    </row>
    <row r="5447">
      <c r="A5447" s="7">
        <v>5446.0</v>
      </c>
      <c r="B5447" s="4" t="s">
        <v>8324</v>
      </c>
      <c r="C5447" s="8">
        <v>43070.0</v>
      </c>
      <c r="D5447" s="8">
        <v>43074.0</v>
      </c>
      <c r="E5447" s="4" t="s">
        <v>26</v>
      </c>
      <c r="F5447" s="4" t="s">
        <v>4007</v>
      </c>
      <c r="G5447" s="4" t="s">
        <v>4008</v>
      </c>
      <c r="H5447" s="4" t="s">
        <v>46</v>
      </c>
      <c r="I5447" s="4" t="s">
        <v>30</v>
      </c>
      <c r="J5447" s="4" t="s">
        <v>740</v>
      </c>
      <c r="K5447" s="4" t="s">
        <v>741</v>
      </c>
      <c r="L5447" s="7">
        <v>80219.0</v>
      </c>
      <c r="M5447" s="4" t="s">
        <v>49</v>
      </c>
      <c r="N5447" s="4" t="s">
        <v>5416</v>
      </c>
      <c r="O5447" s="4" t="s">
        <v>39</v>
      </c>
      <c r="P5447" s="4" t="s">
        <v>40</v>
      </c>
      <c r="Q5447" s="4" t="s">
        <v>5417</v>
      </c>
      <c r="R5447" s="9">
        <v>470.376</v>
      </c>
      <c r="S5447" s="7">
        <v>3.0</v>
      </c>
      <c r="T5447" s="7">
        <v>0.2</v>
      </c>
      <c r="U5447" s="7">
        <v>52.9173</v>
      </c>
      <c r="V5447" s="10" t="str">
        <f t="shared" si="1"/>
        <v>2017-12</v>
      </c>
    </row>
    <row r="5448">
      <c r="A5448" s="7">
        <v>5447.0</v>
      </c>
      <c r="B5448" s="4" t="s">
        <v>8324</v>
      </c>
      <c r="C5448" s="8">
        <v>43070.0</v>
      </c>
      <c r="D5448" s="8">
        <v>43074.0</v>
      </c>
      <c r="E5448" s="4" t="s">
        <v>26</v>
      </c>
      <c r="F5448" s="4" t="s">
        <v>4007</v>
      </c>
      <c r="G5448" s="4" t="s">
        <v>4008</v>
      </c>
      <c r="H5448" s="4" t="s">
        <v>46</v>
      </c>
      <c r="I5448" s="4" t="s">
        <v>30</v>
      </c>
      <c r="J5448" s="4" t="s">
        <v>740</v>
      </c>
      <c r="K5448" s="4" t="s">
        <v>741</v>
      </c>
      <c r="L5448" s="7">
        <v>80219.0</v>
      </c>
      <c r="M5448" s="4" t="s">
        <v>49</v>
      </c>
      <c r="N5448" s="4" t="s">
        <v>4855</v>
      </c>
      <c r="O5448" s="4" t="s">
        <v>39</v>
      </c>
      <c r="P5448" s="4" t="s">
        <v>40</v>
      </c>
      <c r="Q5448" s="4" t="s">
        <v>4856</v>
      </c>
      <c r="R5448" s="9">
        <v>105.584</v>
      </c>
      <c r="S5448" s="7">
        <v>2.0</v>
      </c>
      <c r="T5448" s="7">
        <v>0.2</v>
      </c>
      <c r="U5448" s="7">
        <v>9.2386</v>
      </c>
      <c r="V5448" s="10" t="str">
        <f t="shared" si="1"/>
        <v>2017-12</v>
      </c>
    </row>
    <row r="5449">
      <c r="A5449" s="7">
        <v>5448.0</v>
      </c>
      <c r="B5449" s="4" t="s">
        <v>8324</v>
      </c>
      <c r="C5449" s="8">
        <v>43070.0</v>
      </c>
      <c r="D5449" s="8">
        <v>43074.0</v>
      </c>
      <c r="E5449" s="4" t="s">
        <v>26</v>
      </c>
      <c r="F5449" s="4" t="s">
        <v>4007</v>
      </c>
      <c r="G5449" s="4" t="s">
        <v>4008</v>
      </c>
      <c r="H5449" s="4" t="s">
        <v>46</v>
      </c>
      <c r="I5449" s="4" t="s">
        <v>30</v>
      </c>
      <c r="J5449" s="4" t="s">
        <v>740</v>
      </c>
      <c r="K5449" s="4" t="s">
        <v>741</v>
      </c>
      <c r="L5449" s="7">
        <v>80219.0</v>
      </c>
      <c r="M5449" s="4" t="s">
        <v>49</v>
      </c>
      <c r="N5449" s="4" t="s">
        <v>3941</v>
      </c>
      <c r="O5449" s="4" t="s">
        <v>51</v>
      </c>
      <c r="P5449" s="4" t="s">
        <v>283</v>
      </c>
      <c r="Q5449" s="4" t="s">
        <v>3942</v>
      </c>
      <c r="R5449" s="9">
        <v>31.152</v>
      </c>
      <c r="S5449" s="7">
        <v>3.0</v>
      </c>
      <c r="T5449" s="7">
        <v>0.2</v>
      </c>
      <c r="U5449" s="7">
        <v>3.5046</v>
      </c>
      <c r="V5449" s="10" t="str">
        <f t="shared" si="1"/>
        <v>2017-12</v>
      </c>
    </row>
    <row r="5450">
      <c r="A5450" s="7">
        <v>5449.0</v>
      </c>
      <c r="B5450" s="4" t="s">
        <v>8324</v>
      </c>
      <c r="C5450" s="8">
        <v>43070.0</v>
      </c>
      <c r="D5450" s="8">
        <v>43074.0</v>
      </c>
      <c r="E5450" s="4" t="s">
        <v>26</v>
      </c>
      <c r="F5450" s="4" t="s">
        <v>4007</v>
      </c>
      <c r="G5450" s="4" t="s">
        <v>4008</v>
      </c>
      <c r="H5450" s="4" t="s">
        <v>46</v>
      </c>
      <c r="I5450" s="4" t="s">
        <v>30</v>
      </c>
      <c r="J5450" s="4" t="s">
        <v>740</v>
      </c>
      <c r="K5450" s="4" t="s">
        <v>741</v>
      </c>
      <c r="L5450" s="7">
        <v>80219.0</v>
      </c>
      <c r="M5450" s="4" t="s">
        <v>49</v>
      </c>
      <c r="N5450" s="4" t="s">
        <v>1761</v>
      </c>
      <c r="O5450" s="4" t="s">
        <v>51</v>
      </c>
      <c r="P5450" s="4" t="s">
        <v>76</v>
      </c>
      <c r="Q5450" s="4" t="s">
        <v>1762</v>
      </c>
      <c r="R5450" s="9">
        <v>6.783</v>
      </c>
      <c r="S5450" s="7">
        <v>7.0</v>
      </c>
      <c r="T5450" s="7">
        <v>0.7</v>
      </c>
      <c r="U5450" s="7">
        <v>-4.7481</v>
      </c>
      <c r="V5450" s="10" t="str">
        <f t="shared" si="1"/>
        <v>2017-12</v>
      </c>
    </row>
    <row r="5451">
      <c r="A5451" s="7">
        <v>5450.0</v>
      </c>
      <c r="B5451" s="4" t="s">
        <v>8324</v>
      </c>
      <c r="C5451" s="8">
        <v>43070.0</v>
      </c>
      <c r="D5451" s="8">
        <v>43074.0</v>
      </c>
      <c r="E5451" s="4" t="s">
        <v>26</v>
      </c>
      <c r="F5451" s="4" t="s">
        <v>4007</v>
      </c>
      <c r="G5451" s="4" t="s">
        <v>4008</v>
      </c>
      <c r="H5451" s="4" t="s">
        <v>46</v>
      </c>
      <c r="I5451" s="4" t="s">
        <v>30</v>
      </c>
      <c r="J5451" s="4" t="s">
        <v>740</v>
      </c>
      <c r="K5451" s="4" t="s">
        <v>741</v>
      </c>
      <c r="L5451" s="7">
        <v>80219.0</v>
      </c>
      <c r="M5451" s="4" t="s">
        <v>49</v>
      </c>
      <c r="N5451" s="4" t="s">
        <v>983</v>
      </c>
      <c r="O5451" s="4" t="s">
        <v>39</v>
      </c>
      <c r="P5451" s="4" t="s">
        <v>40</v>
      </c>
      <c r="Q5451" s="4" t="s">
        <v>984</v>
      </c>
      <c r="R5451" s="9">
        <v>406.368</v>
      </c>
      <c r="S5451" s="7">
        <v>4.0</v>
      </c>
      <c r="T5451" s="7">
        <v>0.2</v>
      </c>
      <c r="U5451" s="7">
        <v>30.4776</v>
      </c>
      <c r="V5451" s="10" t="str">
        <f t="shared" si="1"/>
        <v>2017-12</v>
      </c>
    </row>
    <row r="5452">
      <c r="A5452" s="7">
        <v>5451.0</v>
      </c>
      <c r="B5452" s="4" t="s">
        <v>8325</v>
      </c>
      <c r="C5452" s="8">
        <v>43070.0</v>
      </c>
      <c r="D5452" s="8">
        <v>43074.0</v>
      </c>
      <c r="E5452" s="4" t="s">
        <v>26</v>
      </c>
      <c r="F5452" s="4" t="s">
        <v>1797</v>
      </c>
      <c r="G5452" s="4" t="s">
        <v>1798</v>
      </c>
      <c r="H5452" s="4" t="s">
        <v>112</v>
      </c>
      <c r="I5452" s="4" t="s">
        <v>30</v>
      </c>
      <c r="J5452" s="4" t="s">
        <v>90</v>
      </c>
      <c r="K5452" s="4" t="s">
        <v>91</v>
      </c>
      <c r="L5452" s="7">
        <v>19143.0</v>
      </c>
      <c r="M5452" s="4" t="s">
        <v>33</v>
      </c>
      <c r="N5452" s="4" t="s">
        <v>204</v>
      </c>
      <c r="O5452" s="4" t="s">
        <v>51</v>
      </c>
      <c r="P5452" s="4" t="s">
        <v>205</v>
      </c>
      <c r="Q5452" s="4" t="s">
        <v>206</v>
      </c>
      <c r="R5452" s="9">
        <v>184.777601200509</v>
      </c>
      <c r="S5452" s="7">
        <v>5.0</v>
      </c>
      <c r="T5452" s="7">
        <v>0.2</v>
      </c>
      <c r="U5452" s="7">
        <v>62.362440405172</v>
      </c>
      <c r="V5452" s="10" t="str">
        <f t="shared" si="1"/>
        <v>2017-12</v>
      </c>
    </row>
    <row r="5453">
      <c r="A5453" s="7">
        <v>5452.0</v>
      </c>
      <c r="B5453" s="4" t="s">
        <v>8325</v>
      </c>
      <c r="C5453" s="8">
        <v>43070.0</v>
      </c>
      <c r="D5453" s="8">
        <v>43074.0</v>
      </c>
      <c r="E5453" s="4" t="s">
        <v>26</v>
      </c>
      <c r="F5453" s="4" t="s">
        <v>1797</v>
      </c>
      <c r="G5453" s="4" t="s">
        <v>1798</v>
      </c>
      <c r="H5453" s="4" t="s">
        <v>112</v>
      </c>
      <c r="I5453" s="4" t="s">
        <v>30</v>
      </c>
      <c r="J5453" s="4" t="s">
        <v>90</v>
      </c>
      <c r="K5453" s="4" t="s">
        <v>91</v>
      </c>
      <c r="L5453" s="7">
        <v>19143.0</v>
      </c>
      <c r="M5453" s="4" t="s">
        <v>33</v>
      </c>
      <c r="N5453" s="4" t="s">
        <v>3973</v>
      </c>
      <c r="O5453" s="4" t="s">
        <v>39</v>
      </c>
      <c r="P5453" s="4" t="s">
        <v>40</v>
      </c>
      <c r="Q5453" s="4" t="s">
        <v>3974</v>
      </c>
      <c r="R5453" s="9">
        <v>111.131335655155</v>
      </c>
      <c r="S5453" s="7">
        <v>7.0</v>
      </c>
      <c r="T5453" s="7">
        <v>0.4</v>
      </c>
      <c r="U5453" s="7">
        <v>16.6697003482733</v>
      </c>
      <c r="V5453" s="10" t="str">
        <f t="shared" si="1"/>
        <v>2017-12</v>
      </c>
    </row>
    <row r="5454">
      <c r="A5454" s="7">
        <v>5453.0</v>
      </c>
      <c r="B5454" s="4" t="s">
        <v>8326</v>
      </c>
      <c r="C5454" s="8">
        <v>43070.0</v>
      </c>
      <c r="D5454" s="8">
        <v>43074.0</v>
      </c>
      <c r="E5454" s="4" t="s">
        <v>26</v>
      </c>
      <c r="F5454" s="4" t="s">
        <v>4395</v>
      </c>
      <c r="G5454" s="4" t="s">
        <v>4396</v>
      </c>
      <c r="H5454" s="4" t="s">
        <v>46</v>
      </c>
      <c r="I5454" s="4" t="s">
        <v>30</v>
      </c>
      <c r="J5454" s="4" t="s">
        <v>3097</v>
      </c>
      <c r="K5454" s="4" t="s">
        <v>58</v>
      </c>
      <c r="L5454" s="7">
        <v>75051.0</v>
      </c>
      <c r="M5454" s="4" t="s">
        <v>59</v>
      </c>
      <c r="N5454" s="4" t="s">
        <v>5626</v>
      </c>
      <c r="O5454" s="4" t="s">
        <v>39</v>
      </c>
      <c r="P5454" s="4" t="s">
        <v>40</v>
      </c>
      <c r="Q5454" s="4" t="s">
        <v>5627</v>
      </c>
      <c r="R5454" s="9">
        <v>283.116872427984</v>
      </c>
      <c r="S5454" s="7">
        <v>5.0</v>
      </c>
      <c r="T5454" s="7">
        <v>0.2</v>
      </c>
      <c r="U5454" s="7">
        <v>31.8506481481481</v>
      </c>
      <c r="V5454" s="10" t="str">
        <f t="shared" si="1"/>
        <v>2017-12</v>
      </c>
    </row>
    <row r="5455">
      <c r="A5455" s="7">
        <v>5454.0</v>
      </c>
      <c r="B5455" s="4" t="s">
        <v>8326</v>
      </c>
      <c r="C5455" s="8">
        <v>43070.0</v>
      </c>
      <c r="D5455" s="8">
        <v>43074.0</v>
      </c>
      <c r="E5455" s="4" t="s">
        <v>26</v>
      </c>
      <c r="F5455" s="4" t="s">
        <v>4395</v>
      </c>
      <c r="G5455" s="4" t="s">
        <v>4396</v>
      </c>
      <c r="H5455" s="4" t="s">
        <v>46</v>
      </c>
      <c r="I5455" s="4" t="s">
        <v>30</v>
      </c>
      <c r="J5455" s="4" t="s">
        <v>3097</v>
      </c>
      <c r="K5455" s="4" t="s">
        <v>58</v>
      </c>
      <c r="L5455" s="7">
        <v>75051.0</v>
      </c>
      <c r="M5455" s="4" t="s">
        <v>59</v>
      </c>
      <c r="N5455" s="4" t="s">
        <v>3268</v>
      </c>
      <c r="O5455" s="4" t="s">
        <v>35</v>
      </c>
      <c r="P5455" s="4" t="s">
        <v>263</v>
      </c>
      <c r="Q5455" s="4" t="s">
        <v>3269</v>
      </c>
      <c r="R5455" s="9">
        <v>408.391580246914</v>
      </c>
      <c r="S5455" s="7">
        <v>3.0</v>
      </c>
      <c r="T5455" s="7">
        <v>0.3</v>
      </c>
      <c r="U5455" s="7">
        <v>-23.3366617283951</v>
      </c>
      <c r="V5455" s="10" t="str">
        <f t="shared" si="1"/>
        <v>2017-12</v>
      </c>
    </row>
    <row r="5456">
      <c r="A5456" s="7">
        <v>5455.0</v>
      </c>
      <c r="B5456" s="4" t="s">
        <v>8327</v>
      </c>
      <c r="C5456" s="8">
        <v>43070.0</v>
      </c>
      <c r="D5456" s="8">
        <v>43074.0</v>
      </c>
      <c r="E5456" s="4" t="s">
        <v>26</v>
      </c>
      <c r="F5456" s="4" t="s">
        <v>6849</v>
      </c>
      <c r="G5456" s="4" t="s">
        <v>6850</v>
      </c>
      <c r="H5456" s="4" t="s">
        <v>46</v>
      </c>
      <c r="I5456" s="4" t="s">
        <v>30</v>
      </c>
      <c r="J5456" s="4" t="s">
        <v>47</v>
      </c>
      <c r="K5456" s="4" t="s">
        <v>48</v>
      </c>
      <c r="L5456" s="7">
        <v>90008.0</v>
      </c>
      <c r="M5456" s="4" t="s">
        <v>49</v>
      </c>
      <c r="N5456" s="4" t="s">
        <v>4341</v>
      </c>
      <c r="O5456" s="4" t="s">
        <v>51</v>
      </c>
      <c r="P5456" s="4" t="s">
        <v>124</v>
      </c>
      <c r="Q5456" s="4" t="s">
        <v>4342</v>
      </c>
      <c r="R5456" s="9">
        <v>45.36</v>
      </c>
      <c r="S5456" s="7">
        <v>7.0</v>
      </c>
      <c r="T5456" s="7">
        <v>0.0</v>
      </c>
      <c r="U5456" s="7">
        <v>21.7728</v>
      </c>
      <c r="V5456" s="10" t="str">
        <f t="shared" si="1"/>
        <v>2017-12</v>
      </c>
    </row>
    <row r="5457">
      <c r="A5457" s="7">
        <v>5456.0</v>
      </c>
      <c r="B5457" s="4" t="s">
        <v>8327</v>
      </c>
      <c r="C5457" s="8">
        <v>43070.0</v>
      </c>
      <c r="D5457" s="8">
        <v>43074.0</v>
      </c>
      <c r="E5457" s="4" t="s">
        <v>26</v>
      </c>
      <c r="F5457" s="4" t="s">
        <v>6849</v>
      </c>
      <c r="G5457" s="4" t="s">
        <v>6850</v>
      </c>
      <c r="H5457" s="4" t="s">
        <v>46</v>
      </c>
      <c r="I5457" s="4" t="s">
        <v>30</v>
      </c>
      <c r="J5457" s="4" t="s">
        <v>47</v>
      </c>
      <c r="K5457" s="4" t="s">
        <v>48</v>
      </c>
      <c r="L5457" s="7">
        <v>90008.0</v>
      </c>
      <c r="M5457" s="4" t="s">
        <v>49</v>
      </c>
      <c r="N5457" s="4" t="s">
        <v>2212</v>
      </c>
      <c r="O5457" s="4" t="s">
        <v>51</v>
      </c>
      <c r="P5457" s="4" t="s">
        <v>76</v>
      </c>
      <c r="Q5457" s="4" t="s">
        <v>2213</v>
      </c>
      <c r="R5457" s="9">
        <v>10.128</v>
      </c>
      <c r="S5457" s="7">
        <v>2.0</v>
      </c>
      <c r="T5457" s="7">
        <v>0.2</v>
      </c>
      <c r="U5457" s="7">
        <v>3.6714</v>
      </c>
      <c r="V5457" s="10" t="str">
        <f t="shared" si="1"/>
        <v>2017-12</v>
      </c>
    </row>
    <row r="5458">
      <c r="A5458" s="7">
        <v>5457.0</v>
      </c>
      <c r="B5458" s="4" t="s">
        <v>8328</v>
      </c>
      <c r="C5458" s="8">
        <v>43070.0</v>
      </c>
      <c r="D5458" s="8">
        <v>43073.0</v>
      </c>
      <c r="E5458" s="4" t="s">
        <v>43</v>
      </c>
      <c r="F5458" s="4" t="s">
        <v>3389</v>
      </c>
      <c r="G5458" s="4" t="s">
        <v>3390</v>
      </c>
      <c r="H5458" s="4" t="s">
        <v>46</v>
      </c>
      <c r="I5458" s="4" t="s">
        <v>30</v>
      </c>
      <c r="J5458" s="4" t="s">
        <v>90</v>
      </c>
      <c r="K5458" s="4" t="s">
        <v>91</v>
      </c>
      <c r="L5458" s="7">
        <v>19120.0</v>
      </c>
      <c r="M5458" s="4" t="s">
        <v>33</v>
      </c>
      <c r="N5458" s="4" t="s">
        <v>1534</v>
      </c>
      <c r="O5458" s="4" t="s">
        <v>51</v>
      </c>
      <c r="P5458" s="4" t="s">
        <v>52</v>
      </c>
      <c r="Q5458" s="4" t="s">
        <v>6816</v>
      </c>
      <c r="R5458" s="9">
        <v>66.0030957593566</v>
      </c>
      <c r="S5458" s="7">
        <v>3.0</v>
      </c>
      <c r="T5458" s="7">
        <v>0.2</v>
      </c>
      <c r="U5458" s="7">
        <v>4.12519348495979</v>
      </c>
      <c r="V5458" s="10" t="str">
        <f t="shared" si="1"/>
        <v>2017-12</v>
      </c>
    </row>
    <row r="5459">
      <c r="A5459" s="7">
        <v>5458.0</v>
      </c>
      <c r="B5459" s="4" t="s">
        <v>8328</v>
      </c>
      <c r="C5459" s="8">
        <v>43070.0</v>
      </c>
      <c r="D5459" s="8">
        <v>43073.0</v>
      </c>
      <c r="E5459" s="4" t="s">
        <v>43</v>
      </c>
      <c r="F5459" s="4" t="s">
        <v>3389</v>
      </c>
      <c r="G5459" s="4" t="s">
        <v>3390</v>
      </c>
      <c r="H5459" s="4" t="s">
        <v>46</v>
      </c>
      <c r="I5459" s="4" t="s">
        <v>30</v>
      </c>
      <c r="J5459" s="4" t="s">
        <v>90</v>
      </c>
      <c r="K5459" s="4" t="s">
        <v>91</v>
      </c>
      <c r="L5459" s="7">
        <v>19120.0</v>
      </c>
      <c r="M5459" s="4" t="s">
        <v>33</v>
      </c>
      <c r="N5459" s="4" t="s">
        <v>1616</v>
      </c>
      <c r="O5459" s="4" t="s">
        <v>35</v>
      </c>
      <c r="P5459" s="4" t="s">
        <v>121</v>
      </c>
      <c r="Q5459" s="4" t="s">
        <v>1617</v>
      </c>
      <c r="R5459" s="9">
        <v>139.659952302105</v>
      </c>
      <c r="S5459" s="7">
        <v>5.0</v>
      </c>
      <c r="T5459" s="7">
        <v>0.2</v>
      </c>
      <c r="U5459" s="7">
        <v>24.4404916528683</v>
      </c>
      <c r="V5459" s="10" t="str">
        <f t="shared" si="1"/>
        <v>2017-12</v>
      </c>
    </row>
    <row r="5460">
      <c r="A5460" s="7">
        <v>5459.0</v>
      </c>
      <c r="B5460" s="4" t="s">
        <v>8329</v>
      </c>
      <c r="C5460" s="8">
        <v>43070.0</v>
      </c>
      <c r="D5460" s="8">
        <v>43075.0</v>
      </c>
      <c r="E5460" s="4" t="s">
        <v>26</v>
      </c>
      <c r="F5460" s="4" t="s">
        <v>5847</v>
      </c>
      <c r="G5460" s="4" t="s">
        <v>5848</v>
      </c>
      <c r="H5460" s="4" t="s">
        <v>112</v>
      </c>
      <c r="I5460" s="4" t="s">
        <v>30</v>
      </c>
      <c r="J5460" s="4" t="s">
        <v>215</v>
      </c>
      <c r="K5460" s="4" t="s">
        <v>216</v>
      </c>
      <c r="L5460" s="7">
        <v>6824.0</v>
      </c>
      <c r="M5460" s="4" t="s">
        <v>33</v>
      </c>
      <c r="N5460" s="4" t="s">
        <v>5561</v>
      </c>
      <c r="O5460" s="4" t="s">
        <v>51</v>
      </c>
      <c r="P5460" s="4" t="s">
        <v>124</v>
      </c>
      <c r="Q5460" s="4" t="s">
        <v>5562</v>
      </c>
      <c r="R5460" s="9">
        <v>34.3148315565333</v>
      </c>
      <c r="S5460" s="7">
        <v>3.0</v>
      </c>
      <c r="T5460" s="7">
        <v>0.0</v>
      </c>
      <c r="U5460" s="7">
        <v>16.471119147136</v>
      </c>
      <c r="V5460" s="10" t="str">
        <f t="shared" si="1"/>
        <v>2017-12</v>
      </c>
    </row>
    <row r="5461">
      <c r="A5461" s="7">
        <v>5460.0</v>
      </c>
      <c r="B5461" s="4" t="s">
        <v>8329</v>
      </c>
      <c r="C5461" s="8">
        <v>43070.0</v>
      </c>
      <c r="D5461" s="8">
        <v>43075.0</v>
      </c>
      <c r="E5461" s="4" t="s">
        <v>26</v>
      </c>
      <c r="F5461" s="4" t="s">
        <v>5847</v>
      </c>
      <c r="G5461" s="4" t="s">
        <v>5848</v>
      </c>
      <c r="H5461" s="4" t="s">
        <v>112</v>
      </c>
      <c r="I5461" s="4" t="s">
        <v>30</v>
      </c>
      <c r="J5461" s="4" t="s">
        <v>215</v>
      </c>
      <c r="K5461" s="4" t="s">
        <v>216</v>
      </c>
      <c r="L5461" s="7">
        <v>6824.0</v>
      </c>
      <c r="M5461" s="4" t="s">
        <v>33</v>
      </c>
      <c r="N5461" s="4" t="s">
        <v>7018</v>
      </c>
      <c r="O5461" s="4" t="s">
        <v>35</v>
      </c>
      <c r="P5461" s="4" t="s">
        <v>263</v>
      </c>
      <c r="Q5461" s="4" t="s">
        <v>7019</v>
      </c>
      <c r="R5461" s="9">
        <v>1583.61888533662</v>
      </c>
      <c r="S5461" s="7">
        <v>3.0</v>
      </c>
      <c r="T5461" s="7">
        <v>0.0</v>
      </c>
      <c r="U5461" s="7">
        <v>443.413287894253</v>
      </c>
      <c r="V5461" s="10" t="str">
        <f t="shared" si="1"/>
        <v>2017-12</v>
      </c>
    </row>
    <row r="5462">
      <c r="A5462" s="7">
        <v>5461.0</v>
      </c>
      <c r="B5462" s="4" t="s">
        <v>8330</v>
      </c>
      <c r="C5462" s="8">
        <v>43070.0</v>
      </c>
      <c r="D5462" s="8">
        <v>43072.0</v>
      </c>
      <c r="E5462" s="4" t="s">
        <v>43</v>
      </c>
      <c r="F5462" s="4" t="s">
        <v>5157</v>
      </c>
      <c r="G5462" s="4" t="s">
        <v>5158</v>
      </c>
      <c r="H5462" s="4" t="s">
        <v>112</v>
      </c>
      <c r="I5462" s="4" t="s">
        <v>30</v>
      </c>
      <c r="J5462" s="4" t="s">
        <v>5343</v>
      </c>
      <c r="K5462" s="4" t="s">
        <v>157</v>
      </c>
      <c r="L5462" s="7">
        <v>43302.0</v>
      </c>
      <c r="M5462" s="4" t="s">
        <v>33</v>
      </c>
      <c r="N5462" s="4" t="s">
        <v>4452</v>
      </c>
      <c r="O5462" s="4" t="s">
        <v>35</v>
      </c>
      <c r="P5462" s="4" t="s">
        <v>121</v>
      </c>
      <c r="Q5462" s="4" t="s">
        <v>4453</v>
      </c>
      <c r="R5462" s="9">
        <v>13.6129619837441</v>
      </c>
      <c r="S5462" s="7">
        <v>2.0</v>
      </c>
      <c r="T5462" s="7">
        <v>0.2</v>
      </c>
      <c r="U5462" s="7">
        <v>3.06291644634242</v>
      </c>
      <c r="V5462" s="10" t="str">
        <f t="shared" si="1"/>
        <v>2017-12</v>
      </c>
    </row>
    <row r="5463">
      <c r="A5463" s="7">
        <v>5462.0</v>
      </c>
      <c r="B5463" s="4" t="s">
        <v>8331</v>
      </c>
      <c r="C5463" s="8">
        <v>43070.0</v>
      </c>
      <c r="D5463" s="8">
        <v>43077.0</v>
      </c>
      <c r="E5463" s="4" t="s">
        <v>26</v>
      </c>
      <c r="F5463" s="4" t="s">
        <v>2361</v>
      </c>
      <c r="G5463" s="4" t="s">
        <v>2362</v>
      </c>
      <c r="H5463" s="4" t="s">
        <v>29</v>
      </c>
      <c r="I5463" s="4" t="s">
        <v>30</v>
      </c>
      <c r="J5463" s="4" t="s">
        <v>57</v>
      </c>
      <c r="K5463" s="4" t="s">
        <v>58</v>
      </c>
      <c r="L5463" s="7">
        <v>78207.0</v>
      </c>
      <c r="M5463" s="4" t="s">
        <v>59</v>
      </c>
      <c r="N5463" s="4" t="s">
        <v>2944</v>
      </c>
      <c r="O5463" s="4" t="s">
        <v>51</v>
      </c>
      <c r="P5463" s="4" t="s">
        <v>124</v>
      </c>
      <c r="Q5463" s="4" t="s">
        <v>2945</v>
      </c>
      <c r="R5463" s="9">
        <v>13.3546666666667</v>
      </c>
      <c r="S5463" s="7">
        <v>2.0</v>
      </c>
      <c r="T5463" s="7">
        <v>0.2</v>
      </c>
      <c r="U5463" s="7">
        <v>4.67413333333333</v>
      </c>
      <c r="V5463" s="10" t="str">
        <f t="shared" si="1"/>
        <v>2017-12</v>
      </c>
    </row>
    <row r="5464">
      <c r="A5464" s="7">
        <v>5463.0</v>
      </c>
      <c r="B5464" s="4" t="s">
        <v>8332</v>
      </c>
      <c r="C5464" s="8">
        <v>43070.0</v>
      </c>
      <c r="D5464" s="8">
        <v>43077.0</v>
      </c>
      <c r="E5464" s="4" t="s">
        <v>26</v>
      </c>
      <c r="F5464" s="4" t="s">
        <v>5796</v>
      </c>
      <c r="G5464" s="4" t="s">
        <v>5797</v>
      </c>
      <c r="H5464" s="4" t="s">
        <v>46</v>
      </c>
      <c r="I5464" s="4" t="s">
        <v>30</v>
      </c>
      <c r="J5464" s="4" t="s">
        <v>163</v>
      </c>
      <c r="K5464" s="4" t="s">
        <v>164</v>
      </c>
      <c r="L5464" s="7">
        <v>98105.0</v>
      </c>
      <c r="M5464" s="4" t="s">
        <v>49</v>
      </c>
      <c r="N5464" s="4" t="s">
        <v>4498</v>
      </c>
      <c r="O5464" s="4" t="s">
        <v>51</v>
      </c>
      <c r="P5464" s="4" t="s">
        <v>124</v>
      </c>
      <c r="Q5464" s="4" t="s">
        <v>4499</v>
      </c>
      <c r="R5464" s="9">
        <v>41.86</v>
      </c>
      <c r="S5464" s="7">
        <v>7.0</v>
      </c>
      <c r="T5464" s="7">
        <v>0.0</v>
      </c>
      <c r="U5464" s="7">
        <v>18.837</v>
      </c>
      <c r="V5464" s="10" t="str">
        <f t="shared" si="1"/>
        <v>2017-12</v>
      </c>
    </row>
    <row r="5465">
      <c r="A5465" s="7">
        <v>5464.0</v>
      </c>
      <c r="B5465" s="4" t="s">
        <v>8332</v>
      </c>
      <c r="C5465" s="8">
        <v>43070.0</v>
      </c>
      <c r="D5465" s="8">
        <v>43077.0</v>
      </c>
      <c r="E5465" s="4" t="s">
        <v>26</v>
      </c>
      <c r="F5465" s="4" t="s">
        <v>5796</v>
      </c>
      <c r="G5465" s="4" t="s">
        <v>5797</v>
      </c>
      <c r="H5465" s="4" t="s">
        <v>46</v>
      </c>
      <c r="I5465" s="4" t="s">
        <v>30</v>
      </c>
      <c r="J5465" s="4" t="s">
        <v>163</v>
      </c>
      <c r="K5465" s="4" t="s">
        <v>164</v>
      </c>
      <c r="L5465" s="7">
        <v>98105.0</v>
      </c>
      <c r="M5465" s="4" t="s">
        <v>49</v>
      </c>
      <c r="N5465" s="4" t="s">
        <v>5136</v>
      </c>
      <c r="O5465" s="4" t="s">
        <v>35</v>
      </c>
      <c r="P5465" s="4" t="s">
        <v>36</v>
      </c>
      <c r="Q5465" s="4" t="s">
        <v>5137</v>
      </c>
      <c r="R5465" s="9">
        <v>141.96</v>
      </c>
      <c r="S5465" s="7">
        <v>2.0</v>
      </c>
      <c r="T5465" s="7">
        <v>0.0</v>
      </c>
      <c r="U5465" s="7">
        <v>41.1684</v>
      </c>
      <c r="V5465" s="10" t="str">
        <f t="shared" si="1"/>
        <v>2017-12</v>
      </c>
    </row>
    <row r="5466">
      <c r="A5466" s="7">
        <v>5465.0</v>
      </c>
      <c r="B5466" s="4" t="s">
        <v>8333</v>
      </c>
      <c r="C5466" s="8">
        <v>43070.0</v>
      </c>
      <c r="D5466" s="8">
        <v>43075.0</v>
      </c>
      <c r="E5466" s="4" t="s">
        <v>26</v>
      </c>
      <c r="F5466" s="4" t="s">
        <v>2210</v>
      </c>
      <c r="G5466" s="4" t="s">
        <v>2211</v>
      </c>
      <c r="H5466" s="4" t="s">
        <v>29</v>
      </c>
      <c r="I5466" s="4" t="s">
        <v>30</v>
      </c>
      <c r="J5466" s="4" t="s">
        <v>163</v>
      </c>
      <c r="K5466" s="4" t="s">
        <v>164</v>
      </c>
      <c r="L5466" s="7">
        <v>98105.0</v>
      </c>
      <c r="M5466" s="4" t="s">
        <v>49</v>
      </c>
      <c r="N5466" s="4" t="s">
        <v>2708</v>
      </c>
      <c r="O5466" s="4" t="s">
        <v>51</v>
      </c>
      <c r="P5466" s="4" t="s">
        <v>76</v>
      </c>
      <c r="Q5466" s="4" t="s">
        <v>2709</v>
      </c>
      <c r="R5466" s="9">
        <v>15.92</v>
      </c>
      <c r="S5466" s="7">
        <v>5.0</v>
      </c>
      <c r="T5466" s="7">
        <v>0.2</v>
      </c>
      <c r="U5466" s="7">
        <v>5.373</v>
      </c>
      <c r="V5466" s="10" t="str">
        <f t="shared" si="1"/>
        <v>2017-12</v>
      </c>
    </row>
    <row r="5467">
      <c r="A5467" s="7">
        <v>5466.0</v>
      </c>
      <c r="B5467" s="4" t="s">
        <v>8333</v>
      </c>
      <c r="C5467" s="8">
        <v>43070.0</v>
      </c>
      <c r="D5467" s="8">
        <v>43075.0</v>
      </c>
      <c r="E5467" s="4" t="s">
        <v>26</v>
      </c>
      <c r="F5467" s="4" t="s">
        <v>2210</v>
      </c>
      <c r="G5467" s="4" t="s">
        <v>2211</v>
      </c>
      <c r="H5467" s="4" t="s">
        <v>29</v>
      </c>
      <c r="I5467" s="4" t="s">
        <v>30</v>
      </c>
      <c r="J5467" s="4" t="s">
        <v>163</v>
      </c>
      <c r="K5467" s="4" t="s">
        <v>164</v>
      </c>
      <c r="L5467" s="7">
        <v>98105.0</v>
      </c>
      <c r="M5467" s="4" t="s">
        <v>49</v>
      </c>
      <c r="N5467" s="4" t="s">
        <v>1702</v>
      </c>
      <c r="O5467" s="4" t="s">
        <v>35</v>
      </c>
      <c r="P5467" s="4" t="s">
        <v>121</v>
      </c>
      <c r="Q5467" s="4" t="s">
        <v>1703</v>
      </c>
      <c r="R5467" s="9">
        <v>70.68</v>
      </c>
      <c r="S5467" s="7">
        <v>12.0</v>
      </c>
      <c r="T5467" s="7">
        <v>0.0</v>
      </c>
      <c r="U5467" s="7">
        <v>31.0992</v>
      </c>
      <c r="V5467" s="10" t="str">
        <f t="shared" si="1"/>
        <v>2017-12</v>
      </c>
    </row>
    <row r="5468">
      <c r="A5468" s="7">
        <v>5467.0</v>
      </c>
      <c r="B5468" s="4" t="s">
        <v>8333</v>
      </c>
      <c r="C5468" s="8">
        <v>43070.0</v>
      </c>
      <c r="D5468" s="8">
        <v>43075.0</v>
      </c>
      <c r="E5468" s="4" t="s">
        <v>26</v>
      </c>
      <c r="F5468" s="4" t="s">
        <v>2210</v>
      </c>
      <c r="G5468" s="4" t="s">
        <v>2211</v>
      </c>
      <c r="H5468" s="4" t="s">
        <v>29</v>
      </c>
      <c r="I5468" s="4" t="s">
        <v>30</v>
      </c>
      <c r="J5468" s="4" t="s">
        <v>163</v>
      </c>
      <c r="K5468" s="4" t="s">
        <v>164</v>
      </c>
      <c r="L5468" s="7">
        <v>98105.0</v>
      </c>
      <c r="M5468" s="4" t="s">
        <v>49</v>
      </c>
      <c r="N5468" s="4" t="s">
        <v>964</v>
      </c>
      <c r="O5468" s="4" t="s">
        <v>51</v>
      </c>
      <c r="P5468" s="4" t="s">
        <v>52</v>
      </c>
      <c r="Q5468" s="4" t="s">
        <v>965</v>
      </c>
      <c r="R5468" s="9">
        <v>541.24</v>
      </c>
      <c r="S5468" s="7">
        <v>4.0</v>
      </c>
      <c r="T5468" s="7">
        <v>0.0</v>
      </c>
      <c r="U5468" s="7">
        <v>5.4124</v>
      </c>
      <c r="V5468" s="10" t="str">
        <f t="shared" si="1"/>
        <v>2017-12</v>
      </c>
    </row>
    <row r="5469">
      <c r="A5469" s="7">
        <v>5468.0</v>
      </c>
      <c r="B5469" s="4" t="s">
        <v>8334</v>
      </c>
      <c r="C5469" s="8">
        <v>43070.0</v>
      </c>
      <c r="D5469" s="8">
        <v>43076.0</v>
      </c>
      <c r="E5469" s="4" t="s">
        <v>26</v>
      </c>
      <c r="F5469" s="4" t="s">
        <v>3379</v>
      </c>
      <c r="G5469" s="4" t="s">
        <v>3380</v>
      </c>
      <c r="H5469" s="4" t="s">
        <v>112</v>
      </c>
      <c r="I5469" s="4" t="s">
        <v>30</v>
      </c>
      <c r="J5469" s="4" t="s">
        <v>3988</v>
      </c>
      <c r="K5469" s="4" t="s">
        <v>48</v>
      </c>
      <c r="L5469" s="7">
        <v>95207.0</v>
      </c>
      <c r="M5469" s="4" t="s">
        <v>49</v>
      </c>
      <c r="N5469" s="4" t="s">
        <v>3811</v>
      </c>
      <c r="O5469" s="4" t="s">
        <v>35</v>
      </c>
      <c r="P5469" s="4" t="s">
        <v>121</v>
      </c>
      <c r="Q5469" s="4" t="s">
        <v>3812</v>
      </c>
      <c r="R5469" s="9">
        <v>629.64</v>
      </c>
      <c r="S5469" s="7">
        <v>9.0</v>
      </c>
      <c r="T5469" s="7">
        <v>0.0</v>
      </c>
      <c r="U5469" s="7">
        <v>107.0388</v>
      </c>
      <c r="V5469" s="10" t="str">
        <f t="shared" si="1"/>
        <v>2017-12</v>
      </c>
    </row>
    <row r="5470">
      <c r="A5470" s="7">
        <v>5469.0</v>
      </c>
      <c r="B5470" s="4" t="s">
        <v>8335</v>
      </c>
      <c r="C5470" s="8">
        <v>43070.0</v>
      </c>
      <c r="D5470" s="8">
        <v>43074.0</v>
      </c>
      <c r="E5470" s="4" t="s">
        <v>26</v>
      </c>
      <c r="F5470" s="4" t="s">
        <v>5643</v>
      </c>
      <c r="G5470" s="4" t="s">
        <v>5644</v>
      </c>
      <c r="H5470" s="4" t="s">
        <v>46</v>
      </c>
      <c r="I5470" s="4" t="s">
        <v>30</v>
      </c>
      <c r="J5470" s="4" t="s">
        <v>90</v>
      </c>
      <c r="K5470" s="4" t="s">
        <v>91</v>
      </c>
      <c r="L5470" s="7">
        <v>19140.0</v>
      </c>
      <c r="M5470" s="4" t="s">
        <v>33</v>
      </c>
      <c r="N5470" s="4" t="s">
        <v>4372</v>
      </c>
      <c r="O5470" s="4" t="s">
        <v>51</v>
      </c>
      <c r="P5470" s="4" t="s">
        <v>297</v>
      </c>
      <c r="Q5470" s="4" t="s">
        <v>4373</v>
      </c>
      <c r="R5470" s="9">
        <v>28.1296890784421</v>
      </c>
      <c r="S5470" s="7">
        <v>4.0</v>
      </c>
      <c r="T5470" s="7">
        <v>0.2</v>
      </c>
      <c r="U5470" s="7">
        <v>9.14214895049368</v>
      </c>
      <c r="V5470" s="10" t="str">
        <f t="shared" si="1"/>
        <v>2017-12</v>
      </c>
    </row>
    <row r="5471">
      <c r="A5471" s="7">
        <v>5470.0</v>
      </c>
      <c r="B5471" s="4" t="s">
        <v>8335</v>
      </c>
      <c r="C5471" s="8">
        <v>43070.0</v>
      </c>
      <c r="D5471" s="8">
        <v>43074.0</v>
      </c>
      <c r="E5471" s="4" t="s">
        <v>26</v>
      </c>
      <c r="F5471" s="4" t="s">
        <v>5643</v>
      </c>
      <c r="G5471" s="4" t="s">
        <v>5644</v>
      </c>
      <c r="H5471" s="4" t="s">
        <v>46</v>
      </c>
      <c r="I5471" s="4" t="s">
        <v>30</v>
      </c>
      <c r="J5471" s="4" t="s">
        <v>90</v>
      </c>
      <c r="K5471" s="4" t="s">
        <v>91</v>
      </c>
      <c r="L5471" s="7">
        <v>19140.0</v>
      </c>
      <c r="M5471" s="4" t="s">
        <v>33</v>
      </c>
      <c r="N5471" s="4" t="s">
        <v>5521</v>
      </c>
      <c r="O5471" s="4" t="s">
        <v>51</v>
      </c>
      <c r="P5471" s="4" t="s">
        <v>76</v>
      </c>
      <c r="Q5471" s="4" t="s">
        <v>5522</v>
      </c>
      <c r="R5471" s="9">
        <v>14.123095024888</v>
      </c>
      <c r="S5471" s="7">
        <v>7.0</v>
      </c>
      <c r="T5471" s="7">
        <v>0.7</v>
      </c>
      <c r="U5471" s="7">
        <v>-9.8861665174216</v>
      </c>
      <c r="V5471" s="10" t="str">
        <f t="shared" si="1"/>
        <v>2017-12</v>
      </c>
    </row>
    <row r="5472">
      <c r="A5472" s="7">
        <v>5471.0</v>
      </c>
      <c r="B5472" s="4" t="s">
        <v>8335</v>
      </c>
      <c r="C5472" s="8">
        <v>43070.0</v>
      </c>
      <c r="D5472" s="8">
        <v>43074.0</v>
      </c>
      <c r="E5472" s="4" t="s">
        <v>26</v>
      </c>
      <c r="F5472" s="4" t="s">
        <v>5643</v>
      </c>
      <c r="G5472" s="4" t="s">
        <v>5644</v>
      </c>
      <c r="H5472" s="4" t="s">
        <v>46</v>
      </c>
      <c r="I5472" s="4" t="s">
        <v>30</v>
      </c>
      <c r="J5472" s="4" t="s">
        <v>90</v>
      </c>
      <c r="K5472" s="4" t="s">
        <v>91</v>
      </c>
      <c r="L5472" s="7">
        <v>19140.0</v>
      </c>
      <c r="M5472" s="4" t="s">
        <v>33</v>
      </c>
      <c r="N5472" s="4" t="s">
        <v>5467</v>
      </c>
      <c r="O5472" s="4" t="s">
        <v>35</v>
      </c>
      <c r="P5472" s="4" t="s">
        <v>263</v>
      </c>
      <c r="Q5472" s="4" t="s">
        <v>5468</v>
      </c>
      <c r="R5472" s="9">
        <v>704.251902045946</v>
      </c>
      <c r="S5472" s="7">
        <v>2.0</v>
      </c>
      <c r="T5472" s="7">
        <v>0.3</v>
      </c>
      <c r="U5472" s="7">
        <v>-50.3037072889962</v>
      </c>
      <c r="V5472" s="10" t="str">
        <f t="shared" si="1"/>
        <v>2017-12</v>
      </c>
    </row>
    <row r="5473">
      <c r="A5473" s="7">
        <v>5472.0</v>
      </c>
      <c r="B5473" s="4" t="s">
        <v>8336</v>
      </c>
      <c r="C5473" s="8">
        <v>43071.0</v>
      </c>
      <c r="D5473" s="8">
        <v>43074.0</v>
      </c>
      <c r="E5473" s="4" t="s">
        <v>43</v>
      </c>
      <c r="F5473" s="4" t="s">
        <v>4618</v>
      </c>
      <c r="G5473" s="4" t="s">
        <v>4619</v>
      </c>
      <c r="H5473" s="4" t="s">
        <v>29</v>
      </c>
      <c r="I5473" s="4" t="s">
        <v>30</v>
      </c>
      <c r="J5473" s="4" t="s">
        <v>362</v>
      </c>
      <c r="K5473" s="4" t="s">
        <v>48</v>
      </c>
      <c r="L5473" s="7">
        <v>94122.0</v>
      </c>
      <c r="M5473" s="4" t="s">
        <v>49</v>
      </c>
      <c r="N5473" s="4" t="s">
        <v>510</v>
      </c>
      <c r="O5473" s="4" t="s">
        <v>51</v>
      </c>
      <c r="P5473" s="4" t="s">
        <v>52</v>
      </c>
      <c r="Q5473" s="4" t="s">
        <v>511</v>
      </c>
      <c r="R5473" s="9">
        <v>559.62</v>
      </c>
      <c r="S5473" s="7">
        <v>9.0</v>
      </c>
      <c r="T5473" s="7">
        <v>0.0</v>
      </c>
      <c r="U5473" s="7">
        <v>151.0974</v>
      </c>
      <c r="V5473" s="10" t="str">
        <f t="shared" si="1"/>
        <v>2017-12</v>
      </c>
    </row>
    <row r="5474">
      <c r="A5474" s="7">
        <v>5473.0</v>
      </c>
      <c r="B5474" s="4" t="s">
        <v>8336</v>
      </c>
      <c r="C5474" s="8">
        <v>43071.0</v>
      </c>
      <c r="D5474" s="8">
        <v>43074.0</v>
      </c>
      <c r="E5474" s="4" t="s">
        <v>43</v>
      </c>
      <c r="F5474" s="4" t="s">
        <v>4618</v>
      </c>
      <c r="G5474" s="4" t="s">
        <v>4619</v>
      </c>
      <c r="H5474" s="4" t="s">
        <v>29</v>
      </c>
      <c r="I5474" s="4" t="s">
        <v>30</v>
      </c>
      <c r="J5474" s="4" t="s">
        <v>362</v>
      </c>
      <c r="K5474" s="4" t="s">
        <v>48</v>
      </c>
      <c r="L5474" s="7">
        <v>94122.0</v>
      </c>
      <c r="M5474" s="4" t="s">
        <v>49</v>
      </c>
      <c r="N5474" s="4" t="s">
        <v>7629</v>
      </c>
      <c r="O5474" s="4" t="s">
        <v>51</v>
      </c>
      <c r="P5474" s="4" t="s">
        <v>124</v>
      </c>
      <c r="Q5474" s="4" t="s">
        <v>7630</v>
      </c>
      <c r="R5474" s="9">
        <v>109.92</v>
      </c>
      <c r="S5474" s="7">
        <v>2.0</v>
      </c>
      <c r="T5474" s="7">
        <v>0.0</v>
      </c>
      <c r="U5474" s="7">
        <v>53.8608</v>
      </c>
      <c r="V5474" s="10" t="str">
        <f t="shared" si="1"/>
        <v>2017-12</v>
      </c>
    </row>
    <row r="5475">
      <c r="A5475" s="7">
        <v>5474.0</v>
      </c>
      <c r="B5475" s="4" t="s">
        <v>8336</v>
      </c>
      <c r="C5475" s="8">
        <v>43071.0</v>
      </c>
      <c r="D5475" s="8">
        <v>43074.0</v>
      </c>
      <c r="E5475" s="4" t="s">
        <v>43</v>
      </c>
      <c r="F5475" s="4" t="s">
        <v>4618</v>
      </c>
      <c r="G5475" s="4" t="s">
        <v>4619</v>
      </c>
      <c r="H5475" s="4" t="s">
        <v>29</v>
      </c>
      <c r="I5475" s="4" t="s">
        <v>30</v>
      </c>
      <c r="J5475" s="4" t="s">
        <v>362</v>
      </c>
      <c r="K5475" s="4" t="s">
        <v>48</v>
      </c>
      <c r="L5475" s="7">
        <v>94122.0</v>
      </c>
      <c r="M5475" s="4" t="s">
        <v>49</v>
      </c>
      <c r="N5475" s="4" t="s">
        <v>1342</v>
      </c>
      <c r="O5475" s="4" t="s">
        <v>51</v>
      </c>
      <c r="P5475" s="4" t="s">
        <v>124</v>
      </c>
      <c r="Q5475" s="4" t="s">
        <v>1343</v>
      </c>
      <c r="R5475" s="9">
        <v>8.56</v>
      </c>
      <c r="S5475" s="7">
        <v>2.0</v>
      </c>
      <c r="T5475" s="7">
        <v>0.0</v>
      </c>
      <c r="U5475" s="7">
        <v>3.852</v>
      </c>
      <c r="V5475" s="10" t="str">
        <f t="shared" si="1"/>
        <v>2017-12</v>
      </c>
    </row>
    <row r="5476">
      <c r="A5476" s="7">
        <v>5475.0</v>
      </c>
      <c r="B5476" s="4" t="s">
        <v>8337</v>
      </c>
      <c r="C5476" s="8">
        <v>43071.0</v>
      </c>
      <c r="D5476" s="8">
        <v>43074.0</v>
      </c>
      <c r="E5476" s="4" t="s">
        <v>43</v>
      </c>
      <c r="F5476" s="4" t="s">
        <v>1847</v>
      </c>
      <c r="G5476" s="4" t="s">
        <v>1848</v>
      </c>
      <c r="H5476" s="4" t="s">
        <v>46</v>
      </c>
      <c r="I5476" s="4" t="s">
        <v>30</v>
      </c>
      <c r="J5476" s="4" t="s">
        <v>8338</v>
      </c>
      <c r="K5476" s="4" t="s">
        <v>429</v>
      </c>
      <c r="L5476" s="7">
        <v>22901.0</v>
      </c>
      <c r="M5476" s="4" t="s">
        <v>83</v>
      </c>
      <c r="N5476" s="4" t="s">
        <v>4515</v>
      </c>
      <c r="O5476" s="4" t="s">
        <v>51</v>
      </c>
      <c r="P5476" s="4" t="s">
        <v>93</v>
      </c>
      <c r="Q5476" s="4" t="s">
        <v>4516</v>
      </c>
      <c r="R5476" s="9">
        <v>21.0349296518111</v>
      </c>
      <c r="S5476" s="7">
        <v>3.0</v>
      </c>
      <c r="T5476" s="7">
        <v>0.0</v>
      </c>
      <c r="U5476" s="7">
        <v>6.31047889554333</v>
      </c>
      <c r="V5476" s="10" t="str">
        <f t="shared" si="1"/>
        <v>2017-12</v>
      </c>
    </row>
    <row r="5477">
      <c r="A5477" s="7">
        <v>5476.0</v>
      </c>
      <c r="B5477" s="4" t="s">
        <v>8339</v>
      </c>
      <c r="C5477" s="8">
        <v>43071.0</v>
      </c>
      <c r="D5477" s="8">
        <v>43073.0</v>
      </c>
      <c r="E5477" s="4" t="s">
        <v>98</v>
      </c>
      <c r="F5477" s="4" t="s">
        <v>3173</v>
      </c>
      <c r="G5477" s="4" t="s">
        <v>3174</v>
      </c>
      <c r="H5477" s="4" t="s">
        <v>46</v>
      </c>
      <c r="I5477" s="4" t="s">
        <v>30</v>
      </c>
      <c r="J5477" s="4" t="s">
        <v>455</v>
      </c>
      <c r="K5477" s="4" t="s">
        <v>58</v>
      </c>
      <c r="L5477" s="7">
        <v>77036.0</v>
      </c>
      <c r="M5477" s="4" t="s">
        <v>59</v>
      </c>
      <c r="N5477" s="4" t="s">
        <v>3482</v>
      </c>
      <c r="O5477" s="4" t="s">
        <v>51</v>
      </c>
      <c r="P5477" s="4" t="s">
        <v>283</v>
      </c>
      <c r="Q5477" s="4" t="s">
        <v>3483</v>
      </c>
      <c r="R5477" s="9">
        <v>379.611201646091</v>
      </c>
      <c r="S5477" s="7">
        <v>5.0</v>
      </c>
      <c r="T5477" s="7">
        <v>0.8</v>
      </c>
      <c r="U5477" s="7">
        <v>-986.989124279835</v>
      </c>
      <c r="V5477" s="10" t="str">
        <f t="shared" si="1"/>
        <v>2017-12</v>
      </c>
    </row>
    <row r="5478">
      <c r="A5478" s="7">
        <v>5477.0</v>
      </c>
      <c r="B5478" s="4" t="s">
        <v>8339</v>
      </c>
      <c r="C5478" s="8">
        <v>43071.0</v>
      </c>
      <c r="D5478" s="8">
        <v>43073.0</v>
      </c>
      <c r="E5478" s="4" t="s">
        <v>98</v>
      </c>
      <c r="F5478" s="4" t="s">
        <v>3173</v>
      </c>
      <c r="G5478" s="4" t="s">
        <v>3174</v>
      </c>
      <c r="H5478" s="4" t="s">
        <v>46</v>
      </c>
      <c r="I5478" s="4" t="s">
        <v>30</v>
      </c>
      <c r="J5478" s="4" t="s">
        <v>455</v>
      </c>
      <c r="K5478" s="4" t="s">
        <v>58</v>
      </c>
      <c r="L5478" s="7">
        <v>77036.0</v>
      </c>
      <c r="M5478" s="4" t="s">
        <v>59</v>
      </c>
      <c r="N5478" s="4" t="s">
        <v>1037</v>
      </c>
      <c r="O5478" s="4" t="s">
        <v>35</v>
      </c>
      <c r="P5478" s="4" t="s">
        <v>121</v>
      </c>
      <c r="Q5478" s="4" t="s">
        <v>1038</v>
      </c>
      <c r="R5478" s="9">
        <v>11.276753909465</v>
      </c>
      <c r="S5478" s="7">
        <v>4.0</v>
      </c>
      <c r="T5478" s="7">
        <v>0.6</v>
      </c>
      <c r="U5478" s="7">
        <v>-4.79262041152263</v>
      </c>
      <c r="V5478" s="10" t="str">
        <f t="shared" si="1"/>
        <v>2017-12</v>
      </c>
    </row>
    <row r="5479">
      <c r="A5479" s="7">
        <v>5478.0</v>
      </c>
      <c r="B5479" s="4" t="s">
        <v>8340</v>
      </c>
      <c r="C5479" s="8">
        <v>43071.0</v>
      </c>
      <c r="D5479" s="8">
        <v>43076.0</v>
      </c>
      <c r="E5479" s="4" t="s">
        <v>26</v>
      </c>
      <c r="F5479" s="4" t="s">
        <v>2068</v>
      </c>
      <c r="G5479" s="4" t="s">
        <v>2069</v>
      </c>
      <c r="H5479" s="4" t="s">
        <v>29</v>
      </c>
      <c r="I5479" s="4" t="s">
        <v>30</v>
      </c>
      <c r="J5479" s="4" t="s">
        <v>805</v>
      </c>
      <c r="K5479" s="4" t="s">
        <v>102</v>
      </c>
      <c r="L5479" s="7">
        <v>33180.0</v>
      </c>
      <c r="M5479" s="4" t="s">
        <v>83</v>
      </c>
      <c r="N5479" s="4" t="s">
        <v>2903</v>
      </c>
      <c r="O5479" s="4" t="s">
        <v>51</v>
      </c>
      <c r="P5479" s="4" t="s">
        <v>93</v>
      </c>
      <c r="Q5479" s="4" t="s">
        <v>2904</v>
      </c>
      <c r="R5479" s="9">
        <v>28.9824485291697</v>
      </c>
      <c r="S5479" s="7">
        <v>5.0</v>
      </c>
      <c r="T5479" s="7">
        <v>0.2</v>
      </c>
      <c r="U5479" s="7">
        <v>2.53596424630235</v>
      </c>
      <c r="V5479" s="10" t="str">
        <f t="shared" si="1"/>
        <v>2017-12</v>
      </c>
    </row>
    <row r="5480">
      <c r="A5480" s="7">
        <v>5479.0</v>
      </c>
      <c r="B5480" s="4" t="s">
        <v>8341</v>
      </c>
      <c r="C5480" s="8">
        <v>43071.0</v>
      </c>
      <c r="D5480" s="8">
        <v>43072.0</v>
      </c>
      <c r="E5480" s="4" t="s">
        <v>212</v>
      </c>
      <c r="F5480" s="4" t="s">
        <v>3095</v>
      </c>
      <c r="G5480" s="4" t="s">
        <v>3096</v>
      </c>
      <c r="H5480" s="4" t="s">
        <v>29</v>
      </c>
      <c r="I5480" s="4" t="s">
        <v>30</v>
      </c>
      <c r="J5480" s="4" t="s">
        <v>47</v>
      </c>
      <c r="K5480" s="4" t="s">
        <v>48</v>
      </c>
      <c r="L5480" s="7">
        <v>90032.0</v>
      </c>
      <c r="M5480" s="4" t="s">
        <v>49</v>
      </c>
      <c r="N5480" s="4" t="s">
        <v>4262</v>
      </c>
      <c r="O5480" s="4" t="s">
        <v>51</v>
      </c>
      <c r="P5480" s="4" t="s">
        <v>76</v>
      </c>
      <c r="Q5480" s="4" t="s">
        <v>4263</v>
      </c>
      <c r="R5480" s="9">
        <v>9.024</v>
      </c>
      <c r="S5480" s="7">
        <v>6.0</v>
      </c>
      <c r="T5480" s="7">
        <v>0.2</v>
      </c>
      <c r="U5480" s="7">
        <v>3.1584</v>
      </c>
      <c r="V5480" s="10" t="str">
        <f t="shared" si="1"/>
        <v>2017-12</v>
      </c>
    </row>
    <row r="5481">
      <c r="A5481" s="7">
        <v>5480.0</v>
      </c>
      <c r="B5481" s="4" t="s">
        <v>8341</v>
      </c>
      <c r="C5481" s="8">
        <v>43071.0</v>
      </c>
      <c r="D5481" s="8">
        <v>43072.0</v>
      </c>
      <c r="E5481" s="4" t="s">
        <v>212</v>
      </c>
      <c r="F5481" s="4" t="s">
        <v>3095</v>
      </c>
      <c r="G5481" s="4" t="s">
        <v>3096</v>
      </c>
      <c r="H5481" s="4" t="s">
        <v>29</v>
      </c>
      <c r="I5481" s="4" t="s">
        <v>30</v>
      </c>
      <c r="J5481" s="4" t="s">
        <v>47</v>
      </c>
      <c r="K5481" s="4" t="s">
        <v>48</v>
      </c>
      <c r="L5481" s="7">
        <v>90032.0</v>
      </c>
      <c r="M5481" s="4" t="s">
        <v>49</v>
      </c>
      <c r="N5481" s="4" t="s">
        <v>870</v>
      </c>
      <c r="O5481" s="4" t="s">
        <v>51</v>
      </c>
      <c r="P5481" s="4" t="s">
        <v>76</v>
      </c>
      <c r="Q5481" s="4" t="s">
        <v>871</v>
      </c>
      <c r="R5481" s="9">
        <v>69.456</v>
      </c>
      <c r="S5481" s="7">
        <v>2.0</v>
      </c>
      <c r="T5481" s="7">
        <v>0.2</v>
      </c>
      <c r="U5481" s="7">
        <v>22.5732</v>
      </c>
      <c r="V5481" s="10" t="str">
        <f t="shared" si="1"/>
        <v>2017-12</v>
      </c>
    </row>
    <row r="5482">
      <c r="A5482" s="7">
        <v>5481.0</v>
      </c>
      <c r="B5482" s="4" t="s">
        <v>8341</v>
      </c>
      <c r="C5482" s="8">
        <v>43071.0</v>
      </c>
      <c r="D5482" s="8">
        <v>43072.0</v>
      </c>
      <c r="E5482" s="4" t="s">
        <v>212</v>
      </c>
      <c r="F5482" s="4" t="s">
        <v>3095</v>
      </c>
      <c r="G5482" s="4" t="s">
        <v>3096</v>
      </c>
      <c r="H5482" s="4" t="s">
        <v>29</v>
      </c>
      <c r="I5482" s="4" t="s">
        <v>30</v>
      </c>
      <c r="J5482" s="4" t="s">
        <v>47</v>
      </c>
      <c r="K5482" s="4" t="s">
        <v>48</v>
      </c>
      <c r="L5482" s="7">
        <v>90032.0</v>
      </c>
      <c r="M5482" s="4" t="s">
        <v>49</v>
      </c>
      <c r="N5482" s="4" t="s">
        <v>7921</v>
      </c>
      <c r="O5482" s="4" t="s">
        <v>51</v>
      </c>
      <c r="P5482" s="4" t="s">
        <v>124</v>
      </c>
      <c r="Q5482" s="4" t="s">
        <v>7922</v>
      </c>
      <c r="R5482" s="9">
        <v>10.86</v>
      </c>
      <c r="S5482" s="7">
        <v>2.0</v>
      </c>
      <c r="T5482" s="7">
        <v>0.0</v>
      </c>
      <c r="U5482" s="7">
        <v>5.3214</v>
      </c>
      <c r="V5482" s="10" t="str">
        <f t="shared" si="1"/>
        <v>2017-12</v>
      </c>
    </row>
    <row r="5483">
      <c r="A5483" s="7">
        <v>5482.0</v>
      </c>
      <c r="B5483" s="4" t="s">
        <v>8341</v>
      </c>
      <c r="C5483" s="8">
        <v>43071.0</v>
      </c>
      <c r="D5483" s="8">
        <v>43072.0</v>
      </c>
      <c r="E5483" s="4" t="s">
        <v>212</v>
      </c>
      <c r="F5483" s="4" t="s">
        <v>3095</v>
      </c>
      <c r="G5483" s="4" t="s">
        <v>3096</v>
      </c>
      <c r="H5483" s="4" t="s">
        <v>29</v>
      </c>
      <c r="I5483" s="4" t="s">
        <v>30</v>
      </c>
      <c r="J5483" s="4" t="s">
        <v>47</v>
      </c>
      <c r="K5483" s="4" t="s">
        <v>48</v>
      </c>
      <c r="L5483" s="7">
        <v>90032.0</v>
      </c>
      <c r="M5483" s="4" t="s">
        <v>49</v>
      </c>
      <c r="N5483" s="4" t="s">
        <v>5198</v>
      </c>
      <c r="O5483" s="4" t="s">
        <v>51</v>
      </c>
      <c r="P5483" s="4" t="s">
        <v>283</v>
      </c>
      <c r="Q5483" s="4" t="s">
        <v>5199</v>
      </c>
      <c r="R5483" s="9">
        <v>79.47</v>
      </c>
      <c r="S5483" s="7">
        <v>3.0</v>
      </c>
      <c r="T5483" s="7">
        <v>0.0</v>
      </c>
      <c r="U5483" s="7">
        <v>22.2516</v>
      </c>
      <c r="V5483" s="10" t="str">
        <f t="shared" si="1"/>
        <v>2017-12</v>
      </c>
    </row>
    <row r="5484">
      <c r="A5484" s="7">
        <v>5483.0</v>
      </c>
      <c r="B5484" s="4" t="s">
        <v>8341</v>
      </c>
      <c r="C5484" s="8">
        <v>43071.0</v>
      </c>
      <c r="D5484" s="8">
        <v>43072.0</v>
      </c>
      <c r="E5484" s="4" t="s">
        <v>212</v>
      </c>
      <c r="F5484" s="4" t="s">
        <v>3095</v>
      </c>
      <c r="G5484" s="4" t="s">
        <v>3096</v>
      </c>
      <c r="H5484" s="4" t="s">
        <v>29</v>
      </c>
      <c r="I5484" s="4" t="s">
        <v>30</v>
      </c>
      <c r="J5484" s="4" t="s">
        <v>47</v>
      </c>
      <c r="K5484" s="4" t="s">
        <v>48</v>
      </c>
      <c r="L5484" s="7">
        <v>90032.0</v>
      </c>
      <c r="M5484" s="4" t="s">
        <v>49</v>
      </c>
      <c r="N5484" s="4" t="s">
        <v>1175</v>
      </c>
      <c r="O5484" s="4" t="s">
        <v>51</v>
      </c>
      <c r="P5484" s="4" t="s">
        <v>93</v>
      </c>
      <c r="Q5484" s="4" t="s">
        <v>1176</v>
      </c>
      <c r="R5484" s="9">
        <v>10.08</v>
      </c>
      <c r="S5484" s="7">
        <v>6.0</v>
      </c>
      <c r="T5484" s="7">
        <v>0.0</v>
      </c>
      <c r="U5484" s="7">
        <v>5.04</v>
      </c>
      <c r="V5484" s="10" t="str">
        <f t="shared" si="1"/>
        <v>2017-12</v>
      </c>
    </row>
    <row r="5485">
      <c r="A5485" s="7">
        <v>5484.0</v>
      </c>
      <c r="B5485" s="4" t="s">
        <v>8342</v>
      </c>
      <c r="C5485" s="8">
        <v>43071.0</v>
      </c>
      <c r="D5485" s="8">
        <v>43075.0</v>
      </c>
      <c r="E5485" s="4" t="s">
        <v>26</v>
      </c>
      <c r="F5485" s="4" t="s">
        <v>1323</v>
      </c>
      <c r="G5485" s="4" t="s">
        <v>1324</v>
      </c>
      <c r="H5485" s="4" t="s">
        <v>112</v>
      </c>
      <c r="I5485" s="4" t="s">
        <v>30</v>
      </c>
      <c r="J5485" s="4" t="s">
        <v>670</v>
      </c>
      <c r="K5485" s="4" t="s">
        <v>102</v>
      </c>
      <c r="L5485" s="7">
        <v>33614.0</v>
      </c>
      <c r="M5485" s="4" t="s">
        <v>83</v>
      </c>
      <c r="N5485" s="4" t="s">
        <v>3336</v>
      </c>
      <c r="O5485" s="4" t="s">
        <v>51</v>
      </c>
      <c r="P5485" s="4" t="s">
        <v>76</v>
      </c>
      <c r="Q5485" s="4" t="s">
        <v>3337</v>
      </c>
      <c r="R5485" s="9">
        <v>28.0928676447997</v>
      </c>
      <c r="S5485" s="7">
        <v>5.0</v>
      </c>
      <c r="T5485" s="7">
        <v>0.7</v>
      </c>
      <c r="U5485" s="7">
        <v>-20.6014362728531</v>
      </c>
      <c r="V5485" s="10" t="str">
        <f t="shared" si="1"/>
        <v>2017-12</v>
      </c>
    </row>
    <row r="5486">
      <c r="A5486" s="7">
        <v>5485.0</v>
      </c>
      <c r="B5486" s="4" t="s">
        <v>8343</v>
      </c>
      <c r="C5486" s="8">
        <v>43071.0</v>
      </c>
      <c r="D5486" s="8">
        <v>43078.0</v>
      </c>
      <c r="E5486" s="4" t="s">
        <v>26</v>
      </c>
      <c r="F5486" s="4" t="s">
        <v>611</v>
      </c>
      <c r="G5486" s="4" t="s">
        <v>612</v>
      </c>
      <c r="H5486" s="4" t="s">
        <v>46</v>
      </c>
      <c r="I5486" s="4" t="s">
        <v>30</v>
      </c>
      <c r="J5486" s="4" t="s">
        <v>90</v>
      </c>
      <c r="K5486" s="4" t="s">
        <v>91</v>
      </c>
      <c r="L5486" s="7">
        <v>19140.0</v>
      </c>
      <c r="M5486" s="4" t="s">
        <v>33</v>
      </c>
      <c r="N5486" s="4" t="s">
        <v>4080</v>
      </c>
      <c r="O5486" s="4" t="s">
        <v>51</v>
      </c>
      <c r="P5486" s="4" t="s">
        <v>76</v>
      </c>
      <c r="Q5486" s="4" t="s">
        <v>4081</v>
      </c>
      <c r="R5486" s="9">
        <v>1114.48651411454</v>
      </c>
      <c r="S5486" s="7">
        <v>4.0</v>
      </c>
      <c r="T5486" s="7">
        <v>0.7</v>
      </c>
      <c r="U5486" s="7">
        <v>-817.290110350664</v>
      </c>
      <c r="V5486" s="10" t="str">
        <f t="shared" si="1"/>
        <v>2017-12</v>
      </c>
    </row>
    <row r="5487">
      <c r="A5487" s="7">
        <v>5486.0</v>
      </c>
      <c r="B5487" s="4" t="s">
        <v>8344</v>
      </c>
      <c r="C5487" s="8">
        <v>43071.0</v>
      </c>
      <c r="D5487" s="8">
        <v>43075.0</v>
      </c>
      <c r="E5487" s="4" t="s">
        <v>26</v>
      </c>
      <c r="F5487" s="4" t="s">
        <v>7747</v>
      </c>
      <c r="G5487" s="4" t="s">
        <v>7748</v>
      </c>
      <c r="H5487" s="4" t="s">
        <v>46</v>
      </c>
      <c r="I5487" s="4" t="s">
        <v>30</v>
      </c>
      <c r="J5487" s="4" t="s">
        <v>1604</v>
      </c>
      <c r="K5487" s="4" t="s">
        <v>1605</v>
      </c>
      <c r="L5487" s="7">
        <v>68104.0</v>
      </c>
      <c r="M5487" s="4" t="s">
        <v>59</v>
      </c>
      <c r="N5487" s="4" t="s">
        <v>2032</v>
      </c>
      <c r="O5487" s="4" t="s">
        <v>39</v>
      </c>
      <c r="P5487" s="4" t="s">
        <v>40</v>
      </c>
      <c r="Q5487" s="4" t="s">
        <v>2033</v>
      </c>
      <c r="R5487" s="9">
        <v>3195.37232921811</v>
      </c>
      <c r="S5487" s="7">
        <v>4.0</v>
      </c>
      <c r="T5487" s="7">
        <v>0.0</v>
      </c>
      <c r="U5487" s="7">
        <v>958.611698765432</v>
      </c>
      <c r="V5487" s="10" t="str">
        <f t="shared" si="1"/>
        <v>2017-12</v>
      </c>
    </row>
    <row r="5488">
      <c r="A5488" s="7">
        <v>5487.0</v>
      </c>
      <c r="B5488" s="4" t="s">
        <v>8345</v>
      </c>
      <c r="C5488" s="8">
        <v>43071.0</v>
      </c>
      <c r="D5488" s="8">
        <v>43075.0</v>
      </c>
      <c r="E5488" s="4" t="s">
        <v>26</v>
      </c>
      <c r="F5488" s="4" t="s">
        <v>4937</v>
      </c>
      <c r="G5488" s="4" t="s">
        <v>4938</v>
      </c>
      <c r="H5488" s="4" t="s">
        <v>29</v>
      </c>
      <c r="I5488" s="4" t="s">
        <v>30</v>
      </c>
      <c r="J5488" s="4" t="s">
        <v>113</v>
      </c>
      <c r="K5488" s="4" t="s">
        <v>48</v>
      </c>
      <c r="L5488" s="7">
        <v>94601.0</v>
      </c>
      <c r="M5488" s="4" t="s">
        <v>49</v>
      </c>
      <c r="N5488" s="4" t="s">
        <v>512</v>
      </c>
      <c r="O5488" s="4" t="s">
        <v>39</v>
      </c>
      <c r="P5488" s="4" t="s">
        <v>40</v>
      </c>
      <c r="Q5488" s="4" t="s">
        <v>513</v>
      </c>
      <c r="R5488" s="9">
        <v>39.992</v>
      </c>
      <c r="S5488" s="7">
        <v>1.0</v>
      </c>
      <c r="T5488" s="7">
        <v>0.2</v>
      </c>
      <c r="U5488" s="7">
        <v>-7.9984</v>
      </c>
      <c r="V5488" s="10" t="str">
        <f t="shared" si="1"/>
        <v>2017-12</v>
      </c>
    </row>
    <row r="5489">
      <c r="A5489" s="7">
        <v>5488.0</v>
      </c>
      <c r="B5489" s="4" t="s">
        <v>8345</v>
      </c>
      <c r="C5489" s="8">
        <v>43071.0</v>
      </c>
      <c r="D5489" s="8">
        <v>43075.0</v>
      </c>
      <c r="E5489" s="4" t="s">
        <v>26</v>
      </c>
      <c r="F5489" s="4" t="s">
        <v>4937</v>
      </c>
      <c r="G5489" s="4" t="s">
        <v>4938</v>
      </c>
      <c r="H5489" s="4" t="s">
        <v>29</v>
      </c>
      <c r="I5489" s="4" t="s">
        <v>30</v>
      </c>
      <c r="J5489" s="4" t="s">
        <v>113</v>
      </c>
      <c r="K5489" s="4" t="s">
        <v>48</v>
      </c>
      <c r="L5489" s="7">
        <v>94601.0</v>
      </c>
      <c r="M5489" s="4" t="s">
        <v>49</v>
      </c>
      <c r="N5489" s="4" t="s">
        <v>760</v>
      </c>
      <c r="O5489" s="4" t="s">
        <v>35</v>
      </c>
      <c r="P5489" s="4" t="s">
        <v>263</v>
      </c>
      <c r="Q5489" s="4" t="s">
        <v>761</v>
      </c>
      <c r="R5489" s="9">
        <v>1159.056</v>
      </c>
      <c r="S5489" s="7">
        <v>9.0</v>
      </c>
      <c r="T5489" s="7">
        <v>0.2</v>
      </c>
      <c r="U5489" s="7">
        <v>43.4646</v>
      </c>
      <c r="V5489" s="10" t="str">
        <f t="shared" si="1"/>
        <v>2017-12</v>
      </c>
    </row>
    <row r="5490">
      <c r="A5490" s="7">
        <v>5489.0</v>
      </c>
      <c r="B5490" s="4" t="s">
        <v>8345</v>
      </c>
      <c r="C5490" s="8">
        <v>43071.0</v>
      </c>
      <c r="D5490" s="8">
        <v>43075.0</v>
      </c>
      <c r="E5490" s="4" t="s">
        <v>26</v>
      </c>
      <c r="F5490" s="4" t="s">
        <v>4937</v>
      </c>
      <c r="G5490" s="4" t="s">
        <v>4938</v>
      </c>
      <c r="H5490" s="4" t="s">
        <v>29</v>
      </c>
      <c r="I5490" s="4" t="s">
        <v>30</v>
      </c>
      <c r="J5490" s="4" t="s">
        <v>113</v>
      </c>
      <c r="K5490" s="4" t="s">
        <v>48</v>
      </c>
      <c r="L5490" s="7">
        <v>94601.0</v>
      </c>
      <c r="M5490" s="4" t="s">
        <v>49</v>
      </c>
      <c r="N5490" s="4" t="s">
        <v>1677</v>
      </c>
      <c r="O5490" s="4" t="s">
        <v>51</v>
      </c>
      <c r="P5490" s="4" t="s">
        <v>93</v>
      </c>
      <c r="Q5490" s="4" t="s">
        <v>1678</v>
      </c>
      <c r="R5490" s="9">
        <v>179.9</v>
      </c>
      <c r="S5490" s="7">
        <v>5.0</v>
      </c>
      <c r="T5490" s="7">
        <v>0.0</v>
      </c>
      <c r="U5490" s="7">
        <v>44.975</v>
      </c>
      <c r="V5490" s="10" t="str">
        <f t="shared" si="1"/>
        <v>2017-12</v>
      </c>
    </row>
    <row r="5491">
      <c r="A5491" s="7">
        <v>5490.0</v>
      </c>
      <c r="B5491" s="4" t="s">
        <v>8346</v>
      </c>
      <c r="C5491" s="8">
        <v>43071.0</v>
      </c>
      <c r="D5491" s="8">
        <v>43074.0</v>
      </c>
      <c r="E5491" s="4" t="s">
        <v>43</v>
      </c>
      <c r="F5491" s="4" t="s">
        <v>3498</v>
      </c>
      <c r="G5491" s="4" t="s">
        <v>3499</v>
      </c>
      <c r="H5491" s="4" t="s">
        <v>46</v>
      </c>
      <c r="I5491" s="4" t="s">
        <v>30</v>
      </c>
      <c r="J5491" s="4" t="s">
        <v>1137</v>
      </c>
      <c r="K5491" s="4" t="s">
        <v>429</v>
      </c>
      <c r="L5491" s="7">
        <v>24153.0</v>
      </c>
      <c r="M5491" s="4" t="s">
        <v>83</v>
      </c>
      <c r="N5491" s="4" t="s">
        <v>4152</v>
      </c>
      <c r="O5491" s="4" t="s">
        <v>35</v>
      </c>
      <c r="P5491" s="4" t="s">
        <v>263</v>
      </c>
      <c r="Q5491" s="4" t="s">
        <v>4153</v>
      </c>
      <c r="R5491" s="9">
        <v>431.33718619389</v>
      </c>
      <c r="S5491" s="7">
        <v>2.0</v>
      </c>
      <c r="T5491" s="7">
        <v>0.0</v>
      </c>
      <c r="U5491" s="7">
        <v>103.520924686534</v>
      </c>
      <c r="V5491" s="10" t="str">
        <f t="shared" si="1"/>
        <v>2017-12</v>
      </c>
    </row>
    <row r="5492">
      <c r="A5492" s="7">
        <v>5491.0</v>
      </c>
      <c r="B5492" s="4" t="s">
        <v>8347</v>
      </c>
      <c r="C5492" s="8">
        <v>43071.0</v>
      </c>
      <c r="D5492" s="8">
        <v>43078.0</v>
      </c>
      <c r="E5492" s="4" t="s">
        <v>26</v>
      </c>
      <c r="F5492" s="4" t="s">
        <v>2126</v>
      </c>
      <c r="G5492" s="4" t="s">
        <v>2127</v>
      </c>
      <c r="H5492" s="4" t="s">
        <v>29</v>
      </c>
      <c r="I5492" s="4" t="s">
        <v>30</v>
      </c>
      <c r="J5492" s="4" t="s">
        <v>455</v>
      </c>
      <c r="K5492" s="4" t="s">
        <v>58</v>
      </c>
      <c r="L5492" s="7">
        <v>77095.0</v>
      </c>
      <c r="M5492" s="4" t="s">
        <v>59</v>
      </c>
      <c r="N5492" s="4" t="s">
        <v>4306</v>
      </c>
      <c r="O5492" s="4" t="s">
        <v>51</v>
      </c>
      <c r="P5492" s="4" t="s">
        <v>93</v>
      </c>
      <c r="Q5492" s="4" t="s">
        <v>4307</v>
      </c>
      <c r="R5492" s="9">
        <v>15.6678847736626</v>
      </c>
      <c r="S5492" s="7">
        <v>5.0</v>
      </c>
      <c r="T5492" s="7">
        <v>0.2</v>
      </c>
      <c r="U5492" s="7">
        <v>2.74187983539095</v>
      </c>
      <c r="V5492" s="10" t="str">
        <f t="shared" si="1"/>
        <v>2017-12</v>
      </c>
    </row>
    <row r="5493">
      <c r="A5493" s="7">
        <v>5492.0</v>
      </c>
      <c r="B5493" s="4" t="s">
        <v>8348</v>
      </c>
      <c r="C5493" s="8">
        <v>43071.0</v>
      </c>
      <c r="D5493" s="8">
        <v>43077.0</v>
      </c>
      <c r="E5493" s="4" t="s">
        <v>26</v>
      </c>
      <c r="F5493" s="4" t="s">
        <v>5031</v>
      </c>
      <c r="G5493" s="4" t="s">
        <v>5032</v>
      </c>
      <c r="H5493" s="4" t="s">
        <v>46</v>
      </c>
      <c r="I5493" s="4" t="s">
        <v>30</v>
      </c>
      <c r="J5493" s="4" t="s">
        <v>1845</v>
      </c>
      <c r="K5493" s="4" t="s">
        <v>82</v>
      </c>
      <c r="L5493" s="7">
        <v>27405.0</v>
      </c>
      <c r="M5493" s="4" t="s">
        <v>83</v>
      </c>
      <c r="N5493" s="4" t="s">
        <v>8349</v>
      </c>
      <c r="O5493" s="4" t="s">
        <v>51</v>
      </c>
      <c r="P5493" s="4" t="s">
        <v>93</v>
      </c>
      <c r="Q5493" s="4" t="s">
        <v>8350</v>
      </c>
      <c r="R5493" s="9">
        <v>19.9499006807846</v>
      </c>
      <c r="S5493" s="7">
        <v>1.0</v>
      </c>
      <c r="T5493" s="7">
        <v>0.2</v>
      </c>
      <c r="U5493" s="7">
        <v>1.49624255105885</v>
      </c>
      <c r="V5493" s="10" t="str">
        <f t="shared" si="1"/>
        <v>2017-12</v>
      </c>
    </row>
    <row r="5494">
      <c r="A5494" s="7">
        <v>5493.0</v>
      </c>
      <c r="B5494" s="4" t="s">
        <v>8351</v>
      </c>
      <c r="C5494" s="8">
        <v>43071.0</v>
      </c>
      <c r="D5494" s="8">
        <v>43075.0</v>
      </c>
      <c r="E5494" s="4" t="s">
        <v>26</v>
      </c>
      <c r="F5494" s="4" t="s">
        <v>6107</v>
      </c>
      <c r="G5494" s="4" t="s">
        <v>6108</v>
      </c>
      <c r="H5494" s="4" t="s">
        <v>29</v>
      </c>
      <c r="I5494" s="4" t="s">
        <v>30</v>
      </c>
      <c r="J5494" s="4" t="s">
        <v>740</v>
      </c>
      <c r="K5494" s="4" t="s">
        <v>741</v>
      </c>
      <c r="L5494" s="7">
        <v>80219.0</v>
      </c>
      <c r="M5494" s="4" t="s">
        <v>49</v>
      </c>
      <c r="N5494" s="4" t="s">
        <v>2494</v>
      </c>
      <c r="O5494" s="4" t="s">
        <v>51</v>
      </c>
      <c r="P5494" s="4" t="s">
        <v>52</v>
      </c>
      <c r="Q5494" s="4" t="s">
        <v>2495</v>
      </c>
      <c r="R5494" s="9">
        <v>114.288</v>
      </c>
      <c r="S5494" s="7">
        <v>1.0</v>
      </c>
      <c r="T5494" s="7">
        <v>0.2</v>
      </c>
      <c r="U5494" s="7">
        <v>12.8574</v>
      </c>
      <c r="V5494" s="10" t="str">
        <f t="shared" si="1"/>
        <v>2017-12</v>
      </c>
    </row>
    <row r="5495">
      <c r="A5495" s="7">
        <v>5494.0</v>
      </c>
      <c r="B5495" s="4" t="s">
        <v>8351</v>
      </c>
      <c r="C5495" s="8">
        <v>43071.0</v>
      </c>
      <c r="D5495" s="8">
        <v>43075.0</v>
      </c>
      <c r="E5495" s="4" t="s">
        <v>26</v>
      </c>
      <c r="F5495" s="4" t="s">
        <v>6107</v>
      </c>
      <c r="G5495" s="4" t="s">
        <v>6108</v>
      </c>
      <c r="H5495" s="4" t="s">
        <v>29</v>
      </c>
      <c r="I5495" s="4" t="s">
        <v>30</v>
      </c>
      <c r="J5495" s="4" t="s">
        <v>740</v>
      </c>
      <c r="K5495" s="4" t="s">
        <v>741</v>
      </c>
      <c r="L5495" s="7">
        <v>80219.0</v>
      </c>
      <c r="M5495" s="4" t="s">
        <v>49</v>
      </c>
      <c r="N5495" s="4" t="s">
        <v>1513</v>
      </c>
      <c r="O5495" s="4" t="s">
        <v>51</v>
      </c>
      <c r="P5495" s="4" t="s">
        <v>76</v>
      </c>
      <c r="Q5495" s="4" t="s">
        <v>1514</v>
      </c>
      <c r="R5495" s="9">
        <v>36.624</v>
      </c>
      <c r="S5495" s="7">
        <v>8.0</v>
      </c>
      <c r="T5495" s="7">
        <v>0.7</v>
      </c>
      <c r="U5495" s="7">
        <v>-24.416</v>
      </c>
      <c r="V5495" s="10" t="str">
        <f t="shared" si="1"/>
        <v>2017-12</v>
      </c>
    </row>
    <row r="5496">
      <c r="A5496" s="7">
        <v>5495.0</v>
      </c>
      <c r="B5496" s="4" t="s">
        <v>8351</v>
      </c>
      <c r="C5496" s="8">
        <v>43071.0</v>
      </c>
      <c r="D5496" s="8">
        <v>43075.0</v>
      </c>
      <c r="E5496" s="4" t="s">
        <v>26</v>
      </c>
      <c r="F5496" s="4" t="s">
        <v>6107</v>
      </c>
      <c r="G5496" s="4" t="s">
        <v>6108</v>
      </c>
      <c r="H5496" s="4" t="s">
        <v>29</v>
      </c>
      <c r="I5496" s="4" t="s">
        <v>30</v>
      </c>
      <c r="J5496" s="4" t="s">
        <v>740</v>
      </c>
      <c r="K5496" s="4" t="s">
        <v>741</v>
      </c>
      <c r="L5496" s="7">
        <v>80219.0</v>
      </c>
      <c r="M5496" s="4" t="s">
        <v>49</v>
      </c>
      <c r="N5496" s="4" t="s">
        <v>3180</v>
      </c>
      <c r="O5496" s="4" t="s">
        <v>35</v>
      </c>
      <c r="P5496" s="4" t="s">
        <v>36</v>
      </c>
      <c r="Q5496" s="4" t="s">
        <v>3181</v>
      </c>
      <c r="R5496" s="9">
        <v>242.352</v>
      </c>
      <c r="S5496" s="7">
        <v>8.0</v>
      </c>
      <c r="T5496" s="7">
        <v>0.7</v>
      </c>
      <c r="U5496" s="7">
        <v>-363.528</v>
      </c>
      <c r="V5496" s="10" t="str">
        <f t="shared" si="1"/>
        <v>2017-12</v>
      </c>
    </row>
    <row r="5497">
      <c r="A5497" s="7">
        <v>5496.0</v>
      </c>
      <c r="B5497" s="4" t="s">
        <v>8351</v>
      </c>
      <c r="C5497" s="8">
        <v>43071.0</v>
      </c>
      <c r="D5497" s="8">
        <v>43075.0</v>
      </c>
      <c r="E5497" s="4" t="s">
        <v>26</v>
      </c>
      <c r="F5497" s="4" t="s">
        <v>6107</v>
      </c>
      <c r="G5497" s="4" t="s">
        <v>6108</v>
      </c>
      <c r="H5497" s="4" t="s">
        <v>29</v>
      </c>
      <c r="I5497" s="4" t="s">
        <v>30</v>
      </c>
      <c r="J5497" s="4" t="s">
        <v>740</v>
      </c>
      <c r="K5497" s="4" t="s">
        <v>741</v>
      </c>
      <c r="L5497" s="7">
        <v>80219.0</v>
      </c>
      <c r="M5497" s="4" t="s">
        <v>49</v>
      </c>
      <c r="N5497" s="4" t="s">
        <v>6132</v>
      </c>
      <c r="O5497" s="4" t="s">
        <v>39</v>
      </c>
      <c r="P5497" s="4" t="s">
        <v>40</v>
      </c>
      <c r="Q5497" s="4" t="s">
        <v>6133</v>
      </c>
      <c r="R5497" s="9">
        <v>49.616</v>
      </c>
      <c r="S5497" s="7">
        <v>2.0</v>
      </c>
      <c r="T5497" s="7">
        <v>0.2</v>
      </c>
      <c r="U5497" s="7">
        <v>4.9616</v>
      </c>
      <c r="V5497" s="10" t="str">
        <f t="shared" si="1"/>
        <v>2017-12</v>
      </c>
    </row>
    <row r="5498">
      <c r="A5498" s="7">
        <v>5497.0</v>
      </c>
      <c r="B5498" s="4" t="s">
        <v>8351</v>
      </c>
      <c r="C5498" s="8">
        <v>43071.0</v>
      </c>
      <c r="D5498" s="8">
        <v>43075.0</v>
      </c>
      <c r="E5498" s="4" t="s">
        <v>26</v>
      </c>
      <c r="F5498" s="4" t="s">
        <v>6107</v>
      </c>
      <c r="G5498" s="4" t="s">
        <v>6108</v>
      </c>
      <c r="H5498" s="4" t="s">
        <v>29</v>
      </c>
      <c r="I5498" s="4" t="s">
        <v>30</v>
      </c>
      <c r="J5498" s="4" t="s">
        <v>740</v>
      </c>
      <c r="K5498" s="4" t="s">
        <v>741</v>
      </c>
      <c r="L5498" s="7">
        <v>80219.0</v>
      </c>
      <c r="M5498" s="4" t="s">
        <v>49</v>
      </c>
      <c r="N5498" s="4" t="s">
        <v>1972</v>
      </c>
      <c r="O5498" s="4" t="s">
        <v>35</v>
      </c>
      <c r="P5498" s="4" t="s">
        <v>121</v>
      </c>
      <c r="Q5498" s="4" t="s">
        <v>1973</v>
      </c>
      <c r="R5498" s="9">
        <v>508.704</v>
      </c>
      <c r="S5498" s="7">
        <v>6.0</v>
      </c>
      <c r="T5498" s="7">
        <v>0.2</v>
      </c>
      <c r="U5498" s="7">
        <v>0.0</v>
      </c>
      <c r="V5498" s="10" t="str">
        <f t="shared" si="1"/>
        <v>2017-12</v>
      </c>
    </row>
    <row r="5499">
      <c r="A5499" s="7">
        <v>5498.0</v>
      </c>
      <c r="B5499" s="4" t="s">
        <v>8351</v>
      </c>
      <c r="C5499" s="8">
        <v>43071.0</v>
      </c>
      <c r="D5499" s="8">
        <v>43075.0</v>
      </c>
      <c r="E5499" s="4" t="s">
        <v>26</v>
      </c>
      <c r="F5499" s="4" t="s">
        <v>6107</v>
      </c>
      <c r="G5499" s="4" t="s">
        <v>6108</v>
      </c>
      <c r="H5499" s="4" t="s">
        <v>29</v>
      </c>
      <c r="I5499" s="4" t="s">
        <v>30</v>
      </c>
      <c r="J5499" s="4" t="s">
        <v>740</v>
      </c>
      <c r="K5499" s="4" t="s">
        <v>741</v>
      </c>
      <c r="L5499" s="7">
        <v>80219.0</v>
      </c>
      <c r="M5499" s="4" t="s">
        <v>49</v>
      </c>
      <c r="N5499" s="4" t="s">
        <v>2797</v>
      </c>
      <c r="O5499" s="4" t="s">
        <v>39</v>
      </c>
      <c r="P5499" s="4" t="s">
        <v>40</v>
      </c>
      <c r="Q5499" s="4" t="s">
        <v>2798</v>
      </c>
      <c r="R5499" s="9">
        <v>57.36</v>
      </c>
      <c r="S5499" s="7">
        <v>6.0</v>
      </c>
      <c r="T5499" s="7">
        <v>0.2</v>
      </c>
      <c r="U5499" s="7">
        <v>-14.34</v>
      </c>
      <c r="V5499" s="10" t="str">
        <f t="shared" si="1"/>
        <v>2017-12</v>
      </c>
    </row>
    <row r="5500">
      <c r="A5500" s="7">
        <v>5499.0</v>
      </c>
      <c r="B5500" s="4" t="s">
        <v>8351</v>
      </c>
      <c r="C5500" s="8">
        <v>43071.0</v>
      </c>
      <c r="D5500" s="8">
        <v>43075.0</v>
      </c>
      <c r="E5500" s="4" t="s">
        <v>26</v>
      </c>
      <c r="F5500" s="4" t="s">
        <v>6107</v>
      </c>
      <c r="G5500" s="4" t="s">
        <v>6108</v>
      </c>
      <c r="H5500" s="4" t="s">
        <v>29</v>
      </c>
      <c r="I5500" s="4" t="s">
        <v>30</v>
      </c>
      <c r="J5500" s="4" t="s">
        <v>740</v>
      </c>
      <c r="K5500" s="4" t="s">
        <v>741</v>
      </c>
      <c r="L5500" s="7">
        <v>80219.0</v>
      </c>
      <c r="M5500" s="4" t="s">
        <v>49</v>
      </c>
      <c r="N5500" s="4" t="s">
        <v>3023</v>
      </c>
      <c r="O5500" s="4" t="s">
        <v>35</v>
      </c>
      <c r="P5500" s="4" t="s">
        <v>263</v>
      </c>
      <c r="Q5500" s="4" t="s">
        <v>3024</v>
      </c>
      <c r="R5500" s="9">
        <v>906.68</v>
      </c>
      <c r="S5500" s="7">
        <v>5.0</v>
      </c>
      <c r="T5500" s="7">
        <v>0.2</v>
      </c>
      <c r="U5500" s="7">
        <v>68.001</v>
      </c>
      <c r="V5500" s="10" t="str">
        <f t="shared" si="1"/>
        <v>2017-12</v>
      </c>
    </row>
    <row r="5501">
      <c r="A5501" s="7">
        <v>5500.0</v>
      </c>
      <c r="B5501" s="4" t="s">
        <v>8352</v>
      </c>
      <c r="C5501" s="8">
        <v>43071.0</v>
      </c>
      <c r="D5501" s="8">
        <v>43071.0</v>
      </c>
      <c r="E5501" s="4" t="s">
        <v>212</v>
      </c>
      <c r="F5501" s="4" t="s">
        <v>1125</v>
      </c>
      <c r="G5501" s="4" t="s">
        <v>1126</v>
      </c>
      <c r="H5501" s="4" t="s">
        <v>46</v>
      </c>
      <c r="I5501" s="4" t="s">
        <v>30</v>
      </c>
      <c r="J5501" s="4" t="s">
        <v>3391</v>
      </c>
      <c r="K5501" s="4" t="s">
        <v>469</v>
      </c>
      <c r="L5501" s="7">
        <v>85345.0</v>
      </c>
      <c r="M5501" s="4" t="s">
        <v>49</v>
      </c>
      <c r="N5501" s="4" t="s">
        <v>1864</v>
      </c>
      <c r="O5501" s="4" t="s">
        <v>51</v>
      </c>
      <c r="P5501" s="4" t="s">
        <v>76</v>
      </c>
      <c r="Q5501" s="4" t="s">
        <v>1865</v>
      </c>
      <c r="R5501" s="9">
        <v>67.86</v>
      </c>
      <c r="S5501" s="7">
        <v>6.0</v>
      </c>
      <c r="T5501" s="7">
        <v>0.7</v>
      </c>
      <c r="U5501" s="7">
        <v>-45.24</v>
      </c>
      <c r="V5501" s="10" t="str">
        <f t="shared" si="1"/>
        <v>2017-12</v>
      </c>
    </row>
    <row r="5502">
      <c r="A5502" s="7">
        <v>5501.0</v>
      </c>
      <c r="B5502" s="4" t="s">
        <v>8353</v>
      </c>
      <c r="C5502" s="8">
        <v>43071.0</v>
      </c>
      <c r="D5502" s="8">
        <v>43076.0</v>
      </c>
      <c r="E5502" s="4" t="s">
        <v>26</v>
      </c>
      <c r="F5502" s="4" t="s">
        <v>1389</v>
      </c>
      <c r="G5502" s="4" t="s">
        <v>1390</v>
      </c>
      <c r="H5502" s="4" t="s">
        <v>29</v>
      </c>
      <c r="I5502" s="4" t="s">
        <v>30</v>
      </c>
      <c r="J5502" s="4" t="s">
        <v>1391</v>
      </c>
      <c r="K5502" s="4" t="s">
        <v>157</v>
      </c>
      <c r="L5502" s="7">
        <v>44107.0</v>
      </c>
      <c r="M5502" s="4" t="s">
        <v>33</v>
      </c>
      <c r="N5502" s="4" t="s">
        <v>2042</v>
      </c>
      <c r="O5502" s="4" t="s">
        <v>51</v>
      </c>
      <c r="P5502" s="4" t="s">
        <v>93</v>
      </c>
      <c r="Q5502" s="4" t="s">
        <v>2043</v>
      </c>
      <c r="R5502" s="9">
        <v>34.8343250542664</v>
      </c>
      <c r="S5502" s="7">
        <v>9.0</v>
      </c>
      <c r="T5502" s="7">
        <v>0.2</v>
      </c>
      <c r="U5502" s="7">
        <v>3.04800344224831</v>
      </c>
      <c r="V5502" s="10" t="str">
        <f t="shared" si="1"/>
        <v>2017-12</v>
      </c>
    </row>
    <row r="5503">
      <c r="A5503" s="7">
        <v>5502.0</v>
      </c>
      <c r="B5503" s="4" t="s">
        <v>8353</v>
      </c>
      <c r="C5503" s="8">
        <v>43071.0</v>
      </c>
      <c r="D5503" s="8">
        <v>43076.0</v>
      </c>
      <c r="E5503" s="4" t="s">
        <v>26</v>
      </c>
      <c r="F5503" s="4" t="s">
        <v>1389</v>
      </c>
      <c r="G5503" s="4" t="s">
        <v>1390</v>
      </c>
      <c r="H5503" s="4" t="s">
        <v>29</v>
      </c>
      <c r="I5503" s="4" t="s">
        <v>30</v>
      </c>
      <c r="J5503" s="4" t="s">
        <v>1391</v>
      </c>
      <c r="K5503" s="4" t="s">
        <v>157</v>
      </c>
      <c r="L5503" s="7">
        <v>44107.0</v>
      </c>
      <c r="M5503" s="4" t="s">
        <v>33</v>
      </c>
      <c r="N5503" s="4" t="s">
        <v>6115</v>
      </c>
      <c r="O5503" s="4" t="s">
        <v>39</v>
      </c>
      <c r="P5503" s="4" t="s">
        <v>40</v>
      </c>
      <c r="Q5503" s="4" t="s">
        <v>8354</v>
      </c>
      <c r="R5503" s="9">
        <v>266.957214938384</v>
      </c>
      <c r="S5503" s="7">
        <v>2.0</v>
      </c>
      <c r="T5503" s="7">
        <v>0.4</v>
      </c>
      <c r="U5503" s="7">
        <v>-44.4928691563973</v>
      </c>
      <c r="V5503" s="10" t="str">
        <f t="shared" si="1"/>
        <v>2017-12</v>
      </c>
    </row>
    <row r="5504">
      <c r="A5504" s="7">
        <v>5503.0</v>
      </c>
      <c r="B5504" s="4" t="s">
        <v>8355</v>
      </c>
      <c r="C5504" s="8">
        <v>43071.0</v>
      </c>
      <c r="D5504" s="8">
        <v>43073.0</v>
      </c>
      <c r="E5504" s="4" t="s">
        <v>43</v>
      </c>
      <c r="F5504" s="4" t="s">
        <v>1667</v>
      </c>
      <c r="G5504" s="4" t="s">
        <v>1668</v>
      </c>
      <c r="H5504" s="4" t="s">
        <v>46</v>
      </c>
      <c r="I5504" s="4" t="s">
        <v>30</v>
      </c>
      <c r="J5504" s="4" t="s">
        <v>2493</v>
      </c>
      <c r="K5504" s="4" t="s">
        <v>897</v>
      </c>
      <c r="L5504" s="7">
        <v>1852.0</v>
      </c>
      <c r="M5504" s="4" t="s">
        <v>33</v>
      </c>
      <c r="N5504" s="4" t="s">
        <v>5709</v>
      </c>
      <c r="O5504" s="4" t="s">
        <v>51</v>
      </c>
      <c r="P5504" s="4" t="s">
        <v>283</v>
      </c>
      <c r="Q5504" s="4" t="s">
        <v>5710</v>
      </c>
      <c r="R5504" s="9">
        <v>506.51736035416</v>
      </c>
      <c r="S5504" s="7">
        <v>7.0</v>
      </c>
      <c r="T5504" s="7">
        <v>0.0</v>
      </c>
      <c r="U5504" s="7">
        <v>141.824860899165</v>
      </c>
      <c r="V5504" s="10" t="str">
        <f t="shared" si="1"/>
        <v>2017-12</v>
      </c>
    </row>
    <row r="5505">
      <c r="A5505" s="7">
        <v>5504.0</v>
      </c>
      <c r="B5505" s="4" t="s">
        <v>8355</v>
      </c>
      <c r="C5505" s="8">
        <v>43071.0</v>
      </c>
      <c r="D5505" s="8">
        <v>43073.0</v>
      </c>
      <c r="E5505" s="4" t="s">
        <v>43</v>
      </c>
      <c r="F5505" s="4" t="s">
        <v>1667</v>
      </c>
      <c r="G5505" s="4" t="s">
        <v>1668</v>
      </c>
      <c r="H5505" s="4" t="s">
        <v>46</v>
      </c>
      <c r="I5505" s="4" t="s">
        <v>30</v>
      </c>
      <c r="J5505" s="4" t="s">
        <v>2493</v>
      </c>
      <c r="K5505" s="4" t="s">
        <v>897</v>
      </c>
      <c r="L5505" s="7">
        <v>1852.0</v>
      </c>
      <c r="M5505" s="4" t="s">
        <v>33</v>
      </c>
      <c r="N5505" s="4" t="s">
        <v>5416</v>
      </c>
      <c r="O5505" s="4" t="s">
        <v>39</v>
      </c>
      <c r="P5505" s="4" t="s">
        <v>40</v>
      </c>
      <c r="Q5505" s="4" t="s">
        <v>5417</v>
      </c>
      <c r="R5505" s="9">
        <v>1730.32729303165</v>
      </c>
      <c r="S5505" s="7">
        <v>5.0</v>
      </c>
      <c r="T5505" s="7">
        <v>0.0</v>
      </c>
      <c r="U5505" s="7">
        <v>501.794914979179</v>
      </c>
      <c r="V5505" s="10" t="str">
        <f t="shared" si="1"/>
        <v>2017-12</v>
      </c>
    </row>
    <row r="5506">
      <c r="A5506" s="7">
        <v>5505.0</v>
      </c>
      <c r="B5506" s="4" t="s">
        <v>8355</v>
      </c>
      <c r="C5506" s="8">
        <v>43071.0</v>
      </c>
      <c r="D5506" s="8">
        <v>43073.0</v>
      </c>
      <c r="E5506" s="4" t="s">
        <v>43</v>
      </c>
      <c r="F5506" s="4" t="s">
        <v>1667</v>
      </c>
      <c r="G5506" s="4" t="s">
        <v>1668</v>
      </c>
      <c r="H5506" s="4" t="s">
        <v>46</v>
      </c>
      <c r="I5506" s="4" t="s">
        <v>30</v>
      </c>
      <c r="J5506" s="4" t="s">
        <v>2493</v>
      </c>
      <c r="K5506" s="4" t="s">
        <v>897</v>
      </c>
      <c r="L5506" s="7">
        <v>1852.0</v>
      </c>
      <c r="M5506" s="4" t="s">
        <v>33</v>
      </c>
      <c r="N5506" s="4" t="s">
        <v>6021</v>
      </c>
      <c r="O5506" s="4" t="s">
        <v>51</v>
      </c>
      <c r="P5506" s="4" t="s">
        <v>635</v>
      </c>
      <c r="Q5506" s="4" t="s">
        <v>1319</v>
      </c>
      <c r="R5506" s="9">
        <v>7.6985835987734</v>
      </c>
      <c r="S5506" s="7">
        <v>2.0</v>
      </c>
      <c r="T5506" s="7">
        <v>0.0</v>
      </c>
      <c r="U5506" s="7">
        <v>0.307943343950936</v>
      </c>
      <c r="V5506" s="10" t="str">
        <f t="shared" si="1"/>
        <v>2017-12</v>
      </c>
    </row>
    <row r="5507">
      <c r="A5507" s="7">
        <v>5506.0</v>
      </c>
      <c r="B5507" s="4" t="s">
        <v>8356</v>
      </c>
      <c r="C5507" s="8">
        <v>43072.0</v>
      </c>
      <c r="D5507" s="8">
        <v>43078.0</v>
      </c>
      <c r="E5507" s="4" t="s">
        <v>26</v>
      </c>
      <c r="F5507" s="4" t="s">
        <v>6983</v>
      </c>
      <c r="G5507" s="4" t="s">
        <v>6984</v>
      </c>
      <c r="H5507" s="4" t="s">
        <v>46</v>
      </c>
      <c r="I5507" s="4" t="s">
        <v>30</v>
      </c>
      <c r="J5507" s="4" t="s">
        <v>222</v>
      </c>
      <c r="K5507" s="4" t="s">
        <v>223</v>
      </c>
      <c r="L5507" s="7">
        <v>10009.0</v>
      </c>
      <c r="M5507" s="4" t="s">
        <v>33</v>
      </c>
      <c r="N5507" s="4" t="s">
        <v>2881</v>
      </c>
      <c r="O5507" s="4" t="s">
        <v>51</v>
      </c>
      <c r="P5507" s="4" t="s">
        <v>76</v>
      </c>
      <c r="Q5507" s="4" t="s">
        <v>2882</v>
      </c>
      <c r="R5507" s="9">
        <v>148.227403731814</v>
      </c>
      <c r="S5507" s="7">
        <v>5.0</v>
      </c>
      <c r="T5507" s="7">
        <v>0.2</v>
      </c>
      <c r="U5507" s="7">
        <v>51.8795913061348</v>
      </c>
      <c r="V5507" s="10" t="str">
        <f t="shared" si="1"/>
        <v>2017-12</v>
      </c>
    </row>
    <row r="5508">
      <c r="A5508" s="7">
        <v>5507.0</v>
      </c>
      <c r="B5508" s="4" t="s">
        <v>8356</v>
      </c>
      <c r="C5508" s="8">
        <v>43072.0</v>
      </c>
      <c r="D5508" s="8">
        <v>43078.0</v>
      </c>
      <c r="E5508" s="4" t="s">
        <v>26</v>
      </c>
      <c r="F5508" s="4" t="s">
        <v>6983</v>
      </c>
      <c r="G5508" s="4" t="s">
        <v>6984</v>
      </c>
      <c r="H5508" s="4" t="s">
        <v>46</v>
      </c>
      <c r="I5508" s="4" t="s">
        <v>30</v>
      </c>
      <c r="J5508" s="4" t="s">
        <v>222</v>
      </c>
      <c r="K5508" s="4" t="s">
        <v>223</v>
      </c>
      <c r="L5508" s="7">
        <v>10009.0</v>
      </c>
      <c r="M5508" s="4" t="s">
        <v>33</v>
      </c>
      <c r="N5508" s="4" t="s">
        <v>2762</v>
      </c>
      <c r="O5508" s="4" t="s">
        <v>51</v>
      </c>
      <c r="P5508" s="4" t="s">
        <v>76</v>
      </c>
      <c r="Q5508" s="4" t="s">
        <v>2763</v>
      </c>
      <c r="R5508" s="9">
        <v>25.8302854167546</v>
      </c>
      <c r="S5508" s="7">
        <v>2.0</v>
      </c>
      <c r="T5508" s="7">
        <v>0.2</v>
      </c>
      <c r="U5508" s="7">
        <v>9.04059989586411</v>
      </c>
      <c r="V5508" s="10" t="str">
        <f t="shared" si="1"/>
        <v>2017-12</v>
      </c>
    </row>
    <row r="5509">
      <c r="A5509" s="7">
        <v>5508.0</v>
      </c>
      <c r="B5509" s="4" t="s">
        <v>8356</v>
      </c>
      <c r="C5509" s="8">
        <v>43072.0</v>
      </c>
      <c r="D5509" s="8">
        <v>43078.0</v>
      </c>
      <c r="E5509" s="4" t="s">
        <v>26</v>
      </c>
      <c r="F5509" s="4" t="s">
        <v>6983</v>
      </c>
      <c r="G5509" s="4" t="s">
        <v>6984</v>
      </c>
      <c r="H5509" s="4" t="s">
        <v>46</v>
      </c>
      <c r="I5509" s="4" t="s">
        <v>30</v>
      </c>
      <c r="J5509" s="4" t="s">
        <v>222</v>
      </c>
      <c r="K5509" s="4" t="s">
        <v>223</v>
      </c>
      <c r="L5509" s="7">
        <v>10009.0</v>
      </c>
      <c r="M5509" s="4" t="s">
        <v>33</v>
      </c>
      <c r="N5509" s="4" t="s">
        <v>6322</v>
      </c>
      <c r="O5509" s="4" t="s">
        <v>39</v>
      </c>
      <c r="P5509" s="4" t="s">
        <v>40</v>
      </c>
      <c r="Q5509" s="4" t="s">
        <v>6323</v>
      </c>
      <c r="R5509" s="9">
        <v>241.964633427326</v>
      </c>
      <c r="S5509" s="7">
        <v>1.0</v>
      </c>
      <c r="T5509" s="7">
        <v>0.0</v>
      </c>
      <c r="U5509" s="7">
        <v>65.330451025378</v>
      </c>
      <c r="V5509" s="10" t="str">
        <f t="shared" si="1"/>
        <v>2017-12</v>
      </c>
    </row>
    <row r="5510">
      <c r="A5510" s="7">
        <v>5509.0</v>
      </c>
      <c r="B5510" s="4" t="s">
        <v>8356</v>
      </c>
      <c r="C5510" s="8">
        <v>43072.0</v>
      </c>
      <c r="D5510" s="8">
        <v>43078.0</v>
      </c>
      <c r="E5510" s="4" t="s">
        <v>26</v>
      </c>
      <c r="F5510" s="4" t="s">
        <v>6983</v>
      </c>
      <c r="G5510" s="4" t="s">
        <v>6984</v>
      </c>
      <c r="H5510" s="4" t="s">
        <v>46</v>
      </c>
      <c r="I5510" s="4" t="s">
        <v>30</v>
      </c>
      <c r="J5510" s="4" t="s">
        <v>222</v>
      </c>
      <c r="K5510" s="4" t="s">
        <v>223</v>
      </c>
      <c r="L5510" s="7">
        <v>10009.0</v>
      </c>
      <c r="M5510" s="4" t="s">
        <v>33</v>
      </c>
      <c r="N5510" s="4" t="s">
        <v>3870</v>
      </c>
      <c r="O5510" s="4" t="s">
        <v>51</v>
      </c>
      <c r="P5510" s="4" t="s">
        <v>297</v>
      </c>
      <c r="Q5510" s="4" t="s">
        <v>3871</v>
      </c>
      <c r="R5510" s="9">
        <v>5.56382652234525</v>
      </c>
      <c r="S5510" s="7">
        <v>1.0</v>
      </c>
      <c r="T5510" s="7">
        <v>0.0</v>
      </c>
      <c r="U5510" s="7">
        <v>2.67063673072572</v>
      </c>
      <c r="V5510" s="10" t="str">
        <f t="shared" si="1"/>
        <v>2017-12</v>
      </c>
    </row>
    <row r="5511">
      <c r="A5511" s="7">
        <v>5510.0</v>
      </c>
      <c r="B5511" s="4" t="s">
        <v>8357</v>
      </c>
      <c r="C5511" s="8">
        <v>43072.0</v>
      </c>
      <c r="D5511" s="8">
        <v>43072.0</v>
      </c>
      <c r="E5511" s="4" t="s">
        <v>212</v>
      </c>
      <c r="F5511" s="4" t="s">
        <v>2537</v>
      </c>
      <c r="G5511" s="4" t="s">
        <v>2538</v>
      </c>
      <c r="H5511" s="4" t="s">
        <v>46</v>
      </c>
      <c r="I5511" s="4" t="s">
        <v>30</v>
      </c>
      <c r="J5511" s="4" t="s">
        <v>261</v>
      </c>
      <c r="K5511" s="4" t="s">
        <v>48</v>
      </c>
      <c r="L5511" s="7">
        <v>92024.0</v>
      </c>
      <c r="M5511" s="4" t="s">
        <v>49</v>
      </c>
      <c r="N5511" s="4" t="s">
        <v>501</v>
      </c>
      <c r="O5511" s="4" t="s">
        <v>51</v>
      </c>
      <c r="P5511" s="4" t="s">
        <v>124</v>
      </c>
      <c r="Q5511" s="4" t="s">
        <v>6204</v>
      </c>
      <c r="R5511" s="9">
        <v>166.44</v>
      </c>
      <c r="S5511" s="7">
        <v>3.0</v>
      </c>
      <c r="T5511" s="7">
        <v>0.0</v>
      </c>
      <c r="U5511" s="7">
        <v>79.8912</v>
      </c>
      <c r="V5511" s="10" t="str">
        <f t="shared" si="1"/>
        <v>2017-12</v>
      </c>
    </row>
    <row r="5512">
      <c r="A5512" s="7">
        <v>5511.0</v>
      </c>
      <c r="B5512" s="4" t="s">
        <v>8358</v>
      </c>
      <c r="C5512" s="8">
        <v>43072.0</v>
      </c>
      <c r="D5512" s="8">
        <v>43074.0</v>
      </c>
      <c r="E5512" s="4" t="s">
        <v>98</v>
      </c>
      <c r="F5512" s="4" t="s">
        <v>1890</v>
      </c>
      <c r="G5512" s="4" t="s">
        <v>1891</v>
      </c>
      <c r="H5512" s="4" t="s">
        <v>46</v>
      </c>
      <c r="I5512" s="4" t="s">
        <v>30</v>
      </c>
      <c r="J5512" s="4" t="s">
        <v>101</v>
      </c>
      <c r="K5512" s="4" t="s">
        <v>102</v>
      </c>
      <c r="L5512" s="7">
        <v>32216.0</v>
      </c>
      <c r="M5512" s="4" t="s">
        <v>83</v>
      </c>
      <c r="N5512" s="4" t="s">
        <v>1420</v>
      </c>
      <c r="O5512" s="4" t="s">
        <v>39</v>
      </c>
      <c r="P5512" s="4" t="s">
        <v>61</v>
      </c>
      <c r="Q5512" s="4" t="s">
        <v>1421</v>
      </c>
      <c r="R5512" s="9">
        <v>29.3700733757021</v>
      </c>
      <c r="S5512" s="7">
        <v>1.0</v>
      </c>
      <c r="T5512" s="7">
        <v>0.2</v>
      </c>
      <c r="U5512" s="7">
        <v>4.40551100635531</v>
      </c>
      <c r="V5512" s="10" t="str">
        <f t="shared" si="1"/>
        <v>2017-12</v>
      </c>
    </row>
    <row r="5513">
      <c r="A5513" s="7">
        <v>5512.0</v>
      </c>
      <c r="B5513" s="4" t="s">
        <v>8359</v>
      </c>
      <c r="C5513" s="8">
        <v>43072.0</v>
      </c>
      <c r="D5513" s="8">
        <v>43079.0</v>
      </c>
      <c r="E5513" s="4" t="s">
        <v>26</v>
      </c>
      <c r="F5513" s="4" t="s">
        <v>5601</v>
      </c>
      <c r="G5513" s="4" t="s">
        <v>5602</v>
      </c>
      <c r="H5513" s="4" t="s">
        <v>46</v>
      </c>
      <c r="I5513" s="4" t="s">
        <v>30</v>
      </c>
      <c r="J5513" s="4" t="s">
        <v>277</v>
      </c>
      <c r="K5513" s="4" t="s">
        <v>82</v>
      </c>
      <c r="L5513" s="7">
        <v>28314.0</v>
      </c>
      <c r="M5513" s="4" t="s">
        <v>83</v>
      </c>
      <c r="N5513" s="4" t="s">
        <v>1301</v>
      </c>
      <c r="O5513" s="4" t="s">
        <v>51</v>
      </c>
      <c r="P5513" s="4" t="s">
        <v>283</v>
      </c>
      <c r="Q5513" s="4" t="s">
        <v>1302</v>
      </c>
      <c r="R5513" s="9">
        <v>27.5208118860233</v>
      </c>
      <c r="S5513" s="7">
        <v>3.0</v>
      </c>
      <c r="T5513" s="7">
        <v>0.2</v>
      </c>
      <c r="U5513" s="7">
        <v>2.75208118860233</v>
      </c>
      <c r="V5513" s="10" t="str">
        <f t="shared" si="1"/>
        <v>2017-12</v>
      </c>
    </row>
    <row r="5514">
      <c r="A5514" s="7">
        <v>5513.0</v>
      </c>
      <c r="B5514" s="4" t="s">
        <v>8359</v>
      </c>
      <c r="C5514" s="8">
        <v>43072.0</v>
      </c>
      <c r="D5514" s="8">
        <v>43079.0</v>
      </c>
      <c r="E5514" s="4" t="s">
        <v>26</v>
      </c>
      <c r="F5514" s="4" t="s">
        <v>5601</v>
      </c>
      <c r="G5514" s="4" t="s">
        <v>5602</v>
      </c>
      <c r="H5514" s="4" t="s">
        <v>46</v>
      </c>
      <c r="I5514" s="4" t="s">
        <v>30</v>
      </c>
      <c r="J5514" s="4" t="s">
        <v>277</v>
      </c>
      <c r="K5514" s="4" t="s">
        <v>82</v>
      </c>
      <c r="L5514" s="7">
        <v>28314.0</v>
      </c>
      <c r="M5514" s="4" t="s">
        <v>83</v>
      </c>
      <c r="N5514" s="4" t="s">
        <v>1079</v>
      </c>
      <c r="O5514" s="4" t="s">
        <v>51</v>
      </c>
      <c r="P5514" s="4" t="s">
        <v>76</v>
      </c>
      <c r="Q5514" s="4" t="s">
        <v>1080</v>
      </c>
      <c r="R5514" s="9">
        <v>17.4846006851088</v>
      </c>
      <c r="S5514" s="7">
        <v>6.0</v>
      </c>
      <c r="T5514" s="7">
        <v>0.7</v>
      </c>
      <c r="U5514" s="7">
        <v>-12.8220405024131</v>
      </c>
      <c r="V5514" s="10" t="str">
        <f t="shared" si="1"/>
        <v>2017-12</v>
      </c>
    </row>
    <row r="5515">
      <c r="A5515" s="7">
        <v>5514.0</v>
      </c>
      <c r="B5515" s="4" t="s">
        <v>8359</v>
      </c>
      <c r="C5515" s="8">
        <v>43072.0</v>
      </c>
      <c r="D5515" s="8">
        <v>43079.0</v>
      </c>
      <c r="E5515" s="4" t="s">
        <v>26</v>
      </c>
      <c r="F5515" s="4" t="s">
        <v>5601</v>
      </c>
      <c r="G5515" s="4" t="s">
        <v>5602</v>
      </c>
      <c r="H5515" s="4" t="s">
        <v>46</v>
      </c>
      <c r="I5515" s="4" t="s">
        <v>30</v>
      </c>
      <c r="J5515" s="4" t="s">
        <v>277</v>
      </c>
      <c r="K5515" s="4" t="s">
        <v>82</v>
      </c>
      <c r="L5515" s="7">
        <v>28314.0</v>
      </c>
      <c r="M5515" s="4" t="s">
        <v>83</v>
      </c>
      <c r="N5515" s="4" t="s">
        <v>758</v>
      </c>
      <c r="O5515" s="4" t="s">
        <v>51</v>
      </c>
      <c r="P5515" s="4" t="s">
        <v>124</v>
      </c>
      <c r="Q5515" s="4" t="s">
        <v>759</v>
      </c>
      <c r="R5515" s="9">
        <v>14.9492807274893</v>
      </c>
      <c r="S5515" s="7">
        <v>4.0</v>
      </c>
      <c r="T5515" s="7">
        <v>0.2</v>
      </c>
      <c r="U5515" s="7">
        <v>5.41911426371487</v>
      </c>
      <c r="V5515" s="10" t="str">
        <f t="shared" si="1"/>
        <v>2017-12</v>
      </c>
    </row>
    <row r="5516">
      <c r="A5516" s="7">
        <v>5515.0</v>
      </c>
      <c r="B5516" s="4" t="s">
        <v>8360</v>
      </c>
      <c r="C5516" s="8">
        <v>43072.0</v>
      </c>
      <c r="D5516" s="8">
        <v>43076.0</v>
      </c>
      <c r="E5516" s="4" t="s">
        <v>98</v>
      </c>
      <c r="F5516" s="4" t="s">
        <v>3419</v>
      </c>
      <c r="G5516" s="4" t="s">
        <v>3420</v>
      </c>
      <c r="H5516" s="4" t="s">
        <v>112</v>
      </c>
      <c r="I5516" s="4" t="s">
        <v>30</v>
      </c>
      <c r="J5516" s="4" t="s">
        <v>163</v>
      </c>
      <c r="K5516" s="4" t="s">
        <v>164</v>
      </c>
      <c r="L5516" s="7">
        <v>98115.0</v>
      </c>
      <c r="M5516" s="4" t="s">
        <v>49</v>
      </c>
      <c r="N5516" s="4" t="s">
        <v>5229</v>
      </c>
      <c r="O5516" s="4" t="s">
        <v>35</v>
      </c>
      <c r="P5516" s="4" t="s">
        <v>73</v>
      </c>
      <c r="Q5516" s="4" t="s">
        <v>5230</v>
      </c>
      <c r="R5516" s="9">
        <v>521.96</v>
      </c>
      <c r="S5516" s="7">
        <v>2.0</v>
      </c>
      <c r="T5516" s="7">
        <v>0.0</v>
      </c>
      <c r="U5516" s="7">
        <v>88.7332</v>
      </c>
      <c r="V5516" s="10" t="str">
        <f t="shared" si="1"/>
        <v>2017-12</v>
      </c>
    </row>
    <row r="5517">
      <c r="A5517" s="7">
        <v>5516.0</v>
      </c>
      <c r="B5517" s="4" t="s">
        <v>8361</v>
      </c>
      <c r="C5517" s="8">
        <v>43072.0</v>
      </c>
      <c r="D5517" s="8">
        <v>43077.0</v>
      </c>
      <c r="E5517" s="4" t="s">
        <v>26</v>
      </c>
      <c r="F5517" s="4" t="s">
        <v>1221</v>
      </c>
      <c r="G5517" s="4" t="s">
        <v>1222</v>
      </c>
      <c r="H5517" s="4" t="s">
        <v>46</v>
      </c>
      <c r="I5517" s="4" t="s">
        <v>30</v>
      </c>
      <c r="J5517" s="4" t="s">
        <v>455</v>
      </c>
      <c r="K5517" s="4" t="s">
        <v>58</v>
      </c>
      <c r="L5517" s="7">
        <v>77041.0</v>
      </c>
      <c r="M5517" s="4" t="s">
        <v>59</v>
      </c>
      <c r="N5517" s="4" t="s">
        <v>6745</v>
      </c>
      <c r="O5517" s="4" t="s">
        <v>35</v>
      </c>
      <c r="P5517" s="4" t="s">
        <v>121</v>
      </c>
      <c r="Q5517" s="4" t="s">
        <v>6746</v>
      </c>
      <c r="R5517" s="9">
        <v>17.5185777777778</v>
      </c>
      <c r="S5517" s="7">
        <v>2.0</v>
      </c>
      <c r="T5517" s="7">
        <v>0.6</v>
      </c>
      <c r="U5517" s="7">
        <v>-18.3945066666667</v>
      </c>
      <c r="V5517" s="10" t="str">
        <f t="shared" si="1"/>
        <v>2017-12</v>
      </c>
    </row>
    <row r="5518">
      <c r="A5518" s="7">
        <v>5517.0</v>
      </c>
      <c r="B5518" s="4" t="s">
        <v>8362</v>
      </c>
      <c r="C5518" s="8">
        <v>43072.0</v>
      </c>
      <c r="D5518" s="8">
        <v>43075.0</v>
      </c>
      <c r="E5518" s="4" t="s">
        <v>43</v>
      </c>
      <c r="F5518" s="4" t="s">
        <v>6849</v>
      </c>
      <c r="G5518" s="4" t="s">
        <v>6850</v>
      </c>
      <c r="H5518" s="4" t="s">
        <v>46</v>
      </c>
      <c r="I5518" s="4" t="s">
        <v>30</v>
      </c>
      <c r="J5518" s="4" t="s">
        <v>2828</v>
      </c>
      <c r="K5518" s="4" t="s">
        <v>58</v>
      </c>
      <c r="L5518" s="7">
        <v>75023.0</v>
      </c>
      <c r="M5518" s="4" t="s">
        <v>59</v>
      </c>
      <c r="N5518" s="4" t="s">
        <v>7180</v>
      </c>
      <c r="O5518" s="4" t="s">
        <v>51</v>
      </c>
      <c r="P5518" s="4" t="s">
        <v>124</v>
      </c>
      <c r="Q5518" s="4" t="s">
        <v>7181</v>
      </c>
      <c r="R5518" s="9">
        <v>13.3632</v>
      </c>
      <c r="S5518" s="7">
        <v>2.0</v>
      </c>
      <c r="T5518" s="7">
        <v>0.2</v>
      </c>
      <c r="U5518" s="7">
        <v>4.67712</v>
      </c>
      <c r="V5518" s="10" t="str">
        <f t="shared" si="1"/>
        <v>2017-12</v>
      </c>
    </row>
    <row r="5519">
      <c r="A5519" s="7">
        <v>5518.0</v>
      </c>
      <c r="B5519" s="4" t="s">
        <v>8363</v>
      </c>
      <c r="C5519" s="8">
        <v>43072.0</v>
      </c>
      <c r="D5519" s="8">
        <v>43075.0</v>
      </c>
      <c r="E5519" s="4" t="s">
        <v>98</v>
      </c>
      <c r="F5519" s="4" t="s">
        <v>724</v>
      </c>
      <c r="G5519" s="4" t="s">
        <v>725</v>
      </c>
      <c r="H5519" s="4" t="s">
        <v>46</v>
      </c>
      <c r="I5519" s="4" t="s">
        <v>30</v>
      </c>
      <c r="J5519" s="4" t="s">
        <v>8364</v>
      </c>
      <c r="K5519" s="4" t="s">
        <v>741</v>
      </c>
      <c r="L5519" s="7">
        <v>80229.0</v>
      </c>
      <c r="M5519" s="4" t="s">
        <v>49</v>
      </c>
      <c r="N5519" s="4" t="s">
        <v>2091</v>
      </c>
      <c r="O5519" s="4" t="s">
        <v>51</v>
      </c>
      <c r="P5519" s="4" t="s">
        <v>93</v>
      </c>
      <c r="Q5519" s="4" t="s">
        <v>2092</v>
      </c>
      <c r="R5519" s="9">
        <v>13.344</v>
      </c>
      <c r="S5519" s="7">
        <v>6.0</v>
      </c>
      <c r="T5519" s="7">
        <v>0.2</v>
      </c>
      <c r="U5519" s="7">
        <v>1.0008</v>
      </c>
      <c r="V5519" s="10" t="str">
        <f t="shared" si="1"/>
        <v>2017-12</v>
      </c>
    </row>
    <row r="5520">
      <c r="A5520" s="7">
        <v>5519.0</v>
      </c>
      <c r="B5520" s="4" t="s">
        <v>8363</v>
      </c>
      <c r="C5520" s="8">
        <v>43072.0</v>
      </c>
      <c r="D5520" s="8">
        <v>43075.0</v>
      </c>
      <c r="E5520" s="4" t="s">
        <v>98</v>
      </c>
      <c r="F5520" s="4" t="s">
        <v>724</v>
      </c>
      <c r="G5520" s="4" t="s">
        <v>725</v>
      </c>
      <c r="H5520" s="4" t="s">
        <v>46</v>
      </c>
      <c r="I5520" s="4" t="s">
        <v>30</v>
      </c>
      <c r="J5520" s="4" t="s">
        <v>8364</v>
      </c>
      <c r="K5520" s="4" t="s">
        <v>741</v>
      </c>
      <c r="L5520" s="7">
        <v>80229.0</v>
      </c>
      <c r="M5520" s="4" t="s">
        <v>49</v>
      </c>
      <c r="N5520" s="4" t="s">
        <v>3653</v>
      </c>
      <c r="O5520" s="4" t="s">
        <v>39</v>
      </c>
      <c r="P5520" s="4" t="s">
        <v>61</v>
      </c>
      <c r="Q5520" s="4" t="s">
        <v>3654</v>
      </c>
      <c r="R5520" s="9">
        <v>76.752</v>
      </c>
      <c r="S5520" s="7">
        <v>6.0</v>
      </c>
      <c r="T5520" s="7">
        <v>0.2</v>
      </c>
      <c r="U5520" s="7">
        <v>10.5534</v>
      </c>
      <c r="V5520" s="10" t="str">
        <f t="shared" si="1"/>
        <v>2017-12</v>
      </c>
    </row>
    <row r="5521">
      <c r="A5521" s="7">
        <v>5520.0</v>
      </c>
      <c r="B5521" s="4" t="s">
        <v>8363</v>
      </c>
      <c r="C5521" s="8">
        <v>43072.0</v>
      </c>
      <c r="D5521" s="8">
        <v>43075.0</v>
      </c>
      <c r="E5521" s="4" t="s">
        <v>98</v>
      </c>
      <c r="F5521" s="4" t="s">
        <v>724</v>
      </c>
      <c r="G5521" s="4" t="s">
        <v>725</v>
      </c>
      <c r="H5521" s="4" t="s">
        <v>46</v>
      </c>
      <c r="I5521" s="4" t="s">
        <v>30</v>
      </c>
      <c r="J5521" s="4" t="s">
        <v>8364</v>
      </c>
      <c r="K5521" s="4" t="s">
        <v>741</v>
      </c>
      <c r="L5521" s="7">
        <v>80229.0</v>
      </c>
      <c r="M5521" s="4" t="s">
        <v>49</v>
      </c>
      <c r="N5521" s="4" t="s">
        <v>3653</v>
      </c>
      <c r="O5521" s="4" t="s">
        <v>39</v>
      </c>
      <c r="P5521" s="4" t="s">
        <v>61</v>
      </c>
      <c r="Q5521" s="4" t="s">
        <v>3654</v>
      </c>
      <c r="R5521" s="9">
        <v>102.336</v>
      </c>
      <c r="S5521" s="7">
        <v>8.0</v>
      </c>
      <c r="T5521" s="7">
        <v>0.2</v>
      </c>
      <c r="U5521" s="7">
        <v>14.0712</v>
      </c>
      <c r="V5521" s="10" t="str">
        <f t="shared" si="1"/>
        <v>2017-12</v>
      </c>
    </row>
    <row r="5522">
      <c r="A5522" s="7">
        <v>5521.0</v>
      </c>
      <c r="B5522" s="4" t="s">
        <v>8363</v>
      </c>
      <c r="C5522" s="8">
        <v>43072.0</v>
      </c>
      <c r="D5522" s="8">
        <v>43075.0</v>
      </c>
      <c r="E5522" s="4" t="s">
        <v>98</v>
      </c>
      <c r="F5522" s="4" t="s">
        <v>724</v>
      </c>
      <c r="G5522" s="4" t="s">
        <v>725</v>
      </c>
      <c r="H5522" s="4" t="s">
        <v>46</v>
      </c>
      <c r="I5522" s="4" t="s">
        <v>30</v>
      </c>
      <c r="J5522" s="4" t="s">
        <v>8364</v>
      </c>
      <c r="K5522" s="4" t="s">
        <v>741</v>
      </c>
      <c r="L5522" s="7">
        <v>80229.0</v>
      </c>
      <c r="M5522" s="4" t="s">
        <v>49</v>
      </c>
      <c r="N5522" s="4" t="s">
        <v>3707</v>
      </c>
      <c r="O5522" s="4" t="s">
        <v>51</v>
      </c>
      <c r="P5522" s="4" t="s">
        <v>124</v>
      </c>
      <c r="Q5522" s="4" t="s">
        <v>3708</v>
      </c>
      <c r="R5522" s="9">
        <v>10.32</v>
      </c>
      <c r="S5522" s="7">
        <v>2.0</v>
      </c>
      <c r="T5522" s="7">
        <v>0.2</v>
      </c>
      <c r="U5522" s="7">
        <v>3.741</v>
      </c>
      <c r="V5522" s="10" t="str">
        <f t="shared" si="1"/>
        <v>2017-12</v>
      </c>
    </row>
    <row r="5523">
      <c r="A5523" s="7">
        <v>5522.0</v>
      </c>
      <c r="B5523" s="4" t="s">
        <v>8363</v>
      </c>
      <c r="C5523" s="8">
        <v>43072.0</v>
      </c>
      <c r="D5523" s="8">
        <v>43075.0</v>
      </c>
      <c r="E5523" s="4" t="s">
        <v>98</v>
      </c>
      <c r="F5523" s="4" t="s">
        <v>724</v>
      </c>
      <c r="G5523" s="4" t="s">
        <v>725</v>
      </c>
      <c r="H5523" s="4" t="s">
        <v>46</v>
      </c>
      <c r="I5523" s="4" t="s">
        <v>30</v>
      </c>
      <c r="J5523" s="4" t="s">
        <v>8364</v>
      </c>
      <c r="K5523" s="4" t="s">
        <v>741</v>
      </c>
      <c r="L5523" s="7">
        <v>80229.0</v>
      </c>
      <c r="M5523" s="4" t="s">
        <v>49</v>
      </c>
      <c r="N5523" s="4" t="s">
        <v>781</v>
      </c>
      <c r="O5523" s="4" t="s">
        <v>51</v>
      </c>
      <c r="P5523" s="4" t="s">
        <v>635</v>
      </c>
      <c r="Q5523" s="4" t="s">
        <v>782</v>
      </c>
      <c r="R5523" s="9">
        <v>47.32</v>
      </c>
      <c r="S5523" s="7">
        <v>7.0</v>
      </c>
      <c r="T5523" s="7">
        <v>0.2</v>
      </c>
      <c r="U5523" s="7">
        <v>5.915</v>
      </c>
      <c r="V5523" s="10" t="str">
        <f t="shared" si="1"/>
        <v>2017-12</v>
      </c>
    </row>
    <row r="5524">
      <c r="A5524" s="7">
        <v>5523.0</v>
      </c>
      <c r="B5524" s="4" t="s">
        <v>8363</v>
      </c>
      <c r="C5524" s="8">
        <v>43072.0</v>
      </c>
      <c r="D5524" s="8">
        <v>43075.0</v>
      </c>
      <c r="E5524" s="4" t="s">
        <v>98</v>
      </c>
      <c r="F5524" s="4" t="s">
        <v>724</v>
      </c>
      <c r="G5524" s="4" t="s">
        <v>725</v>
      </c>
      <c r="H5524" s="4" t="s">
        <v>46</v>
      </c>
      <c r="I5524" s="4" t="s">
        <v>30</v>
      </c>
      <c r="J5524" s="4" t="s">
        <v>8364</v>
      </c>
      <c r="K5524" s="4" t="s">
        <v>741</v>
      </c>
      <c r="L5524" s="7">
        <v>80229.0</v>
      </c>
      <c r="M5524" s="4" t="s">
        <v>49</v>
      </c>
      <c r="N5524" s="4" t="s">
        <v>2448</v>
      </c>
      <c r="O5524" s="4" t="s">
        <v>35</v>
      </c>
      <c r="P5524" s="4" t="s">
        <v>121</v>
      </c>
      <c r="Q5524" s="4" t="s">
        <v>1968</v>
      </c>
      <c r="R5524" s="9">
        <v>23.376</v>
      </c>
      <c r="S5524" s="7">
        <v>3.0</v>
      </c>
      <c r="T5524" s="7">
        <v>0.2</v>
      </c>
      <c r="U5524" s="7">
        <v>7.0128</v>
      </c>
      <c r="V5524" s="10" t="str">
        <f t="shared" si="1"/>
        <v>2017-12</v>
      </c>
    </row>
    <row r="5525">
      <c r="A5525" s="7">
        <v>5524.0</v>
      </c>
      <c r="B5525" s="4" t="s">
        <v>8363</v>
      </c>
      <c r="C5525" s="8">
        <v>43072.0</v>
      </c>
      <c r="D5525" s="8">
        <v>43075.0</v>
      </c>
      <c r="E5525" s="4" t="s">
        <v>98</v>
      </c>
      <c r="F5525" s="4" t="s">
        <v>724</v>
      </c>
      <c r="G5525" s="4" t="s">
        <v>725</v>
      </c>
      <c r="H5525" s="4" t="s">
        <v>46</v>
      </c>
      <c r="I5525" s="4" t="s">
        <v>30</v>
      </c>
      <c r="J5525" s="4" t="s">
        <v>8364</v>
      </c>
      <c r="K5525" s="4" t="s">
        <v>741</v>
      </c>
      <c r="L5525" s="7">
        <v>80229.0</v>
      </c>
      <c r="M5525" s="4" t="s">
        <v>49</v>
      </c>
      <c r="N5525" s="4" t="s">
        <v>120</v>
      </c>
      <c r="O5525" s="4" t="s">
        <v>35</v>
      </c>
      <c r="P5525" s="4" t="s">
        <v>121</v>
      </c>
      <c r="Q5525" s="4" t="s">
        <v>1917</v>
      </c>
      <c r="R5525" s="9">
        <v>16.72</v>
      </c>
      <c r="S5525" s="7">
        <v>5.0</v>
      </c>
      <c r="T5525" s="7">
        <v>0.2</v>
      </c>
      <c r="U5525" s="7">
        <v>3.344</v>
      </c>
      <c r="V5525" s="10" t="str">
        <f t="shared" si="1"/>
        <v>2017-12</v>
      </c>
    </row>
    <row r="5526">
      <c r="A5526" s="7">
        <v>5525.0</v>
      </c>
      <c r="B5526" s="4" t="s">
        <v>8363</v>
      </c>
      <c r="C5526" s="8">
        <v>43072.0</v>
      </c>
      <c r="D5526" s="8">
        <v>43075.0</v>
      </c>
      <c r="E5526" s="4" t="s">
        <v>98</v>
      </c>
      <c r="F5526" s="4" t="s">
        <v>724</v>
      </c>
      <c r="G5526" s="4" t="s">
        <v>725</v>
      </c>
      <c r="H5526" s="4" t="s">
        <v>46</v>
      </c>
      <c r="I5526" s="4" t="s">
        <v>30</v>
      </c>
      <c r="J5526" s="4" t="s">
        <v>8364</v>
      </c>
      <c r="K5526" s="4" t="s">
        <v>741</v>
      </c>
      <c r="L5526" s="7">
        <v>80229.0</v>
      </c>
      <c r="M5526" s="4" t="s">
        <v>49</v>
      </c>
      <c r="N5526" s="4" t="s">
        <v>716</v>
      </c>
      <c r="O5526" s="4" t="s">
        <v>35</v>
      </c>
      <c r="P5526" s="4" t="s">
        <v>121</v>
      </c>
      <c r="Q5526" s="4" t="s">
        <v>717</v>
      </c>
      <c r="R5526" s="9">
        <v>16.192</v>
      </c>
      <c r="S5526" s="7">
        <v>1.0</v>
      </c>
      <c r="T5526" s="7">
        <v>0.2</v>
      </c>
      <c r="U5526" s="7">
        <v>4.6552</v>
      </c>
      <c r="V5526" s="10" t="str">
        <f t="shared" si="1"/>
        <v>2017-12</v>
      </c>
    </row>
    <row r="5527">
      <c r="A5527" s="7">
        <v>5526.0</v>
      </c>
      <c r="B5527" s="4" t="s">
        <v>8365</v>
      </c>
      <c r="C5527" s="8">
        <v>43073.0</v>
      </c>
      <c r="D5527" s="8">
        <v>43077.0</v>
      </c>
      <c r="E5527" s="4" t="s">
        <v>26</v>
      </c>
      <c r="F5527" s="4" t="s">
        <v>4614</v>
      </c>
      <c r="G5527" s="4" t="s">
        <v>4615</v>
      </c>
      <c r="H5527" s="4" t="s">
        <v>46</v>
      </c>
      <c r="I5527" s="4" t="s">
        <v>30</v>
      </c>
      <c r="J5527" s="4" t="s">
        <v>90</v>
      </c>
      <c r="K5527" s="4" t="s">
        <v>91</v>
      </c>
      <c r="L5527" s="7">
        <v>19134.0</v>
      </c>
      <c r="M5527" s="4" t="s">
        <v>33</v>
      </c>
      <c r="N5527" s="4" t="s">
        <v>75</v>
      </c>
      <c r="O5527" s="4" t="s">
        <v>51</v>
      </c>
      <c r="P5527" s="4" t="s">
        <v>76</v>
      </c>
      <c r="Q5527" s="4" t="s">
        <v>77</v>
      </c>
      <c r="R5527" s="9">
        <v>9.44562332214702</v>
      </c>
      <c r="S5527" s="7">
        <v>3.0</v>
      </c>
      <c r="T5527" s="7">
        <v>0.7</v>
      </c>
      <c r="U5527" s="7">
        <v>-7.87135276845585</v>
      </c>
      <c r="V5527" s="10" t="str">
        <f t="shared" si="1"/>
        <v>2017-12</v>
      </c>
    </row>
    <row r="5528">
      <c r="A5528" s="7">
        <v>5527.0</v>
      </c>
      <c r="B5528" s="4" t="s">
        <v>8366</v>
      </c>
      <c r="C5528" s="8">
        <v>43073.0</v>
      </c>
      <c r="D5528" s="8">
        <v>43073.0</v>
      </c>
      <c r="E5528" s="4" t="s">
        <v>212</v>
      </c>
      <c r="F5528" s="4" t="s">
        <v>2579</v>
      </c>
      <c r="G5528" s="4" t="s">
        <v>2580</v>
      </c>
      <c r="H5528" s="4" t="s">
        <v>29</v>
      </c>
      <c r="I5528" s="4" t="s">
        <v>30</v>
      </c>
      <c r="J5528" s="4" t="s">
        <v>90</v>
      </c>
      <c r="K5528" s="4" t="s">
        <v>91</v>
      </c>
      <c r="L5528" s="7">
        <v>19143.0</v>
      </c>
      <c r="M5528" s="4" t="s">
        <v>33</v>
      </c>
      <c r="N5528" s="4" t="s">
        <v>8367</v>
      </c>
      <c r="O5528" s="4" t="s">
        <v>35</v>
      </c>
      <c r="P5528" s="4" t="s">
        <v>263</v>
      </c>
      <c r="Q5528" s="4" t="s">
        <v>8368</v>
      </c>
      <c r="R5528" s="9">
        <v>333.144625633645</v>
      </c>
      <c r="S5528" s="7">
        <v>7.0</v>
      </c>
      <c r="T5528" s="7">
        <v>0.3</v>
      </c>
      <c r="U5528" s="7">
        <v>-4.7592089376235</v>
      </c>
      <c r="V5528" s="10" t="str">
        <f t="shared" si="1"/>
        <v>2017-12</v>
      </c>
    </row>
    <row r="5529">
      <c r="A5529" s="7">
        <v>5528.0</v>
      </c>
      <c r="B5529" s="4" t="s">
        <v>8369</v>
      </c>
      <c r="C5529" s="8">
        <v>43073.0</v>
      </c>
      <c r="D5529" s="8">
        <v>43078.0</v>
      </c>
      <c r="E5529" s="4" t="s">
        <v>26</v>
      </c>
      <c r="F5529" s="4" t="s">
        <v>8370</v>
      </c>
      <c r="G5529" s="4" t="s">
        <v>8371</v>
      </c>
      <c r="H5529" s="4" t="s">
        <v>29</v>
      </c>
      <c r="I5529" s="4" t="s">
        <v>30</v>
      </c>
      <c r="J5529" s="4" t="s">
        <v>90</v>
      </c>
      <c r="K5529" s="4" t="s">
        <v>91</v>
      </c>
      <c r="L5529" s="7">
        <v>19134.0</v>
      </c>
      <c r="M5529" s="4" t="s">
        <v>33</v>
      </c>
      <c r="N5529" s="4" t="s">
        <v>1422</v>
      </c>
      <c r="O5529" s="4" t="s">
        <v>35</v>
      </c>
      <c r="P5529" s="4" t="s">
        <v>263</v>
      </c>
      <c r="Q5529" s="4" t="s">
        <v>1423</v>
      </c>
      <c r="R5529" s="9">
        <v>423.975266064796</v>
      </c>
      <c r="S5529" s="7">
        <v>10.0</v>
      </c>
      <c r="T5529" s="7">
        <v>0.3</v>
      </c>
      <c r="U5529" s="7">
        <v>-18.1703685456341</v>
      </c>
      <c r="V5529" s="10" t="str">
        <f t="shared" si="1"/>
        <v>2017-12</v>
      </c>
    </row>
    <row r="5530">
      <c r="A5530" s="7">
        <v>5529.0</v>
      </c>
      <c r="B5530" s="4" t="s">
        <v>8369</v>
      </c>
      <c r="C5530" s="8">
        <v>43073.0</v>
      </c>
      <c r="D5530" s="8">
        <v>43078.0</v>
      </c>
      <c r="E5530" s="4" t="s">
        <v>26</v>
      </c>
      <c r="F5530" s="4" t="s">
        <v>8370</v>
      </c>
      <c r="G5530" s="4" t="s">
        <v>8371</v>
      </c>
      <c r="H5530" s="4" t="s">
        <v>29</v>
      </c>
      <c r="I5530" s="4" t="s">
        <v>30</v>
      </c>
      <c r="J5530" s="4" t="s">
        <v>90</v>
      </c>
      <c r="K5530" s="4" t="s">
        <v>91</v>
      </c>
      <c r="L5530" s="7">
        <v>19134.0</v>
      </c>
      <c r="M5530" s="4" t="s">
        <v>33</v>
      </c>
      <c r="N5530" s="4" t="s">
        <v>8372</v>
      </c>
      <c r="O5530" s="4" t="s">
        <v>35</v>
      </c>
      <c r="P5530" s="4" t="s">
        <v>121</v>
      </c>
      <c r="Q5530" s="4" t="s">
        <v>8373</v>
      </c>
      <c r="R5530" s="9">
        <v>96.7672835965858</v>
      </c>
      <c r="S5530" s="7">
        <v>2.0</v>
      </c>
      <c r="T5530" s="7">
        <v>0.2</v>
      </c>
      <c r="U5530" s="7">
        <v>12.0959104495732</v>
      </c>
      <c r="V5530" s="10" t="str">
        <f t="shared" si="1"/>
        <v>2017-12</v>
      </c>
    </row>
    <row r="5531">
      <c r="A5531" s="7">
        <v>5530.0</v>
      </c>
      <c r="B5531" s="4" t="s">
        <v>8369</v>
      </c>
      <c r="C5531" s="8">
        <v>43073.0</v>
      </c>
      <c r="D5531" s="8">
        <v>43078.0</v>
      </c>
      <c r="E5531" s="4" t="s">
        <v>26</v>
      </c>
      <c r="F5531" s="4" t="s">
        <v>8370</v>
      </c>
      <c r="G5531" s="4" t="s">
        <v>8371</v>
      </c>
      <c r="H5531" s="4" t="s">
        <v>29</v>
      </c>
      <c r="I5531" s="4" t="s">
        <v>30</v>
      </c>
      <c r="J5531" s="4" t="s">
        <v>90</v>
      </c>
      <c r="K5531" s="4" t="s">
        <v>91</v>
      </c>
      <c r="L5531" s="7">
        <v>19134.0</v>
      </c>
      <c r="M5531" s="4" t="s">
        <v>33</v>
      </c>
      <c r="N5531" s="4" t="s">
        <v>1836</v>
      </c>
      <c r="O5531" s="4" t="s">
        <v>51</v>
      </c>
      <c r="P5531" s="4" t="s">
        <v>93</v>
      </c>
      <c r="Q5531" s="4" t="s">
        <v>1837</v>
      </c>
      <c r="R5531" s="9">
        <v>23.6617634736612</v>
      </c>
      <c r="S5531" s="7">
        <v>3.0</v>
      </c>
      <c r="T5531" s="7">
        <v>0.2</v>
      </c>
      <c r="U5531" s="7">
        <v>5.61966882499454</v>
      </c>
      <c r="V5531" s="10" t="str">
        <f t="shared" si="1"/>
        <v>2017-12</v>
      </c>
    </row>
    <row r="5532">
      <c r="A5532" s="7">
        <v>5531.0</v>
      </c>
      <c r="B5532" s="4" t="s">
        <v>8369</v>
      </c>
      <c r="C5532" s="8">
        <v>43073.0</v>
      </c>
      <c r="D5532" s="8">
        <v>43078.0</v>
      </c>
      <c r="E5532" s="4" t="s">
        <v>26</v>
      </c>
      <c r="F5532" s="4" t="s">
        <v>8370</v>
      </c>
      <c r="G5532" s="4" t="s">
        <v>8371</v>
      </c>
      <c r="H5532" s="4" t="s">
        <v>29</v>
      </c>
      <c r="I5532" s="4" t="s">
        <v>30</v>
      </c>
      <c r="J5532" s="4" t="s">
        <v>90</v>
      </c>
      <c r="K5532" s="4" t="s">
        <v>91</v>
      </c>
      <c r="L5532" s="7">
        <v>19134.0</v>
      </c>
      <c r="M5532" s="4" t="s">
        <v>33</v>
      </c>
      <c r="N5532" s="4" t="s">
        <v>8374</v>
      </c>
      <c r="O5532" s="4" t="s">
        <v>51</v>
      </c>
      <c r="P5532" s="4" t="s">
        <v>124</v>
      </c>
      <c r="Q5532" s="4" t="s">
        <v>8375</v>
      </c>
      <c r="R5532" s="9">
        <v>42.2632453920233</v>
      </c>
      <c r="S5532" s="7">
        <v>5.0</v>
      </c>
      <c r="T5532" s="7">
        <v>0.2</v>
      </c>
      <c r="U5532" s="7">
        <v>15.3204264546085</v>
      </c>
      <c r="V5532" s="10" t="str">
        <f t="shared" si="1"/>
        <v>2017-12</v>
      </c>
    </row>
    <row r="5533">
      <c r="A5533" s="7">
        <v>5532.0</v>
      </c>
      <c r="B5533" s="4" t="s">
        <v>8369</v>
      </c>
      <c r="C5533" s="8">
        <v>43073.0</v>
      </c>
      <c r="D5533" s="8">
        <v>43078.0</v>
      </c>
      <c r="E5533" s="4" t="s">
        <v>26</v>
      </c>
      <c r="F5533" s="4" t="s">
        <v>8370</v>
      </c>
      <c r="G5533" s="4" t="s">
        <v>8371</v>
      </c>
      <c r="H5533" s="4" t="s">
        <v>29</v>
      </c>
      <c r="I5533" s="4" t="s">
        <v>30</v>
      </c>
      <c r="J5533" s="4" t="s">
        <v>90</v>
      </c>
      <c r="K5533" s="4" t="s">
        <v>91</v>
      </c>
      <c r="L5533" s="7">
        <v>19134.0</v>
      </c>
      <c r="M5533" s="4" t="s">
        <v>33</v>
      </c>
      <c r="N5533" s="4" t="s">
        <v>2274</v>
      </c>
      <c r="O5533" s="4" t="s">
        <v>39</v>
      </c>
      <c r="P5533" s="4" t="s">
        <v>61</v>
      </c>
      <c r="Q5533" s="4" t="s">
        <v>2275</v>
      </c>
      <c r="R5533" s="9">
        <v>452.259130288688</v>
      </c>
      <c r="S5533" s="7">
        <v>4.0</v>
      </c>
      <c r="T5533" s="7">
        <v>0.2</v>
      </c>
      <c r="U5533" s="7">
        <v>-50.8791521574774</v>
      </c>
      <c r="V5533" s="10" t="str">
        <f t="shared" si="1"/>
        <v>2017-12</v>
      </c>
    </row>
    <row r="5534">
      <c r="A5534" s="7">
        <v>5533.0</v>
      </c>
      <c r="B5534" s="4" t="s">
        <v>8376</v>
      </c>
      <c r="C5534" s="8">
        <v>43073.0</v>
      </c>
      <c r="D5534" s="8">
        <v>43078.0</v>
      </c>
      <c r="E5534" s="4" t="s">
        <v>26</v>
      </c>
      <c r="F5534" s="4" t="s">
        <v>315</v>
      </c>
      <c r="G5534" s="4" t="s">
        <v>316</v>
      </c>
      <c r="H5534" s="4" t="s">
        <v>46</v>
      </c>
      <c r="I5534" s="4" t="s">
        <v>30</v>
      </c>
      <c r="J5534" s="4" t="s">
        <v>384</v>
      </c>
      <c r="K5534" s="4" t="s">
        <v>385</v>
      </c>
      <c r="L5534" s="7">
        <v>60610.0</v>
      </c>
      <c r="M5534" s="4" t="s">
        <v>59</v>
      </c>
      <c r="N5534" s="4" t="s">
        <v>2303</v>
      </c>
      <c r="O5534" s="4" t="s">
        <v>51</v>
      </c>
      <c r="P5534" s="4" t="s">
        <v>52</v>
      </c>
      <c r="Q5534" s="4" t="s">
        <v>2304</v>
      </c>
      <c r="R5534" s="9">
        <v>79.3796477366255</v>
      </c>
      <c r="S5534" s="7">
        <v>2.0</v>
      </c>
      <c r="T5534" s="7">
        <v>0.2</v>
      </c>
      <c r="U5534" s="7">
        <v>5.95347358024691</v>
      </c>
      <c r="V5534" s="10" t="str">
        <f t="shared" si="1"/>
        <v>2017-12</v>
      </c>
    </row>
    <row r="5535">
      <c r="A5535" s="7">
        <v>5534.0</v>
      </c>
      <c r="B5535" s="4" t="s">
        <v>8377</v>
      </c>
      <c r="C5535" s="8">
        <v>43073.0</v>
      </c>
      <c r="D5535" s="8">
        <v>43077.0</v>
      </c>
      <c r="E5535" s="4" t="s">
        <v>26</v>
      </c>
      <c r="F5535" s="4" t="s">
        <v>3048</v>
      </c>
      <c r="G5535" s="4" t="s">
        <v>3049</v>
      </c>
      <c r="H5535" s="4" t="s">
        <v>46</v>
      </c>
      <c r="I5535" s="4" t="s">
        <v>30</v>
      </c>
      <c r="J5535" s="4" t="s">
        <v>2717</v>
      </c>
      <c r="K5535" s="4" t="s">
        <v>937</v>
      </c>
      <c r="L5535" s="7">
        <v>55901.0</v>
      </c>
      <c r="M5535" s="4" t="s">
        <v>59</v>
      </c>
      <c r="N5535" s="4" t="s">
        <v>4503</v>
      </c>
      <c r="O5535" s="4" t="s">
        <v>51</v>
      </c>
      <c r="P5535" s="4" t="s">
        <v>93</v>
      </c>
      <c r="Q5535" s="4" t="s">
        <v>4504</v>
      </c>
      <c r="R5535" s="9">
        <v>11.3458436213992</v>
      </c>
      <c r="S5535" s="7">
        <v>5.0</v>
      </c>
      <c r="T5535" s="7">
        <v>0.0</v>
      </c>
      <c r="U5535" s="7">
        <v>3.29029465020576</v>
      </c>
      <c r="V5535" s="10" t="str">
        <f t="shared" si="1"/>
        <v>2017-12</v>
      </c>
    </row>
    <row r="5536">
      <c r="A5536" s="7">
        <v>5535.0</v>
      </c>
      <c r="B5536" s="4" t="s">
        <v>8377</v>
      </c>
      <c r="C5536" s="8">
        <v>43073.0</v>
      </c>
      <c r="D5536" s="8">
        <v>43077.0</v>
      </c>
      <c r="E5536" s="4" t="s">
        <v>26</v>
      </c>
      <c r="F5536" s="4" t="s">
        <v>3048</v>
      </c>
      <c r="G5536" s="4" t="s">
        <v>3049</v>
      </c>
      <c r="H5536" s="4" t="s">
        <v>46</v>
      </c>
      <c r="I5536" s="4" t="s">
        <v>30</v>
      </c>
      <c r="J5536" s="4" t="s">
        <v>2717</v>
      </c>
      <c r="K5536" s="4" t="s">
        <v>937</v>
      </c>
      <c r="L5536" s="7">
        <v>55901.0</v>
      </c>
      <c r="M5536" s="4" t="s">
        <v>59</v>
      </c>
      <c r="N5536" s="4" t="s">
        <v>3134</v>
      </c>
      <c r="O5536" s="4" t="s">
        <v>39</v>
      </c>
      <c r="P5536" s="4" t="s">
        <v>61</v>
      </c>
      <c r="Q5536" s="4" t="s">
        <v>3135</v>
      </c>
      <c r="R5536" s="9">
        <v>184.112098765432</v>
      </c>
      <c r="S5536" s="7">
        <v>1.0</v>
      </c>
      <c r="T5536" s="7">
        <v>0.0</v>
      </c>
      <c r="U5536" s="7">
        <v>38.6635407407407</v>
      </c>
      <c r="V5536" s="10" t="str">
        <f t="shared" si="1"/>
        <v>2017-12</v>
      </c>
    </row>
    <row r="5537">
      <c r="A5537" s="7">
        <v>5536.0</v>
      </c>
      <c r="B5537" s="4" t="s">
        <v>8377</v>
      </c>
      <c r="C5537" s="8">
        <v>43073.0</v>
      </c>
      <c r="D5537" s="8">
        <v>43077.0</v>
      </c>
      <c r="E5537" s="4" t="s">
        <v>26</v>
      </c>
      <c r="F5537" s="4" t="s">
        <v>3048</v>
      </c>
      <c r="G5537" s="4" t="s">
        <v>3049</v>
      </c>
      <c r="H5537" s="4" t="s">
        <v>46</v>
      </c>
      <c r="I5537" s="4" t="s">
        <v>30</v>
      </c>
      <c r="J5537" s="4" t="s">
        <v>2717</v>
      </c>
      <c r="K5537" s="4" t="s">
        <v>937</v>
      </c>
      <c r="L5537" s="7">
        <v>55901.0</v>
      </c>
      <c r="M5537" s="4" t="s">
        <v>59</v>
      </c>
      <c r="N5537" s="4" t="s">
        <v>7773</v>
      </c>
      <c r="O5537" s="4" t="s">
        <v>39</v>
      </c>
      <c r="P5537" s="4" t="s">
        <v>61</v>
      </c>
      <c r="Q5537" s="4" t="s">
        <v>7774</v>
      </c>
      <c r="R5537" s="9">
        <v>515.655699588477</v>
      </c>
      <c r="S5537" s="7">
        <v>5.0</v>
      </c>
      <c r="T5537" s="7">
        <v>0.0</v>
      </c>
      <c r="U5537" s="7">
        <v>185.636051851852</v>
      </c>
      <c r="V5537" s="10" t="str">
        <f t="shared" si="1"/>
        <v>2017-12</v>
      </c>
    </row>
    <row r="5538">
      <c r="A5538" s="7">
        <v>5537.0</v>
      </c>
      <c r="B5538" s="4" t="s">
        <v>8378</v>
      </c>
      <c r="C5538" s="8">
        <v>43073.0</v>
      </c>
      <c r="D5538" s="8">
        <v>43078.0</v>
      </c>
      <c r="E5538" s="4" t="s">
        <v>26</v>
      </c>
      <c r="F5538" s="4" t="s">
        <v>44</v>
      </c>
      <c r="G5538" s="4" t="s">
        <v>45</v>
      </c>
      <c r="H5538" s="4" t="s">
        <v>46</v>
      </c>
      <c r="I5538" s="4" t="s">
        <v>30</v>
      </c>
      <c r="J5538" s="4" t="s">
        <v>643</v>
      </c>
      <c r="K5538" s="4" t="s">
        <v>518</v>
      </c>
      <c r="L5538" s="7">
        <v>37211.0</v>
      </c>
      <c r="M5538" s="4" t="s">
        <v>83</v>
      </c>
      <c r="N5538" s="4" t="s">
        <v>8379</v>
      </c>
      <c r="O5538" s="4" t="s">
        <v>39</v>
      </c>
      <c r="P5538" s="4" t="s">
        <v>446</v>
      </c>
      <c r="Q5538" s="4" t="s">
        <v>3775</v>
      </c>
      <c r="R5538" s="9">
        <v>395.509308760837</v>
      </c>
      <c r="S5538" s="7">
        <v>2.0</v>
      </c>
      <c r="T5538" s="7">
        <v>0.5</v>
      </c>
      <c r="U5538" s="7">
        <v>-166.113909679551</v>
      </c>
      <c r="V5538" s="10" t="str">
        <f t="shared" si="1"/>
        <v>2017-12</v>
      </c>
    </row>
    <row r="5539">
      <c r="A5539" s="7">
        <v>5538.0</v>
      </c>
      <c r="B5539" s="4" t="s">
        <v>8380</v>
      </c>
      <c r="C5539" s="8">
        <v>43073.0</v>
      </c>
      <c r="D5539" s="8">
        <v>43076.0</v>
      </c>
      <c r="E5539" s="4" t="s">
        <v>98</v>
      </c>
      <c r="F5539" s="4" t="s">
        <v>8381</v>
      </c>
      <c r="G5539" s="4" t="s">
        <v>8382</v>
      </c>
      <c r="H5539" s="4" t="s">
        <v>46</v>
      </c>
      <c r="I5539" s="4" t="s">
        <v>30</v>
      </c>
      <c r="J5539" s="4" t="s">
        <v>215</v>
      </c>
      <c r="K5539" s="4" t="s">
        <v>157</v>
      </c>
      <c r="L5539" s="7">
        <v>45014.0</v>
      </c>
      <c r="M5539" s="4" t="s">
        <v>33</v>
      </c>
      <c r="N5539" s="4" t="s">
        <v>2607</v>
      </c>
      <c r="O5539" s="4" t="s">
        <v>51</v>
      </c>
      <c r="P5539" s="4" t="s">
        <v>124</v>
      </c>
      <c r="Q5539" s="4" t="s">
        <v>2608</v>
      </c>
      <c r="R5539" s="9">
        <v>131.369432332262</v>
      </c>
      <c r="S5539" s="7">
        <v>3.0</v>
      </c>
      <c r="T5539" s="7">
        <v>0.2</v>
      </c>
      <c r="U5539" s="7">
        <v>41.052947603832</v>
      </c>
      <c r="V5539" s="10" t="str">
        <f t="shared" si="1"/>
        <v>2017-12</v>
      </c>
    </row>
    <row r="5540">
      <c r="A5540" s="7">
        <v>5539.0</v>
      </c>
      <c r="B5540" s="4" t="s">
        <v>8383</v>
      </c>
      <c r="C5540" s="8">
        <v>43073.0</v>
      </c>
      <c r="D5540" s="8">
        <v>43075.0</v>
      </c>
      <c r="E5540" s="4" t="s">
        <v>43</v>
      </c>
      <c r="F5540" s="4" t="s">
        <v>2879</v>
      </c>
      <c r="G5540" s="4" t="s">
        <v>2880</v>
      </c>
      <c r="H5540" s="4" t="s">
        <v>29</v>
      </c>
      <c r="I5540" s="4" t="s">
        <v>30</v>
      </c>
      <c r="J5540" s="4" t="s">
        <v>47</v>
      </c>
      <c r="K5540" s="4" t="s">
        <v>48</v>
      </c>
      <c r="L5540" s="7">
        <v>90032.0</v>
      </c>
      <c r="M5540" s="4" t="s">
        <v>49</v>
      </c>
      <c r="N5540" s="4" t="s">
        <v>1225</v>
      </c>
      <c r="O5540" s="4" t="s">
        <v>51</v>
      </c>
      <c r="P5540" s="4" t="s">
        <v>124</v>
      </c>
      <c r="Q5540" s="4" t="s">
        <v>1226</v>
      </c>
      <c r="R5540" s="9">
        <v>11.76</v>
      </c>
      <c r="S5540" s="7">
        <v>2.0</v>
      </c>
      <c r="T5540" s="7">
        <v>0.0</v>
      </c>
      <c r="U5540" s="7">
        <v>5.7624</v>
      </c>
      <c r="V5540" s="10" t="str">
        <f t="shared" si="1"/>
        <v>2017-12</v>
      </c>
    </row>
    <row r="5541">
      <c r="A5541" s="7">
        <v>5540.0</v>
      </c>
      <c r="B5541" s="4" t="s">
        <v>8384</v>
      </c>
      <c r="C5541" s="8">
        <v>43073.0</v>
      </c>
      <c r="D5541" s="8">
        <v>43079.0</v>
      </c>
      <c r="E5541" s="4" t="s">
        <v>26</v>
      </c>
      <c r="F5541" s="4" t="s">
        <v>7287</v>
      </c>
      <c r="G5541" s="4" t="s">
        <v>7288</v>
      </c>
      <c r="H5541" s="4" t="s">
        <v>46</v>
      </c>
      <c r="I5541" s="4" t="s">
        <v>30</v>
      </c>
      <c r="J5541" s="4" t="s">
        <v>2886</v>
      </c>
      <c r="K5541" s="4" t="s">
        <v>203</v>
      </c>
      <c r="L5541" s="7">
        <v>7501.0</v>
      </c>
      <c r="M5541" s="4" t="s">
        <v>33</v>
      </c>
      <c r="N5541" s="4" t="s">
        <v>8385</v>
      </c>
      <c r="O5541" s="4" t="s">
        <v>35</v>
      </c>
      <c r="P5541" s="4" t="s">
        <v>121</v>
      </c>
      <c r="Q5541" s="4" t="s">
        <v>8386</v>
      </c>
      <c r="R5541" s="9">
        <v>22.951486523511</v>
      </c>
      <c r="S5541" s="7">
        <v>1.0</v>
      </c>
      <c r="T5541" s="7">
        <v>0.0</v>
      </c>
      <c r="U5541" s="7">
        <v>2.75417838282132</v>
      </c>
      <c r="V5541" s="10" t="str">
        <f t="shared" si="1"/>
        <v>2017-12</v>
      </c>
    </row>
    <row r="5542">
      <c r="A5542" s="7">
        <v>5541.0</v>
      </c>
      <c r="B5542" s="4" t="s">
        <v>8384</v>
      </c>
      <c r="C5542" s="8">
        <v>43073.0</v>
      </c>
      <c r="D5542" s="8">
        <v>43079.0</v>
      </c>
      <c r="E5542" s="4" t="s">
        <v>26</v>
      </c>
      <c r="F5542" s="4" t="s">
        <v>7287</v>
      </c>
      <c r="G5542" s="4" t="s">
        <v>7288</v>
      </c>
      <c r="H5542" s="4" t="s">
        <v>46</v>
      </c>
      <c r="I5542" s="4" t="s">
        <v>30</v>
      </c>
      <c r="J5542" s="4" t="s">
        <v>2886</v>
      </c>
      <c r="K5542" s="4" t="s">
        <v>203</v>
      </c>
      <c r="L5542" s="7">
        <v>7501.0</v>
      </c>
      <c r="M5542" s="4" t="s">
        <v>33</v>
      </c>
      <c r="N5542" s="4" t="s">
        <v>1283</v>
      </c>
      <c r="O5542" s="4" t="s">
        <v>35</v>
      </c>
      <c r="P5542" s="4" t="s">
        <v>263</v>
      </c>
      <c r="Q5542" s="4" t="s">
        <v>1284</v>
      </c>
      <c r="R5542" s="9">
        <v>321.956880239736</v>
      </c>
      <c r="S5542" s="7">
        <v>3.0</v>
      </c>
      <c r="T5542" s="7">
        <v>0.0</v>
      </c>
      <c r="U5542" s="7">
        <v>80.489220059934</v>
      </c>
      <c r="V5542" s="10" t="str">
        <f t="shared" si="1"/>
        <v>2017-12</v>
      </c>
    </row>
    <row r="5543">
      <c r="A5543" s="7">
        <v>5542.0</v>
      </c>
      <c r="B5543" s="4" t="s">
        <v>8384</v>
      </c>
      <c r="C5543" s="8">
        <v>43073.0</v>
      </c>
      <c r="D5543" s="8">
        <v>43079.0</v>
      </c>
      <c r="E5543" s="4" t="s">
        <v>26</v>
      </c>
      <c r="F5543" s="4" t="s">
        <v>7287</v>
      </c>
      <c r="G5543" s="4" t="s">
        <v>7288</v>
      </c>
      <c r="H5543" s="4" t="s">
        <v>46</v>
      </c>
      <c r="I5543" s="4" t="s">
        <v>30</v>
      </c>
      <c r="J5543" s="4" t="s">
        <v>2886</v>
      </c>
      <c r="K5543" s="4" t="s">
        <v>203</v>
      </c>
      <c r="L5543" s="7">
        <v>7501.0</v>
      </c>
      <c r="M5543" s="4" t="s">
        <v>33</v>
      </c>
      <c r="N5543" s="4" t="s">
        <v>2297</v>
      </c>
      <c r="O5543" s="4" t="s">
        <v>35</v>
      </c>
      <c r="P5543" s="4" t="s">
        <v>263</v>
      </c>
      <c r="Q5543" s="4" t="s">
        <v>2298</v>
      </c>
      <c r="R5543" s="9">
        <v>535.251988254998</v>
      </c>
      <c r="S5543" s="7">
        <v>3.0</v>
      </c>
      <c r="T5543" s="7">
        <v>0.0</v>
      </c>
      <c r="U5543" s="7">
        <v>32.1151192952999</v>
      </c>
      <c r="V5543" s="10" t="str">
        <f t="shared" si="1"/>
        <v>2017-12</v>
      </c>
    </row>
    <row r="5544">
      <c r="A5544" s="7">
        <v>5543.0</v>
      </c>
      <c r="B5544" s="4" t="s">
        <v>8387</v>
      </c>
      <c r="C5544" s="8">
        <v>43073.0</v>
      </c>
      <c r="D5544" s="8">
        <v>43074.0</v>
      </c>
      <c r="E5544" s="4" t="s">
        <v>43</v>
      </c>
      <c r="F5544" s="4" t="s">
        <v>4299</v>
      </c>
      <c r="G5544" s="4" t="s">
        <v>4300</v>
      </c>
      <c r="H5544" s="4" t="s">
        <v>29</v>
      </c>
      <c r="I5544" s="4" t="s">
        <v>30</v>
      </c>
      <c r="J5544" s="4" t="s">
        <v>90</v>
      </c>
      <c r="K5544" s="4" t="s">
        <v>91</v>
      </c>
      <c r="L5544" s="7">
        <v>19134.0</v>
      </c>
      <c r="M5544" s="4" t="s">
        <v>33</v>
      </c>
      <c r="N5544" s="4" t="s">
        <v>4044</v>
      </c>
      <c r="O5544" s="4" t="s">
        <v>35</v>
      </c>
      <c r="P5544" s="4" t="s">
        <v>121</v>
      </c>
      <c r="Q5544" s="4" t="s">
        <v>4045</v>
      </c>
      <c r="R5544" s="9">
        <v>20.0573729803616</v>
      </c>
      <c r="S5544" s="7">
        <v>3.0</v>
      </c>
      <c r="T5544" s="7">
        <v>0.2</v>
      </c>
      <c r="U5544" s="7">
        <v>4.76362608283587</v>
      </c>
      <c r="V5544" s="10" t="str">
        <f t="shared" si="1"/>
        <v>2017-12</v>
      </c>
    </row>
    <row r="5545">
      <c r="A5545" s="7">
        <v>5544.0</v>
      </c>
      <c r="B5545" s="4" t="s">
        <v>8388</v>
      </c>
      <c r="C5545" s="8">
        <v>43074.0</v>
      </c>
      <c r="D5545" s="8">
        <v>43077.0</v>
      </c>
      <c r="E5545" s="4" t="s">
        <v>43</v>
      </c>
      <c r="F5545" s="4" t="s">
        <v>1805</v>
      </c>
      <c r="G5545" s="4" t="s">
        <v>1806</v>
      </c>
      <c r="H5545" s="4" t="s">
        <v>46</v>
      </c>
      <c r="I5545" s="4" t="s">
        <v>30</v>
      </c>
      <c r="J5545" s="4" t="s">
        <v>188</v>
      </c>
      <c r="K5545" s="4" t="s">
        <v>766</v>
      </c>
      <c r="L5545" s="7">
        <v>47201.0</v>
      </c>
      <c r="M5545" s="4" t="s">
        <v>59</v>
      </c>
      <c r="N5545" s="4" t="s">
        <v>4413</v>
      </c>
      <c r="O5545" s="4" t="s">
        <v>51</v>
      </c>
      <c r="P5545" s="4" t="s">
        <v>283</v>
      </c>
      <c r="Q5545" s="4" t="s">
        <v>4414</v>
      </c>
      <c r="R5545" s="9">
        <v>79.2399012345679</v>
      </c>
      <c r="S5545" s="7">
        <v>3.0</v>
      </c>
      <c r="T5545" s="7">
        <v>0.0</v>
      </c>
      <c r="U5545" s="7">
        <v>21.3947733333333</v>
      </c>
      <c r="V5545" s="10" t="str">
        <f t="shared" si="1"/>
        <v>2017-12</v>
      </c>
    </row>
    <row r="5546">
      <c r="A5546" s="7">
        <v>5545.0</v>
      </c>
      <c r="B5546" s="4" t="s">
        <v>8388</v>
      </c>
      <c r="C5546" s="8">
        <v>43074.0</v>
      </c>
      <c r="D5546" s="8">
        <v>43077.0</v>
      </c>
      <c r="E5546" s="4" t="s">
        <v>43</v>
      </c>
      <c r="F5546" s="4" t="s">
        <v>1805</v>
      </c>
      <c r="G5546" s="4" t="s">
        <v>1806</v>
      </c>
      <c r="H5546" s="4" t="s">
        <v>46</v>
      </c>
      <c r="I5546" s="4" t="s">
        <v>30</v>
      </c>
      <c r="J5546" s="4" t="s">
        <v>188</v>
      </c>
      <c r="K5546" s="4" t="s">
        <v>766</v>
      </c>
      <c r="L5546" s="7">
        <v>47201.0</v>
      </c>
      <c r="M5546" s="4" t="s">
        <v>59</v>
      </c>
      <c r="N5546" s="4" t="s">
        <v>6018</v>
      </c>
      <c r="O5546" s="4" t="s">
        <v>51</v>
      </c>
      <c r="P5546" s="4" t="s">
        <v>124</v>
      </c>
      <c r="Q5546" s="4" t="s">
        <v>6019</v>
      </c>
      <c r="R5546" s="9">
        <v>50.1697942386831</v>
      </c>
      <c r="S5546" s="7">
        <v>5.0</v>
      </c>
      <c r="T5546" s="7">
        <v>0.0</v>
      </c>
      <c r="U5546" s="7">
        <v>22.5764074074074</v>
      </c>
      <c r="V5546" s="10" t="str">
        <f t="shared" si="1"/>
        <v>2017-12</v>
      </c>
    </row>
    <row r="5547">
      <c r="A5547" s="7">
        <v>5546.0</v>
      </c>
      <c r="B5547" s="4" t="s">
        <v>8388</v>
      </c>
      <c r="C5547" s="8">
        <v>43074.0</v>
      </c>
      <c r="D5547" s="8">
        <v>43077.0</v>
      </c>
      <c r="E5547" s="4" t="s">
        <v>43</v>
      </c>
      <c r="F5547" s="4" t="s">
        <v>1805</v>
      </c>
      <c r="G5547" s="4" t="s">
        <v>1806</v>
      </c>
      <c r="H5547" s="4" t="s">
        <v>46</v>
      </c>
      <c r="I5547" s="4" t="s">
        <v>30</v>
      </c>
      <c r="J5547" s="4" t="s">
        <v>188</v>
      </c>
      <c r="K5547" s="4" t="s">
        <v>766</v>
      </c>
      <c r="L5547" s="7">
        <v>47201.0</v>
      </c>
      <c r="M5547" s="4" t="s">
        <v>59</v>
      </c>
      <c r="N5547" s="4" t="s">
        <v>1205</v>
      </c>
      <c r="O5547" s="4" t="s">
        <v>39</v>
      </c>
      <c r="P5547" s="4" t="s">
        <v>61</v>
      </c>
      <c r="Q5547" s="4" t="s">
        <v>1878</v>
      </c>
      <c r="R5547" s="9">
        <v>128.184469135802</v>
      </c>
      <c r="S5547" s="7">
        <v>3.0</v>
      </c>
      <c r="T5547" s="7">
        <v>0.0</v>
      </c>
      <c r="U5547" s="7">
        <v>52.555632345679</v>
      </c>
      <c r="V5547" s="10" t="str">
        <f t="shared" si="1"/>
        <v>2017-12</v>
      </c>
    </row>
    <row r="5548">
      <c r="A5548" s="7">
        <v>5547.0</v>
      </c>
      <c r="B5548" s="4" t="s">
        <v>8389</v>
      </c>
      <c r="C5548" s="8">
        <v>43074.0</v>
      </c>
      <c r="D5548" s="8">
        <v>43076.0</v>
      </c>
      <c r="E5548" s="4" t="s">
        <v>98</v>
      </c>
      <c r="F5548" s="4" t="s">
        <v>8390</v>
      </c>
      <c r="G5548" s="4" t="s">
        <v>8391</v>
      </c>
      <c r="H5548" s="4" t="s">
        <v>46</v>
      </c>
      <c r="I5548" s="4" t="s">
        <v>30</v>
      </c>
      <c r="J5548" s="4" t="s">
        <v>261</v>
      </c>
      <c r="K5548" s="4" t="s">
        <v>48</v>
      </c>
      <c r="L5548" s="7">
        <v>92024.0</v>
      </c>
      <c r="M5548" s="4" t="s">
        <v>49</v>
      </c>
      <c r="N5548" s="4" t="s">
        <v>2891</v>
      </c>
      <c r="O5548" s="4" t="s">
        <v>51</v>
      </c>
      <c r="P5548" s="4" t="s">
        <v>124</v>
      </c>
      <c r="Q5548" s="4" t="s">
        <v>2892</v>
      </c>
      <c r="R5548" s="9">
        <v>92.94</v>
      </c>
      <c r="S5548" s="7">
        <v>3.0</v>
      </c>
      <c r="T5548" s="7">
        <v>0.0</v>
      </c>
      <c r="U5548" s="7">
        <v>41.823</v>
      </c>
      <c r="V5548" s="10" t="str">
        <f t="shared" si="1"/>
        <v>2017-12</v>
      </c>
    </row>
    <row r="5549">
      <c r="A5549" s="7">
        <v>5548.0</v>
      </c>
      <c r="B5549" s="4" t="s">
        <v>8392</v>
      </c>
      <c r="C5549" s="8">
        <v>43074.0</v>
      </c>
      <c r="D5549" s="8">
        <v>43079.0</v>
      </c>
      <c r="E5549" s="4" t="s">
        <v>26</v>
      </c>
      <c r="F5549" s="4" t="s">
        <v>1490</v>
      </c>
      <c r="G5549" s="4" t="s">
        <v>1491</v>
      </c>
      <c r="H5549" s="4" t="s">
        <v>29</v>
      </c>
      <c r="I5549" s="4" t="s">
        <v>30</v>
      </c>
      <c r="J5549" s="4" t="s">
        <v>322</v>
      </c>
      <c r="K5549" s="4" t="s">
        <v>323</v>
      </c>
      <c r="L5549" s="7">
        <v>5408.0</v>
      </c>
      <c r="M5549" s="4" t="s">
        <v>33</v>
      </c>
      <c r="N5549" s="4" t="s">
        <v>1182</v>
      </c>
      <c r="O5549" s="4" t="s">
        <v>39</v>
      </c>
      <c r="P5549" s="4" t="s">
        <v>61</v>
      </c>
      <c r="Q5549" s="4" t="s">
        <v>1183</v>
      </c>
      <c r="R5549" s="9">
        <v>362.374540004945</v>
      </c>
      <c r="S5549" s="7">
        <v>7.0</v>
      </c>
      <c r="T5549" s="7">
        <v>0.0</v>
      </c>
      <c r="U5549" s="7">
        <v>119.583598201632</v>
      </c>
      <c r="V5549" s="10" t="str">
        <f t="shared" si="1"/>
        <v>2017-12</v>
      </c>
    </row>
    <row r="5550">
      <c r="A5550" s="7">
        <v>5549.0</v>
      </c>
      <c r="B5550" s="4" t="s">
        <v>8393</v>
      </c>
      <c r="C5550" s="8">
        <v>43074.0</v>
      </c>
      <c r="D5550" s="8">
        <v>43080.0</v>
      </c>
      <c r="E5550" s="4" t="s">
        <v>26</v>
      </c>
      <c r="F5550" s="4" t="s">
        <v>433</v>
      </c>
      <c r="G5550" s="4" t="s">
        <v>434</v>
      </c>
      <c r="H5550" s="4" t="s">
        <v>29</v>
      </c>
      <c r="I5550" s="4" t="s">
        <v>30</v>
      </c>
      <c r="J5550" s="4" t="s">
        <v>222</v>
      </c>
      <c r="K5550" s="4" t="s">
        <v>223</v>
      </c>
      <c r="L5550" s="7">
        <v>10011.0</v>
      </c>
      <c r="M5550" s="4" t="s">
        <v>33</v>
      </c>
      <c r="N5550" s="4" t="s">
        <v>5812</v>
      </c>
      <c r="O5550" s="4" t="s">
        <v>35</v>
      </c>
      <c r="P5550" s="4" t="s">
        <v>121</v>
      </c>
      <c r="Q5550" s="4" t="s">
        <v>5813</v>
      </c>
      <c r="R5550" s="9">
        <v>37.0098174301495</v>
      </c>
      <c r="S5550" s="7">
        <v>3.0</v>
      </c>
      <c r="T5550" s="7">
        <v>0.0</v>
      </c>
      <c r="U5550" s="7">
        <v>10.7328470547433</v>
      </c>
      <c r="V5550" s="10" t="str">
        <f t="shared" si="1"/>
        <v>2017-12</v>
      </c>
    </row>
    <row r="5551">
      <c r="A5551" s="7">
        <v>5550.0</v>
      </c>
      <c r="B5551" s="4" t="s">
        <v>8393</v>
      </c>
      <c r="C5551" s="8">
        <v>43074.0</v>
      </c>
      <c r="D5551" s="8">
        <v>43080.0</v>
      </c>
      <c r="E5551" s="4" t="s">
        <v>26</v>
      </c>
      <c r="F5551" s="4" t="s">
        <v>433</v>
      </c>
      <c r="G5551" s="4" t="s">
        <v>434</v>
      </c>
      <c r="H5551" s="4" t="s">
        <v>29</v>
      </c>
      <c r="I5551" s="4" t="s">
        <v>30</v>
      </c>
      <c r="J5551" s="4" t="s">
        <v>222</v>
      </c>
      <c r="K5551" s="4" t="s">
        <v>223</v>
      </c>
      <c r="L5551" s="7">
        <v>10011.0</v>
      </c>
      <c r="M5551" s="4" t="s">
        <v>33</v>
      </c>
      <c r="N5551" s="4" t="s">
        <v>7266</v>
      </c>
      <c r="O5551" s="4" t="s">
        <v>35</v>
      </c>
      <c r="P5551" s="4" t="s">
        <v>121</v>
      </c>
      <c r="Q5551" s="4" t="s">
        <v>7267</v>
      </c>
      <c r="R5551" s="9">
        <v>103.712325062138</v>
      </c>
      <c r="S5551" s="7">
        <v>2.0</v>
      </c>
      <c r="T5551" s="7">
        <v>0.0</v>
      </c>
      <c r="U5551" s="7">
        <v>32.1508207692628</v>
      </c>
      <c r="V5551" s="10" t="str">
        <f t="shared" si="1"/>
        <v>2017-12</v>
      </c>
    </row>
    <row r="5552">
      <c r="A5552" s="7">
        <v>5551.0</v>
      </c>
      <c r="B5552" s="4" t="s">
        <v>8393</v>
      </c>
      <c r="C5552" s="8">
        <v>43074.0</v>
      </c>
      <c r="D5552" s="8">
        <v>43080.0</v>
      </c>
      <c r="E5552" s="4" t="s">
        <v>26</v>
      </c>
      <c r="F5552" s="4" t="s">
        <v>433</v>
      </c>
      <c r="G5552" s="4" t="s">
        <v>434</v>
      </c>
      <c r="H5552" s="4" t="s">
        <v>29</v>
      </c>
      <c r="I5552" s="4" t="s">
        <v>30</v>
      </c>
      <c r="J5552" s="4" t="s">
        <v>222</v>
      </c>
      <c r="K5552" s="4" t="s">
        <v>223</v>
      </c>
      <c r="L5552" s="7">
        <v>10011.0</v>
      </c>
      <c r="M5552" s="4" t="s">
        <v>33</v>
      </c>
      <c r="N5552" s="4" t="s">
        <v>1630</v>
      </c>
      <c r="O5552" s="4" t="s">
        <v>51</v>
      </c>
      <c r="P5552" s="4" t="s">
        <v>283</v>
      </c>
      <c r="Q5552" s="4" t="s">
        <v>1631</v>
      </c>
      <c r="R5552" s="9">
        <v>450.515876931476</v>
      </c>
      <c r="S5552" s="7">
        <v>5.0</v>
      </c>
      <c r="T5552" s="7">
        <v>0.0</v>
      </c>
      <c r="U5552" s="7">
        <v>121.639286771498</v>
      </c>
      <c r="V5552" s="10" t="str">
        <f t="shared" si="1"/>
        <v>2017-12</v>
      </c>
    </row>
    <row r="5553">
      <c r="A5553" s="7">
        <v>5552.0</v>
      </c>
      <c r="B5553" s="4" t="s">
        <v>8394</v>
      </c>
      <c r="C5553" s="8">
        <v>43074.0</v>
      </c>
      <c r="D5553" s="8">
        <v>43078.0</v>
      </c>
      <c r="E5553" s="4" t="s">
        <v>26</v>
      </c>
      <c r="F5553" s="4" t="s">
        <v>6276</v>
      </c>
      <c r="G5553" s="4" t="s">
        <v>6277</v>
      </c>
      <c r="H5553" s="4" t="s">
        <v>46</v>
      </c>
      <c r="I5553" s="4" t="s">
        <v>30</v>
      </c>
      <c r="J5553" s="4" t="s">
        <v>5193</v>
      </c>
      <c r="K5553" s="4" t="s">
        <v>164</v>
      </c>
      <c r="L5553" s="7">
        <v>98006.0</v>
      </c>
      <c r="M5553" s="4" t="s">
        <v>49</v>
      </c>
      <c r="N5553" s="4" t="s">
        <v>2559</v>
      </c>
      <c r="O5553" s="4" t="s">
        <v>51</v>
      </c>
      <c r="P5553" s="4" t="s">
        <v>76</v>
      </c>
      <c r="Q5553" s="4" t="s">
        <v>2560</v>
      </c>
      <c r="R5553" s="9">
        <v>24.816</v>
      </c>
      <c r="S5553" s="7">
        <v>3.0</v>
      </c>
      <c r="T5553" s="7">
        <v>0.2</v>
      </c>
      <c r="U5553" s="7">
        <v>8.3754</v>
      </c>
      <c r="V5553" s="10" t="str">
        <f t="shared" si="1"/>
        <v>2017-12</v>
      </c>
    </row>
    <row r="5554">
      <c r="A5554" s="7">
        <v>5553.0</v>
      </c>
      <c r="B5554" s="4" t="s">
        <v>8394</v>
      </c>
      <c r="C5554" s="8">
        <v>43074.0</v>
      </c>
      <c r="D5554" s="8">
        <v>43078.0</v>
      </c>
      <c r="E5554" s="4" t="s">
        <v>26</v>
      </c>
      <c r="F5554" s="4" t="s">
        <v>6276</v>
      </c>
      <c r="G5554" s="4" t="s">
        <v>6277</v>
      </c>
      <c r="H5554" s="4" t="s">
        <v>46</v>
      </c>
      <c r="I5554" s="4" t="s">
        <v>30</v>
      </c>
      <c r="J5554" s="4" t="s">
        <v>5193</v>
      </c>
      <c r="K5554" s="4" t="s">
        <v>164</v>
      </c>
      <c r="L5554" s="7">
        <v>98006.0</v>
      </c>
      <c r="M5554" s="4" t="s">
        <v>49</v>
      </c>
      <c r="N5554" s="4" t="s">
        <v>2932</v>
      </c>
      <c r="O5554" s="4" t="s">
        <v>51</v>
      </c>
      <c r="P5554" s="4" t="s">
        <v>76</v>
      </c>
      <c r="Q5554" s="4" t="s">
        <v>2933</v>
      </c>
      <c r="R5554" s="9">
        <v>14.976</v>
      </c>
      <c r="S5554" s="7">
        <v>6.0</v>
      </c>
      <c r="T5554" s="7">
        <v>0.2</v>
      </c>
      <c r="U5554" s="7">
        <v>5.4288</v>
      </c>
      <c r="V5554" s="10" t="str">
        <f t="shared" si="1"/>
        <v>2017-12</v>
      </c>
    </row>
    <row r="5555">
      <c r="A5555" s="7">
        <v>5554.0</v>
      </c>
      <c r="B5555" s="4" t="s">
        <v>8395</v>
      </c>
      <c r="C5555" s="8">
        <v>43074.0</v>
      </c>
      <c r="D5555" s="8">
        <v>43077.0</v>
      </c>
      <c r="E5555" s="4" t="s">
        <v>43</v>
      </c>
      <c r="F5555" s="4" t="s">
        <v>1274</v>
      </c>
      <c r="G5555" s="4" t="s">
        <v>1275</v>
      </c>
      <c r="H5555" s="4" t="s">
        <v>46</v>
      </c>
      <c r="I5555" s="4" t="s">
        <v>30</v>
      </c>
      <c r="J5555" s="4" t="s">
        <v>222</v>
      </c>
      <c r="K5555" s="4" t="s">
        <v>223</v>
      </c>
      <c r="L5555" s="7">
        <v>10024.0</v>
      </c>
      <c r="M5555" s="4" t="s">
        <v>33</v>
      </c>
      <c r="N5555" s="4" t="s">
        <v>4954</v>
      </c>
      <c r="O5555" s="4" t="s">
        <v>35</v>
      </c>
      <c r="P5555" s="4" t="s">
        <v>121</v>
      </c>
      <c r="Q5555" s="4" t="s">
        <v>4955</v>
      </c>
      <c r="R5555" s="9">
        <v>74.1610286231648</v>
      </c>
      <c r="S5555" s="7">
        <v>2.0</v>
      </c>
      <c r="T5555" s="7">
        <v>0.0</v>
      </c>
      <c r="U5555" s="7">
        <v>19.2818674420229</v>
      </c>
      <c r="V5555" s="10" t="str">
        <f t="shared" si="1"/>
        <v>2017-12</v>
      </c>
    </row>
    <row r="5556">
      <c r="A5556" s="7">
        <v>5555.0</v>
      </c>
      <c r="B5556" s="4" t="s">
        <v>8395</v>
      </c>
      <c r="C5556" s="8">
        <v>43074.0</v>
      </c>
      <c r="D5556" s="8">
        <v>43077.0</v>
      </c>
      <c r="E5556" s="4" t="s">
        <v>43</v>
      </c>
      <c r="F5556" s="4" t="s">
        <v>1274</v>
      </c>
      <c r="G5556" s="4" t="s">
        <v>1275</v>
      </c>
      <c r="H5556" s="4" t="s">
        <v>46</v>
      </c>
      <c r="I5556" s="4" t="s">
        <v>30</v>
      </c>
      <c r="J5556" s="4" t="s">
        <v>222</v>
      </c>
      <c r="K5556" s="4" t="s">
        <v>223</v>
      </c>
      <c r="L5556" s="7">
        <v>10024.0</v>
      </c>
      <c r="M5556" s="4" t="s">
        <v>33</v>
      </c>
      <c r="N5556" s="4" t="s">
        <v>3206</v>
      </c>
      <c r="O5556" s="4" t="s">
        <v>51</v>
      </c>
      <c r="P5556" s="4" t="s">
        <v>297</v>
      </c>
      <c r="Q5556" s="4" t="s">
        <v>3207</v>
      </c>
      <c r="R5556" s="9">
        <v>16.7021382385345</v>
      </c>
      <c r="S5556" s="7">
        <v>3.0</v>
      </c>
      <c r="T5556" s="7">
        <v>0.0</v>
      </c>
      <c r="U5556" s="7">
        <v>8.01702635449656</v>
      </c>
      <c r="V5556" s="10" t="str">
        <f t="shared" si="1"/>
        <v>2017-12</v>
      </c>
    </row>
    <row r="5557">
      <c r="A5557" s="7">
        <v>5556.0</v>
      </c>
      <c r="B5557" s="4" t="s">
        <v>8396</v>
      </c>
      <c r="C5557" s="8">
        <v>43074.0</v>
      </c>
      <c r="D5557" s="8">
        <v>43075.0</v>
      </c>
      <c r="E5557" s="4" t="s">
        <v>43</v>
      </c>
      <c r="F5557" s="4" t="s">
        <v>4551</v>
      </c>
      <c r="G5557" s="4" t="s">
        <v>4552</v>
      </c>
      <c r="H5557" s="4" t="s">
        <v>112</v>
      </c>
      <c r="I5557" s="4" t="s">
        <v>30</v>
      </c>
      <c r="J5557" s="4" t="s">
        <v>163</v>
      </c>
      <c r="K5557" s="4" t="s">
        <v>164</v>
      </c>
      <c r="L5557" s="7">
        <v>98115.0</v>
      </c>
      <c r="M5557" s="4" t="s">
        <v>49</v>
      </c>
      <c r="N5557" s="4" t="s">
        <v>2881</v>
      </c>
      <c r="O5557" s="4" t="s">
        <v>51</v>
      </c>
      <c r="P5557" s="4" t="s">
        <v>76</v>
      </c>
      <c r="Q5557" s="4" t="s">
        <v>2882</v>
      </c>
      <c r="R5557" s="9">
        <v>83.92</v>
      </c>
      <c r="S5557" s="7">
        <v>5.0</v>
      </c>
      <c r="T5557" s="7">
        <v>0.2</v>
      </c>
      <c r="U5557" s="7">
        <v>29.372</v>
      </c>
      <c r="V5557" s="10" t="str">
        <f t="shared" si="1"/>
        <v>2017-12</v>
      </c>
    </row>
    <row r="5558">
      <c r="A5558" s="7">
        <v>5557.0</v>
      </c>
      <c r="B5558" s="4" t="s">
        <v>8396</v>
      </c>
      <c r="C5558" s="8">
        <v>43074.0</v>
      </c>
      <c r="D5558" s="8">
        <v>43075.0</v>
      </c>
      <c r="E5558" s="4" t="s">
        <v>43</v>
      </c>
      <c r="F5558" s="4" t="s">
        <v>4551</v>
      </c>
      <c r="G5558" s="4" t="s">
        <v>4552</v>
      </c>
      <c r="H5558" s="4" t="s">
        <v>112</v>
      </c>
      <c r="I5558" s="4" t="s">
        <v>30</v>
      </c>
      <c r="J5558" s="4" t="s">
        <v>163</v>
      </c>
      <c r="K5558" s="4" t="s">
        <v>164</v>
      </c>
      <c r="L5558" s="7">
        <v>98115.0</v>
      </c>
      <c r="M5558" s="4" t="s">
        <v>49</v>
      </c>
      <c r="N5558" s="4" t="s">
        <v>1451</v>
      </c>
      <c r="O5558" s="4" t="s">
        <v>35</v>
      </c>
      <c r="P5558" s="4" t="s">
        <v>121</v>
      </c>
      <c r="Q5558" s="4" t="s">
        <v>1452</v>
      </c>
      <c r="R5558" s="9">
        <v>199.9</v>
      </c>
      <c r="S5558" s="7">
        <v>5.0</v>
      </c>
      <c r="T5558" s="7">
        <v>0.0</v>
      </c>
      <c r="U5558" s="7">
        <v>39.98</v>
      </c>
      <c r="V5558" s="10" t="str">
        <f t="shared" si="1"/>
        <v>2017-12</v>
      </c>
    </row>
    <row r="5559">
      <c r="A5559" s="7">
        <v>5558.0</v>
      </c>
      <c r="B5559" s="4" t="s">
        <v>8396</v>
      </c>
      <c r="C5559" s="8">
        <v>43074.0</v>
      </c>
      <c r="D5559" s="8">
        <v>43075.0</v>
      </c>
      <c r="E5559" s="4" t="s">
        <v>43</v>
      </c>
      <c r="F5559" s="4" t="s">
        <v>4551</v>
      </c>
      <c r="G5559" s="4" t="s">
        <v>4552</v>
      </c>
      <c r="H5559" s="4" t="s">
        <v>112</v>
      </c>
      <c r="I5559" s="4" t="s">
        <v>30</v>
      </c>
      <c r="J5559" s="4" t="s">
        <v>163</v>
      </c>
      <c r="K5559" s="4" t="s">
        <v>164</v>
      </c>
      <c r="L5559" s="7">
        <v>98115.0</v>
      </c>
      <c r="M5559" s="4" t="s">
        <v>49</v>
      </c>
      <c r="N5559" s="4" t="s">
        <v>183</v>
      </c>
      <c r="O5559" s="4" t="s">
        <v>39</v>
      </c>
      <c r="P5559" s="4" t="s">
        <v>40</v>
      </c>
      <c r="Q5559" s="4" t="s">
        <v>184</v>
      </c>
      <c r="R5559" s="9">
        <v>31.176</v>
      </c>
      <c r="S5559" s="7">
        <v>3.0</v>
      </c>
      <c r="T5559" s="7">
        <v>0.2</v>
      </c>
      <c r="U5559" s="7">
        <v>-7.0146</v>
      </c>
      <c r="V5559" s="10" t="str">
        <f t="shared" si="1"/>
        <v>2017-12</v>
      </c>
    </row>
    <row r="5560">
      <c r="A5560" s="7">
        <v>5559.0</v>
      </c>
      <c r="B5560" s="4" t="s">
        <v>8396</v>
      </c>
      <c r="C5560" s="8">
        <v>43074.0</v>
      </c>
      <c r="D5560" s="8">
        <v>43075.0</v>
      </c>
      <c r="E5560" s="4" t="s">
        <v>43</v>
      </c>
      <c r="F5560" s="4" t="s">
        <v>4551</v>
      </c>
      <c r="G5560" s="4" t="s">
        <v>4552</v>
      </c>
      <c r="H5560" s="4" t="s">
        <v>112</v>
      </c>
      <c r="I5560" s="4" t="s">
        <v>30</v>
      </c>
      <c r="J5560" s="4" t="s">
        <v>163</v>
      </c>
      <c r="K5560" s="4" t="s">
        <v>164</v>
      </c>
      <c r="L5560" s="7">
        <v>98115.0</v>
      </c>
      <c r="M5560" s="4" t="s">
        <v>49</v>
      </c>
      <c r="N5560" s="4" t="s">
        <v>4866</v>
      </c>
      <c r="O5560" s="4" t="s">
        <v>51</v>
      </c>
      <c r="P5560" s="4" t="s">
        <v>76</v>
      </c>
      <c r="Q5560" s="4" t="s">
        <v>4867</v>
      </c>
      <c r="R5560" s="9">
        <v>172.752</v>
      </c>
      <c r="S5560" s="7">
        <v>6.0</v>
      </c>
      <c r="T5560" s="7">
        <v>0.2</v>
      </c>
      <c r="U5560" s="7">
        <v>60.4632</v>
      </c>
      <c r="V5560" s="10" t="str">
        <f t="shared" si="1"/>
        <v>2017-12</v>
      </c>
    </row>
    <row r="5561">
      <c r="A5561" s="7">
        <v>5560.0</v>
      </c>
      <c r="B5561" s="4" t="s">
        <v>8396</v>
      </c>
      <c r="C5561" s="8">
        <v>43074.0</v>
      </c>
      <c r="D5561" s="8">
        <v>43075.0</v>
      </c>
      <c r="E5561" s="4" t="s">
        <v>43</v>
      </c>
      <c r="F5561" s="4" t="s">
        <v>4551</v>
      </c>
      <c r="G5561" s="4" t="s">
        <v>4552</v>
      </c>
      <c r="H5561" s="4" t="s">
        <v>112</v>
      </c>
      <c r="I5561" s="4" t="s">
        <v>30</v>
      </c>
      <c r="J5561" s="4" t="s">
        <v>163</v>
      </c>
      <c r="K5561" s="4" t="s">
        <v>164</v>
      </c>
      <c r="L5561" s="7">
        <v>98115.0</v>
      </c>
      <c r="M5561" s="4" t="s">
        <v>49</v>
      </c>
      <c r="N5561" s="4" t="s">
        <v>3727</v>
      </c>
      <c r="O5561" s="4" t="s">
        <v>51</v>
      </c>
      <c r="P5561" s="4" t="s">
        <v>76</v>
      </c>
      <c r="Q5561" s="4" t="s">
        <v>3728</v>
      </c>
      <c r="R5561" s="9">
        <v>9.296</v>
      </c>
      <c r="S5561" s="7">
        <v>2.0</v>
      </c>
      <c r="T5561" s="7">
        <v>0.2</v>
      </c>
      <c r="U5561" s="7">
        <v>3.0212</v>
      </c>
      <c r="V5561" s="10" t="str">
        <f t="shared" si="1"/>
        <v>2017-12</v>
      </c>
    </row>
    <row r="5562">
      <c r="A5562" s="7">
        <v>5561.0</v>
      </c>
      <c r="B5562" s="4" t="s">
        <v>8397</v>
      </c>
      <c r="C5562" s="8">
        <v>43074.0</v>
      </c>
      <c r="D5562" s="8">
        <v>43077.0</v>
      </c>
      <c r="E5562" s="4" t="s">
        <v>98</v>
      </c>
      <c r="F5562" s="4" t="s">
        <v>7521</v>
      </c>
      <c r="G5562" s="4" t="s">
        <v>7522</v>
      </c>
      <c r="H5562" s="4" t="s">
        <v>46</v>
      </c>
      <c r="I5562" s="4" t="s">
        <v>30</v>
      </c>
      <c r="J5562" s="4" t="s">
        <v>222</v>
      </c>
      <c r="K5562" s="4" t="s">
        <v>223</v>
      </c>
      <c r="L5562" s="7">
        <v>10024.0</v>
      </c>
      <c r="M5562" s="4" t="s">
        <v>33</v>
      </c>
      <c r="N5562" s="4" t="s">
        <v>343</v>
      </c>
      <c r="O5562" s="4" t="s">
        <v>51</v>
      </c>
      <c r="P5562" s="4" t="s">
        <v>124</v>
      </c>
      <c r="Q5562" s="4" t="s">
        <v>344</v>
      </c>
      <c r="R5562" s="9">
        <v>38.1763159737932</v>
      </c>
      <c r="S5562" s="7">
        <v>6.0</v>
      </c>
      <c r="T5562" s="7">
        <v>0.0</v>
      </c>
      <c r="U5562" s="7">
        <v>17.5611053479449</v>
      </c>
      <c r="V5562" s="10" t="str">
        <f t="shared" si="1"/>
        <v>2017-12</v>
      </c>
    </row>
    <row r="5563">
      <c r="A5563" s="7">
        <v>5562.0</v>
      </c>
      <c r="B5563" s="4" t="s">
        <v>8397</v>
      </c>
      <c r="C5563" s="8">
        <v>43074.0</v>
      </c>
      <c r="D5563" s="8">
        <v>43077.0</v>
      </c>
      <c r="E5563" s="4" t="s">
        <v>98</v>
      </c>
      <c r="F5563" s="4" t="s">
        <v>7521</v>
      </c>
      <c r="G5563" s="4" t="s">
        <v>7522</v>
      </c>
      <c r="H5563" s="4" t="s">
        <v>46</v>
      </c>
      <c r="I5563" s="4" t="s">
        <v>30</v>
      </c>
      <c r="J5563" s="4" t="s">
        <v>222</v>
      </c>
      <c r="K5563" s="4" t="s">
        <v>223</v>
      </c>
      <c r="L5563" s="7">
        <v>10024.0</v>
      </c>
      <c r="M5563" s="4" t="s">
        <v>33</v>
      </c>
      <c r="N5563" s="4" t="s">
        <v>2772</v>
      </c>
      <c r="O5563" s="4" t="s">
        <v>51</v>
      </c>
      <c r="P5563" s="4" t="s">
        <v>297</v>
      </c>
      <c r="Q5563" s="4" t="s">
        <v>2773</v>
      </c>
      <c r="R5563" s="9">
        <v>19.565361936569</v>
      </c>
      <c r="S5563" s="7">
        <v>3.0</v>
      </c>
      <c r="T5563" s="7">
        <v>0.0</v>
      </c>
      <c r="U5563" s="7">
        <v>9.19572011018742</v>
      </c>
      <c r="V5563" s="10" t="str">
        <f t="shared" si="1"/>
        <v>2017-12</v>
      </c>
    </row>
    <row r="5564">
      <c r="A5564" s="7">
        <v>5563.0</v>
      </c>
      <c r="B5564" s="4" t="s">
        <v>8398</v>
      </c>
      <c r="C5564" s="8">
        <v>43075.0</v>
      </c>
      <c r="D5564" s="8">
        <v>43077.0</v>
      </c>
      <c r="E5564" s="4" t="s">
        <v>98</v>
      </c>
      <c r="F5564" s="4" t="s">
        <v>6130</v>
      </c>
      <c r="G5564" s="4" t="s">
        <v>6131</v>
      </c>
      <c r="H5564" s="4" t="s">
        <v>29</v>
      </c>
      <c r="I5564" s="4" t="s">
        <v>30</v>
      </c>
      <c r="J5564" s="4" t="s">
        <v>7260</v>
      </c>
      <c r="K5564" s="4" t="s">
        <v>48</v>
      </c>
      <c r="L5564" s="7">
        <v>94513.0</v>
      </c>
      <c r="M5564" s="4" t="s">
        <v>49</v>
      </c>
      <c r="N5564" s="4" t="s">
        <v>8399</v>
      </c>
      <c r="O5564" s="4" t="s">
        <v>51</v>
      </c>
      <c r="P5564" s="4" t="s">
        <v>52</v>
      </c>
      <c r="Q5564" s="4" t="s">
        <v>2627</v>
      </c>
      <c r="R5564" s="9">
        <v>10.68</v>
      </c>
      <c r="S5564" s="7">
        <v>1.0</v>
      </c>
      <c r="T5564" s="7">
        <v>0.0</v>
      </c>
      <c r="U5564" s="7">
        <v>2.8836</v>
      </c>
      <c r="V5564" s="10" t="str">
        <f t="shared" si="1"/>
        <v>2017-12</v>
      </c>
    </row>
    <row r="5565">
      <c r="A5565" s="7">
        <v>5564.0</v>
      </c>
      <c r="B5565" s="4" t="s">
        <v>8400</v>
      </c>
      <c r="C5565" s="8">
        <v>43076.0</v>
      </c>
      <c r="D5565" s="8">
        <v>43079.0</v>
      </c>
      <c r="E5565" s="4" t="s">
        <v>43</v>
      </c>
      <c r="F5565" s="4" t="s">
        <v>294</v>
      </c>
      <c r="G5565" s="4" t="s">
        <v>295</v>
      </c>
      <c r="H5565" s="4" t="s">
        <v>46</v>
      </c>
      <c r="I5565" s="4" t="s">
        <v>30</v>
      </c>
      <c r="J5565" s="4" t="s">
        <v>47</v>
      </c>
      <c r="K5565" s="4" t="s">
        <v>48</v>
      </c>
      <c r="L5565" s="7">
        <v>90008.0</v>
      </c>
      <c r="M5565" s="4" t="s">
        <v>49</v>
      </c>
      <c r="N5565" s="4" t="s">
        <v>3808</v>
      </c>
      <c r="O5565" s="4" t="s">
        <v>39</v>
      </c>
      <c r="P5565" s="4" t="s">
        <v>40</v>
      </c>
      <c r="Q5565" s="4" t="s">
        <v>3809</v>
      </c>
      <c r="R5565" s="9">
        <v>374.376</v>
      </c>
      <c r="S5565" s="7">
        <v>3.0</v>
      </c>
      <c r="T5565" s="7">
        <v>0.2</v>
      </c>
      <c r="U5565" s="7">
        <v>46.797</v>
      </c>
      <c r="V5565" s="10" t="str">
        <f t="shared" si="1"/>
        <v>2017-12</v>
      </c>
    </row>
    <row r="5566">
      <c r="A5566" s="7">
        <v>5565.0</v>
      </c>
      <c r="B5566" s="4" t="s">
        <v>8401</v>
      </c>
      <c r="C5566" s="8">
        <v>43076.0</v>
      </c>
      <c r="D5566" s="8">
        <v>43081.0</v>
      </c>
      <c r="E5566" s="4" t="s">
        <v>26</v>
      </c>
      <c r="F5566" s="4" t="s">
        <v>1230</v>
      </c>
      <c r="G5566" s="4" t="s">
        <v>1231</v>
      </c>
      <c r="H5566" s="4" t="s">
        <v>29</v>
      </c>
      <c r="I5566" s="4" t="s">
        <v>30</v>
      </c>
      <c r="J5566" s="4" t="s">
        <v>57</v>
      </c>
      <c r="K5566" s="4" t="s">
        <v>58</v>
      </c>
      <c r="L5566" s="7">
        <v>78207.0</v>
      </c>
      <c r="M5566" s="4" t="s">
        <v>59</v>
      </c>
      <c r="N5566" s="4" t="s">
        <v>5867</v>
      </c>
      <c r="O5566" s="4" t="s">
        <v>51</v>
      </c>
      <c r="P5566" s="4" t="s">
        <v>272</v>
      </c>
      <c r="Q5566" s="4" t="s">
        <v>5868</v>
      </c>
      <c r="R5566" s="9">
        <v>4.58398024691358</v>
      </c>
      <c r="S5566" s="7">
        <v>3.0</v>
      </c>
      <c r="T5566" s="7">
        <v>0.2</v>
      </c>
      <c r="U5566" s="7">
        <v>1.60439308641975</v>
      </c>
      <c r="V5566" s="10" t="str">
        <f t="shared" si="1"/>
        <v>2017-12</v>
      </c>
    </row>
    <row r="5567">
      <c r="A5567" s="7">
        <v>5566.0</v>
      </c>
      <c r="B5567" s="4" t="s">
        <v>8401</v>
      </c>
      <c r="C5567" s="8">
        <v>43076.0</v>
      </c>
      <c r="D5567" s="8">
        <v>43081.0</v>
      </c>
      <c r="E5567" s="4" t="s">
        <v>26</v>
      </c>
      <c r="F5567" s="4" t="s">
        <v>1230</v>
      </c>
      <c r="G5567" s="4" t="s">
        <v>1231</v>
      </c>
      <c r="H5567" s="4" t="s">
        <v>29</v>
      </c>
      <c r="I5567" s="4" t="s">
        <v>30</v>
      </c>
      <c r="J5567" s="4" t="s">
        <v>57</v>
      </c>
      <c r="K5567" s="4" t="s">
        <v>58</v>
      </c>
      <c r="L5567" s="7">
        <v>78207.0</v>
      </c>
      <c r="M5567" s="4" t="s">
        <v>59</v>
      </c>
      <c r="N5567" s="4" t="s">
        <v>4112</v>
      </c>
      <c r="O5567" s="4" t="s">
        <v>51</v>
      </c>
      <c r="P5567" s="4" t="s">
        <v>124</v>
      </c>
      <c r="Q5567" s="4" t="s">
        <v>4113</v>
      </c>
      <c r="R5567" s="9">
        <v>20.0704</v>
      </c>
      <c r="S5567" s="7">
        <v>3.0</v>
      </c>
      <c r="T5567" s="7">
        <v>0.2</v>
      </c>
      <c r="U5567" s="7">
        <v>7.02464</v>
      </c>
      <c r="V5567" s="10" t="str">
        <f t="shared" si="1"/>
        <v>2017-12</v>
      </c>
    </row>
    <row r="5568">
      <c r="A5568" s="7">
        <v>5567.0</v>
      </c>
      <c r="B5568" s="4" t="s">
        <v>8402</v>
      </c>
      <c r="C5568" s="8">
        <v>43076.0</v>
      </c>
      <c r="D5568" s="8">
        <v>43078.0</v>
      </c>
      <c r="E5568" s="4" t="s">
        <v>43</v>
      </c>
      <c r="F5568" s="4" t="s">
        <v>5539</v>
      </c>
      <c r="G5568" s="4" t="s">
        <v>5540</v>
      </c>
      <c r="H5568" s="4" t="s">
        <v>46</v>
      </c>
      <c r="I5568" s="4" t="s">
        <v>30</v>
      </c>
      <c r="J5568" s="4" t="s">
        <v>156</v>
      </c>
      <c r="K5568" s="4" t="s">
        <v>157</v>
      </c>
      <c r="L5568" s="7">
        <v>43615.0</v>
      </c>
      <c r="M5568" s="4" t="s">
        <v>33</v>
      </c>
      <c r="N5568" s="4" t="s">
        <v>818</v>
      </c>
      <c r="O5568" s="4" t="s">
        <v>39</v>
      </c>
      <c r="P5568" s="4" t="s">
        <v>61</v>
      </c>
      <c r="Q5568" s="4" t="s">
        <v>819</v>
      </c>
      <c r="R5568" s="9">
        <v>226.346095209915</v>
      </c>
      <c r="S5568" s="7">
        <v>2.0</v>
      </c>
      <c r="T5568" s="7">
        <v>0.2</v>
      </c>
      <c r="U5568" s="7">
        <v>45.269219041983</v>
      </c>
      <c r="V5568" s="10" t="str">
        <f t="shared" si="1"/>
        <v>2017-12</v>
      </c>
    </row>
    <row r="5569">
      <c r="A5569" s="7">
        <v>5568.0</v>
      </c>
      <c r="B5569" s="4" t="s">
        <v>8403</v>
      </c>
      <c r="C5569" s="8">
        <v>43076.0</v>
      </c>
      <c r="D5569" s="8">
        <v>43080.0</v>
      </c>
      <c r="E5569" s="4" t="s">
        <v>26</v>
      </c>
      <c r="F5569" s="4" t="s">
        <v>4883</v>
      </c>
      <c r="G5569" s="4" t="s">
        <v>4884</v>
      </c>
      <c r="H5569" s="4" t="s">
        <v>46</v>
      </c>
      <c r="I5569" s="4" t="s">
        <v>30</v>
      </c>
      <c r="J5569" s="4" t="s">
        <v>461</v>
      </c>
      <c r="K5569" s="4" t="s">
        <v>429</v>
      </c>
      <c r="L5569" s="7">
        <v>23223.0</v>
      </c>
      <c r="M5569" s="4" t="s">
        <v>83</v>
      </c>
      <c r="N5569" s="4" t="s">
        <v>7878</v>
      </c>
      <c r="O5569" s="4" t="s">
        <v>35</v>
      </c>
      <c r="P5569" s="4" t="s">
        <v>121</v>
      </c>
      <c r="Q5569" s="4" t="s">
        <v>7879</v>
      </c>
      <c r="R5569" s="9">
        <v>50.471768111306</v>
      </c>
      <c r="S5569" s="7">
        <v>6.0</v>
      </c>
      <c r="T5569" s="7">
        <v>0.0</v>
      </c>
      <c r="U5569" s="7">
        <v>15.6462481145049</v>
      </c>
      <c r="V5569" s="10" t="str">
        <f t="shared" si="1"/>
        <v>2017-12</v>
      </c>
    </row>
    <row r="5570">
      <c r="A5570" s="7">
        <v>5569.0</v>
      </c>
      <c r="B5570" s="4" t="s">
        <v>8404</v>
      </c>
      <c r="C5570" s="8">
        <v>43076.0</v>
      </c>
      <c r="D5570" s="8">
        <v>43082.0</v>
      </c>
      <c r="E5570" s="4" t="s">
        <v>26</v>
      </c>
      <c r="F5570" s="4" t="s">
        <v>331</v>
      </c>
      <c r="G5570" s="4" t="s">
        <v>332</v>
      </c>
      <c r="H5570" s="4" t="s">
        <v>29</v>
      </c>
      <c r="I5570" s="4" t="s">
        <v>30</v>
      </c>
      <c r="J5570" s="4" t="s">
        <v>384</v>
      </c>
      <c r="K5570" s="4" t="s">
        <v>385</v>
      </c>
      <c r="L5570" s="7">
        <v>60653.0</v>
      </c>
      <c r="M5570" s="4" t="s">
        <v>59</v>
      </c>
      <c r="N5570" s="4" t="s">
        <v>4621</v>
      </c>
      <c r="O5570" s="4" t="s">
        <v>51</v>
      </c>
      <c r="P5570" s="4" t="s">
        <v>76</v>
      </c>
      <c r="Q5570" s="4" t="s">
        <v>4622</v>
      </c>
      <c r="R5570" s="9">
        <v>2439.09820576132</v>
      </c>
      <c r="S5570" s="7">
        <v>5.0</v>
      </c>
      <c r="T5570" s="7">
        <v>0.8</v>
      </c>
      <c r="U5570" s="7">
        <v>-3780.60221893004</v>
      </c>
      <c r="V5570" s="10" t="str">
        <f t="shared" si="1"/>
        <v>2017-12</v>
      </c>
    </row>
    <row r="5571">
      <c r="A5571" s="7">
        <v>5570.0</v>
      </c>
      <c r="B5571" s="4" t="s">
        <v>8405</v>
      </c>
      <c r="C5571" s="8">
        <v>43076.0</v>
      </c>
      <c r="D5571" s="8">
        <v>43081.0</v>
      </c>
      <c r="E5571" s="4" t="s">
        <v>26</v>
      </c>
      <c r="F5571" s="4" t="s">
        <v>745</v>
      </c>
      <c r="G5571" s="4" t="s">
        <v>746</v>
      </c>
      <c r="H5571" s="4" t="s">
        <v>46</v>
      </c>
      <c r="I5571" s="4" t="s">
        <v>30</v>
      </c>
      <c r="J5571" s="4" t="s">
        <v>3175</v>
      </c>
      <c r="K5571" s="4" t="s">
        <v>334</v>
      </c>
      <c r="L5571" s="7">
        <v>39401.0</v>
      </c>
      <c r="M5571" s="4" t="s">
        <v>83</v>
      </c>
      <c r="N5571" s="4" t="s">
        <v>1000</v>
      </c>
      <c r="O5571" s="4" t="s">
        <v>51</v>
      </c>
      <c r="P5571" s="4" t="s">
        <v>283</v>
      </c>
      <c r="Q5571" s="4" t="s">
        <v>1001</v>
      </c>
      <c r="R5571" s="9">
        <v>194.343013065783</v>
      </c>
      <c r="S5571" s="7">
        <v>4.0</v>
      </c>
      <c r="T5571" s="7">
        <v>0.0</v>
      </c>
      <c r="U5571" s="7">
        <v>54.4160436584192</v>
      </c>
      <c r="V5571" s="10" t="str">
        <f t="shared" si="1"/>
        <v>2017-12</v>
      </c>
    </row>
    <row r="5572">
      <c r="A5572" s="7">
        <v>5571.0</v>
      </c>
      <c r="B5572" s="4" t="s">
        <v>8405</v>
      </c>
      <c r="C5572" s="8">
        <v>43076.0</v>
      </c>
      <c r="D5572" s="8">
        <v>43081.0</v>
      </c>
      <c r="E5572" s="4" t="s">
        <v>26</v>
      </c>
      <c r="F5572" s="4" t="s">
        <v>745</v>
      </c>
      <c r="G5572" s="4" t="s">
        <v>746</v>
      </c>
      <c r="H5572" s="4" t="s">
        <v>46</v>
      </c>
      <c r="I5572" s="4" t="s">
        <v>30</v>
      </c>
      <c r="J5572" s="4" t="s">
        <v>3175</v>
      </c>
      <c r="K5572" s="4" t="s">
        <v>334</v>
      </c>
      <c r="L5572" s="7">
        <v>39401.0</v>
      </c>
      <c r="M5572" s="4" t="s">
        <v>83</v>
      </c>
      <c r="N5572" s="4" t="s">
        <v>5239</v>
      </c>
      <c r="O5572" s="4" t="s">
        <v>39</v>
      </c>
      <c r="P5572" s="4" t="s">
        <v>61</v>
      </c>
      <c r="Q5572" s="4" t="s">
        <v>5240</v>
      </c>
      <c r="R5572" s="9">
        <v>31.6408503618311</v>
      </c>
      <c r="S5572" s="7">
        <v>4.0</v>
      </c>
      <c r="T5572" s="7">
        <v>0.0</v>
      </c>
      <c r="U5572" s="7">
        <v>14.238382662824</v>
      </c>
      <c r="V5572" s="10" t="str">
        <f t="shared" si="1"/>
        <v>2017-12</v>
      </c>
    </row>
    <row r="5573">
      <c r="A5573" s="7">
        <v>5572.0</v>
      </c>
      <c r="B5573" s="4" t="s">
        <v>8406</v>
      </c>
      <c r="C5573" s="8">
        <v>43076.0</v>
      </c>
      <c r="D5573" s="8">
        <v>43083.0</v>
      </c>
      <c r="E5573" s="4" t="s">
        <v>26</v>
      </c>
      <c r="F5573" s="4" t="s">
        <v>3183</v>
      </c>
      <c r="G5573" s="4" t="s">
        <v>3184</v>
      </c>
      <c r="H5573" s="4" t="s">
        <v>112</v>
      </c>
      <c r="I5573" s="4" t="s">
        <v>30</v>
      </c>
      <c r="J5573" s="4" t="s">
        <v>362</v>
      </c>
      <c r="K5573" s="4" t="s">
        <v>48</v>
      </c>
      <c r="L5573" s="7">
        <v>94122.0</v>
      </c>
      <c r="M5573" s="4" t="s">
        <v>49</v>
      </c>
      <c r="N5573" s="4" t="s">
        <v>4278</v>
      </c>
      <c r="O5573" s="4" t="s">
        <v>51</v>
      </c>
      <c r="P5573" s="4" t="s">
        <v>124</v>
      </c>
      <c r="Q5573" s="4" t="s">
        <v>4279</v>
      </c>
      <c r="R5573" s="9">
        <v>50.04</v>
      </c>
      <c r="S5573" s="7">
        <v>6.0</v>
      </c>
      <c r="T5573" s="7">
        <v>0.0</v>
      </c>
      <c r="U5573" s="7">
        <v>25.02</v>
      </c>
      <c r="V5573" s="10" t="str">
        <f t="shared" si="1"/>
        <v>2017-12</v>
      </c>
    </row>
    <row r="5574">
      <c r="A5574" s="7">
        <v>5573.0</v>
      </c>
      <c r="B5574" s="4" t="s">
        <v>8407</v>
      </c>
      <c r="C5574" s="8">
        <v>43077.0</v>
      </c>
      <c r="D5574" s="8">
        <v>43081.0</v>
      </c>
      <c r="E5574" s="4" t="s">
        <v>26</v>
      </c>
      <c r="F5574" s="4" t="s">
        <v>7938</v>
      </c>
      <c r="G5574" s="4" t="s">
        <v>7939</v>
      </c>
      <c r="H5574" s="4" t="s">
        <v>46</v>
      </c>
      <c r="I5574" s="4" t="s">
        <v>30</v>
      </c>
      <c r="J5574" s="4" t="s">
        <v>362</v>
      </c>
      <c r="K5574" s="4" t="s">
        <v>48</v>
      </c>
      <c r="L5574" s="7">
        <v>94110.0</v>
      </c>
      <c r="M5574" s="4" t="s">
        <v>49</v>
      </c>
      <c r="N5574" s="4" t="s">
        <v>3476</v>
      </c>
      <c r="O5574" s="4" t="s">
        <v>39</v>
      </c>
      <c r="P5574" s="4" t="s">
        <v>61</v>
      </c>
      <c r="Q5574" s="4" t="s">
        <v>3477</v>
      </c>
      <c r="R5574" s="9">
        <v>179.95</v>
      </c>
      <c r="S5574" s="7">
        <v>5.0</v>
      </c>
      <c r="T5574" s="7">
        <v>0.0</v>
      </c>
      <c r="U5574" s="7">
        <v>37.7895</v>
      </c>
      <c r="V5574" s="10" t="str">
        <f t="shared" si="1"/>
        <v>2017-12</v>
      </c>
    </row>
    <row r="5575">
      <c r="A5575" s="7">
        <v>5574.0</v>
      </c>
      <c r="B5575" s="4" t="s">
        <v>8407</v>
      </c>
      <c r="C5575" s="8">
        <v>43077.0</v>
      </c>
      <c r="D5575" s="8">
        <v>43081.0</v>
      </c>
      <c r="E5575" s="4" t="s">
        <v>26</v>
      </c>
      <c r="F5575" s="4" t="s">
        <v>7938</v>
      </c>
      <c r="G5575" s="4" t="s">
        <v>7939</v>
      </c>
      <c r="H5575" s="4" t="s">
        <v>46</v>
      </c>
      <c r="I5575" s="4" t="s">
        <v>30</v>
      </c>
      <c r="J5575" s="4" t="s">
        <v>362</v>
      </c>
      <c r="K5575" s="4" t="s">
        <v>48</v>
      </c>
      <c r="L5575" s="7">
        <v>94110.0</v>
      </c>
      <c r="M5575" s="4" t="s">
        <v>49</v>
      </c>
      <c r="N5575" s="4" t="s">
        <v>5010</v>
      </c>
      <c r="O5575" s="4" t="s">
        <v>39</v>
      </c>
      <c r="P5575" s="4" t="s">
        <v>85</v>
      </c>
      <c r="Q5575" s="4" t="s">
        <v>5011</v>
      </c>
      <c r="R5575" s="9">
        <v>1199.976</v>
      </c>
      <c r="S5575" s="7">
        <v>3.0</v>
      </c>
      <c r="T5575" s="7">
        <v>0.2</v>
      </c>
      <c r="U5575" s="7">
        <v>434.9913</v>
      </c>
      <c r="V5575" s="10" t="str">
        <f t="shared" si="1"/>
        <v>2017-12</v>
      </c>
    </row>
    <row r="5576">
      <c r="A5576" s="7">
        <v>5575.0</v>
      </c>
      <c r="B5576" s="4" t="s">
        <v>8407</v>
      </c>
      <c r="C5576" s="8">
        <v>43077.0</v>
      </c>
      <c r="D5576" s="8">
        <v>43081.0</v>
      </c>
      <c r="E5576" s="4" t="s">
        <v>26</v>
      </c>
      <c r="F5576" s="4" t="s">
        <v>7938</v>
      </c>
      <c r="G5576" s="4" t="s">
        <v>7939</v>
      </c>
      <c r="H5576" s="4" t="s">
        <v>46</v>
      </c>
      <c r="I5576" s="4" t="s">
        <v>30</v>
      </c>
      <c r="J5576" s="4" t="s">
        <v>362</v>
      </c>
      <c r="K5576" s="4" t="s">
        <v>48</v>
      </c>
      <c r="L5576" s="7">
        <v>94110.0</v>
      </c>
      <c r="M5576" s="4" t="s">
        <v>49</v>
      </c>
      <c r="N5576" s="4" t="s">
        <v>7921</v>
      </c>
      <c r="O5576" s="4" t="s">
        <v>51</v>
      </c>
      <c r="P5576" s="4" t="s">
        <v>124</v>
      </c>
      <c r="Q5576" s="4" t="s">
        <v>7922</v>
      </c>
      <c r="R5576" s="9">
        <v>27.15</v>
      </c>
      <c r="S5576" s="7">
        <v>5.0</v>
      </c>
      <c r="T5576" s="7">
        <v>0.0</v>
      </c>
      <c r="U5576" s="7">
        <v>13.3035</v>
      </c>
      <c r="V5576" s="10" t="str">
        <f t="shared" si="1"/>
        <v>2017-12</v>
      </c>
    </row>
    <row r="5577">
      <c r="A5577" s="7">
        <v>5576.0</v>
      </c>
      <c r="B5577" s="4" t="s">
        <v>8407</v>
      </c>
      <c r="C5577" s="8">
        <v>43077.0</v>
      </c>
      <c r="D5577" s="8">
        <v>43081.0</v>
      </c>
      <c r="E5577" s="4" t="s">
        <v>26</v>
      </c>
      <c r="F5577" s="4" t="s">
        <v>7938</v>
      </c>
      <c r="G5577" s="4" t="s">
        <v>7939</v>
      </c>
      <c r="H5577" s="4" t="s">
        <v>46</v>
      </c>
      <c r="I5577" s="4" t="s">
        <v>30</v>
      </c>
      <c r="J5577" s="4" t="s">
        <v>362</v>
      </c>
      <c r="K5577" s="4" t="s">
        <v>48</v>
      </c>
      <c r="L5577" s="7">
        <v>94110.0</v>
      </c>
      <c r="M5577" s="4" t="s">
        <v>49</v>
      </c>
      <c r="N5577" s="4" t="s">
        <v>6997</v>
      </c>
      <c r="O5577" s="4" t="s">
        <v>35</v>
      </c>
      <c r="P5577" s="4" t="s">
        <v>73</v>
      </c>
      <c r="Q5577" s="4" t="s">
        <v>6998</v>
      </c>
      <c r="R5577" s="9">
        <v>1004.024</v>
      </c>
      <c r="S5577" s="7">
        <v>7.0</v>
      </c>
      <c r="T5577" s="7">
        <v>0.2</v>
      </c>
      <c r="U5577" s="7">
        <v>-112.9527</v>
      </c>
      <c r="V5577" s="10" t="str">
        <f t="shared" si="1"/>
        <v>2017-12</v>
      </c>
    </row>
    <row r="5578">
      <c r="A5578" s="7">
        <v>5577.0</v>
      </c>
      <c r="B5578" s="4" t="s">
        <v>8407</v>
      </c>
      <c r="C5578" s="8">
        <v>43077.0</v>
      </c>
      <c r="D5578" s="8">
        <v>43081.0</v>
      </c>
      <c r="E5578" s="4" t="s">
        <v>26</v>
      </c>
      <c r="F5578" s="4" t="s">
        <v>7938</v>
      </c>
      <c r="G5578" s="4" t="s">
        <v>7939</v>
      </c>
      <c r="H5578" s="4" t="s">
        <v>46</v>
      </c>
      <c r="I5578" s="4" t="s">
        <v>30</v>
      </c>
      <c r="J5578" s="4" t="s">
        <v>362</v>
      </c>
      <c r="K5578" s="4" t="s">
        <v>48</v>
      </c>
      <c r="L5578" s="7">
        <v>94110.0</v>
      </c>
      <c r="M5578" s="4" t="s">
        <v>49</v>
      </c>
      <c r="N5578" s="4" t="s">
        <v>2265</v>
      </c>
      <c r="O5578" s="4" t="s">
        <v>51</v>
      </c>
      <c r="P5578" s="4" t="s">
        <v>124</v>
      </c>
      <c r="Q5578" s="4" t="s">
        <v>2266</v>
      </c>
      <c r="R5578" s="9">
        <v>9.68</v>
      </c>
      <c r="S5578" s="7">
        <v>1.0</v>
      </c>
      <c r="T5578" s="7">
        <v>0.0</v>
      </c>
      <c r="U5578" s="7">
        <v>4.6464</v>
      </c>
      <c r="V5578" s="10" t="str">
        <f t="shared" si="1"/>
        <v>2017-12</v>
      </c>
    </row>
    <row r="5579">
      <c r="A5579" s="7">
        <v>5578.0</v>
      </c>
      <c r="B5579" s="4" t="s">
        <v>8407</v>
      </c>
      <c r="C5579" s="8">
        <v>43077.0</v>
      </c>
      <c r="D5579" s="8">
        <v>43081.0</v>
      </c>
      <c r="E5579" s="4" t="s">
        <v>26</v>
      </c>
      <c r="F5579" s="4" t="s">
        <v>7938</v>
      </c>
      <c r="G5579" s="4" t="s">
        <v>7939</v>
      </c>
      <c r="H5579" s="4" t="s">
        <v>46</v>
      </c>
      <c r="I5579" s="4" t="s">
        <v>30</v>
      </c>
      <c r="J5579" s="4" t="s">
        <v>362</v>
      </c>
      <c r="K5579" s="4" t="s">
        <v>48</v>
      </c>
      <c r="L5579" s="7">
        <v>94110.0</v>
      </c>
      <c r="M5579" s="4" t="s">
        <v>49</v>
      </c>
      <c r="N5579" s="4" t="s">
        <v>3206</v>
      </c>
      <c r="O5579" s="4" t="s">
        <v>51</v>
      </c>
      <c r="P5579" s="4" t="s">
        <v>297</v>
      </c>
      <c r="Q5579" s="4" t="s">
        <v>3207</v>
      </c>
      <c r="R5579" s="9">
        <v>28.35</v>
      </c>
      <c r="S5579" s="7">
        <v>9.0</v>
      </c>
      <c r="T5579" s="7">
        <v>0.0</v>
      </c>
      <c r="U5579" s="7">
        <v>13.608</v>
      </c>
      <c r="V5579" s="10" t="str">
        <f t="shared" si="1"/>
        <v>2017-12</v>
      </c>
    </row>
    <row r="5580">
      <c r="A5580" s="7">
        <v>5579.0</v>
      </c>
      <c r="B5580" s="4" t="s">
        <v>8407</v>
      </c>
      <c r="C5580" s="8">
        <v>43077.0</v>
      </c>
      <c r="D5580" s="8">
        <v>43081.0</v>
      </c>
      <c r="E5580" s="4" t="s">
        <v>26</v>
      </c>
      <c r="F5580" s="4" t="s">
        <v>7938</v>
      </c>
      <c r="G5580" s="4" t="s">
        <v>7939</v>
      </c>
      <c r="H5580" s="4" t="s">
        <v>46</v>
      </c>
      <c r="I5580" s="4" t="s">
        <v>30</v>
      </c>
      <c r="J5580" s="4" t="s">
        <v>362</v>
      </c>
      <c r="K5580" s="4" t="s">
        <v>48</v>
      </c>
      <c r="L5580" s="7">
        <v>94110.0</v>
      </c>
      <c r="M5580" s="4" t="s">
        <v>49</v>
      </c>
      <c r="N5580" s="4" t="s">
        <v>1799</v>
      </c>
      <c r="O5580" s="4" t="s">
        <v>51</v>
      </c>
      <c r="P5580" s="4" t="s">
        <v>124</v>
      </c>
      <c r="Q5580" s="4" t="s">
        <v>2600</v>
      </c>
      <c r="R5580" s="9">
        <v>55.98</v>
      </c>
      <c r="S5580" s="7">
        <v>1.0</v>
      </c>
      <c r="T5580" s="7">
        <v>0.0</v>
      </c>
      <c r="U5580" s="7">
        <v>27.4302</v>
      </c>
      <c r="V5580" s="10" t="str">
        <f t="shared" si="1"/>
        <v>2017-12</v>
      </c>
    </row>
    <row r="5581">
      <c r="A5581" s="7">
        <v>5580.0</v>
      </c>
      <c r="B5581" s="4" t="s">
        <v>8407</v>
      </c>
      <c r="C5581" s="8">
        <v>43077.0</v>
      </c>
      <c r="D5581" s="8">
        <v>43081.0</v>
      </c>
      <c r="E5581" s="4" t="s">
        <v>26</v>
      </c>
      <c r="F5581" s="4" t="s">
        <v>7938</v>
      </c>
      <c r="G5581" s="4" t="s">
        <v>7939</v>
      </c>
      <c r="H5581" s="4" t="s">
        <v>46</v>
      </c>
      <c r="I5581" s="4" t="s">
        <v>30</v>
      </c>
      <c r="J5581" s="4" t="s">
        <v>362</v>
      </c>
      <c r="K5581" s="4" t="s">
        <v>48</v>
      </c>
      <c r="L5581" s="7">
        <v>94110.0</v>
      </c>
      <c r="M5581" s="4" t="s">
        <v>49</v>
      </c>
      <c r="N5581" s="4" t="s">
        <v>6447</v>
      </c>
      <c r="O5581" s="4" t="s">
        <v>35</v>
      </c>
      <c r="P5581" s="4" t="s">
        <v>36</v>
      </c>
      <c r="Q5581" s="4" t="s">
        <v>6448</v>
      </c>
      <c r="R5581" s="9">
        <v>1336.829</v>
      </c>
      <c r="S5581" s="7">
        <v>13.0</v>
      </c>
      <c r="T5581" s="7">
        <v>0.15</v>
      </c>
      <c r="U5581" s="7">
        <v>31.4548</v>
      </c>
      <c r="V5581" s="10" t="str">
        <f t="shared" si="1"/>
        <v>2017-12</v>
      </c>
    </row>
    <row r="5582">
      <c r="A5582" s="7">
        <v>5581.0</v>
      </c>
      <c r="B5582" s="4" t="s">
        <v>8407</v>
      </c>
      <c r="C5582" s="8">
        <v>43077.0</v>
      </c>
      <c r="D5582" s="8">
        <v>43081.0</v>
      </c>
      <c r="E5582" s="4" t="s">
        <v>26</v>
      </c>
      <c r="F5582" s="4" t="s">
        <v>7938</v>
      </c>
      <c r="G5582" s="4" t="s">
        <v>7939</v>
      </c>
      <c r="H5582" s="4" t="s">
        <v>46</v>
      </c>
      <c r="I5582" s="4" t="s">
        <v>30</v>
      </c>
      <c r="J5582" s="4" t="s">
        <v>362</v>
      </c>
      <c r="K5582" s="4" t="s">
        <v>48</v>
      </c>
      <c r="L5582" s="7">
        <v>94110.0</v>
      </c>
      <c r="M5582" s="4" t="s">
        <v>49</v>
      </c>
      <c r="N5582" s="4" t="s">
        <v>8225</v>
      </c>
      <c r="O5582" s="4" t="s">
        <v>35</v>
      </c>
      <c r="P5582" s="4" t="s">
        <v>263</v>
      </c>
      <c r="Q5582" s="4" t="s">
        <v>8226</v>
      </c>
      <c r="R5582" s="9">
        <v>113.568</v>
      </c>
      <c r="S5582" s="7">
        <v>2.0</v>
      </c>
      <c r="T5582" s="7">
        <v>0.2</v>
      </c>
      <c r="U5582" s="7">
        <v>-18.4548</v>
      </c>
      <c r="V5582" s="10" t="str">
        <f t="shared" si="1"/>
        <v>2017-12</v>
      </c>
    </row>
    <row r="5583">
      <c r="A5583" s="7">
        <v>5582.0</v>
      </c>
      <c r="B5583" s="4" t="s">
        <v>8408</v>
      </c>
      <c r="C5583" s="8">
        <v>43077.0</v>
      </c>
      <c r="D5583" s="8">
        <v>43079.0</v>
      </c>
      <c r="E5583" s="4" t="s">
        <v>98</v>
      </c>
      <c r="F5583" s="4" t="s">
        <v>3838</v>
      </c>
      <c r="G5583" s="4" t="s">
        <v>3839</v>
      </c>
      <c r="H5583" s="4" t="s">
        <v>46</v>
      </c>
      <c r="I5583" s="4" t="s">
        <v>30</v>
      </c>
      <c r="J5583" s="4" t="s">
        <v>222</v>
      </c>
      <c r="K5583" s="4" t="s">
        <v>223</v>
      </c>
      <c r="L5583" s="7">
        <v>10035.0</v>
      </c>
      <c r="M5583" s="4" t="s">
        <v>33</v>
      </c>
      <c r="N5583" s="4" t="s">
        <v>4122</v>
      </c>
      <c r="O5583" s="4" t="s">
        <v>35</v>
      </c>
      <c r="P5583" s="4" t="s">
        <v>121</v>
      </c>
      <c r="Q5583" s="4" t="s">
        <v>4123</v>
      </c>
      <c r="R5583" s="9">
        <v>193.682588506696</v>
      </c>
      <c r="S5583" s="7">
        <v>2.0</v>
      </c>
      <c r="T5583" s="7">
        <v>0.0</v>
      </c>
      <c r="U5583" s="7">
        <v>60.0416024370759</v>
      </c>
      <c r="V5583" s="10" t="str">
        <f t="shared" si="1"/>
        <v>2017-12</v>
      </c>
    </row>
    <row r="5584">
      <c r="A5584" s="7">
        <v>5583.0</v>
      </c>
      <c r="B5584" s="4" t="s">
        <v>8408</v>
      </c>
      <c r="C5584" s="8">
        <v>43077.0</v>
      </c>
      <c r="D5584" s="8">
        <v>43079.0</v>
      </c>
      <c r="E5584" s="4" t="s">
        <v>98</v>
      </c>
      <c r="F5584" s="4" t="s">
        <v>3838</v>
      </c>
      <c r="G5584" s="4" t="s">
        <v>3839</v>
      </c>
      <c r="H5584" s="4" t="s">
        <v>46</v>
      </c>
      <c r="I5584" s="4" t="s">
        <v>30</v>
      </c>
      <c r="J5584" s="4" t="s">
        <v>222</v>
      </c>
      <c r="K5584" s="4" t="s">
        <v>223</v>
      </c>
      <c r="L5584" s="7">
        <v>10035.0</v>
      </c>
      <c r="M5584" s="4" t="s">
        <v>33</v>
      </c>
      <c r="N5584" s="4" t="s">
        <v>2157</v>
      </c>
      <c r="O5584" s="4" t="s">
        <v>51</v>
      </c>
      <c r="P5584" s="4" t="s">
        <v>52</v>
      </c>
      <c r="Q5584" s="4" t="s">
        <v>2158</v>
      </c>
      <c r="R5584" s="9">
        <v>482.861944711525</v>
      </c>
      <c r="S5584" s="7">
        <v>3.0</v>
      </c>
      <c r="T5584" s="7">
        <v>0.0</v>
      </c>
      <c r="U5584" s="7">
        <v>0.0</v>
      </c>
      <c r="V5584" s="10" t="str">
        <f t="shared" si="1"/>
        <v>2017-12</v>
      </c>
    </row>
    <row r="5585">
      <c r="A5585" s="7">
        <v>5584.0</v>
      </c>
      <c r="B5585" s="4" t="s">
        <v>8408</v>
      </c>
      <c r="C5585" s="8">
        <v>43077.0</v>
      </c>
      <c r="D5585" s="8">
        <v>43079.0</v>
      </c>
      <c r="E5585" s="4" t="s">
        <v>98</v>
      </c>
      <c r="F5585" s="4" t="s">
        <v>3838</v>
      </c>
      <c r="G5585" s="4" t="s">
        <v>3839</v>
      </c>
      <c r="H5585" s="4" t="s">
        <v>46</v>
      </c>
      <c r="I5585" s="4" t="s">
        <v>30</v>
      </c>
      <c r="J5585" s="4" t="s">
        <v>222</v>
      </c>
      <c r="K5585" s="4" t="s">
        <v>223</v>
      </c>
      <c r="L5585" s="7">
        <v>10035.0</v>
      </c>
      <c r="M5585" s="4" t="s">
        <v>33</v>
      </c>
      <c r="N5585" s="4" t="s">
        <v>4880</v>
      </c>
      <c r="O5585" s="4" t="s">
        <v>51</v>
      </c>
      <c r="P5585" s="4" t="s">
        <v>124</v>
      </c>
      <c r="Q5585" s="4" t="s">
        <v>4881</v>
      </c>
      <c r="R5585" s="9">
        <v>34.3915739913243</v>
      </c>
      <c r="S5585" s="7">
        <v>3.0</v>
      </c>
      <c r="T5585" s="7">
        <v>0.0</v>
      </c>
      <c r="U5585" s="7">
        <v>16.5079555158356</v>
      </c>
      <c r="V5585" s="10" t="str">
        <f t="shared" si="1"/>
        <v>2017-12</v>
      </c>
    </row>
    <row r="5586">
      <c r="A5586" s="7">
        <v>5585.0</v>
      </c>
      <c r="B5586" s="4" t="s">
        <v>8408</v>
      </c>
      <c r="C5586" s="8">
        <v>43077.0</v>
      </c>
      <c r="D5586" s="8">
        <v>43079.0</v>
      </c>
      <c r="E5586" s="4" t="s">
        <v>98</v>
      </c>
      <c r="F5586" s="4" t="s">
        <v>3838</v>
      </c>
      <c r="G5586" s="4" t="s">
        <v>3839</v>
      </c>
      <c r="H5586" s="4" t="s">
        <v>46</v>
      </c>
      <c r="I5586" s="4" t="s">
        <v>30</v>
      </c>
      <c r="J5586" s="4" t="s">
        <v>222</v>
      </c>
      <c r="K5586" s="4" t="s">
        <v>223</v>
      </c>
      <c r="L5586" s="7">
        <v>10035.0</v>
      </c>
      <c r="M5586" s="4" t="s">
        <v>33</v>
      </c>
      <c r="N5586" s="4" t="s">
        <v>6211</v>
      </c>
      <c r="O5586" s="4" t="s">
        <v>51</v>
      </c>
      <c r="P5586" s="4" t="s">
        <v>52</v>
      </c>
      <c r="Q5586" s="4" t="s">
        <v>6212</v>
      </c>
      <c r="R5586" s="9">
        <v>56.470115319088</v>
      </c>
      <c r="S5586" s="7">
        <v>4.0</v>
      </c>
      <c r="T5586" s="7">
        <v>0.0</v>
      </c>
      <c r="U5586" s="7">
        <v>14.6822299829629</v>
      </c>
      <c r="V5586" s="10" t="str">
        <f t="shared" si="1"/>
        <v>2017-12</v>
      </c>
    </row>
    <row r="5587">
      <c r="A5587" s="7">
        <v>5586.0</v>
      </c>
      <c r="B5587" s="4" t="s">
        <v>8409</v>
      </c>
      <c r="C5587" s="8">
        <v>43077.0</v>
      </c>
      <c r="D5587" s="8">
        <v>43078.0</v>
      </c>
      <c r="E5587" s="4" t="s">
        <v>43</v>
      </c>
      <c r="F5587" s="4" t="s">
        <v>4588</v>
      </c>
      <c r="G5587" s="4" t="s">
        <v>4589</v>
      </c>
      <c r="H5587" s="4" t="s">
        <v>46</v>
      </c>
      <c r="I5587" s="4" t="s">
        <v>30</v>
      </c>
      <c r="J5587" s="4" t="s">
        <v>7329</v>
      </c>
      <c r="K5587" s="4" t="s">
        <v>48</v>
      </c>
      <c r="L5587" s="7">
        <v>90301.0</v>
      </c>
      <c r="M5587" s="4" t="s">
        <v>49</v>
      </c>
      <c r="N5587" s="4" t="s">
        <v>5120</v>
      </c>
      <c r="O5587" s="4" t="s">
        <v>51</v>
      </c>
      <c r="P5587" s="4" t="s">
        <v>52</v>
      </c>
      <c r="Q5587" s="4" t="s">
        <v>5121</v>
      </c>
      <c r="R5587" s="9">
        <v>29.79</v>
      </c>
      <c r="S5587" s="7">
        <v>3.0</v>
      </c>
      <c r="T5587" s="7">
        <v>0.0</v>
      </c>
      <c r="U5587" s="7">
        <v>8.6391</v>
      </c>
      <c r="V5587" s="10" t="str">
        <f t="shared" si="1"/>
        <v>2017-12</v>
      </c>
    </row>
    <row r="5588">
      <c r="A5588" s="7">
        <v>5587.0</v>
      </c>
      <c r="B5588" s="4" t="s">
        <v>8409</v>
      </c>
      <c r="C5588" s="8">
        <v>43077.0</v>
      </c>
      <c r="D5588" s="8">
        <v>43078.0</v>
      </c>
      <c r="E5588" s="4" t="s">
        <v>43</v>
      </c>
      <c r="F5588" s="4" t="s">
        <v>4588</v>
      </c>
      <c r="G5588" s="4" t="s">
        <v>4589</v>
      </c>
      <c r="H5588" s="4" t="s">
        <v>46</v>
      </c>
      <c r="I5588" s="4" t="s">
        <v>30</v>
      </c>
      <c r="J5588" s="4" t="s">
        <v>7329</v>
      </c>
      <c r="K5588" s="4" t="s">
        <v>48</v>
      </c>
      <c r="L5588" s="7">
        <v>90301.0</v>
      </c>
      <c r="M5588" s="4" t="s">
        <v>49</v>
      </c>
      <c r="N5588" s="4" t="s">
        <v>8410</v>
      </c>
      <c r="O5588" s="4" t="s">
        <v>35</v>
      </c>
      <c r="P5588" s="4" t="s">
        <v>121</v>
      </c>
      <c r="Q5588" s="4" t="s">
        <v>8411</v>
      </c>
      <c r="R5588" s="9">
        <v>128.9</v>
      </c>
      <c r="S5588" s="7">
        <v>2.0</v>
      </c>
      <c r="T5588" s="7">
        <v>0.0</v>
      </c>
      <c r="U5588" s="7">
        <v>15.468</v>
      </c>
      <c r="V5588" s="10" t="str">
        <f t="shared" si="1"/>
        <v>2017-12</v>
      </c>
    </row>
    <row r="5589">
      <c r="A5589" s="7">
        <v>5588.0</v>
      </c>
      <c r="B5589" s="4" t="s">
        <v>8409</v>
      </c>
      <c r="C5589" s="8">
        <v>43077.0</v>
      </c>
      <c r="D5589" s="8">
        <v>43078.0</v>
      </c>
      <c r="E5589" s="4" t="s">
        <v>43</v>
      </c>
      <c r="F5589" s="4" t="s">
        <v>4588</v>
      </c>
      <c r="G5589" s="4" t="s">
        <v>4589</v>
      </c>
      <c r="H5589" s="4" t="s">
        <v>46</v>
      </c>
      <c r="I5589" s="4" t="s">
        <v>30</v>
      </c>
      <c r="J5589" s="4" t="s">
        <v>7329</v>
      </c>
      <c r="K5589" s="4" t="s">
        <v>48</v>
      </c>
      <c r="L5589" s="7">
        <v>90301.0</v>
      </c>
      <c r="M5589" s="4" t="s">
        <v>49</v>
      </c>
      <c r="N5589" s="4" t="s">
        <v>4077</v>
      </c>
      <c r="O5589" s="4" t="s">
        <v>51</v>
      </c>
      <c r="P5589" s="4" t="s">
        <v>124</v>
      </c>
      <c r="Q5589" s="4" t="s">
        <v>4078</v>
      </c>
      <c r="R5589" s="9">
        <v>60.12</v>
      </c>
      <c r="S5589" s="7">
        <v>9.0</v>
      </c>
      <c r="T5589" s="7">
        <v>0.0</v>
      </c>
      <c r="U5589" s="7">
        <v>28.8576</v>
      </c>
      <c r="V5589" s="10" t="str">
        <f t="shared" si="1"/>
        <v>2017-12</v>
      </c>
    </row>
    <row r="5590">
      <c r="A5590" s="7">
        <v>5589.0</v>
      </c>
      <c r="B5590" s="4" t="s">
        <v>8412</v>
      </c>
      <c r="C5590" s="8">
        <v>43077.0</v>
      </c>
      <c r="D5590" s="8">
        <v>43081.0</v>
      </c>
      <c r="E5590" s="4" t="s">
        <v>98</v>
      </c>
      <c r="F5590" s="4" t="s">
        <v>5340</v>
      </c>
      <c r="G5590" s="4" t="s">
        <v>5341</v>
      </c>
      <c r="H5590" s="4" t="s">
        <v>29</v>
      </c>
      <c r="I5590" s="4" t="s">
        <v>30</v>
      </c>
      <c r="J5590" s="4" t="s">
        <v>362</v>
      </c>
      <c r="K5590" s="4" t="s">
        <v>48</v>
      </c>
      <c r="L5590" s="7">
        <v>94109.0</v>
      </c>
      <c r="M5590" s="4" t="s">
        <v>49</v>
      </c>
      <c r="N5590" s="4" t="s">
        <v>6703</v>
      </c>
      <c r="O5590" s="4" t="s">
        <v>51</v>
      </c>
      <c r="P5590" s="4" t="s">
        <v>283</v>
      </c>
      <c r="Q5590" s="4" t="s">
        <v>6704</v>
      </c>
      <c r="R5590" s="9">
        <v>69.48</v>
      </c>
      <c r="S5590" s="7">
        <v>1.0</v>
      </c>
      <c r="T5590" s="7">
        <v>0.0</v>
      </c>
      <c r="U5590" s="7">
        <v>20.844</v>
      </c>
      <c r="V5590" s="10" t="str">
        <f t="shared" si="1"/>
        <v>2017-12</v>
      </c>
    </row>
    <row r="5591">
      <c r="A5591" s="7">
        <v>5590.0</v>
      </c>
      <c r="B5591" s="4" t="s">
        <v>8413</v>
      </c>
      <c r="C5591" s="8">
        <v>43077.0</v>
      </c>
      <c r="D5591" s="8">
        <v>43083.0</v>
      </c>
      <c r="E5591" s="4" t="s">
        <v>26</v>
      </c>
      <c r="F5591" s="4" t="s">
        <v>2715</v>
      </c>
      <c r="G5591" s="4" t="s">
        <v>2716</v>
      </c>
      <c r="H5591" s="4" t="s">
        <v>29</v>
      </c>
      <c r="I5591" s="4" t="s">
        <v>30</v>
      </c>
      <c r="J5591" s="4" t="s">
        <v>362</v>
      </c>
      <c r="K5591" s="4" t="s">
        <v>48</v>
      </c>
      <c r="L5591" s="7">
        <v>94109.0</v>
      </c>
      <c r="M5591" s="4" t="s">
        <v>49</v>
      </c>
      <c r="N5591" s="4" t="s">
        <v>1596</v>
      </c>
      <c r="O5591" s="4" t="s">
        <v>51</v>
      </c>
      <c r="P5591" s="4" t="s">
        <v>124</v>
      </c>
      <c r="Q5591" s="4" t="s">
        <v>1597</v>
      </c>
      <c r="R5591" s="9">
        <v>87.92</v>
      </c>
      <c r="S5591" s="7">
        <v>4.0</v>
      </c>
      <c r="T5591" s="7">
        <v>0.0</v>
      </c>
      <c r="U5591" s="7">
        <v>40.4432</v>
      </c>
      <c r="V5591" s="10" t="str">
        <f t="shared" si="1"/>
        <v>2017-12</v>
      </c>
    </row>
    <row r="5592">
      <c r="A5592" s="7">
        <v>5591.0</v>
      </c>
      <c r="B5592" s="4" t="s">
        <v>8413</v>
      </c>
      <c r="C5592" s="8">
        <v>43077.0</v>
      </c>
      <c r="D5592" s="8">
        <v>43083.0</v>
      </c>
      <c r="E5592" s="4" t="s">
        <v>26</v>
      </c>
      <c r="F5592" s="4" t="s">
        <v>2715</v>
      </c>
      <c r="G5592" s="4" t="s">
        <v>2716</v>
      </c>
      <c r="H5592" s="4" t="s">
        <v>29</v>
      </c>
      <c r="I5592" s="4" t="s">
        <v>30</v>
      </c>
      <c r="J5592" s="4" t="s">
        <v>362</v>
      </c>
      <c r="K5592" s="4" t="s">
        <v>48</v>
      </c>
      <c r="L5592" s="7">
        <v>94109.0</v>
      </c>
      <c r="M5592" s="4" t="s">
        <v>49</v>
      </c>
      <c r="N5592" s="4" t="s">
        <v>1686</v>
      </c>
      <c r="O5592" s="4" t="s">
        <v>51</v>
      </c>
      <c r="P5592" s="4" t="s">
        <v>76</v>
      </c>
      <c r="Q5592" s="4" t="s">
        <v>1687</v>
      </c>
      <c r="R5592" s="9">
        <v>22.424</v>
      </c>
      <c r="S5592" s="7">
        <v>1.0</v>
      </c>
      <c r="T5592" s="7">
        <v>0.2</v>
      </c>
      <c r="U5592" s="7">
        <v>8.409</v>
      </c>
      <c r="V5592" s="10" t="str">
        <f t="shared" si="1"/>
        <v>2017-12</v>
      </c>
    </row>
    <row r="5593">
      <c r="A5593" s="7">
        <v>5592.0</v>
      </c>
      <c r="B5593" s="4" t="s">
        <v>8413</v>
      </c>
      <c r="C5593" s="8">
        <v>43077.0</v>
      </c>
      <c r="D5593" s="8">
        <v>43083.0</v>
      </c>
      <c r="E5593" s="4" t="s">
        <v>26</v>
      </c>
      <c r="F5593" s="4" t="s">
        <v>2715</v>
      </c>
      <c r="G5593" s="4" t="s">
        <v>2716</v>
      </c>
      <c r="H5593" s="4" t="s">
        <v>29</v>
      </c>
      <c r="I5593" s="4" t="s">
        <v>30</v>
      </c>
      <c r="J5593" s="4" t="s">
        <v>362</v>
      </c>
      <c r="K5593" s="4" t="s">
        <v>48</v>
      </c>
      <c r="L5593" s="7">
        <v>94109.0</v>
      </c>
      <c r="M5593" s="4" t="s">
        <v>49</v>
      </c>
      <c r="N5593" s="4" t="s">
        <v>1864</v>
      </c>
      <c r="O5593" s="4" t="s">
        <v>51</v>
      </c>
      <c r="P5593" s="4" t="s">
        <v>76</v>
      </c>
      <c r="Q5593" s="4" t="s">
        <v>1865</v>
      </c>
      <c r="R5593" s="9">
        <v>90.48</v>
      </c>
      <c r="S5593" s="7">
        <v>3.0</v>
      </c>
      <c r="T5593" s="7">
        <v>0.2</v>
      </c>
      <c r="U5593" s="7">
        <v>33.93</v>
      </c>
      <c r="V5593" s="10" t="str">
        <f t="shared" si="1"/>
        <v>2017-12</v>
      </c>
    </row>
    <row r="5594">
      <c r="A5594" s="7">
        <v>5593.0</v>
      </c>
      <c r="B5594" s="4" t="s">
        <v>8413</v>
      </c>
      <c r="C5594" s="8">
        <v>43077.0</v>
      </c>
      <c r="D5594" s="8">
        <v>43083.0</v>
      </c>
      <c r="E5594" s="4" t="s">
        <v>26</v>
      </c>
      <c r="F5594" s="4" t="s">
        <v>2715</v>
      </c>
      <c r="G5594" s="4" t="s">
        <v>2716</v>
      </c>
      <c r="H5594" s="4" t="s">
        <v>29</v>
      </c>
      <c r="I5594" s="4" t="s">
        <v>30</v>
      </c>
      <c r="J5594" s="4" t="s">
        <v>362</v>
      </c>
      <c r="K5594" s="4" t="s">
        <v>48</v>
      </c>
      <c r="L5594" s="7">
        <v>94109.0</v>
      </c>
      <c r="M5594" s="4" t="s">
        <v>49</v>
      </c>
      <c r="N5594" s="4" t="s">
        <v>2843</v>
      </c>
      <c r="O5594" s="4" t="s">
        <v>51</v>
      </c>
      <c r="P5594" s="4" t="s">
        <v>52</v>
      </c>
      <c r="Q5594" s="4" t="s">
        <v>2844</v>
      </c>
      <c r="R5594" s="9">
        <v>42.76</v>
      </c>
      <c r="S5594" s="7">
        <v>1.0</v>
      </c>
      <c r="T5594" s="7">
        <v>0.0</v>
      </c>
      <c r="U5594" s="7">
        <v>11.1176</v>
      </c>
      <c r="V5594" s="10" t="str">
        <f t="shared" si="1"/>
        <v>2017-12</v>
      </c>
    </row>
    <row r="5595">
      <c r="A5595" s="7">
        <v>5594.0</v>
      </c>
      <c r="B5595" s="4" t="s">
        <v>8414</v>
      </c>
      <c r="C5595" s="8">
        <v>43077.0</v>
      </c>
      <c r="D5595" s="8">
        <v>43082.0</v>
      </c>
      <c r="E5595" s="4" t="s">
        <v>26</v>
      </c>
      <c r="F5595" s="4" t="s">
        <v>3527</v>
      </c>
      <c r="G5595" s="4" t="s">
        <v>3528</v>
      </c>
      <c r="H5595" s="4" t="s">
        <v>46</v>
      </c>
      <c r="I5595" s="4" t="s">
        <v>30</v>
      </c>
      <c r="J5595" s="4" t="s">
        <v>3765</v>
      </c>
      <c r="K5595" s="4" t="s">
        <v>130</v>
      </c>
      <c r="L5595" s="7">
        <v>53711.0</v>
      </c>
      <c r="M5595" s="4" t="s">
        <v>59</v>
      </c>
      <c r="N5595" s="4" t="s">
        <v>5172</v>
      </c>
      <c r="O5595" s="4" t="s">
        <v>39</v>
      </c>
      <c r="P5595" s="4" t="s">
        <v>61</v>
      </c>
      <c r="Q5595" s="4" t="s">
        <v>5173</v>
      </c>
      <c r="R5595" s="9">
        <v>229.930481481482</v>
      </c>
      <c r="S5595" s="7">
        <v>3.0</v>
      </c>
      <c r="T5595" s="7">
        <v>0.0</v>
      </c>
      <c r="U5595" s="7">
        <v>41.3874866666667</v>
      </c>
      <c r="V5595" s="10" t="str">
        <f t="shared" si="1"/>
        <v>2017-12</v>
      </c>
    </row>
    <row r="5596">
      <c r="A5596" s="7">
        <v>5595.0</v>
      </c>
      <c r="B5596" s="4" t="s">
        <v>8414</v>
      </c>
      <c r="C5596" s="8">
        <v>43077.0</v>
      </c>
      <c r="D5596" s="8">
        <v>43082.0</v>
      </c>
      <c r="E5596" s="4" t="s">
        <v>26</v>
      </c>
      <c r="F5596" s="4" t="s">
        <v>3527</v>
      </c>
      <c r="G5596" s="4" t="s">
        <v>3528</v>
      </c>
      <c r="H5596" s="4" t="s">
        <v>46</v>
      </c>
      <c r="I5596" s="4" t="s">
        <v>30</v>
      </c>
      <c r="J5596" s="4" t="s">
        <v>3765</v>
      </c>
      <c r="K5596" s="4" t="s">
        <v>130</v>
      </c>
      <c r="L5596" s="7">
        <v>53711.0</v>
      </c>
      <c r="M5596" s="4" t="s">
        <v>59</v>
      </c>
      <c r="N5596" s="4" t="s">
        <v>1116</v>
      </c>
      <c r="O5596" s="4" t="s">
        <v>51</v>
      </c>
      <c r="P5596" s="4" t="s">
        <v>283</v>
      </c>
      <c r="Q5596" s="4" t="s">
        <v>1117</v>
      </c>
      <c r="R5596" s="9">
        <v>1406.80895061728</v>
      </c>
      <c r="S5596" s="7">
        <v>3.0</v>
      </c>
      <c r="T5596" s="7">
        <v>0.0</v>
      </c>
      <c r="U5596" s="7">
        <v>393.90650617284</v>
      </c>
      <c r="V5596" s="10" t="str">
        <f t="shared" si="1"/>
        <v>2017-12</v>
      </c>
    </row>
    <row r="5597">
      <c r="A5597" s="7">
        <v>5596.0</v>
      </c>
      <c r="B5597" s="4" t="s">
        <v>8414</v>
      </c>
      <c r="C5597" s="8">
        <v>43077.0</v>
      </c>
      <c r="D5597" s="8">
        <v>43082.0</v>
      </c>
      <c r="E5597" s="4" t="s">
        <v>26</v>
      </c>
      <c r="F5597" s="4" t="s">
        <v>3527</v>
      </c>
      <c r="G5597" s="4" t="s">
        <v>3528</v>
      </c>
      <c r="H5597" s="4" t="s">
        <v>46</v>
      </c>
      <c r="I5597" s="4" t="s">
        <v>30</v>
      </c>
      <c r="J5597" s="4" t="s">
        <v>3765</v>
      </c>
      <c r="K5597" s="4" t="s">
        <v>130</v>
      </c>
      <c r="L5597" s="7">
        <v>53711.0</v>
      </c>
      <c r="M5597" s="4" t="s">
        <v>59</v>
      </c>
      <c r="N5597" s="4" t="s">
        <v>2770</v>
      </c>
      <c r="O5597" s="4" t="s">
        <v>51</v>
      </c>
      <c r="P5597" s="4" t="s">
        <v>297</v>
      </c>
      <c r="Q5597" s="4" t="s">
        <v>2771</v>
      </c>
      <c r="R5597" s="9">
        <v>78.8251934156379</v>
      </c>
      <c r="S5597" s="7">
        <v>2.0</v>
      </c>
      <c r="T5597" s="7">
        <v>0.0</v>
      </c>
      <c r="U5597" s="7">
        <v>36.2595889711934</v>
      </c>
      <c r="V5597" s="10" t="str">
        <f t="shared" si="1"/>
        <v>2017-12</v>
      </c>
    </row>
    <row r="5598">
      <c r="A5598" s="7">
        <v>5597.0</v>
      </c>
      <c r="B5598" s="4" t="s">
        <v>8414</v>
      </c>
      <c r="C5598" s="8">
        <v>43077.0</v>
      </c>
      <c r="D5598" s="8">
        <v>43082.0</v>
      </c>
      <c r="E5598" s="4" t="s">
        <v>26</v>
      </c>
      <c r="F5598" s="4" t="s">
        <v>3527</v>
      </c>
      <c r="G5598" s="4" t="s">
        <v>3528</v>
      </c>
      <c r="H5598" s="4" t="s">
        <v>46</v>
      </c>
      <c r="I5598" s="4" t="s">
        <v>30</v>
      </c>
      <c r="J5598" s="4" t="s">
        <v>3765</v>
      </c>
      <c r="K5598" s="4" t="s">
        <v>130</v>
      </c>
      <c r="L5598" s="7">
        <v>53711.0</v>
      </c>
      <c r="M5598" s="4" t="s">
        <v>59</v>
      </c>
      <c r="N5598" s="4" t="s">
        <v>3712</v>
      </c>
      <c r="O5598" s="4" t="s">
        <v>35</v>
      </c>
      <c r="P5598" s="4" t="s">
        <v>36</v>
      </c>
      <c r="Q5598" s="4" t="s">
        <v>3713</v>
      </c>
      <c r="R5598" s="9">
        <v>593.732115226337</v>
      </c>
      <c r="S5598" s="7">
        <v>4.0</v>
      </c>
      <c r="T5598" s="7">
        <v>0.0</v>
      </c>
      <c r="U5598" s="7">
        <v>53.4358903703704</v>
      </c>
      <c r="V5598" s="10" t="str">
        <f t="shared" si="1"/>
        <v>2017-12</v>
      </c>
    </row>
    <row r="5599">
      <c r="A5599" s="7">
        <v>5598.0</v>
      </c>
      <c r="B5599" s="4" t="s">
        <v>8414</v>
      </c>
      <c r="C5599" s="8">
        <v>43077.0</v>
      </c>
      <c r="D5599" s="8">
        <v>43082.0</v>
      </c>
      <c r="E5599" s="4" t="s">
        <v>26</v>
      </c>
      <c r="F5599" s="4" t="s">
        <v>3527</v>
      </c>
      <c r="G5599" s="4" t="s">
        <v>3528</v>
      </c>
      <c r="H5599" s="4" t="s">
        <v>46</v>
      </c>
      <c r="I5599" s="4" t="s">
        <v>30</v>
      </c>
      <c r="J5599" s="4" t="s">
        <v>3765</v>
      </c>
      <c r="K5599" s="4" t="s">
        <v>130</v>
      </c>
      <c r="L5599" s="7">
        <v>53711.0</v>
      </c>
      <c r="M5599" s="4" t="s">
        <v>59</v>
      </c>
      <c r="N5599" s="4" t="s">
        <v>1408</v>
      </c>
      <c r="O5599" s="4" t="s">
        <v>51</v>
      </c>
      <c r="P5599" s="4" t="s">
        <v>124</v>
      </c>
      <c r="Q5599" s="4" t="s">
        <v>1409</v>
      </c>
      <c r="R5599" s="9">
        <v>35.5268477366255</v>
      </c>
      <c r="S5599" s="7">
        <v>4.0</v>
      </c>
      <c r="T5599" s="7">
        <v>0.0</v>
      </c>
      <c r="U5599" s="7">
        <v>16.3423499588477</v>
      </c>
      <c r="V5599" s="10" t="str">
        <f t="shared" si="1"/>
        <v>2017-12</v>
      </c>
    </row>
    <row r="5600">
      <c r="A5600" s="7">
        <v>5599.0</v>
      </c>
      <c r="B5600" s="4" t="s">
        <v>8415</v>
      </c>
      <c r="C5600" s="8">
        <v>43077.0</v>
      </c>
      <c r="D5600" s="8">
        <v>43079.0</v>
      </c>
      <c r="E5600" s="4" t="s">
        <v>98</v>
      </c>
      <c r="F5600" s="4" t="s">
        <v>4792</v>
      </c>
      <c r="G5600" s="4" t="s">
        <v>4793</v>
      </c>
      <c r="H5600" s="4" t="s">
        <v>112</v>
      </c>
      <c r="I5600" s="4" t="s">
        <v>30</v>
      </c>
      <c r="J5600" s="4" t="s">
        <v>6932</v>
      </c>
      <c r="K5600" s="4" t="s">
        <v>2200</v>
      </c>
      <c r="L5600" s="7">
        <v>2920.0</v>
      </c>
      <c r="M5600" s="4" t="s">
        <v>33</v>
      </c>
      <c r="N5600" s="4" t="s">
        <v>663</v>
      </c>
      <c r="O5600" s="4" t="s">
        <v>51</v>
      </c>
      <c r="P5600" s="4" t="s">
        <v>52</v>
      </c>
      <c r="Q5600" s="4" t="s">
        <v>664</v>
      </c>
      <c r="R5600" s="9">
        <v>1048.62456623547</v>
      </c>
      <c r="S5600" s="7">
        <v>6.0</v>
      </c>
      <c r="T5600" s="7">
        <v>0.0</v>
      </c>
      <c r="U5600" s="7">
        <v>283.128632883577</v>
      </c>
      <c r="V5600" s="10" t="str">
        <f t="shared" si="1"/>
        <v>2017-12</v>
      </c>
    </row>
    <row r="5601">
      <c r="A5601" s="7">
        <v>5600.0</v>
      </c>
      <c r="B5601" s="4" t="s">
        <v>8416</v>
      </c>
      <c r="C5601" s="8">
        <v>43077.0</v>
      </c>
      <c r="D5601" s="8">
        <v>43084.0</v>
      </c>
      <c r="E5601" s="4" t="s">
        <v>26</v>
      </c>
      <c r="F5601" s="4" t="s">
        <v>5350</v>
      </c>
      <c r="G5601" s="4" t="s">
        <v>5351</v>
      </c>
      <c r="H5601" s="4" t="s">
        <v>46</v>
      </c>
      <c r="I5601" s="4" t="s">
        <v>30</v>
      </c>
      <c r="J5601" s="4" t="s">
        <v>90</v>
      </c>
      <c r="K5601" s="4" t="s">
        <v>91</v>
      </c>
      <c r="L5601" s="7">
        <v>19140.0</v>
      </c>
      <c r="M5601" s="4" t="s">
        <v>33</v>
      </c>
      <c r="N5601" s="4" t="s">
        <v>4270</v>
      </c>
      <c r="O5601" s="4" t="s">
        <v>35</v>
      </c>
      <c r="P5601" s="4" t="s">
        <v>263</v>
      </c>
      <c r="Q5601" s="4" t="s">
        <v>4271</v>
      </c>
      <c r="R5601" s="9">
        <v>381.321883970473</v>
      </c>
      <c r="S5601" s="7">
        <v>4.0</v>
      </c>
      <c r="T5601" s="7">
        <v>0.3</v>
      </c>
      <c r="U5601" s="7">
        <v>-103.501654220557</v>
      </c>
      <c r="V5601" s="10" t="str">
        <f t="shared" si="1"/>
        <v>2017-12</v>
      </c>
    </row>
    <row r="5602">
      <c r="A5602" s="7">
        <v>5601.0</v>
      </c>
      <c r="B5602" s="4" t="s">
        <v>8417</v>
      </c>
      <c r="C5602" s="8">
        <v>43077.0</v>
      </c>
      <c r="D5602" s="8">
        <v>43080.0</v>
      </c>
      <c r="E5602" s="4" t="s">
        <v>43</v>
      </c>
      <c r="F5602" s="4" t="s">
        <v>1749</v>
      </c>
      <c r="G5602" s="4" t="s">
        <v>1750</v>
      </c>
      <c r="H5602" s="4" t="s">
        <v>46</v>
      </c>
      <c r="I5602" s="4" t="s">
        <v>30</v>
      </c>
      <c r="J5602" s="4" t="s">
        <v>90</v>
      </c>
      <c r="K5602" s="4" t="s">
        <v>91</v>
      </c>
      <c r="L5602" s="7">
        <v>19140.0</v>
      </c>
      <c r="M5602" s="4" t="s">
        <v>33</v>
      </c>
      <c r="N5602" s="4" t="s">
        <v>4303</v>
      </c>
      <c r="O5602" s="4" t="s">
        <v>51</v>
      </c>
      <c r="P5602" s="4" t="s">
        <v>93</v>
      </c>
      <c r="Q5602" s="4" t="s">
        <v>4304</v>
      </c>
      <c r="R5602" s="9">
        <v>23.4372207940876</v>
      </c>
      <c r="S5602" s="7">
        <v>4.0</v>
      </c>
      <c r="T5602" s="7">
        <v>0.2</v>
      </c>
      <c r="U5602" s="7">
        <v>6.4452357183741</v>
      </c>
      <c r="V5602" s="10" t="str">
        <f t="shared" si="1"/>
        <v>2017-12</v>
      </c>
    </row>
    <row r="5603">
      <c r="A5603" s="7">
        <v>5602.0</v>
      </c>
      <c r="B5603" s="4" t="s">
        <v>8417</v>
      </c>
      <c r="C5603" s="8">
        <v>43077.0</v>
      </c>
      <c r="D5603" s="8">
        <v>43080.0</v>
      </c>
      <c r="E5603" s="4" t="s">
        <v>43</v>
      </c>
      <c r="F5603" s="4" t="s">
        <v>1749</v>
      </c>
      <c r="G5603" s="4" t="s">
        <v>1750</v>
      </c>
      <c r="H5603" s="4" t="s">
        <v>46</v>
      </c>
      <c r="I5603" s="4" t="s">
        <v>30</v>
      </c>
      <c r="J5603" s="4" t="s">
        <v>90</v>
      </c>
      <c r="K5603" s="4" t="s">
        <v>91</v>
      </c>
      <c r="L5603" s="7">
        <v>19140.0</v>
      </c>
      <c r="M5603" s="4" t="s">
        <v>33</v>
      </c>
      <c r="N5603" s="4" t="s">
        <v>3165</v>
      </c>
      <c r="O5603" s="4" t="s">
        <v>39</v>
      </c>
      <c r="P5603" s="4" t="s">
        <v>40</v>
      </c>
      <c r="Q5603" s="4" t="s">
        <v>3166</v>
      </c>
      <c r="R5603" s="9">
        <v>148.584337262518</v>
      </c>
      <c r="S5603" s="7">
        <v>2.0</v>
      </c>
      <c r="T5603" s="7">
        <v>0.4</v>
      </c>
      <c r="U5603" s="7">
        <v>-37.1460843156294</v>
      </c>
      <c r="V5603" s="10" t="str">
        <f t="shared" si="1"/>
        <v>2017-12</v>
      </c>
    </row>
    <row r="5604">
      <c r="A5604" s="7">
        <v>5603.0</v>
      </c>
      <c r="B5604" s="4" t="s">
        <v>8418</v>
      </c>
      <c r="C5604" s="8">
        <v>43078.0</v>
      </c>
      <c r="D5604" s="8">
        <v>43080.0</v>
      </c>
      <c r="E5604" s="4" t="s">
        <v>43</v>
      </c>
      <c r="F5604" s="4" t="s">
        <v>2487</v>
      </c>
      <c r="G5604" s="4" t="s">
        <v>2488</v>
      </c>
      <c r="H5604" s="4" t="s">
        <v>29</v>
      </c>
      <c r="I5604" s="4" t="s">
        <v>30</v>
      </c>
      <c r="J5604" s="4" t="s">
        <v>455</v>
      </c>
      <c r="K5604" s="4" t="s">
        <v>58</v>
      </c>
      <c r="L5604" s="7">
        <v>77041.0</v>
      </c>
      <c r="M5604" s="4" t="s">
        <v>59</v>
      </c>
      <c r="N5604" s="4" t="s">
        <v>6068</v>
      </c>
      <c r="O5604" s="4" t="s">
        <v>51</v>
      </c>
      <c r="P5604" s="4" t="s">
        <v>76</v>
      </c>
      <c r="Q5604" s="4" t="s">
        <v>6069</v>
      </c>
      <c r="R5604" s="9">
        <v>1.61161481481481</v>
      </c>
      <c r="S5604" s="7">
        <v>3.0</v>
      </c>
      <c r="T5604" s="7">
        <v>0.8</v>
      </c>
      <c r="U5604" s="7">
        <v>-2.49800296296296</v>
      </c>
      <c r="V5604" s="10" t="str">
        <f t="shared" si="1"/>
        <v>2017-12</v>
      </c>
    </row>
    <row r="5605">
      <c r="A5605" s="7">
        <v>5604.0</v>
      </c>
      <c r="B5605" s="4" t="s">
        <v>8418</v>
      </c>
      <c r="C5605" s="8">
        <v>43078.0</v>
      </c>
      <c r="D5605" s="8">
        <v>43080.0</v>
      </c>
      <c r="E5605" s="4" t="s">
        <v>43</v>
      </c>
      <c r="F5605" s="4" t="s">
        <v>2487</v>
      </c>
      <c r="G5605" s="4" t="s">
        <v>2488</v>
      </c>
      <c r="H5605" s="4" t="s">
        <v>29</v>
      </c>
      <c r="I5605" s="4" t="s">
        <v>30</v>
      </c>
      <c r="J5605" s="4" t="s">
        <v>455</v>
      </c>
      <c r="K5605" s="4" t="s">
        <v>58</v>
      </c>
      <c r="L5605" s="7">
        <v>77041.0</v>
      </c>
      <c r="M5605" s="4" t="s">
        <v>59</v>
      </c>
      <c r="N5605" s="4" t="s">
        <v>3858</v>
      </c>
      <c r="O5605" s="4" t="s">
        <v>35</v>
      </c>
      <c r="P5605" s="4" t="s">
        <v>121</v>
      </c>
      <c r="Q5605" s="4" t="s">
        <v>3859</v>
      </c>
      <c r="R5605" s="9">
        <v>12.5365037037037</v>
      </c>
      <c r="S5605" s="7">
        <v>3.0</v>
      </c>
      <c r="T5605" s="7">
        <v>0.6</v>
      </c>
      <c r="U5605" s="7">
        <v>-7.52190222222222</v>
      </c>
      <c r="V5605" s="10" t="str">
        <f t="shared" si="1"/>
        <v>2017-12</v>
      </c>
    </row>
    <row r="5606">
      <c r="A5606" s="7">
        <v>5605.0</v>
      </c>
      <c r="B5606" s="4" t="s">
        <v>8418</v>
      </c>
      <c r="C5606" s="8">
        <v>43078.0</v>
      </c>
      <c r="D5606" s="8">
        <v>43080.0</v>
      </c>
      <c r="E5606" s="4" t="s">
        <v>43</v>
      </c>
      <c r="F5606" s="4" t="s">
        <v>2487</v>
      </c>
      <c r="G5606" s="4" t="s">
        <v>2488</v>
      </c>
      <c r="H5606" s="4" t="s">
        <v>29</v>
      </c>
      <c r="I5606" s="4" t="s">
        <v>30</v>
      </c>
      <c r="J5606" s="4" t="s">
        <v>455</v>
      </c>
      <c r="K5606" s="4" t="s">
        <v>58</v>
      </c>
      <c r="L5606" s="7">
        <v>77041.0</v>
      </c>
      <c r="M5606" s="4" t="s">
        <v>59</v>
      </c>
      <c r="N5606" s="4" t="s">
        <v>5430</v>
      </c>
      <c r="O5606" s="4" t="s">
        <v>51</v>
      </c>
      <c r="P5606" s="4" t="s">
        <v>52</v>
      </c>
      <c r="Q5606" s="4" t="s">
        <v>5431</v>
      </c>
      <c r="R5606" s="9">
        <v>35.1765925925926</v>
      </c>
      <c r="S5606" s="7">
        <v>3.0</v>
      </c>
      <c r="T5606" s="7">
        <v>0.2</v>
      </c>
      <c r="U5606" s="7">
        <v>3.51765925925926</v>
      </c>
      <c r="V5606" s="10" t="str">
        <f t="shared" si="1"/>
        <v>2017-12</v>
      </c>
    </row>
    <row r="5607">
      <c r="A5607" s="7">
        <v>5606.0</v>
      </c>
      <c r="B5607" s="4" t="s">
        <v>8419</v>
      </c>
      <c r="C5607" s="8">
        <v>43078.0</v>
      </c>
      <c r="D5607" s="8">
        <v>43083.0</v>
      </c>
      <c r="E5607" s="4" t="s">
        <v>26</v>
      </c>
      <c r="F5607" s="4" t="s">
        <v>2150</v>
      </c>
      <c r="G5607" s="4" t="s">
        <v>2151</v>
      </c>
      <c r="H5607" s="4" t="s">
        <v>46</v>
      </c>
      <c r="I5607" s="4" t="s">
        <v>30</v>
      </c>
      <c r="J5607" s="4" t="s">
        <v>8420</v>
      </c>
      <c r="K5607" s="4" t="s">
        <v>48</v>
      </c>
      <c r="L5607" s="7">
        <v>90604.0</v>
      </c>
      <c r="M5607" s="4" t="s">
        <v>49</v>
      </c>
      <c r="N5607" s="4" t="s">
        <v>2227</v>
      </c>
      <c r="O5607" s="4" t="s">
        <v>39</v>
      </c>
      <c r="P5607" s="4" t="s">
        <v>40</v>
      </c>
      <c r="Q5607" s="4" t="s">
        <v>2228</v>
      </c>
      <c r="R5607" s="9">
        <v>444.768</v>
      </c>
      <c r="S5607" s="7">
        <v>4.0</v>
      </c>
      <c r="T5607" s="7">
        <v>0.2</v>
      </c>
      <c r="U5607" s="7">
        <v>44.4768</v>
      </c>
      <c r="V5607" s="10" t="str">
        <f t="shared" si="1"/>
        <v>2017-12</v>
      </c>
    </row>
    <row r="5608">
      <c r="A5608" s="7">
        <v>5607.0</v>
      </c>
      <c r="B5608" s="4" t="s">
        <v>8421</v>
      </c>
      <c r="C5608" s="8">
        <v>43078.0</v>
      </c>
      <c r="D5608" s="8">
        <v>43082.0</v>
      </c>
      <c r="E5608" s="4" t="s">
        <v>26</v>
      </c>
      <c r="F5608" s="4" t="s">
        <v>55</v>
      </c>
      <c r="G5608" s="4" t="s">
        <v>56</v>
      </c>
      <c r="H5608" s="4" t="s">
        <v>29</v>
      </c>
      <c r="I5608" s="4" t="s">
        <v>30</v>
      </c>
      <c r="J5608" s="4" t="s">
        <v>2064</v>
      </c>
      <c r="K5608" s="4" t="s">
        <v>157</v>
      </c>
      <c r="L5608" s="7">
        <v>45231.0</v>
      </c>
      <c r="M5608" s="4" t="s">
        <v>33</v>
      </c>
      <c r="N5608" s="4" t="s">
        <v>479</v>
      </c>
      <c r="O5608" s="4" t="s">
        <v>51</v>
      </c>
      <c r="P5608" s="4" t="s">
        <v>52</v>
      </c>
      <c r="Q5608" s="4" t="s">
        <v>480</v>
      </c>
      <c r="R5608" s="9">
        <v>65.8461730452532</v>
      </c>
      <c r="S5608" s="7">
        <v>1.0</v>
      </c>
      <c r="T5608" s="7">
        <v>0.2</v>
      </c>
      <c r="U5608" s="7">
        <v>-13.1692346090506</v>
      </c>
      <c r="V5608" s="10" t="str">
        <f t="shared" si="1"/>
        <v>2017-12</v>
      </c>
    </row>
    <row r="5609">
      <c r="A5609" s="7">
        <v>5608.0</v>
      </c>
      <c r="B5609" s="4" t="s">
        <v>8421</v>
      </c>
      <c r="C5609" s="8">
        <v>43078.0</v>
      </c>
      <c r="D5609" s="8">
        <v>43082.0</v>
      </c>
      <c r="E5609" s="4" t="s">
        <v>26</v>
      </c>
      <c r="F5609" s="4" t="s">
        <v>55</v>
      </c>
      <c r="G5609" s="4" t="s">
        <v>56</v>
      </c>
      <c r="H5609" s="4" t="s">
        <v>29</v>
      </c>
      <c r="I5609" s="4" t="s">
        <v>30</v>
      </c>
      <c r="J5609" s="4" t="s">
        <v>2064</v>
      </c>
      <c r="K5609" s="4" t="s">
        <v>157</v>
      </c>
      <c r="L5609" s="7">
        <v>45231.0</v>
      </c>
      <c r="M5609" s="4" t="s">
        <v>33</v>
      </c>
      <c r="N5609" s="4" t="s">
        <v>696</v>
      </c>
      <c r="O5609" s="4" t="s">
        <v>51</v>
      </c>
      <c r="P5609" s="4" t="s">
        <v>205</v>
      </c>
      <c r="Q5609" s="4" t="s">
        <v>697</v>
      </c>
      <c r="R5609" s="9">
        <v>101.890971276432</v>
      </c>
      <c r="S5609" s="7">
        <v>3.0</v>
      </c>
      <c r="T5609" s="7">
        <v>0.2</v>
      </c>
      <c r="U5609" s="7">
        <v>38.2091142286622</v>
      </c>
      <c r="V5609" s="10" t="str">
        <f t="shared" si="1"/>
        <v>2017-12</v>
      </c>
    </row>
    <row r="5610">
      <c r="A5610" s="7">
        <v>5609.0</v>
      </c>
      <c r="B5610" s="4" t="s">
        <v>8422</v>
      </c>
      <c r="C5610" s="8">
        <v>43078.0</v>
      </c>
      <c r="D5610" s="8">
        <v>43082.0</v>
      </c>
      <c r="E5610" s="4" t="s">
        <v>26</v>
      </c>
      <c r="F5610" s="4" t="s">
        <v>1208</v>
      </c>
      <c r="G5610" s="4" t="s">
        <v>1209</v>
      </c>
      <c r="H5610" s="4" t="s">
        <v>29</v>
      </c>
      <c r="I5610" s="4" t="s">
        <v>30</v>
      </c>
      <c r="J5610" s="4" t="s">
        <v>1461</v>
      </c>
      <c r="K5610" s="4" t="s">
        <v>884</v>
      </c>
      <c r="L5610" s="7">
        <v>48234.0</v>
      </c>
      <c r="M5610" s="4" t="s">
        <v>59</v>
      </c>
      <c r="N5610" s="4" t="s">
        <v>1329</v>
      </c>
      <c r="O5610" s="4" t="s">
        <v>35</v>
      </c>
      <c r="P5610" s="4" t="s">
        <v>263</v>
      </c>
      <c r="Q5610" s="4" t="s">
        <v>1330</v>
      </c>
      <c r="R5610" s="9">
        <v>1127.27807407407</v>
      </c>
      <c r="S5610" s="7">
        <v>3.0</v>
      </c>
      <c r="T5610" s="7">
        <v>0.0</v>
      </c>
      <c r="U5610" s="7">
        <v>293.092299259259</v>
      </c>
      <c r="V5610" s="10" t="str">
        <f t="shared" si="1"/>
        <v>2017-12</v>
      </c>
    </row>
    <row r="5611">
      <c r="A5611" s="7">
        <v>5610.0</v>
      </c>
      <c r="B5611" s="4" t="s">
        <v>8422</v>
      </c>
      <c r="C5611" s="8">
        <v>43078.0</v>
      </c>
      <c r="D5611" s="8">
        <v>43082.0</v>
      </c>
      <c r="E5611" s="4" t="s">
        <v>26</v>
      </c>
      <c r="F5611" s="4" t="s">
        <v>1208</v>
      </c>
      <c r="G5611" s="4" t="s">
        <v>1209</v>
      </c>
      <c r="H5611" s="4" t="s">
        <v>29</v>
      </c>
      <c r="I5611" s="4" t="s">
        <v>30</v>
      </c>
      <c r="J5611" s="4" t="s">
        <v>1461</v>
      </c>
      <c r="K5611" s="4" t="s">
        <v>884</v>
      </c>
      <c r="L5611" s="7">
        <v>48234.0</v>
      </c>
      <c r="M5611" s="4" t="s">
        <v>59</v>
      </c>
      <c r="N5611" s="4" t="s">
        <v>4907</v>
      </c>
      <c r="O5611" s="4" t="s">
        <v>51</v>
      </c>
      <c r="P5611" s="4" t="s">
        <v>76</v>
      </c>
      <c r="Q5611" s="4" t="s">
        <v>4908</v>
      </c>
      <c r="R5611" s="9">
        <v>53.643012345679</v>
      </c>
      <c r="S5611" s="7">
        <v>2.0</v>
      </c>
      <c r="T5611" s="7">
        <v>0.0</v>
      </c>
      <c r="U5611" s="7">
        <v>25.2122158024691</v>
      </c>
      <c r="V5611" s="10" t="str">
        <f t="shared" si="1"/>
        <v>2017-12</v>
      </c>
    </row>
    <row r="5612">
      <c r="A5612" s="7">
        <v>5611.0</v>
      </c>
      <c r="B5612" s="4" t="s">
        <v>8422</v>
      </c>
      <c r="C5612" s="8">
        <v>43078.0</v>
      </c>
      <c r="D5612" s="8">
        <v>43082.0</v>
      </c>
      <c r="E5612" s="4" t="s">
        <v>26</v>
      </c>
      <c r="F5612" s="4" t="s">
        <v>1208</v>
      </c>
      <c r="G5612" s="4" t="s">
        <v>1209</v>
      </c>
      <c r="H5612" s="4" t="s">
        <v>29</v>
      </c>
      <c r="I5612" s="4" t="s">
        <v>30</v>
      </c>
      <c r="J5612" s="4" t="s">
        <v>1461</v>
      </c>
      <c r="K5612" s="4" t="s">
        <v>884</v>
      </c>
      <c r="L5612" s="7">
        <v>48234.0</v>
      </c>
      <c r="M5612" s="4" t="s">
        <v>59</v>
      </c>
      <c r="N5612" s="4" t="s">
        <v>2293</v>
      </c>
      <c r="O5612" s="4" t="s">
        <v>51</v>
      </c>
      <c r="P5612" s="4" t="s">
        <v>124</v>
      </c>
      <c r="Q5612" s="4" t="s">
        <v>2294</v>
      </c>
      <c r="R5612" s="9">
        <v>16.736</v>
      </c>
      <c r="S5612" s="7">
        <v>2.0</v>
      </c>
      <c r="T5612" s="7">
        <v>0.0</v>
      </c>
      <c r="U5612" s="7">
        <v>8.03328</v>
      </c>
      <c r="V5612" s="10" t="str">
        <f t="shared" si="1"/>
        <v>2017-12</v>
      </c>
    </row>
    <row r="5613">
      <c r="A5613" s="7">
        <v>5612.0</v>
      </c>
      <c r="B5613" s="4" t="s">
        <v>8423</v>
      </c>
      <c r="C5613" s="8">
        <v>43078.0</v>
      </c>
      <c r="D5613" s="8">
        <v>43084.0</v>
      </c>
      <c r="E5613" s="4" t="s">
        <v>26</v>
      </c>
      <c r="F5613" s="4" t="s">
        <v>1465</v>
      </c>
      <c r="G5613" s="4" t="s">
        <v>1466</v>
      </c>
      <c r="H5613" s="4" t="s">
        <v>46</v>
      </c>
      <c r="I5613" s="4" t="s">
        <v>30</v>
      </c>
      <c r="J5613" s="4" t="s">
        <v>5071</v>
      </c>
      <c r="K5613" s="4" t="s">
        <v>766</v>
      </c>
      <c r="L5613" s="7">
        <v>46203.0</v>
      </c>
      <c r="M5613" s="4" t="s">
        <v>59</v>
      </c>
      <c r="N5613" s="4" t="s">
        <v>2323</v>
      </c>
      <c r="O5613" s="4" t="s">
        <v>51</v>
      </c>
      <c r="P5613" s="4" t="s">
        <v>124</v>
      </c>
      <c r="Q5613" s="4" t="s">
        <v>2324</v>
      </c>
      <c r="R5613" s="9">
        <v>43.1959259259259</v>
      </c>
      <c r="S5613" s="7">
        <v>5.0</v>
      </c>
      <c r="T5613" s="7">
        <v>0.0</v>
      </c>
      <c r="U5613" s="7">
        <v>19.8701259259259</v>
      </c>
      <c r="V5613" s="10" t="str">
        <f t="shared" si="1"/>
        <v>2017-12</v>
      </c>
    </row>
    <row r="5614">
      <c r="A5614" s="7">
        <v>5613.0</v>
      </c>
      <c r="B5614" s="4" t="s">
        <v>8423</v>
      </c>
      <c r="C5614" s="8">
        <v>43078.0</v>
      </c>
      <c r="D5614" s="8">
        <v>43084.0</v>
      </c>
      <c r="E5614" s="4" t="s">
        <v>26</v>
      </c>
      <c r="F5614" s="4" t="s">
        <v>1465</v>
      </c>
      <c r="G5614" s="4" t="s">
        <v>1466</v>
      </c>
      <c r="H5614" s="4" t="s">
        <v>46</v>
      </c>
      <c r="I5614" s="4" t="s">
        <v>30</v>
      </c>
      <c r="J5614" s="4" t="s">
        <v>5071</v>
      </c>
      <c r="K5614" s="4" t="s">
        <v>766</v>
      </c>
      <c r="L5614" s="7">
        <v>46203.0</v>
      </c>
      <c r="M5614" s="4" t="s">
        <v>59</v>
      </c>
      <c r="N5614" s="4" t="s">
        <v>6068</v>
      </c>
      <c r="O5614" s="4" t="s">
        <v>51</v>
      </c>
      <c r="P5614" s="4" t="s">
        <v>76</v>
      </c>
      <c r="Q5614" s="4" t="s">
        <v>6069</v>
      </c>
      <c r="R5614" s="9">
        <v>13.4301234567901</v>
      </c>
      <c r="S5614" s="7">
        <v>5.0</v>
      </c>
      <c r="T5614" s="7">
        <v>0.0</v>
      </c>
      <c r="U5614" s="7">
        <v>6.58076049382716</v>
      </c>
      <c r="V5614" s="10" t="str">
        <f t="shared" si="1"/>
        <v>2017-12</v>
      </c>
    </row>
    <row r="5615">
      <c r="A5615" s="7">
        <v>5614.0</v>
      </c>
      <c r="B5615" s="4" t="s">
        <v>8424</v>
      </c>
      <c r="C5615" s="8">
        <v>43078.0</v>
      </c>
      <c r="D5615" s="8">
        <v>43084.0</v>
      </c>
      <c r="E5615" s="4" t="s">
        <v>26</v>
      </c>
      <c r="F5615" s="4" t="s">
        <v>4904</v>
      </c>
      <c r="G5615" s="4" t="s">
        <v>4905</v>
      </c>
      <c r="H5615" s="4" t="s">
        <v>29</v>
      </c>
      <c r="I5615" s="4" t="s">
        <v>30</v>
      </c>
      <c r="J5615" s="4" t="s">
        <v>90</v>
      </c>
      <c r="K5615" s="4" t="s">
        <v>91</v>
      </c>
      <c r="L5615" s="7">
        <v>19143.0</v>
      </c>
      <c r="M5615" s="4" t="s">
        <v>33</v>
      </c>
      <c r="N5615" s="4" t="s">
        <v>5526</v>
      </c>
      <c r="O5615" s="4" t="s">
        <v>51</v>
      </c>
      <c r="P5615" s="4" t="s">
        <v>93</v>
      </c>
      <c r="Q5615" s="4" t="s">
        <v>5527</v>
      </c>
      <c r="R5615" s="9">
        <v>4.64363465036402</v>
      </c>
      <c r="S5615" s="7">
        <v>1.0</v>
      </c>
      <c r="T5615" s="7">
        <v>0.2</v>
      </c>
      <c r="U5615" s="7">
        <v>0.754590630684153</v>
      </c>
      <c r="V5615" s="10" t="str">
        <f t="shared" si="1"/>
        <v>2017-12</v>
      </c>
    </row>
    <row r="5616">
      <c r="A5616" s="7">
        <v>5615.0</v>
      </c>
      <c r="B5616" s="4" t="s">
        <v>8425</v>
      </c>
      <c r="C5616" s="8">
        <v>43078.0</v>
      </c>
      <c r="D5616" s="8">
        <v>43080.0</v>
      </c>
      <c r="E5616" s="4" t="s">
        <v>98</v>
      </c>
      <c r="F5616" s="4" t="s">
        <v>1214</v>
      </c>
      <c r="G5616" s="4" t="s">
        <v>1215</v>
      </c>
      <c r="H5616" s="4" t="s">
        <v>46</v>
      </c>
      <c r="I5616" s="4" t="s">
        <v>30</v>
      </c>
      <c r="J5616" s="4" t="s">
        <v>1461</v>
      </c>
      <c r="K5616" s="4" t="s">
        <v>884</v>
      </c>
      <c r="L5616" s="7">
        <v>48234.0</v>
      </c>
      <c r="M5616" s="4" t="s">
        <v>59</v>
      </c>
      <c r="N5616" s="4" t="s">
        <v>6601</v>
      </c>
      <c r="O5616" s="4" t="s">
        <v>39</v>
      </c>
      <c r="P5616" s="4" t="s">
        <v>61</v>
      </c>
      <c r="Q5616" s="4" t="s">
        <v>6602</v>
      </c>
      <c r="R5616" s="9">
        <v>135.43762962963</v>
      </c>
      <c r="S5616" s="7">
        <v>6.0</v>
      </c>
      <c r="T5616" s="7">
        <v>0.0</v>
      </c>
      <c r="U5616" s="7">
        <v>54.1750518518519</v>
      </c>
      <c r="V5616" s="10" t="str">
        <f t="shared" si="1"/>
        <v>2017-12</v>
      </c>
    </row>
    <row r="5617">
      <c r="A5617" s="7">
        <v>5616.0</v>
      </c>
      <c r="B5617" s="4" t="s">
        <v>8425</v>
      </c>
      <c r="C5617" s="8">
        <v>43078.0</v>
      </c>
      <c r="D5617" s="8">
        <v>43080.0</v>
      </c>
      <c r="E5617" s="4" t="s">
        <v>98</v>
      </c>
      <c r="F5617" s="4" t="s">
        <v>1214</v>
      </c>
      <c r="G5617" s="4" t="s">
        <v>1215</v>
      </c>
      <c r="H5617" s="4" t="s">
        <v>46</v>
      </c>
      <c r="I5617" s="4" t="s">
        <v>30</v>
      </c>
      <c r="J5617" s="4" t="s">
        <v>1461</v>
      </c>
      <c r="K5617" s="4" t="s">
        <v>884</v>
      </c>
      <c r="L5617" s="7">
        <v>48234.0</v>
      </c>
      <c r="M5617" s="4" t="s">
        <v>59</v>
      </c>
      <c r="N5617" s="4" t="s">
        <v>2260</v>
      </c>
      <c r="O5617" s="4" t="s">
        <v>51</v>
      </c>
      <c r="P5617" s="4" t="s">
        <v>93</v>
      </c>
      <c r="Q5617" s="4" t="s">
        <v>2261</v>
      </c>
      <c r="R5617" s="9">
        <v>44.8101234567901</v>
      </c>
      <c r="S5617" s="7">
        <v>5.0</v>
      </c>
      <c r="T5617" s="7">
        <v>0.0</v>
      </c>
      <c r="U5617" s="7">
        <v>16.1316444444444</v>
      </c>
      <c r="V5617" s="10" t="str">
        <f t="shared" si="1"/>
        <v>2017-12</v>
      </c>
    </row>
    <row r="5618">
      <c r="A5618" s="7">
        <v>5617.0</v>
      </c>
      <c r="B5618" s="4" t="s">
        <v>8425</v>
      </c>
      <c r="C5618" s="8">
        <v>43078.0</v>
      </c>
      <c r="D5618" s="8">
        <v>43080.0</v>
      </c>
      <c r="E5618" s="4" t="s">
        <v>98</v>
      </c>
      <c r="F5618" s="4" t="s">
        <v>1214</v>
      </c>
      <c r="G5618" s="4" t="s">
        <v>1215</v>
      </c>
      <c r="H5618" s="4" t="s">
        <v>46</v>
      </c>
      <c r="I5618" s="4" t="s">
        <v>30</v>
      </c>
      <c r="J5618" s="4" t="s">
        <v>1461</v>
      </c>
      <c r="K5618" s="4" t="s">
        <v>884</v>
      </c>
      <c r="L5618" s="7">
        <v>48234.0</v>
      </c>
      <c r="M5618" s="4" t="s">
        <v>59</v>
      </c>
      <c r="N5618" s="4" t="s">
        <v>4843</v>
      </c>
      <c r="O5618" s="4" t="s">
        <v>51</v>
      </c>
      <c r="P5618" s="4" t="s">
        <v>76</v>
      </c>
      <c r="Q5618" s="4" t="s">
        <v>4844</v>
      </c>
      <c r="R5618" s="9">
        <v>43.5445925925926</v>
      </c>
      <c r="S5618" s="7">
        <v>4.0</v>
      </c>
      <c r="T5618" s="7">
        <v>0.0</v>
      </c>
      <c r="U5618" s="7">
        <v>20.0305125925926</v>
      </c>
      <c r="V5618" s="10" t="str">
        <f t="shared" si="1"/>
        <v>2017-12</v>
      </c>
    </row>
    <row r="5619">
      <c r="A5619" s="7">
        <v>5618.0</v>
      </c>
      <c r="B5619" s="4" t="s">
        <v>8425</v>
      </c>
      <c r="C5619" s="8">
        <v>43078.0</v>
      </c>
      <c r="D5619" s="8">
        <v>43080.0</v>
      </c>
      <c r="E5619" s="4" t="s">
        <v>98</v>
      </c>
      <c r="F5619" s="4" t="s">
        <v>1214</v>
      </c>
      <c r="G5619" s="4" t="s">
        <v>1215</v>
      </c>
      <c r="H5619" s="4" t="s">
        <v>46</v>
      </c>
      <c r="I5619" s="4" t="s">
        <v>30</v>
      </c>
      <c r="J5619" s="4" t="s">
        <v>1461</v>
      </c>
      <c r="K5619" s="4" t="s">
        <v>884</v>
      </c>
      <c r="L5619" s="7">
        <v>48234.0</v>
      </c>
      <c r="M5619" s="4" t="s">
        <v>59</v>
      </c>
      <c r="N5619" s="4" t="s">
        <v>2460</v>
      </c>
      <c r="O5619" s="4" t="s">
        <v>51</v>
      </c>
      <c r="P5619" s="4" t="s">
        <v>124</v>
      </c>
      <c r="Q5619" s="4" t="s">
        <v>404</v>
      </c>
      <c r="R5619" s="9">
        <v>19.2928888888889</v>
      </c>
      <c r="S5619" s="7">
        <v>3.0</v>
      </c>
      <c r="T5619" s="7">
        <v>0.0</v>
      </c>
      <c r="U5619" s="7">
        <v>9.06765777777778</v>
      </c>
      <c r="V5619" s="10" t="str">
        <f t="shared" si="1"/>
        <v>2017-12</v>
      </c>
    </row>
    <row r="5620">
      <c r="A5620" s="7">
        <v>5619.0</v>
      </c>
      <c r="B5620" s="4" t="s">
        <v>8426</v>
      </c>
      <c r="C5620" s="8">
        <v>43078.0</v>
      </c>
      <c r="D5620" s="8">
        <v>43083.0</v>
      </c>
      <c r="E5620" s="4" t="s">
        <v>26</v>
      </c>
      <c r="F5620" s="4" t="s">
        <v>4092</v>
      </c>
      <c r="G5620" s="4" t="s">
        <v>4093</v>
      </c>
      <c r="H5620" s="4" t="s">
        <v>46</v>
      </c>
      <c r="I5620" s="4" t="s">
        <v>30</v>
      </c>
      <c r="J5620" s="4" t="s">
        <v>384</v>
      </c>
      <c r="K5620" s="4" t="s">
        <v>385</v>
      </c>
      <c r="L5620" s="7">
        <v>60623.0</v>
      </c>
      <c r="M5620" s="4" t="s">
        <v>59</v>
      </c>
      <c r="N5620" s="4" t="s">
        <v>3017</v>
      </c>
      <c r="O5620" s="4" t="s">
        <v>51</v>
      </c>
      <c r="P5620" s="4" t="s">
        <v>124</v>
      </c>
      <c r="Q5620" s="4" t="s">
        <v>3018</v>
      </c>
      <c r="R5620" s="9">
        <v>20.6410666666667</v>
      </c>
      <c r="S5620" s="7">
        <v>2.0</v>
      </c>
      <c r="T5620" s="7">
        <v>0.2</v>
      </c>
      <c r="U5620" s="7">
        <v>6.45033333333333</v>
      </c>
      <c r="V5620" s="10" t="str">
        <f t="shared" si="1"/>
        <v>2017-12</v>
      </c>
    </row>
    <row r="5621">
      <c r="A5621" s="7">
        <v>5620.0</v>
      </c>
      <c r="B5621" s="4" t="s">
        <v>8427</v>
      </c>
      <c r="C5621" s="8">
        <v>43078.0</v>
      </c>
      <c r="D5621" s="8">
        <v>43082.0</v>
      </c>
      <c r="E5621" s="4" t="s">
        <v>98</v>
      </c>
      <c r="F5621" s="4" t="s">
        <v>5167</v>
      </c>
      <c r="G5621" s="4" t="s">
        <v>5168</v>
      </c>
      <c r="H5621" s="4" t="s">
        <v>112</v>
      </c>
      <c r="I5621" s="4" t="s">
        <v>30</v>
      </c>
      <c r="J5621" s="4" t="s">
        <v>47</v>
      </c>
      <c r="K5621" s="4" t="s">
        <v>48</v>
      </c>
      <c r="L5621" s="7">
        <v>90004.0</v>
      </c>
      <c r="M5621" s="4" t="s">
        <v>49</v>
      </c>
      <c r="N5621" s="4" t="s">
        <v>2475</v>
      </c>
      <c r="O5621" s="4" t="s">
        <v>51</v>
      </c>
      <c r="P5621" s="4" t="s">
        <v>93</v>
      </c>
      <c r="Q5621" s="4" t="s">
        <v>2476</v>
      </c>
      <c r="R5621" s="9">
        <v>11.16</v>
      </c>
      <c r="S5621" s="7">
        <v>2.0</v>
      </c>
      <c r="T5621" s="7">
        <v>0.0</v>
      </c>
      <c r="U5621" s="7">
        <v>2.79</v>
      </c>
      <c r="V5621" s="10" t="str">
        <f t="shared" si="1"/>
        <v>2017-12</v>
      </c>
    </row>
    <row r="5622">
      <c r="A5622" s="7">
        <v>5621.0</v>
      </c>
      <c r="B5622" s="4" t="s">
        <v>8427</v>
      </c>
      <c r="C5622" s="8">
        <v>43078.0</v>
      </c>
      <c r="D5622" s="8">
        <v>43082.0</v>
      </c>
      <c r="E5622" s="4" t="s">
        <v>98</v>
      </c>
      <c r="F5622" s="4" t="s">
        <v>5167</v>
      </c>
      <c r="G5622" s="4" t="s">
        <v>5168</v>
      </c>
      <c r="H5622" s="4" t="s">
        <v>112</v>
      </c>
      <c r="I5622" s="4" t="s">
        <v>30</v>
      </c>
      <c r="J5622" s="4" t="s">
        <v>47</v>
      </c>
      <c r="K5622" s="4" t="s">
        <v>48</v>
      </c>
      <c r="L5622" s="7">
        <v>90004.0</v>
      </c>
      <c r="M5622" s="4" t="s">
        <v>49</v>
      </c>
      <c r="N5622" s="4" t="s">
        <v>1914</v>
      </c>
      <c r="O5622" s="4" t="s">
        <v>35</v>
      </c>
      <c r="P5622" s="4" t="s">
        <v>73</v>
      </c>
      <c r="Q5622" s="4" t="s">
        <v>1915</v>
      </c>
      <c r="R5622" s="9">
        <v>896.328</v>
      </c>
      <c r="S5622" s="7">
        <v>9.0</v>
      </c>
      <c r="T5622" s="7">
        <v>0.2</v>
      </c>
      <c r="U5622" s="7">
        <v>22.4082</v>
      </c>
      <c r="V5622" s="10" t="str">
        <f t="shared" si="1"/>
        <v>2017-12</v>
      </c>
    </row>
    <row r="5623">
      <c r="A5623" s="7">
        <v>5622.0</v>
      </c>
      <c r="B5623" s="4" t="s">
        <v>8427</v>
      </c>
      <c r="C5623" s="8">
        <v>43078.0</v>
      </c>
      <c r="D5623" s="8">
        <v>43082.0</v>
      </c>
      <c r="E5623" s="4" t="s">
        <v>98</v>
      </c>
      <c r="F5623" s="4" t="s">
        <v>5167</v>
      </c>
      <c r="G5623" s="4" t="s">
        <v>5168</v>
      </c>
      <c r="H5623" s="4" t="s">
        <v>112</v>
      </c>
      <c r="I5623" s="4" t="s">
        <v>30</v>
      </c>
      <c r="J5623" s="4" t="s">
        <v>47</v>
      </c>
      <c r="K5623" s="4" t="s">
        <v>48</v>
      </c>
      <c r="L5623" s="7">
        <v>90004.0</v>
      </c>
      <c r="M5623" s="4" t="s">
        <v>49</v>
      </c>
      <c r="N5623" s="4" t="s">
        <v>2727</v>
      </c>
      <c r="O5623" s="4" t="s">
        <v>51</v>
      </c>
      <c r="P5623" s="4" t="s">
        <v>283</v>
      </c>
      <c r="Q5623" s="4" t="s">
        <v>2728</v>
      </c>
      <c r="R5623" s="9">
        <v>189.0</v>
      </c>
      <c r="S5623" s="7">
        <v>1.0</v>
      </c>
      <c r="T5623" s="7">
        <v>0.0</v>
      </c>
      <c r="U5623" s="7">
        <v>68.04</v>
      </c>
      <c r="V5623" s="10" t="str">
        <f t="shared" si="1"/>
        <v>2017-12</v>
      </c>
    </row>
    <row r="5624">
      <c r="A5624" s="7">
        <v>5623.0</v>
      </c>
      <c r="B5624" s="4" t="s">
        <v>8428</v>
      </c>
      <c r="C5624" s="8">
        <v>43078.0</v>
      </c>
      <c r="D5624" s="8">
        <v>43085.0</v>
      </c>
      <c r="E5624" s="4" t="s">
        <v>26</v>
      </c>
      <c r="F5624" s="4" t="s">
        <v>2733</v>
      </c>
      <c r="G5624" s="4" t="s">
        <v>2734</v>
      </c>
      <c r="H5624" s="4" t="s">
        <v>46</v>
      </c>
      <c r="I5624" s="4" t="s">
        <v>30</v>
      </c>
      <c r="J5624" s="4" t="s">
        <v>2346</v>
      </c>
      <c r="K5624" s="4" t="s">
        <v>385</v>
      </c>
      <c r="L5624" s="7">
        <v>60068.0</v>
      </c>
      <c r="M5624" s="4" t="s">
        <v>59</v>
      </c>
      <c r="N5624" s="4" t="s">
        <v>2791</v>
      </c>
      <c r="O5624" s="4" t="s">
        <v>51</v>
      </c>
      <c r="P5624" s="4" t="s">
        <v>124</v>
      </c>
      <c r="Q5624" s="4" t="s">
        <v>2792</v>
      </c>
      <c r="R5624" s="9">
        <v>185.7696</v>
      </c>
      <c r="S5624" s="7">
        <v>9.0</v>
      </c>
      <c r="T5624" s="7">
        <v>0.2</v>
      </c>
      <c r="U5624" s="7">
        <v>62.69724</v>
      </c>
      <c r="V5624" s="10" t="str">
        <f t="shared" si="1"/>
        <v>2017-12</v>
      </c>
    </row>
    <row r="5625">
      <c r="A5625" s="7">
        <v>5624.0</v>
      </c>
      <c r="B5625" s="4" t="s">
        <v>8429</v>
      </c>
      <c r="C5625" s="8">
        <v>43078.0</v>
      </c>
      <c r="D5625" s="8">
        <v>43082.0</v>
      </c>
      <c r="E5625" s="4" t="s">
        <v>26</v>
      </c>
      <c r="F5625" s="4" t="s">
        <v>5281</v>
      </c>
      <c r="G5625" s="4" t="s">
        <v>5282</v>
      </c>
      <c r="H5625" s="4" t="s">
        <v>29</v>
      </c>
      <c r="I5625" s="4" t="s">
        <v>30</v>
      </c>
      <c r="J5625" s="4" t="s">
        <v>1701</v>
      </c>
      <c r="K5625" s="4" t="s">
        <v>469</v>
      </c>
      <c r="L5625" s="7">
        <v>85023.0</v>
      </c>
      <c r="M5625" s="4" t="s">
        <v>49</v>
      </c>
      <c r="N5625" s="4" t="s">
        <v>4766</v>
      </c>
      <c r="O5625" s="4" t="s">
        <v>51</v>
      </c>
      <c r="P5625" s="4" t="s">
        <v>124</v>
      </c>
      <c r="Q5625" s="4" t="s">
        <v>4767</v>
      </c>
      <c r="R5625" s="9">
        <v>419.4</v>
      </c>
      <c r="S5625" s="7">
        <v>5.0</v>
      </c>
      <c r="T5625" s="7">
        <v>0.2</v>
      </c>
      <c r="U5625" s="7">
        <v>146.79</v>
      </c>
      <c r="V5625" s="10" t="str">
        <f t="shared" si="1"/>
        <v>2017-12</v>
      </c>
    </row>
    <row r="5626">
      <c r="A5626" s="7">
        <v>5625.0</v>
      </c>
      <c r="B5626" s="4" t="s">
        <v>8429</v>
      </c>
      <c r="C5626" s="8">
        <v>43078.0</v>
      </c>
      <c r="D5626" s="8">
        <v>43082.0</v>
      </c>
      <c r="E5626" s="4" t="s">
        <v>26</v>
      </c>
      <c r="F5626" s="4" t="s">
        <v>5281</v>
      </c>
      <c r="G5626" s="4" t="s">
        <v>5282</v>
      </c>
      <c r="H5626" s="4" t="s">
        <v>29</v>
      </c>
      <c r="I5626" s="4" t="s">
        <v>30</v>
      </c>
      <c r="J5626" s="4" t="s">
        <v>1701</v>
      </c>
      <c r="K5626" s="4" t="s">
        <v>469</v>
      </c>
      <c r="L5626" s="7">
        <v>85023.0</v>
      </c>
      <c r="M5626" s="4" t="s">
        <v>49</v>
      </c>
      <c r="N5626" s="4" t="s">
        <v>2140</v>
      </c>
      <c r="O5626" s="4" t="s">
        <v>51</v>
      </c>
      <c r="P5626" s="4" t="s">
        <v>76</v>
      </c>
      <c r="Q5626" s="4" t="s">
        <v>2141</v>
      </c>
      <c r="R5626" s="9">
        <v>13.005</v>
      </c>
      <c r="S5626" s="7">
        <v>3.0</v>
      </c>
      <c r="T5626" s="7">
        <v>0.7</v>
      </c>
      <c r="U5626" s="7">
        <v>-9.9705</v>
      </c>
      <c r="V5626" s="10" t="str">
        <f t="shared" si="1"/>
        <v>2017-12</v>
      </c>
    </row>
    <row r="5627">
      <c r="A5627" s="7">
        <v>5626.0</v>
      </c>
      <c r="B5627" s="4" t="s">
        <v>8430</v>
      </c>
      <c r="C5627" s="8">
        <v>43078.0</v>
      </c>
      <c r="D5627" s="8">
        <v>43080.0</v>
      </c>
      <c r="E5627" s="4" t="s">
        <v>98</v>
      </c>
      <c r="F5627" s="4" t="s">
        <v>1323</v>
      </c>
      <c r="G5627" s="4" t="s">
        <v>1324</v>
      </c>
      <c r="H5627" s="4" t="s">
        <v>112</v>
      </c>
      <c r="I5627" s="4" t="s">
        <v>30</v>
      </c>
      <c r="J5627" s="4" t="s">
        <v>2738</v>
      </c>
      <c r="K5627" s="4" t="s">
        <v>48</v>
      </c>
      <c r="L5627" s="7">
        <v>93905.0</v>
      </c>
      <c r="M5627" s="4" t="s">
        <v>49</v>
      </c>
      <c r="N5627" s="4" t="s">
        <v>6826</v>
      </c>
      <c r="O5627" s="4" t="s">
        <v>35</v>
      </c>
      <c r="P5627" s="4" t="s">
        <v>36</v>
      </c>
      <c r="Q5627" s="4" t="s">
        <v>6827</v>
      </c>
      <c r="R5627" s="9">
        <v>148.257</v>
      </c>
      <c r="S5627" s="7">
        <v>3.0</v>
      </c>
      <c r="T5627" s="7">
        <v>0.15</v>
      </c>
      <c r="U5627" s="7">
        <v>15.6978</v>
      </c>
      <c r="V5627" s="10" t="str">
        <f t="shared" si="1"/>
        <v>2017-12</v>
      </c>
    </row>
    <row r="5628">
      <c r="A5628" s="7">
        <v>5627.0</v>
      </c>
      <c r="B5628" s="4" t="s">
        <v>8431</v>
      </c>
      <c r="C5628" s="8">
        <v>43078.0</v>
      </c>
      <c r="D5628" s="8">
        <v>43081.0</v>
      </c>
      <c r="E5628" s="4" t="s">
        <v>98</v>
      </c>
      <c r="F5628" s="4" t="s">
        <v>1811</v>
      </c>
      <c r="G5628" s="4" t="s">
        <v>1812</v>
      </c>
      <c r="H5628" s="4" t="s">
        <v>46</v>
      </c>
      <c r="I5628" s="4" t="s">
        <v>30</v>
      </c>
      <c r="J5628" s="4" t="s">
        <v>461</v>
      </c>
      <c r="K5628" s="4" t="s">
        <v>462</v>
      </c>
      <c r="L5628" s="7">
        <v>40475.0</v>
      </c>
      <c r="M5628" s="4" t="s">
        <v>83</v>
      </c>
      <c r="N5628" s="4" t="s">
        <v>139</v>
      </c>
      <c r="O5628" s="4" t="s">
        <v>51</v>
      </c>
      <c r="P5628" s="4" t="s">
        <v>76</v>
      </c>
      <c r="Q5628" s="4" t="s">
        <v>140</v>
      </c>
      <c r="R5628" s="9">
        <v>17.6498921658307</v>
      </c>
      <c r="S5628" s="7">
        <v>2.0</v>
      </c>
      <c r="T5628" s="7">
        <v>0.0</v>
      </c>
      <c r="U5628" s="7">
        <v>8.11895039628212</v>
      </c>
      <c r="V5628" s="10" t="str">
        <f t="shared" si="1"/>
        <v>2017-12</v>
      </c>
    </row>
    <row r="5629">
      <c r="A5629" s="7">
        <v>5628.0</v>
      </c>
      <c r="B5629" s="4" t="s">
        <v>8431</v>
      </c>
      <c r="C5629" s="8">
        <v>43078.0</v>
      </c>
      <c r="D5629" s="8">
        <v>43081.0</v>
      </c>
      <c r="E5629" s="4" t="s">
        <v>98</v>
      </c>
      <c r="F5629" s="4" t="s">
        <v>1811</v>
      </c>
      <c r="G5629" s="4" t="s">
        <v>1812</v>
      </c>
      <c r="H5629" s="4" t="s">
        <v>46</v>
      </c>
      <c r="I5629" s="4" t="s">
        <v>30</v>
      </c>
      <c r="J5629" s="4" t="s">
        <v>461</v>
      </c>
      <c r="K5629" s="4" t="s">
        <v>462</v>
      </c>
      <c r="L5629" s="7">
        <v>40475.0</v>
      </c>
      <c r="M5629" s="4" t="s">
        <v>83</v>
      </c>
      <c r="N5629" s="4" t="s">
        <v>3782</v>
      </c>
      <c r="O5629" s="4" t="s">
        <v>51</v>
      </c>
      <c r="P5629" s="4" t="s">
        <v>283</v>
      </c>
      <c r="Q5629" s="4" t="s">
        <v>3783</v>
      </c>
      <c r="R5629" s="9">
        <v>129.583579817038</v>
      </c>
      <c r="S5629" s="7">
        <v>5.0</v>
      </c>
      <c r="T5629" s="7">
        <v>0.0</v>
      </c>
      <c r="U5629" s="7">
        <v>37.5792381469411</v>
      </c>
      <c r="V5629" s="10" t="str">
        <f t="shared" si="1"/>
        <v>2017-12</v>
      </c>
    </row>
    <row r="5630">
      <c r="A5630" s="7">
        <v>5629.0</v>
      </c>
      <c r="B5630" s="4" t="s">
        <v>8431</v>
      </c>
      <c r="C5630" s="8">
        <v>43078.0</v>
      </c>
      <c r="D5630" s="8">
        <v>43081.0</v>
      </c>
      <c r="E5630" s="4" t="s">
        <v>98</v>
      </c>
      <c r="F5630" s="4" t="s">
        <v>1811</v>
      </c>
      <c r="G5630" s="4" t="s">
        <v>1812</v>
      </c>
      <c r="H5630" s="4" t="s">
        <v>46</v>
      </c>
      <c r="I5630" s="4" t="s">
        <v>30</v>
      </c>
      <c r="J5630" s="4" t="s">
        <v>461</v>
      </c>
      <c r="K5630" s="4" t="s">
        <v>462</v>
      </c>
      <c r="L5630" s="7">
        <v>40475.0</v>
      </c>
      <c r="M5630" s="4" t="s">
        <v>83</v>
      </c>
      <c r="N5630" s="4" t="s">
        <v>563</v>
      </c>
      <c r="O5630" s="4" t="s">
        <v>51</v>
      </c>
      <c r="P5630" s="4" t="s">
        <v>76</v>
      </c>
      <c r="Q5630" s="4" t="s">
        <v>564</v>
      </c>
      <c r="R5630" s="9">
        <v>9.69427073406363</v>
      </c>
      <c r="S5630" s="7">
        <v>4.0</v>
      </c>
      <c r="T5630" s="7">
        <v>0.0</v>
      </c>
      <c r="U5630" s="7">
        <v>4.55630724500991</v>
      </c>
      <c r="V5630" s="10" t="str">
        <f t="shared" si="1"/>
        <v>2017-12</v>
      </c>
    </row>
    <row r="5631">
      <c r="A5631" s="7">
        <v>5630.0</v>
      </c>
      <c r="B5631" s="4" t="s">
        <v>8431</v>
      </c>
      <c r="C5631" s="8">
        <v>43078.0</v>
      </c>
      <c r="D5631" s="8">
        <v>43081.0</v>
      </c>
      <c r="E5631" s="4" t="s">
        <v>98</v>
      </c>
      <c r="F5631" s="4" t="s">
        <v>1811</v>
      </c>
      <c r="G5631" s="4" t="s">
        <v>1812</v>
      </c>
      <c r="H5631" s="4" t="s">
        <v>46</v>
      </c>
      <c r="I5631" s="4" t="s">
        <v>30</v>
      </c>
      <c r="J5631" s="4" t="s">
        <v>461</v>
      </c>
      <c r="K5631" s="4" t="s">
        <v>462</v>
      </c>
      <c r="L5631" s="7">
        <v>40475.0</v>
      </c>
      <c r="M5631" s="4" t="s">
        <v>83</v>
      </c>
      <c r="N5631" s="4" t="s">
        <v>1182</v>
      </c>
      <c r="O5631" s="4" t="s">
        <v>39</v>
      </c>
      <c r="P5631" s="4" t="s">
        <v>61</v>
      </c>
      <c r="Q5631" s="4" t="s">
        <v>1183</v>
      </c>
      <c r="R5631" s="9">
        <v>88.7523069309856</v>
      </c>
      <c r="S5631" s="7">
        <v>5.0</v>
      </c>
      <c r="T5631" s="7">
        <v>0.0</v>
      </c>
      <c r="U5631" s="7">
        <v>29.2882612872252</v>
      </c>
      <c r="V5631" s="10" t="str">
        <f t="shared" si="1"/>
        <v>2017-12</v>
      </c>
    </row>
    <row r="5632">
      <c r="A5632" s="7">
        <v>5631.0</v>
      </c>
      <c r="B5632" s="4" t="s">
        <v>8431</v>
      </c>
      <c r="C5632" s="8">
        <v>43078.0</v>
      </c>
      <c r="D5632" s="8">
        <v>43081.0</v>
      </c>
      <c r="E5632" s="4" t="s">
        <v>98</v>
      </c>
      <c r="F5632" s="4" t="s">
        <v>1811</v>
      </c>
      <c r="G5632" s="4" t="s">
        <v>1812</v>
      </c>
      <c r="H5632" s="4" t="s">
        <v>46</v>
      </c>
      <c r="I5632" s="4" t="s">
        <v>30</v>
      </c>
      <c r="J5632" s="4" t="s">
        <v>461</v>
      </c>
      <c r="K5632" s="4" t="s">
        <v>462</v>
      </c>
      <c r="L5632" s="7">
        <v>40475.0</v>
      </c>
      <c r="M5632" s="4" t="s">
        <v>83</v>
      </c>
      <c r="N5632" s="4" t="s">
        <v>4313</v>
      </c>
      <c r="O5632" s="4" t="s">
        <v>51</v>
      </c>
      <c r="P5632" s="4" t="s">
        <v>52</v>
      </c>
      <c r="Q5632" s="4" t="s">
        <v>4314</v>
      </c>
      <c r="R5632" s="9">
        <v>9.12961655294354</v>
      </c>
      <c r="S5632" s="7">
        <v>1.0</v>
      </c>
      <c r="T5632" s="7">
        <v>0.0</v>
      </c>
      <c r="U5632" s="7">
        <v>0.365184662117742</v>
      </c>
      <c r="V5632" s="10" t="str">
        <f t="shared" si="1"/>
        <v>2017-12</v>
      </c>
    </row>
    <row r="5633">
      <c r="A5633" s="7">
        <v>5632.0</v>
      </c>
      <c r="B5633" s="4" t="s">
        <v>8431</v>
      </c>
      <c r="C5633" s="8">
        <v>43078.0</v>
      </c>
      <c r="D5633" s="8">
        <v>43081.0</v>
      </c>
      <c r="E5633" s="4" t="s">
        <v>98</v>
      </c>
      <c r="F5633" s="4" t="s">
        <v>1811</v>
      </c>
      <c r="G5633" s="4" t="s">
        <v>1812</v>
      </c>
      <c r="H5633" s="4" t="s">
        <v>46</v>
      </c>
      <c r="I5633" s="4" t="s">
        <v>30</v>
      </c>
      <c r="J5633" s="4" t="s">
        <v>461</v>
      </c>
      <c r="K5633" s="4" t="s">
        <v>462</v>
      </c>
      <c r="L5633" s="7">
        <v>40475.0</v>
      </c>
      <c r="M5633" s="4" t="s">
        <v>83</v>
      </c>
      <c r="N5633" s="4" t="s">
        <v>6512</v>
      </c>
      <c r="O5633" s="4" t="s">
        <v>51</v>
      </c>
      <c r="P5633" s="4" t="s">
        <v>297</v>
      </c>
      <c r="Q5633" s="4" t="s">
        <v>6513</v>
      </c>
      <c r="R5633" s="9">
        <v>3.47405347929661</v>
      </c>
      <c r="S5633" s="7">
        <v>2.0</v>
      </c>
      <c r="T5633" s="7">
        <v>0.0</v>
      </c>
      <c r="U5633" s="7">
        <v>1.59806460047644</v>
      </c>
      <c r="V5633" s="10" t="str">
        <f t="shared" si="1"/>
        <v>2017-12</v>
      </c>
    </row>
    <row r="5634">
      <c r="A5634" s="7">
        <v>5633.0</v>
      </c>
      <c r="B5634" s="4" t="s">
        <v>8431</v>
      </c>
      <c r="C5634" s="8">
        <v>43078.0</v>
      </c>
      <c r="D5634" s="8">
        <v>43081.0</v>
      </c>
      <c r="E5634" s="4" t="s">
        <v>98</v>
      </c>
      <c r="F5634" s="4" t="s">
        <v>1811</v>
      </c>
      <c r="G5634" s="4" t="s">
        <v>1812</v>
      </c>
      <c r="H5634" s="4" t="s">
        <v>46</v>
      </c>
      <c r="I5634" s="4" t="s">
        <v>30</v>
      </c>
      <c r="J5634" s="4" t="s">
        <v>461</v>
      </c>
      <c r="K5634" s="4" t="s">
        <v>462</v>
      </c>
      <c r="L5634" s="7">
        <v>40475.0</v>
      </c>
      <c r="M5634" s="4" t="s">
        <v>83</v>
      </c>
      <c r="N5634" s="4" t="s">
        <v>2377</v>
      </c>
      <c r="O5634" s="4" t="s">
        <v>39</v>
      </c>
      <c r="P5634" s="4" t="s">
        <v>85</v>
      </c>
      <c r="Q5634" s="4" t="s">
        <v>2378</v>
      </c>
      <c r="R5634" s="9">
        <v>844.336764467395</v>
      </c>
      <c r="S5634" s="7">
        <v>2.0</v>
      </c>
      <c r="T5634" s="7">
        <v>0.0</v>
      </c>
      <c r="U5634" s="7">
        <v>379.951544010328</v>
      </c>
      <c r="V5634" s="10" t="str">
        <f t="shared" si="1"/>
        <v>2017-12</v>
      </c>
    </row>
    <row r="5635">
      <c r="A5635" s="7">
        <v>5634.0</v>
      </c>
      <c r="B5635" s="4" t="s">
        <v>8432</v>
      </c>
      <c r="C5635" s="8">
        <v>43078.0</v>
      </c>
      <c r="D5635" s="8">
        <v>43084.0</v>
      </c>
      <c r="E5635" s="4" t="s">
        <v>26</v>
      </c>
      <c r="F5635" s="4" t="s">
        <v>2027</v>
      </c>
      <c r="G5635" s="4" t="s">
        <v>2028</v>
      </c>
      <c r="H5635" s="4" t="s">
        <v>46</v>
      </c>
      <c r="I5635" s="4" t="s">
        <v>30</v>
      </c>
      <c r="J5635" s="4" t="s">
        <v>90</v>
      </c>
      <c r="K5635" s="4" t="s">
        <v>91</v>
      </c>
      <c r="L5635" s="7">
        <v>19134.0</v>
      </c>
      <c r="M5635" s="4" t="s">
        <v>33</v>
      </c>
      <c r="N5635" s="4" t="s">
        <v>3196</v>
      </c>
      <c r="O5635" s="4" t="s">
        <v>51</v>
      </c>
      <c r="P5635" s="4" t="s">
        <v>76</v>
      </c>
      <c r="Q5635" s="4" t="s">
        <v>3197</v>
      </c>
      <c r="R5635" s="9">
        <v>19.6221878823309</v>
      </c>
      <c r="S5635" s="7">
        <v>7.0</v>
      </c>
      <c r="T5635" s="7">
        <v>0.7</v>
      </c>
      <c r="U5635" s="7">
        <v>-14.3896044470426</v>
      </c>
      <c r="V5635" s="10" t="str">
        <f t="shared" si="1"/>
        <v>2017-12</v>
      </c>
    </row>
    <row r="5636">
      <c r="A5636" s="7">
        <v>5635.0</v>
      </c>
      <c r="B5636" s="4" t="s">
        <v>8433</v>
      </c>
      <c r="C5636" s="8">
        <v>43078.0</v>
      </c>
      <c r="D5636" s="8">
        <v>43084.0</v>
      </c>
      <c r="E5636" s="4" t="s">
        <v>26</v>
      </c>
      <c r="F5636" s="4" t="s">
        <v>2138</v>
      </c>
      <c r="G5636" s="4" t="s">
        <v>2139</v>
      </c>
      <c r="H5636" s="4" t="s">
        <v>46</v>
      </c>
      <c r="I5636" s="4" t="s">
        <v>30</v>
      </c>
      <c r="J5636" s="4" t="s">
        <v>4209</v>
      </c>
      <c r="K5636" s="4" t="s">
        <v>884</v>
      </c>
      <c r="L5636" s="7">
        <v>49505.0</v>
      </c>
      <c r="M5636" s="4" t="s">
        <v>59</v>
      </c>
      <c r="N5636" s="4" t="s">
        <v>3589</v>
      </c>
      <c r="O5636" s="4" t="s">
        <v>51</v>
      </c>
      <c r="P5636" s="4" t="s">
        <v>76</v>
      </c>
      <c r="Q5636" s="4" t="s">
        <v>3590</v>
      </c>
      <c r="R5636" s="9">
        <v>70.8955555555556</v>
      </c>
      <c r="S5636" s="7">
        <v>5.0</v>
      </c>
      <c r="T5636" s="7">
        <v>0.0</v>
      </c>
      <c r="U5636" s="7">
        <v>34.7388222222222</v>
      </c>
      <c r="V5636" s="10" t="str">
        <f t="shared" si="1"/>
        <v>2017-12</v>
      </c>
    </row>
    <row r="5637">
      <c r="A5637" s="7">
        <v>5636.0</v>
      </c>
      <c r="B5637" s="4" t="s">
        <v>8434</v>
      </c>
      <c r="C5637" s="8">
        <v>43079.0</v>
      </c>
      <c r="D5637" s="8">
        <v>43086.0</v>
      </c>
      <c r="E5637" s="4" t="s">
        <v>26</v>
      </c>
      <c r="F5637" s="4" t="s">
        <v>88</v>
      </c>
      <c r="G5637" s="4" t="s">
        <v>89</v>
      </c>
      <c r="H5637" s="4" t="s">
        <v>29</v>
      </c>
      <c r="I5637" s="4" t="s">
        <v>30</v>
      </c>
      <c r="J5637" s="4" t="s">
        <v>261</v>
      </c>
      <c r="K5637" s="4" t="s">
        <v>48</v>
      </c>
      <c r="L5637" s="7">
        <v>92037.0</v>
      </c>
      <c r="M5637" s="4" t="s">
        <v>49</v>
      </c>
      <c r="N5637" s="4" t="s">
        <v>6058</v>
      </c>
      <c r="O5637" s="4" t="s">
        <v>51</v>
      </c>
      <c r="P5637" s="4" t="s">
        <v>76</v>
      </c>
      <c r="Q5637" s="4" t="s">
        <v>6059</v>
      </c>
      <c r="R5637" s="9">
        <v>19.936</v>
      </c>
      <c r="S5637" s="7">
        <v>4.0</v>
      </c>
      <c r="T5637" s="7">
        <v>0.2</v>
      </c>
      <c r="U5637" s="7">
        <v>7.2268</v>
      </c>
      <c r="V5637" s="10" t="str">
        <f t="shared" si="1"/>
        <v>2017-12</v>
      </c>
    </row>
    <row r="5638">
      <c r="A5638" s="7">
        <v>5637.0</v>
      </c>
      <c r="B5638" s="4" t="s">
        <v>8434</v>
      </c>
      <c r="C5638" s="8">
        <v>43079.0</v>
      </c>
      <c r="D5638" s="8">
        <v>43086.0</v>
      </c>
      <c r="E5638" s="4" t="s">
        <v>26</v>
      </c>
      <c r="F5638" s="4" t="s">
        <v>88</v>
      </c>
      <c r="G5638" s="4" t="s">
        <v>89</v>
      </c>
      <c r="H5638" s="4" t="s">
        <v>29</v>
      </c>
      <c r="I5638" s="4" t="s">
        <v>30</v>
      </c>
      <c r="J5638" s="4" t="s">
        <v>261</v>
      </c>
      <c r="K5638" s="4" t="s">
        <v>48</v>
      </c>
      <c r="L5638" s="7">
        <v>92037.0</v>
      </c>
      <c r="M5638" s="4" t="s">
        <v>49</v>
      </c>
      <c r="N5638" s="4" t="s">
        <v>3889</v>
      </c>
      <c r="O5638" s="4" t="s">
        <v>51</v>
      </c>
      <c r="P5638" s="4" t="s">
        <v>76</v>
      </c>
      <c r="Q5638" s="4" t="s">
        <v>3890</v>
      </c>
      <c r="R5638" s="9">
        <v>65.568</v>
      </c>
      <c r="S5638" s="7">
        <v>2.0</v>
      </c>
      <c r="T5638" s="7">
        <v>0.2</v>
      </c>
      <c r="U5638" s="7">
        <v>22.9488</v>
      </c>
      <c r="V5638" s="10" t="str">
        <f t="shared" si="1"/>
        <v>2017-12</v>
      </c>
    </row>
    <row r="5639">
      <c r="A5639" s="7">
        <v>5638.0</v>
      </c>
      <c r="B5639" s="4" t="s">
        <v>8435</v>
      </c>
      <c r="C5639" s="8">
        <v>43079.0</v>
      </c>
      <c r="D5639" s="8">
        <v>43083.0</v>
      </c>
      <c r="E5639" s="4" t="s">
        <v>26</v>
      </c>
      <c r="F5639" s="4" t="s">
        <v>3432</v>
      </c>
      <c r="G5639" s="4" t="s">
        <v>3433</v>
      </c>
      <c r="H5639" s="4" t="s">
        <v>46</v>
      </c>
      <c r="I5639" s="4" t="s">
        <v>30</v>
      </c>
      <c r="J5639" s="4" t="s">
        <v>90</v>
      </c>
      <c r="K5639" s="4" t="s">
        <v>91</v>
      </c>
      <c r="L5639" s="7">
        <v>19120.0</v>
      </c>
      <c r="M5639" s="4" t="s">
        <v>33</v>
      </c>
      <c r="N5639" s="4" t="s">
        <v>3297</v>
      </c>
      <c r="O5639" s="4" t="s">
        <v>39</v>
      </c>
      <c r="P5639" s="4" t="s">
        <v>61</v>
      </c>
      <c r="Q5639" s="4" t="s">
        <v>3298</v>
      </c>
      <c r="R5639" s="9">
        <v>25.1374334206768</v>
      </c>
      <c r="S5639" s="7">
        <v>1.0</v>
      </c>
      <c r="T5639" s="7">
        <v>0.2</v>
      </c>
      <c r="U5639" s="7">
        <v>5.97014043741073</v>
      </c>
      <c r="V5639" s="10" t="str">
        <f t="shared" si="1"/>
        <v>2017-12</v>
      </c>
    </row>
    <row r="5640">
      <c r="A5640" s="7">
        <v>5639.0</v>
      </c>
      <c r="B5640" s="4" t="s">
        <v>8436</v>
      </c>
      <c r="C5640" s="8">
        <v>43079.0</v>
      </c>
      <c r="D5640" s="8">
        <v>43079.0</v>
      </c>
      <c r="E5640" s="4" t="s">
        <v>212</v>
      </c>
      <c r="F5640" s="4" t="s">
        <v>3339</v>
      </c>
      <c r="G5640" s="4" t="s">
        <v>3340</v>
      </c>
      <c r="H5640" s="4" t="s">
        <v>112</v>
      </c>
      <c r="I5640" s="4" t="s">
        <v>30</v>
      </c>
      <c r="J5640" s="4" t="s">
        <v>1604</v>
      </c>
      <c r="K5640" s="4" t="s">
        <v>1605</v>
      </c>
      <c r="L5640" s="7">
        <v>68104.0</v>
      </c>
      <c r="M5640" s="4" t="s">
        <v>59</v>
      </c>
      <c r="N5640" s="4" t="s">
        <v>1002</v>
      </c>
      <c r="O5640" s="4" t="s">
        <v>51</v>
      </c>
      <c r="P5640" s="4" t="s">
        <v>76</v>
      </c>
      <c r="Q5640" s="4" t="s">
        <v>1003</v>
      </c>
      <c r="R5640" s="9">
        <v>44.5660493827161</v>
      </c>
      <c r="S5640" s="7">
        <v>3.0</v>
      </c>
      <c r="T5640" s="7">
        <v>0.0</v>
      </c>
      <c r="U5640" s="7">
        <v>20.0547222222222</v>
      </c>
      <c r="V5640" s="10" t="str">
        <f t="shared" si="1"/>
        <v>2017-12</v>
      </c>
    </row>
    <row r="5641">
      <c r="A5641" s="7">
        <v>5640.0</v>
      </c>
      <c r="B5641" s="4" t="s">
        <v>8437</v>
      </c>
      <c r="C5641" s="8">
        <v>43079.0</v>
      </c>
      <c r="D5641" s="8">
        <v>43083.0</v>
      </c>
      <c r="E5641" s="4" t="s">
        <v>98</v>
      </c>
      <c r="F5641" s="4" t="s">
        <v>4860</v>
      </c>
      <c r="G5641" s="4" t="s">
        <v>4861</v>
      </c>
      <c r="H5641" s="4" t="s">
        <v>46</v>
      </c>
      <c r="I5641" s="4" t="s">
        <v>30</v>
      </c>
      <c r="J5641" s="4" t="s">
        <v>1180</v>
      </c>
      <c r="K5641" s="4" t="s">
        <v>1181</v>
      </c>
      <c r="L5641" s="7">
        <v>89031.0</v>
      </c>
      <c r="M5641" s="4" t="s">
        <v>49</v>
      </c>
      <c r="N5641" s="4" t="s">
        <v>396</v>
      </c>
      <c r="O5641" s="4" t="s">
        <v>35</v>
      </c>
      <c r="P5641" s="4" t="s">
        <v>73</v>
      </c>
      <c r="Q5641" s="4" t="s">
        <v>397</v>
      </c>
      <c r="R5641" s="9">
        <v>1669.6</v>
      </c>
      <c r="S5641" s="7">
        <v>4.0</v>
      </c>
      <c r="T5641" s="7">
        <v>0.0</v>
      </c>
      <c r="U5641" s="7">
        <v>116.872</v>
      </c>
      <c r="V5641" s="10" t="str">
        <f t="shared" si="1"/>
        <v>2017-12</v>
      </c>
    </row>
    <row r="5642">
      <c r="A5642" s="7">
        <v>5641.0</v>
      </c>
      <c r="B5642" s="4" t="s">
        <v>8438</v>
      </c>
      <c r="C5642" s="8">
        <v>43079.0</v>
      </c>
      <c r="D5642" s="8">
        <v>43081.0</v>
      </c>
      <c r="E5642" s="4" t="s">
        <v>43</v>
      </c>
      <c r="F5642" s="4" t="s">
        <v>7369</v>
      </c>
      <c r="G5642" s="4" t="s">
        <v>7370</v>
      </c>
      <c r="H5642" s="4" t="s">
        <v>46</v>
      </c>
      <c r="I5642" s="4" t="s">
        <v>30</v>
      </c>
      <c r="J5642" s="4" t="s">
        <v>90</v>
      </c>
      <c r="K5642" s="4" t="s">
        <v>91</v>
      </c>
      <c r="L5642" s="7">
        <v>19140.0</v>
      </c>
      <c r="M5642" s="4" t="s">
        <v>33</v>
      </c>
      <c r="N5642" s="4" t="s">
        <v>2913</v>
      </c>
      <c r="O5642" s="4" t="s">
        <v>51</v>
      </c>
      <c r="P5642" s="4" t="s">
        <v>124</v>
      </c>
      <c r="Q5642" s="4" t="s">
        <v>2914</v>
      </c>
      <c r="R5642" s="9">
        <v>18.3538668806744</v>
      </c>
      <c r="S5642" s="7">
        <v>2.0</v>
      </c>
      <c r="T5642" s="7">
        <v>0.2</v>
      </c>
      <c r="U5642" s="7">
        <v>6.42385340823605</v>
      </c>
      <c r="V5642" s="10" t="str">
        <f t="shared" si="1"/>
        <v>2017-12</v>
      </c>
    </row>
    <row r="5643">
      <c r="A5643" s="7">
        <v>5642.0</v>
      </c>
      <c r="B5643" s="4" t="s">
        <v>8438</v>
      </c>
      <c r="C5643" s="8">
        <v>43079.0</v>
      </c>
      <c r="D5643" s="8">
        <v>43081.0</v>
      </c>
      <c r="E5643" s="4" t="s">
        <v>43</v>
      </c>
      <c r="F5643" s="4" t="s">
        <v>7369</v>
      </c>
      <c r="G5643" s="4" t="s">
        <v>7370</v>
      </c>
      <c r="H5643" s="4" t="s">
        <v>46</v>
      </c>
      <c r="I5643" s="4" t="s">
        <v>30</v>
      </c>
      <c r="J5643" s="4" t="s">
        <v>90</v>
      </c>
      <c r="K5643" s="4" t="s">
        <v>91</v>
      </c>
      <c r="L5643" s="7">
        <v>19140.0</v>
      </c>
      <c r="M5643" s="4" t="s">
        <v>33</v>
      </c>
      <c r="N5643" s="4" t="s">
        <v>1100</v>
      </c>
      <c r="O5643" s="4" t="s">
        <v>35</v>
      </c>
      <c r="P5643" s="4" t="s">
        <v>121</v>
      </c>
      <c r="Q5643" s="4" t="s">
        <v>1101</v>
      </c>
      <c r="R5643" s="9">
        <v>550.332767733802</v>
      </c>
      <c r="S5643" s="7">
        <v>2.0</v>
      </c>
      <c r="T5643" s="7">
        <v>0.2</v>
      </c>
      <c r="U5643" s="7">
        <v>41.2749575800352</v>
      </c>
      <c r="V5643" s="10" t="str">
        <f t="shared" si="1"/>
        <v>2017-12</v>
      </c>
    </row>
    <row r="5644">
      <c r="A5644" s="7">
        <v>5643.0</v>
      </c>
      <c r="B5644" s="4" t="s">
        <v>8439</v>
      </c>
      <c r="C5644" s="8">
        <v>43079.0</v>
      </c>
      <c r="D5644" s="8">
        <v>43079.0</v>
      </c>
      <c r="E5644" s="4" t="s">
        <v>212</v>
      </c>
      <c r="F5644" s="4" t="s">
        <v>770</v>
      </c>
      <c r="G5644" s="4" t="s">
        <v>771</v>
      </c>
      <c r="H5644" s="4" t="s">
        <v>46</v>
      </c>
      <c r="I5644" s="4" t="s">
        <v>30</v>
      </c>
      <c r="J5644" s="4" t="s">
        <v>215</v>
      </c>
      <c r="K5644" s="4" t="s">
        <v>216</v>
      </c>
      <c r="L5644" s="7">
        <v>6824.0</v>
      </c>
      <c r="M5644" s="4" t="s">
        <v>33</v>
      </c>
      <c r="N5644" s="4" t="s">
        <v>3519</v>
      </c>
      <c r="O5644" s="4" t="s">
        <v>51</v>
      </c>
      <c r="P5644" s="4" t="s">
        <v>205</v>
      </c>
      <c r="Q5644" s="4" t="s">
        <v>3520</v>
      </c>
      <c r="R5644" s="9">
        <v>19.2248258414472</v>
      </c>
      <c r="S5644" s="7">
        <v>3.0</v>
      </c>
      <c r="T5644" s="7">
        <v>0.0</v>
      </c>
      <c r="U5644" s="7">
        <v>9.03566814548017</v>
      </c>
      <c r="V5644" s="10" t="str">
        <f t="shared" si="1"/>
        <v>2017-12</v>
      </c>
    </row>
    <row r="5645">
      <c r="A5645" s="7">
        <v>5644.0</v>
      </c>
      <c r="B5645" s="4" t="s">
        <v>8439</v>
      </c>
      <c r="C5645" s="8">
        <v>43079.0</v>
      </c>
      <c r="D5645" s="8">
        <v>43079.0</v>
      </c>
      <c r="E5645" s="4" t="s">
        <v>212</v>
      </c>
      <c r="F5645" s="4" t="s">
        <v>770</v>
      </c>
      <c r="G5645" s="4" t="s">
        <v>771</v>
      </c>
      <c r="H5645" s="4" t="s">
        <v>46</v>
      </c>
      <c r="I5645" s="4" t="s">
        <v>30</v>
      </c>
      <c r="J5645" s="4" t="s">
        <v>215</v>
      </c>
      <c r="K5645" s="4" t="s">
        <v>216</v>
      </c>
      <c r="L5645" s="7">
        <v>6824.0</v>
      </c>
      <c r="M5645" s="4" t="s">
        <v>33</v>
      </c>
      <c r="N5645" s="4" t="s">
        <v>3277</v>
      </c>
      <c r="O5645" s="4" t="s">
        <v>51</v>
      </c>
      <c r="P5645" s="4" t="s">
        <v>283</v>
      </c>
      <c r="Q5645" s="4" t="s">
        <v>3278</v>
      </c>
      <c r="R5645" s="9">
        <v>755.521493634552</v>
      </c>
      <c r="S5645" s="7">
        <v>7.0</v>
      </c>
      <c r="T5645" s="7">
        <v>0.0</v>
      </c>
      <c r="U5645" s="7">
        <v>219.10123315402</v>
      </c>
      <c r="V5645" s="10" t="str">
        <f t="shared" si="1"/>
        <v>2017-12</v>
      </c>
    </row>
    <row r="5646">
      <c r="A5646" s="7">
        <v>5645.0</v>
      </c>
      <c r="B5646" s="4" t="s">
        <v>8440</v>
      </c>
      <c r="C5646" s="8">
        <v>43079.0</v>
      </c>
      <c r="D5646" s="8">
        <v>43081.0</v>
      </c>
      <c r="E5646" s="4" t="s">
        <v>43</v>
      </c>
      <c r="F5646" s="4" t="s">
        <v>1479</v>
      </c>
      <c r="G5646" s="4" t="s">
        <v>1480</v>
      </c>
      <c r="H5646" s="4" t="s">
        <v>46</v>
      </c>
      <c r="I5646" s="4" t="s">
        <v>30</v>
      </c>
      <c r="J5646" s="4" t="s">
        <v>2101</v>
      </c>
      <c r="K5646" s="4" t="s">
        <v>102</v>
      </c>
      <c r="L5646" s="7">
        <v>33311.0</v>
      </c>
      <c r="M5646" s="4" t="s">
        <v>83</v>
      </c>
      <c r="N5646" s="4" t="s">
        <v>1967</v>
      </c>
      <c r="O5646" s="4" t="s">
        <v>35</v>
      </c>
      <c r="P5646" s="4" t="s">
        <v>121</v>
      </c>
      <c r="Q5646" s="4" t="s">
        <v>1968</v>
      </c>
      <c r="R5646" s="9">
        <v>11.4891027806455</v>
      </c>
      <c r="S5646" s="7">
        <v>3.0</v>
      </c>
      <c r="T5646" s="7">
        <v>0.2</v>
      </c>
      <c r="U5646" s="7">
        <v>3.44673083419364</v>
      </c>
      <c r="V5646" s="10" t="str">
        <f t="shared" si="1"/>
        <v>2017-12</v>
      </c>
    </row>
    <row r="5647">
      <c r="A5647" s="7">
        <v>5646.0</v>
      </c>
      <c r="B5647" s="4" t="s">
        <v>8441</v>
      </c>
      <c r="C5647" s="8">
        <v>43079.0</v>
      </c>
      <c r="D5647" s="8">
        <v>43081.0</v>
      </c>
      <c r="E5647" s="4" t="s">
        <v>98</v>
      </c>
      <c r="F5647" s="4" t="s">
        <v>88</v>
      </c>
      <c r="G5647" s="4" t="s">
        <v>89</v>
      </c>
      <c r="H5647" s="4" t="s">
        <v>29</v>
      </c>
      <c r="I5647" s="4" t="s">
        <v>30</v>
      </c>
      <c r="J5647" s="4" t="s">
        <v>163</v>
      </c>
      <c r="K5647" s="4" t="s">
        <v>164</v>
      </c>
      <c r="L5647" s="7">
        <v>98103.0</v>
      </c>
      <c r="M5647" s="4" t="s">
        <v>49</v>
      </c>
      <c r="N5647" s="4" t="s">
        <v>1948</v>
      </c>
      <c r="O5647" s="4" t="s">
        <v>39</v>
      </c>
      <c r="P5647" s="4" t="s">
        <v>61</v>
      </c>
      <c r="Q5647" s="4" t="s">
        <v>1949</v>
      </c>
      <c r="R5647" s="9">
        <v>49.08</v>
      </c>
      <c r="S5647" s="7">
        <v>3.0</v>
      </c>
      <c r="T5647" s="7">
        <v>0.0</v>
      </c>
      <c r="U5647" s="7">
        <v>4.908</v>
      </c>
      <c r="V5647" s="10" t="str">
        <f t="shared" si="1"/>
        <v>2017-12</v>
      </c>
    </row>
    <row r="5648">
      <c r="A5648" s="7">
        <v>5647.0</v>
      </c>
      <c r="B5648" s="4" t="s">
        <v>8441</v>
      </c>
      <c r="C5648" s="8">
        <v>43079.0</v>
      </c>
      <c r="D5648" s="8">
        <v>43081.0</v>
      </c>
      <c r="E5648" s="4" t="s">
        <v>98</v>
      </c>
      <c r="F5648" s="4" t="s">
        <v>88</v>
      </c>
      <c r="G5648" s="4" t="s">
        <v>89</v>
      </c>
      <c r="H5648" s="4" t="s">
        <v>29</v>
      </c>
      <c r="I5648" s="4" t="s">
        <v>30</v>
      </c>
      <c r="J5648" s="4" t="s">
        <v>163</v>
      </c>
      <c r="K5648" s="4" t="s">
        <v>164</v>
      </c>
      <c r="L5648" s="7">
        <v>98103.0</v>
      </c>
      <c r="M5648" s="4" t="s">
        <v>49</v>
      </c>
      <c r="N5648" s="4" t="s">
        <v>1517</v>
      </c>
      <c r="O5648" s="4" t="s">
        <v>51</v>
      </c>
      <c r="P5648" s="4" t="s">
        <v>52</v>
      </c>
      <c r="Q5648" s="4" t="s">
        <v>1518</v>
      </c>
      <c r="R5648" s="9">
        <v>324.9</v>
      </c>
      <c r="S5648" s="7">
        <v>5.0</v>
      </c>
      <c r="T5648" s="7">
        <v>0.0</v>
      </c>
      <c r="U5648" s="7">
        <v>38.988</v>
      </c>
      <c r="V5648" s="10" t="str">
        <f t="shared" si="1"/>
        <v>2017-12</v>
      </c>
    </row>
    <row r="5649">
      <c r="A5649" s="7">
        <v>5648.0</v>
      </c>
      <c r="B5649" s="4" t="s">
        <v>8441</v>
      </c>
      <c r="C5649" s="8">
        <v>43079.0</v>
      </c>
      <c r="D5649" s="8">
        <v>43081.0</v>
      </c>
      <c r="E5649" s="4" t="s">
        <v>98</v>
      </c>
      <c r="F5649" s="4" t="s">
        <v>88</v>
      </c>
      <c r="G5649" s="4" t="s">
        <v>89</v>
      </c>
      <c r="H5649" s="4" t="s">
        <v>29</v>
      </c>
      <c r="I5649" s="4" t="s">
        <v>30</v>
      </c>
      <c r="J5649" s="4" t="s">
        <v>163</v>
      </c>
      <c r="K5649" s="4" t="s">
        <v>164</v>
      </c>
      <c r="L5649" s="7">
        <v>98103.0</v>
      </c>
      <c r="M5649" s="4" t="s">
        <v>49</v>
      </c>
      <c r="N5649" s="4" t="s">
        <v>6119</v>
      </c>
      <c r="O5649" s="4" t="s">
        <v>51</v>
      </c>
      <c r="P5649" s="4" t="s">
        <v>93</v>
      </c>
      <c r="Q5649" s="4" t="s">
        <v>6120</v>
      </c>
      <c r="R5649" s="9">
        <v>18.24</v>
      </c>
      <c r="S5649" s="7">
        <v>3.0</v>
      </c>
      <c r="T5649" s="7">
        <v>0.0</v>
      </c>
      <c r="U5649" s="7">
        <v>5.2896</v>
      </c>
      <c r="V5649" s="10" t="str">
        <f t="shared" si="1"/>
        <v>2017-12</v>
      </c>
    </row>
    <row r="5650">
      <c r="A5650" s="7">
        <v>5649.0</v>
      </c>
      <c r="B5650" s="4" t="s">
        <v>8442</v>
      </c>
      <c r="C5650" s="8">
        <v>43079.0</v>
      </c>
      <c r="D5650" s="8">
        <v>43084.0</v>
      </c>
      <c r="E5650" s="4" t="s">
        <v>98</v>
      </c>
      <c r="F5650" s="4" t="s">
        <v>2921</v>
      </c>
      <c r="G5650" s="4" t="s">
        <v>2922</v>
      </c>
      <c r="H5650" s="4" t="s">
        <v>112</v>
      </c>
      <c r="I5650" s="4" t="s">
        <v>30</v>
      </c>
      <c r="J5650" s="4" t="s">
        <v>585</v>
      </c>
      <c r="K5650" s="4" t="s">
        <v>334</v>
      </c>
      <c r="L5650" s="7">
        <v>39212.0</v>
      </c>
      <c r="M5650" s="4" t="s">
        <v>83</v>
      </c>
      <c r="N5650" s="4" t="s">
        <v>4653</v>
      </c>
      <c r="O5650" s="4" t="s">
        <v>39</v>
      </c>
      <c r="P5650" s="4" t="s">
        <v>61</v>
      </c>
      <c r="Q5650" s="4" t="s">
        <v>4654</v>
      </c>
      <c r="R5650" s="9">
        <v>363.640772815067</v>
      </c>
      <c r="S5650" s="7">
        <v>3.0</v>
      </c>
      <c r="T5650" s="7">
        <v>0.0</v>
      </c>
      <c r="U5650" s="7">
        <v>156.365532310479</v>
      </c>
      <c r="V5650" s="10" t="str">
        <f t="shared" si="1"/>
        <v>2017-12</v>
      </c>
    </row>
    <row r="5651">
      <c r="A5651" s="7">
        <v>5650.0</v>
      </c>
      <c r="B5651" s="4" t="s">
        <v>8442</v>
      </c>
      <c r="C5651" s="8">
        <v>43079.0</v>
      </c>
      <c r="D5651" s="8">
        <v>43084.0</v>
      </c>
      <c r="E5651" s="4" t="s">
        <v>98</v>
      </c>
      <c r="F5651" s="4" t="s">
        <v>2921</v>
      </c>
      <c r="G5651" s="4" t="s">
        <v>2922</v>
      </c>
      <c r="H5651" s="4" t="s">
        <v>112</v>
      </c>
      <c r="I5651" s="4" t="s">
        <v>30</v>
      </c>
      <c r="J5651" s="4" t="s">
        <v>585</v>
      </c>
      <c r="K5651" s="4" t="s">
        <v>334</v>
      </c>
      <c r="L5651" s="7">
        <v>39212.0</v>
      </c>
      <c r="M5651" s="4" t="s">
        <v>83</v>
      </c>
      <c r="N5651" s="4" t="s">
        <v>183</v>
      </c>
      <c r="O5651" s="4" t="s">
        <v>39</v>
      </c>
      <c r="P5651" s="4" t="s">
        <v>40</v>
      </c>
      <c r="Q5651" s="4" t="s">
        <v>184</v>
      </c>
      <c r="R5651" s="9">
        <v>23.6277983295789</v>
      </c>
      <c r="S5651" s="7">
        <v>3.0</v>
      </c>
      <c r="T5651" s="7">
        <v>0.0</v>
      </c>
      <c r="U5651" s="7">
        <v>0.472555966591579</v>
      </c>
      <c r="V5651" s="10" t="str">
        <f t="shared" si="1"/>
        <v>2017-12</v>
      </c>
    </row>
    <row r="5652">
      <c r="A5652" s="7">
        <v>5651.0</v>
      </c>
      <c r="B5652" s="4" t="s">
        <v>8442</v>
      </c>
      <c r="C5652" s="8">
        <v>43079.0</v>
      </c>
      <c r="D5652" s="8">
        <v>43084.0</v>
      </c>
      <c r="E5652" s="4" t="s">
        <v>98</v>
      </c>
      <c r="F5652" s="4" t="s">
        <v>2921</v>
      </c>
      <c r="G5652" s="4" t="s">
        <v>2922</v>
      </c>
      <c r="H5652" s="4" t="s">
        <v>112</v>
      </c>
      <c r="I5652" s="4" t="s">
        <v>30</v>
      </c>
      <c r="J5652" s="4" t="s">
        <v>585</v>
      </c>
      <c r="K5652" s="4" t="s">
        <v>334</v>
      </c>
      <c r="L5652" s="7">
        <v>39212.0</v>
      </c>
      <c r="M5652" s="4" t="s">
        <v>83</v>
      </c>
      <c r="N5652" s="4" t="s">
        <v>7309</v>
      </c>
      <c r="O5652" s="4" t="s">
        <v>51</v>
      </c>
      <c r="P5652" s="4" t="s">
        <v>76</v>
      </c>
      <c r="Q5652" s="4" t="s">
        <v>7310</v>
      </c>
      <c r="R5652" s="9">
        <v>27.8590943925156</v>
      </c>
      <c r="S5652" s="7">
        <v>8.0</v>
      </c>
      <c r="T5652" s="7">
        <v>0.0</v>
      </c>
      <c r="U5652" s="7">
        <v>13.3723653084075</v>
      </c>
      <c r="V5652" s="10" t="str">
        <f t="shared" si="1"/>
        <v>2017-12</v>
      </c>
    </row>
    <row r="5653">
      <c r="A5653" s="7">
        <v>5652.0</v>
      </c>
      <c r="B5653" s="4" t="s">
        <v>8443</v>
      </c>
      <c r="C5653" s="8">
        <v>43079.0</v>
      </c>
      <c r="D5653" s="8">
        <v>43081.0</v>
      </c>
      <c r="E5653" s="4" t="s">
        <v>98</v>
      </c>
      <c r="F5653" s="4" t="s">
        <v>3372</v>
      </c>
      <c r="G5653" s="4" t="s">
        <v>3373</v>
      </c>
      <c r="H5653" s="4" t="s">
        <v>46</v>
      </c>
      <c r="I5653" s="4" t="s">
        <v>30</v>
      </c>
      <c r="J5653" s="4" t="s">
        <v>3988</v>
      </c>
      <c r="K5653" s="4" t="s">
        <v>48</v>
      </c>
      <c r="L5653" s="7">
        <v>95207.0</v>
      </c>
      <c r="M5653" s="4" t="s">
        <v>49</v>
      </c>
      <c r="N5653" s="4" t="s">
        <v>2429</v>
      </c>
      <c r="O5653" s="4" t="s">
        <v>39</v>
      </c>
      <c r="P5653" s="4" t="s">
        <v>40</v>
      </c>
      <c r="Q5653" s="4" t="s">
        <v>2430</v>
      </c>
      <c r="R5653" s="9">
        <v>95.84</v>
      </c>
      <c r="S5653" s="7">
        <v>4.0</v>
      </c>
      <c r="T5653" s="7">
        <v>0.2</v>
      </c>
      <c r="U5653" s="7">
        <v>34.742</v>
      </c>
      <c r="V5653" s="10" t="str">
        <f t="shared" si="1"/>
        <v>2017-12</v>
      </c>
    </row>
    <row r="5654">
      <c r="A5654" s="7">
        <v>5653.0</v>
      </c>
      <c r="B5654" s="4" t="s">
        <v>8443</v>
      </c>
      <c r="C5654" s="8">
        <v>43079.0</v>
      </c>
      <c r="D5654" s="8">
        <v>43081.0</v>
      </c>
      <c r="E5654" s="4" t="s">
        <v>98</v>
      </c>
      <c r="F5654" s="4" t="s">
        <v>3372</v>
      </c>
      <c r="G5654" s="4" t="s">
        <v>3373</v>
      </c>
      <c r="H5654" s="4" t="s">
        <v>46</v>
      </c>
      <c r="I5654" s="4" t="s">
        <v>30</v>
      </c>
      <c r="J5654" s="4" t="s">
        <v>3988</v>
      </c>
      <c r="K5654" s="4" t="s">
        <v>48</v>
      </c>
      <c r="L5654" s="7">
        <v>95207.0</v>
      </c>
      <c r="M5654" s="4" t="s">
        <v>49</v>
      </c>
      <c r="N5654" s="4" t="s">
        <v>1139</v>
      </c>
      <c r="O5654" s="4" t="s">
        <v>51</v>
      </c>
      <c r="P5654" s="4" t="s">
        <v>124</v>
      </c>
      <c r="Q5654" s="4" t="s">
        <v>1140</v>
      </c>
      <c r="R5654" s="9">
        <v>12.96</v>
      </c>
      <c r="S5654" s="7">
        <v>2.0</v>
      </c>
      <c r="T5654" s="7">
        <v>0.0</v>
      </c>
      <c r="U5654" s="7">
        <v>6.2208</v>
      </c>
      <c r="V5654" s="10" t="str">
        <f t="shared" si="1"/>
        <v>2017-12</v>
      </c>
    </row>
    <row r="5655">
      <c r="A5655" s="7">
        <v>5654.0</v>
      </c>
      <c r="B5655" s="4" t="s">
        <v>8444</v>
      </c>
      <c r="C5655" s="8">
        <v>43079.0</v>
      </c>
      <c r="D5655" s="8">
        <v>43084.0</v>
      </c>
      <c r="E5655" s="4" t="s">
        <v>26</v>
      </c>
      <c r="F5655" s="4" t="s">
        <v>5378</v>
      </c>
      <c r="G5655" s="4" t="s">
        <v>5379</v>
      </c>
      <c r="H5655" s="4" t="s">
        <v>29</v>
      </c>
      <c r="I5655" s="4" t="s">
        <v>30</v>
      </c>
      <c r="J5655" s="4" t="s">
        <v>8445</v>
      </c>
      <c r="K5655" s="4" t="s">
        <v>2898</v>
      </c>
      <c r="L5655" s="7">
        <v>29406.0</v>
      </c>
      <c r="M5655" s="4" t="s">
        <v>83</v>
      </c>
      <c r="N5655" s="4" t="s">
        <v>2832</v>
      </c>
      <c r="O5655" s="4" t="s">
        <v>35</v>
      </c>
      <c r="P5655" s="4" t="s">
        <v>121</v>
      </c>
      <c r="Q5655" s="4" t="s">
        <v>2833</v>
      </c>
      <c r="R5655" s="9">
        <v>9.0165005506417</v>
      </c>
      <c r="S5655" s="7">
        <v>2.0</v>
      </c>
      <c r="T5655" s="7">
        <v>0.0</v>
      </c>
      <c r="U5655" s="7">
        <v>2.61478515968609</v>
      </c>
      <c r="V5655" s="10" t="str">
        <f t="shared" si="1"/>
        <v>2017-12</v>
      </c>
    </row>
    <row r="5656">
      <c r="A5656" s="7">
        <v>5655.0</v>
      </c>
      <c r="B5656" s="4" t="s">
        <v>8446</v>
      </c>
      <c r="C5656" s="8">
        <v>43079.0</v>
      </c>
      <c r="D5656" s="8">
        <v>43082.0</v>
      </c>
      <c r="E5656" s="4" t="s">
        <v>43</v>
      </c>
      <c r="F5656" s="4" t="s">
        <v>220</v>
      </c>
      <c r="G5656" s="4" t="s">
        <v>221</v>
      </c>
      <c r="H5656" s="4" t="s">
        <v>46</v>
      </c>
      <c r="I5656" s="4" t="s">
        <v>30</v>
      </c>
      <c r="J5656" s="4" t="s">
        <v>90</v>
      </c>
      <c r="K5656" s="4" t="s">
        <v>91</v>
      </c>
      <c r="L5656" s="7">
        <v>19143.0</v>
      </c>
      <c r="M5656" s="4" t="s">
        <v>33</v>
      </c>
      <c r="N5656" s="4" t="s">
        <v>363</v>
      </c>
      <c r="O5656" s="4" t="s">
        <v>51</v>
      </c>
      <c r="P5656" s="4" t="s">
        <v>76</v>
      </c>
      <c r="Q5656" s="4" t="s">
        <v>364</v>
      </c>
      <c r="R5656" s="9">
        <v>5.79400137928698</v>
      </c>
      <c r="S5656" s="7">
        <v>1.0</v>
      </c>
      <c r="T5656" s="7">
        <v>0.7</v>
      </c>
      <c r="U5656" s="7">
        <v>-4.44206772412002</v>
      </c>
      <c r="V5656" s="10" t="str">
        <f t="shared" si="1"/>
        <v>2017-12</v>
      </c>
    </row>
    <row r="5657">
      <c r="A5657" s="7">
        <v>5656.0</v>
      </c>
      <c r="B5657" s="4" t="s">
        <v>8446</v>
      </c>
      <c r="C5657" s="8">
        <v>43079.0</v>
      </c>
      <c r="D5657" s="8">
        <v>43082.0</v>
      </c>
      <c r="E5657" s="4" t="s">
        <v>43</v>
      </c>
      <c r="F5657" s="4" t="s">
        <v>220</v>
      </c>
      <c r="G5657" s="4" t="s">
        <v>221</v>
      </c>
      <c r="H5657" s="4" t="s">
        <v>46</v>
      </c>
      <c r="I5657" s="4" t="s">
        <v>30</v>
      </c>
      <c r="J5657" s="4" t="s">
        <v>90</v>
      </c>
      <c r="K5657" s="4" t="s">
        <v>91</v>
      </c>
      <c r="L5657" s="7">
        <v>19143.0</v>
      </c>
      <c r="M5657" s="4" t="s">
        <v>33</v>
      </c>
      <c r="N5657" s="4" t="s">
        <v>286</v>
      </c>
      <c r="O5657" s="4" t="s">
        <v>35</v>
      </c>
      <c r="P5657" s="4" t="s">
        <v>121</v>
      </c>
      <c r="Q5657" s="4" t="s">
        <v>287</v>
      </c>
      <c r="R5657" s="9">
        <v>155.639658193373</v>
      </c>
      <c r="S5657" s="7">
        <v>5.0</v>
      </c>
      <c r="T5657" s="7">
        <v>0.2</v>
      </c>
      <c r="U5657" s="7">
        <v>27.2369401838403</v>
      </c>
      <c r="V5657" s="10" t="str">
        <f t="shared" si="1"/>
        <v>2017-12</v>
      </c>
    </row>
    <row r="5658">
      <c r="A5658" s="7">
        <v>5657.0</v>
      </c>
      <c r="B5658" s="4" t="s">
        <v>8447</v>
      </c>
      <c r="C5658" s="8">
        <v>43080.0</v>
      </c>
      <c r="D5658" s="8">
        <v>43084.0</v>
      </c>
      <c r="E5658" s="4" t="s">
        <v>26</v>
      </c>
      <c r="F5658" s="4" t="s">
        <v>2697</v>
      </c>
      <c r="G5658" s="4" t="s">
        <v>2698</v>
      </c>
      <c r="H5658" s="4" t="s">
        <v>46</v>
      </c>
      <c r="I5658" s="4" t="s">
        <v>30</v>
      </c>
      <c r="J5658" s="4" t="s">
        <v>222</v>
      </c>
      <c r="K5658" s="4" t="s">
        <v>223</v>
      </c>
      <c r="L5658" s="7">
        <v>10009.0</v>
      </c>
      <c r="M5658" s="4" t="s">
        <v>33</v>
      </c>
      <c r="N5658" s="4" t="s">
        <v>1660</v>
      </c>
      <c r="O5658" s="4" t="s">
        <v>51</v>
      </c>
      <c r="P5658" s="4" t="s">
        <v>76</v>
      </c>
      <c r="Q5658" s="4" t="s">
        <v>1661</v>
      </c>
      <c r="R5658" s="9">
        <v>41.3660221111956</v>
      </c>
      <c r="S5658" s="7">
        <v>4.0</v>
      </c>
      <c r="T5658" s="7">
        <v>0.2</v>
      </c>
      <c r="U5658" s="7">
        <v>13.9610324625285</v>
      </c>
      <c r="V5658" s="10" t="str">
        <f t="shared" si="1"/>
        <v>2017-12</v>
      </c>
    </row>
    <row r="5659">
      <c r="A5659" s="7">
        <v>5658.0</v>
      </c>
      <c r="B5659" s="4" t="s">
        <v>8447</v>
      </c>
      <c r="C5659" s="8">
        <v>43080.0</v>
      </c>
      <c r="D5659" s="8">
        <v>43084.0</v>
      </c>
      <c r="E5659" s="4" t="s">
        <v>26</v>
      </c>
      <c r="F5659" s="4" t="s">
        <v>2697</v>
      </c>
      <c r="G5659" s="4" t="s">
        <v>2698</v>
      </c>
      <c r="H5659" s="4" t="s">
        <v>46</v>
      </c>
      <c r="I5659" s="4" t="s">
        <v>30</v>
      </c>
      <c r="J5659" s="4" t="s">
        <v>222</v>
      </c>
      <c r="K5659" s="4" t="s">
        <v>223</v>
      </c>
      <c r="L5659" s="7">
        <v>10009.0</v>
      </c>
      <c r="M5659" s="4" t="s">
        <v>33</v>
      </c>
      <c r="N5659" s="4" t="s">
        <v>6433</v>
      </c>
      <c r="O5659" s="4" t="s">
        <v>39</v>
      </c>
      <c r="P5659" s="4" t="s">
        <v>61</v>
      </c>
      <c r="Q5659" s="4" t="s">
        <v>6434</v>
      </c>
      <c r="R5659" s="9">
        <v>70.7968135276369</v>
      </c>
      <c r="S5659" s="7">
        <v>2.0</v>
      </c>
      <c r="T5659" s="7">
        <v>0.0</v>
      </c>
      <c r="U5659" s="7">
        <v>24.0709165993966</v>
      </c>
      <c r="V5659" s="10" t="str">
        <f t="shared" si="1"/>
        <v>2017-12</v>
      </c>
    </row>
    <row r="5660">
      <c r="A5660" s="7">
        <v>5659.0</v>
      </c>
      <c r="B5660" s="4" t="s">
        <v>8448</v>
      </c>
      <c r="C5660" s="8">
        <v>43080.0</v>
      </c>
      <c r="D5660" s="8">
        <v>43086.0</v>
      </c>
      <c r="E5660" s="4" t="s">
        <v>26</v>
      </c>
      <c r="F5660" s="4" t="s">
        <v>4910</v>
      </c>
      <c r="G5660" s="4" t="s">
        <v>4911</v>
      </c>
      <c r="H5660" s="4" t="s">
        <v>46</v>
      </c>
      <c r="I5660" s="4" t="s">
        <v>30</v>
      </c>
      <c r="J5660" s="4" t="s">
        <v>90</v>
      </c>
      <c r="K5660" s="4" t="s">
        <v>91</v>
      </c>
      <c r="L5660" s="7">
        <v>19120.0</v>
      </c>
      <c r="M5660" s="4" t="s">
        <v>33</v>
      </c>
      <c r="N5660" s="4" t="s">
        <v>3203</v>
      </c>
      <c r="O5660" s="4" t="s">
        <v>35</v>
      </c>
      <c r="P5660" s="4" t="s">
        <v>263</v>
      </c>
      <c r="Q5660" s="4" t="s">
        <v>3204</v>
      </c>
      <c r="R5660" s="9">
        <v>112.77553442524</v>
      </c>
      <c r="S5660" s="7">
        <v>1.0</v>
      </c>
      <c r="T5660" s="7">
        <v>0.3</v>
      </c>
      <c r="U5660" s="7">
        <v>-16.1107906321771</v>
      </c>
      <c r="V5660" s="10" t="str">
        <f t="shared" si="1"/>
        <v>2017-12</v>
      </c>
    </row>
    <row r="5661">
      <c r="A5661" s="7">
        <v>5660.0</v>
      </c>
      <c r="B5661" s="4" t="s">
        <v>8449</v>
      </c>
      <c r="C5661" s="8">
        <v>43080.0</v>
      </c>
      <c r="D5661" s="8">
        <v>43080.0</v>
      </c>
      <c r="E5661" s="4" t="s">
        <v>212</v>
      </c>
      <c r="F5661" s="4" t="s">
        <v>5003</v>
      </c>
      <c r="G5661" s="4" t="s">
        <v>5004</v>
      </c>
      <c r="H5661" s="4" t="s">
        <v>46</v>
      </c>
      <c r="I5661" s="4" t="s">
        <v>30</v>
      </c>
      <c r="J5661" s="4" t="s">
        <v>1721</v>
      </c>
      <c r="K5661" s="4" t="s">
        <v>385</v>
      </c>
      <c r="L5661" s="7">
        <v>60505.0</v>
      </c>
      <c r="M5661" s="4" t="s">
        <v>59</v>
      </c>
      <c r="N5661" s="4" t="s">
        <v>7940</v>
      </c>
      <c r="O5661" s="4" t="s">
        <v>51</v>
      </c>
      <c r="P5661" s="4" t="s">
        <v>124</v>
      </c>
      <c r="Q5661" s="4" t="s">
        <v>7941</v>
      </c>
      <c r="R5661" s="9">
        <v>13.3973333333333</v>
      </c>
      <c r="S5661" s="7">
        <v>2.0</v>
      </c>
      <c r="T5661" s="7">
        <v>0.2</v>
      </c>
      <c r="U5661" s="7">
        <v>4.68906666666667</v>
      </c>
      <c r="V5661" s="10" t="str">
        <f t="shared" si="1"/>
        <v>2017-12</v>
      </c>
    </row>
    <row r="5662">
      <c r="A5662" s="7">
        <v>5661.0</v>
      </c>
      <c r="B5662" s="4" t="s">
        <v>8449</v>
      </c>
      <c r="C5662" s="8">
        <v>43080.0</v>
      </c>
      <c r="D5662" s="8">
        <v>43080.0</v>
      </c>
      <c r="E5662" s="4" t="s">
        <v>212</v>
      </c>
      <c r="F5662" s="4" t="s">
        <v>5003</v>
      </c>
      <c r="G5662" s="4" t="s">
        <v>5004</v>
      </c>
      <c r="H5662" s="4" t="s">
        <v>46</v>
      </c>
      <c r="I5662" s="4" t="s">
        <v>30</v>
      </c>
      <c r="J5662" s="4" t="s">
        <v>1721</v>
      </c>
      <c r="K5662" s="4" t="s">
        <v>385</v>
      </c>
      <c r="L5662" s="7">
        <v>60505.0</v>
      </c>
      <c r="M5662" s="4" t="s">
        <v>59</v>
      </c>
      <c r="N5662" s="4" t="s">
        <v>1100</v>
      </c>
      <c r="O5662" s="4" t="s">
        <v>35</v>
      </c>
      <c r="P5662" s="4" t="s">
        <v>121</v>
      </c>
      <c r="Q5662" s="4" t="s">
        <v>1101</v>
      </c>
      <c r="R5662" s="9">
        <v>100.428312757202</v>
      </c>
      <c r="S5662" s="7">
        <v>1.0</v>
      </c>
      <c r="T5662" s="7">
        <v>0.6</v>
      </c>
      <c r="U5662" s="7">
        <v>-85.3640658436214</v>
      </c>
      <c r="V5662" s="10" t="str">
        <f t="shared" si="1"/>
        <v>2017-12</v>
      </c>
    </row>
    <row r="5663">
      <c r="A5663" s="7">
        <v>5662.0</v>
      </c>
      <c r="B5663" s="4" t="s">
        <v>8449</v>
      </c>
      <c r="C5663" s="8">
        <v>43080.0</v>
      </c>
      <c r="D5663" s="8">
        <v>43080.0</v>
      </c>
      <c r="E5663" s="4" t="s">
        <v>212</v>
      </c>
      <c r="F5663" s="4" t="s">
        <v>5003</v>
      </c>
      <c r="G5663" s="4" t="s">
        <v>5004</v>
      </c>
      <c r="H5663" s="4" t="s">
        <v>46</v>
      </c>
      <c r="I5663" s="4" t="s">
        <v>30</v>
      </c>
      <c r="J5663" s="4" t="s">
        <v>1721</v>
      </c>
      <c r="K5663" s="4" t="s">
        <v>385</v>
      </c>
      <c r="L5663" s="7">
        <v>60505.0</v>
      </c>
      <c r="M5663" s="4" t="s">
        <v>59</v>
      </c>
      <c r="N5663" s="4" t="s">
        <v>6013</v>
      </c>
      <c r="O5663" s="4" t="s">
        <v>35</v>
      </c>
      <c r="P5663" s="4" t="s">
        <v>263</v>
      </c>
      <c r="Q5663" s="4" t="s">
        <v>6014</v>
      </c>
      <c r="R5663" s="9">
        <v>672.533728395062</v>
      </c>
      <c r="S5663" s="7">
        <v>2.0</v>
      </c>
      <c r="T5663" s="7">
        <v>0.3</v>
      </c>
      <c r="U5663" s="7">
        <v>-19.2152493827161</v>
      </c>
      <c r="V5663" s="10" t="str">
        <f t="shared" si="1"/>
        <v>2017-12</v>
      </c>
    </row>
    <row r="5664">
      <c r="A5664" s="7">
        <v>5663.0</v>
      </c>
      <c r="B5664" s="4" t="s">
        <v>8450</v>
      </c>
      <c r="C5664" s="8">
        <v>43080.0</v>
      </c>
      <c r="D5664" s="8">
        <v>43087.0</v>
      </c>
      <c r="E5664" s="4" t="s">
        <v>26</v>
      </c>
      <c r="F5664" s="4" t="s">
        <v>6431</v>
      </c>
      <c r="G5664" s="4" t="s">
        <v>6432</v>
      </c>
      <c r="H5664" s="4" t="s">
        <v>29</v>
      </c>
      <c r="I5664" s="4" t="s">
        <v>30</v>
      </c>
      <c r="J5664" s="4" t="s">
        <v>7283</v>
      </c>
      <c r="K5664" s="4" t="s">
        <v>897</v>
      </c>
      <c r="L5664" s="7">
        <v>2740.0</v>
      </c>
      <c r="M5664" s="4" t="s">
        <v>33</v>
      </c>
      <c r="N5664" s="4" t="s">
        <v>6121</v>
      </c>
      <c r="O5664" s="4" t="s">
        <v>39</v>
      </c>
      <c r="P5664" s="4" t="s">
        <v>40</v>
      </c>
      <c r="Q5664" s="4" t="s">
        <v>6122</v>
      </c>
      <c r="R5664" s="9">
        <v>228.168319735768</v>
      </c>
      <c r="S5664" s="7">
        <v>3.0</v>
      </c>
      <c r="T5664" s="7">
        <v>0.0</v>
      </c>
      <c r="U5664" s="7">
        <v>6.84504959207305</v>
      </c>
      <c r="V5664" s="10" t="str">
        <f t="shared" si="1"/>
        <v>2017-12</v>
      </c>
    </row>
    <row r="5665">
      <c r="A5665" s="7">
        <v>5664.0</v>
      </c>
      <c r="B5665" s="4" t="s">
        <v>8451</v>
      </c>
      <c r="C5665" s="8">
        <v>43080.0</v>
      </c>
      <c r="D5665" s="8">
        <v>43081.0</v>
      </c>
      <c r="E5665" s="4" t="s">
        <v>43</v>
      </c>
      <c r="F5665" s="4" t="s">
        <v>2203</v>
      </c>
      <c r="G5665" s="4" t="s">
        <v>2204</v>
      </c>
      <c r="H5665" s="4" t="s">
        <v>29</v>
      </c>
      <c r="I5665" s="4" t="s">
        <v>30</v>
      </c>
      <c r="J5665" s="4" t="s">
        <v>8452</v>
      </c>
      <c r="K5665" s="4" t="s">
        <v>385</v>
      </c>
      <c r="L5665" s="7">
        <v>60067.0</v>
      </c>
      <c r="M5665" s="4" t="s">
        <v>59</v>
      </c>
      <c r="N5665" s="4" t="s">
        <v>6962</v>
      </c>
      <c r="O5665" s="4" t="s">
        <v>39</v>
      </c>
      <c r="P5665" s="4" t="s">
        <v>61</v>
      </c>
      <c r="Q5665" s="4" t="s">
        <v>6963</v>
      </c>
      <c r="R5665" s="9">
        <v>150.296164609054</v>
      </c>
      <c r="S5665" s="7">
        <v>7.0</v>
      </c>
      <c r="T5665" s="7">
        <v>0.2</v>
      </c>
      <c r="U5665" s="7">
        <v>30.0592329218107</v>
      </c>
      <c r="V5665" s="10" t="str">
        <f t="shared" si="1"/>
        <v>2017-12</v>
      </c>
    </row>
    <row r="5666">
      <c r="A5666" s="7">
        <v>5665.0</v>
      </c>
      <c r="B5666" s="4" t="s">
        <v>8453</v>
      </c>
      <c r="C5666" s="8">
        <v>43080.0</v>
      </c>
      <c r="D5666" s="8">
        <v>43084.0</v>
      </c>
      <c r="E5666" s="4" t="s">
        <v>26</v>
      </c>
      <c r="F5666" s="4" t="s">
        <v>3026</v>
      </c>
      <c r="G5666" s="4" t="s">
        <v>3027</v>
      </c>
      <c r="H5666" s="4" t="s">
        <v>46</v>
      </c>
      <c r="I5666" s="4" t="s">
        <v>30</v>
      </c>
      <c r="J5666" s="4" t="s">
        <v>222</v>
      </c>
      <c r="K5666" s="4" t="s">
        <v>223</v>
      </c>
      <c r="L5666" s="7">
        <v>10035.0</v>
      </c>
      <c r="M5666" s="4" t="s">
        <v>33</v>
      </c>
      <c r="N5666" s="4" t="s">
        <v>1141</v>
      </c>
      <c r="O5666" s="4" t="s">
        <v>51</v>
      </c>
      <c r="P5666" s="4" t="s">
        <v>76</v>
      </c>
      <c r="Q5666" s="4" t="s">
        <v>1142</v>
      </c>
      <c r="R5666" s="9">
        <v>26.4770874403509</v>
      </c>
      <c r="S5666" s="7">
        <v>1.0</v>
      </c>
      <c r="T5666" s="7">
        <v>0.2</v>
      </c>
      <c r="U5666" s="7">
        <v>8.93601701111842</v>
      </c>
      <c r="V5666" s="10" t="str">
        <f t="shared" si="1"/>
        <v>2017-12</v>
      </c>
    </row>
    <row r="5667">
      <c r="A5667" s="7">
        <v>5666.0</v>
      </c>
      <c r="B5667" s="4" t="s">
        <v>8453</v>
      </c>
      <c r="C5667" s="8">
        <v>43080.0</v>
      </c>
      <c r="D5667" s="8">
        <v>43084.0</v>
      </c>
      <c r="E5667" s="4" t="s">
        <v>26</v>
      </c>
      <c r="F5667" s="4" t="s">
        <v>3026</v>
      </c>
      <c r="G5667" s="4" t="s">
        <v>3027</v>
      </c>
      <c r="H5667" s="4" t="s">
        <v>46</v>
      </c>
      <c r="I5667" s="4" t="s">
        <v>30</v>
      </c>
      <c r="J5667" s="4" t="s">
        <v>222</v>
      </c>
      <c r="K5667" s="4" t="s">
        <v>223</v>
      </c>
      <c r="L5667" s="7">
        <v>10035.0</v>
      </c>
      <c r="M5667" s="4" t="s">
        <v>33</v>
      </c>
      <c r="N5667" s="4" t="s">
        <v>4240</v>
      </c>
      <c r="O5667" s="4" t="s">
        <v>51</v>
      </c>
      <c r="P5667" s="4" t="s">
        <v>124</v>
      </c>
      <c r="Q5667" s="4" t="s">
        <v>4241</v>
      </c>
      <c r="R5667" s="9">
        <v>31.7682549946425</v>
      </c>
      <c r="S5667" s="7">
        <v>3.0</v>
      </c>
      <c r="T5667" s="7">
        <v>0.0</v>
      </c>
      <c r="U5667" s="7">
        <v>14.2957147475891</v>
      </c>
      <c r="V5667" s="10" t="str">
        <f t="shared" si="1"/>
        <v>2017-12</v>
      </c>
    </row>
    <row r="5668">
      <c r="A5668" s="7">
        <v>5667.0</v>
      </c>
      <c r="B5668" s="4" t="s">
        <v>8453</v>
      </c>
      <c r="C5668" s="8">
        <v>43080.0</v>
      </c>
      <c r="D5668" s="8">
        <v>43084.0</v>
      </c>
      <c r="E5668" s="4" t="s">
        <v>26</v>
      </c>
      <c r="F5668" s="4" t="s">
        <v>3026</v>
      </c>
      <c r="G5668" s="4" t="s">
        <v>3027</v>
      </c>
      <c r="H5668" s="4" t="s">
        <v>46</v>
      </c>
      <c r="I5668" s="4" t="s">
        <v>30</v>
      </c>
      <c r="J5668" s="4" t="s">
        <v>222</v>
      </c>
      <c r="K5668" s="4" t="s">
        <v>223</v>
      </c>
      <c r="L5668" s="7">
        <v>10035.0</v>
      </c>
      <c r="M5668" s="4" t="s">
        <v>33</v>
      </c>
      <c r="N5668" s="4" t="s">
        <v>7117</v>
      </c>
      <c r="O5668" s="4" t="s">
        <v>39</v>
      </c>
      <c r="P5668" s="4" t="s">
        <v>40</v>
      </c>
      <c r="Q5668" s="4" t="s">
        <v>7118</v>
      </c>
      <c r="R5668" s="9">
        <v>207.148855589369</v>
      </c>
      <c r="S5668" s="7">
        <v>2.0</v>
      </c>
      <c r="T5668" s="7">
        <v>0.0</v>
      </c>
      <c r="U5668" s="7">
        <v>51.7872138973422</v>
      </c>
      <c r="V5668" s="10" t="str">
        <f t="shared" si="1"/>
        <v>2017-12</v>
      </c>
    </row>
    <row r="5669">
      <c r="A5669" s="7">
        <v>5668.0</v>
      </c>
      <c r="B5669" s="4" t="s">
        <v>8454</v>
      </c>
      <c r="C5669" s="8">
        <v>43080.0</v>
      </c>
      <c r="D5669" s="8">
        <v>43082.0</v>
      </c>
      <c r="E5669" s="4" t="s">
        <v>43</v>
      </c>
      <c r="F5669" s="4" t="s">
        <v>3130</v>
      </c>
      <c r="G5669" s="4" t="s">
        <v>3131</v>
      </c>
      <c r="H5669" s="4" t="s">
        <v>46</v>
      </c>
      <c r="I5669" s="4" t="s">
        <v>30</v>
      </c>
      <c r="J5669" s="4" t="s">
        <v>8455</v>
      </c>
      <c r="K5669" s="4" t="s">
        <v>58</v>
      </c>
      <c r="L5669" s="7">
        <v>79605.0</v>
      </c>
      <c r="M5669" s="4" t="s">
        <v>59</v>
      </c>
      <c r="N5669" s="4" t="s">
        <v>8456</v>
      </c>
      <c r="O5669" s="4" t="s">
        <v>51</v>
      </c>
      <c r="P5669" s="4" t="s">
        <v>283</v>
      </c>
      <c r="Q5669" s="4" t="s">
        <v>8457</v>
      </c>
      <c r="R5669" s="9">
        <v>1.79871604938272</v>
      </c>
      <c r="S5669" s="7">
        <v>2.0</v>
      </c>
      <c r="T5669" s="7">
        <v>0.8</v>
      </c>
      <c r="U5669" s="7">
        <v>-4.85653333333333</v>
      </c>
      <c r="V5669" s="10" t="str">
        <f t="shared" si="1"/>
        <v>2017-12</v>
      </c>
    </row>
    <row r="5670">
      <c r="A5670" s="7">
        <v>5669.0</v>
      </c>
      <c r="B5670" s="4" t="s">
        <v>8458</v>
      </c>
      <c r="C5670" s="8">
        <v>43080.0</v>
      </c>
      <c r="D5670" s="8">
        <v>43086.0</v>
      </c>
      <c r="E5670" s="4" t="s">
        <v>26</v>
      </c>
      <c r="F5670" s="4" t="s">
        <v>2579</v>
      </c>
      <c r="G5670" s="4" t="s">
        <v>2580</v>
      </c>
      <c r="H5670" s="4" t="s">
        <v>29</v>
      </c>
      <c r="I5670" s="4" t="s">
        <v>30</v>
      </c>
      <c r="J5670" s="4" t="s">
        <v>101</v>
      </c>
      <c r="K5670" s="4" t="s">
        <v>102</v>
      </c>
      <c r="L5670" s="7">
        <v>32216.0</v>
      </c>
      <c r="M5670" s="4" t="s">
        <v>83</v>
      </c>
      <c r="N5670" s="4" t="s">
        <v>7452</v>
      </c>
      <c r="O5670" s="4" t="s">
        <v>35</v>
      </c>
      <c r="P5670" s="4" t="s">
        <v>73</v>
      </c>
      <c r="Q5670" s="4" t="s">
        <v>7453</v>
      </c>
      <c r="R5670" s="9">
        <v>436.168486333662</v>
      </c>
      <c r="S5670" s="7">
        <v>6.0</v>
      </c>
      <c r="T5670" s="7">
        <v>0.45</v>
      </c>
      <c r="U5670" s="7">
        <v>-253.77075568504</v>
      </c>
      <c r="V5670" s="10" t="str">
        <f t="shared" si="1"/>
        <v>2017-12</v>
      </c>
    </row>
    <row r="5671">
      <c r="A5671" s="7">
        <v>5670.0</v>
      </c>
      <c r="B5671" s="4" t="s">
        <v>8458</v>
      </c>
      <c r="C5671" s="8">
        <v>43080.0</v>
      </c>
      <c r="D5671" s="8">
        <v>43086.0</v>
      </c>
      <c r="E5671" s="4" t="s">
        <v>26</v>
      </c>
      <c r="F5671" s="4" t="s">
        <v>2579</v>
      </c>
      <c r="G5671" s="4" t="s">
        <v>2580</v>
      </c>
      <c r="H5671" s="4" t="s">
        <v>29</v>
      </c>
      <c r="I5671" s="4" t="s">
        <v>30</v>
      </c>
      <c r="J5671" s="4" t="s">
        <v>101</v>
      </c>
      <c r="K5671" s="4" t="s">
        <v>102</v>
      </c>
      <c r="L5671" s="7">
        <v>32216.0</v>
      </c>
      <c r="M5671" s="4" t="s">
        <v>83</v>
      </c>
      <c r="N5671" s="4" t="s">
        <v>2188</v>
      </c>
      <c r="O5671" s="4" t="s">
        <v>39</v>
      </c>
      <c r="P5671" s="4" t="s">
        <v>40</v>
      </c>
      <c r="Q5671" s="4" t="s">
        <v>2189</v>
      </c>
      <c r="R5671" s="9">
        <v>44.3154153920893</v>
      </c>
      <c r="S5671" s="7">
        <v>4.0</v>
      </c>
      <c r="T5671" s="7">
        <v>0.2</v>
      </c>
      <c r="U5671" s="7">
        <v>-9.9709684632201</v>
      </c>
      <c r="V5671" s="10" t="str">
        <f t="shared" si="1"/>
        <v>2017-12</v>
      </c>
    </row>
    <row r="5672">
      <c r="A5672" s="7">
        <v>5671.0</v>
      </c>
      <c r="B5672" s="4" t="s">
        <v>8458</v>
      </c>
      <c r="C5672" s="8">
        <v>43080.0</v>
      </c>
      <c r="D5672" s="8">
        <v>43086.0</v>
      </c>
      <c r="E5672" s="4" t="s">
        <v>26</v>
      </c>
      <c r="F5672" s="4" t="s">
        <v>2579</v>
      </c>
      <c r="G5672" s="4" t="s">
        <v>2580</v>
      </c>
      <c r="H5672" s="4" t="s">
        <v>29</v>
      </c>
      <c r="I5672" s="4" t="s">
        <v>30</v>
      </c>
      <c r="J5672" s="4" t="s">
        <v>101</v>
      </c>
      <c r="K5672" s="4" t="s">
        <v>102</v>
      </c>
      <c r="L5672" s="7">
        <v>32216.0</v>
      </c>
      <c r="M5672" s="4" t="s">
        <v>83</v>
      </c>
      <c r="N5672" s="4" t="s">
        <v>4419</v>
      </c>
      <c r="O5672" s="4" t="s">
        <v>51</v>
      </c>
      <c r="P5672" s="4" t="s">
        <v>93</v>
      </c>
      <c r="Q5672" s="4" t="s">
        <v>4420</v>
      </c>
      <c r="R5672" s="9">
        <v>8.16690565248426</v>
      </c>
      <c r="S5672" s="7">
        <v>1.0</v>
      </c>
      <c r="T5672" s="7">
        <v>0.2</v>
      </c>
      <c r="U5672" s="7">
        <v>0.816690565248426</v>
      </c>
      <c r="V5672" s="10" t="str">
        <f t="shared" si="1"/>
        <v>2017-12</v>
      </c>
    </row>
    <row r="5673">
      <c r="A5673" s="7">
        <v>5672.0</v>
      </c>
      <c r="B5673" s="4" t="s">
        <v>8458</v>
      </c>
      <c r="C5673" s="8">
        <v>43080.0</v>
      </c>
      <c r="D5673" s="8">
        <v>43086.0</v>
      </c>
      <c r="E5673" s="4" t="s">
        <v>26</v>
      </c>
      <c r="F5673" s="4" t="s">
        <v>2579</v>
      </c>
      <c r="G5673" s="4" t="s">
        <v>2580</v>
      </c>
      <c r="H5673" s="4" t="s">
        <v>29</v>
      </c>
      <c r="I5673" s="4" t="s">
        <v>30</v>
      </c>
      <c r="J5673" s="4" t="s">
        <v>101</v>
      </c>
      <c r="K5673" s="4" t="s">
        <v>102</v>
      </c>
      <c r="L5673" s="7">
        <v>32216.0</v>
      </c>
      <c r="M5673" s="4" t="s">
        <v>83</v>
      </c>
      <c r="N5673" s="4" t="s">
        <v>1511</v>
      </c>
      <c r="O5673" s="4" t="s">
        <v>35</v>
      </c>
      <c r="P5673" s="4" t="s">
        <v>263</v>
      </c>
      <c r="Q5673" s="4" t="s">
        <v>1512</v>
      </c>
      <c r="R5673" s="9">
        <v>39.2845351348417</v>
      </c>
      <c r="S5673" s="7">
        <v>1.0</v>
      </c>
      <c r="T5673" s="7">
        <v>0.2</v>
      </c>
      <c r="U5673" s="7">
        <v>-7.36585033778283</v>
      </c>
      <c r="V5673" s="10" t="str">
        <f t="shared" si="1"/>
        <v>2017-12</v>
      </c>
    </row>
    <row r="5674">
      <c r="A5674" s="7">
        <v>5673.0</v>
      </c>
      <c r="B5674" s="4" t="s">
        <v>8459</v>
      </c>
      <c r="C5674" s="8">
        <v>43080.0</v>
      </c>
      <c r="D5674" s="8">
        <v>43083.0</v>
      </c>
      <c r="E5674" s="4" t="s">
        <v>98</v>
      </c>
      <c r="F5674" s="4" t="s">
        <v>2531</v>
      </c>
      <c r="G5674" s="4" t="s">
        <v>2532</v>
      </c>
      <c r="H5674" s="4" t="s">
        <v>112</v>
      </c>
      <c r="I5674" s="4" t="s">
        <v>30</v>
      </c>
      <c r="J5674" s="4" t="s">
        <v>322</v>
      </c>
      <c r="K5674" s="4" t="s">
        <v>3449</v>
      </c>
      <c r="L5674" s="7">
        <v>52601.0</v>
      </c>
      <c r="M5674" s="4" t="s">
        <v>59</v>
      </c>
      <c r="N5674" s="4" t="s">
        <v>8460</v>
      </c>
      <c r="O5674" s="4" t="s">
        <v>51</v>
      </c>
      <c r="P5674" s="4" t="s">
        <v>205</v>
      </c>
      <c r="Q5674" s="4" t="s">
        <v>8461</v>
      </c>
      <c r="R5674" s="9">
        <v>9.40707818930041</v>
      </c>
      <c r="S5674" s="7">
        <v>1.0</v>
      </c>
      <c r="T5674" s="7">
        <v>0.0</v>
      </c>
      <c r="U5674" s="7">
        <v>4.5153975308642</v>
      </c>
      <c r="V5674" s="10" t="str">
        <f t="shared" si="1"/>
        <v>2017-12</v>
      </c>
    </row>
    <row r="5675">
      <c r="A5675" s="7">
        <v>5674.0</v>
      </c>
      <c r="B5675" s="4" t="s">
        <v>8459</v>
      </c>
      <c r="C5675" s="8">
        <v>43080.0</v>
      </c>
      <c r="D5675" s="8">
        <v>43083.0</v>
      </c>
      <c r="E5675" s="4" t="s">
        <v>98</v>
      </c>
      <c r="F5675" s="4" t="s">
        <v>2531</v>
      </c>
      <c r="G5675" s="4" t="s">
        <v>2532</v>
      </c>
      <c r="H5675" s="4" t="s">
        <v>112</v>
      </c>
      <c r="I5675" s="4" t="s">
        <v>30</v>
      </c>
      <c r="J5675" s="4" t="s">
        <v>322</v>
      </c>
      <c r="K5675" s="4" t="s">
        <v>3449</v>
      </c>
      <c r="L5675" s="7">
        <v>52601.0</v>
      </c>
      <c r="M5675" s="4" t="s">
        <v>59</v>
      </c>
      <c r="N5675" s="4" t="s">
        <v>3233</v>
      </c>
      <c r="O5675" s="4" t="s">
        <v>51</v>
      </c>
      <c r="P5675" s="4" t="s">
        <v>76</v>
      </c>
      <c r="Q5675" s="4" t="s">
        <v>3234</v>
      </c>
      <c r="R5675" s="9">
        <v>6.97777777777778</v>
      </c>
      <c r="S5675" s="7">
        <v>3.0</v>
      </c>
      <c r="T5675" s="7">
        <v>0.0</v>
      </c>
      <c r="U5675" s="7">
        <v>3.34933333333333</v>
      </c>
      <c r="V5675" s="10" t="str">
        <f t="shared" si="1"/>
        <v>2017-12</v>
      </c>
    </row>
    <row r="5676">
      <c r="A5676" s="7">
        <v>5675.0</v>
      </c>
      <c r="B5676" s="4" t="s">
        <v>8462</v>
      </c>
      <c r="C5676" s="8">
        <v>43080.0</v>
      </c>
      <c r="D5676" s="8">
        <v>43082.0</v>
      </c>
      <c r="E5676" s="4" t="s">
        <v>43</v>
      </c>
      <c r="F5676" s="4" t="s">
        <v>1790</v>
      </c>
      <c r="G5676" s="4" t="s">
        <v>1791</v>
      </c>
      <c r="H5676" s="4" t="s">
        <v>29</v>
      </c>
      <c r="I5676" s="4" t="s">
        <v>30</v>
      </c>
      <c r="J5676" s="4" t="s">
        <v>2886</v>
      </c>
      <c r="K5676" s="4" t="s">
        <v>203</v>
      </c>
      <c r="L5676" s="7">
        <v>7501.0</v>
      </c>
      <c r="M5676" s="4" t="s">
        <v>33</v>
      </c>
      <c r="N5676" s="4" t="s">
        <v>4760</v>
      </c>
      <c r="O5676" s="4" t="s">
        <v>51</v>
      </c>
      <c r="P5676" s="4" t="s">
        <v>272</v>
      </c>
      <c r="Q5676" s="4" t="s">
        <v>4761</v>
      </c>
      <c r="R5676" s="9">
        <v>11.5810695465419</v>
      </c>
      <c r="S5676" s="7">
        <v>3.0</v>
      </c>
      <c r="T5676" s="7">
        <v>0.0</v>
      </c>
      <c r="U5676" s="7">
        <v>3.82175295035883</v>
      </c>
      <c r="V5676" s="10" t="str">
        <f t="shared" si="1"/>
        <v>2017-12</v>
      </c>
    </row>
    <row r="5677">
      <c r="A5677" s="7">
        <v>5676.0</v>
      </c>
      <c r="B5677" s="4" t="s">
        <v>8463</v>
      </c>
      <c r="C5677" s="8">
        <v>43080.0</v>
      </c>
      <c r="D5677" s="8">
        <v>43086.0</v>
      </c>
      <c r="E5677" s="4" t="s">
        <v>26</v>
      </c>
      <c r="F5677" s="4" t="s">
        <v>8217</v>
      </c>
      <c r="G5677" s="4" t="s">
        <v>8218</v>
      </c>
      <c r="H5677" s="4" t="s">
        <v>46</v>
      </c>
      <c r="I5677" s="4" t="s">
        <v>30</v>
      </c>
      <c r="J5677" s="4" t="s">
        <v>340</v>
      </c>
      <c r="K5677" s="4" t="s">
        <v>203</v>
      </c>
      <c r="L5677" s="7">
        <v>7060.0</v>
      </c>
      <c r="M5677" s="4" t="s">
        <v>33</v>
      </c>
      <c r="N5677" s="4" t="s">
        <v>3012</v>
      </c>
      <c r="O5677" s="4" t="s">
        <v>51</v>
      </c>
      <c r="P5677" s="4" t="s">
        <v>76</v>
      </c>
      <c r="Q5677" s="4" t="s">
        <v>3013</v>
      </c>
      <c r="R5677" s="9">
        <v>71.1863907906705</v>
      </c>
      <c r="S5677" s="7">
        <v>5.0</v>
      </c>
      <c r="T5677" s="7">
        <v>0.0</v>
      </c>
      <c r="U5677" s="7">
        <v>32.0338758558017</v>
      </c>
      <c r="V5677" s="10" t="str">
        <f t="shared" si="1"/>
        <v>2017-12</v>
      </c>
    </row>
    <row r="5678">
      <c r="A5678" s="7">
        <v>5677.0</v>
      </c>
      <c r="B5678" s="4" t="s">
        <v>8463</v>
      </c>
      <c r="C5678" s="8">
        <v>43080.0</v>
      </c>
      <c r="D5678" s="8">
        <v>43086.0</v>
      </c>
      <c r="E5678" s="4" t="s">
        <v>26</v>
      </c>
      <c r="F5678" s="4" t="s">
        <v>8217</v>
      </c>
      <c r="G5678" s="4" t="s">
        <v>8218</v>
      </c>
      <c r="H5678" s="4" t="s">
        <v>46</v>
      </c>
      <c r="I5678" s="4" t="s">
        <v>30</v>
      </c>
      <c r="J5678" s="4" t="s">
        <v>340</v>
      </c>
      <c r="K5678" s="4" t="s">
        <v>203</v>
      </c>
      <c r="L5678" s="7">
        <v>7060.0</v>
      </c>
      <c r="M5678" s="4" t="s">
        <v>33</v>
      </c>
      <c r="N5678" s="4" t="s">
        <v>1350</v>
      </c>
      <c r="O5678" s="4" t="s">
        <v>51</v>
      </c>
      <c r="P5678" s="4" t="s">
        <v>76</v>
      </c>
      <c r="Q5678" s="4" t="s">
        <v>1351</v>
      </c>
      <c r="R5678" s="9">
        <v>1303.27760930641</v>
      </c>
      <c r="S5678" s="7">
        <v>2.0</v>
      </c>
      <c r="T5678" s="7">
        <v>0.0</v>
      </c>
      <c r="U5678" s="7">
        <v>586.474924187884</v>
      </c>
      <c r="V5678" s="10" t="str">
        <f t="shared" si="1"/>
        <v>2017-12</v>
      </c>
    </row>
    <row r="5679">
      <c r="A5679" s="7">
        <v>5678.0</v>
      </c>
      <c r="B5679" s="4" t="s">
        <v>8463</v>
      </c>
      <c r="C5679" s="8">
        <v>43080.0</v>
      </c>
      <c r="D5679" s="8">
        <v>43086.0</v>
      </c>
      <c r="E5679" s="4" t="s">
        <v>26</v>
      </c>
      <c r="F5679" s="4" t="s">
        <v>8217</v>
      </c>
      <c r="G5679" s="4" t="s">
        <v>8218</v>
      </c>
      <c r="H5679" s="4" t="s">
        <v>46</v>
      </c>
      <c r="I5679" s="4" t="s">
        <v>30</v>
      </c>
      <c r="J5679" s="4" t="s">
        <v>340</v>
      </c>
      <c r="K5679" s="4" t="s">
        <v>203</v>
      </c>
      <c r="L5679" s="7">
        <v>7060.0</v>
      </c>
      <c r="M5679" s="4" t="s">
        <v>33</v>
      </c>
      <c r="N5679" s="4" t="s">
        <v>5109</v>
      </c>
      <c r="O5679" s="4" t="s">
        <v>51</v>
      </c>
      <c r="P5679" s="4" t="s">
        <v>283</v>
      </c>
      <c r="Q5679" s="4" t="s">
        <v>5110</v>
      </c>
      <c r="R5679" s="9">
        <v>40.2858306091481</v>
      </c>
      <c r="S5679" s="7">
        <v>7.0</v>
      </c>
      <c r="T5679" s="7">
        <v>0.0</v>
      </c>
      <c r="U5679" s="7">
        <v>11.6828908766529</v>
      </c>
      <c r="V5679" s="10" t="str">
        <f t="shared" si="1"/>
        <v>2017-12</v>
      </c>
    </row>
    <row r="5680">
      <c r="A5680" s="7">
        <v>5679.0</v>
      </c>
      <c r="B5680" s="4" t="s">
        <v>8464</v>
      </c>
      <c r="C5680" s="8">
        <v>43082.0</v>
      </c>
      <c r="D5680" s="8">
        <v>43082.0</v>
      </c>
      <c r="E5680" s="4" t="s">
        <v>212</v>
      </c>
      <c r="F5680" s="4" t="s">
        <v>5690</v>
      </c>
      <c r="G5680" s="4" t="s">
        <v>5691</v>
      </c>
      <c r="H5680" s="4" t="s">
        <v>46</v>
      </c>
      <c r="I5680" s="4" t="s">
        <v>30</v>
      </c>
      <c r="J5680" s="4" t="s">
        <v>163</v>
      </c>
      <c r="K5680" s="4" t="s">
        <v>164</v>
      </c>
      <c r="L5680" s="7">
        <v>98103.0</v>
      </c>
      <c r="M5680" s="4" t="s">
        <v>49</v>
      </c>
      <c r="N5680" s="4" t="s">
        <v>3029</v>
      </c>
      <c r="O5680" s="4" t="s">
        <v>51</v>
      </c>
      <c r="P5680" s="4" t="s">
        <v>52</v>
      </c>
      <c r="Q5680" s="4" t="s">
        <v>3030</v>
      </c>
      <c r="R5680" s="9">
        <v>31.44</v>
      </c>
      <c r="S5680" s="7">
        <v>3.0</v>
      </c>
      <c r="T5680" s="7">
        <v>0.0</v>
      </c>
      <c r="U5680" s="7">
        <v>8.4888</v>
      </c>
      <c r="V5680" s="10" t="str">
        <f t="shared" si="1"/>
        <v>2017-12</v>
      </c>
    </row>
    <row r="5681">
      <c r="A5681" s="7">
        <v>5680.0</v>
      </c>
      <c r="B5681" s="4" t="s">
        <v>8465</v>
      </c>
      <c r="C5681" s="8">
        <v>43082.0</v>
      </c>
      <c r="D5681" s="8">
        <v>43087.0</v>
      </c>
      <c r="E5681" s="4" t="s">
        <v>26</v>
      </c>
      <c r="F5681" s="4" t="s">
        <v>4670</v>
      </c>
      <c r="G5681" s="4" t="s">
        <v>4671</v>
      </c>
      <c r="H5681" s="4" t="s">
        <v>29</v>
      </c>
      <c r="I5681" s="4" t="s">
        <v>30</v>
      </c>
      <c r="J5681" s="4" t="s">
        <v>222</v>
      </c>
      <c r="K5681" s="4" t="s">
        <v>223</v>
      </c>
      <c r="L5681" s="7">
        <v>10024.0</v>
      </c>
      <c r="M5681" s="4" t="s">
        <v>33</v>
      </c>
      <c r="N5681" s="4" t="s">
        <v>493</v>
      </c>
      <c r="O5681" s="4" t="s">
        <v>35</v>
      </c>
      <c r="P5681" s="4" t="s">
        <v>36</v>
      </c>
      <c r="Q5681" s="4" t="s">
        <v>494</v>
      </c>
      <c r="R5681" s="9">
        <v>510.27436272109</v>
      </c>
      <c r="S5681" s="7">
        <v>3.0</v>
      </c>
      <c r="T5681" s="7">
        <v>0.2</v>
      </c>
      <c r="U5681" s="7">
        <v>12.7568590680273</v>
      </c>
      <c r="V5681" s="10" t="str">
        <f t="shared" si="1"/>
        <v>2017-12</v>
      </c>
    </row>
    <row r="5682">
      <c r="A5682" s="7">
        <v>5681.0</v>
      </c>
      <c r="B5682" s="4" t="s">
        <v>8466</v>
      </c>
      <c r="C5682" s="8">
        <v>43082.0</v>
      </c>
      <c r="D5682" s="8">
        <v>43087.0</v>
      </c>
      <c r="E5682" s="4" t="s">
        <v>26</v>
      </c>
      <c r="F5682" s="4" t="s">
        <v>4511</v>
      </c>
      <c r="G5682" s="4" t="s">
        <v>4512</v>
      </c>
      <c r="H5682" s="4" t="s">
        <v>46</v>
      </c>
      <c r="I5682" s="4" t="s">
        <v>30</v>
      </c>
      <c r="J5682" s="4" t="s">
        <v>362</v>
      </c>
      <c r="K5682" s="4" t="s">
        <v>48</v>
      </c>
      <c r="L5682" s="7">
        <v>94122.0</v>
      </c>
      <c r="M5682" s="4" t="s">
        <v>49</v>
      </c>
      <c r="N5682" s="4" t="s">
        <v>3556</v>
      </c>
      <c r="O5682" s="4" t="s">
        <v>51</v>
      </c>
      <c r="P5682" s="4" t="s">
        <v>297</v>
      </c>
      <c r="Q5682" s="4" t="s">
        <v>3557</v>
      </c>
      <c r="R5682" s="9">
        <v>8.64</v>
      </c>
      <c r="S5682" s="7">
        <v>3.0</v>
      </c>
      <c r="T5682" s="7">
        <v>0.0</v>
      </c>
      <c r="U5682" s="7">
        <v>4.2336</v>
      </c>
      <c r="V5682" s="10" t="str">
        <f t="shared" si="1"/>
        <v>2017-12</v>
      </c>
    </row>
    <row r="5683">
      <c r="A5683" s="7">
        <v>5682.0</v>
      </c>
      <c r="B5683" s="4" t="s">
        <v>8466</v>
      </c>
      <c r="C5683" s="8">
        <v>43082.0</v>
      </c>
      <c r="D5683" s="8">
        <v>43087.0</v>
      </c>
      <c r="E5683" s="4" t="s">
        <v>26</v>
      </c>
      <c r="F5683" s="4" t="s">
        <v>4511</v>
      </c>
      <c r="G5683" s="4" t="s">
        <v>4512</v>
      </c>
      <c r="H5683" s="4" t="s">
        <v>46</v>
      </c>
      <c r="I5683" s="4" t="s">
        <v>30</v>
      </c>
      <c r="J5683" s="4" t="s">
        <v>362</v>
      </c>
      <c r="K5683" s="4" t="s">
        <v>48</v>
      </c>
      <c r="L5683" s="7">
        <v>94122.0</v>
      </c>
      <c r="M5683" s="4" t="s">
        <v>49</v>
      </c>
      <c r="N5683" s="4" t="s">
        <v>4880</v>
      </c>
      <c r="O5683" s="4" t="s">
        <v>51</v>
      </c>
      <c r="P5683" s="4" t="s">
        <v>124</v>
      </c>
      <c r="Q5683" s="4" t="s">
        <v>4881</v>
      </c>
      <c r="R5683" s="9">
        <v>38.88</v>
      </c>
      <c r="S5683" s="7">
        <v>6.0</v>
      </c>
      <c r="T5683" s="7">
        <v>0.0</v>
      </c>
      <c r="U5683" s="7">
        <v>18.6624</v>
      </c>
      <c r="V5683" s="10" t="str">
        <f t="shared" si="1"/>
        <v>2017-12</v>
      </c>
    </row>
    <row r="5684">
      <c r="A5684" s="7">
        <v>5683.0</v>
      </c>
      <c r="B5684" s="4" t="s">
        <v>8466</v>
      </c>
      <c r="C5684" s="8">
        <v>43082.0</v>
      </c>
      <c r="D5684" s="8">
        <v>43087.0</v>
      </c>
      <c r="E5684" s="4" t="s">
        <v>26</v>
      </c>
      <c r="F5684" s="4" t="s">
        <v>4511</v>
      </c>
      <c r="G5684" s="4" t="s">
        <v>4512</v>
      </c>
      <c r="H5684" s="4" t="s">
        <v>46</v>
      </c>
      <c r="I5684" s="4" t="s">
        <v>30</v>
      </c>
      <c r="J5684" s="4" t="s">
        <v>362</v>
      </c>
      <c r="K5684" s="4" t="s">
        <v>48</v>
      </c>
      <c r="L5684" s="7">
        <v>94122.0</v>
      </c>
      <c r="M5684" s="4" t="s">
        <v>49</v>
      </c>
      <c r="N5684" s="4" t="s">
        <v>6411</v>
      </c>
      <c r="O5684" s="4" t="s">
        <v>35</v>
      </c>
      <c r="P5684" s="4" t="s">
        <v>121</v>
      </c>
      <c r="Q5684" s="4" t="s">
        <v>6412</v>
      </c>
      <c r="R5684" s="9">
        <v>201.04</v>
      </c>
      <c r="S5684" s="7">
        <v>8.0</v>
      </c>
      <c r="T5684" s="7">
        <v>0.0</v>
      </c>
      <c r="U5684" s="7">
        <v>54.2808</v>
      </c>
      <c r="V5684" s="10" t="str">
        <f t="shared" si="1"/>
        <v>2017-12</v>
      </c>
    </row>
    <row r="5685">
      <c r="A5685" s="7">
        <v>5684.0</v>
      </c>
      <c r="B5685" s="4" t="s">
        <v>8466</v>
      </c>
      <c r="C5685" s="8">
        <v>43082.0</v>
      </c>
      <c r="D5685" s="8">
        <v>43087.0</v>
      </c>
      <c r="E5685" s="4" t="s">
        <v>26</v>
      </c>
      <c r="F5685" s="4" t="s">
        <v>4511</v>
      </c>
      <c r="G5685" s="4" t="s">
        <v>4512</v>
      </c>
      <c r="H5685" s="4" t="s">
        <v>46</v>
      </c>
      <c r="I5685" s="4" t="s">
        <v>30</v>
      </c>
      <c r="J5685" s="4" t="s">
        <v>362</v>
      </c>
      <c r="K5685" s="4" t="s">
        <v>48</v>
      </c>
      <c r="L5685" s="7">
        <v>94122.0</v>
      </c>
      <c r="M5685" s="4" t="s">
        <v>49</v>
      </c>
      <c r="N5685" s="4" t="s">
        <v>2622</v>
      </c>
      <c r="O5685" s="4" t="s">
        <v>51</v>
      </c>
      <c r="P5685" s="4" t="s">
        <v>124</v>
      </c>
      <c r="Q5685" s="4" t="s">
        <v>2623</v>
      </c>
      <c r="R5685" s="9">
        <v>12.96</v>
      </c>
      <c r="S5685" s="7">
        <v>2.0</v>
      </c>
      <c r="T5685" s="7">
        <v>0.0</v>
      </c>
      <c r="U5685" s="7">
        <v>6.3504</v>
      </c>
      <c r="V5685" s="10" t="str">
        <f t="shared" si="1"/>
        <v>2017-12</v>
      </c>
    </row>
    <row r="5686">
      <c r="A5686" s="7">
        <v>5685.0</v>
      </c>
      <c r="B5686" s="4" t="s">
        <v>8467</v>
      </c>
      <c r="C5686" s="8">
        <v>43083.0</v>
      </c>
      <c r="D5686" s="8">
        <v>43087.0</v>
      </c>
      <c r="E5686" s="4" t="s">
        <v>26</v>
      </c>
      <c r="F5686" s="4" t="s">
        <v>5394</v>
      </c>
      <c r="G5686" s="4" t="s">
        <v>5395</v>
      </c>
      <c r="H5686" s="4" t="s">
        <v>112</v>
      </c>
      <c r="I5686" s="4" t="s">
        <v>30</v>
      </c>
      <c r="J5686" s="4" t="s">
        <v>261</v>
      </c>
      <c r="K5686" s="4" t="s">
        <v>48</v>
      </c>
      <c r="L5686" s="7">
        <v>92024.0</v>
      </c>
      <c r="M5686" s="4" t="s">
        <v>49</v>
      </c>
      <c r="N5686" s="4" t="s">
        <v>4267</v>
      </c>
      <c r="O5686" s="4" t="s">
        <v>35</v>
      </c>
      <c r="P5686" s="4" t="s">
        <v>121</v>
      </c>
      <c r="Q5686" s="4" t="s">
        <v>4268</v>
      </c>
      <c r="R5686" s="9">
        <v>26.25</v>
      </c>
      <c r="S5686" s="7">
        <v>3.0</v>
      </c>
      <c r="T5686" s="7">
        <v>0.0</v>
      </c>
      <c r="U5686" s="7">
        <v>11.025</v>
      </c>
      <c r="V5686" s="10" t="str">
        <f t="shared" si="1"/>
        <v>2017-12</v>
      </c>
    </row>
    <row r="5687">
      <c r="A5687" s="7">
        <v>5686.0</v>
      </c>
      <c r="B5687" s="4" t="s">
        <v>8467</v>
      </c>
      <c r="C5687" s="8">
        <v>43083.0</v>
      </c>
      <c r="D5687" s="8">
        <v>43087.0</v>
      </c>
      <c r="E5687" s="4" t="s">
        <v>26</v>
      </c>
      <c r="F5687" s="4" t="s">
        <v>5394</v>
      </c>
      <c r="G5687" s="4" t="s">
        <v>5395</v>
      </c>
      <c r="H5687" s="4" t="s">
        <v>112</v>
      </c>
      <c r="I5687" s="4" t="s">
        <v>30</v>
      </c>
      <c r="J5687" s="4" t="s">
        <v>261</v>
      </c>
      <c r="K5687" s="4" t="s">
        <v>48</v>
      </c>
      <c r="L5687" s="7">
        <v>92024.0</v>
      </c>
      <c r="M5687" s="4" t="s">
        <v>49</v>
      </c>
      <c r="N5687" s="4" t="s">
        <v>651</v>
      </c>
      <c r="O5687" s="4" t="s">
        <v>51</v>
      </c>
      <c r="P5687" s="4" t="s">
        <v>76</v>
      </c>
      <c r="Q5687" s="4" t="s">
        <v>652</v>
      </c>
      <c r="R5687" s="9">
        <v>64.96</v>
      </c>
      <c r="S5687" s="7">
        <v>14.0</v>
      </c>
      <c r="T5687" s="7">
        <v>0.2</v>
      </c>
      <c r="U5687" s="7">
        <v>22.736</v>
      </c>
      <c r="V5687" s="10" t="str">
        <f t="shared" si="1"/>
        <v>2017-12</v>
      </c>
    </row>
    <row r="5688">
      <c r="A5688" s="7">
        <v>5687.0</v>
      </c>
      <c r="B5688" s="4" t="s">
        <v>8467</v>
      </c>
      <c r="C5688" s="8">
        <v>43083.0</v>
      </c>
      <c r="D5688" s="8">
        <v>43087.0</v>
      </c>
      <c r="E5688" s="4" t="s">
        <v>26</v>
      </c>
      <c r="F5688" s="4" t="s">
        <v>5394</v>
      </c>
      <c r="G5688" s="4" t="s">
        <v>5395</v>
      </c>
      <c r="H5688" s="4" t="s">
        <v>112</v>
      </c>
      <c r="I5688" s="4" t="s">
        <v>30</v>
      </c>
      <c r="J5688" s="4" t="s">
        <v>261</v>
      </c>
      <c r="K5688" s="4" t="s">
        <v>48</v>
      </c>
      <c r="L5688" s="7">
        <v>92024.0</v>
      </c>
      <c r="M5688" s="4" t="s">
        <v>49</v>
      </c>
      <c r="N5688" s="4" t="s">
        <v>7475</v>
      </c>
      <c r="O5688" s="4" t="s">
        <v>51</v>
      </c>
      <c r="P5688" s="4" t="s">
        <v>205</v>
      </c>
      <c r="Q5688" s="4" t="s">
        <v>7476</v>
      </c>
      <c r="R5688" s="9">
        <v>43.7</v>
      </c>
      <c r="S5688" s="7">
        <v>5.0</v>
      </c>
      <c r="T5688" s="7">
        <v>0.0</v>
      </c>
      <c r="U5688" s="7">
        <v>20.539</v>
      </c>
      <c r="V5688" s="10" t="str">
        <f t="shared" si="1"/>
        <v>2017-12</v>
      </c>
    </row>
    <row r="5689">
      <c r="A5689" s="7">
        <v>5688.0</v>
      </c>
      <c r="B5689" s="4" t="s">
        <v>8468</v>
      </c>
      <c r="C5689" s="8">
        <v>43083.0</v>
      </c>
      <c r="D5689" s="8">
        <v>43089.0</v>
      </c>
      <c r="E5689" s="4" t="s">
        <v>26</v>
      </c>
      <c r="F5689" s="4" t="s">
        <v>1361</v>
      </c>
      <c r="G5689" s="4" t="s">
        <v>1362</v>
      </c>
      <c r="H5689" s="4" t="s">
        <v>112</v>
      </c>
      <c r="I5689" s="4" t="s">
        <v>30</v>
      </c>
      <c r="J5689" s="4" t="s">
        <v>384</v>
      </c>
      <c r="K5689" s="4" t="s">
        <v>385</v>
      </c>
      <c r="L5689" s="7">
        <v>60653.0</v>
      </c>
      <c r="M5689" s="4" t="s">
        <v>59</v>
      </c>
      <c r="N5689" s="4" t="s">
        <v>1014</v>
      </c>
      <c r="O5689" s="4" t="s">
        <v>39</v>
      </c>
      <c r="P5689" s="4" t="s">
        <v>61</v>
      </c>
      <c r="Q5689" s="4" t="s">
        <v>1015</v>
      </c>
      <c r="R5689" s="9">
        <v>294.86772345679</v>
      </c>
      <c r="S5689" s="7">
        <v>3.0</v>
      </c>
      <c r="T5689" s="7">
        <v>0.2</v>
      </c>
      <c r="U5689" s="7">
        <v>36.8584654320988</v>
      </c>
      <c r="V5689" s="10" t="str">
        <f t="shared" si="1"/>
        <v>2017-12</v>
      </c>
    </row>
    <row r="5690">
      <c r="A5690" s="7">
        <v>5689.0</v>
      </c>
      <c r="B5690" s="4" t="s">
        <v>8468</v>
      </c>
      <c r="C5690" s="8">
        <v>43083.0</v>
      </c>
      <c r="D5690" s="8">
        <v>43089.0</v>
      </c>
      <c r="E5690" s="4" t="s">
        <v>26</v>
      </c>
      <c r="F5690" s="4" t="s">
        <v>1361</v>
      </c>
      <c r="G5690" s="4" t="s">
        <v>1362</v>
      </c>
      <c r="H5690" s="4" t="s">
        <v>112</v>
      </c>
      <c r="I5690" s="4" t="s">
        <v>30</v>
      </c>
      <c r="J5690" s="4" t="s">
        <v>384</v>
      </c>
      <c r="K5690" s="4" t="s">
        <v>385</v>
      </c>
      <c r="L5690" s="7">
        <v>60653.0</v>
      </c>
      <c r="M5690" s="4" t="s">
        <v>59</v>
      </c>
      <c r="N5690" s="4" t="s">
        <v>4450</v>
      </c>
      <c r="O5690" s="4" t="s">
        <v>39</v>
      </c>
      <c r="P5690" s="4" t="s">
        <v>40</v>
      </c>
      <c r="Q5690" s="4" t="s">
        <v>4451</v>
      </c>
      <c r="R5690" s="9">
        <v>68.1371358024691</v>
      </c>
      <c r="S5690" s="7">
        <v>3.0</v>
      </c>
      <c r="T5690" s="7">
        <v>0.2</v>
      </c>
      <c r="U5690" s="7">
        <v>25.5514259259259</v>
      </c>
      <c r="V5690" s="10" t="str">
        <f t="shared" si="1"/>
        <v>2017-12</v>
      </c>
    </row>
    <row r="5691">
      <c r="A5691" s="7">
        <v>5690.0</v>
      </c>
      <c r="B5691" s="4" t="s">
        <v>8468</v>
      </c>
      <c r="C5691" s="8">
        <v>43083.0</v>
      </c>
      <c r="D5691" s="8">
        <v>43089.0</v>
      </c>
      <c r="E5691" s="4" t="s">
        <v>26</v>
      </c>
      <c r="F5691" s="4" t="s">
        <v>1361</v>
      </c>
      <c r="G5691" s="4" t="s">
        <v>1362</v>
      </c>
      <c r="H5691" s="4" t="s">
        <v>112</v>
      </c>
      <c r="I5691" s="4" t="s">
        <v>30</v>
      </c>
      <c r="J5691" s="4" t="s">
        <v>384</v>
      </c>
      <c r="K5691" s="4" t="s">
        <v>385</v>
      </c>
      <c r="L5691" s="7">
        <v>60653.0</v>
      </c>
      <c r="M5691" s="4" t="s">
        <v>59</v>
      </c>
      <c r="N5691" s="4" t="s">
        <v>7603</v>
      </c>
      <c r="O5691" s="4" t="s">
        <v>35</v>
      </c>
      <c r="P5691" s="4" t="s">
        <v>121</v>
      </c>
      <c r="Q5691" s="4" t="s">
        <v>7604</v>
      </c>
      <c r="R5691" s="9">
        <v>2.62822057613169</v>
      </c>
      <c r="S5691" s="7">
        <v>1.0</v>
      </c>
      <c r="T5691" s="7">
        <v>0.6</v>
      </c>
      <c r="U5691" s="7">
        <v>-1.7083433744856</v>
      </c>
      <c r="V5691" s="10" t="str">
        <f t="shared" si="1"/>
        <v>2017-12</v>
      </c>
    </row>
    <row r="5692">
      <c r="A5692" s="7">
        <v>5691.0</v>
      </c>
      <c r="B5692" s="4" t="s">
        <v>8469</v>
      </c>
      <c r="C5692" s="8">
        <v>43083.0</v>
      </c>
      <c r="D5692" s="8">
        <v>43089.0</v>
      </c>
      <c r="E5692" s="4" t="s">
        <v>26</v>
      </c>
      <c r="F5692" s="4" t="s">
        <v>4250</v>
      </c>
      <c r="G5692" s="4" t="s">
        <v>4251</v>
      </c>
      <c r="H5692" s="4" t="s">
        <v>29</v>
      </c>
      <c r="I5692" s="4" t="s">
        <v>30</v>
      </c>
      <c r="J5692" s="4" t="s">
        <v>277</v>
      </c>
      <c r="K5692" s="4" t="s">
        <v>1448</v>
      </c>
      <c r="L5692" s="7">
        <v>72701.0</v>
      </c>
      <c r="M5692" s="4" t="s">
        <v>83</v>
      </c>
      <c r="N5692" s="4" t="s">
        <v>891</v>
      </c>
      <c r="O5692" s="4" t="s">
        <v>39</v>
      </c>
      <c r="P5692" s="4" t="s">
        <v>61</v>
      </c>
      <c r="Q5692" s="4" t="s">
        <v>892</v>
      </c>
      <c r="R5692" s="9">
        <v>96.9651795486721</v>
      </c>
      <c r="S5692" s="7">
        <v>4.0</v>
      </c>
      <c r="T5692" s="7">
        <v>0.0</v>
      </c>
      <c r="U5692" s="7">
        <v>42.6646790014157</v>
      </c>
      <c r="V5692" s="10" t="str">
        <f t="shared" si="1"/>
        <v>2017-12</v>
      </c>
    </row>
    <row r="5693">
      <c r="A5693" s="7">
        <v>5692.0</v>
      </c>
      <c r="B5693" s="4" t="s">
        <v>8469</v>
      </c>
      <c r="C5693" s="8">
        <v>43083.0</v>
      </c>
      <c r="D5693" s="8">
        <v>43089.0</v>
      </c>
      <c r="E5693" s="4" t="s">
        <v>26</v>
      </c>
      <c r="F5693" s="4" t="s">
        <v>4250</v>
      </c>
      <c r="G5693" s="4" t="s">
        <v>4251</v>
      </c>
      <c r="H5693" s="4" t="s">
        <v>29</v>
      </c>
      <c r="I5693" s="4" t="s">
        <v>30</v>
      </c>
      <c r="J5693" s="4" t="s">
        <v>277</v>
      </c>
      <c r="K5693" s="4" t="s">
        <v>1448</v>
      </c>
      <c r="L5693" s="7">
        <v>72701.0</v>
      </c>
      <c r="M5693" s="4" t="s">
        <v>83</v>
      </c>
      <c r="N5693" s="4" t="s">
        <v>926</v>
      </c>
      <c r="O5693" s="4" t="s">
        <v>39</v>
      </c>
      <c r="P5693" s="4" t="s">
        <v>61</v>
      </c>
      <c r="Q5693" s="4" t="s">
        <v>927</v>
      </c>
      <c r="R5693" s="9">
        <v>26.8946483484154</v>
      </c>
      <c r="S5693" s="7">
        <v>5.0</v>
      </c>
      <c r="T5693" s="7">
        <v>0.0</v>
      </c>
      <c r="U5693" s="7">
        <v>5.10998318619892</v>
      </c>
      <c r="V5693" s="10" t="str">
        <f t="shared" si="1"/>
        <v>2017-12</v>
      </c>
    </row>
    <row r="5694">
      <c r="A5694" s="7">
        <v>5693.0</v>
      </c>
      <c r="B5694" s="4" t="s">
        <v>8470</v>
      </c>
      <c r="C5694" s="8">
        <v>43083.0</v>
      </c>
      <c r="D5694" s="8">
        <v>43088.0</v>
      </c>
      <c r="E5694" s="4" t="s">
        <v>26</v>
      </c>
      <c r="F5694" s="4" t="s">
        <v>2700</v>
      </c>
      <c r="G5694" s="4" t="s">
        <v>2701</v>
      </c>
      <c r="H5694" s="4" t="s">
        <v>46</v>
      </c>
      <c r="I5694" s="4" t="s">
        <v>30</v>
      </c>
      <c r="J5694" s="4" t="s">
        <v>2828</v>
      </c>
      <c r="K5694" s="4" t="s">
        <v>58</v>
      </c>
      <c r="L5694" s="7">
        <v>75023.0</v>
      </c>
      <c r="M5694" s="4" t="s">
        <v>59</v>
      </c>
      <c r="N5694" s="4" t="s">
        <v>5523</v>
      </c>
      <c r="O5694" s="4" t="s">
        <v>35</v>
      </c>
      <c r="P5694" s="4" t="s">
        <v>73</v>
      </c>
      <c r="Q5694" s="4" t="s">
        <v>5524</v>
      </c>
      <c r="R5694" s="9">
        <v>1261.06472592593</v>
      </c>
      <c r="S5694" s="7">
        <v>4.0</v>
      </c>
      <c r="T5694" s="7">
        <v>0.3</v>
      </c>
      <c r="U5694" s="7">
        <v>-126.106472592593</v>
      </c>
      <c r="V5694" s="10" t="str">
        <f t="shared" si="1"/>
        <v>2017-12</v>
      </c>
    </row>
    <row r="5695">
      <c r="A5695" s="7">
        <v>5694.0</v>
      </c>
      <c r="B5695" s="4" t="s">
        <v>8471</v>
      </c>
      <c r="C5695" s="8">
        <v>43083.0</v>
      </c>
      <c r="D5695" s="8">
        <v>43083.0</v>
      </c>
      <c r="E5695" s="4" t="s">
        <v>212</v>
      </c>
      <c r="F5695" s="4" t="s">
        <v>1114</v>
      </c>
      <c r="G5695" s="4" t="s">
        <v>1115</v>
      </c>
      <c r="H5695" s="4" t="s">
        <v>46</v>
      </c>
      <c r="I5695" s="4" t="s">
        <v>30</v>
      </c>
      <c r="J5695" s="4" t="s">
        <v>6796</v>
      </c>
      <c r="K5695" s="4" t="s">
        <v>385</v>
      </c>
      <c r="L5695" s="7">
        <v>60076.0</v>
      </c>
      <c r="M5695" s="4" t="s">
        <v>59</v>
      </c>
      <c r="N5695" s="4" t="s">
        <v>2703</v>
      </c>
      <c r="O5695" s="4" t="s">
        <v>35</v>
      </c>
      <c r="P5695" s="4" t="s">
        <v>121</v>
      </c>
      <c r="Q5695" s="4" t="s">
        <v>2704</v>
      </c>
      <c r="R5695" s="9">
        <v>344.503841975309</v>
      </c>
      <c r="S5695" s="7">
        <v>6.0</v>
      </c>
      <c r="T5695" s="7">
        <v>0.6</v>
      </c>
      <c r="U5695" s="7">
        <v>-378.954226172839</v>
      </c>
      <c r="V5695" s="10" t="str">
        <f t="shared" si="1"/>
        <v>2017-12</v>
      </c>
    </row>
    <row r="5696">
      <c r="A5696" s="7">
        <v>5695.0</v>
      </c>
      <c r="B5696" s="4" t="s">
        <v>8471</v>
      </c>
      <c r="C5696" s="8">
        <v>43083.0</v>
      </c>
      <c r="D5696" s="8">
        <v>43083.0</v>
      </c>
      <c r="E5696" s="4" t="s">
        <v>212</v>
      </c>
      <c r="F5696" s="4" t="s">
        <v>1114</v>
      </c>
      <c r="G5696" s="4" t="s">
        <v>1115</v>
      </c>
      <c r="H5696" s="4" t="s">
        <v>46</v>
      </c>
      <c r="I5696" s="4" t="s">
        <v>30</v>
      </c>
      <c r="J5696" s="4" t="s">
        <v>6796</v>
      </c>
      <c r="K5696" s="4" t="s">
        <v>385</v>
      </c>
      <c r="L5696" s="7">
        <v>60076.0</v>
      </c>
      <c r="M5696" s="4" t="s">
        <v>59</v>
      </c>
      <c r="N5696" s="4" t="s">
        <v>491</v>
      </c>
      <c r="O5696" s="4" t="s">
        <v>35</v>
      </c>
      <c r="P5696" s="4" t="s">
        <v>121</v>
      </c>
      <c r="Q5696" s="4" t="s">
        <v>8179</v>
      </c>
      <c r="R5696" s="9">
        <v>72.8555160493827</v>
      </c>
      <c r="S5696" s="7">
        <v>3.0</v>
      </c>
      <c r="T5696" s="7">
        <v>0.6</v>
      </c>
      <c r="U5696" s="7">
        <v>-34.6063701234568</v>
      </c>
      <c r="V5696" s="10" t="str">
        <f t="shared" si="1"/>
        <v>2017-12</v>
      </c>
    </row>
    <row r="5697">
      <c r="A5697" s="7">
        <v>5696.0</v>
      </c>
      <c r="B5697" s="4" t="s">
        <v>8471</v>
      </c>
      <c r="C5697" s="8">
        <v>43083.0</v>
      </c>
      <c r="D5697" s="8">
        <v>43083.0</v>
      </c>
      <c r="E5697" s="4" t="s">
        <v>212</v>
      </c>
      <c r="F5697" s="4" t="s">
        <v>1114</v>
      </c>
      <c r="G5697" s="4" t="s">
        <v>1115</v>
      </c>
      <c r="H5697" s="4" t="s">
        <v>46</v>
      </c>
      <c r="I5697" s="4" t="s">
        <v>30</v>
      </c>
      <c r="J5697" s="4" t="s">
        <v>6796</v>
      </c>
      <c r="K5697" s="4" t="s">
        <v>385</v>
      </c>
      <c r="L5697" s="7">
        <v>60076.0</v>
      </c>
      <c r="M5697" s="4" t="s">
        <v>59</v>
      </c>
      <c r="N5697" s="4" t="s">
        <v>1948</v>
      </c>
      <c r="O5697" s="4" t="s">
        <v>39</v>
      </c>
      <c r="P5697" s="4" t="s">
        <v>61</v>
      </c>
      <c r="Q5697" s="4" t="s">
        <v>1949</v>
      </c>
      <c r="R5697" s="9">
        <v>50.7846716049383</v>
      </c>
      <c r="S5697" s="7">
        <v>3.0</v>
      </c>
      <c r="T5697" s="7">
        <v>0.2</v>
      </c>
      <c r="U5697" s="7">
        <v>-6.34808395061728</v>
      </c>
      <c r="V5697" s="10" t="str">
        <f t="shared" si="1"/>
        <v>2017-12</v>
      </c>
    </row>
    <row r="5698">
      <c r="A5698" s="7">
        <v>5697.0</v>
      </c>
      <c r="B5698" s="4" t="s">
        <v>8471</v>
      </c>
      <c r="C5698" s="8">
        <v>43083.0</v>
      </c>
      <c r="D5698" s="8">
        <v>43083.0</v>
      </c>
      <c r="E5698" s="4" t="s">
        <v>212</v>
      </c>
      <c r="F5698" s="4" t="s">
        <v>1114</v>
      </c>
      <c r="G5698" s="4" t="s">
        <v>1115</v>
      </c>
      <c r="H5698" s="4" t="s">
        <v>46</v>
      </c>
      <c r="I5698" s="4" t="s">
        <v>30</v>
      </c>
      <c r="J5698" s="4" t="s">
        <v>6796</v>
      </c>
      <c r="K5698" s="4" t="s">
        <v>385</v>
      </c>
      <c r="L5698" s="7">
        <v>60076.0</v>
      </c>
      <c r="M5698" s="4" t="s">
        <v>59</v>
      </c>
      <c r="N5698" s="4" t="s">
        <v>3843</v>
      </c>
      <c r="O5698" s="4" t="s">
        <v>51</v>
      </c>
      <c r="P5698" s="4" t="s">
        <v>93</v>
      </c>
      <c r="Q5698" s="4" t="s">
        <v>3844</v>
      </c>
      <c r="R5698" s="9">
        <v>123.174558024691</v>
      </c>
      <c r="S5698" s="7">
        <v>6.0</v>
      </c>
      <c r="T5698" s="7">
        <v>0.2</v>
      </c>
      <c r="U5698" s="7">
        <v>32.3333214814815</v>
      </c>
      <c r="V5698" s="10" t="str">
        <f t="shared" si="1"/>
        <v>2017-12</v>
      </c>
    </row>
    <row r="5699">
      <c r="A5699" s="7">
        <v>5698.0</v>
      </c>
      <c r="B5699" s="4" t="s">
        <v>8472</v>
      </c>
      <c r="C5699" s="8">
        <v>43083.0</v>
      </c>
      <c r="D5699" s="8">
        <v>43087.0</v>
      </c>
      <c r="E5699" s="4" t="s">
        <v>26</v>
      </c>
      <c r="F5699" s="4" t="s">
        <v>418</v>
      </c>
      <c r="G5699" s="4" t="s">
        <v>419</v>
      </c>
      <c r="H5699" s="4" t="s">
        <v>112</v>
      </c>
      <c r="I5699" s="4" t="s">
        <v>30</v>
      </c>
      <c r="J5699" s="4" t="s">
        <v>4239</v>
      </c>
      <c r="K5699" s="4" t="s">
        <v>897</v>
      </c>
      <c r="L5699" s="7">
        <v>1841.0</v>
      </c>
      <c r="M5699" s="4" t="s">
        <v>33</v>
      </c>
      <c r="N5699" s="4" t="s">
        <v>6236</v>
      </c>
      <c r="O5699" s="4" t="s">
        <v>39</v>
      </c>
      <c r="P5699" s="4" t="s">
        <v>85</v>
      </c>
      <c r="Q5699" s="4" t="s">
        <v>6237</v>
      </c>
      <c r="R5699" s="9">
        <v>2126.96166246449</v>
      </c>
      <c r="S5699" s="7">
        <v>2.0</v>
      </c>
      <c r="T5699" s="7">
        <v>0.0</v>
      </c>
      <c r="U5699" s="7">
        <v>829.515048361151</v>
      </c>
      <c r="V5699" s="10" t="str">
        <f t="shared" si="1"/>
        <v>2017-12</v>
      </c>
    </row>
    <row r="5700">
      <c r="A5700" s="7">
        <v>5699.0</v>
      </c>
      <c r="B5700" s="4" t="s">
        <v>8472</v>
      </c>
      <c r="C5700" s="8">
        <v>43083.0</v>
      </c>
      <c r="D5700" s="8">
        <v>43087.0</v>
      </c>
      <c r="E5700" s="4" t="s">
        <v>26</v>
      </c>
      <c r="F5700" s="4" t="s">
        <v>418</v>
      </c>
      <c r="G5700" s="4" t="s">
        <v>419</v>
      </c>
      <c r="H5700" s="4" t="s">
        <v>112</v>
      </c>
      <c r="I5700" s="4" t="s">
        <v>30</v>
      </c>
      <c r="J5700" s="4" t="s">
        <v>4239</v>
      </c>
      <c r="K5700" s="4" t="s">
        <v>897</v>
      </c>
      <c r="L5700" s="7">
        <v>1841.0</v>
      </c>
      <c r="M5700" s="4" t="s">
        <v>33</v>
      </c>
      <c r="N5700" s="4" t="s">
        <v>4140</v>
      </c>
      <c r="O5700" s="4" t="s">
        <v>51</v>
      </c>
      <c r="P5700" s="4" t="s">
        <v>52</v>
      </c>
      <c r="Q5700" s="4" t="s">
        <v>4141</v>
      </c>
      <c r="R5700" s="9">
        <v>130.89894729329</v>
      </c>
      <c r="S5700" s="7">
        <v>1.0</v>
      </c>
      <c r="T5700" s="7">
        <v>0.0</v>
      </c>
      <c r="U5700" s="7">
        <v>3.92696841879871</v>
      </c>
      <c r="V5700" s="10" t="str">
        <f t="shared" si="1"/>
        <v>2017-12</v>
      </c>
    </row>
    <row r="5701">
      <c r="A5701" s="7">
        <v>5700.0</v>
      </c>
      <c r="B5701" s="4" t="s">
        <v>8472</v>
      </c>
      <c r="C5701" s="8">
        <v>43083.0</v>
      </c>
      <c r="D5701" s="8">
        <v>43087.0</v>
      </c>
      <c r="E5701" s="4" t="s">
        <v>26</v>
      </c>
      <c r="F5701" s="4" t="s">
        <v>418</v>
      </c>
      <c r="G5701" s="4" t="s">
        <v>419</v>
      </c>
      <c r="H5701" s="4" t="s">
        <v>112</v>
      </c>
      <c r="I5701" s="4" t="s">
        <v>30</v>
      </c>
      <c r="J5701" s="4" t="s">
        <v>4239</v>
      </c>
      <c r="K5701" s="4" t="s">
        <v>897</v>
      </c>
      <c r="L5701" s="7">
        <v>1841.0</v>
      </c>
      <c r="M5701" s="4" t="s">
        <v>33</v>
      </c>
      <c r="N5701" s="4" t="s">
        <v>634</v>
      </c>
      <c r="O5701" s="4" t="s">
        <v>51</v>
      </c>
      <c r="P5701" s="4" t="s">
        <v>635</v>
      </c>
      <c r="Q5701" s="4" t="s">
        <v>636</v>
      </c>
      <c r="R5701" s="9">
        <v>45.5709131335206</v>
      </c>
      <c r="S5701" s="7">
        <v>3.0</v>
      </c>
      <c r="T5701" s="7">
        <v>0.0</v>
      </c>
      <c r="U5701" s="7">
        <v>11.8484374147154</v>
      </c>
      <c r="V5701" s="10" t="str">
        <f t="shared" si="1"/>
        <v>2017-12</v>
      </c>
    </row>
    <row r="5702">
      <c r="A5702" s="7">
        <v>5701.0</v>
      </c>
      <c r="B5702" s="4" t="s">
        <v>8472</v>
      </c>
      <c r="C5702" s="8">
        <v>43083.0</v>
      </c>
      <c r="D5702" s="8">
        <v>43087.0</v>
      </c>
      <c r="E5702" s="4" t="s">
        <v>26</v>
      </c>
      <c r="F5702" s="4" t="s">
        <v>418</v>
      </c>
      <c r="G5702" s="4" t="s">
        <v>419</v>
      </c>
      <c r="H5702" s="4" t="s">
        <v>112</v>
      </c>
      <c r="I5702" s="4" t="s">
        <v>30</v>
      </c>
      <c r="J5702" s="4" t="s">
        <v>4239</v>
      </c>
      <c r="K5702" s="4" t="s">
        <v>897</v>
      </c>
      <c r="L5702" s="7">
        <v>1841.0</v>
      </c>
      <c r="M5702" s="4" t="s">
        <v>33</v>
      </c>
      <c r="N5702" s="4" t="s">
        <v>791</v>
      </c>
      <c r="O5702" s="4" t="s">
        <v>51</v>
      </c>
      <c r="P5702" s="4" t="s">
        <v>272</v>
      </c>
      <c r="Q5702" s="4" t="s">
        <v>792</v>
      </c>
      <c r="R5702" s="9">
        <v>30.6287584187956</v>
      </c>
      <c r="S5702" s="7">
        <v>6.0</v>
      </c>
      <c r="T5702" s="7">
        <v>0.0</v>
      </c>
      <c r="U5702" s="7">
        <v>14.3955164568339</v>
      </c>
      <c r="V5702" s="10" t="str">
        <f t="shared" si="1"/>
        <v>2017-12</v>
      </c>
    </row>
    <row r="5703">
      <c r="A5703" s="7">
        <v>5702.0</v>
      </c>
      <c r="B5703" s="4" t="s">
        <v>8472</v>
      </c>
      <c r="C5703" s="8">
        <v>43083.0</v>
      </c>
      <c r="D5703" s="8">
        <v>43087.0</v>
      </c>
      <c r="E5703" s="4" t="s">
        <v>26</v>
      </c>
      <c r="F5703" s="4" t="s">
        <v>418</v>
      </c>
      <c r="G5703" s="4" t="s">
        <v>419</v>
      </c>
      <c r="H5703" s="4" t="s">
        <v>112</v>
      </c>
      <c r="I5703" s="4" t="s">
        <v>30</v>
      </c>
      <c r="J5703" s="4" t="s">
        <v>4239</v>
      </c>
      <c r="K5703" s="4" t="s">
        <v>897</v>
      </c>
      <c r="L5703" s="7">
        <v>1841.0</v>
      </c>
      <c r="M5703" s="4" t="s">
        <v>33</v>
      </c>
      <c r="N5703" s="4" t="s">
        <v>2576</v>
      </c>
      <c r="O5703" s="4" t="s">
        <v>35</v>
      </c>
      <c r="P5703" s="4" t="s">
        <v>73</v>
      </c>
      <c r="Q5703" s="4" t="s">
        <v>2577</v>
      </c>
      <c r="R5703" s="9">
        <v>933.365327875361</v>
      </c>
      <c r="S5703" s="7">
        <v>2.0</v>
      </c>
      <c r="T5703" s="7">
        <v>0.3</v>
      </c>
      <c r="U5703" s="7">
        <v>-93.3365327875361</v>
      </c>
      <c r="V5703" s="10" t="str">
        <f t="shared" si="1"/>
        <v>2017-12</v>
      </c>
    </row>
    <row r="5704">
      <c r="A5704" s="7">
        <v>5703.0</v>
      </c>
      <c r="B5704" s="4" t="s">
        <v>8473</v>
      </c>
      <c r="C5704" s="8">
        <v>43084.0</v>
      </c>
      <c r="D5704" s="8">
        <v>43089.0</v>
      </c>
      <c r="E5704" s="4" t="s">
        <v>26</v>
      </c>
      <c r="F5704" s="4" t="s">
        <v>1059</v>
      </c>
      <c r="G5704" s="4" t="s">
        <v>1060</v>
      </c>
      <c r="H5704" s="4" t="s">
        <v>112</v>
      </c>
      <c r="I5704" s="4" t="s">
        <v>30</v>
      </c>
      <c r="J5704" s="4" t="s">
        <v>163</v>
      </c>
      <c r="K5704" s="4" t="s">
        <v>164</v>
      </c>
      <c r="L5704" s="7">
        <v>98115.0</v>
      </c>
      <c r="M5704" s="4" t="s">
        <v>49</v>
      </c>
      <c r="N5704" s="4" t="s">
        <v>4993</v>
      </c>
      <c r="O5704" s="4" t="s">
        <v>35</v>
      </c>
      <c r="P5704" s="4" t="s">
        <v>121</v>
      </c>
      <c r="Q5704" s="4" t="s">
        <v>4994</v>
      </c>
      <c r="R5704" s="9">
        <v>22.77</v>
      </c>
      <c r="S5704" s="7">
        <v>3.0</v>
      </c>
      <c r="T5704" s="7">
        <v>0.0</v>
      </c>
      <c r="U5704" s="7">
        <v>9.7911</v>
      </c>
      <c r="V5704" s="10" t="str">
        <f t="shared" si="1"/>
        <v>2017-12</v>
      </c>
    </row>
    <row r="5705">
      <c r="A5705" s="7">
        <v>5704.0</v>
      </c>
      <c r="B5705" s="4" t="s">
        <v>8474</v>
      </c>
      <c r="C5705" s="8">
        <v>43084.0</v>
      </c>
      <c r="D5705" s="8">
        <v>43088.0</v>
      </c>
      <c r="E5705" s="4" t="s">
        <v>26</v>
      </c>
      <c r="F5705" s="4" t="s">
        <v>5652</v>
      </c>
      <c r="G5705" s="4" t="s">
        <v>5653</v>
      </c>
      <c r="H5705" s="4" t="s">
        <v>29</v>
      </c>
      <c r="I5705" s="4" t="s">
        <v>30</v>
      </c>
      <c r="J5705" s="4" t="s">
        <v>6330</v>
      </c>
      <c r="K5705" s="4" t="s">
        <v>385</v>
      </c>
      <c r="L5705" s="7">
        <v>60302.0</v>
      </c>
      <c r="M5705" s="4" t="s">
        <v>59</v>
      </c>
      <c r="N5705" s="4" t="s">
        <v>1656</v>
      </c>
      <c r="O5705" s="4" t="s">
        <v>51</v>
      </c>
      <c r="P5705" s="4" t="s">
        <v>93</v>
      </c>
      <c r="Q5705" s="4" t="s">
        <v>1657</v>
      </c>
      <c r="R5705" s="9">
        <v>13.1866864197531</v>
      </c>
      <c r="S5705" s="7">
        <v>7.0</v>
      </c>
      <c r="T5705" s="7">
        <v>0.2</v>
      </c>
      <c r="U5705" s="7">
        <v>1.31866864197531</v>
      </c>
      <c r="V5705" s="10" t="str">
        <f t="shared" si="1"/>
        <v>2017-12</v>
      </c>
    </row>
    <row r="5706">
      <c r="A5706" s="7">
        <v>5705.0</v>
      </c>
      <c r="B5706" s="4" t="s">
        <v>8475</v>
      </c>
      <c r="C5706" s="8">
        <v>43084.0</v>
      </c>
      <c r="D5706" s="8">
        <v>43088.0</v>
      </c>
      <c r="E5706" s="4" t="s">
        <v>26</v>
      </c>
      <c r="F5706" s="4" t="s">
        <v>3311</v>
      </c>
      <c r="G5706" s="4" t="s">
        <v>3312</v>
      </c>
      <c r="H5706" s="4" t="s">
        <v>46</v>
      </c>
      <c r="I5706" s="4" t="s">
        <v>30</v>
      </c>
      <c r="J5706" s="4" t="s">
        <v>7329</v>
      </c>
      <c r="K5706" s="4" t="s">
        <v>48</v>
      </c>
      <c r="L5706" s="7">
        <v>90301.0</v>
      </c>
      <c r="M5706" s="4" t="s">
        <v>49</v>
      </c>
      <c r="N5706" s="4" t="s">
        <v>4012</v>
      </c>
      <c r="O5706" s="4" t="s">
        <v>51</v>
      </c>
      <c r="P5706" s="4" t="s">
        <v>124</v>
      </c>
      <c r="Q5706" s="4" t="s">
        <v>4013</v>
      </c>
      <c r="R5706" s="9">
        <v>22.83</v>
      </c>
      <c r="S5706" s="7">
        <v>3.0</v>
      </c>
      <c r="T5706" s="7">
        <v>0.0</v>
      </c>
      <c r="U5706" s="7">
        <v>10.7301</v>
      </c>
      <c r="V5706" s="10" t="str">
        <f t="shared" si="1"/>
        <v>2017-12</v>
      </c>
    </row>
    <row r="5707">
      <c r="A5707" s="7">
        <v>5706.0</v>
      </c>
      <c r="B5707" s="4" t="s">
        <v>8475</v>
      </c>
      <c r="C5707" s="8">
        <v>43084.0</v>
      </c>
      <c r="D5707" s="8">
        <v>43088.0</v>
      </c>
      <c r="E5707" s="4" t="s">
        <v>26</v>
      </c>
      <c r="F5707" s="4" t="s">
        <v>3311</v>
      </c>
      <c r="G5707" s="4" t="s">
        <v>3312</v>
      </c>
      <c r="H5707" s="4" t="s">
        <v>46</v>
      </c>
      <c r="I5707" s="4" t="s">
        <v>30</v>
      </c>
      <c r="J5707" s="4" t="s">
        <v>7329</v>
      </c>
      <c r="K5707" s="4" t="s">
        <v>48</v>
      </c>
      <c r="L5707" s="7">
        <v>90301.0</v>
      </c>
      <c r="M5707" s="4" t="s">
        <v>49</v>
      </c>
      <c r="N5707" s="4" t="s">
        <v>5755</v>
      </c>
      <c r="O5707" s="4" t="s">
        <v>51</v>
      </c>
      <c r="P5707" s="4" t="s">
        <v>283</v>
      </c>
      <c r="Q5707" s="4" t="s">
        <v>5756</v>
      </c>
      <c r="R5707" s="9">
        <v>54.32</v>
      </c>
      <c r="S5707" s="7">
        <v>4.0</v>
      </c>
      <c r="T5707" s="7">
        <v>0.0</v>
      </c>
      <c r="U5707" s="7">
        <v>16.296</v>
      </c>
      <c r="V5707" s="10" t="str">
        <f t="shared" si="1"/>
        <v>2017-12</v>
      </c>
    </row>
    <row r="5708">
      <c r="A5708" s="7">
        <v>5707.0</v>
      </c>
      <c r="B5708" s="4" t="s">
        <v>8475</v>
      </c>
      <c r="C5708" s="8">
        <v>43084.0</v>
      </c>
      <c r="D5708" s="8">
        <v>43088.0</v>
      </c>
      <c r="E5708" s="4" t="s">
        <v>26</v>
      </c>
      <c r="F5708" s="4" t="s">
        <v>3311</v>
      </c>
      <c r="G5708" s="4" t="s">
        <v>3312</v>
      </c>
      <c r="H5708" s="4" t="s">
        <v>46</v>
      </c>
      <c r="I5708" s="4" t="s">
        <v>30</v>
      </c>
      <c r="J5708" s="4" t="s">
        <v>7329</v>
      </c>
      <c r="K5708" s="4" t="s">
        <v>48</v>
      </c>
      <c r="L5708" s="7">
        <v>90301.0</v>
      </c>
      <c r="M5708" s="4" t="s">
        <v>49</v>
      </c>
      <c r="N5708" s="4" t="s">
        <v>6023</v>
      </c>
      <c r="O5708" s="4" t="s">
        <v>39</v>
      </c>
      <c r="P5708" s="4" t="s">
        <v>40</v>
      </c>
      <c r="Q5708" s="4" t="s">
        <v>6024</v>
      </c>
      <c r="R5708" s="9">
        <v>196.776</v>
      </c>
      <c r="S5708" s="7">
        <v>3.0</v>
      </c>
      <c r="T5708" s="7">
        <v>0.2</v>
      </c>
      <c r="U5708" s="7">
        <v>14.7582</v>
      </c>
      <c r="V5708" s="10" t="str">
        <f t="shared" si="1"/>
        <v>2017-12</v>
      </c>
    </row>
    <row r="5709">
      <c r="A5709" s="7">
        <v>5708.0</v>
      </c>
      <c r="B5709" s="4" t="s">
        <v>8476</v>
      </c>
      <c r="C5709" s="8">
        <v>43085.0</v>
      </c>
      <c r="D5709" s="8">
        <v>43090.0</v>
      </c>
      <c r="E5709" s="4" t="s">
        <v>98</v>
      </c>
      <c r="F5709" s="4" t="s">
        <v>5585</v>
      </c>
      <c r="G5709" s="4" t="s">
        <v>5586</v>
      </c>
      <c r="H5709" s="4" t="s">
        <v>29</v>
      </c>
      <c r="I5709" s="4" t="s">
        <v>30</v>
      </c>
      <c r="J5709" s="4" t="s">
        <v>660</v>
      </c>
      <c r="K5709" s="4" t="s">
        <v>48</v>
      </c>
      <c r="L5709" s="7">
        <v>92054.0</v>
      </c>
      <c r="M5709" s="4" t="s">
        <v>49</v>
      </c>
      <c r="N5709" s="4" t="s">
        <v>2542</v>
      </c>
      <c r="O5709" s="4" t="s">
        <v>35</v>
      </c>
      <c r="P5709" s="4" t="s">
        <v>263</v>
      </c>
      <c r="Q5709" s="4" t="s">
        <v>2543</v>
      </c>
      <c r="R5709" s="9">
        <v>81.568</v>
      </c>
      <c r="S5709" s="7">
        <v>2.0</v>
      </c>
      <c r="T5709" s="7">
        <v>0.2</v>
      </c>
      <c r="U5709" s="7">
        <v>9.1764</v>
      </c>
      <c r="V5709" s="10" t="str">
        <f t="shared" si="1"/>
        <v>2017-12</v>
      </c>
    </row>
    <row r="5710">
      <c r="A5710" s="7">
        <v>5709.0</v>
      </c>
      <c r="B5710" s="4" t="s">
        <v>8476</v>
      </c>
      <c r="C5710" s="8">
        <v>43085.0</v>
      </c>
      <c r="D5710" s="8">
        <v>43090.0</v>
      </c>
      <c r="E5710" s="4" t="s">
        <v>98</v>
      </c>
      <c r="F5710" s="4" t="s">
        <v>5585</v>
      </c>
      <c r="G5710" s="4" t="s">
        <v>5586</v>
      </c>
      <c r="H5710" s="4" t="s">
        <v>29</v>
      </c>
      <c r="I5710" s="4" t="s">
        <v>30</v>
      </c>
      <c r="J5710" s="4" t="s">
        <v>660</v>
      </c>
      <c r="K5710" s="4" t="s">
        <v>48</v>
      </c>
      <c r="L5710" s="7">
        <v>92054.0</v>
      </c>
      <c r="M5710" s="4" t="s">
        <v>49</v>
      </c>
      <c r="N5710" s="4" t="s">
        <v>1283</v>
      </c>
      <c r="O5710" s="4" t="s">
        <v>35</v>
      </c>
      <c r="P5710" s="4" t="s">
        <v>263</v>
      </c>
      <c r="Q5710" s="4" t="s">
        <v>1284</v>
      </c>
      <c r="R5710" s="9">
        <v>97.184</v>
      </c>
      <c r="S5710" s="7">
        <v>2.0</v>
      </c>
      <c r="T5710" s="7">
        <v>0.2</v>
      </c>
      <c r="U5710" s="7">
        <v>6.074</v>
      </c>
      <c r="V5710" s="10" t="str">
        <f t="shared" si="1"/>
        <v>2017-12</v>
      </c>
    </row>
    <row r="5711">
      <c r="A5711" s="7">
        <v>5710.0</v>
      </c>
      <c r="B5711" s="4" t="s">
        <v>8476</v>
      </c>
      <c r="C5711" s="8">
        <v>43085.0</v>
      </c>
      <c r="D5711" s="8">
        <v>43090.0</v>
      </c>
      <c r="E5711" s="4" t="s">
        <v>98</v>
      </c>
      <c r="F5711" s="4" t="s">
        <v>5585</v>
      </c>
      <c r="G5711" s="4" t="s">
        <v>5586</v>
      </c>
      <c r="H5711" s="4" t="s">
        <v>29</v>
      </c>
      <c r="I5711" s="4" t="s">
        <v>30</v>
      </c>
      <c r="J5711" s="4" t="s">
        <v>660</v>
      </c>
      <c r="K5711" s="4" t="s">
        <v>48</v>
      </c>
      <c r="L5711" s="7">
        <v>92054.0</v>
      </c>
      <c r="M5711" s="4" t="s">
        <v>49</v>
      </c>
      <c r="N5711" s="4" t="s">
        <v>4682</v>
      </c>
      <c r="O5711" s="4" t="s">
        <v>51</v>
      </c>
      <c r="P5711" s="4" t="s">
        <v>76</v>
      </c>
      <c r="Q5711" s="4" t="s">
        <v>4683</v>
      </c>
      <c r="R5711" s="9">
        <v>24.32</v>
      </c>
      <c r="S5711" s="7">
        <v>5.0</v>
      </c>
      <c r="T5711" s="7">
        <v>0.2</v>
      </c>
      <c r="U5711" s="7">
        <v>8.208</v>
      </c>
      <c r="V5711" s="10" t="str">
        <f t="shared" si="1"/>
        <v>2017-12</v>
      </c>
    </row>
    <row r="5712">
      <c r="A5712" s="7">
        <v>5711.0</v>
      </c>
      <c r="B5712" s="4" t="s">
        <v>8476</v>
      </c>
      <c r="C5712" s="8">
        <v>43085.0</v>
      </c>
      <c r="D5712" s="8">
        <v>43090.0</v>
      </c>
      <c r="E5712" s="4" t="s">
        <v>98</v>
      </c>
      <c r="F5712" s="4" t="s">
        <v>5585</v>
      </c>
      <c r="G5712" s="4" t="s">
        <v>5586</v>
      </c>
      <c r="H5712" s="4" t="s">
        <v>29</v>
      </c>
      <c r="I5712" s="4" t="s">
        <v>30</v>
      </c>
      <c r="J5712" s="4" t="s">
        <v>660</v>
      </c>
      <c r="K5712" s="4" t="s">
        <v>48</v>
      </c>
      <c r="L5712" s="7">
        <v>92054.0</v>
      </c>
      <c r="M5712" s="4" t="s">
        <v>49</v>
      </c>
      <c r="N5712" s="4" t="s">
        <v>158</v>
      </c>
      <c r="O5712" s="4" t="s">
        <v>35</v>
      </c>
      <c r="P5712" s="4" t="s">
        <v>121</v>
      </c>
      <c r="Q5712" s="4" t="s">
        <v>159</v>
      </c>
      <c r="R5712" s="9">
        <v>18.96</v>
      </c>
      <c r="S5712" s="7">
        <v>2.0</v>
      </c>
      <c r="T5712" s="7">
        <v>0.0</v>
      </c>
      <c r="U5712" s="7">
        <v>7.584</v>
      </c>
      <c r="V5712" s="10" t="str">
        <f t="shared" si="1"/>
        <v>2017-12</v>
      </c>
    </row>
    <row r="5713">
      <c r="A5713" s="7">
        <v>5712.0</v>
      </c>
      <c r="B5713" s="4" t="s">
        <v>8477</v>
      </c>
      <c r="C5713" s="8">
        <v>43085.0</v>
      </c>
      <c r="D5713" s="8">
        <v>43089.0</v>
      </c>
      <c r="E5713" s="4" t="s">
        <v>26</v>
      </c>
      <c r="F5713" s="4" t="s">
        <v>5674</v>
      </c>
      <c r="G5713" s="4" t="s">
        <v>5675</v>
      </c>
      <c r="H5713" s="4" t="s">
        <v>46</v>
      </c>
      <c r="I5713" s="4" t="s">
        <v>30</v>
      </c>
      <c r="J5713" s="4" t="s">
        <v>555</v>
      </c>
      <c r="K5713" s="4" t="s">
        <v>71</v>
      </c>
      <c r="L5713" s="7">
        <v>74133.0</v>
      </c>
      <c r="M5713" s="4" t="s">
        <v>59</v>
      </c>
      <c r="N5713" s="4" t="s">
        <v>839</v>
      </c>
      <c r="O5713" s="4" t="s">
        <v>51</v>
      </c>
      <c r="P5713" s="4" t="s">
        <v>76</v>
      </c>
      <c r="Q5713" s="4" t="s">
        <v>840</v>
      </c>
      <c r="R5713" s="9">
        <v>13.9777777777778</v>
      </c>
      <c r="S5713" s="7">
        <v>5.0</v>
      </c>
      <c r="T5713" s="7">
        <v>0.0</v>
      </c>
      <c r="U5713" s="7">
        <v>6.70933333333333</v>
      </c>
      <c r="V5713" s="10" t="str">
        <f t="shared" si="1"/>
        <v>2017-12</v>
      </c>
    </row>
    <row r="5714">
      <c r="A5714" s="7">
        <v>5713.0</v>
      </c>
      <c r="B5714" s="4" t="s">
        <v>8478</v>
      </c>
      <c r="C5714" s="8">
        <v>43085.0</v>
      </c>
      <c r="D5714" s="8">
        <v>43092.0</v>
      </c>
      <c r="E5714" s="4" t="s">
        <v>26</v>
      </c>
      <c r="F5714" s="4" t="s">
        <v>566</v>
      </c>
      <c r="G5714" s="4" t="s">
        <v>567</v>
      </c>
      <c r="H5714" s="4" t="s">
        <v>112</v>
      </c>
      <c r="I5714" s="4" t="s">
        <v>30</v>
      </c>
      <c r="J5714" s="4" t="s">
        <v>2717</v>
      </c>
      <c r="K5714" s="4" t="s">
        <v>223</v>
      </c>
      <c r="L5714" s="7">
        <v>14609.0</v>
      </c>
      <c r="M5714" s="4" t="s">
        <v>33</v>
      </c>
      <c r="N5714" s="4" t="s">
        <v>4558</v>
      </c>
      <c r="O5714" s="4" t="s">
        <v>51</v>
      </c>
      <c r="P5714" s="4" t="s">
        <v>76</v>
      </c>
      <c r="Q5714" s="4" t="s">
        <v>4559</v>
      </c>
      <c r="R5714" s="9">
        <v>59.1965245353449</v>
      </c>
      <c r="S5714" s="7">
        <v>4.0</v>
      </c>
      <c r="T5714" s="7">
        <v>0.2</v>
      </c>
      <c r="U5714" s="7">
        <v>18.4989139172953</v>
      </c>
      <c r="V5714" s="10" t="str">
        <f t="shared" si="1"/>
        <v>2017-12</v>
      </c>
    </row>
    <row r="5715">
      <c r="A5715" s="7">
        <v>5714.0</v>
      </c>
      <c r="B5715" s="4" t="s">
        <v>8479</v>
      </c>
      <c r="C5715" s="8">
        <v>43085.0</v>
      </c>
      <c r="D5715" s="8">
        <v>43090.0</v>
      </c>
      <c r="E5715" s="4" t="s">
        <v>98</v>
      </c>
      <c r="F5715" s="4" t="s">
        <v>888</v>
      </c>
      <c r="G5715" s="4" t="s">
        <v>889</v>
      </c>
      <c r="H5715" s="4" t="s">
        <v>112</v>
      </c>
      <c r="I5715" s="4" t="s">
        <v>30</v>
      </c>
      <c r="J5715" s="4" t="s">
        <v>47</v>
      </c>
      <c r="K5715" s="4" t="s">
        <v>48</v>
      </c>
      <c r="L5715" s="7">
        <v>90036.0</v>
      </c>
      <c r="M5715" s="4" t="s">
        <v>49</v>
      </c>
      <c r="N5715" s="4" t="s">
        <v>1979</v>
      </c>
      <c r="O5715" s="4" t="s">
        <v>51</v>
      </c>
      <c r="P5715" s="4" t="s">
        <v>124</v>
      </c>
      <c r="Q5715" s="4" t="s">
        <v>1980</v>
      </c>
      <c r="R5715" s="9">
        <v>13.36</v>
      </c>
      <c r="S5715" s="7">
        <v>2.0</v>
      </c>
      <c r="T5715" s="7">
        <v>0.0</v>
      </c>
      <c r="U5715" s="7">
        <v>6.4128</v>
      </c>
      <c r="V5715" s="10" t="str">
        <f t="shared" si="1"/>
        <v>2017-12</v>
      </c>
    </row>
    <row r="5716">
      <c r="A5716" s="7">
        <v>5715.0</v>
      </c>
      <c r="B5716" s="4" t="s">
        <v>8479</v>
      </c>
      <c r="C5716" s="8">
        <v>43085.0</v>
      </c>
      <c r="D5716" s="8">
        <v>43090.0</v>
      </c>
      <c r="E5716" s="4" t="s">
        <v>98</v>
      </c>
      <c r="F5716" s="4" t="s">
        <v>888</v>
      </c>
      <c r="G5716" s="4" t="s">
        <v>889</v>
      </c>
      <c r="H5716" s="4" t="s">
        <v>112</v>
      </c>
      <c r="I5716" s="4" t="s">
        <v>30</v>
      </c>
      <c r="J5716" s="4" t="s">
        <v>47</v>
      </c>
      <c r="K5716" s="4" t="s">
        <v>48</v>
      </c>
      <c r="L5716" s="7">
        <v>90036.0</v>
      </c>
      <c r="M5716" s="4" t="s">
        <v>49</v>
      </c>
      <c r="N5716" s="4" t="s">
        <v>8060</v>
      </c>
      <c r="O5716" s="4" t="s">
        <v>51</v>
      </c>
      <c r="P5716" s="4" t="s">
        <v>52</v>
      </c>
      <c r="Q5716" s="4" t="s">
        <v>8061</v>
      </c>
      <c r="R5716" s="9">
        <v>158.9</v>
      </c>
      <c r="S5716" s="7">
        <v>5.0</v>
      </c>
      <c r="T5716" s="7">
        <v>0.0</v>
      </c>
      <c r="U5716" s="7">
        <v>7.945</v>
      </c>
      <c r="V5716" s="10" t="str">
        <f t="shared" si="1"/>
        <v>2017-12</v>
      </c>
    </row>
    <row r="5717">
      <c r="A5717" s="7">
        <v>5716.0</v>
      </c>
      <c r="B5717" s="4" t="s">
        <v>8480</v>
      </c>
      <c r="C5717" s="8">
        <v>43085.0</v>
      </c>
      <c r="D5717" s="8">
        <v>43089.0</v>
      </c>
      <c r="E5717" s="4" t="s">
        <v>98</v>
      </c>
      <c r="F5717" s="4" t="s">
        <v>4904</v>
      </c>
      <c r="G5717" s="4" t="s">
        <v>4905</v>
      </c>
      <c r="H5717" s="4" t="s">
        <v>29</v>
      </c>
      <c r="I5717" s="4" t="s">
        <v>30</v>
      </c>
      <c r="J5717" s="4" t="s">
        <v>8057</v>
      </c>
      <c r="K5717" s="4" t="s">
        <v>48</v>
      </c>
      <c r="L5717" s="7">
        <v>94086.0</v>
      </c>
      <c r="M5717" s="4" t="s">
        <v>49</v>
      </c>
      <c r="N5717" s="4" t="s">
        <v>5150</v>
      </c>
      <c r="O5717" s="4" t="s">
        <v>51</v>
      </c>
      <c r="P5717" s="4" t="s">
        <v>76</v>
      </c>
      <c r="Q5717" s="4" t="s">
        <v>5151</v>
      </c>
      <c r="R5717" s="9">
        <v>5.984</v>
      </c>
      <c r="S5717" s="7">
        <v>2.0</v>
      </c>
      <c r="T5717" s="7">
        <v>0.2</v>
      </c>
      <c r="U5717" s="7">
        <v>2.244</v>
      </c>
      <c r="V5717" s="10" t="str">
        <f t="shared" si="1"/>
        <v>2017-12</v>
      </c>
    </row>
    <row r="5718">
      <c r="A5718" s="7">
        <v>5717.0</v>
      </c>
      <c r="B5718" s="4" t="s">
        <v>8480</v>
      </c>
      <c r="C5718" s="8">
        <v>43085.0</v>
      </c>
      <c r="D5718" s="8">
        <v>43089.0</v>
      </c>
      <c r="E5718" s="4" t="s">
        <v>98</v>
      </c>
      <c r="F5718" s="4" t="s">
        <v>4904</v>
      </c>
      <c r="G5718" s="4" t="s">
        <v>4905</v>
      </c>
      <c r="H5718" s="4" t="s">
        <v>29</v>
      </c>
      <c r="I5718" s="4" t="s">
        <v>30</v>
      </c>
      <c r="J5718" s="4" t="s">
        <v>8057</v>
      </c>
      <c r="K5718" s="4" t="s">
        <v>48</v>
      </c>
      <c r="L5718" s="7">
        <v>94086.0</v>
      </c>
      <c r="M5718" s="4" t="s">
        <v>49</v>
      </c>
      <c r="N5718" s="4" t="s">
        <v>3109</v>
      </c>
      <c r="O5718" s="4" t="s">
        <v>39</v>
      </c>
      <c r="P5718" s="4" t="s">
        <v>61</v>
      </c>
      <c r="Q5718" s="4" t="s">
        <v>3110</v>
      </c>
      <c r="R5718" s="9">
        <v>189.95</v>
      </c>
      <c r="S5718" s="7">
        <v>5.0</v>
      </c>
      <c r="T5718" s="7">
        <v>0.0</v>
      </c>
      <c r="U5718" s="7">
        <v>45.588</v>
      </c>
      <c r="V5718" s="10" t="str">
        <f t="shared" si="1"/>
        <v>2017-12</v>
      </c>
    </row>
    <row r="5719">
      <c r="A5719" s="7">
        <v>5718.0</v>
      </c>
      <c r="B5719" s="4" t="s">
        <v>8480</v>
      </c>
      <c r="C5719" s="8">
        <v>43085.0</v>
      </c>
      <c r="D5719" s="8">
        <v>43089.0</v>
      </c>
      <c r="E5719" s="4" t="s">
        <v>98</v>
      </c>
      <c r="F5719" s="4" t="s">
        <v>4904</v>
      </c>
      <c r="G5719" s="4" t="s">
        <v>4905</v>
      </c>
      <c r="H5719" s="4" t="s">
        <v>29</v>
      </c>
      <c r="I5719" s="4" t="s">
        <v>30</v>
      </c>
      <c r="J5719" s="4" t="s">
        <v>8057</v>
      </c>
      <c r="K5719" s="4" t="s">
        <v>48</v>
      </c>
      <c r="L5719" s="7">
        <v>94086.0</v>
      </c>
      <c r="M5719" s="4" t="s">
        <v>49</v>
      </c>
      <c r="N5719" s="4" t="s">
        <v>4832</v>
      </c>
      <c r="O5719" s="4" t="s">
        <v>39</v>
      </c>
      <c r="P5719" s="4" t="s">
        <v>61</v>
      </c>
      <c r="Q5719" s="4" t="s">
        <v>4833</v>
      </c>
      <c r="R5719" s="9">
        <v>149.95</v>
      </c>
      <c r="S5719" s="7">
        <v>5.0</v>
      </c>
      <c r="T5719" s="7">
        <v>0.0</v>
      </c>
      <c r="U5719" s="7">
        <v>31.4895</v>
      </c>
      <c r="V5719" s="10" t="str">
        <f t="shared" si="1"/>
        <v>2017-12</v>
      </c>
    </row>
    <row r="5720">
      <c r="A5720" s="7">
        <v>5719.0</v>
      </c>
      <c r="B5720" s="4" t="s">
        <v>8480</v>
      </c>
      <c r="C5720" s="8">
        <v>43085.0</v>
      </c>
      <c r="D5720" s="8">
        <v>43089.0</v>
      </c>
      <c r="E5720" s="4" t="s">
        <v>98</v>
      </c>
      <c r="F5720" s="4" t="s">
        <v>4904</v>
      </c>
      <c r="G5720" s="4" t="s">
        <v>4905</v>
      </c>
      <c r="H5720" s="4" t="s">
        <v>29</v>
      </c>
      <c r="I5720" s="4" t="s">
        <v>30</v>
      </c>
      <c r="J5720" s="4" t="s">
        <v>8057</v>
      </c>
      <c r="K5720" s="4" t="s">
        <v>48</v>
      </c>
      <c r="L5720" s="7">
        <v>94086.0</v>
      </c>
      <c r="M5720" s="4" t="s">
        <v>49</v>
      </c>
      <c r="N5720" s="4" t="s">
        <v>6684</v>
      </c>
      <c r="O5720" s="4" t="s">
        <v>51</v>
      </c>
      <c r="P5720" s="4" t="s">
        <v>93</v>
      </c>
      <c r="Q5720" s="4" t="s">
        <v>6685</v>
      </c>
      <c r="R5720" s="9">
        <v>29.95</v>
      </c>
      <c r="S5720" s="7">
        <v>5.0</v>
      </c>
      <c r="T5720" s="7">
        <v>0.0</v>
      </c>
      <c r="U5720" s="7">
        <v>8.6855</v>
      </c>
      <c r="V5720" s="10" t="str">
        <f t="shared" si="1"/>
        <v>2017-12</v>
      </c>
    </row>
    <row r="5721">
      <c r="A5721" s="7">
        <v>5720.0</v>
      </c>
      <c r="B5721" s="4" t="s">
        <v>8480</v>
      </c>
      <c r="C5721" s="8">
        <v>43085.0</v>
      </c>
      <c r="D5721" s="8">
        <v>43089.0</v>
      </c>
      <c r="E5721" s="4" t="s">
        <v>98</v>
      </c>
      <c r="F5721" s="4" t="s">
        <v>4904</v>
      </c>
      <c r="G5721" s="4" t="s">
        <v>4905</v>
      </c>
      <c r="H5721" s="4" t="s">
        <v>29</v>
      </c>
      <c r="I5721" s="4" t="s">
        <v>30</v>
      </c>
      <c r="J5721" s="4" t="s">
        <v>8057</v>
      </c>
      <c r="K5721" s="4" t="s">
        <v>48</v>
      </c>
      <c r="L5721" s="7">
        <v>94086.0</v>
      </c>
      <c r="M5721" s="4" t="s">
        <v>49</v>
      </c>
      <c r="N5721" s="4" t="s">
        <v>296</v>
      </c>
      <c r="O5721" s="4" t="s">
        <v>51</v>
      </c>
      <c r="P5721" s="4" t="s">
        <v>297</v>
      </c>
      <c r="Q5721" s="4" t="s">
        <v>298</v>
      </c>
      <c r="R5721" s="9">
        <v>44.4</v>
      </c>
      <c r="S5721" s="7">
        <v>3.0</v>
      </c>
      <c r="T5721" s="7">
        <v>0.0</v>
      </c>
      <c r="U5721" s="7">
        <v>22.2</v>
      </c>
      <c r="V5721" s="10" t="str">
        <f t="shared" si="1"/>
        <v>2017-12</v>
      </c>
    </row>
    <row r="5722">
      <c r="A5722" s="7">
        <v>5721.0</v>
      </c>
      <c r="B5722" s="4" t="s">
        <v>8481</v>
      </c>
      <c r="C5722" s="8">
        <v>43086.0</v>
      </c>
      <c r="D5722" s="8">
        <v>43090.0</v>
      </c>
      <c r="E5722" s="4" t="s">
        <v>98</v>
      </c>
      <c r="F5722" s="4" t="s">
        <v>1411</v>
      </c>
      <c r="G5722" s="4" t="s">
        <v>1412</v>
      </c>
      <c r="H5722" s="4" t="s">
        <v>46</v>
      </c>
      <c r="I5722" s="4" t="s">
        <v>30</v>
      </c>
      <c r="J5722" s="4" t="s">
        <v>408</v>
      </c>
      <c r="K5722" s="4" t="s">
        <v>58</v>
      </c>
      <c r="L5722" s="7">
        <v>75220.0</v>
      </c>
      <c r="M5722" s="4" t="s">
        <v>59</v>
      </c>
      <c r="N5722" s="4" t="s">
        <v>2216</v>
      </c>
      <c r="O5722" s="4" t="s">
        <v>51</v>
      </c>
      <c r="P5722" s="4" t="s">
        <v>283</v>
      </c>
      <c r="Q5722" s="4" t="s">
        <v>2217</v>
      </c>
      <c r="R5722" s="9">
        <v>85.8145942386831</v>
      </c>
      <c r="S5722" s="7">
        <v>2.0</v>
      </c>
      <c r="T5722" s="7">
        <v>0.8</v>
      </c>
      <c r="U5722" s="7">
        <v>-231.699404444444</v>
      </c>
      <c r="V5722" s="10" t="str">
        <f t="shared" si="1"/>
        <v>2017-12</v>
      </c>
    </row>
    <row r="5723">
      <c r="A5723" s="7">
        <v>5722.0</v>
      </c>
      <c r="B5723" s="4" t="s">
        <v>8482</v>
      </c>
      <c r="C5723" s="8">
        <v>43086.0</v>
      </c>
      <c r="D5723" s="8">
        <v>43090.0</v>
      </c>
      <c r="E5723" s="4" t="s">
        <v>26</v>
      </c>
      <c r="F5723" s="4" t="s">
        <v>1411</v>
      </c>
      <c r="G5723" s="4" t="s">
        <v>1412</v>
      </c>
      <c r="H5723" s="4" t="s">
        <v>46</v>
      </c>
      <c r="I5723" s="4" t="s">
        <v>30</v>
      </c>
      <c r="J5723" s="4" t="s">
        <v>362</v>
      </c>
      <c r="K5723" s="4" t="s">
        <v>48</v>
      </c>
      <c r="L5723" s="7">
        <v>94122.0</v>
      </c>
      <c r="M5723" s="4" t="s">
        <v>49</v>
      </c>
      <c r="N5723" s="4" t="s">
        <v>5142</v>
      </c>
      <c r="O5723" s="4" t="s">
        <v>51</v>
      </c>
      <c r="P5723" s="4" t="s">
        <v>76</v>
      </c>
      <c r="Q5723" s="4" t="s">
        <v>5143</v>
      </c>
      <c r="R5723" s="9">
        <v>15.24</v>
      </c>
      <c r="S5723" s="7">
        <v>5.0</v>
      </c>
      <c r="T5723" s="7">
        <v>0.2</v>
      </c>
      <c r="U5723" s="7">
        <v>5.1435</v>
      </c>
      <c r="V5723" s="10" t="str">
        <f t="shared" si="1"/>
        <v>2017-12</v>
      </c>
    </row>
    <row r="5724">
      <c r="A5724" s="7">
        <v>5723.0</v>
      </c>
      <c r="B5724" s="4" t="s">
        <v>8482</v>
      </c>
      <c r="C5724" s="8">
        <v>43086.0</v>
      </c>
      <c r="D5724" s="8">
        <v>43090.0</v>
      </c>
      <c r="E5724" s="4" t="s">
        <v>26</v>
      </c>
      <c r="F5724" s="4" t="s">
        <v>1411</v>
      </c>
      <c r="G5724" s="4" t="s">
        <v>1412</v>
      </c>
      <c r="H5724" s="4" t="s">
        <v>46</v>
      </c>
      <c r="I5724" s="4" t="s">
        <v>30</v>
      </c>
      <c r="J5724" s="4" t="s">
        <v>362</v>
      </c>
      <c r="K5724" s="4" t="s">
        <v>48</v>
      </c>
      <c r="L5724" s="7">
        <v>94122.0</v>
      </c>
      <c r="M5724" s="4" t="s">
        <v>49</v>
      </c>
      <c r="N5724" s="4" t="s">
        <v>3684</v>
      </c>
      <c r="O5724" s="4" t="s">
        <v>51</v>
      </c>
      <c r="P5724" s="4" t="s">
        <v>124</v>
      </c>
      <c r="Q5724" s="4" t="s">
        <v>3685</v>
      </c>
      <c r="R5724" s="9">
        <v>13.23</v>
      </c>
      <c r="S5724" s="7">
        <v>3.0</v>
      </c>
      <c r="T5724" s="7">
        <v>0.0</v>
      </c>
      <c r="U5724" s="7">
        <v>6.0858</v>
      </c>
      <c r="V5724" s="10" t="str">
        <f t="shared" si="1"/>
        <v>2017-12</v>
      </c>
    </row>
    <row r="5725">
      <c r="A5725" s="7">
        <v>5724.0</v>
      </c>
      <c r="B5725" s="4" t="s">
        <v>8483</v>
      </c>
      <c r="C5725" s="8">
        <v>43086.0</v>
      </c>
      <c r="D5725" s="8">
        <v>43089.0</v>
      </c>
      <c r="E5725" s="4" t="s">
        <v>43</v>
      </c>
      <c r="F5725" s="4" t="s">
        <v>5799</v>
      </c>
      <c r="G5725" s="4" t="s">
        <v>5800</v>
      </c>
      <c r="H5725" s="4" t="s">
        <v>112</v>
      </c>
      <c r="I5725" s="4" t="s">
        <v>30</v>
      </c>
      <c r="J5725" s="4" t="s">
        <v>47</v>
      </c>
      <c r="K5725" s="4" t="s">
        <v>48</v>
      </c>
      <c r="L5725" s="7">
        <v>90045.0</v>
      </c>
      <c r="M5725" s="4" t="s">
        <v>49</v>
      </c>
      <c r="N5725" s="4" t="s">
        <v>1260</v>
      </c>
      <c r="O5725" s="4" t="s">
        <v>51</v>
      </c>
      <c r="P5725" s="4" t="s">
        <v>76</v>
      </c>
      <c r="Q5725" s="4" t="s">
        <v>1261</v>
      </c>
      <c r="R5725" s="9">
        <v>11.808</v>
      </c>
      <c r="S5725" s="7">
        <v>2.0</v>
      </c>
      <c r="T5725" s="7">
        <v>0.2</v>
      </c>
      <c r="U5725" s="7">
        <v>4.2804</v>
      </c>
      <c r="V5725" s="10" t="str">
        <f t="shared" si="1"/>
        <v>2017-12</v>
      </c>
    </row>
    <row r="5726">
      <c r="A5726" s="7">
        <v>5725.0</v>
      </c>
      <c r="B5726" s="4" t="s">
        <v>8484</v>
      </c>
      <c r="C5726" s="8">
        <v>43086.0</v>
      </c>
      <c r="D5726" s="8">
        <v>43091.0</v>
      </c>
      <c r="E5726" s="4" t="s">
        <v>26</v>
      </c>
      <c r="F5726" s="4" t="s">
        <v>6690</v>
      </c>
      <c r="G5726" s="4" t="s">
        <v>6691</v>
      </c>
      <c r="H5726" s="4" t="s">
        <v>112</v>
      </c>
      <c r="I5726" s="4" t="s">
        <v>30</v>
      </c>
      <c r="J5726" s="4" t="s">
        <v>188</v>
      </c>
      <c r="K5726" s="4" t="s">
        <v>766</v>
      </c>
      <c r="L5726" s="7">
        <v>47201.0</v>
      </c>
      <c r="M5726" s="4" t="s">
        <v>59</v>
      </c>
      <c r="N5726" s="4" t="s">
        <v>2746</v>
      </c>
      <c r="O5726" s="4" t="s">
        <v>51</v>
      </c>
      <c r="P5726" s="4" t="s">
        <v>124</v>
      </c>
      <c r="Q5726" s="4" t="s">
        <v>2747</v>
      </c>
      <c r="R5726" s="9">
        <v>36.4573497942387</v>
      </c>
      <c r="S5726" s="7">
        <v>4.0</v>
      </c>
      <c r="T5726" s="7">
        <v>0.0</v>
      </c>
      <c r="U5726" s="7">
        <v>17.1349544032922</v>
      </c>
      <c r="V5726" s="10" t="str">
        <f t="shared" si="1"/>
        <v>2017-12</v>
      </c>
    </row>
    <row r="5727">
      <c r="A5727" s="7">
        <v>5726.0</v>
      </c>
      <c r="B5727" s="4" t="s">
        <v>8485</v>
      </c>
      <c r="C5727" s="8">
        <v>43086.0</v>
      </c>
      <c r="D5727" s="8">
        <v>43090.0</v>
      </c>
      <c r="E5727" s="4" t="s">
        <v>26</v>
      </c>
      <c r="F5727" s="4" t="s">
        <v>4910</v>
      </c>
      <c r="G5727" s="4" t="s">
        <v>4911</v>
      </c>
      <c r="H5727" s="4" t="s">
        <v>46</v>
      </c>
      <c r="I5727" s="4" t="s">
        <v>30</v>
      </c>
      <c r="J5727" s="4" t="s">
        <v>1629</v>
      </c>
      <c r="K5727" s="4" t="s">
        <v>429</v>
      </c>
      <c r="L5727" s="7">
        <v>23320.0</v>
      </c>
      <c r="M5727" s="4" t="s">
        <v>83</v>
      </c>
      <c r="N5727" s="4" t="s">
        <v>2753</v>
      </c>
      <c r="O5727" s="4" t="s">
        <v>35</v>
      </c>
      <c r="P5727" s="4" t="s">
        <v>263</v>
      </c>
      <c r="Q5727" s="4" t="s">
        <v>2754</v>
      </c>
      <c r="R5727" s="9">
        <v>302.218362205519</v>
      </c>
      <c r="S5727" s="7">
        <v>5.0</v>
      </c>
      <c r="T5727" s="7">
        <v>0.0</v>
      </c>
      <c r="U5727" s="7">
        <v>48.354937952883</v>
      </c>
      <c r="V5727" s="10" t="str">
        <f t="shared" si="1"/>
        <v>2017-12</v>
      </c>
    </row>
    <row r="5728">
      <c r="A5728" s="7">
        <v>5727.0</v>
      </c>
      <c r="B5728" s="4" t="s">
        <v>8486</v>
      </c>
      <c r="C5728" s="8">
        <v>43086.0</v>
      </c>
      <c r="D5728" s="8">
        <v>43090.0</v>
      </c>
      <c r="E5728" s="4" t="s">
        <v>26</v>
      </c>
      <c r="F5728" s="4" t="s">
        <v>864</v>
      </c>
      <c r="G5728" s="4" t="s">
        <v>865</v>
      </c>
      <c r="H5728" s="4" t="s">
        <v>46</v>
      </c>
      <c r="I5728" s="4" t="s">
        <v>30</v>
      </c>
      <c r="J5728" s="4" t="s">
        <v>428</v>
      </c>
      <c r="K5728" s="4" t="s">
        <v>429</v>
      </c>
      <c r="L5728" s="7">
        <v>22204.0</v>
      </c>
      <c r="M5728" s="4" t="s">
        <v>83</v>
      </c>
      <c r="N5728" s="4" t="s">
        <v>733</v>
      </c>
      <c r="O5728" s="4" t="s">
        <v>51</v>
      </c>
      <c r="P5728" s="4" t="s">
        <v>52</v>
      </c>
      <c r="Q5728" s="4" t="s">
        <v>734</v>
      </c>
      <c r="R5728" s="9">
        <v>329.318896703882</v>
      </c>
      <c r="S5728" s="7">
        <v>3.0</v>
      </c>
      <c r="T5728" s="7">
        <v>0.0</v>
      </c>
      <c r="U5728" s="7">
        <v>95.5024800441256</v>
      </c>
      <c r="V5728" s="10" t="str">
        <f t="shared" si="1"/>
        <v>2017-12</v>
      </c>
    </row>
    <row r="5729">
      <c r="A5729" s="7">
        <v>5728.0</v>
      </c>
      <c r="B5729" s="4" t="s">
        <v>8487</v>
      </c>
      <c r="C5729" s="8">
        <v>43086.0</v>
      </c>
      <c r="D5729" s="8">
        <v>43090.0</v>
      </c>
      <c r="E5729" s="4" t="s">
        <v>26</v>
      </c>
      <c r="F5729" s="4" t="s">
        <v>55</v>
      </c>
      <c r="G5729" s="4" t="s">
        <v>56</v>
      </c>
      <c r="H5729" s="4" t="s">
        <v>29</v>
      </c>
      <c r="I5729" s="4" t="s">
        <v>30</v>
      </c>
      <c r="J5729" s="4" t="s">
        <v>2652</v>
      </c>
      <c r="K5729" s="4" t="s">
        <v>48</v>
      </c>
      <c r="L5729" s="7">
        <v>92804.0</v>
      </c>
      <c r="M5729" s="4" t="s">
        <v>49</v>
      </c>
      <c r="N5729" s="4" t="s">
        <v>328</v>
      </c>
      <c r="O5729" s="4" t="s">
        <v>51</v>
      </c>
      <c r="P5729" s="4" t="s">
        <v>52</v>
      </c>
      <c r="Q5729" s="4" t="s">
        <v>329</v>
      </c>
      <c r="R5729" s="9">
        <v>481.32</v>
      </c>
      <c r="S5729" s="7">
        <v>4.0</v>
      </c>
      <c r="T5729" s="7">
        <v>0.0</v>
      </c>
      <c r="U5729" s="7">
        <v>125.1432</v>
      </c>
      <c r="V5729" s="10" t="str">
        <f t="shared" si="1"/>
        <v>2017-12</v>
      </c>
    </row>
    <row r="5730">
      <c r="A5730" s="7">
        <v>5729.0</v>
      </c>
      <c r="B5730" s="4" t="s">
        <v>8487</v>
      </c>
      <c r="C5730" s="8">
        <v>43086.0</v>
      </c>
      <c r="D5730" s="8">
        <v>43090.0</v>
      </c>
      <c r="E5730" s="4" t="s">
        <v>26</v>
      </c>
      <c r="F5730" s="4" t="s">
        <v>55</v>
      </c>
      <c r="G5730" s="4" t="s">
        <v>56</v>
      </c>
      <c r="H5730" s="4" t="s">
        <v>29</v>
      </c>
      <c r="I5730" s="4" t="s">
        <v>30</v>
      </c>
      <c r="J5730" s="4" t="s">
        <v>2652</v>
      </c>
      <c r="K5730" s="4" t="s">
        <v>48</v>
      </c>
      <c r="L5730" s="7">
        <v>92804.0</v>
      </c>
      <c r="M5730" s="4" t="s">
        <v>49</v>
      </c>
      <c r="N5730" s="4" t="s">
        <v>5719</v>
      </c>
      <c r="O5730" s="4" t="s">
        <v>51</v>
      </c>
      <c r="P5730" s="4" t="s">
        <v>635</v>
      </c>
      <c r="Q5730" s="4" t="s">
        <v>5720</v>
      </c>
      <c r="R5730" s="9">
        <v>13.98</v>
      </c>
      <c r="S5730" s="7">
        <v>1.0</v>
      </c>
      <c r="T5730" s="7">
        <v>0.0</v>
      </c>
      <c r="U5730" s="7">
        <v>3.6348</v>
      </c>
      <c r="V5730" s="10" t="str">
        <f t="shared" si="1"/>
        <v>2017-12</v>
      </c>
    </row>
    <row r="5731">
      <c r="A5731" s="7">
        <v>5730.0</v>
      </c>
      <c r="B5731" s="4" t="s">
        <v>8488</v>
      </c>
      <c r="C5731" s="8">
        <v>43086.0</v>
      </c>
      <c r="D5731" s="8">
        <v>43092.0</v>
      </c>
      <c r="E5731" s="4" t="s">
        <v>26</v>
      </c>
      <c r="F5731" s="4" t="s">
        <v>2414</v>
      </c>
      <c r="G5731" s="4" t="s">
        <v>2415</v>
      </c>
      <c r="H5731" s="4" t="s">
        <v>46</v>
      </c>
      <c r="I5731" s="4" t="s">
        <v>30</v>
      </c>
      <c r="J5731" s="4" t="s">
        <v>222</v>
      </c>
      <c r="K5731" s="4" t="s">
        <v>223</v>
      </c>
      <c r="L5731" s="7">
        <v>10009.0</v>
      </c>
      <c r="M5731" s="4" t="s">
        <v>33</v>
      </c>
      <c r="N5731" s="4" t="s">
        <v>3198</v>
      </c>
      <c r="O5731" s="4" t="s">
        <v>51</v>
      </c>
      <c r="P5731" s="4" t="s">
        <v>52</v>
      </c>
      <c r="Q5731" s="4" t="s">
        <v>3199</v>
      </c>
      <c r="R5731" s="9">
        <v>295.792864486994</v>
      </c>
      <c r="S5731" s="7">
        <v>2.0</v>
      </c>
      <c r="T5731" s="7">
        <v>0.0</v>
      </c>
      <c r="U5731" s="7">
        <v>73.9482161217486</v>
      </c>
      <c r="V5731" s="10" t="str">
        <f t="shared" si="1"/>
        <v>2017-12</v>
      </c>
    </row>
    <row r="5732">
      <c r="A5732" s="7">
        <v>5731.0</v>
      </c>
      <c r="B5732" s="4" t="s">
        <v>8488</v>
      </c>
      <c r="C5732" s="8">
        <v>43086.0</v>
      </c>
      <c r="D5732" s="8">
        <v>43092.0</v>
      </c>
      <c r="E5732" s="4" t="s">
        <v>26</v>
      </c>
      <c r="F5732" s="4" t="s">
        <v>2414</v>
      </c>
      <c r="G5732" s="4" t="s">
        <v>2415</v>
      </c>
      <c r="H5732" s="4" t="s">
        <v>46</v>
      </c>
      <c r="I5732" s="4" t="s">
        <v>30</v>
      </c>
      <c r="J5732" s="4" t="s">
        <v>222</v>
      </c>
      <c r="K5732" s="4" t="s">
        <v>223</v>
      </c>
      <c r="L5732" s="7">
        <v>10009.0</v>
      </c>
      <c r="M5732" s="4" t="s">
        <v>33</v>
      </c>
      <c r="N5732" s="4" t="s">
        <v>2559</v>
      </c>
      <c r="O5732" s="4" t="s">
        <v>51</v>
      </c>
      <c r="P5732" s="4" t="s">
        <v>76</v>
      </c>
      <c r="Q5732" s="4" t="s">
        <v>2560</v>
      </c>
      <c r="R5732" s="9">
        <v>44.0282852993597</v>
      </c>
      <c r="S5732" s="7">
        <v>3.0</v>
      </c>
      <c r="T5732" s="7">
        <v>0.2</v>
      </c>
      <c r="U5732" s="7">
        <v>14.8595462885339</v>
      </c>
      <c r="V5732" s="10" t="str">
        <f t="shared" si="1"/>
        <v>2017-12</v>
      </c>
    </row>
    <row r="5733">
      <c r="A5733" s="7">
        <v>5732.0</v>
      </c>
      <c r="B5733" s="4" t="s">
        <v>8488</v>
      </c>
      <c r="C5733" s="8">
        <v>43086.0</v>
      </c>
      <c r="D5733" s="8">
        <v>43092.0</v>
      </c>
      <c r="E5733" s="4" t="s">
        <v>26</v>
      </c>
      <c r="F5733" s="4" t="s">
        <v>2414</v>
      </c>
      <c r="G5733" s="4" t="s">
        <v>2415</v>
      </c>
      <c r="H5733" s="4" t="s">
        <v>46</v>
      </c>
      <c r="I5733" s="4" t="s">
        <v>30</v>
      </c>
      <c r="J5733" s="4" t="s">
        <v>222</v>
      </c>
      <c r="K5733" s="4" t="s">
        <v>223</v>
      </c>
      <c r="L5733" s="7">
        <v>10009.0</v>
      </c>
      <c r="M5733" s="4" t="s">
        <v>33</v>
      </c>
      <c r="N5733" s="4" t="s">
        <v>3669</v>
      </c>
      <c r="O5733" s="4" t="s">
        <v>35</v>
      </c>
      <c r="P5733" s="4" t="s">
        <v>121</v>
      </c>
      <c r="Q5733" s="4" t="s">
        <v>3670</v>
      </c>
      <c r="R5733" s="9">
        <v>220.638199541762</v>
      </c>
      <c r="S5733" s="7">
        <v>2.0</v>
      </c>
      <c r="T5733" s="7">
        <v>0.0</v>
      </c>
      <c r="U5733" s="7">
        <v>48.5404038991877</v>
      </c>
      <c r="V5733" s="10" t="str">
        <f t="shared" si="1"/>
        <v>2017-12</v>
      </c>
    </row>
    <row r="5734">
      <c r="A5734" s="7">
        <v>5733.0</v>
      </c>
      <c r="B5734" s="4" t="s">
        <v>8489</v>
      </c>
      <c r="C5734" s="8">
        <v>43086.0</v>
      </c>
      <c r="D5734" s="8">
        <v>43090.0</v>
      </c>
      <c r="E5734" s="4" t="s">
        <v>26</v>
      </c>
      <c r="F5734" s="4" t="s">
        <v>2736</v>
      </c>
      <c r="G5734" s="4" t="s">
        <v>2737</v>
      </c>
      <c r="H5734" s="4" t="s">
        <v>29</v>
      </c>
      <c r="I5734" s="4" t="s">
        <v>30</v>
      </c>
      <c r="J5734" s="4" t="s">
        <v>5435</v>
      </c>
      <c r="K5734" s="4" t="s">
        <v>130</v>
      </c>
      <c r="L5734" s="7">
        <v>54703.0</v>
      </c>
      <c r="M5734" s="4" t="s">
        <v>59</v>
      </c>
      <c r="N5734" s="4" t="s">
        <v>6263</v>
      </c>
      <c r="O5734" s="4" t="s">
        <v>51</v>
      </c>
      <c r="P5734" s="4" t="s">
        <v>52</v>
      </c>
      <c r="Q5734" s="4" t="s">
        <v>6264</v>
      </c>
      <c r="R5734" s="9">
        <v>42.1538106995885</v>
      </c>
      <c r="S5734" s="7">
        <v>2.0</v>
      </c>
      <c r="T5734" s="7">
        <v>0.0</v>
      </c>
      <c r="U5734" s="7">
        <v>10.959990781893</v>
      </c>
      <c r="V5734" s="10" t="str">
        <f t="shared" si="1"/>
        <v>2017-12</v>
      </c>
    </row>
    <row r="5735">
      <c r="A5735" s="7">
        <v>5734.0</v>
      </c>
      <c r="B5735" s="4" t="s">
        <v>8490</v>
      </c>
      <c r="C5735" s="8">
        <v>43087.0</v>
      </c>
      <c r="D5735" s="8">
        <v>43092.0</v>
      </c>
      <c r="E5735" s="4" t="s">
        <v>98</v>
      </c>
      <c r="F5735" s="4" t="s">
        <v>4253</v>
      </c>
      <c r="G5735" s="4" t="s">
        <v>4254</v>
      </c>
      <c r="H5735" s="4" t="s">
        <v>46</v>
      </c>
      <c r="I5735" s="4" t="s">
        <v>30</v>
      </c>
      <c r="J5735" s="4" t="s">
        <v>1911</v>
      </c>
      <c r="K5735" s="4" t="s">
        <v>48</v>
      </c>
      <c r="L5735" s="7">
        <v>92024.0</v>
      </c>
      <c r="M5735" s="4" t="s">
        <v>49</v>
      </c>
      <c r="N5735" s="4" t="s">
        <v>2915</v>
      </c>
      <c r="O5735" s="4" t="s">
        <v>51</v>
      </c>
      <c r="P5735" s="4" t="s">
        <v>76</v>
      </c>
      <c r="Q5735" s="4" t="s">
        <v>2916</v>
      </c>
      <c r="R5735" s="9">
        <v>46.672</v>
      </c>
      <c r="S5735" s="7">
        <v>2.0</v>
      </c>
      <c r="T5735" s="7">
        <v>0.2</v>
      </c>
      <c r="U5735" s="7">
        <v>16.3352</v>
      </c>
      <c r="V5735" s="10" t="str">
        <f t="shared" si="1"/>
        <v>2017-12</v>
      </c>
    </row>
    <row r="5736">
      <c r="A5736" s="7">
        <v>5735.0</v>
      </c>
      <c r="B5736" s="4" t="s">
        <v>8490</v>
      </c>
      <c r="C5736" s="8">
        <v>43087.0</v>
      </c>
      <c r="D5736" s="8">
        <v>43092.0</v>
      </c>
      <c r="E5736" s="4" t="s">
        <v>98</v>
      </c>
      <c r="F5736" s="4" t="s">
        <v>4253</v>
      </c>
      <c r="G5736" s="4" t="s">
        <v>4254</v>
      </c>
      <c r="H5736" s="4" t="s">
        <v>46</v>
      </c>
      <c r="I5736" s="4" t="s">
        <v>30</v>
      </c>
      <c r="J5736" s="4" t="s">
        <v>1911</v>
      </c>
      <c r="K5736" s="4" t="s">
        <v>48</v>
      </c>
      <c r="L5736" s="7">
        <v>92024.0</v>
      </c>
      <c r="M5736" s="4" t="s">
        <v>49</v>
      </c>
      <c r="N5736" s="4" t="s">
        <v>8491</v>
      </c>
      <c r="O5736" s="4" t="s">
        <v>35</v>
      </c>
      <c r="P5736" s="4" t="s">
        <v>36</v>
      </c>
      <c r="Q5736" s="4" t="s">
        <v>8492</v>
      </c>
      <c r="R5736" s="9">
        <v>119.833</v>
      </c>
      <c r="S5736" s="7">
        <v>1.0</v>
      </c>
      <c r="T5736" s="7">
        <v>0.15</v>
      </c>
      <c r="U5736" s="7">
        <v>-12.6882</v>
      </c>
      <c r="V5736" s="10" t="str">
        <f t="shared" si="1"/>
        <v>2017-12</v>
      </c>
    </row>
    <row r="5737">
      <c r="A5737" s="7">
        <v>5736.0</v>
      </c>
      <c r="B5737" s="4" t="s">
        <v>8490</v>
      </c>
      <c r="C5737" s="8">
        <v>43087.0</v>
      </c>
      <c r="D5737" s="8">
        <v>43092.0</v>
      </c>
      <c r="E5737" s="4" t="s">
        <v>98</v>
      </c>
      <c r="F5737" s="4" t="s">
        <v>4253</v>
      </c>
      <c r="G5737" s="4" t="s">
        <v>4254</v>
      </c>
      <c r="H5737" s="4" t="s">
        <v>46</v>
      </c>
      <c r="I5737" s="4" t="s">
        <v>30</v>
      </c>
      <c r="J5737" s="4" t="s">
        <v>1911</v>
      </c>
      <c r="K5737" s="4" t="s">
        <v>48</v>
      </c>
      <c r="L5737" s="7">
        <v>92024.0</v>
      </c>
      <c r="M5737" s="4" t="s">
        <v>49</v>
      </c>
      <c r="N5737" s="4" t="s">
        <v>3413</v>
      </c>
      <c r="O5737" s="4" t="s">
        <v>39</v>
      </c>
      <c r="P5737" s="4" t="s">
        <v>61</v>
      </c>
      <c r="Q5737" s="4" t="s">
        <v>3414</v>
      </c>
      <c r="R5737" s="9">
        <v>119.98</v>
      </c>
      <c r="S5737" s="7">
        <v>2.0</v>
      </c>
      <c r="T5737" s="7">
        <v>0.0</v>
      </c>
      <c r="U5737" s="7">
        <v>57.5904</v>
      </c>
      <c r="V5737" s="10" t="str">
        <f t="shared" si="1"/>
        <v>2017-12</v>
      </c>
    </row>
    <row r="5738">
      <c r="A5738" s="7">
        <v>5737.0</v>
      </c>
      <c r="B5738" s="4" t="s">
        <v>8493</v>
      </c>
      <c r="C5738" s="8">
        <v>43087.0</v>
      </c>
      <c r="D5738" s="8">
        <v>43093.0</v>
      </c>
      <c r="E5738" s="4" t="s">
        <v>26</v>
      </c>
      <c r="F5738" s="4" t="s">
        <v>5061</v>
      </c>
      <c r="G5738" s="4" t="s">
        <v>5062</v>
      </c>
      <c r="H5738" s="4" t="s">
        <v>46</v>
      </c>
      <c r="I5738" s="4" t="s">
        <v>30</v>
      </c>
      <c r="J5738" s="4" t="s">
        <v>222</v>
      </c>
      <c r="K5738" s="4" t="s">
        <v>223</v>
      </c>
      <c r="L5738" s="7">
        <v>10009.0</v>
      </c>
      <c r="M5738" s="4" t="s">
        <v>33</v>
      </c>
      <c r="N5738" s="4" t="s">
        <v>6491</v>
      </c>
      <c r="O5738" s="4" t="s">
        <v>51</v>
      </c>
      <c r="P5738" s="4" t="s">
        <v>93</v>
      </c>
      <c r="Q5738" s="4" t="s">
        <v>4409</v>
      </c>
      <c r="R5738" s="9">
        <v>68.895926878221</v>
      </c>
      <c r="S5738" s="7">
        <v>6.0</v>
      </c>
      <c r="T5738" s="7">
        <v>0.0</v>
      </c>
      <c r="U5738" s="7">
        <v>31.0031670951994</v>
      </c>
      <c r="V5738" s="10" t="str">
        <f t="shared" si="1"/>
        <v>2017-12</v>
      </c>
    </row>
    <row r="5739">
      <c r="A5739" s="7">
        <v>5738.0</v>
      </c>
      <c r="B5739" s="4" t="s">
        <v>8493</v>
      </c>
      <c r="C5739" s="8">
        <v>43087.0</v>
      </c>
      <c r="D5739" s="8">
        <v>43093.0</v>
      </c>
      <c r="E5739" s="4" t="s">
        <v>26</v>
      </c>
      <c r="F5739" s="4" t="s">
        <v>5061</v>
      </c>
      <c r="G5739" s="4" t="s">
        <v>5062</v>
      </c>
      <c r="H5739" s="4" t="s">
        <v>46</v>
      </c>
      <c r="I5739" s="4" t="s">
        <v>30</v>
      </c>
      <c r="J5739" s="4" t="s">
        <v>222</v>
      </c>
      <c r="K5739" s="4" t="s">
        <v>223</v>
      </c>
      <c r="L5739" s="7">
        <v>10009.0</v>
      </c>
      <c r="M5739" s="4" t="s">
        <v>33</v>
      </c>
      <c r="N5739" s="4" t="s">
        <v>3261</v>
      </c>
      <c r="O5739" s="4" t="s">
        <v>35</v>
      </c>
      <c r="P5739" s="4" t="s">
        <v>263</v>
      </c>
      <c r="Q5739" s="4" t="s">
        <v>3262</v>
      </c>
      <c r="R5739" s="9">
        <v>2026.65834485991</v>
      </c>
      <c r="S5739" s="7">
        <v>9.0</v>
      </c>
      <c r="T5739" s="7">
        <v>0.1</v>
      </c>
      <c r="U5739" s="7">
        <v>247.70268659399</v>
      </c>
      <c r="V5739" s="10" t="str">
        <f t="shared" si="1"/>
        <v>2017-12</v>
      </c>
    </row>
    <row r="5740">
      <c r="A5740" s="7">
        <v>5739.0</v>
      </c>
      <c r="B5740" s="4" t="s">
        <v>8493</v>
      </c>
      <c r="C5740" s="8">
        <v>43087.0</v>
      </c>
      <c r="D5740" s="8">
        <v>43093.0</v>
      </c>
      <c r="E5740" s="4" t="s">
        <v>26</v>
      </c>
      <c r="F5740" s="4" t="s">
        <v>5061</v>
      </c>
      <c r="G5740" s="4" t="s">
        <v>5062</v>
      </c>
      <c r="H5740" s="4" t="s">
        <v>46</v>
      </c>
      <c r="I5740" s="4" t="s">
        <v>30</v>
      </c>
      <c r="J5740" s="4" t="s">
        <v>222</v>
      </c>
      <c r="K5740" s="4" t="s">
        <v>223</v>
      </c>
      <c r="L5740" s="7">
        <v>10009.0</v>
      </c>
      <c r="M5740" s="4" t="s">
        <v>33</v>
      </c>
      <c r="N5740" s="4" t="s">
        <v>2338</v>
      </c>
      <c r="O5740" s="4" t="s">
        <v>51</v>
      </c>
      <c r="P5740" s="4" t="s">
        <v>283</v>
      </c>
      <c r="Q5740" s="4" t="s">
        <v>2339</v>
      </c>
      <c r="R5740" s="9">
        <v>3025.17365068368</v>
      </c>
      <c r="S5740" s="7">
        <v>13.0</v>
      </c>
      <c r="T5740" s="7">
        <v>0.0</v>
      </c>
      <c r="U5740" s="7">
        <v>907.552095205103</v>
      </c>
      <c r="V5740" s="10" t="str">
        <f t="shared" si="1"/>
        <v>2017-12</v>
      </c>
    </row>
    <row r="5741">
      <c r="A5741" s="7">
        <v>5740.0</v>
      </c>
      <c r="B5741" s="4" t="s">
        <v>8493</v>
      </c>
      <c r="C5741" s="8">
        <v>43087.0</v>
      </c>
      <c r="D5741" s="8">
        <v>43093.0</v>
      </c>
      <c r="E5741" s="4" t="s">
        <v>26</v>
      </c>
      <c r="F5741" s="4" t="s">
        <v>5061</v>
      </c>
      <c r="G5741" s="4" t="s">
        <v>5062</v>
      </c>
      <c r="H5741" s="4" t="s">
        <v>46</v>
      </c>
      <c r="I5741" s="4" t="s">
        <v>30</v>
      </c>
      <c r="J5741" s="4" t="s">
        <v>222</v>
      </c>
      <c r="K5741" s="4" t="s">
        <v>223</v>
      </c>
      <c r="L5741" s="7">
        <v>10009.0</v>
      </c>
      <c r="M5741" s="4" t="s">
        <v>33</v>
      </c>
      <c r="N5741" s="4" t="s">
        <v>2001</v>
      </c>
      <c r="O5741" s="4" t="s">
        <v>51</v>
      </c>
      <c r="P5741" s="4" t="s">
        <v>93</v>
      </c>
      <c r="Q5741" s="4" t="s">
        <v>2002</v>
      </c>
      <c r="R5741" s="9">
        <v>5.67921087095072</v>
      </c>
      <c r="S5741" s="7">
        <v>2.0</v>
      </c>
      <c r="T5741" s="7">
        <v>0.0</v>
      </c>
      <c r="U5741" s="7">
        <v>2.44206067450881</v>
      </c>
      <c r="V5741" s="10" t="str">
        <f t="shared" si="1"/>
        <v>2017-12</v>
      </c>
    </row>
    <row r="5742">
      <c r="A5742" s="7">
        <v>5741.0</v>
      </c>
      <c r="B5742" s="4" t="s">
        <v>8494</v>
      </c>
      <c r="C5742" s="8">
        <v>43087.0</v>
      </c>
      <c r="D5742" s="8">
        <v>43092.0</v>
      </c>
      <c r="E5742" s="4" t="s">
        <v>26</v>
      </c>
      <c r="F5742" s="4" t="s">
        <v>5739</v>
      </c>
      <c r="G5742" s="4" t="s">
        <v>5740</v>
      </c>
      <c r="H5742" s="4" t="s">
        <v>46</v>
      </c>
      <c r="I5742" s="4" t="s">
        <v>30</v>
      </c>
      <c r="J5742" s="4" t="s">
        <v>660</v>
      </c>
      <c r="K5742" s="4" t="s">
        <v>223</v>
      </c>
      <c r="L5742" s="7">
        <v>11572.0</v>
      </c>
      <c r="M5742" s="4" t="s">
        <v>33</v>
      </c>
      <c r="N5742" s="4" t="s">
        <v>950</v>
      </c>
      <c r="O5742" s="4" t="s">
        <v>35</v>
      </c>
      <c r="P5742" s="4" t="s">
        <v>121</v>
      </c>
      <c r="Q5742" s="4" t="s">
        <v>951</v>
      </c>
      <c r="R5742" s="9">
        <v>33.649324410383</v>
      </c>
      <c r="S5742" s="7">
        <v>2.0</v>
      </c>
      <c r="T5742" s="7">
        <v>0.0</v>
      </c>
      <c r="U5742" s="7">
        <v>15.1421959846724</v>
      </c>
      <c r="V5742" s="10" t="str">
        <f t="shared" si="1"/>
        <v>2017-12</v>
      </c>
    </row>
    <row r="5743">
      <c r="A5743" s="7">
        <v>5742.0</v>
      </c>
      <c r="B5743" s="4" t="s">
        <v>8495</v>
      </c>
      <c r="C5743" s="8">
        <v>43087.0</v>
      </c>
      <c r="D5743" s="8">
        <v>43088.0</v>
      </c>
      <c r="E5743" s="4" t="s">
        <v>43</v>
      </c>
      <c r="F5743" s="4" t="s">
        <v>4511</v>
      </c>
      <c r="G5743" s="4" t="s">
        <v>4512</v>
      </c>
      <c r="H5743" s="4" t="s">
        <v>46</v>
      </c>
      <c r="I5743" s="4" t="s">
        <v>30</v>
      </c>
      <c r="J5743" s="4" t="s">
        <v>47</v>
      </c>
      <c r="K5743" s="4" t="s">
        <v>48</v>
      </c>
      <c r="L5743" s="7">
        <v>90008.0</v>
      </c>
      <c r="M5743" s="4" t="s">
        <v>49</v>
      </c>
      <c r="N5743" s="4" t="s">
        <v>5667</v>
      </c>
      <c r="O5743" s="4" t="s">
        <v>51</v>
      </c>
      <c r="P5743" s="4" t="s">
        <v>93</v>
      </c>
      <c r="Q5743" s="4" t="s">
        <v>5668</v>
      </c>
      <c r="R5743" s="9">
        <v>6.63</v>
      </c>
      <c r="S5743" s="7">
        <v>3.0</v>
      </c>
      <c r="T5743" s="7">
        <v>0.0</v>
      </c>
      <c r="U5743" s="7">
        <v>1.7901</v>
      </c>
      <c r="V5743" s="10" t="str">
        <f t="shared" si="1"/>
        <v>2017-12</v>
      </c>
    </row>
    <row r="5744">
      <c r="A5744" s="7">
        <v>5743.0</v>
      </c>
      <c r="B5744" s="4" t="s">
        <v>8495</v>
      </c>
      <c r="C5744" s="8">
        <v>43087.0</v>
      </c>
      <c r="D5744" s="8">
        <v>43088.0</v>
      </c>
      <c r="E5744" s="4" t="s">
        <v>43</v>
      </c>
      <c r="F5744" s="4" t="s">
        <v>4511</v>
      </c>
      <c r="G5744" s="4" t="s">
        <v>4512</v>
      </c>
      <c r="H5744" s="4" t="s">
        <v>46</v>
      </c>
      <c r="I5744" s="4" t="s">
        <v>30</v>
      </c>
      <c r="J5744" s="4" t="s">
        <v>47</v>
      </c>
      <c r="K5744" s="4" t="s">
        <v>48</v>
      </c>
      <c r="L5744" s="7">
        <v>90008.0</v>
      </c>
      <c r="M5744" s="4" t="s">
        <v>49</v>
      </c>
      <c r="N5744" s="4" t="s">
        <v>4880</v>
      </c>
      <c r="O5744" s="4" t="s">
        <v>51</v>
      </c>
      <c r="P5744" s="4" t="s">
        <v>124</v>
      </c>
      <c r="Q5744" s="4" t="s">
        <v>4881</v>
      </c>
      <c r="R5744" s="9">
        <v>12.96</v>
      </c>
      <c r="S5744" s="7">
        <v>2.0</v>
      </c>
      <c r="T5744" s="7">
        <v>0.0</v>
      </c>
      <c r="U5744" s="7">
        <v>6.2208</v>
      </c>
      <c r="V5744" s="10" t="str">
        <f t="shared" si="1"/>
        <v>2017-12</v>
      </c>
    </row>
    <row r="5745">
      <c r="A5745" s="7">
        <v>5744.0</v>
      </c>
      <c r="B5745" s="4" t="s">
        <v>8495</v>
      </c>
      <c r="C5745" s="8">
        <v>43087.0</v>
      </c>
      <c r="D5745" s="8">
        <v>43088.0</v>
      </c>
      <c r="E5745" s="4" t="s">
        <v>43</v>
      </c>
      <c r="F5745" s="4" t="s">
        <v>4511</v>
      </c>
      <c r="G5745" s="4" t="s">
        <v>4512</v>
      </c>
      <c r="H5745" s="4" t="s">
        <v>46</v>
      </c>
      <c r="I5745" s="4" t="s">
        <v>30</v>
      </c>
      <c r="J5745" s="4" t="s">
        <v>47</v>
      </c>
      <c r="K5745" s="4" t="s">
        <v>48</v>
      </c>
      <c r="L5745" s="7">
        <v>90008.0</v>
      </c>
      <c r="M5745" s="4" t="s">
        <v>49</v>
      </c>
      <c r="N5745" s="4" t="s">
        <v>3020</v>
      </c>
      <c r="O5745" s="4" t="s">
        <v>51</v>
      </c>
      <c r="P5745" s="4" t="s">
        <v>124</v>
      </c>
      <c r="Q5745" s="4" t="s">
        <v>3021</v>
      </c>
      <c r="R5745" s="9">
        <v>32.4</v>
      </c>
      <c r="S5745" s="7">
        <v>5.0</v>
      </c>
      <c r="T5745" s="7">
        <v>0.0</v>
      </c>
      <c r="U5745" s="7">
        <v>15.552</v>
      </c>
      <c r="V5745" s="10" t="str">
        <f t="shared" si="1"/>
        <v>2017-12</v>
      </c>
    </row>
    <row r="5746">
      <c r="A5746" s="7">
        <v>5745.0</v>
      </c>
      <c r="B5746" s="4" t="s">
        <v>8496</v>
      </c>
      <c r="C5746" s="8">
        <v>43087.0</v>
      </c>
      <c r="D5746" s="8">
        <v>43091.0</v>
      </c>
      <c r="E5746" s="4" t="s">
        <v>26</v>
      </c>
      <c r="F5746" s="4" t="s">
        <v>1157</v>
      </c>
      <c r="G5746" s="4" t="s">
        <v>1158</v>
      </c>
      <c r="H5746" s="4" t="s">
        <v>29</v>
      </c>
      <c r="I5746" s="4" t="s">
        <v>30</v>
      </c>
      <c r="J5746" s="4" t="s">
        <v>90</v>
      </c>
      <c r="K5746" s="4" t="s">
        <v>91</v>
      </c>
      <c r="L5746" s="7">
        <v>19134.0</v>
      </c>
      <c r="M5746" s="4" t="s">
        <v>33</v>
      </c>
      <c r="N5746" s="4" t="s">
        <v>4513</v>
      </c>
      <c r="O5746" s="4" t="s">
        <v>51</v>
      </c>
      <c r="P5746" s="4" t="s">
        <v>93</v>
      </c>
      <c r="Q5746" s="4" t="s">
        <v>4514</v>
      </c>
      <c r="R5746" s="9">
        <v>33.194987540707</v>
      </c>
      <c r="S5746" s="7">
        <v>7.0</v>
      </c>
      <c r="T5746" s="7">
        <v>0.2</v>
      </c>
      <c r="U5746" s="7">
        <v>4.14937344258837</v>
      </c>
      <c r="V5746" s="10" t="str">
        <f t="shared" si="1"/>
        <v>2017-12</v>
      </c>
    </row>
    <row r="5747">
      <c r="A5747" s="7">
        <v>5746.0</v>
      </c>
      <c r="B5747" s="4" t="s">
        <v>8497</v>
      </c>
      <c r="C5747" s="8">
        <v>43087.0</v>
      </c>
      <c r="D5747" s="8">
        <v>43089.0</v>
      </c>
      <c r="E5747" s="4" t="s">
        <v>43</v>
      </c>
      <c r="F5747" s="4" t="s">
        <v>3372</v>
      </c>
      <c r="G5747" s="4" t="s">
        <v>3373</v>
      </c>
      <c r="H5747" s="4" t="s">
        <v>46</v>
      </c>
      <c r="I5747" s="4" t="s">
        <v>30</v>
      </c>
      <c r="J5747" s="4" t="s">
        <v>81</v>
      </c>
      <c r="K5747" s="4" t="s">
        <v>82</v>
      </c>
      <c r="L5747" s="7">
        <v>28205.0</v>
      </c>
      <c r="M5747" s="4" t="s">
        <v>83</v>
      </c>
      <c r="N5747" s="4" t="s">
        <v>4503</v>
      </c>
      <c r="O5747" s="4" t="s">
        <v>51</v>
      </c>
      <c r="P5747" s="4" t="s">
        <v>93</v>
      </c>
      <c r="Q5747" s="4" t="s">
        <v>4504</v>
      </c>
      <c r="R5747" s="9">
        <v>7.69580858209318</v>
      </c>
      <c r="S5747" s="7">
        <v>9.0</v>
      </c>
      <c r="T5747" s="7">
        <v>0.2</v>
      </c>
      <c r="U5747" s="7">
        <v>0.865778465485482</v>
      </c>
      <c r="V5747" s="10" t="str">
        <f t="shared" si="1"/>
        <v>2017-12</v>
      </c>
    </row>
    <row r="5748">
      <c r="A5748" s="7">
        <v>5747.0</v>
      </c>
      <c r="B5748" s="4" t="s">
        <v>8498</v>
      </c>
      <c r="C5748" s="8">
        <v>43087.0</v>
      </c>
      <c r="D5748" s="8">
        <v>43093.0</v>
      </c>
      <c r="E5748" s="4" t="s">
        <v>26</v>
      </c>
      <c r="F5748" s="4" t="s">
        <v>1719</v>
      </c>
      <c r="G5748" s="4" t="s">
        <v>1720</v>
      </c>
      <c r="H5748" s="4" t="s">
        <v>112</v>
      </c>
      <c r="I5748" s="4" t="s">
        <v>30</v>
      </c>
      <c r="J5748" s="4" t="s">
        <v>362</v>
      </c>
      <c r="K5748" s="4" t="s">
        <v>48</v>
      </c>
      <c r="L5748" s="7">
        <v>94110.0</v>
      </c>
      <c r="M5748" s="4" t="s">
        <v>49</v>
      </c>
      <c r="N5748" s="4" t="s">
        <v>3664</v>
      </c>
      <c r="O5748" s="4" t="s">
        <v>51</v>
      </c>
      <c r="P5748" s="4" t="s">
        <v>93</v>
      </c>
      <c r="Q5748" s="4" t="s">
        <v>3665</v>
      </c>
      <c r="R5748" s="9">
        <v>5.76</v>
      </c>
      <c r="S5748" s="7">
        <v>2.0</v>
      </c>
      <c r="T5748" s="7">
        <v>0.0</v>
      </c>
      <c r="U5748" s="7">
        <v>1.6704</v>
      </c>
      <c r="V5748" s="10" t="str">
        <f t="shared" si="1"/>
        <v>2017-12</v>
      </c>
    </row>
    <row r="5749">
      <c r="A5749" s="7">
        <v>5748.0</v>
      </c>
      <c r="B5749" s="4" t="s">
        <v>8499</v>
      </c>
      <c r="C5749" s="8">
        <v>43087.0</v>
      </c>
      <c r="D5749" s="8">
        <v>43092.0</v>
      </c>
      <c r="E5749" s="4" t="s">
        <v>26</v>
      </c>
      <c r="F5749" s="4" t="s">
        <v>1504</v>
      </c>
      <c r="G5749" s="4" t="s">
        <v>1505</v>
      </c>
      <c r="H5749" s="4" t="s">
        <v>46</v>
      </c>
      <c r="I5749" s="4" t="s">
        <v>30</v>
      </c>
      <c r="J5749" s="4" t="s">
        <v>188</v>
      </c>
      <c r="K5749" s="4" t="s">
        <v>157</v>
      </c>
      <c r="L5749" s="7">
        <v>43229.0</v>
      </c>
      <c r="M5749" s="4" t="s">
        <v>33</v>
      </c>
      <c r="N5749" s="4" t="s">
        <v>3012</v>
      </c>
      <c r="O5749" s="4" t="s">
        <v>51</v>
      </c>
      <c r="P5749" s="4" t="s">
        <v>76</v>
      </c>
      <c r="Q5749" s="4" t="s">
        <v>3013</v>
      </c>
      <c r="R5749" s="9">
        <v>12.8421155819373</v>
      </c>
      <c r="S5749" s="7">
        <v>3.0</v>
      </c>
      <c r="T5749" s="7">
        <v>0.7</v>
      </c>
      <c r="U5749" s="7">
        <v>-10.7017629849478</v>
      </c>
      <c r="V5749" s="10" t="str">
        <f t="shared" si="1"/>
        <v>2017-12</v>
      </c>
    </row>
    <row r="5750">
      <c r="A5750" s="7">
        <v>5749.0</v>
      </c>
      <c r="B5750" s="4" t="s">
        <v>8499</v>
      </c>
      <c r="C5750" s="8">
        <v>43087.0</v>
      </c>
      <c r="D5750" s="8">
        <v>43092.0</v>
      </c>
      <c r="E5750" s="4" t="s">
        <v>26</v>
      </c>
      <c r="F5750" s="4" t="s">
        <v>1504</v>
      </c>
      <c r="G5750" s="4" t="s">
        <v>1505</v>
      </c>
      <c r="H5750" s="4" t="s">
        <v>46</v>
      </c>
      <c r="I5750" s="4" t="s">
        <v>30</v>
      </c>
      <c r="J5750" s="4" t="s">
        <v>188</v>
      </c>
      <c r="K5750" s="4" t="s">
        <v>157</v>
      </c>
      <c r="L5750" s="7">
        <v>43229.0</v>
      </c>
      <c r="M5750" s="4" t="s">
        <v>33</v>
      </c>
      <c r="N5750" s="4" t="s">
        <v>1565</v>
      </c>
      <c r="O5750" s="4" t="s">
        <v>51</v>
      </c>
      <c r="P5750" s="4" t="s">
        <v>272</v>
      </c>
      <c r="Q5750" s="4" t="s">
        <v>1566</v>
      </c>
      <c r="R5750" s="9">
        <v>8.56141038795821</v>
      </c>
      <c r="S5750" s="7">
        <v>3.0</v>
      </c>
      <c r="T5750" s="7">
        <v>0.2</v>
      </c>
      <c r="U5750" s="7">
        <v>3.10351126563485</v>
      </c>
      <c r="V5750" s="10" t="str">
        <f t="shared" si="1"/>
        <v>2017-12</v>
      </c>
    </row>
    <row r="5751">
      <c r="A5751" s="7">
        <v>5750.0</v>
      </c>
      <c r="B5751" s="4" t="s">
        <v>8499</v>
      </c>
      <c r="C5751" s="8">
        <v>43087.0</v>
      </c>
      <c r="D5751" s="8">
        <v>43092.0</v>
      </c>
      <c r="E5751" s="4" t="s">
        <v>26</v>
      </c>
      <c r="F5751" s="4" t="s">
        <v>1504</v>
      </c>
      <c r="G5751" s="4" t="s">
        <v>1505</v>
      </c>
      <c r="H5751" s="4" t="s">
        <v>46</v>
      </c>
      <c r="I5751" s="4" t="s">
        <v>30</v>
      </c>
      <c r="J5751" s="4" t="s">
        <v>188</v>
      </c>
      <c r="K5751" s="4" t="s">
        <v>157</v>
      </c>
      <c r="L5751" s="7">
        <v>43229.0</v>
      </c>
      <c r="M5751" s="4" t="s">
        <v>33</v>
      </c>
      <c r="N5751" s="4" t="s">
        <v>3866</v>
      </c>
      <c r="O5751" s="4" t="s">
        <v>51</v>
      </c>
      <c r="P5751" s="4" t="s">
        <v>124</v>
      </c>
      <c r="Q5751" s="4" t="s">
        <v>3867</v>
      </c>
      <c r="R5751" s="9">
        <v>162.141470365643</v>
      </c>
      <c r="S5751" s="7">
        <v>5.0</v>
      </c>
      <c r="T5751" s="7">
        <v>0.2</v>
      </c>
      <c r="U5751" s="7">
        <v>52.695977868834</v>
      </c>
      <c r="V5751" s="10" t="str">
        <f t="shared" si="1"/>
        <v>2017-12</v>
      </c>
    </row>
    <row r="5752">
      <c r="A5752" s="7">
        <v>5751.0</v>
      </c>
      <c r="B5752" s="4" t="s">
        <v>8499</v>
      </c>
      <c r="C5752" s="8">
        <v>43087.0</v>
      </c>
      <c r="D5752" s="8">
        <v>43092.0</v>
      </c>
      <c r="E5752" s="4" t="s">
        <v>26</v>
      </c>
      <c r="F5752" s="4" t="s">
        <v>1504</v>
      </c>
      <c r="G5752" s="4" t="s">
        <v>1505</v>
      </c>
      <c r="H5752" s="4" t="s">
        <v>46</v>
      </c>
      <c r="I5752" s="4" t="s">
        <v>30</v>
      </c>
      <c r="J5752" s="4" t="s">
        <v>188</v>
      </c>
      <c r="K5752" s="4" t="s">
        <v>157</v>
      </c>
      <c r="L5752" s="7">
        <v>43229.0</v>
      </c>
      <c r="M5752" s="4" t="s">
        <v>33</v>
      </c>
      <c r="N5752" s="4" t="s">
        <v>1684</v>
      </c>
      <c r="O5752" s="4" t="s">
        <v>51</v>
      </c>
      <c r="P5752" s="4" t="s">
        <v>283</v>
      </c>
      <c r="Q5752" s="4" t="s">
        <v>1685</v>
      </c>
      <c r="R5752" s="9">
        <v>230.916714012856</v>
      </c>
      <c r="S5752" s="7">
        <v>2.0</v>
      </c>
      <c r="T5752" s="7">
        <v>0.2</v>
      </c>
      <c r="U5752" s="7">
        <v>23.0916714012856</v>
      </c>
      <c r="V5752" s="10" t="str">
        <f t="shared" si="1"/>
        <v>2017-12</v>
      </c>
    </row>
    <row r="5753">
      <c r="A5753" s="7">
        <v>5752.0</v>
      </c>
      <c r="B5753" s="4" t="s">
        <v>8500</v>
      </c>
      <c r="C5753" s="8">
        <v>43087.0</v>
      </c>
      <c r="D5753" s="8">
        <v>43093.0</v>
      </c>
      <c r="E5753" s="4" t="s">
        <v>26</v>
      </c>
      <c r="F5753" s="4" t="s">
        <v>382</v>
      </c>
      <c r="G5753" s="4" t="s">
        <v>383</v>
      </c>
      <c r="H5753" s="4" t="s">
        <v>29</v>
      </c>
      <c r="I5753" s="4" t="s">
        <v>30</v>
      </c>
      <c r="J5753" s="4" t="s">
        <v>681</v>
      </c>
      <c r="K5753" s="4" t="s">
        <v>130</v>
      </c>
      <c r="L5753" s="7">
        <v>53209.0</v>
      </c>
      <c r="M5753" s="4" t="s">
        <v>59</v>
      </c>
      <c r="N5753" s="4" t="s">
        <v>7043</v>
      </c>
      <c r="O5753" s="4" t="s">
        <v>35</v>
      </c>
      <c r="P5753" s="4" t="s">
        <v>121</v>
      </c>
      <c r="Q5753" s="4" t="s">
        <v>7044</v>
      </c>
      <c r="R5753" s="9">
        <v>129.441419753086</v>
      </c>
      <c r="S5753" s="7">
        <v>5.0</v>
      </c>
      <c r="T5753" s="7">
        <v>0.0</v>
      </c>
      <c r="U5753" s="7">
        <v>29.7715265432099</v>
      </c>
      <c r="V5753" s="10" t="str">
        <f t="shared" si="1"/>
        <v>2017-12</v>
      </c>
    </row>
    <row r="5754">
      <c r="A5754" s="7">
        <v>5753.0</v>
      </c>
      <c r="B5754" s="4" t="s">
        <v>8500</v>
      </c>
      <c r="C5754" s="8">
        <v>43087.0</v>
      </c>
      <c r="D5754" s="8">
        <v>43093.0</v>
      </c>
      <c r="E5754" s="4" t="s">
        <v>26</v>
      </c>
      <c r="F5754" s="4" t="s">
        <v>382</v>
      </c>
      <c r="G5754" s="4" t="s">
        <v>383</v>
      </c>
      <c r="H5754" s="4" t="s">
        <v>29</v>
      </c>
      <c r="I5754" s="4" t="s">
        <v>30</v>
      </c>
      <c r="J5754" s="4" t="s">
        <v>681</v>
      </c>
      <c r="K5754" s="4" t="s">
        <v>130</v>
      </c>
      <c r="L5754" s="7">
        <v>53209.0</v>
      </c>
      <c r="M5754" s="4" t="s">
        <v>59</v>
      </c>
      <c r="N5754" s="4" t="s">
        <v>5807</v>
      </c>
      <c r="O5754" s="4" t="s">
        <v>39</v>
      </c>
      <c r="P5754" s="4" t="s">
        <v>61</v>
      </c>
      <c r="Q5754" s="4" t="s">
        <v>5808</v>
      </c>
      <c r="R5754" s="9">
        <v>37.9971111111111</v>
      </c>
      <c r="S5754" s="7">
        <v>3.0</v>
      </c>
      <c r="T5754" s="7">
        <v>0.0</v>
      </c>
      <c r="U5754" s="7">
        <v>14.0589311111111</v>
      </c>
      <c r="V5754" s="10" t="str">
        <f t="shared" si="1"/>
        <v>2017-12</v>
      </c>
    </row>
    <row r="5755">
      <c r="A5755" s="7">
        <v>5754.0</v>
      </c>
      <c r="B5755" s="4" t="s">
        <v>8501</v>
      </c>
      <c r="C5755" s="8">
        <v>43088.0</v>
      </c>
      <c r="D5755" s="8">
        <v>43093.0</v>
      </c>
      <c r="E5755" s="4" t="s">
        <v>98</v>
      </c>
      <c r="F5755" s="4" t="s">
        <v>1728</v>
      </c>
      <c r="G5755" s="4" t="s">
        <v>1729</v>
      </c>
      <c r="H5755" s="4" t="s">
        <v>46</v>
      </c>
      <c r="I5755" s="4" t="s">
        <v>30</v>
      </c>
      <c r="J5755" s="4" t="s">
        <v>362</v>
      </c>
      <c r="K5755" s="4" t="s">
        <v>48</v>
      </c>
      <c r="L5755" s="7">
        <v>94110.0</v>
      </c>
      <c r="M5755" s="4" t="s">
        <v>49</v>
      </c>
      <c r="N5755" s="4" t="s">
        <v>3672</v>
      </c>
      <c r="O5755" s="4" t="s">
        <v>51</v>
      </c>
      <c r="P5755" s="4" t="s">
        <v>76</v>
      </c>
      <c r="Q5755" s="4" t="s">
        <v>3673</v>
      </c>
      <c r="R5755" s="9">
        <v>36.672</v>
      </c>
      <c r="S5755" s="7">
        <v>2.0</v>
      </c>
      <c r="T5755" s="7">
        <v>0.2</v>
      </c>
      <c r="U5755" s="7">
        <v>11.46</v>
      </c>
      <c r="V5755" s="10" t="str">
        <f t="shared" si="1"/>
        <v>2017-12</v>
      </c>
    </row>
    <row r="5756">
      <c r="A5756" s="7">
        <v>5755.0</v>
      </c>
      <c r="B5756" s="4" t="s">
        <v>8502</v>
      </c>
      <c r="C5756" s="8">
        <v>43088.0</v>
      </c>
      <c r="D5756" s="8">
        <v>43090.0</v>
      </c>
      <c r="E5756" s="4" t="s">
        <v>43</v>
      </c>
      <c r="F5756" s="4" t="s">
        <v>4222</v>
      </c>
      <c r="G5756" s="4" t="s">
        <v>4223</v>
      </c>
      <c r="H5756" s="4" t="s">
        <v>46</v>
      </c>
      <c r="I5756" s="4" t="s">
        <v>30</v>
      </c>
      <c r="J5756" s="4" t="s">
        <v>2167</v>
      </c>
      <c r="K5756" s="4" t="s">
        <v>956</v>
      </c>
      <c r="L5756" s="7">
        <v>70506.0</v>
      </c>
      <c r="M5756" s="4" t="s">
        <v>83</v>
      </c>
      <c r="N5756" s="4" t="s">
        <v>5788</v>
      </c>
      <c r="O5756" s="4" t="s">
        <v>51</v>
      </c>
      <c r="P5756" s="4" t="s">
        <v>635</v>
      </c>
      <c r="Q5756" s="4" t="s">
        <v>5789</v>
      </c>
      <c r="R5756" s="9">
        <v>1014.07504117877</v>
      </c>
      <c r="S5756" s="7">
        <v>2.0</v>
      </c>
      <c r="T5756" s="7">
        <v>0.0</v>
      </c>
      <c r="U5756" s="7">
        <v>20.2815008235755</v>
      </c>
      <c r="V5756" s="10" t="str">
        <f t="shared" si="1"/>
        <v>2017-12</v>
      </c>
    </row>
    <row r="5757">
      <c r="A5757" s="7">
        <v>5756.0</v>
      </c>
      <c r="B5757" s="4" t="s">
        <v>8503</v>
      </c>
      <c r="C5757" s="8">
        <v>43088.0</v>
      </c>
      <c r="D5757" s="8">
        <v>43092.0</v>
      </c>
      <c r="E5757" s="4" t="s">
        <v>26</v>
      </c>
      <c r="F5757" s="4" t="s">
        <v>4311</v>
      </c>
      <c r="G5757" s="4" t="s">
        <v>4312</v>
      </c>
      <c r="H5757" s="4" t="s">
        <v>46</v>
      </c>
      <c r="I5757" s="4" t="s">
        <v>30</v>
      </c>
      <c r="J5757" s="4" t="s">
        <v>2363</v>
      </c>
      <c r="K5757" s="4" t="s">
        <v>741</v>
      </c>
      <c r="L5757" s="7">
        <v>80134.0</v>
      </c>
      <c r="M5757" s="4" t="s">
        <v>49</v>
      </c>
      <c r="N5757" s="4" t="s">
        <v>2051</v>
      </c>
      <c r="O5757" s="4" t="s">
        <v>35</v>
      </c>
      <c r="P5757" s="4" t="s">
        <v>121</v>
      </c>
      <c r="Q5757" s="4" t="s">
        <v>2052</v>
      </c>
      <c r="R5757" s="9">
        <v>13.36</v>
      </c>
      <c r="S5757" s="7">
        <v>5.0</v>
      </c>
      <c r="T5757" s="7">
        <v>0.2</v>
      </c>
      <c r="U5757" s="7">
        <v>4.008</v>
      </c>
      <c r="V5757" s="10" t="str">
        <f t="shared" si="1"/>
        <v>2017-12</v>
      </c>
    </row>
    <row r="5758">
      <c r="A5758" s="7">
        <v>5757.0</v>
      </c>
      <c r="B5758" s="4" t="s">
        <v>8503</v>
      </c>
      <c r="C5758" s="8">
        <v>43088.0</v>
      </c>
      <c r="D5758" s="8">
        <v>43092.0</v>
      </c>
      <c r="E5758" s="4" t="s">
        <v>26</v>
      </c>
      <c r="F5758" s="4" t="s">
        <v>4311</v>
      </c>
      <c r="G5758" s="4" t="s">
        <v>4312</v>
      </c>
      <c r="H5758" s="4" t="s">
        <v>46</v>
      </c>
      <c r="I5758" s="4" t="s">
        <v>30</v>
      </c>
      <c r="J5758" s="4" t="s">
        <v>2363</v>
      </c>
      <c r="K5758" s="4" t="s">
        <v>741</v>
      </c>
      <c r="L5758" s="7">
        <v>80134.0</v>
      </c>
      <c r="M5758" s="4" t="s">
        <v>49</v>
      </c>
      <c r="N5758" s="4" t="s">
        <v>1879</v>
      </c>
      <c r="O5758" s="4" t="s">
        <v>51</v>
      </c>
      <c r="P5758" s="4" t="s">
        <v>52</v>
      </c>
      <c r="Q5758" s="4" t="s">
        <v>1880</v>
      </c>
      <c r="R5758" s="9">
        <v>78.256</v>
      </c>
      <c r="S5758" s="7">
        <v>2.0</v>
      </c>
      <c r="T5758" s="7">
        <v>0.2</v>
      </c>
      <c r="U5758" s="7">
        <v>-17.6076</v>
      </c>
      <c r="V5758" s="10" t="str">
        <f t="shared" si="1"/>
        <v>2017-12</v>
      </c>
    </row>
    <row r="5759">
      <c r="A5759" s="7">
        <v>5758.0</v>
      </c>
      <c r="B5759" s="4" t="s">
        <v>8503</v>
      </c>
      <c r="C5759" s="8">
        <v>43088.0</v>
      </c>
      <c r="D5759" s="8">
        <v>43092.0</v>
      </c>
      <c r="E5759" s="4" t="s">
        <v>26</v>
      </c>
      <c r="F5759" s="4" t="s">
        <v>4311</v>
      </c>
      <c r="G5759" s="4" t="s">
        <v>4312</v>
      </c>
      <c r="H5759" s="4" t="s">
        <v>46</v>
      </c>
      <c r="I5759" s="4" t="s">
        <v>30</v>
      </c>
      <c r="J5759" s="4" t="s">
        <v>2363</v>
      </c>
      <c r="K5759" s="4" t="s">
        <v>741</v>
      </c>
      <c r="L5759" s="7">
        <v>80134.0</v>
      </c>
      <c r="M5759" s="4" t="s">
        <v>49</v>
      </c>
      <c r="N5759" s="4" t="s">
        <v>379</v>
      </c>
      <c r="O5759" s="4" t="s">
        <v>35</v>
      </c>
      <c r="P5759" s="4" t="s">
        <v>36</v>
      </c>
      <c r="Q5759" s="4" t="s">
        <v>380</v>
      </c>
      <c r="R5759" s="9">
        <v>102.018</v>
      </c>
      <c r="S5759" s="7">
        <v>7.0</v>
      </c>
      <c r="T5759" s="7">
        <v>0.7</v>
      </c>
      <c r="U5759" s="7">
        <v>-183.6324</v>
      </c>
      <c r="V5759" s="10" t="str">
        <f t="shared" si="1"/>
        <v>2017-12</v>
      </c>
    </row>
    <row r="5760">
      <c r="A5760" s="7">
        <v>5759.0</v>
      </c>
      <c r="B5760" s="4" t="s">
        <v>8504</v>
      </c>
      <c r="C5760" s="8">
        <v>43089.0</v>
      </c>
      <c r="D5760" s="8">
        <v>43095.0</v>
      </c>
      <c r="E5760" s="4" t="s">
        <v>26</v>
      </c>
      <c r="F5760" s="4" t="s">
        <v>962</v>
      </c>
      <c r="G5760" s="4" t="s">
        <v>963</v>
      </c>
      <c r="H5760" s="4" t="s">
        <v>29</v>
      </c>
      <c r="I5760" s="4" t="s">
        <v>30</v>
      </c>
      <c r="J5760" s="4" t="s">
        <v>2717</v>
      </c>
      <c r="K5760" s="4" t="s">
        <v>223</v>
      </c>
      <c r="L5760" s="7">
        <v>14609.0</v>
      </c>
      <c r="M5760" s="4" t="s">
        <v>33</v>
      </c>
      <c r="N5760" s="4" t="s">
        <v>1476</v>
      </c>
      <c r="O5760" s="4" t="s">
        <v>51</v>
      </c>
      <c r="P5760" s="4" t="s">
        <v>124</v>
      </c>
      <c r="Q5760" s="4" t="s">
        <v>1477</v>
      </c>
      <c r="R5760" s="9">
        <v>11.5077108169886</v>
      </c>
      <c r="S5760" s="7">
        <v>1.0</v>
      </c>
      <c r="T5760" s="7">
        <v>0.0</v>
      </c>
      <c r="U5760" s="7">
        <v>5.52370119215455</v>
      </c>
      <c r="V5760" s="10" t="str">
        <f t="shared" si="1"/>
        <v>2017-12</v>
      </c>
    </row>
    <row r="5761">
      <c r="A5761" s="7">
        <v>5760.0</v>
      </c>
      <c r="B5761" s="4" t="s">
        <v>8504</v>
      </c>
      <c r="C5761" s="8">
        <v>43089.0</v>
      </c>
      <c r="D5761" s="8">
        <v>43095.0</v>
      </c>
      <c r="E5761" s="4" t="s">
        <v>26</v>
      </c>
      <c r="F5761" s="4" t="s">
        <v>962</v>
      </c>
      <c r="G5761" s="4" t="s">
        <v>963</v>
      </c>
      <c r="H5761" s="4" t="s">
        <v>29</v>
      </c>
      <c r="I5761" s="4" t="s">
        <v>30</v>
      </c>
      <c r="J5761" s="4" t="s">
        <v>2717</v>
      </c>
      <c r="K5761" s="4" t="s">
        <v>223</v>
      </c>
      <c r="L5761" s="7">
        <v>14609.0</v>
      </c>
      <c r="M5761" s="4" t="s">
        <v>33</v>
      </c>
      <c r="N5761" s="4" t="s">
        <v>938</v>
      </c>
      <c r="O5761" s="4" t="s">
        <v>51</v>
      </c>
      <c r="P5761" s="4" t="s">
        <v>76</v>
      </c>
      <c r="Q5761" s="4" t="s">
        <v>939</v>
      </c>
      <c r="R5761" s="9">
        <v>12.4027549916433</v>
      </c>
      <c r="S5761" s="7">
        <v>1.0</v>
      </c>
      <c r="T5761" s="7">
        <v>0.2</v>
      </c>
      <c r="U5761" s="7">
        <v>4.18592980967962</v>
      </c>
      <c r="V5761" s="10" t="str">
        <f t="shared" si="1"/>
        <v>2017-12</v>
      </c>
    </row>
    <row r="5762">
      <c r="A5762" s="7">
        <v>5761.0</v>
      </c>
      <c r="B5762" s="4" t="s">
        <v>8505</v>
      </c>
      <c r="C5762" s="8">
        <v>43089.0</v>
      </c>
      <c r="D5762" s="8">
        <v>43095.0</v>
      </c>
      <c r="E5762" s="4" t="s">
        <v>26</v>
      </c>
      <c r="F5762" s="4" t="s">
        <v>8506</v>
      </c>
      <c r="G5762" s="4" t="s">
        <v>8507</v>
      </c>
      <c r="H5762" s="4" t="s">
        <v>29</v>
      </c>
      <c r="I5762" s="4" t="s">
        <v>30</v>
      </c>
      <c r="J5762" s="4" t="s">
        <v>222</v>
      </c>
      <c r="K5762" s="4" t="s">
        <v>223</v>
      </c>
      <c r="L5762" s="7">
        <v>10009.0</v>
      </c>
      <c r="M5762" s="4" t="s">
        <v>33</v>
      </c>
      <c r="N5762" s="4" t="s">
        <v>1799</v>
      </c>
      <c r="O5762" s="4" t="s">
        <v>51</v>
      </c>
      <c r="P5762" s="4" t="s">
        <v>124</v>
      </c>
      <c r="Q5762" s="4" t="s">
        <v>2600</v>
      </c>
      <c r="R5762" s="9">
        <v>497.069175567148</v>
      </c>
      <c r="S5762" s="7">
        <v>5.0</v>
      </c>
      <c r="T5762" s="7">
        <v>0.0</v>
      </c>
      <c r="U5762" s="7">
        <v>243.563896027903</v>
      </c>
      <c r="V5762" s="10" t="str">
        <f t="shared" si="1"/>
        <v>2017-12</v>
      </c>
    </row>
    <row r="5763">
      <c r="A5763" s="7">
        <v>5762.0</v>
      </c>
      <c r="B5763" s="4" t="s">
        <v>8505</v>
      </c>
      <c r="C5763" s="8">
        <v>43089.0</v>
      </c>
      <c r="D5763" s="8">
        <v>43095.0</v>
      </c>
      <c r="E5763" s="4" t="s">
        <v>26</v>
      </c>
      <c r="F5763" s="4" t="s">
        <v>8506</v>
      </c>
      <c r="G5763" s="4" t="s">
        <v>8507</v>
      </c>
      <c r="H5763" s="4" t="s">
        <v>29</v>
      </c>
      <c r="I5763" s="4" t="s">
        <v>30</v>
      </c>
      <c r="J5763" s="4" t="s">
        <v>222</v>
      </c>
      <c r="K5763" s="4" t="s">
        <v>223</v>
      </c>
      <c r="L5763" s="7">
        <v>10009.0</v>
      </c>
      <c r="M5763" s="4" t="s">
        <v>33</v>
      </c>
      <c r="N5763" s="4" t="s">
        <v>2881</v>
      </c>
      <c r="O5763" s="4" t="s">
        <v>51</v>
      </c>
      <c r="P5763" s="4" t="s">
        <v>76</v>
      </c>
      <c r="Q5763" s="4" t="s">
        <v>2882</v>
      </c>
      <c r="R5763" s="9">
        <v>89.4191751631191</v>
      </c>
      <c r="S5763" s="7">
        <v>3.0</v>
      </c>
      <c r="T5763" s="7">
        <v>0.2</v>
      </c>
      <c r="U5763" s="7">
        <v>31.2967113070917</v>
      </c>
      <c r="V5763" s="10" t="str">
        <f t="shared" si="1"/>
        <v>2017-12</v>
      </c>
    </row>
    <row r="5764">
      <c r="A5764" s="7">
        <v>5763.0</v>
      </c>
      <c r="B5764" s="4" t="s">
        <v>8505</v>
      </c>
      <c r="C5764" s="8">
        <v>43089.0</v>
      </c>
      <c r="D5764" s="8">
        <v>43095.0</v>
      </c>
      <c r="E5764" s="4" t="s">
        <v>26</v>
      </c>
      <c r="F5764" s="4" t="s">
        <v>8506</v>
      </c>
      <c r="G5764" s="4" t="s">
        <v>8507</v>
      </c>
      <c r="H5764" s="4" t="s">
        <v>29</v>
      </c>
      <c r="I5764" s="4" t="s">
        <v>30</v>
      </c>
      <c r="J5764" s="4" t="s">
        <v>222</v>
      </c>
      <c r="K5764" s="4" t="s">
        <v>223</v>
      </c>
      <c r="L5764" s="7">
        <v>10009.0</v>
      </c>
      <c r="M5764" s="4" t="s">
        <v>33</v>
      </c>
      <c r="N5764" s="4" t="s">
        <v>1271</v>
      </c>
      <c r="O5764" s="4" t="s">
        <v>51</v>
      </c>
      <c r="P5764" s="4" t="s">
        <v>124</v>
      </c>
      <c r="Q5764" s="4" t="s">
        <v>1272</v>
      </c>
      <c r="R5764" s="9">
        <v>60.4154817891904</v>
      </c>
      <c r="S5764" s="7">
        <v>3.0</v>
      </c>
      <c r="T5764" s="7">
        <v>0.0</v>
      </c>
      <c r="U5764" s="7">
        <v>29.6035860767033</v>
      </c>
      <c r="V5764" s="10" t="str">
        <f t="shared" si="1"/>
        <v>2017-12</v>
      </c>
    </row>
    <row r="5765">
      <c r="A5765" s="7">
        <v>5764.0</v>
      </c>
      <c r="B5765" s="4" t="s">
        <v>8508</v>
      </c>
      <c r="C5765" s="8">
        <v>43090.0</v>
      </c>
      <c r="D5765" s="8">
        <v>43094.0</v>
      </c>
      <c r="E5765" s="4" t="s">
        <v>26</v>
      </c>
      <c r="F5765" s="4" t="s">
        <v>2153</v>
      </c>
      <c r="G5765" s="4" t="s">
        <v>2154</v>
      </c>
      <c r="H5765" s="4" t="s">
        <v>46</v>
      </c>
      <c r="I5765" s="4" t="s">
        <v>30</v>
      </c>
      <c r="J5765" s="4" t="s">
        <v>47</v>
      </c>
      <c r="K5765" s="4" t="s">
        <v>48</v>
      </c>
      <c r="L5765" s="7">
        <v>90049.0</v>
      </c>
      <c r="M5765" s="4" t="s">
        <v>49</v>
      </c>
      <c r="N5765" s="4" t="s">
        <v>5667</v>
      </c>
      <c r="O5765" s="4" t="s">
        <v>51</v>
      </c>
      <c r="P5765" s="4" t="s">
        <v>93</v>
      </c>
      <c r="Q5765" s="4" t="s">
        <v>5668</v>
      </c>
      <c r="R5765" s="9">
        <v>6.63</v>
      </c>
      <c r="S5765" s="7">
        <v>3.0</v>
      </c>
      <c r="T5765" s="7">
        <v>0.0</v>
      </c>
      <c r="U5765" s="7">
        <v>1.7901</v>
      </c>
      <c r="V5765" s="10" t="str">
        <f t="shared" si="1"/>
        <v>2017-12</v>
      </c>
    </row>
    <row r="5766">
      <c r="A5766" s="7">
        <v>5765.0</v>
      </c>
      <c r="B5766" s="4" t="s">
        <v>8508</v>
      </c>
      <c r="C5766" s="8">
        <v>43090.0</v>
      </c>
      <c r="D5766" s="8">
        <v>43094.0</v>
      </c>
      <c r="E5766" s="4" t="s">
        <v>26</v>
      </c>
      <c r="F5766" s="4" t="s">
        <v>2153</v>
      </c>
      <c r="G5766" s="4" t="s">
        <v>2154</v>
      </c>
      <c r="H5766" s="4" t="s">
        <v>46</v>
      </c>
      <c r="I5766" s="4" t="s">
        <v>30</v>
      </c>
      <c r="J5766" s="4" t="s">
        <v>47</v>
      </c>
      <c r="K5766" s="4" t="s">
        <v>48</v>
      </c>
      <c r="L5766" s="7">
        <v>90049.0</v>
      </c>
      <c r="M5766" s="4" t="s">
        <v>49</v>
      </c>
      <c r="N5766" s="4" t="s">
        <v>5617</v>
      </c>
      <c r="O5766" s="4" t="s">
        <v>51</v>
      </c>
      <c r="P5766" s="4" t="s">
        <v>93</v>
      </c>
      <c r="Q5766" s="4" t="s">
        <v>5618</v>
      </c>
      <c r="R5766" s="9">
        <v>5.88</v>
      </c>
      <c r="S5766" s="7">
        <v>2.0</v>
      </c>
      <c r="T5766" s="7">
        <v>0.0</v>
      </c>
      <c r="U5766" s="7">
        <v>1.7052</v>
      </c>
      <c r="V5766" s="10" t="str">
        <f t="shared" si="1"/>
        <v>2017-12</v>
      </c>
    </row>
    <row r="5767">
      <c r="A5767" s="7">
        <v>5766.0</v>
      </c>
      <c r="B5767" s="4" t="s">
        <v>8509</v>
      </c>
      <c r="C5767" s="8">
        <v>43090.0</v>
      </c>
      <c r="D5767" s="8">
        <v>43094.0</v>
      </c>
      <c r="E5767" s="4" t="s">
        <v>26</v>
      </c>
      <c r="F5767" s="4" t="s">
        <v>6375</v>
      </c>
      <c r="G5767" s="4" t="s">
        <v>6376</v>
      </c>
      <c r="H5767" s="4" t="s">
        <v>29</v>
      </c>
      <c r="I5767" s="4" t="s">
        <v>30</v>
      </c>
      <c r="J5767" s="4" t="s">
        <v>113</v>
      </c>
      <c r="K5767" s="4" t="s">
        <v>48</v>
      </c>
      <c r="L5767" s="7">
        <v>94601.0</v>
      </c>
      <c r="M5767" s="4" t="s">
        <v>49</v>
      </c>
      <c r="N5767" s="4" t="s">
        <v>2494</v>
      </c>
      <c r="O5767" s="4" t="s">
        <v>51</v>
      </c>
      <c r="P5767" s="4" t="s">
        <v>52</v>
      </c>
      <c r="Q5767" s="4" t="s">
        <v>2495</v>
      </c>
      <c r="R5767" s="9">
        <v>1000.02</v>
      </c>
      <c r="S5767" s="7">
        <v>7.0</v>
      </c>
      <c r="T5767" s="7">
        <v>0.0</v>
      </c>
      <c r="U5767" s="7">
        <v>290.0058</v>
      </c>
      <c r="V5767" s="10" t="str">
        <f t="shared" si="1"/>
        <v>2017-12</v>
      </c>
    </row>
    <row r="5768">
      <c r="A5768" s="7">
        <v>5767.0</v>
      </c>
      <c r="B5768" s="4" t="s">
        <v>8510</v>
      </c>
      <c r="C5768" s="8">
        <v>43090.0</v>
      </c>
      <c r="D5768" s="8">
        <v>43097.0</v>
      </c>
      <c r="E5768" s="4" t="s">
        <v>26</v>
      </c>
      <c r="F5768" s="4" t="s">
        <v>1214</v>
      </c>
      <c r="G5768" s="4" t="s">
        <v>1215</v>
      </c>
      <c r="H5768" s="4" t="s">
        <v>46</v>
      </c>
      <c r="I5768" s="4" t="s">
        <v>30</v>
      </c>
      <c r="J5768" s="4" t="s">
        <v>2886</v>
      </c>
      <c r="K5768" s="4" t="s">
        <v>203</v>
      </c>
      <c r="L5768" s="7">
        <v>7501.0</v>
      </c>
      <c r="M5768" s="4" t="s">
        <v>33</v>
      </c>
      <c r="N5768" s="4" t="s">
        <v>5483</v>
      </c>
      <c r="O5768" s="4" t="s">
        <v>39</v>
      </c>
      <c r="P5768" s="4" t="s">
        <v>40</v>
      </c>
      <c r="Q5768" s="4" t="s">
        <v>5484</v>
      </c>
      <c r="R5768" s="9">
        <v>500.904267083554</v>
      </c>
      <c r="S5768" s="7">
        <v>3.0</v>
      </c>
      <c r="T5768" s="7">
        <v>0.0</v>
      </c>
      <c r="U5768" s="7">
        <v>140.253194783395</v>
      </c>
      <c r="V5768" s="10" t="str">
        <f t="shared" si="1"/>
        <v>2017-12</v>
      </c>
    </row>
    <row r="5769">
      <c r="A5769" s="7">
        <v>5768.0</v>
      </c>
      <c r="B5769" s="4" t="s">
        <v>8510</v>
      </c>
      <c r="C5769" s="8">
        <v>43090.0</v>
      </c>
      <c r="D5769" s="8">
        <v>43097.0</v>
      </c>
      <c r="E5769" s="4" t="s">
        <v>26</v>
      </c>
      <c r="F5769" s="4" t="s">
        <v>1214</v>
      </c>
      <c r="G5769" s="4" t="s">
        <v>1215</v>
      </c>
      <c r="H5769" s="4" t="s">
        <v>46</v>
      </c>
      <c r="I5769" s="4" t="s">
        <v>30</v>
      </c>
      <c r="J5769" s="4" t="s">
        <v>2886</v>
      </c>
      <c r="K5769" s="4" t="s">
        <v>203</v>
      </c>
      <c r="L5769" s="7">
        <v>7501.0</v>
      </c>
      <c r="M5769" s="4" t="s">
        <v>33</v>
      </c>
      <c r="N5769" s="4" t="s">
        <v>2255</v>
      </c>
      <c r="O5769" s="4" t="s">
        <v>51</v>
      </c>
      <c r="P5769" s="4" t="s">
        <v>635</v>
      </c>
      <c r="Q5769" s="4" t="s">
        <v>2256</v>
      </c>
      <c r="R5769" s="9">
        <v>123.462944860471</v>
      </c>
      <c r="S5769" s="7">
        <v>5.0</v>
      </c>
      <c r="T5769" s="7">
        <v>0.0</v>
      </c>
      <c r="U5769" s="7">
        <v>35.8042540095366</v>
      </c>
      <c r="V5769" s="10" t="str">
        <f t="shared" si="1"/>
        <v>2017-12</v>
      </c>
    </row>
    <row r="5770">
      <c r="A5770" s="7">
        <v>5769.0</v>
      </c>
      <c r="B5770" s="4" t="s">
        <v>8510</v>
      </c>
      <c r="C5770" s="8">
        <v>43090.0</v>
      </c>
      <c r="D5770" s="8">
        <v>43097.0</v>
      </c>
      <c r="E5770" s="4" t="s">
        <v>26</v>
      </c>
      <c r="F5770" s="4" t="s">
        <v>1214</v>
      </c>
      <c r="G5770" s="4" t="s">
        <v>1215</v>
      </c>
      <c r="H5770" s="4" t="s">
        <v>46</v>
      </c>
      <c r="I5770" s="4" t="s">
        <v>30</v>
      </c>
      <c r="J5770" s="4" t="s">
        <v>2886</v>
      </c>
      <c r="K5770" s="4" t="s">
        <v>203</v>
      </c>
      <c r="L5770" s="7">
        <v>7501.0</v>
      </c>
      <c r="M5770" s="4" t="s">
        <v>33</v>
      </c>
      <c r="N5770" s="4" t="s">
        <v>6242</v>
      </c>
      <c r="O5770" s="4" t="s">
        <v>51</v>
      </c>
      <c r="P5770" s="4" t="s">
        <v>124</v>
      </c>
      <c r="Q5770" s="4" t="s">
        <v>6243</v>
      </c>
      <c r="R5770" s="9">
        <v>295.671547375206</v>
      </c>
      <c r="S5770" s="7">
        <v>3.0</v>
      </c>
      <c r="T5770" s="7">
        <v>0.0</v>
      </c>
      <c r="U5770" s="7">
        <v>141.922342740099</v>
      </c>
      <c r="V5770" s="10" t="str">
        <f t="shared" si="1"/>
        <v>2017-12</v>
      </c>
    </row>
    <row r="5771">
      <c r="A5771" s="7">
        <v>5770.0</v>
      </c>
      <c r="B5771" s="4" t="s">
        <v>8511</v>
      </c>
      <c r="C5771" s="8">
        <v>43090.0</v>
      </c>
      <c r="D5771" s="8">
        <v>43093.0</v>
      </c>
      <c r="E5771" s="4" t="s">
        <v>43</v>
      </c>
      <c r="F5771" s="4" t="s">
        <v>8512</v>
      </c>
      <c r="G5771" s="4" t="s">
        <v>8513</v>
      </c>
      <c r="H5771" s="4" t="s">
        <v>46</v>
      </c>
      <c r="I5771" s="4" t="s">
        <v>30</v>
      </c>
      <c r="J5771" s="4" t="s">
        <v>3153</v>
      </c>
      <c r="K5771" s="4" t="s">
        <v>462</v>
      </c>
      <c r="L5771" s="7">
        <v>42104.0</v>
      </c>
      <c r="M5771" s="4" t="s">
        <v>83</v>
      </c>
      <c r="N5771" s="4" t="s">
        <v>3297</v>
      </c>
      <c r="O5771" s="4" t="s">
        <v>39</v>
      </c>
      <c r="P5771" s="4" t="s">
        <v>61</v>
      </c>
      <c r="Q5771" s="4" t="s">
        <v>3298</v>
      </c>
      <c r="R5771" s="9">
        <v>42.672143931872</v>
      </c>
      <c r="S5771" s="7">
        <v>4.0</v>
      </c>
      <c r="T5771" s="7">
        <v>0.0</v>
      </c>
      <c r="U5771" s="7">
        <v>16.6421361334301</v>
      </c>
      <c r="V5771" s="10" t="str">
        <f t="shared" si="1"/>
        <v>2017-12</v>
      </c>
    </row>
    <row r="5772">
      <c r="A5772" s="7">
        <v>5771.0</v>
      </c>
      <c r="B5772" s="4" t="s">
        <v>8514</v>
      </c>
      <c r="C5772" s="8">
        <v>43090.0</v>
      </c>
      <c r="D5772" s="8">
        <v>43096.0</v>
      </c>
      <c r="E5772" s="4" t="s">
        <v>26</v>
      </c>
      <c r="F5772" s="4" t="s">
        <v>443</v>
      </c>
      <c r="G5772" s="4" t="s">
        <v>444</v>
      </c>
      <c r="H5772" s="4" t="s">
        <v>46</v>
      </c>
      <c r="I5772" s="4" t="s">
        <v>30</v>
      </c>
      <c r="J5772" s="4" t="s">
        <v>3267</v>
      </c>
      <c r="K5772" s="4" t="s">
        <v>48</v>
      </c>
      <c r="L5772" s="7">
        <v>92627.0</v>
      </c>
      <c r="M5772" s="4" t="s">
        <v>49</v>
      </c>
      <c r="N5772" s="4" t="s">
        <v>510</v>
      </c>
      <c r="O5772" s="4" t="s">
        <v>51</v>
      </c>
      <c r="P5772" s="4" t="s">
        <v>52</v>
      </c>
      <c r="Q5772" s="4" t="s">
        <v>511</v>
      </c>
      <c r="R5772" s="9">
        <v>124.36</v>
      </c>
      <c r="S5772" s="7">
        <v>2.0</v>
      </c>
      <c r="T5772" s="7">
        <v>0.0</v>
      </c>
      <c r="U5772" s="7">
        <v>33.5772</v>
      </c>
      <c r="V5772" s="10" t="str">
        <f t="shared" si="1"/>
        <v>2017-12</v>
      </c>
    </row>
    <row r="5773">
      <c r="A5773" s="7">
        <v>5772.0</v>
      </c>
      <c r="B5773" s="4" t="s">
        <v>8515</v>
      </c>
      <c r="C5773" s="8">
        <v>43090.0</v>
      </c>
      <c r="D5773" s="8">
        <v>43095.0</v>
      </c>
      <c r="E5773" s="4" t="s">
        <v>98</v>
      </c>
      <c r="F5773" s="4" t="s">
        <v>1592</v>
      </c>
      <c r="G5773" s="4" t="s">
        <v>1593</v>
      </c>
      <c r="H5773" s="4" t="s">
        <v>46</v>
      </c>
      <c r="I5773" s="4" t="s">
        <v>30</v>
      </c>
      <c r="J5773" s="4" t="s">
        <v>1095</v>
      </c>
      <c r="K5773" s="4" t="s">
        <v>2898</v>
      </c>
      <c r="L5773" s="7">
        <v>29203.0</v>
      </c>
      <c r="M5773" s="4" t="s">
        <v>83</v>
      </c>
      <c r="N5773" s="4" t="s">
        <v>2708</v>
      </c>
      <c r="O5773" s="4" t="s">
        <v>51</v>
      </c>
      <c r="P5773" s="4" t="s">
        <v>76</v>
      </c>
      <c r="Q5773" s="4" t="s">
        <v>2709</v>
      </c>
      <c r="R5773" s="9">
        <v>14.3236635702326</v>
      </c>
      <c r="S5773" s="7">
        <v>6.0</v>
      </c>
      <c r="T5773" s="7">
        <v>0.0</v>
      </c>
      <c r="U5773" s="7">
        <v>6.7321218780093</v>
      </c>
      <c r="V5773" s="10" t="str">
        <f t="shared" si="1"/>
        <v>2017-12</v>
      </c>
    </row>
    <row r="5774">
      <c r="A5774" s="7">
        <v>5773.0</v>
      </c>
      <c r="B5774" s="4" t="s">
        <v>8516</v>
      </c>
      <c r="C5774" s="8">
        <v>43090.0</v>
      </c>
      <c r="D5774" s="8">
        <v>43090.0</v>
      </c>
      <c r="E5774" s="4" t="s">
        <v>212</v>
      </c>
      <c r="F5774" s="4" t="s">
        <v>888</v>
      </c>
      <c r="G5774" s="4" t="s">
        <v>889</v>
      </c>
      <c r="H5774" s="4" t="s">
        <v>112</v>
      </c>
      <c r="I5774" s="4" t="s">
        <v>30</v>
      </c>
      <c r="J5774" s="4" t="s">
        <v>5437</v>
      </c>
      <c r="K5774" s="4" t="s">
        <v>1605</v>
      </c>
      <c r="L5774" s="7">
        <v>68025.0</v>
      </c>
      <c r="M5774" s="4" t="s">
        <v>59</v>
      </c>
      <c r="N5774" s="4" t="s">
        <v>1967</v>
      </c>
      <c r="O5774" s="4" t="s">
        <v>35</v>
      </c>
      <c r="P5774" s="4" t="s">
        <v>121</v>
      </c>
      <c r="Q5774" s="4" t="s">
        <v>1968</v>
      </c>
      <c r="R5774" s="9">
        <v>20.637037037037</v>
      </c>
      <c r="S5774" s="7">
        <v>2.0</v>
      </c>
      <c r="T5774" s="7">
        <v>0.0</v>
      </c>
      <c r="U5774" s="7">
        <v>9.0802962962963</v>
      </c>
      <c r="V5774" s="10" t="str">
        <f t="shared" si="1"/>
        <v>2017-12</v>
      </c>
    </row>
    <row r="5775">
      <c r="A5775" s="7">
        <v>5774.0</v>
      </c>
      <c r="B5775" s="4" t="s">
        <v>8517</v>
      </c>
      <c r="C5775" s="8">
        <v>43090.0</v>
      </c>
      <c r="D5775" s="8">
        <v>43096.0</v>
      </c>
      <c r="E5775" s="4" t="s">
        <v>26</v>
      </c>
      <c r="F5775" s="4" t="s">
        <v>2520</v>
      </c>
      <c r="G5775" s="4" t="s">
        <v>2521</v>
      </c>
      <c r="H5775" s="4" t="s">
        <v>46</v>
      </c>
      <c r="I5775" s="4" t="s">
        <v>30</v>
      </c>
      <c r="J5775" s="4" t="s">
        <v>2167</v>
      </c>
      <c r="K5775" s="4" t="s">
        <v>766</v>
      </c>
      <c r="L5775" s="7">
        <v>47905.0</v>
      </c>
      <c r="M5775" s="4" t="s">
        <v>59</v>
      </c>
      <c r="N5775" s="4" t="s">
        <v>5273</v>
      </c>
      <c r="O5775" s="4" t="s">
        <v>51</v>
      </c>
      <c r="P5775" s="4" t="s">
        <v>52</v>
      </c>
      <c r="Q5775" s="4" t="s">
        <v>5274</v>
      </c>
      <c r="R5775" s="9">
        <v>486.551851851852</v>
      </c>
      <c r="S5775" s="7">
        <v>1.0</v>
      </c>
      <c r="T5775" s="7">
        <v>0.0</v>
      </c>
      <c r="U5775" s="7">
        <v>24.3275925925926</v>
      </c>
      <c r="V5775" s="10" t="str">
        <f t="shared" si="1"/>
        <v>2017-12</v>
      </c>
    </row>
    <row r="5776">
      <c r="A5776" s="7">
        <v>5775.0</v>
      </c>
      <c r="B5776" s="4" t="s">
        <v>8518</v>
      </c>
      <c r="C5776" s="8">
        <v>43091.0</v>
      </c>
      <c r="D5776" s="8">
        <v>43096.0</v>
      </c>
      <c r="E5776" s="4" t="s">
        <v>26</v>
      </c>
      <c r="F5776" s="4" t="s">
        <v>8519</v>
      </c>
      <c r="G5776" s="4" t="s">
        <v>8520</v>
      </c>
      <c r="H5776" s="4" t="s">
        <v>46</v>
      </c>
      <c r="I5776" s="4" t="s">
        <v>30</v>
      </c>
      <c r="J5776" s="4" t="s">
        <v>7428</v>
      </c>
      <c r="K5776" s="4" t="s">
        <v>1155</v>
      </c>
      <c r="L5776" s="7">
        <v>64055.0</v>
      </c>
      <c r="M5776" s="4" t="s">
        <v>59</v>
      </c>
      <c r="N5776" s="4" t="s">
        <v>2748</v>
      </c>
      <c r="O5776" s="4" t="s">
        <v>51</v>
      </c>
      <c r="P5776" s="4" t="s">
        <v>283</v>
      </c>
      <c r="Q5776" s="4" t="s">
        <v>2749</v>
      </c>
      <c r="R5776" s="9">
        <v>1088.49544444444</v>
      </c>
      <c r="S5776" s="7">
        <v>3.0</v>
      </c>
      <c r="T5776" s="7">
        <v>0.0</v>
      </c>
      <c r="U5776" s="7">
        <v>283.008815555556</v>
      </c>
      <c r="V5776" s="10" t="str">
        <f t="shared" si="1"/>
        <v>2017-12</v>
      </c>
    </row>
    <row r="5777">
      <c r="A5777" s="7">
        <v>5776.0</v>
      </c>
      <c r="B5777" s="4" t="s">
        <v>8521</v>
      </c>
      <c r="C5777" s="8">
        <v>43091.0</v>
      </c>
      <c r="D5777" s="8">
        <v>43093.0</v>
      </c>
      <c r="E5777" s="4" t="s">
        <v>98</v>
      </c>
      <c r="F5777" s="4" t="s">
        <v>3527</v>
      </c>
      <c r="G5777" s="4" t="s">
        <v>3528</v>
      </c>
      <c r="H5777" s="4" t="s">
        <v>46</v>
      </c>
      <c r="I5777" s="4" t="s">
        <v>30</v>
      </c>
      <c r="J5777" s="4" t="s">
        <v>8522</v>
      </c>
      <c r="K5777" s="4" t="s">
        <v>102</v>
      </c>
      <c r="L5777" s="7">
        <v>32127.0</v>
      </c>
      <c r="M5777" s="4" t="s">
        <v>83</v>
      </c>
      <c r="N5777" s="4" t="s">
        <v>5781</v>
      </c>
      <c r="O5777" s="4" t="s">
        <v>51</v>
      </c>
      <c r="P5777" s="4" t="s">
        <v>205</v>
      </c>
      <c r="Q5777" s="4" t="s">
        <v>416</v>
      </c>
      <c r="R5777" s="9">
        <v>4.70838630124512</v>
      </c>
      <c r="S5777" s="7">
        <v>1.0</v>
      </c>
      <c r="T5777" s="7">
        <v>0.2</v>
      </c>
      <c r="U5777" s="7">
        <v>1.76564486296692</v>
      </c>
      <c r="V5777" s="10" t="str">
        <f t="shared" si="1"/>
        <v>2017-12</v>
      </c>
    </row>
    <row r="5778">
      <c r="A5778" s="7">
        <v>5777.0</v>
      </c>
      <c r="B5778" s="4" t="s">
        <v>8523</v>
      </c>
      <c r="C5778" s="8">
        <v>43091.0</v>
      </c>
      <c r="D5778" s="8">
        <v>43094.0</v>
      </c>
      <c r="E5778" s="4" t="s">
        <v>43</v>
      </c>
      <c r="F5778" s="4" t="s">
        <v>3048</v>
      </c>
      <c r="G5778" s="4" t="s">
        <v>3049</v>
      </c>
      <c r="H5778" s="4" t="s">
        <v>46</v>
      </c>
      <c r="I5778" s="4" t="s">
        <v>30</v>
      </c>
      <c r="J5778" s="4" t="s">
        <v>1461</v>
      </c>
      <c r="K5778" s="4" t="s">
        <v>884</v>
      </c>
      <c r="L5778" s="7">
        <v>48227.0</v>
      </c>
      <c r="M5778" s="4" t="s">
        <v>59</v>
      </c>
      <c r="N5778" s="4" t="s">
        <v>5993</v>
      </c>
      <c r="O5778" s="4" t="s">
        <v>39</v>
      </c>
      <c r="P5778" s="4" t="s">
        <v>61</v>
      </c>
      <c r="Q5778" s="4" t="s">
        <v>5994</v>
      </c>
      <c r="R5778" s="9">
        <v>259.276728395062</v>
      </c>
      <c r="S5778" s="7">
        <v>5.0</v>
      </c>
      <c r="T5778" s="7">
        <v>0.0</v>
      </c>
      <c r="U5778" s="7">
        <v>82.9685530864198</v>
      </c>
      <c r="V5778" s="10" t="str">
        <f t="shared" si="1"/>
        <v>2017-12</v>
      </c>
    </row>
    <row r="5779">
      <c r="A5779" s="7">
        <v>5778.0</v>
      </c>
      <c r="B5779" s="4" t="s">
        <v>8523</v>
      </c>
      <c r="C5779" s="8">
        <v>43091.0</v>
      </c>
      <c r="D5779" s="8">
        <v>43094.0</v>
      </c>
      <c r="E5779" s="4" t="s">
        <v>43</v>
      </c>
      <c r="F5779" s="4" t="s">
        <v>3048</v>
      </c>
      <c r="G5779" s="4" t="s">
        <v>3049</v>
      </c>
      <c r="H5779" s="4" t="s">
        <v>46</v>
      </c>
      <c r="I5779" s="4" t="s">
        <v>30</v>
      </c>
      <c r="J5779" s="4" t="s">
        <v>1461</v>
      </c>
      <c r="K5779" s="4" t="s">
        <v>884</v>
      </c>
      <c r="L5779" s="7">
        <v>48227.0</v>
      </c>
      <c r="M5779" s="4" t="s">
        <v>59</v>
      </c>
      <c r="N5779" s="4" t="s">
        <v>3023</v>
      </c>
      <c r="O5779" s="4" t="s">
        <v>35</v>
      </c>
      <c r="P5779" s="4" t="s">
        <v>263</v>
      </c>
      <c r="Q5779" s="4" t="s">
        <v>3024</v>
      </c>
      <c r="R5779" s="9">
        <v>2057.47332921811</v>
      </c>
      <c r="S5779" s="7">
        <v>7.0</v>
      </c>
      <c r="T5779" s="7">
        <v>0.0</v>
      </c>
      <c r="U5779" s="7">
        <v>534.943065596708</v>
      </c>
      <c r="V5779" s="10" t="str">
        <f t="shared" si="1"/>
        <v>2017-12</v>
      </c>
    </row>
    <row r="5780">
      <c r="A5780" s="7">
        <v>5779.0</v>
      </c>
      <c r="B5780" s="4" t="s">
        <v>8523</v>
      </c>
      <c r="C5780" s="8">
        <v>43091.0</v>
      </c>
      <c r="D5780" s="8">
        <v>43094.0</v>
      </c>
      <c r="E5780" s="4" t="s">
        <v>43</v>
      </c>
      <c r="F5780" s="4" t="s">
        <v>3048</v>
      </c>
      <c r="G5780" s="4" t="s">
        <v>3049</v>
      </c>
      <c r="H5780" s="4" t="s">
        <v>46</v>
      </c>
      <c r="I5780" s="4" t="s">
        <v>30</v>
      </c>
      <c r="J5780" s="4" t="s">
        <v>1461</v>
      </c>
      <c r="K5780" s="4" t="s">
        <v>884</v>
      </c>
      <c r="L5780" s="7">
        <v>48227.0</v>
      </c>
      <c r="M5780" s="4" t="s">
        <v>59</v>
      </c>
      <c r="N5780" s="4" t="s">
        <v>209</v>
      </c>
      <c r="O5780" s="4" t="s">
        <v>39</v>
      </c>
      <c r="P5780" s="4" t="s">
        <v>61</v>
      </c>
      <c r="Q5780" s="4" t="s">
        <v>210</v>
      </c>
      <c r="R5780" s="9">
        <v>110.207197530864</v>
      </c>
      <c r="S5780" s="7">
        <v>1.0</v>
      </c>
      <c r="T5780" s="7">
        <v>0.0</v>
      </c>
      <c r="U5780" s="7">
        <v>39.6745911111111</v>
      </c>
      <c r="V5780" s="10" t="str">
        <f t="shared" si="1"/>
        <v>2017-12</v>
      </c>
    </row>
    <row r="5781">
      <c r="A5781" s="7">
        <v>5780.0</v>
      </c>
      <c r="B5781" s="4" t="s">
        <v>8523</v>
      </c>
      <c r="C5781" s="8">
        <v>43091.0</v>
      </c>
      <c r="D5781" s="8">
        <v>43094.0</v>
      </c>
      <c r="E5781" s="4" t="s">
        <v>43</v>
      </c>
      <c r="F5781" s="4" t="s">
        <v>3048</v>
      </c>
      <c r="G5781" s="4" t="s">
        <v>3049</v>
      </c>
      <c r="H5781" s="4" t="s">
        <v>46</v>
      </c>
      <c r="I5781" s="4" t="s">
        <v>30</v>
      </c>
      <c r="J5781" s="4" t="s">
        <v>1461</v>
      </c>
      <c r="K5781" s="4" t="s">
        <v>884</v>
      </c>
      <c r="L5781" s="7">
        <v>48227.0</v>
      </c>
      <c r="M5781" s="4" t="s">
        <v>59</v>
      </c>
      <c r="N5781" s="4" t="s">
        <v>1826</v>
      </c>
      <c r="O5781" s="4" t="s">
        <v>35</v>
      </c>
      <c r="P5781" s="4" t="s">
        <v>73</v>
      </c>
      <c r="Q5781" s="4" t="s">
        <v>1827</v>
      </c>
      <c r="R5781" s="9">
        <v>533.984279835391</v>
      </c>
      <c r="S5781" s="7">
        <v>2.0</v>
      </c>
      <c r="T5781" s="7">
        <v>0.0</v>
      </c>
      <c r="U5781" s="7">
        <v>90.7773275720165</v>
      </c>
      <c r="V5781" s="10" t="str">
        <f t="shared" si="1"/>
        <v>2017-12</v>
      </c>
    </row>
    <row r="5782">
      <c r="A5782" s="7">
        <v>5781.0</v>
      </c>
      <c r="B5782" s="4" t="s">
        <v>8524</v>
      </c>
      <c r="C5782" s="8">
        <v>43091.0</v>
      </c>
      <c r="D5782" s="8">
        <v>43095.0</v>
      </c>
      <c r="E5782" s="4" t="s">
        <v>26</v>
      </c>
      <c r="F5782" s="4" t="s">
        <v>4712</v>
      </c>
      <c r="G5782" s="4" t="s">
        <v>4713</v>
      </c>
      <c r="H5782" s="4" t="s">
        <v>29</v>
      </c>
      <c r="I5782" s="4" t="s">
        <v>30</v>
      </c>
      <c r="J5782" s="4" t="s">
        <v>5025</v>
      </c>
      <c r="K5782" s="4" t="s">
        <v>5026</v>
      </c>
      <c r="L5782" s="7">
        <v>88220.0</v>
      </c>
      <c r="M5782" s="4" t="s">
        <v>49</v>
      </c>
      <c r="N5782" s="4" t="s">
        <v>7728</v>
      </c>
      <c r="O5782" s="4" t="s">
        <v>51</v>
      </c>
      <c r="P5782" s="4" t="s">
        <v>93</v>
      </c>
      <c r="Q5782" s="4" t="s">
        <v>7729</v>
      </c>
      <c r="R5782" s="9">
        <v>4.17</v>
      </c>
      <c r="S5782" s="7">
        <v>3.0</v>
      </c>
      <c r="T5782" s="7">
        <v>0.0</v>
      </c>
      <c r="U5782" s="7">
        <v>1.0842</v>
      </c>
      <c r="V5782" s="10" t="str">
        <f t="shared" si="1"/>
        <v>2017-12</v>
      </c>
    </row>
    <row r="5783">
      <c r="A5783" s="7">
        <v>5782.0</v>
      </c>
      <c r="B5783" s="4" t="s">
        <v>8524</v>
      </c>
      <c r="C5783" s="8">
        <v>43091.0</v>
      </c>
      <c r="D5783" s="8">
        <v>43095.0</v>
      </c>
      <c r="E5783" s="4" t="s">
        <v>26</v>
      </c>
      <c r="F5783" s="4" t="s">
        <v>4712</v>
      </c>
      <c r="G5783" s="4" t="s">
        <v>4713</v>
      </c>
      <c r="H5783" s="4" t="s">
        <v>29</v>
      </c>
      <c r="I5783" s="4" t="s">
        <v>30</v>
      </c>
      <c r="J5783" s="4" t="s">
        <v>5025</v>
      </c>
      <c r="K5783" s="4" t="s">
        <v>5026</v>
      </c>
      <c r="L5783" s="7">
        <v>88220.0</v>
      </c>
      <c r="M5783" s="4" t="s">
        <v>49</v>
      </c>
      <c r="N5783" s="4" t="s">
        <v>4597</v>
      </c>
      <c r="O5783" s="4" t="s">
        <v>39</v>
      </c>
      <c r="P5783" s="4" t="s">
        <v>40</v>
      </c>
      <c r="Q5783" s="4" t="s">
        <v>4598</v>
      </c>
      <c r="R5783" s="9">
        <v>67.04</v>
      </c>
      <c r="S5783" s="7">
        <v>4.0</v>
      </c>
      <c r="T5783" s="7">
        <v>0.2</v>
      </c>
      <c r="U5783" s="7">
        <v>6.704</v>
      </c>
      <c r="V5783" s="10" t="str">
        <f t="shared" si="1"/>
        <v>2017-12</v>
      </c>
    </row>
    <row r="5784">
      <c r="A5784" s="7">
        <v>5783.0</v>
      </c>
      <c r="B5784" s="4" t="s">
        <v>8524</v>
      </c>
      <c r="C5784" s="8">
        <v>43091.0</v>
      </c>
      <c r="D5784" s="8">
        <v>43095.0</v>
      </c>
      <c r="E5784" s="4" t="s">
        <v>26</v>
      </c>
      <c r="F5784" s="4" t="s">
        <v>4712</v>
      </c>
      <c r="G5784" s="4" t="s">
        <v>4713</v>
      </c>
      <c r="H5784" s="4" t="s">
        <v>29</v>
      </c>
      <c r="I5784" s="4" t="s">
        <v>30</v>
      </c>
      <c r="J5784" s="4" t="s">
        <v>5025</v>
      </c>
      <c r="K5784" s="4" t="s">
        <v>5026</v>
      </c>
      <c r="L5784" s="7">
        <v>88220.0</v>
      </c>
      <c r="M5784" s="4" t="s">
        <v>49</v>
      </c>
      <c r="N5784" s="4" t="s">
        <v>2399</v>
      </c>
      <c r="O5784" s="4" t="s">
        <v>51</v>
      </c>
      <c r="P5784" s="4" t="s">
        <v>52</v>
      </c>
      <c r="Q5784" s="4" t="s">
        <v>2400</v>
      </c>
      <c r="R5784" s="9">
        <v>37.32</v>
      </c>
      <c r="S5784" s="7">
        <v>3.0</v>
      </c>
      <c r="T5784" s="7">
        <v>0.0</v>
      </c>
      <c r="U5784" s="7">
        <v>10.4496</v>
      </c>
      <c r="V5784" s="10" t="str">
        <f t="shared" si="1"/>
        <v>2017-12</v>
      </c>
    </row>
    <row r="5785">
      <c r="A5785" s="7">
        <v>5784.0</v>
      </c>
      <c r="B5785" s="4" t="s">
        <v>8524</v>
      </c>
      <c r="C5785" s="8">
        <v>43091.0</v>
      </c>
      <c r="D5785" s="8">
        <v>43095.0</v>
      </c>
      <c r="E5785" s="4" t="s">
        <v>26</v>
      </c>
      <c r="F5785" s="4" t="s">
        <v>4712</v>
      </c>
      <c r="G5785" s="4" t="s">
        <v>4713</v>
      </c>
      <c r="H5785" s="4" t="s">
        <v>29</v>
      </c>
      <c r="I5785" s="4" t="s">
        <v>30</v>
      </c>
      <c r="J5785" s="4" t="s">
        <v>5025</v>
      </c>
      <c r="K5785" s="4" t="s">
        <v>5026</v>
      </c>
      <c r="L5785" s="7">
        <v>88220.0</v>
      </c>
      <c r="M5785" s="4" t="s">
        <v>49</v>
      </c>
      <c r="N5785" s="4" t="s">
        <v>5441</v>
      </c>
      <c r="O5785" s="4" t="s">
        <v>51</v>
      </c>
      <c r="P5785" s="4" t="s">
        <v>297</v>
      </c>
      <c r="Q5785" s="4" t="s">
        <v>5442</v>
      </c>
      <c r="R5785" s="9">
        <v>18.45</v>
      </c>
      <c r="S5785" s="7">
        <v>5.0</v>
      </c>
      <c r="T5785" s="7">
        <v>0.0</v>
      </c>
      <c r="U5785" s="7">
        <v>8.6715</v>
      </c>
      <c r="V5785" s="10" t="str">
        <f t="shared" si="1"/>
        <v>2017-12</v>
      </c>
    </row>
    <row r="5786">
      <c r="A5786" s="7">
        <v>5785.0</v>
      </c>
      <c r="B5786" s="4" t="s">
        <v>8525</v>
      </c>
      <c r="C5786" s="8">
        <v>43091.0</v>
      </c>
      <c r="D5786" s="8">
        <v>43093.0</v>
      </c>
      <c r="E5786" s="4" t="s">
        <v>43</v>
      </c>
      <c r="F5786" s="4" t="s">
        <v>5261</v>
      </c>
      <c r="G5786" s="4" t="s">
        <v>5262</v>
      </c>
      <c r="H5786" s="4" t="s">
        <v>46</v>
      </c>
      <c r="I5786" s="4" t="s">
        <v>30</v>
      </c>
      <c r="J5786" s="4" t="s">
        <v>156</v>
      </c>
      <c r="K5786" s="4" t="s">
        <v>157</v>
      </c>
      <c r="L5786" s="7">
        <v>43615.0</v>
      </c>
      <c r="M5786" s="4" t="s">
        <v>33</v>
      </c>
      <c r="N5786" s="4" t="s">
        <v>2372</v>
      </c>
      <c r="O5786" s="4" t="s">
        <v>51</v>
      </c>
      <c r="P5786" s="4" t="s">
        <v>76</v>
      </c>
      <c r="Q5786" s="4" t="s">
        <v>2373</v>
      </c>
      <c r="R5786" s="9">
        <v>2.91607209828946</v>
      </c>
      <c r="S5786" s="7">
        <v>1.0</v>
      </c>
      <c r="T5786" s="7">
        <v>0.7</v>
      </c>
      <c r="U5786" s="7">
        <v>-2.33285767863157</v>
      </c>
      <c r="V5786" s="10" t="str">
        <f t="shared" si="1"/>
        <v>2017-12</v>
      </c>
    </row>
    <row r="5787">
      <c r="A5787" s="7">
        <v>5786.0</v>
      </c>
      <c r="B5787" s="4" t="s">
        <v>8525</v>
      </c>
      <c r="C5787" s="8">
        <v>43091.0</v>
      </c>
      <c r="D5787" s="8">
        <v>43093.0</v>
      </c>
      <c r="E5787" s="4" t="s">
        <v>43</v>
      </c>
      <c r="F5787" s="4" t="s">
        <v>5261</v>
      </c>
      <c r="G5787" s="4" t="s">
        <v>5262</v>
      </c>
      <c r="H5787" s="4" t="s">
        <v>46</v>
      </c>
      <c r="I5787" s="4" t="s">
        <v>30</v>
      </c>
      <c r="J5787" s="4" t="s">
        <v>156</v>
      </c>
      <c r="K5787" s="4" t="s">
        <v>157</v>
      </c>
      <c r="L5787" s="7">
        <v>43615.0</v>
      </c>
      <c r="M5787" s="4" t="s">
        <v>33</v>
      </c>
      <c r="N5787" s="4" t="s">
        <v>4580</v>
      </c>
      <c r="O5787" s="4" t="s">
        <v>39</v>
      </c>
      <c r="P5787" s="4" t="s">
        <v>40</v>
      </c>
      <c r="Q5787" s="4" t="s">
        <v>4581</v>
      </c>
      <c r="R5787" s="9">
        <v>1119.44116203183</v>
      </c>
      <c r="S5787" s="7">
        <v>7.0</v>
      </c>
      <c r="T5787" s="7">
        <v>0.4</v>
      </c>
      <c r="U5787" s="7">
        <v>167.916174304774</v>
      </c>
      <c r="V5787" s="10" t="str">
        <f t="shared" si="1"/>
        <v>2017-12</v>
      </c>
    </row>
    <row r="5788">
      <c r="A5788" s="7">
        <v>5787.0</v>
      </c>
      <c r="B5788" s="4" t="s">
        <v>8526</v>
      </c>
      <c r="C5788" s="8">
        <v>43091.0</v>
      </c>
      <c r="D5788" s="8">
        <v>43096.0</v>
      </c>
      <c r="E5788" s="4" t="s">
        <v>98</v>
      </c>
      <c r="F5788" s="4" t="s">
        <v>755</v>
      </c>
      <c r="G5788" s="4" t="s">
        <v>756</v>
      </c>
      <c r="H5788" s="4" t="s">
        <v>29</v>
      </c>
      <c r="I5788" s="4" t="s">
        <v>30</v>
      </c>
      <c r="J5788" s="4" t="s">
        <v>2824</v>
      </c>
      <c r="K5788" s="4" t="s">
        <v>2200</v>
      </c>
      <c r="L5788" s="7">
        <v>2908.0</v>
      </c>
      <c r="M5788" s="4" t="s">
        <v>33</v>
      </c>
      <c r="N5788" s="4" t="s">
        <v>1708</v>
      </c>
      <c r="O5788" s="4" t="s">
        <v>51</v>
      </c>
      <c r="P5788" s="4" t="s">
        <v>635</v>
      </c>
      <c r="Q5788" s="4" t="s">
        <v>1709</v>
      </c>
      <c r="R5788" s="9">
        <v>1235.30571593352</v>
      </c>
      <c r="S5788" s="7">
        <v>6.0</v>
      </c>
      <c r="T5788" s="7">
        <v>0.0</v>
      </c>
      <c r="U5788" s="7">
        <v>61.7652857966758</v>
      </c>
      <c r="V5788" s="10" t="str">
        <f t="shared" si="1"/>
        <v>2017-12</v>
      </c>
    </row>
    <row r="5789">
      <c r="A5789" s="7">
        <v>5788.0</v>
      </c>
      <c r="B5789" s="4" t="s">
        <v>8526</v>
      </c>
      <c r="C5789" s="8">
        <v>43091.0</v>
      </c>
      <c r="D5789" s="8">
        <v>43096.0</v>
      </c>
      <c r="E5789" s="4" t="s">
        <v>98</v>
      </c>
      <c r="F5789" s="4" t="s">
        <v>755</v>
      </c>
      <c r="G5789" s="4" t="s">
        <v>756</v>
      </c>
      <c r="H5789" s="4" t="s">
        <v>29</v>
      </c>
      <c r="I5789" s="4" t="s">
        <v>30</v>
      </c>
      <c r="J5789" s="4" t="s">
        <v>2824</v>
      </c>
      <c r="K5789" s="4" t="s">
        <v>2200</v>
      </c>
      <c r="L5789" s="7">
        <v>2908.0</v>
      </c>
      <c r="M5789" s="4" t="s">
        <v>33</v>
      </c>
      <c r="N5789" s="4" t="s">
        <v>6028</v>
      </c>
      <c r="O5789" s="4" t="s">
        <v>35</v>
      </c>
      <c r="P5789" s="4" t="s">
        <v>36</v>
      </c>
      <c r="Q5789" s="4" t="s">
        <v>6029</v>
      </c>
      <c r="R5789" s="9">
        <v>392.683493162708</v>
      </c>
      <c r="S5789" s="7">
        <v>1.0</v>
      </c>
      <c r="T5789" s="7">
        <v>0.0</v>
      </c>
      <c r="U5789" s="7">
        <v>90.3172034274229</v>
      </c>
      <c r="V5789" s="10" t="str">
        <f t="shared" si="1"/>
        <v>2017-12</v>
      </c>
    </row>
    <row r="5790">
      <c r="A5790" s="7">
        <v>5789.0</v>
      </c>
      <c r="B5790" s="4" t="s">
        <v>8527</v>
      </c>
      <c r="C5790" s="8">
        <v>43091.0</v>
      </c>
      <c r="D5790" s="8">
        <v>43095.0</v>
      </c>
      <c r="E5790" s="4" t="s">
        <v>26</v>
      </c>
      <c r="F5790" s="4" t="s">
        <v>3372</v>
      </c>
      <c r="G5790" s="4" t="s">
        <v>3373</v>
      </c>
      <c r="H5790" s="4" t="s">
        <v>46</v>
      </c>
      <c r="I5790" s="4" t="s">
        <v>30</v>
      </c>
      <c r="J5790" s="4" t="s">
        <v>455</v>
      </c>
      <c r="K5790" s="4" t="s">
        <v>58</v>
      </c>
      <c r="L5790" s="7">
        <v>77095.0</v>
      </c>
      <c r="M5790" s="4" t="s">
        <v>59</v>
      </c>
      <c r="N5790" s="4" t="s">
        <v>1417</v>
      </c>
      <c r="O5790" s="4" t="s">
        <v>51</v>
      </c>
      <c r="P5790" s="4" t="s">
        <v>124</v>
      </c>
      <c r="Q5790" s="4" t="s">
        <v>1418</v>
      </c>
      <c r="R5790" s="9">
        <v>33.6106666666667</v>
      </c>
      <c r="S5790" s="7">
        <v>5.0</v>
      </c>
      <c r="T5790" s="7">
        <v>0.2</v>
      </c>
      <c r="U5790" s="7">
        <v>11.7637333333333</v>
      </c>
      <c r="V5790" s="10" t="str">
        <f t="shared" si="1"/>
        <v>2017-12</v>
      </c>
    </row>
    <row r="5791">
      <c r="A5791" s="7">
        <v>5790.0</v>
      </c>
      <c r="B5791" s="4" t="s">
        <v>8527</v>
      </c>
      <c r="C5791" s="8">
        <v>43091.0</v>
      </c>
      <c r="D5791" s="8">
        <v>43095.0</v>
      </c>
      <c r="E5791" s="4" t="s">
        <v>26</v>
      </c>
      <c r="F5791" s="4" t="s">
        <v>3372</v>
      </c>
      <c r="G5791" s="4" t="s">
        <v>3373</v>
      </c>
      <c r="H5791" s="4" t="s">
        <v>46</v>
      </c>
      <c r="I5791" s="4" t="s">
        <v>30</v>
      </c>
      <c r="J5791" s="4" t="s">
        <v>455</v>
      </c>
      <c r="K5791" s="4" t="s">
        <v>58</v>
      </c>
      <c r="L5791" s="7">
        <v>77095.0</v>
      </c>
      <c r="M5791" s="4" t="s">
        <v>59</v>
      </c>
      <c r="N5791" s="4" t="s">
        <v>2212</v>
      </c>
      <c r="O5791" s="4" t="s">
        <v>51</v>
      </c>
      <c r="P5791" s="4" t="s">
        <v>76</v>
      </c>
      <c r="Q5791" s="4" t="s">
        <v>2213</v>
      </c>
      <c r="R5791" s="9">
        <v>8.20816049382716</v>
      </c>
      <c r="S5791" s="7">
        <v>5.0</v>
      </c>
      <c r="T5791" s="7">
        <v>0.8</v>
      </c>
      <c r="U5791" s="7">
        <v>-12.7226487654321</v>
      </c>
      <c r="V5791" s="10" t="str">
        <f t="shared" si="1"/>
        <v>2017-12</v>
      </c>
    </row>
    <row r="5792">
      <c r="A5792" s="7">
        <v>5791.0</v>
      </c>
      <c r="B5792" s="4" t="s">
        <v>8527</v>
      </c>
      <c r="C5792" s="8">
        <v>43091.0</v>
      </c>
      <c r="D5792" s="8">
        <v>43095.0</v>
      </c>
      <c r="E5792" s="4" t="s">
        <v>26</v>
      </c>
      <c r="F5792" s="4" t="s">
        <v>3372</v>
      </c>
      <c r="G5792" s="4" t="s">
        <v>3373</v>
      </c>
      <c r="H5792" s="4" t="s">
        <v>46</v>
      </c>
      <c r="I5792" s="4" t="s">
        <v>30</v>
      </c>
      <c r="J5792" s="4" t="s">
        <v>455</v>
      </c>
      <c r="K5792" s="4" t="s">
        <v>58</v>
      </c>
      <c r="L5792" s="7">
        <v>77095.0</v>
      </c>
      <c r="M5792" s="4" t="s">
        <v>59</v>
      </c>
      <c r="N5792" s="4" t="s">
        <v>4378</v>
      </c>
      <c r="O5792" s="4" t="s">
        <v>51</v>
      </c>
      <c r="P5792" s="4" t="s">
        <v>124</v>
      </c>
      <c r="Q5792" s="4" t="s">
        <v>4379</v>
      </c>
      <c r="R5792" s="9">
        <v>98.3941893004115</v>
      </c>
      <c r="S5792" s="7">
        <v>5.0</v>
      </c>
      <c r="T5792" s="7">
        <v>0.2</v>
      </c>
      <c r="U5792" s="7">
        <v>34.437966255144</v>
      </c>
      <c r="V5792" s="10" t="str">
        <f t="shared" si="1"/>
        <v>2017-12</v>
      </c>
    </row>
    <row r="5793">
      <c r="A5793" s="7">
        <v>5792.0</v>
      </c>
      <c r="B5793" s="4" t="s">
        <v>8528</v>
      </c>
      <c r="C5793" s="8">
        <v>43091.0</v>
      </c>
      <c r="D5793" s="8">
        <v>43095.0</v>
      </c>
      <c r="E5793" s="4" t="s">
        <v>26</v>
      </c>
      <c r="F5793" s="4" t="s">
        <v>6408</v>
      </c>
      <c r="G5793" s="4" t="s">
        <v>6409</v>
      </c>
      <c r="H5793" s="4" t="s">
        <v>112</v>
      </c>
      <c r="I5793" s="4" t="s">
        <v>30</v>
      </c>
      <c r="J5793" s="4" t="s">
        <v>5764</v>
      </c>
      <c r="K5793" s="4" t="s">
        <v>2241</v>
      </c>
      <c r="L5793" s="7">
        <v>35401.0</v>
      </c>
      <c r="M5793" s="4" t="s">
        <v>83</v>
      </c>
      <c r="N5793" s="4" t="s">
        <v>900</v>
      </c>
      <c r="O5793" s="4" t="s">
        <v>35</v>
      </c>
      <c r="P5793" s="4" t="s">
        <v>263</v>
      </c>
      <c r="Q5793" s="4" t="s">
        <v>901</v>
      </c>
      <c r="R5793" s="9">
        <v>85.2255196982582</v>
      </c>
      <c r="S5793" s="7">
        <v>2.0</v>
      </c>
      <c r="T5793" s="7">
        <v>0.0</v>
      </c>
      <c r="U5793" s="7">
        <v>21.3063799245645</v>
      </c>
      <c r="V5793" s="10" t="str">
        <f t="shared" si="1"/>
        <v>2017-12</v>
      </c>
    </row>
    <row r="5794">
      <c r="A5794" s="7">
        <v>5793.0</v>
      </c>
      <c r="B5794" s="4" t="s">
        <v>8529</v>
      </c>
      <c r="C5794" s="8">
        <v>43091.0</v>
      </c>
      <c r="D5794" s="8">
        <v>43094.0</v>
      </c>
      <c r="E5794" s="4" t="s">
        <v>98</v>
      </c>
      <c r="F5794" s="4" t="s">
        <v>3372</v>
      </c>
      <c r="G5794" s="4" t="s">
        <v>3373</v>
      </c>
      <c r="H5794" s="4" t="s">
        <v>46</v>
      </c>
      <c r="I5794" s="4" t="s">
        <v>30</v>
      </c>
      <c r="J5794" s="4" t="s">
        <v>3028</v>
      </c>
      <c r="K5794" s="4" t="s">
        <v>469</v>
      </c>
      <c r="L5794" s="7">
        <v>85204.0</v>
      </c>
      <c r="M5794" s="4" t="s">
        <v>49</v>
      </c>
      <c r="N5794" s="4" t="s">
        <v>3979</v>
      </c>
      <c r="O5794" s="4" t="s">
        <v>35</v>
      </c>
      <c r="P5794" s="4" t="s">
        <v>73</v>
      </c>
      <c r="Q5794" s="4" t="s">
        <v>3980</v>
      </c>
      <c r="R5794" s="9">
        <v>182.55</v>
      </c>
      <c r="S5794" s="7">
        <v>2.0</v>
      </c>
      <c r="T5794" s="7">
        <v>0.5</v>
      </c>
      <c r="U5794" s="7">
        <v>-135.087</v>
      </c>
      <c r="V5794" s="10" t="str">
        <f t="shared" si="1"/>
        <v>2017-12</v>
      </c>
    </row>
    <row r="5795">
      <c r="A5795" s="7">
        <v>5794.0</v>
      </c>
      <c r="B5795" s="4" t="s">
        <v>8530</v>
      </c>
      <c r="C5795" s="8">
        <v>43091.0</v>
      </c>
      <c r="D5795" s="8">
        <v>43093.0</v>
      </c>
      <c r="E5795" s="4" t="s">
        <v>43</v>
      </c>
      <c r="F5795" s="4" t="s">
        <v>6282</v>
      </c>
      <c r="G5795" s="4" t="s">
        <v>6283</v>
      </c>
      <c r="H5795" s="4" t="s">
        <v>46</v>
      </c>
      <c r="I5795" s="4" t="s">
        <v>30</v>
      </c>
      <c r="J5795" s="4" t="s">
        <v>47</v>
      </c>
      <c r="K5795" s="4" t="s">
        <v>48</v>
      </c>
      <c r="L5795" s="7">
        <v>90008.0</v>
      </c>
      <c r="M5795" s="4" t="s">
        <v>49</v>
      </c>
      <c r="N5795" s="4" t="s">
        <v>1014</v>
      </c>
      <c r="O5795" s="4" t="s">
        <v>39</v>
      </c>
      <c r="P5795" s="4" t="s">
        <v>61</v>
      </c>
      <c r="Q5795" s="4" t="s">
        <v>1015</v>
      </c>
      <c r="R5795" s="9">
        <v>474.95</v>
      </c>
      <c r="S5795" s="7">
        <v>5.0</v>
      </c>
      <c r="T5795" s="7">
        <v>0.0</v>
      </c>
      <c r="U5795" s="7">
        <v>142.485</v>
      </c>
      <c r="V5795" s="10" t="str">
        <f t="shared" si="1"/>
        <v>2017-12</v>
      </c>
    </row>
    <row r="5796">
      <c r="A5796" s="7">
        <v>5795.0</v>
      </c>
      <c r="B5796" s="4" t="s">
        <v>8531</v>
      </c>
      <c r="C5796" s="8">
        <v>43091.0</v>
      </c>
      <c r="D5796" s="8">
        <v>43095.0</v>
      </c>
      <c r="E5796" s="4" t="s">
        <v>26</v>
      </c>
      <c r="F5796" s="4" t="s">
        <v>7187</v>
      </c>
      <c r="G5796" s="4" t="s">
        <v>7188</v>
      </c>
      <c r="H5796" s="4" t="s">
        <v>46</v>
      </c>
      <c r="I5796" s="4" t="s">
        <v>30</v>
      </c>
      <c r="J5796" s="4" t="s">
        <v>2717</v>
      </c>
      <c r="K5796" s="4" t="s">
        <v>937</v>
      </c>
      <c r="L5796" s="7">
        <v>55901.0</v>
      </c>
      <c r="M5796" s="4" t="s">
        <v>59</v>
      </c>
      <c r="N5796" s="4" t="s">
        <v>772</v>
      </c>
      <c r="O5796" s="4" t="s">
        <v>35</v>
      </c>
      <c r="P5796" s="4" t="s">
        <v>73</v>
      </c>
      <c r="Q5796" s="4" t="s">
        <v>773</v>
      </c>
      <c r="R5796" s="9">
        <v>787.775934156379</v>
      </c>
      <c r="S5796" s="7">
        <v>2.0</v>
      </c>
      <c r="T5796" s="7">
        <v>0.0</v>
      </c>
      <c r="U5796" s="7">
        <v>126.044149465021</v>
      </c>
      <c r="V5796" s="10" t="str">
        <f t="shared" si="1"/>
        <v>2017-12</v>
      </c>
    </row>
    <row r="5797">
      <c r="A5797" s="7">
        <v>5796.0</v>
      </c>
      <c r="B5797" s="4" t="s">
        <v>8531</v>
      </c>
      <c r="C5797" s="8">
        <v>43091.0</v>
      </c>
      <c r="D5797" s="8">
        <v>43095.0</v>
      </c>
      <c r="E5797" s="4" t="s">
        <v>26</v>
      </c>
      <c r="F5797" s="4" t="s">
        <v>7187</v>
      </c>
      <c r="G5797" s="4" t="s">
        <v>7188</v>
      </c>
      <c r="H5797" s="4" t="s">
        <v>46</v>
      </c>
      <c r="I5797" s="4" t="s">
        <v>30</v>
      </c>
      <c r="J5797" s="4" t="s">
        <v>2717</v>
      </c>
      <c r="K5797" s="4" t="s">
        <v>937</v>
      </c>
      <c r="L5797" s="7">
        <v>55901.0</v>
      </c>
      <c r="M5797" s="4" t="s">
        <v>59</v>
      </c>
      <c r="N5797" s="4" t="s">
        <v>1534</v>
      </c>
      <c r="O5797" s="4" t="s">
        <v>51</v>
      </c>
      <c r="P5797" s="4" t="s">
        <v>52</v>
      </c>
      <c r="Q5797" s="4" t="s">
        <v>6816</v>
      </c>
      <c r="R5797" s="9">
        <v>40.4054156378601</v>
      </c>
      <c r="S5797" s="7">
        <v>2.0</v>
      </c>
      <c r="T5797" s="7">
        <v>0.0</v>
      </c>
      <c r="U5797" s="7">
        <v>10.101353909465</v>
      </c>
      <c r="V5797" s="10" t="str">
        <f t="shared" si="1"/>
        <v>2017-12</v>
      </c>
    </row>
    <row r="5798">
      <c r="A5798" s="7">
        <v>5797.0</v>
      </c>
      <c r="B5798" s="4" t="s">
        <v>8532</v>
      </c>
      <c r="C5798" s="8">
        <v>43091.0</v>
      </c>
      <c r="D5798" s="8">
        <v>43097.0</v>
      </c>
      <c r="E5798" s="4" t="s">
        <v>26</v>
      </c>
      <c r="F5798" s="4" t="s">
        <v>1769</v>
      </c>
      <c r="G5798" s="4" t="s">
        <v>1770</v>
      </c>
      <c r="H5798" s="4" t="s">
        <v>46</v>
      </c>
      <c r="I5798" s="4" t="s">
        <v>30</v>
      </c>
      <c r="J5798" s="4" t="s">
        <v>585</v>
      </c>
      <c r="K5798" s="4" t="s">
        <v>518</v>
      </c>
      <c r="L5798" s="7">
        <v>38301.0</v>
      </c>
      <c r="M5798" s="4" t="s">
        <v>83</v>
      </c>
      <c r="N5798" s="4" t="s">
        <v>217</v>
      </c>
      <c r="O5798" s="4" t="s">
        <v>35</v>
      </c>
      <c r="P5798" s="4" t="s">
        <v>73</v>
      </c>
      <c r="Q5798" s="4" t="s">
        <v>218</v>
      </c>
      <c r="R5798" s="9">
        <v>561.049507235838</v>
      </c>
      <c r="S5798" s="7">
        <v>6.0</v>
      </c>
      <c r="T5798" s="7">
        <v>0.4</v>
      </c>
      <c r="U5798" s="7">
        <v>-149.613201929557</v>
      </c>
      <c r="V5798" s="10" t="str">
        <f t="shared" si="1"/>
        <v>2017-12</v>
      </c>
    </row>
    <row r="5799">
      <c r="A5799" s="7">
        <v>5798.0</v>
      </c>
      <c r="B5799" s="4" t="s">
        <v>8532</v>
      </c>
      <c r="C5799" s="8">
        <v>43091.0</v>
      </c>
      <c r="D5799" s="8">
        <v>43097.0</v>
      </c>
      <c r="E5799" s="4" t="s">
        <v>26</v>
      </c>
      <c r="F5799" s="4" t="s">
        <v>1769</v>
      </c>
      <c r="G5799" s="4" t="s">
        <v>1770</v>
      </c>
      <c r="H5799" s="4" t="s">
        <v>46</v>
      </c>
      <c r="I5799" s="4" t="s">
        <v>30</v>
      </c>
      <c r="J5799" s="4" t="s">
        <v>585</v>
      </c>
      <c r="K5799" s="4" t="s">
        <v>518</v>
      </c>
      <c r="L5799" s="7">
        <v>38301.0</v>
      </c>
      <c r="M5799" s="4" t="s">
        <v>83</v>
      </c>
      <c r="N5799" s="4" t="s">
        <v>1182</v>
      </c>
      <c r="O5799" s="4" t="s">
        <v>39</v>
      </c>
      <c r="P5799" s="4" t="s">
        <v>61</v>
      </c>
      <c r="Q5799" s="4" t="s">
        <v>1183</v>
      </c>
      <c r="R5799" s="9">
        <v>28.1606672423833</v>
      </c>
      <c r="S5799" s="7">
        <v>2.0</v>
      </c>
      <c r="T5799" s="7">
        <v>0.2</v>
      </c>
      <c r="U5799" s="7">
        <v>4.57610842688729</v>
      </c>
      <c r="V5799" s="10" t="str">
        <f t="shared" si="1"/>
        <v>2017-12</v>
      </c>
    </row>
    <row r="5800">
      <c r="A5800" s="7">
        <v>5799.0</v>
      </c>
      <c r="B5800" s="4" t="s">
        <v>8532</v>
      </c>
      <c r="C5800" s="8">
        <v>43091.0</v>
      </c>
      <c r="D5800" s="8">
        <v>43097.0</v>
      </c>
      <c r="E5800" s="4" t="s">
        <v>26</v>
      </c>
      <c r="F5800" s="4" t="s">
        <v>1769</v>
      </c>
      <c r="G5800" s="4" t="s">
        <v>1770</v>
      </c>
      <c r="H5800" s="4" t="s">
        <v>46</v>
      </c>
      <c r="I5800" s="4" t="s">
        <v>30</v>
      </c>
      <c r="J5800" s="4" t="s">
        <v>585</v>
      </c>
      <c r="K5800" s="4" t="s">
        <v>518</v>
      </c>
      <c r="L5800" s="7">
        <v>38301.0</v>
      </c>
      <c r="M5800" s="4" t="s">
        <v>83</v>
      </c>
      <c r="N5800" s="4" t="s">
        <v>3817</v>
      </c>
      <c r="O5800" s="4" t="s">
        <v>51</v>
      </c>
      <c r="P5800" s="4" t="s">
        <v>52</v>
      </c>
      <c r="Q5800" s="4" t="s">
        <v>3818</v>
      </c>
      <c r="R5800" s="9">
        <v>15.73963642681</v>
      </c>
      <c r="S5800" s="7">
        <v>3.0</v>
      </c>
      <c r="T5800" s="7">
        <v>0.2</v>
      </c>
      <c r="U5800" s="7">
        <v>1.18047273201075</v>
      </c>
      <c r="V5800" s="10" t="str">
        <f t="shared" si="1"/>
        <v>2017-12</v>
      </c>
    </row>
    <row r="5801">
      <c r="A5801" s="7">
        <v>5800.0</v>
      </c>
      <c r="B5801" s="4" t="s">
        <v>8532</v>
      </c>
      <c r="C5801" s="8">
        <v>43091.0</v>
      </c>
      <c r="D5801" s="8">
        <v>43097.0</v>
      </c>
      <c r="E5801" s="4" t="s">
        <v>26</v>
      </c>
      <c r="F5801" s="4" t="s">
        <v>1769</v>
      </c>
      <c r="G5801" s="4" t="s">
        <v>1770</v>
      </c>
      <c r="H5801" s="4" t="s">
        <v>46</v>
      </c>
      <c r="I5801" s="4" t="s">
        <v>30</v>
      </c>
      <c r="J5801" s="4" t="s">
        <v>585</v>
      </c>
      <c r="K5801" s="4" t="s">
        <v>518</v>
      </c>
      <c r="L5801" s="7">
        <v>38301.0</v>
      </c>
      <c r="M5801" s="4" t="s">
        <v>83</v>
      </c>
      <c r="N5801" s="4" t="s">
        <v>3294</v>
      </c>
      <c r="O5801" s="4" t="s">
        <v>51</v>
      </c>
      <c r="P5801" s="4" t="s">
        <v>93</v>
      </c>
      <c r="Q5801" s="4" t="s">
        <v>3295</v>
      </c>
      <c r="R5801" s="9">
        <v>13.9086990675662</v>
      </c>
      <c r="S5801" s="7">
        <v>7.0</v>
      </c>
      <c r="T5801" s="7">
        <v>0.2</v>
      </c>
      <c r="U5801" s="7">
        <v>1.73858738344578</v>
      </c>
      <c r="V5801" s="10" t="str">
        <f t="shared" si="1"/>
        <v>2017-12</v>
      </c>
    </row>
    <row r="5802">
      <c r="A5802" s="7">
        <v>5801.0</v>
      </c>
      <c r="B5802" s="4" t="s">
        <v>8532</v>
      </c>
      <c r="C5802" s="8">
        <v>43091.0</v>
      </c>
      <c r="D5802" s="8">
        <v>43097.0</v>
      </c>
      <c r="E5802" s="4" t="s">
        <v>26</v>
      </c>
      <c r="F5802" s="4" t="s">
        <v>1769</v>
      </c>
      <c r="G5802" s="4" t="s">
        <v>1770</v>
      </c>
      <c r="H5802" s="4" t="s">
        <v>46</v>
      </c>
      <c r="I5802" s="4" t="s">
        <v>30</v>
      </c>
      <c r="J5802" s="4" t="s">
        <v>585</v>
      </c>
      <c r="K5802" s="4" t="s">
        <v>518</v>
      </c>
      <c r="L5802" s="7">
        <v>38301.0</v>
      </c>
      <c r="M5802" s="4" t="s">
        <v>83</v>
      </c>
      <c r="N5802" s="4" t="s">
        <v>3236</v>
      </c>
      <c r="O5802" s="4" t="s">
        <v>51</v>
      </c>
      <c r="P5802" s="4" t="s">
        <v>283</v>
      </c>
      <c r="Q5802" s="4" t="s">
        <v>3237</v>
      </c>
      <c r="R5802" s="9">
        <v>35.9472168745453</v>
      </c>
      <c r="S5802" s="7">
        <v>5.0</v>
      </c>
      <c r="T5802" s="7">
        <v>0.2</v>
      </c>
      <c r="U5802" s="7">
        <v>9.88548464049997</v>
      </c>
      <c r="V5802" s="10" t="str">
        <f t="shared" si="1"/>
        <v>2017-12</v>
      </c>
    </row>
    <row r="5803">
      <c r="A5803" s="7">
        <v>5802.0</v>
      </c>
      <c r="B5803" s="4" t="s">
        <v>8533</v>
      </c>
      <c r="C5803" s="8">
        <v>43092.0</v>
      </c>
      <c r="D5803" s="8">
        <v>43092.0</v>
      </c>
      <c r="E5803" s="4" t="s">
        <v>212</v>
      </c>
      <c r="F5803" s="4" t="s">
        <v>1093</v>
      </c>
      <c r="G5803" s="4" t="s">
        <v>1094</v>
      </c>
      <c r="H5803" s="4" t="s">
        <v>46</v>
      </c>
      <c r="I5803" s="4" t="s">
        <v>30</v>
      </c>
      <c r="J5803" s="4" t="s">
        <v>362</v>
      </c>
      <c r="K5803" s="4" t="s">
        <v>48</v>
      </c>
      <c r="L5803" s="7">
        <v>94109.0</v>
      </c>
      <c r="M5803" s="4" t="s">
        <v>49</v>
      </c>
      <c r="N5803" s="4" t="s">
        <v>8534</v>
      </c>
      <c r="O5803" s="4" t="s">
        <v>51</v>
      </c>
      <c r="P5803" s="4" t="s">
        <v>93</v>
      </c>
      <c r="Q5803" s="4" t="s">
        <v>8535</v>
      </c>
      <c r="R5803" s="9">
        <v>13.48</v>
      </c>
      <c r="S5803" s="7">
        <v>4.0</v>
      </c>
      <c r="T5803" s="7">
        <v>0.0</v>
      </c>
      <c r="U5803" s="7">
        <v>5.9312</v>
      </c>
      <c r="V5803" s="10" t="str">
        <f t="shared" si="1"/>
        <v>2017-12</v>
      </c>
    </row>
    <row r="5804">
      <c r="A5804" s="7">
        <v>5803.0</v>
      </c>
      <c r="B5804" s="4" t="s">
        <v>8536</v>
      </c>
      <c r="C5804" s="8">
        <v>43092.0</v>
      </c>
      <c r="D5804" s="8">
        <v>43096.0</v>
      </c>
      <c r="E5804" s="4" t="s">
        <v>26</v>
      </c>
      <c r="F5804" s="4" t="s">
        <v>1473</v>
      </c>
      <c r="G5804" s="4" t="s">
        <v>1474</v>
      </c>
      <c r="H5804" s="4" t="s">
        <v>29</v>
      </c>
      <c r="I5804" s="4" t="s">
        <v>30</v>
      </c>
      <c r="J5804" s="4" t="s">
        <v>2112</v>
      </c>
      <c r="K5804" s="4" t="s">
        <v>216</v>
      </c>
      <c r="L5804" s="7">
        <v>6457.0</v>
      </c>
      <c r="M5804" s="4" t="s">
        <v>33</v>
      </c>
      <c r="N5804" s="4" t="s">
        <v>6992</v>
      </c>
      <c r="O5804" s="4" t="s">
        <v>35</v>
      </c>
      <c r="P5804" s="4" t="s">
        <v>121</v>
      </c>
      <c r="Q5804" s="4" t="s">
        <v>6993</v>
      </c>
      <c r="R5804" s="9">
        <v>323.42943492213</v>
      </c>
      <c r="S5804" s="7">
        <v>3.0</v>
      </c>
      <c r="T5804" s="7">
        <v>0.0</v>
      </c>
      <c r="U5804" s="7">
        <v>67.9201813336472</v>
      </c>
      <c r="V5804" s="10" t="str">
        <f t="shared" si="1"/>
        <v>2017-12</v>
      </c>
    </row>
    <row r="5805">
      <c r="A5805" s="7">
        <v>5804.0</v>
      </c>
      <c r="B5805" s="4" t="s">
        <v>8537</v>
      </c>
      <c r="C5805" s="8">
        <v>43092.0</v>
      </c>
      <c r="D5805" s="8">
        <v>43094.0</v>
      </c>
      <c r="E5805" s="4" t="s">
        <v>98</v>
      </c>
      <c r="F5805" s="4" t="s">
        <v>1728</v>
      </c>
      <c r="G5805" s="4" t="s">
        <v>1729</v>
      </c>
      <c r="H5805" s="4" t="s">
        <v>46</v>
      </c>
      <c r="I5805" s="4" t="s">
        <v>30</v>
      </c>
      <c r="J5805" s="4" t="s">
        <v>8201</v>
      </c>
      <c r="K5805" s="4" t="s">
        <v>58</v>
      </c>
      <c r="L5805" s="7">
        <v>77840.0</v>
      </c>
      <c r="M5805" s="4" t="s">
        <v>59</v>
      </c>
      <c r="N5805" s="4" t="s">
        <v>7090</v>
      </c>
      <c r="O5805" s="4" t="s">
        <v>51</v>
      </c>
      <c r="P5805" s="4" t="s">
        <v>124</v>
      </c>
      <c r="Q5805" s="4" t="s">
        <v>7091</v>
      </c>
      <c r="R5805" s="9">
        <v>37.1910057613169</v>
      </c>
      <c r="S5805" s="7">
        <v>8.0</v>
      </c>
      <c r="T5805" s="7">
        <v>0.2</v>
      </c>
      <c r="U5805" s="7">
        <v>13.4817395884774</v>
      </c>
      <c r="V5805" s="10" t="str">
        <f t="shared" si="1"/>
        <v>2017-12</v>
      </c>
    </row>
    <row r="5806">
      <c r="A5806" s="7">
        <v>5805.0</v>
      </c>
      <c r="B5806" s="4" t="s">
        <v>8537</v>
      </c>
      <c r="C5806" s="8">
        <v>43092.0</v>
      </c>
      <c r="D5806" s="8">
        <v>43094.0</v>
      </c>
      <c r="E5806" s="4" t="s">
        <v>98</v>
      </c>
      <c r="F5806" s="4" t="s">
        <v>1728</v>
      </c>
      <c r="G5806" s="4" t="s">
        <v>1729</v>
      </c>
      <c r="H5806" s="4" t="s">
        <v>46</v>
      </c>
      <c r="I5806" s="4" t="s">
        <v>30</v>
      </c>
      <c r="J5806" s="4" t="s">
        <v>8201</v>
      </c>
      <c r="K5806" s="4" t="s">
        <v>58</v>
      </c>
      <c r="L5806" s="7">
        <v>77840.0</v>
      </c>
      <c r="M5806" s="4" t="s">
        <v>59</v>
      </c>
      <c r="N5806" s="4" t="s">
        <v>5072</v>
      </c>
      <c r="O5806" s="4" t="s">
        <v>51</v>
      </c>
      <c r="P5806" s="4" t="s">
        <v>283</v>
      </c>
      <c r="Q5806" s="4" t="s">
        <v>5073</v>
      </c>
      <c r="R5806" s="9">
        <v>38.0211621399177</v>
      </c>
      <c r="S5806" s="7">
        <v>8.0</v>
      </c>
      <c r="T5806" s="7">
        <v>0.8</v>
      </c>
      <c r="U5806" s="7">
        <v>-96.9539634567901</v>
      </c>
      <c r="V5806" s="10" t="str">
        <f t="shared" si="1"/>
        <v>2017-12</v>
      </c>
    </row>
    <row r="5807">
      <c r="A5807" s="7">
        <v>5806.0</v>
      </c>
      <c r="B5807" s="4" t="s">
        <v>8538</v>
      </c>
      <c r="C5807" s="8">
        <v>43092.0</v>
      </c>
      <c r="D5807" s="8">
        <v>43096.0</v>
      </c>
      <c r="E5807" s="4" t="s">
        <v>26</v>
      </c>
      <c r="F5807" s="4" t="s">
        <v>6535</v>
      </c>
      <c r="G5807" s="4" t="s">
        <v>6536</v>
      </c>
      <c r="H5807" s="4" t="s">
        <v>46</v>
      </c>
      <c r="I5807" s="4" t="s">
        <v>30</v>
      </c>
      <c r="J5807" s="4" t="s">
        <v>3443</v>
      </c>
      <c r="K5807" s="4" t="s">
        <v>518</v>
      </c>
      <c r="L5807" s="7">
        <v>37075.0</v>
      </c>
      <c r="M5807" s="4" t="s">
        <v>83</v>
      </c>
      <c r="N5807" s="4" t="s">
        <v>7837</v>
      </c>
      <c r="O5807" s="4" t="s">
        <v>35</v>
      </c>
      <c r="P5807" s="4" t="s">
        <v>121</v>
      </c>
      <c r="Q5807" s="4" t="s">
        <v>7838</v>
      </c>
      <c r="R5807" s="9">
        <v>43.8369373397828</v>
      </c>
      <c r="S5807" s="7">
        <v>4.0</v>
      </c>
      <c r="T5807" s="7">
        <v>0.2</v>
      </c>
      <c r="U5807" s="7">
        <v>11.507196051693</v>
      </c>
      <c r="V5807" s="10" t="str">
        <f t="shared" si="1"/>
        <v>2017-12</v>
      </c>
    </row>
    <row r="5808">
      <c r="A5808" s="7">
        <v>5807.0</v>
      </c>
      <c r="B5808" s="4" t="s">
        <v>8538</v>
      </c>
      <c r="C5808" s="8">
        <v>43092.0</v>
      </c>
      <c r="D5808" s="8">
        <v>43096.0</v>
      </c>
      <c r="E5808" s="4" t="s">
        <v>26</v>
      </c>
      <c r="F5808" s="4" t="s">
        <v>6535</v>
      </c>
      <c r="G5808" s="4" t="s">
        <v>6536</v>
      </c>
      <c r="H5808" s="4" t="s">
        <v>46</v>
      </c>
      <c r="I5808" s="4" t="s">
        <v>30</v>
      </c>
      <c r="J5808" s="4" t="s">
        <v>3443</v>
      </c>
      <c r="K5808" s="4" t="s">
        <v>518</v>
      </c>
      <c r="L5808" s="7">
        <v>37075.0</v>
      </c>
      <c r="M5808" s="4" t="s">
        <v>83</v>
      </c>
      <c r="N5808" s="4" t="s">
        <v>6366</v>
      </c>
      <c r="O5808" s="4" t="s">
        <v>51</v>
      </c>
      <c r="P5808" s="4" t="s">
        <v>93</v>
      </c>
      <c r="Q5808" s="4" t="s">
        <v>6367</v>
      </c>
      <c r="R5808" s="9">
        <v>7.34143635147083</v>
      </c>
      <c r="S5808" s="7">
        <v>7.0</v>
      </c>
      <c r="T5808" s="7">
        <v>0.2</v>
      </c>
      <c r="U5808" s="7">
        <v>0.642375680753697</v>
      </c>
      <c r="V5808" s="10" t="str">
        <f t="shared" si="1"/>
        <v>2017-12</v>
      </c>
    </row>
    <row r="5809">
      <c r="A5809" s="7">
        <v>5808.0</v>
      </c>
      <c r="B5809" s="4" t="s">
        <v>8538</v>
      </c>
      <c r="C5809" s="8">
        <v>43092.0</v>
      </c>
      <c r="D5809" s="8">
        <v>43096.0</v>
      </c>
      <c r="E5809" s="4" t="s">
        <v>26</v>
      </c>
      <c r="F5809" s="4" t="s">
        <v>6535</v>
      </c>
      <c r="G5809" s="4" t="s">
        <v>6536</v>
      </c>
      <c r="H5809" s="4" t="s">
        <v>46</v>
      </c>
      <c r="I5809" s="4" t="s">
        <v>30</v>
      </c>
      <c r="J5809" s="4" t="s">
        <v>3443</v>
      </c>
      <c r="K5809" s="4" t="s">
        <v>518</v>
      </c>
      <c r="L5809" s="7">
        <v>37075.0</v>
      </c>
      <c r="M5809" s="4" t="s">
        <v>83</v>
      </c>
      <c r="N5809" s="4" t="s">
        <v>2157</v>
      </c>
      <c r="O5809" s="4" t="s">
        <v>51</v>
      </c>
      <c r="P5809" s="4" t="s">
        <v>52</v>
      </c>
      <c r="Q5809" s="4" t="s">
        <v>2158</v>
      </c>
      <c r="R5809" s="9">
        <v>130.906166664155</v>
      </c>
      <c r="S5809" s="7">
        <v>3.0</v>
      </c>
      <c r="T5809" s="7">
        <v>0.2</v>
      </c>
      <c r="U5809" s="7">
        <v>-32.7265416660387</v>
      </c>
      <c r="V5809" s="10" t="str">
        <f t="shared" si="1"/>
        <v>2017-12</v>
      </c>
    </row>
    <row r="5810">
      <c r="A5810" s="7">
        <v>5809.0</v>
      </c>
      <c r="B5810" s="4" t="s">
        <v>8539</v>
      </c>
      <c r="C5810" s="8">
        <v>43092.0</v>
      </c>
      <c r="D5810" s="8">
        <v>43097.0</v>
      </c>
      <c r="E5810" s="4" t="s">
        <v>98</v>
      </c>
      <c r="F5810" s="4" t="s">
        <v>8540</v>
      </c>
      <c r="G5810" s="4" t="s">
        <v>8541</v>
      </c>
      <c r="H5810" s="4" t="s">
        <v>29</v>
      </c>
      <c r="I5810" s="4" t="s">
        <v>30</v>
      </c>
      <c r="J5810" s="4" t="s">
        <v>1833</v>
      </c>
      <c r="K5810" s="4" t="s">
        <v>1448</v>
      </c>
      <c r="L5810" s="7">
        <v>72209.0</v>
      </c>
      <c r="M5810" s="4" t="s">
        <v>83</v>
      </c>
      <c r="N5810" s="4" t="s">
        <v>3098</v>
      </c>
      <c r="O5810" s="4" t="s">
        <v>51</v>
      </c>
      <c r="P5810" s="4" t="s">
        <v>52</v>
      </c>
      <c r="Q5810" s="4" t="s">
        <v>3099</v>
      </c>
      <c r="R5810" s="9">
        <v>37.2715572679732</v>
      </c>
      <c r="S5810" s="7">
        <v>4.0</v>
      </c>
      <c r="T5810" s="7">
        <v>0.0</v>
      </c>
      <c r="U5810" s="7">
        <v>10.4360360350325</v>
      </c>
      <c r="V5810" s="10" t="str">
        <f t="shared" si="1"/>
        <v>2017-12</v>
      </c>
    </row>
    <row r="5811">
      <c r="A5811" s="7">
        <v>5810.0</v>
      </c>
      <c r="B5811" s="4" t="s">
        <v>8539</v>
      </c>
      <c r="C5811" s="8">
        <v>43092.0</v>
      </c>
      <c r="D5811" s="8">
        <v>43097.0</v>
      </c>
      <c r="E5811" s="4" t="s">
        <v>98</v>
      </c>
      <c r="F5811" s="4" t="s">
        <v>8540</v>
      </c>
      <c r="G5811" s="4" t="s">
        <v>8541</v>
      </c>
      <c r="H5811" s="4" t="s">
        <v>29</v>
      </c>
      <c r="I5811" s="4" t="s">
        <v>30</v>
      </c>
      <c r="J5811" s="4" t="s">
        <v>1833</v>
      </c>
      <c r="K5811" s="4" t="s">
        <v>1448</v>
      </c>
      <c r="L5811" s="7">
        <v>72209.0</v>
      </c>
      <c r="M5811" s="4" t="s">
        <v>83</v>
      </c>
      <c r="N5811" s="4" t="s">
        <v>5843</v>
      </c>
      <c r="O5811" s="4" t="s">
        <v>39</v>
      </c>
      <c r="P5811" s="4" t="s">
        <v>40</v>
      </c>
      <c r="Q5811" s="4" t="s">
        <v>5844</v>
      </c>
      <c r="R5811" s="9">
        <v>298.695958031773</v>
      </c>
      <c r="S5811" s="7">
        <v>3.0</v>
      </c>
      <c r="T5811" s="7">
        <v>0.0</v>
      </c>
      <c r="U5811" s="7">
        <v>89.608787409532</v>
      </c>
      <c r="V5811" s="10" t="str">
        <f t="shared" si="1"/>
        <v>2017-12</v>
      </c>
    </row>
    <row r="5812">
      <c r="A5812" s="7">
        <v>5811.0</v>
      </c>
      <c r="B5812" s="4" t="s">
        <v>8539</v>
      </c>
      <c r="C5812" s="8">
        <v>43092.0</v>
      </c>
      <c r="D5812" s="8">
        <v>43097.0</v>
      </c>
      <c r="E5812" s="4" t="s">
        <v>98</v>
      </c>
      <c r="F5812" s="4" t="s">
        <v>8540</v>
      </c>
      <c r="G5812" s="4" t="s">
        <v>8541</v>
      </c>
      <c r="H5812" s="4" t="s">
        <v>29</v>
      </c>
      <c r="I5812" s="4" t="s">
        <v>30</v>
      </c>
      <c r="J5812" s="4" t="s">
        <v>1833</v>
      </c>
      <c r="K5812" s="4" t="s">
        <v>1448</v>
      </c>
      <c r="L5812" s="7">
        <v>72209.0</v>
      </c>
      <c r="M5812" s="4" t="s">
        <v>83</v>
      </c>
      <c r="N5812" s="4" t="s">
        <v>1211</v>
      </c>
      <c r="O5812" s="4" t="s">
        <v>51</v>
      </c>
      <c r="P5812" s="4" t="s">
        <v>52</v>
      </c>
      <c r="Q5812" s="4" t="s">
        <v>1212</v>
      </c>
      <c r="R5812" s="9">
        <v>223.533536015248</v>
      </c>
      <c r="S5812" s="7">
        <v>4.0</v>
      </c>
      <c r="T5812" s="7">
        <v>0.0</v>
      </c>
      <c r="U5812" s="7">
        <v>8.94134144060993</v>
      </c>
      <c r="V5812" s="10" t="str">
        <f t="shared" si="1"/>
        <v>2017-12</v>
      </c>
    </row>
    <row r="5813">
      <c r="A5813" s="7">
        <v>5812.0</v>
      </c>
      <c r="B5813" s="4" t="s">
        <v>8539</v>
      </c>
      <c r="C5813" s="8">
        <v>43092.0</v>
      </c>
      <c r="D5813" s="8">
        <v>43097.0</v>
      </c>
      <c r="E5813" s="4" t="s">
        <v>98</v>
      </c>
      <c r="F5813" s="4" t="s">
        <v>8540</v>
      </c>
      <c r="G5813" s="4" t="s">
        <v>8541</v>
      </c>
      <c r="H5813" s="4" t="s">
        <v>29</v>
      </c>
      <c r="I5813" s="4" t="s">
        <v>30</v>
      </c>
      <c r="J5813" s="4" t="s">
        <v>1833</v>
      </c>
      <c r="K5813" s="4" t="s">
        <v>1448</v>
      </c>
      <c r="L5813" s="7">
        <v>72209.0</v>
      </c>
      <c r="M5813" s="4" t="s">
        <v>83</v>
      </c>
      <c r="N5813" s="4" t="s">
        <v>1194</v>
      </c>
      <c r="O5813" s="4" t="s">
        <v>51</v>
      </c>
      <c r="P5813" s="4" t="s">
        <v>124</v>
      </c>
      <c r="Q5813" s="4" t="s">
        <v>1195</v>
      </c>
      <c r="R5813" s="9">
        <v>26.856368313078</v>
      </c>
      <c r="S5813" s="7">
        <v>2.0</v>
      </c>
      <c r="T5813" s="7">
        <v>0.0</v>
      </c>
      <c r="U5813" s="7">
        <v>12.3539294240159</v>
      </c>
      <c r="V5813" s="10" t="str">
        <f t="shared" si="1"/>
        <v>2017-12</v>
      </c>
    </row>
    <row r="5814">
      <c r="A5814" s="7">
        <v>5813.0</v>
      </c>
      <c r="B5814" s="4" t="s">
        <v>8539</v>
      </c>
      <c r="C5814" s="8">
        <v>43092.0</v>
      </c>
      <c r="D5814" s="8">
        <v>43097.0</v>
      </c>
      <c r="E5814" s="4" t="s">
        <v>98</v>
      </c>
      <c r="F5814" s="4" t="s">
        <v>8540</v>
      </c>
      <c r="G5814" s="4" t="s">
        <v>8541</v>
      </c>
      <c r="H5814" s="4" t="s">
        <v>29</v>
      </c>
      <c r="I5814" s="4" t="s">
        <v>30</v>
      </c>
      <c r="J5814" s="4" t="s">
        <v>1833</v>
      </c>
      <c r="K5814" s="4" t="s">
        <v>1448</v>
      </c>
      <c r="L5814" s="7">
        <v>72209.0</v>
      </c>
      <c r="M5814" s="4" t="s">
        <v>83</v>
      </c>
      <c r="N5814" s="4" t="s">
        <v>879</v>
      </c>
      <c r="O5814" s="4" t="s">
        <v>51</v>
      </c>
      <c r="P5814" s="4" t="s">
        <v>205</v>
      </c>
      <c r="Q5814" s="4" t="s">
        <v>880</v>
      </c>
      <c r="R5814" s="9">
        <v>111.117037090394</v>
      </c>
      <c r="S5814" s="7">
        <v>3.0</v>
      </c>
      <c r="T5814" s="7">
        <v>0.0</v>
      </c>
      <c r="U5814" s="7">
        <v>52.2250074324853</v>
      </c>
      <c r="V5814" s="10" t="str">
        <f t="shared" si="1"/>
        <v>2017-12</v>
      </c>
    </row>
    <row r="5815">
      <c r="A5815" s="7">
        <v>5814.0</v>
      </c>
      <c r="B5815" s="4" t="s">
        <v>8542</v>
      </c>
      <c r="C5815" s="8">
        <v>43092.0</v>
      </c>
      <c r="D5815" s="8">
        <v>43094.0</v>
      </c>
      <c r="E5815" s="4" t="s">
        <v>98</v>
      </c>
      <c r="F5815" s="4" t="s">
        <v>477</v>
      </c>
      <c r="G5815" s="4" t="s">
        <v>478</v>
      </c>
      <c r="H5815" s="4" t="s">
        <v>29</v>
      </c>
      <c r="I5815" s="4" t="s">
        <v>30</v>
      </c>
      <c r="J5815" s="4" t="s">
        <v>391</v>
      </c>
      <c r="K5815" s="4" t="s">
        <v>385</v>
      </c>
      <c r="L5815" s="7">
        <v>61107.0</v>
      </c>
      <c r="M5815" s="4" t="s">
        <v>59</v>
      </c>
      <c r="N5815" s="4" t="s">
        <v>2080</v>
      </c>
      <c r="O5815" s="4" t="s">
        <v>51</v>
      </c>
      <c r="P5815" s="4" t="s">
        <v>76</v>
      </c>
      <c r="Q5815" s="4" t="s">
        <v>2081</v>
      </c>
      <c r="R5815" s="9">
        <v>17.9521316872428</v>
      </c>
      <c r="S5815" s="7">
        <v>4.0</v>
      </c>
      <c r="T5815" s="7">
        <v>0.8</v>
      </c>
      <c r="U5815" s="7">
        <v>-28.7234106995885</v>
      </c>
      <c r="V5815" s="10" t="str">
        <f t="shared" si="1"/>
        <v>2017-12</v>
      </c>
    </row>
    <row r="5816">
      <c r="A5816" s="7">
        <v>5815.0</v>
      </c>
      <c r="B5816" s="4" t="s">
        <v>8542</v>
      </c>
      <c r="C5816" s="8">
        <v>43092.0</v>
      </c>
      <c r="D5816" s="8">
        <v>43094.0</v>
      </c>
      <c r="E5816" s="4" t="s">
        <v>98</v>
      </c>
      <c r="F5816" s="4" t="s">
        <v>477</v>
      </c>
      <c r="G5816" s="4" t="s">
        <v>478</v>
      </c>
      <c r="H5816" s="4" t="s">
        <v>29</v>
      </c>
      <c r="I5816" s="4" t="s">
        <v>30</v>
      </c>
      <c r="J5816" s="4" t="s">
        <v>391</v>
      </c>
      <c r="K5816" s="4" t="s">
        <v>385</v>
      </c>
      <c r="L5816" s="7">
        <v>61107.0</v>
      </c>
      <c r="M5816" s="4" t="s">
        <v>59</v>
      </c>
      <c r="N5816" s="4" t="s">
        <v>7629</v>
      </c>
      <c r="O5816" s="4" t="s">
        <v>51</v>
      </c>
      <c r="P5816" s="4" t="s">
        <v>124</v>
      </c>
      <c r="Q5816" s="4" t="s">
        <v>7630</v>
      </c>
      <c r="R5816" s="9">
        <v>228.126972839506</v>
      </c>
      <c r="S5816" s="7">
        <v>4.0</v>
      </c>
      <c r="T5816" s="7">
        <v>0.2</v>
      </c>
      <c r="U5816" s="7">
        <v>82.696027654321</v>
      </c>
      <c r="V5816" s="10" t="str">
        <f t="shared" si="1"/>
        <v>2017-12</v>
      </c>
    </row>
    <row r="5817">
      <c r="A5817" s="7">
        <v>5816.0</v>
      </c>
      <c r="B5817" s="4" t="s">
        <v>8543</v>
      </c>
      <c r="C5817" s="8">
        <v>43092.0</v>
      </c>
      <c r="D5817" s="8">
        <v>43099.0</v>
      </c>
      <c r="E5817" s="4" t="s">
        <v>26</v>
      </c>
      <c r="F5817" s="4" t="s">
        <v>828</v>
      </c>
      <c r="G5817" s="4" t="s">
        <v>829</v>
      </c>
      <c r="H5817" s="4" t="s">
        <v>112</v>
      </c>
      <c r="I5817" s="4" t="s">
        <v>30</v>
      </c>
      <c r="J5817" s="4" t="s">
        <v>8544</v>
      </c>
      <c r="K5817" s="4" t="s">
        <v>216</v>
      </c>
      <c r="L5817" s="7">
        <v>6810.0</v>
      </c>
      <c r="M5817" s="4" t="s">
        <v>33</v>
      </c>
      <c r="N5817" s="4" t="s">
        <v>6411</v>
      </c>
      <c r="O5817" s="4" t="s">
        <v>35</v>
      </c>
      <c r="P5817" s="4" t="s">
        <v>121</v>
      </c>
      <c r="Q5817" s="4" t="s">
        <v>6728</v>
      </c>
      <c r="R5817" s="9">
        <v>48.8121587412019</v>
      </c>
      <c r="S5817" s="7">
        <v>2.0</v>
      </c>
      <c r="T5817" s="7">
        <v>0.0</v>
      </c>
      <c r="U5817" s="7">
        <v>17.5723771468327</v>
      </c>
      <c r="V5817" s="10" t="str">
        <f t="shared" si="1"/>
        <v>2017-12</v>
      </c>
    </row>
    <row r="5818">
      <c r="A5818" s="7">
        <v>5817.0</v>
      </c>
      <c r="B5818" s="4" t="s">
        <v>8545</v>
      </c>
      <c r="C5818" s="8">
        <v>43093.0</v>
      </c>
      <c r="D5818" s="8">
        <v>43098.0</v>
      </c>
      <c r="E5818" s="4" t="s">
        <v>26</v>
      </c>
      <c r="F5818" s="4" t="s">
        <v>1627</v>
      </c>
      <c r="G5818" s="4" t="s">
        <v>1628</v>
      </c>
      <c r="H5818" s="4" t="s">
        <v>46</v>
      </c>
      <c r="I5818" s="4" t="s">
        <v>30</v>
      </c>
      <c r="J5818" s="4" t="s">
        <v>222</v>
      </c>
      <c r="K5818" s="4" t="s">
        <v>223</v>
      </c>
      <c r="L5818" s="7">
        <v>10024.0</v>
      </c>
      <c r="M5818" s="4" t="s">
        <v>33</v>
      </c>
      <c r="N5818" s="4" t="s">
        <v>6860</v>
      </c>
      <c r="O5818" s="4" t="s">
        <v>51</v>
      </c>
      <c r="P5818" s="4" t="s">
        <v>283</v>
      </c>
      <c r="Q5818" s="4" t="s">
        <v>2060</v>
      </c>
      <c r="R5818" s="9">
        <v>63.8529033475358</v>
      </c>
      <c r="S5818" s="7">
        <v>3.0</v>
      </c>
      <c r="T5818" s="7">
        <v>0.0</v>
      </c>
      <c r="U5818" s="7">
        <v>17.2402839038347</v>
      </c>
      <c r="V5818" s="10" t="str">
        <f t="shared" si="1"/>
        <v>2017-12</v>
      </c>
    </row>
    <row r="5819">
      <c r="A5819" s="7">
        <v>5818.0</v>
      </c>
      <c r="B5819" s="4" t="s">
        <v>8546</v>
      </c>
      <c r="C5819" s="8">
        <v>43093.0</v>
      </c>
      <c r="D5819" s="8">
        <v>43098.0</v>
      </c>
      <c r="E5819" s="4" t="s">
        <v>26</v>
      </c>
      <c r="F5819" s="4" t="s">
        <v>4385</v>
      </c>
      <c r="G5819" s="4" t="s">
        <v>4386</v>
      </c>
      <c r="H5819" s="4" t="s">
        <v>46</v>
      </c>
      <c r="I5819" s="4" t="s">
        <v>30</v>
      </c>
      <c r="J5819" s="4" t="s">
        <v>222</v>
      </c>
      <c r="K5819" s="4" t="s">
        <v>223</v>
      </c>
      <c r="L5819" s="7">
        <v>10024.0</v>
      </c>
      <c r="M5819" s="4" t="s">
        <v>33</v>
      </c>
      <c r="N5819" s="4" t="s">
        <v>1256</v>
      </c>
      <c r="O5819" s="4" t="s">
        <v>51</v>
      </c>
      <c r="P5819" s="4" t="s">
        <v>76</v>
      </c>
      <c r="Q5819" s="4" t="s">
        <v>1257</v>
      </c>
      <c r="R5819" s="9">
        <v>31.7930913910872</v>
      </c>
      <c r="S5819" s="7">
        <v>3.0</v>
      </c>
      <c r="T5819" s="7">
        <v>0.2</v>
      </c>
      <c r="U5819" s="7">
        <v>9.93534105971475</v>
      </c>
      <c r="V5819" s="10" t="str">
        <f t="shared" si="1"/>
        <v>2017-12</v>
      </c>
    </row>
    <row r="5820">
      <c r="A5820" s="7">
        <v>5819.0</v>
      </c>
      <c r="B5820" s="4" t="s">
        <v>8547</v>
      </c>
      <c r="C5820" s="8">
        <v>43093.0</v>
      </c>
      <c r="D5820" s="8">
        <v>43100.0</v>
      </c>
      <c r="E5820" s="4" t="s">
        <v>26</v>
      </c>
      <c r="F5820" s="4" t="s">
        <v>641</v>
      </c>
      <c r="G5820" s="4" t="s">
        <v>642</v>
      </c>
      <c r="H5820" s="4" t="s">
        <v>46</v>
      </c>
      <c r="I5820" s="4" t="s">
        <v>30</v>
      </c>
      <c r="J5820" s="4" t="s">
        <v>163</v>
      </c>
      <c r="K5820" s="4" t="s">
        <v>164</v>
      </c>
      <c r="L5820" s="7">
        <v>98105.0</v>
      </c>
      <c r="M5820" s="4" t="s">
        <v>49</v>
      </c>
      <c r="N5820" s="4" t="s">
        <v>6340</v>
      </c>
      <c r="O5820" s="4" t="s">
        <v>51</v>
      </c>
      <c r="P5820" s="4" t="s">
        <v>52</v>
      </c>
      <c r="Q5820" s="4" t="s">
        <v>6341</v>
      </c>
      <c r="R5820" s="9">
        <v>1003.62</v>
      </c>
      <c r="S5820" s="7">
        <v>6.0</v>
      </c>
      <c r="T5820" s="7">
        <v>0.0</v>
      </c>
      <c r="U5820" s="7">
        <v>0.0</v>
      </c>
      <c r="V5820" s="10" t="str">
        <f t="shared" si="1"/>
        <v>2017-12</v>
      </c>
    </row>
    <row r="5821">
      <c r="A5821" s="7">
        <v>5820.0</v>
      </c>
      <c r="B5821" s="4" t="s">
        <v>8548</v>
      </c>
      <c r="C5821" s="8">
        <v>43093.0</v>
      </c>
      <c r="D5821" s="8">
        <v>43097.0</v>
      </c>
      <c r="E5821" s="4" t="s">
        <v>26</v>
      </c>
      <c r="F5821" s="4" t="s">
        <v>3473</v>
      </c>
      <c r="G5821" s="4" t="s">
        <v>3474</v>
      </c>
      <c r="H5821" s="4" t="s">
        <v>46</v>
      </c>
      <c r="I5821" s="4" t="s">
        <v>30</v>
      </c>
      <c r="J5821" s="4" t="s">
        <v>660</v>
      </c>
      <c r="K5821" s="4" t="s">
        <v>223</v>
      </c>
      <c r="L5821" s="7">
        <v>11572.0</v>
      </c>
      <c r="M5821" s="4" t="s">
        <v>33</v>
      </c>
      <c r="N5821" s="4" t="s">
        <v>3268</v>
      </c>
      <c r="O5821" s="4" t="s">
        <v>35</v>
      </c>
      <c r="P5821" s="4" t="s">
        <v>263</v>
      </c>
      <c r="Q5821" s="4" t="s">
        <v>3269</v>
      </c>
      <c r="R5821" s="9">
        <v>483.233651499296</v>
      </c>
      <c r="S5821" s="7">
        <v>2.0</v>
      </c>
      <c r="T5821" s="7">
        <v>0.1</v>
      </c>
      <c r="U5821" s="7">
        <v>85.908204710986</v>
      </c>
      <c r="V5821" s="10" t="str">
        <f t="shared" si="1"/>
        <v>2017-12</v>
      </c>
    </row>
    <row r="5822">
      <c r="A5822" s="7">
        <v>5821.0</v>
      </c>
      <c r="B5822" s="4" t="s">
        <v>8548</v>
      </c>
      <c r="C5822" s="8">
        <v>43093.0</v>
      </c>
      <c r="D5822" s="8">
        <v>43097.0</v>
      </c>
      <c r="E5822" s="4" t="s">
        <v>26</v>
      </c>
      <c r="F5822" s="4" t="s">
        <v>3473</v>
      </c>
      <c r="G5822" s="4" t="s">
        <v>3474</v>
      </c>
      <c r="H5822" s="4" t="s">
        <v>46</v>
      </c>
      <c r="I5822" s="4" t="s">
        <v>30</v>
      </c>
      <c r="J5822" s="4" t="s">
        <v>660</v>
      </c>
      <c r="K5822" s="4" t="s">
        <v>223</v>
      </c>
      <c r="L5822" s="7">
        <v>11572.0</v>
      </c>
      <c r="M5822" s="4" t="s">
        <v>33</v>
      </c>
      <c r="N5822" s="4" t="s">
        <v>6593</v>
      </c>
      <c r="O5822" s="4" t="s">
        <v>51</v>
      </c>
      <c r="P5822" s="4" t="s">
        <v>76</v>
      </c>
      <c r="Q5822" s="4" t="s">
        <v>6594</v>
      </c>
      <c r="R5822" s="9">
        <v>25.5624989842433</v>
      </c>
      <c r="S5822" s="7">
        <v>3.0</v>
      </c>
      <c r="T5822" s="7">
        <v>0.2</v>
      </c>
      <c r="U5822" s="7">
        <v>8.6273434071821</v>
      </c>
      <c r="V5822" s="10" t="str">
        <f t="shared" si="1"/>
        <v>2017-12</v>
      </c>
    </row>
    <row r="5823">
      <c r="A5823" s="7">
        <v>5822.0</v>
      </c>
      <c r="B5823" s="4" t="s">
        <v>8549</v>
      </c>
      <c r="C5823" s="8">
        <v>43093.0</v>
      </c>
      <c r="D5823" s="8">
        <v>43098.0</v>
      </c>
      <c r="E5823" s="4" t="s">
        <v>26</v>
      </c>
      <c r="F5823" s="4" t="s">
        <v>6002</v>
      </c>
      <c r="G5823" s="4" t="s">
        <v>6003</v>
      </c>
      <c r="H5823" s="4" t="s">
        <v>29</v>
      </c>
      <c r="I5823" s="4" t="s">
        <v>30</v>
      </c>
      <c r="J5823" s="4" t="s">
        <v>2717</v>
      </c>
      <c r="K5823" s="4" t="s">
        <v>223</v>
      </c>
      <c r="L5823" s="7">
        <v>14609.0</v>
      </c>
      <c r="M5823" s="4" t="s">
        <v>33</v>
      </c>
      <c r="N5823" s="4" t="s">
        <v>1808</v>
      </c>
      <c r="O5823" s="4" t="s">
        <v>35</v>
      </c>
      <c r="P5823" s="4" t="s">
        <v>121</v>
      </c>
      <c r="Q5823" s="4" t="s">
        <v>1809</v>
      </c>
      <c r="R5823" s="9">
        <v>67.4447402944036</v>
      </c>
      <c r="S5823" s="7">
        <v>1.0</v>
      </c>
      <c r="T5823" s="7">
        <v>0.0</v>
      </c>
      <c r="U5823" s="7">
        <v>12.1400532529927</v>
      </c>
      <c r="V5823" s="10" t="str">
        <f t="shared" si="1"/>
        <v>2017-12</v>
      </c>
    </row>
    <row r="5824">
      <c r="A5824" s="7">
        <v>5823.0</v>
      </c>
      <c r="B5824" s="4" t="s">
        <v>8550</v>
      </c>
      <c r="C5824" s="8">
        <v>43093.0</v>
      </c>
      <c r="D5824" s="8">
        <v>43097.0</v>
      </c>
      <c r="E5824" s="4" t="s">
        <v>26</v>
      </c>
      <c r="F5824" s="4" t="s">
        <v>1082</v>
      </c>
      <c r="G5824" s="4" t="s">
        <v>1083</v>
      </c>
      <c r="H5824" s="4" t="s">
        <v>46</v>
      </c>
      <c r="I5824" s="4" t="s">
        <v>30</v>
      </c>
      <c r="J5824" s="4" t="s">
        <v>2167</v>
      </c>
      <c r="K5824" s="4" t="s">
        <v>956</v>
      </c>
      <c r="L5824" s="7">
        <v>70506.0</v>
      </c>
      <c r="M5824" s="4" t="s">
        <v>83</v>
      </c>
      <c r="N5824" s="4" t="s">
        <v>8069</v>
      </c>
      <c r="O5824" s="4" t="s">
        <v>39</v>
      </c>
      <c r="P5824" s="4" t="s">
        <v>446</v>
      </c>
      <c r="Q5824" s="4" t="s">
        <v>8070</v>
      </c>
      <c r="R5824" s="9">
        <v>286.263079609348</v>
      </c>
      <c r="S5824" s="7">
        <v>3.0</v>
      </c>
      <c r="T5824" s="7">
        <v>0.0</v>
      </c>
      <c r="U5824" s="7">
        <v>143.131539804674</v>
      </c>
      <c r="V5824" s="10" t="str">
        <f t="shared" si="1"/>
        <v>2017-12</v>
      </c>
    </row>
    <row r="5825">
      <c r="A5825" s="7">
        <v>5824.0</v>
      </c>
      <c r="B5825" s="4" t="s">
        <v>8550</v>
      </c>
      <c r="C5825" s="8">
        <v>43093.0</v>
      </c>
      <c r="D5825" s="8">
        <v>43097.0</v>
      </c>
      <c r="E5825" s="4" t="s">
        <v>26</v>
      </c>
      <c r="F5825" s="4" t="s">
        <v>1082</v>
      </c>
      <c r="G5825" s="4" t="s">
        <v>1083</v>
      </c>
      <c r="H5825" s="4" t="s">
        <v>46</v>
      </c>
      <c r="I5825" s="4" t="s">
        <v>30</v>
      </c>
      <c r="J5825" s="4" t="s">
        <v>2167</v>
      </c>
      <c r="K5825" s="4" t="s">
        <v>956</v>
      </c>
      <c r="L5825" s="7">
        <v>70506.0</v>
      </c>
      <c r="M5825" s="4" t="s">
        <v>83</v>
      </c>
      <c r="N5825" s="4" t="s">
        <v>8551</v>
      </c>
      <c r="O5825" s="4" t="s">
        <v>35</v>
      </c>
      <c r="P5825" s="4" t="s">
        <v>263</v>
      </c>
      <c r="Q5825" s="4" t="s">
        <v>8552</v>
      </c>
      <c r="R5825" s="9">
        <v>138.991082571204</v>
      </c>
      <c r="S5825" s="7">
        <v>4.0</v>
      </c>
      <c r="T5825" s="7">
        <v>0.0</v>
      </c>
      <c r="U5825" s="7">
        <v>36.137681468513</v>
      </c>
      <c r="V5825" s="10" t="str">
        <f t="shared" si="1"/>
        <v>2017-12</v>
      </c>
    </row>
    <row r="5826">
      <c r="A5826" s="7">
        <v>5825.0</v>
      </c>
      <c r="B5826" s="4" t="s">
        <v>8553</v>
      </c>
      <c r="C5826" s="8">
        <v>43093.0</v>
      </c>
      <c r="D5826" s="8">
        <v>43094.0</v>
      </c>
      <c r="E5826" s="4" t="s">
        <v>43</v>
      </c>
      <c r="F5826" s="4" t="s">
        <v>8554</v>
      </c>
      <c r="G5826" s="4" t="s">
        <v>8555</v>
      </c>
      <c r="H5826" s="4" t="s">
        <v>112</v>
      </c>
      <c r="I5826" s="4" t="s">
        <v>30</v>
      </c>
      <c r="J5826" s="4" t="s">
        <v>47</v>
      </c>
      <c r="K5826" s="4" t="s">
        <v>48</v>
      </c>
      <c r="L5826" s="7">
        <v>90049.0</v>
      </c>
      <c r="M5826" s="4" t="s">
        <v>49</v>
      </c>
      <c r="N5826" s="4" t="s">
        <v>3271</v>
      </c>
      <c r="O5826" s="4" t="s">
        <v>39</v>
      </c>
      <c r="P5826" s="4" t="s">
        <v>85</v>
      </c>
      <c r="Q5826" s="4" t="s">
        <v>3272</v>
      </c>
      <c r="R5826" s="9">
        <v>2879.952</v>
      </c>
      <c r="S5826" s="7">
        <v>6.0</v>
      </c>
      <c r="T5826" s="7">
        <v>0.2</v>
      </c>
      <c r="U5826" s="7">
        <v>1007.9832</v>
      </c>
      <c r="V5826" s="10" t="str">
        <f t="shared" si="1"/>
        <v>2017-12</v>
      </c>
    </row>
    <row r="5827">
      <c r="A5827" s="7">
        <v>5826.0</v>
      </c>
      <c r="B5827" s="4" t="s">
        <v>8553</v>
      </c>
      <c r="C5827" s="8">
        <v>43093.0</v>
      </c>
      <c r="D5827" s="8">
        <v>43094.0</v>
      </c>
      <c r="E5827" s="4" t="s">
        <v>43</v>
      </c>
      <c r="F5827" s="4" t="s">
        <v>8554</v>
      </c>
      <c r="G5827" s="4" t="s">
        <v>8555</v>
      </c>
      <c r="H5827" s="4" t="s">
        <v>112</v>
      </c>
      <c r="I5827" s="4" t="s">
        <v>30</v>
      </c>
      <c r="J5827" s="4" t="s">
        <v>47</v>
      </c>
      <c r="K5827" s="4" t="s">
        <v>48</v>
      </c>
      <c r="L5827" s="7">
        <v>90049.0</v>
      </c>
      <c r="M5827" s="4" t="s">
        <v>49</v>
      </c>
      <c r="N5827" s="4" t="s">
        <v>1864</v>
      </c>
      <c r="O5827" s="4" t="s">
        <v>51</v>
      </c>
      <c r="P5827" s="4" t="s">
        <v>76</v>
      </c>
      <c r="Q5827" s="4" t="s">
        <v>1865</v>
      </c>
      <c r="R5827" s="9">
        <v>90.48</v>
      </c>
      <c r="S5827" s="7">
        <v>3.0</v>
      </c>
      <c r="T5827" s="7">
        <v>0.2</v>
      </c>
      <c r="U5827" s="7">
        <v>33.93</v>
      </c>
      <c r="V5827" s="10" t="str">
        <f t="shared" si="1"/>
        <v>2017-12</v>
      </c>
    </row>
    <row r="5828">
      <c r="A5828" s="7">
        <v>5827.0</v>
      </c>
      <c r="B5828" s="4" t="s">
        <v>8556</v>
      </c>
      <c r="C5828" s="8">
        <v>43093.0</v>
      </c>
      <c r="D5828" s="8">
        <v>43100.0</v>
      </c>
      <c r="E5828" s="4" t="s">
        <v>26</v>
      </c>
      <c r="F5828" s="4" t="s">
        <v>2670</v>
      </c>
      <c r="G5828" s="4" t="s">
        <v>2671</v>
      </c>
      <c r="H5828" s="4" t="s">
        <v>112</v>
      </c>
      <c r="I5828" s="4" t="s">
        <v>30</v>
      </c>
      <c r="J5828" s="4" t="s">
        <v>6468</v>
      </c>
      <c r="K5828" s="4" t="s">
        <v>469</v>
      </c>
      <c r="L5828" s="7">
        <v>85224.0</v>
      </c>
      <c r="M5828" s="4" t="s">
        <v>49</v>
      </c>
      <c r="N5828" s="4" t="s">
        <v>450</v>
      </c>
      <c r="O5828" s="4" t="s">
        <v>35</v>
      </c>
      <c r="P5828" s="4" t="s">
        <v>121</v>
      </c>
      <c r="Q5828" s="4" t="s">
        <v>451</v>
      </c>
      <c r="R5828" s="9">
        <v>8.544</v>
      </c>
      <c r="S5828" s="7">
        <v>4.0</v>
      </c>
      <c r="T5828" s="7">
        <v>0.2</v>
      </c>
      <c r="U5828" s="7">
        <v>1.9224</v>
      </c>
      <c r="V5828" s="10" t="str">
        <f t="shared" si="1"/>
        <v>2017-12</v>
      </c>
    </row>
    <row r="5829">
      <c r="A5829" s="7">
        <v>5828.0</v>
      </c>
      <c r="B5829" s="4" t="s">
        <v>8556</v>
      </c>
      <c r="C5829" s="8">
        <v>43093.0</v>
      </c>
      <c r="D5829" s="8">
        <v>43100.0</v>
      </c>
      <c r="E5829" s="4" t="s">
        <v>26</v>
      </c>
      <c r="F5829" s="4" t="s">
        <v>2670</v>
      </c>
      <c r="G5829" s="4" t="s">
        <v>2671</v>
      </c>
      <c r="H5829" s="4" t="s">
        <v>112</v>
      </c>
      <c r="I5829" s="4" t="s">
        <v>30</v>
      </c>
      <c r="J5829" s="4" t="s">
        <v>6468</v>
      </c>
      <c r="K5829" s="4" t="s">
        <v>469</v>
      </c>
      <c r="L5829" s="7">
        <v>85224.0</v>
      </c>
      <c r="M5829" s="4" t="s">
        <v>49</v>
      </c>
      <c r="N5829" s="4" t="s">
        <v>4161</v>
      </c>
      <c r="O5829" s="4" t="s">
        <v>35</v>
      </c>
      <c r="P5829" s="4" t="s">
        <v>263</v>
      </c>
      <c r="Q5829" s="4" t="s">
        <v>4162</v>
      </c>
      <c r="R5829" s="9">
        <v>842.376</v>
      </c>
      <c r="S5829" s="7">
        <v>3.0</v>
      </c>
      <c r="T5829" s="7">
        <v>0.2</v>
      </c>
      <c r="U5829" s="7">
        <v>105.297</v>
      </c>
      <c r="V5829" s="10" t="str">
        <f t="shared" si="1"/>
        <v>2017-12</v>
      </c>
    </row>
    <row r="5830">
      <c r="A5830" s="7">
        <v>5829.0</v>
      </c>
      <c r="B5830" s="4" t="s">
        <v>8557</v>
      </c>
      <c r="C5830" s="8">
        <v>43093.0</v>
      </c>
      <c r="D5830" s="8">
        <v>43096.0</v>
      </c>
      <c r="E5830" s="4" t="s">
        <v>43</v>
      </c>
      <c r="F5830" s="4" t="s">
        <v>5170</v>
      </c>
      <c r="G5830" s="4" t="s">
        <v>5171</v>
      </c>
      <c r="H5830" s="4" t="s">
        <v>46</v>
      </c>
      <c r="I5830" s="4" t="s">
        <v>30</v>
      </c>
      <c r="J5830" s="4" t="s">
        <v>408</v>
      </c>
      <c r="K5830" s="4" t="s">
        <v>58</v>
      </c>
      <c r="L5830" s="7">
        <v>75220.0</v>
      </c>
      <c r="M5830" s="4" t="s">
        <v>59</v>
      </c>
      <c r="N5830" s="4" t="s">
        <v>7164</v>
      </c>
      <c r="O5830" s="4" t="s">
        <v>51</v>
      </c>
      <c r="P5830" s="4" t="s">
        <v>52</v>
      </c>
      <c r="Q5830" s="4" t="s">
        <v>7165</v>
      </c>
      <c r="R5830" s="9">
        <v>342.963358024691</v>
      </c>
      <c r="S5830" s="7">
        <v>2.0</v>
      </c>
      <c r="T5830" s="7">
        <v>0.2</v>
      </c>
      <c r="U5830" s="7">
        <v>25.7222518518519</v>
      </c>
      <c r="V5830" s="10" t="str">
        <f t="shared" si="1"/>
        <v>2017-12</v>
      </c>
    </row>
    <row r="5831">
      <c r="A5831" s="7">
        <v>5830.0</v>
      </c>
      <c r="B5831" s="4" t="s">
        <v>8558</v>
      </c>
      <c r="C5831" s="8">
        <v>43093.0</v>
      </c>
      <c r="D5831" s="8">
        <v>43099.0</v>
      </c>
      <c r="E5831" s="4" t="s">
        <v>26</v>
      </c>
      <c r="F5831" s="4" t="s">
        <v>2736</v>
      </c>
      <c r="G5831" s="4" t="s">
        <v>2737</v>
      </c>
      <c r="H5831" s="4" t="s">
        <v>29</v>
      </c>
      <c r="I5831" s="4" t="s">
        <v>30</v>
      </c>
      <c r="J5831" s="4" t="s">
        <v>7771</v>
      </c>
      <c r="K5831" s="4" t="s">
        <v>1224</v>
      </c>
      <c r="L5831" s="7">
        <v>83642.0</v>
      </c>
      <c r="M5831" s="4" t="s">
        <v>49</v>
      </c>
      <c r="N5831" s="4" t="s">
        <v>6249</v>
      </c>
      <c r="O5831" s="4" t="s">
        <v>51</v>
      </c>
      <c r="P5831" s="4" t="s">
        <v>76</v>
      </c>
      <c r="Q5831" s="4" t="s">
        <v>6250</v>
      </c>
      <c r="R5831" s="9">
        <v>21.312</v>
      </c>
      <c r="S5831" s="7">
        <v>3.0</v>
      </c>
      <c r="T5831" s="7">
        <v>0.2</v>
      </c>
      <c r="U5831" s="7">
        <v>7.992</v>
      </c>
      <c r="V5831" s="10" t="str">
        <f t="shared" si="1"/>
        <v>2017-12</v>
      </c>
    </row>
    <row r="5832">
      <c r="A5832" s="7">
        <v>5831.0</v>
      </c>
      <c r="B5832" s="4" t="s">
        <v>8559</v>
      </c>
      <c r="C5832" s="8">
        <v>43093.0</v>
      </c>
      <c r="D5832" s="8">
        <v>43097.0</v>
      </c>
      <c r="E5832" s="4" t="s">
        <v>26</v>
      </c>
      <c r="F5832" s="4" t="s">
        <v>5281</v>
      </c>
      <c r="G5832" s="4" t="s">
        <v>5282</v>
      </c>
      <c r="H5832" s="4" t="s">
        <v>29</v>
      </c>
      <c r="I5832" s="4" t="s">
        <v>30</v>
      </c>
      <c r="J5832" s="4" t="s">
        <v>7283</v>
      </c>
      <c r="K5832" s="4" t="s">
        <v>897</v>
      </c>
      <c r="L5832" s="7">
        <v>2740.0</v>
      </c>
      <c r="M5832" s="4" t="s">
        <v>33</v>
      </c>
      <c r="N5832" s="4" t="s">
        <v>5561</v>
      </c>
      <c r="O5832" s="4" t="s">
        <v>51</v>
      </c>
      <c r="P5832" s="4" t="s">
        <v>124</v>
      </c>
      <c r="Q5832" s="4" t="s">
        <v>5562</v>
      </c>
      <c r="R5832" s="9">
        <v>34.5669852708465</v>
      </c>
      <c r="S5832" s="7">
        <v>3.0</v>
      </c>
      <c r="T5832" s="7">
        <v>0.0</v>
      </c>
      <c r="U5832" s="7">
        <v>16.5921529300063</v>
      </c>
      <c r="V5832" s="10" t="str">
        <f t="shared" si="1"/>
        <v>2017-12</v>
      </c>
    </row>
    <row r="5833">
      <c r="A5833" s="7">
        <v>5832.0</v>
      </c>
      <c r="B5833" s="4" t="s">
        <v>8559</v>
      </c>
      <c r="C5833" s="8">
        <v>43093.0</v>
      </c>
      <c r="D5833" s="8">
        <v>43097.0</v>
      </c>
      <c r="E5833" s="4" t="s">
        <v>26</v>
      </c>
      <c r="F5833" s="4" t="s">
        <v>5281</v>
      </c>
      <c r="G5833" s="4" t="s">
        <v>5282</v>
      </c>
      <c r="H5833" s="4" t="s">
        <v>29</v>
      </c>
      <c r="I5833" s="4" t="s">
        <v>30</v>
      </c>
      <c r="J5833" s="4" t="s">
        <v>7283</v>
      </c>
      <c r="K5833" s="4" t="s">
        <v>897</v>
      </c>
      <c r="L5833" s="7">
        <v>2740.0</v>
      </c>
      <c r="M5833" s="4" t="s">
        <v>33</v>
      </c>
      <c r="N5833" s="4" t="s">
        <v>3329</v>
      </c>
      <c r="O5833" s="4" t="s">
        <v>51</v>
      </c>
      <c r="P5833" s="4" t="s">
        <v>76</v>
      </c>
      <c r="Q5833" s="4" t="s">
        <v>3330</v>
      </c>
      <c r="R5833" s="9">
        <v>21.8710863596405</v>
      </c>
      <c r="S5833" s="7">
        <v>5.0</v>
      </c>
      <c r="T5833" s="7">
        <v>0.0</v>
      </c>
      <c r="U5833" s="7">
        <v>10.9355431798203</v>
      </c>
      <c r="V5833" s="10" t="str">
        <f t="shared" si="1"/>
        <v>2017-12</v>
      </c>
    </row>
    <row r="5834">
      <c r="A5834" s="7">
        <v>5833.0</v>
      </c>
      <c r="B5834" s="4" t="s">
        <v>8560</v>
      </c>
      <c r="C5834" s="8">
        <v>43094.0</v>
      </c>
      <c r="D5834" s="8">
        <v>43099.0</v>
      </c>
      <c r="E5834" s="4" t="s">
        <v>26</v>
      </c>
      <c r="F5834" s="4" t="s">
        <v>2017</v>
      </c>
      <c r="G5834" s="4" t="s">
        <v>2018</v>
      </c>
      <c r="H5834" s="4" t="s">
        <v>29</v>
      </c>
      <c r="I5834" s="4" t="s">
        <v>30</v>
      </c>
      <c r="J5834" s="4" t="s">
        <v>222</v>
      </c>
      <c r="K5834" s="4" t="s">
        <v>223</v>
      </c>
      <c r="L5834" s="7">
        <v>10035.0</v>
      </c>
      <c r="M5834" s="4" t="s">
        <v>33</v>
      </c>
      <c r="N5834" s="4" t="s">
        <v>4954</v>
      </c>
      <c r="O5834" s="4" t="s">
        <v>35</v>
      </c>
      <c r="P5834" s="4" t="s">
        <v>121</v>
      </c>
      <c r="Q5834" s="4" t="s">
        <v>4955</v>
      </c>
      <c r="R5834" s="9">
        <v>74.6342961957441</v>
      </c>
      <c r="S5834" s="7">
        <v>2.0</v>
      </c>
      <c r="T5834" s="7">
        <v>0.0</v>
      </c>
      <c r="U5834" s="7">
        <v>19.4049170108935</v>
      </c>
      <c r="V5834" s="10" t="str">
        <f t="shared" si="1"/>
        <v>2017-12</v>
      </c>
    </row>
    <row r="5835">
      <c r="A5835" s="7">
        <v>5834.0</v>
      </c>
      <c r="B5835" s="4" t="s">
        <v>8561</v>
      </c>
      <c r="C5835" s="8">
        <v>43094.0</v>
      </c>
      <c r="D5835" s="8">
        <v>43098.0</v>
      </c>
      <c r="E5835" s="4" t="s">
        <v>26</v>
      </c>
      <c r="F5835" s="4" t="s">
        <v>3389</v>
      </c>
      <c r="G5835" s="4" t="s">
        <v>3390</v>
      </c>
      <c r="H5835" s="4" t="s">
        <v>46</v>
      </c>
      <c r="I5835" s="4" t="s">
        <v>30</v>
      </c>
      <c r="J5835" s="4" t="s">
        <v>222</v>
      </c>
      <c r="K5835" s="4" t="s">
        <v>223</v>
      </c>
      <c r="L5835" s="7">
        <v>10035.0</v>
      </c>
      <c r="M5835" s="4" t="s">
        <v>33</v>
      </c>
      <c r="N5835" s="4" t="s">
        <v>493</v>
      </c>
      <c r="O5835" s="4" t="s">
        <v>35</v>
      </c>
      <c r="P5835" s="4" t="s">
        <v>36</v>
      </c>
      <c r="Q5835" s="4" t="s">
        <v>494</v>
      </c>
      <c r="R5835" s="9">
        <v>341.482143013435</v>
      </c>
      <c r="S5835" s="7">
        <v>2.0</v>
      </c>
      <c r="T5835" s="7">
        <v>0.2</v>
      </c>
      <c r="U5835" s="7">
        <v>8.53705357533588</v>
      </c>
      <c r="V5835" s="10" t="str">
        <f t="shared" si="1"/>
        <v>2017-12</v>
      </c>
    </row>
    <row r="5836">
      <c r="A5836" s="7">
        <v>5835.0</v>
      </c>
      <c r="B5836" s="4" t="s">
        <v>8562</v>
      </c>
      <c r="C5836" s="8">
        <v>43094.0</v>
      </c>
      <c r="D5836" s="8">
        <v>43097.0</v>
      </c>
      <c r="E5836" s="4" t="s">
        <v>98</v>
      </c>
      <c r="F5836" s="4" t="s">
        <v>5695</v>
      </c>
      <c r="G5836" s="4" t="s">
        <v>5696</v>
      </c>
      <c r="H5836" s="4" t="s">
        <v>46</v>
      </c>
      <c r="I5836" s="4" t="s">
        <v>30</v>
      </c>
      <c r="J5836" s="4" t="s">
        <v>1892</v>
      </c>
      <c r="K5836" s="4" t="s">
        <v>462</v>
      </c>
      <c r="L5836" s="7">
        <v>40214.0</v>
      </c>
      <c r="M5836" s="4" t="s">
        <v>83</v>
      </c>
      <c r="N5836" s="4" t="s">
        <v>1682</v>
      </c>
      <c r="O5836" s="4" t="s">
        <v>51</v>
      </c>
      <c r="P5836" s="4" t="s">
        <v>52</v>
      </c>
      <c r="Q5836" s="4" t="s">
        <v>1683</v>
      </c>
      <c r="R5836" s="9">
        <v>57.3821124466642</v>
      </c>
      <c r="S5836" s="7">
        <v>3.0</v>
      </c>
      <c r="T5836" s="7">
        <v>0.0</v>
      </c>
      <c r="U5836" s="7">
        <v>5.73821124466643</v>
      </c>
      <c r="V5836" s="10" t="str">
        <f t="shared" si="1"/>
        <v>2017-12</v>
      </c>
    </row>
    <row r="5837">
      <c r="A5837" s="7">
        <v>5836.0</v>
      </c>
      <c r="B5837" s="4" t="s">
        <v>8562</v>
      </c>
      <c r="C5837" s="8">
        <v>43094.0</v>
      </c>
      <c r="D5837" s="8">
        <v>43097.0</v>
      </c>
      <c r="E5837" s="4" t="s">
        <v>98</v>
      </c>
      <c r="F5837" s="4" t="s">
        <v>5695</v>
      </c>
      <c r="G5837" s="4" t="s">
        <v>5696</v>
      </c>
      <c r="H5837" s="4" t="s">
        <v>46</v>
      </c>
      <c r="I5837" s="4" t="s">
        <v>30</v>
      </c>
      <c r="J5837" s="4" t="s">
        <v>1892</v>
      </c>
      <c r="K5837" s="4" t="s">
        <v>462</v>
      </c>
      <c r="L5837" s="7">
        <v>40214.0</v>
      </c>
      <c r="M5837" s="4" t="s">
        <v>83</v>
      </c>
      <c r="N5837" s="4" t="s">
        <v>2814</v>
      </c>
      <c r="O5837" s="4" t="s">
        <v>35</v>
      </c>
      <c r="P5837" s="4" t="s">
        <v>263</v>
      </c>
      <c r="Q5837" s="4" t="s">
        <v>2815</v>
      </c>
      <c r="R5837" s="9">
        <v>182.097733303228</v>
      </c>
      <c r="S5837" s="7">
        <v>5.0</v>
      </c>
      <c r="T5837" s="7">
        <v>0.0</v>
      </c>
      <c r="U5837" s="7">
        <v>45.524433325807</v>
      </c>
      <c r="V5837" s="10" t="str">
        <f t="shared" si="1"/>
        <v>2017-12</v>
      </c>
    </row>
    <row r="5838">
      <c r="A5838" s="7">
        <v>5837.0</v>
      </c>
      <c r="B5838" s="4" t="s">
        <v>8563</v>
      </c>
      <c r="C5838" s="8">
        <v>43094.0</v>
      </c>
      <c r="D5838" s="8">
        <v>43099.0</v>
      </c>
      <c r="E5838" s="4" t="s">
        <v>26</v>
      </c>
      <c r="F5838" s="4" t="s">
        <v>1125</v>
      </c>
      <c r="G5838" s="4" t="s">
        <v>1126</v>
      </c>
      <c r="H5838" s="4" t="s">
        <v>46</v>
      </c>
      <c r="I5838" s="4" t="s">
        <v>30</v>
      </c>
      <c r="J5838" s="4" t="s">
        <v>215</v>
      </c>
      <c r="K5838" s="4" t="s">
        <v>157</v>
      </c>
      <c r="L5838" s="7">
        <v>45014.0</v>
      </c>
      <c r="M5838" s="4" t="s">
        <v>33</v>
      </c>
      <c r="N5838" s="4" t="s">
        <v>4544</v>
      </c>
      <c r="O5838" s="4" t="s">
        <v>39</v>
      </c>
      <c r="P5838" s="4" t="s">
        <v>61</v>
      </c>
      <c r="Q5838" s="4" t="s">
        <v>4545</v>
      </c>
      <c r="R5838" s="9">
        <v>282.68540099612</v>
      </c>
      <c r="S5838" s="7">
        <v>7.0</v>
      </c>
      <c r="T5838" s="7">
        <v>0.2</v>
      </c>
      <c r="U5838" s="7">
        <v>74.2049177614816</v>
      </c>
      <c r="V5838" s="10" t="str">
        <f t="shared" si="1"/>
        <v>2017-12</v>
      </c>
    </row>
    <row r="5839">
      <c r="A5839" s="7">
        <v>5838.0</v>
      </c>
      <c r="B5839" s="4" t="s">
        <v>8563</v>
      </c>
      <c r="C5839" s="8">
        <v>43094.0</v>
      </c>
      <c r="D5839" s="8">
        <v>43099.0</v>
      </c>
      <c r="E5839" s="4" t="s">
        <v>26</v>
      </c>
      <c r="F5839" s="4" t="s">
        <v>1125</v>
      </c>
      <c r="G5839" s="4" t="s">
        <v>1126</v>
      </c>
      <c r="H5839" s="4" t="s">
        <v>46</v>
      </c>
      <c r="I5839" s="4" t="s">
        <v>30</v>
      </c>
      <c r="J5839" s="4" t="s">
        <v>215</v>
      </c>
      <c r="K5839" s="4" t="s">
        <v>157</v>
      </c>
      <c r="L5839" s="7">
        <v>45014.0</v>
      </c>
      <c r="M5839" s="4" t="s">
        <v>33</v>
      </c>
      <c r="N5839" s="4" t="s">
        <v>870</v>
      </c>
      <c r="O5839" s="4" t="s">
        <v>51</v>
      </c>
      <c r="P5839" s="4" t="s">
        <v>76</v>
      </c>
      <c r="Q5839" s="4" t="s">
        <v>871</v>
      </c>
      <c r="R5839" s="9">
        <v>23.1640238169012</v>
      </c>
      <c r="S5839" s="7">
        <v>1.0</v>
      </c>
      <c r="T5839" s="7">
        <v>0.7</v>
      </c>
      <c r="U5839" s="7">
        <v>-18.531219053521</v>
      </c>
      <c r="V5839" s="10" t="str">
        <f t="shared" si="1"/>
        <v>2017-12</v>
      </c>
    </row>
    <row r="5840">
      <c r="A5840" s="7">
        <v>5839.0</v>
      </c>
      <c r="B5840" s="4" t="s">
        <v>8563</v>
      </c>
      <c r="C5840" s="8">
        <v>43094.0</v>
      </c>
      <c r="D5840" s="8">
        <v>43099.0</v>
      </c>
      <c r="E5840" s="4" t="s">
        <v>26</v>
      </c>
      <c r="F5840" s="4" t="s">
        <v>1125</v>
      </c>
      <c r="G5840" s="4" t="s">
        <v>1126</v>
      </c>
      <c r="H5840" s="4" t="s">
        <v>46</v>
      </c>
      <c r="I5840" s="4" t="s">
        <v>30</v>
      </c>
      <c r="J5840" s="4" t="s">
        <v>215</v>
      </c>
      <c r="K5840" s="4" t="s">
        <v>157</v>
      </c>
      <c r="L5840" s="7">
        <v>45014.0</v>
      </c>
      <c r="M5840" s="4" t="s">
        <v>33</v>
      </c>
      <c r="N5840" s="4" t="s">
        <v>2380</v>
      </c>
      <c r="O5840" s="4" t="s">
        <v>35</v>
      </c>
      <c r="P5840" s="4" t="s">
        <v>73</v>
      </c>
      <c r="Q5840" s="4" t="s">
        <v>2381</v>
      </c>
      <c r="R5840" s="9">
        <v>485.692109609387</v>
      </c>
      <c r="S5840" s="7">
        <v>2.0</v>
      </c>
      <c r="T5840" s="7">
        <v>0.4</v>
      </c>
      <c r="U5840" s="7">
        <v>-186.181975350265</v>
      </c>
      <c r="V5840" s="10" t="str">
        <f t="shared" si="1"/>
        <v>2017-12</v>
      </c>
    </row>
    <row r="5841">
      <c r="A5841" s="7">
        <v>5840.0</v>
      </c>
      <c r="B5841" s="4" t="s">
        <v>8563</v>
      </c>
      <c r="C5841" s="8">
        <v>43094.0</v>
      </c>
      <c r="D5841" s="8">
        <v>43099.0</v>
      </c>
      <c r="E5841" s="4" t="s">
        <v>26</v>
      </c>
      <c r="F5841" s="4" t="s">
        <v>1125</v>
      </c>
      <c r="G5841" s="4" t="s">
        <v>1126</v>
      </c>
      <c r="H5841" s="4" t="s">
        <v>46</v>
      </c>
      <c r="I5841" s="4" t="s">
        <v>30</v>
      </c>
      <c r="J5841" s="4" t="s">
        <v>215</v>
      </c>
      <c r="K5841" s="4" t="s">
        <v>157</v>
      </c>
      <c r="L5841" s="7">
        <v>45014.0</v>
      </c>
      <c r="M5841" s="4" t="s">
        <v>33</v>
      </c>
      <c r="N5841" s="4" t="s">
        <v>4050</v>
      </c>
      <c r="O5841" s="4" t="s">
        <v>51</v>
      </c>
      <c r="P5841" s="4" t="s">
        <v>272</v>
      </c>
      <c r="Q5841" s="4" t="s">
        <v>722</v>
      </c>
      <c r="R5841" s="9">
        <v>69.9242958066514</v>
      </c>
      <c r="S5841" s="7">
        <v>13.0</v>
      </c>
      <c r="T5841" s="7">
        <v>0.2</v>
      </c>
      <c r="U5841" s="7">
        <v>22.7253961371617</v>
      </c>
      <c r="V5841" s="10" t="str">
        <f t="shared" si="1"/>
        <v>2017-12</v>
      </c>
    </row>
    <row r="5842">
      <c r="A5842" s="7">
        <v>5841.0</v>
      </c>
      <c r="B5842" s="4" t="s">
        <v>8564</v>
      </c>
      <c r="C5842" s="8">
        <v>43094.0</v>
      </c>
      <c r="D5842" s="8">
        <v>43098.0</v>
      </c>
      <c r="E5842" s="4" t="s">
        <v>98</v>
      </c>
      <c r="F5842" s="4" t="s">
        <v>3604</v>
      </c>
      <c r="G5842" s="4" t="s">
        <v>3605</v>
      </c>
      <c r="H5842" s="4" t="s">
        <v>112</v>
      </c>
      <c r="I5842" s="4" t="s">
        <v>30</v>
      </c>
      <c r="J5842" s="4" t="s">
        <v>2943</v>
      </c>
      <c r="K5842" s="4" t="s">
        <v>2241</v>
      </c>
      <c r="L5842" s="7">
        <v>35810.0</v>
      </c>
      <c r="M5842" s="4" t="s">
        <v>83</v>
      </c>
      <c r="N5842" s="4" t="s">
        <v>3902</v>
      </c>
      <c r="O5842" s="4" t="s">
        <v>51</v>
      </c>
      <c r="P5842" s="4" t="s">
        <v>124</v>
      </c>
      <c r="Q5842" s="4" t="s">
        <v>3903</v>
      </c>
      <c r="R5842" s="9">
        <v>57.7163295242774</v>
      </c>
      <c r="S5842" s="7">
        <v>2.0</v>
      </c>
      <c r="T5842" s="7">
        <v>0.0</v>
      </c>
      <c r="U5842" s="7">
        <v>27.7038381716532</v>
      </c>
      <c r="V5842" s="10" t="str">
        <f t="shared" si="1"/>
        <v>2017-12</v>
      </c>
    </row>
    <row r="5843">
      <c r="A5843" s="7">
        <v>5842.0</v>
      </c>
      <c r="B5843" s="4" t="s">
        <v>8564</v>
      </c>
      <c r="C5843" s="8">
        <v>43094.0</v>
      </c>
      <c r="D5843" s="8">
        <v>43098.0</v>
      </c>
      <c r="E5843" s="4" t="s">
        <v>98</v>
      </c>
      <c r="F5843" s="4" t="s">
        <v>3604</v>
      </c>
      <c r="G5843" s="4" t="s">
        <v>3605</v>
      </c>
      <c r="H5843" s="4" t="s">
        <v>112</v>
      </c>
      <c r="I5843" s="4" t="s">
        <v>30</v>
      </c>
      <c r="J5843" s="4" t="s">
        <v>2943</v>
      </c>
      <c r="K5843" s="4" t="s">
        <v>2241</v>
      </c>
      <c r="L5843" s="7">
        <v>35810.0</v>
      </c>
      <c r="M5843" s="4" t="s">
        <v>83</v>
      </c>
      <c r="N5843" s="4" t="s">
        <v>4725</v>
      </c>
      <c r="O5843" s="4" t="s">
        <v>51</v>
      </c>
      <c r="P5843" s="4" t="s">
        <v>272</v>
      </c>
      <c r="Q5843" s="4" t="s">
        <v>4726</v>
      </c>
      <c r="R5843" s="9">
        <v>2.19951000146548</v>
      </c>
      <c r="S5843" s="7">
        <v>2.0</v>
      </c>
      <c r="T5843" s="7">
        <v>0.0</v>
      </c>
      <c r="U5843" s="7">
        <v>0.72583830048361</v>
      </c>
      <c r="V5843" s="10" t="str">
        <f t="shared" si="1"/>
        <v>2017-12</v>
      </c>
    </row>
    <row r="5844">
      <c r="A5844" s="7">
        <v>5843.0</v>
      </c>
      <c r="B5844" s="4" t="s">
        <v>8564</v>
      </c>
      <c r="C5844" s="8">
        <v>43094.0</v>
      </c>
      <c r="D5844" s="8">
        <v>43098.0</v>
      </c>
      <c r="E5844" s="4" t="s">
        <v>98</v>
      </c>
      <c r="F5844" s="4" t="s">
        <v>3604</v>
      </c>
      <c r="G5844" s="4" t="s">
        <v>3605</v>
      </c>
      <c r="H5844" s="4" t="s">
        <v>112</v>
      </c>
      <c r="I5844" s="4" t="s">
        <v>30</v>
      </c>
      <c r="J5844" s="4" t="s">
        <v>2943</v>
      </c>
      <c r="K5844" s="4" t="s">
        <v>2241</v>
      </c>
      <c r="L5844" s="7">
        <v>35810.0</v>
      </c>
      <c r="M5844" s="4" t="s">
        <v>83</v>
      </c>
      <c r="N5844" s="4" t="s">
        <v>2311</v>
      </c>
      <c r="O5844" s="4" t="s">
        <v>51</v>
      </c>
      <c r="P5844" s="4" t="s">
        <v>124</v>
      </c>
      <c r="Q5844" s="4" t="s">
        <v>2312</v>
      </c>
      <c r="R5844" s="9">
        <v>379.836055506302</v>
      </c>
      <c r="S5844" s="7">
        <v>6.0</v>
      </c>
      <c r="T5844" s="7">
        <v>0.0</v>
      </c>
      <c r="U5844" s="7">
        <v>182.321306643025</v>
      </c>
      <c r="V5844" s="10" t="str">
        <f t="shared" si="1"/>
        <v>2017-12</v>
      </c>
    </row>
    <row r="5845">
      <c r="A5845" s="7">
        <v>5844.0</v>
      </c>
      <c r="B5845" s="4" t="s">
        <v>8564</v>
      </c>
      <c r="C5845" s="8">
        <v>43094.0</v>
      </c>
      <c r="D5845" s="8">
        <v>43098.0</v>
      </c>
      <c r="E5845" s="4" t="s">
        <v>98</v>
      </c>
      <c r="F5845" s="4" t="s">
        <v>3604</v>
      </c>
      <c r="G5845" s="4" t="s">
        <v>3605</v>
      </c>
      <c r="H5845" s="4" t="s">
        <v>112</v>
      </c>
      <c r="I5845" s="4" t="s">
        <v>30</v>
      </c>
      <c r="J5845" s="4" t="s">
        <v>2943</v>
      </c>
      <c r="K5845" s="4" t="s">
        <v>2241</v>
      </c>
      <c r="L5845" s="7">
        <v>35810.0</v>
      </c>
      <c r="M5845" s="4" t="s">
        <v>83</v>
      </c>
      <c r="N5845" s="4" t="s">
        <v>65</v>
      </c>
      <c r="O5845" s="4" t="s">
        <v>39</v>
      </c>
      <c r="P5845" s="4" t="s">
        <v>40</v>
      </c>
      <c r="Q5845" s="4" t="s">
        <v>66</v>
      </c>
      <c r="R5845" s="9">
        <v>54.2624792505444</v>
      </c>
      <c r="S5845" s="7">
        <v>2.0</v>
      </c>
      <c r="T5845" s="7">
        <v>0.0</v>
      </c>
      <c r="U5845" s="7">
        <v>14.1082446051415</v>
      </c>
      <c r="V5845" s="10" t="str">
        <f t="shared" si="1"/>
        <v>2017-12</v>
      </c>
    </row>
    <row r="5846">
      <c r="A5846" s="7">
        <v>5845.0</v>
      </c>
      <c r="B5846" s="4" t="s">
        <v>8565</v>
      </c>
      <c r="C5846" s="8">
        <v>43094.0</v>
      </c>
      <c r="D5846" s="8">
        <v>43098.0</v>
      </c>
      <c r="E5846" s="4" t="s">
        <v>26</v>
      </c>
      <c r="F5846" s="4" t="s">
        <v>5319</v>
      </c>
      <c r="G5846" s="4" t="s">
        <v>5320</v>
      </c>
      <c r="H5846" s="4" t="s">
        <v>29</v>
      </c>
      <c r="I5846" s="4" t="s">
        <v>30</v>
      </c>
      <c r="J5846" s="4" t="s">
        <v>47</v>
      </c>
      <c r="K5846" s="4" t="s">
        <v>48</v>
      </c>
      <c r="L5846" s="7">
        <v>90008.0</v>
      </c>
      <c r="M5846" s="4" t="s">
        <v>49</v>
      </c>
      <c r="N5846" s="4" t="s">
        <v>2070</v>
      </c>
      <c r="O5846" s="4" t="s">
        <v>51</v>
      </c>
      <c r="P5846" s="4" t="s">
        <v>76</v>
      </c>
      <c r="Q5846" s="4" t="s">
        <v>2071</v>
      </c>
      <c r="R5846" s="9">
        <v>153.552</v>
      </c>
      <c r="S5846" s="7">
        <v>3.0</v>
      </c>
      <c r="T5846" s="7">
        <v>0.2</v>
      </c>
      <c r="U5846" s="7">
        <v>51.8238</v>
      </c>
      <c r="V5846" s="10" t="str">
        <f t="shared" si="1"/>
        <v>2017-12</v>
      </c>
    </row>
    <row r="5847">
      <c r="A5847" s="7">
        <v>5846.0</v>
      </c>
      <c r="B5847" s="4" t="s">
        <v>8565</v>
      </c>
      <c r="C5847" s="8">
        <v>43094.0</v>
      </c>
      <c r="D5847" s="8">
        <v>43098.0</v>
      </c>
      <c r="E5847" s="4" t="s">
        <v>26</v>
      </c>
      <c r="F5847" s="4" t="s">
        <v>5319</v>
      </c>
      <c r="G5847" s="4" t="s">
        <v>5320</v>
      </c>
      <c r="H5847" s="4" t="s">
        <v>29</v>
      </c>
      <c r="I5847" s="4" t="s">
        <v>30</v>
      </c>
      <c r="J5847" s="4" t="s">
        <v>47</v>
      </c>
      <c r="K5847" s="4" t="s">
        <v>48</v>
      </c>
      <c r="L5847" s="7">
        <v>90008.0</v>
      </c>
      <c r="M5847" s="4" t="s">
        <v>49</v>
      </c>
      <c r="N5847" s="4" t="s">
        <v>964</v>
      </c>
      <c r="O5847" s="4" t="s">
        <v>51</v>
      </c>
      <c r="P5847" s="4" t="s">
        <v>52</v>
      </c>
      <c r="Q5847" s="4" t="s">
        <v>965</v>
      </c>
      <c r="R5847" s="9">
        <v>270.62</v>
      </c>
      <c r="S5847" s="7">
        <v>2.0</v>
      </c>
      <c r="T5847" s="7">
        <v>0.0</v>
      </c>
      <c r="U5847" s="7">
        <v>2.7062</v>
      </c>
      <c r="V5847" s="10" t="str">
        <f t="shared" si="1"/>
        <v>2017-12</v>
      </c>
    </row>
    <row r="5848">
      <c r="A5848" s="7">
        <v>5847.0</v>
      </c>
      <c r="B5848" s="4" t="s">
        <v>8566</v>
      </c>
      <c r="C5848" s="8">
        <v>43094.0</v>
      </c>
      <c r="D5848" s="8">
        <v>43098.0</v>
      </c>
      <c r="E5848" s="4" t="s">
        <v>26</v>
      </c>
      <c r="F5848" s="4" t="s">
        <v>4015</v>
      </c>
      <c r="G5848" s="4" t="s">
        <v>4016</v>
      </c>
      <c r="H5848" s="4" t="s">
        <v>29</v>
      </c>
      <c r="I5848" s="4" t="s">
        <v>30</v>
      </c>
      <c r="J5848" s="4" t="s">
        <v>6588</v>
      </c>
      <c r="K5848" s="4" t="s">
        <v>164</v>
      </c>
      <c r="L5848" s="7">
        <v>98208.0</v>
      </c>
      <c r="M5848" s="4" t="s">
        <v>49</v>
      </c>
      <c r="N5848" s="4" t="s">
        <v>1813</v>
      </c>
      <c r="O5848" s="4" t="s">
        <v>51</v>
      </c>
      <c r="P5848" s="4" t="s">
        <v>76</v>
      </c>
      <c r="Q5848" s="4" t="s">
        <v>1814</v>
      </c>
      <c r="R5848" s="9">
        <v>3.856</v>
      </c>
      <c r="S5848" s="7">
        <v>1.0</v>
      </c>
      <c r="T5848" s="7">
        <v>0.2</v>
      </c>
      <c r="U5848" s="7">
        <v>1.3978</v>
      </c>
      <c r="V5848" s="10" t="str">
        <f t="shared" si="1"/>
        <v>2017-12</v>
      </c>
    </row>
    <row r="5849">
      <c r="A5849" s="7">
        <v>5848.0</v>
      </c>
      <c r="B5849" s="4" t="s">
        <v>8567</v>
      </c>
      <c r="C5849" s="8">
        <v>43094.0</v>
      </c>
      <c r="D5849" s="8">
        <v>43101.0</v>
      </c>
      <c r="E5849" s="4" t="s">
        <v>26</v>
      </c>
      <c r="F5849" s="4" t="s">
        <v>5742</v>
      </c>
      <c r="G5849" s="4" t="s">
        <v>5743</v>
      </c>
      <c r="H5849" s="4" t="s">
        <v>46</v>
      </c>
      <c r="I5849" s="4" t="s">
        <v>30</v>
      </c>
      <c r="J5849" s="4" t="s">
        <v>408</v>
      </c>
      <c r="K5849" s="4" t="s">
        <v>58</v>
      </c>
      <c r="L5849" s="7">
        <v>75081.0</v>
      </c>
      <c r="M5849" s="4" t="s">
        <v>59</v>
      </c>
      <c r="N5849" s="4" t="s">
        <v>6526</v>
      </c>
      <c r="O5849" s="4" t="s">
        <v>51</v>
      </c>
      <c r="P5849" s="4" t="s">
        <v>76</v>
      </c>
      <c r="Q5849" s="4" t="s">
        <v>6527</v>
      </c>
      <c r="R5849" s="9">
        <v>51.3751555555556</v>
      </c>
      <c r="S5849" s="7">
        <v>9.0</v>
      </c>
      <c r="T5849" s="7">
        <v>0.8</v>
      </c>
      <c r="U5849" s="7">
        <v>-77.0627333333333</v>
      </c>
      <c r="V5849" s="10" t="str">
        <f t="shared" si="1"/>
        <v>2017-12</v>
      </c>
    </row>
    <row r="5850">
      <c r="A5850" s="7">
        <v>5849.0</v>
      </c>
      <c r="B5850" s="4" t="s">
        <v>8567</v>
      </c>
      <c r="C5850" s="8">
        <v>43094.0</v>
      </c>
      <c r="D5850" s="8">
        <v>43101.0</v>
      </c>
      <c r="E5850" s="4" t="s">
        <v>26</v>
      </c>
      <c r="F5850" s="4" t="s">
        <v>5742</v>
      </c>
      <c r="G5850" s="4" t="s">
        <v>5743</v>
      </c>
      <c r="H5850" s="4" t="s">
        <v>46</v>
      </c>
      <c r="I5850" s="4" t="s">
        <v>30</v>
      </c>
      <c r="J5850" s="4" t="s">
        <v>408</v>
      </c>
      <c r="K5850" s="4" t="s">
        <v>58</v>
      </c>
      <c r="L5850" s="7">
        <v>75081.0</v>
      </c>
      <c r="M5850" s="4" t="s">
        <v>59</v>
      </c>
      <c r="N5850" s="4" t="s">
        <v>1318</v>
      </c>
      <c r="O5850" s="4" t="s">
        <v>51</v>
      </c>
      <c r="P5850" s="4" t="s">
        <v>635</v>
      </c>
      <c r="Q5850" s="4" t="s">
        <v>1319</v>
      </c>
      <c r="R5850" s="9">
        <v>58.0024493827161</v>
      </c>
      <c r="S5850" s="7">
        <v>7.0</v>
      </c>
      <c r="T5850" s="7">
        <v>0.2</v>
      </c>
      <c r="U5850" s="7">
        <v>6.52527555555556</v>
      </c>
      <c r="V5850" s="10" t="str">
        <f t="shared" si="1"/>
        <v>2017-12</v>
      </c>
    </row>
    <row r="5851">
      <c r="A5851" s="7">
        <v>5850.0</v>
      </c>
      <c r="B5851" s="4" t="s">
        <v>8567</v>
      </c>
      <c r="C5851" s="8">
        <v>43094.0</v>
      </c>
      <c r="D5851" s="8">
        <v>43101.0</v>
      </c>
      <c r="E5851" s="4" t="s">
        <v>26</v>
      </c>
      <c r="F5851" s="4" t="s">
        <v>5742</v>
      </c>
      <c r="G5851" s="4" t="s">
        <v>5743</v>
      </c>
      <c r="H5851" s="4" t="s">
        <v>46</v>
      </c>
      <c r="I5851" s="4" t="s">
        <v>30</v>
      </c>
      <c r="J5851" s="4" t="s">
        <v>408</v>
      </c>
      <c r="K5851" s="4" t="s">
        <v>58</v>
      </c>
      <c r="L5851" s="7">
        <v>75081.0</v>
      </c>
      <c r="M5851" s="4" t="s">
        <v>59</v>
      </c>
      <c r="N5851" s="4" t="s">
        <v>726</v>
      </c>
      <c r="O5851" s="4" t="s">
        <v>51</v>
      </c>
      <c r="P5851" s="4" t="s">
        <v>93</v>
      </c>
      <c r="Q5851" s="4" t="s">
        <v>727</v>
      </c>
      <c r="R5851" s="9">
        <v>41.201883127572</v>
      </c>
      <c r="S5851" s="7">
        <v>2.0</v>
      </c>
      <c r="T5851" s="7">
        <v>0.2</v>
      </c>
      <c r="U5851" s="7">
        <v>3.0901412345679</v>
      </c>
      <c r="V5851" s="10" t="str">
        <f t="shared" si="1"/>
        <v>2017-12</v>
      </c>
    </row>
    <row r="5852">
      <c r="A5852" s="7">
        <v>5851.0</v>
      </c>
      <c r="B5852" s="4" t="s">
        <v>8567</v>
      </c>
      <c r="C5852" s="8">
        <v>43094.0</v>
      </c>
      <c r="D5852" s="8">
        <v>43101.0</v>
      </c>
      <c r="E5852" s="4" t="s">
        <v>26</v>
      </c>
      <c r="F5852" s="4" t="s">
        <v>5742</v>
      </c>
      <c r="G5852" s="4" t="s">
        <v>5743</v>
      </c>
      <c r="H5852" s="4" t="s">
        <v>46</v>
      </c>
      <c r="I5852" s="4" t="s">
        <v>30</v>
      </c>
      <c r="J5852" s="4" t="s">
        <v>408</v>
      </c>
      <c r="K5852" s="4" t="s">
        <v>58</v>
      </c>
      <c r="L5852" s="7">
        <v>75081.0</v>
      </c>
      <c r="M5852" s="4" t="s">
        <v>59</v>
      </c>
      <c r="N5852" s="4" t="s">
        <v>3889</v>
      </c>
      <c r="O5852" s="4" t="s">
        <v>51</v>
      </c>
      <c r="P5852" s="4" t="s">
        <v>76</v>
      </c>
      <c r="Q5852" s="4" t="s">
        <v>3890</v>
      </c>
      <c r="R5852" s="9">
        <v>53.1896790123457</v>
      </c>
      <c r="S5852" s="7">
        <v>5.0</v>
      </c>
      <c r="T5852" s="7">
        <v>0.8</v>
      </c>
      <c r="U5852" s="7">
        <v>-85.1034864197531</v>
      </c>
      <c r="V5852" s="10" t="str">
        <f t="shared" si="1"/>
        <v>2017-12</v>
      </c>
    </row>
    <row r="5853">
      <c r="A5853" s="7">
        <v>5852.0</v>
      </c>
      <c r="B5853" s="4" t="s">
        <v>8567</v>
      </c>
      <c r="C5853" s="8">
        <v>43094.0</v>
      </c>
      <c r="D5853" s="8">
        <v>43101.0</v>
      </c>
      <c r="E5853" s="4" t="s">
        <v>26</v>
      </c>
      <c r="F5853" s="4" t="s">
        <v>5742</v>
      </c>
      <c r="G5853" s="4" t="s">
        <v>5743</v>
      </c>
      <c r="H5853" s="4" t="s">
        <v>46</v>
      </c>
      <c r="I5853" s="4" t="s">
        <v>30</v>
      </c>
      <c r="J5853" s="4" t="s">
        <v>408</v>
      </c>
      <c r="K5853" s="4" t="s">
        <v>58</v>
      </c>
      <c r="L5853" s="7">
        <v>75081.0</v>
      </c>
      <c r="M5853" s="4" t="s">
        <v>59</v>
      </c>
      <c r="N5853" s="4" t="s">
        <v>3196</v>
      </c>
      <c r="O5853" s="4" t="s">
        <v>51</v>
      </c>
      <c r="P5853" s="4" t="s">
        <v>76</v>
      </c>
      <c r="Q5853" s="4" t="s">
        <v>3197</v>
      </c>
      <c r="R5853" s="9">
        <v>4.11188148148148</v>
      </c>
      <c r="S5853" s="7">
        <v>3.0</v>
      </c>
      <c r="T5853" s="7">
        <v>0.8</v>
      </c>
      <c r="U5853" s="7">
        <v>-6.57901037037037</v>
      </c>
      <c r="V5853" s="10" t="str">
        <f t="shared" si="1"/>
        <v>2017-12</v>
      </c>
    </row>
    <row r="5854">
      <c r="A5854" s="7">
        <v>5853.0</v>
      </c>
      <c r="B5854" s="4" t="s">
        <v>8568</v>
      </c>
      <c r="C5854" s="8">
        <v>43094.0</v>
      </c>
      <c r="D5854" s="8">
        <v>43097.0</v>
      </c>
      <c r="E5854" s="4" t="s">
        <v>43</v>
      </c>
      <c r="F5854" s="4" t="s">
        <v>8214</v>
      </c>
      <c r="G5854" s="4" t="s">
        <v>8215</v>
      </c>
      <c r="H5854" s="4" t="s">
        <v>46</v>
      </c>
      <c r="I5854" s="4" t="s">
        <v>30</v>
      </c>
      <c r="J5854" s="4" t="s">
        <v>2974</v>
      </c>
      <c r="K5854" s="4" t="s">
        <v>102</v>
      </c>
      <c r="L5854" s="7">
        <v>33012.0</v>
      </c>
      <c r="M5854" s="4" t="s">
        <v>83</v>
      </c>
      <c r="N5854" s="4" t="s">
        <v>4267</v>
      </c>
      <c r="O5854" s="4" t="s">
        <v>35</v>
      </c>
      <c r="P5854" s="4" t="s">
        <v>121</v>
      </c>
      <c r="Q5854" s="4" t="s">
        <v>4268</v>
      </c>
      <c r="R5854" s="9">
        <v>12.7507398816127</v>
      </c>
      <c r="S5854" s="7">
        <v>3.0</v>
      </c>
      <c r="T5854" s="7">
        <v>0.2</v>
      </c>
      <c r="U5854" s="7">
        <v>3.5064534674435</v>
      </c>
      <c r="V5854" s="10" t="str">
        <f t="shared" si="1"/>
        <v>2017-12</v>
      </c>
    </row>
    <row r="5855">
      <c r="A5855" s="7">
        <v>5854.0</v>
      </c>
      <c r="B5855" s="4" t="s">
        <v>8568</v>
      </c>
      <c r="C5855" s="8">
        <v>43094.0</v>
      </c>
      <c r="D5855" s="8">
        <v>43097.0</v>
      </c>
      <c r="E5855" s="4" t="s">
        <v>43</v>
      </c>
      <c r="F5855" s="4" t="s">
        <v>8214</v>
      </c>
      <c r="G5855" s="4" t="s">
        <v>8215</v>
      </c>
      <c r="H5855" s="4" t="s">
        <v>46</v>
      </c>
      <c r="I5855" s="4" t="s">
        <v>30</v>
      </c>
      <c r="J5855" s="4" t="s">
        <v>2974</v>
      </c>
      <c r="K5855" s="4" t="s">
        <v>102</v>
      </c>
      <c r="L5855" s="7">
        <v>33012.0</v>
      </c>
      <c r="M5855" s="4" t="s">
        <v>83</v>
      </c>
      <c r="N5855" s="4" t="s">
        <v>7588</v>
      </c>
      <c r="O5855" s="4" t="s">
        <v>39</v>
      </c>
      <c r="P5855" s="4" t="s">
        <v>446</v>
      </c>
      <c r="Q5855" s="4" t="s">
        <v>7589</v>
      </c>
      <c r="R5855" s="9">
        <v>72.2871609592298</v>
      </c>
      <c r="S5855" s="7">
        <v>2.0</v>
      </c>
      <c r="T5855" s="7">
        <v>0.5</v>
      </c>
      <c r="U5855" s="7">
        <v>-4.33722965755379</v>
      </c>
      <c r="V5855" s="10" t="str">
        <f t="shared" si="1"/>
        <v>2017-12</v>
      </c>
    </row>
    <row r="5856">
      <c r="A5856" s="7">
        <v>5855.0</v>
      </c>
      <c r="B5856" s="4" t="s">
        <v>8569</v>
      </c>
      <c r="C5856" s="8">
        <v>43094.0</v>
      </c>
      <c r="D5856" s="8">
        <v>43098.0</v>
      </c>
      <c r="E5856" s="4" t="s">
        <v>26</v>
      </c>
      <c r="F5856" s="4" t="s">
        <v>4136</v>
      </c>
      <c r="G5856" s="4" t="s">
        <v>4137</v>
      </c>
      <c r="H5856" s="4" t="s">
        <v>46</v>
      </c>
      <c r="I5856" s="4" t="s">
        <v>30</v>
      </c>
      <c r="J5856" s="4" t="s">
        <v>5255</v>
      </c>
      <c r="K5856" s="4" t="s">
        <v>203</v>
      </c>
      <c r="L5856" s="7">
        <v>7017.0</v>
      </c>
      <c r="M5856" s="4" t="s">
        <v>33</v>
      </c>
      <c r="N5856" s="4" t="s">
        <v>8570</v>
      </c>
      <c r="O5856" s="4" t="s">
        <v>39</v>
      </c>
      <c r="P5856" s="4" t="s">
        <v>61</v>
      </c>
      <c r="Q5856" s="4" t="s">
        <v>8571</v>
      </c>
      <c r="R5856" s="9">
        <v>56.5626934943914</v>
      </c>
      <c r="S5856" s="7">
        <v>3.0</v>
      </c>
      <c r="T5856" s="7">
        <v>0.0</v>
      </c>
      <c r="U5856" s="7">
        <v>24.3219582025883</v>
      </c>
      <c r="V5856" s="10" t="str">
        <f t="shared" si="1"/>
        <v>2017-12</v>
      </c>
    </row>
    <row r="5857">
      <c r="A5857" s="7">
        <v>5856.0</v>
      </c>
      <c r="B5857" s="4" t="s">
        <v>8572</v>
      </c>
      <c r="C5857" s="8">
        <v>43095.0</v>
      </c>
      <c r="D5857" s="8">
        <v>43101.0</v>
      </c>
      <c r="E5857" s="4" t="s">
        <v>26</v>
      </c>
      <c r="F5857" s="4" t="s">
        <v>3730</v>
      </c>
      <c r="G5857" s="4" t="s">
        <v>3731</v>
      </c>
      <c r="H5857" s="4" t="s">
        <v>46</v>
      </c>
      <c r="I5857" s="4" t="s">
        <v>30</v>
      </c>
      <c r="J5857" s="4" t="s">
        <v>322</v>
      </c>
      <c r="K5857" s="4" t="s">
        <v>3449</v>
      </c>
      <c r="L5857" s="7">
        <v>52601.0</v>
      </c>
      <c r="M5857" s="4" t="s">
        <v>59</v>
      </c>
      <c r="N5857" s="4" t="s">
        <v>4560</v>
      </c>
      <c r="O5857" s="4" t="s">
        <v>51</v>
      </c>
      <c r="P5857" s="4" t="s">
        <v>124</v>
      </c>
      <c r="Q5857" s="4" t="s">
        <v>4561</v>
      </c>
      <c r="R5857" s="9">
        <v>58.1013374485597</v>
      </c>
      <c r="S5857" s="7">
        <v>5.0</v>
      </c>
      <c r="T5857" s="7">
        <v>0.0</v>
      </c>
      <c r="U5857" s="7">
        <v>26.7266152263374</v>
      </c>
      <c r="V5857" s="10" t="str">
        <f t="shared" si="1"/>
        <v>2017-12</v>
      </c>
    </row>
    <row r="5858">
      <c r="A5858" s="7">
        <v>5857.0</v>
      </c>
      <c r="B5858" s="4" t="s">
        <v>8573</v>
      </c>
      <c r="C5858" s="8">
        <v>43095.0</v>
      </c>
      <c r="D5858" s="8">
        <v>43099.0</v>
      </c>
      <c r="E5858" s="4" t="s">
        <v>26</v>
      </c>
      <c r="F5858" s="4" t="s">
        <v>3183</v>
      </c>
      <c r="G5858" s="4" t="s">
        <v>3184</v>
      </c>
      <c r="H5858" s="4" t="s">
        <v>112</v>
      </c>
      <c r="I5858" s="4" t="s">
        <v>30</v>
      </c>
      <c r="J5858" s="4" t="s">
        <v>188</v>
      </c>
      <c r="K5858" s="4" t="s">
        <v>157</v>
      </c>
      <c r="L5858" s="7">
        <v>43229.0</v>
      </c>
      <c r="M5858" s="4" t="s">
        <v>33</v>
      </c>
      <c r="N5858" s="4" t="s">
        <v>4794</v>
      </c>
      <c r="O5858" s="4" t="s">
        <v>51</v>
      </c>
      <c r="P5858" s="4" t="s">
        <v>76</v>
      </c>
      <c r="Q5858" s="4" t="s">
        <v>4795</v>
      </c>
      <c r="R5858" s="9">
        <v>5.57265799301564</v>
      </c>
      <c r="S5858" s="7">
        <v>2.0</v>
      </c>
      <c r="T5858" s="7">
        <v>0.7</v>
      </c>
      <c r="U5858" s="7">
        <v>-4.64388166084637</v>
      </c>
      <c r="V5858" s="10" t="str">
        <f t="shared" si="1"/>
        <v>2017-12</v>
      </c>
    </row>
    <row r="5859">
      <c r="A5859" s="7">
        <v>5858.0</v>
      </c>
      <c r="B5859" s="4" t="s">
        <v>8574</v>
      </c>
      <c r="C5859" s="8">
        <v>43095.0</v>
      </c>
      <c r="D5859" s="8">
        <v>43095.0</v>
      </c>
      <c r="E5859" s="4" t="s">
        <v>212</v>
      </c>
      <c r="F5859" s="4" t="s">
        <v>1376</v>
      </c>
      <c r="G5859" s="4" t="s">
        <v>1377</v>
      </c>
      <c r="H5859" s="4" t="s">
        <v>29</v>
      </c>
      <c r="I5859" s="4" t="s">
        <v>30</v>
      </c>
      <c r="J5859" s="4" t="s">
        <v>5437</v>
      </c>
      <c r="K5859" s="4" t="s">
        <v>1605</v>
      </c>
      <c r="L5859" s="7">
        <v>68025.0</v>
      </c>
      <c r="M5859" s="4" t="s">
        <v>59</v>
      </c>
      <c r="N5859" s="4" t="s">
        <v>5273</v>
      </c>
      <c r="O5859" s="4" t="s">
        <v>51</v>
      </c>
      <c r="P5859" s="4" t="s">
        <v>52</v>
      </c>
      <c r="Q5859" s="4" t="s">
        <v>5274</v>
      </c>
      <c r="R5859" s="9">
        <v>974.648312757202</v>
      </c>
      <c r="S5859" s="7">
        <v>2.0</v>
      </c>
      <c r="T5859" s="7">
        <v>0.0</v>
      </c>
      <c r="U5859" s="7">
        <v>48.7324156378601</v>
      </c>
      <c r="V5859" s="10" t="str">
        <f t="shared" si="1"/>
        <v>2017-12</v>
      </c>
    </row>
    <row r="5860">
      <c r="A5860" s="7">
        <v>5859.0</v>
      </c>
      <c r="B5860" s="4" t="s">
        <v>8575</v>
      </c>
      <c r="C5860" s="8">
        <v>43095.0</v>
      </c>
      <c r="D5860" s="8">
        <v>43101.0</v>
      </c>
      <c r="E5860" s="4" t="s">
        <v>26</v>
      </c>
      <c r="F5860" s="4" t="s">
        <v>515</v>
      </c>
      <c r="G5860" s="4" t="s">
        <v>516</v>
      </c>
      <c r="H5860" s="4" t="s">
        <v>29</v>
      </c>
      <c r="I5860" s="4" t="s">
        <v>30</v>
      </c>
      <c r="J5860" s="4" t="s">
        <v>757</v>
      </c>
      <c r="K5860" s="4" t="s">
        <v>58</v>
      </c>
      <c r="L5860" s="7">
        <v>79762.0</v>
      </c>
      <c r="M5860" s="4" t="s">
        <v>59</v>
      </c>
      <c r="N5860" s="4" t="s">
        <v>226</v>
      </c>
      <c r="O5860" s="4" t="s">
        <v>51</v>
      </c>
      <c r="P5860" s="4" t="s">
        <v>124</v>
      </c>
      <c r="Q5860" s="4" t="s">
        <v>227</v>
      </c>
      <c r="R5860" s="9">
        <v>20.8152098765432</v>
      </c>
      <c r="S5860" s="7">
        <v>3.0</v>
      </c>
      <c r="T5860" s="7">
        <v>0.2</v>
      </c>
      <c r="U5860" s="7">
        <v>7.28532345679012</v>
      </c>
      <c r="V5860" s="10" t="str">
        <f t="shared" si="1"/>
        <v>2017-12</v>
      </c>
    </row>
    <row r="5861">
      <c r="A5861" s="7">
        <v>5860.0</v>
      </c>
      <c r="B5861" s="4" t="s">
        <v>8576</v>
      </c>
      <c r="C5861" s="8">
        <v>43096.0</v>
      </c>
      <c r="D5861" s="8">
        <v>43096.0</v>
      </c>
      <c r="E5861" s="4" t="s">
        <v>212</v>
      </c>
      <c r="F5861" s="4" t="s">
        <v>1186</v>
      </c>
      <c r="G5861" s="4" t="s">
        <v>1187</v>
      </c>
      <c r="H5861" s="4" t="s">
        <v>29</v>
      </c>
      <c r="I5861" s="4" t="s">
        <v>30</v>
      </c>
      <c r="J5861" s="4" t="s">
        <v>701</v>
      </c>
      <c r="K5861" s="4" t="s">
        <v>157</v>
      </c>
      <c r="L5861" s="7">
        <v>43055.0</v>
      </c>
      <c r="M5861" s="4" t="s">
        <v>33</v>
      </c>
      <c r="N5861" s="4" t="s">
        <v>6322</v>
      </c>
      <c r="O5861" s="4" t="s">
        <v>39</v>
      </c>
      <c r="P5861" s="4" t="s">
        <v>40</v>
      </c>
      <c r="Q5861" s="4" t="s">
        <v>6323</v>
      </c>
      <c r="R5861" s="9">
        <v>292.582522259249</v>
      </c>
      <c r="S5861" s="7">
        <v>2.0</v>
      </c>
      <c r="T5861" s="7">
        <v>0.4</v>
      </c>
      <c r="U5861" s="7">
        <v>-63.3928798228373</v>
      </c>
      <c r="V5861" s="10" t="str">
        <f t="shared" si="1"/>
        <v>2017-12</v>
      </c>
    </row>
    <row r="5862">
      <c r="A5862" s="7">
        <v>5861.0</v>
      </c>
      <c r="B5862" s="4" t="s">
        <v>8576</v>
      </c>
      <c r="C5862" s="8">
        <v>43096.0</v>
      </c>
      <c r="D5862" s="8">
        <v>43096.0</v>
      </c>
      <c r="E5862" s="4" t="s">
        <v>212</v>
      </c>
      <c r="F5862" s="4" t="s">
        <v>1186</v>
      </c>
      <c r="G5862" s="4" t="s">
        <v>1187</v>
      </c>
      <c r="H5862" s="4" t="s">
        <v>29</v>
      </c>
      <c r="I5862" s="4" t="s">
        <v>30</v>
      </c>
      <c r="J5862" s="4" t="s">
        <v>701</v>
      </c>
      <c r="K5862" s="4" t="s">
        <v>157</v>
      </c>
      <c r="L5862" s="7">
        <v>43055.0</v>
      </c>
      <c r="M5862" s="4" t="s">
        <v>33</v>
      </c>
      <c r="N5862" s="4" t="s">
        <v>4303</v>
      </c>
      <c r="O5862" s="4" t="s">
        <v>51</v>
      </c>
      <c r="P5862" s="4" t="s">
        <v>93</v>
      </c>
      <c r="Q5862" s="4" t="s">
        <v>4304</v>
      </c>
      <c r="R5862" s="9">
        <v>23.5791739962195</v>
      </c>
      <c r="S5862" s="7">
        <v>4.0</v>
      </c>
      <c r="T5862" s="7">
        <v>0.2</v>
      </c>
      <c r="U5862" s="7">
        <v>6.48427284896036</v>
      </c>
      <c r="V5862" s="10" t="str">
        <f t="shared" si="1"/>
        <v>2017-12</v>
      </c>
    </row>
    <row r="5863">
      <c r="A5863" s="7">
        <v>5862.0</v>
      </c>
      <c r="B5863" s="4" t="s">
        <v>8577</v>
      </c>
      <c r="C5863" s="8">
        <v>43097.0</v>
      </c>
      <c r="D5863" s="8">
        <v>43102.0</v>
      </c>
      <c r="E5863" s="4" t="s">
        <v>98</v>
      </c>
      <c r="F5863" s="4" t="s">
        <v>3039</v>
      </c>
      <c r="G5863" s="4" t="s">
        <v>3040</v>
      </c>
      <c r="H5863" s="4" t="s">
        <v>29</v>
      </c>
      <c r="I5863" s="4" t="s">
        <v>30</v>
      </c>
      <c r="J5863" s="4" t="s">
        <v>362</v>
      </c>
      <c r="K5863" s="4" t="s">
        <v>48</v>
      </c>
      <c r="L5863" s="7">
        <v>94110.0</v>
      </c>
      <c r="M5863" s="4" t="s">
        <v>49</v>
      </c>
      <c r="N5863" s="4" t="s">
        <v>733</v>
      </c>
      <c r="O5863" s="4" t="s">
        <v>51</v>
      </c>
      <c r="P5863" s="4" t="s">
        <v>52</v>
      </c>
      <c r="Q5863" s="4" t="s">
        <v>734</v>
      </c>
      <c r="R5863" s="9">
        <v>725.84</v>
      </c>
      <c r="S5863" s="7">
        <v>4.0</v>
      </c>
      <c r="T5863" s="7">
        <v>0.0</v>
      </c>
      <c r="U5863" s="7">
        <v>210.4936</v>
      </c>
      <c r="V5863" s="10" t="str">
        <f t="shared" si="1"/>
        <v>2017-12</v>
      </c>
    </row>
    <row r="5864">
      <c r="A5864" s="7">
        <v>5863.0</v>
      </c>
      <c r="B5864" s="4" t="s">
        <v>8578</v>
      </c>
      <c r="C5864" s="8">
        <v>43097.0</v>
      </c>
      <c r="D5864" s="8">
        <v>43104.0</v>
      </c>
      <c r="E5864" s="4" t="s">
        <v>26</v>
      </c>
      <c r="F5864" s="4" t="s">
        <v>7511</v>
      </c>
      <c r="G5864" s="4" t="s">
        <v>7512</v>
      </c>
      <c r="H5864" s="4" t="s">
        <v>46</v>
      </c>
      <c r="I5864" s="4" t="s">
        <v>30</v>
      </c>
      <c r="J5864" s="4" t="s">
        <v>222</v>
      </c>
      <c r="K5864" s="4" t="s">
        <v>223</v>
      </c>
      <c r="L5864" s="7">
        <v>10024.0</v>
      </c>
      <c r="M5864" s="4" t="s">
        <v>33</v>
      </c>
      <c r="N5864" s="4" t="s">
        <v>1309</v>
      </c>
      <c r="O5864" s="4" t="s">
        <v>51</v>
      </c>
      <c r="P5864" s="4" t="s">
        <v>297</v>
      </c>
      <c r="Q5864" s="4" t="s">
        <v>1310</v>
      </c>
      <c r="R5864" s="9">
        <v>128.989466032571</v>
      </c>
      <c r="S5864" s="7">
        <v>7.0</v>
      </c>
      <c r="T5864" s="7">
        <v>0.0</v>
      </c>
      <c r="U5864" s="7">
        <v>61.9149436956339</v>
      </c>
      <c r="V5864" s="10" t="str">
        <f t="shared" si="1"/>
        <v>2017-12</v>
      </c>
    </row>
    <row r="5865">
      <c r="A5865" s="7">
        <v>5864.0</v>
      </c>
      <c r="B5865" s="4" t="s">
        <v>8578</v>
      </c>
      <c r="C5865" s="8">
        <v>43097.0</v>
      </c>
      <c r="D5865" s="8">
        <v>43104.0</v>
      </c>
      <c r="E5865" s="4" t="s">
        <v>26</v>
      </c>
      <c r="F5865" s="4" t="s">
        <v>7511</v>
      </c>
      <c r="G5865" s="4" t="s">
        <v>7512</v>
      </c>
      <c r="H5865" s="4" t="s">
        <v>46</v>
      </c>
      <c r="I5865" s="4" t="s">
        <v>30</v>
      </c>
      <c r="J5865" s="4" t="s">
        <v>222</v>
      </c>
      <c r="K5865" s="4" t="s">
        <v>223</v>
      </c>
      <c r="L5865" s="7">
        <v>10024.0</v>
      </c>
      <c r="M5865" s="4" t="s">
        <v>33</v>
      </c>
      <c r="N5865" s="4" t="s">
        <v>3416</v>
      </c>
      <c r="O5865" s="4" t="s">
        <v>51</v>
      </c>
      <c r="P5865" s="4" t="s">
        <v>272</v>
      </c>
      <c r="Q5865" s="4" t="s">
        <v>3417</v>
      </c>
      <c r="R5865" s="9">
        <v>24.8542849663863</v>
      </c>
      <c r="S5865" s="7">
        <v>4.0</v>
      </c>
      <c r="T5865" s="7">
        <v>0.0</v>
      </c>
      <c r="U5865" s="7">
        <v>11.4329710845377</v>
      </c>
      <c r="V5865" s="10" t="str">
        <f t="shared" si="1"/>
        <v>2017-12</v>
      </c>
    </row>
    <row r="5866">
      <c r="A5866" s="7">
        <v>5865.0</v>
      </c>
      <c r="B5866" s="4" t="s">
        <v>8578</v>
      </c>
      <c r="C5866" s="8">
        <v>43097.0</v>
      </c>
      <c r="D5866" s="8">
        <v>43104.0</v>
      </c>
      <c r="E5866" s="4" t="s">
        <v>26</v>
      </c>
      <c r="F5866" s="4" t="s">
        <v>7511</v>
      </c>
      <c r="G5866" s="4" t="s">
        <v>7512</v>
      </c>
      <c r="H5866" s="4" t="s">
        <v>46</v>
      </c>
      <c r="I5866" s="4" t="s">
        <v>30</v>
      </c>
      <c r="J5866" s="4" t="s">
        <v>222</v>
      </c>
      <c r="K5866" s="4" t="s">
        <v>223</v>
      </c>
      <c r="L5866" s="7">
        <v>10024.0</v>
      </c>
      <c r="M5866" s="4" t="s">
        <v>33</v>
      </c>
      <c r="N5866" s="4" t="s">
        <v>6696</v>
      </c>
      <c r="O5866" s="4" t="s">
        <v>51</v>
      </c>
      <c r="P5866" s="4" t="s">
        <v>76</v>
      </c>
      <c r="Q5866" s="4" t="s">
        <v>77</v>
      </c>
      <c r="R5866" s="9">
        <v>59.2229896219107</v>
      </c>
      <c r="S5866" s="7">
        <v>7.0</v>
      </c>
      <c r="T5866" s="7">
        <v>0.2</v>
      </c>
      <c r="U5866" s="7">
        <v>19.9877589973949</v>
      </c>
      <c r="V5866" s="10" t="str">
        <f t="shared" si="1"/>
        <v>2017-12</v>
      </c>
    </row>
    <row r="5867">
      <c r="A5867" s="7">
        <v>5866.0</v>
      </c>
      <c r="B5867" s="4" t="s">
        <v>8578</v>
      </c>
      <c r="C5867" s="8">
        <v>43097.0</v>
      </c>
      <c r="D5867" s="8">
        <v>43104.0</v>
      </c>
      <c r="E5867" s="4" t="s">
        <v>26</v>
      </c>
      <c r="F5867" s="4" t="s">
        <v>7511</v>
      </c>
      <c r="G5867" s="4" t="s">
        <v>7512</v>
      </c>
      <c r="H5867" s="4" t="s">
        <v>46</v>
      </c>
      <c r="I5867" s="4" t="s">
        <v>30</v>
      </c>
      <c r="J5867" s="4" t="s">
        <v>222</v>
      </c>
      <c r="K5867" s="4" t="s">
        <v>223</v>
      </c>
      <c r="L5867" s="7">
        <v>10024.0</v>
      </c>
      <c r="M5867" s="4" t="s">
        <v>33</v>
      </c>
      <c r="N5867" s="4" t="s">
        <v>6758</v>
      </c>
      <c r="O5867" s="4" t="s">
        <v>39</v>
      </c>
      <c r="P5867" s="4" t="s">
        <v>40</v>
      </c>
      <c r="Q5867" s="4" t="s">
        <v>6759</v>
      </c>
      <c r="R5867" s="9">
        <v>26.4388346526387</v>
      </c>
      <c r="S5867" s="7">
        <v>3.0</v>
      </c>
      <c r="T5867" s="7">
        <v>0.0</v>
      </c>
      <c r="U5867" s="7">
        <v>7.13848535621245</v>
      </c>
      <c r="V5867" s="10" t="str">
        <f t="shared" si="1"/>
        <v>2017-12</v>
      </c>
    </row>
    <row r="5868">
      <c r="A5868" s="7">
        <v>5867.0</v>
      </c>
      <c r="B5868" s="4" t="s">
        <v>8579</v>
      </c>
      <c r="C5868" s="8">
        <v>43097.0</v>
      </c>
      <c r="D5868" s="8">
        <v>43101.0</v>
      </c>
      <c r="E5868" s="4" t="s">
        <v>26</v>
      </c>
      <c r="F5868" s="4" t="s">
        <v>8580</v>
      </c>
      <c r="G5868" s="4" t="s">
        <v>8581</v>
      </c>
      <c r="H5868" s="4" t="s">
        <v>46</v>
      </c>
      <c r="I5868" s="4" t="s">
        <v>30</v>
      </c>
      <c r="J5868" s="4" t="s">
        <v>788</v>
      </c>
      <c r="K5868" s="4" t="s">
        <v>58</v>
      </c>
      <c r="L5868" s="7">
        <v>78664.0</v>
      </c>
      <c r="M5868" s="4" t="s">
        <v>59</v>
      </c>
      <c r="N5868" s="4" t="s">
        <v>4419</v>
      </c>
      <c r="O5868" s="4" t="s">
        <v>51</v>
      </c>
      <c r="P5868" s="4" t="s">
        <v>93</v>
      </c>
      <c r="Q5868" s="4" t="s">
        <v>4420</v>
      </c>
      <c r="R5868" s="9">
        <v>35.2960395061728</v>
      </c>
      <c r="S5868" s="7">
        <v>2.0</v>
      </c>
      <c r="T5868" s="7">
        <v>0.2</v>
      </c>
      <c r="U5868" s="7">
        <v>3.52960395061728</v>
      </c>
      <c r="V5868" s="10" t="str">
        <f t="shared" si="1"/>
        <v>2017-12</v>
      </c>
    </row>
    <row r="5869">
      <c r="A5869" s="7">
        <v>5868.0</v>
      </c>
      <c r="B5869" s="4" t="s">
        <v>8579</v>
      </c>
      <c r="C5869" s="8">
        <v>43097.0</v>
      </c>
      <c r="D5869" s="8">
        <v>43101.0</v>
      </c>
      <c r="E5869" s="4" t="s">
        <v>26</v>
      </c>
      <c r="F5869" s="4" t="s">
        <v>8580</v>
      </c>
      <c r="G5869" s="4" t="s">
        <v>8581</v>
      </c>
      <c r="H5869" s="4" t="s">
        <v>46</v>
      </c>
      <c r="I5869" s="4" t="s">
        <v>30</v>
      </c>
      <c r="J5869" s="4" t="s">
        <v>788</v>
      </c>
      <c r="K5869" s="4" t="s">
        <v>58</v>
      </c>
      <c r="L5869" s="7">
        <v>78664.0</v>
      </c>
      <c r="M5869" s="4" t="s">
        <v>59</v>
      </c>
      <c r="N5869" s="4" t="s">
        <v>34</v>
      </c>
      <c r="O5869" s="4" t="s">
        <v>35</v>
      </c>
      <c r="P5869" s="4" t="s">
        <v>36</v>
      </c>
      <c r="Q5869" s="4" t="s">
        <v>37</v>
      </c>
      <c r="R5869" s="9">
        <v>102.443740576132</v>
      </c>
      <c r="S5869" s="7">
        <v>2.0</v>
      </c>
      <c r="T5869" s="7">
        <v>0.32</v>
      </c>
      <c r="U5869" s="7">
        <v>-15.0652559670782</v>
      </c>
      <c r="V5869" s="10" t="str">
        <f t="shared" si="1"/>
        <v>2017-12</v>
      </c>
    </row>
    <row r="5870">
      <c r="A5870" s="7">
        <v>5869.0</v>
      </c>
      <c r="B5870" s="4" t="s">
        <v>8582</v>
      </c>
      <c r="C5870" s="8">
        <v>43097.0</v>
      </c>
      <c r="D5870" s="8">
        <v>43102.0</v>
      </c>
      <c r="E5870" s="4" t="s">
        <v>26</v>
      </c>
      <c r="F5870" s="4" t="s">
        <v>2049</v>
      </c>
      <c r="G5870" s="4" t="s">
        <v>2050</v>
      </c>
      <c r="H5870" s="4" t="s">
        <v>29</v>
      </c>
      <c r="I5870" s="4" t="s">
        <v>30</v>
      </c>
      <c r="J5870" s="4" t="s">
        <v>163</v>
      </c>
      <c r="K5870" s="4" t="s">
        <v>164</v>
      </c>
      <c r="L5870" s="7">
        <v>98103.0</v>
      </c>
      <c r="M5870" s="4" t="s">
        <v>49</v>
      </c>
      <c r="N5870" s="4" t="s">
        <v>5486</v>
      </c>
      <c r="O5870" s="4" t="s">
        <v>35</v>
      </c>
      <c r="P5870" s="4" t="s">
        <v>121</v>
      </c>
      <c r="Q5870" s="4" t="s">
        <v>5487</v>
      </c>
      <c r="R5870" s="9">
        <v>7.4</v>
      </c>
      <c r="S5870" s="7">
        <v>2.0</v>
      </c>
      <c r="T5870" s="7">
        <v>0.0</v>
      </c>
      <c r="U5870" s="7">
        <v>3.034</v>
      </c>
      <c r="V5870" s="10" t="str">
        <f t="shared" si="1"/>
        <v>2017-12</v>
      </c>
    </row>
    <row r="5871">
      <c r="A5871" s="7">
        <v>5870.0</v>
      </c>
      <c r="B5871" s="4" t="s">
        <v>8583</v>
      </c>
      <c r="C5871" s="8">
        <v>43097.0</v>
      </c>
      <c r="D5871" s="8">
        <v>43103.0</v>
      </c>
      <c r="E5871" s="4" t="s">
        <v>26</v>
      </c>
      <c r="F5871" s="4" t="s">
        <v>1797</v>
      </c>
      <c r="G5871" s="4" t="s">
        <v>1798</v>
      </c>
      <c r="H5871" s="4" t="s">
        <v>112</v>
      </c>
      <c r="I5871" s="4" t="s">
        <v>30</v>
      </c>
      <c r="J5871" s="4" t="s">
        <v>643</v>
      </c>
      <c r="K5871" s="4" t="s">
        <v>518</v>
      </c>
      <c r="L5871" s="7">
        <v>37211.0</v>
      </c>
      <c r="M5871" s="4" t="s">
        <v>83</v>
      </c>
      <c r="N5871" s="4" t="s">
        <v>628</v>
      </c>
      <c r="O5871" s="4" t="s">
        <v>51</v>
      </c>
      <c r="P5871" s="4" t="s">
        <v>52</v>
      </c>
      <c r="Q5871" s="4" t="s">
        <v>629</v>
      </c>
      <c r="R5871" s="9">
        <v>38.6934784537198</v>
      </c>
      <c r="S5871" s="7">
        <v>1.0</v>
      </c>
      <c r="T5871" s="7">
        <v>0.2</v>
      </c>
      <c r="U5871" s="7">
        <v>-7.73869569074396</v>
      </c>
      <c r="V5871" s="10" t="str">
        <f t="shared" si="1"/>
        <v>2017-12</v>
      </c>
    </row>
    <row r="5872">
      <c r="A5872" s="7">
        <v>5871.0</v>
      </c>
      <c r="B5872" s="4" t="s">
        <v>8584</v>
      </c>
      <c r="C5872" s="8">
        <v>43097.0</v>
      </c>
      <c r="D5872" s="8">
        <v>43100.0</v>
      </c>
      <c r="E5872" s="4" t="s">
        <v>98</v>
      </c>
      <c r="F5872" s="4" t="s">
        <v>4875</v>
      </c>
      <c r="G5872" s="4" t="s">
        <v>4876</v>
      </c>
      <c r="H5872" s="4" t="s">
        <v>29</v>
      </c>
      <c r="I5872" s="4" t="s">
        <v>30</v>
      </c>
      <c r="J5872" s="4" t="s">
        <v>7197</v>
      </c>
      <c r="K5872" s="4" t="s">
        <v>741</v>
      </c>
      <c r="L5872" s="7">
        <v>80538.0</v>
      </c>
      <c r="M5872" s="4" t="s">
        <v>49</v>
      </c>
      <c r="N5872" s="4" t="s">
        <v>4611</v>
      </c>
      <c r="O5872" s="4" t="s">
        <v>51</v>
      </c>
      <c r="P5872" s="4" t="s">
        <v>76</v>
      </c>
      <c r="Q5872" s="4" t="s">
        <v>4612</v>
      </c>
      <c r="R5872" s="9">
        <v>1.188</v>
      </c>
      <c r="S5872" s="7">
        <v>2.0</v>
      </c>
      <c r="T5872" s="7">
        <v>0.7</v>
      </c>
      <c r="U5872" s="7">
        <v>-0.99</v>
      </c>
      <c r="V5872" s="10" t="str">
        <f t="shared" si="1"/>
        <v>2017-12</v>
      </c>
    </row>
    <row r="5873">
      <c r="A5873" s="7">
        <v>5872.0</v>
      </c>
      <c r="B5873" s="4" t="s">
        <v>8585</v>
      </c>
      <c r="C5873" s="8">
        <v>43097.0</v>
      </c>
      <c r="D5873" s="8">
        <v>43100.0</v>
      </c>
      <c r="E5873" s="4" t="s">
        <v>43</v>
      </c>
      <c r="F5873" s="4" t="s">
        <v>755</v>
      </c>
      <c r="G5873" s="4" t="s">
        <v>756</v>
      </c>
      <c r="H5873" s="4" t="s">
        <v>29</v>
      </c>
      <c r="I5873" s="4" t="s">
        <v>30</v>
      </c>
      <c r="J5873" s="4" t="s">
        <v>631</v>
      </c>
      <c r="K5873" s="4" t="s">
        <v>48</v>
      </c>
      <c r="L5873" s="7">
        <v>90805.0</v>
      </c>
      <c r="M5873" s="4" t="s">
        <v>49</v>
      </c>
      <c r="N5873" s="4" t="s">
        <v>2682</v>
      </c>
      <c r="O5873" s="4" t="s">
        <v>35</v>
      </c>
      <c r="P5873" s="4" t="s">
        <v>263</v>
      </c>
      <c r="Q5873" s="4" t="s">
        <v>2683</v>
      </c>
      <c r="R5873" s="9">
        <v>340.704</v>
      </c>
      <c r="S5873" s="7">
        <v>6.0</v>
      </c>
      <c r="T5873" s="7">
        <v>0.2</v>
      </c>
      <c r="U5873" s="7">
        <v>-34.0704</v>
      </c>
      <c r="V5873" s="10" t="str">
        <f t="shared" si="1"/>
        <v>2017-12</v>
      </c>
    </row>
    <row r="5874">
      <c r="A5874" s="7">
        <v>5873.0</v>
      </c>
      <c r="B5874" s="4" t="s">
        <v>8586</v>
      </c>
      <c r="C5874" s="8">
        <v>43097.0</v>
      </c>
      <c r="D5874" s="8">
        <v>43101.0</v>
      </c>
      <c r="E5874" s="4" t="s">
        <v>26</v>
      </c>
      <c r="F5874" s="4" t="s">
        <v>6720</v>
      </c>
      <c r="G5874" s="4" t="s">
        <v>6721</v>
      </c>
      <c r="H5874" s="4" t="s">
        <v>29</v>
      </c>
      <c r="I5874" s="4" t="s">
        <v>30</v>
      </c>
      <c r="J5874" s="4" t="s">
        <v>3391</v>
      </c>
      <c r="K5874" s="4" t="s">
        <v>385</v>
      </c>
      <c r="L5874" s="7">
        <v>61604.0</v>
      </c>
      <c r="M5874" s="4" t="s">
        <v>59</v>
      </c>
      <c r="N5874" s="4" t="s">
        <v>1912</v>
      </c>
      <c r="O5874" s="4" t="s">
        <v>51</v>
      </c>
      <c r="P5874" s="4" t="s">
        <v>76</v>
      </c>
      <c r="Q5874" s="4" t="s">
        <v>1913</v>
      </c>
      <c r="R5874" s="9">
        <v>2.18261728395062</v>
      </c>
      <c r="S5874" s="7">
        <v>5.0</v>
      </c>
      <c r="T5874" s="7">
        <v>0.8</v>
      </c>
      <c r="U5874" s="7">
        <v>-3.49218765432099</v>
      </c>
      <c r="V5874" s="10" t="str">
        <f t="shared" si="1"/>
        <v>2017-12</v>
      </c>
    </row>
    <row r="5875">
      <c r="A5875" s="7">
        <v>5874.0</v>
      </c>
      <c r="B5875" s="4" t="s">
        <v>8586</v>
      </c>
      <c r="C5875" s="8">
        <v>43097.0</v>
      </c>
      <c r="D5875" s="8">
        <v>43101.0</v>
      </c>
      <c r="E5875" s="4" t="s">
        <v>26</v>
      </c>
      <c r="F5875" s="4" t="s">
        <v>6720</v>
      </c>
      <c r="G5875" s="4" t="s">
        <v>6721</v>
      </c>
      <c r="H5875" s="4" t="s">
        <v>29</v>
      </c>
      <c r="I5875" s="4" t="s">
        <v>30</v>
      </c>
      <c r="J5875" s="4" t="s">
        <v>3391</v>
      </c>
      <c r="K5875" s="4" t="s">
        <v>385</v>
      </c>
      <c r="L5875" s="7">
        <v>61604.0</v>
      </c>
      <c r="M5875" s="4" t="s">
        <v>59</v>
      </c>
      <c r="N5875" s="4" t="s">
        <v>4232</v>
      </c>
      <c r="O5875" s="4" t="s">
        <v>35</v>
      </c>
      <c r="P5875" s="4" t="s">
        <v>121</v>
      </c>
      <c r="Q5875" s="4" t="s">
        <v>4233</v>
      </c>
      <c r="R5875" s="9">
        <v>10.3518419753086</v>
      </c>
      <c r="S5875" s="7">
        <v>3.0</v>
      </c>
      <c r="T5875" s="7">
        <v>0.6</v>
      </c>
      <c r="U5875" s="7">
        <v>-3.10555259259259</v>
      </c>
      <c r="V5875" s="10" t="str">
        <f t="shared" si="1"/>
        <v>2017-12</v>
      </c>
    </row>
    <row r="5876">
      <c r="A5876" s="7">
        <v>5875.0</v>
      </c>
      <c r="B5876" s="4" t="s">
        <v>8586</v>
      </c>
      <c r="C5876" s="8">
        <v>43097.0</v>
      </c>
      <c r="D5876" s="8">
        <v>43101.0</v>
      </c>
      <c r="E5876" s="4" t="s">
        <v>26</v>
      </c>
      <c r="F5876" s="4" t="s">
        <v>6720</v>
      </c>
      <c r="G5876" s="4" t="s">
        <v>6721</v>
      </c>
      <c r="H5876" s="4" t="s">
        <v>29</v>
      </c>
      <c r="I5876" s="4" t="s">
        <v>30</v>
      </c>
      <c r="J5876" s="4" t="s">
        <v>3391</v>
      </c>
      <c r="K5876" s="4" t="s">
        <v>385</v>
      </c>
      <c r="L5876" s="7">
        <v>61604.0</v>
      </c>
      <c r="M5876" s="4" t="s">
        <v>59</v>
      </c>
      <c r="N5876" s="4" t="s">
        <v>5217</v>
      </c>
      <c r="O5876" s="4" t="s">
        <v>35</v>
      </c>
      <c r="P5876" s="4" t="s">
        <v>263</v>
      </c>
      <c r="Q5876" s="4" t="s">
        <v>5218</v>
      </c>
      <c r="R5876" s="9">
        <v>147.290289711934</v>
      </c>
      <c r="S5876" s="7">
        <v>2.0</v>
      </c>
      <c r="T5876" s="7">
        <v>0.3</v>
      </c>
      <c r="U5876" s="7">
        <v>-4.20829399176955</v>
      </c>
      <c r="V5876" s="10" t="str">
        <f t="shared" si="1"/>
        <v>2017-12</v>
      </c>
    </row>
    <row r="5877">
      <c r="A5877" s="7">
        <v>5876.0</v>
      </c>
      <c r="B5877" s="4" t="s">
        <v>8586</v>
      </c>
      <c r="C5877" s="8">
        <v>43097.0</v>
      </c>
      <c r="D5877" s="8">
        <v>43101.0</v>
      </c>
      <c r="E5877" s="4" t="s">
        <v>26</v>
      </c>
      <c r="F5877" s="4" t="s">
        <v>6720</v>
      </c>
      <c r="G5877" s="4" t="s">
        <v>6721</v>
      </c>
      <c r="H5877" s="4" t="s">
        <v>29</v>
      </c>
      <c r="I5877" s="4" t="s">
        <v>30</v>
      </c>
      <c r="J5877" s="4" t="s">
        <v>3391</v>
      </c>
      <c r="K5877" s="4" t="s">
        <v>385</v>
      </c>
      <c r="L5877" s="7">
        <v>61604.0</v>
      </c>
      <c r="M5877" s="4" t="s">
        <v>59</v>
      </c>
      <c r="N5877" s="4" t="s">
        <v>5486</v>
      </c>
      <c r="O5877" s="4" t="s">
        <v>35</v>
      </c>
      <c r="P5877" s="4" t="s">
        <v>121</v>
      </c>
      <c r="Q5877" s="4" t="s">
        <v>5487</v>
      </c>
      <c r="R5877" s="9">
        <v>3.84556378600823</v>
      </c>
      <c r="S5877" s="7">
        <v>2.0</v>
      </c>
      <c r="T5877" s="7">
        <v>0.6</v>
      </c>
      <c r="U5877" s="7">
        <v>-1.82664279835391</v>
      </c>
      <c r="V5877" s="10" t="str">
        <f t="shared" si="1"/>
        <v>2017-12</v>
      </c>
    </row>
    <row r="5878">
      <c r="A5878" s="7">
        <v>5877.0</v>
      </c>
      <c r="B5878" s="4" t="s">
        <v>8587</v>
      </c>
      <c r="C5878" s="8">
        <v>43097.0</v>
      </c>
      <c r="D5878" s="8">
        <v>43102.0</v>
      </c>
      <c r="E5878" s="4" t="s">
        <v>26</v>
      </c>
      <c r="F5878" s="4" t="s">
        <v>2030</v>
      </c>
      <c r="G5878" s="4" t="s">
        <v>2031</v>
      </c>
      <c r="H5878" s="4" t="s">
        <v>112</v>
      </c>
      <c r="I5878" s="4" t="s">
        <v>30</v>
      </c>
      <c r="J5878" s="4" t="s">
        <v>6671</v>
      </c>
      <c r="K5878" s="4" t="s">
        <v>6672</v>
      </c>
      <c r="L5878" s="7">
        <v>58103.0</v>
      </c>
      <c r="M5878" s="4" t="s">
        <v>59</v>
      </c>
      <c r="N5878" s="4" t="s">
        <v>8588</v>
      </c>
      <c r="O5878" s="4" t="s">
        <v>51</v>
      </c>
      <c r="P5878" s="4" t="s">
        <v>93</v>
      </c>
      <c r="Q5878" s="4" t="s">
        <v>4409</v>
      </c>
      <c r="R5878" s="9">
        <v>3.22195884773663</v>
      </c>
      <c r="S5878" s="7">
        <v>1.0</v>
      </c>
      <c r="T5878" s="7">
        <v>0.0</v>
      </c>
      <c r="U5878" s="7">
        <v>1.12768559670782</v>
      </c>
      <c r="V5878" s="10" t="str">
        <f t="shared" si="1"/>
        <v>2017-12</v>
      </c>
    </row>
    <row r="5879">
      <c r="A5879" s="7">
        <v>5878.0</v>
      </c>
      <c r="B5879" s="4" t="s">
        <v>8587</v>
      </c>
      <c r="C5879" s="8">
        <v>43097.0</v>
      </c>
      <c r="D5879" s="8">
        <v>43102.0</v>
      </c>
      <c r="E5879" s="4" t="s">
        <v>26</v>
      </c>
      <c r="F5879" s="4" t="s">
        <v>2030</v>
      </c>
      <c r="G5879" s="4" t="s">
        <v>2031</v>
      </c>
      <c r="H5879" s="4" t="s">
        <v>112</v>
      </c>
      <c r="I5879" s="4" t="s">
        <v>30</v>
      </c>
      <c r="J5879" s="4" t="s">
        <v>6671</v>
      </c>
      <c r="K5879" s="4" t="s">
        <v>6672</v>
      </c>
      <c r="L5879" s="7">
        <v>58103.0</v>
      </c>
      <c r="M5879" s="4" t="s">
        <v>59</v>
      </c>
      <c r="N5879" s="4" t="s">
        <v>1779</v>
      </c>
      <c r="O5879" s="4" t="s">
        <v>51</v>
      </c>
      <c r="P5879" s="4" t="s">
        <v>76</v>
      </c>
      <c r="Q5879" s="4" t="s">
        <v>1780</v>
      </c>
      <c r="R5879" s="9">
        <v>33.648683127572</v>
      </c>
      <c r="S5879" s="7">
        <v>5.0</v>
      </c>
      <c r="T5879" s="7">
        <v>0.0</v>
      </c>
      <c r="U5879" s="7">
        <v>16.4878547325103</v>
      </c>
      <c r="V5879" s="10" t="str">
        <f t="shared" si="1"/>
        <v>2017-12</v>
      </c>
    </row>
    <row r="5880">
      <c r="A5880" s="7">
        <v>5879.0</v>
      </c>
      <c r="B5880" s="4" t="s">
        <v>8589</v>
      </c>
      <c r="C5880" s="8">
        <v>43097.0</v>
      </c>
      <c r="D5880" s="8">
        <v>43101.0</v>
      </c>
      <c r="E5880" s="4" t="s">
        <v>26</v>
      </c>
      <c r="F5880" s="4" t="s">
        <v>1125</v>
      </c>
      <c r="G5880" s="4" t="s">
        <v>1126</v>
      </c>
      <c r="H5880" s="4" t="s">
        <v>46</v>
      </c>
      <c r="I5880" s="4" t="s">
        <v>30</v>
      </c>
      <c r="J5880" s="4" t="s">
        <v>6114</v>
      </c>
      <c r="K5880" s="4" t="s">
        <v>5026</v>
      </c>
      <c r="L5880" s="7">
        <v>87105.0</v>
      </c>
      <c r="M5880" s="4" t="s">
        <v>49</v>
      </c>
      <c r="N5880" s="4" t="s">
        <v>3864</v>
      </c>
      <c r="O5880" s="4" t="s">
        <v>51</v>
      </c>
      <c r="P5880" s="4" t="s">
        <v>52</v>
      </c>
      <c r="Q5880" s="4" t="s">
        <v>3865</v>
      </c>
      <c r="R5880" s="9">
        <v>118.25</v>
      </c>
      <c r="S5880" s="7">
        <v>5.0</v>
      </c>
      <c r="T5880" s="7">
        <v>0.0</v>
      </c>
      <c r="U5880" s="7">
        <v>34.2925</v>
      </c>
      <c r="V5880" s="10" t="str">
        <f t="shared" si="1"/>
        <v>2017-12</v>
      </c>
    </row>
    <row r="5881">
      <c r="A5881" s="7">
        <v>5880.0</v>
      </c>
      <c r="B5881" s="4" t="s">
        <v>8589</v>
      </c>
      <c r="C5881" s="8">
        <v>43097.0</v>
      </c>
      <c r="D5881" s="8">
        <v>43101.0</v>
      </c>
      <c r="E5881" s="4" t="s">
        <v>26</v>
      </c>
      <c r="F5881" s="4" t="s">
        <v>1125</v>
      </c>
      <c r="G5881" s="4" t="s">
        <v>1126</v>
      </c>
      <c r="H5881" s="4" t="s">
        <v>46</v>
      </c>
      <c r="I5881" s="4" t="s">
        <v>30</v>
      </c>
      <c r="J5881" s="4" t="s">
        <v>6114</v>
      </c>
      <c r="K5881" s="4" t="s">
        <v>5026</v>
      </c>
      <c r="L5881" s="7">
        <v>87105.0</v>
      </c>
      <c r="M5881" s="4" t="s">
        <v>49</v>
      </c>
      <c r="N5881" s="4" t="s">
        <v>6217</v>
      </c>
      <c r="O5881" s="4" t="s">
        <v>51</v>
      </c>
      <c r="P5881" s="4" t="s">
        <v>124</v>
      </c>
      <c r="Q5881" s="4" t="s">
        <v>6218</v>
      </c>
      <c r="R5881" s="9">
        <v>4.28</v>
      </c>
      <c r="S5881" s="7">
        <v>1.0</v>
      </c>
      <c r="T5881" s="7">
        <v>0.0</v>
      </c>
      <c r="U5881" s="7">
        <v>1.926</v>
      </c>
      <c r="V5881" s="10" t="str">
        <f t="shared" si="1"/>
        <v>2017-12</v>
      </c>
    </row>
    <row r="5882">
      <c r="A5882" s="7">
        <v>5881.0</v>
      </c>
      <c r="B5882" s="4" t="s">
        <v>8590</v>
      </c>
      <c r="C5882" s="8">
        <v>43098.0</v>
      </c>
      <c r="D5882" s="8">
        <v>43102.0</v>
      </c>
      <c r="E5882" s="4" t="s">
        <v>26</v>
      </c>
      <c r="F5882" s="4" t="s">
        <v>3264</v>
      </c>
      <c r="G5882" s="4" t="s">
        <v>3265</v>
      </c>
      <c r="H5882" s="4" t="s">
        <v>46</v>
      </c>
      <c r="I5882" s="4" t="s">
        <v>30</v>
      </c>
      <c r="J5882" s="4" t="s">
        <v>47</v>
      </c>
      <c r="K5882" s="4" t="s">
        <v>48</v>
      </c>
      <c r="L5882" s="7">
        <v>90049.0</v>
      </c>
      <c r="M5882" s="4" t="s">
        <v>49</v>
      </c>
      <c r="N5882" s="4" t="s">
        <v>1048</v>
      </c>
      <c r="O5882" s="4" t="s">
        <v>35</v>
      </c>
      <c r="P5882" s="4" t="s">
        <v>263</v>
      </c>
      <c r="Q5882" s="4" t="s">
        <v>1049</v>
      </c>
      <c r="R5882" s="9">
        <v>393.568</v>
      </c>
      <c r="S5882" s="7">
        <v>4.0</v>
      </c>
      <c r="T5882" s="7">
        <v>0.2</v>
      </c>
      <c r="U5882" s="7">
        <v>-44.2764</v>
      </c>
      <c r="V5882" s="10" t="str">
        <f t="shared" si="1"/>
        <v>2017-12</v>
      </c>
    </row>
    <row r="5883">
      <c r="A5883" s="7">
        <v>5882.0</v>
      </c>
      <c r="B5883" s="4" t="s">
        <v>8590</v>
      </c>
      <c r="C5883" s="8">
        <v>43098.0</v>
      </c>
      <c r="D5883" s="8">
        <v>43102.0</v>
      </c>
      <c r="E5883" s="4" t="s">
        <v>26</v>
      </c>
      <c r="F5883" s="4" t="s">
        <v>3264</v>
      </c>
      <c r="G5883" s="4" t="s">
        <v>3265</v>
      </c>
      <c r="H5883" s="4" t="s">
        <v>46</v>
      </c>
      <c r="I5883" s="4" t="s">
        <v>30</v>
      </c>
      <c r="J5883" s="4" t="s">
        <v>47</v>
      </c>
      <c r="K5883" s="4" t="s">
        <v>48</v>
      </c>
      <c r="L5883" s="7">
        <v>90049.0</v>
      </c>
      <c r="M5883" s="4" t="s">
        <v>49</v>
      </c>
      <c r="N5883" s="4" t="s">
        <v>4685</v>
      </c>
      <c r="O5883" s="4" t="s">
        <v>39</v>
      </c>
      <c r="P5883" s="4" t="s">
        <v>40</v>
      </c>
      <c r="Q5883" s="4" t="s">
        <v>4686</v>
      </c>
      <c r="R5883" s="9">
        <v>302.376</v>
      </c>
      <c r="S5883" s="7">
        <v>3.0</v>
      </c>
      <c r="T5883" s="7">
        <v>0.2</v>
      </c>
      <c r="U5883" s="7">
        <v>22.6782</v>
      </c>
      <c r="V5883" s="10" t="str">
        <f t="shared" si="1"/>
        <v>2017-12</v>
      </c>
    </row>
    <row r="5884">
      <c r="A5884" s="7">
        <v>5883.0</v>
      </c>
      <c r="B5884" s="4" t="s">
        <v>8591</v>
      </c>
      <c r="C5884" s="8">
        <v>43098.0</v>
      </c>
      <c r="D5884" s="8">
        <v>43100.0</v>
      </c>
      <c r="E5884" s="4" t="s">
        <v>43</v>
      </c>
      <c r="F5884" s="4" t="s">
        <v>4860</v>
      </c>
      <c r="G5884" s="4" t="s">
        <v>4861</v>
      </c>
      <c r="H5884" s="4" t="s">
        <v>46</v>
      </c>
      <c r="I5884" s="4" t="s">
        <v>30</v>
      </c>
      <c r="J5884" s="4" t="s">
        <v>222</v>
      </c>
      <c r="K5884" s="4" t="s">
        <v>223</v>
      </c>
      <c r="L5884" s="7">
        <v>10035.0</v>
      </c>
      <c r="M5884" s="4" t="s">
        <v>33</v>
      </c>
      <c r="N5884" s="4" t="s">
        <v>1565</v>
      </c>
      <c r="O5884" s="4" t="s">
        <v>51</v>
      </c>
      <c r="P5884" s="4" t="s">
        <v>272</v>
      </c>
      <c r="Q5884" s="4" t="s">
        <v>1566</v>
      </c>
      <c r="R5884" s="9">
        <v>10.7391698463505</v>
      </c>
      <c r="S5884" s="7">
        <v>3.0</v>
      </c>
      <c r="T5884" s="7">
        <v>0.0</v>
      </c>
      <c r="U5884" s="7">
        <v>5.26219322471175</v>
      </c>
      <c r="V5884" s="10" t="str">
        <f t="shared" si="1"/>
        <v>2017-12</v>
      </c>
    </row>
    <row r="5885">
      <c r="A5885" s="7">
        <v>5884.0</v>
      </c>
      <c r="B5885" s="4" t="s">
        <v>8592</v>
      </c>
      <c r="C5885" s="8">
        <v>43098.0</v>
      </c>
      <c r="D5885" s="8">
        <v>43104.0</v>
      </c>
      <c r="E5885" s="4" t="s">
        <v>26</v>
      </c>
      <c r="F5885" s="4" t="s">
        <v>2487</v>
      </c>
      <c r="G5885" s="4" t="s">
        <v>2488</v>
      </c>
      <c r="H5885" s="4" t="s">
        <v>29</v>
      </c>
      <c r="I5885" s="4" t="s">
        <v>30</v>
      </c>
      <c r="J5885" s="4" t="s">
        <v>4209</v>
      </c>
      <c r="K5885" s="4" t="s">
        <v>884</v>
      </c>
      <c r="L5885" s="7">
        <v>49505.0</v>
      </c>
      <c r="M5885" s="4" t="s">
        <v>59</v>
      </c>
      <c r="N5885" s="4" t="s">
        <v>2311</v>
      </c>
      <c r="O5885" s="4" t="s">
        <v>51</v>
      </c>
      <c r="P5885" s="4" t="s">
        <v>124</v>
      </c>
      <c r="Q5885" s="4" t="s">
        <v>2312</v>
      </c>
      <c r="R5885" s="9">
        <v>272.523703703704</v>
      </c>
      <c r="S5885" s="7">
        <v>2.0</v>
      </c>
      <c r="T5885" s="7">
        <v>0.0</v>
      </c>
      <c r="U5885" s="7">
        <v>130.811377777778</v>
      </c>
      <c r="V5885" s="10" t="str">
        <f t="shared" si="1"/>
        <v>2017-12</v>
      </c>
    </row>
    <row r="5886">
      <c r="A5886" s="7">
        <v>5885.0</v>
      </c>
      <c r="B5886" s="4" t="s">
        <v>8593</v>
      </c>
      <c r="C5886" s="8">
        <v>43098.0</v>
      </c>
      <c r="D5886" s="8">
        <v>43105.0</v>
      </c>
      <c r="E5886" s="4" t="s">
        <v>26</v>
      </c>
      <c r="F5886" s="4" t="s">
        <v>88</v>
      </c>
      <c r="G5886" s="4" t="s">
        <v>89</v>
      </c>
      <c r="H5886" s="4" t="s">
        <v>29</v>
      </c>
      <c r="I5886" s="4" t="s">
        <v>30</v>
      </c>
      <c r="J5886" s="4" t="s">
        <v>2652</v>
      </c>
      <c r="K5886" s="4" t="s">
        <v>48</v>
      </c>
      <c r="L5886" s="7">
        <v>92804.0</v>
      </c>
      <c r="M5886" s="4" t="s">
        <v>49</v>
      </c>
      <c r="N5886" s="4" t="s">
        <v>4281</v>
      </c>
      <c r="O5886" s="4" t="s">
        <v>35</v>
      </c>
      <c r="P5886" s="4" t="s">
        <v>121</v>
      </c>
      <c r="Q5886" s="4" t="s">
        <v>4282</v>
      </c>
      <c r="R5886" s="9">
        <v>101.12</v>
      </c>
      <c r="S5886" s="7">
        <v>8.0</v>
      </c>
      <c r="T5886" s="7">
        <v>0.0</v>
      </c>
      <c r="U5886" s="7">
        <v>37.4144</v>
      </c>
      <c r="V5886" s="10" t="str">
        <f t="shared" si="1"/>
        <v>2017-12</v>
      </c>
    </row>
    <row r="5887">
      <c r="A5887" s="7">
        <v>5886.0</v>
      </c>
      <c r="B5887" s="4" t="s">
        <v>8594</v>
      </c>
      <c r="C5887" s="8">
        <v>43098.0</v>
      </c>
      <c r="D5887" s="8">
        <v>43102.0</v>
      </c>
      <c r="E5887" s="4" t="s">
        <v>26</v>
      </c>
      <c r="F5887" s="4" t="s">
        <v>5289</v>
      </c>
      <c r="G5887" s="4" t="s">
        <v>5290</v>
      </c>
      <c r="H5887" s="4" t="s">
        <v>46</v>
      </c>
      <c r="I5887" s="4" t="s">
        <v>30</v>
      </c>
      <c r="J5887" s="4" t="s">
        <v>3412</v>
      </c>
      <c r="K5887" s="4" t="s">
        <v>164</v>
      </c>
      <c r="L5887" s="7">
        <v>98026.0</v>
      </c>
      <c r="M5887" s="4" t="s">
        <v>49</v>
      </c>
      <c r="N5887" s="4" t="s">
        <v>8595</v>
      </c>
      <c r="O5887" s="4" t="s">
        <v>51</v>
      </c>
      <c r="P5887" s="4" t="s">
        <v>272</v>
      </c>
      <c r="Q5887" s="4" t="s">
        <v>8596</v>
      </c>
      <c r="R5887" s="9">
        <v>19.6</v>
      </c>
      <c r="S5887" s="7">
        <v>5.0</v>
      </c>
      <c r="T5887" s="7">
        <v>0.0</v>
      </c>
      <c r="U5887" s="7">
        <v>9.604</v>
      </c>
      <c r="V5887" s="10" t="str">
        <f t="shared" si="1"/>
        <v>2017-12</v>
      </c>
    </row>
    <row r="5888">
      <c r="A5888" s="7">
        <v>5887.0</v>
      </c>
      <c r="B5888" s="4" t="s">
        <v>8594</v>
      </c>
      <c r="C5888" s="8">
        <v>43098.0</v>
      </c>
      <c r="D5888" s="8">
        <v>43102.0</v>
      </c>
      <c r="E5888" s="4" t="s">
        <v>26</v>
      </c>
      <c r="F5888" s="4" t="s">
        <v>5289</v>
      </c>
      <c r="G5888" s="4" t="s">
        <v>5290</v>
      </c>
      <c r="H5888" s="4" t="s">
        <v>46</v>
      </c>
      <c r="I5888" s="4" t="s">
        <v>30</v>
      </c>
      <c r="J5888" s="4" t="s">
        <v>3412</v>
      </c>
      <c r="K5888" s="4" t="s">
        <v>164</v>
      </c>
      <c r="L5888" s="7">
        <v>98026.0</v>
      </c>
      <c r="M5888" s="4" t="s">
        <v>49</v>
      </c>
      <c r="N5888" s="4" t="s">
        <v>8372</v>
      </c>
      <c r="O5888" s="4" t="s">
        <v>35</v>
      </c>
      <c r="P5888" s="4" t="s">
        <v>121</v>
      </c>
      <c r="Q5888" s="4" t="s">
        <v>8373</v>
      </c>
      <c r="R5888" s="9">
        <v>68.46</v>
      </c>
      <c r="S5888" s="7">
        <v>2.0</v>
      </c>
      <c r="T5888" s="7">
        <v>0.0</v>
      </c>
      <c r="U5888" s="7">
        <v>20.538</v>
      </c>
      <c r="V5888" s="10" t="str">
        <f t="shared" si="1"/>
        <v>2017-12</v>
      </c>
    </row>
    <row r="5889">
      <c r="A5889" s="7">
        <v>5888.0</v>
      </c>
      <c r="B5889" s="4" t="s">
        <v>8597</v>
      </c>
      <c r="C5889" s="8">
        <v>43098.0</v>
      </c>
      <c r="D5889" s="8">
        <v>43101.0</v>
      </c>
      <c r="E5889" s="4" t="s">
        <v>98</v>
      </c>
      <c r="F5889" s="4" t="s">
        <v>2938</v>
      </c>
      <c r="G5889" s="4" t="s">
        <v>2939</v>
      </c>
      <c r="H5889" s="4" t="s">
        <v>46</v>
      </c>
      <c r="I5889" s="4" t="s">
        <v>30</v>
      </c>
      <c r="J5889" s="4" t="s">
        <v>1892</v>
      </c>
      <c r="K5889" s="4" t="s">
        <v>462</v>
      </c>
      <c r="L5889" s="7">
        <v>40214.0</v>
      </c>
      <c r="M5889" s="4" t="s">
        <v>83</v>
      </c>
      <c r="N5889" s="4" t="s">
        <v>3268</v>
      </c>
      <c r="O5889" s="4" t="s">
        <v>35</v>
      </c>
      <c r="P5889" s="4" t="s">
        <v>263</v>
      </c>
      <c r="Q5889" s="4" t="s">
        <v>3269</v>
      </c>
      <c r="R5889" s="9">
        <v>723.11865434357</v>
      </c>
      <c r="S5889" s="7">
        <v>8.0</v>
      </c>
      <c r="T5889" s="7">
        <v>0.0</v>
      </c>
      <c r="U5889" s="7">
        <v>188.010850129328</v>
      </c>
      <c r="V5889" s="10" t="str">
        <f t="shared" si="1"/>
        <v>2017-12</v>
      </c>
    </row>
    <row r="5890">
      <c r="A5890" s="7">
        <v>5889.0</v>
      </c>
      <c r="B5890" s="4" t="s">
        <v>8597</v>
      </c>
      <c r="C5890" s="8">
        <v>43098.0</v>
      </c>
      <c r="D5890" s="8">
        <v>43101.0</v>
      </c>
      <c r="E5890" s="4" t="s">
        <v>98</v>
      </c>
      <c r="F5890" s="4" t="s">
        <v>2938</v>
      </c>
      <c r="G5890" s="4" t="s">
        <v>2939</v>
      </c>
      <c r="H5890" s="4" t="s">
        <v>46</v>
      </c>
      <c r="I5890" s="4" t="s">
        <v>30</v>
      </c>
      <c r="J5890" s="4" t="s">
        <v>1892</v>
      </c>
      <c r="K5890" s="4" t="s">
        <v>462</v>
      </c>
      <c r="L5890" s="7">
        <v>40214.0</v>
      </c>
      <c r="M5890" s="4" t="s">
        <v>83</v>
      </c>
      <c r="N5890" s="4" t="s">
        <v>1544</v>
      </c>
      <c r="O5890" s="4" t="s">
        <v>51</v>
      </c>
      <c r="P5890" s="4" t="s">
        <v>76</v>
      </c>
      <c r="Q5890" s="4" t="s">
        <v>1545</v>
      </c>
      <c r="R5890" s="9">
        <v>7.56398754224511</v>
      </c>
      <c r="S5890" s="7">
        <v>1.0</v>
      </c>
      <c r="T5890" s="7">
        <v>0.0</v>
      </c>
      <c r="U5890" s="7">
        <v>3.5550741448552</v>
      </c>
      <c r="V5890" s="10" t="str">
        <f t="shared" si="1"/>
        <v>2017-12</v>
      </c>
    </row>
    <row r="5891">
      <c r="A5891" s="7">
        <v>5890.0</v>
      </c>
      <c r="B5891" s="4" t="s">
        <v>8597</v>
      </c>
      <c r="C5891" s="8">
        <v>43098.0</v>
      </c>
      <c r="D5891" s="8">
        <v>43101.0</v>
      </c>
      <c r="E5891" s="4" t="s">
        <v>98</v>
      </c>
      <c r="F5891" s="4" t="s">
        <v>2938</v>
      </c>
      <c r="G5891" s="4" t="s">
        <v>2939</v>
      </c>
      <c r="H5891" s="4" t="s">
        <v>46</v>
      </c>
      <c r="I5891" s="4" t="s">
        <v>30</v>
      </c>
      <c r="J5891" s="4" t="s">
        <v>1892</v>
      </c>
      <c r="K5891" s="4" t="s">
        <v>462</v>
      </c>
      <c r="L5891" s="7">
        <v>40214.0</v>
      </c>
      <c r="M5891" s="4" t="s">
        <v>83</v>
      </c>
      <c r="N5891" s="4" t="s">
        <v>114</v>
      </c>
      <c r="O5891" s="4" t="s">
        <v>51</v>
      </c>
      <c r="P5891" s="4" t="s">
        <v>93</v>
      </c>
      <c r="Q5891" s="4" t="s">
        <v>115</v>
      </c>
      <c r="R5891" s="9">
        <v>20.8735855994821</v>
      </c>
      <c r="S5891" s="7">
        <v>1.0</v>
      </c>
      <c r="T5891" s="7">
        <v>0.0</v>
      </c>
      <c r="U5891" s="7">
        <v>6.05333982384981</v>
      </c>
      <c r="V5891" s="10" t="str">
        <f t="shared" si="1"/>
        <v>2017-12</v>
      </c>
    </row>
    <row r="5892">
      <c r="A5892" s="7">
        <v>5891.0</v>
      </c>
      <c r="B5892" s="4" t="s">
        <v>8597</v>
      </c>
      <c r="C5892" s="8">
        <v>43098.0</v>
      </c>
      <c r="D5892" s="8">
        <v>43101.0</v>
      </c>
      <c r="E5892" s="4" t="s">
        <v>98</v>
      </c>
      <c r="F5892" s="4" t="s">
        <v>2938</v>
      </c>
      <c r="G5892" s="4" t="s">
        <v>2939</v>
      </c>
      <c r="H5892" s="4" t="s">
        <v>46</v>
      </c>
      <c r="I5892" s="4" t="s">
        <v>30</v>
      </c>
      <c r="J5892" s="4" t="s">
        <v>1892</v>
      </c>
      <c r="K5892" s="4" t="s">
        <v>462</v>
      </c>
      <c r="L5892" s="7">
        <v>40214.0</v>
      </c>
      <c r="M5892" s="4" t="s">
        <v>83</v>
      </c>
      <c r="N5892" s="4" t="s">
        <v>4975</v>
      </c>
      <c r="O5892" s="4" t="s">
        <v>35</v>
      </c>
      <c r="P5892" s="4" t="s">
        <v>263</v>
      </c>
      <c r="Q5892" s="4" t="s">
        <v>4976</v>
      </c>
      <c r="R5892" s="9">
        <v>182.005736351438</v>
      </c>
      <c r="S5892" s="7">
        <v>1.0</v>
      </c>
      <c r="T5892" s="7">
        <v>0.0</v>
      </c>
      <c r="U5892" s="7">
        <v>52.781663541917</v>
      </c>
      <c r="V5892" s="10" t="str">
        <f t="shared" si="1"/>
        <v>2017-12</v>
      </c>
    </row>
    <row r="5893">
      <c r="A5893" s="7">
        <v>5892.0</v>
      </c>
      <c r="B5893" s="4" t="s">
        <v>8597</v>
      </c>
      <c r="C5893" s="8">
        <v>43098.0</v>
      </c>
      <c r="D5893" s="8">
        <v>43101.0</v>
      </c>
      <c r="E5893" s="4" t="s">
        <v>98</v>
      </c>
      <c r="F5893" s="4" t="s">
        <v>2938</v>
      </c>
      <c r="G5893" s="4" t="s">
        <v>2939</v>
      </c>
      <c r="H5893" s="4" t="s">
        <v>46</v>
      </c>
      <c r="I5893" s="4" t="s">
        <v>30</v>
      </c>
      <c r="J5893" s="4" t="s">
        <v>1892</v>
      </c>
      <c r="K5893" s="4" t="s">
        <v>462</v>
      </c>
      <c r="L5893" s="7">
        <v>40214.0</v>
      </c>
      <c r="M5893" s="4" t="s">
        <v>83</v>
      </c>
      <c r="N5893" s="4" t="s">
        <v>545</v>
      </c>
      <c r="O5893" s="4" t="s">
        <v>35</v>
      </c>
      <c r="P5893" s="4" t="s">
        <v>263</v>
      </c>
      <c r="Q5893" s="4" t="s">
        <v>546</v>
      </c>
      <c r="R5893" s="9">
        <v>154.339616173165</v>
      </c>
      <c r="S5893" s="7">
        <v>3.0</v>
      </c>
      <c r="T5893" s="7">
        <v>0.0</v>
      </c>
      <c r="U5893" s="7">
        <v>46.3018848519496</v>
      </c>
      <c r="V5893" s="10" t="str">
        <f t="shared" si="1"/>
        <v>2017-12</v>
      </c>
    </row>
    <row r="5894">
      <c r="A5894" s="7">
        <v>5893.0</v>
      </c>
      <c r="B5894" s="4" t="s">
        <v>8598</v>
      </c>
      <c r="C5894" s="8">
        <v>43099.0</v>
      </c>
      <c r="D5894" s="8">
        <v>43105.0</v>
      </c>
      <c r="E5894" s="4" t="s">
        <v>26</v>
      </c>
      <c r="F5894" s="4" t="s">
        <v>243</v>
      </c>
      <c r="G5894" s="4" t="s">
        <v>244</v>
      </c>
      <c r="H5894" s="4" t="s">
        <v>112</v>
      </c>
      <c r="I5894" s="4" t="s">
        <v>30</v>
      </c>
      <c r="J5894" s="4" t="s">
        <v>188</v>
      </c>
      <c r="K5894" s="4" t="s">
        <v>766</v>
      </c>
      <c r="L5894" s="7">
        <v>47201.0</v>
      </c>
      <c r="M5894" s="4" t="s">
        <v>59</v>
      </c>
      <c r="N5894" s="4" t="s">
        <v>3755</v>
      </c>
      <c r="O5894" s="4" t="s">
        <v>51</v>
      </c>
      <c r="P5894" s="4" t="s">
        <v>283</v>
      </c>
      <c r="Q5894" s="4" t="s">
        <v>3756</v>
      </c>
      <c r="R5894" s="9">
        <v>272.09</v>
      </c>
      <c r="S5894" s="7">
        <v>2.0</v>
      </c>
      <c r="T5894" s="7">
        <v>0.0</v>
      </c>
      <c r="U5894" s="7">
        <v>73.4643</v>
      </c>
      <c r="V5894" s="10" t="str">
        <f t="shared" si="1"/>
        <v>2017-12</v>
      </c>
    </row>
    <row r="5895">
      <c r="A5895" s="7">
        <v>5894.0</v>
      </c>
      <c r="B5895" s="4" t="s">
        <v>8599</v>
      </c>
      <c r="C5895" s="8">
        <v>43099.0</v>
      </c>
      <c r="D5895" s="8">
        <v>43103.0</v>
      </c>
      <c r="E5895" s="4" t="s">
        <v>26</v>
      </c>
      <c r="F5895" s="4" t="s">
        <v>4136</v>
      </c>
      <c r="G5895" s="4" t="s">
        <v>4137</v>
      </c>
      <c r="H5895" s="4" t="s">
        <v>46</v>
      </c>
      <c r="I5895" s="4" t="s">
        <v>30</v>
      </c>
      <c r="J5895" s="4" t="s">
        <v>222</v>
      </c>
      <c r="K5895" s="4" t="s">
        <v>223</v>
      </c>
      <c r="L5895" s="7">
        <v>10009.0</v>
      </c>
      <c r="M5895" s="4" t="s">
        <v>33</v>
      </c>
      <c r="N5895" s="4" t="s">
        <v>1611</v>
      </c>
      <c r="O5895" s="4" t="s">
        <v>35</v>
      </c>
      <c r="P5895" s="4" t="s">
        <v>36</v>
      </c>
      <c r="Q5895" s="4" t="s">
        <v>1612</v>
      </c>
      <c r="R5895" s="9">
        <v>575.673507699981</v>
      </c>
      <c r="S5895" s="7">
        <v>4.0</v>
      </c>
      <c r="T5895" s="7">
        <v>0.2</v>
      </c>
      <c r="U5895" s="7">
        <v>21.5877565387493</v>
      </c>
      <c r="V5895" s="10" t="str">
        <f t="shared" si="1"/>
        <v>2017-12</v>
      </c>
    </row>
    <row r="5896">
      <c r="A5896" s="7">
        <v>5895.0</v>
      </c>
      <c r="B5896" s="4" t="s">
        <v>8599</v>
      </c>
      <c r="C5896" s="8">
        <v>43099.0</v>
      </c>
      <c r="D5896" s="8">
        <v>43103.0</v>
      </c>
      <c r="E5896" s="4" t="s">
        <v>26</v>
      </c>
      <c r="F5896" s="4" t="s">
        <v>4136</v>
      </c>
      <c r="G5896" s="4" t="s">
        <v>4137</v>
      </c>
      <c r="H5896" s="4" t="s">
        <v>46</v>
      </c>
      <c r="I5896" s="4" t="s">
        <v>30</v>
      </c>
      <c r="J5896" s="4" t="s">
        <v>222</v>
      </c>
      <c r="K5896" s="4" t="s">
        <v>223</v>
      </c>
      <c r="L5896" s="7">
        <v>10009.0</v>
      </c>
      <c r="M5896" s="4" t="s">
        <v>33</v>
      </c>
      <c r="N5896" s="4" t="s">
        <v>1669</v>
      </c>
      <c r="O5896" s="4" t="s">
        <v>39</v>
      </c>
      <c r="P5896" s="4" t="s">
        <v>40</v>
      </c>
      <c r="Q5896" s="4" t="s">
        <v>1670</v>
      </c>
      <c r="R5896" s="9">
        <v>161.993687039387</v>
      </c>
      <c r="S5896" s="7">
        <v>7.0</v>
      </c>
      <c r="T5896" s="7">
        <v>0.0</v>
      </c>
      <c r="U5896" s="7">
        <v>4.8598106111816</v>
      </c>
      <c r="V5896" s="10" t="str">
        <f t="shared" si="1"/>
        <v>2017-12</v>
      </c>
    </row>
    <row r="5897">
      <c r="A5897" s="7">
        <v>5896.0</v>
      </c>
      <c r="B5897" s="4" t="s">
        <v>8599</v>
      </c>
      <c r="C5897" s="8">
        <v>43099.0</v>
      </c>
      <c r="D5897" s="8">
        <v>43103.0</v>
      </c>
      <c r="E5897" s="4" t="s">
        <v>26</v>
      </c>
      <c r="F5897" s="4" t="s">
        <v>4136</v>
      </c>
      <c r="G5897" s="4" t="s">
        <v>4137</v>
      </c>
      <c r="H5897" s="4" t="s">
        <v>46</v>
      </c>
      <c r="I5897" s="4" t="s">
        <v>30</v>
      </c>
      <c r="J5897" s="4" t="s">
        <v>222</v>
      </c>
      <c r="K5897" s="4" t="s">
        <v>223</v>
      </c>
      <c r="L5897" s="7">
        <v>10009.0</v>
      </c>
      <c r="M5897" s="4" t="s">
        <v>33</v>
      </c>
      <c r="N5897" s="4" t="s">
        <v>6526</v>
      </c>
      <c r="O5897" s="4" t="s">
        <v>51</v>
      </c>
      <c r="P5897" s="4" t="s">
        <v>76</v>
      </c>
      <c r="Q5897" s="4" t="s">
        <v>6527</v>
      </c>
      <c r="R5897" s="9">
        <v>94.0215421444042</v>
      </c>
      <c r="S5897" s="7">
        <v>3.0</v>
      </c>
      <c r="T5897" s="7">
        <v>0.2</v>
      </c>
      <c r="U5897" s="7">
        <v>35.2580783041516</v>
      </c>
      <c r="V5897" s="10" t="str">
        <f t="shared" si="1"/>
        <v>2017-12</v>
      </c>
    </row>
    <row r="5898">
      <c r="A5898" s="7">
        <v>5897.0</v>
      </c>
      <c r="B5898" s="4" t="s">
        <v>8600</v>
      </c>
      <c r="C5898" s="8">
        <v>43099.0</v>
      </c>
      <c r="D5898" s="8">
        <v>43103.0</v>
      </c>
      <c r="E5898" s="4" t="s">
        <v>26</v>
      </c>
      <c r="F5898" s="4" t="s">
        <v>79</v>
      </c>
      <c r="G5898" s="4" t="s">
        <v>80</v>
      </c>
      <c r="H5898" s="4" t="s">
        <v>29</v>
      </c>
      <c r="I5898" s="4" t="s">
        <v>30</v>
      </c>
      <c r="J5898" s="4" t="s">
        <v>215</v>
      </c>
      <c r="K5898" s="4" t="s">
        <v>48</v>
      </c>
      <c r="L5898" s="7">
        <v>94533.0</v>
      </c>
      <c r="M5898" s="4" t="s">
        <v>49</v>
      </c>
      <c r="N5898" s="4" t="s">
        <v>4083</v>
      </c>
      <c r="O5898" s="4" t="s">
        <v>51</v>
      </c>
      <c r="P5898" s="4" t="s">
        <v>76</v>
      </c>
      <c r="Q5898" s="4" t="s">
        <v>4084</v>
      </c>
      <c r="R5898" s="9">
        <v>13.904</v>
      </c>
      <c r="S5898" s="7">
        <v>2.0</v>
      </c>
      <c r="T5898" s="7">
        <v>0.2</v>
      </c>
      <c r="U5898" s="7">
        <v>4.5188</v>
      </c>
      <c r="V5898" s="10" t="str">
        <f t="shared" si="1"/>
        <v>2017-12</v>
      </c>
    </row>
    <row r="5899">
      <c r="A5899" s="7">
        <v>5898.0</v>
      </c>
      <c r="B5899" s="4" t="s">
        <v>8600</v>
      </c>
      <c r="C5899" s="8">
        <v>43099.0</v>
      </c>
      <c r="D5899" s="8">
        <v>43103.0</v>
      </c>
      <c r="E5899" s="4" t="s">
        <v>26</v>
      </c>
      <c r="F5899" s="4" t="s">
        <v>79</v>
      </c>
      <c r="G5899" s="4" t="s">
        <v>80</v>
      </c>
      <c r="H5899" s="4" t="s">
        <v>29</v>
      </c>
      <c r="I5899" s="4" t="s">
        <v>30</v>
      </c>
      <c r="J5899" s="4" t="s">
        <v>215</v>
      </c>
      <c r="K5899" s="4" t="s">
        <v>48</v>
      </c>
      <c r="L5899" s="7">
        <v>94533.0</v>
      </c>
      <c r="M5899" s="4" t="s">
        <v>49</v>
      </c>
      <c r="N5899" s="4" t="s">
        <v>904</v>
      </c>
      <c r="O5899" s="4" t="s">
        <v>51</v>
      </c>
      <c r="P5899" s="4" t="s">
        <v>76</v>
      </c>
      <c r="Q5899" s="4" t="s">
        <v>905</v>
      </c>
      <c r="R5899" s="9">
        <v>20.72</v>
      </c>
      <c r="S5899" s="7">
        <v>2.0</v>
      </c>
      <c r="T5899" s="7">
        <v>0.2</v>
      </c>
      <c r="U5899" s="7">
        <v>6.475</v>
      </c>
      <c r="V5899" s="10" t="str">
        <f t="shared" si="1"/>
        <v>2017-12</v>
      </c>
    </row>
    <row r="5900">
      <c r="A5900" s="7">
        <v>5899.0</v>
      </c>
      <c r="B5900" s="4" t="s">
        <v>8601</v>
      </c>
      <c r="C5900" s="8">
        <v>43099.0</v>
      </c>
      <c r="D5900" s="8">
        <v>43103.0</v>
      </c>
      <c r="E5900" s="4" t="s">
        <v>26</v>
      </c>
      <c r="F5900" s="4" t="s">
        <v>1541</v>
      </c>
      <c r="G5900" s="4" t="s">
        <v>1542</v>
      </c>
      <c r="H5900" s="4" t="s">
        <v>46</v>
      </c>
      <c r="I5900" s="4" t="s">
        <v>30</v>
      </c>
      <c r="J5900" s="4" t="s">
        <v>7197</v>
      </c>
      <c r="K5900" s="4" t="s">
        <v>741</v>
      </c>
      <c r="L5900" s="7">
        <v>80538.0</v>
      </c>
      <c r="M5900" s="4" t="s">
        <v>49</v>
      </c>
      <c r="N5900" s="4" t="s">
        <v>271</v>
      </c>
      <c r="O5900" s="4" t="s">
        <v>51</v>
      </c>
      <c r="P5900" s="4" t="s">
        <v>272</v>
      </c>
      <c r="Q5900" s="4" t="s">
        <v>273</v>
      </c>
      <c r="R5900" s="9">
        <v>3.024</v>
      </c>
      <c r="S5900" s="7">
        <v>3.0</v>
      </c>
      <c r="T5900" s="7">
        <v>0.2</v>
      </c>
      <c r="U5900" s="7">
        <v>-0.6048</v>
      </c>
      <c r="V5900" s="10" t="str">
        <f t="shared" si="1"/>
        <v>2017-12</v>
      </c>
    </row>
  </sheetData>
  <conditionalFormatting sqref="R2:R5900">
    <cfRule type="expression" dxfId="0" priority="1">
      <formula>AND($C2&lt;&gt;"",$C2&gt;=Monthly_Target)</formula>
    </cfRule>
  </conditionalFormatting>
  <conditionalFormatting sqref="R2:R5900">
    <cfRule type="expression" dxfId="0" priority="2">
      <formula>AND($C2&lt;&gt;"",$C2&lt;Monthly_Target)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4" width="12.0"/>
    <col customWidth="1" min="15" max="15" width="7.13"/>
  </cols>
  <sheetData>
    <row r="1">
      <c r="A1" s="11" t="s">
        <v>8602</v>
      </c>
      <c r="B1" s="12"/>
      <c r="C1" s="13"/>
      <c r="E1" s="11" t="s">
        <v>23</v>
      </c>
      <c r="F1" s="12"/>
      <c r="G1" s="13"/>
      <c r="I1" s="11" t="s">
        <v>8603</v>
      </c>
      <c r="J1" s="12"/>
      <c r="K1" s="13"/>
      <c r="M1" s="2" t="s">
        <v>8604</v>
      </c>
    </row>
    <row r="2" ht="45.0" customHeight="1">
      <c r="A2" s="14">
        <f>SUMIFS('Sample - Superstore'!$R:$R,'Sample - Superstore'!$V:$V,Selected_Month)</f>
        <v>80524.65552</v>
      </c>
      <c r="C2" s="15"/>
      <c r="E2" s="14">
        <f>SUMIFS('Sample - Superstore'!$U:$U,'Sample - Superstore'!$V:$V,Selected_Month)</f>
        <v>2762.34409</v>
      </c>
      <c r="G2" s="15"/>
      <c r="I2" s="16">
        <f>IFERROR(SUMIFS('Sample - Superstore'!$R:$R,'Sample - Superstore'!$V:$V,Selected_Month)/monthly_target,0)</f>
        <v>80.52465552</v>
      </c>
      <c r="K2" s="15"/>
      <c r="M2" s="17" t="s">
        <v>8605</v>
      </c>
    </row>
    <row r="3" ht="31.5" customHeight="1">
      <c r="A3" s="18" t="str">
        <f>IFERROR(__xludf.DUMMYFUNCTION("SPARKLINE(FILTER('Sample - Superstore'!R:R,TEXT('Sample - Superstore'!V:V,""yyyymm"")=TEXT(Selected_Month,""yyyymm"")))
"),"")</f>
        <v/>
      </c>
      <c r="B3" s="19"/>
      <c r="C3" s="20" t="str">
        <f>IF(A2&gt;=1,"OK","ALERTA")</f>
        <v>OK</v>
      </c>
      <c r="E3" s="18" t="str">
        <f>IFERROR(__xludf.DUMMYFUNCTION("SPARKLINE(FILTER('Sample - Superstore'!$U:$U,'Sample - Superstore'!$V:$V&lt;=Selected_Month))"),"")</f>
        <v/>
      </c>
      <c r="F3" s="19"/>
      <c r="G3" s="20" t="str">
        <f>IF(E2&gt;=1,"OK","ALERTA")</f>
        <v>OK</v>
      </c>
      <c r="I3" s="18" t="str">
        <f>IFERROR(__xludf.DUMMYFUNCTION("SPARKLINE(ARRAYFORMULA('Sample - Superstore'!$R2:$R1000/monthly_target))"),"")</f>
        <v/>
      </c>
      <c r="J3" s="19"/>
      <c r="K3" s="20" t="str">
        <f>IF(I2&gt;=1,"OK","ALERTA")</f>
        <v>OK</v>
      </c>
    </row>
    <row r="5">
      <c r="I5" s="21" t="s">
        <v>8606</v>
      </c>
      <c r="J5" s="12"/>
      <c r="K5" s="13"/>
    </row>
    <row r="6">
      <c r="I6" s="22" t="s">
        <v>8607</v>
      </c>
      <c r="J6" s="23"/>
      <c r="K6" s="24"/>
    </row>
    <row r="7">
      <c r="I7" s="22" t="s">
        <v>8608</v>
      </c>
      <c r="J7" s="23"/>
      <c r="K7" s="25" t="str">
        <f>M2</f>
        <v>2016-11</v>
      </c>
    </row>
    <row r="8">
      <c r="B8" s="2" t="s">
        <v>8609</v>
      </c>
      <c r="C8" s="26" t="s">
        <v>83</v>
      </c>
      <c r="D8" s="26" t="s">
        <v>49</v>
      </c>
      <c r="E8" s="26" t="s">
        <v>59</v>
      </c>
      <c r="F8" s="26" t="s">
        <v>33</v>
      </c>
      <c r="I8" s="22" t="s">
        <v>8610</v>
      </c>
      <c r="J8" s="23"/>
      <c r="K8" s="24"/>
    </row>
    <row r="9">
      <c r="B9" s="3" t="str">
        <f>IFERROR(__xludf.DUMMYFUNCTION("FILTER(summary!A:F, TEXT(summary!A:A,""yyyymm"") = TEXT(Selected_Month,""yyyymm""))"),"2016-11")</f>
        <v>2016-11</v>
      </c>
      <c r="C9" s="27">
        <f>IFERROR(__xludf.DUMMYFUNCTION("""COMPUTED_VALUE"""),11441.487922959708)</f>
        <v>11441.48792</v>
      </c>
      <c r="D9" s="27">
        <f>IFERROR(__xludf.DUMMYFUNCTION("""COMPUTED_VALUE"""),23923.00499999999)</f>
        <v>23923.005</v>
      </c>
      <c r="E9" s="27">
        <f>IFERROR(__xludf.DUMMYFUNCTION("""COMPUTED_VALUE"""),19140.531822716046)</f>
        <v>19140.53182</v>
      </c>
      <c r="F9" s="27">
        <f>IFERROR(__xludf.DUMMYFUNCTION("""COMPUTED_VALUE"""),26019.6307707819)</f>
        <v>26019.63077</v>
      </c>
      <c r="G9" s="3"/>
      <c r="I9" s="28" t="s">
        <v>8611</v>
      </c>
      <c r="K9" s="15"/>
    </row>
    <row r="10">
      <c r="I10" s="29"/>
      <c r="K10" s="15"/>
    </row>
    <row r="11">
      <c r="I11" s="22" t="s">
        <v>8612</v>
      </c>
      <c r="J11" s="23"/>
      <c r="K11" s="24"/>
    </row>
    <row r="12">
      <c r="I12" s="28" t="s">
        <v>8611</v>
      </c>
      <c r="K12" s="15"/>
    </row>
    <row r="13">
      <c r="I13" s="29"/>
      <c r="K13" s="15"/>
    </row>
    <row r="14">
      <c r="I14" s="30"/>
      <c r="J14" s="23"/>
      <c r="K14" s="24"/>
    </row>
    <row r="15">
      <c r="I15" s="30"/>
      <c r="J15" s="23"/>
      <c r="K15" s="24"/>
    </row>
    <row r="16">
      <c r="I16" s="30"/>
      <c r="J16" s="23"/>
      <c r="K16" s="24"/>
    </row>
    <row r="17">
      <c r="I17" s="30"/>
      <c r="J17" s="23"/>
      <c r="K17" s="24"/>
    </row>
    <row r="18">
      <c r="I18" s="31"/>
      <c r="J18" s="32"/>
      <c r="K18" s="33"/>
    </row>
  </sheetData>
  <mergeCells count="12">
    <mergeCell ref="I2:K2"/>
    <mergeCell ref="I3:J3"/>
    <mergeCell ref="I5:K5"/>
    <mergeCell ref="I9:K10"/>
    <mergeCell ref="I12:K13"/>
    <mergeCell ref="A1:C1"/>
    <mergeCell ref="E1:G1"/>
    <mergeCell ref="I1:K1"/>
    <mergeCell ref="A2:C2"/>
    <mergeCell ref="E2:G2"/>
    <mergeCell ref="A3:B3"/>
    <mergeCell ref="E3:F3"/>
  </mergeCells>
  <conditionalFormatting sqref="C3 G3 K3">
    <cfRule type="cellIs" dxfId="0" priority="1" operator="equal">
      <formula>"OK"</formula>
    </cfRule>
  </conditionalFormatting>
  <conditionalFormatting sqref="C3 G3 K3">
    <cfRule type="cellIs" dxfId="1" priority="2" operator="equal">
      <formula>"ALERTA"</formula>
    </cfRule>
  </conditionalFormatting>
  <dataValidations>
    <dataValidation type="list" allowBlank="1" showErrorMessage="1" sqref="M2">
      <formula1>summary!$A$2:$A1000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4" width="12.0"/>
    <col customWidth="1" min="15" max="15" width="7.13"/>
    <col customWidth="1" min="19" max="19" width="3.0"/>
    <col customWidth="1" min="23" max="23" width="2.75"/>
  </cols>
  <sheetData>
    <row r="1">
      <c r="A1" s="11" t="s">
        <v>8602</v>
      </c>
      <c r="B1" s="12"/>
      <c r="C1" s="13"/>
      <c r="E1" s="11" t="s">
        <v>23</v>
      </c>
      <c r="F1" s="12"/>
      <c r="G1" s="13"/>
      <c r="I1" s="11" t="s">
        <v>8603</v>
      </c>
      <c r="J1" s="12"/>
      <c r="K1" s="13"/>
      <c r="M1" s="2" t="s">
        <v>8604</v>
      </c>
      <c r="N1" s="2" t="s">
        <v>8613</v>
      </c>
      <c r="P1" s="11" t="s">
        <v>8614</v>
      </c>
      <c r="Q1" s="12"/>
      <c r="R1" s="13"/>
      <c r="T1" s="11" t="s">
        <v>8615</v>
      </c>
      <c r="U1" s="12"/>
      <c r="V1" s="13"/>
      <c r="X1" s="11" t="s">
        <v>8616</v>
      </c>
      <c r="Y1" s="12"/>
      <c r="Z1" s="13"/>
    </row>
    <row r="2" ht="45.0" customHeight="1">
      <c r="A2" s="14">
        <f>SUMIFS('Sample - Superstore'!$R:$R,'Sample - Superstore'!$V:$V,Dashboard_product!Selected_Month)</f>
        <v>51788.55466</v>
      </c>
      <c r="C2" s="15"/>
      <c r="E2" s="14">
        <f>SUMIFS('Sample - Superstore'!$U:$U,'Sample - Superstore'!$V:$V,Dashboard_product!Selected_Month)</f>
        <v>3554.995709</v>
      </c>
      <c r="G2" s="15"/>
      <c r="I2" s="16">
        <f>IFERROR(SUMIFS('Sample - Superstore'!$R:$R,'Sample - Superstore'!$V:$V,Dashboard_product!Selected_Month)/monthly_target,0)</f>
        <v>51.78855466</v>
      </c>
      <c r="K2" s="15"/>
      <c r="M2" s="17" t="s">
        <v>8617</v>
      </c>
      <c r="N2" s="2" t="s">
        <v>53</v>
      </c>
      <c r="P2" s="14">
        <f>SUMIFS('Sample - Superstore'!$R:$R,
             'Sample - Superstore'!$V:$V, Dashboard_product!Selected_Month,
             'Sample - Superstore'!$Q:$Q, Producto)</f>
        <v>0</v>
      </c>
      <c r="R2" s="15"/>
      <c r="T2" s="14">
        <f>SUMIFS('Sample - Superstore'!$U:$U,
             'Sample - Superstore'!$V:$V, Dashboard_product!Selected_Month,
             'Sample - Superstore'!$Q:$Q, Producto)</f>
        <v>0</v>
      </c>
      <c r="V2" s="15"/>
      <c r="X2" s="34">
        <f>SUMIFS('Sample - Superstore'!$S:$S,
             'Sample - Superstore'!$V:$V, Dashboard_product!Selected_Month,
             'Sample - Superstore'!$Q:$Q, Producto)</f>
        <v>0</v>
      </c>
      <c r="Z2" s="15"/>
    </row>
    <row r="3" ht="31.5" customHeight="1">
      <c r="A3" s="18" t="str">
        <f>IFERROR(__xludf.DUMMYFUNCTION("SPARKLINE(FILTER('Sample - Superstore'!R:R,TEXT('Sample - Superstore'!V:V,""yyyymm"")=TEXT(Dashboard_product!Selected_Month,""yyyymm"")))
"),"")</f>
        <v/>
      </c>
      <c r="B3" s="19"/>
      <c r="C3" s="20" t="str">
        <f>IF(A2&gt;=1,"OK","ALERTA")</f>
        <v>OK</v>
      </c>
      <c r="E3" s="18" t="str">
        <f>IFERROR(__xludf.DUMMYFUNCTION("SPARKLINE(FILTER('Sample - Superstore'!$U:$U,'Sample - Superstore'!$V:$V&lt;=Dashboard_product!Selected_Month))"),"")</f>
        <v/>
      </c>
      <c r="F3" s="19"/>
      <c r="G3" s="20" t="str">
        <f>IF(E2&gt;=1,"OK","ALERTA")</f>
        <v>OK</v>
      </c>
      <c r="I3" s="18" t="str">
        <f>IFERROR(__xludf.DUMMYFUNCTION("SPARKLINE(ARRAYFORMULA('Sample - Superstore'!$R2:$R1000/monthly_target))"),"")</f>
        <v/>
      </c>
      <c r="J3" s="19"/>
      <c r="K3" s="20" t="str">
        <f>IF(I2&gt;=1,"OK","ALERTA")</f>
        <v>OK</v>
      </c>
      <c r="P3" s="18" t="str">
        <f>IFERROR(__xludf.DUMMYFUNCTION("SPARKLINE(ARRAYFORMULA('Sample - Superstore'!$R2:$R1000/monthly_target))"),"")</f>
        <v/>
      </c>
      <c r="Q3" s="19"/>
      <c r="R3" s="20" t="str">
        <f>IF(P2&gt;=1,"OK","ALERTA")</f>
        <v>ALERTA</v>
      </c>
      <c r="T3" s="18" t="str">
        <f>IFERROR(__xludf.DUMMYFUNCTION("SPARKLINE(ARRAYFORMULA('Sample - Superstore'!$R2:$R1000/monthly_target))"),"")</f>
        <v/>
      </c>
      <c r="U3" s="19"/>
      <c r="V3" s="20" t="str">
        <f>IF(T2&gt;=1,"OK","ALERTA")</f>
        <v>ALERTA</v>
      </c>
      <c r="X3" s="18" t="str">
        <f>IFERROR(__xludf.DUMMYFUNCTION("SPARKLINE(ARRAYFORMULA('Sample - Superstore'!$R2:$R1000/monthly_target))"),"")</f>
        <v/>
      </c>
      <c r="Y3" s="19"/>
      <c r="Z3" s="20" t="str">
        <f>IF(X2&gt;=1,"OK","ALERTA")</f>
        <v>ALERTA</v>
      </c>
    </row>
    <row r="5">
      <c r="I5" s="21" t="s">
        <v>8606</v>
      </c>
      <c r="J5" s="12"/>
      <c r="K5" s="13"/>
      <c r="M5" s="2" t="s">
        <v>8618</v>
      </c>
    </row>
    <row r="6">
      <c r="I6" s="22" t="s">
        <v>8607</v>
      </c>
      <c r="J6" s="23"/>
      <c r="K6" s="24"/>
      <c r="M6" s="3" t="str">
        <f>AVERAGEIFS('Sample - Superstore'!T:T,'Sample - Superstore'!V:V,Dashboard_product!Selected_Month,'Sample - Superstore'!Q:Q,Producto)</f>
        <v>#DIV/0!</v>
      </c>
    </row>
    <row r="7">
      <c r="I7" s="22" t="s">
        <v>8608</v>
      </c>
      <c r="J7" s="23"/>
      <c r="K7" s="25" t="str">
        <f>M2</f>
        <v>2016-03</v>
      </c>
    </row>
    <row r="8">
      <c r="B8" s="2" t="s">
        <v>8609</v>
      </c>
      <c r="C8" s="26" t="s">
        <v>83</v>
      </c>
      <c r="D8" s="26" t="s">
        <v>49</v>
      </c>
      <c r="E8" s="26" t="s">
        <v>59</v>
      </c>
      <c r="F8" s="26" t="s">
        <v>33</v>
      </c>
      <c r="I8" s="22" t="s">
        <v>8610</v>
      </c>
      <c r="J8" s="23"/>
      <c r="K8" s="24"/>
    </row>
    <row r="9">
      <c r="B9" s="3" t="str">
        <f>IFERROR(__xludf.DUMMYFUNCTION("FILTER(summary!A:F, TEXT(summary!A:A,""yyyymm"") = TEXT(Dashboard_product!Selected_Month,""yyyymm""))"),"2016-03")</f>
        <v>2016-03</v>
      </c>
      <c r="C9" s="27">
        <f>IFERROR(__xludf.DUMMYFUNCTION("""COMPUTED_VALUE"""),3449.6369068081653)</f>
        <v>3449.636907</v>
      </c>
      <c r="D9" s="27">
        <f>IFERROR(__xludf.DUMMYFUNCTION("""COMPUTED_VALUE"""),17559.031)</f>
        <v>17559.031</v>
      </c>
      <c r="E9" s="27">
        <f>IFERROR(__xludf.DUMMYFUNCTION("""COMPUTED_VALUE"""),13538.035930864193)</f>
        <v>13538.03593</v>
      </c>
      <c r="F9" s="27">
        <f>IFERROR(__xludf.DUMMYFUNCTION("""COMPUTED_VALUE"""),17241.850822633747)</f>
        <v>17241.85082</v>
      </c>
      <c r="G9" s="3"/>
      <c r="I9" s="28" t="s">
        <v>8611</v>
      </c>
      <c r="K9" s="15"/>
    </row>
    <row r="10">
      <c r="I10" s="29"/>
      <c r="K10" s="15"/>
    </row>
    <row r="11">
      <c r="I11" s="22" t="s">
        <v>8612</v>
      </c>
      <c r="J11" s="23"/>
      <c r="K11" s="24"/>
    </row>
    <row r="12">
      <c r="I12" s="28" t="s">
        <v>8611</v>
      </c>
      <c r="K12" s="15"/>
    </row>
    <row r="13">
      <c r="I13" s="29"/>
      <c r="K13" s="15"/>
    </row>
    <row r="14">
      <c r="I14" s="30"/>
      <c r="J14" s="23"/>
      <c r="K14" s="24"/>
    </row>
    <row r="15">
      <c r="I15" s="30"/>
      <c r="J15" s="23"/>
      <c r="K15" s="24"/>
    </row>
    <row r="16">
      <c r="I16" s="30"/>
      <c r="J16" s="23"/>
      <c r="K16" s="24"/>
    </row>
    <row r="17">
      <c r="I17" s="30"/>
      <c r="J17" s="23"/>
      <c r="K17" s="24"/>
    </row>
    <row r="18">
      <c r="I18" s="31"/>
      <c r="J18" s="32"/>
      <c r="K18" s="33"/>
    </row>
  </sheetData>
  <mergeCells count="21">
    <mergeCell ref="I1:K1"/>
    <mergeCell ref="I2:K2"/>
    <mergeCell ref="I3:J3"/>
    <mergeCell ref="I5:K5"/>
    <mergeCell ref="I9:K10"/>
    <mergeCell ref="I12:K13"/>
    <mergeCell ref="T1:V1"/>
    <mergeCell ref="T2:V2"/>
    <mergeCell ref="P3:Q3"/>
    <mergeCell ref="T3:U3"/>
    <mergeCell ref="X3:Y3"/>
    <mergeCell ref="A2:C2"/>
    <mergeCell ref="A3:B3"/>
    <mergeCell ref="E3:F3"/>
    <mergeCell ref="A1:C1"/>
    <mergeCell ref="E1:G1"/>
    <mergeCell ref="P1:R1"/>
    <mergeCell ref="X1:Z1"/>
    <mergeCell ref="E2:G2"/>
    <mergeCell ref="P2:R2"/>
    <mergeCell ref="X2:Z2"/>
  </mergeCells>
  <conditionalFormatting sqref="C3 G3 K3 R3 V3 Z3">
    <cfRule type="cellIs" dxfId="0" priority="1" operator="equal">
      <formula>"OK"</formula>
    </cfRule>
  </conditionalFormatting>
  <conditionalFormatting sqref="C3 G3 K3 R3 V3 Z3">
    <cfRule type="cellIs" dxfId="1" priority="2" operator="equal">
      <formula>"ALERTA"</formula>
    </cfRule>
  </conditionalFormatting>
  <dataValidations>
    <dataValidation type="list" allowBlank="1" showErrorMessage="1" sqref="M2">
      <formula1>summary!$A$2:$A1000</formula1>
    </dataValidation>
    <dataValidation type="list" allowBlank="1" showErrorMessage="1" sqref="N2">
      <formula1>product_summary!$E$2:$E1000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5" max="5" width="29.38"/>
    <col customWidth="1" min="11" max="11" width="33.75"/>
    <col hidden="1" min="12" max="12" width="12.63"/>
    <col customWidth="1" min="13" max="13" width="33.75"/>
    <col customWidth="1" hidden="1" min="14" max="14" width="33.75"/>
    <col customWidth="1" min="15" max="15" width="33.75"/>
  </cols>
  <sheetData>
    <row r="1">
      <c r="A1" s="35" t="s">
        <v>24</v>
      </c>
      <c r="B1" s="36" t="s">
        <v>16</v>
      </c>
      <c r="C1" s="36" t="s">
        <v>17</v>
      </c>
      <c r="D1" s="36" t="s">
        <v>18</v>
      </c>
      <c r="E1" s="36" t="s">
        <v>8619</v>
      </c>
      <c r="F1" s="37" t="s">
        <v>20</v>
      </c>
      <c r="G1" s="38" t="s">
        <v>8620</v>
      </c>
      <c r="H1" s="36" t="s">
        <v>21</v>
      </c>
      <c r="I1" s="39" t="s">
        <v>22</v>
      </c>
      <c r="J1" s="37" t="s">
        <v>23</v>
      </c>
      <c r="K1" s="2" t="s">
        <v>8613</v>
      </c>
      <c r="L1" s="36" t="s">
        <v>16</v>
      </c>
      <c r="M1" s="2" t="s">
        <v>8604</v>
      </c>
      <c r="N1" s="40" t="s">
        <v>24</v>
      </c>
      <c r="O1" s="2" t="s">
        <v>8621</v>
      </c>
    </row>
    <row r="2">
      <c r="A2" s="41" t="s">
        <v>8622</v>
      </c>
      <c r="B2" s="36" t="s">
        <v>34</v>
      </c>
      <c r="C2" s="36" t="s">
        <v>35</v>
      </c>
      <c r="D2" s="36" t="s">
        <v>36</v>
      </c>
      <c r="E2" s="36" t="s">
        <v>37</v>
      </c>
      <c r="F2" s="42">
        <f>SUMIFS('Sample - Superstore'!R:R,'Sample - Superstore'!$V:$V,$A2,'Sample - Superstore'!$N:$N,$B2)</f>
        <v>174.0115802</v>
      </c>
      <c r="G2" s="43" t="str">
        <f>IF(OR($F2&lt;Lower_Limit,$F2&gt;Upper_Limit),TRUE,IF($F2&gt;Upper_percentile,"P99",IF($F2&lt;Lower_percentile,"P01","")))</f>
        <v/>
      </c>
      <c r="H2" s="44">
        <f>SUMIFS('Sample - Superstore'!S:S,'Sample - Superstore'!$V:$V,$A2,'Sample - Superstore'!$N:$N,$B2)</f>
        <v>3</v>
      </c>
      <c r="I2" s="45">
        <f>SUMIFS('Sample - Superstore'!T:T,'Sample - Superstore'!$V:$V,$A2,'Sample - Superstore'!$N:$N,$B2)</f>
        <v>0</v>
      </c>
      <c r="J2" s="42">
        <f>SUMIFS('Sample - Superstore'!U:U,'Sample - Superstore'!$V:$V,$A2,'Sample - Superstore'!$N:$N,$B2)</f>
        <v>38.28254765</v>
      </c>
      <c r="K2" s="3"/>
      <c r="L2" s="36" t="s">
        <v>34</v>
      </c>
      <c r="M2" s="46">
        <v>42430.0</v>
      </c>
      <c r="N2" s="40">
        <v>42370.0</v>
      </c>
      <c r="O2" s="3" t="str">
        <f>AVERAGEIFS('Sample - Superstore'!T:T,'Sample - Superstore'!V:V,Selected_Month,'Sample - Superstore'!Q:Q,#REF!)</f>
        <v>#DIV/0!</v>
      </c>
    </row>
    <row r="3">
      <c r="A3" s="41" t="s">
        <v>8622</v>
      </c>
      <c r="B3" s="36" t="s">
        <v>38</v>
      </c>
      <c r="C3" s="36" t="s">
        <v>39</v>
      </c>
      <c r="D3" s="36" t="s">
        <v>40</v>
      </c>
      <c r="E3" s="36" t="s">
        <v>41</v>
      </c>
      <c r="F3" s="42">
        <f>SUMIFS('Sample - Superstore'!R:R,'Sample - Superstore'!$V:$V,$A3,'Sample - Superstore'!$N:$N,$B3)</f>
        <v>232.075465</v>
      </c>
      <c r="G3" s="43" t="str">
        <f>IF(OR($F3&lt;Lower_Limit,$F3&gt;Upper_Limit),TRUE,IF($F3&gt;Upper_percentile,"P99",IF($F3&lt;Lower_percentile,"P01","")))</f>
        <v/>
      </c>
      <c r="H3" s="44">
        <f>SUMIFS('Sample - Superstore'!S:S,'Sample - Superstore'!$V:$V,$A3,'Sample - Superstore'!$N:$N,$B3)</f>
        <v>2</v>
      </c>
      <c r="I3" s="45">
        <f>SUMIFS('Sample - Superstore'!T:T,'Sample - Superstore'!$V:$V,$A3,'Sample - Superstore'!$N:$N,$B3)</f>
        <v>0</v>
      </c>
      <c r="J3" s="42">
        <f>SUMIFS('Sample - Superstore'!U:U,'Sample - Superstore'!$V:$V,$A3,'Sample - Superstore'!$N:$N,$B3)</f>
        <v>67.30188486</v>
      </c>
      <c r="L3" s="36" t="s">
        <v>38</v>
      </c>
      <c r="N3" s="40">
        <v>42401.0</v>
      </c>
    </row>
    <row r="4">
      <c r="A4" s="41" t="s">
        <v>8622</v>
      </c>
      <c r="B4" s="36" t="s">
        <v>50</v>
      </c>
      <c r="C4" s="36" t="s">
        <v>51</v>
      </c>
      <c r="D4" s="36" t="s">
        <v>52</v>
      </c>
      <c r="E4" s="36" t="s">
        <v>53</v>
      </c>
      <c r="F4" s="42">
        <f>SUMIFS('Sample - Superstore'!R:R,'Sample - Superstore'!$V:$V,$A4,'Sample - Superstore'!$N:$N,$B4)</f>
        <v>114.46</v>
      </c>
      <c r="G4" s="43" t="str">
        <f>IF(OR($F4&lt;Lower_Limit,$F4&gt;Upper_Limit),TRUE,IF($F4&gt;Upper_percentile,"P99",IF($F4&lt;Lower_percentile,"P01","")))</f>
        <v/>
      </c>
      <c r="H4" s="44">
        <f>SUMIFS('Sample - Superstore'!S:S,'Sample - Superstore'!$V:$V,$A4,'Sample - Superstore'!$N:$N,$B4)</f>
        <v>2</v>
      </c>
      <c r="I4" s="45">
        <f>SUMIFS('Sample - Superstore'!T:T,'Sample - Superstore'!$V:$V,$A4,'Sample - Superstore'!$N:$N,$B4)</f>
        <v>0</v>
      </c>
      <c r="J4" s="42">
        <f>SUMIFS('Sample - Superstore'!U:U,'Sample - Superstore'!$V:$V,$A4,'Sample - Superstore'!$N:$N,$B4)</f>
        <v>28.615</v>
      </c>
      <c r="L4" s="36" t="s">
        <v>50</v>
      </c>
      <c r="N4" s="40">
        <v>42430.0</v>
      </c>
    </row>
    <row r="5">
      <c r="A5" s="41" t="s">
        <v>8622</v>
      </c>
      <c r="B5" s="36" t="s">
        <v>60</v>
      </c>
      <c r="C5" s="36" t="s">
        <v>39</v>
      </c>
      <c r="D5" s="36" t="s">
        <v>61</v>
      </c>
      <c r="E5" s="36" t="s">
        <v>62</v>
      </c>
      <c r="F5" s="42">
        <f>SUMIFS('Sample - Superstore'!R:R,'Sample - Superstore'!$V:$V,$A5,'Sample - Superstore'!$N:$N,$B5)</f>
        <v>30.1047572</v>
      </c>
      <c r="G5" s="43" t="str">
        <f>IF(OR($F5&lt;Lower_Limit,$F5&gt;Upper_Limit),TRUE,IF($F5&gt;Upper_percentile,"P99",IF($F5&lt;Lower_percentile,"P01","")))</f>
        <v/>
      </c>
      <c r="H5" s="44">
        <f>SUMIFS('Sample - Superstore'!S:S,'Sample - Superstore'!$V:$V,$A5,'Sample - Superstore'!$N:$N,$B5)</f>
        <v>2</v>
      </c>
      <c r="I5" s="45">
        <f>SUMIFS('Sample - Superstore'!T:T,'Sample - Superstore'!$V:$V,$A5,'Sample - Superstore'!$N:$N,$B5)</f>
        <v>0.2</v>
      </c>
      <c r="J5" s="42">
        <f>SUMIFS('Sample - Superstore'!U:U,'Sample - Superstore'!$V:$V,$A5,'Sample - Superstore'!$N:$N,$B5)</f>
        <v>-5.26833251</v>
      </c>
      <c r="L5" s="36" t="s">
        <v>60</v>
      </c>
      <c r="N5" s="40">
        <v>42461.0</v>
      </c>
    </row>
    <row r="6">
      <c r="A6" s="41" t="s">
        <v>8622</v>
      </c>
      <c r="B6" s="36" t="s">
        <v>63</v>
      </c>
      <c r="C6" s="36" t="s">
        <v>39</v>
      </c>
      <c r="D6" s="36" t="s">
        <v>61</v>
      </c>
      <c r="E6" s="36" t="s">
        <v>64</v>
      </c>
      <c r="F6" s="42">
        <f>SUMIFS('Sample - Superstore'!R:R,'Sample - Superstore'!$V:$V,$A6,'Sample - Superstore'!$N:$N,$B6)</f>
        <v>165.7362963</v>
      </c>
      <c r="G6" s="43" t="str">
        <f>IF(OR($F6&lt;Lower_Limit,$F6&gt;Upper_Limit),TRUE,IF($F6&gt;Upper_percentile,"P99",IF($F6&lt;Lower_percentile,"P01","")))</f>
        <v/>
      </c>
      <c r="H6" s="44">
        <f>SUMIFS('Sample - Superstore'!S:S,'Sample - Superstore'!$V:$V,$A6,'Sample - Superstore'!$N:$N,$B6)</f>
        <v>3</v>
      </c>
      <c r="I6" s="45">
        <f>SUMIFS('Sample - Superstore'!T:T,'Sample - Superstore'!$V:$V,$A6,'Sample - Superstore'!$N:$N,$B6)</f>
        <v>0.2</v>
      </c>
      <c r="J6" s="42">
        <f>SUMIFS('Sample - Superstore'!U:U,'Sample - Superstore'!$V:$V,$A6,'Sample - Superstore'!$N:$N,$B6)</f>
        <v>-6.215111111</v>
      </c>
      <c r="L6" s="36" t="s">
        <v>63</v>
      </c>
      <c r="N6" s="40">
        <v>42491.0</v>
      </c>
    </row>
    <row r="7">
      <c r="A7" s="41" t="s">
        <v>8622</v>
      </c>
      <c r="B7" s="36" t="s">
        <v>65</v>
      </c>
      <c r="C7" s="36" t="s">
        <v>39</v>
      </c>
      <c r="D7" s="36" t="s">
        <v>40</v>
      </c>
      <c r="E7" s="36" t="s">
        <v>66</v>
      </c>
      <c r="F7" s="42">
        <f>SUMIFS('Sample - Superstore'!R:R,'Sample - Superstore'!$V:$V,$A7,'Sample - Superstore'!$N:$N,$B7)</f>
        <v>181.1089383</v>
      </c>
      <c r="G7" s="43" t="str">
        <f>IF(OR($F7&lt;Lower_Limit,$F7&gt;Upper_Limit),TRUE,IF($F7&gt;Upper_percentile,"P99",IF($F7&lt;Lower_percentile,"P01","")))</f>
        <v/>
      </c>
      <c r="H7" s="44">
        <f>SUMIFS('Sample - Superstore'!S:S,'Sample - Superstore'!$V:$V,$A7,'Sample - Superstore'!$N:$N,$B7)</f>
        <v>5</v>
      </c>
      <c r="I7" s="45">
        <f>SUMIFS('Sample - Superstore'!T:T,'Sample - Superstore'!$V:$V,$A7,'Sample - Superstore'!$N:$N,$B7)</f>
        <v>0.2</v>
      </c>
      <c r="J7" s="42">
        <f>SUMIFS('Sample - Superstore'!U:U,'Sample - Superstore'!$V:$V,$A7,'Sample - Superstore'!$N:$N,$B7)</f>
        <v>13.58317037</v>
      </c>
      <c r="L7" s="36" t="s">
        <v>65</v>
      </c>
      <c r="N7" s="40">
        <v>42522.0</v>
      </c>
    </row>
    <row r="8">
      <c r="A8" s="41" t="s">
        <v>8622</v>
      </c>
      <c r="B8" s="36" t="s">
        <v>72</v>
      </c>
      <c r="C8" s="36" t="s">
        <v>35</v>
      </c>
      <c r="D8" s="36" t="s">
        <v>73</v>
      </c>
      <c r="E8" s="36" t="s">
        <v>74</v>
      </c>
      <c r="F8" s="42">
        <f>SUMIFS('Sample - Superstore'!R:R,'Sample - Superstore'!$V:$V,$A8,'Sample - Superstore'!$N:$N,$B8)</f>
        <v>1594.160988</v>
      </c>
      <c r="G8" s="43" t="str">
        <f>IF(OR($F8&lt;Lower_Limit,$F8&gt;Upper_Limit),TRUE,IF($F8&gt;Upper_percentile,"P99",IF($F8&lt;Lower_percentile,"P01","")))</f>
        <v/>
      </c>
      <c r="H8" s="44">
        <f>SUMIFS('Sample - Superstore'!S:S,'Sample - Superstore'!$V:$V,$A8,'Sample - Superstore'!$N:$N,$B8)</f>
        <v>7</v>
      </c>
      <c r="I8" s="45">
        <f>SUMIFS('Sample - Superstore'!T:T,'Sample - Superstore'!$V:$V,$A8,'Sample - Superstore'!$N:$N,$B8)</f>
        <v>0</v>
      </c>
      <c r="J8" s="42">
        <f>SUMIFS('Sample - Superstore'!U:U,'Sample - Superstore'!$V:$V,$A8,'Sample - Superstore'!$N:$N,$B8)</f>
        <v>350.7154173</v>
      </c>
      <c r="L8" s="36" t="s">
        <v>72</v>
      </c>
      <c r="N8" s="40">
        <v>42552.0</v>
      </c>
    </row>
    <row r="9">
      <c r="A9" s="41" t="s">
        <v>8622</v>
      </c>
      <c r="B9" s="36" t="s">
        <v>75</v>
      </c>
      <c r="C9" s="36" t="s">
        <v>51</v>
      </c>
      <c r="D9" s="36" t="s">
        <v>76</v>
      </c>
      <c r="E9" s="36" t="s">
        <v>77</v>
      </c>
      <c r="F9" s="42">
        <f>SUMIFS('Sample - Superstore'!R:R,'Sample - Superstore'!$V:$V,$A9,'Sample - Superstore'!$N:$N,$B9)</f>
        <v>11.88977778</v>
      </c>
      <c r="G9" s="43" t="str">
        <f>IF(OR($F9&lt;Lower_Limit,$F9&gt;Upper_Limit),TRUE,IF($F9&gt;Upper_percentile,"P99",IF($F9&lt;Lower_percentile,"P01","")))</f>
        <v/>
      </c>
      <c r="H9" s="44">
        <f>SUMIFS('Sample - Superstore'!S:S,'Sample - Superstore'!$V:$V,$A9,'Sample - Superstore'!$N:$N,$B9)</f>
        <v>2</v>
      </c>
      <c r="I9" s="45">
        <f>SUMIFS('Sample - Superstore'!T:T,'Sample - Superstore'!$V:$V,$A9,'Sample - Superstore'!$N:$N,$B9)</f>
        <v>0</v>
      </c>
      <c r="J9" s="42">
        <f>SUMIFS('Sample - Superstore'!U:U,'Sample - Superstore'!$V:$V,$A9,'Sample - Superstore'!$N:$N,$B9)</f>
        <v>5.3504</v>
      </c>
      <c r="L9" s="36" t="s">
        <v>75</v>
      </c>
      <c r="N9" s="40">
        <v>42583.0</v>
      </c>
    </row>
    <row r="10">
      <c r="A10" s="41" t="s">
        <v>8622</v>
      </c>
      <c r="B10" s="36" t="s">
        <v>84</v>
      </c>
      <c r="C10" s="36" t="s">
        <v>39</v>
      </c>
      <c r="D10" s="36" t="s">
        <v>85</v>
      </c>
      <c r="E10" s="36" t="s">
        <v>86</v>
      </c>
      <c r="F10" s="42">
        <f>SUMIFS('Sample - Superstore'!R:R,'Sample - Superstore'!$V:$V,$A10,'Sample - Superstore'!$N:$N,$B10)</f>
        <v>800.5794043</v>
      </c>
      <c r="G10" s="43" t="str">
        <f>IF(OR($F10&lt;Lower_Limit,$F10&gt;Upper_Limit),TRUE,IF($F10&gt;Upper_percentile,"P99",IF($F10&lt;Lower_percentile,"P01","")))</f>
        <v/>
      </c>
      <c r="H10" s="44">
        <f>SUMIFS('Sample - Superstore'!S:S,'Sample - Superstore'!$V:$V,$A10,'Sample - Superstore'!$N:$N,$B10)</f>
        <v>4</v>
      </c>
      <c r="I10" s="45">
        <f>SUMIFS('Sample - Superstore'!T:T,'Sample - Superstore'!$V:$V,$A10,'Sample - Superstore'!$N:$N,$B10)</f>
        <v>0.2</v>
      </c>
      <c r="J10" s="42">
        <f>SUMIFS('Sample - Superstore'!U:U,'Sample - Superstore'!$V:$V,$A10,'Sample - Superstore'!$N:$N,$B10)</f>
        <v>100.0724255</v>
      </c>
      <c r="L10" s="36" t="s">
        <v>84</v>
      </c>
      <c r="N10" s="40">
        <v>42614.0</v>
      </c>
    </row>
    <row r="11">
      <c r="A11" s="41" t="s">
        <v>8622</v>
      </c>
      <c r="B11" s="36" t="s">
        <v>92</v>
      </c>
      <c r="C11" s="36" t="s">
        <v>51</v>
      </c>
      <c r="D11" s="36" t="s">
        <v>93</v>
      </c>
      <c r="E11" s="36" t="s">
        <v>94</v>
      </c>
      <c r="F11" s="42">
        <f>SUMIFS('Sample - Superstore'!R:R,'Sample - Superstore'!$V:$V,$A11,'Sample - Superstore'!$N:$N,$B11)</f>
        <v>4.677767901</v>
      </c>
      <c r="G11" s="43" t="str">
        <f>IF(OR($F11&lt;Lower_Limit,$F11&gt;Upper_Limit),TRUE,IF($F11&gt;Upper_percentile,"P99",IF($F11&lt;Lower_percentile,"P01","")))</f>
        <v/>
      </c>
      <c r="H11" s="44">
        <f>SUMIFS('Sample - Superstore'!S:S,'Sample - Superstore'!$V:$V,$A11,'Sample - Superstore'!$N:$N,$B11)</f>
        <v>1</v>
      </c>
      <c r="I11" s="45">
        <f>SUMIFS('Sample - Superstore'!T:T,'Sample - Superstore'!$V:$V,$A11,'Sample - Superstore'!$N:$N,$B11)</f>
        <v>0.2</v>
      </c>
      <c r="J11" s="42">
        <f>SUMIFS('Sample - Superstore'!U:U,'Sample - Superstore'!$V:$V,$A11,'Sample - Superstore'!$N:$N,$B11)</f>
        <v>0.5847209877</v>
      </c>
      <c r="L11" s="36" t="s">
        <v>92</v>
      </c>
      <c r="N11" s="40">
        <v>42644.0</v>
      </c>
    </row>
    <row r="12">
      <c r="A12" s="41" t="s">
        <v>8622</v>
      </c>
      <c r="B12" s="36" t="s">
        <v>95</v>
      </c>
      <c r="C12" s="36" t="s">
        <v>51</v>
      </c>
      <c r="D12" s="36" t="s">
        <v>76</v>
      </c>
      <c r="E12" s="36" t="s">
        <v>96</v>
      </c>
      <c r="F12" s="42">
        <f>SUMIFS('Sample - Superstore'!R:R,'Sample - Superstore'!$V:$V,$A12,'Sample - Superstore'!$N:$N,$B12)</f>
        <v>104.7091111</v>
      </c>
      <c r="G12" s="43" t="str">
        <f>IF(OR($F12&lt;Lower_Limit,$F12&gt;Upper_Limit),TRUE,IF($F12&gt;Upper_percentile,"P99",IF($F12&lt;Lower_percentile,"P01","")))</f>
        <v/>
      </c>
      <c r="H12" s="44">
        <f>SUMIFS('Sample - Superstore'!S:S,'Sample - Superstore'!$V:$V,$A12,'Sample - Superstore'!$N:$N,$B12)</f>
        <v>6</v>
      </c>
      <c r="I12" s="45">
        <f>SUMIFS('Sample - Superstore'!T:T,'Sample - Superstore'!$V:$V,$A12,'Sample - Superstore'!$N:$N,$B12)</f>
        <v>0.7</v>
      </c>
      <c r="J12" s="42">
        <f>SUMIFS('Sample - Superstore'!U:U,'Sample - Superstore'!$V:$V,$A12,'Sample - Superstore'!$N:$N,$B12)</f>
        <v>-80.27698519</v>
      </c>
      <c r="L12" s="36" t="s">
        <v>95</v>
      </c>
      <c r="N12" s="40">
        <v>42675.0</v>
      </c>
    </row>
    <row r="13">
      <c r="A13" s="41" t="s">
        <v>8622</v>
      </c>
      <c r="B13" s="36" t="s">
        <v>103</v>
      </c>
      <c r="C13" s="36" t="s">
        <v>39</v>
      </c>
      <c r="D13" s="36" t="s">
        <v>61</v>
      </c>
      <c r="E13" s="36" t="s">
        <v>104</v>
      </c>
      <c r="F13" s="42">
        <f>SUMIFS('Sample - Superstore'!R:R,'Sample - Superstore'!$V:$V,$A13,'Sample - Superstore'!$N:$N,$B13)</f>
        <v>161.2651419</v>
      </c>
      <c r="G13" s="43" t="str">
        <f>IF(OR($F13&lt;Lower_Limit,$F13&gt;Upper_Limit),TRUE,IF($F13&gt;Upper_percentile,"P99",IF($F13&lt;Lower_percentile,"P01","")))</f>
        <v/>
      </c>
      <c r="H13" s="44">
        <f>SUMIFS('Sample - Superstore'!S:S,'Sample - Superstore'!$V:$V,$A13,'Sample - Superstore'!$N:$N,$B13)</f>
        <v>6</v>
      </c>
      <c r="I13" s="45">
        <f>SUMIFS('Sample - Superstore'!T:T,'Sample - Superstore'!$V:$V,$A13,'Sample - Superstore'!$N:$N,$B13)</f>
        <v>0.2</v>
      </c>
      <c r="J13" s="42">
        <f>SUMIFS('Sample - Superstore'!U:U,'Sample - Superstore'!$V:$V,$A13,'Sample - Superstore'!$N:$N,$B13)</f>
        <v>34.26884264</v>
      </c>
      <c r="L13" s="36" t="s">
        <v>103</v>
      </c>
      <c r="N13" s="40">
        <v>42705.0</v>
      </c>
    </row>
    <row r="14">
      <c r="A14" s="41" t="s">
        <v>8622</v>
      </c>
      <c r="B14" s="36" t="s">
        <v>105</v>
      </c>
      <c r="C14" s="36" t="s">
        <v>51</v>
      </c>
      <c r="D14" s="36" t="s">
        <v>93</v>
      </c>
      <c r="E14" s="36" t="s">
        <v>106</v>
      </c>
      <c r="F14" s="42">
        <f>SUMIFS('Sample - Superstore'!R:R,'Sample - Superstore'!$V:$V,$A14,'Sample - Superstore'!$N:$N,$B14)</f>
        <v>4.43006737</v>
      </c>
      <c r="G14" s="43" t="str">
        <f>IF(OR($F14&lt;Lower_Limit,$F14&gt;Upper_Limit),TRUE,IF($F14&gt;Upper_percentile,"P99",IF($F14&lt;Lower_percentile,"P01","")))</f>
        <v/>
      </c>
      <c r="H14" s="44">
        <f>SUMIFS('Sample - Superstore'!S:S,'Sample - Superstore'!$V:$V,$A14,'Sample - Superstore'!$N:$N,$B14)</f>
        <v>2</v>
      </c>
      <c r="I14" s="45">
        <f>SUMIFS('Sample - Superstore'!T:T,'Sample - Superstore'!$V:$V,$A14,'Sample - Superstore'!$N:$N,$B14)</f>
        <v>0.2</v>
      </c>
      <c r="J14" s="42">
        <f>SUMIFS('Sample - Superstore'!U:U,'Sample - Superstore'!$V:$V,$A14,'Sample - Superstore'!$N:$N,$B14)</f>
        <v>0.4983825791</v>
      </c>
      <c r="L14" s="36" t="s">
        <v>105</v>
      </c>
      <c r="N14" s="40">
        <v>42736.0</v>
      </c>
    </row>
    <row r="15">
      <c r="A15" s="41" t="s">
        <v>8622</v>
      </c>
      <c r="B15" s="36" t="s">
        <v>107</v>
      </c>
      <c r="C15" s="36" t="s">
        <v>39</v>
      </c>
      <c r="D15" s="36" t="s">
        <v>40</v>
      </c>
      <c r="E15" s="36" t="s">
        <v>108</v>
      </c>
      <c r="F15" s="42">
        <f>SUMIFS('Sample - Superstore'!R:R,'Sample - Superstore'!$V:$V,$A15,'Sample - Superstore'!$N:$N,$B15)</f>
        <v>49.69438733</v>
      </c>
      <c r="G15" s="43" t="str">
        <f>IF(OR($F15&lt;Lower_Limit,$F15&gt;Upper_Limit),TRUE,IF($F15&gt;Upper_percentile,"P99",IF($F15&lt;Lower_percentile,"P01","")))</f>
        <v/>
      </c>
      <c r="H15" s="44">
        <f>SUMIFS('Sample - Superstore'!S:S,'Sample - Superstore'!$V:$V,$A15,'Sample - Superstore'!$N:$N,$B15)</f>
        <v>2</v>
      </c>
      <c r="I15" s="45">
        <f>SUMIFS('Sample - Superstore'!T:T,'Sample - Superstore'!$V:$V,$A15,'Sample - Superstore'!$N:$N,$B15)</f>
        <v>0.2</v>
      </c>
      <c r="J15" s="42">
        <f>SUMIFS('Sample - Superstore'!U:U,'Sample - Superstore'!$V:$V,$A15,'Sample - Superstore'!$N:$N,$B15)</f>
        <v>4.348258891</v>
      </c>
      <c r="L15" s="36" t="s">
        <v>107</v>
      </c>
      <c r="N15" s="40">
        <v>42767.0</v>
      </c>
    </row>
    <row r="16">
      <c r="A16" s="41" t="s">
        <v>8622</v>
      </c>
      <c r="B16" s="36" t="s">
        <v>114</v>
      </c>
      <c r="C16" s="36" t="s">
        <v>51</v>
      </c>
      <c r="D16" s="36" t="s">
        <v>93</v>
      </c>
      <c r="E16" s="36" t="s">
        <v>115</v>
      </c>
      <c r="F16" s="42">
        <f>SUMIFS('Sample - Superstore'!R:R,'Sample - Superstore'!$V:$V,$A16,'Sample - Superstore'!$N:$N,$B16)</f>
        <v>34.58</v>
      </c>
      <c r="G16" s="43" t="str">
        <f>IF(OR($F16&lt;Lower_Limit,$F16&gt;Upper_Limit),TRUE,IF($F16&gt;Upper_percentile,"P99",IF($F16&lt;Lower_percentile,"P01","")))</f>
        <v/>
      </c>
      <c r="H16" s="44">
        <f>SUMIFS('Sample - Superstore'!S:S,'Sample - Superstore'!$V:$V,$A16,'Sample - Superstore'!$N:$N,$B16)</f>
        <v>1</v>
      </c>
      <c r="I16" s="45">
        <f>SUMIFS('Sample - Superstore'!T:T,'Sample - Superstore'!$V:$V,$A16,'Sample - Superstore'!$N:$N,$B16)</f>
        <v>0</v>
      </c>
      <c r="J16" s="42">
        <f>SUMIFS('Sample - Superstore'!U:U,'Sample - Superstore'!$V:$V,$A16,'Sample - Superstore'!$N:$N,$B16)</f>
        <v>10.0282</v>
      </c>
      <c r="L16" s="36" t="s">
        <v>114</v>
      </c>
      <c r="N16" s="40">
        <v>42795.0</v>
      </c>
    </row>
    <row r="17">
      <c r="A17" s="41" t="s">
        <v>8622</v>
      </c>
      <c r="B17" s="36" t="s">
        <v>120</v>
      </c>
      <c r="C17" s="36" t="s">
        <v>35</v>
      </c>
      <c r="D17" s="36" t="s">
        <v>121</v>
      </c>
      <c r="E17" s="36" t="s">
        <v>122</v>
      </c>
      <c r="F17" s="42">
        <f>SUMIFS('Sample - Superstore'!R:R,'Sample - Superstore'!$V:$V,$A17,'Sample - Superstore'!$N:$N,$B17)</f>
        <v>23.13297778</v>
      </c>
      <c r="G17" s="43" t="str">
        <f>IF(OR($F17&lt;Lower_Limit,$F17&gt;Upper_Limit),TRUE,IF($F17&gt;Upper_percentile,"P99",IF($F17&lt;Lower_percentile,"P01","")))</f>
        <v/>
      </c>
      <c r="H17" s="44">
        <f>SUMIFS('Sample - Superstore'!S:S,'Sample - Superstore'!$V:$V,$A17,'Sample - Superstore'!$N:$N,$B17)</f>
        <v>3</v>
      </c>
      <c r="I17" s="45">
        <f>SUMIFS('Sample - Superstore'!T:T,'Sample - Superstore'!$V:$V,$A17,'Sample - Superstore'!$N:$N,$B17)</f>
        <v>0.6</v>
      </c>
      <c r="J17" s="42">
        <f>SUMIFS('Sample - Superstore'!U:U,'Sample - Superstore'!$V:$V,$A17,'Sample - Superstore'!$N:$N,$B17)</f>
        <v>-10.98816444</v>
      </c>
      <c r="L17" s="36" t="s">
        <v>120</v>
      </c>
      <c r="N17" s="40">
        <v>42826.0</v>
      </c>
    </row>
    <row r="18">
      <c r="A18" s="41" t="s">
        <v>8622</v>
      </c>
      <c r="B18" s="36" t="s">
        <v>123</v>
      </c>
      <c r="C18" s="36" t="s">
        <v>51</v>
      </c>
      <c r="D18" s="36" t="s">
        <v>124</v>
      </c>
      <c r="E18" s="36" t="s">
        <v>125</v>
      </c>
      <c r="F18" s="42">
        <f>SUMIFS('Sample - Superstore'!R:R,'Sample - Superstore'!$V:$V,$A18,'Sample - Superstore'!$N:$N,$B18)</f>
        <v>25.984</v>
      </c>
      <c r="G18" s="43" t="str">
        <f>IF(OR($F18&lt;Lower_Limit,$F18&gt;Upper_Limit),TRUE,IF($F18&gt;Upper_percentile,"P99",IF($F18&lt;Lower_percentile,"P01","")))</f>
        <v/>
      </c>
      <c r="H18" s="44">
        <f>SUMIFS('Sample - Superstore'!S:S,'Sample - Superstore'!$V:$V,$A18,'Sample - Superstore'!$N:$N,$B18)</f>
        <v>5</v>
      </c>
      <c r="I18" s="45">
        <f>SUMIFS('Sample - Superstore'!T:T,'Sample - Superstore'!$V:$V,$A18,'Sample - Superstore'!$N:$N,$B18)</f>
        <v>0.2</v>
      </c>
      <c r="J18" s="42">
        <f>SUMIFS('Sample - Superstore'!U:U,'Sample - Superstore'!$V:$V,$A18,'Sample - Superstore'!$N:$N,$B18)</f>
        <v>9.0944</v>
      </c>
      <c r="L18" s="36" t="s">
        <v>123</v>
      </c>
      <c r="N18" s="40">
        <v>42856.0</v>
      </c>
    </row>
    <row r="19">
      <c r="A19" s="41" t="s">
        <v>8622</v>
      </c>
      <c r="B19" s="36" t="s">
        <v>131</v>
      </c>
      <c r="C19" s="36" t="s">
        <v>35</v>
      </c>
      <c r="D19" s="36" t="s">
        <v>36</v>
      </c>
      <c r="E19" s="36" t="s">
        <v>132</v>
      </c>
      <c r="F19" s="42">
        <f>SUMIFS('Sample - Superstore'!R:R,'Sample - Superstore'!$V:$V,$A19,'Sample - Superstore'!$N:$N,$B19)</f>
        <v>1570.390765</v>
      </c>
      <c r="G19" s="43" t="str">
        <f>IF(OR($F19&lt;Lower_Limit,$F19&gt;Upper_Limit),TRUE,IF($F19&gt;Upper_percentile,"P99",IF($F19&lt;Lower_percentile,"P01","")))</f>
        <v/>
      </c>
      <c r="H19" s="44">
        <f>SUMIFS('Sample - Superstore'!S:S,'Sample - Superstore'!$V:$V,$A19,'Sample - Superstore'!$N:$N,$B19)</f>
        <v>6</v>
      </c>
      <c r="I19" s="45">
        <f>SUMIFS('Sample - Superstore'!T:T,'Sample - Superstore'!$V:$V,$A19,'Sample - Superstore'!$N:$N,$B19)</f>
        <v>0</v>
      </c>
      <c r="J19" s="42">
        <f>SUMIFS('Sample - Superstore'!U:U,'Sample - Superstore'!$V:$V,$A19,'Sample - Superstore'!$N:$N,$B19)</f>
        <v>408.301599</v>
      </c>
      <c r="L19" s="36" t="s">
        <v>131</v>
      </c>
      <c r="N19" s="40">
        <v>42887.0</v>
      </c>
    </row>
    <row r="20">
      <c r="A20" s="41" t="s">
        <v>8622</v>
      </c>
      <c r="B20" s="36" t="s">
        <v>133</v>
      </c>
      <c r="C20" s="36" t="s">
        <v>51</v>
      </c>
      <c r="D20" s="36" t="s">
        <v>76</v>
      </c>
      <c r="E20" s="36" t="s">
        <v>134</v>
      </c>
      <c r="F20" s="42">
        <f>SUMIFS('Sample - Superstore'!R:R,'Sample - Superstore'!$V:$V,$A20,'Sample - Superstore'!$N:$N,$B20)</f>
        <v>106.3554938</v>
      </c>
      <c r="G20" s="43" t="str">
        <f>IF(OR($F20&lt;Lower_Limit,$F20&gt;Upper_Limit),TRUE,IF($F20&gt;Upper_percentile,"P99",IF($F20&lt;Lower_percentile,"P01","")))</f>
        <v/>
      </c>
      <c r="H20" s="44">
        <f>SUMIFS('Sample - Superstore'!S:S,'Sample - Superstore'!$V:$V,$A20,'Sample - Superstore'!$N:$N,$B20)</f>
        <v>7</v>
      </c>
      <c r="I20" s="45">
        <f>SUMIFS('Sample - Superstore'!T:T,'Sample - Superstore'!$V:$V,$A20,'Sample - Superstore'!$N:$N,$B20)</f>
        <v>0</v>
      </c>
      <c r="J20" s="42">
        <f>SUMIFS('Sample - Superstore'!U:U,'Sample - Superstore'!$V:$V,$A20,'Sample - Superstore'!$N:$N,$B20)</f>
        <v>49.9870821</v>
      </c>
      <c r="L20" s="36" t="s">
        <v>133</v>
      </c>
      <c r="N20" s="40">
        <v>42917.0</v>
      </c>
    </row>
    <row r="21">
      <c r="A21" s="41" t="s">
        <v>8622</v>
      </c>
      <c r="B21" s="36" t="s">
        <v>139</v>
      </c>
      <c r="C21" s="36" t="s">
        <v>51</v>
      </c>
      <c r="D21" s="36" t="s">
        <v>76</v>
      </c>
      <c r="E21" s="36" t="s">
        <v>140</v>
      </c>
      <c r="F21" s="42">
        <f>SUMIFS('Sample - Superstore'!R:R,'Sample - Superstore'!$V:$V,$A21,'Sample - Superstore'!$N:$N,$B21)</f>
        <v>26.04615303</v>
      </c>
      <c r="G21" s="43" t="str">
        <f>IF(OR($F21&lt;Lower_Limit,$F21&gt;Upper_Limit),TRUE,IF($F21&gt;Upper_percentile,"P99",IF($F21&lt;Lower_percentile,"P01","")))</f>
        <v/>
      </c>
      <c r="H21" s="44">
        <f>SUMIFS('Sample - Superstore'!S:S,'Sample - Superstore'!$V:$V,$A21,'Sample - Superstore'!$N:$N,$B21)</f>
        <v>7</v>
      </c>
      <c r="I21" s="45">
        <f>SUMIFS('Sample - Superstore'!T:T,'Sample - Superstore'!$V:$V,$A21,'Sample - Superstore'!$N:$N,$B21)</f>
        <v>0.7</v>
      </c>
      <c r="J21" s="42">
        <f>SUMIFS('Sample - Superstore'!U:U,'Sample - Superstore'!$V:$V,$A21,'Sample - Superstore'!$N:$N,$B21)</f>
        <v>-20.83692242</v>
      </c>
      <c r="L21" s="36" t="s">
        <v>139</v>
      </c>
      <c r="N21" s="40">
        <v>42948.0</v>
      </c>
    </row>
    <row r="22">
      <c r="A22" s="41" t="s">
        <v>8622</v>
      </c>
      <c r="B22" s="36" t="s">
        <v>141</v>
      </c>
      <c r="C22" s="36" t="s">
        <v>51</v>
      </c>
      <c r="D22" s="36" t="s">
        <v>93</v>
      </c>
      <c r="E22" s="36" t="s">
        <v>142</v>
      </c>
      <c r="F22" s="42">
        <f>SUMIFS('Sample - Superstore'!R:R,'Sample - Superstore'!$V:$V,$A22,'Sample - Superstore'!$N:$N,$B22)</f>
        <v>39.49591877</v>
      </c>
      <c r="G22" s="43" t="str">
        <f>IF(OR($F22&lt;Lower_Limit,$F22&gt;Upper_Limit),TRUE,IF($F22&gt;Upper_percentile,"P99",IF($F22&lt;Lower_percentile,"P01","")))</f>
        <v/>
      </c>
      <c r="H22" s="44">
        <f>SUMIFS('Sample - Superstore'!S:S,'Sample - Superstore'!$V:$V,$A22,'Sample - Superstore'!$N:$N,$B22)</f>
        <v>3</v>
      </c>
      <c r="I22" s="45">
        <f>SUMIFS('Sample - Superstore'!T:T,'Sample - Superstore'!$V:$V,$A22,'Sample - Superstore'!$N:$N,$B22)</f>
        <v>0.2</v>
      </c>
      <c r="J22" s="42">
        <f>SUMIFS('Sample - Superstore'!U:U,'Sample - Superstore'!$V:$V,$A22,'Sample - Superstore'!$N:$N,$B22)</f>
        <v>4.936989846</v>
      </c>
      <c r="L22" s="36" t="s">
        <v>141</v>
      </c>
      <c r="N22" s="40">
        <v>42979.0</v>
      </c>
    </row>
    <row r="23">
      <c r="A23" s="41" t="s">
        <v>8622</v>
      </c>
      <c r="B23" s="36" t="s">
        <v>143</v>
      </c>
      <c r="C23" s="36" t="s">
        <v>39</v>
      </c>
      <c r="D23" s="36" t="s">
        <v>40</v>
      </c>
      <c r="E23" s="36" t="s">
        <v>144</v>
      </c>
      <c r="F23" s="42">
        <f>SUMIFS('Sample - Superstore'!R:R,'Sample - Superstore'!$V:$V,$A23,'Sample - Superstore'!$N:$N,$B23)</f>
        <v>91.85676498</v>
      </c>
      <c r="G23" s="43" t="str">
        <f>IF(OR($F23&lt;Lower_Limit,$F23&gt;Upper_Limit),TRUE,IF($F23&gt;Upper_percentile,"P99",IF($F23&lt;Lower_percentile,"P01","")))</f>
        <v/>
      </c>
      <c r="H23" s="44">
        <f>SUMIFS('Sample - Superstore'!S:S,'Sample - Superstore'!$V:$V,$A23,'Sample - Superstore'!$N:$N,$B23)</f>
        <v>2</v>
      </c>
      <c r="I23" s="45">
        <f>SUMIFS('Sample - Superstore'!T:T,'Sample - Superstore'!$V:$V,$A23,'Sample - Superstore'!$N:$N,$B23)</f>
        <v>0.2</v>
      </c>
      <c r="J23" s="42">
        <f>SUMIFS('Sample - Superstore'!U:U,'Sample - Superstore'!$V:$V,$A23,'Sample - Superstore'!$N:$N,$B23)</f>
        <v>9.185676498</v>
      </c>
      <c r="L23" s="36" t="s">
        <v>143</v>
      </c>
      <c r="N23" s="40">
        <v>43009.0</v>
      </c>
    </row>
    <row r="24">
      <c r="A24" s="41" t="s">
        <v>8622</v>
      </c>
      <c r="B24" s="36" t="s">
        <v>149</v>
      </c>
      <c r="C24" s="36" t="s">
        <v>39</v>
      </c>
      <c r="D24" s="36" t="s">
        <v>61</v>
      </c>
      <c r="E24" s="36" t="s">
        <v>150</v>
      </c>
      <c r="F24" s="42">
        <f>SUMIFS('Sample - Superstore'!R:R,'Sample - Superstore'!$V:$V,$A24,'Sample - Superstore'!$N:$N,$B24)</f>
        <v>349.95</v>
      </c>
      <c r="G24" s="43" t="str">
        <f>IF(OR($F24&lt;Lower_Limit,$F24&gt;Upper_Limit),TRUE,IF($F24&gt;Upper_percentile,"P99",IF($F24&lt;Lower_percentile,"P01","")))</f>
        <v/>
      </c>
      <c r="H24" s="44">
        <f>SUMIFS('Sample - Superstore'!S:S,'Sample - Superstore'!$V:$V,$A24,'Sample - Superstore'!$N:$N,$B24)</f>
        <v>5</v>
      </c>
      <c r="I24" s="45">
        <f>SUMIFS('Sample - Superstore'!T:T,'Sample - Superstore'!$V:$V,$A24,'Sample - Superstore'!$N:$N,$B24)</f>
        <v>0</v>
      </c>
      <c r="J24" s="42">
        <f>SUMIFS('Sample - Superstore'!U:U,'Sample - Superstore'!$V:$V,$A24,'Sample - Superstore'!$N:$N,$B24)</f>
        <v>118.983</v>
      </c>
      <c r="L24" s="36" t="s">
        <v>149</v>
      </c>
      <c r="N24" s="40">
        <v>43040.0</v>
      </c>
    </row>
    <row r="25">
      <c r="A25" s="41" t="s">
        <v>8622</v>
      </c>
      <c r="B25" s="36" t="s">
        <v>151</v>
      </c>
      <c r="C25" s="36" t="s">
        <v>39</v>
      </c>
      <c r="D25" s="36" t="s">
        <v>40</v>
      </c>
      <c r="E25" s="36" t="s">
        <v>152</v>
      </c>
      <c r="F25" s="42">
        <f>SUMIFS('Sample - Superstore'!R:R,'Sample - Superstore'!$V:$V,$A25,'Sample - Superstore'!$N:$N,$B25)</f>
        <v>377.928</v>
      </c>
      <c r="G25" s="43" t="str">
        <f>IF(OR($F25&lt;Lower_Limit,$F25&gt;Upper_Limit),TRUE,IF($F25&gt;Upper_percentile,"P99",IF($F25&lt;Lower_percentile,"P01","")))</f>
        <v/>
      </c>
      <c r="H25" s="44">
        <f>SUMIFS('Sample - Superstore'!S:S,'Sample - Superstore'!$V:$V,$A25,'Sample - Superstore'!$N:$N,$B25)</f>
        <v>9</v>
      </c>
      <c r="I25" s="45">
        <f>SUMIFS('Sample - Superstore'!T:T,'Sample - Superstore'!$V:$V,$A25,'Sample - Superstore'!$N:$N,$B25)</f>
        <v>0.2</v>
      </c>
      <c r="J25" s="42">
        <f>SUMIFS('Sample - Superstore'!U:U,'Sample - Superstore'!$V:$V,$A25,'Sample - Superstore'!$N:$N,$B25)</f>
        <v>141.723</v>
      </c>
      <c r="L25" s="36" t="s">
        <v>151</v>
      </c>
      <c r="N25" s="40">
        <v>43070.0</v>
      </c>
    </row>
    <row r="26">
      <c r="A26" s="41" t="s">
        <v>8622</v>
      </c>
      <c r="B26" s="36" t="s">
        <v>158</v>
      </c>
      <c r="C26" s="36" t="s">
        <v>35</v>
      </c>
      <c r="D26" s="36" t="s">
        <v>121</v>
      </c>
      <c r="E26" s="36" t="s">
        <v>159</v>
      </c>
      <c r="F26" s="42">
        <f>SUMIFS('Sample - Superstore'!R:R,'Sample - Superstore'!$V:$V,$A26,'Sample - Superstore'!$N:$N,$B26)</f>
        <v>15.2179358</v>
      </c>
      <c r="G26" s="43" t="str">
        <f>IF(OR($F26&lt;Lower_Limit,$F26&gt;Upper_Limit),TRUE,IF($F26&gt;Upper_percentile,"P99",IF($F26&lt;Lower_percentile,"P01","")))</f>
        <v/>
      </c>
      <c r="H26" s="44">
        <f>SUMIFS('Sample - Superstore'!S:S,'Sample - Superstore'!$V:$V,$A26,'Sample - Superstore'!$N:$N,$B26)</f>
        <v>2</v>
      </c>
      <c r="I26" s="45">
        <f>SUMIFS('Sample - Superstore'!T:T,'Sample - Superstore'!$V:$V,$A26,'Sample - Superstore'!$N:$N,$B26)</f>
        <v>0.2</v>
      </c>
      <c r="J26" s="42">
        <f>SUMIFS('Sample - Superstore'!U:U,'Sample - Superstore'!$V:$V,$A26,'Sample - Superstore'!$N:$N,$B26)</f>
        <v>3.804483951</v>
      </c>
      <c r="L26" s="36" t="s">
        <v>158</v>
      </c>
      <c r="N26" s="40"/>
    </row>
    <row r="27">
      <c r="A27" s="41" t="s">
        <v>8622</v>
      </c>
      <c r="B27" s="36" t="s">
        <v>165</v>
      </c>
      <c r="C27" s="36" t="s">
        <v>35</v>
      </c>
      <c r="D27" s="36" t="s">
        <v>121</v>
      </c>
      <c r="E27" s="36" t="s">
        <v>166</v>
      </c>
      <c r="F27" s="42">
        <f>SUMIFS('Sample - Superstore'!R:R,'Sample - Superstore'!$V:$V,$A27,'Sample - Superstore'!$N:$N,$B27)</f>
        <v>79.92</v>
      </c>
      <c r="G27" s="43" t="str">
        <f>IF(OR($F27&lt;Lower_Limit,$F27&gt;Upper_Limit),TRUE,IF($F27&gt;Upper_percentile,"P99",IF($F27&lt;Lower_percentile,"P01","")))</f>
        <v/>
      </c>
      <c r="H27" s="44">
        <f>SUMIFS('Sample - Superstore'!S:S,'Sample - Superstore'!$V:$V,$A27,'Sample - Superstore'!$N:$N,$B27)</f>
        <v>4</v>
      </c>
      <c r="I27" s="45">
        <f>SUMIFS('Sample - Superstore'!T:T,'Sample - Superstore'!$V:$V,$A27,'Sample - Superstore'!$N:$N,$B27)</f>
        <v>0</v>
      </c>
      <c r="J27" s="42">
        <f>SUMIFS('Sample - Superstore'!U:U,'Sample - Superstore'!$V:$V,$A27,'Sample - Superstore'!$N:$N,$B27)</f>
        <v>34.3656</v>
      </c>
      <c r="L27" s="36" t="s">
        <v>165</v>
      </c>
      <c r="N27" s="40"/>
    </row>
    <row r="28">
      <c r="A28" s="41" t="s">
        <v>8622</v>
      </c>
      <c r="B28" s="36" t="s">
        <v>167</v>
      </c>
      <c r="C28" s="36" t="s">
        <v>39</v>
      </c>
      <c r="D28" s="36" t="s">
        <v>61</v>
      </c>
      <c r="E28" s="36" t="s">
        <v>168</v>
      </c>
      <c r="F28" s="42">
        <f>SUMIFS('Sample - Superstore'!R:R,'Sample - Superstore'!$V:$V,$A28,'Sample - Superstore'!$N:$N,$B28)</f>
        <v>69.98</v>
      </c>
      <c r="G28" s="43" t="str">
        <f>IF(OR($F28&lt;Lower_Limit,$F28&gt;Upper_Limit),TRUE,IF($F28&gt;Upper_percentile,"P99",IF($F28&lt;Lower_percentile,"P01","")))</f>
        <v/>
      </c>
      <c r="H28" s="44">
        <f>SUMIFS('Sample - Superstore'!S:S,'Sample - Superstore'!$V:$V,$A28,'Sample - Superstore'!$N:$N,$B28)</f>
        <v>2</v>
      </c>
      <c r="I28" s="45">
        <f>SUMIFS('Sample - Superstore'!T:T,'Sample - Superstore'!$V:$V,$A28,'Sample - Superstore'!$N:$N,$B28)</f>
        <v>0</v>
      </c>
      <c r="J28" s="42">
        <f>SUMIFS('Sample - Superstore'!U:U,'Sample - Superstore'!$V:$V,$A28,'Sample - Superstore'!$N:$N,$B28)</f>
        <v>13.2962</v>
      </c>
      <c r="L28" s="36" t="s">
        <v>167</v>
      </c>
      <c r="N28" s="40"/>
    </row>
    <row r="29">
      <c r="A29" s="41" t="s">
        <v>8622</v>
      </c>
      <c r="B29" s="36" t="s">
        <v>173</v>
      </c>
      <c r="C29" s="36" t="s">
        <v>35</v>
      </c>
      <c r="D29" s="36" t="s">
        <v>121</v>
      </c>
      <c r="E29" s="36" t="s">
        <v>174</v>
      </c>
      <c r="F29" s="42">
        <f>SUMIFS('Sample - Superstore'!R:R,'Sample - Superstore'!$V:$V,$A29,'Sample - Superstore'!$N:$N,$B29)</f>
        <v>24.85</v>
      </c>
      <c r="G29" s="43" t="str">
        <f>IF(OR($F29&lt;Lower_Limit,$F29&gt;Upper_Limit),TRUE,IF($F29&gt;Upper_percentile,"P99",IF($F29&lt;Lower_percentile,"P01","")))</f>
        <v/>
      </c>
      <c r="H29" s="44">
        <f>SUMIFS('Sample - Superstore'!S:S,'Sample - Superstore'!$V:$V,$A29,'Sample - Superstore'!$N:$N,$B29)</f>
        <v>5</v>
      </c>
      <c r="I29" s="45">
        <f>SUMIFS('Sample - Superstore'!T:T,'Sample - Superstore'!$V:$V,$A29,'Sample - Superstore'!$N:$N,$B29)</f>
        <v>0</v>
      </c>
      <c r="J29" s="42">
        <f>SUMIFS('Sample - Superstore'!U:U,'Sample - Superstore'!$V:$V,$A29,'Sample - Superstore'!$N:$N,$B29)</f>
        <v>7.7035</v>
      </c>
      <c r="L29" s="36" t="s">
        <v>173</v>
      </c>
      <c r="N29" s="40"/>
    </row>
    <row r="30">
      <c r="A30" s="41" t="s">
        <v>8622</v>
      </c>
      <c r="B30" s="36" t="s">
        <v>179</v>
      </c>
      <c r="C30" s="36" t="s">
        <v>51</v>
      </c>
      <c r="D30" s="36" t="s">
        <v>124</v>
      </c>
      <c r="E30" s="36" t="s">
        <v>180</v>
      </c>
      <c r="F30" s="42">
        <f>SUMIFS('Sample - Superstore'!R:R,'Sample - Superstore'!$V:$V,$A30,'Sample - Superstore'!$N:$N,$B30)</f>
        <v>15.616</v>
      </c>
      <c r="G30" s="43" t="str">
        <f>IF(OR($F30&lt;Lower_Limit,$F30&gt;Upper_Limit),TRUE,IF($F30&gt;Upper_percentile,"P99",IF($F30&lt;Lower_percentile,"P01","")))</f>
        <v/>
      </c>
      <c r="H30" s="44">
        <f>SUMIFS('Sample - Superstore'!S:S,'Sample - Superstore'!$V:$V,$A30,'Sample - Superstore'!$N:$N,$B30)</f>
        <v>3</v>
      </c>
      <c r="I30" s="45">
        <f>SUMIFS('Sample - Superstore'!T:T,'Sample - Superstore'!$V:$V,$A30,'Sample - Superstore'!$N:$N,$B30)</f>
        <v>0.2</v>
      </c>
      <c r="J30" s="42">
        <f>SUMIFS('Sample - Superstore'!U:U,'Sample - Superstore'!$V:$V,$A30,'Sample - Superstore'!$N:$N,$B30)</f>
        <v>5.4656</v>
      </c>
      <c r="L30" s="36" t="s">
        <v>179</v>
      </c>
      <c r="N30" s="40"/>
    </row>
    <row r="31">
      <c r="A31" s="41" t="s">
        <v>8622</v>
      </c>
      <c r="B31" s="36" t="s">
        <v>181</v>
      </c>
      <c r="C31" s="36" t="s">
        <v>51</v>
      </c>
      <c r="D31" s="36" t="s">
        <v>124</v>
      </c>
      <c r="E31" s="36" t="s">
        <v>182</v>
      </c>
      <c r="F31" s="42">
        <f>SUMIFS('Sample - Superstore'!R:R,'Sample - Superstore'!$V:$V,$A31,'Sample - Superstore'!$N:$N,$B31)</f>
        <v>63.57254321</v>
      </c>
      <c r="G31" s="43" t="str">
        <f>IF(OR($F31&lt;Lower_Limit,$F31&gt;Upper_Limit),TRUE,IF($F31&gt;Upper_percentile,"P99",IF($F31&lt;Lower_percentile,"P01","")))</f>
        <v/>
      </c>
      <c r="H31" s="44">
        <f>SUMIFS('Sample - Superstore'!S:S,'Sample - Superstore'!$V:$V,$A31,'Sample - Superstore'!$N:$N,$B31)</f>
        <v>3</v>
      </c>
      <c r="I31" s="45">
        <f>SUMIFS('Sample - Superstore'!T:T,'Sample - Superstore'!$V:$V,$A31,'Sample - Superstore'!$N:$N,$B31)</f>
        <v>0.2</v>
      </c>
      <c r="J31" s="42">
        <f>SUMIFS('Sample - Superstore'!U:U,'Sample - Superstore'!$V:$V,$A31,'Sample - Superstore'!$N:$N,$B31)</f>
        <v>20.66107654</v>
      </c>
      <c r="L31" s="36" t="s">
        <v>181</v>
      </c>
      <c r="N31" s="40"/>
    </row>
    <row r="32">
      <c r="A32" s="41" t="s">
        <v>8622</v>
      </c>
      <c r="B32" s="36" t="s">
        <v>183</v>
      </c>
      <c r="C32" s="36" t="s">
        <v>39</v>
      </c>
      <c r="D32" s="36" t="s">
        <v>40</v>
      </c>
      <c r="E32" s="36" t="s">
        <v>184</v>
      </c>
      <c r="F32" s="42">
        <f>SUMIFS('Sample - Superstore'!R:R,'Sample - Superstore'!$V:$V,$A32,'Sample - Superstore'!$N:$N,$B32)</f>
        <v>15.65214815</v>
      </c>
      <c r="G32" s="43" t="str">
        <f>IF(OR($F32&lt;Lower_Limit,$F32&gt;Upper_Limit),TRUE,IF($F32&gt;Upper_percentile,"P99",IF($F32&lt;Lower_percentile,"P01","")))</f>
        <v/>
      </c>
      <c r="H32" s="44">
        <f>SUMIFS('Sample - Superstore'!S:S,'Sample - Superstore'!$V:$V,$A32,'Sample - Superstore'!$N:$N,$B32)</f>
        <v>2</v>
      </c>
      <c r="I32" s="45">
        <f>SUMIFS('Sample - Superstore'!T:T,'Sample - Superstore'!$V:$V,$A32,'Sample - Superstore'!$N:$N,$B32)</f>
        <v>0.4</v>
      </c>
      <c r="J32" s="42">
        <f>SUMIFS('Sample - Superstore'!U:U,'Sample - Superstore'!$V:$V,$A32,'Sample - Superstore'!$N:$N,$B32)</f>
        <v>-9.91302716</v>
      </c>
      <c r="L32" s="36" t="s">
        <v>183</v>
      </c>
      <c r="N32" s="40"/>
    </row>
    <row r="33">
      <c r="A33" s="41" t="s">
        <v>8622</v>
      </c>
      <c r="B33" s="36" t="s">
        <v>189</v>
      </c>
      <c r="C33" s="36" t="s">
        <v>35</v>
      </c>
      <c r="D33" s="36" t="s">
        <v>121</v>
      </c>
      <c r="E33" s="36" t="s">
        <v>190</v>
      </c>
      <c r="F33" s="42">
        <f>SUMIFS('Sample - Superstore'!R:R,'Sample - Superstore'!$V:$V,$A33,'Sample - Superstore'!$N:$N,$B33)</f>
        <v>55.21830453</v>
      </c>
      <c r="G33" s="43" t="str">
        <f>IF(OR($F33&lt;Lower_Limit,$F33&gt;Upper_Limit),TRUE,IF($F33&gt;Upper_percentile,"P99",IF($F33&lt;Lower_percentile,"P01","")))</f>
        <v/>
      </c>
      <c r="H33" s="44">
        <f>SUMIFS('Sample - Superstore'!S:S,'Sample - Superstore'!$V:$V,$A33,'Sample - Superstore'!$N:$N,$B33)</f>
        <v>14</v>
      </c>
      <c r="I33" s="45">
        <f>SUMIFS('Sample - Superstore'!T:T,'Sample - Superstore'!$V:$V,$A33,'Sample - Superstore'!$N:$N,$B33)</f>
        <v>0.2</v>
      </c>
      <c r="J33" s="42">
        <f>SUMIFS('Sample - Superstore'!U:U,'Sample - Superstore'!$V:$V,$A33,'Sample - Superstore'!$N:$N,$B33)</f>
        <v>8.972974486</v>
      </c>
      <c r="L33" s="36" t="s">
        <v>189</v>
      </c>
      <c r="N33" s="40"/>
    </row>
    <row r="34">
      <c r="A34" s="41" t="s">
        <v>8622</v>
      </c>
      <c r="B34" s="36" t="s">
        <v>195</v>
      </c>
      <c r="C34" s="36" t="s">
        <v>51</v>
      </c>
      <c r="D34" s="36" t="s">
        <v>124</v>
      </c>
      <c r="E34" s="36" t="s">
        <v>196</v>
      </c>
      <c r="F34" s="42">
        <f>SUMIFS('Sample - Superstore'!R:R,'Sample - Superstore'!$V:$V,$A34,'Sample - Superstore'!$N:$N,$B34)</f>
        <v>75.15638473</v>
      </c>
      <c r="G34" s="43" t="str">
        <f>IF(OR($F34&lt;Lower_Limit,$F34&gt;Upper_Limit),TRUE,IF($F34&gt;Upper_percentile,"P99",IF($F34&lt;Lower_percentile,"P01","")))</f>
        <v/>
      </c>
      <c r="H34" s="44">
        <f>SUMIFS('Sample - Superstore'!S:S,'Sample - Superstore'!$V:$V,$A34,'Sample - Superstore'!$N:$N,$B34)</f>
        <v>2</v>
      </c>
      <c r="I34" s="45">
        <f>SUMIFS('Sample - Superstore'!T:T,'Sample - Superstore'!$V:$V,$A34,'Sample - Superstore'!$N:$N,$B34)</f>
        <v>0.2</v>
      </c>
      <c r="J34" s="42">
        <f>SUMIFS('Sample - Superstore'!U:U,'Sample - Superstore'!$V:$V,$A34,'Sample - Superstore'!$N:$N,$B34)</f>
        <v>27.24418946</v>
      </c>
      <c r="L34" s="36" t="s">
        <v>195</v>
      </c>
      <c r="N34" s="40"/>
    </row>
    <row r="35">
      <c r="A35" s="41" t="s">
        <v>8622</v>
      </c>
      <c r="B35" s="36" t="s">
        <v>197</v>
      </c>
      <c r="C35" s="36" t="s">
        <v>35</v>
      </c>
      <c r="D35" s="36" t="s">
        <v>121</v>
      </c>
      <c r="E35" s="36" t="s">
        <v>198</v>
      </c>
      <c r="F35" s="42">
        <f>SUMIFS('Sample - Superstore'!R:R,'Sample - Superstore'!$V:$V,$A35,'Sample - Superstore'!$N:$N,$B35)</f>
        <v>265.9458965</v>
      </c>
      <c r="G35" s="43" t="str">
        <f>IF(OR($F35&lt;Lower_Limit,$F35&gt;Upper_Limit),TRUE,IF($F35&gt;Upper_percentile,"P99",IF($F35&lt;Lower_percentile,"P01","")))</f>
        <v/>
      </c>
      <c r="H35" s="44">
        <f>SUMIFS('Sample - Superstore'!S:S,'Sample - Superstore'!$V:$V,$A35,'Sample - Superstore'!$N:$N,$B35)</f>
        <v>8</v>
      </c>
      <c r="I35" s="45">
        <f>SUMIFS('Sample - Superstore'!T:T,'Sample - Superstore'!$V:$V,$A35,'Sample - Superstore'!$N:$N,$B35)</f>
        <v>0.2</v>
      </c>
      <c r="J35" s="42">
        <f>SUMIFS('Sample - Superstore'!U:U,'Sample - Superstore'!$V:$V,$A35,'Sample - Superstore'!$N:$N,$B35)</f>
        <v>26.59458965</v>
      </c>
      <c r="L35" s="36" t="s">
        <v>197</v>
      </c>
      <c r="N35" s="40"/>
    </row>
    <row r="36">
      <c r="A36" s="41" t="s">
        <v>8622</v>
      </c>
      <c r="B36" s="36" t="s">
        <v>204</v>
      </c>
      <c r="C36" s="36" t="s">
        <v>51</v>
      </c>
      <c r="D36" s="36" t="s">
        <v>205</v>
      </c>
      <c r="E36" s="36" t="s">
        <v>206</v>
      </c>
      <c r="F36" s="42">
        <f>SUMIFS('Sample - Superstore'!R:R,'Sample - Superstore'!$V:$V,$A36,'Sample - Superstore'!$N:$N,$B36)</f>
        <v>52.64154733</v>
      </c>
      <c r="G36" s="43" t="str">
        <f>IF(OR($F36&lt;Lower_Limit,$F36&gt;Upper_Limit),TRUE,IF($F36&gt;Upper_percentile,"P99",IF($F36&lt;Lower_percentile,"P01","")))</f>
        <v/>
      </c>
      <c r="H36" s="44">
        <f>SUMIFS('Sample - Superstore'!S:S,'Sample - Superstore'!$V:$V,$A36,'Sample - Superstore'!$N:$N,$B36)</f>
        <v>2</v>
      </c>
      <c r="I36" s="45">
        <f>SUMIFS('Sample - Superstore'!T:T,'Sample - Superstore'!$V:$V,$A36,'Sample - Superstore'!$N:$N,$B36)</f>
        <v>0</v>
      </c>
      <c r="J36" s="42">
        <f>SUMIFS('Sample - Superstore'!U:U,'Sample - Superstore'!$V:$V,$A36,'Sample - Superstore'!$N:$N,$B36)</f>
        <v>24.74152724</v>
      </c>
      <c r="L36" s="36" t="s">
        <v>204</v>
      </c>
      <c r="N36" s="40"/>
    </row>
    <row r="37">
      <c r="A37" s="41" t="s">
        <v>8622</v>
      </c>
      <c r="B37" s="36" t="s">
        <v>207</v>
      </c>
      <c r="C37" s="36" t="s">
        <v>51</v>
      </c>
      <c r="D37" s="36" t="s">
        <v>93</v>
      </c>
      <c r="E37" s="36" t="s">
        <v>208</v>
      </c>
      <c r="F37" s="42">
        <f>SUMIFS('Sample - Superstore'!R:R,'Sample - Superstore'!$V:$V,$A37,'Sample - Superstore'!$N:$N,$B37)</f>
        <v>4.686847737</v>
      </c>
      <c r="G37" s="43" t="str">
        <f>IF(OR($F37&lt;Lower_Limit,$F37&gt;Upper_Limit),TRUE,IF($F37&gt;Upper_percentile,"P99",IF($F37&lt;Lower_percentile,"P01","")))</f>
        <v/>
      </c>
      <c r="H37" s="44">
        <f>SUMIFS('Sample - Superstore'!S:S,'Sample - Superstore'!$V:$V,$A37,'Sample - Superstore'!$N:$N,$B37)</f>
        <v>2</v>
      </c>
      <c r="I37" s="45">
        <f>SUMIFS('Sample - Superstore'!T:T,'Sample - Superstore'!$V:$V,$A37,'Sample - Superstore'!$N:$N,$B37)</f>
        <v>0</v>
      </c>
      <c r="J37" s="42">
        <f>SUMIFS('Sample - Superstore'!U:U,'Sample - Superstore'!$V:$V,$A37,'Sample - Superstore'!$N:$N,$B37)</f>
        <v>1.359185844</v>
      </c>
      <c r="L37" s="36" t="s">
        <v>207</v>
      </c>
      <c r="N37" s="40"/>
    </row>
    <row r="38">
      <c r="A38" s="41" t="s">
        <v>8622</v>
      </c>
      <c r="B38" s="36" t="s">
        <v>209</v>
      </c>
      <c r="C38" s="36" t="s">
        <v>39</v>
      </c>
      <c r="D38" s="36" t="s">
        <v>61</v>
      </c>
      <c r="E38" s="36" t="s">
        <v>210</v>
      </c>
      <c r="F38" s="42">
        <f>SUMIFS('Sample - Superstore'!R:R,'Sample - Superstore'!$V:$V,$A38,'Sample - Superstore'!$N:$N,$B38)</f>
        <v>256.438963</v>
      </c>
      <c r="G38" s="43" t="str">
        <f>IF(OR($F38&lt;Lower_Limit,$F38&gt;Upper_Limit),TRUE,IF($F38&gt;Upper_percentile,"P99",IF($F38&lt;Lower_percentile,"P01","")))</f>
        <v/>
      </c>
      <c r="H38" s="44">
        <f>SUMIFS('Sample - Superstore'!S:S,'Sample - Superstore'!$V:$V,$A38,'Sample - Superstore'!$N:$N,$B38)</f>
        <v>3</v>
      </c>
      <c r="I38" s="45">
        <f>SUMIFS('Sample - Superstore'!T:T,'Sample - Superstore'!$V:$V,$A38,'Sample - Superstore'!$N:$N,$B38)</f>
        <v>0</v>
      </c>
      <c r="J38" s="42">
        <f>SUMIFS('Sample - Superstore'!U:U,'Sample - Superstore'!$V:$V,$A38,'Sample - Superstore'!$N:$N,$B38)</f>
        <v>92.31802667</v>
      </c>
      <c r="L38" s="36" t="s">
        <v>209</v>
      </c>
      <c r="N38" s="40"/>
    </row>
    <row r="39">
      <c r="A39" s="41" t="s">
        <v>8622</v>
      </c>
      <c r="B39" s="36" t="s">
        <v>217</v>
      </c>
      <c r="C39" s="36" t="s">
        <v>35</v>
      </c>
      <c r="D39" s="36" t="s">
        <v>73</v>
      </c>
      <c r="E39" s="36" t="s">
        <v>218</v>
      </c>
      <c r="F39" s="42">
        <f>SUMIFS('Sample - Superstore'!R:R,'Sample - Superstore'!$V:$V,$A39,'Sample - Superstore'!$N:$N,$B39)</f>
        <v>182.8443901</v>
      </c>
      <c r="G39" s="43" t="str">
        <f>IF(OR($F39&lt;Lower_Limit,$F39&gt;Upper_Limit),TRUE,IF($F39&gt;Upper_percentile,"P99",IF($F39&lt;Lower_percentile,"P01","")))</f>
        <v/>
      </c>
      <c r="H39" s="44">
        <f>SUMIFS('Sample - Superstore'!S:S,'Sample - Superstore'!$V:$V,$A39,'Sample - Superstore'!$N:$N,$B39)</f>
        <v>1</v>
      </c>
      <c r="I39" s="45">
        <f>SUMIFS('Sample - Superstore'!T:T,'Sample - Superstore'!$V:$V,$A39,'Sample - Superstore'!$N:$N,$B39)</f>
        <v>0.3</v>
      </c>
      <c r="J39" s="42">
        <f>SUMIFS('Sample - Superstore'!U:U,'Sample - Superstore'!$V:$V,$A39,'Sample - Superstore'!$N:$N,$B39)</f>
        <v>-15.6723763</v>
      </c>
      <c r="L39" s="36" t="s">
        <v>217</v>
      </c>
      <c r="N39" s="40"/>
    </row>
    <row r="40">
      <c r="A40" s="41" t="s">
        <v>8622</v>
      </c>
      <c r="B40" s="36" t="s">
        <v>224</v>
      </c>
      <c r="C40" s="36" t="s">
        <v>51</v>
      </c>
      <c r="D40" s="36" t="s">
        <v>205</v>
      </c>
      <c r="E40" s="36" t="s">
        <v>225</v>
      </c>
      <c r="F40" s="42">
        <f>SUMIFS('Sample - Superstore'!R:R,'Sample - Superstore'!$V:$V,$A40,'Sample - Superstore'!$N:$N,$B40)</f>
        <v>16.61517695</v>
      </c>
      <c r="G40" s="43" t="str">
        <f>IF(OR($F40&lt;Lower_Limit,$F40&gt;Upper_Limit),TRUE,IF($F40&gt;Upper_percentile,"P99",IF($F40&lt;Lower_percentile,"P01","")))</f>
        <v/>
      </c>
      <c r="H40" s="44">
        <f>SUMIFS('Sample - Superstore'!S:S,'Sample - Superstore'!$V:$V,$A40,'Sample - Superstore'!$N:$N,$B40)</f>
        <v>4</v>
      </c>
      <c r="I40" s="45">
        <f>SUMIFS('Sample - Superstore'!T:T,'Sample - Superstore'!$V:$V,$A40,'Sample - Superstore'!$N:$N,$B40)</f>
        <v>0</v>
      </c>
      <c r="J40" s="42">
        <f>SUMIFS('Sample - Superstore'!U:U,'Sample - Superstore'!$V:$V,$A40,'Sample - Superstore'!$N:$N,$B40)</f>
        <v>7.642981399</v>
      </c>
      <c r="L40" s="36" t="s">
        <v>224</v>
      </c>
      <c r="N40" s="40"/>
    </row>
    <row r="41">
      <c r="A41" s="41" t="s">
        <v>8622</v>
      </c>
      <c r="B41" s="36" t="s">
        <v>226</v>
      </c>
      <c r="C41" s="36" t="s">
        <v>51</v>
      </c>
      <c r="D41" s="36" t="s">
        <v>124</v>
      </c>
      <c r="E41" s="36" t="s">
        <v>227</v>
      </c>
      <c r="F41" s="42">
        <f>SUMIFS('Sample - Superstore'!R:R,'Sample - Superstore'!$V:$V,$A41,'Sample - Superstore'!$N:$N,$B41)</f>
        <v>60.46637037</v>
      </c>
      <c r="G41" s="43" t="str">
        <f>IF(OR($F41&lt;Lower_Limit,$F41&gt;Upper_Limit),TRUE,IF($F41&gt;Upper_percentile,"P99",IF($F41&lt;Lower_percentile,"P01","")))</f>
        <v/>
      </c>
      <c r="H41" s="44">
        <f>SUMIFS('Sample - Superstore'!S:S,'Sample - Superstore'!$V:$V,$A41,'Sample - Superstore'!$N:$N,$B41)</f>
        <v>9</v>
      </c>
      <c r="I41" s="45">
        <f>SUMIFS('Sample - Superstore'!T:T,'Sample - Superstore'!$V:$V,$A41,'Sample - Superstore'!$N:$N,$B41)</f>
        <v>0</v>
      </c>
      <c r="J41" s="42">
        <f>SUMIFS('Sample - Superstore'!U:U,'Sample - Superstore'!$V:$V,$A41,'Sample - Superstore'!$N:$N,$B41)</f>
        <v>29.02385778</v>
      </c>
      <c r="L41" s="36" t="s">
        <v>226</v>
      </c>
      <c r="N41" s="40"/>
    </row>
    <row r="42">
      <c r="A42" s="41" t="s">
        <v>8622</v>
      </c>
      <c r="B42" s="36" t="s">
        <v>228</v>
      </c>
      <c r="C42" s="36" t="s">
        <v>51</v>
      </c>
      <c r="D42" s="36" t="s">
        <v>76</v>
      </c>
      <c r="E42" s="36" t="s">
        <v>229</v>
      </c>
      <c r="F42" s="42">
        <f>SUMIFS('Sample - Superstore'!R:R,'Sample - Superstore'!$V:$V,$A42,'Sample - Superstore'!$N:$N,$B42)</f>
        <v>49.82139259</v>
      </c>
      <c r="G42" s="43" t="str">
        <f>IF(OR($F42&lt;Lower_Limit,$F42&gt;Upper_Limit),TRUE,IF($F42&gt;Upper_percentile,"P99",IF($F42&lt;Lower_percentile,"P01","")))</f>
        <v/>
      </c>
      <c r="H42" s="44">
        <f>SUMIFS('Sample - Superstore'!S:S,'Sample - Superstore'!$V:$V,$A42,'Sample - Superstore'!$N:$N,$B42)</f>
        <v>3</v>
      </c>
      <c r="I42" s="45">
        <f>SUMIFS('Sample - Superstore'!T:T,'Sample - Superstore'!$V:$V,$A42,'Sample - Superstore'!$N:$N,$B42)</f>
        <v>0.2</v>
      </c>
      <c r="J42" s="42">
        <f>SUMIFS('Sample - Superstore'!U:U,'Sample - Superstore'!$V:$V,$A42,'Sample - Superstore'!$N:$N,$B42)</f>
        <v>17.43748741</v>
      </c>
      <c r="L42" s="36" t="s">
        <v>228</v>
      </c>
      <c r="N42" s="40"/>
    </row>
    <row r="43">
      <c r="A43" s="41" t="s">
        <v>8622</v>
      </c>
      <c r="B43" s="36" t="s">
        <v>233</v>
      </c>
      <c r="C43" s="36" t="s">
        <v>51</v>
      </c>
      <c r="D43" s="36" t="s">
        <v>124</v>
      </c>
      <c r="E43" s="36" t="s">
        <v>234</v>
      </c>
      <c r="F43" s="42">
        <f>SUMIFS('Sample - Superstore'!R:R,'Sample - Superstore'!$V:$V,$A43,'Sample - Superstore'!$N:$N,$B43)</f>
        <v>82.45231276</v>
      </c>
      <c r="G43" s="43" t="str">
        <f>IF(OR($F43&lt;Lower_Limit,$F43&gt;Upper_Limit),TRUE,IF($F43&gt;Upper_percentile,"P99",IF($F43&lt;Lower_percentile,"P01","")))</f>
        <v/>
      </c>
      <c r="H43" s="44">
        <f>SUMIFS('Sample - Superstore'!S:S,'Sample - Superstore'!$V:$V,$A43,'Sample - Superstore'!$N:$N,$B43)</f>
        <v>2</v>
      </c>
      <c r="I43" s="45">
        <f>SUMIFS('Sample - Superstore'!T:T,'Sample - Superstore'!$V:$V,$A43,'Sample - Superstore'!$N:$N,$B43)</f>
        <v>0</v>
      </c>
      <c r="J43" s="42">
        <f>SUMIFS('Sample - Superstore'!U:U,'Sample - Superstore'!$V:$V,$A43,'Sample - Superstore'!$N:$N,$B43)</f>
        <v>40.40163325</v>
      </c>
      <c r="L43" s="36" t="s">
        <v>233</v>
      </c>
      <c r="N43" s="40"/>
    </row>
    <row r="44">
      <c r="A44" s="41" t="s">
        <v>8622</v>
      </c>
      <c r="B44" s="36" t="s">
        <v>238</v>
      </c>
      <c r="C44" s="36" t="s">
        <v>51</v>
      </c>
      <c r="D44" s="36" t="s">
        <v>76</v>
      </c>
      <c r="E44" s="36" t="s">
        <v>239</v>
      </c>
      <c r="F44" s="42">
        <f>SUMIFS('Sample - Superstore'!R:R,'Sample - Superstore'!$V:$V,$A44,'Sample - Superstore'!$N:$N,$B44)</f>
        <v>11.648</v>
      </c>
      <c r="G44" s="43" t="str">
        <f>IF(OR($F44&lt;Lower_Limit,$F44&gt;Upper_Limit),TRUE,IF($F44&gt;Upper_percentile,"P99",IF($F44&lt;Lower_percentile,"P01","")))</f>
        <v/>
      </c>
      <c r="H44" s="44">
        <f>SUMIFS('Sample - Superstore'!S:S,'Sample - Superstore'!$V:$V,$A44,'Sample - Superstore'!$N:$N,$B44)</f>
        <v>2</v>
      </c>
      <c r="I44" s="45">
        <f>SUMIFS('Sample - Superstore'!T:T,'Sample - Superstore'!$V:$V,$A44,'Sample - Superstore'!$N:$N,$B44)</f>
        <v>0.2</v>
      </c>
      <c r="J44" s="42">
        <f>SUMIFS('Sample - Superstore'!U:U,'Sample - Superstore'!$V:$V,$A44,'Sample - Superstore'!$N:$N,$B44)</f>
        <v>4.2224</v>
      </c>
      <c r="L44" s="36" t="s">
        <v>238</v>
      </c>
      <c r="N44" s="40"/>
    </row>
    <row r="45">
      <c r="A45" s="41" t="s">
        <v>8622</v>
      </c>
      <c r="B45" s="36" t="s">
        <v>240</v>
      </c>
      <c r="C45" s="36" t="s">
        <v>39</v>
      </c>
      <c r="D45" s="36" t="s">
        <v>61</v>
      </c>
      <c r="E45" s="36" t="s">
        <v>241</v>
      </c>
      <c r="F45" s="42">
        <f>SUMIFS('Sample - Superstore'!R:R,'Sample - Superstore'!$V:$V,$A45,'Sample - Superstore'!$N:$N,$B45)</f>
        <v>90.57</v>
      </c>
      <c r="G45" s="43" t="str">
        <f>IF(OR($F45&lt;Lower_Limit,$F45&gt;Upper_Limit),TRUE,IF($F45&gt;Upper_percentile,"P99",IF($F45&lt;Lower_percentile,"P01","")))</f>
        <v/>
      </c>
      <c r="H45" s="44">
        <f>SUMIFS('Sample - Superstore'!S:S,'Sample - Superstore'!$V:$V,$A45,'Sample - Superstore'!$N:$N,$B45)</f>
        <v>3</v>
      </c>
      <c r="I45" s="45">
        <f>SUMIFS('Sample - Superstore'!T:T,'Sample - Superstore'!$V:$V,$A45,'Sample - Superstore'!$N:$N,$B45)</f>
        <v>0</v>
      </c>
      <c r="J45" s="42">
        <f>SUMIFS('Sample - Superstore'!U:U,'Sample - Superstore'!$V:$V,$A45,'Sample - Superstore'!$N:$N,$B45)</f>
        <v>11.7741</v>
      </c>
      <c r="L45" s="36" t="s">
        <v>240</v>
      </c>
      <c r="N45" s="40"/>
    </row>
    <row r="46">
      <c r="A46" s="41" t="s">
        <v>8622</v>
      </c>
      <c r="B46" s="36" t="s">
        <v>246</v>
      </c>
      <c r="C46" s="36" t="s">
        <v>35</v>
      </c>
      <c r="D46" s="36" t="s">
        <v>121</v>
      </c>
      <c r="E46" s="36" t="s">
        <v>247</v>
      </c>
      <c r="F46" s="42">
        <f>SUMIFS('Sample - Superstore'!R:R,'Sample - Superstore'!$V:$V,$A46,'Sample - Superstore'!$N:$N,$B46)</f>
        <v>324.7140494</v>
      </c>
      <c r="G46" s="43" t="str">
        <f>IF(OR($F46&lt;Lower_Limit,$F46&gt;Upper_Limit),TRUE,IF($F46&gt;Upper_percentile,"P99",IF($F46&lt;Lower_percentile,"P01","")))</f>
        <v/>
      </c>
      <c r="H46" s="44">
        <f>SUMIFS('Sample - Superstore'!S:S,'Sample - Superstore'!$V:$V,$A46,'Sample - Superstore'!$N:$N,$B46)</f>
        <v>3</v>
      </c>
      <c r="I46" s="45">
        <f>SUMIFS('Sample - Superstore'!T:T,'Sample - Superstore'!$V:$V,$A46,'Sample - Superstore'!$N:$N,$B46)</f>
        <v>0</v>
      </c>
      <c r="J46" s="42">
        <f>SUMIFS('Sample - Superstore'!U:U,'Sample - Superstore'!$V:$V,$A46,'Sample - Superstore'!$N:$N,$B46)</f>
        <v>64.94280988</v>
      </c>
      <c r="L46" s="36" t="s">
        <v>246</v>
      </c>
      <c r="N46" s="40"/>
    </row>
    <row r="47">
      <c r="A47" s="41" t="s">
        <v>8622</v>
      </c>
      <c r="B47" s="36" t="s">
        <v>248</v>
      </c>
      <c r="C47" s="36" t="s">
        <v>39</v>
      </c>
      <c r="D47" s="36" t="s">
        <v>61</v>
      </c>
      <c r="E47" s="36" t="s">
        <v>249</v>
      </c>
      <c r="F47" s="42">
        <f>SUMIFS('Sample - Superstore'!R:R,'Sample - Superstore'!$V:$V,$A47,'Sample - Superstore'!$N:$N,$B47)</f>
        <v>30.18746502</v>
      </c>
      <c r="G47" s="43" t="str">
        <f>IF(OR($F47&lt;Lower_Limit,$F47&gt;Upper_Limit),TRUE,IF($F47&gt;Upper_percentile,"P99",IF($F47&lt;Lower_percentile,"P01","")))</f>
        <v/>
      </c>
      <c r="H47" s="44">
        <f>SUMIFS('Sample - Superstore'!S:S,'Sample - Superstore'!$V:$V,$A47,'Sample - Superstore'!$N:$N,$B47)</f>
        <v>1</v>
      </c>
      <c r="I47" s="45">
        <f>SUMIFS('Sample - Superstore'!T:T,'Sample - Superstore'!$V:$V,$A47,'Sample - Superstore'!$N:$N,$B47)</f>
        <v>0</v>
      </c>
      <c r="J47" s="42">
        <f>SUMIFS('Sample - Superstore'!U:U,'Sample - Superstore'!$V:$V,$A47,'Sample - Superstore'!$N:$N,$B47)</f>
        <v>13.28248461</v>
      </c>
      <c r="L47" s="36" t="s">
        <v>248</v>
      </c>
      <c r="N47" s="40"/>
    </row>
    <row r="48">
      <c r="A48" s="41" t="s">
        <v>8622</v>
      </c>
      <c r="B48" s="36" t="s">
        <v>250</v>
      </c>
      <c r="C48" s="36" t="s">
        <v>39</v>
      </c>
      <c r="D48" s="36" t="s">
        <v>61</v>
      </c>
      <c r="E48" s="36" t="s">
        <v>251</v>
      </c>
      <c r="F48" s="42">
        <f>SUMIFS('Sample - Superstore'!R:R,'Sample - Superstore'!$V:$V,$A48,'Sample - Superstore'!$N:$N,$B48)</f>
        <v>374.4191852</v>
      </c>
      <c r="G48" s="43" t="str">
        <f>IF(OR($F48&lt;Lower_Limit,$F48&gt;Upper_Limit),TRUE,IF($F48&gt;Upper_percentile,"P99",IF($F48&lt;Lower_percentile,"P01","")))</f>
        <v/>
      </c>
      <c r="H48" s="44">
        <f>SUMIFS('Sample - Superstore'!S:S,'Sample - Superstore'!$V:$V,$A48,'Sample - Superstore'!$N:$N,$B48)</f>
        <v>3</v>
      </c>
      <c r="I48" s="45">
        <f>SUMIFS('Sample - Superstore'!T:T,'Sample - Superstore'!$V:$V,$A48,'Sample - Superstore'!$N:$N,$B48)</f>
        <v>0</v>
      </c>
      <c r="J48" s="42">
        <f>SUMIFS('Sample - Superstore'!U:U,'Sample - Superstore'!$V:$V,$A48,'Sample - Superstore'!$N:$N,$B48)</f>
        <v>67.39545333</v>
      </c>
      <c r="L48" s="36" t="s">
        <v>250</v>
      </c>
      <c r="N48" s="40"/>
    </row>
    <row r="49">
      <c r="A49" s="41" t="s">
        <v>8622</v>
      </c>
      <c r="B49" s="36" t="s">
        <v>256</v>
      </c>
      <c r="C49" s="36" t="s">
        <v>39</v>
      </c>
      <c r="D49" s="36" t="s">
        <v>61</v>
      </c>
      <c r="E49" s="36" t="s">
        <v>257</v>
      </c>
      <c r="F49" s="42">
        <f>SUMIFS('Sample - Superstore'!R:R,'Sample - Superstore'!$V:$V,$A49,'Sample - Superstore'!$N:$N,$B49)</f>
        <v>261.2873015</v>
      </c>
      <c r="G49" s="43" t="str">
        <f>IF(OR($F49&lt;Lower_Limit,$F49&gt;Upper_Limit),TRUE,IF($F49&gt;Upper_percentile,"P99",IF($F49&lt;Lower_percentile,"P01","")))</f>
        <v/>
      </c>
      <c r="H49" s="44">
        <f>SUMIFS('Sample - Superstore'!S:S,'Sample - Superstore'!$V:$V,$A49,'Sample - Superstore'!$N:$N,$B49)</f>
        <v>4</v>
      </c>
      <c r="I49" s="45">
        <f>SUMIFS('Sample - Superstore'!T:T,'Sample - Superstore'!$V:$V,$A49,'Sample - Superstore'!$N:$N,$B49)</f>
        <v>0</v>
      </c>
      <c r="J49" s="42">
        <f>SUMIFS('Sample - Superstore'!U:U,'Sample - Superstore'!$V:$V,$A49,'Sample - Superstore'!$N:$N,$B49)</f>
        <v>26.12873015</v>
      </c>
      <c r="L49" s="36" t="s">
        <v>256</v>
      </c>
      <c r="N49" s="40"/>
    </row>
    <row r="50">
      <c r="A50" s="41" t="s">
        <v>8622</v>
      </c>
      <c r="B50" s="36" t="s">
        <v>262</v>
      </c>
      <c r="C50" s="36" t="s">
        <v>35</v>
      </c>
      <c r="D50" s="36" t="s">
        <v>263</v>
      </c>
      <c r="E50" s="36" t="s">
        <v>264</v>
      </c>
      <c r="F50" s="42">
        <f>SUMIFS('Sample - Superstore'!R:R,'Sample - Superstore'!$V:$V,$A50,'Sample - Superstore'!$N:$N,$B50)</f>
        <v>153.568</v>
      </c>
      <c r="G50" s="43" t="str">
        <f>IF(OR($F50&lt;Lower_Limit,$F50&gt;Upper_Limit),TRUE,IF($F50&gt;Upper_percentile,"P99",IF($F50&lt;Lower_percentile,"P01","")))</f>
        <v/>
      </c>
      <c r="H50" s="44">
        <f>SUMIFS('Sample - Superstore'!S:S,'Sample - Superstore'!$V:$V,$A50,'Sample - Superstore'!$N:$N,$B50)</f>
        <v>2</v>
      </c>
      <c r="I50" s="45">
        <f>SUMIFS('Sample - Superstore'!T:T,'Sample - Superstore'!$V:$V,$A50,'Sample - Superstore'!$N:$N,$B50)</f>
        <v>0.2</v>
      </c>
      <c r="J50" s="42">
        <f>SUMIFS('Sample - Superstore'!U:U,'Sample - Superstore'!$V:$V,$A50,'Sample - Superstore'!$N:$N,$B50)</f>
        <v>-5.7588</v>
      </c>
      <c r="L50" s="36" t="s">
        <v>262</v>
      </c>
      <c r="N50" s="40"/>
    </row>
    <row r="51">
      <c r="A51" s="41" t="s">
        <v>8622</v>
      </c>
      <c r="B51" s="36" t="s">
        <v>265</v>
      </c>
      <c r="C51" s="36" t="s">
        <v>35</v>
      </c>
      <c r="D51" s="36" t="s">
        <v>263</v>
      </c>
      <c r="E51" s="36" t="s">
        <v>266</v>
      </c>
      <c r="F51" s="42">
        <f>SUMIFS('Sample - Superstore'!R:R,'Sample - Superstore'!$V:$V,$A51,'Sample - Superstore'!$N:$N,$B51)</f>
        <v>1013.488</v>
      </c>
      <c r="G51" s="43" t="str">
        <f>IF(OR($F51&lt;Lower_Limit,$F51&gt;Upper_Limit),TRUE,IF($F51&gt;Upper_percentile,"P99",IF($F51&lt;Lower_percentile,"P01","")))</f>
        <v/>
      </c>
      <c r="H51" s="44">
        <f>SUMIFS('Sample - Superstore'!S:S,'Sample - Superstore'!$V:$V,$A51,'Sample - Superstore'!$N:$N,$B51)</f>
        <v>7</v>
      </c>
      <c r="I51" s="45">
        <f>SUMIFS('Sample - Superstore'!T:T,'Sample - Superstore'!$V:$V,$A51,'Sample - Superstore'!$N:$N,$B51)</f>
        <v>0.2</v>
      </c>
      <c r="J51" s="42">
        <f>SUMIFS('Sample - Superstore'!U:U,'Sample - Superstore'!$V:$V,$A51,'Sample - Superstore'!$N:$N,$B51)</f>
        <v>76.0116</v>
      </c>
      <c r="L51" s="36" t="s">
        <v>265</v>
      </c>
      <c r="N51" s="40"/>
    </row>
    <row r="52">
      <c r="A52" s="41" t="s">
        <v>8622</v>
      </c>
      <c r="B52" s="36" t="s">
        <v>271</v>
      </c>
      <c r="C52" s="36" t="s">
        <v>51</v>
      </c>
      <c r="D52" s="36" t="s">
        <v>272</v>
      </c>
      <c r="E52" s="36" t="s">
        <v>273</v>
      </c>
      <c r="F52" s="42">
        <f>SUMIFS('Sample - Superstore'!R:R,'Sample - Superstore'!$V:$V,$A52,'Sample - Superstore'!$N:$N,$B52)</f>
        <v>7.625333333</v>
      </c>
      <c r="G52" s="43" t="str">
        <f>IF(OR($F52&lt;Lower_Limit,$F52&gt;Upper_Limit),TRUE,IF($F52&gt;Upper_percentile,"P99",IF($F52&lt;Lower_percentile,"P01","")))</f>
        <v/>
      </c>
      <c r="H52" s="44">
        <f>SUMIFS('Sample - Superstore'!S:S,'Sample - Superstore'!$V:$V,$A52,'Sample - Superstore'!$N:$N,$B52)</f>
        <v>6</v>
      </c>
      <c r="I52" s="45">
        <f>SUMIFS('Sample - Superstore'!T:T,'Sample - Superstore'!$V:$V,$A52,'Sample - Superstore'!$N:$N,$B52)</f>
        <v>0</v>
      </c>
      <c r="J52" s="42">
        <f>SUMIFS('Sample - Superstore'!U:U,'Sample - Superstore'!$V:$V,$A52,'Sample - Superstore'!$N:$N,$B52)</f>
        <v>0.3050133333</v>
      </c>
      <c r="L52" s="36" t="s">
        <v>271</v>
      </c>
      <c r="N52" s="40"/>
    </row>
    <row r="53">
      <c r="A53" s="41" t="s">
        <v>8622</v>
      </c>
      <c r="B53" s="36" t="s">
        <v>278</v>
      </c>
      <c r="C53" s="36" t="s">
        <v>35</v>
      </c>
      <c r="D53" s="36" t="s">
        <v>121</v>
      </c>
      <c r="E53" s="36" t="s">
        <v>279</v>
      </c>
      <c r="F53" s="42">
        <f>SUMIFS('Sample - Superstore'!R:R,'Sample - Superstore'!$V:$V,$A53,'Sample - Superstore'!$N:$N,$B53)</f>
        <v>11.99087594</v>
      </c>
      <c r="G53" s="43" t="str">
        <f>IF(OR($F53&lt;Lower_Limit,$F53&gt;Upper_Limit),TRUE,IF($F53&gt;Upper_percentile,"P99",IF($F53&lt;Lower_percentile,"P01","")))</f>
        <v/>
      </c>
      <c r="H53" s="44">
        <f>SUMIFS('Sample - Superstore'!S:S,'Sample - Superstore'!$V:$V,$A53,'Sample - Superstore'!$N:$N,$B53)</f>
        <v>8</v>
      </c>
      <c r="I53" s="45">
        <f>SUMIFS('Sample - Superstore'!T:T,'Sample - Superstore'!$V:$V,$A53,'Sample - Superstore'!$N:$N,$B53)</f>
        <v>0.2</v>
      </c>
      <c r="J53" s="42">
        <f>SUMIFS('Sample - Superstore'!U:U,'Sample - Superstore'!$V:$V,$A53,'Sample - Superstore'!$N:$N,$B53)</f>
        <v>3.597262782</v>
      </c>
      <c r="L53" s="36" t="s">
        <v>278</v>
      </c>
      <c r="N53" s="40"/>
    </row>
    <row r="54">
      <c r="A54" s="41" t="s">
        <v>8622</v>
      </c>
      <c r="B54" s="36" t="s">
        <v>280</v>
      </c>
      <c r="C54" s="36" t="s">
        <v>35</v>
      </c>
      <c r="D54" s="36" t="s">
        <v>36</v>
      </c>
      <c r="E54" s="36" t="s">
        <v>281</v>
      </c>
      <c r="F54" s="42">
        <f>SUMIFS('Sample - Superstore'!R:R,'Sample - Superstore'!$V:$V,$A54,'Sample - Superstore'!$N:$N,$B54)</f>
        <v>373.564409</v>
      </c>
      <c r="G54" s="43" t="str">
        <f>IF(OR($F54&lt;Lower_Limit,$F54&gt;Upper_Limit),TRUE,IF($F54&gt;Upper_percentile,"P99",IF($F54&lt;Lower_percentile,"P01","")))</f>
        <v/>
      </c>
      <c r="H54" s="44">
        <f>SUMIFS('Sample - Superstore'!S:S,'Sample - Superstore'!$V:$V,$A54,'Sample - Superstore'!$N:$N,$B54)</f>
        <v>4</v>
      </c>
      <c r="I54" s="45">
        <f>SUMIFS('Sample - Superstore'!T:T,'Sample - Superstore'!$V:$V,$A54,'Sample - Superstore'!$N:$N,$B54)</f>
        <v>0.2</v>
      </c>
      <c r="J54" s="42">
        <f>SUMIFS('Sample - Superstore'!U:U,'Sample - Superstore'!$V:$V,$A54,'Sample - Superstore'!$N:$N,$B54)</f>
        <v>-56.03466135</v>
      </c>
      <c r="L54" s="36" t="s">
        <v>280</v>
      </c>
      <c r="N54" s="40"/>
    </row>
    <row r="55">
      <c r="A55" s="41" t="s">
        <v>8622</v>
      </c>
      <c r="B55" s="36" t="s">
        <v>282</v>
      </c>
      <c r="C55" s="36" t="s">
        <v>51</v>
      </c>
      <c r="D55" s="36" t="s">
        <v>283</v>
      </c>
      <c r="E55" s="36" t="s">
        <v>284</v>
      </c>
      <c r="F55" s="42">
        <f>SUMIFS('Sample - Superstore'!R:R,'Sample - Superstore'!$V:$V,$A55,'Sample - Superstore'!$N:$N,$B55)</f>
        <v>54.5315031</v>
      </c>
      <c r="G55" s="43" t="str">
        <f>IF(OR($F55&lt;Lower_Limit,$F55&gt;Upper_Limit),TRUE,IF($F55&gt;Upper_percentile,"P99",IF($F55&lt;Lower_percentile,"P01","")))</f>
        <v/>
      </c>
      <c r="H55" s="44">
        <f>SUMIFS('Sample - Superstore'!S:S,'Sample - Superstore'!$V:$V,$A55,'Sample - Superstore'!$N:$N,$B55)</f>
        <v>4</v>
      </c>
      <c r="I55" s="45">
        <f>SUMIFS('Sample - Superstore'!T:T,'Sample - Superstore'!$V:$V,$A55,'Sample - Superstore'!$N:$N,$B55)</f>
        <v>0.2</v>
      </c>
      <c r="J55" s="42">
        <f>SUMIFS('Sample - Superstore'!U:U,'Sample - Superstore'!$V:$V,$A55,'Sample - Superstore'!$N:$N,$B55)</f>
        <v>5.45315031</v>
      </c>
      <c r="L55" s="36" t="s">
        <v>282</v>
      </c>
      <c r="N55" s="40"/>
    </row>
    <row r="56">
      <c r="A56" s="41" t="s">
        <v>8622</v>
      </c>
      <c r="B56" s="36" t="s">
        <v>286</v>
      </c>
      <c r="C56" s="36" t="s">
        <v>35</v>
      </c>
      <c r="D56" s="36" t="s">
        <v>121</v>
      </c>
      <c r="E56" s="36" t="s">
        <v>287</v>
      </c>
      <c r="F56" s="42">
        <f>SUMIFS('Sample - Superstore'!R:R,'Sample - Superstore'!$V:$V,$A56,'Sample - Superstore'!$N:$N,$B56)</f>
        <v>109.9</v>
      </c>
      <c r="G56" s="43" t="str">
        <f>IF(OR($F56&lt;Lower_Limit,$F56&gt;Upper_Limit),TRUE,IF($F56&gt;Upper_percentile,"P99",IF($F56&lt;Lower_percentile,"P01","")))</f>
        <v/>
      </c>
      <c r="H56" s="44">
        <f>SUMIFS('Sample - Superstore'!S:S,'Sample - Superstore'!$V:$V,$A56,'Sample - Superstore'!$N:$N,$B56)</f>
        <v>5</v>
      </c>
      <c r="I56" s="45">
        <f>SUMIFS('Sample - Superstore'!T:T,'Sample - Superstore'!$V:$V,$A56,'Sample - Superstore'!$N:$N,$B56)</f>
        <v>0</v>
      </c>
      <c r="J56" s="42">
        <f>SUMIFS('Sample - Superstore'!U:U,'Sample - Superstore'!$V:$V,$A56,'Sample - Superstore'!$N:$N,$B56)</f>
        <v>37.366</v>
      </c>
      <c r="L56" s="36" t="s">
        <v>286</v>
      </c>
      <c r="N56" s="40"/>
    </row>
    <row r="57">
      <c r="A57" s="41" t="s">
        <v>8622</v>
      </c>
      <c r="B57" s="36" t="s">
        <v>291</v>
      </c>
      <c r="C57" s="36" t="s">
        <v>51</v>
      </c>
      <c r="D57" s="36" t="s">
        <v>124</v>
      </c>
      <c r="E57" s="36" t="s">
        <v>292</v>
      </c>
      <c r="F57" s="42">
        <f>SUMIFS('Sample - Superstore'!R:R,'Sample - Superstore'!$V:$V,$A57,'Sample - Superstore'!$N:$N,$B57)</f>
        <v>12.96</v>
      </c>
      <c r="G57" s="43" t="str">
        <f>IF(OR($F57&lt;Lower_Limit,$F57&gt;Upper_Limit),TRUE,IF($F57&gt;Upper_percentile,"P99",IF($F57&lt;Lower_percentile,"P01","")))</f>
        <v/>
      </c>
      <c r="H57" s="44">
        <f>SUMIFS('Sample - Superstore'!S:S,'Sample - Superstore'!$V:$V,$A57,'Sample - Superstore'!$N:$N,$B57)</f>
        <v>2</v>
      </c>
      <c r="I57" s="45">
        <f>SUMIFS('Sample - Superstore'!T:T,'Sample - Superstore'!$V:$V,$A57,'Sample - Superstore'!$N:$N,$B57)</f>
        <v>0</v>
      </c>
      <c r="J57" s="42">
        <f>SUMIFS('Sample - Superstore'!U:U,'Sample - Superstore'!$V:$V,$A57,'Sample - Superstore'!$N:$N,$B57)</f>
        <v>6.2208</v>
      </c>
      <c r="L57" s="36" t="s">
        <v>291</v>
      </c>
      <c r="N57" s="40"/>
    </row>
    <row r="58">
      <c r="A58" s="41" t="s">
        <v>8622</v>
      </c>
      <c r="B58" s="36" t="s">
        <v>296</v>
      </c>
      <c r="C58" s="36" t="s">
        <v>51</v>
      </c>
      <c r="D58" s="36" t="s">
        <v>297</v>
      </c>
      <c r="E58" s="36" t="s">
        <v>298</v>
      </c>
      <c r="F58" s="42">
        <f>SUMIFS('Sample - Superstore'!R:R,'Sample - Superstore'!$V:$V,$A58,'Sample - Superstore'!$N:$N,$B58)</f>
        <v>44.4</v>
      </c>
      <c r="G58" s="43" t="str">
        <f>IF(OR($F58&lt;Lower_Limit,$F58&gt;Upper_Limit),TRUE,IF($F58&gt;Upper_percentile,"P99",IF($F58&lt;Lower_percentile,"P01","")))</f>
        <v/>
      </c>
      <c r="H58" s="44">
        <f>SUMIFS('Sample - Superstore'!S:S,'Sample - Superstore'!$V:$V,$A58,'Sample - Superstore'!$N:$N,$B58)</f>
        <v>3</v>
      </c>
      <c r="I58" s="45">
        <f>SUMIFS('Sample - Superstore'!T:T,'Sample - Superstore'!$V:$V,$A58,'Sample - Superstore'!$N:$N,$B58)</f>
        <v>0</v>
      </c>
      <c r="J58" s="42">
        <f>SUMIFS('Sample - Superstore'!U:U,'Sample - Superstore'!$V:$V,$A58,'Sample - Superstore'!$N:$N,$B58)</f>
        <v>22.2</v>
      </c>
      <c r="L58" s="36" t="s">
        <v>296</v>
      </c>
      <c r="N58" s="40"/>
    </row>
    <row r="59">
      <c r="A59" s="41" t="s">
        <v>8622</v>
      </c>
      <c r="B59" s="36" t="s">
        <v>299</v>
      </c>
      <c r="C59" s="36" t="s">
        <v>51</v>
      </c>
      <c r="D59" s="36" t="s">
        <v>297</v>
      </c>
      <c r="E59" s="36" t="s">
        <v>300</v>
      </c>
      <c r="F59" s="42">
        <f>SUMIFS('Sample - Superstore'!R:R,'Sample - Superstore'!$V:$V,$A59,'Sample - Superstore'!$N:$N,$B59)</f>
        <v>20.65</v>
      </c>
      <c r="G59" s="43" t="str">
        <f>IF(OR($F59&lt;Lower_Limit,$F59&gt;Upper_Limit),TRUE,IF($F59&gt;Upper_percentile,"P99",IF($F59&lt;Lower_percentile,"P01","")))</f>
        <v/>
      </c>
      <c r="H59" s="44">
        <f>SUMIFS('Sample - Superstore'!S:S,'Sample - Superstore'!$V:$V,$A59,'Sample - Superstore'!$N:$N,$B59)</f>
        <v>5</v>
      </c>
      <c r="I59" s="45">
        <f>SUMIFS('Sample - Superstore'!T:T,'Sample - Superstore'!$V:$V,$A59,'Sample - Superstore'!$N:$N,$B59)</f>
        <v>0</v>
      </c>
      <c r="J59" s="42">
        <f>SUMIFS('Sample - Superstore'!U:U,'Sample - Superstore'!$V:$V,$A59,'Sample - Superstore'!$N:$N,$B59)</f>
        <v>9.499</v>
      </c>
      <c r="L59" s="36" t="s">
        <v>299</v>
      </c>
      <c r="N59" s="40"/>
    </row>
    <row r="60">
      <c r="A60" s="41" t="s">
        <v>8622</v>
      </c>
      <c r="B60" s="36" t="s">
        <v>305</v>
      </c>
      <c r="C60" s="36" t="s">
        <v>39</v>
      </c>
      <c r="D60" s="36" t="s">
        <v>40</v>
      </c>
      <c r="E60" s="36" t="s">
        <v>306</v>
      </c>
      <c r="F60" s="42">
        <f>SUMIFS('Sample - Superstore'!R:R,'Sample - Superstore'!$V:$V,$A60,'Sample - Superstore'!$N:$N,$B60)</f>
        <v>111.3298667</v>
      </c>
      <c r="G60" s="43" t="str">
        <f>IF(OR($F60&lt;Lower_Limit,$F60&gt;Upper_Limit),TRUE,IF($F60&gt;Upper_percentile,"P99",IF($F60&lt;Lower_percentile,"P01","")))</f>
        <v/>
      </c>
      <c r="H60" s="44">
        <f>SUMIFS('Sample - Superstore'!S:S,'Sample - Superstore'!$V:$V,$A60,'Sample - Superstore'!$N:$N,$B60)</f>
        <v>4</v>
      </c>
      <c r="I60" s="45">
        <f>SUMIFS('Sample - Superstore'!T:T,'Sample - Superstore'!$V:$V,$A60,'Sample - Superstore'!$N:$N,$B60)</f>
        <v>0.4</v>
      </c>
      <c r="J60" s="42">
        <f>SUMIFS('Sample - Superstore'!U:U,'Sample - Superstore'!$V:$V,$A60,'Sample - Superstore'!$N:$N,$B60)</f>
        <v>-20.41047556</v>
      </c>
      <c r="L60" s="36" t="s">
        <v>305</v>
      </c>
      <c r="N60" s="40"/>
    </row>
    <row r="61">
      <c r="A61" s="41" t="s">
        <v>8622</v>
      </c>
      <c r="B61" s="36" t="s">
        <v>307</v>
      </c>
      <c r="C61" s="36" t="s">
        <v>39</v>
      </c>
      <c r="D61" s="36" t="s">
        <v>61</v>
      </c>
      <c r="E61" s="36" t="s">
        <v>308</v>
      </c>
      <c r="F61" s="42">
        <f>SUMIFS('Sample - Superstore'!R:R,'Sample - Superstore'!$V:$V,$A61,'Sample - Superstore'!$N:$N,$B61)</f>
        <v>55.65282963</v>
      </c>
      <c r="G61" s="43" t="str">
        <f>IF(OR($F61&lt;Lower_Limit,$F61&gt;Upper_Limit),TRUE,IF($F61&gt;Upper_percentile,"P99",IF($F61&lt;Lower_percentile,"P01","")))</f>
        <v/>
      </c>
      <c r="H61" s="44">
        <f>SUMIFS('Sample - Superstore'!S:S,'Sample - Superstore'!$V:$V,$A61,'Sample - Superstore'!$N:$N,$B61)</f>
        <v>3</v>
      </c>
      <c r="I61" s="45">
        <f>SUMIFS('Sample - Superstore'!T:T,'Sample - Superstore'!$V:$V,$A61,'Sample - Superstore'!$N:$N,$B61)</f>
        <v>0.2</v>
      </c>
      <c r="J61" s="42">
        <f>SUMIFS('Sample - Superstore'!U:U,'Sample - Superstore'!$V:$V,$A61,'Sample - Superstore'!$N:$N,$B61)</f>
        <v>16.00018852</v>
      </c>
      <c r="L61" s="36" t="s">
        <v>307</v>
      </c>
      <c r="N61" s="40"/>
    </row>
    <row r="62">
      <c r="A62" s="41" t="s">
        <v>8622</v>
      </c>
      <c r="B62" s="36" t="s">
        <v>312</v>
      </c>
      <c r="C62" s="36" t="s">
        <v>51</v>
      </c>
      <c r="D62" s="36" t="s">
        <v>76</v>
      </c>
      <c r="E62" s="36" t="s">
        <v>313</v>
      </c>
      <c r="F62" s="42">
        <f>SUMIFS('Sample - Superstore'!R:R,'Sample - Superstore'!$V:$V,$A62,'Sample - Superstore'!$N:$N,$B62)</f>
        <v>26.56359506</v>
      </c>
      <c r="G62" s="43" t="str">
        <f>IF(OR($F62&lt;Lower_Limit,$F62&gt;Upper_Limit),TRUE,IF($F62&gt;Upper_percentile,"P99",IF($F62&lt;Lower_percentile,"P01","")))</f>
        <v/>
      </c>
      <c r="H62" s="44">
        <f>SUMIFS('Sample - Superstore'!S:S,'Sample - Superstore'!$V:$V,$A62,'Sample - Superstore'!$N:$N,$B62)</f>
        <v>4</v>
      </c>
      <c r="I62" s="45">
        <f>SUMIFS('Sample - Superstore'!T:T,'Sample - Superstore'!$V:$V,$A62,'Sample - Superstore'!$N:$N,$B62)</f>
        <v>0.2</v>
      </c>
      <c r="J62" s="42">
        <f>SUMIFS('Sample - Superstore'!U:U,'Sample - Superstore'!$V:$V,$A62,'Sample - Superstore'!$N:$N,$B62)</f>
        <v>9.297258272</v>
      </c>
      <c r="L62" s="36" t="s">
        <v>312</v>
      </c>
      <c r="N62" s="40"/>
    </row>
    <row r="63">
      <c r="A63" s="41" t="s">
        <v>8622</v>
      </c>
      <c r="B63" s="36" t="s">
        <v>317</v>
      </c>
      <c r="C63" s="36" t="s">
        <v>35</v>
      </c>
      <c r="D63" s="36" t="s">
        <v>121</v>
      </c>
      <c r="E63" s="36" t="s">
        <v>318</v>
      </c>
      <c r="F63" s="42">
        <f>SUMIFS('Sample - Superstore'!R:R,'Sample - Superstore'!$V:$V,$A63,'Sample - Superstore'!$N:$N,$B63)</f>
        <v>59.99</v>
      </c>
      <c r="G63" s="43" t="str">
        <f>IF(OR($F63&lt;Lower_Limit,$F63&gt;Upper_Limit),TRUE,IF($F63&gt;Upper_percentile,"P99",IF($F63&lt;Lower_percentile,"P01","")))</f>
        <v/>
      </c>
      <c r="H63" s="44">
        <f>SUMIFS('Sample - Superstore'!S:S,'Sample - Superstore'!$V:$V,$A63,'Sample - Superstore'!$N:$N,$B63)</f>
        <v>7</v>
      </c>
      <c r="I63" s="45">
        <f>SUMIFS('Sample - Superstore'!T:T,'Sample - Superstore'!$V:$V,$A63,'Sample - Superstore'!$N:$N,$B63)</f>
        <v>0</v>
      </c>
      <c r="J63" s="42">
        <f>SUMIFS('Sample - Superstore'!U:U,'Sample - Superstore'!$V:$V,$A63,'Sample - Superstore'!$N:$N,$B63)</f>
        <v>21.5964</v>
      </c>
      <c r="L63" s="36" t="s">
        <v>317</v>
      </c>
      <c r="N63" s="40"/>
    </row>
    <row r="64">
      <c r="A64" s="41" t="s">
        <v>8622</v>
      </c>
      <c r="B64" s="36" t="s">
        <v>324</v>
      </c>
      <c r="C64" s="36" t="s">
        <v>39</v>
      </c>
      <c r="D64" s="36" t="s">
        <v>61</v>
      </c>
      <c r="E64" s="36" t="s">
        <v>325</v>
      </c>
      <c r="F64" s="42">
        <f>SUMIFS('Sample - Superstore'!R:R,'Sample - Superstore'!$V:$V,$A64,'Sample - Superstore'!$N:$N,$B64)</f>
        <v>100.8851687</v>
      </c>
      <c r="G64" s="43" t="str">
        <f>IF(OR($F64&lt;Lower_Limit,$F64&gt;Upper_Limit),TRUE,IF($F64&gt;Upper_percentile,"P99",IF($F64&lt;Lower_percentile,"P01","")))</f>
        <v/>
      </c>
      <c r="H64" s="44">
        <f>SUMIFS('Sample - Superstore'!S:S,'Sample - Superstore'!$V:$V,$A64,'Sample - Superstore'!$N:$N,$B64)</f>
        <v>2</v>
      </c>
      <c r="I64" s="45">
        <f>SUMIFS('Sample - Superstore'!T:T,'Sample - Superstore'!$V:$V,$A64,'Sample - Superstore'!$N:$N,$B64)</f>
        <v>0</v>
      </c>
      <c r="J64" s="42">
        <f>SUMIFS('Sample - Superstore'!U:U,'Sample - Superstore'!$V:$V,$A64,'Sample - Superstore'!$N:$N,$B64)</f>
        <v>43.38062255</v>
      </c>
      <c r="L64" s="36" t="s">
        <v>324</v>
      </c>
      <c r="N64" s="40"/>
    </row>
    <row r="65">
      <c r="A65" s="41" t="s">
        <v>8622</v>
      </c>
      <c r="B65" s="36" t="s">
        <v>326</v>
      </c>
      <c r="C65" s="36" t="s">
        <v>51</v>
      </c>
      <c r="D65" s="36" t="s">
        <v>93</v>
      </c>
      <c r="E65" s="36" t="s">
        <v>327</v>
      </c>
      <c r="F65" s="42">
        <f>SUMIFS('Sample - Superstore'!R:R,'Sample - Superstore'!$V:$V,$A65,'Sample - Superstore'!$N:$N,$B65)</f>
        <v>8.112790123</v>
      </c>
      <c r="G65" s="43" t="str">
        <f>IF(OR($F65&lt;Lower_Limit,$F65&gt;Upper_Limit),TRUE,IF($F65&gt;Upper_percentile,"P99",IF($F65&lt;Lower_percentile,"P01","")))</f>
        <v/>
      </c>
      <c r="H65" s="44">
        <f>SUMIFS('Sample - Superstore'!S:S,'Sample - Superstore'!$V:$V,$A65,'Sample - Superstore'!$N:$N,$B65)</f>
        <v>6</v>
      </c>
      <c r="I65" s="45">
        <f>SUMIFS('Sample - Superstore'!T:T,'Sample - Superstore'!$V:$V,$A65,'Sample - Superstore'!$N:$N,$B65)</f>
        <v>0</v>
      </c>
      <c r="J65" s="42">
        <f>SUMIFS('Sample - Superstore'!U:U,'Sample - Superstore'!$V:$V,$A65,'Sample - Superstore'!$N:$N,$B65)</f>
        <v>2.758348642</v>
      </c>
      <c r="L65" s="36" t="s">
        <v>326</v>
      </c>
      <c r="N65" s="40"/>
    </row>
    <row r="66">
      <c r="A66" s="41" t="s">
        <v>8622</v>
      </c>
      <c r="B66" s="36" t="s">
        <v>328</v>
      </c>
      <c r="C66" s="36" t="s">
        <v>51</v>
      </c>
      <c r="D66" s="36" t="s">
        <v>52</v>
      </c>
      <c r="E66" s="36" t="s">
        <v>329</v>
      </c>
      <c r="F66" s="42">
        <f>SUMIFS('Sample - Superstore'!R:R,'Sample - Superstore'!$V:$V,$A66,'Sample - Superstore'!$N:$N,$B66)</f>
        <v>1578.452296</v>
      </c>
      <c r="G66" s="43" t="str">
        <f>IF(OR($F66&lt;Lower_Limit,$F66&gt;Upper_Limit),TRUE,IF($F66&gt;Upper_percentile,"P99",IF($F66&lt;Lower_percentile,"P01","")))</f>
        <v/>
      </c>
      <c r="H66" s="44">
        <f>SUMIFS('Sample - Superstore'!S:S,'Sample - Superstore'!$V:$V,$A66,'Sample - Superstore'!$N:$N,$B66)</f>
        <v>13</v>
      </c>
      <c r="I66" s="45">
        <f>SUMIFS('Sample - Superstore'!T:T,'Sample - Superstore'!$V:$V,$A66,'Sample - Superstore'!$N:$N,$B66)</f>
        <v>0</v>
      </c>
      <c r="J66" s="42">
        <f>SUMIFS('Sample - Superstore'!U:U,'Sample - Superstore'!$V:$V,$A66,'Sample - Superstore'!$N:$N,$B66)</f>
        <v>410.397597</v>
      </c>
      <c r="L66" s="36" t="s">
        <v>328</v>
      </c>
      <c r="N66" s="40"/>
    </row>
    <row r="67">
      <c r="A67" s="41" t="s">
        <v>8622</v>
      </c>
      <c r="B67" s="36" t="s">
        <v>335</v>
      </c>
      <c r="C67" s="36" t="s">
        <v>51</v>
      </c>
      <c r="D67" s="36" t="s">
        <v>76</v>
      </c>
      <c r="E67" s="36" t="s">
        <v>336</v>
      </c>
      <c r="F67" s="42">
        <f>SUMIFS('Sample - Superstore'!R:R,'Sample - Superstore'!$V:$V,$A67,'Sample - Superstore'!$N:$N,$B67)</f>
        <v>26.23279195</v>
      </c>
      <c r="G67" s="43" t="str">
        <f>IF(OR($F67&lt;Lower_Limit,$F67&gt;Upper_Limit),TRUE,IF($F67&gt;Upper_percentile,"P99",IF($F67&lt;Lower_percentile,"P01","")))</f>
        <v/>
      </c>
      <c r="H67" s="44">
        <f>SUMIFS('Sample - Superstore'!S:S,'Sample - Superstore'!$V:$V,$A67,'Sample - Superstore'!$N:$N,$B67)</f>
        <v>4</v>
      </c>
      <c r="I67" s="45">
        <f>SUMIFS('Sample - Superstore'!T:T,'Sample - Superstore'!$V:$V,$A67,'Sample - Superstore'!$N:$N,$B67)</f>
        <v>0</v>
      </c>
      <c r="J67" s="42">
        <f>SUMIFS('Sample - Superstore'!U:U,'Sample - Superstore'!$V:$V,$A67,'Sample - Superstore'!$N:$N,$B67)</f>
        <v>13.11639598</v>
      </c>
      <c r="L67" s="36" t="s">
        <v>335</v>
      </c>
      <c r="N67" s="40"/>
    </row>
    <row r="68">
      <c r="A68" s="41" t="s">
        <v>8622</v>
      </c>
      <c r="B68" s="36" t="s">
        <v>341</v>
      </c>
      <c r="C68" s="36" t="s">
        <v>51</v>
      </c>
      <c r="D68" s="36" t="s">
        <v>93</v>
      </c>
      <c r="E68" s="36" t="s">
        <v>342</v>
      </c>
      <c r="F68" s="42">
        <f>SUMIFS('Sample - Superstore'!R:R,'Sample - Superstore'!$V:$V,$A68,'Sample - Superstore'!$N:$N,$B68)</f>
        <v>9.300962963</v>
      </c>
      <c r="G68" s="43" t="str">
        <f>IF(OR($F68&lt;Lower_Limit,$F68&gt;Upper_Limit),TRUE,IF($F68&gt;Upper_percentile,"P99",IF($F68&lt;Lower_percentile,"P01","")))</f>
        <v/>
      </c>
      <c r="H68" s="44">
        <f>SUMIFS('Sample - Superstore'!S:S,'Sample - Superstore'!$V:$V,$A68,'Sample - Superstore'!$N:$N,$B68)</f>
        <v>3</v>
      </c>
      <c r="I68" s="45">
        <f>SUMIFS('Sample - Superstore'!T:T,'Sample - Superstore'!$V:$V,$A68,'Sample - Superstore'!$N:$N,$B68)</f>
        <v>0</v>
      </c>
      <c r="J68" s="42">
        <f>SUMIFS('Sample - Superstore'!U:U,'Sample - Superstore'!$V:$V,$A68,'Sample - Superstore'!$N:$N,$B68)</f>
        <v>2.325240741</v>
      </c>
      <c r="L68" s="36" t="s">
        <v>341</v>
      </c>
      <c r="N68" s="40"/>
    </row>
    <row r="69">
      <c r="A69" s="41" t="s">
        <v>8622</v>
      </c>
      <c r="B69" s="36" t="s">
        <v>343</v>
      </c>
      <c r="C69" s="36" t="s">
        <v>51</v>
      </c>
      <c r="D69" s="36" t="s">
        <v>124</v>
      </c>
      <c r="E69" s="36" t="s">
        <v>344</v>
      </c>
      <c r="F69" s="42">
        <f>SUMIFS('Sample - Superstore'!R:R,'Sample - Superstore'!$V:$V,$A69,'Sample - Superstore'!$N:$N,$B69)</f>
        <v>18.17777778</v>
      </c>
      <c r="G69" s="43" t="str">
        <f>IF(OR($F69&lt;Lower_Limit,$F69&gt;Upper_Limit),TRUE,IF($F69&gt;Upper_percentile,"P99",IF($F69&lt;Lower_percentile,"P01","")))</f>
        <v/>
      </c>
      <c r="H69" s="44">
        <f>SUMIFS('Sample - Superstore'!S:S,'Sample - Superstore'!$V:$V,$A69,'Sample - Superstore'!$N:$N,$B69)</f>
        <v>5</v>
      </c>
      <c r="I69" s="45">
        <f>SUMIFS('Sample - Superstore'!T:T,'Sample - Superstore'!$V:$V,$A69,'Sample - Superstore'!$N:$N,$B69)</f>
        <v>0</v>
      </c>
      <c r="J69" s="42">
        <f>SUMIFS('Sample - Superstore'!U:U,'Sample - Superstore'!$V:$V,$A69,'Sample - Superstore'!$N:$N,$B69)</f>
        <v>8.361777778</v>
      </c>
      <c r="L69" s="36" t="s">
        <v>343</v>
      </c>
      <c r="N69" s="40"/>
    </row>
    <row r="70">
      <c r="A70" s="41" t="s">
        <v>8622</v>
      </c>
      <c r="B70" s="36" t="s">
        <v>348</v>
      </c>
      <c r="C70" s="36" t="s">
        <v>51</v>
      </c>
      <c r="D70" s="36" t="s">
        <v>76</v>
      </c>
      <c r="E70" s="36" t="s">
        <v>349</v>
      </c>
      <c r="F70" s="42">
        <f>SUMIFS('Sample - Superstore'!R:R,'Sample - Superstore'!$V:$V,$A70,'Sample - Superstore'!$N:$N,$B70)</f>
        <v>43.54587654</v>
      </c>
      <c r="G70" s="43" t="str">
        <f>IF(OR($F70&lt;Lower_Limit,$F70&gt;Upper_Limit),TRUE,IF($F70&gt;Upper_percentile,"P99",IF($F70&lt;Lower_percentile,"P01","")))</f>
        <v/>
      </c>
      <c r="H70" s="44">
        <f>SUMIFS('Sample - Superstore'!S:S,'Sample - Superstore'!$V:$V,$A70,'Sample - Superstore'!$N:$N,$B70)</f>
        <v>5</v>
      </c>
      <c r="I70" s="45">
        <f>SUMIFS('Sample - Superstore'!T:T,'Sample - Superstore'!$V:$V,$A70,'Sample - Superstore'!$N:$N,$B70)</f>
        <v>0.2</v>
      </c>
      <c r="J70" s="42">
        <f>SUMIFS('Sample - Superstore'!U:U,'Sample - Superstore'!$V:$V,$A70,'Sample - Superstore'!$N:$N,$B70)</f>
        <v>15.24105679</v>
      </c>
      <c r="L70" s="36" t="s">
        <v>348</v>
      </c>
      <c r="N70" s="40"/>
    </row>
    <row r="71">
      <c r="A71" s="41" t="s">
        <v>8622</v>
      </c>
      <c r="B71" s="36" t="s">
        <v>350</v>
      </c>
      <c r="C71" s="36" t="s">
        <v>35</v>
      </c>
      <c r="D71" s="36" t="s">
        <v>73</v>
      </c>
      <c r="E71" s="36" t="s">
        <v>351</v>
      </c>
      <c r="F71" s="42">
        <f>SUMIFS('Sample - Superstore'!R:R,'Sample - Superstore'!$V:$V,$A71,'Sample - Superstore'!$N:$N,$B71)</f>
        <v>316.8204889</v>
      </c>
      <c r="G71" s="43" t="str">
        <f>IF(OR($F71&lt;Lower_Limit,$F71&gt;Upper_Limit),TRUE,IF($F71&gt;Upper_percentile,"P99",IF($F71&lt;Lower_percentile,"P01","")))</f>
        <v/>
      </c>
      <c r="H71" s="44">
        <f>SUMIFS('Sample - Superstore'!S:S,'Sample - Superstore'!$V:$V,$A71,'Sample - Superstore'!$N:$N,$B71)</f>
        <v>3</v>
      </c>
      <c r="I71" s="45">
        <f>SUMIFS('Sample - Superstore'!T:T,'Sample - Superstore'!$V:$V,$A71,'Sample - Superstore'!$N:$N,$B71)</f>
        <v>0.4</v>
      </c>
      <c r="J71" s="42">
        <f>SUMIFS('Sample - Superstore'!U:U,'Sample - Superstore'!$V:$V,$A71,'Sample - Superstore'!$N:$N,$B71)</f>
        <v>-100.3264881</v>
      </c>
      <c r="L71" s="36" t="s">
        <v>350</v>
      </c>
      <c r="N71" s="40"/>
    </row>
    <row r="72">
      <c r="A72" s="41" t="s">
        <v>8622</v>
      </c>
      <c r="B72" s="36" t="s">
        <v>352</v>
      </c>
      <c r="C72" s="36" t="s">
        <v>35</v>
      </c>
      <c r="D72" s="36" t="s">
        <v>121</v>
      </c>
      <c r="E72" s="36" t="s">
        <v>353</v>
      </c>
      <c r="F72" s="42">
        <f>SUMIFS('Sample - Superstore'!R:R,'Sample - Superstore'!$V:$V,$A72,'Sample - Superstore'!$N:$N,$B72)</f>
        <v>46.43412346</v>
      </c>
      <c r="G72" s="43" t="str">
        <f>IF(OR($F72&lt;Lower_Limit,$F72&gt;Upper_Limit),TRUE,IF($F72&gt;Upper_percentile,"P99",IF($F72&lt;Lower_percentile,"P01","")))</f>
        <v/>
      </c>
      <c r="H72" s="44">
        <f>SUMIFS('Sample - Superstore'!S:S,'Sample - Superstore'!$V:$V,$A72,'Sample - Superstore'!$N:$N,$B72)</f>
        <v>1</v>
      </c>
      <c r="I72" s="45">
        <f>SUMIFS('Sample - Superstore'!T:T,'Sample - Superstore'!$V:$V,$A72,'Sample - Superstore'!$N:$N,$B72)</f>
        <v>0</v>
      </c>
      <c r="J72" s="42">
        <f>SUMIFS('Sample - Superstore'!U:U,'Sample - Superstore'!$V:$V,$A72,'Sample - Superstore'!$N:$N,$B72)</f>
        <v>7.893800988</v>
      </c>
      <c r="L72" s="36" t="s">
        <v>352</v>
      </c>
      <c r="N72" s="40"/>
    </row>
    <row r="73">
      <c r="A73" s="41" t="s">
        <v>8622</v>
      </c>
      <c r="B73" s="36" t="s">
        <v>354</v>
      </c>
      <c r="C73" s="36" t="s">
        <v>51</v>
      </c>
      <c r="D73" s="36" t="s">
        <v>52</v>
      </c>
      <c r="E73" s="36" t="s">
        <v>355</v>
      </c>
      <c r="F73" s="42">
        <f>SUMIFS('Sample - Superstore'!R:R,'Sample - Superstore'!$V:$V,$A73,'Sample - Superstore'!$N:$N,$B73)</f>
        <v>432.9138765</v>
      </c>
      <c r="G73" s="43" t="str">
        <f>IF(OR($F73&lt;Lower_Limit,$F73&gt;Upper_Limit),TRUE,IF($F73&gt;Upper_percentile,"P99",IF($F73&lt;Lower_percentile,"P01","")))</f>
        <v/>
      </c>
      <c r="H73" s="44">
        <f>SUMIFS('Sample - Superstore'!S:S,'Sample - Superstore'!$V:$V,$A73,'Sample - Superstore'!$N:$N,$B73)</f>
        <v>7</v>
      </c>
      <c r="I73" s="45">
        <f>SUMIFS('Sample - Superstore'!T:T,'Sample - Superstore'!$V:$V,$A73,'Sample - Superstore'!$N:$N,$B73)</f>
        <v>0</v>
      </c>
      <c r="J73" s="42">
        <f>SUMIFS('Sample - Superstore'!U:U,'Sample - Superstore'!$V:$V,$A73,'Sample - Superstore'!$N:$N,$B73)</f>
        <v>0</v>
      </c>
      <c r="L73" s="36" t="s">
        <v>354</v>
      </c>
      <c r="N73" s="40"/>
    </row>
    <row r="74">
      <c r="A74" s="41" t="s">
        <v>8622</v>
      </c>
      <c r="B74" s="36" t="s">
        <v>357</v>
      </c>
      <c r="C74" s="36" t="s">
        <v>51</v>
      </c>
      <c r="D74" s="36" t="s">
        <v>93</v>
      </c>
      <c r="E74" s="36" t="s">
        <v>358</v>
      </c>
      <c r="F74" s="42">
        <f>SUMIFS('Sample - Superstore'!R:R,'Sample - Superstore'!$V:$V,$A74,'Sample - Superstore'!$N:$N,$B74)</f>
        <v>39.68</v>
      </c>
      <c r="G74" s="43" t="str">
        <f>IF(OR($F74&lt;Lower_Limit,$F74&gt;Upper_Limit),TRUE,IF($F74&gt;Upper_percentile,"P99",IF($F74&lt;Lower_percentile,"P01","")))</f>
        <v/>
      </c>
      <c r="H74" s="44">
        <f>SUMIFS('Sample - Superstore'!S:S,'Sample - Superstore'!$V:$V,$A74,'Sample - Superstore'!$N:$N,$B74)</f>
        <v>2</v>
      </c>
      <c r="I74" s="45">
        <f>SUMIFS('Sample - Superstore'!T:T,'Sample - Superstore'!$V:$V,$A74,'Sample - Superstore'!$N:$N,$B74)</f>
        <v>0</v>
      </c>
      <c r="J74" s="42">
        <f>SUMIFS('Sample - Superstore'!U:U,'Sample - Superstore'!$V:$V,$A74,'Sample - Superstore'!$N:$N,$B74)</f>
        <v>10.3168</v>
      </c>
      <c r="L74" s="36" t="s">
        <v>357</v>
      </c>
      <c r="N74" s="40"/>
    </row>
    <row r="75">
      <c r="A75" s="41" t="s">
        <v>8622</v>
      </c>
      <c r="B75" s="36" t="s">
        <v>363</v>
      </c>
      <c r="C75" s="36" t="s">
        <v>51</v>
      </c>
      <c r="D75" s="36" t="s">
        <v>76</v>
      </c>
      <c r="E75" s="36" t="s">
        <v>364</v>
      </c>
      <c r="F75" s="42">
        <f>SUMIFS('Sample - Superstore'!R:R,'Sample - Superstore'!$V:$V,$A75,'Sample - Superstore'!$N:$N,$B75)</f>
        <v>17.456</v>
      </c>
      <c r="G75" s="43" t="str">
        <f>IF(OR($F75&lt;Lower_Limit,$F75&gt;Upper_Limit),TRUE,IF($F75&gt;Upper_percentile,"P99",IF($F75&lt;Lower_percentile,"P01","")))</f>
        <v/>
      </c>
      <c r="H75" s="44">
        <f>SUMIFS('Sample - Superstore'!S:S,'Sample - Superstore'!$V:$V,$A75,'Sample - Superstore'!$N:$N,$B75)</f>
        <v>2</v>
      </c>
      <c r="I75" s="45">
        <f>SUMIFS('Sample - Superstore'!T:T,'Sample - Superstore'!$V:$V,$A75,'Sample - Superstore'!$N:$N,$B75)</f>
        <v>0.2</v>
      </c>
      <c r="J75" s="42">
        <f>SUMIFS('Sample - Superstore'!U:U,'Sample - Superstore'!$V:$V,$A75,'Sample - Superstore'!$N:$N,$B75)</f>
        <v>5.8914</v>
      </c>
      <c r="L75" s="36" t="s">
        <v>363</v>
      </c>
      <c r="N75" s="40"/>
    </row>
    <row r="76">
      <c r="A76" s="41" t="s">
        <v>8622</v>
      </c>
      <c r="B76" s="36" t="s">
        <v>368</v>
      </c>
      <c r="C76" s="36" t="s">
        <v>51</v>
      </c>
      <c r="D76" s="36" t="s">
        <v>52</v>
      </c>
      <c r="E76" s="36" t="s">
        <v>369</v>
      </c>
      <c r="F76" s="42">
        <f>SUMIFS('Sample - Superstore'!R:R,'Sample - Superstore'!$V:$V,$A76,'Sample - Superstore'!$N:$N,$B76)</f>
        <v>305.01</v>
      </c>
      <c r="G76" s="43" t="str">
        <f>IF(OR($F76&lt;Lower_Limit,$F76&gt;Upper_Limit),TRUE,IF($F76&gt;Upper_percentile,"P99",IF($F76&lt;Lower_percentile,"P01","")))</f>
        <v/>
      </c>
      <c r="H76" s="44">
        <f>SUMIFS('Sample - Superstore'!S:S,'Sample - Superstore'!$V:$V,$A76,'Sample - Superstore'!$N:$N,$B76)</f>
        <v>9</v>
      </c>
      <c r="I76" s="45">
        <f>SUMIFS('Sample - Superstore'!T:T,'Sample - Superstore'!$V:$V,$A76,'Sample - Superstore'!$N:$N,$B76)</f>
        <v>0</v>
      </c>
      <c r="J76" s="42">
        <f>SUMIFS('Sample - Superstore'!U:U,'Sample - Superstore'!$V:$V,$A76,'Sample - Superstore'!$N:$N,$B76)</f>
        <v>76.2525</v>
      </c>
      <c r="L76" s="36" t="s">
        <v>368</v>
      </c>
      <c r="N76" s="40"/>
    </row>
    <row r="77">
      <c r="A77" s="41" t="s">
        <v>8622</v>
      </c>
      <c r="B77" s="36" t="s">
        <v>370</v>
      </c>
      <c r="C77" s="36" t="s">
        <v>51</v>
      </c>
      <c r="D77" s="36" t="s">
        <v>76</v>
      </c>
      <c r="E77" s="36" t="s">
        <v>371</v>
      </c>
      <c r="F77" s="42">
        <f>SUMIFS('Sample - Superstore'!R:R,'Sample - Superstore'!$V:$V,$A77,'Sample - Superstore'!$N:$N,$B77)</f>
        <v>50.784</v>
      </c>
      <c r="G77" s="43" t="str">
        <f>IF(OR($F77&lt;Lower_Limit,$F77&gt;Upper_Limit),TRUE,IF($F77&gt;Upper_percentile,"P99",IF($F77&lt;Lower_percentile,"P01","")))</f>
        <v/>
      </c>
      <c r="H77" s="44">
        <f>SUMIFS('Sample - Superstore'!S:S,'Sample - Superstore'!$V:$V,$A77,'Sample - Superstore'!$N:$N,$B77)</f>
        <v>2</v>
      </c>
      <c r="I77" s="45">
        <f>SUMIFS('Sample - Superstore'!T:T,'Sample - Superstore'!$V:$V,$A77,'Sample - Superstore'!$N:$N,$B77)</f>
        <v>0.2</v>
      </c>
      <c r="J77" s="42">
        <f>SUMIFS('Sample - Superstore'!U:U,'Sample - Superstore'!$V:$V,$A77,'Sample - Superstore'!$N:$N,$B77)</f>
        <v>17.7744</v>
      </c>
      <c r="L77" s="36" t="s">
        <v>370</v>
      </c>
      <c r="N77" s="40"/>
    </row>
    <row r="78">
      <c r="A78" s="41" t="s">
        <v>8622</v>
      </c>
      <c r="B78" s="36" t="s">
        <v>372</v>
      </c>
      <c r="C78" s="36" t="s">
        <v>51</v>
      </c>
      <c r="D78" s="36" t="s">
        <v>297</v>
      </c>
      <c r="E78" s="36" t="s">
        <v>373</v>
      </c>
      <c r="F78" s="42">
        <f>SUMIFS('Sample - Superstore'!R:R,'Sample - Superstore'!$V:$V,$A78,'Sample - Superstore'!$N:$N,$B78)</f>
        <v>26.01</v>
      </c>
      <c r="G78" s="43" t="str">
        <f>IF(OR($F78&lt;Lower_Limit,$F78&gt;Upper_Limit),TRUE,IF($F78&gt;Upper_percentile,"P99",IF($F78&lt;Lower_percentile,"P01","")))</f>
        <v/>
      </c>
      <c r="H78" s="44">
        <f>SUMIFS('Sample - Superstore'!S:S,'Sample - Superstore'!$V:$V,$A78,'Sample - Superstore'!$N:$N,$B78)</f>
        <v>9</v>
      </c>
      <c r="I78" s="45">
        <f>SUMIFS('Sample - Superstore'!T:T,'Sample - Superstore'!$V:$V,$A78,'Sample - Superstore'!$N:$N,$B78)</f>
        <v>0</v>
      </c>
      <c r="J78" s="42">
        <f>SUMIFS('Sample - Superstore'!U:U,'Sample - Superstore'!$V:$V,$A78,'Sample - Superstore'!$N:$N,$B78)</f>
        <v>12.2247</v>
      </c>
      <c r="L78" s="36" t="s">
        <v>372</v>
      </c>
      <c r="N78" s="40"/>
    </row>
    <row r="79">
      <c r="A79" s="41" t="s">
        <v>8622</v>
      </c>
      <c r="B79" s="36" t="s">
        <v>377</v>
      </c>
      <c r="C79" s="36" t="s">
        <v>35</v>
      </c>
      <c r="D79" s="36" t="s">
        <v>263</v>
      </c>
      <c r="E79" s="36" t="s">
        <v>378</v>
      </c>
      <c r="F79" s="42">
        <f>SUMIFS('Sample - Superstore'!R:R,'Sample - Superstore'!$V:$V,$A79,'Sample - Superstore'!$N:$N,$B79)</f>
        <v>435.168</v>
      </c>
      <c r="G79" s="43" t="str">
        <f>IF(OR($F79&lt;Lower_Limit,$F79&gt;Upper_Limit),TRUE,IF($F79&gt;Upper_percentile,"P99",IF($F79&lt;Lower_percentile,"P01","")))</f>
        <v/>
      </c>
      <c r="H79" s="44">
        <f>SUMIFS('Sample - Superstore'!S:S,'Sample - Superstore'!$V:$V,$A79,'Sample - Superstore'!$N:$N,$B79)</f>
        <v>4</v>
      </c>
      <c r="I79" s="45">
        <f>SUMIFS('Sample - Superstore'!T:T,'Sample - Superstore'!$V:$V,$A79,'Sample - Superstore'!$N:$N,$B79)</f>
        <v>0.2</v>
      </c>
      <c r="J79" s="42">
        <f>SUMIFS('Sample - Superstore'!U:U,'Sample - Superstore'!$V:$V,$A79,'Sample - Superstore'!$N:$N,$B79)</f>
        <v>-59.8356</v>
      </c>
      <c r="L79" s="36" t="s">
        <v>377</v>
      </c>
      <c r="N79" s="40"/>
    </row>
    <row r="80">
      <c r="A80" s="41" t="s">
        <v>8622</v>
      </c>
      <c r="B80" s="36" t="s">
        <v>379</v>
      </c>
      <c r="C80" s="36" t="s">
        <v>35</v>
      </c>
      <c r="D80" s="36" t="s">
        <v>36</v>
      </c>
      <c r="E80" s="36" t="s">
        <v>380</v>
      </c>
      <c r="F80" s="42">
        <f>SUMIFS('Sample - Superstore'!R:R,'Sample - Superstore'!$V:$V,$A80,'Sample - Superstore'!$N:$N,$B80)</f>
        <v>48.58</v>
      </c>
      <c r="G80" s="43" t="str">
        <f>IF(OR($F80&lt;Lower_Limit,$F80&gt;Upper_Limit),TRUE,IF($F80&gt;Upper_percentile,"P99",IF($F80&lt;Lower_percentile,"P01","")))</f>
        <v/>
      </c>
      <c r="H80" s="44">
        <f>SUMIFS('Sample - Superstore'!S:S,'Sample - Superstore'!$V:$V,$A80,'Sample - Superstore'!$N:$N,$B80)</f>
        <v>1</v>
      </c>
      <c r="I80" s="45">
        <f>SUMIFS('Sample - Superstore'!T:T,'Sample - Superstore'!$V:$V,$A80,'Sample - Superstore'!$N:$N,$B80)</f>
        <v>0</v>
      </c>
      <c r="J80" s="42">
        <f>SUMIFS('Sample - Superstore'!U:U,'Sample - Superstore'!$V:$V,$A80,'Sample - Superstore'!$N:$N,$B80)</f>
        <v>7.7728</v>
      </c>
      <c r="L80" s="36" t="s">
        <v>379</v>
      </c>
      <c r="N80" s="40"/>
    </row>
    <row r="81">
      <c r="A81" s="41" t="s">
        <v>8622</v>
      </c>
      <c r="B81" s="36" t="s">
        <v>386</v>
      </c>
      <c r="C81" s="36" t="s">
        <v>51</v>
      </c>
      <c r="D81" s="36" t="s">
        <v>124</v>
      </c>
      <c r="E81" s="36" t="s">
        <v>387</v>
      </c>
      <c r="F81" s="42">
        <f>SUMIFS('Sample - Superstore'!R:R,'Sample - Superstore'!$V:$V,$A81,'Sample - Superstore'!$N:$N,$B81)</f>
        <v>158.3798387</v>
      </c>
      <c r="G81" s="43" t="str">
        <f>IF(OR($F81&lt;Lower_Limit,$F81&gt;Upper_Limit),TRUE,IF($F81&gt;Upper_percentile,"P99",IF($F81&lt;Lower_percentile,"P01","")))</f>
        <v/>
      </c>
      <c r="H81" s="44">
        <f>SUMIFS('Sample - Superstore'!S:S,'Sample - Superstore'!$V:$V,$A81,'Sample - Superstore'!$N:$N,$B81)</f>
        <v>4</v>
      </c>
      <c r="I81" s="45">
        <f>SUMIFS('Sample - Superstore'!T:T,'Sample - Superstore'!$V:$V,$A81,'Sample - Superstore'!$N:$N,$B81)</f>
        <v>0.2</v>
      </c>
      <c r="J81" s="42">
        <f>SUMIFS('Sample - Superstore'!U:U,'Sample - Superstore'!$V:$V,$A81,'Sample - Superstore'!$N:$N,$B81)</f>
        <v>53.45319556</v>
      </c>
      <c r="L81" s="36" t="s">
        <v>386</v>
      </c>
      <c r="N81" s="40"/>
    </row>
    <row r="82">
      <c r="A82" s="41" t="s">
        <v>8622</v>
      </c>
      <c r="B82" s="36" t="s">
        <v>392</v>
      </c>
      <c r="C82" s="36" t="s">
        <v>39</v>
      </c>
      <c r="D82" s="36" t="s">
        <v>40</v>
      </c>
      <c r="E82" s="36" t="s">
        <v>393</v>
      </c>
      <c r="F82" s="42">
        <f>SUMIFS('Sample - Superstore'!R:R,'Sample - Superstore'!$V:$V,$A82,'Sample - Superstore'!$N:$N,$B82)</f>
        <v>1457.152803</v>
      </c>
      <c r="G82" s="43" t="str">
        <f>IF(OR($F82&lt;Lower_Limit,$F82&gt;Upper_Limit),TRUE,IF($F82&gt;Upper_percentile,"P99",IF($F82&lt;Lower_percentile,"P01","")))</f>
        <v/>
      </c>
      <c r="H82" s="44">
        <f>SUMIFS('Sample - Superstore'!S:S,'Sample - Superstore'!$V:$V,$A82,'Sample - Superstore'!$N:$N,$B82)</f>
        <v>4</v>
      </c>
      <c r="I82" s="45">
        <f>SUMIFS('Sample - Superstore'!T:T,'Sample - Superstore'!$V:$V,$A82,'Sample - Superstore'!$N:$N,$B82)</f>
        <v>0.2</v>
      </c>
      <c r="J82" s="42">
        <f>SUMIFS('Sample - Superstore'!U:U,'Sample - Superstore'!$V:$V,$A82,'Sample - Superstore'!$N:$N,$B82)</f>
        <v>145.7152803</v>
      </c>
      <c r="L82" s="36" t="s">
        <v>392</v>
      </c>
      <c r="N82" s="40"/>
    </row>
    <row r="83">
      <c r="A83" s="41" t="s">
        <v>8622</v>
      </c>
      <c r="B83" s="36" t="s">
        <v>394</v>
      </c>
      <c r="C83" s="36" t="s">
        <v>51</v>
      </c>
      <c r="D83" s="36" t="s">
        <v>76</v>
      </c>
      <c r="E83" s="36" t="s">
        <v>395</v>
      </c>
      <c r="F83" s="42">
        <f>SUMIFS('Sample - Superstore'!R:R,'Sample - Superstore'!$V:$V,$A83,'Sample - Superstore'!$N:$N,$B83)</f>
        <v>1.748622222</v>
      </c>
      <c r="G83" s="43" t="str">
        <f>IF(OR($F83&lt;Lower_Limit,$F83&gt;Upper_Limit),TRUE,IF($F83&gt;Upper_percentile,"P99",IF($F83&lt;Lower_percentile,"P01","")))</f>
        <v>P01</v>
      </c>
      <c r="H83" s="44">
        <f>SUMIFS('Sample - Superstore'!S:S,'Sample - Superstore'!$V:$V,$A83,'Sample - Superstore'!$N:$N,$B83)</f>
        <v>3</v>
      </c>
      <c r="I83" s="45">
        <f>SUMIFS('Sample - Superstore'!T:T,'Sample - Superstore'!$V:$V,$A83,'Sample - Superstore'!$N:$N,$B83)</f>
        <v>0.8</v>
      </c>
      <c r="J83" s="42">
        <f>SUMIFS('Sample - Superstore'!U:U,'Sample - Superstore'!$V:$V,$A83,'Sample - Superstore'!$N:$N,$B83)</f>
        <v>-2.710364444</v>
      </c>
      <c r="L83" s="36" t="s">
        <v>394</v>
      </c>
      <c r="N83" s="40"/>
    </row>
    <row r="84">
      <c r="A84" s="41" t="s">
        <v>8622</v>
      </c>
      <c r="B84" s="36" t="s">
        <v>396</v>
      </c>
      <c r="C84" s="36" t="s">
        <v>35</v>
      </c>
      <c r="D84" s="36" t="s">
        <v>73</v>
      </c>
      <c r="E84" s="36" t="s">
        <v>397</v>
      </c>
      <c r="F84" s="42">
        <f>SUMIFS('Sample - Superstore'!R:R,'Sample - Superstore'!$V:$V,$A84,'Sample - Superstore'!$N:$N,$B84)</f>
        <v>633.5719753</v>
      </c>
      <c r="G84" s="43" t="str">
        <f>IF(OR($F84&lt;Lower_Limit,$F84&gt;Upper_Limit),TRUE,IF($F84&gt;Upper_percentile,"P99",IF($F84&lt;Lower_percentile,"P01","")))</f>
        <v/>
      </c>
      <c r="H84" s="44">
        <f>SUMIFS('Sample - Superstore'!S:S,'Sample - Superstore'!$V:$V,$A84,'Sample - Superstore'!$N:$N,$B84)</f>
        <v>3</v>
      </c>
      <c r="I84" s="45">
        <f>SUMIFS('Sample - Superstore'!T:T,'Sample - Superstore'!$V:$V,$A84,'Sample - Superstore'!$N:$N,$B84)</f>
        <v>0.5</v>
      </c>
      <c r="J84" s="42">
        <f>SUMIFS('Sample - Superstore'!U:U,'Sample - Superstore'!$V:$V,$A84,'Sample - Superstore'!$N:$N,$B84)</f>
        <v>-544.8718988</v>
      </c>
      <c r="L84" s="36" t="s">
        <v>396</v>
      </c>
      <c r="N84" s="40"/>
    </row>
    <row r="85">
      <c r="A85" s="41" t="s">
        <v>8622</v>
      </c>
      <c r="B85" s="36" t="s">
        <v>401</v>
      </c>
      <c r="C85" s="36" t="s">
        <v>39</v>
      </c>
      <c r="D85" s="36" t="s">
        <v>40</v>
      </c>
      <c r="E85" s="36" t="s">
        <v>402</v>
      </c>
      <c r="F85" s="42">
        <f>SUMIFS('Sample - Superstore'!R:R,'Sample - Superstore'!$V:$V,$A85,'Sample - Superstore'!$N:$N,$B85)</f>
        <v>109.592</v>
      </c>
      <c r="G85" s="43" t="str">
        <f>IF(OR($F85&lt;Lower_Limit,$F85&gt;Upper_Limit),TRUE,IF($F85&gt;Upper_percentile,"P99",IF($F85&lt;Lower_percentile,"P01","")))</f>
        <v/>
      </c>
      <c r="H85" s="44">
        <f>SUMIFS('Sample - Superstore'!S:S,'Sample - Superstore'!$V:$V,$A85,'Sample - Superstore'!$N:$N,$B85)</f>
        <v>1</v>
      </c>
      <c r="I85" s="45">
        <f>SUMIFS('Sample - Superstore'!T:T,'Sample - Superstore'!$V:$V,$A85,'Sample - Superstore'!$N:$N,$B85)</f>
        <v>0.2</v>
      </c>
      <c r="J85" s="42">
        <f>SUMIFS('Sample - Superstore'!U:U,'Sample - Superstore'!$V:$V,$A85,'Sample - Superstore'!$N:$N,$B85)</f>
        <v>8.2194</v>
      </c>
      <c r="L85" s="36" t="s">
        <v>401</v>
      </c>
      <c r="N85" s="40"/>
    </row>
    <row r="86">
      <c r="A86" s="41" t="s">
        <v>8622</v>
      </c>
      <c r="B86" s="36" t="s">
        <v>403</v>
      </c>
      <c r="C86" s="36" t="s">
        <v>51</v>
      </c>
      <c r="D86" s="36" t="s">
        <v>124</v>
      </c>
      <c r="E86" s="36" t="s">
        <v>404</v>
      </c>
      <c r="F86" s="42">
        <f>SUMIFS('Sample - Superstore'!R:R,'Sample - Superstore'!$V:$V,$A86,'Sample - Superstore'!$N:$N,$B86)</f>
        <v>56.7</v>
      </c>
      <c r="G86" s="43" t="str">
        <f>IF(OR($F86&lt;Lower_Limit,$F86&gt;Upper_Limit),TRUE,IF($F86&gt;Upper_percentile,"P99",IF($F86&lt;Lower_percentile,"P01","")))</f>
        <v/>
      </c>
      <c r="H86" s="44">
        <f>SUMIFS('Sample - Superstore'!S:S,'Sample - Superstore'!$V:$V,$A86,'Sample - Superstore'!$N:$N,$B86)</f>
        <v>5</v>
      </c>
      <c r="I86" s="45">
        <f>SUMIFS('Sample - Superstore'!T:T,'Sample - Superstore'!$V:$V,$A86,'Sample - Superstore'!$N:$N,$B86)</f>
        <v>0</v>
      </c>
      <c r="J86" s="42">
        <f>SUMIFS('Sample - Superstore'!U:U,'Sample - Superstore'!$V:$V,$A86,'Sample - Superstore'!$N:$N,$B86)</f>
        <v>27.783</v>
      </c>
      <c r="L86" s="36" t="s">
        <v>403</v>
      </c>
      <c r="N86" s="40"/>
    </row>
    <row r="87">
      <c r="A87" s="41" t="s">
        <v>8622</v>
      </c>
      <c r="B87" s="36" t="s">
        <v>409</v>
      </c>
      <c r="C87" s="36" t="s">
        <v>51</v>
      </c>
      <c r="D87" s="36" t="s">
        <v>124</v>
      </c>
      <c r="E87" s="36" t="s">
        <v>410</v>
      </c>
      <c r="F87" s="42">
        <f>SUMIFS('Sample - Superstore'!R:R,'Sample - Superstore'!$V:$V,$A87,'Sample - Superstore'!$N:$N,$B87)</f>
        <v>15.744</v>
      </c>
      <c r="G87" s="43" t="str">
        <f>IF(OR($F87&lt;Lower_Limit,$F87&gt;Upper_Limit),TRUE,IF($F87&gt;Upper_percentile,"P99",IF($F87&lt;Lower_percentile,"P01","")))</f>
        <v/>
      </c>
      <c r="H87" s="44">
        <f>SUMIFS('Sample - Superstore'!S:S,'Sample - Superstore'!$V:$V,$A87,'Sample - Superstore'!$N:$N,$B87)</f>
        <v>3</v>
      </c>
      <c r="I87" s="45">
        <f>SUMIFS('Sample - Superstore'!T:T,'Sample - Superstore'!$V:$V,$A87,'Sample - Superstore'!$N:$N,$B87)</f>
        <v>0.2</v>
      </c>
      <c r="J87" s="42">
        <f>SUMIFS('Sample - Superstore'!U:U,'Sample - Superstore'!$V:$V,$A87,'Sample - Superstore'!$N:$N,$B87)</f>
        <v>5.5104</v>
      </c>
      <c r="L87" s="36" t="s">
        <v>409</v>
      </c>
      <c r="N87" s="40"/>
    </row>
    <row r="88">
      <c r="A88" s="41" t="s">
        <v>8622</v>
      </c>
      <c r="B88" s="36" t="s">
        <v>415</v>
      </c>
      <c r="C88" s="36" t="s">
        <v>51</v>
      </c>
      <c r="D88" s="36" t="s">
        <v>205</v>
      </c>
      <c r="E88" s="36" t="s">
        <v>416</v>
      </c>
      <c r="F88" s="42">
        <f>SUMIFS('Sample - Superstore'!R:R,'Sample - Superstore'!$V:$V,$A88,'Sample - Superstore'!$N:$N,$B88)</f>
        <v>23.64839506</v>
      </c>
      <c r="G88" s="43" t="str">
        <f>IF(OR($F88&lt;Lower_Limit,$F88&gt;Upper_Limit),TRUE,IF($F88&gt;Upper_percentile,"P99",IF($F88&lt;Lower_percentile,"P01","")))</f>
        <v/>
      </c>
      <c r="H88" s="44">
        <f>SUMIFS('Sample - Superstore'!S:S,'Sample - Superstore'!$V:$V,$A88,'Sample - Superstore'!$N:$N,$B88)</f>
        <v>2</v>
      </c>
      <c r="I88" s="45">
        <f>SUMIFS('Sample - Superstore'!T:T,'Sample - Superstore'!$V:$V,$A88,'Sample - Superstore'!$N:$N,$B88)</f>
        <v>0</v>
      </c>
      <c r="J88" s="42">
        <f>SUMIFS('Sample - Superstore'!U:U,'Sample - Superstore'!$V:$V,$A88,'Sample - Superstore'!$N:$N,$B88)</f>
        <v>11.82419753</v>
      </c>
      <c r="L88" s="36" t="s">
        <v>415</v>
      </c>
      <c r="N88" s="40"/>
    </row>
    <row r="89">
      <c r="A89" s="41" t="s">
        <v>8622</v>
      </c>
      <c r="B89" s="36" t="s">
        <v>421</v>
      </c>
      <c r="C89" s="36" t="s">
        <v>51</v>
      </c>
      <c r="D89" s="36" t="s">
        <v>76</v>
      </c>
      <c r="E89" s="36" t="s">
        <v>422</v>
      </c>
      <c r="F89" s="42">
        <f>SUMIFS('Sample - Superstore'!R:R,'Sample - Superstore'!$V:$V,$A89,'Sample - Superstore'!$N:$N,$B89)</f>
        <v>1054.730901</v>
      </c>
      <c r="G89" s="43" t="str">
        <f>IF(OR($F89&lt;Lower_Limit,$F89&gt;Upper_Limit),TRUE,IF($F89&gt;Upper_percentile,"P99",IF($F89&lt;Lower_percentile,"P01","")))</f>
        <v/>
      </c>
      <c r="H89" s="44">
        <f>SUMIFS('Sample - Superstore'!S:S,'Sample - Superstore'!$V:$V,$A89,'Sample - Superstore'!$N:$N,$B89)</f>
        <v>1</v>
      </c>
      <c r="I89" s="45">
        <f>SUMIFS('Sample - Superstore'!T:T,'Sample - Superstore'!$V:$V,$A89,'Sample - Superstore'!$N:$N,$B89)</f>
        <v>0</v>
      </c>
      <c r="J89" s="42">
        <f>SUMIFS('Sample - Superstore'!U:U,'Sample - Superstore'!$V:$V,$A89,'Sample - Superstore'!$N:$N,$B89)</f>
        <v>527.3654505</v>
      </c>
      <c r="L89" s="36" t="s">
        <v>421</v>
      </c>
      <c r="N89" s="40"/>
    </row>
    <row r="90">
      <c r="A90" s="41" t="s">
        <v>8622</v>
      </c>
      <c r="B90" s="36" t="s">
        <v>423</v>
      </c>
      <c r="C90" s="36" t="s">
        <v>51</v>
      </c>
      <c r="D90" s="36" t="s">
        <v>205</v>
      </c>
      <c r="E90" s="36" t="s">
        <v>424</v>
      </c>
      <c r="F90" s="42">
        <f>SUMIFS('Sample - Superstore'!R:R,'Sample - Superstore'!$V:$V,$A90,'Sample - Superstore'!$N:$N,$B90)</f>
        <v>102.9750188</v>
      </c>
      <c r="G90" s="43" t="str">
        <f>IF(OR($F90&lt;Lower_Limit,$F90&gt;Upper_Limit),TRUE,IF($F90&gt;Upper_percentile,"P99",IF($F90&lt;Lower_percentile,"P01","")))</f>
        <v/>
      </c>
      <c r="H90" s="44">
        <f>SUMIFS('Sample - Superstore'!S:S,'Sample - Superstore'!$V:$V,$A90,'Sample - Superstore'!$N:$N,$B90)</f>
        <v>8</v>
      </c>
      <c r="I90" s="45">
        <f>SUMIFS('Sample - Superstore'!T:T,'Sample - Superstore'!$V:$V,$A90,'Sample - Superstore'!$N:$N,$B90)</f>
        <v>0</v>
      </c>
      <c r="J90" s="42">
        <f>SUMIFS('Sample - Superstore'!U:U,'Sample - Superstore'!$V:$V,$A90,'Sample - Superstore'!$N:$N,$B90)</f>
        <v>48.39825883</v>
      </c>
      <c r="L90" s="36" t="s">
        <v>423</v>
      </c>
      <c r="N90" s="40"/>
    </row>
    <row r="91">
      <c r="A91" s="41" t="s">
        <v>8623</v>
      </c>
      <c r="B91" s="36" t="s">
        <v>430</v>
      </c>
      <c r="C91" s="36" t="s">
        <v>51</v>
      </c>
      <c r="D91" s="36" t="s">
        <v>52</v>
      </c>
      <c r="E91" s="36" t="s">
        <v>431</v>
      </c>
      <c r="F91" s="42">
        <f>SUMIFS('Sample - Superstore'!R:R,'Sample - Superstore'!$V:$V,$A91,'Sample - Superstore'!$N:$N,$B91)</f>
        <v>11.03591611</v>
      </c>
      <c r="G91" s="43" t="str">
        <f>IF(OR($F91&lt;Lower_Limit,$F91&gt;Upper_Limit),TRUE,IF($F91&gt;Upper_percentile,"P99",IF($F91&lt;Lower_percentile,"P01","")))</f>
        <v/>
      </c>
      <c r="H91" s="44">
        <f>SUMIFS('Sample - Superstore'!S:S,'Sample - Superstore'!$V:$V,$A91,'Sample - Superstore'!$N:$N,$B91)</f>
        <v>5</v>
      </c>
      <c r="I91" s="45">
        <f>SUMIFS('Sample - Superstore'!T:T,'Sample - Superstore'!$V:$V,$A91,'Sample - Superstore'!$N:$N,$B91)</f>
        <v>0</v>
      </c>
      <c r="J91" s="42">
        <f>SUMIFS('Sample - Superstore'!U:U,'Sample - Superstore'!$V:$V,$A91,'Sample - Superstore'!$N:$N,$B91)</f>
        <v>2.869338189</v>
      </c>
      <c r="L91" s="36" t="s">
        <v>430</v>
      </c>
      <c r="N91" s="40"/>
    </row>
    <row r="92">
      <c r="A92" s="41" t="s">
        <v>8623</v>
      </c>
      <c r="B92" s="36" t="s">
        <v>435</v>
      </c>
      <c r="C92" s="36" t="s">
        <v>51</v>
      </c>
      <c r="D92" s="36" t="s">
        <v>124</v>
      </c>
      <c r="E92" s="36" t="s">
        <v>436</v>
      </c>
      <c r="F92" s="42">
        <f>SUMIFS('Sample - Superstore'!R:R,'Sample - Superstore'!$V:$V,$A92,'Sample - Superstore'!$N:$N,$B92)</f>
        <v>105.52</v>
      </c>
      <c r="G92" s="43" t="str">
        <f>IF(OR($F92&lt;Lower_Limit,$F92&gt;Upper_Limit),TRUE,IF($F92&gt;Upper_percentile,"P99",IF($F92&lt;Lower_percentile,"P01","")))</f>
        <v/>
      </c>
      <c r="H92" s="44">
        <f>SUMIFS('Sample - Superstore'!S:S,'Sample - Superstore'!$V:$V,$A92,'Sample - Superstore'!$N:$N,$B92)</f>
        <v>4</v>
      </c>
      <c r="I92" s="45">
        <f>SUMIFS('Sample - Superstore'!T:T,'Sample - Superstore'!$V:$V,$A92,'Sample - Superstore'!$N:$N,$B92)</f>
        <v>0</v>
      </c>
      <c r="J92" s="42">
        <f>SUMIFS('Sample - Superstore'!U:U,'Sample - Superstore'!$V:$V,$A92,'Sample - Superstore'!$N:$N,$B92)</f>
        <v>48.5392</v>
      </c>
      <c r="L92" s="36" t="s">
        <v>435</v>
      </c>
      <c r="N92" s="40"/>
    </row>
    <row r="93">
      <c r="A93" s="41" t="s">
        <v>8623</v>
      </c>
      <c r="B93" s="36" t="s">
        <v>440</v>
      </c>
      <c r="C93" s="36" t="s">
        <v>51</v>
      </c>
      <c r="D93" s="36" t="s">
        <v>52</v>
      </c>
      <c r="E93" s="36" t="s">
        <v>441</v>
      </c>
      <c r="F93" s="42">
        <f>SUMIFS('Sample - Superstore'!R:R,'Sample - Superstore'!$V:$V,$A93,'Sample - Superstore'!$N:$N,$B93)</f>
        <v>119.5133827</v>
      </c>
      <c r="G93" s="43" t="str">
        <f>IF(OR($F93&lt;Lower_Limit,$F93&gt;Upper_Limit),TRUE,IF($F93&gt;Upper_percentile,"P99",IF($F93&lt;Lower_percentile,"P01","")))</f>
        <v/>
      </c>
      <c r="H93" s="44">
        <f>SUMIFS('Sample - Superstore'!S:S,'Sample - Superstore'!$V:$V,$A93,'Sample - Superstore'!$N:$N,$B93)</f>
        <v>2</v>
      </c>
      <c r="I93" s="45">
        <f>SUMIFS('Sample - Superstore'!T:T,'Sample - Superstore'!$V:$V,$A93,'Sample - Superstore'!$N:$N,$B93)</f>
        <v>0</v>
      </c>
      <c r="J93" s="42">
        <f>SUMIFS('Sample - Superstore'!U:U,'Sample - Superstore'!$V:$V,$A93,'Sample - Superstore'!$N:$N,$B93)</f>
        <v>5.975669136</v>
      </c>
      <c r="L93" s="36" t="s">
        <v>440</v>
      </c>
      <c r="N93" s="40"/>
    </row>
    <row r="94">
      <c r="A94" s="41" t="s">
        <v>8623</v>
      </c>
      <c r="B94" s="36" t="s">
        <v>445</v>
      </c>
      <c r="C94" s="36" t="s">
        <v>39</v>
      </c>
      <c r="D94" s="36" t="s">
        <v>446</v>
      </c>
      <c r="E94" s="36" t="s">
        <v>447</v>
      </c>
      <c r="F94" s="42">
        <f>SUMIFS('Sample - Superstore'!R:R,'Sample - Superstore'!$V:$V,$A94,'Sample - Superstore'!$N:$N,$B94)</f>
        <v>1711.807929</v>
      </c>
      <c r="G94" s="43" t="str">
        <f>IF(OR($F94&lt;Lower_Limit,$F94&gt;Upper_Limit),TRUE,IF($F94&gt;Upper_percentile,"P99",IF($F94&lt;Lower_percentile,"P01","")))</f>
        <v/>
      </c>
      <c r="H94" s="44">
        <f>SUMIFS('Sample - Superstore'!S:S,'Sample - Superstore'!$V:$V,$A94,'Sample - Superstore'!$N:$N,$B94)</f>
        <v>5</v>
      </c>
      <c r="I94" s="45">
        <f>SUMIFS('Sample - Superstore'!T:T,'Sample - Superstore'!$V:$V,$A94,'Sample - Superstore'!$N:$N,$B94)</f>
        <v>0</v>
      </c>
      <c r="J94" s="42">
        <f>SUMIFS('Sample - Superstore'!U:U,'Sample - Superstore'!$V:$V,$A94,'Sample - Superstore'!$N:$N,$B94)</f>
        <v>547.7785374</v>
      </c>
      <c r="L94" s="36" t="s">
        <v>445</v>
      </c>
      <c r="N94" s="40"/>
    </row>
    <row r="95">
      <c r="A95" s="41" t="s">
        <v>8623</v>
      </c>
      <c r="B95" s="36" t="s">
        <v>448</v>
      </c>
      <c r="C95" s="36" t="s">
        <v>51</v>
      </c>
      <c r="D95" s="36" t="s">
        <v>76</v>
      </c>
      <c r="E95" s="36" t="s">
        <v>449</v>
      </c>
      <c r="F95" s="42">
        <f>SUMIFS('Sample - Superstore'!R:R,'Sample - Superstore'!$V:$V,$A95,'Sample - Superstore'!$N:$N,$B95)</f>
        <v>7.044973944</v>
      </c>
      <c r="G95" s="43" t="str">
        <f>IF(OR($F95&lt;Lower_Limit,$F95&gt;Upper_Limit),TRUE,IF($F95&gt;Upper_percentile,"P99",IF($F95&lt;Lower_percentile,"P01","")))</f>
        <v/>
      </c>
      <c r="H95" s="44">
        <f>SUMIFS('Sample - Superstore'!S:S,'Sample - Superstore'!$V:$V,$A95,'Sample - Superstore'!$N:$N,$B95)</f>
        <v>8</v>
      </c>
      <c r="I95" s="45">
        <f>SUMIFS('Sample - Superstore'!T:T,'Sample - Superstore'!$V:$V,$A95,'Sample - Superstore'!$N:$N,$B95)</f>
        <v>0</v>
      </c>
      <c r="J95" s="42">
        <f>SUMIFS('Sample - Superstore'!U:U,'Sample - Superstore'!$V:$V,$A95,'Sample - Superstore'!$N:$N,$B95)</f>
        <v>3.522486972</v>
      </c>
      <c r="L95" s="36" t="s">
        <v>448</v>
      </c>
      <c r="N95" s="40"/>
    </row>
    <row r="96">
      <c r="A96" s="41" t="s">
        <v>8623</v>
      </c>
      <c r="B96" s="36" t="s">
        <v>450</v>
      </c>
      <c r="C96" s="36" t="s">
        <v>35</v>
      </c>
      <c r="D96" s="36" t="s">
        <v>121</v>
      </c>
      <c r="E96" s="36" t="s">
        <v>451</v>
      </c>
      <c r="F96" s="42">
        <f>SUMIFS('Sample - Superstore'!R:R,'Sample - Superstore'!$V:$V,$A96,'Sample - Superstore'!$N:$N,$B96)</f>
        <v>3.644107448</v>
      </c>
      <c r="G96" s="43" t="str">
        <f>IF(OR($F96&lt;Lower_Limit,$F96&gt;Upper_Limit),TRUE,IF($F96&gt;Upper_percentile,"P99",IF($F96&lt;Lower_percentile,"P01","")))</f>
        <v/>
      </c>
      <c r="H96" s="44">
        <f>SUMIFS('Sample - Superstore'!S:S,'Sample - Superstore'!$V:$V,$A96,'Sample - Superstore'!$N:$N,$B96)</f>
        <v>7</v>
      </c>
      <c r="I96" s="45">
        <f>SUMIFS('Sample - Superstore'!T:T,'Sample - Superstore'!$V:$V,$A96,'Sample - Superstore'!$N:$N,$B96)</f>
        <v>0</v>
      </c>
      <c r="J96" s="42">
        <f>SUMIFS('Sample - Superstore'!U:U,'Sample - Superstore'!$V:$V,$A96,'Sample - Superstore'!$N:$N,$B96)</f>
        <v>1.38476083</v>
      </c>
      <c r="L96" s="36" t="s">
        <v>450</v>
      </c>
      <c r="N96" s="40"/>
    </row>
    <row r="97">
      <c r="A97" s="41" t="s">
        <v>8623</v>
      </c>
      <c r="B97" s="36" t="s">
        <v>456</v>
      </c>
      <c r="C97" s="36" t="s">
        <v>35</v>
      </c>
      <c r="D97" s="36" t="s">
        <v>121</v>
      </c>
      <c r="E97" s="36" t="s">
        <v>457</v>
      </c>
      <c r="F97" s="42">
        <f>SUMIFS('Sample - Superstore'!R:R,'Sample - Superstore'!$V:$V,$A97,'Sample - Superstore'!$N:$N,$B97)</f>
        <v>74.75564115</v>
      </c>
      <c r="G97" s="43" t="str">
        <f>IF(OR($F97&lt;Lower_Limit,$F97&gt;Upper_Limit),TRUE,IF($F97&gt;Upper_percentile,"P99",IF($F97&lt;Lower_percentile,"P01","")))</f>
        <v/>
      </c>
      <c r="H97" s="44">
        <f>SUMIFS('Sample - Superstore'!S:S,'Sample - Superstore'!$V:$V,$A97,'Sample - Superstore'!$N:$N,$B97)</f>
        <v>2</v>
      </c>
      <c r="I97" s="45">
        <f>SUMIFS('Sample - Superstore'!T:T,'Sample - Superstore'!$V:$V,$A97,'Sample - Superstore'!$N:$N,$B97)</f>
        <v>0.6</v>
      </c>
      <c r="J97" s="42">
        <f>SUMIFS('Sample - Superstore'!U:U,'Sample - Superstore'!$V:$V,$A97,'Sample - Superstore'!$N:$N,$B97)</f>
        <v>-78.49342321</v>
      </c>
      <c r="L97" s="36" t="s">
        <v>456</v>
      </c>
      <c r="N97" s="40"/>
    </row>
    <row r="98">
      <c r="A98" s="41" t="s">
        <v>8623</v>
      </c>
      <c r="B98" s="36" t="s">
        <v>463</v>
      </c>
      <c r="C98" s="36" t="s">
        <v>35</v>
      </c>
      <c r="D98" s="36" t="s">
        <v>263</v>
      </c>
      <c r="E98" s="36" t="s">
        <v>464</v>
      </c>
      <c r="F98" s="42">
        <f>SUMIFS('Sample - Superstore'!R:R,'Sample - Superstore'!$V:$V,$A98,'Sample - Superstore'!$N:$N,$B98)</f>
        <v>167.2262138</v>
      </c>
      <c r="G98" s="43" t="str">
        <f>IF(OR($F98&lt;Lower_Limit,$F98&gt;Upper_Limit),TRUE,IF($F98&gt;Upper_percentile,"P99",IF($F98&lt;Lower_percentile,"P01","")))</f>
        <v/>
      </c>
      <c r="H98" s="44">
        <f>SUMIFS('Sample - Superstore'!S:S,'Sample - Superstore'!$V:$V,$A98,'Sample - Superstore'!$N:$N,$B98)</f>
        <v>4</v>
      </c>
      <c r="I98" s="45">
        <f>SUMIFS('Sample - Superstore'!T:T,'Sample - Superstore'!$V:$V,$A98,'Sample - Superstore'!$N:$N,$B98)</f>
        <v>0</v>
      </c>
      <c r="J98" s="42">
        <f>SUMIFS('Sample - Superstore'!U:U,'Sample - Superstore'!$V:$V,$A98,'Sample - Superstore'!$N:$N,$B98)</f>
        <v>43.47881558</v>
      </c>
      <c r="L98" s="36" t="s">
        <v>463</v>
      </c>
      <c r="N98" s="40"/>
    </row>
    <row r="99">
      <c r="A99" s="41" t="s">
        <v>8623</v>
      </c>
      <c r="B99" s="36" t="s">
        <v>470</v>
      </c>
      <c r="C99" s="36" t="s">
        <v>35</v>
      </c>
      <c r="D99" s="36" t="s">
        <v>121</v>
      </c>
      <c r="E99" s="36" t="s">
        <v>471</v>
      </c>
      <c r="F99" s="42">
        <f>SUMIFS('Sample - Superstore'!R:R,'Sample - Superstore'!$V:$V,$A99,'Sample - Superstore'!$N:$N,$B99)</f>
        <v>14.368</v>
      </c>
      <c r="G99" s="43" t="str">
        <f>IF(OR($F99&lt;Lower_Limit,$F99&gt;Upper_Limit),TRUE,IF($F99&gt;Upper_percentile,"P99",IF($F99&lt;Lower_percentile,"P01","")))</f>
        <v/>
      </c>
      <c r="H99" s="44">
        <f>SUMIFS('Sample - Superstore'!S:S,'Sample - Superstore'!$V:$V,$A99,'Sample - Superstore'!$N:$N,$B99)</f>
        <v>2</v>
      </c>
      <c r="I99" s="45">
        <f>SUMIFS('Sample - Superstore'!T:T,'Sample - Superstore'!$V:$V,$A99,'Sample - Superstore'!$N:$N,$B99)</f>
        <v>0.2</v>
      </c>
      <c r="J99" s="42">
        <f>SUMIFS('Sample - Superstore'!U:U,'Sample - Superstore'!$V:$V,$A99,'Sample - Superstore'!$N:$N,$B99)</f>
        <v>3.9512</v>
      </c>
      <c r="L99" s="36" t="s">
        <v>470</v>
      </c>
      <c r="N99" s="40"/>
    </row>
    <row r="100">
      <c r="A100" s="41" t="s">
        <v>8623</v>
      </c>
      <c r="B100" s="36" t="s">
        <v>65</v>
      </c>
      <c r="C100" s="36" t="s">
        <v>39</v>
      </c>
      <c r="D100" s="36" t="s">
        <v>40</v>
      </c>
      <c r="E100" s="36" t="s">
        <v>66</v>
      </c>
      <c r="F100" s="42">
        <f>SUMIFS('Sample - Superstore'!R:R,'Sample - Superstore'!$V:$V,$A100,'Sample - Superstore'!$N:$N,$B100)</f>
        <v>91.74597531</v>
      </c>
      <c r="G100" s="43" t="str">
        <f>IF(OR($F100&lt;Lower_Limit,$F100&gt;Upper_Limit),TRUE,IF($F100&gt;Upper_percentile,"P99",IF($F100&lt;Lower_percentile,"P01","")))</f>
        <v/>
      </c>
      <c r="H100" s="44">
        <f>SUMIFS('Sample - Superstore'!S:S,'Sample - Superstore'!$V:$V,$A100,'Sample - Superstore'!$N:$N,$B100)</f>
        <v>2</v>
      </c>
      <c r="I100" s="45">
        <f>SUMIFS('Sample - Superstore'!T:T,'Sample - Superstore'!$V:$V,$A100,'Sample - Superstore'!$N:$N,$B100)</f>
        <v>0</v>
      </c>
      <c r="J100" s="42">
        <f>SUMIFS('Sample - Superstore'!U:U,'Sample - Superstore'!$V:$V,$A100,'Sample - Superstore'!$N:$N,$B100)</f>
        <v>23.85395358</v>
      </c>
      <c r="L100" s="36" t="s">
        <v>479</v>
      </c>
      <c r="N100" s="40"/>
    </row>
    <row r="101">
      <c r="A101" s="41" t="s">
        <v>8623</v>
      </c>
      <c r="B101" s="36" t="s">
        <v>479</v>
      </c>
      <c r="C101" s="36" t="s">
        <v>51</v>
      </c>
      <c r="D101" s="36" t="s">
        <v>52</v>
      </c>
      <c r="E101" s="36" t="s">
        <v>480</v>
      </c>
      <c r="F101" s="42">
        <f>SUMIFS('Sample - Superstore'!R:R,'Sample - Superstore'!$V:$V,$A101,'Sample - Superstore'!$N:$N,$B101)</f>
        <v>93.02</v>
      </c>
      <c r="G101" s="43" t="str">
        <f>IF(OR($F101&lt;Lower_Limit,$F101&gt;Upper_Limit),TRUE,IF($F101&gt;Upper_percentile,"P99",IF($F101&lt;Lower_percentile,"P01","")))</f>
        <v/>
      </c>
      <c r="H101" s="44">
        <f>SUMIFS('Sample - Superstore'!S:S,'Sample - Superstore'!$V:$V,$A101,'Sample - Superstore'!$N:$N,$B101)</f>
        <v>2</v>
      </c>
      <c r="I101" s="45">
        <f>SUMIFS('Sample - Superstore'!T:T,'Sample - Superstore'!$V:$V,$A101,'Sample - Superstore'!$N:$N,$B101)</f>
        <v>0</v>
      </c>
      <c r="J101" s="42">
        <f>SUMIFS('Sample - Superstore'!U:U,'Sample - Superstore'!$V:$V,$A101,'Sample - Superstore'!$N:$N,$B101)</f>
        <v>3.7208</v>
      </c>
      <c r="L101" s="36" t="s">
        <v>485</v>
      </c>
      <c r="N101" s="40"/>
    </row>
    <row r="102">
      <c r="A102" s="41" t="s">
        <v>8623</v>
      </c>
      <c r="B102" s="36" t="s">
        <v>485</v>
      </c>
      <c r="C102" s="36" t="s">
        <v>51</v>
      </c>
      <c r="D102" s="36" t="s">
        <v>52</v>
      </c>
      <c r="E102" s="36" t="s">
        <v>486</v>
      </c>
      <c r="F102" s="42">
        <f>SUMIFS('Sample - Superstore'!R:R,'Sample - Superstore'!$V:$V,$A102,'Sample - Superstore'!$N:$N,$B102)</f>
        <v>15.7384155</v>
      </c>
      <c r="G102" s="43" t="str">
        <f>IF(OR($F102&lt;Lower_Limit,$F102&gt;Upper_Limit),TRUE,IF($F102&gt;Upper_percentile,"P99",IF($F102&lt;Lower_percentile,"P01","")))</f>
        <v/>
      </c>
      <c r="H102" s="44">
        <f>SUMIFS('Sample - Superstore'!S:S,'Sample - Superstore'!$V:$V,$A102,'Sample - Superstore'!$N:$N,$B102)</f>
        <v>1</v>
      </c>
      <c r="I102" s="45">
        <f>SUMIFS('Sample - Superstore'!T:T,'Sample - Superstore'!$V:$V,$A102,'Sample - Superstore'!$N:$N,$B102)</f>
        <v>0</v>
      </c>
      <c r="J102" s="42">
        <f>SUMIFS('Sample - Superstore'!U:U,'Sample - Superstore'!$V:$V,$A102,'Sample - Superstore'!$N:$N,$B102)</f>
        <v>0.3147683101</v>
      </c>
      <c r="L102" s="36" t="s">
        <v>487</v>
      </c>
      <c r="N102" s="40"/>
    </row>
    <row r="103">
      <c r="A103" s="41" t="s">
        <v>8623</v>
      </c>
      <c r="B103" s="36" t="s">
        <v>487</v>
      </c>
      <c r="C103" s="36" t="s">
        <v>51</v>
      </c>
      <c r="D103" s="36" t="s">
        <v>124</v>
      </c>
      <c r="E103" s="36" t="s">
        <v>488</v>
      </c>
      <c r="F103" s="42">
        <f>SUMIFS('Sample - Superstore'!R:R,'Sample - Superstore'!$V:$V,$A103,'Sample - Superstore'!$N:$N,$B103)</f>
        <v>68.03613526</v>
      </c>
      <c r="G103" s="43" t="str">
        <f>IF(OR($F103&lt;Lower_Limit,$F103&gt;Upper_Limit),TRUE,IF($F103&gt;Upper_percentile,"P99",IF($F103&lt;Lower_percentile,"P01","")))</f>
        <v/>
      </c>
      <c r="H103" s="44">
        <f>SUMIFS('Sample - Superstore'!S:S,'Sample - Superstore'!$V:$V,$A103,'Sample - Superstore'!$N:$N,$B103)</f>
        <v>9</v>
      </c>
      <c r="I103" s="45">
        <f>SUMIFS('Sample - Superstore'!T:T,'Sample - Superstore'!$V:$V,$A103,'Sample - Superstore'!$N:$N,$B103)</f>
        <v>0</v>
      </c>
      <c r="J103" s="42">
        <f>SUMIFS('Sample - Superstore'!U:U,'Sample - Superstore'!$V:$V,$A103,'Sample - Superstore'!$N:$N,$B103)</f>
        <v>33.33770628</v>
      </c>
      <c r="L103" s="36" t="s">
        <v>489</v>
      </c>
      <c r="N103" s="40"/>
    </row>
    <row r="104">
      <c r="A104" s="41" t="s">
        <v>8623</v>
      </c>
      <c r="B104" s="36" t="s">
        <v>489</v>
      </c>
      <c r="C104" s="36" t="s">
        <v>51</v>
      </c>
      <c r="D104" s="36" t="s">
        <v>272</v>
      </c>
      <c r="E104" s="36" t="s">
        <v>490</v>
      </c>
      <c r="F104" s="42">
        <f>SUMIFS('Sample - Superstore'!R:R,'Sample - Superstore'!$V:$V,$A104,'Sample - Superstore'!$N:$N,$B104)</f>
        <v>1.842176696</v>
      </c>
      <c r="G104" s="43" t="str">
        <f>IF(OR($F104&lt;Lower_Limit,$F104&gt;Upper_Limit),TRUE,IF($F104&gt;Upper_percentile,"P99",IF($F104&lt;Lower_percentile,"P01","")))</f>
        <v>P01</v>
      </c>
      <c r="H104" s="44">
        <f>SUMIFS('Sample - Superstore'!S:S,'Sample - Superstore'!$V:$V,$A104,'Sample - Superstore'!$N:$N,$B104)</f>
        <v>5</v>
      </c>
      <c r="I104" s="45">
        <f>SUMIFS('Sample - Superstore'!T:T,'Sample - Superstore'!$V:$V,$A104,'Sample - Superstore'!$N:$N,$B104)</f>
        <v>0</v>
      </c>
      <c r="J104" s="42">
        <f>SUMIFS('Sample - Superstore'!U:U,'Sample - Superstore'!$V:$V,$A104,'Sample - Superstore'!$N:$N,$B104)</f>
        <v>0.03684353392</v>
      </c>
      <c r="L104" s="36" t="s">
        <v>491</v>
      </c>
      <c r="N104" s="40"/>
    </row>
    <row r="105">
      <c r="A105" s="41" t="s">
        <v>8623</v>
      </c>
      <c r="B105" s="36" t="s">
        <v>491</v>
      </c>
      <c r="C105" s="36" t="s">
        <v>35</v>
      </c>
      <c r="D105" s="36" t="s">
        <v>121</v>
      </c>
      <c r="E105" s="36" t="s">
        <v>492</v>
      </c>
      <c r="F105" s="42">
        <f>SUMIFS('Sample - Superstore'!R:R,'Sample - Superstore'!$V:$V,$A105,'Sample - Superstore'!$N:$N,$B105)</f>
        <v>3.631294831</v>
      </c>
      <c r="G105" s="43" t="str">
        <f>IF(OR($F105&lt;Lower_Limit,$F105&gt;Upper_Limit),TRUE,IF($F105&gt;Upper_percentile,"P99",IF($F105&lt;Lower_percentile,"P01","")))</f>
        <v/>
      </c>
      <c r="H105" s="44">
        <f>SUMIFS('Sample - Superstore'!S:S,'Sample - Superstore'!$V:$V,$A105,'Sample - Superstore'!$N:$N,$B105)</f>
        <v>3</v>
      </c>
      <c r="I105" s="45">
        <f>SUMIFS('Sample - Superstore'!T:T,'Sample - Superstore'!$V:$V,$A105,'Sample - Superstore'!$N:$N,$B105)</f>
        <v>0</v>
      </c>
      <c r="J105" s="42">
        <f>SUMIFS('Sample - Superstore'!U:U,'Sample - Superstore'!$V:$V,$A105,'Sample - Superstore'!$N:$N,$B105)</f>
        <v>1.379892036</v>
      </c>
      <c r="L105" s="36" t="s">
        <v>493</v>
      </c>
      <c r="N105" s="40"/>
    </row>
    <row r="106">
      <c r="A106" s="41" t="s">
        <v>8623</v>
      </c>
      <c r="B106" s="36" t="s">
        <v>493</v>
      </c>
      <c r="C106" s="36" t="s">
        <v>35</v>
      </c>
      <c r="D106" s="36" t="s">
        <v>36</v>
      </c>
      <c r="E106" s="36" t="s">
        <v>494</v>
      </c>
      <c r="F106" s="42">
        <f>SUMIFS('Sample - Superstore'!R:R,'Sample - Superstore'!$V:$V,$A106,'Sample - Superstore'!$N:$N,$B106)</f>
        <v>46.85393727</v>
      </c>
      <c r="G106" s="43" t="str">
        <f>IF(OR($F106&lt;Lower_Limit,$F106&gt;Upper_Limit),TRUE,IF($F106&gt;Upper_percentile,"P99",IF($F106&lt;Lower_percentile,"P01","")))</f>
        <v/>
      </c>
      <c r="H106" s="44">
        <f>SUMIFS('Sample - Superstore'!S:S,'Sample - Superstore'!$V:$V,$A106,'Sample - Superstore'!$N:$N,$B106)</f>
        <v>2</v>
      </c>
      <c r="I106" s="45">
        <f>SUMIFS('Sample - Superstore'!T:T,'Sample - Superstore'!$V:$V,$A106,'Sample - Superstore'!$N:$N,$B106)</f>
        <v>0</v>
      </c>
      <c r="J106" s="42">
        <f>SUMIFS('Sample - Superstore'!U:U,'Sample - Superstore'!$V:$V,$A106,'Sample - Superstore'!$N:$N,$B106)</f>
        <v>10.3078662</v>
      </c>
      <c r="L106" s="36" t="s">
        <v>495</v>
      </c>
      <c r="N106" s="40"/>
    </row>
    <row r="107">
      <c r="A107" s="41" t="s">
        <v>8623</v>
      </c>
      <c r="B107" s="36" t="s">
        <v>495</v>
      </c>
      <c r="C107" s="36" t="s">
        <v>51</v>
      </c>
      <c r="D107" s="36" t="s">
        <v>205</v>
      </c>
      <c r="E107" s="36" t="s">
        <v>496</v>
      </c>
      <c r="F107" s="42">
        <f>SUMIFS('Sample - Superstore'!R:R,'Sample - Superstore'!$V:$V,$A107,'Sample - Superstore'!$N:$N,$B107)</f>
        <v>32.29448531</v>
      </c>
      <c r="G107" s="43" t="str">
        <f>IF(OR($F107&lt;Lower_Limit,$F107&gt;Upper_Limit),TRUE,IF($F107&gt;Upper_percentile,"P99",IF($F107&lt;Lower_percentile,"P01","")))</f>
        <v/>
      </c>
      <c r="H107" s="44">
        <f>SUMIFS('Sample - Superstore'!S:S,'Sample - Superstore'!$V:$V,$A107,'Sample - Superstore'!$N:$N,$B107)</f>
        <v>2</v>
      </c>
      <c r="I107" s="45">
        <f>SUMIFS('Sample - Superstore'!T:T,'Sample - Superstore'!$V:$V,$A107,'Sample - Superstore'!$N:$N,$B107)</f>
        <v>0</v>
      </c>
      <c r="J107" s="42">
        <f>SUMIFS('Sample - Superstore'!U:U,'Sample - Superstore'!$V:$V,$A107,'Sample - Superstore'!$N:$N,$B107)</f>
        <v>15.1784081</v>
      </c>
      <c r="L107" s="36" t="s">
        <v>497</v>
      </c>
      <c r="N107" s="40"/>
    </row>
    <row r="108">
      <c r="A108" s="41" t="s">
        <v>8623</v>
      </c>
      <c r="B108" s="36" t="s">
        <v>497</v>
      </c>
      <c r="C108" s="36" t="s">
        <v>39</v>
      </c>
      <c r="D108" s="36" t="s">
        <v>40</v>
      </c>
      <c r="E108" s="36" t="s">
        <v>498</v>
      </c>
      <c r="F108" s="42">
        <f>SUMIFS('Sample - Superstore'!R:R,'Sample - Superstore'!$V:$V,$A108,'Sample - Superstore'!$N:$N,$B108)</f>
        <v>20.16022265</v>
      </c>
      <c r="G108" s="43" t="str">
        <f>IF(OR($F108&lt;Lower_Limit,$F108&gt;Upper_Limit),TRUE,IF($F108&gt;Upper_percentile,"P99",IF($F108&lt;Lower_percentile,"P01","")))</f>
        <v/>
      </c>
      <c r="H108" s="44">
        <f>SUMIFS('Sample - Superstore'!S:S,'Sample - Superstore'!$V:$V,$A108,'Sample - Superstore'!$N:$N,$B108)</f>
        <v>3</v>
      </c>
      <c r="I108" s="45">
        <f>SUMIFS('Sample - Superstore'!T:T,'Sample - Superstore'!$V:$V,$A108,'Sample - Superstore'!$N:$N,$B108)</f>
        <v>0</v>
      </c>
      <c r="J108" s="42">
        <f>SUMIFS('Sample - Superstore'!U:U,'Sample - Superstore'!$V:$V,$A108,'Sample - Superstore'!$N:$N,$B108)</f>
        <v>5.443260115</v>
      </c>
      <c r="L108" s="36" t="s">
        <v>499</v>
      </c>
      <c r="N108" s="40"/>
    </row>
    <row r="109">
      <c r="A109" s="41" t="s">
        <v>8623</v>
      </c>
      <c r="B109" s="36" t="s">
        <v>499</v>
      </c>
      <c r="C109" s="36" t="s">
        <v>39</v>
      </c>
      <c r="D109" s="36" t="s">
        <v>40</v>
      </c>
      <c r="E109" s="36" t="s">
        <v>500</v>
      </c>
      <c r="F109" s="42">
        <f>SUMIFS('Sample - Superstore'!R:R,'Sample - Superstore'!$V:$V,$A109,'Sample - Superstore'!$N:$N,$B109)</f>
        <v>94.39714919</v>
      </c>
      <c r="G109" s="43" t="str">
        <f>IF(OR($F109&lt;Lower_Limit,$F109&gt;Upper_Limit),TRUE,IF($F109&gt;Upper_percentile,"P99",IF($F109&lt;Lower_percentile,"P01","")))</f>
        <v/>
      </c>
      <c r="H109" s="44">
        <f>SUMIFS('Sample - Superstore'!S:S,'Sample - Superstore'!$V:$V,$A109,'Sample - Superstore'!$N:$N,$B109)</f>
        <v>3</v>
      </c>
      <c r="I109" s="45">
        <f>SUMIFS('Sample - Superstore'!T:T,'Sample - Superstore'!$V:$V,$A109,'Sample - Superstore'!$N:$N,$B109)</f>
        <v>0</v>
      </c>
      <c r="J109" s="42">
        <f>SUMIFS('Sample - Superstore'!U:U,'Sample - Superstore'!$V:$V,$A109,'Sample - Superstore'!$N:$N,$B109)</f>
        <v>24.54325879</v>
      </c>
      <c r="L109" s="36" t="s">
        <v>501</v>
      </c>
      <c r="N109" s="40"/>
    </row>
    <row r="110">
      <c r="A110" s="41" t="s">
        <v>8623</v>
      </c>
      <c r="B110" s="36" t="s">
        <v>501</v>
      </c>
      <c r="C110" s="36" t="s">
        <v>51</v>
      </c>
      <c r="D110" s="36" t="s">
        <v>124</v>
      </c>
      <c r="E110" s="36" t="s">
        <v>502</v>
      </c>
      <c r="F110" s="42">
        <f>SUMIFS('Sample - Superstore'!R:R,'Sample - Superstore'!$V:$V,$A110,'Sample - Superstore'!$N:$N,$B110)</f>
        <v>23.92046914</v>
      </c>
      <c r="G110" s="43" t="str">
        <f>IF(OR($F110&lt;Lower_Limit,$F110&gt;Upper_Limit),TRUE,IF($F110&gt;Upper_percentile,"P99",IF($F110&lt;Lower_percentile,"P01","")))</f>
        <v/>
      </c>
      <c r="H110" s="44">
        <f>SUMIFS('Sample - Superstore'!S:S,'Sample - Superstore'!$V:$V,$A110,'Sample - Superstore'!$N:$N,$B110)</f>
        <v>3</v>
      </c>
      <c r="I110" s="45">
        <f>SUMIFS('Sample - Superstore'!T:T,'Sample - Superstore'!$V:$V,$A110,'Sample - Superstore'!$N:$N,$B110)</f>
        <v>0</v>
      </c>
      <c r="J110" s="42">
        <f>SUMIFS('Sample - Superstore'!U:U,'Sample - Superstore'!$V:$V,$A110,'Sample - Superstore'!$N:$N,$B110)</f>
        <v>11.72102988</v>
      </c>
      <c r="L110" s="36" t="s">
        <v>503</v>
      </c>
      <c r="N110" s="40"/>
    </row>
    <row r="111">
      <c r="A111" s="41" t="s">
        <v>8623</v>
      </c>
      <c r="B111" s="36" t="s">
        <v>503</v>
      </c>
      <c r="C111" s="36" t="s">
        <v>51</v>
      </c>
      <c r="D111" s="36" t="s">
        <v>52</v>
      </c>
      <c r="E111" s="36" t="s">
        <v>504</v>
      </c>
      <c r="F111" s="42">
        <f>SUMIFS('Sample - Superstore'!R:R,'Sample - Superstore'!$V:$V,$A111,'Sample - Superstore'!$N:$N,$B111)</f>
        <v>29.92642793</v>
      </c>
      <c r="G111" s="43" t="str">
        <f>IF(OR($F111&lt;Lower_Limit,$F111&gt;Upper_Limit),TRUE,IF($F111&gt;Upper_percentile,"P99",IF($F111&lt;Lower_percentile,"P01","")))</f>
        <v/>
      </c>
      <c r="H111" s="44">
        <f>SUMIFS('Sample - Superstore'!S:S,'Sample - Superstore'!$V:$V,$A111,'Sample - Superstore'!$N:$N,$B111)</f>
        <v>3</v>
      </c>
      <c r="I111" s="45">
        <f>SUMIFS('Sample - Superstore'!T:T,'Sample - Superstore'!$V:$V,$A111,'Sample - Superstore'!$N:$N,$B111)</f>
        <v>0</v>
      </c>
      <c r="J111" s="42">
        <f>SUMIFS('Sample - Superstore'!U:U,'Sample - Superstore'!$V:$V,$A111,'Sample - Superstore'!$N:$N,$B111)</f>
        <v>0.2992642793</v>
      </c>
      <c r="L111" s="36" t="s">
        <v>508</v>
      </c>
      <c r="N111" s="40"/>
    </row>
    <row r="112">
      <c r="A112" s="41" t="s">
        <v>8623</v>
      </c>
      <c r="B112" s="36" t="s">
        <v>386</v>
      </c>
      <c r="C112" s="36" t="s">
        <v>51</v>
      </c>
      <c r="D112" s="36" t="s">
        <v>124</v>
      </c>
      <c r="E112" s="36" t="s">
        <v>387</v>
      </c>
      <c r="F112" s="42">
        <f>SUMIFS('Sample - Superstore'!R:R,'Sample - Superstore'!$V:$V,$A112,'Sample - Superstore'!$N:$N,$B112)</f>
        <v>66.57807431</v>
      </c>
      <c r="G112" s="43" t="str">
        <f>IF(OR($F112&lt;Lower_Limit,$F112&gt;Upper_Limit),TRUE,IF($F112&gt;Upper_percentile,"P99",IF($F112&lt;Lower_percentile,"P01","")))</f>
        <v/>
      </c>
      <c r="H112" s="44">
        <f>SUMIFS('Sample - Superstore'!S:S,'Sample - Superstore'!$V:$V,$A112,'Sample - Superstore'!$N:$N,$B112)</f>
        <v>7</v>
      </c>
      <c r="I112" s="45">
        <f>SUMIFS('Sample - Superstore'!T:T,'Sample - Superstore'!$V:$V,$A112,'Sample - Superstore'!$N:$N,$B112)</f>
        <v>0</v>
      </c>
      <c r="J112" s="42">
        <f>SUMIFS('Sample - Superstore'!U:U,'Sample - Superstore'!$V:$V,$A112,'Sample - Superstore'!$N:$N,$B112)</f>
        <v>31.29169492</v>
      </c>
      <c r="L112" s="36" t="s">
        <v>510</v>
      </c>
      <c r="N112" s="40"/>
    </row>
    <row r="113">
      <c r="A113" s="41" t="s">
        <v>8623</v>
      </c>
      <c r="B113" s="36" t="s">
        <v>508</v>
      </c>
      <c r="C113" s="36" t="s">
        <v>51</v>
      </c>
      <c r="D113" s="36" t="s">
        <v>297</v>
      </c>
      <c r="E113" s="36" t="s">
        <v>509</v>
      </c>
      <c r="F113" s="42">
        <f>SUMIFS('Sample - Superstore'!R:R,'Sample - Superstore'!$V:$V,$A113,'Sample - Superstore'!$N:$N,$B113)</f>
        <v>14.73</v>
      </c>
      <c r="G113" s="43" t="str">
        <f>IF(OR($F113&lt;Lower_Limit,$F113&gt;Upper_Limit),TRUE,IF($F113&gt;Upper_percentile,"P99",IF($F113&lt;Lower_percentile,"P01","")))</f>
        <v/>
      </c>
      <c r="H113" s="44">
        <f>SUMIFS('Sample - Superstore'!S:S,'Sample - Superstore'!$V:$V,$A113,'Sample - Superstore'!$N:$N,$B113)</f>
        <v>3</v>
      </c>
      <c r="I113" s="45">
        <f>SUMIFS('Sample - Superstore'!T:T,'Sample - Superstore'!$V:$V,$A113,'Sample - Superstore'!$N:$N,$B113)</f>
        <v>0</v>
      </c>
      <c r="J113" s="42">
        <f>SUMIFS('Sample - Superstore'!U:U,'Sample - Superstore'!$V:$V,$A113,'Sample - Superstore'!$N:$N,$B113)</f>
        <v>7.2177</v>
      </c>
      <c r="L113" s="36" t="s">
        <v>512</v>
      </c>
      <c r="N113" s="40"/>
    </row>
    <row r="114">
      <c r="A114" s="41" t="s">
        <v>8623</v>
      </c>
      <c r="B114" s="36" t="s">
        <v>510</v>
      </c>
      <c r="C114" s="36" t="s">
        <v>51</v>
      </c>
      <c r="D114" s="36" t="s">
        <v>52</v>
      </c>
      <c r="E114" s="36" t="s">
        <v>511</v>
      </c>
      <c r="F114" s="42">
        <f>SUMIFS('Sample - Superstore'!R:R,'Sample - Superstore'!$V:$V,$A114,'Sample - Superstore'!$N:$N,$B114)</f>
        <v>186.54</v>
      </c>
      <c r="G114" s="43" t="str">
        <f>IF(OR($F114&lt;Lower_Limit,$F114&gt;Upper_Limit),TRUE,IF($F114&gt;Upper_percentile,"P99",IF($F114&lt;Lower_percentile,"P01","")))</f>
        <v/>
      </c>
      <c r="H114" s="44">
        <f>SUMIFS('Sample - Superstore'!S:S,'Sample - Superstore'!$V:$V,$A114,'Sample - Superstore'!$N:$N,$B114)</f>
        <v>3</v>
      </c>
      <c r="I114" s="45">
        <f>SUMIFS('Sample - Superstore'!T:T,'Sample - Superstore'!$V:$V,$A114,'Sample - Superstore'!$N:$N,$B114)</f>
        <v>0</v>
      </c>
      <c r="J114" s="42">
        <f>SUMIFS('Sample - Superstore'!U:U,'Sample - Superstore'!$V:$V,$A114,'Sample - Superstore'!$N:$N,$B114)</f>
        <v>50.3658</v>
      </c>
      <c r="L114" s="36" t="s">
        <v>519</v>
      </c>
      <c r="N114" s="40"/>
    </row>
    <row r="115">
      <c r="A115" s="41" t="s">
        <v>8623</v>
      </c>
      <c r="B115" s="36" t="s">
        <v>350</v>
      </c>
      <c r="C115" s="36" t="s">
        <v>35</v>
      </c>
      <c r="D115" s="36" t="s">
        <v>73</v>
      </c>
      <c r="E115" s="36" t="s">
        <v>351</v>
      </c>
      <c r="F115" s="42">
        <f>SUMIFS('Sample - Superstore'!R:R,'Sample - Superstore'!$V:$V,$A115,'Sample - Superstore'!$N:$N,$B115)</f>
        <v>557.728</v>
      </c>
      <c r="G115" s="43" t="str">
        <f>IF(OR($F115&lt;Lower_Limit,$F115&gt;Upper_Limit),TRUE,IF($F115&gt;Upper_percentile,"P99",IF($F115&lt;Lower_percentile,"P01","")))</f>
        <v/>
      </c>
      <c r="H115" s="44">
        <f>SUMIFS('Sample - Superstore'!S:S,'Sample - Superstore'!$V:$V,$A115,'Sample - Superstore'!$N:$N,$B115)</f>
        <v>4</v>
      </c>
      <c r="I115" s="45">
        <f>SUMIFS('Sample - Superstore'!T:T,'Sample - Superstore'!$V:$V,$A115,'Sample - Superstore'!$N:$N,$B115)</f>
        <v>0.2</v>
      </c>
      <c r="J115" s="42">
        <f>SUMIFS('Sample - Superstore'!U:U,'Sample - Superstore'!$V:$V,$A115,'Sample - Superstore'!$N:$N,$B115)</f>
        <v>6.9716</v>
      </c>
      <c r="L115" s="36" t="s">
        <v>524</v>
      </c>
      <c r="N115" s="40"/>
    </row>
    <row r="116">
      <c r="A116" s="41" t="s">
        <v>8623</v>
      </c>
      <c r="B116" s="36" t="s">
        <v>512</v>
      </c>
      <c r="C116" s="36" t="s">
        <v>39</v>
      </c>
      <c r="D116" s="36" t="s">
        <v>40</v>
      </c>
      <c r="E116" s="36" t="s">
        <v>513</v>
      </c>
      <c r="F116" s="42">
        <f>SUMIFS('Sample - Superstore'!R:R,'Sample - Superstore'!$V:$V,$A116,'Sample - Superstore'!$N:$N,$B116)</f>
        <v>159.968</v>
      </c>
      <c r="G116" s="43" t="str">
        <f>IF(OR($F116&lt;Lower_Limit,$F116&gt;Upper_Limit),TRUE,IF($F116&gt;Upper_percentile,"P99",IF($F116&lt;Lower_percentile,"P01","")))</f>
        <v/>
      </c>
      <c r="H116" s="44">
        <f>SUMIFS('Sample - Superstore'!S:S,'Sample - Superstore'!$V:$V,$A116,'Sample - Superstore'!$N:$N,$B116)</f>
        <v>4</v>
      </c>
      <c r="I116" s="45">
        <f>SUMIFS('Sample - Superstore'!T:T,'Sample - Superstore'!$V:$V,$A116,'Sample - Superstore'!$N:$N,$B116)</f>
        <v>0.2</v>
      </c>
      <c r="J116" s="42">
        <f>SUMIFS('Sample - Superstore'!U:U,'Sample - Superstore'!$V:$V,$A116,'Sample - Superstore'!$N:$N,$B116)</f>
        <v>-31.9936</v>
      </c>
      <c r="L116" s="36" t="s">
        <v>526</v>
      </c>
      <c r="N116" s="40"/>
    </row>
    <row r="117">
      <c r="A117" s="41" t="s">
        <v>8623</v>
      </c>
      <c r="B117" s="36" t="s">
        <v>519</v>
      </c>
      <c r="C117" s="36" t="s">
        <v>35</v>
      </c>
      <c r="D117" s="36" t="s">
        <v>121</v>
      </c>
      <c r="E117" s="36" t="s">
        <v>520</v>
      </c>
      <c r="F117" s="42">
        <f>SUMIFS('Sample - Superstore'!R:R,'Sample - Superstore'!$V:$V,$A117,'Sample - Superstore'!$N:$N,$B117)</f>
        <v>25.42169467</v>
      </c>
      <c r="G117" s="43" t="str">
        <f>IF(OR($F117&lt;Lower_Limit,$F117&gt;Upper_Limit),TRUE,IF($F117&gt;Upper_percentile,"P99",IF($F117&lt;Lower_percentile,"P01","")))</f>
        <v/>
      </c>
      <c r="H117" s="44">
        <f>SUMIFS('Sample - Superstore'!S:S,'Sample - Superstore'!$V:$V,$A117,'Sample - Superstore'!$N:$N,$B117)</f>
        <v>4</v>
      </c>
      <c r="I117" s="45">
        <f>SUMIFS('Sample - Superstore'!T:T,'Sample - Superstore'!$V:$V,$A117,'Sample - Superstore'!$N:$N,$B117)</f>
        <v>0.2</v>
      </c>
      <c r="J117" s="42">
        <f>SUMIFS('Sample - Superstore'!U:U,'Sample - Superstore'!$V:$V,$A117,'Sample - Superstore'!$N:$N,$B117)</f>
        <v>-3.495483017</v>
      </c>
      <c r="L117" s="36" t="s">
        <v>532</v>
      </c>
      <c r="N117" s="40"/>
    </row>
    <row r="118">
      <c r="A118" s="41" t="s">
        <v>8623</v>
      </c>
      <c r="B118" s="36" t="s">
        <v>524</v>
      </c>
      <c r="C118" s="36" t="s">
        <v>39</v>
      </c>
      <c r="D118" s="36" t="s">
        <v>61</v>
      </c>
      <c r="E118" s="36" t="s">
        <v>525</v>
      </c>
      <c r="F118" s="42">
        <f>SUMIFS('Sample - Superstore'!R:R,'Sample - Superstore'!$V:$V,$A118,'Sample - Superstore'!$N:$N,$B118)</f>
        <v>19.53663106</v>
      </c>
      <c r="G118" s="43" t="str">
        <f>IF(OR($F118&lt;Lower_Limit,$F118&gt;Upper_Limit),TRUE,IF($F118&gt;Upper_percentile,"P99",IF($F118&lt;Lower_percentile,"P01","")))</f>
        <v/>
      </c>
      <c r="H118" s="44">
        <f>SUMIFS('Sample - Superstore'!S:S,'Sample - Superstore'!$V:$V,$A118,'Sample - Superstore'!$N:$N,$B118)</f>
        <v>4</v>
      </c>
      <c r="I118" s="45">
        <f>SUMIFS('Sample - Superstore'!T:T,'Sample - Superstore'!$V:$V,$A118,'Sample - Superstore'!$N:$N,$B118)</f>
        <v>0</v>
      </c>
      <c r="J118" s="42">
        <f>SUMIFS('Sample - Superstore'!U:U,'Sample - Superstore'!$V:$V,$A118,'Sample - Superstore'!$N:$N,$B118)</f>
        <v>4.102692522</v>
      </c>
      <c r="L118" s="36" t="s">
        <v>535</v>
      </c>
      <c r="N118" s="40"/>
    </row>
    <row r="119">
      <c r="A119" s="41" t="s">
        <v>8623</v>
      </c>
      <c r="B119" s="36" t="s">
        <v>526</v>
      </c>
      <c r="C119" s="36" t="s">
        <v>51</v>
      </c>
      <c r="D119" s="36" t="s">
        <v>297</v>
      </c>
      <c r="E119" s="36" t="s">
        <v>527</v>
      </c>
      <c r="F119" s="42">
        <f>SUMIFS('Sample - Superstore'!R:R,'Sample - Superstore'!$V:$V,$A119,'Sample - Superstore'!$N:$N,$B119)</f>
        <v>1.511849802</v>
      </c>
      <c r="G119" s="43" t="str">
        <f>IF(OR($F119&lt;Lower_Limit,$F119&gt;Upper_Limit),TRUE,IF($F119&gt;Upper_percentile,"P99",IF($F119&lt;Lower_percentile,"P01","")))</f>
        <v>P01</v>
      </c>
      <c r="H119" s="44">
        <f>SUMIFS('Sample - Superstore'!S:S,'Sample - Superstore'!$V:$V,$A119,'Sample - Superstore'!$N:$N,$B119)</f>
        <v>3</v>
      </c>
      <c r="I119" s="45">
        <f>SUMIFS('Sample - Superstore'!T:T,'Sample - Superstore'!$V:$V,$A119,'Sample - Superstore'!$N:$N,$B119)</f>
        <v>0</v>
      </c>
      <c r="J119" s="42">
        <f>SUMIFS('Sample - Superstore'!U:U,'Sample - Superstore'!$V:$V,$A119,'Sample - Superstore'!$N:$N,$B119)</f>
        <v>0.6954509089</v>
      </c>
      <c r="L119" s="36" t="s">
        <v>540</v>
      </c>
      <c r="N119" s="40"/>
    </row>
    <row r="120">
      <c r="A120" s="41" t="s">
        <v>8623</v>
      </c>
      <c r="B120" s="36" t="s">
        <v>532</v>
      </c>
      <c r="C120" s="36" t="s">
        <v>51</v>
      </c>
      <c r="D120" s="36" t="s">
        <v>124</v>
      </c>
      <c r="E120" s="36" t="s">
        <v>533</v>
      </c>
      <c r="F120" s="42">
        <f>SUMIFS('Sample - Superstore'!R:R,'Sample - Superstore'!$V:$V,$A120,'Sample - Superstore'!$N:$N,$B120)</f>
        <v>30.81414979</v>
      </c>
      <c r="G120" s="43" t="str">
        <f>IF(OR($F120&lt;Lower_Limit,$F120&gt;Upper_Limit),TRUE,IF($F120&gt;Upper_percentile,"P99",IF($F120&lt;Lower_percentile,"P01","")))</f>
        <v/>
      </c>
      <c r="H120" s="44">
        <f>SUMIFS('Sample - Superstore'!S:S,'Sample - Superstore'!$V:$V,$A120,'Sample - Superstore'!$N:$N,$B120)</f>
        <v>2</v>
      </c>
      <c r="I120" s="45">
        <f>SUMIFS('Sample - Superstore'!T:T,'Sample - Superstore'!$V:$V,$A120,'Sample - Superstore'!$N:$N,$B120)</f>
        <v>0.2</v>
      </c>
      <c r="J120" s="42">
        <f>SUMIFS('Sample - Superstore'!U:U,'Sample - Superstore'!$V:$V,$A120,'Sample - Superstore'!$N:$N,$B120)</f>
        <v>10.78495243</v>
      </c>
      <c r="L120" s="36" t="s">
        <v>545</v>
      </c>
      <c r="N120" s="40"/>
    </row>
    <row r="121">
      <c r="A121" s="41" t="s">
        <v>8623</v>
      </c>
      <c r="B121" s="36" t="s">
        <v>535</v>
      </c>
      <c r="C121" s="36" t="s">
        <v>39</v>
      </c>
      <c r="D121" s="36" t="s">
        <v>40</v>
      </c>
      <c r="E121" s="36" t="s">
        <v>536</v>
      </c>
      <c r="F121" s="42">
        <f>SUMIFS('Sample - Superstore'!R:R,'Sample - Superstore'!$V:$V,$A121,'Sample - Superstore'!$N:$N,$B121)</f>
        <v>623.96</v>
      </c>
      <c r="G121" s="43" t="str">
        <f>IF(OR($F121&lt;Lower_Limit,$F121&gt;Upper_Limit),TRUE,IF($F121&gt;Upper_percentile,"P99",IF($F121&lt;Lower_percentile,"P01","")))</f>
        <v/>
      </c>
      <c r="H121" s="44">
        <f>SUMIFS('Sample - Superstore'!S:S,'Sample - Superstore'!$V:$V,$A121,'Sample - Superstore'!$N:$N,$B121)</f>
        <v>5</v>
      </c>
      <c r="I121" s="45">
        <f>SUMIFS('Sample - Superstore'!T:T,'Sample - Superstore'!$V:$V,$A121,'Sample - Superstore'!$N:$N,$B121)</f>
        <v>0.2</v>
      </c>
      <c r="J121" s="42">
        <f>SUMIFS('Sample - Superstore'!U:U,'Sample - Superstore'!$V:$V,$A121,'Sample - Superstore'!$N:$N,$B121)</f>
        <v>38.9975</v>
      </c>
      <c r="L121" s="36" t="s">
        <v>550</v>
      </c>
      <c r="N121" s="40"/>
    </row>
    <row r="122">
      <c r="A122" s="41" t="s">
        <v>8623</v>
      </c>
      <c r="B122" s="36" t="s">
        <v>540</v>
      </c>
      <c r="C122" s="36" t="s">
        <v>39</v>
      </c>
      <c r="D122" s="36" t="s">
        <v>40</v>
      </c>
      <c r="E122" s="36" t="s">
        <v>541</v>
      </c>
      <c r="F122" s="42">
        <f>SUMIFS('Sample - Superstore'!R:R,'Sample - Superstore'!$V:$V,$A122,'Sample - Superstore'!$N:$N,$B122)</f>
        <v>218.3285073</v>
      </c>
      <c r="G122" s="43" t="str">
        <f>IF(OR($F122&lt;Lower_Limit,$F122&gt;Upper_Limit),TRUE,IF($F122&gt;Upper_percentile,"P99",IF($F122&lt;Lower_percentile,"P01","")))</f>
        <v/>
      </c>
      <c r="H122" s="44">
        <f>SUMIFS('Sample - Superstore'!S:S,'Sample - Superstore'!$V:$V,$A122,'Sample - Superstore'!$N:$N,$B122)</f>
        <v>3</v>
      </c>
      <c r="I122" s="45">
        <f>SUMIFS('Sample - Superstore'!T:T,'Sample - Superstore'!$V:$V,$A122,'Sample - Superstore'!$N:$N,$B122)</f>
        <v>0.2</v>
      </c>
      <c r="J122" s="42">
        <f>SUMIFS('Sample - Superstore'!U:U,'Sample - Superstore'!$V:$V,$A122,'Sample - Superstore'!$N:$N,$B122)</f>
        <v>24.56195707</v>
      </c>
      <c r="L122" s="36" t="s">
        <v>556</v>
      </c>
      <c r="N122" s="40"/>
    </row>
    <row r="123">
      <c r="A123" s="41" t="s">
        <v>8623</v>
      </c>
      <c r="B123" s="36" t="s">
        <v>545</v>
      </c>
      <c r="C123" s="36" t="s">
        <v>35</v>
      </c>
      <c r="D123" s="36" t="s">
        <v>263</v>
      </c>
      <c r="E123" s="36" t="s">
        <v>546</v>
      </c>
      <c r="F123" s="42">
        <f>SUMIFS('Sample - Superstore'!R:R,'Sample - Superstore'!$V:$V,$A123,'Sample - Superstore'!$N:$N,$B123)</f>
        <v>245.2765432</v>
      </c>
      <c r="G123" s="43" t="str">
        <f>IF(OR($F123&lt;Lower_Limit,$F123&gt;Upper_Limit),TRUE,IF($F123&gt;Upper_percentile,"P99",IF($F123&lt;Lower_percentile,"P01","")))</f>
        <v/>
      </c>
      <c r="H123" s="44">
        <f>SUMIFS('Sample - Superstore'!S:S,'Sample - Superstore'!$V:$V,$A123,'Sample - Superstore'!$N:$N,$B123)</f>
        <v>4</v>
      </c>
      <c r="I123" s="45">
        <f>SUMIFS('Sample - Superstore'!T:T,'Sample - Superstore'!$V:$V,$A123,'Sample - Superstore'!$N:$N,$B123)</f>
        <v>0.3</v>
      </c>
      <c r="J123" s="42">
        <f>SUMIFS('Sample - Superstore'!U:U,'Sample - Superstore'!$V:$V,$A123,'Sample - Superstore'!$N:$N,$B123)</f>
        <v>0</v>
      </c>
      <c r="L123" s="36" t="s">
        <v>561</v>
      </c>
      <c r="N123" s="40"/>
    </row>
    <row r="124">
      <c r="A124" s="41" t="s">
        <v>8623</v>
      </c>
      <c r="B124" s="36" t="s">
        <v>248</v>
      </c>
      <c r="C124" s="36" t="s">
        <v>39</v>
      </c>
      <c r="D124" s="36" t="s">
        <v>61</v>
      </c>
      <c r="E124" s="36" t="s">
        <v>249</v>
      </c>
      <c r="F124" s="42">
        <f>SUMIFS('Sample - Superstore'!R:R,'Sample - Superstore'!$V:$V,$A124,'Sample - Superstore'!$N:$N,$B124)</f>
        <v>181.6431358</v>
      </c>
      <c r="G124" s="43" t="str">
        <f>IF(OR($F124&lt;Lower_Limit,$F124&gt;Upper_Limit),TRUE,IF($F124&gt;Upper_percentile,"P99",IF($F124&lt;Lower_percentile,"P01","")))</f>
        <v/>
      </c>
      <c r="H124" s="44">
        <f>SUMIFS('Sample - Superstore'!S:S,'Sample - Superstore'!$V:$V,$A124,'Sample - Superstore'!$N:$N,$B124)</f>
        <v>6</v>
      </c>
      <c r="I124" s="45">
        <f>SUMIFS('Sample - Superstore'!T:T,'Sample - Superstore'!$V:$V,$A124,'Sample - Superstore'!$N:$N,$B124)</f>
        <v>0</v>
      </c>
      <c r="J124" s="42">
        <f>SUMIFS('Sample - Superstore'!U:U,'Sample - Superstore'!$V:$V,$A124,'Sample - Superstore'!$N:$N,$B124)</f>
        <v>79.92297975</v>
      </c>
      <c r="L124" s="36" t="s">
        <v>563</v>
      </c>
      <c r="N124" s="40"/>
    </row>
    <row r="125">
      <c r="A125" s="41" t="s">
        <v>8623</v>
      </c>
      <c r="B125" s="36" t="s">
        <v>550</v>
      </c>
      <c r="C125" s="36" t="s">
        <v>39</v>
      </c>
      <c r="D125" s="36" t="s">
        <v>61</v>
      </c>
      <c r="E125" s="36" t="s">
        <v>551</v>
      </c>
      <c r="F125" s="42">
        <f>SUMIFS('Sample - Superstore'!R:R,'Sample - Superstore'!$V:$V,$A125,'Sample - Superstore'!$N:$N,$B125)</f>
        <v>31.86</v>
      </c>
      <c r="G125" s="43" t="str">
        <f>IF(OR($F125&lt;Lower_Limit,$F125&gt;Upper_Limit),TRUE,IF($F125&gt;Upper_percentile,"P99",IF($F125&lt;Lower_percentile,"P01","")))</f>
        <v/>
      </c>
      <c r="H125" s="44">
        <f>SUMIFS('Sample - Superstore'!S:S,'Sample - Superstore'!$V:$V,$A125,'Sample - Superstore'!$N:$N,$B125)</f>
        <v>2</v>
      </c>
      <c r="I125" s="45">
        <f>SUMIFS('Sample - Superstore'!T:T,'Sample - Superstore'!$V:$V,$A125,'Sample - Superstore'!$N:$N,$B125)</f>
        <v>0</v>
      </c>
      <c r="J125" s="42">
        <f>SUMIFS('Sample - Superstore'!U:U,'Sample - Superstore'!$V:$V,$A125,'Sample - Superstore'!$N:$N,$B125)</f>
        <v>11.151</v>
      </c>
      <c r="L125" s="36" t="s">
        <v>568</v>
      </c>
      <c r="N125" s="40"/>
    </row>
    <row r="126">
      <c r="A126" s="41" t="s">
        <v>8623</v>
      </c>
      <c r="B126" s="36" t="s">
        <v>556</v>
      </c>
      <c r="C126" s="36" t="s">
        <v>39</v>
      </c>
      <c r="D126" s="36" t="s">
        <v>40</v>
      </c>
      <c r="E126" s="36" t="s">
        <v>557</v>
      </c>
      <c r="F126" s="42">
        <f>SUMIFS('Sample - Superstore'!R:R,'Sample - Superstore'!$V:$V,$A126,'Sample - Superstore'!$N:$N,$B126)</f>
        <v>71.10988889</v>
      </c>
      <c r="G126" s="43" t="str">
        <f>IF(OR($F126&lt;Lower_Limit,$F126&gt;Upper_Limit),TRUE,IF($F126&gt;Upper_percentile,"P99",IF($F126&lt;Lower_percentile,"P01","")))</f>
        <v/>
      </c>
      <c r="H126" s="44">
        <f>SUMIFS('Sample - Superstore'!S:S,'Sample - Superstore'!$V:$V,$A126,'Sample - Superstore'!$N:$N,$B126)</f>
        <v>7</v>
      </c>
      <c r="I126" s="45">
        <f>SUMIFS('Sample - Superstore'!T:T,'Sample - Superstore'!$V:$V,$A126,'Sample - Superstore'!$N:$N,$B126)</f>
        <v>0</v>
      </c>
      <c r="J126" s="42">
        <f>SUMIFS('Sample - Superstore'!U:U,'Sample - Superstore'!$V:$V,$A126,'Sample - Superstore'!$N:$N,$B126)</f>
        <v>0.7110988889</v>
      </c>
      <c r="L126" s="36" t="s">
        <v>574</v>
      </c>
      <c r="N126" s="40"/>
    </row>
    <row r="127">
      <c r="A127" s="41" t="s">
        <v>8623</v>
      </c>
      <c r="B127" s="36" t="s">
        <v>561</v>
      </c>
      <c r="C127" s="36" t="s">
        <v>51</v>
      </c>
      <c r="D127" s="36" t="s">
        <v>52</v>
      </c>
      <c r="E127" s="36" t="s">
        <v>562</v>
      </c>
      <c r="F127" s="42">
        <f>SUMIFS('Sample - Superstore'!R:R,'Sample - Superstore'!$V:$V,$A127,'Sample - Superstore'!$N:$N,$B127)</f>
        <v>259.3894827</v>
      </c>
      <c r="G127" s="43" t="str">
        <f>IF(OR($F127&lt;Lower_Limit,$F127&gt;Upper_Limit),TRUE,IF($F127&gt;Upper_percentile,"P99",IF($F127&lt;Lower_percentile,"P01","")))</f>
        <v/>
      </c>
      <c r="H127" s="44">
        <f>SUMIFS('Sample - Superstore'!S:S,'Sample - Superstore'!$V:$V,$A127,'Sample - Superstore'!$N:$N,$B127)</f>
        <v>6</v>
      </c>
      <c r="I127" s="45">
        <f>SUMIFS('Sample - Superstore'!T:T,'Sample - Superstore'!$V:$V,$A127,'Sample - Superstore'!$N:$N,$B127)</f>
        <v>0</v>
      </c>
      <c r="J127" s="42">
        <f>SUMIFS('Sample - Superstore'!U:U,'Sample - Superstore'!$V:$V,$A127,'Sample - Superstore'!$N:$N,$B127)</f>
        <v>33.72063275</v>
      </c>
      <c r="L127" s="36" t="s">
        <v>576</v>
      </c>
      <c r="N127" s="40"/>
    </row>
    <row r="128">
      <c r="A128" s="41" t="s">
        <v>8623</v>
      </c>
      <c r="B128" s="36" t="s">
        <v>563</v>
      </c>
      <c r="C128" s="36" t="s">
        <v>51</v>
      </c>
      <c r="D128" s="36" t="s">
        <v>76</v>
      </c>
      <c r="E128" s="36" t="s">
        <v>564</v>
      </c>
      <c r="F128" s="42">
        <f>SUMIFS('Sample - Superstore'!R:R,'Sample - Superstore'!$V:$V,$A128,'Sample - Superstore'!$N:$N,$B128)</f>
        <v>3.067666085</v>
      </c>
      <c r="G128" s="43" t="str">
        <f>IF(OR($F128&lt;Lower_Limit,$F128&gt;Upper_Limit),TRUE,IF($F128&gt;Upper_percentile,"P99",IF($F128&lt;Lower_percentile,"P01","")))</f>
        <v/>
      </c>
      <c r="H128" s="44">
        <f>SUMIFS('Sample - Superstore'!S:S,'Sample - Superstore'!$V:$V,$A128,'Sample - Superstore'!$N:$N,$B128)</f>
        <v>4</v>
      </c>
      <c r="I128" s="45">
        <f>SUMIFS('Sample - Superstore'!T:T,'Sample - Superstore'!$V:$V,$A128,'Sample - Superstore'!$N:$N,$B128)</f>
        <v>0</v>
      </c>
      <c r="J128" s="42">
        <f>SUMIFS('Sample - Superstore'!U:U,'Sample - Superstore'!$V:$V,$A128,'Sample - Superstore'!$N:$N,$B128)</f>
        <v>1.44180306</v>
      </c>
      <c r="L128" s="36" t="s">
        <v>578</v>
      </c>
      <c r="N128" s="40"/>
    </row>
    <row r="129">
      <c r="A129" s="41" t="s">
        <v>8623</v>
      </c>
      <c r="B129" s="36" t="s">
        <v>568</v>
      </c>
      <c r="C129" s="36" t="s">
        <v>51</v>
      </c>
      <c r="D129" s="36" t="s">
        <v>124</v>
      </c>
      <c r="E129" s="36" t="s">
        <v>569</v>
      </c>
      <c r="F129" s="42">
        <f>SUMIFS('Sample - Superstore'!R:R,'Sample - Superstore'!$V:$V,$A129,'Sample - Superstore'!$N:$N,$B129)</f>
        <v>146.82</v>
      </c>
      <c r="G129" s="43" t="str">
        <f>IF(OR($F129&lt;Lower_Limit,$F129&gt;Upper_Limit),TRUE,IF($F129&gt;Upper_percentile,"P99",IF($F129&lt;Lower_percentile,"P01","")))</f>
        <v/>
      </c>
      <c r="H129" s="44">
        <f>SUMIFS('Sample - Superstore'!S:S,'Sample - Superstore'!$V:$V,$A129,'Sample - Superstore'!$N:$N,$B129)</f>
        <v>3</v>
      </c>
      <c r="I129" s="45">
        <f>SUMIFS('Sample - Superstore'!T:T,'Sample - Superstore'!$V:$V,$A129,'Sample - Superstore'!$N:$N,$B129)</f>
        <v>0</v>
      </c>
      <c r="J129" s="42">
        <f>SUMIFS('Sample - Superstore'!U:U,'Sample - Superstore'!$V:$V,$A129,'Sample - Superstore'!$N:$N,$B129)</f>
        <v>73.41</v>
      </c>
      <c r="L129" s="36" t="s">
        <v>580</v>
      </c>
      <c r="N129" s="40"/>
    </row>
    <row r="130">
      <c r="A130" s="41" t="s">
        <v>8623</v>
      </c>
      <c r="B130" s="36" t="s">
        <v>574</v>
      </c>
      <c r="C130" s="36" t="s">
        <v>51</v>
      </c>
      <c r="D130" s="36" t="s">
        <v>124</v>
      </c>
      <c r="E130" s="36" t="s">
        <v>575</v>
      </c>
      <c r="F130" s="42">
        <f>SUMIFS('Sample - Superstore'!R:R,'Sample - Superstore'!$V:$V,$A130,'Sample - Superstore'!$N:$N,$B130)</f>
        <v>4.85637037</v>
      </c>
      <c r="G130" s="43" t="str">
        <f>IF(OR($F130&lt;Lower_Limit,$F130&gt;Upper_Limit),TRUE,IF($F130&gt;Upper_percentile,"P99",IF($F130&lt;Lower_percentile,"P01","")))</f>
        <v/>
      </c>
      <c r="H130" s="44">
        <f>SUMIFS('Sample - Superstore'!S:S,'Sample - Superstore'!$V:$V,$A130,'Sample - Superstore'!$N:$N,$B130)</f>
        <v>1</v>
      </c>
      <c r="I130" s="45">
        <f>SUMIFS('Sample - Superstore'!T:T,'Sample - Superstore'!$V:$V,$A130,'Sample - Superstore'!$N:$N,$B130)</f>
        <v>0</v>
      </c>
      <c r="J130" s="42">
        <f>SUMIFS('Sample - Superstore'!U:U,'Sample - Superstore'!$V:$V,$A130,'Sample - Superstore'!$N:$N,$B130)</f>
        <v>2.185366667</v>
      </c>
      <c r="L130" s="36" t="s">
        <v>586</v>
      </c>
      <c r="N130" s="40"/>
    </row>
    <row r="131">
      <c r="A131" s="41" t="s">
        <v>8623</v>
      </c>
      <c r="B131" s="36" t="s">
        <v>576</v>
      </c>
      <c r="C131" s="36" t="s">
        <v>51</v>
      </c>
      <c r="D131" s="36" t="s">
        <v>93</v>
      </c>
      <c r="E131" s="36" t="s">
        <v>577</v>
      </c>
      <c r="F131" s="42">
        <f>SUMIFS('Sample - Superstore'!R:R,'Sample - Superstore'!$V:$V,$A131,'Sample - Superstore'!$N:$N,$B131)</f>
        <v>8.124493827</v>
      </c>
      <c r="G131" s="43" t="str">
        <f>IF(OR($F131&lt;Lower_Limit,$F131&gt;Upper_Limit),TRUE,IF($F131&gt;Upper_percentile,"P99",IF($F131&lt;Lower_percentile,"P01","")))</f>
        <v/>
      </c>
      <c r="H131" s="44">
        <f>SUMIFS('Sample - Superstore'!S:S,'Sample - Superstore'!$V:$V,$A131,'Sample - Superstore'!$N:$N,$B131)</f>
        <v>3</v>
      </c>
      <c r="I131" s="45">
        <f>SUMIFS('Sample - Superstore'!T:T,'Sample - Superstore'!$V:$V,$A131,'Sample - Superstore'!$N:$N,$B131)</f>
        <v>0</v>
      </c>
      <c r="J131" s="42">
        <f>SUMIFS('Sample - Superstore'!U:U,'Sample - Superstore'!$V:$V,$A131,'Sample - Superstore'!$N:$N,$B131)</f>
        <v>2.112368395</v>
      </c>
      <c r="L131" s="36" t="s">
        <v>591</v>
      </c>
      <c r="N131" s="40"/>
    </row>
    <row r="132">
      <c r="A132" s="41" t="s">
        <v>8623</v>
      </c>
      <c r="B132" s="36" t="s">
        <v>578</v>
      </c>
      <c r="C132" s="36" t="s">
        <v>35</v>
      </c>
      <c r="D132" s="36" t="s">
        <v>73</v>
      </c>
      <c r="E132" s="36" t="s">
        <v>579</v>
      </c>
      <c r="F132" s="42">
        <f>SUMIFS('Sample - Superstore'!R:R,'Sample - Superstore'!$V:$V,$A132,'Sample - Superstore'!$N:$N,$B132)</f>
        <v>560.3976519</v>
      </c>
      <c r="G132" s="43" t="str">
        <f>IF(OR($F132&lt;Lower_Limit,$F132&gt;Upper_Limit),TRUE,IF($F132&gt;Upper_percentile,"P99",IF($F132&lt;Lower_percentile,"P01","")))</f>
        <v/>
      </c>
      <c r="H132" s="44">
        <f>SUMIFS('Sample - Superstore'!S:S,'Sample - Superstore'!$V:$V,$A132,'Sample - Superstore'!$N:$N,$B132)</f>
        <v>3</v>
      </c>
      <c r="I132" s="45">
        <f>SUMIFS('Sample - Superstore'!T:T,'Sample - Superstore'!$V:$V,$A132,'Sample - Superstore'!$N:$N,$B132)</f>
        <v>0.3</v>
      </c>
      <c r="J132" s="42">
        <f>SUMIFS('Sample - Superstore'!U:U,'Sample - Superstore'!$V:$V,$A132,'Sample - Superstore'!$N:$N,$B132)</f>
        <v>-48.03408444</v>
      </c>
      <c r="L132" s="36" t="s">
        <v>593</v>
      </c>
      <c r="N132" s="40"/>
    </row>
    <row r="133">
      <c r="A133" s="41" t="s">
        <v>8623</v>
      </c>
      <c r="B133" s="36" t="s">
        <v>580</v>
      </c>
      <c r="C133" s="36" t="s">
        <v>35</v>
      </c>
      <c r="D133" s="36" t="s">
        <v>121</v>
      </c>
      <c r="E133" s="36" t="s">
        <v>581</v>
      </c>
      <c r="F133" s="42">
        <f>SUMIFS('Sample - Superstore'!R:R,'Sample - Superstore'!$V:$V,$A133,'Sample - Superstore'!$N:$N,$B133)</f>
        <v>10.75120988</v>
      </c>
      <c r="G133" s="43" t="str">
        <f>IF(OR($F133&lt;Lower_Limit,$F133&gt;Upper_Limit),TRUE,IF($F133&gt;Upper_percentile,"P99",IF($F133&lt;Lower_percentile,"P01","")))</f>
        <v/>
      </c>
      <c r="H133" s="44">
        <f>SUMIFS('Sample - Superstore'!S:S,'Sample - Superstore'!$V:$V,$A133,'Sample - Superstore'!$N:$N,$B133)</f>
        <v>6</v>
      </c>
      <c r="I133" s="45">
        <f>SUMIFS('Sample - Superstore'!T:T,'Sample - Superstore'!$V:$V,$A133,'Sample - Superstore'!$N:$N,$B133)</f>
        <v>0</v>
      </c>
      <c r="J133" s="42">
        <f>SUMIFS('Sample - Superstore'!U:U,'Sample - Superstore'!$V:$V,$A133,'Sample - Superstore'!$N:$N,$B133)</f>
        <v>4.730532346</v>
      </c>
      <c r="L133" s="36" t="s">
        <v>598</v>
      </c>
      <c r="N133" s="40"/>
    </row>
    <row r="134">
      <c r="A134" s="41" t="s">
        <v>8623</v>
      </c>
      <c r="B134" s="36" t="s">
        <v>586</v>
      </c>
      <c r="C134" s="36" t="s">
        <v>51</v>
      </c>
      <c r="D134" s="36" t="s">
        <v>93</v>
      </c>
      <c r="E134" s="36" t="s">
        <v>587</v>
      </c>
      <c r="F134" s="42">
        <f>SUMIFS('Sample - Superstore'!R:R,'Sample - Superstore'!$V:$V,$A134,'Sample - Superstore'!$N:$N,$B134)</f>
        <v>50.99519385</v>
      </c>
      <c r="G134" s="43" t="str">
        <f>IF(OR($F134&lt;Lower_Limit,$F134&gt;Upper_Limit),TRUE,IF($F134&gt;Upper_percentile,"P99",IF($F134&lt;Lower_percentile,"P01","")))</f>
        <v/>
      </c>
      <c r="H134" s="44">
        <f>SUMIFS('Sample - Superstore'!S:S,'Sample - Superstore'!$V:$V,$A134,'Sample - Superstore'!$N:$N,$B134)</f>
        <v>7</v>
      </c>
      <c r="I134" s="45">
        <f>SUMIFS('Sample - Superstore'!T:T,'Sample - Superstore'!$V:$V,$A134,'Sample - Superstore'!$N:$N,$B134)</f>
        <v>0</v>
      </c>
      <c r="J134" s="42">
        <f>SUMIFS('Sample - Superstore'!U:U,'Sample - Superstore'!$V:$V,$A134,'Sample - Superstore'!$N:$N,$B134)</f>
        <v>13.2587504</v>
      </c>
      <c r="L134" s="36" t="s">
        <v>600</v>
      </c>
      <c r="N134" s="40"/>
    </row>
    <row r="135">
      <c r="A135" s="41" t="s">
        <v>8623</v>
      </c>
      <c r="B135" s="36" t="s">
        <v>591</v>
      </c>
      <c r="C135" s="36" t="s">
        <v>51</v>
      </c>
      <c r="D135" s="36" t="s">
        <v>76</v>
      </c>
      <c r="E135" s="36" t="s">
        <v>592</v>
      </c>
      <c r="F135" s="42">
        <f>SUMIFS('Sample - Superstore'!R:R,'Sample - Superstore'!$V:$V,$A135,'Sample - Superstore'!$N:$N,$B135)</f>
        <v>405.7288889</v>
      </c>
      <c r="G135" s="43" t="str">
        <f>IF(OR($F135&lt;Lower_Limit,$F135&gt;Upper_Limit),TRUE,IF($F135&gt;Upper_percentile,"P99",IF($F135&lt;Lower_percentile,"P01","")))</f>
        <v/>
      </c>
      <c r="H135" s="44">
        <f>SUMIFS('Sample - Superstore'!S:S,'Sample - Superstore'!$V:$V,$A135,'Sample - Superstore'!$N:$N,$B135)</f>
        <v>3</v>
      </c>
      <c r="I135" s="45">
        <f>SUMIFS('Sample - Superstore'!T:T,'Sample - Superstore'!$V:$V,$A135,'Sample - Superstore'!$N:$N,$B135)</f>
        <v>0.2</v>
      </c>
      <c r="J135" s="42">
        <f>SUMIFS('Sample - Superstore'!U:U,'Sample - Superstore'!$V:$V,$A135,'Sample - Superstore'!$N:$N,$B135)</f>
        <v>126.7902778</v>
      </c>
      <c r="L135" s="36" t="s">
        <v>602</v>
      </c>
      <c r="N135" s="40"/>
    </row>
    <row r="136">
      <c r="A136" s="41" t="s">
        <v>8623</v>
      </c>
      <c r="B136" s="36" t="s">
        <v>593</v>
      </c>
      <c r="C136" s="36" t="s">
        <v>51</v>
      </c>
      <c r="D136" s="36" t="s">
        <v>272</v>
      </c>
      <c r="E136" s="36" t="s">
        <v>594</v>
      </c>
      <c r="F136" s="42">
        <f>SUMIFS('Sample - Superstore'!R:R,'Sample - Superstore'!$V:$V,$A136,'Sample - Superstore'!$N:$N,$B136)</f>
        <v>15.98953745</v>
      </c>
      <c r="G136" s="43" t="str">
        <f>IF(OR($F136&lt;Lower_Limit,$F136&gt;Upper_Limit),TRUE,IF($F136&gt;Upper_percentile,"P99",IF($F136&lt;Lower_percentile,"P01","")))</f>
        <v/>
      </c>
      <c r="H136" s="44">
        <f>SUMIFS('Sample - Superstore'!S:S,'Sample - Superstore'!$V:$V,$A136,'Sample - Superstore'!$N:$N,$B136)</f>
        <v>8</v>
      </c>
      <c r="I136" s="45">
        <f>SUMIFS('Sample - Superstore'!T:T,'Sample - Superstore'!$V:$V,$A136,'Sample - Superstore'!$N:$N,$B136)</f>
        <v>0.2</v>
      </c>
      <c r="J136" s="42">
        <f>SUMIFS('Sample - Superstore'!U:U,'Sample - Superstore'!$V:$V,$A136,'Sample - Superstore'!$N:$N,$B136)</f>
        <v>5.507272099</v>
      </c>
      <c r="L136" s="36" t="s">
        <v>608</v>
      </c>
      <c r="N136" s="40"/>
    </row>
    <row r="137">
      <c r="A137" s="41" t="s">
        <v>8623</v>
      </c>
      <c r="B137" s="36" t="s">
        <v>598</v>
      </c>
      <c r="C137" s="36" t="s">
        <v>51</v>
      </c>
      <c r="D137" s="36" t="s">
        <v>283</v>
      </c>
      <c r="E137" s="36" t="s">
        <v>599</v>
      </c>
      <c r="F137" s="42">
        <f>SUMIFS('Sample - Superstore'!R:R,'Sample - Superstore'!$V:$V,$A137,'Sample - Superstore'!$N:$N,$B137)</f>
        <v>93.80677531</v>
      </c>
      <c r="G137" s="43" t="str">
        <f>IF(OR($F137&lt;Lower_Limit,$F137&gt;Upper_Limit),TRUE,IF($F137&gt;Upper_percentile,"P99",IF($F137&lt;Lower_percentile,"P01","")))</f>
        <v/>
      </c>
      <c r="H137" s="44">
        <f>SUMIFS('Sample - Superstore'!S:S,'Sample - Superstore'!$V:$V,$A137,'Sample - Superstore'!$N:$N,$B137)</f>
        <v>6</v>
      </c>
      <c r="I137" s="45">
        <f>SUMIFS('Sample - Superstore'!T:T,'Sample - Superstore'!$V:$V,$A137,'Sample - Superstore'!$N:$N,$B137)</f>
        <v>0.8</v>
      </c>
      <c r="J137" s="42">
        <f>SUMIFS('Sample - Superstore'!U:U,'Sample - Superstore'!$V:$V,$A137,'Sample - Superstore'!$N:$N,$B137)</f>
        <v>-229.8265995</v>
      </c>
      <c r="L137" s="36" t="s">
        <v>614</v>
      </c>
      <c r="N137" s="40"/>
    </row>
    <row r="138">
      <c r="A138" s="41" t="s">
        <v>8623</v>
      </c>
      <c r="B138" s="36" t="s">
        <v>600</v>
      </c>
      <c r="C138" s="36" t="s">
        <v>35</v>
      </c>
      <c r="D138" s="36" t="s">
        <v>263</v>
      </c>
      <c r="E138" s="36" t="s">
        <v>601</v>
      </c>
      <c r="F138" s="42">
        <f>SUMIFS('Sample - Superstore'!R:R,'Sample - Superstore'!$V:$V,$A138,'Sample - Superstore'!$N:$N,$B138)</f>
        <v>64.14979753</v>
      </c>
      <c r="G138" s="43" t="str">
        <f>IF(OR($F138&lt;Lower_Limit,$F138&gt;Upper_Limit),TRUE,IF($F138&gt;Upper_percentile,"P99",IF($F138&lt;Lower_percentile,"P01","")))</f>
        <v/>
      </c>
      <c r="H138" s="44">
        <f>SUMIFS('Sample - Superstore'!S:S,'Sample - Superstore'!$V:$V,$A138,'Sample - Superstore'!$N:$N,$B138)</f>
        <v>3</v>
      </c>
      <c r="I138" s="45">
        <f>SUMIFS('Sample - Superstore'!T:T,'Sample - Superstore'!$V:$V,$A138,'Sample - Superstore'!$N:$N,$B138)</f>
        <v>0.3</v>
      </c>
      <c r="J138" s="42">
        <f>SUMIFS('Sample - Superstore'!U:U,'Sample - Superstore'!$V:$V,$A138,'Sample - Superstore'!$N:$N,$B138)</f>
        <v>-2.749277037</v>
      </c>
      <c r="L138" s="36" t="s">
        <v>616</v>
      </c>
      <c r="N138" s="40"/>
    </row>
    <row r="139">
      <c r="A139" s="41" t="s">
        <v>8623</v>
      </c>
      <c r="B139" s="36" t="s">
        <v>602</v>
      </c>
      <c r="C139" s="36" t="s">
        <v>51</v>
      </c>
      <c r="D139" s="36" t="s">
        <v>124</v>
      </c>
      <c r="E139" s="36" t="s">
        <v>603</v>
      </c>
      <c r="F139" s="42">
        <f>SUMIFS('Sample - Superstore'!R:R,'Sample - Superstore'!$V:$V,$A139,'Sample - Superstore'!$N:$N,$B139)</f>
        <v>5.282133333</v>
      </c>
      <c r="G139" s="43" t="str">
        <f>IF(OR($F139&lt;Lower_Limit,$F139&gt;Upper_Limit),TRUE,IF($F139&gt;Upper_percentile,"P99",IF($F139&lt;Lower_percentile,"P01","")))</f>
        <v/>
      </c>
      <c r="H139" s="44">
        <f>SUMIFS('Sample - Superstore'!S:S,'Sample - Superstore'!$V:$V,$A139,'Sample - Superstore'!$N:$N,$B139)</f>
        <v>1</v>
      </c>
      <c r="I139" s="45">
        <f>SUMIFS('Sample - Superstore'!T:T,'Sample - Superstore'!$V:$V,$A139,'Sample - Superstore'!$N:$N,$B139)</f>
        <v>0.2</v>
      </c>
      <c r="J139" s="42">
        <f>SUMIFS('Sample - Superstore'!U:U,'Sample - Superstore'!$V:$V,$A139,'Sample - Superstore'!$N:$N,$B139)</f>
        <v>1.848746667</v>
      </c>
      <c r="L139" s="36" t="s">
        <v>621</v>
      </c>
      <c r="N139" s="40"/>
    </row>
    <row r="140">
      <c r="A140" s="41" t="s">
        <v>8623</v>
      </c>
      <c r="B140" s="36" t="s">
        <v>608</v>
      </c>
      <c r="C140" s="36" t="s">
        <v>35</v>
      </c>
      <c r="D140" s="36" t="s">
        <v>263</v>
      </c>
      <c r="E140" s="36" t="s">
        <v>609</v>
      </c>
      <c r="F140" s="42">
        <f>SUMIFS('Sample - Superstore'!R:R,'Sample - Superstore'!$V:$V,$A140,'Sample - Superstore'!$N:$N,$B140)</f>
        <v>232.2752922</v>
      </c>
      <c r="G140" s="43" t="str">
        <f>IF(OR($F140&lt;Lower_Limit,$F140&gt;Upper_Limit),TRUE,IF($F140&gt;Upper_percentile,"P99",IF($F140&lt;Lower_percentile,"P01","")))</f>
        <v/>
      </c>
      <c r="H140" s="44">
        <f>SUMIFS('Sample - Superstore'!S:S,'Sample - Superstore'!$V:$V,$A140,'Sample - Superstore'!$N:$N,$B140)</f>
        <v>2</v>
      </c>
      <c r="I140" s="45">
        <f>SUMIFS('Sample - Superstore'!T:T,'Sample - Superstore'!$V:$V,$A140,'Sample - Superstore'!$N:$N,$B140)</f>
        <v>0</v>
      </c>
      <c r="J140" s="42">
        <f>SUMIFS('Sample - Superstore'!U:U,'Sample - Superstore'!$V:$V,$A140,'Sample - Superstore'!$N:$N,$B140)</f>
        <v>37.16404675</v>
      </c>
      <c r="L140" s="36" t="s">
        <v>626</v>
      </c>
      <c r="N140" s="40"/>
    </row>
    <row r="141">
      <c r="A141" s="41" t="s">
        <v>8623</v>
      </c>
      <c r="B141" s="36" t="s">
        <v>614</v>
      </c>
      <c r="C141" s="36" t="s">
        <v>35</v>
      </c>
      <c r="D141" s="36" t="s">
        <v>121</v>
      </c>
      <c r="E141" s="36" t="s">
        <v>615</v>
      </c>
      <c r="F141" s="42">
        <f>SUMIFS('Sample - Superstore'!R:R,'Sample - Superstore'!$V:$V,$A141,'Sample - Superstore'!$N:$N,$B141)</f>
        <v>61.42705505</v>
      </c>
      <c r="G141" s="43" t="str">
        <f>IF(OR($F141&lt;Lower_Limit,$F141&gt;Upper_Limit),TRUE,IF($F141&gt;Upper_percentile,"P99",IF($F141&lt;Lower_percentile,"P01","")))</f>
        <v/>
      </c>
      <c r="H141" s="44">
        <f>SUMIFS('Sample - Superstore'!S:S,'Sample - Superstore'!$V:$V,$A141,'Sample - Superstore'!$N:$N,$B141)</f>
        <v>4</v>
      </c>
      <c r="I141" s="45">
        <f>SUMIFS('Sample - Superstore'!T:T,'Sample - Superstore'!$V:$V,$A141,'Sample - Superstore'!$N:$N,$B141)</f>
        <v>0</v>
      </c>
      <c r="J141" s="42">
        <f>SUMIFS('Sample - Superstore'!U:U,'Sample - Superstore'!$V:$V,$A141,'Sample - Superstore'!$N:$N,$B141)</f>
        <v>6.756976055</v>
      </c>
      <c r="L141" s="36" t="s">
        <v>628</v>
      </c>
      <c r="N141" s="40"/>
    </row>
    <row r="142">
      <c r="A142" s="41" t="s">
        <v>8623</v>
      </c>
      <c r="B142" s="36" t="s">
        <v>616</v>
      </c>
      <c r="C142" s="36" t="s">
        <v>51</v>
      </c>
      <c r="D142" s="36" t="s">
        <v>76</v>
      </c>
      <c r="E142" s="36" t="s">
        <v>617</v>
      </c>
      <c r="F142" s="42">
        <f>SUMIFS('Sample - Superstore'!R:R,'Sample - Superstore'!$V:$V,$A142,'Sample - Superstore'!$N:$N,$B142)</f>
        <v>1.11096551</v>
      </c>
      <c r="G142" s="43" t="str">
        <f>IF(OR($F142&lt;Lower_Limit,$F142&gt;Upper_Limit),TRUE,IF($F142&gt;Upper_percentile,"P99",IF($F142&lt;Lower_percentile,"P01","")))</f>
        <v>P01</v>
      </c>
      <c r="H142" s="44">
        <f>SUMIFS('Sample - Superstore'!S:S,'Sample - Superstore'!$V:$V,$A142,'Sample - Superstore'!$N:$N,$B142)</f>
        <v>1</v>
      </c>
      <c r="I142" s="45">
        <f>SUMIFS('Sample - Superstore'!T:T,'Sample - Superstore'!$V:$V,$A142,'Sample - Superstore'!$N:$N,$B142)</f>
        <v>0</v>
      </c>
      <c r="J142" s="42">
        <f>SUMIFS('Sample - Superstore'!U:U,'Sample - Superstore'!$V:$V,$A142,'Sample - Superstore'!$N:$N,$B142)</f>
        <v>0.4999344797</v>
      </c>
      <c r="L142" s="36" t="s">
        <v>632</v>
      </c>
      <c r="N142" s="40"/>
    </row>
    <row r="143">
      <c r="A143" s="41" t="s">
        <v>8623</v>
      </c>
      <c r="B143" s="36" t="s">
        <v>621</v>
      </c>
      <c r="C143" s="36" t="s">
        <v>35</v>
      </c>
      <c r="D143" s="36" t="s">
        <v>263</v>
      </c>
      <c r="E143" s="36" t="s">
        <v>622</v>
      </c>
      <c r="F143" s="42">
        <f>SUMIFS('Sample - Superstore'!R:R,'Sample - Superstore'!$V:$V,$A143,'Sample - Superstore'!$N:$N,$B143)</f>
        <v>332.8294222</v>
      </c>
      <c r="G143" s="43" t="str">
        <f>IF(OR($F143&lt;Lower_Limit,$F143&gt;Upper_Limit),TRUE,IF($F143&gt;Upper_percentile,"P99",IF($F143&lt;Lower_percentile,"P01","")))</f>
        <v/>
      </c>
      <c r="H143" s="44">
        <f>SUMIFS('Sample - Superstore'!S:S,'Sample - Superstore'!$V:$V,$A143,'Sample - Superstore'!$N:$N,$B143)</f>
        <v>3</v>
      </c>
      <c r="I143" s="45">
        <f>SUMIFS('Sample - Superstore'!T:T,'Sample - Superstore'!$V:$V,$A143,'Sample - Superstore'!$N:$N,$B143)</f>
        <v>0.1</v>
      </c>
      <c r="J143" s="42">
        <f>SUMIFS('Sample - Superstore'!U:U,'Sample - Superstore'!$V:$V,$A143,'Sample - Superstore'!$N:$N,$B143)</f>
        <v>40.6791516</v>
      </c>
      <c r="L143" s="36" t="s">
        <v>634</v>
      </c>
      <c r="N143" s="40"/>
    </row>
    <row r="144">
      <c r="A144" s="41" t="s">
        <v>8623</v>
      </c>
      <c r="B144" s="36" t="s">
        <v>626</v>
      </c>
      <c r="C144" s="36" t="s">
        <v>35</v>
      </c>
      <c r="D144" s="36" t="s">
        <v>121</v>
      </c>
      <c r="E144" s="36" t="s">
        <v>627</v>
      </c>
      <c r="F144" s="42">
        <f>SUMIFS('Sample - Superstore'!R:R,'Sample - Superstore'!$V:$V,$A144,'Sample - Superstore'!$N:$N,$B144)</f>
        <v>45.35651852</v>
      </c>
      <c r="G144" s="43" t="str">
        <f>IF(OR($F144&lt;Lower_Limit,$F144&gt;Upper_Limit),TRUE,IF($F144&gt;Upper_percentile,"P99",IF($F144&lt;Lower_percentile,"P01","")))</f>
        <v/>
      </c>
      <c r="H144" s="44">
        <f>SUMIFS('Sample - Superstore'!S:S,'Sample - Superstore'!$V:$V,$A144,'Sample - Superstore'!$N:$N,$B144)</f>
        <v>2</v>
      </c>
      <c r="I144" s="45">
        <f>SUMIFS('Sample - Superstore'!T:T,'Sample - Superstore'!$V:$V,$A144,'Sample - Superstore'!$N:$N,$B144)</f>
        <v>0</v>
      </c>
      <c r="J144" s="42">
        <f>SUMIFS('Sample - Superstore'!U:U,'Sample - Superstore'!$V:$V,$A144,'Sample - Superstore'!$N:$N,$B144)</f>
        <v>14.96765111</v>
      </c>
      <c r="L144" s="36" t="s">
        <v>638</v>
      </c>
      <c r="N144" s="40"/>
    </row>
    <row r="145">
      <c r="A145" s="41" t="s">
        <v>8623</v>
      </c>
      <c r="B145" s="36" t="s">
        <v>628</v>
      </c>
      <c r="C145" s="36" t="s">
        <v>51</v>
      </c>
      <c r="D145" s="36" t="s">
        <v>52</v>
      </c>
      <c r="E145" s="36" t="s">
        <v>629</v>
      </c>
      <c r="F145" s="42">
        <f>SUMIFS('Sample - Superstore'!R:R,'Sample - Superstore'!$V:$V,$A145,'Sample - Superstore'!$N:$N,$B145)</f>
        <v>247.8387901</v>
      </c>
      <c r="G145" s="43" t="str">
        <f>IF(OR($F145&lt;Lower_Limit,$F145&gt;Upper_Limit),TRUE,IF($F145&gt;Upper_percentile,"P99",IF($F145&lt;Lower_percentile,"P01","")))</f>
        <v/>
      </c>
      <c r="H145" s="44">
        <f>SUMIFS('Sample - Superstore'!S:S,'Sample - Superstore'!$V:$V,$A145,'Sample - Superstore'!$N:$N,$B145)</f>
        <v>3</v>
      </c>
      <c r="I145" s="45">
        <f>SUMIFS('Sample - Superstore'!T:T,'Sample - Superstore'!$V:$V,$A145,'Sample - Superstore'!$N:$N,$B145)</f>
        <v>0</v>
      </c>
      <c r="J145" s="42">
        <f>SUMIFS('Sample - Superstore'!U:U,'Sample - Superstore'!$V:$V,$A145,'Sample - Superstore'!$N:$N,$B145)</f>
        <v>9.913551605</v>
      </c>
      <c r="L145" s="36" t="s">
        <v>644</v>
      </c>
      <c r="N145" s="40"/>
    </row>
    <row r="146">
      <c r="A146" s="41" t="s">
        <v>8623</v>
      </c>
      <c r="B146" s="36" t="s">
        <v>632</v>
      </c>
      <c r="C146" s="36" t="s">
        <v>51</v>
      </c>
      <c r="D146" s="36" t="s">
        <v>297</v>
      </c>
      <c r="E146" s="36" t="s">
        <v>633</v>
      </c>
      <c r="F146" s="42">
        <f>SUMIFS('Sample - Superstore'!R:R,'Sample - Superstore'!$V:$V,$A146,'Sample - Superstore'!$N:$N,$B146)</f>
        <v>8.84482716</v>
      </c>
      <c r="G146" s="43" t="str">
        <f>IF(OR($F146&lt;Lower_Limit,$F146&gt;Upper_Limit),TRUE,IF($F146&gt;Upper_percentile,"P99",IF($F146&lt;Lower_percentile,"P01","")))</f>
        <v/>
      </c>
      <c r="H146" s="44">
        <f>SUMIFS('Sample - Superstore'!S:S,'Sample - Superstore'!$V:$V,$A146,'Sample - Superstore'!$N:$N,$B146)</f>
        <v>3</v>
      </c>
      <c r="I146" s="45">
        <f>SUMIFS('Sample - Superstore'!T:T,'Sample - Superstore'!$V:$V,$A146,'Sample - Superstore'!$N:$N,$B146)</f>
        <v>0</v>
      </c>
      <c r="J146" s="42">
        <f>SUMIFS('Sample - Superstore'!U:U,'Sample - Superstore'!$V:$V,$A146,'Sample - Superstore'!$N:$N,$B146)</f>
        <v>4.157068765</v>
      </c>
      <c r="L146" s="36" t="s">
        <v>649</v>
      </c>
      <c r="N146" s="40"/>
    </row>
    <row r="147">
      <c r="A147" s="41" t="s">
        <v>8623</v>
      </c>
      <c r="B147" s="36" t="s">
        <v>634</v>
      </c>
      <c r="C147" s="36" t="s">
        <v>51</v>
      </c>
      <c r="D147" s="36" t="s">
        <v>635</v>
      </c>
      <c r="E147" s="36" t="s">
        <v>636</v>
      </c>
      <c r="F147" s="42">
        <f>SUMIFS('Sample - Superstore'!R:R,'Sample - Superstore'!$V:$V,$A147,'Sample - Superstore'!$N:$N,$B147)</f>
        <v>26.2284321</v>
      </c>
      <c r="G147" s="43" t="str">
        <f>IF(OR($F147&lt;Lower_Limit,$F147&gt;Upper_Limit),TRUE,IF($F147&gt;Upper_percentile,"P99",IF($F147&lt;Lower_percentile,"P01","")))</f>
        <v/>
      </c>
      <c r="H147" s="44">
        <f>SUMIFS('Sample - Superstore'!S:S,'Sample - Superstore'!$V:$V,$A147,'Sample - Superstore'!$N:$N,$B147)</f>
        <v>3</v>
      </c>
      <c r="I147" s="45">
        <f>SUMIFS('Sample - Superstore'!T:T,'Sample - Superstore'!$V:$V,$A147,'Sample - Superstore'!$N:$N,$B147)</f>
        <v>0</v>
      </c>
      <c r="J147" s="42">
        <f>SUMIFS('Sample - Superstore'!U:U,'Sample - Superstore'!$V:$V,$A147,'Sample - Superstore'!$N:$N,$B147)</f>
        <v>6.819392346</v>
      </c>
      <c r="L147" s="36" t="s">
        <v>651</v>
      </c>
      <c r="N147" s="40"/>
    </row>
    <row r="148">
      <c r="A148" s="41" t="s">
        <v>8623</v>
      </c>
      <c r="B148" s="36" t="s">
        <v>638</v>
      </c>
      <c r="C148" s="36" t="s">
        <v>51</v>
      </c>
      <c r="D148" s="36" t="s">
        <v>124</v>
      </c>
      <c r="E148" s="36" t="s">
        <v>639</v>
      </c>
      <c r="F148" s="42">
        <f>SUMIFS('Sample - Superstore'!R:R,'Sample - Superstore'!$V:$V,$A148,'Sample - Superstore'!$N:$N,$B148)</f>
        <v>70.88</v>
      </c>
      <c r="G148" s="43" t="str">
        <f>IF(OR($F148&lt;Lower_Limit,$F148&gt;Upper_Limit),TRUE,IF($F148&gt;Upper_percentile,"P99",IF($F148&lt;Lower_percentile,"P01","")))</f>
        <v/>
      </c>
      <c r="H148" s="44">
        <f>SUMIFS('Sample - Superstore'!S:S,'Sample - Superstore'!$V:$V,$A148,'Sample - Superstore'!$N:$N,$B148)</f>
        <v>2</v>
      </c>
      <c r="I148" s="45">
        <f>SUMIFS('Sample - Superstore'!T:T,'Sample - Superstore'!$V:$V,$A148,'Sample - Superstore'!$N:$N,$B148)</f>
        <v>0</v>
      </c>
      <c r="J148" s="42">
        <f>SUMIFS('Sample - Superstore'!U:U,'Sample - Superstore'!$V:$V,$A148,'Sample - Superstore'!$N:$N,$B148)</f>
        <v>33.3136</v>
      </c>
      <c r="L148" s="36" t="s">
        <v>653</v>
      </c>
      <c r="N148" s="40"/>
    </row>
    <row r="149">
      <c r="A149" s="41" t="s">
        <v>8623</v>
      </c>
      <c r="B149" s="36" t="s">
        <v>644</v>
      </c>
      <c r="C149" s="36" t="s">
        <v>51</v>
      </c>
      <c r="D149" s="36" t="s">
        <v>124</v>
      </c>
      <c r="E149" s="36" t="s">
        <v>645</v>
      </c>
      <c r="F149" s="42">
        <f>SUMIFS('Sample - Superstore'!R:R,'Sample - Superstore'!$V:$V,$A149,'Sample - Superstore'!$N:$N,$B149)</f>
        <v>3.191013132</v>
      </c>
      <c r="G149" s="43" t="str">
        <f>IF(OR($F149&lt;Lower_Limit,$F149&gt;Upper_Limit),TRUE,IF($F149&gt;Upper_percentile,"P99",IF($F149&lt;Lower_percentile,"P01","")))</f>
        <v/>
      </c>
      <c r="H149" s="44">
        <f>SUMIFS('Sample - Superstore'!S:S,'Sample - Superstore'!$V:$V,$A149,'Sample - Superstore'!$N:$N,$B149)</f>
        <v>2</v>
      </c>
      <c r="I149" s="45">
        <f>SUMIFS('Sample - Superstore'!T:T,'Sample - Superstore'!$V:$V,$A149,'Sample - Superstore'!$N:$N,$B149)</f>
        <v>0.2</v>
      </c>
      <c r="J149" s="42">
        <f>SUMIFS('Sample - Superstore'!U:U,'Sample - Superstore'!$V:$V,$A149,'Sample - Superstore'!$N:$N,$B149)</f>
        <v>1.076966932</v>
      </c>
      <c r="L149" s="36" t="s">
        <v>655</v>
      </c>
      <c r="N149" s="40"/>
    </row>
    <row r="150">
      <c r="A150" s="41" t="s">
        <v>8623</v>
      </c>
      <c r="B150" s="36" t="s">
        <v>649</v>
      </c>
      <c r="C150" s="36" t="s">
        <v>39</v>
      </c>
      <c r="D150" s="36" t="s">
        <v>61</v>
      </c>
      <c r="E150" s="36" t="s">
        <v>650</v>
      </c>
      <c r="F150" s="42">
        <f>SUMIFS('Sample - Superstore'!R:R,'Sample - Superstore'!$V:$V,$A150,'Sample - Superstore'!$N:$N,$B150)</f>
        <v>12.99</v>
      </c>
      <c r="G150" s="43" t="str">
        <f>IF(OR($F150&lt;Lower_Limit,$F150&gt;Upper_Limit),TRUE,IF($F150&gt;Upper_percentile,"P99",IF($F150&lt;Lower_percentile,"P01","")))</f>
        <v/>
      </c>
      <c r="H150" s="44">
        <f>SUMIFS('Sample - Superstore'!S:S,'Sample - Superstore'!$V:$V,$A150,'Sample - Superstore'!$N:$N,$B150)</f>
        <v>1</v>
      </c>
      <c r="I150" s="45">
        <f>SUMIFS('Sample - Superstore'!T:T,'Sample - Superstore'!$V:$V,$A150,'Sample - Superstore'!$N:$N,$B150)</f>
        <v>0</v>
      </c>
      <c r="J150" s="42">
        <f>SUMIFS('Sample - Superstore'!U:U,'Sample - Superstore'!$V:$V,$A150,'Sample - Superstore'!$N:$N,$B150)</f>
        <v>0.7794</v>
      </c>
      <c r="L150" s="36" t="s">
        <v>661</v>
      </c>
      <c r="N150" s="40"/>
    </row>
    <row r="151">
      <c r="A151" s="41" t="s">
        <v>8623</v>
      </c>
      <c r="B151" s="36" t="s">
        <v>651</v>
      </c>
      <c r="C151" s="36" t="s">
        <v>51</v>
      </c>
      <c r="D151" s="36" t="s">
        <v>76</v>
      </c>
      <c r="E151" s="36" t="s">
        <v>652</v>
      </c>
      <c r="F151" s="42">
        <f>SUMIFS('Sample - Superstore'!R:R,'Sample - Superstore'!$V:$V,$A151,'Sample - Superstore'!$N:$N,$B151)</f>
        <v>18.56</v>
      </c>
      <c r="G151" s="43" t="str">
        <f>IF(OR($F151&lt;Lower_Limit,$F151&gt;Upper_Limit),TRUE,IF($F151&gt;Upper_percentile,"P99",IF($F151&lt;Lower_percentile,"P01","")))</f>
        <v/>
      </c>
      <c r="H151" s="44">
        <f>SUMIFS('Sample - Superstore'!S:S,'Sample - Superstore'!$V:$V,$A151,'Sample - Superstore'!$N:$N,$B151)</f>
        <v>4</v>
      </c>
      <c r="I151" s="45">
        <f>SUMIFS('Sample - Superstore'!T:T,'Sample - Superstore'!$V:$V,$A151,'Sample - Superstore'!$N:$N,$B151)</f>
        <v>0.2</v>
      </c>
      <c r="J151" s="42">
        <f>SUMIFS('Sample - Superstore'!U:U,'Sample - Superstore'!$V:$V,$A151,'Sample - Superstore'!$N:$N,$B151)</f>
        <v>6.496</v>
      </c>
      <c r="L151" s="36" t="s">
        <v>663</v>
      </c>
      <c r="N151" s="40"/>
    </row>
    <row r="152">
      <c r="A152" s="41" t="s">
        <v>8623</v>
      </c>
      <c r="B152" s="36" t="s">
        <v>653</v>
      </c>
      <c r="C152" s="36" t="s">
        <v>51</v>
      </c>
      <c r="D152" s="36" t="s">
        <v>52</v>
      </c>
      <c r="E152" s="36" t="s">
        <v>654</v>
      </c>
      <c r="F152" s="42">
        <f>SUMIFS('Sample - Superstore'!R:R,'Sample - Superstore'!$V:$V,$A152,'Sample - Superstore'!$N:$N,$B152)</f>
        <v>449.15</v>
      </c>
      <c r="G152" s="43" t="str">
        <f>IF(OR($F152&lt;Lower_Limit,$F152&gt;Upper_Limit),TRUE,IF($F152&gt;Upper_percentile,"P99",IF($F152&lt;Lower_percentile,"P01","")))</f>
        <v/>
      </c>
      <c r="H152" s="44">
        <f>SUMIFS('Sample - Superstore'!S:S,'Sample - Superstore'!$V:$V,$A152,'Sample - Superstore'!$N:$N,$B152)</f>
        <v>5</v>
      </c>
      <c r="I152" s="45">
        <f>SUMIFS('Sample - Superstore'!T:T,'Sample - Superstore'!$V:$V,$A152,'Sample - Superstore'!$N:$N,$B152)</f>
        <v>0</v>
      </c>
      <c r="J152" s="42">
        <f>SUMIFS('Sample - Superstore'!U:U,'Sample - Superstore'!$V:$V,$A152,'Sample - Superstore'!$N:$N,$B152)</f>
        <v>8.983</v>
      </c>
      <c r="L152" s="36" t="s">
        <v>665</v>
      </c>
      <c r="N152" s="40"/>
    </row>
    <row r="153">
      <c r="A153" s="41" t="s">
        <v>8623</v>
      </c>
      <c r="B153" s="36" t="s">
        <v>655</v>
      </c>
      <c r="C153" s="36" t="s">
        <v>51</v>
      </c>
      <c r="D153" s="36" t="s">
        <v>76</v>
      </c>
      <c r="E153" s="36" t="s">
        <v>656</v>
      </c>
      <c r="F153" s="42">
        <f>SUMIFS('Sample - Superstore'!R:R,'Sample - Superstore'!$V:$V,$A153,'Sample - Superstore'!$N:$N,$B153)</f>
        <v>31.248</v>
      </c>
      <c r="G153" s="43" t="str">
        <f>IF(OR($F153&lt;Lower_Limit,$F153&gt;Upper_Limit),TRUE,IF($F153&gt;Upper_percentile,"P99",IF($F153&lt;Lower_percentile,"P01","")))</f>
        <v/>
      </c>
      <c r="H153" s="44">
        <f>SUMIFS('Sample - Superstore'!S:S,'Sample - Superstore'!$V:$V,$A153,'Sample - Superstore'!$N:$N,$B153)</f>
        <v>7</v>
      </c>
      <c r="I153" s="45">
        <f>SUMIFS('Sample - Superstore'!T:T,'Sample - Superstore'!$V:$V,$A153,'Sample - Superstore'!$N:$N,$B153)</f>
        <v>0.2</v>
      </c>
      <c r="J153" s="42">
        <f>SUMIFS('Sample - Superstore'!U:U,'Sample - Superstore'!$V:$V,$A153,'Sample - Superstore'!$N:$N,$B153)</f>
        <v>10.9368</v>
      </c>
      <c r="L153" s="36" t="s">
        <v>671</v>
      </c>
      <c r="N153" s="40"/>
    </row>
    <row r="154">
      <c r="A154" s="41" t="s">
        <v>8623</v>
      </c>
      <c r="B154" s="36" t="s">
        <v>661</v>
      </c>
      <c r="C154" s="36" t="s">
        <v>35</v>
      </c>
      <c r="D154" s="36" t="s">
        <v>121</v>
      </c>
      <c r="E154" s="36" t="s">
        <v>662</v>
      </c>
      <c r="F154" s="42">
        <f>SUMIFS('Sample - Superstore'!R:R,'Sample - Superstore'!$V:$V,$A154,'Sample - Superstore'!$N:$N,$B154)</f>
        <v>70.39709877</v>
      </c>
      <c r="G154" s="43" t="str">
        <f>IF(OR($F154&lt;Lower_Limit,$F154&gt;Upper_Limit),TRUE,IF($F154&gt;Upper_percentile,"P99",IF($F154&lt;Lower_percentile,"P01","")))</f>
        <v/>
      </c>
      <c r="H154" s="44">
        <f>SUMIFS('Sample - Superstore'!S:S,'Sample - Superstore'!$V:$V,$A154,'Sample - Superstore'!$N:$N,$B154)</f>
        <v>5</v>
      </c>
      <c r="I154" s="45">
        <f>SUMIFS('Sample - Superstore'!T:T,'Sample - Superstore'!$V:$V,$A154,'Sample - Superstore'!$N:$N,$B154)</f>
        <v>0</v>
      </c>
      <c r="J154" s="42">
        <f>SUMIFS('Sample - Superstore'!U:U,'Sample - Superstore'!$V:$V,$A154,'Sample - Superstore'!$N:$N,$B154)</f>
        <v>29.56678148</v>
      </c>
      <c r="L154" s="36" t="s">
        <v>673</v>
      </c>
      <c r="N154" s="40"/>
    </row>
    <row r="155">
      <c r="A155" s="41" t="s">
        <v>8623</v>
      </c>
      <c r="B155" s="36" t="s">
        <v>663</v>
      </c>
      <c r="C155" s="36" t="s">
        <v>51</v>
      </c>
      <c r="D155" s="36" t="s">
        <v>52</v>
      </c>
      <c r="E155" s="36" t="s">
        <v>664</v>
      </c>
      <c r="F155" s="42">
        <f>SUMIFS('Sample - Superstore'!R:R,'Sample - Superstore'!$V:$V,$A155,'Sample - Superstore'!$N:$N,$B155)</f>
        <v>302.5901111</v>
      </c>
      <c r="G155" s="43" t="str">
        <f>IF(OR($F155&lt;Lower_Limit,$F155&gt;Upper_Limit),TRUE,IF($F155&gt;Upper_percentile,"P99",IF($F155&lt;Lower_percentile,"P01","")))</f>
        <v/>
      </c>
      <c r="H155" s="44">
        <f>SUMIFS('Sample - Superstore'!S:S,'Sample - Superstore'!$V:$V,$A155,'Sample - Superstore'!$N:$N,$B155)</f>
        <v>3</v>
      </c>
      <c r="I155" s="45">
        <f>SUMIFS('Sample - Superstore'!T:T,'Sample - Superstore'!$V:$V,$A155,'Sample - Superstore'!$N:$N,$B155)</f>
        <v>0</v>
      </c>
      <c r="J155" s="42">
        <f>SUMIFS('Sample - Superstore'!U:U,'Sample - Superstore'!$V:$V,$A155,'Sample - Superstore'!$N:$N,$B155)</f>
        <v>81.69933</v>
      </c>
      <c r="L155" s="36" t="s">
        <v>676</v>
      </c>
      <c r="N155" s="40"/>
    </row>
    <row r="156">
      <c r="A156" s="41" t="s">
        <v>8623</v>
      </c>
      <c r="B156" s="36" t="s">
        <v>665</v>
      </c>
      <c r="C156" s="36" t="s">
        <v>39</v>
      </c>
      <c r="D156" s="36" t="s">
        <v>40</v>
      </c>
      <c r="E156" s="36" t="s">
        <v>666</v>
      </c>
      <c r="F156" s="42">
        <f>SUMIFS('Sample - Superstore'!R:R,'Sample - Superstore'!$V:$V,$A156,'Sample - Superstore'!$N:$N,$B156)</f>
        <v>40.81908642</v>
      </c>
      <c r="G156" s="43" t="str">
        <f>IF(OR($F156&lt;Lower_Limit,$F156&gt;Upper_Limit),TRUE,IF($F156&gt;Upper_percentile,"P99",IF($F156&lt;Lower_percentile,"P01","")))</f>
        <v/>
      </c>
      <c r="H156" s="44">
        <f>SUMIFS('Sample - Superstore'!S:S,'Sample - Superstore'!$V:$V,$A156,'Sample - Superstore'!$N:$N,$B156)</f>
        <v>2</v>
      </c>
      <c r="I156" s="45">
        <f>SUMIFS('Sample - Superstore'!T:T,'Sample - Superstore'!$V:$V,$A156,'Sample - Superstore'!$N:$N,$B156)</f>
        <v>0</v>
      </c>
      <c r="J156" s="42">
        <f>SUMIFS('Sample - Superstore'!U:U,'Sample - Superstore'!$V:$V,$A156,'Sample - Superstore'!$N:$N,$B156)</f>
        <v>2.040954321</v>
      </c>
      <c r="L156" s="36" t="s">
        <v>682</v>
      </c>
      <c r="N156" s="40"/>
    </row>
    <row r="157">
      <c r="A157" s="41" t="s">
        <v>8623</v>
      </c>
      <c r="B157" s="36" t="s">
        <v>671</v>
      </c>
      <c r="C157" s="36" t="s">
        <v>51</v>
      </c>
      <c r="D157" s="36" t="s">
        <v>76</v>
      </c>
      <c r="E157" s="36" t="s">
        <v>672</v>
      </c>
      <c r="F157" s="42">
        <f>SUMIFS('Sample - Superstore'!R:R,'Sample - Superstore'!$V:$V,$A157,'Sample - Superstore'!$N:$N,$B157)</f>
        <v>0.7283631056</v>
      </c>
      <c r="G157" s="43" t="str">
        <f>IF(OR($F157&lt;Lower_Limit,$F157&gt;Upper_Limit),TRUE,IF($F157&gt;Upper_percentile,"P99",IF($F157&lt;Lower_percentile,"P01","")))</f>
        <v>P01</v>
      </c>
      <c r="H157" s="44">
        <f>SUMIFS('Sample - Superstore'!S:S,'Sample - Superstore'!$V:$V,$A157,'Sample - Superstore'!$N:$N,$B157)</f>
        <v>3</v>
      </c>
      <c r="I157" s="45">
        <f>SUMIFS('Sample - Superstore'!T:T,'Sample - Superstore'!$V:$V,$A157,'Sample - Superstore'!$N:$N,$B157)</f>
        <v>0.7</v>
      </c>
      <c r="J157" s="42">
        <f>SUMIFS('Sample - Superstore'!U:U,'Sample - Superstore'!$V:$V,$A157,'Sample - Superstore'!$N:$N,$B157)</f>
        <v>-0.5341329441</v>
      </c>
      <c r="L157" s="36" t="s">
        <v>687</v>
      </c>
      <c r="N157" s="40"/>
    </row>
    <row r="158">
      <c r="A158" s="41" t="s">
        <v>8623</v>
      </c>
      <c r="B158" s="36" t="s">
        <v>95</v>
      </c>
      <c r="C158" s="36" t="s">
        <v>51</v>
      </c>
      <c r="D158" s="36" t="s">
        <v>76</v>
      </c>
      <c r="E158" s="36" t="s">
        <v>96</v>
      </c>
      <c r="F158" s="42">
        <f>SUMIFS('Sample - Superstore'!R:R,'Sample - Superstore'!$V:$V,$A158,'Sample - Superstore'!$N:$N,$B158)</f>
        <v>6.671423242</v>
      </c>
      <c r="G158" s="43" t="str">
        <f>IF(OR($F158&lt;Lower_Limit,$F158&gt;Upper_Limit),TRUE,IF($F158&gt;Upper_percentile,"P99",IF($F158&lt;Lower_percentile,"P01","")))</f>
        <v/>
      </c>
      <c r="H158" s="44">
        <f>SUMIFS('Sample - Superstore'!S:S,'Sample - Superstore'!$V:$V,$A158,'Sample - Superstore'!$N:$N,$B158)</f>
        <v>2</v>
      </c>
      <c r="I158" s="45">
        <f>SUMIFS('Sample - Superstore'!T:T,'Sample - Superstore'!$V:$V,$A158,'Sample - Superstore'!$N:$N,$B158)</f>
        <v>0.7</v>
      </c>
      <c r="J158" s="42">
        <f>SUMIFS('Sample - Superstore'!U:U,'Sample - Superstore'!$V:$V,$A158,'Sample - Superstore'!$N:$N,$B158)</f>
        <v>-5.114757819</v>
      </c>
      <c r="L158" s="36" t="s">
        <v>689</v>
      </c>
      <c r="N158" s="40"/>
    </row>
    <row r="159">
      <c r="A159" s="41" t="s">
        <v>8623</v>
      </c>
      <c r="B159" s="36" t="s">
        <v>673</v>
      </c>
      <c r="C159" s="36" t="s">
        <v>51</v>
      </c>
      <c r="D159" s="36" t="s">
        <v>52</v>
      </c>
      <c r="E159" s="36" t="s">
        <v>674</v>
      </c>
      <c r="F159" s="42">
        <f>SUMIFS('Sample - Superstore'!R:R,'Sample - Superstore'!$V:$V,$A159,'Sample - Superstore'!$N:$N,$B159)</f>
        <v>82.6409857</v>
      </c>
      <c r="G159" s="43" t="str">
        <f>IF(OR($F159&lt;Lower_Limit,$F159&gt;Upper_Limit),TRUE,IF($F159&gt;Upper_percentile,"P99",IF($F159&lt;Lower_percentile,"P01","")))</f>
        <v/>
      </c>
      <c r="H159" s="44">
        <f>SUMIFS('Sample - Superstore'!S:S,'Sample - Superstore'!$V:$V,$A159,'Sample - Superstore'!$N:$N,$B159)</f>
        <v>3</v>
      </c>
      <c r="I159" s="45">
        <f>SUMIFS('Sample - Superstore'!T:T,'Sample - Superstore'!$V:$V,$A159,'Sample - Superstore'!$N:$N,$B159)</f>
        <v>0.2</v>
      </c>
      <c r="J159" s="42">
        <f>SUMIFS('Sample - Superstore'!U:U,'Sample - Superstore'!$V:$V,$A159,'Sample - Superstore'!$N:$N,$B159)</f>
        <v>6.198073927</v>
      </c>
      <c r="L159" s="36" t="s">
        <v>691</v>
      </c>
      <c r="N159" s="40"/>
    </row>
    <row r="160">
      <c r="A160" s="41" t="s">
        <v>8623</v>
      </c>
      <c r="B160" s="36" t="s">
        <v>676</v>
      </c>
      <c r="C160" s="36" t="s">
        <v>35</v>
      </c>
      <c r="D160" s="36" t="s">
        <v>121</v>
      </c>
      <c r="E160" s="36" t="s">
        <v>677</v>
      </c>
      <c r="F160" s="42">
        <f>SUMIFS('Sample - Superstore'!R:R,'Sample - Superstore'!$V:$V,$A160,'Sample - Superstore'!$N:$N,$B160)</f>
        <v>138.6501235</v>
      </c>
      <c r="G160" s="43" t="str">
        <f>IF(OR($F160&lt;Lower_Limit,$F160&gt;Upper_Limit),TRUE,IF($F160&gt;Upper_percentile,"P99",IF($F160&lt;Lower_percentile,"P01","")))</f>
        <v/>
      </c>
      <c r="H160" s="44">
        <f>SUMIFS('Sample - Superstore'!S:S,'Sample - Superstore'!$V:$V,$A160,'Sample - Superstore'!$N:$N,$B160)</f>
        <v>7</v>
      </c>
      <c r="I160" s="45">
        <f>SUMIFS('Sample - Superstore'!T:T,'Sample - Superstore'!$V:$V,$A160,'Sample - Superstore'!$N:$N,$B160)</f>
        <v>0</v>
      </c>
      <c r="J160" s="42">
        <f>SUMIFS('Sample - Superstore'!U:U,'Sample - Superstore'!$V:$V,$A160,'Sample - Superstore'!$N:$N,$B160)</f>
        <v>67.93856049</v>
      </c>
      <c r="L160" s="36" t="s">
        <v>696</v>
      </c>
      <c r="N160" s="40"/>
    </row>
    <row r="161">
      <c r="A161" s="41" t="s">
        <v>8623</v>
      </c>
      <c r="B161" s="36" t="s">
        <v>682</v>
      </c>
      <c r="C161" s="36" t="s">
        <v>51</v>
      </c>
      <c r="D161" s="36" t="s">
        <v>283</v>
      </c>
      <c r="E161" s="36" t="s">
        <v>683</v>
      </c>
      <c r="F161" s="42">
        <f>SUMIFS('Sample - Superstore'!R:R,'Sample - Superstore'!$V:$V,$A161,'Sample - Superstore'!$N:$N,$B161)</f>
        <v>500.8124444</v>
      </c>
      <c r="G161" s="43" t="str">
        <f>IF(OR($F161&lt;Lower_Limit,$F161&gt;Upper_Limit),TRUE,IF($F161&gt;Upper_percentile,"P99",IF($F161&lt;Lower_percentile,"P01","")))</f>
        <v/>
      </c>
      <c r="H161" s="44">
        <f>SUMIFS('Sample - Superstore'!S:S,'Sample - Superstore'!$V:$V,$A161,'Sample - Superstore'!$N:$N,$B161)</f>
        <v>9</v>
      </c>
      <c r="I161" s="45">
        <f>SUMIFS('Sample - Superstore'!T:T,'Sample - Superstore'!$V:$V,$A161,'Sample - Superstore'!$N:$N,$B161)</f>
        <v>0</v>
      </c>
      <c r="J161" s="42">
        <f>SUMIFS('Sample - Superstore'!U:U,'Sample - Superstore'!$V:$V,$A161,'Sample - Superstore'!$N:$N,$B161)</f>
        <v>140.2274844</v>
      </c>
      <c r="L161" s="36" t="s">
        <v>705</v>
      </c>
      <c r="N161" s="40"/>
    </row>
    <row r="162">
      <c r="A162" s="41" t="s">
        <v>8623</v>
      </c>
      <c r="B162" s="36" t="s">
        <v>687</v>
      </c>
      <c r="C162" s="36" t="s">
        <v>39</v>
      </c>
      <c r="D162" s="36" t="s">
        <v>40</v>
      </c>
      <c r="E162" s="36" t="s">
        <v>688</v>
      </c>
      <c r="F162" s="42">
        <f>SUMIFS('Sample - Superstore'!R:R,'Sample - Superstore'!$V:$V,$A162,'Sample - Superstore'!$N:$N,$B162)</f>
        <v>445.96</v>
      </c>
      <c r="G162" s="43" t="str">
        <f>IF(OR($F162&lt;Lower_Limit,$F162&gt;Upper_Limit),TRUE,IF($F162&gt;Upper_percentile,"P99",IF($F162&lt;Lower_percentile,"P01","")))</f>
        <v/>
      </c>
      <c r="H162" s="44">
        <f>SUMIFS('Sample - Superstore'!S:S,'Sample - Superstore'!$V:$V,$A162,'Sample - Superstore'!$N:$N,$B162)</f>
        <v>5</v>
      </c>
      <c r="I162" s="45">
        <f>SUMIFS('Sample - Superstore'!T:T,'Sample - Superstore'!$V:$V,$A162,'Sample - Superstore'!$N:$N,$B162)</f>
        <v>0.2</v>
      </c>
      <c r="J162" s="42">
        <f>SUMIFS('Sample - Superstore'!U:U,'Sample - Superstore'!$V:$V,$A162,'Sample - Superstore'!$N:$N,$B162)</f>
        <v>55.745</v>
      </c>
      <c r="L162" s="36" t="s">
        <v>711</v>
      </c>
      <c r="N162" s="40"/>
    </row>
    <row r="163">
      <c r="A163" s="41" t="s">
        <v>8623</v>
      </c>
      <c r="B163" s="36" t="s">
        <v>689</v>
      </c>
      <c r="C163" s="36" t="s">
        <v>39</v>
      </c>
      <c r="D163" s="36" t="s">
        <v>61</v>
      </c>
      <c r="E163" s="36" t="s">
        <v>690</v>
      </c>
      <c r="F163" s="42">
        <f>SUMIFS('Sample - Superstore'!R:R,'Sample - Superstore'!$V:$V,$A163,'Sample - Superstore'!$N:$N,$B163)</f>
        <v>36.24</v>
      </c>
      <c r="G163" s="43" t="str">
        <f>IF(OR($F163&lt;Lower_Limit,$F163&gt;Upper_Limit),TRUE,IF($F163&gt;Upper_percentile,"P99",IF($F163&lt;Lower_percentile,"P01","")))</f>
        <v/>
      </c>
      <c r="H163" s="44">
        <f>SUMIFS('Sample - Superstore'!S:S,'Sample - Superstore'!$V:$V,$A163,'Sample - Superstore'!$N:$N,$B163)</f>
        <v>1</v>
      </c>
      <c r="I163" s="45">
        <f>SUMIFS('Sample - Superstore'!T:T,'Sample - Superstore'!$V:$V,$A163,'Sample - Superstore'!$N:$N,$B163)</f>
        <v>0</v>
      </c>
      <c r="J163" s="42">
        <f>SUMIFS('Sample - Superstore'!U:U,'Sample - Superstore'!$V:$V,$A163,'Sample - Superstore'!$N:$N,$B163)</f>
        <v>15.2208</v>
      </c>
      <c r="L163" s="36" t="s">
        <v>716</v>
      </c>
      <c r="N163" s="40"/>
    </row>
    <row r="164">
      <c r="A164" s="41" t="s">
        <v>8623</v>
      </c>
      <c r="B164" s="36" t="s">
        <v>691</v>
      </c>
      <c r="C164" s="36" t="s">
        <v>51</v>
      </c>
      <c r="D164" s="36" t="s">
        <v>272</v>
      </c>
      <c r="E164" s="36" t="s">
        <v>692</v>
      </c>
      <c r="F164" s="42">
        <f>SUMIFS('Sample - Superstore'!R:R,'Sample - Superstore'!$V:$V,$A164,'Sample - Superstore'!$N:$N,$B164)</f>
        <v>10.65</v>
      </c>
      <c r="G164" s="43" t="str">
        <f>IF(OR($F164&lt;Lower_Limit,$F164&gt;Upper_Limit),TRUE,IF($F164&gt;Upper_percentile,"P99",IF($F164&lt;Lower_percentile,"P01","")))</f>
        <v/>
      </c>
      <c r="H164" s="44">
        <f>SUMIFS('Sample - Superstore'!S:S,'Sample - Superstore'!$V:$V,$A164,'Sample - Superstore'!$N:$N,$B164)</f>
        <v>3</v>
      </c>
      <c r="I164" s="45">
        <f>SUMIFS('Sample - Superstore'!T:T,'Sample - Superstore'!$V:$V,$A164,'Sample - Superstore'!$N:$N,$B164)</f>
        <v>0</v>
      </c>
      <c r="J164" s="42">
        <f>SUMIFS('Sample - Superstore'!U:U,'Sample - Superstore'!$V:$V,$A164,'Sample - Superstore'!$N:$N,$B164)</f>
        <v>5.0055</v>
      </c>
      <c r="L164" s="36" t="s">
        <v>721</v>
      </c>
      <c r="N164" s="40"/>
    </row>
    <row r="165">
      <c r="A165" s="41" t="s">
        <v>8623</v>
      </c>
      <c r="B165" s="36" t="s">
        <v>696</v>
      </c>
      <c r="C165" s="36" t="s">
        <v>51</v>
      </c>
      <c r="D165" s="36" t="s">
        <v>205</v>
      </c>
      <c r="E165" s="36" t="s">
        <v>697</v>
      </c>
      <c r="F165" s="42">
        <f>SUMIFS('Sample - Superstore'!R:R,'Sample - Superstore'!$V:$V,$A165,'Sample - Superstore'!$N:$N,$B165)</f>
        <v>58.83177284</v>
      </c>
      <c r="G165" s="43" t="str">
        <f>IF(OR($F165&lt;Lower_Limit,$F165&gt;Upper_Limit),TRUE,IF($F165&gt;Upper_percentile,"P99",IF($F165&lt;Lower_percentile,"P01","")))</f>
        <v/>
      </c>
      <c r="H165" s="44">
        <f>SUMIFS('Sample - Superstore'!S:S,'Sample - Superstore'!$V:$V,$A165,'Sample - Superstore'!$N:$N,$B165)</f>
        <v>3</v>
      </c>
      <c r="I165" s="45">
        <f>SUMIFS('Sample - Superstore'!T:T,'Sample - Superstore'!$V:$V,$A165,'Sample - Superstore'!$N:$N,$B165)</f>
        <v>0.2</v>
      </c>
      <c r="J165" s="42">
        <f>SUMIFS('Sample - Superstore'!U:U,'Sample - Superstore'!$V:$V,$A165,'Sample - Superstore'!$N:$N,$B165)</f>
        <v>22.06191481</v>
      </c>
      <c r="L165" s="36" t="s">
        <v>726</v>
      </c>
      <c r="N165" s="40"/>
    </row>
    <row r="166">
      <c r="A166" s="41" t="s">
        <v>8623</v>
      </c>
      <c r="B166" s="36" t="s">
        <v>415</v>
      </c>
      <c r="C166" s="36" t="s">
        <v>51</v>
      </c>
      <c r="D166" s="36" t="s">
        <v>205</v>
      </c>
      <c r="E166" s="36" t="s">
        <v>416</v>
      </c>
      <c r="F166" s="42">
        <f>SUMIFS('Sample - Superstore'!R:R,'Sample - Superstore'!$V:$V,$A166,'Sample - Superstore'!$N:$N,$B166)</f>
        <v>47.77744856</v>
      </c>
      <c r="G166" s="43" t="str">
        <f>IF(OR($F166&lt;Lower_Limit,$F166&gt;Upper_Limit),TRUE,IF($F166&gt;Upper_percentile,"P99",IF($F166&lt;Lower_percentile,"P01","")))</f>
        <v/>
      </c>
      <c r="H166" s="44">
        <f>SUMIFS('Sample - Superstore'!S:S,'Sample - Superstore'!$V:$V,$A166,'Sample - Superstore'!$N:$N,$B166)</f>
        <v>5</v>
      </c>
      <c r="I166" s="45">
        <f>SUMIFS('Sample - Superstore'!T:T,'Sample - Superstore'!$V:$V,$A166,'Sample - Superstore'!$N:$N,$B166)</f>
        <v>0.2</v>
      </c>
      <c r="J166" s="42">
        <f>SUMIFS('Sample - Superstore'!U:U,'Sample - Superstore'!$V:$V,$A166,'Sample - Superstore'!$N:$N,$B166)</f>
        <v>17.91654321</v>
      </c>
      <c r="L166" s="36" t="s">
        <v>732</v>
      </c>
      <c r="N166" s="40"/>
    </row>
    <row r="167">
      <c r="A167" s="41" t="s">
        <v>8623</v>
      </c>
      <c r="B167" s="36" t="s">
        <v>705</v>
      </c>
      <c r="C167" s="36" t="s">
        <v>51</v>
      </c>
      <c r="D167" s="36" t="s">
        <v>283</v>
      </c>
      <c r="E167" s="36" t="s">
        <v>706</v>
      </c>
      <c r="F167" s="42">
        <f>SUMIFS('Sample - Superstore'!R:R,'Sample - Superstore'!$V:$V,$A167,'Sample - Superstore'!$N:$N,$B167)</f>
        <v>174.8882963</v>
      </c>
      <c r="G167" s="43" t="str">
        <f>IF(OR($F167&lt;Lower_Limit,$F167&gt;Upper_Limit),TRUE,IF($F167&gt;Upper_percentile,"P99",IF($F167&lt;Lower_percentile,"P01","")))</f>
        <v/>
      </c>
      <c r="H167" s="44">
        <f>SUMIFS('Sample - Superstore'!S:S,'Sample - Superstore'!$V:$V,$A167,'Sample - Superstore'!$N:$N,$B167)</f>
        <v>3</v>
      </c>
      <c r="I167" s="45">
        <f>SUMIFS('Sample - Superstore'!T:T,'Sample - Superstore'!$V:$V,$A167,'Sample - Superstore'!$N:$N,$B167)</f>
        <v>0</v>
      </c>
      <c r="J167" s="42">
        <f>SUMIFS('Sample - Superstore'!U:U,'Sample - Superstore'!$V:$V,$A167,'Sample - Superstore'!$N:$N,$B167)</f>
        <v>50.71760593</v>
      </c>
      <c r="L167" s="36" t="s">
        <v>733</v>
      </c>
      <c r="N167" s="40"/>
    </row>
    <row r="168">
      <c r="A168" s="41" t="s">
        <v>8623</v>
      </c>
      <c r="B168" s="36" t="s">
        <v>711</v>
      </c>
      <c r="C168" s="36" t="s">
        <v>51</v>
      </c>
      <c r="D168" s="36" t="s">
        <v>76</v>
      </c>
      <c r="E168" s="36" t="s">
        <v>712</v>
      </c>
      <c r="F168" s="42">
        <f>SUMIFS('Sample - Superstore'!R:R,'Sample - Superstore'!$V:$V,$A168,'Sample - Superstore'!$N:$N,$B168)</f>
        <v>58.15281481</v>
      </c>
      <c r="G168" s="43" t="str">
        <f>IF(OR($F168&lt;Lower_Limit,$F168&gt;Upper_Limit),TRUE,IF($F168&gt;Upper_percentile,"P99",IF($F168&lt;Lower_percentile,"P01","")))</f>
        <v/>
      </c>
      <c r="H168" s="44">
        <f>SUMIFS('Sample - Superstore'!S:S,'Sample - Superstore'!$V:$V,$A168,'Sample - Superstore'!$N:$N,$B168)</f>
        <v>3</v>
      </c>
      <c r="I168" s="45">
        <f>SUMIFS('Sample - Superstore'!T:T,'Sample - Superstore'!$V:$V,$A168,'Sample - Superstore'!$N:$N,$B168)</f>
        <v>0</v>
      </c>
      <c r="J168" s="42">
        <f>SUMIFS('Sample - Superstore'!U:U,'Sample - Superstore'!$V:$V,$A168,'Sample - Superstore'!$N:$N,$B168)</f>
        <v>29.07640741</v>
      </c>
      <c r="L168" s="36" t="s">
        <v>735</v>
      </c>
      <c r="N168" s="40"/>
    </row>
    <row r="169">
      <c r="A169" s="41" t="s">
        <v>8623</v>
      </c>
      <c r="B169" s="36" t="s">
        <v>716</v>
      </c>
      <c r="C169" s="36" t="s">
        <v>35</v>
      </c>
      <c r="D169" s="36" t="s">
        <v>121</v>
      </c>
      <c r="E169" s="36" t="s">
        <v>717</v>
      </c>
      <c r="F169" s="42">
        <f>SUMIFS('Sample - Superstore'!R:R,'Sample - Superstore'!$V:$V,$A169,'Sample - Superstore'!$N:$N,$B169)</f>
        <v>16.57181235</v>
      </c>
      <c r="G169" s="43" t="str">
        <f>IF(OR($F169&lt;Lower_Limit,$F169&gt;Upper_Limit),TRUE,IF($F169&gt;Upper_percentile,"P99",IF($F169&lt;Lower_percentile,"P01","")))</f>
        <v/>
      </c>
      <c r="H169" s="44">
        <f>SUMIFS('Sample - Superstore'!S:S,'Sample - Superstore'!$V:$V,$A169,'Sample - Superstore'!$N:$N,$B169)</f>
        <v>2</v>
      </c>
      <c r="I169" s="45">
        <f>SUMIFS('Sample - Superstore'!T:T,'Sample - Superstore'!$V:$V,$A169,'Sample - Superstore'!$N:$N,$B169)</f>
        <v>0.6</v>
      </c>
      <c r="J169" s="42">
        <f>SUMIFS('Sample - Superstore'!U:U,'Sample - Superstore'!$V:$V,$A169,'Sample - Superstore'!$N:$N,$B169)</f>
        <v>-7.043020247</v>
      </c>
      <c r="L169" s="36" t="s">
        <v>742</v>
      </c>
      <c r="N169" s="40"/>
    </row>
    <row r="170">
      <c r="A170" s="41" t="s">
        <v>8623</v>
      </c>
      <c r="B170" s="36" t="s">
        <v>721</v>
      </c>
      <c r="C170" s="36" t="s">
        <v>51</v>
      </c>
      <c r="D170" s="36" t="s">
        <v>272</v>
      </c>
      <c r="E170" s="36" t="s">
        <v>722</v>
      </c>
      <c r="F170" s="42">
        <f>SUMIFS('Sample - Superstore'!R:R,'Sample - Superstore'!$V:$V,$A170,'Sample - Superstore'!$N:$N,$B170)</f>
        <v>37.35071605</v>
      </c>
      <c r="G170" s="43" t="str">
        <f>IF(OR($F170&lt;Lower_Limit,$F170&gt;Upper_Limit),TRUE,IF($F170&gt;Upper_percentile,"P99",IF($F170&lt;Lower_percentile,"P01","")))</f>
        <v/>
      </c>
      <c r="H170" s="44">
        <f>SUMIFS('Sample - Superstore'!S:S,'Sample - Superstore'!$V:$V,$A170,'Sample - Superstore'!$N:$N,$B170)</f>
        <v>6</v>
      </c>
      <c r="I170" s="45">
        <f>SUMIFS('Sample - Superstore'!T:T,'Sample - Superstore'!$V:$V,$A170,'Sample - Superstore'!$N:$N,$B170)</f>
        <v>0</v>
      </c>
      <c r="J170" s="42">
        <f>SUMIFS('Sample - Superstore'!U:U,'Sample - Superstore'!$V:$V,$A170,'Sample - Superstore'!$N:$N,$B170)</f>
        <v>18.67535802</v>
      </c>
      <c r="L170" s="36" t="s">
        <v>748</v>
      </c>
      <c r="N170" s="40"/>
    </row>
    <row r="171">
      <c r="A171" s="41" t="s">
        <v>8623</v>
      </c>
      <c r="B171" s="36" t="s">
        <v>726</v>
      </c>
      <c r="C171" s="36" t="s">
        <v>51</v>
      </c>
      <c r="D171" s="36" t="s">
        <v>93</v>
      </c>
      <c r="E171" s="36" t="s">
        <v>727</v>
      </c>
      <c r="F171" s="42">
        <f>SUMIFS('Sample - Superstore'!R:R,'Sample - Superstore'!$V:$V,$A171,'Sample - Superstore'!$N:$N,$B171)</f>
        <v>113.8015868</v>
      </c>
      <c r="G171" s="43" t="str">
        <f>IF(OR($F171&lt;Lower_Limit,$F171&gt;Upper_Limit),TRUE,IF($F171&gt;Upper_percentile,"P99",IF($F171&lt;Lower_percentile,"P01","")))</f>
        <v/>
      </c>
      <c r="H171" s="44">
        <f>SUMIFS('Sample - Superstore'!S:S,'Sample - Superstore'!$V:$V,$A171,'Sample - Superstore'!$N:$N,$B171)</f>
        <v>7</v>
      </c>
      <c r="I171" s="45">
        <f>SUMIFS('Sample - Superstore'!T:T,'Sample - Superstore'!$V:$V,$A171,'Sample - Superstore'!$N:$N,$B171)</f>
        <v>0.2</v>
      </c>
      <c r="J171" s="42">
        <f>SUMIFS('Sample - Superstore'!U:U,'Sample - Superstore'!$V:$V,$A171,'Sample - Superstore'!$N:$N,$B171)</f>
        <v>8.535119012</v>
      </c>
      <c r="L171" s="36" t="s">
        <v>750</v>
      </c>
      <c r="N171" s="40"/>
    </row>
    <row r="172">
      <c r="A172" s="41" t="s">
        <v>8617</v>
      </c>
      <c r="B172" s="36" t="s">
        <v>350</v>
      </c>
      <c r="C172" s="36" t="s">
        <v>35</v>
      </c>
      <c r="D172" s="36" t="s">
        <v>73</v>
      </c>
      <c r="E172" s="36" t="s">
        <v>351</v>
      </c>
      <c r="F172" s="42">
        <f>SUMIFS('Sample - Superstore'!R:R,'Sample - Superstore'!$V:$V,$A172,'Sample - Superstore'!$N:$N,$B172)</f>
        <v>1828.108444</v>
      </c>
      <c r="G172" s="43" t="str">
        <f>IF(OR($F172&lt;Lower_Limit,$F172&gt;Upper_Limit),TRUE,IF($F172&gt;Upper_percentile,"P99",IF($F172&lt;Lower_percentile,"P01","")))</f>
        <v/>
      </c>
      <c r="H172" s="44">
        <f>SUMIFS('Sample - Superstore'!S:S,'Sample - Superstore'!$V:$V,$A172,'Sample - Superstore'!$N:$N,$B172)</f>
        <v>14</v>
      </c>
      <c r="I172" s="45">
        <f>SUMIFS('Sample - Superstore'!T:T,'Sample - Superstore'!$V:$V,$A172,'Sample - Superstore'!$N:$N,$B172)</f>
        <v>0.7</v>
      </c>
      <c r="J172" s="42">
        <f>SUMIFS('Sample - Superstore'!U:U,'Sample - Superstore'!$V:$V,$A172,'Sample - Superstore'!$N:$N,$B172)</f>
        <v>-152.574757</v>
      </c>
      <c r="L172" s="36" t="s">
        <v>752</v>
      </c>
      <c r="N172" s="40"/>
    </row>
    <row r="173">
      <c r="A173" s="41" t="s">
        <v>8617</v>
      </c>
      <c r="B173" s="36" t="s">
        <v>732</v>
      </c>
      <c r="C173" s="36" t="s">
        <v>51</v>
      </c>
      <c r="D173" s="36" t="s">
        <v>124</v>
      </c>
      <c r="E173" s="36" t="s">
        <v>404</v>
      </c>
      <c r="F173" s="42">
        <f>SUMIFS('Sample - Superstore'!R:R,'Sample - Superstore'!$V:$V,$A173,'Sample - Superstore'!$N:$N,$B173)</f>
        <v>27.03135802</v>
      </c>
      <c r="G173" s="43" t="str">
        <f>IF(OR($F173&lt;Lower_Limit,$F173&gt;Upper_Limit),TRUE,IF($F173&gt;Upper_percentile,"P99",IF($F173&lt;Lower_percentile,"P01","")))</f>
        <v/>
      </c>
      <c r="H173" s="44">
        <f>SUMIFS('Sample - Superstore'!S:S,'Sample - Superstore'!$V:$V,$A173,'Sample - Superstore'!$N:$N,$B173)</f>
        <v>1</v>
      </c>
      <c r="I173" s="45">
        <f>SUMIFS('Sample - Superstore'!T:T,'Sample - Superstore'!$V:$V,$A173,'Sample - Superstore'!$N:$N,$B173)</f>
        <v>0</v>
      </c>
      <c r="J173" s="42">
        <f>SUMIFS('Sample - Superstore'!U:U,'Sample - Superstore'!$V:$V,$A173,'Sample - Superstore'!$N:$N,$B173)</f>
        <v>12.43442469</v>
      </c>
      <c r="L173" s="36" t="s">
        <v>758</v>
      </c>
      <c r="N173" s="40"/>
    </row>
    <row r="174">
      <c r="A174" s="41" t="s">
        <v>8617</v>
      </c>
      <c r="B174" s="36" t="s">
        <v>733</v>
      </c>
      <c r="C174" s="36" t="s">
        <v>51</v>
      </c>
      <c r="D174" s="36" t="s">
        <v>52</v>
      </c>
      <c r="E174" s="36" t="s">
        <v>734</v>
      </c>
      <c r="F174" s="42">
        <f>SUMIFS('Sample - Superstore'!R:R,'Sample - Superstore'!$V:$V,$A174,'Sample - Superstore'!$N:$N,$B174)</f>
        <v>371.8809877</v>
      </c>
      <c r="G174" s="43" t="str">
        <f>IF(OR($F174&lt;Lower_Limit,$F174&gt;Upper_Limit),TRUE,IF($F174&gt;Upper_percentile,"P99",IF($F174&lt;Lower_percentile,"P01","")))</f>
        <v/>
      </c>
      <c r="H174" s="44">
        <f>SUMIFS('Sample - Superstore'!S:S,'Sample - Superstore'!$V:$V,$A174,'Sample - Superstore'!$N:$N,$B174)</f>
        <v>2</v>
      </c>
      <c r="I174" s="45">
        <f>SUMIFS('Sample - Superstore'!T:T,'Sample - Superstore'!$V:$V,$A174,'Sample - Superstore'!$N:$N,$B174)</f>
        <v>0</v>
      </c>
      <c r="J174" s="42">
        <f>SUMIFS('Sample - Superstore'!U:U,'Sample - Superstore'!$V:$V,$A174,'Sample - Superstore'!$N:$N,$B174)</f>
        <v>107.8454864</v>
      </c>
      <c r="L174" s="36" t="s">
        <v>760</v>
      </c>
      <c r="N174" s="40"/>
    </row>
    <row r="175">
      <c r="A175" s="41" t="s">
        <v>8617</v>
      </c>
      <c r="B175" s="36" t="s">
        <v>735</v>
      </c>
      <c r="C175" s="36" t="s">
        <v>39</v>
      </c>
      <c r="D175" s="36" t="s">
        <v>446</v>
      </c>
      <c r="E175" s="36" t="s">
        <v>736</v>
      </c>
      <c r="F175" s="42">
        <f>SUMIFS('Sample - Superstore'!R:R,'Sample - Superstore'!$V:$V,$A175,'Sample - Superstore'!$N:$N,$B175)</f>
        <v>5020.915926</v>
      </c>
      <c r="G175" s="43" t="b">
        <f>IF(OR($F175&lt;Lower_Limit,$F175&gt;Upper_Limit),TRUE,IF($F175&gt;Upper_percentile,"P99",IF($F175&lt;Lower_percentile,"P01","")))</f>
        <v>1</v>
      </c>
      <c r="H175" s="44">
        <f>SUMIFS('Sample - Superstore'!S:S,'Sample - Superstore'!$V:$V,$A175,'Sample - Superstore'!$N:$N,$B175)</f>
        <v>7</v>
      </c>
      <c r="I175" s="45">
        <f>SUMIFS('Sample - Superstore'!T:T,'Sample - Superstore'!$V:$V,$A175,'Sample - Superstore'!$N:$N,$B175)</f>
        <v>0</v>
      </c>
      <c r="J175" s="42">
        <f>SUMIFS('Sample - Superstore'!U:U,'Sample - Superstore'!$V:$V,$A175,'Sample - Superstore'!$N:$N,$B175)</f>
        <v>2460.248804</v>
      </c>
      <c r="L175" s="36" t="s">
        <v>767</v>
      </c>
      <c r="N175" s="40"/>
    </row>
    <row r="176">
      <c r="A176" s="41" t="s">
        <v>8617</v>
      </c>
      <c r="B176" s="36" t="s">
        <v>742</v>
      </c>
      <c r="C176" s="36" t="s">
        <v>39</v>
      </c>
      <c r="D176" s="36" t="s">
        <v>40</v>
      </c>
      <c r="E176" s="36" t="s">
        <v>743</v>
      </c>
      <c r="F176" s="42">
        <f>SUMIFS('Sample - Superstore'!R:R,'Sample - Superstore'!$V:$V,$A176,'Sample - Superstore'!$N:$N,$B176)</f>
        <v>159.984</v>
      </c>
      <c r="G176" s="43" t="str">
        <f>IF(OR($F176&lt;Lower_Limit,$F176&gt;Upper_Limit),TRUE,IF($F176&gt;Upper_percentile,"P99",IF($F176&lt;Lower_percentile,"P01","")))</f>
        <v/>
      </c>
      <c r="H176" s="44">
        <f>SUMIFS('Sample - Superstore'!S:S,'Sample - Superstore'!$V:$V,$A176,'Sample - Superstore'!$N:$N,$B176)</f>
        <v>2</v>
      </c>
      <c r="I176" s="45">
        <f>SUMIFS('Sample - Superstore'!T:T,'Sample - Superstore'!$V:$V,$A176,'Sample - Superstore'!$N:$N,$B176)</f>
        <v>0.2</v>
      </c>
      <c r="J176" s="42">
        <f>SUMIFS('Sample - Superstore'!U:U,'Sample - Superstore'!$V:$V,$A176,'Sample - Superstore'!$N:$N,$B176)</f>
        <v>13.9986</v>
      </c>
      <c r="L176" s="36" t="s">
        <v>772</v>
      </c>
      <c r="N176" s="40"/>
    </row>
    <row r="177">
      <c r="A177" s="41" t="s">
        <v>8617</v>
      </c>
      <c r="B177" s="36" t="s">
        <v>748</v>
      </c>
      <c r="C177" s="36" t="s">
        <v>51</v>
      </c>
      <c r="D177" s="36" t="s">
        <v>76</v>
      </c>
      <c r="E177" s="36" t="s">
        <v>749</v>
      </c>
      <c r="F177" s="42">
        <f>SUMIFS('Sample - Superstore'!R:R,'Sample - Superstore'!$V:$V,$A177,'Sample - Superstore'!$N:$N,$B177)</f>
        <v>459.2868807</v>
      </c>
      <c r="G177" s="43" t="str">
        <f>IF(OR($F177&lt;Lower_Limit,$F177&gt;Upper_Limit),TRUE,IF($F177&gt;Upper_percentile,"P99",IF($F177&lt;Lower_percentile,"P01","")))</f>
        <v/>
      </c>
      <c r="H177" s="44">
        <f>SUMIFS('Sample - Superstore'!S:S,'Sample - Superstore'!$V:$V,$A177,'Sample - Superstore'!$N:$N,$B177)</f>
        <v>7</v>
      </c>
      <c r="I177" s="45">
        <f>SUMIFS('Sample - Superstore'!T:T,'Sample - Superstore'!$V:$V,$A177,'Sample - Superstore'!$N:$N,$B177)</f>
        <v>0</v>
      </c>
      <c r="J177" s="42">
        <f>SUMIFS('Sample - Superstore'!U:U,'Sample - Superstore'!$V:$V,$A177,'Sample - Superstore'!$N:$N,$B177)</f>
        <v>225.0505715</v>
      </c>
      <c r="L177" s="36" t="s">
        <v>774</v>
      </c>
      <c r="N177" s="40"/>
    </row>
    <row r="178">
      <c r="A178" s="41" t="s">
        <v>8617</v>
      </c>
      <c r="B178" s="36" t="s">
        <v>750</v>
      </c>
      <c r="C178" s="36" t="s">
        <v>39</v>
      </c>
      <c r="D178" s="36" t="s">
        <v>40</v>
      </c>
      <c r="E178" s="36" t="s">
        <v>751</v>
      </c>
      <c r="F178" s="42">
        <f>SUMIFS('Sample - Superstore'!R:R,'Sample - Superstore'!$V:$V,$A178,'Sample - Superstore'!$N:$N,$B178)</f>
        <v>492.1956379</v>
      </c>
      <c r="G178" s="43" t="str">
        <f>IF(OR($F178&lt;Lower_Limit,$F178&gt;Upper_Limit),TRUE,IF($F178&gt;Upper_percentile,"P99",IF($F178&lt;Lower_percentile,"P01","")))</f>
        <v/>
      </c>
      <c r="H178" s="44">
        <f>SUMIFS('Sample - Superstore'!S:S,'Sample - Superstore'!$V:$V,$A178,'Sample - Superstore'!$N:$N,$B178)</f>
        <v>5</v>
      </c>
      <c r="I178" s="45">
        <f>SUMIFS('Sample - Superstore'!T:T,'Sample - Superstore'!$V:$V,$A178,'Sample - Superstore'!$N:$N,$B178)</f>
        <v>0</v>
      </c>
      <c r="J178" s="42">
        <f>SUMIFS('Sample - Superstore'!U:U,'Sample - Superstore'!$V:$V,$A178,'Sample - Superstore'!$N:$N,$B178)</f>
        <v>132.8928222</v>
      </c>
      <c r="L178" s="36" t="s">
        <v>776</v>
      </c>
      <c r="N178" s="40"/>
    </row>
    <row r="179">
      <c r="A179" s="41" t="s">
        <v>8617</v>
      </c>
      <c r="B179" s="36" t="s">
        <v>752</v>
      </c>
      <c r="C179" s="36" t="s">
        <v>51</v>
      </c>
      <c r="D179" s="36" t="s">
        <v>124</v>
      </c>
      <c r="E179" s="36" t="s">
        <v>753</v>
      </c>
      <c r="F179" s="42">
        <f>SUMIFS('Sample - Superstore'!R:R,'Sample - Superstore'!$V:$V,$A179,'Sample - Superstore'!$N:$N,$B179)</f>
        <v>170.6866173</v>
      </c>
      <c r="G179" s="43" t="str">
        <f>IF(OR($F179&lt;Lower_Limit,$F179&gt;Upper_Limit),TRUE,IF($F179&gt;Upper_percentile,"P99",IF($F179&lt;Lower_percentile,"P01","")))</f>
        <v/>
      </c>
      <c r="H179" s="44">
        <f>SUMIFS('Sample - Superstore'!S:S,'Sample - Superstore'!$V:$V,$A179,'Sample - Superstore'!$N:$N,$B179)</f>
        <v>3</v>
      </c>
      <c r="I179" s="45">
        <f>SUMIFS('Sample - Superstore'!T:T,'Sample - Superstore'!$V:$V,$A179,'Sample - Superstore'!$N:$N,$B179)</f>
        <v>0</v>
      </c>
      <c r="J179" s="42">
        <f>SUMIFS('Sample - Superstore'!U:U,'Sample - Superstore'!$V:$V,$A179,'Sample - Superstore'!$N:$N,$B179)</f>
        <v>81.9295763</v>
      </c>
      <c r="L179" s="36" t="s">
        <v>781</v>
      </c>
      <c r="N179" s="40"/>
    </row>
    <row r="180">
      <c r="A180" s="41" t="s">
        <v>8617</v>
      </c>
      <c r="B180" s="36" t="s">
        <v>758</v>
      </c>
      <c r="C180" s="36" t="s">
        <v>51</v>
      </c>
      <c r="D180" s="36" t="s">
        <v>124</v>
      </c>
      <c r="E180" s="36" t="s">
        <v>759</v>
      </c>
      <c r="F180" s="42">
        <f>SUMIFS('Sample - Superstore'!R:R,'Sample - Superstore'!$V:$V,$A180,'Sample - Superstore'!$N:$N,$B180)</f>
        <v>43.87560823</v>
      </c>
      <c r="G180" s="43" t="str">
        <f>IF(OR($F180&lt;Lower_Limit,$F180&gt;Upper_Limit),TRUE,IF($F180&gt;Upper_percentile,"P99",IF($F180&lt;Lower_percentile,"P01","")))</f>
        <v/>
      </c>
      <c r="H180" s="44">
        <f>SUMIFS('Sample - Superstore'!S:S,'Sample - Superstore'!$V:$V,$A180,'Sample - Superstore'!$N:$N,$B180)</f>
        <v>7</v>
      </c>
      <c r="I180" s="45">
        <f>SUMIFS('Sample - Superstore'!T:T,'Sample - Superstore'!$V:$V,$A180,'Sample - Superstore'!$N:$N,$B180)</f>
        <v>0.2</v>
      </c>
      <c r="J180" s="42">
        <f>SUMIFS('Sample - Superstore'!U:U,'Sample - Superstore'!$V:$V,$A180,'Sample - Superstore'!$N:$N,$B180)</f>
        <v>15.90490798</v>
      </c>
      <c r="L180" s="36" t="s">
        <v>783</v>
      </c>
      <c r="N180" s="40"/>
    </row>
    <row r="181">
      <c r="A181" s="41" t="s">
        <v>8617</v>
      </c>
      <c r="B181" s="36" t="s">
        <v>760</v>
      </c>
      <c r="C181" s="36" t="s">
        <v>35</v>
      </c>
      <c r="D181" s="36" t="s">
        <v>263</v>
      </c>
      <c r="E181" s="36" t="s">
        <v>761</v>
      </c>
      <c r="F181" s="42">
        <f>SUMIFS('Sample - Superstore'!R:R,'Sample - Superstore'!$V:$V,$A181,'Sample - Superstore'!$N:$N,$B181)</f>
        <v>577.8055802</v>
      </c>
      <c r="G181" s="43" t="str">
        <f>IF(OR($F181&lt;Lower_Limit,$F181&gt;Upper_Limit),TRUE,IF($F181&gt;Upper_percentile,"P99",IF($F181&lt;Lower_percentile,"P01","")))</f>
        <v/>
      </c>
      <c r="H181" s="44">
        <f>SUMIFS('Sample - Superstore'!S:S,'Sample - Superstore'!$V:$V,$A181,'Sample - Superstore'!$N:$N,$B181)</f>
        <v>5</v>
      </c>
      <c r="I181" s="45">
        <f>SUMIFS('Sample - Superstore'!T:T,'Sample - Superstore'!$V:$V,$A181,'Sample - Superstore'!$N:$N,$B181)</f>
        <v>0.3</v>
      </c>
      <c r="J181" s="42">
        <f>SUMIFS('Sample - Superstore'!U:U,'Sample - Superstore'!$V:$V,$A181,'Sample - Superstore'!$N:$N,$B181)</f>
        <v>-57.78055802</v>
      </c>
      <c r="L181" s="36" t="s">
        <v>789</v>
      </c>
      <c r="N181" s="40"/>
    </row>
    <row r="182">
      <c r="A182" s="41" t="s">
        <v>8617</v>
      </c>
      <c r="B182" s="36" t="s">
        <v>767</v>
      </c>
      <c r="C182" s="36" t="s">
        <v>39</v>
      </c>
      <c r="D182" s="36" t="s">
        <v>40</v>
      </c>
      <c r="E182" s="36" t="s">
        <v>768</v>
      </c>
      <c r="F182" s="42">
        <f>SUMIFS('Sample - Superstore'!R:R,'Sample - Superstore'!$V:$V,$A182,'Sample - Superstore'!$N:$N,$B182)</f>
        <v>138.2906173</v>
      </c>
      <c r="G182" s="43" t="str">
        <f>IF(OR($F182&lt;Lower_Limit,$F182&gt;Upper_Limit),TRUE,IF($F182&gt;Upper_percentile,"P99",IF($F182&lt;Lower_percentile,"P01","")))</f>
        <v/>
      </c>
      <c r="H182" s="44">
        <f>SUMIFS('Sample - Superstore'!S:S,'Sample - Superstore'!$V:$V,$A182,'Sample - Superstore'!$N:$N,$B182)</f>
        <v>3</v>
      </c>
      <c r="I182" s="45">
        <f>SUMIFS('Sample - Superstore'!T:T,'Sample - Superstore'!$V:$V,$A182,'Sample - Superstore'!$N:$N,$B182)</f>
        <v>0</v>
      </c>
      <c r="J182" s="42">
        <f>SUMIFS('Sample - Superstore'!U:U,'Sample - Superstore'!$V:$V,$A182,'Sample - Superstore'!$N:$N,$B182)</f>
        <v>38.72137284</v>
      </c>
      <c r="L182" s="36" t="s">
        <v>791</v>
      </c>
      <c r="N182" s="40"/>
    </row>
    <row r="183">
      <c r="A183" s="41" t="s">
        <v>8617</v>
      </c>
      <c r="B183" s="36" t="s">
        <v>772</v>
      </c>
      <c r="C183" s="36" t="s">
        <v>35</v>
      </c>
      <c r="D183" s="36" t="s">
        <v>73</v>
      </c>
      <c r="E183" s="36" t="s">
        <v>773</v>
      </c>
      <c r="F183" s="42">
        <f>SUMIFS('Sample - Superstore'!R:R,'Sample - Superstore'!$V:$V,$A183,'Sample - Superstore'!$N:$N,$B183)</f>
        <v>654.1715358</v>
      </c>
      <c r="G183" s="43" t="str">
        <f>IF(OR($F183&lt;Lower_Limit,$F183&gt;Upper_Limit),TRUE,IF($F183&gt;Upper_percentile,"P99",IF($F183&lt;Lower_percentile,"P01","")))</f>
        <v/>
      </c>
      <c r="H183" s="44">
        <f>SUMIFS('Sample - Superstore'!S:S,'Sample - Superstore'!$V:$V,$A183,'Sample - Superstore'!$N:$N,$B183)</f>
        <v>3</v>
      </c>
      <c r="I183" s="45">
        <f>SUMIFS('Sample - Superstore'!T:T,'Sample - Superstore'!$V:$V,$A183,'Sample - Superstore'!$N:$N,$B183)</f>
        <v>0.3</v>
      </c>
      <c r="J183" s="42">
        <f>SUMIFS('Sample - Superstore'!U:U,'Sample - Superstore'!$V:$V,$A183,'Sample - Superstore'!$N:$N,$B183)</f>
        <v>-130.8343072</v>
      </c>
      <c r="L183" s="36" t="s">
        <v>793</v>
      </c>
      <c r="N183" s="40"/>
    </row>
    <row r="184">
      <c r="A184" s="41" t="s">
        <v>8617</v>
      </c>
      <c r="B184" s="36" t="s">
        <v>774</v>
      </c>
      <c r="C184" s="36" t="s">
        <v>39</v>
      </c>
      <c r="D184" s="36" t="s">
        <v>446</v>
      </c>
      <c r="E184" s="36" t="s">
        <v>775</v>
      </c>
      <c r="F184" s="42">
        <f>SUMIFS('Sample - Superstore'!R:R,'Sample - Superstore'!$V:$V,$A184,'Sample - Superstore'!$N:$N,$B184)</f>
        <v>295.2558519</v>
      </c>
      <c r="G184" s="43" t="str">
        <f>IF(OR($F184&lt;Lower_Limit,$F184&gt;Upper_Limit),TRUE,IF($F184&gt;Upper_percentile,"P99",IF($F184&lt;Lower_percentile,"P01","")))</f>
        <v/>
      </c>
      <c r="H184" s="44">
        <f>SUMIFS('Sample - Superstore'!S:S,'Sample - Superstore'!$V:$V,$A184,'Sample - Superstore'!$N:$N,$B184)</f>
        <v>3</v>
      </c>
      <c r="I184" s="45">
        <f>SUMIFS('Sample - Superstore'!T:T,'Sample - Superstore'!$V:$V,$A184,'Sample - Superstore'!$N:$N,$B184)</f>
        <v>0.4</v>
      </c>
      <c r="J184" s="42">
        <f>SUMIFS('Sample - Superstore'!U:U,'Sample - Superstore'!$V:$V,$A184,'Sample - Superstore'!$N:$N,$B184)</f>
        <v>34.44651605</v>
      </c>
      <c r="L184" s="36" t="s">
        <v>795</v>
      </c>
      <c r="N184" s="40"/>
    </row>
    <row r="185">
      <c r="A185" s="41" t="s">
        <v>8617</v>
      </c>
      <c r="B185" s="36" t="s">
        <v>776</v>
      </c>
      <c r="C185" s="36" t="s">
        <v>51</v>
      </c>
      <c r="D185" s="36" t="s">
        <v>205</v>
      </c>
      <c r="E185" s="36" t="s">
        <v>777</v>
      </c>
      <c r="F185" s="42">
        <f>SUMIFS('Sample - Superstore'!R:R,'Sample - Superstore'!$V:$V,$A185,'Sample - Superstore'!$N:$N,$B185)</f>
        <v>37.53382716</v>
      </c>
      <c r="G185" s="43" t="str">
        <f>IF(OR($F185&lt;Lower_Limit,$F185&gt;Upper_Limit),TRUE,IF($F185&gt;Upper_percentile,"P99",IF($F185&lt;Lower_percentile,"P01","")))</f>
        <v/>
      </c>
      <c r="H185" s="44">
        <f>SUMIFS('Sample - Superstore'!S:S,'Sample - Superstore'!$V:$V,$A185,'Sample - Superstore'!$N:$N,$B185)</f>
        <v>3</v>
      </c>
      <c r="I185" s="45">
        <f>SUMIFS('Sample - Superstore'!T:T,'Sample - Superstore'!$V:$V,$A185,'Sample - Superstore'!$N:$N,$B185)</f>
        <v>0.2</v>
      </c>
      <c r="J185" s="42">
        <f>SUMIFS('Sample - Superstore'!U:U,'Sample - Superstore'!$V:$V,$A185,'Sample - Superstore'!$N:$N,$B185)</f>
        <v>12.19849383</v>
      </c>
      <c r="L185" s="36" t="s">
        <v>800</v>
      </c>
      <c r="N185" s="40"/>
    </row>
    <row r="186">
      <c r="A186" s="41" t="s">
        <v>8617</v>
      </c>
      <c r="B186" s="36" t="s">
        <v>781</v>
      </c>
      <c r="C186" s="36" t="s">
        <v>51</v>
      </c>
      <c r="D186" s="36" t="s">
        <v>635</v>
      </c>
      <c r="E186" s="36" t="s">
        <v>782</v>
      </c>
      <c r="F186" s="42">
        <f>SUMIFS('Sample - Superstore'!R:R,'Sample - Superstore'!$V:$V,$A186,'Sample - Superstore'!$N:$N,$B186)</f>
        <v>25.35</v>
      </c>
      <c r="G186" s="43" t="str">
        <f>IF(OR($F186&lt;Lower_Limit,$F186&gt;Upper_Limit),TRUE,IF($F186&gt;Upper_percentile,"P99",IF($F186&lt;Lower_percentile,"P01","")))</f>
        <v/>
      </c>
      <c r="H186" s="44">
        <f>SUMIFS('Sample - Superstore'!S:S,'Sample - Superstore'!$V:$V,$A186,'Sample - Superstore'!$N:$N,$B186)</f>
        <v>3</v>
      </c>
      <c r="I186" s="45">
        <f>SUMIFS('Sample - Superstore'!T:T,'Sample - Superstore'!$V:$V,$A186,'Sample - Superstore'!$N:$N,$B186)</f>
        <v>0</v>
      </c>
      <c r="J186" s="42">
        <f>SUMIFS('Sample - Superstore'!U:U,'Sample - Superstore'!$V:$V,$A186,'Sample - Superstore'!$N:$N,$B186)</f>
        <v>7.605</v>
      </c>
      <c r="L186" s="36" t="s">
        <v>806</v>
      </c>
      <c r="N186" s="40"/>
    </row>
    <row r="187">
      <c r="A187" s="41" t="s">
        <v>8617</v>
      </c>
      <c r="B187" s="36" t="s">
        <v>783</v>
      </c>
      <c r="C187" s="36" t="s">
        <v>35</v>
      </c>
      <c r="D187" s="36" t="s">
        <v>121</v>
      </c>
      <c r="E187" s="36" t="s">
        <v>784</v>
      </c>
      <c r="F187" s="42">
        <f>SUMIFS('Sample - Superstore'!R:R,'Sample - Superstore'!$V:$V,$A187,'Sample - Superstore'!$N:$N,$B187)</f>
        <v>35.28</v>
      </c>
      <c r="G187" s="43" t="str">
        <f>IF(OR($F187&lt;Lower_Limit,$F187&gt;Upper_Limit),TRUE,IF($F187&gt;Upper_percentile,"P99",IF($F187&lt;Lower_percentile,"P01","")))</f>
        <v/>
      </c>
      <c r="H187" s="44">
        <f>SUMIFS('Sample - Superstore'!S:S,'Sample - Superstore'!$V:$V,$A187,'Sample - Superstore'!$N:$N,$B187)</f>
        <v>3</v>
      </c>
      <c r="I187" s="45">
        <f>SUMIFS('Sample - Superstore'!T:T,'Sample - Superstore'!$V:$V,$A187,'Sample - Superstore'!$N:$N,$B187)</f>
        <v>0</v>
      </c>
      <c r="J187" s="42">
        <f>SUMIFS('Sample - Superstore'!U:U,'Sample - Superstore'!$V:$V,$A187,'Sample - Superstore'!$N:$N,$B187)</f>
        <v>11.9952</v>
      </c>
      <c r="L187" s="36" t="s">
        <v>812</v>
      </c>
      <c r="N187" s="40"/>
    </row>
    <row r="188">
      <c r="A188" s="41" t="s">
        <v>8617</v>
      </c>
      <c r="B188" s="36" t="s">
        <v>789</v>
      </c>
      <c r="C188" s="36" t="s">
        <v>51</v>
      </c>
      <c r="D188" s="36" t="s">
        <v>635</v>
      </c>
      <c r="E188" s="36" t="s">
        <v>790</v>
      </c>
      <c r="F188" s="42">
        <f>SUMIFS('Sample - Superstore'!R:R,'Sample - Superstore'!$V:$V,$A188,'Sample - Superstore'!$N:$N,$B188)</f>
        <v>8942.935442</v>
      </c>
      <c r="G188" s="43" t="b">
        <f>IF(OR($F188&lt;Lower_Limit,$F188&gt;Upper_Limit),TRUE,IF($F188&gt;Upper_percentile,"P99",IF($F188&lt;Lower_percentile,"P01","")))</f>
        <v>1</v>
      </c>
      <c r="H188" s="44">
        <f>SUMIFS('Sample - Superstore'!S:S,'Sample - Superstore'!$V:$V,$A188,'Sample - Superstore'!$N:$N,$B188)</f>
        <v>6</v>
      </c>
      <c r="I188" s="45">
        <f>SUMIFS('Sample - Superstore'!T:T,'Sample - Superstore'!$V:$V,$A188,'Sample - Superstore'!$N:$N,$B188)</f>
        <v>0.2</v>
      </c>
      <c r="J188" s="42">
        <f>SUMIFS('Sample - Superstore'!U:U,'Sample - Superstore'!$V:$V,$A188,'Sample - Superstore'!$N:$N,$B188)</f>
        <v>-609.5654884</v>
      </c>
      <c r="L188" s="36" t="s">
        <v>818</v>
      </c>
      <c r="N188" s="40"/>
    </row>
    <row r="189">
      <c r="A189" s="41" t="s">
        <v>8617</v>
      </c>
      <c r="B189" s="36" t="s">
        <v>791</v>
      </c>
      <c r="C189" s="36" t="s">
        <v>51</v>
      </c>
      <c r="D189" s="36" t="s">
        <v>272</v>
      </c>
      <c r="E189" s="36" t="s">
        <v>792</v>
      </c>
      <c r="F189" s="42">
        <f>SUMIFS('Sample - Superstore'!R:R,'Sample - Superstore'!$V:$V,$A189,'Sample - Superstore'!$N:$N,$B189)</f>
        <v>2.362785185</v>
      </c>
      <c r="G189" s="43" t="str">
        <f>IF(OR($F189&lt;Lower_Limit,$F189&gt;Upper_Limit),TRUE,IF($F189&gt;Upper_percentile,"P99",IF($F189&lt;Lower_percentile,"P01","")))</f>
        <v/>
      </c>
      <c r="H189" s="44">
        <f>SUMIFS('Sample - Superstore'!S:S,'Sample - Superstore'!$V:$V,$A189,'Sample - Superstore'!$N:$N,$B189)</f>
        <v>1</v>
      </c>
      <c r="I189" s="45">
        <f>SUMIFS('Sample - Superstore'!T:T,'Sample - Superstore'!$V:$V,$A189,'Sample - Superstore'!$N:$N,$B189)</f>
        <v>0.2</v>
      </c>
      <c r="J189" s="42">
        <f>SUMIFS('Sample - Superstore'!U:U,'Sample - Superstore'!$V:$V,$A189,'Sample - Superstore'!$N:$N,$B189)</f>
        <v>0.79744</v>
      </c>
      <c r="L189" s="36" t="s">
        <v>823</v>
      </c>
      <c r="N189" s="40"/>
    </row>
    <row r="190">
      <c r="A190" s="41" t="s">
        <v>8617</v>
      </c>
      <c r="B190" s="36" t="s">
        <v>793</v>
      </c>
      <c r="C190" s="36" t="s">
        <v>39</v>
      </c>
      <c r="D190" s="36" t="s">
        <v>40</v>
      </c>
      <c r="E190" s="36" t="s">
        <v>794</v>
      </c>
      <c r="F190" s="42">
        <f>SUMIFS('Sample - Superstore'!R:R,'Sample - Superstore'!$V:$V,$A190,'Sample - Superstore'!$N:$N,$B190)</f>
        <v>442.9976099</v>
      </c>
      <c r="G190" s="43" t="str">
        <f>IF(OR($F190&lt;Lower_Limit,$F190&gt;Upper_Limit),TRUE,IF($F190&gt;Upper_percentile,"P99",IF($F190&lt;Lower_percentile,"P01","")))</f>
        <v/>
      </c>
      <c r="H190" s="44">
        <f>SUMIFS('Sample - Superstore'!S:S,'Sample - Superstore'!$V:$V,$A190,'Sample - Superstore'!$N:$N,$B190)</f>
        <v>3</v>
      </c>
      <c r="I190" s="45">
        <f>SUMIFS('Sample - Superstore'!T:T,'Sample - Superstore'!$V:$V,$A190,'Sample - Superstore'!$N:$N,$B190)</f>
        <v>0.2</v>
      </c>
      <c r="J190" s="42">
        <f>SUMIFS('Sample - Superstore'!U:U,'Sample - Superstore'!$V:$V,$A190,'Sample - Superstore'!$N:$N,$B190)</f>
        <v>33.22482074</v>
      </c>
      <c r="L190" s="36" t="s">
        <v>825</v>
      </c>
      <c r="N190" s="40"/>
    </row>
    <row r="191">
      <c r="A191" s="41" t="s">
        <v>8617</v>
      </c>
      <c r="B191" s="36" t="s">
        <v>795</v>
      </c>
      <c r="C191" s="36" t="s">
        <v>39</v>
      </c>
      <c r="D191" s="36" t="s">
        <v>61</v>
      </c>
      <c r="E191" s="36" t="s">
        <v>796</v>
      </c>
      <c r="F191" s="42">
        <f>SUMIFS('Sample - Superstore'!R:R,'Sample - Superstore'!$V:$V,$A191,'Sample - Superstore'!$N:$N,$B191)</f>
        <v>42.78446091</v>
      </c>
      <c r="G191" s="43" t="str">
        <f>IF(OR($F191&lt;Lower_Limit,$F191&gt;Upper_Limit),TRUE,IF($F191&gt;Upper_percentile,"P99",IF($F191&lt;Lower_percentile,"P01","")))</f>
        <v/>
      </c>
      <c r="H191" s="44">
        <f>SUMIFS('Sample - Superstore'!S:S,'Sample - Superstore'!$V:$V,$A191,'Sample - Superstore'!$N:$N,$B191)</f>
        <v>7</v>
      </c>
      <c r="I191" s="45">
        <f>SUMIFS('Sample - Superstore'!T:T,'Sample - Superstore'!$V:$V,$A191,'Sample - Superstore'!$N:$N,$B191)</f>
        <v>0.2</v>
      </c>
      <c r="J191" s="42">
        <f>SUMIFS('Sample - Superstore'!U:U,'Sample - Superstore'!$V:$V,$A191,'Sample - Superstore'!$N:$N,$B191)</f>
        <v>5.882863374</v>
      </c>
      <c r="L191" s="36" t="s">
        <v>830</v>
      </c>
      <c r="N191" s="40"/>
    </row>
    <row r="192">
      <c r="A192" s="41" t="s">
        <v>8617</v>
      </c>
      <c r="B192" s="36" t="s">
        <v>800</v>
      </c>
      <c r="C192" s="36" t="s">
        <v>51</v>
      </c>
      <c r="D192" s="36" t="s">
        <v>93</v>
      </c>
      <c r="E192" s="36" t="s">
        <v>801</v>
      </c>
      <c r="F192" s="42">
        <f>SUMIFS('Sample - Superstore'!R:R,'Sample - Superstore'!$V:$V,$A192,'Sample - Superstore'!$N:$N,$B192)</f>
        <v>16.99</v>
      </c>
      <c r="G192" s="43" t="str">
        <f>IF(OR($F192&lt;Lower_Limit,$F192&gt;Upper_Limit),TRUE,IF($F192&gt;Upper_percentile,"P99",IF($F192&lt;Lower_percentile,"P01","")))</f>
        <v/>
      </c>
      <c r="H192" s="44">
        <f>SUMIFS('Sample - Superstore'!S:S,'Sample - Superstore'!$V:$V,$A192,'Sample - Superstore'!$N:$N,$B192)</f>
        <v>1</v>
      </c>
      <c r="I192" s="45">
        <f>SUMIFS('Sample - Superstore'!T:T,'Sample - Superstore'!$V:$V,$A192,'Sample - Superstore'!$N:$N,$B192)</f>
        <v>0</v>
      </c>
      <c r="J192" s="42">
        <f>SUMIFS('Sample - Superstore'!U:U,'Sample - Superstore'!$V:$V,$A192,'Sample - Superstore'!$N:$N,$B192)</f>
        <v>4.9271</v>
      </c>
      <c r="L192" s="36" t="s">
        <v>832</v>
      </c>
      <c r="N192" s="40"/>
    </row>
    <row r="193">
      <c r="A193" s="41" t="s">
        <v>8617</v>
      </c>
      <c r="B193" s="36" t="s">
        <v>806</v>
      </c>
      <c r="C193" s="36" t="s">
        <v>51</v>
      </c>
      <c r="D193" s="36" t="s">
        <v>297</v>
      </c>
      <c r="E193" s="36" t="s">
        <v>807</v>
      </c>
      <c r="F193" s="42">
        <f>SUMIFS('Sample - Superstore'!R:R,'Sample - Superstore'!$V:$V,$A193,'Sample - Superstore'!$N:$N,$B193)</f>
        <v>8.206604535</v>
      </c>
      <c r="G193" s="43" t="str">
        <f>IF(OR($F193&lt;Lower_Limit,$F193&gt;Upper_Limit),TRUE,IF($F193&gt;Upper_percentile,"P99",IF($F193&lt;Lower_percentile,"P01","")))</f>
        <v/>
      </c>
      <c r="H193" s="44">
        <f>SUMIFS('Sample - Superstore'!S:S,'Sample - Superstore'!$V:$V,$A193,'Sample - Superstore'!$N:$N,$B193)</f>
        <v>4</v>
      </c>
      <c r="I193" s="45">
        <f>SUMIFS('Sample - Superstore'!T:T,'Sample - Superstore'!$V:$V,$A193,'Sample - Superstore'!$N:$N,$B193)</f>
        <v>0.2</v>
      </c>
      <c r="J193" s="42">
        <f>SUMIFS('Sample - Superstore'!U:U,'Sample - Superstore'!$V:$V,$A193,'Sample - Superstore'!$N:$N,$B193)</f>
        <v>2.872311587</v>
      </c>
      <c r="L193" s="36" t="s">
        <v>834</v>
      </c>
      <c r="N193" s="40"/>
    </row>
    <row r="194">
      <c r="A194" s="41" t="s">
        <v>8617</v>
      </c>
      <c r="B194" s="36" t="s">
        <v>812</v>
      </c>
      <c r="C194" s="36" t="s">
        <v>51</v>
      </c>
      <c r="D194" s="36" t="s">
        <v>76</v>
      </c>
      <c r="E194" s="36" t="s">
        <v>813</v>
      </c>
      <c r="F194" s="42">
        <f>SUMIFS('Sample - Superstore'!R:R,'Sample - Superstore'!$V:$V,$A194,'Sample - Superstore'!$N:$N,$B194)</f>
        <v>131.7288889</v>
      </c>
      <c r="G194" s="43" t="str">
        <f>IF(OR($F194&lt;Lower_Limit,$F194&gt;Upper_Limit),TRUE,IF($F194&gt;Upper_percentile,"P99",IF($F194&lt;Lower_percentile,"P01","")))</f>
        <v/>
      </c>
      <c r="H194" s="44">
        <f>SUMIFS('Sample - Superstore'!S:S,'Sample - Superstore'!$V:$V,$A194,'Sample - Superstore'!$N:$N,$B194)</f>
        <v>3</v>
      </c>
      <c r="I194" s="45">
        <f>SUMIFS('Sample - Superstore'!T:T,'Sample - Superstore'!$V:$V,$A194,'Sample - Superstore'!$N:$N,$B194)</f>
        <v>0</v>
      </c>
      <c r="J194" s="42">
        <f>SUMIFS('Sample - Superstore'!U:U,'Sample - Superstore'!$V:$V,$A194,'Sample - Superstore'!$N:$N,$B194)</f>
        <v>65.86444444</v>
      </c>
      <c r="L194" s="36" t="s">
        <v>837</v>
      </c>
      <c r="N194" s="40"/>
    </row>
    <row r="195">
      <c r="A195" s="41" t="s">
        <v>8617</v>
      </c>
      <c r="B195" s="36" t="s">
        <v>818</v>
      </c>
      <c r="C195" s="36" t="s">
        <v>39</v>
      </c>
      <c r="D195" s="36" t="s">
        <v>61</v>
      </c>
      <c r="E195" s="36" t="s">
        <v>819</v>
      </c>
      <c r="F195" s="42">
        <f>SUMIFS('Sample - Superstore'!R:R,'Sample - Superstore'!$V:$V,$A195,'Sample - Superstore'!$N:$N,$B195)</f>
        <v>164.1276296</v>
      </c>
      <c r="G195" s="43" t="str">
        <f>IF(OR($F195&lt;Lower_Limit,$F195&gt;Upper_Limit),TRUE,IF($F195&gt;Upper_percentile,"P99",IF($F195&lt;Lower_percentile,"P01","")))</f>
        <v/>
      </c>
      <c r="H195" s="44">
        <f>SUMIFS('Sample - Superstore'!S:S,'Sample - Superstore'!$V:$V,$A195,'Sample - Superstore'!$N:$N,$B195)</f>
        <v>2</v>
      </c>
      <c r="I195" s="45">
        <f>SUMIFS('Sample - Superstore'!T:T,'Sample - Superstore'!$V:$V,$A195,'Sample - Superstore'!$N:$N,$B195)</f>
        <v>0</v>
      </c>
      <c r="J195" s="42">
        <f>SUMIFS('Sample - Superstore'!U:U,'Sample - Superstore'!$V:$V,$A195,'Sample - Superstore'!$N:$N,$B195)</f>
        <v>59.08594667</v>
      </c>
      <c r="L195" s="36" t="s">
        <v>839</v>
      </c>
      <c r="N195" s="40"/>
    </row>
    <row r="196">
      <c r="A196" s="41" t="s">
        <v>8617</v>
      </c>
      <c r="B196" s="36" t="s">
        <v>823</v>
      </c>
      <c r="C196" s="36" t="s">
        <v>51</v>
      </c>
      <c r="D196" s="36" t="s">
        <v>205</v>
      </c>
      <c r="E196" s="36" t="s">
        <v>824</v>
      </c>
      <c r="F196" s="42">
        <f>SUMIFS('Sample - Superstore'!R:R,'Sample - Superstore'!$V:$V,$A196,'Sample - Superstore'!$N:$N,$B196)</f>
        <v>153.2855506</v>
      </c>
      <c r="G196" s="43" t="str">
        <f>IF(OR($F196&lt;Lower_Limit,$F196&gt;Upper_Limit),TRUE,IF($F196&gt;Upper_percentile,"P99",IF($F196&lt;Lower_percentile,"P01","")))</f>
        <v/>
      </c>
      <c r="H196" s="44">
        <f>SUMIFS('Sample - Superstore'!S:S,'Sample - Superstore'!$V:$V,$A196,'Sample - Superstore'!$N:$N,$B196)</f>
        <v>3</v>
      </c>
      <c r="I196" s="45">
        <f>SUMIFS('Sample - Superstore'!T:T,'Sample - Superstore'!$V:$V,$A196,'Sample - Superstore'!$N:$N,$B196)</f>
        <v>0.2</v>
      </c>
      <c r="J196" s="42">
        <f>SUMIFS('Sample - Superstore'!U:U,'Sample - Superstore'!$V:$V,$A196,'Sample - Superstore'!$N:$N,$B196)</f>
        <v>51.73387333</v>
      </c>
      <c r="L196" s="36" t="s">
        <v>841</v>
      </c>
      <c r="N196" s="40"/>
    </row>
    <row r="197">
      <c r="A197" s="41" t="s">
        <v>8617</v>
      </c>
      <c r="B197" s="36" t="s">
        <v>825</v>
      </c>
      <c r="C197" s="36" t="s">
        <v>51</v>
      </c>
      <c r="D197" s="36" t="s">
        <v>52</v>
      </c>
      <c r="E197" s="36" t="s">
        <v>826</v>
      </c>
      <c r="F197" s="42">
        <f>SUMIFS('Sample - Superstore'!R:R,'Sample - Superstore'!$V:$V,$A197,'Sample - Superstore'!$N:$N,$B197)</f>
        <v>13.33417613</v>
      </c>
      <c r="G197" s="43" t="str">
        <f>IF(OR($F197&lt;Lower_Limit,$F197&gt;Upper_Limit),TRUE,IF($F197&gt;Upper_percentile,"P99",IF($F197&lt;Lower_percentile,"P01","")))</f>
        <v/>
      </c>
      <c r="H197" s="44">
        <f>SUMIFS('Sample - Superstore'!S:S,'Sample - Superstore'!$V:$V,$A197,'Sample - Superstore'!$N:$N,$B197)</f>
        <v>1</v>
      </c>
      <c r="I197" s="45">
        <f>SUMIFS('Sample - Superstore'!T:T,'Sample - Superstore'!$V:$V,$A197,'Sample - Superstore'!$N:$N,$B197)</f>
        <v>0.2</v>
      </c>
      <c r="J197" s="42">
        <f>SUMIFS('Sample - Superstore'!U:U,'Sample - Superstore'!$V:$V,$A197,'Sample - Superstore'!$N:$N,$B197)</f>
        <v>-0.8333860082</v>
      </c>
      <c r="L197" s="36" t="s">
        <v>847</v>
      </c>
      <c r="N197" s="40"/>
    </row>
    <row r="198">
      <c r="A198" s="41" t="s">
        <v>8617</v>
      </c>
      <c r="B198" s="36" t="s">
        <v>830</v>
      </c>
      <c r="C198" s="36" t="s">
        <v>39</v>
      </c>
      <c r="D198" s="36" t="s">
        <v>40</v>
      </c>
      <c r="E198" s="36" t="s">
        <v>831</v>
      </c>
      <c r="F198" s="42">
        <f>SUMIFS('Sample - Superstore'!R:R,'Sample - Superstore'!$V:$V,$A198,'Sample - Superstore'!$N:$N,$B198)</f>
        <v>443.4939506</v>
      </c>
      <c r="G198" s="43" t="str">
        <f>IF(OR($F198&lt;Lower_Limit,$F198&gt;Upper_Limit),TRUE,IF($F198&gt;Upper_percentile,"P99",IF($F198&lt;Lower_percentile,"P01","")))</f>
        <v/>
      </c>
      <c r="H198" s="44">
        <f>SUMIFS('Sample - Superstore'!S:S,'Sample - Superstore'!$V:$V,$A198,'Sample - Superstore'!$N:$N,$B198)</f>
        <v>2</v>
      </c>
      <c r="I198" s="45">
        <f>SUMIFS('Sample - Superstore'!T:T,'Sample - Superstore'!$V:$V,$A198,'Sample - Superstore'!$N:$N,$B198)</f>
        <v>0.4</v>
      </c>
      <c r="J198" s="42">
        <f>SUMIFS('Sample - Superstore'!U:U,'Sample - Superstore'!$V:$V,$A198,'Sample - Superstore'!$N:$N,$B198)</f>
        <v>-73.91565844</v>
      </c>
      <c r="L198" s="36" t="s">
        <v>852</v>
      </c>
      <c r="N198" s="40"/>
    </row>
    <row r="199">
      <c r="A199" s="41" t="s">
        <v>8617</v>
      </c>
      <c r="B199" s="36" t="s">
        <v>832</v>
      </c>
      <c r="C199" s="36" t="s">
        <v>51</v>
      </c>
      <c r="D199" s="36" t="s">
        <v>76</v>
      </c>
      <c r="E199" s="36" t="s">
        <v>833</v>
      </c>
      <c r="F199" s="42">
        <f>SUMIFS('Sample - Superstore'!R:R,'Sample - Superstore'!$V:$V,$A199,'Sample - Superstore'!$N:$N,$B199)</f>
        <v>2.097648148</v>
      </c>
      <c r="G199" s="43" t="str">
        <f>IF(OR($F199&lt;Lower_Limit,$F199&gt;Upper_Limit),TRUE,IF($F199&gt;Upper_percentile,"P99",IF($F199&lt;Lower_percentile,"P01","")))</f>
        <v/>
      </c>
      <c r="H199" s="44">
        <f>SUMIFS('Sample - Superstore'!S:S,'Sample - Superstore'!$V:$V,$A199,'Sample - Superstore'!$N:$N,$B199)</f>
        <v>1</v>
      </c>
      <c r="I199" s="45">
        <f>SUMIFS('Sample - Superstore'!T:T,'Sample - Superstore'!$V:$V,$A199,'Sample - Superstore'!$N:$N,$B199)</f>
        <v>0.7</v>
      </c>
      <c r="J199" s="42">
        <f>SUMIFS('Sample - Superstore'!U:U,'Sample - Superstore'!$V:$V,$A199,'Sample - Superstore'!$N:$N,$B199)</f>
        <v>-1.538275309</v>
      </c>
      <c r="L199" s="36" t="s">
        <v>854</v>
      </c>
      <c r="N199" s="40"/>
    </row>
    <row r="200">
      <c r="A200" s="41" t="s">
        <v>8617</v>
      </c>
      <c r="B200" s="36" t="s">
        <v>834</v>
      </c>
      <c r="C200" s="36" t="s">
        <v>39</v>
      </c>
      <c r="D200" s="36" t="s">
        <v>40</v>
      </c>
      <c r="E200" s="36" t="s">
        <v>835</v>
      </c>
      <c r="F200" s="42">
        <f>SUMIFS('Sample - Superstore'!R:R,'Sample - Superstore'!$V:$V,$A200,'Sample - Superstore'!$N:$N,$B200)</f>
        <v>70.0632963</v>
      </c>
      <c r="G200" s="43" t="str">
        <f>IF(OR($F200&lt;Lower_Limit,$F200&gt;Upper_Limit),TRUE,IF($F200&gt;Upper_percentile,"P99",IF($F200&lt;Lower_percentile,"P01","")))</f>
        <v/>
      </c>
      <c r="H200" s="44">
        <f>SUMIFS('Sample - Superstore'!S:S,'Sample - Superstore'!$V:$V,$A200,'Sample - Superstore'!$N:$N,$B200)</f>
        <v>3</v>
      </c>
      <c r="I200" s="45">
        <f>SUMIFS('Sample - Superstore'!T:T,'Sample - Superstore'!$V:$V,$A200,'Sample - Superstore'!$N:$N,$B200)</f>
        <v>0.4</v>
      </c>
      <c r="J200" s="42">
        <f>SUMIFS('Sample - Superstore'!U:U,'Sample - Superstore'!$V:$V,$A200,'Sample - Superstore'!$N:$N,$B200)</f>
        <v>-12.84493765</v>
      </c>
      <c r="L200" s="36" t="s">
        <v>861</v>
      </c>
      <c r="N200" s="40"/>
    </row>
    <row r="201">
      <c r="A201" s="41" t="s">
        <v>8617</v>
      </c>
      <c r="B201" s="36" t="s">
        <v>837</v>
      </c>
      <c r="C201" s="36" t="s">
        <v>51</v>
      </c>
      <c r="D201" s="36" t="s">
        <v>283</v>
      </c>
      <c r="E201" s="36" t="s">
        <v>838</v>
      </c>
      <c r="F201" s="42">
        <f>SUMIFS('Sample - Superstore'!R:R,'Sample - Superstore'!$V:$V,$A201,'Sample - Superstore'!$N:$N,$B201)</f>
        <v>2.396432099</v>
      </c>
      <c r="G201" s="43" t="str">
        <f>IF(OR($F201&lt;Lower_Limit,$F201&gt;Upper_Limit),TRUE,IF($F201&gt;Upper_percentile,"P99",IF($F201&lt;Lower_percentile,"P01","")))</f>
        <v/>
      </c>
      <c r="H201" s="44">
        <f>SUMIFS('Sample - Superstore'!S:S,'Sample - Superstore'!$V:$V,$A201,'Sample - Superstore'!$N:$N,$B201)</f>
        <v>3</v>
      </c>
      <c r="I201" s="45">
        <f>SUMIFS('Sample - Superstore'!T:T,'Sample - Superstore'!$V:$V,$A201,'Sample - Superstore'!$N:$N,$B201)</f>
        <v>0.8</v>
      </c>
      <c r="J201" s="42">
        <f>SUMIFS('Sample - Superstore'!U:U,'Sample - Superstore'!$V:$V,$A201,'Sample - Superstore'!$N:$N,$B201)</f>
        <v>-6.470366667</v>
      </c>
      <c r="L201" s="36" t="s">
        <v>866</v>
      </c>
      <c r="N201" s="40"/>
    </row>
    <row r="202">
      <c r="A202" s="41" t="s">
        <v>8617</v>
      </c>
      <c r="B202" s="36" t="s">
        <v>839</v>
      </c>
      <c r="C202" s="36" t="s">
        <v>51</v>
      </c>
      <c r="D202" s="36" t="s">
        <v>76</v>
      </c>
      <c r="E202" s="36" t="s">
        <v>840</v>
      </c>
      <c r="F202" s="42">
        <f>SUMIFS('Sample - Superstore'!R:R,'Sample - Superstore'!$V:$V,$A202,'Sample - Superstore'!$N:$N,$B202)</f>
        <v>1.774222222</v>
      </c>
      <c r="G202" s="43" t="str">
        <f>IF(OR($F202&lt;Lower_Limit,$F202&gt;Upper_Limit),TRUE,IF($F202&gt;Upper_percentile,"P99",IF($F202&lt;Lower_percentile,"P01","")))</f>
        <v>P01</v>
      </c>
      <c r="H202" s="44">
        <f>SUMIFS('Sample - Superstore'!S:S,'Sample - Superstore'!$V:$V,$A202,'Sample - Superstore'!$N:$N,$B202)</f>
        <v>4</v>
      </c>
      <c r="I202" s="45">
        <f>SUMIFS('Sample - Superstore'!T:T,'Sample - Superstore'!$V:$V,$A202,'Sample - Superstore'!$N:$N,$B202)</f>
        <v>0.8</v>
      </c>
      <c r="J202" s="42">
        <f>SUMIFS('Sample - Superstore'!U:U,'Sample - Superstore'!$V:$V,$A202,'Sample - Superstore'!$N:$N,$B202)</f>
        <v>-2.838755556</v>
      </c>
      <c r="L202" s="36" t="s">
        <v>868</v>
      </c>
      <c r="N202" s="40"/>
    </row>
    <row r="203">
      <c r="A203" s="41" t="s">
        <v>8617</v>
      </c>
      <c r="B203" s="36" t="s">
        <v>614</v>
      </c>
      <c r="C203" s="36" t="s">
        <v>35</v>
      </c>
      <c r="D203" s="36" t="s">
        <v>121</v>
      </c>
      <c r="E203" s="36" t="s">
        <v>615</v>
      </c>
      <c r="F203" s="42">
        <f>SUMIFS('Sample - Superstore'!R:R,'Sample - Superstore'!$V:$V,$A203,'Sample - Superstore'!$N:$N,$B203)</f>
        <v>163.2941564</v>
      </c>
      <c r="G203" s="43" t="str">
        <f>IF(OR($F203&lt;Lower_Limit,$F203&gt;Upper_Limit),TRUE,IF($F203&gt;Upper_percentile,"P99",IF($F203&lt;Lower_percentile,"P01","")))</f>
        <v/>
      </c>
      <c r="H203" s="44">
        <f>SUMIFS('Sample - Superstore'!S:S,'Sample - Superstore'!$V:$V,$A203,'Sample - Superstore'!$N:$N,$B203)</f>
        <v>5</v>
      </c>
      <c r="I203" s="45">
        <f>SUMIFS('Sample - Superstore'!T:T,'Sample - Superstore'!$V:$V,$A203,'Sample - Superstore'!$N:$N,$B203)</f>
        <v>0.6</v>
      </c>
      <c r="J203" s="42">
        <f>SUMIFS('Sample - Superstore'!U:U,'Sample - Superstore'!$V:$V,$A203,'Sample - Superstore'!$N:$N,$B203)</f>
        <v>-200.0353416</v>
      </c>
      <c r="L203" s="36" t="s">
        <v>870</v>
      </c>
      <c r="N203" s="40"/>
    </row>
    <row r="204">
      <c r="A204" s="41" t="s">
        <v>8617</v>
      </c>
      <c r="B204" s="36" t="s">
        <v>841</v>
      </c>
      <c r="C204" s="36" t="s">
        <v>35</v>
      </c>
      <c r="D204" s="36" t="s">
        <v>73</v>
      </c>
      <c r="E204" s="36" t="s">
        <v>842</v>
      </c>
      <c r="F204" s="42">
        <f>SUMIFS('Sample - Superstore'!R:R,'Sample - Superstore'!$V:$V,$A204,'Sample - Superstore'!$N:$N,$B204)</f>
        <v>149.8848148</v>
      </c>
      <c r="G204" s="43" t="str">
        <f>IF(OR($F204&lt;Lower_Limit,$F204&gt;Upper_Limit),TRUE,IF($F204&gt;Upper_percentile,"P99",IF($F204&lt;Lower_percentile,"P01","")))</f>
        <v/>
      </c>
      <c r="H204" s="44">
        <f>SUMIFS('Sample - Superstore'!S:S,'Sample - Superstore'!$V:$V,$A204,'Sample - Superstore'!$N:$N,$B204)</f>
        <v>2</v>
      </c>
      <c r="I204" s="45">
        <f>SUMIFS('Sample - Superstore'!T:T,'Sample - Superstore'!$V:$V,$A204,'Sample - Superstore'!$N:$N,$B204)</f>
        <v>0.5</v>
      </c>
      <c r="J204" s="42">
        <f>SUMIFS('Sample - Superstore'!U:U,'Sample - Superstore'!$V:$V,$A204,'Sample - Superstore'!$N:$N,$B204)</f>
        <v>-101.9216741</v>
      </c>
      <c r="L204" s="36" t="s">
        <v>875</v>
      </c>
      <c r="N204" s="40"/>
    </row>
    <row r="205">
      <c r="A205" s="41" t="s">
        <v>8617</v>
      </c>
      <c r="B205" s="36" t="s">
        <v>847</v>
      </c>
      <c r="C205" s="36" t="s">
        <v>39</v>
      </c>
      <c r="D205" s="36" t="s">
        <v>40</v>
      </c>
      <c r="E205" s="36" t="s">
        <v>848</v>
      </c>
      <c r="F205" s="42">
        <f>SUMIFS('Sample - Superstore'!R:R,'Sample - Superstore'!$V:$V,$A205,'Sample - Superstore'!$N:$N,$B205)</f>
        <v>21.64432593</v>
      </c>
      <c r="G205" s="43" t="str">
        <f>IF(OR($F205&lt;Lower_Limit,$F205&gt;Upper_Limit),TRUE,IF($F205&gt;Upper_percentile,"P99",IF($F205&lt;Lower_percentile,"P01","")))</f>
        <v/>
      </c>
      <c r="H205" s="44">
        <f>SUMIFS('Sample - Superstore'!S:S,'Sample - Superstore'!$V:$V,$A205,'Sample - Superstore'!$N:$N,$B205)</f>
        <v>3</v>
      </c>
      <c r="I205" s="45">
        <f>SUMIFS('Sample - Superstore'!T:T,'Sample - Superstore'!$V:$V,$A205,'Sample - Superstore'!$N:$N,$B205)</f>
        <v>0.2</v>
      </c>
      <c r="J205" s="42">
        <f>SUMIFS('Sample - Superstore'!U:U,'Sample - Superstore'!$V:$V,$A205,'Sample - Superstore'!$N:$N,$B205)</f>
        <v>1.623324444</v>
      </c>
      <c r="L205" s="36" t="s">
        <v>877</v>
      </c>
      <c r="N205" s="40"/>
    </row>
    <row r="206">
      <c r="A206" s="41" t="s">
        <v>8617</v>
      </c>
      <c r="B206" s="36" t="s">
        <v>852</v>
      </c>
      <c r="C206" s="36" t="s">
        <v>39</v>
      </c>
      <c r="D206" s="36" t="s">
        <v>40</v>
      </c>
      <c r="E206" s="36" t="s">
        <v>853</v>
      </c>
      <c r="F206" s="42">
        <f>SUMIFS('Sample - Superstore'!R:R,'Sample - Superstore'!$V:$V,$A206,'Sample - Superstore'!$N:$N,$B206)</f>
        <v>1105.917808</v>
      </c>
      <c r="G206" s="43" t="str">
        <f>IF(OR($F206&lt;Lower_Limit,$F206&gt;Upper_Limit),TRUE,IF($F206&gt;Upper_percentile,"P99",IF($F206&lt;Lower_percentile,"P01","")))</f>
        <v/>
      </c>
      <c r="H206" s="44">
        <f>SUMIFS('Sample - Superstore'!S:S,'Sample - Superstore'!$V:$V,$A206,'Sample - Superstore'!$N:$N,$B206)</f>
        <v>5</v>
      </c>
      <c r="I206" s="45">
        <f>SUMIFS('Sample - Superstore'!T:T,'Sample - Superstore'!$V:$V,$A206,'Sample - Superstore'!$N:$N,$B206)</f>
        <v>0.2</v>
      </c>
      <c r="J206" s="42">
        <f>SUMIFS('Sample - Superstore'!U:U,'Sample - Superstore'!$V:$V,$A206,'Sample - Superstore'!$N:$N,$B206)</f>
        <v>69.11986302</v>
      </c>
      <c r="L206" s="36" t="s">
        <v>879</v>
      </c>
      <c r="N206" s="40"/>
    </row>
    <row r="207">
      <c r="A207" s="41" t="s">
        <v>8617</v>
      </c>
      <c r="B207" s="36" t="s">
        <v>854</v>
      </c>
      <c r="C207" s="36" t="s">
        <v>35</v>
      </c>
      <c r="D207" s="36" t="s">
        <v>121</v>
      </c>
      <c r="E207" s="36" t="s">
        <v>855</v>
      </c>
      <c r="F207" s="42">
        <f>SUMIFS('Sample - Superstore'!R:R,'Sample - Superstore'!$V:$V,$A207,'Sample - Superstore'!$N:$N,$B207)</f>
        <v>82.92054127</v>
      </c>
      <c r="G207" s="43" t="str">
        <f>IF(OR($F207&lt;Lower_Limit,$F207&gt;Upper_Limit),TRUE,IF($F207&gt;Upper_percentile,"P99",IF($F207&lt;Lower_percentile,"P01","")))</f>
        <v/>
      </c>
      <c r="H207" s="44">
        <f>SUMIFS('Sample - Superstore'!S:S,'Sample - Superstore'!$V:$V,$A207,'Sample - Superstore'!$N:$N,$B207)</f>
        <v>3</v>
      </c>
      <c r="I207" s="45">
        <f>SUMIFS('Sample - Superstore'!T:T,'Sample - Superstore'!$V:$V,$A207,'Sample - Superstore'!$N:$N,$B207)</f>
        <v>0.2</v>
      </c>
      <c r="J207" s="42">
        <f>SUMIFS('Sample - Superstore'!U:U,'Sample - Superstore'!$V:$V,$A207,'Sample - Superstore'!$N:$N,$B207)</f>
        <v>-3.109520298</v>
      </c>
      <c r="L207" s="36" t="s">
        <v>885</v>
      </c>
      <c r="N207" s="40"/>
    </row>
    <row r="208">
      <c r="A208" s="41" t="s">
        <v>8617</v>
      </c>
      <c r="B208" s="36" t="s">
        <v>348</v>
      </c>
      <c r="C208" s="36" t="s">
        <v>51</v>
      </c>
      <c r="D208" s="36" t="s">
        <v>76</v>
      </c>
      <c r="E208" s="36" t="s">
        <v>349</v>
      </c>
      <c r="F208" s="42">
        <f>SUMIFS('Sample - Superstore'!R:R,'Sample - Superstore'!$V:$V,$A208,'Sample - Superstore'!$N:$N,$B208)</f>
        <v>9.702</v>
      </c>
      <c r="G208" s="43" t="str">
        <f>IF(OR($F208&lt;Lower_Limit,$F208&gt;Upper_Limit),TRUE,IF($F208&gt;Upper_percentile,"P99",IF($F208&lt;Lower_percentile,"P01","")))</f>
        <v/>
      </c>
      <c r="H208" s="44">
        <f>SUMIFS('Sample - Superstore'!S:S,'Sample - Superstore'!$V:$V,$A208,'Sample - Superstore'!$N:$N,$B208)</f>
        <v>3</v>
      </c>
      <c r="I208" s="45">
        <f>SUMIFS('Sample - Superstore'!T:T,'Sample - Superstore'!$V:$V,$A208,'Sample - Superstore'!$N:$N,$B208)</f>
        <v>0.7</v>
      </c>
      <c r="J208" s="42">
        <f>SUMIFS('Sample - Superstore'!U:U,'Sample - Superstore'!$V:$V,$A208,'Sample - Superstore'!$N:$N,$B208)</f>
        <v>-7.1148</v>
      </c>
      <c r="L208" s="36" t="s">
        <v>891</v>
      </c>
      <c r="N208" s="40"/>
    </row>
    <row r="209">
      <c r="A209" s="41" t="s">
        <v>8617</v>
      </c>
      <c r="B209" s="36" t="s">
        <v>65</v>
      </c>
      <c r="C209" s="36" t="s">
        <v>39</v>
      </c>
      <c r="D209" s="36" t="s">
        <v>40</v>
      </c>
      <c r="E209" s="36" t="s">
        <v>66</v>
      </c>
      <c r="F209" s="42">
        <f>SUMIFS('Sample - Superstore'!R:R,'Sample - Superstore'!$V:$V,$A209,'Sample - Superstore'!$N:$N,$B209)</f>
        <v>111.5696593</v>
      </c>
      <c r="G209" s="43" t="str">
        <f>IF(OR($F209&lt;Lower_Limit,$F209&gt;Upper_Limit),TRUE,IF($F209&gt;Upper_percentile,"P99",IF($F209&lt;Lower_percentile,"P01","")))</f>
        <v/>
      </c>
      <c r="H209" s="44">
        <f>SUMIFS('Sample - Superstore'!S:S,'Sample - Superstore'!$V:$V,$A209,'Sample - Superstore'!$N:$N,$B209)</f>
        <v>4</v>
      </c>
      <c r="I209" s="45">
        <f>SUMIFS('Sample - Superstore'!T:T,'Sample - Superstore'!$V:$V,$A209,'Sample - Superstore'!$N:$N,$B209)</f>
        <v>0.4</v>
      </c>
      <c r="J209" s="42">
        <f>SUMIFS('Sample - Superstore'!U:U,'Sample - Superstore'!$V:$V,$A209,'Sample - Superstore'!$N:$N,$B209)</f>
        <v>-26.03292049</v>
      </c>
      <c r="L209" s="36" t="s">
        <v>898</v>
      </c>
      <c r="N209" s="40"/>
    </row>
    <row r="210">
      <c r="A210" s="41" t="s">
        <v>8617</v>
      </c>
      <c r="B210" s="36" t="s">
        <v>861</v>
      </c>
      <c r="C210" s="36" t="s">
        <v>51</v>
      </c>
      <c r="D210" s="36" t="s">
        <v>272</v>
      </c>
      <c r="E210" s="36" t="s">
        <v>862</v>
      </c>
      <c r="F210" s="42">
        <f>SUMIFS('Sample - Superstore'!R:R,'Sample - Superstore'!$V:$V,$A210,'Sample - Superstore'!$N:$N,$B210)</f>
        <v>6.148990947</v>
      </c>
      <c r="G210" s="43" t="str">
        <f>IF(OR($F210&lt;Lower_Limit,$F210&gt;Upper_Limit),TRUE,IF($F210&gt;Upper_percentile,"P99",IF($F210&lt;Lower_percentile,"P01","")))</f>
        <v/>
      </c>
      <c r="H210" s="44">
        <f>SUMIFS('Sample - Superstore'!S:S,'Sample - Superstore'!$V:$V,$A210,'Sample - Superstore'!$N:$N,$B210)</f>
        <v>2</v>
      </c>
      <c r="I210" s="45">
        <f>SUMIFS('Sample - Superstore'!T:T,'Sample - Superstore'!$V:$V,$A210,'Sample - Superstore'!$N:$N,$B210)</f>
        <v>0.2</v>
      </c>
      <c r="J210" s="42">
        <f>SUMIFS('Sample - Superstore'!U:U,'Sample - Superstore'!$V:$V,$A210,'Sample - Superstore'!$N:$N,$B210)</f>
        <v>-1.383522963</v>
      </c>
      <c r="L210" s="36" t="s">
        <v>900</v>
      </c>
      <c r="N210" s="40"/>
    </row>
    <row r="211">
      <c r="A211" s="41" t="s">
        <v>8617</v>
      </c>
      <c r="B211" s="36" t="s">
        <v>866</v>
      </c>
      <c r="C211" s="36" t="s">
        <v>35</v>
      </c>
      <c r="D211" s="36" t="s">
        <v>121</v>
      </c>
      <c r="E211" s="36" t="s">
        <v>867</v>
      </c>
      <c r="F211" s="42">
        <f>SUMIFS('Sample - Superstore'!R:R,'Sample - Superstore'!$V:$V,$A211,'Sample - Superstore'!$N:$N,$B211)</f>
        <v>116.7321811</v>
      </c>
      <c r="G211" s="43" t="str">
        <f>IF(OR($F211&lt;Lower_Limit,$F211&gt;Upper_Limit),TRUE,IF($F211&gt;Upper_percentile,"P99",IF($F211&lt;Lower_percentile,"P01","")))</f>
        <v/>
      </c>
      <c r="H211" s="44">
        <f>SUMIFS('Sample - Superstore'!S:S,'Sample - Superstore'!$V:$V,$A211,'Sample - Superstore'!$N:$N,$B211)</f>
        <v>8</v>
      </c>
      <c r="I211" s="45">
        <f>SUMIFS('Sample - Superstore'!T:T,'Sample - Superstore'!$V:$V,$A211,'Sample - Superstore'!$N:$N,$B211)</f>
        <v>0</v>
      </c>
      <c r="J211" s="42">
        <f>SUMIFS('Sample - Superstore'!U:U,'Sample - Superstore'!$V:$V,$A211,'Sample - Superstore'!$N:$N,$B211)</f>
        <v>45.52555062</v>
      </c>
      <c r="L211" s="36" t="s">
        <v>902</v>
      </c>
      <c r="N211" s="40"/>
    </row>
    <row r="212">
      <c r="A212" s="41" t="s">
        <v>8617</v>
      </c>
      <c r="B212" s="36" t="s">
        <v>868</v>
      </c>
      <c r="C212" s="36" t="s">
        <v>51</v>
      </c>
      <c r="D212" s="36" t="s">
        <v>124</v>
      </c>
      <c r="E212" s="36" t="s">
        <v>869</v>
      </c>
      <c r="F212" s="42">
        <f>SUMIFS('Sample - Superstore'!R:R,'Sample - Superstore'!$V:$V,$A212,'Sample - Superstore'!$N:$N,$B212)</f>
        <v>18.65706667</v>
      </c>
      <c r="G212" s="43" t="str">
        <f>IF(OR($F212&lt;Lower_Limit,$F212&gt;Upper_Limit),TRUE,IF($F212&gt;Upper_percentile,"P99",IF($F212&lt;Lower_percentile,"P01","")))</f>
        <v/>
      </c>
      <c r="H212" s="44">
        <f>SUMIFS('Sample - Superstore'!S:S,'Sample - Superstore'!$V:$V,$A212,'Sample - Superstore'!$N:$N,$B212)</f>
        <v>3</v>
      </c>
      <c r="I212" s="45">
        <f>SUMIFS('Sample - Superstore'!T:T,'Sample - Superstore'!$V:$V,$A212,'Sample - Superstore'!$N:$N,$B212)</f>
        <v>0.2</v>
      </c>
      <c r="J212" s="42">
        <f>SUMIFS('Sample - Superstore'!U:U,'Sample - Superstore'!$V:$V,$A212,'Sample - Superstore'!$N:$N,$B212)</f>
        <v>8.461146667</v>
      </c>
      <c r="L212" s="36" t="s">
        <v>904</v>
      </c>
      <c r="N212" s="40"/>
    </row>
    <row r="213">
      <c r="A213" s="41" t="s">
        <v>8617</v>
      </c>
      <c r="B213" s="36" t="s">
        <v>870</v>
      </c>
      <c r="C213" s="36" t="s">
        <v>51</v>
      </c>
      <c r="D213" s="36" t="s">
        <v>76</v>
      </c>
      <c r="E213" s="36" t="s">
        <v>871</v>
      </c>
      <c r="F213" s="42">
        <f>SUMIFS('Sample - Superstore'!R:R,'Sample - Superstore'!$V:$V,$A213,'Sample - Superstore'!$N:$N,$B213)</f>
        <v>71.37104198</v>
      </c>
      <c r="G213" s="43" t="str">
        <f>IF(OR($F213&lt;Lower_Limit,$F213&gt;Upper_Limit),TRUE,IF($F213&gt;Upper_percentile,"P99",IF($F213&lt;Lower_percentile,"P01","")))</f>
        <v/>
      </c>
      <c r="H213" s="44">
        <f>SUMIFS('Sample - Superstore'!S:S,'Sample - Superstore'!$V:$V,$A213,'Sample - Superstore'!$N:$N,$B213)</f>
        <v>2</v>
      </c>
      <c r="I213" s="45">
        <f>SUMIFS('Sample - Superstore'!T:T,'Sample - Superstore'!$V:$V,$A213,'Sample - Superstore'!$N:$N,$B213)</f>
        <v>0.2</v>
      </c>
      <c r="J213" s="42">
        <f>SUMIFS('Sample - Superstore'!U:U,'Sample - Superstore'!$V:$V,$A213,'Sample - Superstore'!$N:$N,$B213)</f>
        <v>23.19558864</v>
      </c>
      <c r="L213" s="36" t="s">
        <v>909</v>
      </c>
      <c r="N213" s="40"/>
    </row>
    <row r="214">
      <c r="A214" s="41" t="s">
        <v>8617</v>
      </c>
      <c r="B214" s="36" t="s">
        <v>875</v>
      </c>
      <c r="C214" s="36" t="s">
        <v>51</v>
      </c>
      <c r="D214" s="36" t="s">
        <v>76</v>
      </c>
      <c r="E214" s="36" t="s">
        <v>876</v>
      </c>
      <c r="F214" s="42">
        <f>SUMIFS('Sample - Superstore'!R:R,'Sample - Superstore'!$V:$V,$A214,'Sample - Superstore'!$N:$N,$B214)</f>
        <v>9.100177778</v>
      </c>
      <c r="G214" s="43" t="str">
        <f>IF(OR($F214&lt;Lower_Limit,$F214&gt;Upper_Limit),TRUE,IF($F214&gt;Upper_percentile,"P99",IF($F214&lt;Lower_percentile,"P01","")))</f>
        <v/>
      </c>
      <c r="H214" s="44">
        <f>SUMIFS('Sample - Superstore'!S:S,'Sample - Superstore'!$V:$V,$A214,'Sample - Superstore'!$N:$N,$B214)</f>
        <v>9</v>
      </c>
      <c r="I214" s="45">
        <f>SUMIFS('Sample - Superstore'!T:T,'Sample - Superstore'!$V:$V,$A214,'Sample - Superstore'!$N:$N,$B214)</f>
        <v>0.8</v>
      </c>
      <c r="J214" s="42">
        <f>SUMIFS('Sample - Superstore'!U:U,'Sample - Superstore'!$V:$V,$A214,'Sample - Superstore'!$N:$N,$B214)</f>
        <v>-14.56028444</v>
      </c>
      <c r="L214" s="36" t="s">
        <v>914</v>
      </c>
      <c r="N214" s="40"/>
    </row>
    <row r="215">
      <c r="A215" s="41" t="s">
        <v>8617</v>
      </c>
      <c r="B215" s="36" t="s">
        <v>877</v>
      </c>
      <c r="C215" s="36" t="s">
        <v>39</v>
      </c>
      <c r="D215" s="36" t="s">
        <v>61</v>
      </c>
      <c r="E215" s="36" t="s">
        <v>878</v>
      </c>
      <c r="F215" s="42">
        <f>SUMIFS('Sample - Superstore'!R:R,'Sample - Superstore'!$V:$V,$A215,'Sample - Superstore'!$N:$N,$B215)</f>
        <v>28.73091358</v>
      </c>
      <c r="G215" s="43" t="str">
        <f>IF(OR($F215&lt;Lower_Limit,$F215&gt;Upper_Limit),TRUE,IF($F215&gt;Upper_percentile,"P99",IF($F215&lt;Lower_percentile,"P01","")))</f>
        <v/>
      </c>
      <c r="H215" s="44">
        <f>SUMIFS('Sample - Superstore'!S:S,'Sample - Superstore'!$V:$V,$A215,'Sample - Superstore'!$N:$N,$B215)</f>
        <v>5</v>
      </c>
      <c r="I215" s="45">
        <f>SUMIFS('Sample - Superstore'!T:T,'Sample - Superstore'!$V:$V,$A215,'Sample - Superstore'!$N:$N,$B215)</f>
        <v>0.2</v>
      </c>
      <c r="J215" s="42">
        <f>SUMIFS('Sample - Superstore'!U:U,'Sample - Superstore'!$V:$V,$A215,'Sample - Superstore'!$N:$N,$B215)</f>
        <v>8.619274074</v>
      </c>
      <c r="L215" s="36" t="s">
        <v>919</v>
      </c>
      <c r="N215" s="40"/>
    </row>
    <row r="216">
      <c r="A216" s="41" t="s">
        <v>8617</v>
      </c>
      <c r="B216" s="36" t="s">
        <v>879</v>
      </c>
      <c r="C216" s="36" t="s">
        <v>51</v>
      </c>
      <c r="D216" s="36" t="s">
        <v>205</v>
      </c>
      <c r="E216" s="36" t="s">
        <v>880</v>
      </c>
      <c r="F216" s="42">
        <f>SUMIFS('Sample - Superstore'!R:R,'Sample - Superstore'!$V:$V,$A216,'Sample - Superstore'!$N:$N,$B216)</f>
        <v>150.3872198</v>
      </c>
      <c r="G216" s="43" t="str">
        <f>IF(OR($F216&lt;Lower_Limit,$F216&gt;Upper_Limit),TRUE,IF($F216&gt;Upper_percentile,"P99",IF($F216&lt;Lower_percentile,"P01","")))</f>
        <v/>
      </c>
      <c r="H216" s="44">
        <f>SUMIFS('Sample - Superstore'!S:S,'Sample - Superstore'!$V:$V,$A216,'Sample - Superstore'!$N:$N,$B216)</f>
        <v>3</v>
      </c>
      <c r="I216" s="45">
        <f>SUMIFS('Sample - Superstore'!T:T,'Sample - Superstore'!$V:$V,$A216,'Sample - Superstore'!$N:$N,$B216)</f>
        <v>0.2</v>
      </c>
      <c r="J216" s="42">
        <f>SUMIFS('Sample - Superstore'!U:U,'Sample - Superstore'!$V:$V,$A216,'Sample - Superstore'!$N:$N,$B216)</f>
        <v>50.75568667</v>
      </c>
      <c r="L216" s="36" t="s">
        <v>921</v>
      </c>
      <c r="N216" s="40"/>
    </row>
    <row r="217">
      <c r="A217" s="41" t="s">
        <v>8617</v>
      </c>
      <c r="B217" s="36" t="s">
        <v>598</v>
      </c>
      <c r="C217" s="36" t="s">
        <v>51</v>
      </c>
      <c r="D217" s="36" t="s">
        <v>283</v>
      </c>
      <c r="E217" s="36" t="s">
        <v>599</v>
      </c>
      <c r="F217" s="42">
        <f>SUMIFS('Sample - Superstore'!R:R,'Sample - Superstore'!$V:$V,$A217,'Sample - Superstore'!$N:$N,$B217)</f>
        <v>212.8553778</v>
      </c>
      <c r="G217" s="43" t="str">
        <f>IF(OR($F217&lt;Lower_Limit,$F217&gt;Upper_Limit),TRUE,IF($F217&gt;Upper_percentile,"P99",IF($F217&lt;Lower_percentile,"P01","")))</f>
        <v/>
      </c>
      <c r="H217" s="44">
        <f>SUMIFS('Sample - Superstore'!S:S,'Sample - Superstore'!$V:$V,$A217,'Sample - Superstore'!$N:$N,$B217)</f>
        <v>3</v>
      </c>
      <c r="I217" s="45">
        <f>SUMIFS('Sample - Superstore'!T:T,'Sample - Superstore'!$V:$V,$A217,'Sample - Superstore'!$N:$N,$B217)</f>
        <v>0.1</v>
      </c>
      <c r="J217" s="42">
        <f>SUMIFS('Sample - Superstore'!U:U,'Sample - Superstore'!$V:$V,$A217,'Sample - Superstore'!$N:$N,$B217)</f>
        <v>49.66625481</v>
      </c>
      <c r="L217" s="36" t="s">
        <v>926</v>
      </c>
      <c r="N217" s="40"/>
    </row>
    <row r="218">
      <c r="A218" s="41" t="s">
        <v>8617</v>
      </c>
      <c r="B218" s="36" t="s">
        <v>885</v>
      </c>
      <c r="C218" s="36" t="s">
        <v>51</v>
      </c>
      <c r="D218" s="36" t="s">
        <v>93</v>
      </c>
      <c r="E218" s="36" t="s">
        <v>886</v>
      </c>
      <c r="F218" s="42">
        <f>SUMIFS('Sample - Superstore'!R:R,'Sample - Superstore'!$V:$V,$A218,'Sample - Superstore'!$N:$N,$B218)</f>
        <v>14.28325103</v>
      </c>
      <c r="G218" s="43" t="str">
        <f>IF(OR($F218&lt;Lower_Limit,$F218&gt;Upper_Limit),TRUE,IF($F218&gt;Upper_percentile,"P99",IF($F218&lt;Lower_percentile,"P01","")))</f>
        <v/>
      </c>
      <c r="H218" s="44">
        <f>SUMIFS('Sample - Superstore'!S:S,'Sample - Superstore'!$V:$V,$A218,'Sample - Superstore'!$N:$N,$B218)</f>
        <v>5</v>
      </c>
      <c r="I218" s="45">
        <f>SUMIFS('Sample - Superstore'!T:T,'Sample - Superstore'!$V:$V,$A218,'Sample - Superstore'!$N:$N,$B218)</f>
        <v>0</v>
      </c>
      <c r="J218" s="42">
        <f>SUMIFS('Sample - Superstore'!U:U,'Sample - Superstore'!$V:$V,$A218,'Sample - Superstore'!$N:$N,$B218)</f>
        <v>3.856477778</v>
      </c>
      <c r="L218" s="36" t="s">
        <v>928</v>
      </c>
      <c r="N218" s="40"/>
    </row>
    <row r="219">
      <c r="A219" s="41" t="s">
        <v>8617</v>
      </c>
      <c r="B219" s="36" t="s">
        <v>891</v>
      </c>
      <c r="C219" s="36" t="s">
        <v>39</v>
      </c>
      <c r="D219" s="36" t="s">
        <v>61</v>
      </c>
      <c r="E219" s="36" t="s">
        <v>892</v>
      </c>
      <c r="F219" s="42">
        <f>SUMIFS('Sample - Superstore'!R:R,'Sample - Superstore'!$V:$V,$A219,'Sample - Superstore'!$N:$N,$B219)</f>
        <v>205.3397119</v>
      </c>
      <c r="G219" s="43" t="str">
        <f>IF(OR($F219&lt;Lower_Limit,$F219&gt;Upper_Limit),TRUE,IF($F219&gt;Upper_percentile,"P99",IF($F219&lt;Lower_percentile,"P01","")))</f>
        <v/>
      </c>
      <c r="H219" s="44">
        <f>SUMIFS('Sample - Superstore'!S:S,'Sample - Superstore'!$V:$V,$A219,'Sample - Superstore'!$N:$N,$B219)</f>
        <v>5</v>
      </c>
      <c r="I219" s="45">
        <f>SUMIFS('Sample - Superstore'!T:T,'Sample - Superstore'!$V:$V,$A219,'Sample - Superstore'!$N:$N,$B219)</f>
        <v>0</v>
      </c>
      <c r="J219" s="42">
        <f>SUMIFS('Sample - Superstore'!U:U,'Sample - Superstore'!$V:$V,$A219,'Sample - Superstore'!$N:$N,$B219)</f>
        <v>90.34947325</v>
      </c>
      <c r="L219" s="36" t="s">
        <v>933</v>
      </c>
      <c r="N219" s="40"/>
    </row>
    <row r="220">
      <c r="A220" s="41" t="s">
        <v>8617</v>
      </c>
      <c r="B220" s="36" t="s">
        <v>898</v>
      </c>
      <c r="C220" s="36" t="s">
        <v>51</v>
      </c>
      <c r="D220" s="36" t="s">
        <v>52</v>
      </c>
      <c r="E220" s="36" t="s">
        <v>899</v>
      </c>
      <c r="F220" s="42">
        <f>SUMIFS('Sample - Superstore'!R:R,'Sample - Superstore'!$V:$V,$A220,'Sample - Superstore'!$N:$N,$B220)</f>
        <v>11.52369547</v>
      </c>
      <c r="G220" s="43" t="str">
        <f>IF(OR($F220&lt;Lower_Limit,$F220&gt;Upper_Limit),TRUE,IF($F220&gt;Upper_percentile,"P99",IF($F220&lt;Lower_percentile,"P01","")))</f>
        <v/>
      </c>
      <c r="H220" s="44">
        <f>SUMIFS('Sample - Superstore'!S:S,'Sample - Superstore'!$V:$V,$A220,'Sample - Superstore'!$N:$N,$B220)</f>
        <v>1</v>
      </c>
      <c r="I220" s="45">
        <f>SUMIFS('Sample - Superstore'!T:T,'Sample - Superstore'!$V:$V,$A220,'Sample - Superstore'!$N:$N,$B220)</f>
        <v>0</v>
      </c>
      <c r="J220" s="42">
        <f>SUMIFS('Sample - Superstore'!U:U,'Sample - Superstore'!$V:$V,$A220,'Sample - Superstore'!$N:$N,$B220)</f>
        <v>3.457108642</v>
      </c>
      <c r="L220" s="36" t="s">
        <v>938</v>
      </c>
      <c r="N220" s="40"/>
    </row>
    <row r="221">
      <c r="A221" s="41" t="s">
        <v>8617</v>
      </c>
      <c r="B221" s="36" t="s">
        <v>900</v>
      </c>
      <c r="C221" s="36" t="s">
        <v>35</v>
      </c>
      <c r="D221" s="36" t="s">
        <v>263</v>
      </c>
      <c r="E221" s="36" t="s">
        <v>901</v>
      </c>
      <c r="F221" s="42">
        <f>SUMIFS('Sample - Superstore'!R:R,'Sample - Superstore'!$V:$V,$A221,'Sample - Superstore'!$N:$N,$B221)</f>
        <v>364.831358</v>
      </c>
      <c r="G221" s="43" t="str">
        <f>IF(OR($F221&lt;Lower_Limit,$F221&gt;Upper_Limit),TRUE,IF($F221&gt;Upper_percentile,"P99",IF($F221&lt;Lower_percentile,"P01","")))</f>
        <v/>
      </c>
      <c r="H221" s="44">
        <f>SUMIFS('Sample - Superstore'!S:S,'Sample - Superstore'!$V:$V,$A221,'Sample - Superstore'!$N:$N,$B221)</f>
        <v>5</v>
      </c>
      <c r="I221" s="45">
        <f>SUMIFS('Sample - Superstore'!T:T,'Sample - Superstore'!$V:$V,$A221,'Sample - Superstore'!$N:$N,$B221)</f>
        <v>0</v>
      </c>
      <c r="J221" s="42">
        <f>SUMIFS('Sample - Superstore'!U:U,'Sample - Superstore'!$V:$V,$A221,'Sample - Superstore'!$N:$N,$B221)</f>
        <v>91.20783951</v>
      </c>
      <c r="L221" s="36" t="s">
        <v>950</v>
      </c>
      <c r="N221" s="40"/>
    </row>
    <row r="222">
      <c r="A222" s="41" t="s">
        <v>8617</v>
      </c>
      <c r="B222" s="36" t="s">
        <v>902</v>
      </c>
      <c r="C222" s="36" t="s">
        <v>51</v>
      </c>
      <c r="D222" s="36" t="s">
        <v>124</v>
      </c>
      <c r="E222" s="36" t="s">
        <v>903</v>
      </c>
      <c r="F222" s="42">
        <f>SUMIFS('Sample - Superstore'!R:R,'Sample - Superstore'!$V:$V,$A222,'Sample - Superstore'!$N:$N,$B222)</f>
        <v>18.44202469</v>
      </c>
      <c r="G222" s="43" t="str">
        <f>IF(OR($F222&lt;Lower_Limit,$F222&gt;Upper_Limit),TRUE,IF($F222&gt;Upper_percentile,"P99",IF($F222&lt;Lower_percentile,"P01","")))</f>
        <v/>
      </c>
      <c r="H222" s="44">
        <f>SUMIFS('Sample - Superstore'!S:S,'Sample - Superstore'!$V:$V,$A222,'Sample - Superstore'!$N:$N,$B222)</f>
        <v>3</v>
      </c>
      <c r="I222" s="45">
        <f>SUMIFS('Sample - Superstore'!T:T,'Sample - Superstore'!$V:$V,$A222,'Sample - Superstore'!$N:$N,$B222)</f>
        <v>0</v>
      </c>
      <c r="J222" s="42">
        <f>SUMIFS('Sample - Superstore'!U:U,'Sample - Superstore'!$V:$V,$A222,'Sample - Superstore'!$N:$N,$B222)</f>
        <v>9.036592099</v>
      </c>
      <c r="L222" s="36" t="s">
        <v>960</v>
      </c>
      <c r="N222" s="40"/>
    </row>
    <row r="223">
      <c r="A223" s="41" t="s">
        <v>8617</v>
      </c>
      <c r="B223" s="36" t="s">
        <v>904</v>
      </c>
      <c r="C223" s="36" t="s">
        <v>51</v>
      </c>
      <c r="D223" s="36" t="s">
        <v>76</v>
      </c>
      <c r="E223" s="36" t="s">
        <v>905</v>
      </c>
      <c r="F223" s="42">
        <f>SUMIFS('Sample - Superstore'!R:R,'Sample - Superstore'!$V:$V,$A223,'Sample - Superstore'!$N:$N,$B223)</f>
        <v>53.24954733</v>
      </c>
      <c r="G223" s="43" t="str">
        <f>IF(OR($F223&lt;Lower_Limit,$F223&gt;Upper_Limit),TRUE,IF($F223&gt;Upper_percentile,"P99",IF($F223&lt;Lower_percentile,"P01","")))</f>
        <v/>
      </c>
      <c r="H223" s="44">
        <f>SUMIFS('Sample - Superstore'!S:S,'Sample - Superstore'!$V:$V,$A223,'Sample - Superstore'!$N:$N,$B223)</f>
        <v>4</v>
      </c>
      <c r="I223" s="45">
        <f>SUMIFS('Sample - Superstore'!T:T,'Sample - Superstore'!$V:$V,$A223,'Sample - Superstore'!$N:$N,$B223)</f>
        <v>0</v>
      </c>
      <c r="J223" s="42">
        <f>SUMIFS('Sample - Superstore'!U:U,'Sample - Superstore'!$V:$V,$A223,'Sample - Superstore'!$N:$N,$B223)</f>
        <v>23.9622963</v>
      </c>
      <c r="L223" s="36" t="s">
        <v>964</v>
      </c>
      <c r="N223" s="40"/>
    </row>
    <row r="224">
      <c r="A224" s="41" t="s">
        <v>8617</v>
      </c>
      <c r="B224" s="36" t="s">
        <v>909</v>
      </c>
      <c r="C224" s="36" t="s">
        <v>35</v>
      </c>
      <c r="D224" s="36" t="s">
        <v>36</v>
      </c>
      <c r="E224" s="36" t="s">
        <v>910</v>
      </c>
      <c r="F224" s="42">
        <f>SUMIFS('Sample - Superstore'!R:R,'Sample - Superstore'!$V:$V,$A224,'Sample - Superstore'!$N:$N,$B224)</f>
        <v>181.8037926</v>
      </c>
      <c r="G224" s="43" t="str">
        <f>IF(OR($F224&lt;Lower_Limit,$F224&gt;Upper_Limit),TRUE,IF($F224&gt;Upper_percentile,"P99",IF($F224&lt;Lower_percentile,"P01","")))</f>
        <v/>
      </c>
      <c r="H224" s="44">
        <f>SUMIFS('Sample - Superstore'!S:S,'Sample - Superstore'!$V:$V,$A224,'Sample - Superstore'!$N:$N,$B224)</f>
        <v>1</v>
      </c>
      <c r="I224" s="45">
        <f>SUMIFS('Sample - Superstore'!T:T,'Sample - Superstore'!$V:$V,$A224,'Sample - Superstore'!$N:$N,$B224)</f>
        <v>0.2</v>
      </c>
      <c r="J224" s="42">
        <f>SUMIFS('Sample - Superstore'!U:U,'Sample - Superstore'!$V:$V,$A224,'Sample - Superstore'!$N:$N,$B224)</f>
        <v>-22.72547407</v>
      </c>
      <c r="L224" s="36" t="s">
        <v>966</v>
      </c>
      <c r="N224" s="40"/>
    </row>
    <row r="225">
      <c r="A225" s="41" t="s">
        <v>8617</v>
      </c>
      <c r="B225" s="36" t="s">
        <v>914</v>
      </c>
      <c r="C225" s="36" t="s">
        <v>39</v>
      </c>
      <c r="D225" s="36" t="s">
        <v>61</v>
      </c>
      <c r="E225" s="36" t="s">
        <v>915</v>
      </c>
      <c r="F225" s="42">
        <f>SUMIFS('Sample - Superstore'!R:R,'Sample - Superstore'!$V:$V,$A225,'Sample - Superstore'!$N:$N,$B225)</f>
        <v>41.12757531</v>
      </c>
      <c r="G225" s="43" t="str">
        <f>IF(OR($F225&lt;Lower_Limit,$F225&gt;Upper_Limit),TRUE,IF($F225&gt;Upper_percentile,"P99",IF($F225&lt;Lower_percentile,"P01","")))</f>
        <v/>
      </c>
      <c r="H225" s="44">
        <f>SUMIFS('Sample - Superstore'!S:S,'Sample - Superstore'!$V:$V,$A225,'Sample - Superstore'!$N:$N,$B225)</f>
        <v>1</v>
      </c>
      <c r="I225" s="45">
        <f>SUMIFS('Sample - Superstore'!T:T,'Sample - Superstore'!$V:$V,$A225,'Sample - Superstore'!$N:$N,$B225)</f>
        <v>0.2</v>
      </c>
      <c r="J225" s="42">
        <f>SUMIFS('Sample - Superstore'!U:U,'Sample - Superstore'!$V:$V,$A225,'Sample - Superstore'!$N:$N,$B225)</f>
        <v>7.71142037</v>
      </c>
      <c r="L225" s="36" t="s">
        <v>968</v>
      </c>
      <c r="N225" s="40"/>
    </row>
    <row r="226">
      <c r="A226" s="41" t="s">
        <v>8617</v>
      </c>
      <c r="B226" s="36" t="s">
        <v>919</v>
      </c>
      <c r="C226" s="36" t="s">
        <v>51</v>
      </c>
      <c r="D226" s="36" t="s">
        <v>124</v>
      </c>
      <c r="E226" s="36" t="s">
        <v>920</v>
      </c>
      <c r="F226" s="42">
        <f>SUMIFS('Sample - Superstore'!R:R,'Sample - Superstore'!$V:$V,$A226,'Sample - Superstore'!$N:$N,$B226)</f>
        <v>14.9</v>
      </c>
      <c r="G226" s="43" t="str">
        <f>IF(OR($F226&lt;Lower_Limit,$F226&gt;Upper_Limit),TRUE,IF($F226&gt;Upper_percentile,"P99",IF($F226&lt;Lower_percentile,"P01","")))</f>
        <v/>
      </c>
      <c r="H226" s="44">
        <f>SUMIFS('Sample - Superstore'!S:S,'Sample - Superstore'!$V:$V,$A226,'Sample - Superstore'!$N:$N,$B226)</f>
        <v>5</v>
      </c>
      <c r="I226" s="45">
        <f>SUMIFS('Sample - Superstore'!T:T,'Sample - Superstore'!$V:$V,$A226,'Sample - Superstore'!$N:$N,$B226)</f>
        <v>0</v>
      </c>
      <c r="J226" s="42">
        <f>SUMIFS('Sample - Superstore'!U:U,'Sample - Superstore'!$V:$V,$A226,'Sample - Superstore'!$N:$N,$B226)</f>
        <v>7.152</v>
      </c>
      <c r="L226" s="36" t="s">
        <v>970</v>
      </c>
      <c r="N226" s="40"/>
    </row>
    <row r="227">
      <c r="A227" s="41" t="s">
        <v>8617</v>
      </c>
      <c r="B227" s="36" t="s">
        <v>921</v>
      </c>
      <c r="C227" s="36" t="s">
        <v>39</v>
      </c>
      <c r="D227" s="36" t="s">
        <v>40</v>
      </c>
      <c r="E227" s="36" t="s">
        <v>922</v>
      </c>
      <c r="F227" s="42">
        <f>SUMIFS('Sample - Superstore'!R:R,'Sample - Superstore'!$V:$V,$A227,'Sample - Superstore'!$N:$N,$B227)</f>
        <v>4158.912</v>
      </c>
      <c r="G227" s="43" t="str">
        <f>IF(OR($F227&lt;Lower_Limit,$F227&gt;Upper_Limit),TRUE,IF($F227&gt;Upper_percentile,"P99",IF($F227&lt;Lower_percentile,"P01","")))</f>
        <v>P99</v>
      </c>
      <c r="H227" s="44">
        <f>SUMIFS('Sample - Superstore'!S:S,'Sample - Superstore'!$V:$V,$A227,'Sample - Superstore'!$N:$N,$B227)</f>
        <v>8</v>
      </c>
      <c r="I227" s="45">
        <f>SUMIFS('Sample - Superstore'!T:T,'Sample - Superstore'!$V:$V,$A227,'Sample - Superstore'!$N:$N,$B227)</f>
        <v>0.2</v>
      </c>
      <c r="J227" s="42">
        <f>SUMIFS('Sample - Superstore'!U:U,'Sample - Superstore'!$V:$V,$A227,'Sample - Superstore'!$N:$N,$B227)</f>
        <v>363.9048</v>
      </c>
      <c r="L227" s="36" t="s">
        <v>975</v>
      </c>
      <c r="N227" s="40"/>
    </row>
    <row r="228">
      <c r="A228" s="41" t="s">
        <v>8617</v>
      </c>
      <c r="B228" s="36" t="s">
        <v>926</v>
      </c>
      <c r="C228" s="36" t="s">
        <v>39</v>
      </c>
      <c r="D228" s="36" t="s">
        <v>61</v>
      </c>
      <c r="E228" s="36" t="s">
        <v>927</v>
      </c>
      <c r="F228" s="42">
        <f>SUMIFS('Sample - Superstore'!R:R,'Sample - Superstore'!$V:$V,$A228,'Sample - Superstore'!$N:$N,$B228)</f>
        <v>26.85</v>
      </c>
      <c r="G228" s="43" t="str">
        <f>IF(OR($F228&lt;Lower_Limit,$F228&gt;Upper_Limit),TRUE,IF($F228&gt;Upper_percentile,"P99",IF($F228&lt;Lower_percentile,"P01","")))</f>
        <v/>
      </c>
      <c r="H228" s="44">
        <f>SUMIFS('Sample - Superstore'!S:S,'Sample - Superstore'!$V:$V,$A228,'Sample - Superstore'!$N:$N,$B228)</f>
        <v>3</v>
      </c>
      <c r="I228" s="45">
        <f>SUMIFS('Sample - Superstore'!T:T,'Sample - Superstore'!$V:$V,$A228,'Sample - Superstore'!$N:$N,$B228)</f>
        <v>0</v>
      </c>
      <c r="J228" s="42">
        <f>SUMIFS('Sample - Superstore'!U:U,'Sample - Superstore'!$V:$V,$A228,'Sample - Superstore'!$N:$N,$B228)</f>
        <v>5.1015</v>
      </c>
      <c r="L228" s="36" t="s">
        <v>981</v>
      </c>
      <c r="N228" s="40"/>
    </row>
    <row r="229">
      <c r="A229" s="41" t="s">
        <v>8617</v>
      </c>
      <c r="B229" s="36" t="s">
        <v>928</v>
      </c>
      <c r="C229" s="36" t="s">
        <v>39</v>
      </c>
      <c r="D229" s="36" t="s">
        <v>446</v>
      </c>
      <c r="E229" s="36" t="s">
        <v>929</v>
      </c>
      <c r="F229" s="42">
        <f>SUMIFS('Sample - Superstore'!R:R,'Sample - Superstore'!$V:$V,$A229,'Sample - Superstore'!$N:$N,$B229)</f>
        <v>3357.6</v>
      </c>
      <c r="G229" s="43" t="str">
        <f>IF(OR($F229&lt;Lower_Limit,$F229&gt;Upper_Limit),TRUE,IF($F229&gt;Upper_percentile,"P99",IF($F229&lt;Lower_percentile,"P01","")))</f>
        <v>P99</v>
      </c>
      <c r="H229" s="44">
        <f>SUMIFS('Sample - Superstore'!S:S,'Sample - Superstore'!$V:$V,$A229,'Sample - Superstore'!$N:$N,$B229)</f>
        <v>3</v>
      </c>
      <c r="I229" s="45">
        <f>SUMIFS('Sample - Superstore'!T:T,'Sample - Superstore'!$V:$V,$A229,'Sample - Superstore'!$N:$N,$B229)</f>
        <v>0.2</v>
      </c>
      <c r="J229" s="42">
        <f>SUMIFS('Sample - Superstore'!U:U,'Sample - Superstore'!$V:$V,$A229,'Sample - Superstore'!$N:$N,$B229)</f>
        <v>377.73</v>
      </c>
      <c r="L229" s="36" t="s">
        <v>983</v>
      </c>
      <c r="N229" s="40"/>
    </row>
    <row r="230">
      <c r="A230" s="41" t="s">
        <v>8617</v>
      </c>
      <c r="B230" s="36" t="s">
        <v>933</v>
      </c>
      <c r="C230" s="36" t="s">
        <v>51</v>
      </c>
      <c r="D230" s="36" t="s">
        <v>52</v>
      </c>
      <c r="E230" s="36" t="s">
        <v>934</v>
      </c>
      <c r="F230" s="42">
        <f>SUMIFS('Sample - Superstore'!R:R,'Sample - Superstore'!$V:$V,$A230,'Sample - Superstore'!$N:$N,$B230)</f>
        <v>104.696</v>
      </c>
      <c r="G230" s="43" t="str">
        <f>IF(OR($F230&lt;Lower_Limit,$F230&gt;Upper_Limit),TRUE,IF($F230&gt;Upper_percentile,"P99",IF($F230&lt;Lower_percentile,"P01","")))</f>
        <v/>
      </c>
      <c r="H230" s="44">
        <f>SUMIFS('Sample - Superstore'!S:S,'Sample - Superstore'!$V:$V,$A230,'Sample - Superstore'!$N:$N,$B230)</f>
        <v>1</v>
      </c>
      <c r="I230" s="45">
        <f>SUMIFS('Sample - Superstore'!T:T,'Sample - Superstore'!$V:$V,$A230,'Sample - Superstore'!$N:$N,$B230)</f>
        <v>0.2</v>
      </c>
      <c r="J230" s="42">
        <f>SUMIFS('Sample - Superstore'!U:U,'Sample - Superstore'!$V:$V,$A230,'Sample - Superstore'!$N:$N,$B230)</f>
        <v>6.5435</v>
      </c>
      <c r="L230" s="36" t="s">
        <v>988</v>
      </c>
      <c r="N230" s="40"/>
    </row>
    <row r="231">
      <c r="A231" s="41" t="s">
        <v>8617</v>
      </c>
      <c r="B231" s="36" t="s">
        <v>307</v>
      </c>
      <c r="C231" s="36" t="s">
        <v>39</v>
      </c>
      <c r="D231" s="36" t="s">
        <v>61</v>
      </c>
      <c r="E231" s="36" t="s">
        <v>308</v>
      </c>
      <c r="F231" s="42">
        <f>SUMIFS('Sample - Superstore'!R:R,'Sample - Superstore'!$V:$V,$A231,'Sample - Superstore'!$N:$N,$B231)</f>
        <v>47.30452675</v>
      </c>
      <c r="G231" s="43" t="str">
        <f>IF(OR($F231&lt;Lower_Limit,$F231&gt;Upper_Limit),TRUE,IF($F231&gt;Upper_percentile,"P99",IF($F231&lt;Lower_percentile,"P01","")))</f>
        <v/>
      </c>
      <c r="H231" s="44">
        <f>SUMIFS('Sample - Superstore'!S:S,'Sample - Superstore'!$V:$V,$A231,'Sample - Superstore'!$N:$N,$B231)</f>
        <v>2</v>
      </c>
      <c r="I231" s="45">
        <f>SUMIFS('Sample - Superstore'!T:T,'Sample - Superstore'!$V:$V,$A231,'Sample - Superstore'!$N:$N,$B231)</f>
        <v>0</v>
      </c>
      <c r="J231" s="42">
        <f>SUMIFS('Sample - Superstore'!U:U,'Sample - Superstore'!$V:$V,$A231,'Sample - Superstore'!$N:$N,$B231)</f>
        <v>20.3409465</v>
      </c>
      <c r="L231" s="36" t="s">
        <v>990</v>
      </c>
      <c r="N231" s="40"/>
    </row>
    <row r="232">
      <c r="A232" s="41" t="s">
        <v>8617</v>
      </c>
      <c r="B232" s="36" t="s">
        <v>938</v>
      </c>
      <c r="C232" s="36" t="s">
        <v>51</v>
      </c>
      <c r="D232" s="36" t="s">
        <v>76</v>
      </c>
      <c r="E232" s="36" t="s">
        <v>939</v>
      </c>
      <c r="F232" s="42">
        <f>SUMIFS('Sample - Superstore'!R:R,'Sample - Superstore'!$V:$V,$A232,'Sample - Superstore'!$N:$N,$B232)</f>
        <v>59.86696296</v>
      </c>
      <c r="G232" s="43" t="str">
        <f>IF(OR($F232&lt;Lower_Limit,$F232&gt;Upper_Limit),TRUE,IF($F232&gt;Upper_percentile,"P99",IF($F232&lt;Lower_percentile,"P01","")))</f>
        <v/>
      </c>
      <c r="H232" s="44">
        <f>SUMIFS('Sample - Superstore'!S:S,'Sample - Superstore'!$V:$V,$A232,'Sample - Superstore'!$N:$N,$B232)</f>
        <v>8</v>
      </c>
      <c r="I232" s="45">
        <f>SUMIFS('Sample - Superstore'!T:T,'Sample - Superstore'!$V:$V,$A232,'Sample - Superstore'!$N:$N,$B232)</f>
        <v>0.2</v>
      </c>
      <c r="J232" s="42">
        <f>SUMIFS('Sample - Superstore'!U:U,'Sample - Superstore'!$V:$V,$A232,'Sample - Superstore'!$N:$N,$B232)</f>
        <v>22.58519259</v>
      </c>
      <c r="L232" s="36" t="s">
        <v>992</v>
      </c>
      <c r="N232" s="40"/>
    </row>
    <row r="233">
      <c r="A233" s="41" t="s">
        <v>8617</v>
      </c>
      <c r="B233" s="36" t="s">
        <v>120</v>
      </c>
      <c r="C233" s="36" t="s">
        <v>35</v>
      </c>
      <c r="D233" s="36" t="s">
        <v>121</v>
      </c>
      <c r="E233" s="36" t="s">
        <v>122</v>
      </c>
      <c r="F233" s="42">
        <f>SUMIFS('Sample - Superstore'!R:R,'Sample - Superstore'!$V:$V,$A233,'Sample - Superstore'!$N:$N,$B233)</f>
        <v>62.81388939</v>
      </c>
      <c r="G233" s="43" t="str">
        <f>IF(OR($F233&lt;Lower_Limit,$F233&gt;Upper_Limit),TRUE,IF($F233&gt;Upper_percentile,"P99",IF($F233&lt;Lower_percentile,"P01","")))</f>
        <v/>
      </c>
      <c r="H233" s="44">
        <f>SUMIFS('Sample - Superstore'!S:S,'Sample - Superstore'!$V:$V,$A233,'Sample - Superstore'!$N:$N,$B233)</f>
        <v>4</v>
      </c>
      <c r="I233" s="45">
        <f>SUMIFS('Sample - Superstore'!T:T,'Sample - Superstore'!$V:$V,$A233,'Sample - Superstore'!$N:$N,$B233)</f>
        <v>0</v>
      </c>
      <c r="J233" s="42">
        <f>SUMIFS('Sample - Superstore'!U:U,'Sample - Superstore'!$V:$V,$A233,'Sample - Superstore'!$N:$N,$B233)</f>
        <v>25.75369465</v>
      </c>
      <c r="L233" s="36" t="s">
        <v>998</v>
      </c>
      <c r="N233" s="40"/>
    </row>
    <row r="234">
      <c r="A234" s="41" t="s">
        <v>8617</v>
      </c>
      <c r="B234" s="36" t="s">
        <v>328</v>
      </c>
      <c r="C234" s="36" t="s">
        <v>51</v>
      </c>
      <c r="D234" s="36" t="s">
        <v>52</v>
      </c>
      <c r="E234" s="36" t="s">
        <v>329</v>
      </c>
      <c r="F234" s="42">
        <f>SUMIFS('Sample - Superstore'!R:R,'Sample - Superstore'!$V:$V,$A234,'Sample - Superstore'!$N:$N,$B234)</f>
        <v>394.83673</v>
      </c>
      <c r="G234" s="43" t="str">
        <f>IF(OR($F234&lt;Lower_Limit,$F234&gt;Upper_Limit),TRUE,IF($F234&gt;Upper_percentile,"P99",IF($F234&lt;Lower_percentile,"P01","")))</f>
        <v/>
      </c>
      <c r="H234" s="44">
        <f>SUMIFS('Sample - Superstore'!S:S,'Sample - Superstore'!$V:$V,$A234,'Sample - Superstore'!$N:$N,$B234)</f>
        <v>4</v>
      </c>
      <c r="I234" s="45">
        <f>SUMIFS('Sample - Superstore'!T:T,'Sample - Superstore'!$V:$V,$A234,'Sample - Superstore'!$N:$N,$B234)</f>
        <v>0</v>
      </c>
      <c r="J234" s="42">
        <f>SUMIFS('Sample - Superstore'!U:U,'Sample - Superstore'!$V:$V,$A234,'Sample - Superstore'!$N:$N,$B234)</f>
        <v>102.6575498</v>
      </c>
      <c r="L234" s="36" t="s">
        <v>1000</v>
      </c>
      <c r="N234" s="40"/>
    </row>
    <row r="235">
      <c r="A235" s="41" t="s">
        <v>8617</v>
      </c>
      <c r="B235" s="36" t="s">
        <v>950</v>
      </c>
      <c r="C235" s="36" t="s">
        <v>35</v>
      </c>
      <c r="D235" s="36" t="s">
        <v>121</v>
      </c>
      <c r="E235" s="36" t="s">
        <v>951</v>
      </c>
      <c r="F235" s="42">
        <f>SUMIFS('Sample - Superstore'!R:R,'Sample - Superstore'!$V:$V,$A235,'Sample - Superstore'!$N:$N,$B235)</f>
        <v>31.20987654</v>
      </c>
      <c r="G235" s="43" t="str">
        <f>IF(OR($F235&lt;Lower_Limit,$F235&gt;Upper_Limit),TRUE,IF($F235&gt;Upper_percentile,"P99",IF($F235&lt;Lower_percentile,"P01","")))</f>
        <v/>
      </c>
      <c r="H235" s="44">
        <f>SUMIFS('Sample - Superstore'!S:S,'Sample - Superstore'!$V:$V,$A235,'Sample - Superstore'!$N:$N,$B235)</f>
        <v>4</v>
      </c>
      <c r="I235" s="45">
        <f>SUMIFS('Sample - Superstore'!T:T,'Sample - Superstore'!$V:$V,$A235,'Sample - Superstore'!$N:$N,$B235)</f>
        <v>0.2</v>
      </c>
      <c r="J235" s="42">
        <f>SUMIFS('Sample - Superstore'!U:U,'Sample - Superstore'!$V:$V,$A235,'Sample - Superstore'!$N:$N,$B235)</f>
        <v>9.75308642</v>
      </c>
      <c r="L235" s="36" t="s">
        <v>1002</v>
      </c>
      <c r="N235" s="40"/>
    </row>
    <row r="236">
      <c r="A236" s="41" t="s">
        <v>8617</v>
      </c>
      <c r="B236" s="36" t="s">
        <v>291</v>
      </c>
      <c r="C236" s="36" t="s">
        <v>51</v>
      </c>
      <c r="D236" s="36" t="s">
        <v>124</v>
      </c>
      <c r="E236" s="36" t="s">
        <v>292</v>
      </c>
      <c r="F236" s="42">
        <f>SUMIFS('Sample - Superstore'!R:R,'Sample - Superstore'!$V:$V,$A236,'Sample - Superstore'!$N:$N,$B236)</f>
        <v>10.66548056</v>
      </c>
      <c r="G236" s="43" t="str">
        <f>IF(OR($F236&lt;Lower_Limit,$F236&gt;Upper_Limit),TRUE,IF($F236&gt;Upper_percentile,"P99",IF($F236&lt;Lower_percentile,"P01","")))</f>
        <v/>
      </c>
      <c r="H236" s="44">
        <f>SUMIFS('Sample - Superstore'!S:S,'Sample - Superstore'!$V:$V,$A236,'Sample - Superstore'!$N:$N,$B236)</f>
        <v>2</v>
      </c>
      <c r="I236" s="45">
        <f>SUMIFS('Sample - Superstore'!T:T,'Sample - Superstore'!$V:$V,$A236,'Sample - Superstore'!$N:$N,$B236)</f>
        <v>0</v>
      </c>
      <c r="J236" s="42">
        <f>SUMIFS('Sample - Superstore'!U:U,'Sample - Superstore'!$V:$V,$A236,'Sample - Superstore'!$N:$N,$B236)</f>
        <v>5.119430668</v>
      </c>
      <c r="L236" s="36" t="s">
        <v>1007</v>
      </c>
      <c r="N236" s="40"/>
    </row>
    <row r="237">
      <c r="A237" s="41" t="s">
        <v>8617</v>
      </c>
      <c r="B237" s="36" t="s">
        <v>960</v>
      </c>
      <c r="C237" s="36" t="s">
        <v>51</v>
      </c>
      <c r="D237" s="36" t="s">
        <v>205</v>
      </c>
      <c r="E237" s="36" t="s">
        <v>416</v>
      </c>
      <c r="F237" s="42">
        <f>SUMIFS('Sample - Superstore'!R:R,'Sample - Superstore'!$V:$V,$A237,'Sample - Superstore'!$N:$N,$B237)</f>
        <v>30.19725926</v>
      </c>
      <c r="G237" s="43" t="str">
        <f>IF(OR($F237&lt;Lower_Limit,$F237&gt;Upper_Limit),TRUE,IF($F237&gt;Upper_percentile,"P99",IF($F237&lt;Lower_percentile,"P01","")))</f>
        <v/>
      </c>
      <c r="H237" s="44">
        <f>SUMIFS('Sample - Superstore'!S:S,'Sample - Superstore'!$V:$V,$A237,'Sample - Superstore'!$N:$N,$B237)</f>
        <v>3</v>
      </c>
      <c r="I237" s="45">
        <f>SUMIFS('Sample - Superstore'!T:T,'Sample - Superstore'!$V:$V,$A237,'Sample - Superstore'!$N:$N,$B237)</f>
        <v>0</v>
      </c>
      <c r="J237" s="42">
        <f>SUMIFS('Sample - Superstore'!U:U,'Sample - Superstore'!$V:$V,$A237,'Sample - Superstore'!$N:$N,$B237)</f>
        <v>13.89073926</v>
      </c>
      <c r="L237" s="36" t="s">
        <v>1012</v>
      </c>
      <c r="N237" s="40"/>
    </row>
    <row r="238">
      <c r="A238" s="41" t="s">
        <v>8617</v>
      </c>
      <c r="B238" s="36" t="s">
        <v>964</v>
      </c>
      <c r="C238" s="36" t="s">
        <v>51</v>
      </c>
      <c r="D238" s="36" t="s">
        <v>52</v>
      </c>
      <c r="E238" s="36" t="s">
        <v>965</v>
      </c>
      <c r="F238" s="42">
        <f>SUMIFS('Sample - Superstore'!R:R,'Sample - Superstore'!$V:$V,$A238,'Sample - Superstore'!$N:$N,$B238)</f>
        <v>676.55</v>
      </c>
      <c r="G238" s="43" t="str">
        <f>IF(OR($F238&lt;Lower_Limit,$F238&gt;Upper_Limit),TRUE,IF($F238&gt;Upper_percentile,"P99",IF($F238&lt;Lower_percentile,"P01","")))</f>
        <v/>
      </c>
      <c r="H238" s="44">
        <f>SUMIFS('Sample - Superstore'!S:S,'Sample - Superstore'!$V:$V,$A238,'Sample - Superstore'!$N:$N,$B238)</f>
        <v>5</v>
      </c>
      <c r="I238" s="45">
        <f>SUMIFS('Sample - Superstore'!T:T,'Sample - Superstore'!$V:$V,$A238,'Sample - Superstore'!$N:$N,$B238)</f>
        <v>0</v>
      </c>
      <c r="J238" s="42">
        <f>SUMIFS('Sample - Superstore'!U:U,'Sample - Superstore'!$V:$V,$A238,'Sample - Superstore'!$N:$N,$B238)</f>
        <v>6.7655</v>
      </c>
      <c r="L238" s="36" t="s">
        <v>1014</v>
      </c>
      <c r="N238" s="40"/>
    </row>
    <row r="239">
      <c r="A239" s="41" t="s">
        <v>8617</v>
      </c>
      <c r="B239" s="36" t="s">
        <v>966</v>
      </c>
      <c r="C239" s="36" t="s">
        <v>51</v>
      </c>
      <c r="D239" s="36" t="s">
        <v>283</v>
      </c>
      <c r="E239" s="36" t="s">
        <v>967</v>
      </c>
      <c r="F239" s="42">
        <f>SUMIFS('Sample - Superstore'!R:R,'Sample - Superstore'!$V:$V,$A239,'Sample - Superstore'!$N:$N,$B239)</f>
        <v>154.9</v>
      </c>
      <c r="G239" s="43" t="str">
        <f>IF(OR($F239&lt;Lower_Limit,$F239&gt;Upper_Limit),TRUE,IF($F239&gt;Upper_percentile,"P99",IF($F239&lt;Lower_percentile,"P01","")))</f>
        <v/>
      </c>
      <c r="H239" s="44">
        <f>SUMIFS('Sample - Superstore'!S:S,'Sample - Superstore'!$V:$V,$A239,'Sample - Superstore'!$N:$N,$B239)</f>
        <v>5</v>
      </c>
      <c r="I239" s="45">
        <f>SUMIFS('Sample - Superstore'!T:T,'Sample - Superstore'!$V:$V,$A239,'Sample - Superstore'!$N:$N,$B239)</f>
        <v>0</v>
      </c>
      <c r="J239" s="42">
        <f>SUMIFS('Sample - Superstore'!U:U,'Sample - Superstore'!$V:$V,$A239,'Sample - Superstore'!$N:$N,$B239)</f>
        <v>40.274</v>
      </c>
      <c r="L239" s="36" t="s">
        <v>1016</v>
      </c>
      <c r="N239" s="40"/>
    </row>
    <row r="240">
      <c r="A240" s="41" t="s">
        <v>8617</v>
      </c>
      <c r="B240" s="36" t="s">
        <v>968</v>
      </c>
      <c r="C240" s="36" t="s">
        <v>51</v>
      </c>
      <c r="D240" s="36" t="s">
        <v>205</v>
      </c>
      <c r="E240" s="36" t="s">
        <v>969</v>
      </c>
      <c r="F240" s="42">
        <f>SUMIFS('Sample - Superstore'!R:R,'Sample - Superstore'!$V:$V,$A240,'Sample - Superstore'!$N:$N,$B240)</f>
        <v>30.56</v>
      </c>
      <c r="G240" s="43" t="str">
        <f>IF(OR($F240&lt;Lower_Limit,$F240&gt;Upper_Limit),TRUE,IF($F240&gt;Upper_percentile,"P99",IF($F240&lt;Lower_percentile,"P01","")))</f>
        <v/>
      </c>
      <c r="H240" s="44">
        <f>SUMIFS('Sample - Superstore'!S:S,'Sample - Superstore'!$V:$V,$A240,'Sample - Superstore'!$N:$N,$B240)</f>
        <v>4</v>
      </c>
      <c r="I240" s="45">
        <f>SUMIFS('Sample - Superstore'!T:T,'Sample - Superstore'!$V:$V,$A240,'Sample - Superstore'!$N:$N,$B240)</f>
        <v>0</v>
      </c>
      <c r="J240" s="42">
        <f>SUMIFS('Sample - Superstore'!U:U,'Sample - Superstore'!$V:$V,$A240,'Sample - Superstore'!$N:$N,$B240)</f>
        <v>14.9744</v>
      </c>
      <c r="L240" s="36" t="s">
        <v>1018</v>
      </c>
      <c r="N240" s="40"/>
    </row>
    <row r="241">
      <c r="A241" s="41" t="s">
        <v>8617</v>
      </c>
      <c r="B241" s="36" t="s">
        <v>970</v>
      </c>
      <c r="C241" s="36" t="s">
        <v>35</v>
      </c>
      <c r="D241" s="36" t="s">
        <v>263</v>
      </c>
      <c r="E241" s="36" t="s">
        <v>971</v>
      </c>
      <c r="F241" s="42">
        <f>SUMIFS('Sample - Superstore'!R:R,'Sample - Superstore'!$V:$V,$A241,'Sample - Superstore'!$N:$N,$B241)</f>
        <v>770.352</v>
      </c>
      <c r="G241" s="43" t="str">
        <f>IF(OR($F241&lt;Lower_Limit,$F241&gt;Upper_Limit),TRUE,IF($F241&gt;Upper_percentile,"P99",IF($F241&lt;Lower_percentile,"P01","")))</f>
        <v/>
      </c>
      <c r="H241" s="44">
        <f>SUMIFS('Sample - Superstore'!S:S,'Sample - Superstore'!$V:$V,$A241,'Sample - Superstore'!$N:$N,$B241)</f>
        <v>3</v>
      </c>
      <c r="I241" s="45">
        <f>SUMIFS('Sample - Superstore'!T:T,'Sample - Superstore'!$V:$V,$A241,'Sample - Superstore'!$N:$N,$B241)</f>
        <v>0.2</v>
      </c>
      <c r="J241" s="42">
        <f>SUMIFS('Sample - Superstore'!U:U,'Sample - Superstore'!$V:$V,$A241,'Sample - Superstore'!$N:$N,$B241)</f>
        <v>77.0352</v>
      </c>
      <c r="L241" s="36" t="s">
        <v>1020</v>
      </c>
      <c r="N241" s="40"/>
    </row>
    <row r="242">
      <c r="A242" s="41" t="s">
        <v>8617</v>
      </c>
      <c r="B242" s="36" t="s">
        <v>975</v>
      </c>
      <c r="C242" s="36" t="s">
        <v>51</v>
      </c>
      <c r="D242" s="36" t="s">
        <v>124</v>
      </c>
      <c r="E242" s="36" t="s">
        <v>976</v>
      </c>
      <c r="F242" s="42">
        <f>SUMIFS('Sample - Superstore'!R:R,'Sample - Superstore'!$V:$V,$A242,'Sample - Superstore'!$N:$N,$B242)</f>
        <v>19.98</v>
      </c>
      <c r="G242" s="43" t="str">
        <f>IF(OR($F242&lt;Lower_Limit,$F242&gt;Upper_Limit),TRUE,IF($F242&gt;Upper_percentile,"P99",IF($F242&lt;Lower_percentile,"P01","")))</f>
        <v/>
      </c>
      <c r="H242" s="44">
        <f>SUMIFS('Sample - Superstore'!S:S,'Sample - Superstore'!$V:$V,$A242,'Sample - Superstore'!$N:$N,$B242)</f>
        <v>2</v>
      </c>
      <c r="I242" s="45">
        <f>SUMIFS('Sample - Superstore'!T:T,'Sample - Superstore'!$V:$V,$A242,'Sample - Superstore'!$N:$N,$B242)</f>
        <v>0</v>
      </c>
      <c r="J242" s="42">
        <f>SUMIFS('Sample - Superstore'!U:U,'Sample - Superstore'!$V:$V,$A242,'Sample - Superstore'!$N:$N,$B242)</f>
        <v>8.991</v>
      </c>
      <c r="L242" s="36" t="s">
        <v>1022</v>
      </c>
      <c r="N242" s="40"/>
    </row>
    <row r="243">
      <c r="A243" s="41" t="s">
        <v>8617</v>
      </c>
      <c r="B243" s="36" t="s">
        <v>981</v>
      </c>
      <c r="C243" s="36" t="s">
        <v>51</v>
      </c>
      <c r="D243" s="36" t="s">
        <v>283</v>
      </c>
      <c r="E243" s="36" t="s">
        <v>982</v>
      </c>
      <c r="F243" s="42">
        <f>SUMIFS('Sample - Superstore'!R:R,'Sample - Superstore'!$V:$V,$A243,'Sample - Superstore'!$N:$N,$B243)</f>
        <v>157.92</v>
      </c>
      <c r="G243" s="43" t="str">
        <f>IF(OR($F243&lt;Lower_Limit,$F243&gt;Upper_Limit),TRUE,IF($F243&gt;Upper_percentile,"P99",IF($F243&lt;Lower_percentile,"P01","")))</f>
        <v/>
      </c>
      <c r="H243" s="44">
        <f>SUMIFS('Sample - Superstore'!S:S,'Sample - Superstore'!$V:$V,$A243,'Sample - Superstore'!$N:$N,$B243)</f>
        <v>5</v>
      </c>
      <c r="I243" s="45">
        <f>SUMIFS('Sample - Superstore'!T:T,'Sample - Superstore'!$V:$V,$A243,'Sample - Superstore'!$N:$N,$B243)</f>
        <v>0.2</v>
      </c>
      <c r="J243" s="42">
        <f>SUMIFS('Sample - Superstore'!U:U,'Sample - Superstore'!$V:$V,$A243,'Sample - Superstore'!$N:$N,$B243)</f>
        <v>17.766</v>
      </c>
      <c r="L243" s="36" t="s">
        <v>1024</v>
      </c>
      <c r="N243" s="40"/>
    </row>
    <row r="244">
      <c r="A244" s="41" t="s">
        <v>8617</v>
      </c>
      <c r="B244" s="36" t="s">
        <v>983</v>
      </c>
      <c r="C244" s="36" t="s">
        <v>39</v>
      </c>
      <c r="D244" s="36" t="s">
        <v>40</v>
      </c>
      <c r="E244" s="36" t="s">
        <v>984</v>
      </c>
      <c r="F244" s="42">
        <f>SUMIFS('Sample - Superstore'!R:R,'Sample - Superstore'!$V:$V,$A244,'Sample - Superstore'!$N:$N,$B244)</f>
        <v>1045.352415</v>
      </c>
      <c r="G244" s="43" t="str">
        <f>IF(OR($F244&lt;Lower_Limit,$F244&gt;Upper_Limit),TRUE,IF($F244&gt;Upper_percentile,"P99",IF($F244&lt;Lower_percentile,"P01","")))</f>
        <v/>
      </c>
      <c r="H244" s="44">
        <f>SUMIFS('Sample - Superstore'!S:S,'Sample - Superstore'!$V:$V,$A244,'Sample - Superstore'!$N:$N,$B244)</f>
        <v>10</v>
      </c>
      <c r="I244" s="45">
        <f>SUMIFS('Sample - Superstore'!T:T,'Sample - Superstore'!$V:$V,$A244,'Sample - Superstore'!$N:$N,$B244)</f>
        <v>0.4</v>
      </c>
      <c r="J244" s="42">
        <f>SUMIFS('Sample - Superstore'!U:U,'Sample - Superstore'!$V:$V,$A244,'Sample - Superstore'!$N:$N,$B244)</f>
        <v>78.40143111</v>
      </c>
      <c r="L244" s="36" t="s">
        <v>1026</v>
      </c>
      <c r="N244" s="40"/>
    </row>
    <row r="245">
      <c r="A245" s="41" t="s">
        <v>8617</v>
      </c>
      <c r="B245" s="36" t="s">
        <v>988</v>
      </c>
      <c r="C245" s="36" t="s">
        <v>51</v>
      </c>
      <c r="D245" s="36" t="s">
        <v>124</v>
      </c>
      <c r="E245" s="36" t="s">
        <v>989</v>
      </c>
      <c r="F245" s="42">
        <f>SUMIFS('Sample - Superstore'!R:R,'Sample - Superstore'!$V:$V,$A245,'Sample - Superstore'!$N:$N,$B245)</f>
        <v>72.15644444</v>
      </c>
      <c r="G245" s="43" t="str">
        <f>IF(OR($F245&lt;Lower_Limit,$F245&gt;Upper_Limit),TRUE,IF($F245&gt;Upper_percentile,"P99",IF($F245&lt;Lower_percentile,"P01","")))</f>
        <v/>
      </c>
      <c r="H245" s="44">
        <f>SUMIFS('Sample - Superstore'!S:S,'Sample - Superstore'!$V:$V,$A245,'Sample - Superstore'!$N:$N,$B245)</f>
        <v>5</v>
      </c>
      <c r="I245" s="45">
        <f>SUMIFS('Sample - Superstore'!T:T,'Sample - Superstore'!$V:$V,$A245,'Sample - Superstore'!$N:$N,$B245)</f>
        <v>0.2</v>
      </c>
      <c r="J245" s="42">
        <f>SUMIFS('Sample - Superstore'!U:U,'Sample - Superstore'!$V:$V,$A245,'Sample - Superstore'!$N:$N,$B245)</f>
        <v>25.25475556</v>
      </c>
      <c r="L245" s="36" t="s">
        <v>1032</v>
      </c>
      <c r="N245" s="40"/>
    </row>
    <row r="246">
      <c r="A246" s="41" t="s">
        <v>8617</v>
      </c>
      <c r="B246" s="36" t="s">
        <v>990</v>
      </c>
      <c r="C246" s="36" t="s">
        <v>51</v>
      </c>
      <c r="D246" s="36" t="s">
        <v>76</v>
      </c>
      <c r="E246" s="36" t="s">
        <v>991</v>
      </c>
      <c r="F246" s="42">
        <f>SUMIFS('Sample - Superstore'!R:R,'Sample - Superstore'!$V:$V,$A246,'Sample - Superstore'!$N:$N,$B246)</f>
        <v>1.309688889</v>
      </c>
      <c r="G246" s="43" t="str">
        <f>IF(OR($F246&lt;Lower_Limit,$F246&gt;Upper_Limit),TRUE,IF($F246&gt;Upper_percentile,"P99",IF($F246&lt;Lower_percentile,"P01","")))</f>
        <v>P01</v>
      </c>
      <c r="H246" s="44">
        <f>SUMIFS('Sample - Superstore'!S:S,'Sample - Superstore'!$V:$V,$A246,'Sample - Superstore'!$N:$N,$B246)</f>
        <v>2</v>
      </c>
      <c r="I246" s="45">
        <f>SUMIFS('Sample - Superstore'!T:T,'Sample - Superstore'!$V:$V,$A246,'Sample - Superstore'!$N:$N,$B246)</f>
        <v>0.8</v>
      </c>
      <c r="J246" s="42">
        <f>SUMIFS('Sample - Superstore'!U:U,'Sample - Superstore'!$V:$V,$A246,'Sample - Superstore'!$N:$N,$B246)</f>
        <v>-2.226471111</v>
      </c>
      <c r="L246" s="36" t="s">
        <v>1037</v>
      </c>
      <c r="N246" s="40"/>
    </row>
    <row r="247">
      <c r="A247" s="41" t="s">
        <v>8617</v>
      </c>
      <c r="B247" s="36" t="s">
        <v>992</v>
      </c>
      <c r="C247" s="36" t="s">
        <v>35</v>
      </c>
      <c r="D247" s="36" t="s">
        <v>73</v>
      </c>
      <c r="E247" s="36" t="s">
        <v>993</v>
      </c>
      <c r="F247" s="42">
        <f>SUMIFS('Sample - Superstore'!R:R,'Sample - Superstore'!$V:$V,$A247,'Sample - Superstore'!$N:$N,$B247)</f>
        <v>574.106037</v>
      </c>
      <c r="G247" s="43" t="str">
        <f>IF(OR($F247&lt;Lower_Limit,$F247&gt;Upper_Limit),TRUE,IF($F247&gt;Upper_percentile,"P99",IF($F247&lt;Lower_percentile,"P01","")))</f>
        <v/>
      </c>
      <c r="H247" s="44">
        <f>SUMIFS('Sample - Superstore'!S:S,'Sample - Superstore'!$V:$V,$A247,'Sample - Superstore'!$N:$N,$B247)</f>
        <v>5</v>
      </c>
      <c r="I247" s="45">
        <f>SUMIFS('Sample - Superstore'!T:T,'Sample - Superstore'!$V:$V,$A247,'Sample - Superstore'!$N:$N,$B247)</f>
        <v>0.3</v>
      </c>
      <c r="J247" s="42">
        <f>SUMIFS('Sample - Superstore'!U:U,'Sample - Superstore'!$V:$V,$A247,'Sample - Superstore'!$N:$N,$B247)</f>
        <v>0</v>
      </c>
      <c r="L247" s="36" t="s">
        <v>1041</v>
      </c>
      <c r="N247" s="40"/>
    </row>
    <row r="248">
      <c r="A248" s="41" t="s">
        <v>8617</v>
      </c>
      <c r="B248" s="36" t="s">
        <v>998</v>
      </c>
      <c r="C248" s="36" t="s">
        <v>35</v>
      </c>
      <c r="D248" s="36" t="s">
        <v>121</v>
      </c>
      <c r="E248" s="36" t="s">
        <v>999</v>
      </c>
      <c r="F248" s="42">
        <f>SUMIFS('Sample - Superstore'!R:R,'Sample - Superstore'!$V:$V,$A248,'Sample - Superstore'!$N:$N,$B248)</f>
        <v>104.1668665</v>
      </c>
      <c r="G248" s="43" t="str">
        <f>IF(OR($F248&lt;Lower_Limit,$F248&gt;Upper_Limit),TRUE,IF($F248&gt;Upper_percentile,"P99",IF($F248&lt;Lower_percentile,"P01","")))</f>
        <v/>
      </c>
      <c r="H248" s="44">
        <f>SUMIFS('Sample - Superstore'!S:S,'Sample - Superstore'!$V:$V,$A248,'Sample - Superstore'!$N:$N,$B248)</f>
        <v>2</v>
      </c>
      <c r="I248" s="45">
        <f>SUMIFS('Sample - Superstore'!T:T,'Sample - Superstore'!$V:$V,$A248,'Sample - Superstore'!$N:$N,$B248)</f>
        <v>0</v>
      </c>
      <c r="J248" s="42">
        <f>SUMIFS('Sample - Superstore'!U:U,'Sample - Superstore'!$V:$V,$A248,'Sample - Superstore'!$N:$N,$B248)</f>
        <v>33.33339728</v>
      </c>
      <c r="L248" s="36" t="s">
        <v>1043</v>
      </c>
      <c r="N248" s="40"/>
    </row>
    <row r="249">
      <c r="A249" s="41" t="s">
        <v>8617</v>
      </c>
      <c r="B249" s="36" t="s">
        <v>1000</v>
      </c>
      <c r="C249" s="36" t="s">
        <v>51</v>
      </c>
      <c r="D249" s="36" t="s">
        <v>283</v>
      </c>
      <c r="E249" s="36" t="s">
        <v>1001</v>
      </c>
      <c r="F249" s="42">
        <f>SUMIFS('Sample - Superstore'!R:R,'Sample - Superstore'!$V:$V,$A249,'Sample - Superstore'!$N:$N,$B249)</f>
        <v>129.7141663</v>
      </c>
      <c r="G249" s="43" t="str">
        <f>IF(OR($F249&lt;Lower_Limit,$F249&gt;Upper_Limit),TRUE,IF($F249&gt;Upper_percentile,"P99",IF($F249&lt;Lower_percentile,"P01","")))</f>
        <v/>
      </c>
      <c r="H249" s="44">
        <f>SUMIFS('Sample - Superstore'!S:S,'Sample - Superstore'!$V:$V,$A249,'Sample - Superstore'!$N:$N,$B249)</f>
        <v>2</v>
      </c>
      <c r="I249" s="45">
        <f>SUMIFS('Sample - Superstore'!T:T,'Sample - Superstore'!$V:$V,$A249,'Sample - Superstore'!$N:$N,$B249)</f>
        <v>0</v>
      </c>
      <c r="J249" s="42">
        <f>SUMIFS('Sample - Superstore'!U:U,'Sample - Superstore'!$V:$V,$A249,'Sample - Superstore'!$N:$N,$B249)</f>
        <v>36.31996657</v>
      </c>
      <c r="L249" s="36" t="s">
        <v>1048</v>
      </c>
      <c r="N249" s="40"/>
    </row>
    <row r="250">
      <c r="A250" s="41" t="s">
        <v>8617</v>
      </c>
      <c r="B250" s="36" t="s">
        <v>1002</v>
      </c>
      <c r="C250" s="36" t="s">
        <v>51</v>
      </c>
      <c r="D250" s="36" t="s">
        <v>76</v>
      </c>
      <c r="E250" s="36" t="s">
        <v>1003</v>
      </c>
      <c r="F250" s="42">
        <f>SUMIFS('Sample - Superstore'!R:R,'Sample - Superstore'!$V:$V,$A250,'Sample - Superstore'!$N:$N,$B250)</f>
        <v>37.45822011</v>
      </c>
      <c r="G250" s="43" t="str">
        <f>IF(OR($F250&lt;Lower_Limit,$F250&gt;Upper_Limit),TRUE,IF($F250&gt;Upper_percentile,"P99",IF($F250&lt;Lower_percentile,"P01","")))</f>
        <v/>
      </c>
      <c r="H250" s="44">
        <f>SUMIFS('Sample - Superstore'!S:S,'Sample - Superstore'!$V:$V,$A250,'Sample - Superstore'!$N:$N,$B250)</f>
        <v>4</v>
      </c>
      <c r="I250" s="45">
        <f>SUMIFS('Sample - Superstore'!T:T,'Sample - Superstore'!$V:$V,$A250,'Sample - Superstore'!$N:$N,$B250)</f>
        <v>0</v>
      </c>
      <c r="J250" s="42">
        <f>SUMIFS('Sample - Superstore'!U:U,'Sample - Superstore'!$V:$V,$A250,'Sample - Superstore'!$N:$N,$B250)</f>
        <v>16.85619905</v>
      </c>
      <c r="L250" s="36" t="s">
        <v>1056</v>
      </c>
      <c r="N250" s="40"/>
    </row>
    <row r="251">
      <c r="A251" s="41" t="s">
        <v>8617</v>
      </c>
      <c r="B251" s="36" t="s">
        <v>1007</v>
      </c>
      <c r="C251" s="36" t="s">
        <v>35</v>
      </c>
      <c r="D251" s="36" t="s">
        <v>121</v>
      </c>
      <c r="E251" s="36" t="s">
        <v>1008</v>
      </c>
      <c r="F251" s="42">
        <f>SUMIFS('Sample - Superstore'!R:R,'Sample - Superstore'!$V:$V,$A251,'Sample - Superstore'!$N:$N,$B251)</f>
        <v>28.28</v>
      </c>
      <c r="G251" s="43" t="str">
        <f>IF(OR($F251&lt;Lower_Limit,$F251&gt;Upper_Limit),TRUE,IF($F251&gt;Upper_percentile,"P99",IF($F251&lt;Lower_percentile,"P01","")))</f>
        <v/>
      </c>
      <c r="H251" s="44">
        <f>SUMIFS('Sample - Superstore'!S:S,'Sample - Superstore'!$V:$V,$A251,'Sample - Superstore'!$N:$N,$B251)</f>
        <v>2</v>
      </c>
      <c r="I251" s="45">
        <f>SUMIFS('Sample - Superstore'!T:T,'Sample - Superstore'!$V:$V,$A251,'Sample - Superstore'!$N:$N,$B251)</f>
        <v>0</v>
      </c>
      <c r="J251" s="42">
        <f>SUMIFS('Sample - Superstore'!U:U,'Sample - Superstore'!$V:$V,$A251,'Sample - Superstore'!$N:$N,$B251)</f>
        <v>7.3528</v>
      </c>
      <c r="L251" s="36" t="s">
        <v>1061</v>
      </c>
      <c r="N251" s="40"/>
    </row>
    <row r="252">
      <c r="A252" s="41" t="s">
        <v>8617</v>
      </c>
      <c r="B252" s="36" t="s">
        <v>1012</v>
      </c>
      <c r="C252" s="36" t="s">
        <v>35</v>
      </c>
      <c r="D252" s="36" t="s">
        <v>263</v>
      </c>
      <c r="E252" s="36" t="s">
        <v>1013</v>
      </c>
      <c r="F252" s="42">
        <f>SUMIFS('Sample - Superstore'!R:R,'Sample - Superstore'!$V:$V,$A252,'Sample - Superstore'!$N:$N,$B252)</f>
        <v>398.1371852</v>
      </c>
      <c r="G252" s="43" t="str">
        <f>IF(OR($F252&lt;Lower_Limit,$F252&gt;Upper_Limit),TRUE,IF($F252&gt;Upper_percentile,"P99",IF($F252&lt;Lower_percentile,"P01","")))</f>
        <v/>
      </c>
      <c r="H252" s="44">
        <f>SUMIFS('Sample - Superstore'!S:S,'Sample - Superstore'!$V:$V,$A252,'Sample - Superstore'!$N:$N,$B252)</f>
        <v>2</v>
      </c>
      <c r="I252" s="45">
        <f>SUMIFS('Sample - Superstore'!T:T,'Sample - Superstore'!$V:$V,$A252,'Sample - Superstore'!$N:$N,$B252)</f>
        <v>0.3</v>
      </c>
      <c r="J252" s="42">
        <f>SUMIFS('Sample - Superstore'!U:U,'Sample - Superstore'!$V:$V,$A252,'Sample - Superstore'!$N:$N,$B252)</f>
        <v>-5.687674074</v>
      </c>
      <c r="L252" s="36" t="s">
        <v>1066</v>
      </c>
      <c r="N252" s="40"/>
    </row>
    <row r="253">
      <c r="A253" s="41" t="s">
        <v>8617</v>
      </c>
      <c r="B253" s="36" t="s">
        <v>1014</v>
      </c>
      <c r="C253" s="36" t="s">
        <v>39</v>
      </c>
      <c r="D253" s="36" t="s">
        <v>61</v>
      </c>
      <c r="E253" s="36" t="s">
        <v>1015</v>
      </c>
      <c r="F253" s="42">
        <f>SUMIFS('Sample - Superstore'!R:R,'Sample - Superstore'!$V:$V,$A253,'Sample - Superstore'!$N:$N,$B253)</f>
        <v>391.2180741</v>
      </c>
      <c r="G253" s="43" t="str">
        <f>IF(OR($F253&lt;Lower_Limit,$F253&gt;Upper_Limit),TRUE,IF($F253&gt;Upper_percentile,"P99",IF($F253&lt;Lower_percentile,"P01","")))</f>
        <v/>
      </c>
      <c r="H253" s="44">
        <f>SUMIFS('Sample - Superstore'!S:S,'Sample - Superstore'!$V:$V,$A253,'Sample - Superstore'!$N:$N,$B253)</f>
        <v>5</v>
      </c>
      <c r="I253" s="45">
        <f>SUMIFS('Sample - Superstore'!T:T,'Sample - Superstore'!$V:$V,$A253,'Sample - Superstore'!$N:$N,$B253)</f>
        <v>0.2</v>
      </c>
      <c r="J253" s="42">
        <f>SUMIFS('Sample - Superstore'!U:U,'Sample - Superstore'!$V:$V,$A253,'Sample - Superstore'!$N:$N,$B253)</f>
        <v>48.90225926</v>
      </c>
      <c r="L253" s="36" t="s">
        <v>1068</v>
      </c>
      <c r="N253" s="40"/>
    </row>
    <row r="254">
      <c r="A254" s="41" t="s">
        <v>8617</v>
      </c>
      <c r="B254" s="36" t="s">
        <v>1016</v>
      </c>
      <c r="C254" s="36" t="s">
        <v>39</v>
      </c>
      <c r="D254" s="36" t="s">
        <v>40</v>
      </c>
      <c r="E254" s="36" t="s">
        <v>1017</v>
      </c>
      <c r="F254" s="42">
        <f>SUMIFS('Sample - Superstore'!R:R,'Sample - Superstore'!$V:$V,$A254,'Sample - Superstore'!$N:$N,$B254)</f>
        <v>555.9073333</v>
      </c>
      <c r="G254" s="43" t="str">
        <f>IF(OR($F254&lt;Lower_Limit,$F254&gt;Upper_Limit),TRUE,IF($F254&gt;Upper_percentile,"P99",IF($F254&lt;Lower_percentile,"P01","")))</f>
        <v/>
      </c>
      <c r="H254" s="44">
        <f>SUMIFS('Sample - Superstore'!S:S,'Sample - Superstore'!$V:$V,$A254,'Sample - Superstore'!$N:$N,$B254)</f>
        <v>3</v>
      </c>
      <c r="I254" s="45">
        <f>SUMIFS('Sample - Superstore'!T:T,'Sample - Superstore'!$V:$V,$A254,'Sample - Superstore'!$N:$N,$B254)</f>
        <v>0.4</v>
      </c>
      <c r="J254" s="42">
        <f>SUMIFS('Sample - Superstore'!U:U,'Sample - Superstore'!$V:$V,$A254,'Sample - Superstore'!$N:$N,$B254)</f>
        <v>-120.4465889</v>
      </c>
      <c r="L254" s="36" t="s">
        <v>1071</v>
      </c>
      <c r="N254" s="40"/>
    </row>
    <row r="255">
      <c r="A255" s="41" t="s">
        <v>8617</v>
      </c>
      <c r="B255" s="36" t="s">
        <v>644</v>
      </c>
      <c r="C255" s="36" t="s">
        <v>51</v>
      </c>
      <c r="D255" s="36" t="s">
        <v>124</v>
      </c>
      <c r="E255" s="36" t="s">
        <v>645</v>
      </c>
      <c r="F255" s="42">
        <f>SUMIFS('Sample - Superstore'!R:R,'Sample - Superstore'!$V:$V,$A255,'Sample - Superstore'!$N:$N,$B255)</f>
        <v>42.46192593</v>
      </c>
      <c r="G255" s="43" t="str">
        <f>IF(OR($F255&lt;Lower_Limit,$F255&gt;Upper_Limit),TRUE,IF($F255&gt;Upper_percentile,"P99",IF($F255&lt;Lower_percentile,"P01","")))</f>
        <v/>
      </c>
      <c r="H255" s="44">
        <f>SUMIFS('Sample - Superstore'!S:S,'Sample - Superstore'!$V:$V,$A255,'Sample - Superstore'!$N:$N,$B255)</f>
        <v>5</v>
      </c>
      <c r="I255" s="45">
        <f>SUMIFS('Sample - Superstore'!T:T,'Sample - Superstore'!$V:$V,$A255,'Sample - Superstore'!$N:$N,$B255)</f>
        <v>0.2</v>
      </c>
      <c r="J255" s="42">
        <f>SUMIFS('Sample - Superstore'!U:U,'Sample - Superstore'!$V:$V,$A255,'Sample - Superstore'!$N:$N,$B255)</f>
        <v>14.3309</v>
      </c>
      <c r="L255" s="36" t="s">
        <v>1077</v>
      </c>
      <c r="N255" s="40"/>
    </row>
    <row r="256">
      <c r="A256" s="41" t="s">
        <v>8617</v>
      </c>
      <c r="B256" s="36" t="s">
        <v>1018</v>
      </c>
      <c r="C256" s="36" t="s">
        <v>51</v>
      </c>
      <c r="D256" s="36" t="s">
        <v>76</v>
      </c>
      <c r="E256" s="36" t="s">
        <v>1019</v>
      </c>
      <c r="F256" s="42">
        <f>SUMIFS('Sample - Superstore'!R:R,'Sample - Superstore'!$V:$V,$A256,'Sample - Superstore'!$N:$N,$B256)</f>
        <v>53.43468889</v>
      </c>
      <c r="G256" s="43" t="str">
        <f>IF(OR($F256&lt;Lower_Limit,$F256&gt;Upper_Limit),TRUE,IF($F256&gt;Upper_percentile,"P99",IF($F256&lt;Lower_percentile,"P01","")))</f>
        <v/>
      </c>
      <c r="H256" s="44">
        <f>SUMIFS('Sample - Superstore'!S:S,'Sample - Superstore'!$V:$V,$A256,'Sample - Superstore'!$N:$N,$B256)</f>
        <v>1</v>
      </c>
      <c r="I256" s="45">
        <f>SUMIFS('Sample - Superstore'!T:T,'Sample - Superstore'!$V:$V,$A256,'Sample - Superstore'!$N:$N,$B256)</f>
        <v>0.7</v>
      </c>
      <c r="J256" s="42">
        <f>SUMIFS('Sample - Superstore'!U:U,'Sample - Superstore'!$V:$V,$A256,'Sample - Superstore'!$N:$N,$B256)</f>
        <v>-42.74775111</v>
      </c>
      <c r="L256" s="36" t="s">
        <v>1079</v>
      </c>
      <c r="N256" s="40"/>
    </row>
    <row r="257">
      <c r="A257" s="41" t="s">
        <v>8617</v>
      </c>
      <c r="B257" s="36" t="s">
        <v>1020</v>
      </c>
      <c r="C257" s="36" t="s">
        <v>51</v>
      </c>
      <c r="D257" s="36" t="s">
        <v>52</v>
      </c>
      <c r="E257" s="36" t="s">
        <v>1021</v>
      </c>
      <c r="F257" s="42">
        <f>SUMIFS('Sample - Superstore'!R:R,'Sample - Superstore'!$V:$V,$A257,'Sample - Superstore'!$N:$N,$B257)</f>
        <v>568.9321481</v>
      </c>
      <c r="G257" s="43" t="str">
        <f>IF(OR($F257&lt;Lower_Limit,$F257&gt;Upper_Limit),TRUE,IF($F257&gt;Upper_percentile,"P99",IF($F257&lt;Lower_percentile,"P01","")))</f>
        <v/>
      </c>
      <c r="H257" s="44">
        <f>SUMIFS('Sample - Superstore'!S:S,'Sample - Superstore'!$V:$V,$A257,'Sample - Superstore'!$N:$N,$B257)</f>
        <v>5</v>
      </c>
      <c r="I257" s="45">
        <f>SUMIFS('Sample - Superstore'!T:T,'Sample - Superstore'!$V:$V,$A257,'Sample - Superstore'!$N:$N,$B257)</f>
        <v>0.2</v>
      </c>
      <c r="J257" s="42">
        <f>SUMIFS('Sample - Superstore'!U:U,'Sample - Superstore'!$V:$V,$A257,'Sample - Superstore'!$N:$N,$B257)</f>
        <v>-142.233037</v>
      </c>
      <c r="L257" s="36" t="s">
        <v>1088</v>
      </c>
      <c r="N257" s="40"/>
    </row>
    <row r="258">
      <c r="A258" s="41" t="s">
        <v>8617</v>
      </c>
      <c r="B258" s="36" t="s">
        <v>1022</v>
      </c>
      <c r="C258" s="36" t="s">
        <v>51</v>
      </c>
      <c r="D258" s="36" t="s">
        <v>76</v>
      </c>
      <c r="E258" s="36" t="s">
        <v>1023</v>
      </c>
      <c r="F258" s="42">
        <f>SUMIFS('Sample - Superstore'!R:R,'Sample - Superstore'!$V:$V,$A258,'Sample - Superstore'!$N:$N,$B258)</f>
        <v>23.84622222</v>
      </c>
      <c r="G258" s="43" t="str">
        <f>IF(OR($F258&lt;Lower_Limit,$F258&gt;Upper_Limit),TRUE,IF($F258&gt;Upper_percentile,"P99",IF($F258&lt;Lower_percentile,"P01","")))</f>
        <v/>
      </c>
      <c r="H258" s="44">
        <f>SUMIFS('Sample - Superstore'!S:S,'Sample - Superstore'!$V:$V,$A258,'Sample - Superstore'!$N:$N,$B258)</f>
        <v>5</v>
      </c>
      <c r="I258" s="45">
        <f>SUMIFS('Sample - Superstore'!T:T,'Sample - Superstore'!$V:$V,$A258,'Sample - Superstore'!$N:$N,$B258)</f>
        <v>0.7</v>
      </c>
      <c r="J258" s="42">
        <f>SUMIFS('Sample - Superstore'!U:U,'Sample - Superstore'!$V:$V,$A258,'Sample - Superstore'!$N:$N,$B258)</f>
        <v>-15.89748148</v>
      </c>
      <c r="L258" s="36" t="s">
        <v>1090</v>
      </c>
      <c r="N258" s="40"/>
    </row>
    <row r="259">
      <c r="A259" s="41" t="s">
        <v>8617</v>
      </c>
      <c r="B259" s="36" t="s">
        <v>1024</v>
      </c>
      <c r="C259" s="36" t="s">
        <v>51</v>
      </c>
      <c r="D259" s="36" t="s">
        <v>52</v>
      </c>
      <c r="E259" s="36" t="s">
        <v>1025</v>
      </c>
      <c r="F259" s="42">
        <f>SUMIFS('Sample - Superstore'!R:R,'Sample - Superstore'!$V:$V,$A259,'Sample - Superstore'!$N:$N,$B259)</f>
        <v>129.8157037</v>
      </c>
      <c r="G259" s="43" t="str">
        <f>IF(OR($F259&lt;Lower_Limit,$F259&gt;Upper_Limit),TRUE,IF($F259&gt;Upper_percentile,"P99",IF($F259&lt;Lower_percentile,"P01","")))</f>
        <v/>
      </c>
      <c r="H259" s="44">
        <f>SUMIFS('Sample - Superstore'!S:S,'Sample - Superstore'!$V:$V,$A259,'Sample - Superstore'!$N:$N,$B259)</f>
        <v>2</v>
      </c>
      <c r="I259" s="45">
        <f>SUMIFS('Sample - Superstore'!T:T,'Sample - Superstore'!$V:$V,$A259,'Sample - Superstore'!$N:$N,$B259)</f>
        <v>0.2</v>
      </c>
      <c r="J259" s="42">
        <f>SUMIFS('Sample - Superstore'!U:U,'Sample - Superstore'!$V:$V,$A259,'Sample - Superstore'!$N:$N,$B259)</f>
        <v>-29.20853333</v>
      </c>
      <c r="L259" s="36" t="s">
        <v>1096</v>
      </c>
      <c r="N259" s="40"/>
    </row>
    <row r="260">
      <c r="A260" s="41" t="s">
        <v>8617</v>
      </c>
      <c r="B260" s="36" t="s">
        <v>1026</v>
      </c>
      <c r="C260" s="36" t="s">
        <v>39</v>
      </c>
      <c r="D260" s="36" t="s">
        <v>446</v>
      </c>
      <c r="E260" s="36" t="s">
        <v>1027</v>
      </c>
      <c r="F260" s="42">
        <f>SUMIFS('Sample - Superstore'!R:R,'Sample - Superstore'!$V:$V,$A260,'Sample - Superstore'!$N:$N,$B260)</f>
        <v>462.4066667</v>
      </c>
      <c r="G260" s="43" t="str">
        <f>IF(OR($F260&lt;Lower_Limit,$F260&gt;Upper_Limit),TRUE,IF($F260&gt;Upper_percentile,"P99",IF($F260&lt;Lower_percentile,"P01","")))</f>
        <v/>
      </c>
      <c r="H260" s="44">
        <f>SUMIFS('Sample - Superstore'!S:S,'Sample - Superstore'!$V:$V,$A260,'Sample - Superstore'!$N:$N,$B260)</f>
        <v>3</v>
      </c>
      <c r="I260" s="45">
        <f>SUMIFS('Sample - Superstore'!T:T,'Sample - Superstore'!$V:$V,$A260,'Sample - Superstore'!$N:$N,$B260)</f>
        <v>0.7</v>
      </c>
      <c r="J260" s="42">
        <f>SUMIFS('Sample - Superstore'!U:U,'Sample - Superstore'!$V:$V,$A260,'Sample - Superstore'!$N:$N,$B260)</f>
        <v>-662.7828889</v>
      </c>
      <c r="L260" s="36" t="s">
        <v>1098</v>
      </c>
      <c r="N260" s="40"/>
    </row>
    <row r="261">
      <c r="A261" s="41" t="s">
        <v>8617</v>
      </c>
      <c r="B261" s="36" t="s">
        <v>1032</v>
      </c>
      <c r="C261" s="36" t="s">
        <v>51</v>
      </c>
      <c r="D261" s="36" t="s">
        <v>76</v>
      </c>
      <c r="E261" s="36" t="s">
        <v>1033</v>
      </c>
      <c r="F261" s="42">
        <f>SUMIFS('Sample - Superstore'!R:R,'Sample - Superstore'!$V:$V,$A261,'Sample - Superstore'!$N:$N,$B261)</f>
        <v>51.184</v>
      </c>
      <c r="G261" s="43" t="str">
        <f>IF(OR($F261&lt;Lower_Limit,$F261&gt;Upper_Limit),TRUE,IF($F261&gt;Upper_percentile,"P99",IF($F261&lt;Lower_percentile,"P01","")))</f>
        <v/>
      </c>
      <c r="H261" s="44">
        <f>SUMIFS('Sample - Superstore'!S:S,'Sample - Superstore'!$V:$V,$A261,'Sample - Superstore'!$N:$N,$B261)</f>
        <v>7</v>
      </c>
      <c r="I261" s="45">
        <f>SUMIFS('Sample - Superstore'!T:T,'Sample - Superstore'!$V:$V,$A261,'Sample - Superstore'!$N:$N,$B261)</f>
        <v>0.2</v>
      </c>
      <c r="J261" s="42">
        <f>SUMIFS('Sample - Superstore'!U:U,'Sample - Superstore'!$V:$V,$A261,'Sample - Superstore'!$N:$N,$B261)</f>
        <v>19.194</v>
      </c>
      <c r="L261" s="36" t="s">
        <v>1100</v>
      </c>
      <c r="N261" s="40"/>
    </row>
    <row r="262">
      <c r="A262" s="41" t="s">
        <v>8617</v>
      </c>
      <c r="B262" s="36" t="s">
        <v>1037</v>
      </c>
      <c r="C262" s="36" t="s">
        <v>35</v>
      </c>
      <c r="D262" s="36" t="s">
        <v>121</v>
      </c>
      <c r="E262" s="36" t="s">
        <v>1038</v>
      </c>
      <c r="F262" s="42">
        <f>SUMIFS('Sample - Superstore'!R:R,'Sample - Superstore'!$V:$V,$A262,'Sample - Superstore'!$N:$N,$B262)</f>
        <v>22.53730041</v>
      </c>
      <c r="G262" s="43" t="str">
        <f>IF(OR($F262&lt;Lower_Limit,$F262&gt;Upper_Limit),TRUE,IF($F262&gt;Upper_percentile,"P99",IF($F262&lt;Lower_percentile,"P01","")))</f>
        <v/>
      </c>
      <c r="H262" s="44">
        <f>SUMIFS('Sample - Superstore'!S:S,'Sample - Superstore'!$V:$V,$A262,'Sample - Superstore'!$N:$N,$B262)</f>
        <v>5</v>
      </c>
      <c r="I262" s="45">
        <f>SUMIFS('Sample - Superstore'!T:T,'Sample - Superstore'!$V:$V,$A262,'Sample - Superstore'!$N:$N,$B262)</f>
        <v>0.2</v>
      </c>
      <c r="J262" s="42">
        <f>SUMIFS('Sample - Superstore'!U:U,'Sample - Superstore'!$V:$V,$A262,'Sample - Superstore'!$N:$N,$B262)</f>
        <v>6.479473868</v>
      </c>
      <c r="L262" s="36" t="s">
        <v>1105</v>
      </c>
      <c r="N262" s="40"/>
    </row>
    <row r="263">
      <c r="A263" s="41" t="s">
        <v>8617</v>
      </c>
      <c r="B263" s="36" t="s">
        <v>1041</v>
      </c>
      <c r="C263" s="36" t="s">
        <v>35</v>
      </c>
      <c r="D263" s="36" t="s">
        <v>36</v>
      </c>
      <c r="E263" s="36" t="s">
        <v>1042</v>
      </c>
      <c r="F263" s="42">
        <f>SUMIFS('Sample - Superstore'!R:R,'Sample - Superstore'!$V:$V,$A263,'Sample - Superstore'!$N:$N,$B263)</f>
        <v>248.5818914</v>
      </c>
      <c r="G263" s="43" t="str">
        <f>IF(OR($F263&lt;Lower_Limit,$F263&gt;Upper_Limit),TRUE,IF($F263&gt;Upper_percentile,"P99",IF($F263&lt;Lower_percentile,"P01","")))</f>
        <v/>
      </c>
      <c r="H263" s="44">
        <f>SUMIFS('Sample - Superstore'!S:S,'Sample - Superstore'!$V:$V,$A263,'Sample - Superstore'!$N:$N,$B263)</f>
        <v>5</v>
      </c>
      <c r="I263" s="45">
        <f>SUMIFS('Sample - Superstore'!T:T,'Sample - Superstore'!$V:$V,$A263,'Sample - Superstore'!$N:$N,$B263)</f>
        <v>0.32</v>
      </c>
      <c r="J263" s="42">
        <f>SUMIFS('Sample - Superstore'!U:U,'Sample - Superstore'!$V:$V,$A263,'Sample - Superstore'!$N:$N,$B263)</f>
        <v>-14.6224642</v>
      </c>
      <c r="L263" s="36" t="s">
        <v>1111</v>
      </c>
      <c r="N263" s="40"/>
    </row>
    <row r="264">
      <c r="A264" s="41" t="s">
        <v>8617</v>
      </c>
      <c r="B264" s="36" t="s">
        <v>1043</v>
      </c>
      <c r="C264" s="36" t="s">
        <v>51</v>
      </c>
      <c r="D264" s="36" t="s">
        <v>93</v>
      </c>
      <c r="E264" s="36" t="s">
        <v>1044</v>
      </c>
      <c r="F264" s="42">
        <f>SUMIFS('Sample - Superstore'!R:R,'Sample - Superstore'!$V:$V,$A264,'Sample - Superstore'!$N:$N,$B264)</f>
        <v>149.9163095</v>
      </c>
      <c r="G264" s="43" t="str">
        <f>IF(OR($F264&lt;Lower_Limit,$F264&gt;Upper_Limit),TRUE,IF($F264&gt;Upper_percentile,"P99",IF($F264&lt;Lower_percentile,"P01","")))</f>
        <v/>
      </c>
      <c r="H264" s="44">
        <f>SUMIFS('Sample - Superstore'!S:S,'Sample - Superstore'!$V:$V,$A264,'Sample - Superstore'!$N:$N,$B264)</f>
        <v>7</v>
      </c>
      <c r="I264" s="45">
        <f>SUMIFS('Sample - Superstore'!T:T,'Sample - Superstore'!$V:$V,$A264,'Sample - Superstore'!$N:$N,$B264)</f>
        <v>0.2</v>
      </c>
      <c r="J264" s="42">
        <f>SUMIFS('Sample - Superstore'!U:U,'Sample - Superstore'!$V:$V,$A264,'Sample - Superstore'!$N:$N,$B264)</f>
        <v>16.86558481</v>
      </c>
      <c r="L264" s="36" t="s">
        <v>1116</v>
      </c>
      <c r="N264" s="40"/>
    </row>
    <row r="265">
      <c r="A265" s="41" t="s">
        <v>8617</v>
      </c>
      <c r="B265" s="36" t="s">
        <v>1048</v>
      </c>
      <c r="C265" s="36" t="s">
        <v>35</v>
      </c>
      <c r="D265" s="36" t="s">
        <v>263</v>
      </c>
      <c r="E265" s="36" t="s">
        <v>1049</v>
      </c>
      <c r="F265" s="42">
        <f>SUMIFS('Sample - Superstore'!R:R,'Sample - Superstore'!$V:$V,$A265,'Sample - Superstore'!$N:$N,$B265)</f>
        <v>196.784</v>
      </c>
      <c r="G265" s="43" t="str">
        <f>IF(OR($F265&lt;Lower_Limit,$F265&gt;Upper_Limit),TRUE,IF($F265&gt;Upper_percentile,"P99",IF($F265&lt;Lower_percentile,"P01","")))</f>
        <v/>
      </c>
      <c r="H265" s="44">
        <f>SUMIFS('Sample - Superstore'!S:S,'Sample - Superstore'!$V:$V,$A265,'Sample - Superstore'!$N:$N,$B265)</f>
        <v>2</v>
      </c>
      <c r="I265" s="45">
        <f>SUMIFS('Sample - Superstore'!T:T,'Sample - Superstore'!$V:$V,$A265,'Sample - Superstore'!$N:$N,$B265)</f>
        <v>0.2</v>
      </c>
      <c r="J265" s="42">
        <f>SUMIFS('Sample - Superstore'!U:U,'Sample - Superstore'!$V:$V,$A265,'Sample - Superstore'!$N:$N,$B265)</f>
        <v>-22.1382</v>
      </c>
      <c r="L265" s="36" t="s">
        <v>1122</v>
      </c>
      <c r="N265" s="40"/>
    </row>
    <row r="266">
      <c r="A266" s="41" t="s">
        <v>8617</v>
      </c>
      <c r="B266" s="36" t="s">
        <v>1056</v>
      </c>
      <c r="C266" s="36" t="s">
        <v>35</v>
      </c>
      <c r="D266" s="36" t="s">
        <v>121</v>
      </c>
      <c r="E266" s="36" t="s">
        <v>1057</v>
      </c>
      <c r="F266" s="42">
        <f>SUMIFS('Sample - Superstore'!R:R,'Sample - Superstore'!$V:$V,$A266,'Sample - Superstore'!$N:$N,$B266)</f>
        <v>17.24288889</v>
      </c>
      <c r="G266" s="43" t="str">
        <f>IF(OR($F266&lt;Lower_Limit,$F266&gt;Upper_Limit),TRUE,IF($F266&gt;Upper_percentile,"P99",IF($F266&lt;Lower_percentile,"P01","")))</f>
        <v/>
      </c>
      <c r="H266" s="44">
        <f>SUMIFS('Sample - Superstore'!S:S,'Sample - Superstore'!$V:$V,$A266,'Sample - Superstore'!$N:$N,$B266)</f>
        <v>2</v>
      </c>
      <c r="I266" s="45">
        <f>SUMIFS('Sample - Superstore'!T:T,'Sample - Superstore'!$V:$V,$A266,'Sample - Superstore'!$N:$N,$B266)</f>
        <v>0</v>
      </c>
      <c r="J266" s="42">
        <f>SUMIFS('Sample - Superstore'!U:U,'Sample - Superstore'!$V:$V,$A266,'Sample - Superstore'!$N:$N,$B266)</f>
        <v>4.483151111</v>
      </c>
      <c r="L266" s="36" t="s">
        <v>1127</v>
      </c>
      <c r="N266" s="40"/>
    </row>
    <row r="267">
      <c r="A267" s="41" t="s">
        <v>8617</v>
      </c>
      <c r="B267" s="36" t="s">
        <v>1061</v>
      </c>
      <c r="C267" s="36" t="s">
        <v>39</v>
      </c>
      <c r="D267" s="36" t="s">
        <v>61</v>
      </c>
      <c r="E267" s="36" t="s">
        <v>1062</v>
      </c>
      <c r="F267" s="42">
        <f>SUMIFS('Sample - Superstore'!R:R,'Sample - Superstore'!$V:$V,$A267,'Sample - Superstore'!$N:$N,$B267)</f>
        <v>86.53329383</v>
      </c>
      <c r="G267" s="43" t="str">
        <f>IF(OR($F267&lt;Lower_Limit,$F267&gt;Upper_Limit),TRUE,IF($F267&gt;Upper_percentile,"P99",IF($F267&lt;Lower_percentile,"P01","")))</f>
        <v/>
      </c>
      <c r="H267" s="44">
        <f>SUMIFS('Sample - Superstore'!S:S,'Sample - Superstore'!$V:$V,$A267,'Sample - Superstore'!$N:$N,$B267)</f>
        <v>3</v>
      </c>
      <c r="I267" s="45">
        <f>SUMIFS('Sample - Superstore'!T:T,'Sample - Superstore'!$V:$V,$A267,'Sample - Superstore'!$N:$N,$B267)</f>
        <v>0.2</v>
      </c>
      <c r="J267" s="42">
        <f>SUMIFS('Sample - Superstore'!U:U,'Sample - Superstore'!$V:$V,$A267,'Sample - Superstore'!$N:$N,$B267)</f>
        <v>-14.06166025</v>
      </c>
      <c r="L267" s="36" t="s">
        <v>1129</v>
      </c>
      <c r="N267" s="40"/>
    </row>
    <row r="268">
      <c r="A268" s="41" t="s">
        <v>8617</v>
      </c>
      <c r="B268" s="36" t="s">
        <v>1066</v>
      </c>
      <c r="C268" s="36" t="s">
        <v>51</v>
      </c>
      <c r="D268" s="36" t="s">
        <v>76</v>
      </c>
      <c r="E268" s="36" t="s">
        <v>1067</v>
      </c>
      <c r="F268" s="42">
        <f>SUMIFS('Sample - Superstore'!R:R,'Sample - Superstore'!$V:$V,$A268,'Sample - Superstore'!$N:$N,$B268)</f>
        <v>4.544</v>
      </c>
      <c r="G268" s="43" t="str">
        <f>IF(OR($F268&lt;Lower_Limit,$F268&gt;Upper_Limit),TRUE,IF($F268&gt;Upper_percentile,"P99",IF($F268&lt;Lower_percentile,"P01","")))</f>
        <v/>
      </c>
      <c r="H268" s="44">
        <f>SUMIFS('Sample - Superstore'!S:S,'Sample - Superstore'!$V:$V,$A268,'Sample - Superstore'!$N:$N,$B268)</f>
        <v>2</v>
      </c>
      <c r="I268" s="45">
        <f>SUMIFS('Sample - Superstore'!T:T,'Sample - Superstore'!$V:$V,$A268,'Sample - Superstore'!$N:$N,$B268)</f>
        <v>0.2</v>
      </c>
      <c r="J268" s="42">
        <f>SUMIFS('Sample - Superstore'!U:U,'Sample - Superstore'!$V:$V,$A268,'Sample - Superstore'!$N:$N,$B268)</f>
        <v>1.6472</v>
      </c>
      <c r="L268" s="36" t="s">
        <v>1134</v>
      </c>
      <c r="N268" s="40"/>
    </row>
    <row r="269">
      <c r="A269" s="41" t="s">
        <v>8617</v>
      </c>
      <c r="B269" s="36" t="s">
        <v>1068</v>
      </c>
      <c r="C269" s="36" t="s">
        <v>35</v>
      </c>
      <c r="D269" s="36" t="s">
        <v>263</v>
      </c>
      <c r="E269" s="36" t="s">
        <v>1069</v>
      </c>
      <c r="F269" s="42">
        <f>SUMIFS('Sample - Superstore'!R:R,'Sample - Superstore'!$V:$V,$A269,'Sample - Superstore'!$N:$N,$B269)</f>
        <v>1352.032</v>
      </c>
      <c r="G269" s="43" t="str">
        <f>IF(OR($F269&lt;Lower_Limit,$F269&gt;Upper_Limit),TRUE,IF($F269&gt;Upper_percentile,"P99",IF($F269&lt;Lower_percentile,"P01","")))</f>
        <v/>
      </c>
      <c r="H269" s="44">
        <f>SUMIFS('Sample - Superstore'!S:S,'Sample - Superstore'!$V:$V,$A269,'Sample - Superstore'!$N:$N,$B269)</f>
        <v>4</v>
      </c>
      <c r="I269" s="45">
        <f>SUMIFS('Sample - Superstore'!T:T,'Sample - Superstore'!$V:$V,$A269,'Sample - Superstore'!$N:$N,$B269)</f>
        <v>0.2</v>
      </c>
      <c r="J269" s="42">
        <f>SUMIFS('Sample - Superstore'!U:U,'Sample - Superstore'!$V:$V,$A269,'Sample - Superstore'!$N:$N,$B269)</f>
        <v>84.502</v>
      </c>
      <c r="L269" s="36" t="s">
        <v>1139</v>
      </c>
      <c r="N269" s="40"/>
    </row>
    <row r="270">
      <c r="A270" s="41" t="s">
        <v>8617</v>
      </c>
      <c r="B270" s="36" t="s">
        <v>1071</v>
      </c>
      <c r="C270" s="36" t="s">
        <v>51</v>
      </c>
      <c r="D270" s="36" t="s">
        <v>124</v>
      </c>
      <c r="E270" s="36" t="s">
        <v>1072</v>
      </c>
      <c r="F270" s="42">
        <f>SUMIFS('Sample - Superstore'!R:R,'Sample - Superstore'!$V:$V,$A270,'Sample - Superstore'!$N:$N,$B270)</f>
        <v>298.6968273</v>
      </c>
      <c r="G270" s="43" t="str">
        <f>IF(OR($F270&lt;Lower_Limit,$F270&gt;Upper_Limit),TRUE,IF($F270&gt;Upper_percentile,"P99",IF($F270&lt;Lower_percentile,"P01","")))</f>
        <v/>
      </c>
      <c r="H270" s="44">
        <f>SUMIFS('Sample - Superstore'!S:S,'Sample - Superstore'!$V:$V,$A270,'Sample - Superstore'!$N:$N,$B270)</f>
        <v>16</v>
      </c>
      <c r="I270" s="45">
        <f>SUMIFS('Sample - Superstore'!T:T,'Sample - Superstore'!$V:$V,$A270,'Sample - Superstore'!$N:$N,$B270)</f>
        <v>0</v>
      </c>
      <c r="J270" s="42">
        <f>SUMIFS('Sample - Superstore'!U:U,'Sample - Superstore'!$V:$V,$A270,'Sample - Superstore'!$N:$N,$B270)</f>
        <v>137.4005406</v>
      </c>
      <c r="L270" s="36" t="s">
        <v>1141</v>
      </c>
      <c r="N270" s="40"/>
    </row>
    <row r="271">
      <c r="A271" s="41" t="s">
        <v>8617</v>
      </c>
      <c r="B271" s="36" t="s">
        <v>1077</v>
      </c>
      <c r="C271" s="36" t="s">
        <v>35</v>
      </c>
      <c r="D271" s="36" t="s">
        <v>263</v>
      </c>
      <c r="E271" s="36" t="s">
        <v>1078</v>
      </c>
      <c r="F271" s="42">
        <f>SUMIFS('Sample - Superstore'!R:R,'Sample - Superstore'!$V:$V,$A271,'Sample - Superstore'!$N:$N,$B271)</f>
        <v>544.522107</v>
      </c>
      <c r="G271" s="43" t="str">
        <f>IF(OR($F271&lt;Lower_Limit,$F271&gt;Upper_Limit),TRUE,IF($F271&gt;Upper_percentile,"P99",IF($F271&lt;Lower_percentile,"P01","")))</f>
        <v/>
      </c>
      <c r="H271" s="44">
        <f>SUMIFS('Sample - Superstore'!S:S,'Sample - Superstore'!$V:$V,$A271,'Sample - Superstore'!$N:$N,$B271)</f>
        <v>5</v>
      </c>
      <c r="I271" s="45">
        <f>SUMIFS('Sample - Superstore'!T:T,'Sample - Superstore'!$V:$V,$A271,'Sample - Superstore'!$N:$N,$B271)</f>
        <v>0.3</v>
      </c>
      <c r="J271" s="42">
        <f>SUMIFS('Sample - Superstore'!U:U,'Sample - Superstore'!$V:$V,$A271,'Sample - Superstore'!$N:$N,$B271)</f>
        <v>-147.7988576</v>
      </c>
      <c r="L271" s="36" t="s">
        <v>1143</v>
      </c>
      <c r="N271" s="40"/>
    </row>
    <row r="272">
      <c r="A272" s="41" t="s">
        <v>8617</v>
      </c>
      <c r="B272" s="36" t="s">
        <v>1079</v>
      </c>
      <c r="C272" s="36" t="s">
        <v>51</v>
      </c>
      <c r="D272" s="36" t="s">
        <v>76</v>
      </c>
      <c r="E272" s="36" t="s">
        <v>1080</v>
      </c>
      <c r="F272" s="42">
        <f>SUMIFS('Sample - Superstore'!R:R,'Sample - Superstore'!$V:$V,$A272,'Sample - Superstore'!$N:$N,$B272)</f>
        <v>23.06771358</v>
      </c>
      <c r="G272" s="43" t="str">
        <f>IF(OR($F272&lt;Lower_Limit,$F272&gt;Upper_Limit),TRUE,IF($F272&gt;Upper_percentile,"P99",IF($F272&lt;Lower_percentile,"P01","")))</f>
        <v/>
      </c>
      <c r="H272" s="44">
        <f>SUMIFS('Sample - Superstore'!S:S,'Sample - Superstore'!$V:$V,$A272,'Sample - Superstore'!$N:$N,$B272)</f>
        <v>7</v>
      </c>
      <c r="I272" s="45">
        <f>SUMIFS('Sample - Superstore'!T:T,'Sample - Superstore'!$V:$V,$A272,'Sample - Superstore'!$N:$N,$B272)</f>
        <v>0.8</v>
      </c>
      <c r="J272" s="42">
        <f>SUMIFS('Sample - Superstore'!U:U,'Sample - Superstore'!$V:$V,$A272,'Sample - Superstore'!$N:$N,$B272)</f>
        <v>-36.90834173</v>
      </c>
      <c r="L272" s="36" t="s">
        <v>1149</v>
      </c>
      <c r="N272" s="40"/>
    </row>
    <row r="273">
      <c r="A273" s="41" t="s">
        <v>8617</v>
      </c>
      <c r="B273" s="36" t="s">
        <v>357</v>
      </c>
      <c r="C273" s="36" t="s">
        <v>51</v>
      </c>
      <c r="D273" s="36" t="s">
        <v>93</v>
      </c>
      <c r="E273" s="36" t="s">
        <v>358</v>
      </c>
      <c r="F273" s="42">
        <f>SUMIFS('Sample - Superstore'!R:R,'Sample - Superstore'!$V:$V,$A273,'Sample - Superstore'!$N:$N,$B273)</f>
        <v>40.92102058</v>
      </c>
      <c r="G273" s="43" t="str">
        <f>IF(OR($F273&lt;Lower_Limit,$F273&gt;Upper_Limit),TRUE,IF($F273&gt;Upper_percentile,"P99",IF($F273&lt;Lower_percentile,"P01","")))</f>
        <v/>
      </c>
      <c r="H273" s="44">
        <f>SUMIFS('Sample - Superstore'!S:S,'Sample - Superstore'!$V:$V,$A273,'Sample - Superstore'!$N:$N,$B273)</f>
        <v>2</v>
      </c>
      <c r="I273" s="45">
        <f>SUMIFS('Sample - Superstore'!T:T,'Sample - Superstore'!$V:$V,$A273,'Sample - Superstore'!$N:$N,$B273)</f>
        <v>0</v>
      </c>
      <c r="J273" s="42">
        <f>SUMIFS('Sample - Superstore'!U:U,'Sample - Superstore'!$V:$V,$A273,'Sample - Superstore'!$N:$N,$B273)</f>
        <v>10.63946535</v>
      </c>
      <c r="L273" s="36" t="s">
        <v>1159</v>
      </c>
      <c r="N273" s="40"/>
    </row>
    <row r="274">
      <c r="A274" s="41" t="s">
        <v>8617</v>
      </c>
      <c r="B274" s="36" t="s">
        <v>1088</v>
      </c>
      <c r="C274" s="36" t="s">
        <v>39</v>
      </c>
      <c r="D274" s="36" t="s">
        <v>40</v>
      </c>
      <c r="E274" s="36" t="s">
        <v>1089</v>
      </c>
      <c r="F274" s="42">
        <f>SUMIFS('Sample - Superstore'!R:R,'Sample - Superstore'!$V:$V,$A274,'Sample - Superstore'!$N:$N,$B274)</f>
        <v>134.0452181</v>
      </c>
      <c r="G274" s="43" t="str">
        <f>IF(OR($F274&lt;Lower_Limit,$F274&gt;Upper_Limit),TRUE,IF($F274&gt;Upper_percentile,"P99",IF($F274&lt;Lower_percentile,"P01","")))</f>
        <v/>
      </c>
      <c r="H274" s="44">
        <f>SUMIFS('Sample - Superstore'!S:S,'Sample - Superstore'!$V:$V,$A274,'Sample - Superstore'!$N:$N,$B274)</f>
        <v>2</v>
      </c>
      <c r="I274" s="45">
        <f>SUMIFS('Sample - Superstore'!T:T,'Sample - Superstore'!$V:$V,$A274,'Sample - Superstore'!$N:$N,$B274)</f>
        <v>0</v>
      </c>
      <c r="J274" s="42">
        <f>SUMIFS('Sample - Superstore'!U:U,'Sample - Superstore'!$V:$V,$A274,'Sample - Superstore'!$N:$N,$B274)</f>
        <v>64.34170469</v>
      </c>
      <c r="L274" s="36" t="s">
        <v>1164</v>
      </c>
      <c r="N274" s="40"/>
    </row>
    <row r="275">
      <c r="A275" s="41" t="s">
        <v>8617</v>
      </c>
      <c r="B275" s="36" t="s">
        <v>1090</v>
      </c>
      <c r="C275" s="36" t="s">
        <v>51</v>
      </c>
      <c r="D275" s="36" t="s">
        <v>76</v>
      </c>
      <c r="E275" s="36" t="s">
        <v>1091</v>
      </c>
      <c r="F275" s="42">
        <f>SUMIFS('Sample - Superstore'!R:R,'Sample - Superstore'!$V:$V,$A275,'Sample - Superstore'!$N:$N,$B275)</f>
        <v>60.02308204</v>
      </c>
      <c r="G275" s="43" t="str">
        <f>IF(OR($F275&lt;Lower_Limit,$F275&gt;Upper_Limit),TRUE,IF($F275&gt;Upper_percentile,"P99",IF($F275&lt;Lower_percentile,"P01","")))</f>
        <v/>
      </c>
      <c r="H275" s="44">
        <f>SUMIFS('Sample - Superstore'!S:S,'Sample - Superstore'!$V:$V,$A275,'Sample - Superstore'!$N:$N,$B275)</f>
        <v>4</v>
      </c>
      <c r="I275" s="45">
        <f>SUMIFS('Sample - Superstore'!T:T,'Sample - Superstore'!$V:$V,$A275,'Sample - Superstore'!$N:$N,$B275)</f>
        <v>0</v>
      </c>
      <c r="J275" s="42">
        <f>SUMIFS('Sample - Superstore'!U:U,'Sample - Superstore'!$V:$V,$A275,'Sample - Superstore'!$N:$N,$B275)</f>
        <v>29.4113102</v>
      </c>
      <c r="L275" s="36" t="s">
        <v>1166</v>
      </c>
      <c r="N275" s="40"/>
    </row>
    <row r="276">
      <c r="A276" s="41" t="s">
        <v>8617</v>
      </c>
      <c r="B276" s="36" t="s">
        <v>1096</v>
      </c>
      <c r="C276" s="36" t="s">
        <v>51</v>
      </c>
      <c r="D276" s="36" t="s">
        <v>205</v>
      </c>
      <c r="E276" s="36" t="s">
        <v>1097</v>
      </c>
      <c r="F276" s="42">
        <f>SUMIFS('Sample - Superstore'!R:R,'Sample - Superstore'!$V:$V,$A276,'Sample - Superstore'!$N:$N,$B276)</f>
        <v>206.1520165</v>
      </c>
      <c r="G276" s="43" t="str">
        <f>IF(OR($F276&lt;Lower_Limit,$F276&gt;Upper_Limit),TRUE,IF($F276&gt;Upper_percentile,"P99",IF($F276&lt;Lower_percentile,"P01","")))</f>
        <v/>
      </c>
      <c r="H276" s="44">
        <f>SUMIFS('Sample - Superstore'!S:S,'Sample - Superstore'!$V:$V,$A276,'Sample - Superstore'!$N:$N,$B276)</f>
        <v>5</v>
      </c>
      <c r="I276" s="45">
        <f>SUMIFS('Sample - Superstore'!T:T,'Sample - Superstore'!$V:$V,$A276,'Sample - Superstore'!$N:$N,$B276)</f>
        <v>0</v>
      </c>
      <c r="J276" s="42">
        <f>SUMIFS('Sample - Superstore'!U:U,'Sample - Superstore'!$V:$V,$A276,'Sample - Superstore'!$N:$N,$B276)</f>
        <v>92.76840741</v>
      </c>
      <c r="L276" s="36" t="s">
        <v>1168</v>
      </c>
      <c r="N276" s="40"/>
    </row>
    <row r="277">
      <c r="A277" s="41" t="s">
        <v>8617</v>
      </c>
      <c r="B277" s="36" t="s">
        <v>1098</v>
      </c>
      <c r="C277" s="36" t="s">
        <v>51</v>
      </c>
      <c r="D277" s="36" t="s">
        <v>283</v>
      </c>
      <c r="E277" s="36" t="s">
        <v>1099</v>
      </c>
      <c r="F277" s="42">
        <f>SUMIFS('Sample - Superstore'!R:R,'Sample - Superstore'!$V:$V,$A277,'Sample - Superstore'!$N:$N,$B277)</f>
        <v>930.1591358</v>
      </c>
      <c r="G277" s="43" t="str">
        <f>IF(OR($F277&lt;Lower_Limit,$F277&gt;Upper_Limit),TRUE,IF($F277&gt;Upper_percentile,"P99",IF($F277&lt;Lower_percentile,"P01","")))</f>
        <v/>
      </c>
      <c r="H277" s="44">
        <f>SUMIFS('Sample - Superstore'!S:S,'Sample - Superstore'!$V:$V,$A277,'Sample - Superstore'!$N:$N,$B277)</f>
        <v>3</v>
      </c>
      <c r="I277" s="45">
        <f>SUMIFS('Sample - Superstore'!T:T,'Sample - Superstore'!$V:$V,$A277,'Sample - Superstore'!$N:$N,$B277)</f>
        <v>0</v>
      </c>
      <c r="J277" s="42">
        <f>SUMIFS('Sample - Superstore'!U:U,'Sample - Superstore'!$V:$V,$A277,'Sample - Superstore'!$N:$N,$B277)</f>
        <v>306.9525148</v>
      </c>
      <c r="L277" s="36" t="s">
        <v>1173</v>
      </c>
      <c r="N277" s="40"/>
    </row>
    <row r="278">
      <c r="A278" s="41" t="s">
        <v>8617</v>
      </c>
      <c r="B278" s="36" t="s">
        <v>1100</v>
      </c>
      <c r="C278" s="36" t="s">
        <v>35</v>
      </c>
      <c r="D278" s="36" t="s">
        <v>121</v>
      </c>
      <c r="E278" s="36" t="s">
        <v>1101</v>
      </c>
      <c r="F278" s="42">
        <f>SUMIFS('Sample - Superstore'!R:R,'Sample - Superstore'!$V:$V,$A278,'Sample - Superstore'!$N:$N,$B278)</f>
        <v>1001.884362</v>
      </c>
      <c r="G278" s="43" t="str">
        <f>IF(OR($F278&lt;Lower_Limit,$F278&gt;Upper_Limit),TRUE,IF($F278&gt;Upper_percentile,"P99",IF($F278&lt;Lower_percentile,"P01","")))</f>
        <v/>
      </c>
      <c r="H278" s="44">
        <f>SUMIFS('Sample - Superstore'!S:S,'Sample - Superstore'!$V:$V,$A278,'Sample - Superstore'!$N:$N,$B278)</f>
        <v>5</v>
      </c>
      <c r="I278" s="45">
        <f>SUMIFS('Sample - Superstore'!T:T,'Sample - Superstore'!$V:$V,$A278,'Sample - Superstore'!$N:$N,$B278)</f>
        <v>0</v>
      </c>
      <c r="J278" s="42">
        <f>SUMIFS('Sample - Superstore'!U:U,'Sample - Superstore'!$V:$V,$A278,'Sample - Superstore'!$N:$N,$B278)</f>
        <v>260.4899342</v>
      </c>
      <c r="L278" s="36" t="s">
        <v>1175</v>
      </c>
      <c r="N278" s="40"/>
    </row>
    <row r="279">
      <c r="A279" s="41" t="s">
        <v>8617</v>
      </c>
      <c r="B279" s="36" t="s">
        <v>1105</v>
      </c>
      <c r="C279" s="36" t="s">
        <v>39</v>
      </c>
      <c r="D279" s="36" t="s">
        <v>40</v>
      </c>
      <c r="E279" s="36" t="s">
        <v>1106</v>
      </c>
      <c r="F279" s="42">
        <f>SUMIFS('Sample - Superstore'!R:R,'Sample - Superstore'!$V:$V,$A279,'Sample - Superstore'!$N:$N,$B279)</f>
        <v>169.568</v>
      </c>
      <c r="G279" s="43" t="str">
        <f>IF(OR($F279&lt;Lower_Limit,$F279&gt;Upper_Limit),TRUE,IF($F279&gt;Upper_percentile,"P99",IF($F279&lt;Lower_percentile,"P01","")))</f>
        <v/>
      </c>
      <c r="H279" s="44">
        <f>SUMIFS('Sample - Superstore'!S:S,'Sample - Superstore'!$V:$V,$A279,'Sample - Superstore'!$N:$N,$B279)</f>
        <v>4</v>
      </c>
      <c r="I279" s="45">
        <f>SUMIFS('Sample - Superstore'!T:T,'Sample - Superstore'!$V:$V,$A279,'Sample - Superstore'!$N:$N,$B279)</f>
        <v>0.4</v>
      </c>
      <c r="J279" s="42">
        <f>SUMIFS('Sample - Superstore'!U:U,'Sample - Superstore'!$V:$V,$A279,'Sample - Superstore'!$N:$N,$B279)</f>
        <v>-40.2724</v>
      </c>
      <c r="L279" s="36" t="s">
        <v>1182</v>
      </c>
      <c r="N279" s="40"/>
    </row>
    <row r="280">
      <c r="A280" s="41" t="s">
        <v>8617</v>
      </c>
      <c r="B280" s="36" t="s">
        <v>1111</v>
      </c>
      <c r="C280" s="36" t="s">
        <v>35</v>
      </c>
      <c r="D280" s="36" t="s">
        <v>73</v>
      </c>
      <c r="E280" s="36" t="s">
        <v>1112</v>
      </c>
      <c r="F280" s="42">
        <f>SUMIFS('Sample - Superstore'!R:R,'Sample - Superstore'!$V:$V,$A280,'Sample - Superstore'!$N:$N,$B280)</f>
        <v>154.6741437</v>
      </c>
      <c r="G280" s="43" t="str">
        <f>IF(OR($F280&lt;Lower_Limit,$F280&gt;Upper_Limit),TRUE,IF($F280&gt;Upper_percentile,"P99",IF($F280&lt;Lower_percentile,"P01","")))</f>
        <v/>
      </c>
      <c r="H280" s="44">
        <f>SUMIFS('Sample - Superstore'!S:S,'Sample - Superstore'!$V:$V,$A280,'Sample - Superstore'!$N:$N,$B280)</f>
        <v>3</v>
      </c>
      <c r="I280" s="45">
        <f>SUMIFS('Sample - Superstore'!T:T,'Sample - Superstore'!$V:$V,$A280,'Sample - Superstore'!$N:$N,$B280)</f>
        <v>0.4</v>
      </c>
      <c r="J280" s="42">
        <f>SUMIFS('Sample - Superstore'!U:U,'Sample - Superstore'!$V:$V,$A280,'Sample - Superstore'!$N:$N,$B280)</f>
        <v>-77.33707186</v>
      </c>
      <c r="L280" s="36" t="s">
        <v>1189</v>
      </c>
      <c r="N280" s="40"/>
    </row>
    <row r="281">
      <c r="A281" s="41" t="s">
        <v>8617</v>
      </c>
      <c r="B281" s="36" t="s">
        <v>1116</v>
      </c>
      <c r="C281" s="36" t="s">
        <v>51</v>
      </c>
      <c r="D281" s="36" t="s">
        <v>283</v>
      </c>
      <c r="E281" s="36" t="s">
        <v>1117</v>
      </c>
      <c r="F281" s="42">
        <f>SUMIFS('Sample - Superstore'!R:R,'Sample - Superstore'!$V:$V,$A281,'Sample - Superstore'!$N:$N,$B281)</f>
        <v>709.3793255</v>
      </c>
      <c r="G281" s="43" t="str">
        <f>IF(OR($F281&lt;Lower_Limit,$F281&gt;Upper_Limit),TRUE,IF($F281&gt;Upper_percentile,"P99",IF($F281&lt;Lower_percentile,"P01","")))</f>
        <v/>
      </c>
      <c r="H281" s="44">
        <f>SUMIFS('Sample - Superstore'!S:S,'Sample - Superstore'!$V:$V,$A281,'Sample - Superstore'!$N:$N,$B281)</f>
        <v>3</v>
      </c>
      <c r="I281" s="45">
        <f>SUMIFS('Sample - Superstore'!T:T,'Sample - Superstore'!$V:$V,$A281,'Sample - Superstore'!$N:$N,$B281)</f>
        <v>0.2</v>
      </c>
      <c r="J281" s="42">
        <f>SUMIFS('Sample - Superstore'!U:U,'Sample - Superstore'!$V:$V,$A281,'Sample - Superstore'!$N:$N,$B281)</f>
        <v>70.93793255</v>
      </c>
      <c r="L281" s="36" t="s">
        <v>1194</v>
      </c>
      <c r="N281" s="40"/>
    </row>
    <row r="282">
      <c r="A282" s="41" t="s">
        <v>8617</v>
      </c>
      <c r="B282" s="36" t="s">
        <v>1122</v>
      </c>
      <c r="C282" s="36" t="s">
        <v>35</v>
      </c>
      <c r="D282" s="36" t="s">
        <v>36</v>
      </c>
      <c r="E282" s="36" t="s">
        <v>1123</v>
      </c>
      <c r="F282" s="42">
        <f>SUMIFS('Sample - Superstore'!R:R,'Sample - Superstore'!$V:$V,$A282,'Sample - Superstore'!$N:$N,$B282)</f>
        <v>72.294</v>
      </c>
      <c r="G282" s="43" t="str">
        <f>IF(OR($F282&lt;Lower_Limit,$F282&gt;Upper_Limit),TRUE,IF($F282&gt;Upper_percentile,"P99",IF($F282&lt;Lower_percentile,"P01","")))</f>
        <v/>
      </c>
      <c r="H282" s="44">
        <f>SUMIFS('Sample - Superstore'!S:S,'Sample - Superstore'!$V:$V,$A282,'Sample - Superstore'!$N:$N,$B282)</f>
        <v>1</v>
      </c>
      <c r="I282" s="45">
        <f>SUMIFS('Sample - Superstore'!T:T,'Sample - Superstore'!$V:$V,$A282,'Sample - Superstore'!$N:$N,$B282)</f>
        <v>0.7</v>
      </c>
      <c r="J282" s="42">
        <f>SUMIFS('Sample - Superstore'!U:U,'Sample - Superstore'!$V:$V,$A282,'Sample - Superstore'!$N:$N,$B282)</f>
        <v>-98.8018</v>
      </c>
      <c r="L282" s="36" t="s">
        <v>1199</v>
      </c>
      <c r="N282" s="40"/>
    </row>
    <row r="283">
      <c r="A283" s="41" t="s">
        <v>8617</v>
      </c>
      <c r="B283" s="36" t="s">
        <v>1127</v>
      </c>
      <c r="C283" s="36" t="s">
        <v>35</v>
      </c>
      <c r="D283" s="36" t="s">
        <v>121</v>
      </c>
      <c r="E283" s="36" t="s">
        <v>1128</v>
      </c>
      <c r="F283" s="42">
        <f>SUMIFS('Sample - Superstore'!R:R,'Sample - Superstore'!$V:$V,$A283,'Sample - Superstore'!$N:$N,$B283)</f>
        <v>15.46083951</v>
      </c>
      <c r="G283" s="43" t="str">
        <f>IF(OR($F283&lt;Lower_Limit,$F283&gt;Upper_Limit),TRUE,IF($F283&gt;Upper_percentile,"P99",IF($F283&lt;Lower_percentile,"P01","")))</f>
        <v/>
      </c>
      <c r="H283" s="44">
        <f>SUMIFS('Sample - Superstore'!S:S,'Sample - Superstore'!$V:$V,$A283,'Sample - Superstore'!$N:$N,$B283)</f>
        <v>1</v>
      </c>
      <c r="I283" s="45">
        <f>SUMIFS('Sample - Superstore'!T:T,'Sample - Superstore'!$V:$V,$A283,'Sample - Superstore'!$N:$N,$B283)</f>
        <v>0</v>
      </c>
      <c r="J283" s="42">
        <f>SUMIFS('Sample - Superstore'!U:U,'Sample - Superstore'!$V:$V,$A283,'Sample - Superstore'!$N:$N,$B283)</f>
        <v>7.111986173</v>
      </c>
      <c r="L283" s="36" t="s">
        <v>1201</v>
      </c>
      <c r="N283" s="40"/>
    </row>
    <row r="284">
      <c r="A284" s="41" t="s">
        <v>8617</v>
      </c>
      <c r="B284" s="36" t="s">
        <v>1129</v>
      </c>
      <c r="C284" s="36" t="s">
        <v>35</v>
      </c>
      <c r="D284" s="36" t="s">
        <v>121</v>
      </c>
      <c r="E284" s="36" t="s">
        <v>1130</v>
      </c>
      <c r="F284" s="42">
        <f>SUMIFS('Sample - Superstore'!R:R,'Sample - Superstore'!$V:$V,$A284,'Sample - Superstore'!$N:$N,$B284)</f>
        <v>20.97224691</v>
      </c>
      <c r="G284" s="43" t="str">
        <f>IF(OR($F284&lt;Lower_Limit,$F284&gt;Upper_Limit),TRUE,IF($F284&gt;Upper_percentile,"P99",IF($F284&lt;Lower_percentile,"P01","")))</f>
        <v/>
      </c>
      <c r="H284" s="44">
        <f>SUMIFS('Sample - Superstore'!S:S,'Sample - Superstore'!$V:$V,$A284,'Sample - Superstore'!$N:$N,$B284)</f>
        <v>4</v>
      </c>
      <c r="I284" s="45">
        <f>SUMIFS('Sample - Superstore'!T:T,'Sample - Superstore'!$V:$V,$A284,'Sample - Superstore'!$N:$N,$B284)</f>
        <v>0</v>
      </c>
      <c r="J284" s="42">
        <f>SUMIFS('Sample - Superstore'!U:U,'Sample - Superstore'!$V:$V,$A284,'Sample - Superstore'!$N:$N,$B284)</f>
        <v>7.130563951</v>
      </c>
      <c r="L284" s="36" t="s">
        <v>1205</v>
      </c>
      <c r="N284" s="40"/>
    </row>
    <row r="285">
      <c r="A285" s="41" t="s">
        <v>8617</v>
      </c>
      <c r="B285" s="36" t="s">
        <v>1134</v>
      </c>
      <c r="C285" s="36" t="s">
        <v>51</v>
      </c>
      <c r="D285" s="36" t="s">
        <v>76</v>
      </c>
      <c r="E285" s="36" t="s">
        <v>1135</v>
      </c>
      <c r="F285" s="42">
        <f>SUMIFS('Sample - Superstore'!R:R,'Sample - Superstore'!$V:$V,$A285,'Sample - Superstore'!$N:$N,$B285)</f>
        <v>25.43889469</v>
      </c>
      <c r="G285" s="43" t="str">
        <f>IF(OR($F285&lt;Lower_Limit,$F285&gt;Upper_Limit),TRUE,IF($F285&gt;Upper_percentile,"P99",IF($F285&lt;Lower_percentile,"P01","")))</f>
        <v/>
      </c>
      <c r="H285" s="44">
        <f>SUMIFS('Sample - Superstore'!S:S,'Sample - Superstore'!$V:$V,$A285,'Sample - Superstore'!$N:$N,$B285)</f>
        <v>3</v>
      </c>
      <c r="I285" s="45">
        <f>SUMIFS('Sample - Superstore'!T:T,'Sample - Superstore'!$V:$V,$A285,'Sample - Superstore'!$N:$N,$B285)</f>
        <v>0.7</v>
      </c>
      <c r="J285" s="42">
        <f>SUMIFS('Sample - Superstore'!U:U,'Sample - Superstore'!$V:$V,$A285,'Sample - Superstore'!$N:$N,$B285)</f>
        <v>-16.95926312</v>
      </c>
      <c r="L285" s="36" t="s">
        <v>1211</v>
      </c>
      <c r="N285" s="40"/>
    </row>
    <row r="286">
      <c r="A286" s="41" t="s">
        <v>8617</v>
      </c>
      <c r="B286" s="36" t="s">
        <v>1139</v>
      </c>
      <c r="C286" s="36" t="s">
        <v>51</v>
      </c>
      <c r="D286" s="36" t="s">
        <v>124</v>
      </c>
      <c r="E286" s="36" t="s">
        <v>1140</v>
      </c>
      <c r="F286" s="42">
        <f>SUMIFS('Sample - Superstore'!R:R,'Sample - Superstore'!$V:$V,$A286,'Sample - Superstore'!$N:$N,$B286)</f>
        <v>20.736</v>
      </c>
      <c r="G286" s="43" t="str">
        <f>IF(OR($F286&lt;Lower_Limit,$F286&gt;Upper_Limit),TRUE,IF($F286&gt;Upper_percentile,"P99",IF($F286&lt;Lower_percentile,"P01","")))</f>
        <v/>
      </c>
      <c r="H286" s="44">
        <f>SUMIFS('Sample - Superstore'!S:S,'Sample - Superstore'!$V:$V,$A286,'Sample - Superstore'!$N:$N,$B286)</f>
        <v>4</v>
      </c>
      <c r="I286" s="45">
        <f>SUMIFS('Sample - Superstore'!T:T,'Sample - Superstore'!$V:$V,$A286,'Sample - Superstore'!$N:$N,$B286)</f>
        <v>0.2</v>
      </c>
      <c r="J286" s="42">
        <f>SUMIFS('Sample - Superstore'!U:U,'Sample - Superstore'!$V:$V,$A286,'Sample - Superstore'!$N:$N,$B286)</f>
        <v>7.2576</v>
      </c>
      <c r="L286" s="36" t="s">
        <v>1216</v>
      </c>
      <c r="N286" s="40"/>
    </row>
    <row r="287">
      <c r="A287" s="41" t="s">
        <v>8617</v>
      </c>
      <c r="B287" s="36" t="s">
        <v>1141</v>
      </c>
      <c r="C287" s="36" t="s">
        <v>51</v>
      </c>
      <c r="D287" s="36" t="s">
        <v>76</v>
      </c>
      <c r="E287" s="36" t="s">
        <v>1142</v>
      </c>
      <c r="F287" s="42">
        <f>SUMIFS('Sample - Superstore'!R:R,'Sample - Superstore'!$V:$V,$A287,'Sample - Superstore'!$N:$N,$B287)</f>
        <v>16.821</v>
      </c>
      <c r="G287" s="43" t="str">
        <f>IF(OR($F287&lt;Lower_Limit,$F287&gt;Upper_Limit),TRUE,IF($F287&gt;Upper_percentile,"P99",IF($F287&lt;Lower_percentile,"P01","")))</f>
        <v/>
      </c>
      <c r="H287" s="44">
        <f>SUMIFS('Sample - Superstore'!S:S,'Sample - Superstore'!$V:$V,$A287,'Sample - Superstore'!$N:$N,$B287)</f>
        <v>3</v>
      </c>
      <c r="I287" s="45">
        <f>SUMIFS('Sample - Superstore'!T:T,'Sample - Superstore'!$V:$V,$A287,'Sample - Superstore'!$N:$N,$B287)</f>
        <v>0.7</v>
      </c>
      <c r="J287" s="42">
        <f>SUMIFS('Sample - Superstore'!U:U,'Sample - Superstore'!$V:$V,$A287,'Sample - Superstore'!$N:$N,$B287)</f>
        <v>-12.8961</v>
      </c>
      <c r="L287" s="36" t="s">
        <v>1218</v>
      </c>
      <c r="N287" s="40"/>
    </row>
    <row r="288">
      <c r="A288" s="41" t="s">
        <v>8617</v>
      </c>
      <c r="B288" s="36" t="s">
        <v>1143</v>
      </c>
      <c r="C288" s="36" t="s">
        <v>51</v>
      </c>
      <c r="D288" s="36" t="s">
        <v>124</v>
      </c>
      <c r="E288" s="36" t="s">
        <v>1144</v>
      </c>
      <c r="F288" s="42">
        <f>SUMIFS('Sample - Superstore'!R:R,'Sample - Superstore'!$V:$V,$A288,'Sample - Superstore'!$N:$N,$B288)</f>
        <v>10.368</v>
      </c>
      <c r="G288" s="43" t="str">
        <f>IF(OR($F288&lt;Lower_Limit,$F288&gt;Upper_Limit),TRUE,IF($F288&gt;Upper_percentile,"P99",IF($F288&lt;Lower_percentile,"P01","")))</f>
        <v/>
      </c>
      <c r="H288" s="44">
        <f>SUMIFS('Sample - Superstore'!S:S,'Sample - Superstore'!$V:$V,$A288,'Sample - Superstore'!$N:$N,$B288)</f>
        <v>2</v>
      </c>
      <c r="I288" s="45">
        <f>SUMIFS('Sample - Superstore'!T:T,'Sample - Superstore'!$V:$V,$A288,'Sample - Superstore'!$N:$N,$B288)</f>
        <v>0.2</v>
      </c>
      <c r="J288" s="42">
        <f>SUMIFS('Sample - Superstore'!U:U,'Sample - Superstore'!$V:$V,$A288,'Sample - Superstore'!$N:$N,$B288)</f>
        <v>3.6288</v>
      </c>
      <c r="L288" s="36" t="s">
        <v>1225</v>
      </c>
      <c r="N288" s="40"/>
    </row>
    <row r="289">
      <c r="A289" s="41" t="s">
        <v>8617</v>
      </c>
      <c r="B289" s="36" t="s">
        <v>1149</v>
      </c>
      <c r="C289" s="36" t="s">
        <v>39</v>
      </c>
      <c r="D289" s="36" t="s">
        <v>40</v>
      </c>
      <c r="E289" s="36" t="s">
        <v>1150</v>
      </c>
      <c r="F289" s="42">
        <f>SUMIFS('Sample - Superstore'!R:R,'Sample - Superstore'!$V:$V,$A289,'Sample - Superstore'!$N:$N,$B289)</f>
        <v>12.38186337</v>
      </c>
      <c r="G289" s="43" t="str">
        <f>IF(OR($F289&lt;Lower_Limit,$F289&gt;Upper_Limit),TRUE,IF($F289&gt;Upper_percentile,"P99",IF($F289&lt;Lower_percentile,"P01","")))</f>
        <v/>
      </c>
      <c r="H289" s="44">
        <f>SUMIFS('Sample - Superstore'!S:S,'Sample - Superstore'!$V:$V,$A289,'Sample - Superstore'!$N:$N,$B289)</f>
        <v>1</v>
      </c>
      <c r="I289" s="45">
        <f>SUMIFS('Sample - Superstore'!T:T,'Sample - Superstore'!$V:$V,$A289,'Sample - Superstore'!$N:$N,$B289)</f>
        <v>0.2</v>
      </c>
      <c r="J289" s="42">
        <f>SUMIFS('Sample - Superstore'!U:U,'Sample - Superstore'!$V:$V,$A289,'Sample - Superstore'!$N:$N,$B289)</f>
        <v>0.9286397531</v>
      </c>
      <c r="L289" s="36" t="s">
        <v>1227</v>
      </c>
      <c r="N289" s="40"/>
    </row>
    <row r="290">
      <c r="A290" s="41" t="s">
        <v>8617</v>
      </c>
      <c r="B290" s="36" t="s">
        <v>1159</v>
      </c>
      <c r="C290" s="36" t="s">
        <v>35</v>
      </c>
      <c r="D290" s="36" t="s">
        <v>121</v>
      </c>
      <c r="E290" s="36" t="s">
        <v>1160</v>
      </c>
      <c r="F290" s="42">
        <f>SUMIFS('Sample - Superstore'!R:R,'Sample - Superstore'!$V:$V,$A290,'Sample - Superstore'!$N:$N,$B290)</f>
        <v>70.97757349</v>
      </c>
      <c r="G290" s="43" t="str">
        <f>IF(OR($F290&lt;Lower_Limit,$F290&gt;Upper_Limit),TRUE,IF($F290&gt;Upper_percentile,"P99",IF($F290&lt;Lower_percentile,"P01","")))</f>
        <v/>
      </c>
      <c r="H290" s="44">
        <f>SUMIFS('Sample - Superstore'!S:S,'Sample - Superstore'!$V:$V,$A290,'Sample - Superstore'!$N:$N,$B290)</f>
        <v>7</v>
      </c>
      <c r="I290" s="45">
        <f>SUMIFS('Sample - Superstore'!T:T,'Sample - Superstore'!$V:$V,$A290,'Sample - Superstore'!$N:$N,$B290)</f>
        <v>0</v>
      </c>
      <c r="J290" s="42">
        <f>SUMIFS('Sample - Superstore'!U:U,'Sample - Superstore'!$V:$V,$A290,'Sample - Superstore'!$N:$N,$B290)</f>
        <v>31.23013234</v>
      </c>
      <c r="L290" s="36" t="s">
        <v>1232</v>
      </c>
      <c r="N290" s="40"/>
    </row>
    <row r="291">
      <c r="A291" s="41" t="s">
        <v>8617</v>
      </c>
      <c r="B291" s="36" t="s">
        <v>1164</v>
      </c>
      <c r="C291" s="36" t="s">
        <v>51</v>
      </c>
      <c r="D291" s="36" t="s">
        <v>76</v>
      </c>
      <c r="E291" s="36" t="s">
        <v>1165</v>
      </c>
      <c r="F291" s="42">
        <f>SUMIFS('Sample - Superstore'!R:R,'Sample - Superstore'!$V:$V,$A291,'Sample - Superstore'!$N:$N,$B291)</f>
        <v>3.272296296</v>
      </c>
      <c r="G291" s="43" t="str">
        <f>IF(OR($F291&lt;Lower_Limit,$F291&gt;Upper_Limit),TRUE,IF($F291&gt;Upper_percentile,"P99",IF($F291&lt;Lower_percentile,"P01","")))</f>
        <v/>
      </c>
      <c r="H291" s="44">
        <f>SUMIFS('Sample - Superstore'!S:S,'Sample - Superstore'!$V:$V,$A291,'Sample - Superstore'!$N:$N,$B291)</f>
        <v>2</v>
      </c>
      <c r="I291" s="45">
        <f>SUMIFS('Sample - Superstore'!T:T,'Sample - Superstore'!$V:$V,$A291,'Sample - Superstore'!$N:$N,$B291)</f>
        <v>0.8</v>
      </c>
      <c r="J291" s="42">
        <f>SUMIFS('Sample - Superstore'!U:U,'Sample - Superstore'!$V:$V,$A291,'Sample - Superstore'!$N:$N,$B291)</f>
        <v>-4.908444444</v>
      </c>
      <c r="L291" s="36" t="s">
        <v>1237</v>
      </c>
      <c r="N291" s="40"/>
    </row>
    <row r="292">
      <c r="A292" s="41" t="s">
        <v>8617</v>
      </c>
      <c r="B292" s="36" t="s">
        <v>1166</v>
      </c>
      <c r="C292" s="36" t="s">
        <v>35</v>
      </c>
      <c r="D292" s="36" t="s">
        <v>263</v>
      </c>
      <c r="E292" s="36" t="s">
        <v>1167</v>
      </c>
      <c r="F292" s="42">
        <f>SUMIFS('Sample - Superstore'!R:R,'Sample - Superstore'!$V:$V,$A292,'Sample - Superstore'!$N:$N,$B292)</f>
        <v>545.8268724</v>
      </c>
      <c r="G292" s="43" t="str">
        <f>IF(OR($F292&lt;Lower_Limit,$F292&gt;Upper_Limit),TRUE,IF($F292&gt;Upper_percentile,"P99",IF($F292&lt;Lower_percentile,"P01","")))</f>
        <v/>
      </c>
      <c r="H292" s="44">
        <f>SUMIFS('Sample - Superstore'!S:S,'Sample - Superstore'!$V:$V,$A292,'Sample - Superstore'!$N:$N,$B292)</f>
        <v>5</v>
      </c>
      <c r="I292" s="45">
        <f>SUMIFS('Sample - Superstore'!T:T,'Sample - Superstore'!$V:$V,$A292,'Sample - Superstore'!$N:$N,$B292)</f>
        <v>0.3</v>
      </c>
      <c r="J292" s="42">
        <f>SUMIFS('Sample - Superstore'!U:U,'Sample - Superstore'!$V:$V,$A292,'Sample - Superstore'!$N:$N,$B292)</f>
        <v>0</v>
      </c>
      <c r="L292" s="36" t="s">
        <v>1240</v>
      </c>
      <c r="N292" s="40"/>
    </row>
    <row r="293">
      <c r="A293" s="41" t="s">
        <v>8617</v>
      </c>
      <c r="B293" s="36" t="s">
        <v>1168</v>
      </c>
      <c r="C293" s="36" t="s">
        <v>51</v>
      </c>
      <c r="D293" s="36" t="s">
        <v>93</v>
      </c>
      <c r="E293" s="36" t="s">
        <v>1169</v>
      </c>
      <c r="F293" s="42">
        <f>SUMIFS('Sample - Superstore'!R:R,'Sample - Superstore'!$V:$V,$A293,'Sample - Superstore'!$N:$N,$B293)</f>
        <v>13.83288889</v>
      </c>
      <c r="G293" s="43" t="str">
        <f>IF(OR($F293&lt;Lower_Limit,$F293&gt;Upper_Limit),TRUE,IF($F293&gt;Upper_percentile,"P99",IF($F293&lt;Lower_percentile,"P01","")))</f>
        <v/>
      </c>
      <c r="H293" s="44">
        <f>SUMIFS('Sample - Superstore'!S:S,'Sample - Superstore'!$V:$V,$A293,'Sample - Superstore'!$N:$N,$B293)</f>
        <v>3</v>
      </c>
      <c r="I293" s="45">
        <f>SUMIFS('Sample - Superstore'!T:T,'Sample - Superstore'!$V:$V,$A293,'Sample - Superstore'!$N:$N,$B293)</f>
        <v>0.2</v>
      </c>
      <c r="J293" s="42">
        <f>SUMIFS('Sample - Superstore'!U:U,'Sample - Superstore'!$V:$V,$A293,'Sample - Superstore'!$N:$N,$B293)</f>
        <v>1.5562</v>
      </c>
      <c r="L293" s="36" t="s">
        <v>1242</v>
      </c>
      <c r="N293" s="40"/>
    </row>
    <row r="294">
      <c r="A294" s="41" t="s">
        <v>8617</v>
      </c>
      <c r="B294" s="36" t="s">
        <v>1173</v>
      </c>
      <c r="C294" s="36" t="s">
        <v>35</v>
      </c>
      <c r="D294" s="36" t="s">
        <v>73</v>
      </c>
      <c r="E294" s="36" t="s">
        <v>1174</v>
      </c>
      <c r="F294" s="42">
        <f>SUMIFS('Sample - Superstore'!R:R,'Sample - Superstore'!$V:$V,$A294,'Sample - Superstore'!$N:$N,$B294)</f>
        <v>102.6435062</v>
      </c>
      <c r="G294" s="43" t="str">
        <f>IF(OR($F294&lt;Lower_Limit,$F294&gt;Upper_Limit),TRUE,IF($F294&gt;Upper_percentile,"P99",IF($F294&lt;Lower_percentile,"P01","")))</f>
        <v/>
      </c>
      <c r="H294" s="44">
        <f>SUMIFS('Sample - Superstore'!S:S,'Sample - Superstore'!$V:$V,$A294,'Sample - Superstore'!$N:$N,$B294)</f>
        <v>2</v>
      </c>
      <c r="I294" s="45">
        <f>SUMIFS('Sample - Superstore'!T:T,'Sample - Superstore'!$V:$V,$A294,'Sample - Superstore'!$N:$N,$B294)</f>
        <v>0.3</v>
      </c>
      <c r="J294" s="42">
        <f>SUMIFS('Sample - Superstore'!U:U,'Sample - Superstore'!$V:$V,$A294,'Sample - Superstore'!$N:$N,$B294)</f>
        <v>-1.466335802</v>
      </c>
      <c r="L294" s="36" t="s">
        <v>1247</v>
      </c>
      <c r="N294" s="40"/>
    </row>
    <row r="295">
      <c r="A295" s="41" t="s">
        <v>8617</v>
      </c>
      <c r="B295" s="36" t="s">
        <v>1175</v>
      </c>
      <c r="C295" s="36" t="s">
        <v>51</v>
      </c>
      <c r="D295" s="36" t="s">
        <v>93</v>
      </c>
      <c r="E295" s="36" t="s">
        <v>1176</v>
      </c>
      <c r="F295" s="42">
        <f>SUMIFS('Sample - Superstore'!R:R,'Sample - Superstore'!$V:$V,$A295,'Sample - Superstore'!$N:$N,$B295)</f>
        <v>1.388246914</v>
      </c>
      <c r="G295" s="43" t="str">
        <f>IF(OR($F295&lt;Lower_Limit,$F295&gt;Upper_Limit),TRUE,IF($F295&gt;Upper_percentile,"P99",IF($F295&lt;Lower_percentile,"P01","")))</f>
        <v>P01</v>
      </c>
      <c r="H295" s="44">
        <f>SUMIFS('Sample - Superstore'!S:S,'Sample - Superstore'!$V:$V,$A295,'Sample - Superstore'!$N:$N,$B295)</f>
        <v>1</v>
      </c>
      <c r="I295" s="45">
        <f>SUMIFS('Sample - Superstore'!T:T,'Sample - Superstore'!$V:$V,$A295,'Sample - Superstore'!$N:$N,$B295)</f>
        <v>0.2</v>
      </c>
      <c r="J295" s="42">
        <f>SUMIFS('Sample - Superstore'!U:U,'Sample - Superstore'!$V:$V,$A295,'Sample - Superstore'!$N:$N,$B295)</f>
        <v>0.5205925926</v>
      </c>
      <c r="L295" s="36" t="s">
        <v>1249</v>
      </c>
      <c r="N295" s="40"/>
    </row>
    <row r="296">
      <c r="A296" s="41" t="s">
        <v>8617</v>
      </c>
      <c r="B296" s="36" t="s">
        <v>1182</v>
      </c>
      <c r="C296" s="36" t="s">
        <v>39</v>
      </c>
      <c r="D296" s="36" t="s">
        <v>61</v>
      </c>
      <c r="E296" s="36" t="s">
        <v>1183</v>
      </c>
      <c r="F296" s="42">
        <f>SUMIFS('Sample - Superstore'!R:R,'Sample - Superstore'!$V:$V,$A296,'Sample - Superstore'!$N:$N,$B296)</f>
        <v>58.58</v>
      </c>
      <c r="G296" s="43" t="str">
        <f>IF(OR($F296&lt;Lower_Limit,$F296&gt;Upper_Limit),TRUE,IF($F296&gt;Upper_percentile,"P99",IF($F296&lt;Lower_percentile,"P01","")))</f>
        <v/>
      </c>
      <c r="H296" s="44">
        <f>SUMIFS('Sample - Superstore'!S:S,'Sample - Superstore'!$V:$V,$A296,'Sample - Superstore'!$N:$N,$B296)</f>
        <v>2</v>
      </c>
      <c r="I296" s="45">
        <f>SUMIFS('Sample - Superstore'!T:T,'Sample - Superstore'!$V:$V,$A296,'Sample - Superstore'!$N:$N,$B296)</f>
        <v>0</v>
      </c>
      <c r="J296" s="42">
        <f>SUMIFS('Sample - Superstore'!U:U,'Sample - Superstore'!$V:$V,$A296,'Sample - Superstore'!$N:$N,$B296)</f>
        <v>19.3314</v>
      </c>
      <c r="L296" s="36" t="s">
        <v>1254</v>
      </c>
      <c r="N296" s="40"/>
    </row>
    <row r="297">
      <c r="A297" s="41" t="s">
        <v>8617</v>
      </c>
      <c r="B297" s="36" t="s">
        <v>600</v>
      </c>
      <c r="C297" s="36" t="s">
        <v>35</v>
      </c>
      <c r="D297" s="36" t="s">
        <v>263</v>
      </c>
      <c r="E297" s="36" t="s">
        <v>601</v>
      </c>
      <c r="F297" s="42">
        <f>SUMIFS('Sample - Superstore'!R:R,'Sample - Superstore'!$V:$V,$A297,'Sample - Superstore'!$N:$N,$B297)</f>
        <v>167.888</v>
      </c>
      <c r="G297" s="43" t="str">
        <f>IF(OR($F297&lt;Lower_Limit,$F297&gt;Upper_Limit),TRUE,IF($F297&gt;Upper_percentile,"P99",IF($F297&lt;Lower_percentile,"P01","")))</f>
        <v/>
      </c>
      <c r="H297" s="44">
        <f>SUMIFS('Sample - Superstore'!S:S,'Sample - Superstore'!$V:$V,$A297,'Sample - Superstore'!$N:$N,$B297)</f>
        <v>7</v>
      </c>
      <c r="I297" s="45">
        <f>SUMIFS('Sample - Superstore'!T:T,'Sample - Superstore'!$V:$V,$A297,'Sample - Superstore'!$N:$N,$B297)</f>
        <v>0.2</v>
      </c>
      <c r="J297" s="42">
        <f>SUMIFS('Sample - Superstore'!U:U,'Sample - Superstore'!$V:$V,$A297,'Sample - Superstore'!$N:$N,$B297)</f>
        <v>14.6902</v>
      </c>
      <c r="L297" s="36" t="s">
        <v>1256</v>
      </c>
      <c r="N297" s="40"/>
    </row>
    <row r="298">
      <c r="A298" s="41" t="s">
        <v>8617</v>
      </c>
      <c r="B298" s="36" t="s">
        <v>1189</v>
      </c>
      <c r="C298" s="36" t="s">
        <v>39</v>
      </c>
      <c r="D298" s="36" t="s">
        <v>40</v>
      </c>
      <c r="E298" s="36" t="s">
        <v>1190</v>
      </c>
      <c r="F298" s="42">
        <f>SUMIFS('Sample - Superstore'!R:R,'Sample - Superstore'!$V:$V,$A298,'Sample - Superstore'!$N:$N,$B298)</f>
        <v>403.168</v>
      </c>
      <c r="G298" s="43" t="str">
        <f>IF(OR($F298&lt;Lower_Limit,$F298&gt;Upper_Limit),TRUE,IF($F298&gt;Upper_percentile,"P99",IF($F298&lt;Lower_percentile,"P01","")))</f>
        <v/>
      </c>
      <c r="H298" s="44">
        <f>SUMIFS('Sample - Superstore'!S:S,'Sample - Superstore'!$V:$V,$A298,'Sample - Superstore'!$N:$N,$B298)</f>
        <v>4</v>
      </c>
      <c r="I298" s="45">
        <f>SUMIFS('Sample - Superstore'!T:T,'Sample - Superstore'!$V:$V,$A298,'Sample - Superstore'!$N:$N,$B298)</f>
        <v>0.2</v>
      </c>
      <c r="J298" s="42">
        <f>SUMIFS('Sample - Superstore'!U:U,'Sample - Superstore'!$V:$V,$A298,'Sample - Superstore'!$N:$N,$B298)</f>
        <v>25.198</v>
      </c>
      <c r="L298" s="36" t="s">
        <v>1258</v>
      </c>
      <c r="N298" s="40"/>
    </row>
    <row r="299">
      <c r="A299" s="41" t="s">
        <v>8617</v>
      </c>
      <c r="B299" s="36" t="s">
        <v>1194</v>
      </c>
      <c r="C299" s="36" t="s">
        <v>51</v>
      </c>
      <c r="D299" s="36" t="s">
        <v>124</v>
      </c>
      <c r="E299" s="36" t="s">
        <v>1195</v>
      </c>
      <c r="F299" s="42">
        <f>SUMIFS('Sample - Superstore'!R:R,'Sample - Superstore'!$V:$V,$A299,'Sample - Superstore'!$N:$N,$B299)</f>
        <v>23.24783539</v>
      </c>
      <c r="G299" s="43" t="str">
        <f>IF(OR($F299&lt;Lower_Limit,$F299&gt;Upper_Limit),TRUE,IF($F299&gt;Upper_percentile,"P99",IF($F299&lt;Lower_percentile,"P01","")))</f>
        <v/>
      </c>
      <c r="H299" s="44">
        <f>SUMIFS('Sample - Superstore'!S:S,'Sample - Superstore'!$V:$V,$A299,'Sample - Superstore'!$N:$N,$B299)</f>
        <v>1</v>
      </c>
      <c r="I299" s="45">
        <f>SUMIFS('Sample - Superstore'!T:T,'Sample - Superstore'!$V:$V,$A299,'Sample - Superstore'!$N:$N,$B299)</f>
        <v>0</v>
      </c>
      <c r="J299" s="42">
        <f>SUMIFS('Sample - Superstore'!U:U,'Sample - Superstore'!$V:$V,$A299,'Sample - Superstore'!$N:$N,$B299)</f>
        <v>10.69400428</v>
      </c>
      <c r="L299" s="36" t="s">
        <v>1260</v>
      </c>
      <c r="N299" s="40"/>
    </row>
    <row r="300">
      <c r="A300" s="41" t="s">
        <v>8617</v>
      </c>
      <c r="B300" s="36" t="s">
        <v>1199</v>
      </c>
      <c r="C300" s="36" t="s">
        <v>35</v>
      </c>
      <c r="D300" s="36" t="s">
        <v>36</v>
      </c>
      <c r="E300" s="36" t="s">
        <v>1200</v>
      </c>
      <c r="F300" s="42">
        <f>SUMIFS('Sample - Superstore'!R:R,'Sample - Superstore'!$V:$V,$A300,'Sample - Superstore'!$N:$N,$B300)</f>
        <v>311.7671235</v>
      </c>
      <c r="G300" s="43" t="str">
        <f>IF(OR($F300&lt;Lower_Limit,$F300&gt;Upper_Limit),TRUE,IF($F300&gt;Upper_percentile,"P99",IF($F300&lt;Lower_percentile,"P01","")))</f>
        <v/>
      </c>
      <c r="H300" s="44">
        <f>SUMIFS('Sample - Superstore'!S:S,'Sample - Superstore'!$V:$V,$A300,'Sample - Superstore'!$N:$N,$B300)</f>
        <v>3</v>
      </c>
      <c r="I300" s="45">
        <f>SUMIFS('Sample - Superstore'!T:T,'Sample - Superstore'!$V:$V,$A300,'Sample - Superstore'!$N:$N,$B300)</f>
        <v>0.5</v>
      </c>
      <c r="J300" s="42">
        <f>SUMIFS('Sample - Superstore'!U:U,'Sample - Superstore'!$V:$V,$A300,'Sample - Superstore'!$N:$N,$B300)</f>
        <v>-249.4136988</v>
      </c>
      <c r="L300" s="36" t="s">
        <v>1265</v>
      </c>
      <c r="N300" s="40"/>
    </row>
    <row r="301">
      <c r="A301" s="41" t="s">
        <v>8617</v>
      </c>
      <c r="B301" s="36" t="s">
        <v>1201</v>
      </c>
      <c r="C301" s="36" t="s">
        <v>51</v>
      </c>
      <c r="D301" s="36" t="s">
        <v>93</v>
      </c>
      <c r="E301" s="36" t="s">
        <v>1202</v>
      </c>
      <c r="F301" s="42">
        <f>SUMIFS('Sample - Superstore'!R:R,'Sample - Superstore'!$V:$V,$A301,'Sample - Superstore'!$N:$N,$B301)</f>
        <v>19.2932214</v>
      </c>
      <c r="G301" s="43" t="str">
        <f>IF(OR($F301&lt;Lower_Limit,$F301&gt;Upper_Limit),TRUE,IF($F301&gt;Upper_percentile,"P99",IF($F301&lt;Lower_percentile,"P01","")))</f>
        <v/>
      </c>
      <c r="H301" s="44">
        <f>SUMIFS('Sample - Superstore'!S:S,'Sample - Superstore'!$V:$V,$A301,'Sample - Superstore'!$N:$N,$B301)</f>
        <v>2</v>
      </c>
      <c r="I301" s="45">
        <f>SUMIFS('Sample - Superstore'!T:T,'Sample - Superstore'!$V:$V,$A301,'Sample - Superstore'!$N:$N,$B301)</f>
        <v>0.2</v>
      </c>
      <c r="J301" s="42">
        <f>SUMIFS('Sample - Superstore'!U:U,'Sample - Superstore'!$V:$V,$A301,'Sample - Superstore'!$N:$N,$B301)</f>
        <v>1.688156872</v>
      </c>
      <c r="L301" s="36" t="s">
        <v>1271</v>
      </c>
      <c r="N301" s="40"/>
    </row>
    <row r="302">
      <c r="A302" s="41" t="s">
        <v>8617</v>
      </c>
      <c r="B302" s="36" t="s">
        <v>1205</v>
      </c>
      <c r="C302" s="36" t="s">
        <v>39</v>
      </c>
      <c r="D302" s="36" t="s">
        <v>61</v>
      </c>
      <c r="E302" s="36" t="s">
        <v>1206</v>
      </c>
      <c r="F302" s="42">
        <f>SUMIFS('Sample - Superstore'!R:R,'Sample - Superstore'!$V:$V,$A302,'Sample - Superstore'!$N:$N,$B302)</f>
        <v>1331.954444</v>
      </c>
      <c r="G302" s="43" t="str">
        <f>IF(OR($F302&lt;Lower_Limit,$F302&gt;Upper_Limit),TRUE,IF($F302&gt;Upper_percentile,"P99",IF($F302&lt;Lower_percentile,"P01","")))</f>
        <v/>
      </c>
      <c r="H302" s="44">
        <f>SUMIFS('Sample - Superstore'!S:S,'Sample - Superstore'!$V:$V,$A302,'Sample - Superstore'!$N:$N,$B302)</f>
        <v>5</v>
      </c>
      <c r="I302" s="45">
        <f>SUMIFS('Sample - Superstore'!T:T,'Sample - Superstore'!$V:$V,$A302,'Sample - Superstore'!$N:$N,$B302)</f>
        <v>0</v>
      </c>
      <c r="J302" s="42">
        <f>SUMIFS('Sample - Superstore'!U:U,'Sample - Superstore'!$V:$V,$A302,'Sample - Superstore'!$N:$N,$B302)</f>
        <v>253.0713444</v>
      </c>
      <c r="L302" s="36" t="s">
        <v>1276</v>
      </c>
      <c r="N302" s="40"/>
    </row>
    <row r="303">
      <c r="A303" s="41" t="s">
        <v>8617</v>
      </c>
      <c r="B303" s="36" t="s">
        <v>141</v>
      </c>
      <c r="C303" s="36" t="s">
        <v>51</v>
      </c>
      <c r="D303" s="36" t="s">
        <v>93</v>
      </c>
      <c r="E303" s="36" t="s">
        <v>142</v>
      </c>
      <c r="F303" s="42">
        <f>SUMIFS('Sample - Superstore'!R:R,'Sample - Superstore'!$V:$V,$A303,'Sample - Superstore'!$N:$N,$B303)</f>
        <v>61.57748148</v>
      </c>
      <c r="G303" s="43" t="str">
        <f>IF(OR($F303&lt;Lower_Limit,$F303&gt;Upper_Limit),TRUE,IF($F303&gt;Upper_percentile,"P99",IF($F303&lt;Lower_percentile,"P01","")))</f>
        <v/>
      </c>
      <c r="H303" s="44">
        <f>SUMIFS('Sample - Superstore'!S:S,'Sample - Superstore'!$V:$V,$A303,'Sample - Superstore'!$N:$N,$B303)</f>
        <v>3</v>
      </c>
      <c r="I303" s="45">
        <f>SUMIFS('Sample - Superstore'!T:T,'Sample - Superstore'!$V:$V,$A303,'Sample - Superstore'!$N:$N,$B303)</f>
        <v>0</v>
      </c>
      <c r="J303" s="42">
        <f>SUMIFS('Sample - Superstore'!U:U,'Sample - Superstore'!$V:$V,$A303,'Sample - Superstore'!$N:$N,$B303)</f>
        <v>18.47324444</v>
      </c>
      <c r="L303" s="36" t="s">
        <v>1278</v>
      </c>
      <c r="N303" s="40"/>
    </row>
    <row r="304">
      <c r="A304" s="41" t="s">
        <v>8617</v>
      </c>
      <c r="B304" s="36" t="s">
        <v>1211</v>
      </c>
      <c r="C304" s="36" t="s">
        <v>51</v>
      </c>
      <c r="D304" s="36" t="s">
        <v>52</v>
      </c>
      <c r="E304" s="36" t="s">
        <v>1212</v>
      </c>
      <c r="F304" s="42">
        <f>SUMIFS('Sample - Superstore'!R:R,'Sample - Superstore'!$V:$V,$A304,'Sample - Superstore'!$N:$N,$B304)</f>
        <v>476.038786</v>
      </c>
      <c r="G304" s="43" t="str">
        <f>IF(OR($F304&lt;Lower_Limit,$F304&gt;Upper_Limit),TRUE,IF($F304&gt;Upper_percentile,"P99",IF($F304&lt;Lower_percentile,"P01","")))</f>
        <v/>
      </c>
      <c r="H304" s="44">
        <f>SUMIFS('Sample - Superstore'!S:S,'Sample - Superstore'!$V:$V,$A304,'Sample - Superstore'!$N:$N,$B304)</f>
        <v>5</v>
      </c>
      <c r="I304" s="45">
        <f>SUMIFS('Sample - Superstore'!T:T,'Sample - Superstore'!$V:$V,$A304,'Sample - Superstore'!$N:$N,$B304)</f>
        <v>0</v>
      </c>
      <c r="J304" s="42">
        <f>SUMIFS('Sample - Superstore'!U:U,'Sample - Superstore'!$V:$V,$A304,'Sample - Superstore'!$N:$N,$B304)</f>
        <v>19.04155144</v>
      </c>
      <c r="L304" s="36" t="s">
        <v>1283</v>
      </c>
      <c r="N304" s="40"/>
    </row>
    <row r="305">
      <c r="A305" s="41" t="s">
        <v>8617</v>
      </c>
      <c r="B305" s="36" t="s">
        <v>1216</v>
      </c>
      <c r="C305" s="36" t="s">
        <v>51</v>
      </c>
      <c r="D305" s="36" t="s">
        <v>52</v>
      </c>
      <c r="E305" s="36" t="s">
        <v>1217</v>
      </c>
      <c r="F305" s="42">
        <f>SUMIFS('Sample - Superstore'!R:R,'Sample - Superstore'!$V:$V,$A305,'Sample - Superstore'!$N:$N,$B305)</f>
        <v>55.23742248</v>
      </c>
      <c r="G305" s="43" t="str">
        <f>IF(OR($F305&lt;Lower_Limit,$F305&gt;Upper_Limit),TRUE,IF($F305&gt;Upper_percentile,"P99",IF($F305&lt;Lower_percentile,"P01","")))</f>
        <v/>
      </c>
      <c r="H305" s="44">
        <f>SUMIFS('Sample - Superstore'!S:S,'Sample - Superstore'!$V:$V,$A305,'Sample - Superstore'!$N:$N,$B305)</f>
        <v>5</v>
      </c>
      <c r="I305" s="45">
        <f>SUMIFS('Sample - Superstore'!T:T,'Sample - Superstore'!$V:$V,$A305,'Sample - Superstore'!$N:$N,$B305)</f>
        <v>0.2</v>
      </c>
      <c r="J305" s="42">
        <f>SUMIFS('Sample - Superstore'!U:U,'Sample - Superstore'!$V:$V,$A305,'Sample - Superstore'!$N:$N,$B305)</f>
        <v>4.833274467</v>
      </c>
      <c r="L305" s="36" t="s">
        <v>1289</v>
      </c>
      <c r="N305" s="40"/>
    </row>
    <row r="306">
      <c r="A306" s="41" t="s">
        <v>8617</v>
      </c>
      <c r="B306" s="36" t="s">
        <v>1218</v>
      </c>
      <c r="C306" s="36" t="s">
        <v>39</v>
      </c>
      <c r="D306" s="36" t="s">
        <v>61</v>
      </c>
      <c r="E306" s="36" t="s">
        <v>1219</v>
      </c>
      <c r="F306" s="42">
        <f>SUMIFS('Sample - Superstore'!R:R,'Sample - Superstore'!$V:$V,$A306,'Sample - Superstore'!$N:$N,$B306)</f>
        <v>97.50965989</v>
      </c>
      <c r="G306" s="43" t="str">
        <f>IF(OR($F306&lt;Lower_Limit,$F306&gt;Upper_Limit),TRUE,IF($F306&gt;Upper_percentile,"P99",IF($F306&lt;Lower_percentile,"P01","")))</f>
        <v/>
      </c>
      <c r="H306" s="44">
        <f>SUMIFS('Sample - Superstore'!S:S,'Sample - Superstore'!$V:$V,$A306,'Sample - Superstore'!$N:$N,$B306)</f>
        <v>3</v>
      </c>
      <c r="I306" s="45">
        <f>SUMIFS('Sample - Superstore'!T:T,'Sample - Superstore'!$V:$V,$A306,'Sample - Superstore'!$N:$N,$B306)</f>
        <v>0.2</v>
      </c>
      <c r="J306" s="42">
        <f>SUMIFS('Sample - Superstore'!U:U,'Sample - Superstore'!$V:$V,$A306,'Sample - Superstore'!$N:$N,$B306)</f>
        <v>-14.62644898</v>
      </c>
      <c r="L306" s="36" t="s">
        <v>1291</v>
      </c>
      <c r="N306" s="40"/>
    </row>
    <row r="307">
      <c r="A307" s="41" t="s">
        <v>8617</v>
      </c>
      <c r="B307" s="36" t="s">
        <v>1225</v>
      </c>
      <c r="C307" s="36" t="s">
        <v>51</v>
      </c>
      <c r="D307" s="36" t="s">
        <v>124</v>
      </c>
      <c r="E307" s="36" t="s">
        <v>1226</v>
      </c>
      <c r="F307" s="42">
        <f>SUMIFS('Sample - Superstore'!R:R,'Sample - Superstore'!$V:$V,$A307,'Sample - Superstore'!$N:$N,$B307)</f>
        <v>17.64</v>
      </c>
      <c r="G307" s="43" t="str">
        <f>IF(OR($F307&lt;Lower_Limit,$F307&gt;Upper_Limit),TRUE,IF($F307&gt;Upper_percentile,"P99",IF($F307&lt;Lower_percentile,"P01","")))</f>
        <v/>
      </c>
      <c r="H307" s="44">
        <f>SUMIFS('Sample - Superstore'!S:S,'Sample - Superstore'!$V:$V,$A307,'Sample - Superstore'!$N:$N,$B307)</f>
        <v>3</v>
      </c>
      <c r="I307" s="45">
        <f>SUMIFS('Sample - Superstore'!T:T,'Sample - Superstore'!$V:$V,$A307,'Sample - Superstore'!$N:$N,$B307)</f>
        <v>0</v>
      </c>
      <c r="J307" s="42">
        <f>SUMIFS('Sample - Superstore'!U:U,'Sample - Superstore'!$V:$V,$A307,'Sample - Superstore'!$N:$N,$B307)</f>
        <v>8.6436</v>
      </c>
      <c r="L307" s="36" t="s">
        <v>1293</v>
      </c>
      <c r="N307" s="40"/>
    </row>
    <row r="308">
      <c r="A308" s="41" t="s">
        <v>8617</v>
      </c>
      <c r="B308" s="36" t="s">
        <v>1227</v>
      </c>
      <c r="C308" s="36" t="s">
        <v>51</v>
      </c>
      <c r="D308" s="36" t="s">
        <v>76</v>
      </c>
      <c r="E308" s="36" t="s">
        <v>1228</v>
      </c>
      <c r="F308" s="42">
        <f>SUMIFS('Sample - Superstore'!R:R,'Sample - Superstore'!$V:$V,$A308,'Sample - Superstore'!$N:$N,$B308)</f>
        <v>17.04</v>
      </c>
      <c r="G308" s="43" t="str">
        <f>IF(OR($F308&lt;Lower_Limit,$F308&gt;Upper_Limit),TRUE,IF($F308&gt;Upper_percentile,"P99",IF($F308&lt;Lower_percentile,"P01","")))</f>
        <v/>
      </c>
      <c r="H308" s="44">
        <f>SUMIFS('Sample - Superstore'!S:S,'Sample - Superstore'!$V:$V,$A308,'Sample - Superstore'!$N:$N,$B308)</f>
        <v>3</v>
      </c>
      <c r="I308" s="45">
        <f>SUMIFS('Sample - Superstore'!T:T,'Sample - Superstore'!$V:$V,$A308,'Sample - Superstore'!$N:$N,$B308)</f>
        <v>0.2</v>
      </c>
      <c r="J308" s="42">
        <f>SUMIFS('Sample - Superstore'!U:U,'Sample - Superstore'!$V:$V,$A308,'Sample - Superstore'!$N:$N,$B308)</f>
        <v>5.538</v>
      </c>
      <c r="L308" s="36" t="s">
        <v>1295</v>
      </c>
      <c r="N308" s="40"/>
    </row>
    <row r="309">
      <c r="A309" s="41" t="s">
        <v>8617</v>
      </c>
      <c r="B309" s="36" t="s">
        <v>716</v>
      </c>
      <c r="C309" s="36" t="s">
        <v>35</v>
      </c>
      <c r="D309" s="36" t="s">
        <v>121</v>
      </c>
      <c r="E309" s="36" t="s">
        <v>717</v>
      </c>
      <c r="F309" s="42">
        <f>SUMIFS('Sample - Superstore'!R:R,'Sample - Superstore'!$V:$V,$A309,'Sample - Superstore'!$N:$N,$B309)</f>
        <v>16.57837588</v>
      </c>
      <c r="G309" s="43" t="str">
        <f>IF(OR($F309&lt;Lower_Limit,$F309&gt;Upper_Limit),TRUE,IF($F309&gt;Upper_percentile,"P99",IF($F309&lt;Lower_percentile,"P01","")))</f>
        <v/>
      </c>
      <c r="H309" s="44">
        <f>SUMIFS('Sample - Superstore'!S:S,'Sample - Superstore'!$V:$V,$A309,'Sample - Superstore'!$N:$N,$B309)</f>
        <v>1</v>
      </c>
      <c r="I309" s="45">
        <f>SUMIFS('Sample - Superstore'!T:T,'Sample - Superstore'!$V:$V,$A309,'Sample - Superstore'!$N:$N,$B309)</f>
        <v>0</v>
      </c>
      <c r="J309" s="42">
        <f>SUMIFS('Sample - Superstore'!U:U,'Sample - Superstore'!$V:$V,$A309,'Sample - Superstore'!$N:$N,$B309)</f>
        <v>7.128701627</v>
      </c>
      <c r="L309" s="36" t="s">
        <v>1300</v>
      </c>
      <c r="N309" s="40"/>
    </row>
    <row r="310">
      <c r="A310" s="41" t="s">
        <v>8617</v>
      </c>
      <c r="B310" s="36" t="s">
        <v>1232</v>
      </c>
      <c r="C310" s="36" t="s">
        <v>35</v>
      </c>
      <c r="D310" s="36" t="s">
        <v>121</v>
      </c>
      <c r="E310" s="36" t="s">
        <v>1233</v>
      </c>
      <c r="F310" s="42">
        <f>SUMIFS('Sample - Superstore'!R:R,'Sample - Superstore'!$V:$V,$A310,'Sample - Superstore'!$N:$N,$B310)</f>
        <v>32.70171925</v>
      </c>
      <c r="G310" s="43" t="str">
        <f>IF(OR($F310&lt;Lower_Limit,$F310&gt;Upper_Limit),TRUE,IF($F310&gt;Upper_percentile,"P99",IF($F310&lt;Lower_percentile,"P01","")))</f>
        <v/>
      </c>
      <c r="H310" s="44">
        <f>SUMIFS('Sample - Superstore'!S:S,'Sample - Superstore'!$V:$V,$A310,'Sample - Superstore'!$N:$N,$B310)</f>
        <v>4</v>
      </c>
      <c r="I310" s="45">
        <f>SUMIFS('Sample - Superstore'!T:T,'Sample - Superstore'!$V:$V,$A310,'Sample - Superstore'!$N:$N,$B310)</f>
        <v>0</v>
      </c>
      <c r="J310" s="42">
        <f>SUMIFS('Sample - Superstore'!U:U,'Sample - Superstore'!$V:$V,$A310,'Sample - Superstore'!$N:$N,$B310)</f>
        <v>9.156481391</v>
      </c>
      <c r="L310" s="36" t="s">
        <v>1301</v>
      </c>
      <c r="N310" s="40"/>
    </row>
    <row r="311">
      <c r="A311" s="41" t="s">
        <v>8617</v>
      </c>
      <c r="B311" s="36" t="s">
        <v>1237</v>
      </c>
      <c r="C311" s="36" t="s">
        <v>51</v>
      </c>
      <c r="D311" s="36" t="s">
        <v>52</v>
      </c>
      <c r="E311" s="36" t="s">
        <v>1238</v>
      </c>
      <c r="F311" s="42">
        <f>SUMIFS('Sample - Superstore'!R:R,'Sample - Superstore'!$V:$V,$A311,'Sample - Superstore'!$N:$N,$B311)</f>
        <v>25.27728752</v>
      </c>
      <c r="G311" s="43" t="str">
        <f>IF(OR($F311&lt;Lower_Limit,$F311&gt;Upper_Limit),TRUE,IF($F311&gt;Upper_percentile,"P99",IF($F311&lt;Lower_percentile,"P01","")))</f>
        <v/>
      </c>
      <c r="H311" s="44">
        <f>SUMIFS('Sample - Superstore'!S:S,'Sample - Superstore'!$V:$V,$A311,'Sample - Superstore'!$N:$N,$B311)</f>
        <v>2</v>
      </c>
      <c r="I311" s="45">
        <f>SUMIFS('Sample - Superstore'!T:T,'Sample - Superstore'!$V:$V,$A311,'Sample - Superstore'!$N:$N,$B311)</f>
        <v>0</v>
      </c>
      <c r="J311" s="42">
        <f>SUMIFS('Sample - Superstore'!U:U,'Sample - Superstore'!$V:$V,$A311,'Sample - Superstore'!$N:$N,$B311)</f>
        <v>6.319321881</v>
      </c>
      <c r="L311" s="36" t="s">
        <v>1304</v>
      </c>
      <c r="N311" s="40"/>
    </row>
    <row r="312">
      <c r="A312" s="41" t="s">
        <v>8617</v>
      </c>
      <c r="B312" s="36" t="s">
        <v>1240</v>
      </c>
      <c r="C312" s="36" t="s">
        <v>51</v>
      </c>
      <c r="D312" s="36" t="s">
        <v>52</v>
      </c>
      <c r="E312" s="36" t="s">
        <v>1241</v>
      </c>
      <c r="F312" s="42">
        <f>SUMIFS('Sample - Superstore'!R:R,'Sample - Superstore'!$V:$V,$A312,'Sample - Superstore'!$N:$N,$B312)</f>
        <v>87.92</v>
      </c>
      <c r="G312" s="43" t="str">
        <f>IF(OR($F312&lt;Lower_Limit,$F312&gt;Upper_Limit),TRUE,IF($F312&gt;Upper_percentile,"P99",IF($F312&lt;Lower_percentile,"P01","")))</f>
        <v/>
      </c>
      <c r="H312" s="44">
        <f>SUMIFS('Sample - Superstore'!S:S,'Sample - Superstore'!$V:$V,$A312,'Sample - Superstore'!$N:$N,$B312)</f>
        <v>4</v>
      </c>
      <c r="I312" s="45">
        <f>SUMIFS('Sample - Superstore'!T:T,'Sample - Superstore'!$V:$V,$A312,'Sample - Superstore'!$N:$N,$B312)</f>
        <v>0</v>
      </c>
      <c r="J312" s="42">
        <f>SUMIFS('Sample - Superstore'!U:U,'Sample - Superstore'!$V:$V,$A312,'Sample - Superstore'!$N:$N,$B312)</f>
        <v>0.8792</v>
      </c>
      <c r="L312" s="36" t="s">
        <v>1309</v>
      </c>
      <c r="N312" s="40"/>
    </row>
    <row r="313">
      <c r="A313" s="41" t="s">
        <v>8617</v>
      </c>
      <c r="B313" s="36" t="s">
        <v>1242</v>
      </c>
      <c r="C313" s="36" t="s">
        <v>51</v>
      </c>
      <c r="D313" s="36" t="s">
        <v>124</v>
      </c>
      <c r="E313" s="36" t="s">
        <v>1243</v>
      </c>
      <c r="F313" s="42">
        <f>SUMIFS('Sample - Superstore'!R:R,'Sample - Superstore'!$V:$V,$A313,'Sample - Superstore'!$N:$N,$B313)</f>
        <v>5.98</v>
      </c>
      <c r="G313" s="43" t="str">
        <f>IF(OR($F313&lt;Lower_Limit,$F313&gt;Upper_Limit),TRUE,IF($F313&gt;Upper_percentile,"P99",IF($F313&lt;Lower_percentile,"P01","")))</f>
        <v/>
      </c>
      <c r="H313" s="44">
        <f>SUMIFS('Sample - Superstore'!S:S,'Sample - Superstore'!$V:$V,$A313,'Sample - Superstore'!$N:$N,$B313)</f>
        <v>1</v>
      </c>
      <c r="I313" s="45">
        <f>SUMIFS('Sample - Superstore'!T:T,'Sample - Superstore'!$V:$V,$A313,'Sample - Superstore'!$N:$N,$B313)</f>
        <v>0</v>
      </c>
      <c r="J313" s="42">
        <f>SUMIFS('Sample - Superstore'!U:U,'Sample - Superstore'!$V:$V,$A313,'Sample - Superstore'!$N:$N,$B313)</f>
        <v>2.9302</v>
      </c>
      <c r="L313" s="36" t="s">
        <v>1311</v>
      </c>
      <c r="N313" s="40"/>
    </row>
    <row r="314">
      <c r="A314" s="41" t="s">
        <v>8617</v>
      </c>
      <c r="B314" s="36" t="s">
        <v>1247</v>
      </c>
      <c r="C314" s="36" t="s">
        <v>51</v>
      </c>
      <c r="D314" s="36" t="s">
        <v>124</v>
      </c>
      <c r="E314" s="36" t="s">
        <v>1248</v>
      </c>
      <c r="F314" s="42">
        <f>SUMIFS('Sample - Superstore'!R:R,'Sample - Superstore'!$V:$V,$A314,'Sample - Superstore'!$N:$N,$B314)</f>
        <v>47.17675062</v>
      </c>
      <c r="G314" s="43" t="str">
        <f>IF(OR($F314&lt;Lower_Limit,$F314&gt;Upper_Limit),TRUE,IF($F314&gt;Upper_percentile,"P99",IF($F314&lt;Lower_percentile,"P01","")))</f>
        <v/>
      </c>
      <c r="H314" s="44">
        <f>SUMIFS('Sample - Superstore'!S:S,'Sample - Superstore'!$V:$V,$A314,'Sample - Superstore'!$N:$N,$B314)</f>
        <v>3</v>
      </c>
      <c r="I314" s="45">
        <f>SUMIFS('Sample - Superstore'!T:T,'Sample - Superstore'!$V:$V,$A314,'Sample - Superstore'!$N:$N,$B314)</f>
        <v>0.2</v>
      </c>
      <c r="J314" s="42">
        <f>SUMIFS('Sample - Superstore'!U:U,'Sample - Superstore'!$V:$V,$A314,'Sample - Superstore'!$N:$N,$B314)</f>
        <v>16.51186272</v>
      </c>
      <c r="L314" s="36" t="s">
        <v>1313</v>
      </c>
      <c r="N314" s="40"/>
    </row>
    <row r="315">
      <c r="A315" s="41" t="s">
        <v>8617</v>
      </c>
      <c r="B315" s="36" t="s">
        <v>1249</v>
      </c>
      <c r="C315" s="36" t="s">
        <v>35</v>
      </c>
      <c r="D315" s="36" t="s">
        <v>263</v>
      </c>
      <c r="E315" s="36" t="s">
        <v>1250</v>
      </c>
      <c r="F315" s="42">
        <f>SUMIFS('Sample - Superstore'!R:R,'Sample - Superstore'!$V:$V,$A315,'Sample - Superstore'!$N:$N,$B315)</f>
        <v>874.6848099</v>
      </c>
      <c r="G315" s="43" t="str">
        <f>IF(OR($F315&lt;Lower_Limit,$F315&gt;Upper_Limit),TRUE,IF($F315&gt;Upper_percentile,"P99",IF($F315&lt;Lower_percentile,"P01","")))</f>
        <v/>
      </c>
      <c r="H315" s="44">
        <f>SUMIFS('Sample - Superstore'!S:S,'Sample - Superstore'!$V:$V,$A315,'Sample - Superstore'!$N:$N,$B315)</f>
        <v>6</v>
      </c>
      <c r="I315" s="45">
        <f>SUMIFS('Sample - Superstore'!T:T,'Sample - Superstore'!$V:$V,$A315,'Sample - Superstore'!$N:$N,$B315)</f>
        <v>0.3</v>
      </c>
      <c r="J315" s="42">
        <f>SUMIFS('Sample - Superstore'!U:U,'Sample - Superstore'!$V:$V,$A315,'Sample - Superstore'!$N:$N,$B315)</f>
        <v>-37.48649185</v>
      </c>
      <c r="L315" s="36" t="s">
        <v>1316</v>
      </c>
      <c r="N315" s="40"/>
    </row>
    <row r="316">
      <c r="A316" s="41" t="s">
        <v>8617</v>
      </c>
      <c r="B316" s="36" t="s">
        <v>1254</v>
      </c>
      <c r="C316" s="36" t="s">
        <v>51</v>
      </c>
      <c r="D316" s="36" t="s">
        <v>124</v>
      </c>
      <c r="E316" s="36" t="s">
        <v>1255</v>
      </c>
      <c r="F316" s="42">
        <f>SUMIFS('Sample - Superstore'!R:R,'Sample - Superstore'!$V:$V,$A316,'Sample - Superstore'!$N:$N,$B316)</f>
        <v>13.96816461</v>
      </c>
      <c r="G316" s="43" t="str">
        <f>IF(OR($F316&lt;Lower_Limit,$F316&gt;Upper_Limit),TRUE,IF($F316&gt;Upper_percentile,"P99",IF($F316&lt;Lower_percentile,"P01","")))</f>
        <v/>
      </c>
      <c r="H316" s="44">
        <f>SUMIFS('Sample - Superstore'!S:S,'Sample - Superstore'!$V:$V,$A316,'Sample - Superstore'!$N:$N,$B316)</f>
        <v>2</v>
      </c>
      <c r="I316" s="45">
        <f>SUMIFS('Sample - Superstore'!T:T,'Sample - Superstore'!$V:$V,$A316,'Sample - Superstore'!$N:$N,$B316)</f>
        <v>0</v>
      </c>
      <c r="J316" s="42">
        <f>SUMIFS('Sample - Superstore'!U:U,'Sample - Superstore'!$V:$V,$A316,'Sample - Superstore'!$N:$N,$B316)</f>
        <v>6.984082305</v>
      </c>
      <c r="L316" s="36" t="s">
        <v>1318</v>
      </c>
      <c r="N316" s="40"/>
    </row>
    <row r="317">
      <c r="A317" s="41" t="s">
        <v>8617</v>
      </c>
      <c r="B317" s="36" t="s">
        <v>1256</v>
      </c>
      <c r="C317" s="36" t="s">
        <v>51</v>
      </c>
      <c r="D317" s="36" t="s">
        <v>76</v>
      </c>
      <c r="E317" s="36" t="s">
        <v>1257</v>
      </c>
      <c r="F317" s="42">
        <f>SUMIFS('Sample - Superstore'!R:R,'Sample - Superstore'!$V:$V,$A317,'Sample - Superstore'!$N:$N,$B317)</f>
        <v>30.87917695</v>
      </c>
      <c r="G317" s="43" t="str">
        <f>IF(OR($F317&lt;Lower_Limit,$F317&gt;Upper_Limit),TRUE,IF($F317&gt;Upper_percentile,"P99",IF($F317&lt;Lower_percentile,"P01","")))</f>
        <v/>
      </c>
      <c r="H317" s="44">
        <f>SUMIFS('Sample - Superstore'!S:S,'Sample - Superstore'!$V:$V,$A317,'Sample - Superstore'!$N:$N,$B317)</f>
        <v>5</v>
      </c>
      <c r="I317" s="45">
        <f>SUMIFS('Sample - Superstore'!T:T,'Sample - Superstore'!$V:$V,$A317,'Sample - Superstore'!$N:$N,$B317)</f>
        <v>0.2</v>
      </c>
      <c r="J317" s="42">
        <f>SUMIFS('Sample - Superstore'!U:U,'Sample - Superstore'!$V:$V,$A317,'Sample - Superstore'!$N:$N,$B317)</f>
        <v>9.649742798</v>
      </c>
      <c r="L317" s="36" t="s">
        <v>1320</v>
      </c>
      <c r="N317" s="40"/>
    </row>
    <row r="318">
      <c r="A318" s="41" t="s">
        <v>8617</v>
      </c>
      <c r="B318" s="36" t="s">
        <v>1258</v>
      </c>
      <c r="C318" s="36" t="s">
        <v>35</v>
      </c>
      <c r="D318" s="36" t="s">
        <v>121</v>
      </c>
      <c r="E318" s="36" t="s">
        <v>1259</v>
      </c>
      <c r="F318" s="42">
        <f>SUMIFS('Sample - Superstore'!R:R,'Sample - Superstore'!$V:$V,$A318,'Sample - Superstore'!$N:$N,$B318)</f>
        <v>428.9925926</v>
      </c>
      <c r="G318" s="43" t="str">
        <f>IF(OR($F318&lt;Lower_Limit,$F318&gt;Upper_Limit),TRUE,IF($F318&gt;Upper_percentile,"P99",IF($F318&lt;Lower_percentile,"P01","")))</f>
        <v/>
      </c>
      <c r="H318" s="44">
        <f>SUMIFS('Sample - Superstore'!S:S,'Sample - Superstore'!$V:$V,$A318,'Sample - Superstore'!$N:$N,$B318)</f>
        <v>8</v>
      </c>
      <c r="I318" s="45">
        <f>SUMIFS('Sample - Superstore'!T:T,'Sample - Superstore'!$V:$V,$A318,'Sample - Superstore'!$N:$N,$B318)</f>
        <v>0</v>
      </c>
      <c r="J318" s="42">
        <f>SUMIFS('Sample - Superstore'!U:U,'Sample - Superstore'!$V:$V,$A318,'Sample - Superstore'!$N:$N,$B318)</f>
        <v>128.6977778</v>
      </c>
      <c r="L318" s="36" t="s">
        <v>1329</v>
      </c>
      <c r="N318" s="40"/>
    </row>
    <row r="319">
      <c r="A319" s="41" t="s">
        <v>8617</v>
      </c>
      <c r="B319" s="36" t="s">
        <v>1260</v>
      </c>
      <c r="C319" s="36" t="s">
        <v>51</v>
      </c>
      <c r="D319" s="36" t="s">
        <v>76</v>
      </c>
      <c r="E319" s="36" t="s">
        <v>1261</v>
      </c>
      <c r="F319" s="42">
        <f>SUMIFS('Sample - Superstore'!R:R,'Sample - Superstore'!$V:$V,$A319,'Sample - Superstore'!$N:$N,$B319)</f>
        <v>42.82465185</v>
      </c>
      <c r="G319" s="43" t="str">
        <f>IF(OR($F319&lt;Lower_Limit,$F319&gt;Upper_Limit),TRUE,IF($F319&gt;Upper_percentile,"P99",IF($F319&lt;Lower_percentile,"P01","")))</f>
        <v/>
      </c>
      <c r="H319" s="44">
        <f>SUMIFS('Sample - Superstore'!S:S,'Sample - Superstore'!$V:$V,$A319,'Sample - Superstore'!$N:$N,$B319)</f>
        <v>7</v>
      </c>
      <c r="I319" s="45">
        <f>SUMIFS('Sample - Superstore'!T:T,'Sample - Superstore'!$V:$V,$A319,'Sample - Superstore'!$N:$N,$B319)</f>
        <v>0.2</v>
      </c>
      <c r="J319" s="42">
        <f>SUMIFS('Sample - Superstore'!U:U,'Sample - Superstore'!$V:$V,$A319,'Sample - Superstore'!$N:$N,$B319)</f>
        <v>15.5239363</v>
      </c>
      <c r="L319" s="36" t="s">
        <v>1332</v>
      </c>
      <c r="N319" s="40"/>
    </row>
    <row r="320">
      <c r="A320" s="41" t="s">
        <v>8617</v>
      </c>
      <c r="B320" s="36" t="s">
        <v>493</v>
      </c>
      <c r="C320" s="36" t="s">
        <v>35</v>
      </c>
      <c r="D320" s="36" t="s">
        <v>36</v>
      </c>
      <c r="E320" s="36" t="s">
        <v>494</v>
      </c>
      <c r="F320" s="42">
        <f>SUMIFS('Sample - Superstore'!R:R,'Sample - Superstore'!$V:$V,$A320,'Sample - Superstore'!$N:$N,$B320)</f>
        <v>310.8382922</v>
      </c>
      <c r="G320" s="43" t="str">
        <f>IF(OR($F320&lt;Lower_Limit,$F320&gt;Upper_Limit),TRUE,IF($F320&gt;Upper_percentile,"P99",IF($F320&lt;Lower_percentile,"P01","")))</f>
        <v/>
      </c>
      <c r="H320" s="44">
        <f>SUMIFS('Sample - Superstore'!S:S,'Sample - Superstore'!$V:$V,$A320,'Sample - Superstore'!$N:$N,$B320)</f>
        <v>5</v>
      </c>
      <c r="I320" s="45">
        <f>SUMIFS('Sample - Superstore'!T:T,'Sample - Superstore'!$V:$V,$A320,'Sample - Superstore'!$N:$N,$B320)</f>
        <v>0.5</v>
      </c>
      <c r="J320" s="42">
        <f>SUMIFS('Sample - Superstore'!U:U,'Sample - Superstore'!$V:$V,$A320,'Sample - Superstore'!$N:$N,$B320)</f>
        <v>-174.0694436</v>
      </c>
      <c r="L320" s="36" t="s">
        <v>1337</v>
      </c>
      <c r="N320" s="40"/>
    </row>
    <row r="321">
      <c r="A321" s="41" t="s">
        <v>8617</v>
      </c>
      <c r="B321" s="36" t="s">
        <v>1265</v>
      </c>
      <c r="C321" s="36" t="s">
        <v>39</v>
      </c>
      <c r="D321" s="36" t="s">
        <v>40</v>
      </c>
      <c r="E321" s="36" t="s">
        <v>1266</v>
      </c>
      <c r="F321" s="42">
        <f>SUMIFS('Sample - Superstore'!R:R,'Sample - Superstore'!$V:$V,$A321,'Sample - Superstore'!$N:$N,$B321)</f>
        <v>164.1114272</v>
      </c>
      <c r="G321" s="43" t="str">
        <f>IF(OR($F321&lt;Lower_Limit,$F321&gt;Upper_Limit),TRUE,IF($F321&gt;Upper_percentile,"P99",IF($F321&lt;Lower_percentile,"P01","")))</f>
        <v/>
      </c>
      <c r="H321" s="44">
        <f>SUMIFS('Sample - Superstore'!S:S,'Sample - Superstore'!$V:$V,$A321,'Sample - Superstore'!$N:$N,$B321)</f>
        <v>4</v>
      </c>
      <c r="I321" s="45">
        <f>SUMIFS('Sample - Superstore'!T:T,'Sample - Superstore'!$V:$V,$A321,'Sample - Superstore'!$N:$N,$B321)</f>
        <v>0.4</v>
      </c>
      <c r="J321" s="42">
        <f>SUMIFS('Sample - Superstore'!U:U,'Sample - Superstore'!$V:$V,$A321,'Sample - Superstore'!$N:$N,$B321)</f>
        <v>-38.29266634</v>
      </c>
      <c r="L321" s="36" t="s">
        <v>1342</v>
      </c>
      <c r="N321" s="40"/>
    </row>
    <row r="322">
      <c r="A322" s="41" t="s">
        <v>8617</v>
      </c>
      <c r="B322" s="36" t="s">
        <v>1271</v>
      </c>
      <c r="C322" s="36" t="s">
        <v>51</v>
      </c>
      <c r="D322" s="36" t="s">
        <v>124</v>
      </c>
      <c r="E322" s="36" t="s">
        <v>1272</v>
      </c>
      <c r="F322" s="42">
        <f>SUMIFS('Sample - Superstore'!R:R,'Sample - Superstore'!$V:$V,$A322,'Sample - Superstore'!$N:$N,$B322)</f>
        <v>11.75533333</v>
      </c>
      <c r="G322" s="43" t="str">
        <f>IF(OR($F322&lt;Lower_Limit,$F322&gt;Upper_Limit),TRUE,IF($F322&gt;Upper_percentile,"P99",IF($F322&lt;Lower_percentile,"P01","")))</f>
        <v/>
      </c>
      <c r="H322" s="44">
        <f>SUMIFS('Sample - Superstore'!S:S,'Sample - Superstore'!$V:$V,$A322,'Sample - Superstore'!$N:$N,$B322)</f>
        <v>1</v>
      </c>
      <c r="I322" s="45">
        <f>SUMIFS('Sample - Superstore'!T:T,'Sample - Superstore'!$V:$V,$A322,'Sample - Superstore'!$N:$N,$B322)</f>
        <v>0</v>
      </c>
      <c r="J322" s="42">
        <f>SUMIFS('Sample - Superstore'!U:U,'Sample - Superstore'!$V:$V,$A322,'Sample - Superstore'!$N:$N,$B322)</f>
        <v>5.760113333</v>
      </c>
      <c r="L322" s="36" t="s">
        <v>1345</v>
      </c>
      <c r="N322" s="40"/>
    </row>
    <row r="323">
      <c r="A323" s="41" t="s">
        <v>8617</v>
      </c>
      <c r="B323" s="36" t="s">
        <v>1276</v>
      </c>
      <c r="C323" s="36" t="s">
        <v>39</v>
      </c>
      <c r="D323" s="36" t="s">
        <v>40</v>
      </c>
      <c r="E323" s="36" t="s">
        <v>1277</v>
      </c>
      <c r="F323" s="42">
        <f>SUMIFS('Sample - Superstore'!R:R,'Sample - Superstore'!$V:$V,$A323,'Sample - Superstore'!$N:$N,$B323)</f>
        <v>291.1813333</v>
      </c>
      <c r="G323" s="43" t="str">
        <f>IF(OR($F323&lt;Lower_Limit,$F323&gt;Upper_Limit),TRUE,IF($F323&gt;Upper_percentile,"P99",IF($F323&lt;Lower_percentile,"P01","")))</f>
        <v/>
      </c>
      <c r="H323" s="44">
        <f>SUMIFS('Sample - Superstore'!S:S,'Sample - Superstore'!$V:$V,$A323,'Sample - Superstore'!$N:$N,$B323)</f>
        <v>3</v>
      </c>
      <c r="I323" s="45">
        <f>SUMIFS('Sample - Superstore'!T:T,'Sample - Superstore'!$V:$V,$A323,'Sample - Superstore'!$N:$N,$B323)</f>
        <v>0.4</v>
      </c>
      <c r="J323" s="42">
        <f>SUMIFS('Sample - Superstore'!U:U,'Sample - Superstore'!$V:$V,$A323,'Sample - Superstore'!$N:$N,$B323)</f>
        <v>-63.08928889</v>
      </c>
      <c r="L323" s="36" t="s">
        <v>1350</v>
      </c>
      <c r="N323" s="40"/>
    </row>
    <row r="324">
      <c r="A324" s="41" t="s">
        <v>8617</v>
      </c>
      <c r="B324" s="36" t="s">
        <v>1278</v>
      </c>
      <c r="C324" s="36" t="s">
        <v>39</v>
      </c>
      <c r="D324" s="36" t="s">
        <v>61</v>
      </c>
      <c r="E324" s="36" t="s">
        <v>1279</v>
      </c>
      <c r="F324" s="42">
        <f>SUMIFS('Sample - Superstore'!R:R,'Sample - Superstore'!$V:$V,$A324,'Sample - Superstore'!$N:$N,$B324)</f>
        <v>33.16859259</v>
      </c>
      <c r="G324" s="43" t="str">
        <f>IF(OR($F324&lt;Lower_Limit,$F324&gt;Upper_Limit),TRUE,IF($F324&gt;Upper_percentile,"P99",IF($F324&lt;Lower_percentile,"P01","")))</f>
        <v/>
      </c>
      <c r="H324" s="44">
        <f>SUMIFS('Sample - Superstore'!S:S,'Sample - Superstore'!$V:$V,$A324,'Sample - Superstore'!$N:$N,$B324)</f>
        <v>2</v>
      </c>
      <c r="I324" s="45">
        <f>SUMIFS('Sample - Superstore'!T:T,'Sample - Superstore'!$V:$V,$A324,'Sample - Superstore'!$N:$N,$B324)</f>
        <v>0.2</v>
      </c>
      <c r="J324" s="42">
        <f>SUMIFS('Sample - Superstore'!U:U,'Sample - Superstore'!$V:$V,$A324,'Sample - Superstore'!$N:$N,$B324)</f>
        <v>1.243822222</v>
      </c>
      <c r="L324" s="36" t="s">
        <v>1356</v>
      </c>
      <c r="N324" s="40"/>
    </row>
    <row r="325">
      <c r="A325" s="41" t="s">
        <v>8617</v>
      </c>
      <c r="B325" s="36" t="s">
        <v>1283</v>
      </c>
      <c r="C325" s="36" t="s">
        <v>35</v>
      </c>
      <c r="D325" s="36" t="s">
        <v>263</v>
      </c>
      <c r="E325" s="36" t="s">
        <v>1284</v>
      </c>
      <c r="F325" s="42">
        <f>SUMIFS('Sample - Superstore'!R:R,'Sample - Superstore'!$V:$V,$A325,'Sample - Superstore'!$N:$N,$B325)</f>
        <v>340.144</v>
      </c>
      <c r="G325" s="43" t="str">
        <f>IF(OR($F325&lt;Lower_Limit,$F325&gt;Upper_Limit),TRUE,IF($F325&gt;Upper_percentile,"P99",IF($F325&lt;Lower_percentile,"P01","")))</f>
        <v/>
      </c>
      <c r="H325" s="44">
        <f>SUMIFS('Sample - Superstore'!S:S,'Sample - Superstore'!$V:$V,$A325,'Sample - Superstore'!$N:$N,$B325)</f>
        <v>6</v>
      </c>
      <c r="I325" s="45">
        <f>SUMIFS('Sample - Superstore'!T:T,'Sample - Superstore'!$V:$V,$A325,'Sample - Superstore'!$N:$N,$B325)</f>
        <v>0.1</v>
      </c>
      <c r="J325" s="42">
        <f>SUMIFS('Sample - Superstore'!U:U,'Sample - Superstore'!$V:$V,$A325,'Sample - Superstore'!$N:$N,$B325)</f>
        <v>56.69066667</v>
      </c>
      <c r="L325" s="36" t="s">
        <v>1358</v>
      </c>
      <c r="N325" s="40"/>
    </row>
    <row r="326">
      <c r="A326" s="41" t="s">
        <v>8624</v>
      </c>
      <c r="B326" s="36" t="s">
        <v>357</v>
      </c>
      <c r="C326" s="36" t="s">
        <v>51</v>
      </c>
      <c r="D326" s="36" t="s">
        <v>93</v>
      </c>
      <c r="E326" s="36" t="s">
        <v>358</v>
      </c>
      <c r="F326" s="42">
        <f>SUMIFS('Sample - Superstore'!R:R,'Sample - Superstore'!$V:$V,$A326,'Sample - Superstore'!$N:$N,$B326)</f>
        <v>61.74893827</v>
      </c>
      <c r="G326" s="43" t="str">
        <f>IF(OR($F326&lt;Lower_Limit,$F326&gt;Upper_Limit),TRUE,IF($F326&gt;Upper_percentile,"P99",IF($F326&lt;Lower_percentile,"P01","")))</f>
        <v/>
      </c>
      <c r="H326" s="44">
        <f>SUMIFS('Sample - Superstore'!S:S,'Sample - Superstore'!$V:$V,$A326,'Sample - Superstore'!$N:$N,$B326)</f>
        <v>3</v>
      </c>
      <c r="I326" s="45">
        <f>SUMIFS('Sample - Superstore'!T:T,'Sample - Superstore'!$V:$V,$A326,'Sample - Superstore'!$N:$N,$B326)</f>
        <v>0</v>
      </c>
      <c r="J326" s="42">
        <f>SUMIFS('Sample - Superstore'!U:U,'Sample - Superstore'!$V:$V,$A326,'Sample - Superstore'!$N:$N,$B326)</f>
        <v>16.05472395</v>
      </c>
      <c r="L326" s="36" t="s">
        <v>1363</v>
      </c>
      <c r="N326" s="40"/>
    </row>
    <row r="327">
      <c r="A327" s="41" t="s">
        <v>8624</v>
      </c>
      <c r="B327" s="36" t="s">
        <v>1289</v>
      </c>
      <c r="C327" s="36" t="s">
        <v>51</v>
      </c>
      <c r="D327" s="36" t="s">
        <v>52</v>
      </c>
      <c r="E327" s="36" t="s">
        <v>1290</v>
      </c>
      <c r="F327" s="42">
        <f>SUMIFS('Sample - Superstore'!R:R,'Sample - Superstore'!$V:$V,$A327,'Sample - Superstore'!$N:$N,$B327)</f>
        <v>272.9565997</v>
      </c>
      <c r="G327" s="43" t="str">
        <f>IF(OR($F327&lt;Lower_Limit,$F327&gt;Upper_Limit),TRUE,IF($F327&gt;Upper_percentile,"P99",IF($F327&lt;Lower_percentile,"P01","")))</f>
        <v/>
      </c>
      <c r="H327" s="44">
        <f>SUMIFS('Sample - Superstore'!S:S,'Sample - Superstore'!$V:$V,$A327,'Sample - Superstore'!$N:$N,$B327)</f>
        <v>6</v>
      </c>
      <c r="I327" s="45">
        <f>SUMIFS('Sample - Superstore'!T:T,'Sample - Superstore'!$V:$V,$A327,'Sample - Superstore'!$N:$N,$B327)</f>
        <v>0.2</v>
      </c>
      <c r="J327" s="42">
        <f>SUMIFS('Sample - Superstore'!U:U,'Sample - Superstore'!$V:$V,$A327,'Sample - Superstore'!$N:$N,$B327)</f>
        <v>-8.286366308</v>
      </c>
      <c r="L327" s="36" t="s">
        <v>1368</v>
      </c>
      <c r="N327" s="40"/>
    </row>
    <row r="328">
      <c r="A328" s="41" t="s">
        <v>8624</v>
      </c>
      <c r="B328" s="36" t="s">
        <v>1291</v>
      </c>
      <c r="C328" s="36" t="s">
        <v>51</v>
      </c>
      <c r="D328" s="36" t="s">
        <v>93</v>
      </c>
      <c r="E328" s="36" t="s">
        <v>1292</v>
      </c>
      <c r="F328" s="42">
        <f>SUMIFS('Sample - Superstore'!R:R,'Sample - Superstore'!$V:$V,$A328,'Sample - Superstore'!$N:$N,$B328)</f>
        <v>273.7619259</v>
      </c>
      <c r="G328" s="43" t="str">
        <f>IF(OR($F328&lt;Lower_Limit,$F328&gt;Upper_Limit),TRUE,IF($F328&gt;Upper_percentile,"P99",IF($F328&lt;Lower_percentile,"P01","")))</f>
        <v/>
      </c>
      <c r="H328" s="44">
        <f>SUMIFS('Sample - Superstore'!S:S,'Sample - Superstore'!$V:$V,$A328,'Sample - Superstore'!$N:$N,$B328)</f>
        <v>6</v>
      </c>
      <c r="I328" s="45">
        <f>SUMIFS('Sample - Superstore'!T:T,'Sample - Superstore'!$V:$V,$A328,'Sample - Superstore'!$N:$N,$B328)</f>
        <v>0</v>
      </c>
      <c r="J328" s="42">
        <f>SUMIFS('Sample - Superstore'!U:U,'Sample - Superstore'!$V:$V,$A328,'Sample - Superstore'!$N:$N,$B328)</f>
        <v>73.91572</v>
      </c>
      <c r="L328" s="36" t="s">
        <v>1373</v>
      </c>
      <c r="N328" s="40"/>
    </row>
    <row r="329">
      <c r="A329" s="41" t="s">
        <v>8624</v>
      </c>
      <c r="B329" s="36" t="s">
        <v>1293</v>
      </c>
      <c r="C329" s="36" t="s">
        <v>51</v>
      </c>
      <c r="D329" s="36" t="s">
        <v>93</v>
      </c>
      <c r="E329" s="36" t="s">
        <v>1294</v>
      </c>
      <c r="F329" s="42">
        <f>SUMIFS('Sample - Superstore'!R:R,'Sample - Superstore'!$V:$V,$A329,'Sample - Superstore'!$N:$N,$B329)</f>
        <v>31.6214321</v>
      </c>
      <c r="G329" s="43" t="str">
        <f>IF(OR($F329&lt;Lower_Limit,$F329&gt;Upper_Limit),TRUE,IF($F329&gt;Upper_percentile,"P99",IF($F329&lt;Lower_percentile,"P01","")))</f>
        <v/>
      </c>
      <c r="H329" s="44">
        <f>SUMIFS('Sample - Superstore'!S:S,'Sample - Superstore'!$V:$V,$A329,'Sample - Superstore'!$N:$N,$B329)</f>
        <v>3</v>
      </c>
      <c r="I329" s="45">
        <f>SUMIFS('Sample - Superstore'!T:T,'Sample - Superstore'!$V:$V,$A329,'Sample - Superstore'!$N:$N,$B329)</f>
        <v>0</v>
      </c>
      <c r="J329" s="42">
        <f>SUMIFS('Sample - Superstore'!U:U,'Sample - Superstore'!$V:$V,$A329,'Sample - Superstore'!$N:$N,$B329)</f>
        <v>8.221572346</v>
      </c>
      <c r="L329" s="36" t="s">
        <v>1378</v>
      </c>
      <c r="N329" s="40"/>
    </row>
    <row r="330">
      <c r="A330" s="41" t="s">
        <v>8624</v>
      </c>
      <c r="B330" s="36" t="s">
        <v>1295</v>
      </c>
      <c r="C330" s="36" t="s">
        <v>51</v>
      </c>
      <c r="D330" s="36" t="s">
        <v>93</v>
      </c>
      <c r="E330" s="36" t="s">
        <v>1296</v>
      </c>
      <c r="F330" s="42">
        <f>SUMIFS('Sample - Superstore'!R:R,'Sample - Superstore'!$V:$V,$A330,'Sample - Superstore'!$N:$N,$B330)</f>
        <v>10.20849383</v>
      </c>
      <c r="G330" s="43" t="str">
        <f>IF(OR($F330&lt;Lower_Limit,$F330&gt;Upper_Limit),TRUE,IF($F330&gt;Upper_percentile,"P99",IF($F330&lt;Lower_percentile,"P01","")))</f>
        <v/>
      </c>
      <c r="H330" s="44">
        <f>SUMIFS('Sample - Superstore'!S:S,'Sample - Superstore'!$V:$V,$A330,'Sample - Superstore'!$N:$N,$B330)</f>
        <v>3</v>
      </c>
      <c r="I330" s="45">
        <f>SUMIFS('Sample - Superstore'!T:T,'Sample - Superstore'!$V:$V,$A330,'Sample - Superstore'!$N:$N,$B330)</f>
        <v>0</v>
      </c>
      <c r="J330" s="42">
        <f>SUMIFS('Sample - Superstore'!U:U,'Sample - Superstore'!$V:$V,$A330,'Sample - Superstore'!$N:$N,$B330)</f>
        <v>2.96046321</v>
      </c>
      <c r="L330" s="36" t="s">
        <v>1386</v>
      </c>
      <c r="N330" s="40"/>
    </row>
    <row r="331">
      <c r="A331" s="41" t="s">
        <v>8624</v>
      </c>
      <c r="B331" s="36" t="s">
        <v>847</v>
      </c>
      <c r="C331" s="36" t="s">
        <v>39</v>
      </c>
      <c r="D331" s="36" t="s">
        <v>40</v>
      </c>
      <c r="E331" s="36" t="s">
        <v>848</v>
      </c>
      <c r="F331" s="42">
        <f>SUMIFS('Sample - Superstore'!R:R,'Sample - Superstore'!$V:$V,$A331,'Sample - Superstore'!$N:$N,$B331)</f>
        <v>36.43519342</v>
      </c>
      <c r="G331" s="43" t="str">
        <f>IF(OR($F331&lt;Lower_Limit,$F331&gt;Upper_Limit),TRUE,IF($F331&gt;Upper_percentile,"P99",IF($F331&lt;Lower_percentile,"P01","")))</f>
        <v/>
      </c>
      <c r="H331" s="44">
        <f>SUMIFS('Sample - Superstore'!S:S,'Sample - Superstore'!$V:$V,$A331,'Sample - Superstore'!$N:$N,$B331)</f>
        <v>4</v>
      </c>
      <c r="I331" s="45">
        <f>SUMIFS('Sample - Superstore'!T:T,'Sample - Superstore'!$V:$V,$A331,'Sample - Superstore'!$N:$N,$B331)</f>
        <v>0</v>
      </c>
      <c r="J331" s="42">
        <f>SUMIFS('Sample - Superstore'!U:U,'Sample - Superstore'!$V:$V,$A331,'Sample - Superstore'!$N:$N,$B331)</f>
        <v>9.473150288</v>
      </c>
      <c r="L331" s="36" t="s">
        <v>1392</v>
      </c>
      <c r="N331" s="40"/>
    </row>
    <row r="332">
      <c r="A332" s="41" t="s">
        <v>8624</v>
      </c>
      <c r="B332" s="36" t="s">
        <v>1300</v>
      </c>
      <c r="C332" s="36" t="s">
        <v>51</v>
      </c>
      <c r="D332" s="36" t="s">
        <v>272</v>
      </c>
      <c r="E332" s="36" t="s">
        <v>722</v>
      </c>
      <c r="F332" s="42">
        <f>SUMIFS('Sample - Superstore'!R:R,'Sample - Superstore'!$V:$V,$A332,'Sample - Superstore'!$N:$N,$B332)</f>
        <v>31.56</v>
      </c>
      <c r="G332" s="43" t="str">
        <f>IF(OR($F332&lt;Lower_Limit,$F332&gt;Upper_Limit),TRUE,IF($F332&gt;Upper_percentile,"P99",IF($F332&lt;Lower_percentile,"P01","")))</f>
        <v/>
      </c>
      <c r="H332" s="44">
        <f>SUMIFS('Sample - Superstore'!S:S,'Sample - Superstore'!$V:$V,$A332,'Sample - Superstore'!$N:$N,$B332)</f>
        <v>5</v>
      </c>
      <c r="I332" s="45">
        <f>SUMIFS('Sample - Superstore'!T:T,'Sample - Superstore'!$V:$V,$A332,'Sample - Superstore'!$N:$N,$B332)</f>
        <v>0.2</v>
      </c>
      <c r="J332" s="42">
        <f>SUMIFS('Sample - Superstore'!U:U,'Sample - Superstore'!$V:$V,$A332,'Sample - Superstore'!$N:$N,$B332)</f>
        <v>9.8625</v>
      </c>
      <c r="L332" s="36" t="s">
        <v>1397</v>
      </c>
      <c r="N332" s="40"/>
    </row>
    <row r="333">
      <c r="A333" s="41" t="s">
        <v>8624</v>
      </c>
      <c r="B333" s="36" t="s">
        <v>1301</v>
      </c>
      <c r="C333" s="36" t="s">
        <v>51</v>
      </c>
      <c r="D333" s="36" t="s">
        <v>283</v>
      </c>
      <c r="E333" s="36" t="s">
        <v>1302</v>
      </c>
      <c r="F333" s="42">
        <f>SUMIFS('Sample - Superstore'!R:R,'Sample - Superstore'!$V:$V,$A333,'Sample - Superstore'!$N:$N,$B333)</f>
        <v>30.144</v>
      </c>
      <c r="G333" s="43" t="str">
        <f>IF(OR($F333&lt;Lower_Limit,$F333&gt;Upper_Limit),TRUE,IF($F333&gt;Upper_percentile,"P99",IF($F333&lt;Lower_percentile,"P01","")))</f>
        <v/>
      </c>
      <c r="H333" s="44">
        <f>SUMIFS('Sample - Superstore'!S:S,'Sample - Superstore'!$V:$V,$A333,'Sample - Superstore'!$N:$N,$B333)</f>
        <v>2</v>
      </c>
      <c r="I333" s="45">
        <f>SUMIFS('Sample - Superstore'!T:T,'Sample - Superstore'!$V:$V,$A333,'Sample - Superstore'!$N:$N,$B333)</f>
        <v>0.2</v>
      </c>
      <c r="J333" s="42">
        <f>SUMIFS('Sample - Superstore'!U:U,'Sample - Superstore'!$V:$V,$A333,'Sample - Superstore'!$N:$N,$B333)</f>
        <v>3.0144</v>
      </c>
      <c r="L333" s="36" t="s">
        <v>1399</v>
      </c>
      <c r="N333" s="40"/>
    </row>
    <row r="334">
      <c r="A334" s="41" t="s">
        <v>8624</v>
      </c>
      <c r="B334" s="36" t="s">
        <v>1304</v>
      </c>
      <c r="C334" s="36" t="s">
        <v>51</v>
      </c>
      <c r="D334" s="36" t="s">
        <v>93</v>
      </c>
      <c r="E334" s="36" t="s">
        <v>1305</v>
      </c>
      <c r="F334" s="42">
        <f>SUMIFS('Sample - Superstore'!R:R,'Sample - Superstore'!$V:$V,$A334,'Sample - Superstore'!$N:$N,$B334)</f>
        <v>91.33697119</v>
      </c>
      <c r="G334" s="43" t="str">
        <f>IF(OR($F334&lt;Lower_Limit,$F334&gt;Upper_Limit),TRUE,IF($F334&gt;Upper_percentile,"P99",IF($F334&lt;Lower_percentile,"P01","")))</f>
        <v/>
      </c>
      <c r="H334" s="44">
        <f>SUMIFS('Sample - Superstore'!S:S,'Sample - Superstore'!$V:$V,$A334,'Sample - Superstore'!$N:$N,$B334)</f>
        <v>4</v>
      </c>
      <c r="I334" s="45">
        <f>SUMIFS('Sample - Superstore'!T:T,'Sample - Superstore'!$V:$V,$A334,'Sample - Superstore'!$N:$N,$B334)</f>
        <v>0</v>
      </c>
      <c r="J334" s="42">
        <f>SUMIFS('Sample - Superstore'!U:U,'Sample - Superstore'!$V:$V,$A334,'Sample - Superstore'!$N:$N,$B334)</f>
        <v>23.74761251</v>
      </c>
      <c r="L334" s="36" t="s">
        <v>1404</v>
      </c>
      <c r="N334" s="40"/>
    </row>
    <row r="335">
      <c r="A335" s="41" t="s">
        <v>8624</v>
      </c>
      <c r="B335" s="36" t="s">
        <v>1309</v>
      </c>
      <c r="C335" s="36" t="s">
        <v>51</v>
      </c>
      <c r="D335" s="36" t="s">
        <v>297</v>
      </c>
      <c r="E335" s="36" t="s">
        <v>1310</v>
      </c>
      <c r="F335" s="42">
        <f>SUMIFS('Sample - Superstore'!R:R,'Sample - Superstore'!$V:$V,$A335,'Sample - Superstore'!$N:$N,$B335)</f>
        <v>21.47518519</v>
      </c>
      <c r="G335" s="43" t="str">
        <f>IF(OR($F335&lt;Lower_Limit,$F335&gt;Upper_Limit),TRUE,IF($F335&gt;Upper_percentile,"P99",IF($F335&lt;Lower_percentile,"P01","")))</f>
        <v/>
      </c>
      <c r="H335" s="44">
        <f>SUMIFS('Sample - Superstore'!S:S,'Sample - Superstore'!$V:$V,$A335,'Sample - Superstore'!$N:$N,$B335)</f>
        <v>2</v>
      </c>
      <c r="I335" s="45">
        <f>SUMIFS('Sample - Superstore'!T:T,'Sample - Superstore'!$V:$V,$A335,'Sample - Superstore'!$N:$N,$B335)</f>
        <v>0</v>
      </c>
      <c r="J335" s="42">
        <f>SUMIFS('Sample - Superstore'!U:U,'Sample - Superstore'!$V:$V,$A335,'Sample - Superstore'!$N:$N,$B335)</f>
        <v>10.30808889</v>
      </c>
      <c r="L335" s="36" t="s">
        <v>1406</v>
      </c>
      <c r="N335" s="40"/>
    </row>
    <row r="336">
      <c r="A336" s="41" t="s">
        <v>8624</v>
      </c>
      <c r="B336" s="36" t="s">
        <v>1311</v>
      </c>
      <c r="C336" s="36" t="s">
        <v>51</v>
      </c>
      <c r="D336" s="36" t="s">
        <v>635</v>
      </c>
      <c r="E336" s="36" t="s">
        <v>1312</v>
      </c>
      <c r="F336" s="42">
        <f>SUMIFS('Sample - Superstore'!R:R,'Sample - Superstore'!$V:$V,$A336,'Sample - Superstore'!$N:$N,$B336)</f>
        <v>11.36006173</v>
      </c>
      <c r="G336" s="43" t="str">
        <f>IF(OR($F336&lt;Lower_Limit,$F336&gt;Upper_Limit),TRUE,IF($F336&gt;Upper_percentile,"P99",IF($F336&lt;Lower_percentile,"P01","")))</f>
        <v/>
      </c>
      <c r="H336" s="44">
        <f>SUMIFS('Sample - Superstore'!S:S,'Sample - Superstore'!$V:$V,$A336,'Sample - Superstore'!$N:$N,$B336)</f>
        <v>3</v>
      </c>
      <c r="I336" s="45">
        <f>SUMIFS('Sample - Superstore'!T:T,'Sample - Superstore'!$V:$V,$A336,'Sample - Superstore'!$N:$N,$B336)</f>
        <v>0</v>
      </c>
      <c r="J336" s="42">
        <f>SUMIFS('Sample - Superstore'!U:U,'Sample - Superstore'!$V:$V,$A336,'Sample - Superstore'!$N:$N,$B336)</f>
        <v>3.408018519</v>
      </c>
      <c r="L336" s="36" t="s">
        <v>1408</v>
      </c>
      <c r="N336" s="40"/>
    </row>
    <row r="337">
      <c r="A337" s="41" t="s">
        <v>8624</v>
      </c>
      <c r="B337" s="36" t="s">
        <v>1313</v>
      </c>
      <c r="C337" s="36" t="s">
        <v>51</v>
      </c>
      <c r="D337" s="36" t="s">
        <v>76</v>
      </c>
      <c r="E337" s="36" t="s">
        <v>1314</v>
      </c>
      <c r="F337" s="42">
        <f>SUMIFS('Sample - Superstore'!R:R,'Sample - Superstore'!$V:$V,$A337,'Sample - Superstore'!$N:$N,$B337)</f>
        <v>14.88946173</v>
      </c>
      <c r="G337" s="43" t="str">
        <f>IF(OR($F337&lt;Lower_Limit,$F337&gt;Upper_Limit),TRUE,IF($F337&gt;Upper_percentile,"P99",IF($F337&lt;Lower_percentile,"P01","")))</f>
        <v/>
      </c>
      <c r="H337" s="44">
        <f>SUMIFS('Sample - Superstore'!S:S,'Sample - Superstore'!$V:$V,$A337,'Sample - Superstore'!$N:$N,$B337)</f>
        <v>3</v>
      </c>
      <c r="I337" s="45">
        <f>SUMIFS('Sample - Superstore'!T:T,'Sample - Superstore'!$V:$V,$A337,'Sample - Superstore'!$N:$N,$B337)</f>
        <v>0.2</v>
      </c>
      <c r="J337" s="42">
        <f>SUMIFS('Sample - Superstore'!U:U,'Sample - Superstore'!$V:$V,$A337,'Sample - Superstore'!$N:$N,$B337)</f>
        <v>4.839075062</v>
      </c>
      <c r="L337" s="36" t="s">
        <v>1413</v>
      </c>
      <c r="N337" s="40"/>
    </row>
    <row r="338">
      <c r="A338" s="41" t="s">
        <v>8624</v>
      </c>
      <c r="B338" s="36" t="s">
        <v>1316</v>
      </c>
      <c r="C338" s="36" t="s">
        <v>35</v>
      </c>
      <c r="D338" s="36" t="s">
        <v>263</v>
      </c>
      <c r="E338" s="36" t="s">
        <v>1317</v>
      </c>
      <c r="F338" s="42">
        <f>SUMIFS('Sample - Superstore'!R:R,'Sample - Superstore'!$V:$V,$A338,'Sample - Superstore'!$N:$N,$B338)</f>
        <v>2051.8718</v>
      </c>
      <c r="G338" s="43" t="str">
        <f>IF(OR($F338&lt;Lower_Limit,$F338&gt;Upper_Limit),TRUE,IF($F338&gt;Upper_percentile,"P99",IF($F338&lt;Lower_percentile,"P01","")))</f>
        <v/>
      </c>
      <c r="H338" s="44">
        <f>SUMIFS('Sample - Superstore'!S:S,'Sample - Superstore'!$V:$V,$A338,'Sample - Superstore'!$N:$N,$B338)</f>
        <v>9</v>
      </c>
      <c r="I338" s="45">
        <f>SUMIFS('Sample - Superstore'!T:T,'Sample - Superstore'!$V:$V,$A338,'Sample - Superstore'!$N:$N,$B338)</f>
        <v>0.2</v>
      </c>
      <c r="J338" s="42">
        <f>SUMIFS('Sample - Superstore'!U:U,'Sample - Superstore'!$V:$V,$A338,'Sample - Superstore'!$N:$N,$B338)</f>
        <v>455.9715111</v>
      </c>
      <c r="L338" s="36" t="s">
        <v>1415</v>
      </c>
      <c r="N338" s="40"/>
    </row>
    <row r="339">
      <c r="A339" s="41" t="s">
        <v>8624</v>
      </c>
      <c r="B339" s="36" t="s">
        <v>1318</v>
      </c>
      <c r="C339" s="36" t="s">
        <v>51</v>
      </c>
      <c r="D339" s="36" t="s">
        <v>635</v>
      </c>
      <c r="E339" s="36" t="s">
        <v>1319</v>
      </c>
      <c r="F339" s="42">
        <f>SUMIFS('Sample - Superstore'!R:R,'Sample - Superstore'!$V:$V,$A339,'Sample - Superstore'!$N:$N,$B339)</f>
        <v>66.23071605</v>
      </c>
      <c r="G339" s="43" t="str">
        <f>IF(OR($F339&lt;Lower_Limit,$F339&gt;Upper_Limit),TRUE,IF($F339&gt;Upper_percentile,"P99",IF($F339&lt;Lower_percentile,"P01","")))</f>
        <v/>
      </c>
      <c r="H339" s="44">
        <f>SUMIFS('Sample - Superstore'!S:S,'Sample - Superstore'!$V:$V,$A339,'Sample - Superstore'!$N:$N,$B339)</f>
        <v>8</v>
      </c>
      <c r="I339" s="45">
        <f>SUMIFS('Sample - Superstore'!T:T,'Sample - Superstore'!$V:$V,$A339,'Sample - Superstore'!$N:$N,$B339)</f>
        <v>0</v>
      </c>
      <c r="J339" s="42">
        <f>SUMIFS('Sample - Superstore'!U:U,'Sample - Superstore'!$V:$V,$A339,'Sample - Superstore'!$N:$N,$B339)</f>
        <v>19.20690765</v>
      </c>
      <c r="L339" s="36" t="s">
        <v>1417</v>
      </c>
      <c r="N339" s="40"/>
    </row>
    <row r="340">
      <c r="A340" s="41" t="s">
        <v>8624</v>
      </c>
      <c r="B340" s="36" t="s">
        <v>1320</v>
      </c>
      <c r="C340" s="36" t="s">
        <v>51</v>
      </c>
      <c r="D340" s="36" t="s">
        <v>76</v>
      </c>
      <c r="E340" s="36" t="s">
        <v>1321</v>
      </c>
      <c r="F340" s="42">
        <f>SUMIFS('Sample - Superstore'!R:R,'Sample - Superstore'!$V:$V,$A340,'Sample - Superstore'!$N:$N,$B340)</f>
        <v>3.726515226</v>
      </c>
      <c r="G340" s="43" t="str">
        <f>IF(OR($F340&lt;Lower_Limit,$F340&gt;Upper_Limit),TRUE,IF($F340&gt;Upper_percentile,"P99",IF($F340&lt;Lower_percentile,"P01","")))</f>
        <v/>
      </c>
      <c r="H340" s="44">
        <f>SUMIFS('Sample - Superstore'!S:S,'Sample - Superstore'!$V:$V,$A340,'Sample - Superstore'!$N:$N,$B340)</f>
        <v>1</v>
      </c>
      <c r="I340" s="45">
        <f>SUMIFS('Sample - Superstore'!T:T,'Sample - Superstore'!$V:$V,$A340,'Sample - Superstore'!$N:$N,$B340)</f>
        <v>0.2</v>
      </c>
      <c r="J340" s="42">
        <f>SUMIFS('Sample - Superstore'!U:U,'Sample - Superstore'!$V:$V,$A340,'Sample - Superstore'!$N:$N,$B340)</f>
        <v>1.164536008</v>
      </c>
      <c r="L340" s="36" t="s">
        <v>1420</v>
      </c>
      <c r="N340" s="40"/>
    </row>
    <row r="341">
      <c r="A341" s="41" t="s">
        <v>8624</v>
      </c>
      <c r="B341" s="36" t="s">
        <v>580</v>
      </c>
      <c r="C341" s="36" t="s">
        <v>35</v>
      </c>
      <c r="D341" s="36" t="s">
        <v>121</v>
      </c>
      <c r="E341" s="36" t="s">
        <v>581</v>
      </c>
      <c r="F341" s="42">
        <f>SUMIFS('Sample - Superstore'!R:R,'Sample - Superstore'!$V:$V,$A341,'Sample - Superstore'!$N:$N,$B341)</f>
        <v>5.695956309</v>
      </c>
      <c r="G341" s="43" t="str">
        <f>IF(OR($F341&lt;Lower_Limit,$F341&gt;Upper_Limit),TRUE,IF($F341&gt;Upper_percentile,"P99",IF($F341&lt;Lower_percentile,"P01","")))</f>
        <v/>
      </c>
      <c r="H341" s="44">
        <f>SUMIFS('Sample - Superstore'!S:S,'Sample - Superstore'!$V:$V,$A341,'Sample - Superstore'!$N:$N,$B341)</f>
        <v>4</v>
      </c>
      <c r="I341" s="45">
        <f>SUMIFS('Sample - Superstore'!T:T,'Sample - Superstore'!$V:$V,$A341,'Sample - Superstore'!$N:$N,$B341)</f>
        <v>0</v>
      </c>
      <c r="J341" s="42">
        <f>SUMIFS('Sample - Superstore'!U:U,'Sample - Superstore'!$V:$V,$A341,'Sample - Superstore'!$N:$N,$B341)</f>
        <v>2.506220776</v>
      </c>
      <c r="L341" s="36" t="s">
        <v>1422</v>
      </c>
      <c r="N341" s="40"/>
    </row>
    <row r="342">
      <c r="A342" s="41" t="s">
        <v>8624</v>
      </c>
      <c r="B342" s="36" t="s">
        <v>183</v>
      </c>
      <c r="C342" s="36" t="s">
        <v>39</v>
      </c>
      <c r="D342" s="36" t="s">
        <v>40</v>
      </c>
      <c r="E342" s="36" t="s">
        <v>184</v>
      </c>
      <c r="F342" s="42">
        <f>SUMIFS('Sample - Superstore'!R:R,'Sample - Superstore'!$V:$V,$A342,'Sample - Superstore'!$N:$N,$B342)</f>
        <v>13.47645679</v>
      </c>
      <c r="G342" s="43" t="str">
        <f>IF(OR($F342&lt;Lower_Limit,$F342&gt;Upper_Limit),TRUE,IF($F342&gt;Upper_percentile,"P99",IF($F342&lt;Lower_percentile,"P01","")))</f>
        <v/>
      </c>
      <c r="H342" s="44">
        <f>SUMIFS('Sample - Superstore'!S:S,'Sample - Superstore'!$V:$V,$A342,'Sample - Superstore'!$N:$N,$B342)</f>
        <v>1</v>
      </c>
      <c r="I342" s="45">
        <f>SUMIFS('Sample - Superstore'!T:T,'Sample - Superstore'!$V:$V,$A342,'Sample - Superstore'!$N:$N,$B342)</f>
        <v>0</v>
      </c>
      <c r="J342" s="42">
        <f>SUMIFS('Sample - Superstore'!U:U,'Sample - Superstore'!$V:$V,$A342,'Sample - Superstore'!$N:$N,$B342)</f>
        <v>0.2695291358</v>
      </c>
      <c r="L342" s="36" t="s">
        <v>1424</v>
      </c>
      <c r="N342" s="40"/>
    </row>
    <row r="343">
      <c r="A343" s="41" t="s">
        <v>8624</v>
      </c>
      <c r="B343" s="36" t="s">
        <v>1329</v>
      </c>
      <c r="C343" s="36" t="s">
        <v>35</v>
      </c>
      <c r="D343" s="36" t="s">
        <v>263</v>
      </c>
      <c r="E343" s="36" t="s">
        <v>1330</v>
      </c>
      <c r="F343" s="42">
        <f>SUMIFS('Sample - Superstore'!R:R,'Sample - Superstore'!$V:$V,$A343,'Sample - Superstore'!$N:$N,$B343)</f>
        <v>1509.982634</v>
      </c>
      <c r="G343" s="43" t="str">
        <f>IF(OR($F343&lt;Lower_Limit,$F343&gt;Upper_Limit),TRUE,IF($F343&gt;Upper_percentile,"P99",IF($F343&lt;Lower_percentile,"P01","")))</f>
        <v/>
      </c>
      <c r="H343" s="44">
        <f>SUMIFS('Sample - Superstore'!S:S,'Sample - Superstore'!$V:$V,$A343,'Sample - Superstore'!$N:$N,$B343)</f>
        <v>5</v>
      </c>
      <c r="I343" s="45">
        <f>SUMIFS('Sample - Superstore'!T:T,'Sample - Superstore'!$V:$V,$A343,'Sample - Superstore'!$N:$N,$B343)</f>
        <v>0</v>
      </c>
      <c r="J343" s="42">
        <f>SUMIFS('Sample - Superstore'!U:U,'Sample - Superstore'!$V:$V,$A343,'Sample - Superstore'!$N:$N,$B343)</f>
        <v>392.5954848</v>
      </c>
      <c r="L343" s="36" t="s">
        <v>1429</v>
      </c>
      <c r="N343" s="40"/>
    </row>
    <row r="344">
      <c r="A344" s="41" t="s">
        <v>8624</v>
      </c>
      <c r="B344" s="36" t="s">
        <v>1332</v>
      </c>
      <c r="C344" s="36" t="s">
        <v>51</v>
      </c>
      <c r="D344" s="36" t="s">
        <v>76</v>
      </c>
      <c r="E344" s="36" t="s">
        <v>1333</v>
      </c>
      <c r="F344" s="42">
        <f>SUMIFS('Sample - Superstore'!R:R,'Sample - Superstore'!$V:$V,$A344,'Sample - Superstore'!$N:$N,$B344)</f>
        <v>103.6672667</v>
      </c>
      <c r="G344" s="43" t="str">
        <f>IF(OR($F344&lt;Lower_Limit,$F344&gt;Upper_Limit),TRUE,IF($F344&gt;Upper_percentile,"P99",IF($F344&lt;Lower_percentile,"P01","")))</f>
        <v/>
      </c>
      <c r="H344" s="44">
        <f>SUMIFS('Sample - Superstore'!S:S,'Sample - Superstore'!$V:$V,$A344,'Sample - Superstore'!$N:$N,$B344)</f>
        <v>9</v>
      </c>
      <c r="I344" s="45">
        <f>SUMIFS('Sample - Superstore'!T:T,'Sample - Superstore'!$V:$V,$A344,'Sample - Superstore'!$N:$N,$B344)</f>
        <v>0.7</v>
      </c>
      <c r="J344" s="42">
        <f>SUMIFS('Sample - Superstore'!U:U,'Sample - Superstore'!$V:$V,$A344,'Sample - Superstore'!$N:$N,$B344)</f>
        <v>-86.38938889</v>
      </c>
      <c r="L344" s="36" t="s">
        <v>1431</v>
      </c>
      <c r="N344" s="40"/>
    </row>
    <row r="345">
      <c r="A345" s="41" t="s">
        <v>8624</v>
      </c>
      <c r="B345" s="36" t="s">
        <v>1337</v>
      </c>
      <c r="C345" s="36" t="s">
        <v>35</v>
      </c>
      <c r="D345" s="36" t="s">
        <v>121</v>
      </c>
      <c r="E345" s="36" t="s">
        <v>1338</v>
      </c>
      <c r="F345" s="42">
        <f>SUMIFS('Sample - Superstore'!R:R,'Sample - Superstore'!$V:$V,$A345,'Sample - Superstore'!$N:$N,$B345)</f>
        <v>73.84187654</v>
      </c>
      <c r="G345" s="43" t="str">
        <f>IF(OR($F345&lt;Lower_Limit,$F345&gt;Upper_Limit),TRUE,IF($F345&gt;Upper_percentile,"P99",IF($F345&lt;Lower_percentile,"P01","")))</f>
        <v/>
      </c>
      <c r="H345" s="44">
        <f>SUMIFS('Sample - Superstore'!S:S,'Sample - Superstore'!$V:$V,$A345,'Sample - Superstore'!$N:$N,$B345)</f>
        <v>4</v>
      </c>
      <c r="I345" s="45">
        <f>SUMIFS('Sample - Superstore'!T:T,'Sample - Superstore'!$V:$V,$A345,'Sample - Superstore'!$N:$N,$B345)</f>
        <v>0</v>
      </c>
      <c r="J345" s="42">
        <f>SUMIFS('Sample - Superstore'!U:U,'Sample - Superstore'!$V:$V,$A345,'Sample - Superstore'!$N:$N,$B345)</f>
        <v>22.89098173</v>
      </c>
      <c r="L345" s="36" t="s">
        <v>1434</v>
      </c>
      <c r="N345" s="40"/>
    </row>
    <row r="346">
      <c r="A346" s="41" t="s">
        <v>8624</v>
      </c>
      <c r="B346" s="36" t="s">
        <v>1088</v>
      </c>
      <c r="C346" s="36" t="s">
        <v>39</v>
      </c>
      <c r="D346" s="36" t="s">
        <v>40</v>
      </c>
      <c r="E346" s="36" t="s">
        <v>1089</v>
      </c>
      <c r="F346" s="42">
        <f>SUMIFS('Sample - Superstore'!R:R,'Sample - Superstore'!$V:$V,$A346,'Sample - Superstore'!$N:$N,$B346)</f>
        <v>269.9090864</v>
      </c>
      <c r="G346" s="43" t="str">
        <f>IF(OR($F346&lt;Lower_Limit,$F346&gt;Upper_Limit),TRUE,IF($F346&gt;Upper_percentile,"P99",IF($F346&lt;Lower_percentile,"P01","")))</f>
        <v/>
      </c>
      <c r="H346" s="44">
        <f>SUMIFS('Sample - Superstore'!S:S,'Sample - Superstore'!$V:$V,$A346,'Sample - Superstore'!$N:$N,$B346)</f>
        <v>4</v>
      </c>
      <c r="I346" s="45">
        <f>SUMIFS('Sample - Superstore'!T:T,'Sample - Superstore'!$V:$V,$A346,'Sample - Superstore'!$N:$N,$B346)</f>
        <v>0</v>
      </c>
      <c r="J346" s="42">
        <f>SUMIFS('Sample - Superstore'!U:U,'Sample - Superstore'!$V:$V,$A346,'Sample - Superstore'!$N:$N,$B346)</f>
        <v>129.5563615</v>
      </c>
      <c r="L346" s="36" t="s">
        <v>1437</v>
      </c>
      <c r="N346" s="40"/>
    </row>
    <row r="347">
      <c r="A347" s="41" t="s">
        <v>8624</v>
      </c>
      <c r="B347" s="36" t="s">
        <v>1342</v>
      </c>
      <c r="C347" s="36" t="s">
        <v>51</v>
      </c>
      <c r="D347" s="36" t="s">
        <v>124</v>
      </c>
      <c r="E347" s="36" t="s">
        <v>1343</v>
      </c>
      <c r="F347" s="42">
        <f>SUMIFS('Sample - Superstore'!R:R,'Sample - Superstore'!$V:$V,$A347,'Sample - Superstore'!$N:$N,$B347)</f>
        <v>10.66512593</v>
      </c>
      <c r="G347" s="43" t="str">
        <f>IF(OR($F347&lt;Lower_Limit,$F347&gt;Upper_Limit),TRUE,IF($F347&gt;Upper_percentile,"P99",IF($F347&lt;Lower_percentile,"P01","")))</f>
        <v/>
      </c>
      <c r="H347" s="44">
        <f>SUMIFS('Sample - Superstore'!S:S,'Sample - Superstore'!$V:$V,$A347,'Sample - Superstore'!$N:$N,$B347)</f>
        <v>3</v>
      </c>
      <c r="I347" s="45">
        <f>SUMIFS('Sample - Superstore'!T:T,'Sample - Superstore'!$V:$V,$A347,'Sample - Superstore'!$N:$N,$B347)</f>
        <v>0.2</v>
      </c>
      <c r="J347" s="42">
        <f>SUMIFS('Sample - Superstore'!U:U,'Sample - Superstore'!$V:$V,$A347,'Sample - Superstore'!$N:$N,$B347)</f>
        <v>3.332851852</v>
      </c>
      <c r="L347" s="36" t="s">
        <v>1442</v>
      </c>
      <c r="N347" s="40"/>
    </row>
    <row r="348">
      <c r="A348" s="41" t="s">
        <v>8624</v>
      </c>
      <c r="B348" s="36" t="s">
        <v>512</v>
      </c>
      <c r="C348" s="36" t="s">
        <v>39</v>
      </c>
      <c r="D348" s="36" t="s">
        <v>40</v>
      </c>
      <c r="E348" s="36" t="s">
        <v>513</v>
      </c>
      <c r="F348" s="42">
        <f>SUMIFS('Sample - Superstore'!R:R,'Sample - Superstore'!$V:$V,$A348,'Sample - Superstore'!$N:$N,$B348)</f>
        <v>122.2326763</v>
      </c>
      <c r="G348" s="43" t="str">
        <f>IF(OR($F348&lt;Lower_Limit,$F348&gt;Upper_Limit),TRUE,IF($F348&gt;Upper_percentile,"P99",IF($F348&lt;Lower_percentile,"P01","")))</f>
        <v/>
      </c>
      <c r="H348" s="44">
        <f>SUMIFS('Sample - Superstore'!S:S,'Sample - Superstore'!$V:$V,$A348,'Sample - Superstore'!$N:$N,$B348)</f>
        <v>3</v>
      </c>
      <c r="I348" s="45">
        <f>SUMIFS('Sample - Superstore'!T:T,'Sample - Superstore'!$V:$V,$A348,'Sample - Superstore'!$N:$N,$B348)</f>
        <v>0</v>
      </c>
      <c r="J348" s="42">
        <f>SUMIFS('Sample - Superstore'!U:U,'Sample - Superstore'!$V:$V,$A348,'Sample - Superstore'!$N:$N,$B348)</f>
        <v>4.889307051</v>
      </c>
      <c r="L348" s="36" t="s">
        <v>1449</v>
      </c>
      <c r="N348" s="40"/>
    </row>
    <row r="349">
      <c r="A349" s="41" t="s">
        <v>8624</v>
      </c>
      <c r="B349" s="36" t="s">
        <v>1345</v>
      </c>
      <c r="C349" s="36" t="s">
        <v>51</v>
      </c>
      <c r="D349" s="36" t="s">
        <v>124</v>
      </c>
      <c r="E349" s="36" t="s">
        <v>1346</v>
      </c>
      <c r="F349" s="42">
        <f>SUMIFS('Sample - Superstore'!R:R,'Sample - Superstore'!$V:$V,$A349,'Sample - Superstore'!$N:$N,$B349)</f>
        <v>22.33808378</v>
      </c>
      <c r="G349" s="43" t="str">
        <f>IF(OR($F349&lt;Lower_Limit,$F349&gt;Upper_Limit),TRUE,IF($F349&gt;Upper_percentile,"P99",IF($F349&lt;Lower_percentile,"P01","")))</f>
        <v/>
      </c>
      <c r="H349" s="44">
        <f>SUMIFS('Sample - Superstore'!S:S,'Sample - Superstore'!$V:$V,$A349,'Sample - Superstore'!$N:$N,$B349)</f>
        <v>3</v>
      </c>
      <c r="I349" s="45">
        <f>SUMIFS('Sample - Superstore'!T:T,'Sample - Superstore'!$V:$V,$A349,'Sample - Superstore'!$N:$N,$B349)</f>
        <v>0</v>
      </c>
      <c r="J349" s="42">
        <f>SUMIFS('Sample - Superstore'!U:U,'Sample - Superstore'!$V:$V,$A349,'Sample - Superstore'!$N:$N,$B349)</f>
        <v>10.49889937</v>
      </c>
      <c r="L349" s="36" t="s">
        <v>1451</v>
      </c>
      <c r="N349" s="40"/>
    </row>
    <row r="350">
      <c r="A350" s="41" t="s">
        <v>8624</v>
      </c>
      <c r="B350" s="36" t="s">
        <v>1350</v>
      </c>
      <c r="C350" s="36" t="s">
        <v>51</v>
      </c>
      <c r="D350" s="36" t="s">
        <v>76</v>
      </c>
      <c r="E350" s="36" t="s">
        <v>1351</v>
      </c>
      <c r="F350" s="42">
        <f>SUMIFS('Sample - Superstore'!R:R,'Sample - Superstore'!$V:$V,$A350,'Sample - Superstore'!$N:$N,$B350)</f>
        <v>611.5600066</v>
      </c>
      <c r="G350" s="43" t="str">
        <f>IF(OR($F350&lt;Lower_Limit,$F350&gt;Upper_Limit),TRUE,IF($F350&gt;Upper_percentile,"P99",IF($F350&lt;Lower_percentile,"P01","")))</f>
        <v/>
      </c>
      <c r="H350" s="44">
        <f>SUMIFS('Sample - Superstore'!S:S,'Sample - Superstore'!$V:$V,$A350,'Sample - Superstore'!$N:$N,$B350)</f>
        <v>2</v>
      </c>
      <c r="I350" s="45">
        <f>SUMIFS('Sample - Superstore'!T:T,'Sample - Superstore'!$V:$V,$A350,'Sample - Superstore'!$N:$N,$B350)</f>
        <v>0.2</v>
      </c>
      <c r="J350" s="42">
        <f>SUMIFS('Sample - Superstore'!U:U,'Sample - Superstore'!$V:$V,$A350,'Sample - Superstore'!$N:$N,$B350)</f>
        <v>191.1125021</v>
      </c>
      <c r="L350" s="36" t="s">
        <v>1456</v>
      </c>
      <c r="N350" s="40"/>
    </row>
    <row r="351">
      <c r="A351" s="41" t="s">
        <v>8624</v>
      </c>
      <c r="B351" s="36" t="s">
        <v>519</v>
      </c>
      <c r="C351" s="36" t="s">
        <v>35</v>
      </c>
      <c r="D351" s="36" t="s">
        <v>121</v>
      </c>
      <c r="E351" s="36" t="s">
        <v>520</v>
      </c>
      <c r="F351" s="42">
        <f>SUMIFS('Sample - Superstore'!R:R,'Sample - Superstore'!$V:$V,$A351,'Sample - Superstore'!$N:$N,$B351)</f>
        <v>85.83677366</v>
      </c>
      <c r="G351" s="43" t="str">
        <f>IF(OR($F351&lt;Lower_Limit,$F351&gt;Upper_Limit),TRUE,IF($F351&gt;Upper_percentile,"P99",IF($F351&lt;Lower_percentile,"P01","")))</f>
        <v/>
      </c>
      <c r="H351" s="44">
        <f>SUMIFS('Sample - Superstore'!S:S,'Sample - Superstore'!$V:$V,$A351,'Sample - Superstore'!$N:$N,$B351)</f>
        <v>2</v>
      </c>
      <c r="I351" s="45">
        <f>SUMIFS('Sample - Superstore'!T:T,'Sample - Superstore'!$V:$V,$A351,'Sample - Superstore'!$N:$N,$B351)</f>
        <v>0</v>
      </c>
      <c r="J351" s="42">
        <f>SUMIFS('Sample - Superstore'!U:U,'Sample - Superstore'!$V:$V,$A351,'Sample - Superstore'!$N:$N,$B351)</f>
        <v>7.72530963</v>
      </c>
      <c r="L351" s="36" t="s">
        <v>1462</v>
      </c>
      <c r="N351" s="40"/>
    </row>
    <row r="352">
      <c r="A352" s="41" t="s">
        <v>8624</v>
      </c>
      <c r="B352" s="36" t="s">
        <v>1356</v>
      </c>
      <c r="C352" s="36" t="s">
        <v>51</v>
      </c>
      <c r="D352" s="36" t="s">
        <v>52</v>
      </c>
      <c r="E352" s="36" t="s">
        <v>1357</v>
      </c>
      <c r="F352" s="42">
        <f>SUMIFS('Sample - Superstore'!R:R,'Sample - Superstore'!$V:$V,$A352,'Sample - Superstore'!$N:$N,$B352)</f>
        <v>32.21995062</v>
      </c>
      <c r="G352" s="43" t="str">
        <f>IF(OR($F352&lt;Lower_Limit,$F352&gt;Upper_Limit),TRUE,IF($F352&gt;Upper_percentile,"P99",IF($F352&lt;Lower_percentile,"P01","")))</f>
        <v/>
      </c>
      <c r="H352" s="44">
        <f>SUMIFS('Sample - Superstore'!S:S,'Sample - Superstore'!$V:$V,$A352,'Sample - Superstore'!$N:$N,$B352)</f>
        <v>2</v>
      </c>
      <c r="I352" s="45">
        <f>SUMIFS('Sample - Superstore'!T:T,'Sample - Superstore'!$V:$V,$A352,'Sample - Superstore'!$N:$N,$B352)</f>
        <v>0</v>
      </c>
      <c r="J352" s="42">
        <f>SUMIFS('Sample - Superstore'!U:U,'Sample - Superstore'!$V:$V,$A352,'Sample - Superstore'!$N:$N,$B352)</f>
        <v>8.37718716</v>
      </c>
      <c r="L352" s="36" t="s">
        <v>1467</v>
      </c>
      <c r="N352" s="40"/>
    </row>
    <row r="353">
      <c r="A353" s="41" t="s">
        <v>8624</v>
      </c>
      <c r="B353" s="36" t="s">
        <v>1358</v>
      </c>
      <c r="C353" s="36" t="s">
        <v>39</v>
      </c>
      <c r="D353" s="36" t="s">
        <v>61</v>
      </c>
      <c r="E353" s="36" t="s">
        <v>1359</v>
      </c>
      <c r="F353" s="42">
        <f>SUMIFS('Sample - Superstore'!R:R,'Sample - Superstore'!$V:$V,$A353,'Sample - Superstore'!$N:$N,$B353)</f>
        <v>93.45032099</v>
      </c>
      <c r="G353" s="43" t="str">
        <f>IF(OR($F353&lt;Lower_Limit,$F353&gt;Upper_Limit),TRUE,IF($F353&gt;Upper_percentile,"P99",IF($F353&lt;Lower_percentile,"P01","")))</f>
        <v/>
      </c>
      <c r="H353" s="44">
        <f>SUMIFS('Sample - Superstore'!S:S,'Sample - Superstore'!$V:$V,$A353,'Sample - Superstore'!$N:$N,$B353)</f>
        <v>3</v>
      </c>
      <c r="I353" s="45">
        <f>SUMIFS('Sample - Superstore'!T:T,'Sample - Superstore'!$V:$V,$A353,'Sample - Superstore'!$N:$N,$B353)</f>
        <v>0</v>
      </c>
      <c r="J353" s="42">
        <f>SUMIFS('Sample - Superstore'!U:U,'Sample - Superstore'!$V:$V,$A353,'Sample - Superstore'!$N:$N,$B353)</f>
        <v>39.24913481</v>
      </c>
      <c r="L353" s="36" t="s">
        <v>1470</v>
      </c>
      <c r="N353" s="40"/>
    </row>
    <row r="354">
      <c r="A354" s="41" t="s">
        <v>8624</v>
      </c>
      <c r="B354" s="36" t="s">
        <v>1363</v>
      </c>
      <c r="C354" s="36" t="s">
        <v>51</v>
      </c>
      <c r="D354" s="36" t="s">
        <v>52</v>
      </c>
      <c r="E354" s="36" t="s">
        <v>1364</v>
      </c>
      <c r="F354" s="42">
        <f>SUMIFS('Sample - Superstore'!R:R,'Sample - Superstore'!$V:$V,$A354,'Sample - Superstore'!$N:$N,$B354)</f>
        <v>164.5593416</v>
      </c>
      <c r="G354" s="43" t="str">
        <f>IF(OR($F354&lt;Lower_Limit,$F354&gt;Upper_Limit),TRUE,IF($F354&gt;Upper_percentile,"P99",IF($F354&lt;Lower_percentile,"P01","")))</f>
        <v/>
      </c>
      <c r="H354" s="44">
        <f>SUMIFS('Sample - Superstore'!S:S,'Sample - Superstore'!$V:$V,$A354,'Sample - Superstore'!$N:$N,$B354)</f>
        <v>7</v>
      </c>
      <c r="I354" s="45">
        <f>SUMIFS('Sample - Superstore'!T:T,'Sample - Superstore'!$V:$V,$A354,'Sample - Superstore'!$N:$N,$B354)</f>
        <v>0.2</v>
      </c>
      <c r="J354" s="42">
        <f>SUMIFS('Sample - Superstore'!U:U,'Sample - Superstore'!$V:$V,$A354,'Sample - Superstore'!$N:$N,$B354)</f>
        <v>14.39894239</v>
      </c>
      <c r="L354" s="36" t="s">
        <v>1476</v>
      </c>
      <c r="N354" s="40"/>
    </row>
    <row r="355">
      <c r="A355" s="41" t="s">
        <v>8624</v>
      </c>
      <c r="B355" s="36" t="s">
        <v>1265</v>
      </c>
      <c r="C355" s="36" t="s">
        <v>39</v>
      </c>
      <c r="D355" s="36" t="s">
        <v>40</v>
      </c>
      <c r="E355" s="36" t="s">
        <v>1266</v>
      </c>
      <c r="F355" s="42">
        <f>SUMIFS('Sample - Superstore'!R:R,'Sample - Superstore'!$V:$V,$A355,'Sample - Superstore'!$N:$N,$B355)</f>
        <v>123.4257407</v>
      </c>
      <c r="G355" s="43" t="str">
        <f>IF(OR($F355&lt;Lower_Limit,$F355&gt;Upper_Limit),TRUE,IF($F355&gt;Upper_percentile,"P99",IF($F355&lt;Lower_percentile,"P01","")))</f>
        <v/>
      </c>
      <c r="H355" s="44">
        <f>SUMIFS('Sample - Superstore'!S:S,'Sample - Superstore'!$V:$V,$A355,'Sample - Superstore'!$N:$N,$B355)</f>
        <v>3</v>
      </c>
      <c r="I355" s="45">
        <f>SUMIFS('Sample - Superstore'!T:T,'Sample - Superstore'!$V:$V,$A355,'Sample - Superstore'!$N:$N,$B355)</f>
        <v>0.4</v>
      </c>
      <c r="J355" s="42">
        <f>SUMIFS('Sample - Superstore'!U:U,'Sample - Superstore'!$V:$V,$A355,'Sample - Superstore'!$N:$N,$B355)</f>
        <v>-28.79933951</v>
      </c>
      <c r="L355" s="36" t="s">
        <v>1481</v>
      </c>
      <c r="N355" s="40"/>
    </row>
    <row r="356">
      <c r="A356" s="41" t="s">
        <v>8624</v>
      </c>
      <c r="B356" s="36" t="s">
        <v>1368</v>
      </c>
      <c r="C356" s="36" t="s">
        <v>51</v>
      </c>
      <c r="D356" s="36" t="s">
        <v>635</v>
      </c>
      <c r="E356" s="36" t="s">
        <v>1369</v>
      </c>
      <c r="F356" s="42">
        <f>SUMIFS('Sample - Superstore'!R:R,'Sample - Superstore'!$V:$V,$A356,'Sample - Superstore'!$N:$N,$B356)</f>
        <v>799.2549794</v>
      </c>
      <c r="G356" s="43" t="str">
        <f>IF(OR($F356&lt;Lower_Limit,$F356&gt;Upper_Limit),TRUE,IF($F356&gt;Upper_percentile,"P99",IF($F356&lt;Lower_percentile,"P01","")))</f>
        <v/>
      </c>
      <c r="H356" s="44">
        <f>SUMIFS('Sample - Superstore'!S:S,'Sample - Superstore'!$V:$V,$A356,'Sample - Superstore'!$N:$N,$B356)</f>
        <v>4</v>
      </c>
      <c r="I356" s="45">
        <f>SUMIFS('Sample - Superstore'!T:T,'Sample - Superstore'!$V:$V,$A356,'Sample - Superstore'!$N:$N,$B356)</f>
        <v>0.2</v>
      </c>
      <c r="J356" s="42">
        <f>SUMIFS('Sample - Superstore'!U:U,'Sample - Superstore'!$V:$V,$A356,'Sample - Superstore'!$N:$N,$B356)</f>
        <v>-169.8416831</v>
      </c>
      <c r="L356" s="36" t="s">
        <v>1483</v>
      </c>
      <c r="N356" s="40"/>
    </row>
    <row r="357">
      <c r="A357" s="41" t="s">
        <v>8624</v>
      </c>
      <c r="B357" s="36" t="s">
        <v>1373</v>
      </c>
      <c r="C357" s="36" t="s">
        <v>39</v>
      </c>
      <c r="D357" s="36" t="s">
        <v>40</v>
      </c>
      <c r="E357" s="36" t="s">
        <v>1374</v>
      </c>
      <c r="F357" s="42">
        <f>SUMIFS('Sample - Superstore'!R:R,'Sample - Superstore'!$V:$V,$A357,'Sample - Superstore'!$N:$N,$B357)</f>
        <v>1884.900247</v>
      </c>
      <c r="G357" s="43" t="str">
        <f>IF(OR($F357&lt;Lower_Limit,$F357&gt;Upper_Limit),TRUE,IF($F357&gt;Upper_percentile,"P99",IF($F357&lt;Lower_percentile,"P01","")))</f>
        <v/>
      </c>
      <c r="H357" s="44">
        <f>SUMIFS('Sample - Superstore'!S:S,'Sample - Superstore'!$V:$V,$A357,'Sample - Superstore'!$N:$N,$B357)</f>
        <v>7</v>
      </c>
      <c r="I357" s="45">
        <f>SUMIFS('Sample - Superstore'!T:T,'Sample - Superstore'!$V:$V,$A357,'Sample - Superstore'!$N:$N,$B357)</f>
        <v>0</v>
      </c>
      <c r="J357" s="42">
        <f>SUMIFS('Sample - Superstore'!U:U,'Sample - Superstore'!$V:$V,$A357,'Sample - Superstore'!$N:$N,$B357)</f>
        <v>490.0740642</v>
      </c>
      <c r="L357" s="36" t="s">
        <v>1485</v>
      </c>
      <c r="N357" s="40"/>
    </row>
    <row r="358">
      <c r="A358" s="41" t="s">
        <v>8624</v>
      </c>
      <c r="B358" s="36" t="s">
        <v>1378</v>
      </c>
      <c r="C358" s="36" t="s">
        <v>39</v>
      </c>
      <c r="D358" s="36" t="s">
        <v>85</v>
      </c>
      <c r="E358" s="36" t="s">
        <v>1379</v>
      </c>
      <c r="F358" s="42">
        <f>SUMIFS('Sample - Superstore'!R:R,'Sample - Superstore'!$V:$V,$A358,'Sample - Superstore'!$N:$N,$B358)</f>
        <v>1199.976</v>
      </c>
      <c r="G358" s="43" t="str">
        <f>IF(OR($F358&lt;Lower_Limit,$F358&gt;Upper_Limit),TRUE,IF($F358&gt;Upper_percentile,"P99",IF($F358&lt;Lower_percentile,"P01","")))</f>
        <v/>
      </c>
      <c r="H358" s="44">
        <f>SUMIFS('Sample - Superstore'!S:S,'Sample - Superstore'!$V:$V,$A358,'Sample - Superstore'!$N:$N,$B358)</f>
        <v>3</v>
      </c>
      <c r="I358" s="45">
        <f>SUMIFS('Sample - Superstore'!T:T,'Sample - Superstore'!$V:$V,$A358,'Sample - Superstore'!$N:$N,$B358)</f>
        <v>0.2</v>
      </c>
      <c r="J358" s="42">
        <f>SUMIFS('Sample - Superstore'!U:U,'Sample - Superstore'!$V:$V,$A358,'Sample - Superstore'!$N:$N,$B358)</f>
        <v>374.9925</v>
      </c>
      <c r="L358" s="36" t="s">
        <v>1487</v>
      </c>
      <c r="N358" s="40"/>
    </row>
    <row r="359">
      <c r="A359" s="41" t="s">
        <v>8624</v>
      </c>
      <c r="B359" s="36" t="s">
        <v>1386</v>
      </c>
      <c r="C359" s="36" t="s">
        <v>51</v>
      </c>
      <c r="D359" s="36" t="s">
        <v>93</v>
      </c>
      <c r="E359" s="36" t="s">
        <v>1387</v>
      </c>
      <c r="F359" s="42">
        <f>SUMIFS('Sample - Superstore'!R:R,'Sample - Superstore'!$V:$V,$A359,'Sample - Superstore'!$N:$N,$B359)</f>
        <v>3.785300412</v>
      </c>
      <c r="G359" s="43" t="str">
        <f>IF(OR($F359&lt;Lower_Limit,$F359&gt;Upper_Limit),TRUE,IF($F359&gt;Upper_percentile,"P99",IF($F359&lt;Lower_percentile,"P01","")))</f>
        <v/>
      </c>
      <c r="H359" s="44">
        <f>SUMIFS('Sample - Superstore'!S:S,'Sample - Superstore'!$V:$V,$A359,'Sample - Superstore'!$N:$N,$B359)</f>
        <v>2</v>
      </c>
      <c r="I359" s="45">
        <f>SUMIFS('Sample - Superstore'!T:T,'Sample - Superstore'!$V:$V,$A359,'Sample - Superstore'!$N:$N,$B359)</f>
        <v>0</v>
      </c>
      <c r="J359" s="42">
        <f>SUMIFS('Sample - Superstore'!U:U,'Sample - Superstore'!$V:$V,$A359,'Sample - Superstore'!$N:$N,$B359)</f>
        <v>1.022031111</v>
      </c>
      <c r="L359" s="36" t="s">
        <v>1492</v>
      </c>
      <c r="N359" s="40"/>
    </row>
    <row r="360">
      <c r="A360" s="41" t="s">
        <v>8624</v>
      </c>
      <c r="B360" s="36" t="s">
        <v>1392</v>
      </c>
      <c r="C360" s="36" t="s">
        <v>51</v>
      </c>
      <c r="D360" s="36" t="s">
        <v>124</v>
      </c>
      <c r="E360" s="36" t="s">
        <v>1393</v>
      </c>
      <c r="F360" s="42">
        <f>SUMIFS('Sample - Superstore'!R:R,'Sample - Superstore'!$V:$V,$A360,'Sample - Superstore'!$N:$N,$B360)</f>
        <v>39.45447737</v>
      </c>
      <c r="G360" s="43" t="str">
        <f>IF(OR($F360&lt;Lower_Limit,$F360&gt;Upper_Limit),TRUE,IF($F360&gt;Upper_percentile,"P99",IF($F360&lt;Lower_percentile,"P01","")))</f>
        <v/>
      </c>
      <c r="H360" s="44">
        <f>SUMIFS('Sample - Superstore'!S:S,'Sample - Superstore'!$V:$V,$A360,'Sample - Superstore'!$N:$N,$B360)</f>
        <v>2</v>
      </c>
      <c r="I360" s="45">
        <f>SUMIFS('Sample - Superstore'!T:T,'Sample - Superstore'!$V:$V,$A360,'Sample - Superstore'!$N:$N,$B360)</f>
        <v>0</v>
      </c>
      <c r="J360" s="42">
        <f>SUMIFS('Sample - Superstore'!U:U,'Sample - Superstore'!$V:$V,$A360,'Sample - Superstore'!$N:$N,$B360)</f>
        <v>18.93814914</v>
      </c>
      <c r="L360" s="36" t="s">
        <v>1497</v>
      </c>
      <c r="N360" s="40"/>
    </row>
    <row r="361">
      <c r="A361" s="41" t="s">
        <v>8624</v>
      </c>
      <c r="B361" s="36" t="s">
        <v>1397</v>
      </c>
      <c r="C361" s="36" t="s">
        <v>51</v>
      </c>
      <c r="D361" s="36" t="s">
        <v>283</v>
      </c>
      <c r="E361" s="36" t="s">
        <v>1398</v>
      </c>
      <c r="F361" s="42">
        <f>SUMIFS('Sample - Superstore'!R:R,'Sample - Superstore'!$V:$V,$A361,'Sample - Superstore'!$N:$N,$B361)</f>
        <v>34.86636049</v>
      </c>
      <c r="G361" s="43" t="str">
        <f>IF(OR($F361&lt;Lower_Limit,$F361&gt;Upper_Limit),TRUE,IF($F361&gt;Upper_percentile,"P99",IF($F361&lt;Lower_percentile,"P01","")))</f>
        <v/>
      </c>
      <c r="H361" s="44">
        <f>SUMIFS('Sample - Superstore'!S:S,'Sample - Superstore'!$V:$V,$A361,'Sample - Superstore'!$N:$N,$B361)</f>
        <v>3</v>
      </c>
      <c r="I361" s="45">
        <f>SUMIFS('Sample - Superstore'!T:T,'Sample - Superstore'!$V:$V,$A361,'Sample - Superstore'!$N:$N,$B361)</f>
        <v>0.2</v>
      </c>
      <c r="J361" s="42">
        <f>SUMIFS('Sample - Superstore'!U:U,'Sample - Superstore'!$V:$V,$A361,'Sample - Superstore'!$N:$N,$B361)</f>
        <v>2.614977037</v>
      </c>
      <c r="L361" s="36" t="s">
        <v>1499</v>
      </c>
      <c r="N361" s="40"/>
    </row>
    <row r="362">
      <c r="A362" s="41" t="s">
        <v>8624</v>
      </c>
      <c r="B362" s="36" t="s">
        <v>1399</v>
      </c>
      <c r="C362" s="36" t="s">
        <v>51</v>
      </c>
      <c r="D362" s="36" t="s">
        <v>52</v>
      </c>
      <c r="E362" s="36" t="s">
        <v>1400</v>
      </c>
      <c r="F362" s="42">
        <f>SUMIFS('Sample - Superstore'!R:R,'Sample - Superstore'!$V:$V,$A362,'Sample - Superstore'!$N:$N,$B362)</f>
        <v>38.2107358</v>
      </c>
      <c r="G362" s="43" t="str">
        <f>IF(OR($F362&lt;Lower_Limit,$F362&gt;Upper_Limit),TRUE,IF($F362&gt;Upper_percentile,"P99",IF($F362&lt;Lower_percentile,"P01","")))</f>
        <v/>
      </c>
      <c r="H362" s="44">
        <f>SUMIFS('Sample - Superstore'!S:S,'Sample - Superstore'!$V:$V,$A362,'Sample - Superstore'!$N:$N,$B362)</f>
        <v>3</v>
      </c>
      <c r="I362" s="45">
        <f>SUMIFS('Sample - Superstore'!T:T,'Sample - Superstore'!$V:$V,$A362,'Sample - Superstore'!$N:$N,$B362)</f>
        <v>0.2</v>
      </c>
      <c r="J362" s="42">
        <f>SUMIFS('Sample - Superstore'!U:U,'Sample - Superstore'!$V:$V,$A362,'Sample - Superstore'!$N:$N,$B362)</f>
        <v>3.82107358</v>
      </c>
      <c r="L362" s="36" t="s">
        <v>1501</v>
      </c>
      <c r="N362" s="40"/>
    </row>
    <row r="363">
      <c r="A363" s="41" t="s">
        <v>8624</v>
      </c>
      <c r="B363" s="36" t="s">
        <v>1404</v>
      </c>
      <c r="C363" s="36" t="s">
        <v>35</v>
      </c>
      <c r="D363" s="36" t="s">
        <v>36</v>
      </c>
      <c r="E363" s="36" t="s">
        <v>1405</v>
      </c>
      <c r="F363" s="42">
        <f>SUMIFS('Sample - Superstore'!R:R,'Sample - Superstore'!$V:$V,$A363,'Sample - Superstore'!$N:$N,$B363)</f>
        <v>404.3801284</v>
      </c>
      <c r="G363" s="43" t="str">
        <f>IF(OR($F363&lt;Lower_Limit,$F363&gt;Upper_Limit),TRUE,IF($F363&gt;Upper_percentile,"P99",IF($F363&lt;Lower_percentile,"P01","")))</f>
        <v/>
      </c>
      <c r="H363" s="44">
        <f>SUMIFS('Sample - Superstore'!S:S,'Sample - Superstore'!$V:$V,$A363,'Sample - Superstore'!$N:$N,$B363)</f>
        <v>6</v>
      </c>
      <c r="I363" s="45">
        <f>SUMIFS('Sample - Superstore'!T:T,'Sample - Superstore'!$V:$V,$A363,'Sample - Superstore'!$N:$N,$B363)</f>
        <v>0.2</v>
      </c>
      <c r="J363" s="42">
        <f>SUMIFS('Sample - Superstore'!U:U,'Sample - Superstore'!$V:$V,$A363,'Sample - Superstore'!$N:$N,$B363)</f>
        <v>-5.054751605</v>
      </c>
      <c r="L363" s="36" t="s">
        <v>1506</v>
      </c>
      <c r="N363" s="40"/>
    </row>
    <row r="364">
      <c r="A364" s="41" t="s">
        <v>8624</v>
      </c>
      <c r="B364" s="36" t="s">
        <v>224</v>
      </c>
      <c r="C364" s="36" t="s">
        <v>51</v>
      </c>
      <c r="D364" s="36" t="s">
        <v>205</v>
      </c>
      <c r="E364" s="36" t="s">
        <v>225</v>
      </c>
      <c r="F364" s="42">
        <f>SUMIFS('Sample - Superstore'!R:R,'Sample - Superstore'!$V:$V,$A364,'Sample - Superstore'!$N:$N,$B364)</f>
        <v>8.593119342</v>
      </c>
      <c r="G364" s="43" t="str">
        <f>IF(OR($F364&lt;Lower_Limit,$F364&gt;Upper_Limit),TRUE,IF($F364&gt;Upper_percentile,"P99",IF($F364&lt;Lower_percentile,"P01","")))</f>
        <v/>
      </c>
      <c r="H364" s="44">
        <f>SUMIFS('Sample - Superstore'!S:S,'Sample - Superstore'!$V:$V,$A364,'Sample - Superstore'!$N:$N,$B364)</f>
        <v>2</v>
      </c>
      <c r="I364" s="45">
        <f>SUMIFS('Sample - Superstore'!T:T,'Sample - Superstore'!$V:$V,$A364,'Sample - Superstore'!$N:$N,$B364)</f>
        <v>0</v>
      </c>
      <c r="J364" s="42">
        <f>SUMIFS('Sample - Superstore'!U:U,'Sample - Superstore'!$V:$V,$A364,'Sample - Superstore'!$N:$N,$B364)</f>
        <v>3.952834897</v>
      </c>
      <c r="L364" s="36" t="s">
        <v>1511</v>
      </c>
      <c r="N364" s="40"/>
    </row>
    <row r="365">
      <c r="A365" s="41" t="s">
        <v>8624</v>
      </c>
      <c r="B365" s="36" t="s">
        <v>1406</v>
      </c>
      <c r="C365" s="36" t="s">
        <v>51</v>
      </c>
      <c r="D365" s="36" t="s">
        <v>93</v>
      </c>
      <c r="E365" s="36" t="s">
        <v>1407</v>
      </c>
      <c r="F365" s="42">
        <f>SUMIFS('Sample - Superstore'!R:R,'Sample - Superstore'!$V:$V,$A365,'Sample - Superstore'!$N:$N,$B365)</f>
        <v>17.72720988</v>
      </c>
      <c r="G365" s="43" t="str">
        <f>IF(OR($F365&lt;Lower_Limit,$F365&gt;Upper_Limit),TRUE,IF($F365&gt;Upper_percentile,"P99",IF($F365&lt;Lower_percentile,"P01","")))</f>
        <v/>
      </c>
      <c r="H365" s="44">
        <f>SUMIFS('Sample - Superstore'!S:S,'Sample - Superstore'!$V:$V,$A365,'Sample - Superstore'!$N:$N,$B365)</f>
        <v>4</v>
      </c>
      <c r="I365" s="45">
        <f>SUMIFS('Sample - Superstore'!T:T,'Sample - Superstore'!$V:$V,$A365,'Sample - Superstore'!$N:$N,$B365)</f>
        <v>0</v>
      </c>
      <c r="J365" s="42">
        <f>SUMIFS('Sample - Superstore'!U:U,'Sample - Superstore'!$V:$V,$A365,'Sample - Superstore'!$N:$N,$B365)</f>
        <v>7.268156049</v>
      </c>
      <c r="L365" s="36" t="s">
        <v>1513</v>
      </c>
      <c r="N365" s="40"/>
    </row>
    <row r="366">
      <c r="A366" s="41" t="s">
        <v>8624</v>
      </c>
      <c r="B366" s="36" t="s">
        <v>1408</v>
      </c>
      <c r="C366" s="36" t="s">
        <v>51</v>
      </c>
      <c r="D366" s="36" t="s">
        <v>124</v>
      </c>
      <c r="E366" s="36" t="s">
        <v>1409</v>
      </c>
      <c r="F366" s="42">
        <f>SUMIFS('Sample - Superstore'!R:R,'Sample - Superstore'!$V:$V,$A366,'Sample - Superstore'!$N:$N,$B366)</f>
        <v>35.7873251</v>
      </c>
      <c r="G366" s="43" t="str">
        <f>IF(OR($F366&lt;Lower_Limit,$F366&gt;Upper_Limit),TRUE,IF($F366&gt;Upper_percentile,"P99",IF($F366&lt;Lower_percentile,"P01","")))</f>
        <v/>
      </c>
      <c r="H366" s="44">
        <f>SUMIFS('Sample - Superstore'!S:S,'Sample - Superstore'!$V:$V,$A366,'Sample - Superstore'!$N:$N,$B366)</f>
        <v>5</v>
      </c>
      <c r="I366" s="45">
        <f>SUMIFS('Sample - Superstore'!T:T,'Sample - Superstore'!$V:$V,$A366,'Sample - Superstore'!$N:$N,$B366)</f>
        <v>0</v>
      </c>
      <c r="J366" s="42">
        <f>SUMIFS('Sample - Superstore'!U:U,'Sample - Superstore'!$V:$V,$A366,'Sample - Superstore'!$N:$N,$B366)</f>
        <v>16.46216955</v>
      </c>
      <c r="L366" s="36" t="s">
        <v>1517</v>
      </c>
      <c r="N366" s="40"/>
    </row>
    <row r="367">
      <c r="A367" s="41" t="s">
        <v>8624</v>
      </c>
      <c r="B367" s="36" t="s">
        <v>1413</v>
      </c>
      <c r="C367" s="36" t="s">
        <v>51</v>
      </c>
      <c r="D367" s="36" t="s">
        <v>124</v>
      </c>
      <c r="E367" s="36" t="s">
        <v>1414</v>
      </c>
      <c r="F367" s="42">
        <f>SUMIFS('Sample - Superstore'!R:R,'Sample - Superstore'!$V:$V,$A367,'Sample - Superstore'!$N:$N,$B367)</f>
        <v>20.04</v>
      </c>
      <c r="G367" s="43" t="str">
        <f>IF(OR($F367&lt;Lower_Limit,$F367&gt;Upper_Limit),TRUE,IF($F367&gt;Upper_percentile,"P99",IF($F367&lt;Lower_percentile,"P01","")))</f>
        <v/>
      </c>
      <c r="H367" s="44">
        <f>SUMIFS('Sample - Superstore'!S:S,'Sample - Superstore'!$V:$V,$A367,'Sample - Superstore'!$N:$N,$B367)</f>
        <v>3</v>
      </c>
      <c r="I367" s="45">
        <f>SUMIFS('Sample - Superstore'!T:T,'Sample - Superstore'!$V:$V,$A367,'Sample - Superstore'!$N:$N,$B367)</f>
        <v>0</v>
      </c>
      <c r="J367" s="42">
        <f>SUMIFS('Sample - Superstore'!U:U,'Sample - Superstore'!$V:$V,$A367,'Sample - Superstore'!$N:$N,$B367)</f>
        <v>9.6192</v>
      </c>
      <c r="L367" s="36" t="s">
        <v>1519</v>
      </c>
      <c r="N367" s="40"/>
    </row>
    <row r="368">
      <c r="A368" s="41" t="s">
        <v>8624</v>
      </c>
      <c r="B368" s="36" t="s">
        <v>1415</v>
      </c>
      <c r="C368" s="36" t="s">
        <v>51</v>
      </c>
      <c r="D368" s="36" t="s">
        <v>52</v>
      </c>
      <c r="E368" s="36" t="s">
        <v>1416</v>
      </c>
      <c r="F368" s="42">
        <f>SUMIFS('Sample - Superstore'!R:R,'Sample - Superstore'!$V:$V,$A368,'Sample - Superstore'!$N:$N,$B368)</f>
        <v>64.96</v>
      </c>
      <c r="G368" s="43" t="str">
        <f>IF(OR($F368&lt;Lower_Limit,$F368&gt;Upper_Limit),TRUE,IF($F368&gt;Upper_percentile,"P99",IF($F368&lt;Lower_percentile,"P01","")))</f>
        <v/>
      </c>
      <c r="H368" s="44">
        <f>SUMIFS('Sample - Superstore'!S:S,'Sample - Superstore'!$V:$V,$A368,'Sample - Superstore'!$N:$N,$B368)</f>
        <v>2</v>
      </c>
      <c r="I368" s="45">
        <f>SUMIFS('Sample - Superstore'!T:T,'Sample - Superstore'!$V:$V,$A368,'Sample - Superstore'!$N:$N,$B368)</f>
        <v>0</v>
      </c>
      <c r="J368" s="42">
        <f>SUMIFS('Sample - Superstore'!U:U,'Sample - Superstore'!$V:$V,$A368,'Sample - Superstore'!$N:$N,$B368)</f>
        <v>2.5984</v>
      </c>
      <c r="L368" s="36" t="s">
        <v>1524</v>
      </c>
      <c r="N368" s="40"/>
    </row>
    <row r="369">
      <c r="A369" s="41" t="s">
        <v>8624</v>
      </c>
      <c r="B369" s="36" t="s">
        <v>1417</v>
      </c>
      <c r="C369" s="36" t="s">
        <v>51</v>
      </c>
      <c r="D369" s="36" t="s">
        <v>124</v>
      </c>
      <c r="E369" s="36" t="s">
        <v>1418</v>
      </c>
      <c r="F369" s="42">
        <f>SUMIFS('Sample - Superstore'!R:R,'Sample - Superstore'!$V:$V,$A369,'Sample - Superstore'!$N:$N,$B369)</f>
        <v>12.96</v>
      </c>
      <c r="G369" s="43" t="str">
        <f>IF(OR($F369&lt;Lower_Limit,$F369&gt;Upper_Limit),TRUE,IF($F369&gt;Upper_percentile,"P99",IF($F369&lt;Lower_percentile,"P01","")))</f>
        <v/>
      </c>
      <c r="H369" s="44">
        <f>SUMIFS('Sample - Superstore'!S:S,'Sample - Superstore'!$V:$V,$A369,'Sample - Superstore'!$N:$N,$B369)</f>
        <v>2</v>
      </c>
      <c r="I369" s="45">
        <f>SUMIFS('Sample - Superstore'!T:T,'Sample - Superstore'!$V:$V,$A369,'Sample - Superstore'!$N:$N,$B369)</f>
        <v>0</v>
      </c>
      <c r="J369" s="42">
        <f>SUMIFS('Sample - Superstore'!U:U,'Sample - Superstore'!$V:$V,$A369,'Sample - Superstore'!$N:$N,$B369)</f>
        <v>6.2208</v>
      </c>
      <c r="L369" s="36" t="s">
        <v>1529</v>
      </c>
      <c r="N369" s="40"/>
    </row>
    <row r="370">
      <c r="A370" s="41" t="s">
        <v>8624</v>
      </c>
      <c r="B370" s="36" t="s">
        <v>1420</v>
      </c>
      <c r="C370" s="36" t="s">
        <v>39</v>
      </c>
      <c r="D370" s="36" t="s">
        <v>61</v>
      </c>
      <c r="E370" s="36" t="s">
        <v>1421</v>
      </c>
      <c r="F370" s="42">
        <f>SUMIFS('Sample - Superstore'!R:R,'Sample - Superstore'!$V:$V,$A370,'Sample - Superstore'!$N:$N,$B370)</f>
        <v>449.3473185</v>
      </c>
      <c r="G370" s="43" t="str">
        <f>IF(OR($F370&lt;Lower_Limit,$F370&gt;Upper_Limit),TRUE,IF($F370&gt;Upper_percentile,"P99",IF($F370&lt;Lower_percentile,"P01","")))</f>
        <v/>
      </c>
      <c r="H370" s="44">
        <f>SUMIFS('Sample - Superstore'!S:S,'Sample - Superstore'!$V:$V,$A370,'Sample - Superstore'!$N:$N,$B370)</f>
        <v>9</v>
      </c>
      <c r="I370" s="45">
        <f>SUMIFS('Sample - Superstore'!T:T,'Sample - Superstore'!$V:$V,$A370,'Sample - Superstore'!$N:$N,$B370)</f>
        <v>0.2</v>
      </c>
      <c r="J370" s="42">
        <f>SUMIFS('Sample - Superstore'!U:U,'Sample - Superstore'!$V:$V,$A370,'Sample - Superstore'!$N:$N,$B370)</f>
        <v>67.40209778</v>
      </c>
      <c r="L370" s="36" t="s">
        <v>1532</v>
      </c>
      <c r="N370" s="40"/>
    </row>
    <row r="371">
      <c r="A371" s="41" t="s">
        <v>8624</v>
      </c>
      <c r="B371" s="36" t="s">
        <v>1422</v>
      </c>
      <c r="C371" s="36" t="s">
        <v>35</v>
      </c>
      <c r="D371" s="36" t="s">
        <v>263</v>
      </c>
      <c r="E371" s="36" t="s">
        <v>1423</v>
      </c>
      <c r="F371" s="42">
        <f>SUMIFS('Sample - Superstore'!R:R,'Sample - Superstore'!$V:$V,$A371,'Sample - Superstore'!$N:$N,$B371)</f>
        <v>99.85495967</v>
      </c>
      <c r="G371" s="43" t="str">
        <f>IF(OR($F371&lt;Lower_Limit,$F371&gt;Upper_Limit),TRUE,IF($F371&gt;Upper_percentile,"P99",IF($F371&lt;Lower_percentile,"P01","")))</f>
        <v/>
      </c>
      <c r="H371" s="44">
        <f>SUMIFS('Sample - Superstore'!S:S,'Sample - Superstore'!$V:$V,$A371,'Sample - Superstore'!$N:$N,$B371)</f>
        <v>4</v>
      </c>
      <c r="I371" s="45">
        <f>SUMIFS('Sample - Superstore'!T:T,'Sample - Superstore'!$V:$V,$A371,'Sample - Superstore'!$N:$N,$B371)</f>
        <v>0.3</v>
      </c>
      <c r="J371" s="42">
        <f>SUMIFS('Sample - Superstore'!U:U,'Sample - Superstore'!$V:$V,$A371,'Sample - Superstore'!$N:$N,$B371)</f>
        <v>-4.279498272</v>
      </c>
      <c r="L371" s="36" t="s">
        <v>1534</v>
      </c>
      <c r="N371" s="40"/>
    </row>
    <row r="372">
      <c r="A372" s="41" t="s">
        <v>8624</v>
      </c>
      <c r="B372" s="36" t="s">
        <v>1424</v>
      </c>
      <c r="C372" s="36" t="s">
        <v>51</v>
      </c>
      <c r="D372" s="36" t="s">
        <v>76</v>
      </c>
      <c r="E372" s="36" t="s">
        <v>1425</v>
      </c>
      <c r="F372" s="42">
        <f>SUMIFS('Sample - Superstore'!R:R,'Sample - Superstore'!$V:$V,$A372,'Sample - Superstore'!$N:$N,$B372)</f>
        <v>1132.70213</v>
      </c>
      <c r="G372" s="43" t="str">
        <f>IF(OR($F372&lt;Lower_Limit,$F372&gt;Upper_Limit),TRUE,IF($F372&gt;Upper_percentile,"P99",IF($F372&lt;Lower_percentile,"P01","")))</f>
        <v/>
      </c>
      <c r="H372" s="44">
        <f>SUMIFS('Sample - Superstore'!S:S,'Sample - Superstore'!$V:$V,$A372,'Sample - Superstore'!$N:$N,$B372)</f>
        <v>4</v>
      </c>
      <c r="I372" s="45">
        <f>SUMIFS('Sample - Superstore'!T:T,'Sample - Superstore'!$V:$V,$A372,'Sample - Superstore'!$N:$N,$B372)</f>
        <v>0.8</v>
      </c>
      <c r="J372" s="42">
        <f>SUMIFS('Sample - Superstore'!U:U,'Sample - Superstore'!$V:$V,$A372,'Sample - Superstore'!$N:$N,$B372)</f>
        <v>-1925.593621</v>
      </c>
      <c r="L372" s="36" t="s">
        <v>1544</v>
      </c>
      <c r="N372" s="40"/>
    </row>
    <row r="373">
      <c r="A373" s="41" t="s">
        <v>8624</v>
      </c>
      <c r="B373" s="36" t="s">
        <v>1429</v>
      </c>
      <c r="C373" s="36" t="s">
        <v>51</v>
      </c>
      <c r="D373" s="36" t="s">
        <v>205</v>
      </c>
      <c r="E373" s="36" t="s">
        <v>1430</v>
      </c>
      <c r="F373" s="42">
        <f>SUMIFS('Sample - Superstore'!R:R,'Sample - Superstore'!$V:$V,$A373,'Sample - Superstore'!$N:$N,$B373)</f>
        <v>9.229800823</v>
      </c>
      <c r="G373" s="43" t="str">
        <f>IF(OR($F373&lt;Lower_Limit,$F373&gt;Upper_Limit),TRUE,IF($F373&gt;Upper_percentile,"P99",IF($F373&lt;Lower_percentile,"P01","")))</f>
        <v/>
      </c>
      <c r="H373" s="44">
        <f>SUMIFS('Sample - Superstore'!S:S,'Sample - Superstore'!$V:$V,$A373,'Sample - Superstore'!$N:$N,$B373)</f>
        <v>1</v>
      </c>
      <c r="I373" s="45">
        <f>SUMIFS('Sample - Superstore'!T:T,'Sample - Superstore'!$V:$V,$A373,'Sample - Superstore'!$N:$N,$B373)</f>
        <v>0.2</v>
      </c>
      <c r="J373" s="42">
        <f>SUMIFS('Sample - Superstore'!U:U,'Sample - Superstore'!$V:$V,$A373,'Sample - Superstore'!$N:$N,$B373)</f>
        <v>3.345802798</v>
      </c>
      <c r="L373" s="36" t="s">
        <v>1550</v>
      </c>
      <c r="N373" s="40"/>
    </row>
    <row r="374">
      <c r="A374" s="41" t="s">
        <v>8624</v>
      </c>
      <c r="B374" s="36" t="s">
        <v>1431</v>
      </c>
      <c r="C374" s="36" t="s">
        <v>51</v>
      </c>
      <c r="D374" s="36" t="s">
        <v>76</v>
      </c>
      <c r="E374" s="36" t="s">
        <v>1432</v>
      </c>
      <c r="F374" s="42">
        <f>SUMIFS('Sample - Superstore'!R:R,'Sample - Superstore'!$V:$V,$A374,'Sample - Superstore'!$N:$N,$B374)</f>
        <v>125.9880296</v>
      </c>
      <c r="G374" s="43" t="str">
        <f>IF(OR($F374&lt;Lower_Limit,$F374&gt;Upper_Limit),TRUE,IF($F374&gt;Upper_percentile,"P99",IF($F374&lt;Lower_percentile,"P01","")))</f>
        <v/>
      </c>
      <c r="H374" s="44">
        <f>SUMIFS('Sample - Superstore'!S:S,'Sample - Superstore'!$V:$V,$A374,'Sample - Superstore'!$N:$N,$B374)</f>
        <v>6</v>
      </c>
      <c r="I374" s="45">
        <f>SUMIFS('Sample - Superstore'!T:T,'Sample - Superstore'!$V:$V,$A374,'Sample - Superstore'!$N:$N,$B374)</f>
        <v>0.7</v>
      </c>
      <c r="J374" s="42">
        <f>SUMIFS('Sample - Superstore'!U:U,'Sample - Superstore'!$V:$V,$A374,'Sample - Superstore'!$N:$N,$B374)</f>
        <v>-104.9900247</v>
      </c>
      <c r="L374" s="36" t="s">
        <v>1552</v>
      </c>
      <c r="N374" s="40"/>
    </row>
    <row r="375">
      <c r="A375" s="41" t="s">
        <v>8624</v>
      </c>
      <c r="B375" s="36" t="s">
        <v>1434</v>
      </c>
      <c r="C375" s="36" t="s">
        <v>35</v>
      </c>
      <c r="D375" s="36" t="s">
        <v>121</v>
      </c>
      <c r="E375" s="36" t="s">
        <v>1435</v>
      </c>
      <c r="F375" s="42">
        <f>SUMIFS('Sample - Superstore'!R:R,'Sample - Superstore'!$V:$V,$A375,'Sample - Superstore'!$N:$N,$B375)</f>
        <v>24.7</v>
      </c>
      <c r="G375" s="43" t="str">
        <f>IF(OR($F375&lt;Lower_Limit,$F375&gt;Upper_Limit),TRUE,IF($F375&gt;Upper_percentile,"P99",IF($F375&lt;Lower_percentile,"P01","")))</f>
        <v/>
      </c>
      <c r="H375" s="44">
        <f>SUMIFS('Sample - Superstore'!S:S,'Sample - Superstore'!$V:$V,$A375,'Sample - Superstore'!$N:$N,$B375)</f>
        <v>5</v>
      </c>
      <c r="I375" s="45">
        <f>SUMIFS('Sample - Superstore'!T:T,'Sample - Superstore'!$V:$V,$A375,'Sample - Superstore'!$N:$N,$B375)</f>
        <v>0</v>
      </c>
      <c r="J375" s="42">
        <f>SUMIFS('Sample - Superstore'!U:U,'Sample - Superstore'!$V:$V,$A375,'Sample - Superstore'!$N:$N,$B375)</f>
        <v>10.374</v>
      </c>
      <c r="L375" s="36" t="s">
        <v>1554</v>
      </c>
      <c r="N375" s="40"/>
    </row>
    <row r="376">
      <c r="A376" s="41" t="s">
        <v>8624</v>
      </c>
      <c r="B376" s="36" t="s">
        <v>1437</v>
      </c>
      <c r="C376" s="36" t="s">
        <v>51</v>
      </c>
      <c r="D376" s="36" t="s">
        <v>205</v>
      </c>
      <c r="E376" s="36" t="s">
        <v>1438</v>
      </c>
      <c r="F376" s="42">
        <f>SUMIFS('Sample - Superstore'!R:R,'Sample - Superstore'!$V:$V,$A376,'Sample - Superstore'!$N:$N,$B376)</f>
        <v>14.3741296</v>
      </c>
      <c r="G376" s="43" t="str">
        <f>IF(OR($F376&lt;Lower_Limit,$F376&gt;Upper_Limit),TRUE,IF($F376&gt;Upper_percentile,"P99",IF($F376&lt;Lower_percentile,"P01","")))</f>
        <v/>
      </c>
      <c r="H376" s="44">
        <f>SUMIFS('Sample - Superstore'!S:S,'Sample - Superstore'!$V:$V,$A376,'Sample - Superstore'!$N:$N,$B376)</f>
        <v>4</v>
      </c>
      <c r="I376" s="45">
        <f>SUMIFS('Sample - Superstore'!T:T,'Sample - Superstore'!$V:$V,$A376,'Sample - Superstore'!$N:$N,$B376)</f>
        <v>0</v>
      </c>
      <c r="J376" s="42">
        <f>SUMIFS('Sample - Superstore'!U:U,'Sample - Superstore'!$V:$V,$A376,'Sample - Superstore'!$N:$N,$B376)</f>
        <v>6.899582207</v>
      </c>
      <c r="L376" s="36" t="s">
        <v>1559</v>
      </c>
      <c r="N376" s="40"/>
    </row>
    <row r="377">
      <c r="A377" s="41" t="s">
        <v>8624</v>
      </c>
      <c r="B377" s="36" t="s">
        <v>1442</v>
      </c>
      <c r="C377" s="36" t="s">
        <v>35</v>
      </c>
      <c r="D377" s="36" t="s">
        <v>36</v>
      </c>
      <c r="E377" s="36" t="s">
        <v>1443</v>
      </c>
      <c r="F377" s="42">
        <f>SUMIFS('Sample - Superstore'!R:R,'Sample - Superstore'!$V:$V,$A377,'Sample - Superstore'!$N:$N,$B377)</f>
        <v>286.7936786</v>
      </c>
      <c r="G377" s="43" t="str">
        <f>IF(OR($F377&lt;Lower_Limit,$F377&gt;Upper_Limit),TRUE,IF($F377&gt;Upper_percentile,"P99",IF($F377&lt;Lower_percentile,"P01","")))</f>
        <v/>
      </c>
      <c r="H377" s="44">
        <f>SUMIFS('Sample - Superstore'!S:S,'Sample - Superstore'!$V:$V,$A377,'Sample - Superstore'!$N:$N,$B377)</f>
        <v>5</v>
      </c>
      <c r="I377" s="45">
        <f>SUMIFS('Sample - Superstore'!T:T,'Sample - Superstore'!$V:$V,$A377,'Sample - Superstore'!$N:$N,$B377)</f>
        <v>0</v>
      </c>
      <c r="J377" s="42">
        <f>SUMIFS('Sample - Superstore'!U:U,'Sample - Superstore'!$V:$V,$A377,'Sample - Superstore'!$N:$N,$B377)</f>
        <v>71.69841964</v>
      </c>
      <c r="L377" s="36" t="s">
        <v>1563</v>
      </c>
      <c r="N377" s="40"/>
    </row>
    <row r="378">
      <c r="A378" s="41" t="s">
        <v>8624</v>
      </c>
      <c r="B378" s="36" t="s">
        <v>1449</v>
      </c>
      <c r="C378" s="36" t="s">
        <v>51</v>
      </c>
      <c r="D378" s="36" t="s">
        <v>272</v>
      </c>
      <c r="E378" s="36" t="s">
        <v>1450</v>
      </c>
      <c r="F378" s="42">
        <f>SUMIFS('Sample - Superstore'!R:R,'Sample - Superstore'!$V:$V,$A378,'Sample - Superstore'!$N:$N,$B378)</f>
        <v>24.30174487</v>
      </c>
      <c r="G378" s="43" t="str">
        <f>IF(OR($F378&lt;Lower_Limit,$F378&gt;Upper_Limit),TRUE,IF($F378&gt;Upper_percentile,"P99",IF($F378&lt;Lower_percentile,"P01","")))</f>
        <v/>
      </c>
      <c r="H378" s="44">
        <f>SUMIFS('Sample - Superstore'!S:S,'Sample - Superstore'!$V:$V,$A378,'Sample - Superstore'!$N:$N,$B378)</f>
        <v>6</v>
      </c>
      <c r="I378" s="45">
        <f>SUMIFS('Sample - Superstore'!T:T,'Sample - Superstore'!$V:$V,$A378,'Sample - Superstore'!$N:$N,$B378)</f>
        <v>0</v>
      </c>
      <c r="J378" s="42">
        <f>SUMIFS('Sample - Superstore'!U:U,'Sample - Superstore'!$V:$V,$A378,'Sample - Superstore'!$N:$N,$B378)</f>
        <v>11.66483754</v>
      </c>
      <c r="L378" s="36" t="s">
        <v>1565</v>
      </c>
      <c r="N378" s="40"/>
    </row>
    <row r="379">
      <c r="A379" s="41" t="s">
        <v>8624</v>
      </c>
      <c r="B379" s="36" t="s">
        <v>868</v>
      </c>
      <c r="C379" s="36" t="s">
        <v>51</v>
      </c>
      <c r="D379" s="36" t="s">
        <v>124</v>
      </c>
      <c r="E379" s="36" t="s">
        <v>869</v>
      </c>
      <c r="F379" s="42">
        <f>SUMIFS('Sample - Superstore'!R:R,'Sample - Superstore'!$V:$V,$A379,'Sample - Superstore'!$N:$N,$B379)</f>
        <v>21.04051113</v>
      </c>
      <c r="G379" s="43" t="str">
        <f>IF(OR($F379&lt;Lower_Limit,$F379&gt;Upper_Limit),TRUE,IF($F379&gt;Upper_percentile,"P99",IF($F379&lt;Lower_percentile,"P01","")))</f>
        <v/>
      </c>
      <c r="H379" s="44">
        <f>SUMIFS('Sample - Superstore'!S:S,'Sample - Superstore'!$V:$V,$A379,'Sample - Superstore'!$N:$N,$B379)</f>
        <v>4</v>
      </c>
      <c r="I379" s="45">
        <f>SUMIFS('Sample - Superstore'!T:T,'Sample - Superstore'!$V:$V,$A379,'Sample - Superstore'!$N:$N,$B379)</f>
        <v>0</v>
      </c>
      <c r="J379" s="42">
        <f>SUMIFS('Sample - Superstore'!U:U,'Sample - Superstore'!$V:$V,$A379,'Sample - Superstore'!$N:$N,$B379)</f>
        <v>10.30985045</v>
      </c>
      <c r="L379" s="36" t="s">
        <v>1570</v>
      </c>
      <c r="N379" s="40"/>
    </row>
    <row r="380">
      <c r="A380" s="41" t="s">
        <v>8624</v>
      </c>
      <c r="B380" s="36" t="s">
        <v>1451</v>
      </c>
      <c r="C380" s="36" t="s">
        <v>35</v>
      </c>
      <c r="D380" s="36" t="s">
        <v>121</v>
      </c>
      <c r="E380" s="36" t="s">
        <v>1452</v>
      </c>
      <c r="F380" s="42">
        <f>SUMIFS('Sample - Superstore'!R:R,'Sample - Superstore'!$V:$V,$A380,'Sample - Superstore'!$N:$N,$B380)</f>
        <v>129.2154629</v>
      </c>
      <c r="G380" s="43" t="str">
        <f>IF(OR($F380&lt;Lower_Limit,$F380&gt;Upper_Limit),TRUE,IF($F380&gt;Upper_percentile,"P99",IF($F380&lt;Lower_percentile,"P01","")))</f>
        <v/>
      </c>
      <c r="H380" s="44">
        <f>SUMIFS('Sample - Superstore'!S:S,'Sample - Superstore'!$V:$V,$A380,'Sample - Superstore'!$N:$N,$B380)</f>
        <v>4</v>
      </c>
      <c r="I380" s="45">
        <f>SUMIFS('Sample - Superstore'!T:T,'Sample - Superstore'!$V:$V,$A380,'Sample - Superstore'!$N:$N,$B380)</f>
        <v>0</v>
      </c>
      <c r="J380" s="42">
        <f>SUMIFS('Sample - Superstore'!U:U,'Sample - Superstore'!$V:$V,$A380,'Sample - Superstore'!$N:$N,$B380)</f>
        <v>25.84309258</v>
      </c>
      <c r="L380" s="36" t="s">
        <v>1575</v>
      </c>
      <c r="N380" s="40"/>
    </row>
    <row r="381">
      <c r="A381" s="41" t="s">
        <v>8624</v>
      </c>
      <c r="B381" s="36" t="s">
        <v>1456</v>
      </c>
      <c r="C381" s="36" t="s">
        <v>51</v>
      </c>
      <c r="D381" s="36" t="s">
        <v>76</v>
      </c>
      <c r="E381" s="36" t="s">
        <v>1457</v>
      </c>
      <c r="F381" s="42">
        <f>SUMIFS('Sample - Superstore'!R:R,'Sample - Superstore'!$V:$V,$A381,'Sample - Superstore'!$N:$N,$B381)</f>
        <v>35.352</v>
      </c>
      <c r="G381" s="43" t="str">
        <f>IF(OR($F381&lt;Lower_Limit,$F381&gt;Upper_Limit),TRUE,IF($F381&gt;Upper_percentile,"P99",IF($F381&lt;Lower_percentile,"P01","")))</f>
        <v/>
      </c>
      <c r="H381" s="44">
        <f>SUMIFS('Sample - Superstore'!S:S,'Sample - Superstore'!$V:$V,$A381,'Sample - Superstore'!$N:$N,$B381)</f>
        <v>9</v>
      </c>
      <c r="I381" s="45">
        <f>SUMIFS('Sample - Superstore'!T:T,'Sample - Superstore'!$V:$V,$A381,'Sample - Superstore'!$N:$N,$B381)</f>
        <v>0.2</v>
      </c>
      <c r="J381" s="42">
        <f>SUMIFS('Sample - Superstore'!U:U,'Sample - Superstore'!$V:$V,$A381,'Sample - Superstore'!$N:$N,$B381)</f>
        <v>12.8151</v>
      </c>
      <c r="L381" s="36" t="s">
        <v>1580</v>
      </c>
      <c r="N381" s="40"/>
    </row>
    <row r="382">
      <c r="A382" s="41" t="s">
        <v>8624</v>
      </c>
      <c r="B382" s="36" t="s">
        <v>1462</v>
      </c>
      <c r="C382" s="36" t="s">
        <v>51</v>
      </c>
      <c r="D382" s="36" t="s">
        <v>76</v>
      </c>
      <c r="E382" s="36" t="s">
        <v>1463</v>
      </c>
      <c r="F382" s="42">
        <f>SUMIFS('Sample - Superstore'!R:R,'Sample - Superstore'!$V:$V,$A382,'Sample - Superstore'!$N:$N,$B382)</f>
        <v>5.495111111</v>
      </c>
      <c r="G382" s="43" t="str">
        <f>IF(OR($F382&lt;Lower_Limit,$F382&gt;Upper_Limit),TRUE,IF($F382&gt;Upper_percentile,"P99",IF($F382&lt;Lower_percentile,"P01","")))</f>
        <v/>
      </c>
      <c r="H382" s="44">
        <f>SUMIFS('Sample - Superstore'!S:S,'Sample - Superstore'!$V:$V,$A382,'Sample - Superstore'!$N:$N,$B382)</f>
        <v>2</v>
      </c>
      <c r="I382" s="45">
        <f>SUMIFS('Sample - Superstore'!T:T,'Sample - Superstore'!$V:$V,$A382,'Sample - Superstore'!$N:$N,$B382)</f>
        <v>0</v>
      </c>
      <c r="J382" s="42">
        <f>SUMIFS('Sample - Superstore'!U:U,'Sample - Superstore'!$V:$V,$A382,'Sample - Superstore'!$N:$N,$B382)</f>
        <v>2.527751111</v>
      </c>
      <c r="L382" s="36" t="s">
        <v>1582</v>
      </c>
      <c r="N382" s="40"/>
    </row>
    <row r="383">
      <c r="A383" s="41" t="s">
        <v>8624</v>
      </c>
      <c r="B383" s="36" t="s">
        <v>1467</v>
      </c>
      <c r="C383" s="36" t="s">
        <v>35</v>
      </c>
      <c r="D383" s="36" t="s">
        <v>36</v>
      </c>
      <c r="E383" s="36" t="s">
        <v>1468</v>
      </c>
      <c r="F383" s="42">
        <f>SUMIFS('Sample - Superstore'!R:R,'Sample - Superstore'!$V:$V,$A383,'Sample - Superstore'!$N:$N,$B383)</f>
        <v>556.665</v>
      </c>
      <c r="G383" s="43" t="str">
        <f>IF(OR($F383&lt;Lower_Limit,$F383&gt;Upper_Limit),TRUE,IF($F383&gt;Upper_percentile,"P99",IF($F383&lt;Lower_percentile,"P01","")))</f>
        <v/>
      </c>
      <c r="H383" s="44">
        <f>SUMIFS('Sample - Superstore'!S:S,'Sample - Superstore'!$V:$V,$A383,'Sample - Superstore'!$N:$N,$B383)</f>
        <v>5</v>
      </c>
      <c r="I383" s="45">
        <f>SUMIFS('Sample - Superstore'!T:T,'Sample - Superstore'!$V:$V,$A383,'Sample - Superstore'!$N:$N,$B383)</f>
        <v>0.15</v>
      </c>
      <c r="J383" s="42">
        <f>SUMIFS('Sample - Superstore'!U:U,'Sample - Superstore'!$V:$V,$A383,'Sample - Superstore'!$N:$N,$B383)</f>
        <v>6.549</v>
      </c>
      <c r="L383" s="36" t="s">
        <v>1584</v>
      </c>
      <c r="N383" s="40"/>
    </row>
    <row r="384">
      <c r="A384" s="41" t="s">
        <v>8624</v>
      </c>
      <c r="B384" s="36" t="s">
        <v>1470</v>
      </c>
      <c r="C384" s="36" t="s">
        <v>51</v>
      </c>
      <c r="D384" s="36" t="s">
        <v>76</v>
      </c>
      <c r="E384" s="36" t="s">
        <v>1471</v>
      </c>
      <c r="F384" s="42">
        <f>SUMIFS('Sample - Superstore'!R:R,'Sample - Superstore'!$V:$V,$A384,'Sample - Superstore'!$N:$N,$B384)</f>
        <v>9.270419753</v>
      </c>
      <c r="G384" s="43" t="str">
        <f>IF(OR($F384&lt;Lower_Limit,$F384&gt;Upper_Limit),TRUE,IF($F384&gt;Upper_percentile,"P99",IF($F384&lt;Lower_percentile,"P01","")))</f>
        <v/>
      </c>
      <c r="H384" s="44">
        <f>SUMIFS('Sample - Superstore'!S:S,'Sample - Superstore'!$V:$V,$A384,'Sample - Superstore'!$N:$N,$B384)</f>
        <v>2</v>
      </c>
      <c r="I384" s="45">
        <f>SUMIFS('Sample - Superstore'!T:T,'Sample - Superstore'!$V:$V,$A384,'Sample - Superstore'!$N:$N,$B384)</f>
        <v>0.7</v>
      </c>
      <c r="J384" s="42">
        <f>SUMIFS('Sample - Superstore'!U:U,'Sample - Superstore'!$V:$V,$A384,'Sample - Superstore'!$N:$N,$B384)</f>
        <v>-6.798307819</v>
      </c>
      <c r="L384" s="36" t="s">
        <v>1589</v>
      </c>
      <c r="N384" s="40"/>
    </row>
    <row r="385">
      <c r="A385" s="41" t="s">
        <v>8624</v>
      </c>
      <c r="B385" s="36" t="s">
        <v>1476</v>
      </c>
      <c r="C385" s="36" t="s">
        <v>51</v>
      </c>
      <c r="D385" s="36" t="s">
        <v>124</v>
      </c>
      <c r="E385" s="36" t="s">
        <v>1477</v>
      </c>
      <c r="F385" s="42">
        <f>SUMIFS('Sample - Superstore'!R:R,'Sample - Superstore'!$V:$V,$A385,'Sample - Superstore'!$N:$N,$B385)</f>
        <v>12.96</v>
      </c>
      <c r="G385" s="43" t="str">
        <f>IF(OR($F385&lt;Lower_Limit,$F385&gt;Upper_Limit),TRUE,IF($F385&gt;Upper_percentile,"P99",IF($F385&lt;Lower_percentile,"P01","")))</f>
        <v/>
      </c>
      <c r="H385" s="44">
        <f>SUMIFS('Sample - Superstore'!S:S,'Sample - Superstore'!$V:$V,$A385,'Sample - Superstore'!$N:$N,$B385)</f>
        <v>2</v>
      </c>
      <c r="I385" s="45">
        <f>SUMIFS('Sample - Superstore'!T:T,'Sample - Superstore'!$V:$V,$A385,'Sample - Superstore'!$N:$N,$B385)</f>
        <v>0</v>
      </c>
      <c r="J385" s="42">
        <f>SUMIFS('Sample - Superstore'!U:U,'Sample - Superstore'!$V:$V,$A385,'Sample - Superstore'!$N:$N,$B385)</f>
        <v>6.2208</v>
      </c>
      <c r="L385" s="36" t="s">
        <v>1594</v>
      </c>
      <c r="N385" s="40"/>
    </row>
    <row r="386">
      <c r="A386" s="41" t="s">
        <v>8624</v>
      </c>
      <c r="B386" s="36" t="s">
        <v>651</v>
      </c>
      <c r="C386" s="36" t="s">
        <v>51</v>
      </c>
      <c r="D386" s="36" t="s">
        <v>76</v>
      </c>
      <c r="E386" s="36" t="s">
        <v>652</v>
      </c>
      <c r="F386" s="42">
        <f>SUMIFS('Sample - Superstore'!R:R,'Sample - Superstore'!$V:$V,$A386,'Sample - Superstore'!$N:$N,$B386)</f>
        <v>32.89626337</v>
      </c>
      <c r="G386" s="43" t="str">
        <f>IF(OR($F386&lt;Lower_Limit,$F386&gt;Upper_Limit),TRUE,IF($F386&gt;Upper_percentile,"P99",IF($F386&lt;Lower_percentile,"P01","")))</f>
        <v/>
      </c>
      <c r="H386" s="44">
        <f>SUMIFS('Sample - Superstore'!S:S,'Sample - Superstore'!$V:$V,$A386,'Sample - Superstore'!$N:$N,$B386)</f>
        <v>7</v>
      </c>
      <c r="I386" s="45">
        <f>SUMIFS('Sample - Superstore'!T:T,'Sample - Superstore'!$V:$V,$A386,'Sample - Superstore'!$N:$N,$B386)</f>
        <v>0.4</v>
      </c>
      <c r="J386" s="42">
        <f>SUMIFS('Sample - Superstore'!U:U,'Sample - Superstore'!$V:$V,$A386,'Sample - Superstore'!$N:$N,$B386)</f>
        <v>11.51369218</v>
      </c>
      <c r="L386" s="36" t="s">
        <v>1596</v>
      </c>
      <c r="N386" s="40"/>
    </row>
    <row r="387">
      <c r="A387" s="41" t="s">
        <v>8624</v>
      </c>
      <c r="B387" s="36" t="s">
        <v>1481</v>
      </c>
      <c r="C387" s="36" t="s">
        <v>51</v>
      </c>
      <c r="D387" s="36" t="s">
        <v>283</v>
      </c>
      <c r="E387" s="36" t="s">
        <v>1482</v>
      </c>
      <c r="F387" s="42">
        <f>SUMIFS('Sample - Superstore'!R:R,'Sample - Superstore'!$V:$V,$A387,'Sample - Superstore'!$N:$N,$B387)</f>
        <v>113.76</v>
      </c>
      <c r="G387" s="43" t="str">
        <f>IF(OR($F387&lt;Lower_Limit,$F387&gt;Upper_Limit),TRUE,IF($F387&gt;Upper_percentile,"P99",IF($F387&lt;Lower_percentile,"P01","")))</f>
        <v/>
      </c>
      <c r="H387" s="44">
        <f>SUMIFS('Sample - Superstore'!S:S,'Sample - Superstore'!$V:$V,$A387,'Sample - Superstore'!$N:$N,$B387)</f>
        <v>3</v>
      </c>
      <c r="I387" s="45">
        <f>SUMIFS('Sample - Superstore'!T:T,'Sample - Superstore'!$V:$V,$A387,'Sample - Superstore'!$N:$N,$B387)</f>
        <v>0</v>
      </c>
      <c r="J387" s="42">
        <f>SUMIFS('Sample - Superstore'!U:U,'Sample - Superstore'!$V:$V,$A387,'Sample - Superstore'!$N:$N,$B387)</f>
        <v>44.3664</v>
      </c>
      <c r="L387" s="36" t="s">
        <v>1599</v>
      </c>
      <c r="N387" s="40"/>
    </row>
    <row r="388">
      <c r="A388" s="41" t="s">
        <v>8624</v>
      </c>
      <c r="B388" s="36" t="s">
        <v>1483</v>
      </c>
      <c r="C388" s="36" t="s">
        <v>51</v>
      </c>
      <c r="D388" s="36" t="s">
        <v>52</v>
      </c>
      <c r="E388" s="36" t="s">
        <v>1484</v>
      </c>
      <c r="F388" s="42">
        <f>SUMIFS('Sample - Superstore'!R:R,'Sample - Superstore'!$V:$V,$A388,'Sample - Superstore'!$N:$N,$B388)</f>
        <v>579.51</v>
      </c>
      <c r="G388" s="43" t="str">
        <f>IF(OR($F388&lt;Lower_Limit,$F388&gt;Upper_Limit),TRUE,IF($F388&gt;Upper_percentile,"P99",IF($F388&lt;Lower_percentile,"P01","")))</f>
        <v/>
      </c>
      <c r="H388" s="44">
        <f>SUMIFS('Sample - Superstore'!S:S,'Sample - Superstore'!$V:$V,$A388,'Sample - Superstore'!$N:$N,$B388)</f>
        <v>3</v>
      </c>
      <c r="I388" s="45">
        <f>SUMIFS('Sample - Superstore'!T:T,'Sample - Superstore'!$V:$V,$A388,'Sample - Superstore'!$N:$N,$B388)</f>
        <v>0</v>
      </c>
      <c r="J388" s="42">
        <f>SUMIFS('Sample - Superstore'!U:U,'Sample - Superstore'!$V:$V,$A388,'Sample - Superstore'!$N:$N,$B388)</f>
        <v>81.1314</v>
      </c>
      <c r="L388" s="36" t="s">
        <v>1601</v>
      </c>
      <c r="N388" s="40"/>
    </row>
    <row r="389">
      <c r="A389" s="41" t="s">
        <v>8624</v>
      </c>
      <c r="B389" s="36" t="s">
        <v>1485</v>
      </c>
      <c r="C389" s="36" t="s">
        <v>51</v>
      </c>
      <c r="D389" s="36" t="s">
        <v>52</v>
      </c>
      <c r="E389" s="36" t="s">
        <v>1486</v>
      </c>
      <c r="F389" s="42">
        <f>SUMIFS('Sample - Superstore'!R:R,'Sample - Superstore'!$V:$V,$A389,'Sample - Superstore'!$N:$N,$B389)</f>
        <v>150.66</v>
      </c>
      <c r="G389" s="43" t="str">
        <f>IF(OR($F389&lt;Lower_Limit,$F389&gt;Upper_Limit),TRUE,IF($F389&gt;Upper_percentile,"P99",IF($F389&lt;Lower_percentile,"P01","")))</f>
        <v/>
      </c>
      <c r="H389" s="44">
        <f>SUMIFS('Sample - Superstore'!S:S,'Sample - Superstore'!$V:$V,$A389,'Sample - Superstore'!$N:$N,$B389)</f>
        <v>9</v>
      </c>
      <c r="I389" s="45">
        <f>SUMIFS('Sample - Superstore'!T:T,'Sample - Superstore'!$V:$V,$A389,'Sample - Superstore'!$N:$N,$B389)</f>
        <v>0</v>
      </c>
      <c r="J389" s="42">
        <f>SUMIFS('Sample - Superstore'!U:U,'Sample - Superstore'!$V:$V,$A389,'Sample - Superstore'!$N:$N,$B389)</f>
        <v>6.0264</v>
      </c>
      <c r="L389" s="36" t="s">
        <v>1606</v>
      </c>
      <c r="N389" s="40"/>
    </row>
    <row r="390">
      <c r="A390" s="41" t="s">
        <v>8624</v>
      </c>
      <c r="B390" s="36" t="s">
        <v>1487</v>
      </c>
      <c r="C390" s="36" t="s">
        <v>51</v>
      </c>
      <c r="D390" s="36" t="s">
        <v>76</v>
      </c>
      <c r="E390" s="36" t="s">
        <v>1488</v>
      </c>
      <c r="F390" s="42">
        <f>SUMIFS('Sample - Superstore'!R:R,'Sample - Superstore'!$V:$V,$A390,'Sample - Superstore'!$N:$N,$B390)</f>
        <v>48.032</v>
      </c>
      <c r="G390" s="43" t="str">
        <f>IF(OR($F390&lt;Lower_Limit,$F390&gt;Upper_Limit),TRUE,IF($F390&gt;Upper_percentile,"P99",IF($F390&lt;Lower_percentile,"P01","")))</f>
        <v/>
      </c>
      <c r="H390" s="44">
        <f>SUMIFS('Sample - Superstore'!S:S,'Sample - Superstore'!$V:$V,$A390,'Sample - Superstore'!$N:$N,$B390)</f>
        <v>4</v>
      </c>
      <c r="I390" s="45">
        <f>SUMIFS('Sample - Superstore'!T:T,'Sample - Superstore'!$V:$V,$A390,'Sample - Superstore'!$N:$N,$B390)</f>
        <v>0.2</v>
      </c>
      <c r="J390" s="42">
        <f>SUMIFS('Sample - Superstore'!U:U,'Sample - Superstore'!$V:$V,$A390,'Sample - Superstore'!$N:$N,$B390)</f>
        <v>15.6104</v>
      </c>
      <c r="L390" s="36" t="s">
        <v>1611</v>
      </c>
      <c r="N390" s="40"/>
    </row>
    <row r="391">
      <c r="A391" s="41" t="s">
        <v>8624</v>
      </c>
      <c r="B391" s="36" t="s">
        <v>1492</v>
      </c>
      <c r="C391" s="36" t="s">
        <v>51</v>
      </c>
      <c r="D391" s="36" t="s">
        <v>93</v>
      </c>
      <c r="E391" s="36" t="s">
        <v>1493</v>
      </c>
      <c r="F391" s="42">
        <f>SUMIFS('Sample - Superstore'!R:R,'Sample - Superstore'!$V:$V,$A391,'Sample - Superstore'!$N:$N,$B391)</f>
        <v>14.12635391</v>
      </c>
      <c r="G391" s="43" t="str">
        <f>IF(OR($F391&lt;Lower_Limit,$F391&gt;Upper_Limit),TRUE,IF($F391&gt;Upper_percentile,"P99",IF($F391&lt;Lower_percentile,"P01","")))</f>
        <v/>
      </c>
      <c r="H391" s="44">
        <f>SUMIFS('Sample - Superstore'!S:S,'Sample - Superstore'!$V:$V,$A391,'Sample - Superstore'!$N:$N,$B391)</f>
        <v>4</v>
      </c>
      <c r="I391" s="45">
        <f>SUMIFS('Sample - Superstore'!T:T,'Sample - Superstore'!$V:$V,$A391,'Sample - Superstore'!$N:$N,$B391)</f>
        <v>0.2</v>
      </c>
      <c r="J391" s="42">
        <f>SUMIFS('Sample - Superstore'!U:U,'Sample - Superstore'!$V:$V,$A391,'Sample - Superstore'!$N:$N,$B391)</f>
        <v>3.355009053</v>
      </c>
      <c r="L391" s="36" t="s">
        <v>1616</v>
      </c>
      <c r="N391" s="40"/>
    </row>
    <row r="392">
      <c r="A392" s="41" t="s">
        <v>8624</v>
      </c>
      <c r="B392" s="36" t="s">
        <v>1497</v>
      </c>
      <c r="C392" s="36" t="s">
        <v>35</v>
      </c>
      <c r="D392" s="36" t="s">
        <v>73</v>
      </c>
      <c r="E392" s="36" t="s">
        <v>1498</v>
      </c>
      <c r="F392" s="42">
        <f>SUMIFS('Sample - Superstore'!R:R,'Sample - Superstore'!$V:$V,$A392,'Sample - Superstore'!$N:$N,$B392)</f>
        <v>275.3071798</v>
      </c>
      <c r="G392" s="43" t="str">
        <f>IF(OR($F392&lt;Lower_Limit,$F392&gt;Upper_Limit),TRUE,IF($F392&gt;Upper_percentile,"P99",IF($F392&lt;Lower_percentile,"P01","")))</f>
        <v/>
      </c>
      <c r="H392" s="44">
        <f>SUMIFS('Sample - Superstore'!S:S,'Sample - Superstore'!$V:$V,$A392,'Sample - Superstore'!$N:$N,$B392)</f>
        <v>4</v>
      </c>
      <c r="I392" s="45">
        <f>SUMIFS('Sample - Superstore'!T:T,'Sample - Superstore'!$V:$V,$A392,'Sample - Superstore'!$N:$N,$B392)</f>
        <v>0</v>
      </c>
      <c r="J392" s="42">
        <f>SUMIFS('Sample - Superstore'!U:U,'Sample - Superstore'!$V:$V,$A392,'Sample - Superstore'!$N:$N,$B392)</f>
        <v>60.56757956</v>
      </c>
      <c r="L392" s="36" t="s">
        <v>1622</v>
      </c>
      <c r="N392" s="40"/>
    </row>
    <row r="393">
      <c r="A393" s="41" t="s">
        <v>8624</v>
      </c>
      <c r="B393" s="36" t="s">
        <v>1499</v>
      </c>
      <c r="C393" s="36" t="s">
        <v>51</v>
      </c>
      <c r="D393" s="36" t="s">
        <v>124</v>
      </c>
      <c r="E393" s="36" t="s">
        <v>1500</v>
      </c>
      <c r="F393" s="42">
        <f>SUMIFS('Sample - Superstore'!R:R,'Sample - Superstore'!$V:$V,$A393,'Sample - Superstore'!$N:$N,$B393)</f>
        <v>32.79977641</v>
      </c>
      <c r="G393" s="43" t="str">
        <f>IF(OR($F393&lt;Lower_Limit,$F393&gt;Upper_Limit),TRUE,IF($F393&gt;Upper_percentile,"P99",IF($F393&lt;Lower_percentile,"P01","")))</f>
        <v/>
      </c>
      <c r="H393" s="44">
        <f>SUMIFS('Sample - Superstore'!S:S,'Sample - Superstore'!$V:$V,$A393,'Sample - Superstore'!$N:$N,$B393)</f>
        <v>1</v>
      </c>
      <c r="I393" s="45">
        <f>SUMIFS('Sample - Superstore'!T:T,'Sample - Superstore'!$V:$V,$A393,'Sample - Superstore'!$N:$N,$B393)</f>
        <v>0</v>
      </c>
      <c r="J393" s="42">
        <f>SUMIFS('Sample - Superstore'!U:U,'Sample - Superstore'!$V:$V,$A393,'Sample - Superstore'!$N:$N,$B393)</f>
        <v>16.07189044</v>
      </c>
      <c r="L393" s="36" t="s">
        <v>1624</v>
      </c>
      <c r="N393" s="40"/>
    </row>
    <row r="394">
      <c r="A394" s="41" t="s">
        <v>8624</v>
      </c>
      <c r="B394" s="36" t="s">
        <v>1501</v>
      </c>
      <c r="C394" s="36" t="s">
        <v>51</v>
      </c>
      <c r="D394" s="36" t="s">
        <v>205</v>
      </c>
      <c r="E394" s="36" t="s">
        <v>1502</v>
      </c>
      <c r="F394" s="42">
        <f>SUMIFS('Sample - Superstore'!R:R,'Sample - Superstore'!$V:$V,$A394,'Sample - Superstore'!$N:$N,$B394)</f>
        <v>51.32749041</v>
      </c>
      <c r="G394" s="43" t="str">
        <f>IF(OR($F394&lt;Lower_Limit,$F394&gt;Upper_Limit),TRUE,IF($F394&gt;Upper_percentile,"P99",IF($F394&lt;Lower_percentile,"P01","")))</f>
        <v/>
      </c>
      <c r="H394" s="44">
        <f>SUMIFS('Sample - Superstore'!S:S,'Sample - Superstore'!$V:$V,$A394,'Sample - Superstore'!$N:$N,$B394)</f>
        <v>5</v>
      </c>
      <c r="I394" s="45">
        <f>SUMIFS('Sample - Superstore'!T:T,'Sample - Superstore'!$V:$V,$A394,'Sample - Superstore'!$N:$N,$B394)</f>
        <v>0</v>
      </c>
      <c r="J394" s="42">
        <f>SUMIFS('Sample - Superstore'!U:U,'Sample - Superstore'!$V:$V,$A394,'Sample - Superstore'!$N:$N,$B394)</f>
        <v>23.09737068</v>
      </c>
      <c r="L394" s="36" t="s">
        <v>1630</v>
      </c>
      <c r="N394" s="40"/>
    </row>
    <row r="395">
      <c r="A395" s="41" t="s">
        <v>8624</v>
      </c>
      <c r="B395" s="36" t="s">
        <v>608</v>
      </c>
      <c r="C395" s="36" t="s">
        <v>35</v>
      </c>
      <c r="D395" s="36" t="s">
        <v>263</v>
      </c>
      <c r="E395" s="36" t="s">
        <v>609</v>
      </c>
      <c r="F395" s="42">
        <f>SUMIFS('Sample - Superstore'!R:R,'Sample - Superstore'!$V:$V,$A395,'Sample - Superstore'!$N:$N,$B395)</f>
        <v>638.288</v>
      </c>
      <c r="G395" s="43" t="str">
        <f>IF(OR($F395&lt;Lower_Limit,$F395&gt;Upper_Limit),TRUE,IF($F395&gt;Upper_percentile,"P99",IF($F395&lt;Lower_percentile,"P01","")))</f>
        <v/>
      </c>
      <c r="H395" s="44">
        <f>SUMIFS('Sample - Superstore'!S:S,'Sample - Superstore'!$V:$V,$A395,'Sample - Superstore'!$N:$N,$B395)</f>
        <v>7</v>
      </c>
      <c r="I395" s="45">
        <f>SUMIFS('Sample - Superstore'!T:T,'Sample - Superstore'!$V:$V,$A395,'Sample - Superstore'!$N:$N,$B395)</f>
        <v>0.2</v>
      </c>
      <c r="J395" s="42">
        <f>SUMIFS('Sample - Superstore'!U:U,'Sample - Superstore'!$V:$V,$A395,'Sample - Superstore'!$N:$N,$B395)</f>
        <v>-31.9144</v>
      </c>
      <c r="L395" s="36" t="s">
        <v>1632</v>
      </c>
      <c r="N395" s="40"/>
    </row>
    <row r="396">
      <c r="A396" s="41" t="s">
        <v>8624</v>
      </c>
      <c r="B396" s="36" t="s">
        <v>1506</v>
      </c>
      <c r="C396" s="36" t="s">
        <v>51</v>
      </c>
      <c r="D396" s="36" t="s">
        <v>76</v>
      </c>
      <c r="E396" s="36" t="s">
        <v>1507</v>
      </c>
      <c r="F396" s="42">
        <f>SUMIFS('Sample - Superstore'!R:R,'Sample - Superstore'!$V:$V,$A396,'Sample - Superstore'!$N:$N,$B396)</f>
        <v>13.208</v>
      </c>
      <c r="G396" s="43" t="str">
        <f>IF(OR($F396&lt;Lower_Limit,$F396&gt;Upper_Limit),TRUE,IF($F396&gt;Upper_percentile,"P99",IF($F396&lt;Lower_percentile,"P01","")))</f>
        <v/>
      </c>
      <c r="H396" s="44">
        <f>SUMIFS('Sample - Superstore'!S:S,'Sample - Superstore'!$V:$V,$A396,'Sample - Superstore'!$N:$N,$B396)</f>
        <v>1</v>
      </c>
      <c r="I396" s="45">
        <f>SUMIFS('Sample - Superstore'!T:T,'Sample - Superstore'!$V:$V,$A396,'Sample - Superstore'!$N:$N,$B396)</f>
        <v>0.2</v>
      </c>
      <c r="J396" s="42">
        <f>SUMIFS('Sample - Superstore'!U:U,'Sample - Superstore'!$V:$V,$A396,'Sample - Superstore'!$N:$N,$B396)</f>
        <v>4.6228</v>
      </c>
      <c r="L396" s="36" t="s">
        <v>1637</v>
      </c>
      <c r="N396" s="40"/>
    </row>
    <row r="397">
      <c r="A397" s="41" t="s">
        <v>8624</v>
      </c>
      <c r="B397" s="36" t="s">
        <v>602</v>
      </c>
      <c r="C397" s="36" t="s">
        <v>51</v>
      </c>
      <c r="D397" s="36" t="s">
        <v>124</v>
      </c>
      <c r="E397" s="36" t="s">
        <v>603</v>
      </c>
      <c r="F397" s="42">
        <f>SUMIFS('Sample - Superstore'!R:R,'Sample - Superstore'!$V:$V,$A397,'Sample - Superstore'!$N:$N,$B397)</f>
        <v>19.44</v>
      </c>
      <c r="G397" s="43" t="str">
        <f>IF(OR($F397&lt;Lower_Limit,$F397&gt;Upper_Limit),TRUE,IF($F397&gt;Upper_percentile,"P99",IF($F397&lt;Lower_percentile,"P01","")))</f>
        <v/>
      </c>
      <c r="H397" s="44">
        <f>SUMIFS('Sample - Superstore'!S:S,'Sample - Superstore'!$V:$V,$A397,'Sample - Superstore'!$N:$N,$B397)</f>
        <v>3</v>
      </c>
      <c r="I397" s="45">
        <f>SUMIFS('Sample - Superstore'!T:T,'Sample - Superstore'!$V:$V,$A397,'Sample - Superstore'!$N:$N,$B397)</f>
        <v>0</v>
      </c>
      <c r="J397" s="42">
        <f>SUMIFS('Sample - Superstore'!U:U,'Sample - Superstore'!$V:$V,$A397,'Sample - Superstore'!$N:$N,$B397)</f>
        <v>9.3312</v>
      </c>
      <c r="L397" s="36" t="s">
        <v>1639</v>
      </c>
      <c r="N397" s="40"/>
    </row>
    <row r="398">
      <c r="A398" s="41" t="s">
        <v>8624</v>
      </c>
      <c r="B398" s="36" t="s">
        <v>1511</v>
      </c>
      <c r="C398" s="36" t="s">
        <v>35</v>
      </c>
      <c r="D398" s="36" t="s">
        <v>263</v>
      </c>
      <c r="E398" s="36" t="s">
        <v>1512</v>
      </c>
      <c r="F398" s="42">
        <f>SUMIFS('Sample - Superstore'!R:R,'Sample - Superstore'!$V:$V,$A398,'Sample - Superstore'!$N:$N,$B398)</f>
        <v>194.352</v>
      </c>
      <c r="G398" s="43" t="str">
        <f>IF(OR($F398&lt;Lower_Limit,$F398&gt;Upper_Limit),TRUE,IF($F398&gt;Upper_percentile,"P99",IF($F398&lt;Lower_percentile,"P01","")))</f>
        <v/>
      </c>
      <c r="H398" s="44">
        <f>SUMIFS('Sample - Superstore'!S:S,'Sample - Superstore'!$V:$V,$A398,'Sample - Superstore'!$N:$N,$B398)</f>
        <v>3</v>
      </c>
      <c r="I398" s="45">
        <f>SUMIFS('Sample - Superstore'!T:T,'Sample - Superstore'!$V:$V,$A398,'Sample - Superstore'!$N:$N,$B398)</f>
        <v>0.2</v>
      </c>
      <c r="J398" s="42">
        <f>SUMIFS('Sample - Superstore'!U:U,'Sample - Superstore'!$V:$V,$A398,'Sample - Superstore'!$N:$N,$B398)</f>
        <v>-36.441</v>
      </c>
      <c r="L398" s="36" t="s">
        <v>1644</v>
      </c>
      <c r="N398" s="40"/>
    </row>
    <row r="399">
      <c r="A399" s="41" t="s">
        <v>8624</v>
      </c>
      <c r="B399" s="36" t="s">
        <v>1513</v>
      </c>
      <c r="C399" s="36" t="s">
        <v>51</v>
      </c>
      <c r="D399" s="36" t="s">
        <v>76</v>
      </c>
      <c r="E399" s="36" t="s">
        <v>1514</v>
      </c>
      <c r="F399" s="42">
        <f>SUMIFS('Sample - Superstore'!R:R,'Sample - Superstore'!$V:$V,$A399,'Sample - Superstore'!$N:$N,$B399)</f>
        <v>36.624</v>
      </c>
      <c r="G399" s="43" t="str">
        <f>IF(OR($F399&lt;Lower_Limit,$F399&gt;Upper_Limit),TRUE,IF($F399&gt;Upper_percentile,"P99",IF($F399&lt;Lower_percentile,"P01","")))</f>
        <v/>
      </c>
      <c r="H399" s="44">
        <f>SUMIFS('Sample - Superstore'!S:S,'Sample - Superstore'!$V:$V,$A399,'Sample - Superstore'!$N:$N,$B399)</f>
        <v>3</v>
      </c>
      <c r="I399" s="45">
        <f>SUMIFS('Sample - Superstore'!T:T,'Sample - Superstore'!$V:$V,$A399,'Sample - Superstore'!$N:$N,$B399)</f>
        <v>0.2</v>
      </c>
      <c r="J399" s="42">
        <f>SUMIFS('Sample - Superstore'!U:U,'Sample - Superstore'!$V:$V,$A399,'Sample - Superstore'!$N:$N,$B399)</f>
        <v>13.734</v>
      </c>
      <c r="L399" s="36" t="s">
        <v>1647</v>
      </c>
      <c r="N399" s="40"/>
    </row>
    <row r="400">
      <c r="A400" s="41" t="s">
        <v>8624</v>
      </c>
      <c r="B400" s="36" t="s">
        <v>1517</v>
      </c>
      <c r="C400" s="36" t="s">
        <v>51</v>
      </c>
      <c r="D400" s="36" t="s">
        <v>52</v>
      </c>
      <c r="E400" s="36" t="s">
        <v>1518</v>
      </c>
      <c r="F400" s="42">
        <f>SUMIFS('Sample - Superstore'!R:R,'Sample - Superstore'!$V:$V,$A400,'Sample - Superstore'!$N:$N,$B400)</f>
        <v>42.26064327</v>
      </c>
      <c r="G400" s="43" t="str">
        <f>IF(OR($F400&lt;Lower_Limit,$F400&gt;Upper_Limit),TRUE,IF($F400&gt;Upper_percentile,"P99",IF($F400&lt;Lower_percentile,"P01","")))</f>
        <v/>
      </c>
      <c r="H400" s="44">
        <f>SUMIFS('Sample - Superstore'!S:S,'Sample - Superstore'!$V:$V,$A400,'Sample - Superstore'!$N:$N,$B400)</f>
        <v>1</v>
      </c>
      <c r="I400" s="45">
        <f>SUMIFS('Sample - Superstore'!T:T,'Sample - Superstore'!$V:$V,$A400,'Sample - Superstore'!$N:$N,$B400)</f>
        <v>0.2</v>
      </c>
      <c r="J400" s="42">
        <f>SUMIFS('Sample - Superstore'!U:U,'Sample - Superstore'!$V:$V,$A400,'Sample - Superstore'!$N:$N,$B400)</f>
        <v>-4.226064327</v>
      </c>
      <c r="L400" s="36" t="s">
        <v>1649</v>
      </c>
      <c r="N400" s="40"/>
    </row>
    <row r="401">
      <c r="A401" s="41" t="s">
        <v>8624</v>
      </c>
      <c r="B401" s="36" t="s">
        <v>1519</v>
      </c>
      <c r="C401" s="36" t="s">
        <v>51</v>
      </c>
      <c r="D401" s="36" t="s">
        <v>124</v>
      </c>
      <c r="E401" s="36" t="s">
        <v>1520</v>
      </c>
      <c r="F401" s="42">
        <f>SUMIFS('Sample - Superstore'!R:R,'Sample - Superstore'!$V:$V,$A401,'Sample - Superstore'!$N:$N,$B401)</f>
        <v>8.228987394</v>
      </c>
      <c r="G401" s="43" t="str">
        <f>IF(OR($F401&lt;Lower_Limit,$F401&gt;Upper_Limit),TRUE,IF($F401&gt;Upper_percentile,"P99",IF($F401&lt;Lower_percentile,"P01","")))</f>
        <v/>
      </c>
      <c r="H401" s="44">
        <f>SUMIFS('Sample - Superstore'!S:S,'Sample - Superstore'!$V:$V,$A401,'Sample - Superstore'!$N:$N,$B401)</f>
        <v>3</v>
      </c>
      <c r="I401" s="45">
        <f>SUMIFS('Sample - Superstore'!T:T,'Sample - Superstore'!$V:$V,$A401,'Sample - Superstore'!$N:$N,$B401)</f>
        <v>0.2</v>
      </c>
      <c r="J401" s="42">
        <f>SUMIFS('Sample - Superstore'!U:U,'Sample - Superstore'!$V:$V,$A401,'Sample - Superstore'!$N:$N,$B401)</f>
        <v>2.777283246</v>
      </c>
      <c r="L401" s="36" t="s">
        <v>1654</v>
      </c>
      <c r="N401" s="40"/>
    </row>
    <row r="402">
      <c r="A402" s="41" t="s">
        <v>8624</v>
      </c>
      <c r="B402" s="36" t="s">
        <v>1524</v>
      </c>
      <c r="C402" s="36" t="s">
        <v>51</v>
      </c>
      <c r="D402" s="36" t="s">
        <v>205</v>
      </c>
      <c r="E402" s="36" t="s">
        <v>1525</v>
      </c>
      <c r="F402" s="42">
        <f>SUMIFS('Sample - Superstore'!R:R,'Sample - Superstore'!$V:$V,$A402,'Sample - Superstore'!$N:$N,$B402)</f>
        <v>6.12</v>
      </c>
      <c r="G402" s="43" t="str">
        <f>IF(OR($F402&lt;Lower_Limit,$F402&gt;Upper_Limit),TRUE,IF($F402&gt;Upper_percentile,"P99",IF($F402&lt;Lower_percentile,"P01","")))</f>
        <v/>
      </c>
      <c r="H402" s="44">
        <f>SUMIFS('Sample - Superstore'!S:S,'Sample - Superstore'!$V:$V,$A402,'Sample - Superstore'!$N:$N,$B402)</f>
        <v>3</v>
      </c>
      <c r="I402" s="45">
        <f>SUMIFS('Sample - Superstore'!T:T,'Sample - Superstore'!$V:$V,$A402,'Sample - Superstore'!$N:$N,$B402)</f>
        <v>0</v>
      </c>
      <c r="J402" s="42">
        <f>SUMIFS('Sample - Superstore'!U:U,'Sample - Superstore'!$V:$V,$A402,'Sample - Superstore'!$N:$N,$B402)</f>
        <v>2.8764</v>
      </c>
      <c r="L402" s="36" t="s">
        <v>1656</v>
      </c>
      <c r="N402" s="40"/>
    </row>
    <row r="403">
      <c r="A403" s="41" t="s">
        <v>8624</v>
      </c>
      <c r="B403" s="36" t="s">
        <v>1529</v>
      </c>
      <c r="C403" s="36" t="s">
        <v>35</v>
      </c>
      <c r="D403" s="36" t="s">
        <v>263</v>
      </c>
      <c r="E403" s="36" t="s">
        <v>1530</v>
      </c>
      <c r="F403" s="42">
        <f>SUMIFS('Sample - Superstore'!R:R,'Sample - Superstore'!$V:$V,$A403,'Sample - Superstore'!$N:$N,$B403)</f>
        <v>383.8</v>
      </c>
      <c r="G403" s="43" t="str">
        <f>IF(OR($F403&lt;Lower_Limit,$F403&gt;Upper_Limit),TRUE,IF($F403&gt;Upper_percentile,"P99",IF($F403&lt;Lower_percentile,"P01","")))</f>
        <v/>
      </c>
      <c r="H403" s="44">
        <f>SUMIFS('Sample - Superstore'!S:S,'Sample - Superstore'!$V:$V,$A403,'Sample - Superstore'!$N:$N,$B403)</f>
        <v>5</v>
      </c>
      <c r="I403" s="45">
        <f>SUMIFS('Sample - Superstore'!T:T,'Sample - Superstore'!$V:$V,$A403,'Sample - Superstore'!$N:$N,$B403)</f>
        <v>0.2</v>
      </c>
      <c r="J403" s="42">
        <f>SUMIFS('Sample - Superstore'!U:U,'Sample - Superstore'!$V:$V,$A403,'Sample - Superstore'!$N:$N,$B403)</f>
        <v>38.38</v>
      </c>
      <c r="L403" s="36" t="s">
        <v>1658</v>
      </c>
      <c r="N403" s="40"/>
    </row>
    <row r="404">
      <c r="A404" s="41" t="s">
        <v>8624</v>
      </c>
      <c r="B404" s="36" t="s">
        <v>1532</v>
      </c>
      <c r="C404" s="36" t="s">
        <v>35</v>
      </c>
      <c r="D404" s="36" t="s">
        <v>263</v>
      </c>
      <c r="E404" s="36" t="s">
        <v>1533</v>
      </c>
      <c r="F404" s="42">
        <f>SUMIFS('Sample - Superstore'!R:R,'Sample - Superstore'!$V:$V,$A404,'Sample - Superstore'!$N:$N,$B404)</f>
        <v>933.536</v>
      </c>
      <c r="G404" s="43" t="str">
        <f>IF(OR($F404&lt;Lower_Limit,$F404&gt;Upper_Limit),TRUE,IF($F404&gt;Upper_percentile,"P99",IF($F404&lt;Lower_percentile,"P01","")))</f>
        <v/>
      </c>
      <c r="H404" s="44">
        <f>SUMIFS('Sample - Superstore'!S:S,'Sample - Superstore'!$V:$V,$A404,'Sample - Superstore'!$N:$N,$B404)</f>
        <v>4</v>
      </c>
      <c r="I404" s="45">
        <f>SUMIFS('Sample - Superstore'!T:T,'Sample - Superstore'!$V:$V,$A404,'Sample - Superstore'!$N:$N,$B404)</f>
        <v>0.2</v>
      </c>
      <c r="J404" s="42">
        <f>SUMIFS('Sample - Superstore'!U:U,'Sample - Superstore'!$V:$V,$A404,'Sample - Superstore'!$N:$N,$B404)</f>
        <v>105.0228</v>
      </c>
      <c r="L404" s="36" t="s">
        <v>1660</v>
      </c>
      <c r="N404" s="40"/>
    </row>
    <row r="405">
      <c r="A405" s="41" t="s">
        <v>8624</v>
      </c>
      <c r="B405" s="36" t="s">
        <v>1534</v>
      </c>
      <c r="C405" s="36" t="s">
        <v>51</v>
      </c>
      <c r="D405" s="36" t="s">
        <v>52</v>
      </c>
      <c r="E405" s="36" t="s">
        <v>1535</v>
      </c>
      <c r="F405" s="42">
        <f>SUMIFS('Sample - Superstore'!R:R,'Sample - Superstore'!$V:$V,$A405,'Sample - Superstore'!$N:$N,$B405)</f>
        <v>42.976</v>
      </c>
      <c r="G405" s="43" t="str">
        <f>IF(OR($F405&lt;Lower_Limit,$F405&gt;Upper_Limit),TRUE,IF($F405&gt;Upper_percentile,"P99",IF($F405&lt;Lower_percentile,"P01","")))</f>
        <v/>
      </c>
      <c r="H405" s="44">
        <f>SUMIFS('Sample - Superstore'!S:S,'Sample - Superstore'!$V:$V,$A405,'Sample - Superstore'!$N:$N,$B405)</f>
        <v>4</v>
      </c>
      <c r="I405" s="45">
        <f>SUMIFS('Sample - Superstore'!T:T,'Sample - Superstore'!$V:$V,$A405,'Sample - Superstore'!$N:$N,$B405)</f>
        <v>0.2</v>
      </c>
      <c r="J405" s="42">
        <f>SUMIFS('Sample - Superstore'!U:U,'Sample - Superstore'!$V:$V,$A405,'Sample - Superstore'!$N:$N,$B405)</f>
        <v>4.2976</v>
      </c>
      <c r="L405" s="36" t="s">
        <v>1662</v>
      </c>
      <c r="N405" s="40"/>
    </row>
    <row r="406">
      <c r="A406" s="41" t="s">
        <v>8624</v>
      </c>
      <c r="B406" s="36" t="s">
        <v>825</v>
      </c>
      <c r="C406" s="36" t="s">
        <v>51</v>
      </c>
      <c r="D406" s="36" t="s">
        <v>52</v>
      </c>
      <c r="E406" s="36" t="s">
        <v>826</v>
      </c>
      <c r="F406" s="42">
        <f>SUMIFS('Sample - Superstore'!R:R,'Sample - Superstore'!$V:$V,$A406,'Sample - Superstore'!$N:$N,$B406)</f>
        <v>64.8456366</v>
      </c>
      <c r="G406" s="43" t="str">
        <f>IF(OR($F406&lt;Lower_Limit,$F406&gt;Upper_Limit),TRUE,IF($F406&gt;Upper_percentile,"P99",IF($F406&lt;Lower_percentile,"P01","")))</f>
        <v/>
      </c>
      <c r="H406" s="44">
        <f>SUMIFS('Sample - Superstore'!S:S,'Sample - Superstore'!$V:$V,$A406,'Sample - Superstore'!$N:$N,$B406)</f>
        <v>5</v>
      </c>
      <c r="I406" s="45">
        <f>SUMIFS('Sample - Superstore'!T:T,'Sample - Superstore'!$V:$V,$A406,'Sample - Superstore'!$N:$N,$B406)</f>
        <v>0</v>
      </c>
      <c r="J406" s="42">
        <f>SUMIFS('Sample - Superstore'!U:U,'Sample - Superstore'!$V:$V,$A406,'Sample - Superstore'!$N:$N,$B406)</f>
        <v>9.72684549</v>
      </c>
      <c r="L406" s="36" t="s">
        <v>1664</v>
      </c>
      <c r="N406" s="40"/>
    </row>
    <row r="407">
      <c r="A407" s="41" t="s">
        <v>8624</v>
      </c>
      <c r="B407" s="36" t="s">
        <v>1544</v>
      </c>
      <c r="C407" s="36" t="s">
        <v>51</v>
      </c>
      <c r="D407" s="36" t="s">
        <v>76</v>
      </c>
      <c r="E407" s="36" t="s">
        <v>1545</v>
      </c>
      <c r="F407" s="42">
        <f>SUMIFS('Sample - Superstore'!R:R,'Sample - Superstore'!$V:$V,$A407,'Sample - Superstore'!$N:$N,$B407)</f>
        <v>26.13252675</v>
      </c>
      <c r="G407" s="43" t="str">
        <f>IF(OR($F407&lt;Lower_Limit,$F407&gt;Upper_Limit),TRUE,IF($F407&gt;Upper_percentile,"P99",IF($F407&lt;Lower_percentile,"P01","")))</f>
        <v/>
      </c>
      <c r="H407" s="44">
        <f>SUMIFS('Sample - Superstore'!S:S,'Sample - Superstore'!$V:$V,$A407,'Sample - Superstore'!$N:$N,$B407)</f>
        <v>2</v>
      </c>
      <c r="I407" s="45">
        <f>SUMIFS('Sample - Superstore'!T:T,'Sample - Superstore'!$V:$V,$A407,'Sample - Superstore'!$N:$N,$B407)</f>
        <v>0</v>
      </c>
      <c r="J407" s="42">
        <f>SUMIFS('Sample - Superstore'!U:U,'Sample - Superstore'!$V:$V,$A407,'Sample - Superstore'!$N:$N,$B407)</f>
        <v>12.28228757</v>
      </c>
      <c r="L407" s="36" t="s">
        <v>1669</v>
      </c>
      <c r="N407" s="40"/>
    </row>
    <row r="408">
      <c r="A408" s="41" t="s">
        <v>8624</v>
      </c>
      <c r="B408" s="36" t="s">
        <v>1550</v>
      </c>
      <c r="C408" s="36" t="s">
        <v>51</v>
      </c>
      <c r="D408" s="36" t="s">
        <v>76</v>
      </c>
      <c r="E408" s="36" t="s">
        <v>1551</v>
      </c>
      <c r="F408" s="42">
        <f>SUMIFS('Sample - Superstore'!R:R,'Sample - Superstore'!$V:$V,$A408,'Sample - Superstore'!$N:$N,$B408)</f>
        <v>152.3774446</v>
      </c>
      <c r="G408" s="43" t="str">
        <f>IF(OR($F408&lt;Lower_Limit,$F408&gt;Upper_Limit),TRUE,IF($F408&gt;Upper_percentile,"P99",IF($F408&lt;Lower_percentile,"P01","")))</f>
        <v/>
      </c>
      <c r="H408" s="44">
        <f>SUMIFS('Sample - Superstore'!S:S,'Sample - Superstore'!$V:$V,$A408,'Sample - Superstore'!$N:$N,$B408)</f>
        <v>2</v>
      </c>
      <c r="I408" s="45">
        <f>SUMIFS('Sample - Superstore'!T:T,'Sample - Superstore'!$V:$V,$A408,'Sample - Superstore'!$N:$N,$B408)</f>
        <v>0.7</v>
      </c>
      <c r="J408" s="42">
        <f>SUMIFS('Sample - Superstore'!U:U,'Sample - Superstore'!$V:$V,$A408,'Sample - Superstore'!$N:$N,$B408)</f>
        <v>-116.8227075</v>
      </c>
      <c r="L408" s="36" t="s">
        <v>1671</v>
      </c>
      <c r="N408" s="40"/>
    </row>
    <row r="409">
      <c r="A409" s="41" t="s">
        <v>8624</v>
      </c>
      <c r="B409" s="36" t="s">
        <v>1552</v>
      </c>
      <c r="C409" s="36" t="s">
        <v>39</v>
      </c>
      <c r="D409" s="36" t="s">
        <v>61</v>
      </c>
      <c r="E409" s="36" t="s">
        <v>1553</v>
      </c>
      <c r="F409" s="42">
        <f>SUMIFS('Sample - Superstore'!R:R,'Sample - Superstore'!$V:$V,$A409,'Sample - Superstore'!$N:$N,$B409)</f>
        <v>564.2181382</v>
      </c>
      <c r="G409" s="43" t="str">
        <f>IF(OR($F409&lt;Lower_Limit,$F409&gt;Upper_Limit),TRUE,IF($F409&gt;Upper_percentile,"P99",IF($F409&lt;Lower_percentile,"P01","")))</f>
        <v/>
      </c>
      <c r="H409" s="44">
        <f>SUMIFS('Sample - Superstore'!S:S,'Sample - Superstore'!$V:$V,$A409,'Sample - Superstore'!$N:$N,$B409)</f>
        <v>12</v>
      </c>
      <c r="I409" s="45">
        <f>SUMIFS('Sample - Superstore'!T:T,'Sample - Superstore'!$V:$V,$A409,'Sample - Superstore'!$N:$N,$B409)</f>
        <v>0.4</v>
      </c>
      <c r="J409" s="42">
        <f>SUMIFS('Sample - Superstore'!U:U,'Sample - Superstore'!$V:$V,$A409,'Sample - Superstore'!$N:$N,$B409)</f>
        <v>105.7909009</v>
      </c>
      <c r="L409" s="36" t="s">
        <v>1673</v>
      </c>
      <c r="N409" s="40"/>
    </row>
    <row r="410">
      <c r="A410" s="41" t="s">
        <v>8624</v>
      </c>
      <c r="B410" s="36" t="s">
        <v>1554</v>
      </c>
      <c r="C410" s="36" t="s">
        <v>51</v>
      </c>
      <c r="D410" s="36" t="s">
        <v>52</v>
      </c>
      <c r="E410" s="36" t="s">
        <v>1555</v>
      </c>
      <c r="F410" s="42">
        <f>SUMIFS('Sample - Superstore'!R:R,'Sample - Superstore'!$V:$V,$A410,'Sample - Superstore'!$N:$N,$B410)</f>
        <v>3.823921731</v>
      </c>
      <c r="G410" s="43" t="str">
        <f>IF(OR($F410&lt;Lower_Limit,$F410&gt;Upper_Limit),TRUE,IF($F410&gt;Upper_percentile,"P99",IF($F410&lt;Lower_percentile,"P01","")))</f>
        <v/>
      </c>
      <c r="H410" s="44">
        <f>SUMIFS('Sample - Superstore'!S:S,'Sample - Superstore'!$V:$V,$A410,'Sample - Superstore'!$N:$N,$B410)</f>
        <v>2</v>
      </c>
      <c r="I410" s="45">
        <f>SUMIFS('Sample - Superstore'!T:T,'Sample - Superstore'!$V:$V,$A410,'Sample - Superstore'!$N:$N,$B410)</f>
        <v>0.2</v>
      </c>
      <c r="J410" s="42">
        <f>SUMIFS('Sample - Superstore'!U:U,'Sample - Superstore'!$V:$V,$A410,'Sample - Superstore'!$N:$N,$B410)</f>
        <v>-0.6213872813</v>
      </c>
      <c r="L410" s="36" t="s">
        <v>1675</v>
      </c>
      <c r="N410" s="40"/>
    </row>
    <row r="411">
      <c r="A411" s="41" t="s">
        <v>8624</v>
      </c>
      <c r="B411" s="36" t="s">
        <v>1559</v>
      </c>
      <c r="C411" s="36" t="s">
        <v>35</v>
      </c>
      <c r="D411" s="36" t="s">
        <v>263</v>
      </c>
      <c r="E411" s="36" t="s">
        <v>1560</v>
      </c>
      <c r="F411" s="42">
        <f>SUMIFS('Sample - Superstore'!R:R,'Sample - Superstore'!$V:$V,$A411,'Sample - Superstore'!$N:$N,$B411)</f>
        <v>1121.568</v>
      </c>
      <c r="G411" s="43" t="str">
        <f>IF(OR($F411&lt;Lower_Limit,$F411&gt;Upper_Limit),TRUE,IF($F411&gt;Upper_percentile,"P99",IF($F411&lt;Lower_percentile,"P01","")))</f>
        <v/>
      </c>
      <c r="H411" s="44">
        <f>SUMIFS('Sample - Superstore'!S:S,'Sample - Superstore'!$V:$V,$A411,'Sample - Superstore'!$N:$N,$B411)</f>
        <v>2</v>
      </c>
      <c r="I411" s="45">
        <f>SUMIFS('Sample - Superstore'!T:T,'Sample - Superstore'!$V:$V,$A411,'Sample - Superstore'!$N:$N,$B411)</f>
        <v>0.2</v>
      </c>
      <c r="J411" s="42">
        <f>SUMIFS('Sample - Superstore'!U:U,'Sample - Superstore'!$V:$V,$A411,'Sample - Superstore'!$N:$N,$B411)</f>
        <v>0</v>
      </c>
      <c r="L411" s="36" t="s">
        <v>1677</v>
      </c>
      <c r="N411" s="40"/>
    </row>
    <row r="412">
      <c r="A412" s="41" t="s">
        <v>8624</v>
      </c>
      <c r="B412" s="36" t="s">
        <v>1563</v>
      </c>
      <c r="C412" s="36" t="s">
        <v>51</v>
      </c>
      <c r="D412" s="36" t="s">
        <v>93</v>
      </c>
      <c r="E412" s="36" t="s">
        <v>1564</v>
      </c>
      <c r="F412" s="42">
        <f>SUMIFS('Sample - Superstore'!R:R,'Sample - Superstore'!$V:$V,$A412,'Sample - Superstore'!$N:$N,$B412)</f>
        <v>34.93501235</v>
      </c>
      <c r="G412" s="43" t="str">
        <f>IF(OR($F412&lt;Lower_Limit,$F412&gt;Upper_Limit),TRUE,IF($F412&gt;Upper_percentile,"P99",IF($F412&lt;Lower_percentile,"P01","")))</f>
        <v/>
      </c>
      <c r="H412" s="44">
        <f>SUMIFS('Sample - Superstore'!S:S,'Sample - Superstore'!$V:$V,$A412,'Sample - Superstore'!$N:$N,$B412)</f>
        <v>7</v>
      </c>
      <c r="I412" s="45">
        <f>SUMIFS('Sample - Superstore'!T:T,'Sample - Superstore'!$V:$V,$A412,'Sample - Superstore'!$N:$N,$B412)</f>
        <v>0.2</v>
      </c>
      <c r="J412" s="42">
        <f>SUMIFS('Sample - Superstore'!U:U,'Sample - Superstore'!$V:$V,$A412,'Sample - Superstore'!$N:$N,$B412)</f>
        <v>6.11362716</v>
      </c>
      <c r="L412" s="36" t="s">
        <v>1679</v>
      </c>
      <c r="N412" s="40"/>
    </row>
    <row r="413">
      <c r="A413" s="41" t="s">
        <v>8624</v>
      </c>
      <c r="B413" s="36" t="s">
        <v>1565</v>
      </c>
      <c r="C413" s="36" t="s">
        <v>51</v>
      </c>
      <c r="D413" s="36" t="s">
        <v>272</v>
      </c>
      <c r="E413" s="36" t="s">
        <v>1566</v>
      </c>
      <c r="F413" s="42">
        <f>SUMIFS('Sample - Superstore'!R:R,'Sample - Superstore'!$V:$V,$A413,'Sample - Superstore'!$N:$N,$B413)</f>
        <v>8.387407407</v>
      </c>
      <c r="G413" s="43" t="str">
        <f>IF(OR($F413&lt;Lower_Limit,$F413&gt;Upper_Limit),TRUE,IF($F413&gt;Upper_percentile,"P99",IF($F413&lt;Lower_percentile,"P01","")))</f>
        <v/>
      </c>
      <c r="H413" s="44">
        <f>SUMIFS('Sample - Superstore'!S:S,'Sample - Superstore'!$V:$V,$A413,'Sample - Superstore'!$N:$N,$B413)</f>
        <v>5</v>
      </c>
      <c r="I413" s="45">
        <f>SUMIFS('Sample - Superstore'!T:T,'Sample - Superstore'!$V:$V,$A413,'Sample - Superstore'!$N:$N,$B413)</f>
        <v>0.2</v>
      </c>
      <c r="J413" s="42">
        <f>SUMIFS('Sample - Superstore'!U:U,'Sample - Superstore'!$V:$V,$A413,'Sample - Superstore'!$N:$N,$B413)</f>
        <v>3.040435185</v>
      </c>
      <c r="L413" s="36" t="s">
        <v>1682</v>
      </c>
      <c r="N413" s="40"/>
    </row>
    <row r="414">
      <c r="A414" s="41" t="s">
        <v>8624</v>
      </c>
      <c r="B414" s="36" t="s">
        <v>1570</v>
      </c>
      <c r="C414" s="36" t="s">
        <v>51</v>
      </c>
      <c r="D414" s="36" t="s">
        <v>124</v>
      </c>
      <c r="E414" s="36" t="s">
        <v>1571</v>
      </c>
      <c r="F414" s="42">
        <f>SUMIFS('Sample - Superstore'!R:R,'Sample - Superstore'!$V:$V,$A414,'Sample - Superstore'!$N:$N,$B414)</f>
        <v>143.7</v>
      </c>
      <c r="G414" s="43" t="str">
        <f>IF(OR($F414&lt;Lower_Limit,$F414&gt;Upper_Limit),TRUE,IF($F414&gt;Upper_percentile,"P99",IF($F414&lt;Lower_percentile,"P01","")))</f>
        <v/>
      </c>
      <c r="H414" s="44">
        <f>SUMIFS('Sample - Superstore'!S:S,'Sample - Superstore'!$V:$V,$A414,'Sample - Superstore'!$N:$N,$B414)</f>
        <v>3</v>
      </c>
      <c r="I414" s="45">
        <f>SUMIFS('Sample - Superstore'!T:T,'Sample - Superstore'!$V:$V,$A414,'Sample - Superstore'!$N:$N,$B414)</f>
        <v>0</v>
      </c>
      <c r="J414" s="42">
        <f>SUMIFS('Sample - Superstore'!U:U,'Sample - Superstore'!$V:$V,$A414,'Sample - Superstore'!$N:$N,$B414)</f>
        <v>68.976</v>
      </c>
      <c r="L414" s="36" t="s">
        <v>1684</v>
      </c>
      <c r="N414" s="40"/>
    </row>
    <row r="415">
      <c r="A415" s="41" t="s">
        <v>8624</v>
      </c>
      <c r="B415" s="36" t="s">
        <v>1575</v>
      </c>
      <c r="C415" s="36" t="s">
        <v>51</v>
      </c>
      <c r="D415" s="36" t="s">
        <v>93</v>
      </c>
      <c r="E415" s="36" t="s">
        <v>1576</v>
      </c>
      <c r="F415" s="42">
        <f>SUMIFS('Sample - Superstore'!R:R,'Sample - Superstore'!$V:$V,$A415,'Sample - Superstore'!$N:$N,$B415)</f>
        <v>10.42017205</v>
      </c>
      <c r="G415" s="43" t="str">
        <f>IF(OR($F415&lt;Lower_Limit,$F415&gt;Upper_Limit),TRUE,IF($F415&gt;Upper_percentile,"P99",IF($F415&lt;Lower_percentile,"P01","")))</f>
        <v/>
      </c>
      <c r="H415" s="44">
        <f>SUMIFS('Sample - Superstore'!S:S,'Sample - Superstore'!$V:$V,$A415,'Sample - Superstore'!$N:$N,$B415)</f>
        <v>3</v>
      </c>
      <c r="I415" s="45">
        <f>SUMIFS('Sample - Superstore'!T:T,'Sample - Superstore'!$V:$V,$A415,'Sample - Superstore'!$N:$N,$B415)</f>
        <v>0</v>
      </c>
      <c r="J415" s="42">
        <f>SUMIFS('Sample - Superstore'!U:U,'Sample - Superstore'!$V:$V,$A415,'Sample - Superstore'!$N:$N,$B415)</f>
        <v>3.021849893</v>
      </c>
      <c r="L415" s="36" t="s">
        <v>1686</v>
      </c>
      <c r="N415" s="40"/>
    </row>
    <row r="416">
      <c r="A416" s="41" t="s">
        <v>8624</v>
      </c>
      <c r="B416" s="36" t="s">
        <v>1580</v>
      </c>
      <c r="C416" s="36" t="s">
        <v>39</v>
      </c>
      <c r="D416" s="36" t="s">
        <v>446</v>
      </c>
      <c r="E416" s="36" t="s">
        <v>1581</v>
      </c>
      <c r="F416" s="42">
        <f>SUMIFS('Sample - Superstore'!R:R,'Sample - Superstore'!$V:$V,$A416,'Sample - Superstore'!$N:$N,$B416)</f>
        <v>9496.881679</v>
      </c>
      <c r="G416" s="43" t="b">
        <f>IF(OR($F416&lt;Lower_Limit,$F416&gt;Upper_Limit),TRUE,IF($F416&gt;Upper_percentile,"P99",IF($F416&lt;Lower_percentile,"P01","")))</f>
        <v>1</v>
      </c>
      <c r="H416" s="44">
        <f>SUMIFS('Sample - Superstore'!S:S,'Sample - Superstore'!$V:$V,$A416,'Sample - Superstore'!$N:$N,$B416)</f>
        <v>7</v>
      </c>
      <c r="I416" s="45">
        <f>SUMIFS('Sample - Superstore'!T:T,'Sample - Superstore'!$V:$V,$A416,'Sample - Superstore'!$N:$N,$B416)</f>
        <v>0</v>
      </c>
      <c r="J416" s="42">
        <f>SUMIFS('Sample - Superstore'!U:U,'Sample - Superstore'!$V:$V,$A416,'Sample - Superstore'!$N:$N,$B416)</f>
        <v>2469.189237</v>
      </c>
      <c r="L416" s="36" t="s">
        <v>1691</v>
      </c>
      <c r="N416" s="40"/>
    </row>
    <row r="417">
      <c r="A417" s="41" t="s">
        <v>8624</v>
      </c>
      <c r="B417" s="36" t="s">
        <v>1582</v>
      </c>
      <c r="C417" s="36" t="s">
        <v>35</v>
      </c>
      <c r="D417" s="36" t="s">
        <v>121</v>
      </c>
      <c r="E417" s="36" t="s">
        <v>1583</v>
      </c>
      <c r="F417" s="42">
        <f>SUMIFS('Sample - Superstore'!R:R,'Sample - Superstore'!$V:$V,$A417,'Sample - Superstore'!$N:$N,$B417)</f>
        <v>10.39446914</v>
      </c>
      <c r="G417" s="43" t="str">
        <f>IF(OR($F417&lt;Lower_Limit,$F417&gt;Upper_Limit),TRUE,IF($F417&gt;Upper_percentile,"P99",IF($F417&lt;Lower_percentile,"P01","")))</f>
        <v/>
      </c>
      <c r="H417" s="44">
        <f>SUMIFS('Sample - Superstore'!S:S,'Sample - Superstore'!$V:$V,$A417,'Sample - Superstore'!$N:$N,$B417)</f>
        <v>2</v>
      </c>
      <c r="I417" s="45">
        <f>SUMIFS('Sample - Superstore'!T:T,'Sample - Superstore'!$V:$V,$A417,'Sample - Superstore'!$N:$N,$B417)</f>
        <v>0</v>
      </c>
      <c r="J417" s="42">
        <f>SUMIFS('Sample - Superstore'!U:U,'Sample - Superstore'!$V:$V,$A417,'Sample - Superstore'!$N:$N,$B417)</f>
        <v>3.430174815</v>
      </c>
      <c r="L417" s="36" t="s">
        <v>1694</v>
      </c>
      <c r="N417" s="40"/>
    </row>
    <row r="418">
      <c r="A418" s="41" t="s">
        <v>8624</v>
      </c>
      <c r="B418" s="36" t="s">
        <v>1584</v>
      </c>
      <c r="C418" s="36" t="s">
        <v>51</v>
      </c>
      <c r="D418" s="36" t="s">
        <v>76</v>
      </c>
      <c r="E418" s="36" t="s">
        <v>1585</v>
      </c>
      <c r="F418" s="42">
        <f>SUMIFS('Sample - Superstore'!R:R,'Sample - Superstore'!$V:$V,$A418,'Sample - Superstore'!$N:$N,$B418)</f>
        <v>26.4036214</v>
      </c>
      <c r="G418" s="43" t="str">
        <f>IF(OR($F418&lt;Lower_Limit,$F418&gt;Upper_Limit),TRUE,IF($F418&gt;Upper_percentile,"P99",IF($F418&lt;Lower_percentile,"P01","")))</f>
        <v/>
      </c>
      <c r="H418" s="44">
        <f>SUMIFS('Sample - Superstore'!S:S,'Sample - Superstore'!$V:$V,$A418,'Sample - Superstore'!$N:$N,$B418)</f>
        <v>5</v>
      </c>
      <c r="I418" s="45">
        <f>SUMIFS('Sample - Superstore'!T:T,'Sample - Superstore'!$V:$V,$A418,'Sample - Superstore'!$N:$N,$B418)</f>
        <v>0</v>
      </c>
      <c r="J418" s="42">
        <f>SUMIFS('Sample - Superstore'!U:U,'Sample - Superstore'!$V:$V,$A418,'Sample - Superstore'!$N:$N,$B418)</f>
        <v>12.40970206</v>
      </c>
      <c r="L418" s="36" t="s">
        <v>1696</v>
      </c>
      <c r="N418" s="40"/>
    </row>
    <row r="419">
      <c r="A419" s="41" t="s">
        <v>8624</v>
      </c>
      <c r="B419" s="36" t="s">
        <v>1589</v>
      </c>
      <c r="C419" s="36" t="s">
        <v>51</v>
      </c>
      <c r="D419" s="36" t="s">
        <v>635</v>
      </c>
      <c r="E419" s="36" t="s">
        <v>1590</v>
      </c>
      <c r="F419" s="42">
        <f>SUMIFS('Sample - Superstore'!R:R,'Sample - Superstore'!$V:$V,$A419,'Sample - Superstore'!$N:$N,$B419)</f>
        <v>28.8</v>
      </c>
      <c r="G419" s="43" t="str">
        <f>IF(OR($F419&lt;Lower_Limit,$F419&gt;Upper_Limit),TRUE,IF($F419&gt;Upper_percentile,"P99",IF($F419&lt;Lower_percentile,"P01","")))</f>
        <v/>
      </c>
      <c r="H419" s="44">
        <f>SUMIFS('Sample - Superstore'!S:S,'Sample - Superstore'!$V:$V,$A419,'Sample - Superstore'!$N:$N,$B419)</f>
        <v>3</v>
      </c>
      <c r="I419" s="45">
        <f>SUMIFS('Sample - Superstore'!T:T,'Sample - Superstore'!$V:$V,$A419,'Sample - Superstore'!$N:$N,$B419)</f>
        <v>0</v>
      </c>
      <c r="J419" s="42">
        <f>SUMIFS('Sample - Superstore'!U:U,'Sample - Superstore'!$V:$V,$A419,'Sample - Superstore'!$N:$N,$B419)</f>
        <v>0.864</v>
      </c>
      <c r="L419" s="36" t="s">
        <v>1702</v>
      </c>
      <c r="N419" s="40"/>
    </row>
    <row r="420">
      <c r="A420" s="41" t="s">
        <v>8624</v>
      </c>
      <c r="B420" s="36" t="s">
        <v>1594</v>
      </c>
      <c r="C420" s="36" t="s">
        <v>39</v>
      </c>
      <c r="D420" s="36" t="s">
        <v>61</v>
      </c>
      <c r="E420" s="36" t="s">
        <v>1595</v>
      </c>
      <c r="F420" s="42">
        <f>SUMIFS('Sample - Superstore'!R:R,'Sample - Superstore'!$V:$V,$A420,'Sample - Superstore'!$N:$N,$B420)</f>
        <v>28.54388604</v>
      </c>
      <c r="G420" s="43" t="str">
        <f>IF(OR($F420&lt;Lower_Limit,$F420&gt;Upper_Limit),TRUE,IF($F420&gt;Upper_percentile,"P99",IF($F420&lt;Lower_percentile,"P01","")))</f>
        <v/>
      </c>
      <c r="H420" s="44">
        <f>SUMIFS('Sample - Superstore'!S:S,'Sample - Superstore'!$V:$V,$A420,'Sample - Superstore'!$N:$N,$B420)</f>
        <v>4</v>
      </c>
      <c r="I420" s="45">
        <f>SUMIFS('Sample - Superstore'!T:T,'Sample - Superstore'!$V:$V,$A420,'Sample - Superstore'!$N:$N,$B420)</f>
        <v>0.2</v>
      </c>
      <c r="J420" s="42">
        <f>SUMIFS('Sample - Superstore'!U:U,'Sample - Superstore'!$V:$V,$A420,'Sample - Superstore'!$N:$N,$B420)</f>
        <v>6.779172935</v>
      </c>
      <c r="L420" s="36" t="s">
        <v>1704</v>
      </c>
      <c r="N420" s="40"/>
    </row>
    <row r="421">
      <c r="A421" s="41" t="s">
        <v>8624</v>
      </c>
      <c r="B421" s="36" t="s">
        <v>1596</v>
      </c>
      <c r="C421" s="36" t="s">
        <v>51</v>
      </c>
      <c r="D421" s="36" t="s">
        <v>124</v>
      </c>
      <c r="E421" s="36" t="s">
        <v>1597</v>
      </c>
      <c r="F421" s="42">
        <f>SUMIFS('Sample - Superstore'!R:R,'Sample - Superstore'!$V:$V,$A421,'Sample - Superstore'!$N:$N,$B421)</f>
        <v>98.93358177</v>
      </c>
      <c r="G421" s="43" t="str">
        <f>IF(OR($F421&lt;Lower_Limit,$F421&gt;Upper_Limit),TRUE,IF($F421&gt;Upper_percentile,"P99",IF($F421&lt;Lower_percentile,"P01","")))</f>
        <v/>
      </c>
      <c r="H421" s="44">
        <f>SUMIFS('Sample - Superstore'!S:S,'Sample - Superstore'!$V:$V,$A421,'Sample - Superstore'!$N:$N,$B421)</f>
        <v>7</v>
      </c>
      <c r="I421" s="45">
        <f>SUMIFS('Sample - Superstore'!T:T,'Sample - Superstore'!$V:$V,$A421,'Sample - Superstore'!$N:$N,$B421)</f>
        <v>0.2</v>
      </c>
      <c r="J421" s="42">
        <f>SUMIFS('Sample - Superstore'!U:U,'Sample - Superstore'!$V:$V,$A421,'Sample - Superstore'!$N:$N,$B421)</f>
        <v>32.15341407</v>
      </c>
      <c r="L421" s="36" t="s">
        <v>1706</v>
      </c>
      <c r="N421" s="40"/>
    </row>
    <row r="422">
      <c r="A422" s="41" t="s">
        <v>8624</v>
      </c>
      <c r="B422" s="36" t="s">
        <v>1599</v>
      </c>
      <c r="C422" s="36" t="s">
        <v>39</v>
      </c>
      <c r="D422" s="36" t="s">
        <v>40</v>
      </c>
      <c r="E422" s="36" t="s">
        <v>1600</v>
      </c>
      <c r="F422" s="42">
        <f>SUMIFS('Sample - Superstore'!R:R,'Sample - Superstore'!$V:$V,$A422,'Sample - Superstore'!$N:$N,$B422)</f>
        <v>29.83540132</v>
      </c>
      <c r="G422" s="43" t="str">
        <f>IF(OR($F422&lt;Lower_Limit,$F422&gt;Upper_Limit),TRUE,IF($F422&gt;Upper_percentile,"P99",IF($F422&lt;Lower_percentile,"P01","")))</f>
        <v/>
      </c>
      <c r="H422" s="44">
        <f>SUMIFS('Sample - Superstore'!S:S,'Sample - Superstore'!$V:$V,$A422,'Sample - Superstore'!$N:$N,$B422)</f>
        <v>1</v>
      </c>
      <c r="I422" s="45">
        <f>SUMIFS('Sample - Superstore'!T:T,'Sample - Superstore'!$V:$V,$A422,'Sample - Superstore'!$N:$N,$B422)</f>
        <v>0.2</v>
      </c>
      <c r="J422" s="42">
        <f>SUMIFS('Sample - Superstore'!U:U,'Sample - Superstore'!$V:$V,$A422,'Sample - Superstore'!$N:$N,$B422)</f>
        <v>3.356482649</v>
      </c>
      <c r="L422" s="36" t="s">
        <v>1708</v>
      </c>
      <c r="N422" s="40"/>
    </row>
    <row r="423">
      <c r="A423" s="41" t="s">
        <v>8624</v>
      </c>
      <c r="B423" s="36" t="s">
        <v>1601</v>
      </c>
      <c r="C423" s="36" t="s">
        <v>35</v>
      </c>
      <c r="D423" s="36" t="s">
        <v>121</v>
      </c>
      <c r="E423" s="36" t="s">
        <v>1602</v>
      </c>
      <c r="F423" s="42">
        <f>SUMIFS('Sample - Superstore'!R:R,'Sample - Superstore'!$V:$V,$A423,'Sample - Superstore'!$N:$N,$B423)</f>
        <v>14.90308066</v>
      </c>
      <c r="G423" s="43" t="str">
        <f>IF(OR($F423&lt;Lower_Limit,$F423&gt;Upper_Limit),TRUE,IF($F423&gt;Upper_percentile,"P99",IF($F423&lt;Lower_percentile,"P01","")))</f>
        <v/>
      </c>
      <c r="H423" s="44">
        <f>SUMIFS('Sample - Superstore'!S:S,'Sample - Superstore'!$V:$V,$A423,'Sample - Superstore'!$N:$N,$B423)</f>
        <v>8</v>
      </c>
      <c r="I423" s="45">
        <f>SUMIFS('Sample - Superstore'!T:T,'Sample - Superstore'!$V:$V,$A423,'Sample - Superstore'!$N:$N,$B423)</f>
        <v>0.2</v>
      </c>
      <c r="J423" s="42">
        <f>SUMIFS('Sample - Superstore'!U:U,'Sample - Superstore'!$V:$V,$A423,'Sample - Superstore'!$N:$N,$B423)</f>
        <v>5.029789723</v>
      </c>
      <c r="L423" s="36" t="s">
        <v>1710</v>
      </c>
      <c r="N423" s="40"/>
    </row>
    <row r="424">
      <c r="A424" s="41" t="s">
        <v>8624</v>
      </c>
      <c r="B424" s="36" t="s">
        <v>1606</v>
      </c>
      <c r="C424" s="36" t="s">
        <v>51</v>
      </c>
      <c r="D424" s="36" t="s">
        <v>272</v>
      </c>
      <c r="E424" s="36" t="s">
        <v>1607</v>
      </c>
      <c r="F424" s="42">
        <f>SUMIFS('Sample - Superstore'!R:R,'Sample - Superstore'!$V:$V,$A424,'Sample - Superstore'!$N:$N,$B424)</f>
        <v>30.32915638</v>
      </c>
      <c r="G424" s="43" t="str">
        <f>IF(OR($F424&lt;Lower_Limit,$F424&gt;Upper_Limit),TRUE,IF($F424&gt;Upper_percentile,"P99",IF($F424&lt;Lower_percentile,"P01","")))</f>
        <v/>
      </c>
      <c r="H424" s="44">
        <f>SUMIFS('Sample - Superstore'!S:S,'Sample - Superstore'!$V:$V,$A424,'Sample - Superstore'!$N:$N,$B424)</f>
        <v>5</v>
      </c>
      <c r="I424" s="45">
        <f>SUMIFS('Sample - Superstore'!T:T,'Sample - Superstore'!$V:$V,$A424,'Sample - Superstore'!$N:$N,$B424)</f>
        <v>0</v>
      </c>
      <c r="J424" s="42">
        <f>SUMIFS('Sample - Superstore'!U:U,'Sample - Superstore'!$V:$V,$A424,'Sample - Superstore'!$N:$N,$B424)</f>
        <v>9.402038477</v>
      </c>
      <c r="L424" s="36" t="s">
        <v>1716</v>
      </c>
      <c r="N424" s="40"/>
    </row>
    <row r="425">
      <c r="A425" s="41" t="s">
        <v>8624</v>
      </c>
      <c r="B425" s="36" t="s">
        <v>1611</v>
      </c>
      <c r="C425" s="36" t="s">
        <v>35</v>
      </c>
      <c r="D425" s="36" t="s">
        <v>36</v>
      </c>
      <c r="E425" s="36" t="s">
        <v>1612</v>
      </c>
      <c r="F425" s="42">
        <f>SUMIFS('Sample - Superstore'!R:R,'Sample - Superstore'!$V:$V,$A425,'Sample - Superstore'!$N:$N,$B425)</f>
        <v>257.499</v>
      </c>
      <c r="G425" s="43" t="str">
        <f>IF(OR($F425&lt;Lower_Limit,$F425&gt;Upper_Limit),TRUE,IF($F425&gt;Upper_percentile,"P99",IF($F425&lt;Lower_percentile,"P01","")))</f>
        <v/>
      </c>
      <c r="H425" s="44">
        <f>SUMIFS('Sample - Superstore'!S:S,'Sample - Superstore'!$V:$V,$A425,'Sample - Superstore'!$N:$N,$B425)</f>
        <v>3</v>
      </c>
      <c r="I425" s="45">
        <f>SUMIFS('Sample - Superstore'!T:T,'Sample - Superstore'!$V:$V,$A425,'Sample - Superstore'!$N:$N,$B425)</f>
        <v>0.15</v>
      </c>
      <c r="J425" s="42">
        <f>SUMIFS('Sample - Superstore'!U:U,'Sample - Superstore'!$V:$V,$A425,'Sample - Superstore'!$N:$N,$B425)</f>
        <v>24.2352</v>
      </c>
      <c r="L425" s="36" t="s">
        <v>1722</v>
      </c>
      <c r="N425" s="40"/>
    </row>
    <row r="426">
      <c r="A426" s="41" t="s">
        <v>8624</v>
      </c>
      <c r="B426" s="36" t="s">
        <v>1616</v>
      </c>
      <c r="C426" s="36" t="s">
        <v>35</v>
      </c>
      <c r="D426" s="36" t="s">
        <v>121</v>
      </c>
      <c r="E426" s="36" t="s">
        <v>1617</v>
      </c>
      <c r="F426" s="42">
        <f>SUMIFS('Sample - Superstore'!R:R,'Sample - Superstore'!$V:$V,$A426,'Sample - Superstore'!$N:$N,$B426)</f>
        <v>63.33903664</v>
      </c>
      <c r="G426" s="43" t="str">
        <f>IF(OR($F426&lt;Lower_Limit,$F426&gt;Upper_Limit),TRUE,IF($F426&gt;Upper_percentile,"P99",IF($F426&lt;Lower_percentile,"P01","")))</f>
        <v/>
      </c>
      <c r="H426" s="44">
        <f>SUMIFS('Sample - Superstore'!S:S,'Sample - Superstore'!$V:$V,$A426,'Sample - Superstore'!$N:$N,$B426)</f>
        <v>5</v>
      </c>
      <c r="I426" s="45">
        <f>SUMIFS('Sample - Superstore'!T:T,'Sample - Superstore'!$V:$V,$A426,'Sample - Superstore'!$N:$N,$B426)</f>
        <v>0.2</v>
      </c>
      <c r="J426" s="42">
        <f>SUMIFS('Sample - Superstore'!U:U,'Sample - Superstore'!$V:$V,$A426,'Sample - Superstore'!$N:$N,$B426)</f>
        <v>11.08433141</v>
      </c>
      <c r="L426" s="36" t="s">
        <v>1725</v>
      </c>
      <c r="N426" s="40"/>
    </row>
    <row r="427">
      <c r="A427" s="41" t="s">
        <v>8624</v>
      </c>
      <c r="B427" s="36" t="s">
        <v>1622</v>
      </c>
      <c r="C427" s="36" t="s">
        <v>51</v>
      </c>
      <c r="D427" s="36" t="s">
        <v>52</v>
      </c>
      <c r="E427" s="36" t="s">
        <v>1623</v>
      </c>
      <c r="F427" s="42">
        <f>SUMIFS('Sample - Superstore'!R:R,'Sample - Superstore'!$V:$V,$A427,'Sample - Superstore'!$N:$N,$B427)</f>
        <v>240.6149333</v>
      </c>
      <c r="G427" s="43" t="str">
        <f>IF(OR($F427&lt;Lower_Limit,$F427&gt;Upper_Limit),TRUE,IF($F427&gt;Upper_percentile,"P99",IF($F427&lt;Lower_percentile,"P01","")))</f>
        <v/>
      </c>
      <c r="H427" s="44">
        <f>SUMIFS('Sample - Superstore'!S:S,'Sample - Superstore'!$V:$V,$A427,'Sample - Superstore'!$N:$N,$B427)</f>
        <v>3</v>
      </c>
      <c r="I427" s="45">
        <f>SUMIFS('Sample - Superstore'!T:T,'Sample - Superstore'!$V:$V,$A427,'Sample - Superstore'!$N:$N,$B427)</f>
        <v>0.2</v>
      </c>
      <c r="J427" s="42">
        <f>SUMIFS('Sample - Superstore'!U:U,'Sample - Superstore'!$V:$V,$A427,'Sample - Superstore'!$N:$N,$B427)</f>
        <v>-51.13067333</v>
      </c>
      <c r="L427" s="36" t="s">
        <v>1731</v>
      </c>
      <c r="N427" s="40"/>
    </row>
    <row r="428">
      <c r="A428" s="41" t="s">
        <v>8624</v>
      </c>
      <c r="B428" s="36" t="s">
        <v>1624</v>
      </c>
      <c r="C428" s="36" t="s">
        <v>51</v>
      </c>
      <c r="D428" s="36" t="s">
        <v>124</v>
      </c>
      <c r="E428" s="36" t="s">
        <v>1625</v>
      </c>
      <c r="F428" s="42">
        <f>SUMIFS('Sample - Superstore'!R:R,'Sample - Superstore'!$V:$V,$A428,'Sample - Superstore'!$N:$N,$B428)</f>
        <v>10.09351111</v>
      </c>
      <c r="G428" s="43" t="str">
        <f>IF(OR($F428&lt;Lower_Limit,$F428&gt;Upper_Limit),TRUE,IF($F428&gt;Upper_percentile,"P99",IF($F428&lt;Lower_percentile,"P01","")))</f>
        <v/>
      </c>
      <c r="H428" s="44">
        <f>SUMIFS('Sample - Superstore'!S:S,'Sample - Superstore'!$V:$V,$A428,'Sample - Superstore'!$N:$N,$B428)</f>
        <v>2</v>
      </c>
      <c r="I428" s="45">
        <f>SUMIFS('Sample - Superstore'!T:T,'Sample - Superstore'!$V:$V,$A428,'Sample - Superstore'!$N:$N,$B428)</f>
        <v>0.2</v>
      </c>
      <c r="J428" s="42">
        <f>SUMIFS('Sample - Superstore'!U:U,'Sample - Superstore'!$V:$V,$A428,'Sample - Superstore'!$N:$N,$B428)</f>
        <v>3.40656</v>
      </c>
      <c r="L428" s="36" t="s">
        <v>1733</v>
      </c>
      <c r="N428" s="40"/>
    </row>
    <row r="429">
      <c r="A429" s="41" t="s">
        <v>8624</v>
      </c>
      <c r="B429" s="36" t="s">
        <v>1630</v>
      </c>
      <c r="C429" s="36" t="s">
        <v>51</v>
      </c>
      <c r="D429" s="36" t="s">
        <v>283</v>
      </c>
      <c r="E429" s="36" t="s">
        <v>1631</v>
      </c>
      <c r="F429" s="42">
        <f>SUMIFS('Sample - Superstore'!R:R,'Sample - Superstore'!$V:$V,$A429,'Sample - Superstore'!$N:$N,$B429)</f>
        <v>163.5070435</v>
      </c>
      <c r="G429" s="43" t="str">
        <f>IF(OR($F429&lt;Lower_Limit,$F429&gt;Upper_Limit),TRUE,IF($F429&gt;Upper_percentile,"P99",IF($F429&lt;Lower_percentile,"P01","")))</f>
        <v/>
      </c>
      <c r="H429" s="44">
        <f>SUMIFS('Sample - Superstore'!S:S,'Sample - Superstore'!$V:$V,$A429,'Sample - Superstore'!$N:$N,$B429)</f>
        <v>4</v>
      </c>
      <c r="I429" s="45">
        <f>SUMIFS('Sample - Superstore'!T:T,'Sample - Superstore'!$V:$V,$A429,'Sample - Superstore'!$N:$N,$B429)</f>
        <v>0</v>
      </c>
      <c r="J429" s="42">
        <f>SUMIFS('Sample - Superstore'!U:U,'Sample - Superstore'!$V:$V,$A429,'Sample - Superstore'!$N:$N,$B429)</f>
        <v>44.14690175</v>
      </c>
      <c r="L429" s="36" t="s">
        <v>1739</v>
      </c>
      <c r="N429" s="40"/>
    </row>
    <row r="430">
      <c r="A430" s="41" t="s">
        <v>8624</v>
      </c>
      <c r="B430" s="36" t="s">
        <v>1632</v>
      </c>
      <c r="C430" s="36" t="s">
        <v>39</v>
      </c>
      <c r="D430" s="36" t="s">
        <v>40</v>
      </c>
      <c r="E430" s="36" t="s">
        <v>1633</v>
      </c>
      <c r="F430" s="42">
        <f>SUMIFS('Sample - Superstore'!R:R,'Sample - Superstore'!$V:$V,$A430,'Sample - Superstore'!$N:$N,$B430)</f>
        <v>23.99758514</v>
      </c>
      <c r="G430" s="43" t="str">
        <f>IF(OR($F430&lt;Lower_Limit,$F430&gt;Upper_Limit),TRUE,IF($F430&gt;Upper_percentile,"P99",IF($F430&lt;Lower_percentile,"P01","")))</f>
        <v/>
      </c>
      <c r="H430" s="44">
        <f>SUMIFS('Sample - Superstore'!S:S,'Sample - Superstore'!$V:$V,$A430,'Sample - Superstore'!$N:$N,$B430)</f>
        <v>4</v>
      </c>
      <c r="I430" s="45">
        <f>SUMIFS('Sample - Superstore'!T:T,'Sample - Superstore'!$V:$V,$A430,'Sample - Superstore'!$N:$N,$B430)</f>
        <v>0</v>
      </c>
      <c r="J430" s="42">
        <f>SUMIFS('Sample - Superstore'!U:U,'Sample - Superstore'!$V:$V,$A430,'Sample - Superstore'!$N:$N,$B430)</f>
        <v>6.479347986</v>
      </c>
      <c r="L430" s="36" t="s">
        <v>1741</v>
      </c>
      <c r="N430" s="40"/>
    </row>
    <row r="431">
      <c r="A431" s="41" t="s">
        <v>8624</v>
      </c>
      <c r="B431" s="36" t="s">
        <v>1048</v>
      </c>
      <c r="C431" s="36" t="s">
        <v>35</v>
      </c>
      <c r="D431" s="36" t="s">
        <v>263</v>
      </c>
      <c r="E431" s="36" t="s">
        <v>1049</v>
      </c>
      <c r="F431" s="42">
        <f>SUMIFS('Sample - Superstore'!R:R,'Sample - Superstore'!$V:$V,$A431,'Sample - Superstore'!$N:$N,$B431)</f>
        <v>359.6774222</v>
      </c>
      <c r="G431" s="43" t="str">
        <f>IF(OR($F431&lt;Lower_Limit,$F431&gt;Upper_Limit),TRUE,IF($F431&gt;Upper_percentile,"P99",IF($F431&lt;Lower_percentile,"P01","")))</f>
        <v/>
      </c>
      <c r="H431" s="44">
        <f>SUMIFS('Sample - Superstore'!S:S,'Sample - Superstore'!$V:$V,$A431,'Sample - Superstore'!$N:$N,$B431)</f>
        <v>4</v>
      </c>
      <c r="I431" s="45">
        <f>SUMIFS('Sample - Superstore'!T:T,'Sample - Superstore'!$V:$V,$A431,'Sample - Superstore'!$N:$N,$B431)</f>
        <v>0.3</v>
      </c>
      <c r="J431" s="42">
        <f>SUMIFS('Sample - Superstore'!U:U,'Sample - Superstore'!$V:$V,$A431,'Sample - Superstore'!$N:$N,$B431)</f>
        <v>-97.62672889</v>
      </c>
      <c r="L431" s="36" t="s">
        <v>1746</v>
      </c>
      <c r="N431" s="40"/>
    </row>
    <row r="432">
      <c r="A432" s="41" t="s">
        <v>8624</v>
      </c>
      <c r="B432" s="36" t="s">
        <v>1637</v>
      </c>
      <c r="C432" s="36" t="s">
        <v>51</v>
      </c>
      <c r="D432" s="36" t="s">
        <v>52</v>
      </c>
      <c r="E432" s="36" t="s">
        <v>1638</v>
      </c>
      <c r="F432" s="42">
        <f>SUMIFS('Sample - Superstore'!R:R,'Sample - Superstore'!$V:$V,$A432,'Sample - Superstore'!$N:$N,$B432)</f>
        <v>1624.044267</v>
      </c>
      <c r="G432" s="43" t="str">
        <f>IF(OR($F432&lt;Lower_Limit,$F432&gt;Upper_Limit),TRUE,IF($F432&gt;Upper_percentile,"P99",IF($F432&lt;Lower_percentile,"P01","")))</f>
        <v/>
      </c>
      <c r="H432" s="44">
        <f>SUMIFS('Sample - Superstore'!S:S,'Sample - Superstore'!$V:$V,$A432,'Sample - Superstore'!$N:$N,$B432)</f>
        <v>3</v>
      </c>
      <c r="I432" s="45">
        <f>SUMIFS('Sample - Superstore'!T:T,'Sample - Superstore'!$V:$V,$A432,'Sample - Superstore'!$N:$N,$B432)</f>
        <v>0.2</v>
      </c>
      <c r="J432" s="42">
        <f>SUMIFS('Sample - Superstore'!U:U,'Sample - Superstore'!$V:$V,$A432,'Sample - Superstore'!$N:$N,$B432)</f>
        <v>81.20221333</v>
      </c>
      <c r="L432" s="36" t="s">
        <v>1751</v>
      </c>
      <c r="N432" s="40"/>
    </row>
    <row r="433">
      <c r="A433" s="41" t="s">
        <v>8624</v>
      </c>
      <c r="B433" s="36" t="s">
        <v>1639</v>
      </c>
      <c r="C433" s="36" t="s">
        <v>35</v>
      </c>
      <c r="D433" s="36" t="s">
        <v>121</v>
      </c>
      <c r="E433" s="36" t="s">
        <v>1640</v>
      </c>
      <c r="F433" s="42">
        <f>SUMIFS('Sample - Superstore'!R:R,'Sample - Superstore'!$V:$V,$A433,'Sample - Superstore'!$N:$N,$B433)</f>
        <v>133.5635556</v>
      </c>
      <c r="G433" s="43" t="str">
        <f>IF(OR($F433&lt;Lower_Limit,$F433&gt;Upper_Limit),TRUE,IF($F433&gt;Upper_percentile,"P99",IF($F433&lt;Lower_percentile,"P01","")))</f>
        <v/>
      </c>
      <c r="H433" s="44">
        <f>SUMIFS('Sample - Superstore'!S:S,'Sample - Superstore'!$V:$V,$A433,'Sample - Superstore'!$N:$N,$B433)</f>
        <v>5</v>
      </c>
      <c r="I433" s="45">
        <f>SUMIFS('Sample - Superstore'!T:T,'Sample - Superstore'!$V:$V,$A433,'Sample - Superstore'!$N:$N,$B433)</f>
        <v>0.6</v>
      </c>
      <c r="J433" s="42">
        <f>SUMIFS('Sample - Superstore'!U:U,'Sample - Superstore'!$V:$V,$A433,'Sample - Superstore'!$N:$N,$B433)</f>
        <v>-70.12086667</v>
      </c>
      <c r="L433" s="36" t="s">
        <v>1753</v>
      </c>
      <c r="N433" s="40"/>
    </row>
    <row r="434">
      <c r="A434" s="41" t="s">
        <v>8624</v>
      </c>
      <c r="B434" s="36" t="s">
        <v>207</v>
      </c>
      <c r="C434" s="36" t="s">
        <v>51</v>
      </c>
      <c r="D434" s="36" t="s">
        <v>93</v>
      </c>
      <c r="E434" s="36" t="s">
        <v>208</v>
      </c>
      <c r="F434" s="42">
        <f>SUMIFS('Sample - Superstore'!R:R,'Sample - Superstore'!$V:$V,$A434,'Sample - Superstore'!$N:$N,$B434)</f>
        <v>7.300666667</v>
      </c>
      <c r="G434" s="43" t="str">
        <f>IF(OR($F434&lt;Lower_Limit,$F434&gt;Upper_Limit),TRUE,IF($F434&gt;Upper_percentile,"P99",IF($F434&lt;Lower_percentile,"P01","")))</f>
        <v/>
      </c>
      <c r="H434" s="44">
        <f>SUMIFS('Sample - Superstore'!S:S,'Sample - Superstore'!$V:$V,$A434,'Sample - Superstore'!$N:$N,$B434)</f>
        <v>3</v>
      </c>
      <c r="I434" s="45">
        <f>SUMIFS('Sample - Superstore'!T:T,'Sample - Superstore'!$V:$V,$A434,'Sample - Superstore'!$N:$N,$B434)</f>
        <v>0</v>
      </c>
      <c r="J434" s="42">
        <f>SUMIFS('Sample - Superstore'!U:U,'Sample - Superstore'!$V:$V,$A434,'Sample - Superstore'!$N:$N,$B434)</f>
        <v>2.117193333</v>
      </c>
      <c r="L434" s="36" t="s">
        <v>1755</v>
      </c>
      <c r="N434" s="40"/>
    </row>
    <row r="435">
      <c r="A435" s="41" t="s">
        <v>8624</v>
      </c>
      <c r="B435" s="36" t="s">
        <v>1644</v>
      </c>
      <c r="C435" s="36" t="s">
        <v>51</v>
      </c>
      <c r="D435" s="36" t="s">
        <v>635</v>
      </c>
      <c r="E435" s="36" t="s">
        <v>1645</v>
      </c>
      <c r="F435" s="42">
        <f>SUMIFS('Sample - Superstore'!R:R,'Sample - Superstore'!$V:$V,$A435,'Sample - Superstore'!$N:$N,$B435)</f>
        <v>7.144</v>
      </c>
      <c r="G435" s="43" t="str">
        <f>IF(OR($F435&lt;Lower_Limit,$F435&gt;Upper_Limit),TRUE,IF($F435&gt;Upper_percentile,"P99",IF($F435&lt;Lower_percentile,"P01","")))</f>
        <v/>
      </c>
      <c r="H435" s="44">
        <f>SUMIFS('Sample - Superstore'!S:S,'Sample - Superstore'!$V:$V,$A435,'Sample - Superstore'!$N:$N,$B435)</f>
        <v>1</v>
      </c>
      <c r="I435" s="45">
        <f>SUMIFS('Sample - Superstore'!T:T,'Sample - Superstore'!$V:$V,$A435,'Sample - Superstore'!$N:$N,$B435)</f>
        <v>0</v>
      </c>
      <c r="J435" s="42">
        <f>SUMIFS('Sample - Superstore'!U:U,'Sample - Superstore'!$V:$V,$A435,'Sample - Superstore'!$N:$N,$B435)</f>
        <v>1.92888</v>
      </c>
      <c r="L435" s="36" t="s">
        <v>1761</v>
      </c>
      <c r="N435" s="40"/>
    </row>
    <row r="436">
      <c r="A436" s="41" t="s">
        <v>8624</v>
      </c>
      <c r="B436" s="36" t="s">
        <v>1647</v>
      </c>
      <c r="C436" s="36" t="s">
        <v>35</v>
      </c>
      <c r="D436" s="36" t="s">
        <v>73</v>
      </c>
      <c r="E436" s="36" t="s">
        <v>1648</v>
      </c>
      <c r="F436" s="42">
        <f>SUMIFS('Sample - Superstore'!R:R,'Sample - Superstore'!$V:$V,$A436,'Sample - Superstore'!$N:$N,$B436)</f>
        <v>214.3793679</v>
      </c>
      <c r="G436" s="43" t="str">
        <f>IF(OR($F436&lt;Lower_Limit,$F436&gt;Upper_Limit),TRUE,IF($F436&gt;Upper_percentile,"P99",IF($F436&lt;Lower_percentile,"P01","")))</f>
        <v/>
      </c>
      <c r="H436" s="44">
        <f>SUMIFS('Sample - Superstore'!S:S,'Sample - Superstore'!$V:$V,$A436,'Sample - Superstore'!$N:$N,$B436)</f>
        <v>2</v>
      </c>
      <c r="I436" s="45">
        <f>SUMIFS('Sample - Superstore'!T:T,'Sample - Superstore'!$V:$V,$A436,'Sample - Superstore'!$N:$N,$B436)</f>
        <v>0.4</v>
      </c>
      <c r="J436" s="42">
        <f>SUMIFS('Sample - Superstore'!U:U,'Sample - Superstore'!$V:$V,$A436,'Sample - Superstore'!$N:$N,$B436)</f>
        <v>-60.74082091</v>
      </c>
      <c r="L436" s="36" t="s">
        <v>1766</v>
      </c>
      <c r="N436" s="40"/>
    </row>
    <row r="437">
      <c r="A437" s="41" t="s">
        <v>8624</v>
      </c>
      <c r="B437" s="36" t="s">
        <v>1649</v>
      </c>
      <c r="C437" s="36" t="s">
        <v>51</v>
      </c>
      <c r="D437" s="36" t="s">
        <v>124</v>
      </c>
      <c r="E437" s="36" t="s">
        <v>1650</v>
      </c>
      <c r="F437" s="42">
        <f>SUMIFS('Sample - Superstore'!R:R,'Sample - Superstore'!$V:$V,$A437,'Sample - Superstore'!$N:$N,$B437)</f>
        <v>438.2125926</v>
      </c>
      <c r="G437" s="43" t="str">
        <f>IF(OR($F437&lt;Lower_Limit,$F437&gt;Upper_Limit),TRUE,IF($F437&gt;Upper_percentile,"P99",IF($F437&lt;Lower_percentile,"P01","")))</f>
        <v/>
      </c>
      <c r="H437" s="44">
        <f>SUMIFS('Sample - Superstore'!S:S,'Sample - Superstore'!$V:$V,$A437,'Sample - Superstore'!$N:$N,$B437)</f>
        <v>5</v>
      </c>
      <c r="I437" s="45">
        <f>SUMIFS('Sample - Superstore'!T:T,'Sample - Superstore'!$V:$V,$A437,'Sample - Superstore'!$N:$N,$B437)</f>
        <v>0.2</v>
      </c>
      <c r="J437" s="42">
        <f>SUMIFS('Sample - Superstore'!U:U,'Sample - Superstore'!$V:$V,$A437,'Sample - Superstore'!$N:$N,$B437)</f>
        <v>153.3744074</v>
      </c>
      <c r="L437" s="36" t="s">
        <v>1771</v>
      </c>
      <c r="N437" s="40"/>
    </row>
    <row r="438">
      <c r="A438" s="41" t="s">
        <v>8624</v>
      </c>
      <c r="B438" s="36" t="s">
        <v>1654</v>
      </c>
      <c r="C438" s="36" t="s">
        <v>39</v>
      </c>
      <c r="D438" s="36" t="s">
        <v>40</v>
      </c>
      <c r="E438" s="36" t="s">
        <v>1655</v>
      </c>
      <c r="F438" s="42">
        <f>SUMIFS('Sample - Superstore'!R:R,'Sample - Superstore'!$V:$V,$A438,'Sample - Superstore'!$N:$N,$B438)</f>
        <v>39.96</v>
      </c>
      <c r="G438" s="43" t="str">
        <f>IF(OR($F438&lt;Lower_Limit,$F438&gt;Upper_Limit),TRUE,IF($F438&gt;Upper_percentile,"P99",IF($F438&lt;Lower_percentile,"P01","")))</f>
        <v/>
      </c>
      <c r="H438" s="44">
        <f>SUMIFS('Sample - Superstore'!S:S,'Sample - Superstore'!$V:$V,$A438,'Sample - Superstore'!$N:$N,$B438)</f>
        <v>5</v>
      </c>
      <c r="I438" s="45">
        <f>SUMIFS('Sample - Superstore'!T:T,'Sample - Superstore'!$V:$V,$A438,'Sample - Superstore'!$N:$N,$B438)</f>
        <v>0.2</v>
      </c>
      <c r="J438" s="42">
        <f>SUMIFS('Sample - Superstore'!U:U,'Sample - Superstore'!$V:$V,$A438,'Sample - Superstore'!$N:$N,$B438)</f>
        <v>12.987</v>
      </c>
      <c r="L438" s="36" t="s">
        <v>1777</v>
      </c>
      <c r="N438" s="40"/>
    </row>
    <row r="439">
      <c r="A439" s="41" t="s">
        <v>8624</v>
      </c>
      <c r="B439" s="36" t="s">
        <v>1656</v>
      </c>
      <c r="C439" s="36" t="s">
        <v>51</v>
      </c>
      <c r="D439" s="36" t="s">
        <v>93</v>
      </c>
      <c r="E439" s="36" t="s">
        <v>1657</v>
      </c>
      <c r="F439" s="42">
        <f>SUMIFS('Sample - Superstore'!R:R,'Sample - Superstore'!$V:$V,$A439,'Sample - Superstore'!$N:$N,$B439)</f>
        <v>5.46</v>
      </c>
      <c r="G439" s="43" t="str">
        <f>IF(OR($F439&lt;Lower_Limit,$F439&gt;Upper_Limit),TRUE,IF($F439&gt;Upper_percentile,"P99",IF($F439&lt;Lower_percentile,"P01","")))</f>
        <v/>
      </c>
      <c r="H439" s="44">
        <f>SUMIFS('Sample - Superstore'!S:S,'Sample - Superstore'!$V:$V,$A439,'Sample - Superstore'!$N:$N,$B439)</f>
        <v>3</v>
      </c>
      <c r="I439" s="45">
        <f>SUMIFS('Sample - Superstore'!T:T,'Sample - Superstore'!$V:$V,$A439,'Sample - Superstore'!$N:$N,$B439)</f>
        <v>0</v>
      </c>
      <c r="J439" s="42">
        <f>SUMIFS('Sample - Superstore'!U:U,'Sample - Superstore'!$V:$V,$A439,'Sample - Superstore'!$N:$N,$B439)</f>
        <v>1.5288</v>
      </c>
      <c r="L439" s="36" t="s">
        <v>1779</v>
      </c>
      <c r="N439" s="40"/>
    </row>
    <row r="440">
      <c r="A440" s="41" t="s">
        <v>8624</v>
      </c>
      <c r="B440" s="36" t="s">
        <v>1658</v>
      </c>
      <c r="C440" s="36" t="s">
        <v>51</v>
      </c>
      <c r="D440" s="36" t="s">
        <v>93</v>
      </c>
      <c r="E440" s="36" t="s">
        <v>1659</v>
      </c>
      <c r="F440" s="42">
        <f>SUMIFS('Sample - Superstore'!R:R,'Sample - Superstore'!$V:$V,$A440,'Sample - Superstore'!$N:$N,$B440)</f>
        <v>73.2</v>
      </c>
      <c r="G440" s="43" t="str">
        <f>IF(OR($F440&lt;Lower_Limit,$F440&gt;Upper_Limit),TRUE,IF($F440&gt;Upper_percentile,"P99",IF($F440&lt;Lower_percentile,"P01","")))</f>
        <v/>
      </c>
      <c r="H440" s="44">
        <f>SUMIFS('Sample - Superstore'!S:S,'Sample - Superstore'!$V:$V,$A440,'Sample - Superstore'!$N:$N,$B440)</f>
        <v>5</v>
      </c>
      <c r="I440" s="45">
        <f>SUMIFS('Sample - Superstore'!T:T,'Sample - Superstore'!$V:$V,$A440,'Sample - Superstore'!$N:$N,$B440)</f>
        <v>0</v>
      </c>
      <c r="J440" s="42">
        <f>SUMIFS('Sample - Superstore'!U:U,'Sample - Superstore'!$V:$V,$A440,'Sample - Superstore'!$N:$N,$B440)</f>
        <v>21.228</v>
      </c>
      <c r="L440" s="36" t="s">
        <v>1784</v>
      </c>
      <c r="N440" s="40"/>
    </row>
    <row r="441">
      <c r="A441" s="41" t="s">
        <v>8624</v>
      </c>
      <c r="B441" s="36" t="s">
        <v>1660</v>
      </c>
      <c r="C441" s="36" t="s">
        <v>51</v>
      </c>
      <c r="D441" s="36" t="s">
        <v>76</v>
      </c>
      <c r="E441" s="36" t="s">
        <v>1661</v>
      </c>
      <c r="F441" s="42">
        <f>SUMIFS('Sample - Superstore'!R:R,'Sample - Superstore'!$V:$V,$A441,'Sample - Superstore'!$N:$N,$B441)</f>
        <v>5.84</v>
      </c>
      <c r="G441" s="43" t="str">
        <f>IF(OR($F441&lt;Lower_Limit,$F441&gt;Upper_Limit),TRUE,IF($F441&gt;Upper_percentile,"P99",IF($F441&lt;Lower_percentile,"P01","")))</f>
        <v/>
      </c>
      <c r="H441" s="44">
        <f>SUMIFS('Sample - Superstore'!S:S,'Sample - Superstore'!$V:$V,$A441,'Sample - Superstore'!$N:$N,$B441)</f>
        <v>1</v>
      </c>
      <c r="I441" s="45">
        <f>SUMIFS('Sample - Superstore'!T:T,'Sample - Superstore'!$V:$V,$A441,'Sample - Superstore'!$N:$N,$B441)</f>
        <v>0.2</v>
      </c>
      <c r="J441" s="42">
        <f>SUMIFS('Sample - Superstore'!U:U,'Sample - Superstore'!$V:$V,$A441,'Sample - Superstore'!$N:$N,$B441)</f>
        <v>1.971</v>
      </c>
      <c r="L441" s="36" t="s">
        <v>1786</v>
      </c>
      <c r="N441" s="40"/>
    </row>
    <row r="442">
      <c r="A442" s="41" t="s">
        <v>8624</v>
      </c>
      <c r="B442" s="36" t="s">
        <v>1662</v>
      </c>
      <c r="C442" s="36" t="s">
        <v>51</v>
      </c>
      <c r="D442" s="36" t="s">
        <v>124</v>
      </c>
      <c r="E442" s="36" t="s">
        <v>1663</v>
      </c>
      <c r="F442" s="42">
        <f>SUMIFS('Sample - Superstore'!R:R,'Sample - Superstore'!$V:$V,$A442,'Sample - Superstore'!$N:$N,$B442)</f>
        <v>22.72</v>
      </c>
      <c r="G442" s="43" t="str">
        <f>IF(OR($F442&lt;Lower_Limit,$F442&gt;Upper_Limit),TRUE,IF($F442&gt;Upper_percentile,"P99",IF($F442&lt;Lower_percentile,"P01","")))</f>
        <v/>
      </c>
      <c r="H442" s="44">
        <f>SUMIFS('Sample - Superstore'!S:S,'Sample - Superstore'!$V:$V,$A442,'Sample - Superstore'!$N:$N,$B442)</f>
        <v>4</v>
      </c>
      <c r="I442" s="45">
        <f>SUMIFS('Sample - Superstore'!T:T,'Sample - Superstore'!$V:$V,$A442,'Sample - Superstore'!$N:$N,$B442)</f>
        <v>0</v>
      </c>
      <c r="J442" s="42">
        <f>SUMIFS('Sample - Superstore'!U:U,'Sample - Superstore'!$V:$V,$A442,'Sample - Superstore'!$N:$N,$B442)</f>
        <v>10.224</v>
      </c>
      <c r="L442" s="36" t="s">
        <v>1792</v>
      </c>
      <c r="N442" s="40"/>
    </row>
    <row r="443">
      <c r="A443" s="41" t="s">
        <v>8624</v>
      </c>
      <c r="B443" s="36" t="s">
        <v>1664</v>
      </c>
      <c r="C443" s="36" t="s">
        <v>51</v>
      </c>
      <c r="D443" s="36" t="s">
        <v>76</v>
      </c>
      <c r="E443" s="36" t="s">
        <v>1665</v>
      </c>
      <c r="F443" s="42">
        <f>SUMIFS('Sample - Superstore'!R:R,'Sample - Superstore'!$V:$V,$A443,'Sample - Superstore'!$N:$N,$B443)</f>
        <v>9.336</v>
      </c>
      <c r="G443" s="43" t="str">
        <f>IF(OR($F443&lt;Lower_Limit,$F443&gt;Upper_Limit),TRUE,IF($F443&gt;Upper_percentile,"P99",IF($F443&lt;Lower_percentile,"P01","")))</f>
        <v/>
      </c>
      <c r="H443" s="44">
        <f>SUMIFS('Sample - Superstore'!S:S,'Sample - Superstore'!$V:$V,$A443,'Sample - Superstore'!$N:$N,$B443)</f>
        <v>3</v>
      </c>
      <c r="I443" s="45">
        <f>SUMIFS('Sample - Superstore'!T:T,'Sample - Superstore'!$V:$V,$A443,'Sample - Superstore'!$N:$N,$B443)</f>
        <v>0.2</v>
      </c>
      <c r="J443" s="42">
        <f>SUMIFS('Sample - Superstore'!U:U,'Sample - Superstore'!$V:$V,$A443,'Sample - Superstore'!$N:$N,$B443)</f>
        <v>3.2676</v>
      </c>
      <c r="L443" s="36" t="s">
        <v>1794</v>
      </c>
      <c r="N443" s="40"/>
    </row>
    <row r="444">
      <c r="A444" s="41" t="s">
        <v>8624</v>
      </c>
      <c r="B444" s="36" t="s">
        <v>1669</v>
      </c>
      <c r="C444" s="36" t="s">
        <v>39</v>
      </c>
      <c r="D444" s="36" t="s">
        <v>40</v>
      </c>
      <c r="E444" s="36" t="s">
        <v>1670</v>
      </c>
      <c r="F444" s="42">
        <f>SUMIFS('Sample - Superstore'!R:R,'Sample - Superstore'!$V:$V,$A444,'Sample - Superstore'!$N:$N,$B444)</f>
        <v>27.14535802</v>
      </c>
      <c r="G444" s="43" t="str">
        <f>IF(OR($F444&lt;Lower_Limit,$F444&gt;Upper_Limit),TRUE,IF($F444&gt;Upper_percentile,"P99",IF($F444&lt;Lower_percentile,"P01","")))</f>
        <v/>
      </c>
      <c r="H444" s="44">
        <f>SUMIFS('Sample - Superstore'!S:S,'Sample - Superstore'!$V:$V,$A444,'Sample - Superstore'!$N:$N,$B444)</f>
        <v>2</v>
      </c>
      <c r="I444" s="45">
        <f>SUMIFS('Sample - Superstore'!T:T,'Sample - Superstore'!$V:$V,$A444,'Sample - Superstore'!$N:$N,$B444)</f>
        <v>0</v>
      </c>
      <c r="J444" s="42">
        <f>SUMIFS('Sample - Superstore'!U:U,'Sample - Superstore'!$V:$V,$A444,'Sample - Superstore'!$N:$N,$B444)</f>
        <v>0.8143607407</v>
      </c>
      <c r="L444" s="36" t="s">
        <v>1799</v>
      </c>
      <c r="N444" s="40"/>
    </row>
    <row r="445">
      <c r="A445" s="41" t="s">
        <v>8624</v>
      </c>
      <c r="B445" s="36" t="s">
        <v>1671</v>
      </c>
      <c r="C445" s="36" t="s">
        <v>51</v>
      </c>
      <c r="D445" s="36" t="s">
        <v>93</v>
      </c>
      <c r="E445" s="36" t="s">
        <v>1672</v>
      </c>
      <c r="F445" s="42">
        <f>SUMIFS('Sample - Superstore'!R:R,'Sample - Superstore'!$V:$V,$A445,'Sample - Superstore'!$N:$N,$B445)</f>
        <v>3.427127572</v>
      </c>
      <c r="G445" s="43" t="str">
        <f>IF(OR($F445&lt;Lower_Limit,$F445&gt;Upper_Limit),TRUE,IF($F445&gt;Upper_percentile,"P99",IF($F445&lt;Lower_percentile,"P01","")))</f>
        <v/>
      </c>
      <c r="H445" s="44">
        <f>SUMIFS('Sample - Superstore'!S:S,'Sample - Superstore'!$V:$V,$A445,'Sample - Superstore'!$N:$N,$B445)</f>
        <v>2</v>
      </c>
      <c r="I445" s="45">
        <f>SUMIFS('Sample - Superstore'!T:T,'Sample - Superstore'!$V:$V,$A445,'Sample - Superstore'!$N:$N,$B445)</f>
        <v>0</v>
      </c>
      <c r="J445" s="42">
        <f>SUMIFS('Sample - Superstore'!U:U,'Sample - Superstore'!$V:$V,$A445,'Sample - Superstore'!$N:$N,$B445)</f>
        <v>1.542207407</v>
      </c>
      <c r="L445" s="36" t="s">
        <v>1802</v>
      </c>
      <c r="N445" s="40"/>
    </row>
    <row r="446">
      <c r="A446" s="41" t="s">
        <v>8624</v>
      </c>
      <c r="B446" s="36" t="s">
        <v>1673</v>
      </c>
      <c r="C446" s="36" t="s">
        <v>51</v>
      </c>
      <c r="D446" s="36" t="s">
        <v>52</v>
      </c>
      <c r="E446" s="36" t="s">
        <v>1674</v>
      </c>
      <c r="F446" s="42">
        <f>SUMIFS('Sample - Superstore'!R:R,'Sample - Superstore'!$V:$V,$A446,'Sample - Superstore'!$N:$N,$B446)</f>
        <v>480.5083621</v>
      </c>
      <c r="G446" s="43" t="str">
        <f>IF(OR($F446&lt;Lower_Limit,$F446&gt;Upper_Limit),TRUE,IF($F446&gt;Upper_percentile,"P99",IF($F446&lt;Lower_percentile,"P01","")))</f>
        <v/>
      </c>
      <c r="H446" s="44">
        <f>SUMIFS('Sample - Superstore'!S:S,'Sample - Superstore'!$V:$V,$A446,'Sample - Superstore'!$N:$N,$B446)</f>
        <v>4</v>
      </c>
      <c r="I446" s="45">
        <f>SUMIFS('Sample - Superstore'!T:T,'Sample - Superstore'!$V:$V,$A446,'Sample - Superstore'!$N:$N,$B446)</f>
        <v>0</v>
      </c>
      <c r="J446" s="42">
        <f>SUMIFS('Sample - Superstore'!U:U,'Sample - Superstore'!$V:$V,$A446,'Sample - Superstore'!$N:$N,$B446)</f>
        <v>14.41525086</v>
      </c>
      <c r="L446" s="36" t="s">
        <v>1808</v>
      </c>
      <c r="N446" s="40"/>
    </row>
    <row r="447">
      <c r="A447" s="41" t="s">
        <v>8624</v>
      </c>
      <c r="B447" s="36" t="s">
        <v>1675</v>
      </c>
      <c r="C447" s="36" t="s">
        <v>51</v>
      </c>
      <c r="D447" s="36" t="s">
        <v>635</v>
      </c>
      <c r="E447" s="36" t="s">
        <v>1676</v>
      </c>
      <c r="F447" s="42">
        <f>SUMIFS('Sample - Superstore'!R:R,'Sample - Superstore'!$V:$V,$A447,'Sample - Superstore'!$N:$N,$B447)</f>
        <v>8.108082305</v>
      </c>
      <c r="G447" s="43" t="str">
        <f>IF(OR($F447&lt;Lower_Limit,$F447&gt;Upper_Limit),TRUE,IF($F447&gt;Upper_percentile,"P99",IF($F447&lt;Lower_percentile,"P01","")))</f>
        <v/>
      </c>
      <c r="H447" s="44">
        <f>SUMIFS('Sample - Superstore'!S:S,'Sample - Superstore'!$V:$V,$A447,'Sample - Superstore'!$N:$N,$B447)</f>
        <v>2</v>
      </c>
      <c r="I447" s="45">
        <f>SUMIFS('Sample - Superstore'!T:T,'Sample - Superstore'!$V:$V,$A447,'Sample - Superstore'!$N:$N,$B447)</f>
        <v>0</v>
      </c>
      <c r="J447" s="42">
        <f>SUMIFS('Sample - Superstore'!U:U,'Sample - Superstore'!$V:$V,$A447,'Sample - Superstore'!$N:$N,$B447)</f>
        <v>2.351343868</v>
      </c>
      <c r="L447" s="36" t="s">
        <v>1813</v>
      </c>
      <c r="N447" s="40"/>
    </row>
    <row r="448">
      <c r="A448" s="41" t="s">
        <v>8624</v>
      </c>
      <c r="B448" s="36" t="s">
        <v>1677</v>
      </c>
      <c r="C448" s="36" t="s">
        <v>51</v>
      </c>
      <c r="D448" s="36" t="s">
        <v>93</v>
      </c>
      <c r="E448" s="36" t="s">
        <v>1678</v>
      </c>
      <c r="F448" s="42">
        <f>SUMIFS('Sample - Superstore'!R:R,'Sample - Superstore'!$V:$V,$A448,'Sample - Superstore'!$N:$N,$B448)</f>
        <v>75.18783539</v>
      </c>
      <c r="G448" s="43" t="str">
        <f>IF(OR($F448&lt;Lower_Limit,$F448&gt;Upper_Limit),TRUE,IF($F448&gt;Upper_percentile,"P99",IF($F448&lt;Lower_percentile,"P01","")))</f>
        <v/>
      </c>
      <c r="H448" s="44">
        <f>SUMIFS('Sample - Superstore'!S:S,'Sample - Superstore'!$V:$V,$A448,'Sample - Superstore'!$N:$N,$B448)</f>
        <v>2</v>
      </c>
      <c r="I448" s="45">
        <f>SUMIFS('Sample - Superstore'!T:T,'Sample - Superstore'!$V:$V,$A448,'Sample - Superstore'!$N:$N,$B448)</f>
        <v>0</v>
      </c>
      <c r="J448" s="42">
        <f>SUMIFS('Sample - Superstore'!U:U,'Sample - Superstore'!$V:$V,$A448,'Sample - Superstore'!$N:$N,$B448)</f>
        <v>18.79695885</v>
      </c>
      <c r="L448" s="36" t="s">
        <v>1816</v>
      </c>
      <c r="N448" s="40"/>
    </row>
    <row r="449">
      <c r="A449" s="41" t="s">
        <v>8624</v>
      </c>
      <c r="B449" s="36" t="s">
        <v>1679</v>
      </c>
      <c r="C449" s="36" t="s">
        <v>51</v>
      </c>
      <c r="D449" s="36" t="s">
        <v>635</v>
      </c>
      <c r="E449" s="36" t="s">
        <v>1680</v>
      </c>
      <c r="F449" s="42">
        <f>SUMIFS('Sample - Superstore'!R:R,'Sample - Superstore'!$V:$V,$A449,'Sample - Superstore'!$N:$N,$B449)</f>
        <v>57.36259259</v>
      </c>
      <c r="G449" s="43" t="str">
        <f>IF(OR($F449&lt;Lower_Limit,$F449&gt;Upper_Limit),TRUE,IF($F449&gt;Upper_percentile,"P99",IF($F449&lt;Lower_percentile,"P01","")))</f>
        <v/>
      </c>
      <c r="H449" s="44">
        <f>SUMIFS('Sample - Superstore'!S:S,'Sample - Superstore'!$V:$V,$A449,'Sample - Superstore'!$N:$N,$B449)</f>
        <v>5</v>
      </c>
      <c r="I449" s="45">
        <f>SUMIFS('Sample - Superstore'!T:T,'Sample - Superstore'!$V:$V,$A449,'Sample - Superstore'!$N:$N,$B449)</f>
        <v>0</v>
      </c>
      <c r="J449" s="42">
        <f>SUMIFS('Sample - Superstore'!U:U,'Sample - Superstore'!$V:$V,$A449,'Sample - Superstore'!$N:$N,$B449)</f>
        <v>16.06152593</v>
      </c>
      <c r="L449" s="36" t="s">
        <v>1821</v>
      </c>
      <c r="N449" s="40"/>
    </row>
    <row r="450">
      <c r="A450" s="41" t="s">
        <v>8624</v>
      </c>
      <c r="B450" s="36" t="s">
        <v>1682</v>
      </c>
      <c r="C450" s="36" t="s">
        <v>51</v>
      </c>
      <c r="D450" s="36" t="s">
        <v>52</v>
      </c>
      <c r="E450" s="36" t="s">
        <v>1683</v>
      </c>
      <c r="F450" s="42">
        <f>SUMIFS('Sample - Superstore'!R:R,'Sample - Superstore'!$V:$V,$A450,'Sample - Superstore'!$N:$N,$B450)</f>
        <v>107.0106074</v>
      </c>
      <c r="G450" s="43" t="str">
        <f>IF(OR($F450&lt;Lower_Limit,$F450&gt;Upper_Limit),TRUE,IF($F450&gt;Upper_percentile,"P99",IF($F450&lt;Lower_percentile,"P01","")))</f>
        <v/>
      </c>
      <c r="H450" s="44">
        <f>SUMIFS('Sample - Superstore'!S:S,'Sample - Superstore'!$V:$V,$A450,'Sample - Superstore'!$N:$N,$B450)</f>
        <v>4</v>
      </c>
      <c r="I450" s="45">
        <f>SUMIFS('Sample - Superstore'!T:T,'Sample - Superstore'!$V:$V,$A450,'Sample - Superstore'!$N:$N,$B450)</f>
        <v>0.2</v>
      </c>
      <c r="J450" s="42">
        <f>SUMIFS('Sample - Superstore'!U:U,'Sample - Superstore'!$V:$V,$A450,'Sample - Superstore'!$N:$N,$B450)</f>
        <v>-13.37632593</v>
      </c>
      <c r="L450" s="36" t="s">
        <v>1824</v>
      </c>
      <c r="N450" s="40"/>
    </row>
    <row r="451">
      <c r="A451" s="41" t="s">
        <v>8624</v>
      </c>
      <c r="B451" s="36" t="s">
        <v>1684</v>
      </c>
      <c r="C451" s="36" t="s">
        <v>51</v>
      </c>
      <c r="D451" s="36" t="s">
        <v>283</v>
      </c>
      <c r="E451" s="36" t="s">
        <v>1685</v>
      </c>
      <c r="F451" s="42">
        <f>SUMIFS('Sample - Superstore'!R:R,'Sample - Superstore'!$V:$V,$A451,'Sample - Superstore'!$N:$N,$B451)</f>
        <v>51.02077037</v>
      </c>
      <c r="G451" s="43" t="str">
        <f>IF(OR($F451&lt;Lower_Limit,$F451&gt;Upper_Limit),TRUE,IF($F451&gt;Upper_percentile,"P99",IF($F451&lt;Lower_percentile,"P01","")))</f>
        <v/>
      </c>
      <c r="H451" s="44">
        <f>SUMIFS('Sample - Superstore'!S:S,'Sample - Superstore'!$V:$V,$A451,'Sample - Superstore'!$N:$N,$B451)</f>
        <v>3</v>
      </c>
      <c r="I451" s="45">
        <f>SUMIFS('Sample - Superstore'!T:T,'Sample - Superstore'!$V:$V,$A451,'Sample - Superstore'!$N:$N,$B451)</f>
        <v>0.8</v>
      </c>
      <c r="J451" s="42">
        <f>SUMIFS('Sample - Superstore'!U:U,'Sample - Superstore'!$V:$V,$A451,'Sample - Superstore'!$N:$N,$B451)</f>
        <v>-132.654003</v>
      </c>
      <c r="L451" s="36" t="s">
        <v>1826</v>
      </c>
      <c r="N451" s="40"/>
    </row>
    <row r="452">
      <c r="A452" s="41" t="s">
        <v>8624</v>
      </c>
      <c r="B452" s="36" t="s">
        <v>1686</v>
      </c>
      <c r="C452" s="36" t="s">
        <v>51</v>
      </c>
      <c r="D452" s="36" t="s">
        <v>76</v>
      </c>
      <c r="E452" s="36" t="s">
        <v>1687</v>
      </c>
      <c r="F452" s="42">
        <f>SUMIFS('Sample - Superstore'!R:R,'Sample - Superstore'!$V:$V,$A452,'Sample - Superstore'!$N:$N,$B452)</f>
        <v>46.89661235</v>
      </c>
      <c r="G452" s="43" t="str">
        <f>IF(OR($F452&lt;Lower_Limit,$F452&gt;Upper_Limit),TRUE,IF($F452&gt;Upper_percentile,"P99",IF($F452&lt;Lower_percentile,"P01","")))</f>
        <v/>
      </c>
      <c r="H452" s="44">
        <f>SUMIFS('Sample - Superstore'!S:S,'Sample - Superstore'!$V:$V,$A452,'Sample - Superstore'!$N:$N,$B452)</f>
        <v>8</v>
      </c>
      <c r="I452" s="45">
        <f>SUMIFS('Sample - Superstore'!T:T,'Sample - Superstore'!$V:$V,$A452,'Sample - Superstore'!$N:$N,$B452)</f>
        <v>0.8</v>
      </c>
      <c r="J452" s="42">
        <f>SUMIFS('Sample - Superstore'!U:U,'Sample - Superstore'!$V:$V,$A452,'Sample - Superstore'!$N:$N,$B452)</f>
        <v>-70.34491852</v>
      </c>
      <c r="L452" s="36" t="s">
        <v>1828</v>
      </c>
      <c r="N452" s="40"/>
    </row>
    <row r="453">
      <c r="A453" s="41" t="s">
        <v>8624</v>
      </c>
      <c r="B453" s="36" t="s">
        <v>1691</v>
      </c>
      <c r="C453" s="36" t="s">
        <v>51</v>
      </c>
      <c r="D453" s="36" t="s">
        <v>76</v>
      </c>
      <c r="E453" s="36" t="s">
        <v>1692</v>
      </c>
      <c r="F453" s="42">
        <f>SUMIFS('Sample - Superstore'!R:R,'Sample - Superstore'!$V:$V,$A453,'Sample - Superstore'!$N:$N,$B453)</f>
        <v>8.32</v>
      </c>
      <c r="G453" s="43" t="str">
        <f>IF(OR($F453&lt;Lower_Limit,$F453&gt;Upper_Limit),TRUE,IF($F453&gt;Upper_percentile,"P99",IF($F453&lt;Lower_percentile,"P01","")))</f>
        <v/>
      </c>
      <c r="H453" s="44">
        <f>SUMIFS('Sample - Superstore'!S:S,'Sample - Superstore'!$V:$V,$A453,'Sample - Superstore'!$N:$N,$B453)</f>
        <v>5</v>
      </c>
      <c r="I453" s="45">
        <f>SUMIFS('Sample - Superstore'!T:T,'Sample - Superstore'!$V:$V,$A453,'Sample - Superstore'!$N:$N,$B453)</f>
        <v>0.2</v>
      </c>
      <c r="J453" s="42">
        <f>SUMIFS('Sample - Superstore'!U:U,'Sample - Superstore'!$V:$V,$A453,'Sample - Superstore'!$N:$N,$B453)</f>
        <v>2.808</v>
      </c>
      <c r="L453" s="36" t="s">
        <v>1834</v>
      </c>
      <c r="N453" s="40"/>
    </row>
    <row r="454">
      <c r="A454" s="41" t="s">
        <v>8624</v>
      </c>
      <c r="B454" s="36" t="s">
        <v>1694</v>
      </c>
      <c r="C454" s="36" t="s">
        <v>51</v>
      </c>
      <c r="D454" s="36" t="s">
        <v>93</v>
      </c>
      <c r="E454" s="36" t="s">
        <v>1695</v>
      </c>
      <c r="F454" s="42">
        <f>SUMIFS('Sample - Superstore'!R:R,'Sample - Superstore'!$V:$V,$A454,'Sample - Superstore'!$N:$N,$B454)</f>
        <v>16.18711111</v>
      </c>
      <c r="G454" s="43" t="str">
        <f>IF(OR($F454&lt;Lower_Limit,$F454&gt;Upper_Limit),TRUE,IF($F454&gt;Upper_percentile,"P99",IF($F454&lt;Lower_percentile,"P01","")))</f>
        <v/>
      </c>
      <c r="H454" s="44">
        <f>SUMIFS('Sample - Superstore'!S:S,'Sample - Superstore'!$V:$V,$A454,'Sample - Superstore'!$N:$N,$B454)</f>
        <v>3</v>
      </c>
      <c r="I454" s="45">
        <f>SUMIFS('Sample - Superstore'!T:T,'Sample - Superstore'!$V:$V,$A454,'Sample - Superstore'!$N:$N,$B454)</f>
        <v>0</v>
      </c>
      <c r="J454" s="42">
        <f>SUMIFS('Sample - Superstore'!U:U,'Sample - Superstore'!$V:$V,$A454,'Sample - Superstore'!$N:$N,$B454)</f>
        <v>4.694262222</v>
      </c>
      <c r="L454" s="36" t="s">
        <v>1836</v>
      </c>
      <c r="N454" s="40"/>
    </row>
    <row r="455">
      <c r="A455" s="41" t="s">
        <v>8624</v>
      </c>
      <c r="B455" s="36" t="s">
        <v>1696</v>
      </c>
      <c r="C455" s="36" t="s">
        <v>51</v>
      </c>
      <c r="D455" s="36" t="s">
        <v>124</v>
      </c>
      <c r="E455" s="36" t="s">
        <v>1697</v>
      </c>
      <c r="F455" s="42">
        <f>SUMIFS('Sample - Superstore'!R:R,'Sample - Superstore'!$V:$V,$A455,'Sample - Superstore'!$N:$N,$B455)</f>
        <v>54.208</v>
      </c>
      <c r="G455" s="43" t="str">
        <f>IF(OR($F455&lt;Lower_Limit,$F455&gt;Upper_Limit),TRUE,IF($F455&gt;Upper_percentile,"P99",IF($F455&lt;Lower_percentile,"P01","")))</f>
        <v/>
      </c>
      <c r="H455" s="44">
        <f>SUMIFS('Sample - Superstore'!S:S,'Sample - Superstore'!$V:$V,$A455,'Sample - Superstore'!$N:$N,$B455)</f>
        <v>8</v>
      </c>
      <c r="I455" s="45">
        <f>SUMIFS('Sample - Superstore'!T:T,'Sample - Superstore'!$V:$V,$A455,'Sample - Superstore'!$N:$N,$B455)</f>
        <v>0</v>
      </c>
      <c r="J455" s="42">
        <f>SUMIFS('Sample - Superstore'!U:U,'Sample - Superstore'!$V:$V,$A455,'Sample - Superstore'!$N:$N,$B455)</f>
        <v>26.01984</v>
      </c>
      <c r="L455" s="36" t="s">
        <v>1842</v>
      </c>
      <c r="N455" s="40"/>
    </row>
    <row r="456">
      <c r="A456" s="41" t="s">
        <v>8624</v>
      </c>
      <c r="B456" s="36" t="s">
        <v>1702</v>
      </c>
      <c r="C456" s="36" t="s">
        <v>35</v>
      </c>
      <c r="D456" s="36" t="s">
        <v>121</v>
      </c>
      <c r="E456" s="36" t="s">
        <v>1703</v>
      </c>
      <c r="F456" s="42">
        <f>SUMIFS('Sample - Superstore'!R:R,'Sample - Superstore'!$V:$V,$A456,'Sample - Superstore'!$N:$N,$B456)</f>
        <v>23.56</v>
      </c>
      <c r="G456" s="43" t="str">
        <f>IF(OR($F456&lt;Lower_Limit,$F456&gt;Upper_Limit),TRUE,IF($F456&gt;Upper_percentile,"P99",IF($F456&lt;Lower_percentile,"P01","")))</f>
        <v/>
      </c>
      <c r="H456" s="44">
        <f>SUMIFS('Sample - Superstore'!S:S,'Sample - Superstore'!$V:$V,$A456,'Sample - Superstore'!$N:$N,$B456)</f>
        <v>5</v>
      </c>
      <c r="I456" s="45">
        <f>SUMIFS('Sample - Superstore'!T:T,'Sample - Superstore'!$V:$V,$A456,'Sample - Superstore'!$N:$N,$B456)</f>
        <v>0.2</v>
      </c>
      <c r="J456" s="42">
        <f>SUMIFS('Sample - Superstore'!U:U,'Sample - Superstore'!$V:$V,$A456,'Sample - Superstore'!$N:$N,$B456)</f>
        <v>7.068</v>
      </c>
      <c r="L456" s="36" t="s">
        <v>1850</v>
      </c>
      <c r="N456" s="40"/>
    </row>
    <row r="457">
      <c r="A457" s="41" t="s">
        <v>8624</v>
      </c>
      <c r="B457" s="36" t="s">
        <v>1704</v>
      </c>
      <c r="C457" s="36" t="s">
        <v>35</v>
      </c>
      <c r="D457" s="36" t="s">
        <v>73</v>
      </c>
      <c r="E457" s="36" t="s">
        <v>1705</v>
      </c>
      <c r="F457" s="42">
        <f>SUMIFS('Sample - Superstore'!R:R,'Sample - Superstore'!$V:$V,$A457,'Sample - Superstore'!$N:$N,$B457)</f>
        <v>1272.63</v>
      </c>
      <c r="G457" s="43" t="str">
        <f>IF(OR($F457&lt;Lower_Limit,$F457&gt;Upper_Limit),TRUE,IF($F457&gt;Upper_percentile,"P99",IF($F457&lt;Lower_percentile,"P01","")))</f>
        <v/>
      </c>
      <c r="H457" s="44">
        <f>SUMIFS('Sample - Superstore'!S:S,'Sample - Superstore'!$V:$V,$A457,'Sample - Superstore'!$N:$N,$B457)</f>
        <v>6</v>
      </c>
      <c r="I457" s="45">
        <f>SUMIFS('Sample - Superstore'!T:T,'Sample - Superstore'!$V:$V,$A457,'Sample - Superstore'!$N:$N,$B457)</f>
        <v>0.5</v>
      </c>
      <c r="J457" s="42">
        <f>SUMIFS('Sample - Superstore'!U:U,'Sample - Superstore'!$V:$V,$A457,'Sample - Superstore'!$N:$N,$B457)</f>
        <v>-814.4832</v>
      </c>
      <c r="L457" s="36" t="s">
        <v>1852</v>
      </c>
      <c r="N457" s="40"/>
    </row>
    <row r="458">
      <c r="A458" s="41" t="s">
        <v>8624</v>
      </c>
      <c r="B458" s="36" t="s">
        <v>1706</v>
      </c>
      <c r="C458" s="36" t="s">
        <v>51</v>
      </c>
      <c r="D458" s="36" t="s">
        <v>76</v>
      </c>
      <c r="E458" s="36" t="s">
        <v>1707</v>
      </c>
      <c r="F458" s="42">
        <f>SUMIFS('Sample - Superstore'!R:R,'Sample - Superstore'!$V:$V,$A458,'Sample - Superstore'!$N:$N,$B458)</f>
        <v>28.485</v>
      </c>
      <c r="G458" s="43" t="str">
        <f>IF(OR($F458&lt;Lower_Limit,$F458&gt;Upper_Limit),TRUE,IF($F458&gt;Upper_percentile,"P99",IF($F458&lt;Lower_percentile,"P01","")))</f>
        <v/>
      </c>
      <c r="H458" s="44">
        <f>SUMIFS('Sample - Superstore'!S:S,'Sample - Superstore'!$V:$V,$A458,'Sample - Superstore'!$N:$N,$B458)</f>
        <v>5</v>
      </c>
      <c r="I458" s="45">
        <f>SUMIFS('Sample - Superstore'!T:T,'Sample - Superstore'!$V:$V,$A458,'Sample - Superstore'!$N:$N,$B458)</f>
        <v>0.7</v>
      </c>
      <c r="J458" s="42">
        <f>SUMIFS('Sample - Superstore'!U:U,'Sample - Superstore'!$V:$V,$A458,'Sample - Superstore'!$N:$N,$B458)</f>
        <v>-20.889</v>
      </c>
      <c r="L458" s="36" t="s">
        <v>1854</v>
      </c>
      <c r="N458" s="40"/>
    </row>
    <row r="459">
      <c r="A459" s="41" t="s">
        <v>8624</v>
      </c>
      <c r="B459" s="36" t="s">
        <v>1708</v>
      </c>
      <c r="C459" s="36" t="s">
        <v>51</v>
      </c>
      <c r="D459" s="36" t="s">
        <v>635</v>
      </c>
      <c r="E459" s="36" t="s">
        <v>1709</v>
      </c>
      <c r="F459" s="42">
        <f>SUMIFS('Sample - Superstore'!R:R,'Sample - Superstore'!$V:$V,$A459,'Sample - Superstore'!$N:$N,$B459)</f>
        <v>185.376</v>
      </c>
      <c r="G459" s="43" t="str">
        <f>IF(OR($F459&lt;Lower_Limit,$F459&gt;Upper_Limit),TRUE,IF($F459&gt;Upper_percentile,"P99",IF($F459&lt;Lower_percentile,"P01","")))</f>
        <v/>
      </c>
      <c r="H459" s="44">
        <f>SUMIFS('Sample - Superstore'!S:S,'Sample - Superstore'!$V:$V,$A459,'Sample - Superstore'!$N:$N,$B459)</f>
        <v>2</v>
      </c>
      <c r="I459" s="45">
        <f>SUMIFS('Sample - Superstore'!T:T,'Sample - Superstore'!$V:$V,$A459,'Sample - Superstore'!$N:$N,$B459)</f>
        <v>0.2</v>
      </c>
      <c r="J459" s="42">
        <f>SUMIFS('Sample - Superstore'!U:U,'Sample - Superstore'!$V:$V,$A459,'Sample - Superstore'!$N:$N,$B459)</f>
        <v>-34.758</v>
      </c>
      <c r="L459" s="36" t="s">
        <v>1859</v>
      </c>
      <c r="N459" s="40"/>
    </row>
    <row r="460">
      <c r="A460" s="41" t="s">
        <v>8624</v>
      </c>
      <c r="B460" s="36" t="s">
        <v>1710</v>
      </c>
      <c r="C460" s="36" t="s">
        <v>51</v>
      </c>
      <c r="D460" s="36" t="s">
        <v>283</v>
      </c>
      <c r="E460" s="36" t="s">
        <v>1711</v>
      </c>
      <c r="F460" s="42">
        <f>SUMIFS('Sample - Superstore'!R:R,'Sample - Superstore'!$V:$V,$A460,'Sample - Superstore'!$N:$N,$B460)</f>
        <v>78.272</v>
      </c>
      <c r="G460" s="43" t="str">
        <f>IF(OR($F460&lt;Lower_Limit,$F460&gt;Upper_Limit),TRUE,IF($F460&gt;Upper_percentile,"P99",IF($F460&lt;Lower_percentile,"P01","")))</f>
        <v/>
      </c>
      <c r="H460" s="44">
        <f>SUMIFS('Sample - Superstore'!S:S,'Sample - Superstore'!$V:$V,$A460,'Sample - Superstore'!$N:$N,$B460)</f>
        <v>2</v>
      </c>
      <c r="I460" s="45">
        <f>SUMIFS('Sample - Superstore'!T:T,'Sample - Superstore'!$V:$V,$A460,'Sample - Superstore'!$N:$N,$B460)</f>
        <v>0.2</v>
      </c>
      <c r="J460" s="42">
        <f>SUMIFS('Sample - Superstore'!U:U,'Sample - Superstore'!$V:$V,$A460,'Sample - Superstore'!$N:$N,$B460)</f>
        <v>5.8704</v>
      </c>
      <c r="L460" s="36" t="s">
        <v>1862</v>
      </c>
      <c r="N460" s="40"/>
    </row>
    <row r="461">
      <c r="A461" s="41" t="s">
        <v>8624</v>
      </c>
      <c r="B461" s="36" t="s">
        <v>1716</v>
      </c>
      <c r="C461" s="36" t="s">
        <v>35</v>
      </c>
      <c r="D461" s="36" t="s">
        <v>121</v>
      </c>
      <c r="E461" s="36" t="s">
        <v>1717</v>
      </c>
      <c r="F461" s="42">
        <f>SUMIFS('Sample - Superstore'!R:R,'Sample - Superstore'!$V:$V,$A461,'Sample - Superstore'!$N:$N,$B461)</f>
        <v>90.61236214</v>
      </c>
      <c r="G461" s="43" t="str">
        <f>IF(OR($F461&lt;Lower_Limit,$F461&gt;Upper_Limit),TRUE,IF($F461&gt;Upper_percentile,"P99",IF($F461&lt;Lower_percentile,"P01","")))</f>
        <v/>
      </c>
      <c r="H461" s="44">
        <f>SUMIFS('Sample - Superstore'!S:S,'Sample - Superstore'!$V:$V,$A461,'Sample - Superstore'!$N:$N,$B461)</f>
        <v>2</v>
      </c>
      <c r="I461" s="45">
        <f>SUMIFS('Sample - Superstore'!T:T,'Sample - Superstore'!$V:$V,$A461,'Sample - Superstore'!$N:$N,$B461)</f>
        <v>0</v>
      </c>
      <c r="J461" s="42">
        <f>SUMIFS('Sample - Superstore'!U:U,'Sample - Superstore'!$V:$V,$A461,'Sample - Superstore'!$N:$N,$B461)</f>
        <v>9.061236214</v>
      </c>
      <c r="L461" s="36" t="s">
        <v>1864</v>
      </c>
      <c r="N461" s="40"/>
    </row>
    <row r="462">
      <c r="A462" s="41" t="s">
        <v>8624</v>
      </c>
      <c r="B462" s="36" t="s">
        <v>1722</v>
      </c>
      <c r="C462" s="36" t="s">
        <v>51</v>
      </c>
      <c r="D462" s="36" t="s">
        <v>52</v>
      </c>
      <c r="E462" s="36" t="s">
        <v>1723</v>
      </c>
      <c r="F462" s="42">
        <f>SUMIFS('Sample - Superstore'!R:R,'Sample - Superstore'!$V:$V,$A462,'Sample - Superstore'!$N:$N,$B462)</f>
        <v>25.05596049</v>
      </c>
      <c r="G462" s="43" t="str">
        <f>IF(OR($F462&lt;Lower_Limit,$F462&gt;Upper_Limit),TRUE,IF($F462&gt;Upper_percentile,"P99",IF($F462&lt;Lower_percentile,"P01","")))</f>
        <v/>
      </c>
      <c r="H462" s="44">
        <f>SUMIFS('Sample - Superstore'!S:S,'Sample - Superstore'!$V:$V,$A462,'Sample - Superstore'!$N:$N,$B462)</f>
        <v>2</v>
      </c>
      <c r="I462" s="45">
        <f>SUMIFS('Sample - Superstore'!T:T,'Sample - Superstore'!$V:$V,$A462,'Sample - Superstore'!$N:$N,$B462)</f>
        <v>0.2</v>
      </c>
      <c r="J462" s="42">
        <f>SUMIFS('Sample - Superstore'!U:U,'Sample - Superstore'!$V:$V,$A462,'Sample - Superstore'!$N:$N,$B462)</f>
        <v>2.505596049</v>
      </c>
      <c r="L462" s="36" t="s">
        <v>1866</v>
      </c>
      <c r="N462" s="40"/>
    </row>
    <row r="463">
      <c r="A463" s="41" t="s">
        <v>8624</v>
      </c>
      <c r="B463" s="36" t="s">
        <v>1725</v>
      </c>
      <c r="C463" s="36" t="s">
        <v>35</v>
      </c>
      <c r="D463" s="36" t="s">
        <v>121</v>
      </c>
      <c r="E463" s="36" t="s">
        <v>1726</v>
      </c>
      <c r="F463" s="42">
        <f>SUMIFS('Sample - Superstore'!R:R,'Sample - Superstore'!$V:$V,$A463,'Sample - Superstore'!$N:$N,$B463)</f>
        <v>31.56</v>
      </c>
      <c r="G463" s="43" t="str">
        <f>IF(OR($F463&lt;Lower_Limit,$F463&gt;Upper_Limit),TRUE,IF($F463&gt;Upper_percentile,"P99",IF($F463&lt;Lower_percentile,"P01","")))</f>
        <v/>
      </c>
      <c r="H463" s="44">
        <f>SUMIFS('Sample - Superstore'!S:S,'Sample - Superstore'!$V:$V,$A463,'Sample - Superstore'!$N:$N,$B463)</f>
        <v>3</v>
      </c>
      <c r="I463" s="45">
        <f>SUMIFS('Sample - Superstore'!T:T,'Sample - Superstore'!$V:$V,$A463,'Sample - Superstore'!$N:$N,$B463)</f>
        <v>0</v>
      </c>
      <c r="J463" s="42">
        <f>SUMIFS('Sample - Superstore'!U:U,'Sample - Superstore'!$V:$V,$A463,'Sample - Superstore'!$N:$N,$B463)</f>
        <v>10.4148</v>
      </c>
      <c r="L463" s="36" t="s">
        <v>1868</v>
      </c>
      <c r="N463" s="40"/>
    </row>
    <row r="464">
      <c r="A464" s="41" t="s">
        <v>8624</v>
      </c>
      <c r="B464" s="36" t="s">
        <v>1731</v>
      </c>
      <c r="C464" s="36" t="s">
        <v>51</v>
      </c>
      <c r="D464" s="36" t="s">
        <v>93</v>
      </c>
      <c r="E464" s="36" t="s">
        <v>1732</v>
      </c>
      <c r="F464" s="42">
        <f>SUMIFS('Sample - Superstore'!R:R,'Sample - Superstore'!$V:$V,$A464,'Sample - Superstore'!$N:$N,$B464)</f>
        <v>33.61088889</v>
      </c>
      <c r="G464" s="43" t="str">
        <f>IF(OR($F464&lt;Lower_Limit,$F464&gt;Upper_Limit),TRUE,IF($F464&gt;Upper_percentile,"P99",IF($F464&lt;Lower_percentile,"P01","")))</f>
        <v/>
      </c>
      <c r="H464" s="44">
        <f>SUMIFS('Sample - Superstore'!S:S,'Sample - Superstore'!$V:$V,$A464,'Sample - Superstore'!$N:$N,$B464)</f>
        <v>9</v>
      </c>
      <c r="I464" s="45">
        <f>SUMIFS('Sample - Superstore'!T:T,'Sample - Superstore'!$V:$V,$A464,'Sample - Superstore'!$N:$N,$B464)</f>
        <v>0</v>
      </c>
      <c r="J464" s="42">
        <f>SUMIFS('Sample - Superstore'!U:U,'Sample - Superstore'!$V:$V,$A464,'Sample - Superstore'!$N:$N,$B464)</f>
        <v>8.738831111</v>
      </c>
      <c r="L464" s="36" t="s">
        <v>1871</v>
      </c>
      <c r="N464" s="40"/>
    </row>
    <row r="465">
      <c r="A465" s="41" t="s">
        <v>8624</v>
      </c>
      <c r="B465" s="36" t="s">
        <v>1733</v>
      </c>
      <c r="C465" s="36" t="s">
        <v>51</v>
      </c>
      <c r="D465" s="36" t="s">
        <v>93</v>
      </c>
      <c r="E465" s="36" t="s">
        <v>1734</v>
      </c>
      <c r="F465" s="42">
        <f>SUMIFS('Sample - Superstore'!R:R,'Sample - Superstore'!$V:$V,$A465,'Sample - Superstore'!$N:$N,$B465)</f>
        <v>3.012740741</v>
      </c>
      <c r="G465" s="43" t="str">
        <f>IF(OR($F465&lt;Lower_Limit,$F465&gt;Upper_Limit),TRUE,IF($F465&gt;Upper_percentile,"P99",IF($F465&lt;Lower_percentile,"P01","")))</f>
        <v/>
      </c>
      <c r="H465" s="44">
        <f>SUMIFS('Sample - Superstore'!S:S,'Sample - Superstore'!$V:$V,$A465,'Sample - Superstore'!$N:$N,$B465)</f>
        <v>1</v>
      </c>
      <c r="I465" s="45">
        <f>SUMIFS('Sample - Superstore'!T:T,'Sample - Superstore'!$V:$V,$A465,'Sample - Superstore'!$N:$N,$B465)</f>
        <v>0</v>
      </c>
      <c r="J465" s="42">
        <f>SUMIFS('Sample - Superstore'!U:U,'Sample - Superstore'!$V:$V,$A465,'Sample - Superstore'!$N:$N,$B465)</f>
        <v>0.8435674074</v>
      </c>
      <c r="L465" s="36" t="s">
        <v>1873</v>
      </c>
      <c r="N465" s="40"/>
    </row>
    <row r="466">
      <c r="A466" s="41" t="s">
        <v>8624</v>
      </c>
      <c r="B466" s="36" t="s">
        <v>1739</v>
      </c>
      <c r="C466" s="36" t="s">
        <v>51</v>
      </c>
      <c r="D466" s="36" t="s">
        <v>76</v>
      </c>
      <c r="E466" s="36" t="s">
        <v>1740</v>
      </c>
      <c r="F466" s="42">
        <f>SUMIFS('Sample - Superstore'!R:R,'Sample - Superstore'!$V:$V,$A466,'Sample - Superstore'!$N:$N,$B466)</f>
        <v>251.52</v>
      </c>
      <c r="G466" s="43" t="str">
        <f>IF(OR($F466&lt;Lower_Limit,$F466&gt;Upper_Limit),TRUE,IF($F466&gt;Upper_percentile,"P99",IF($F466&lt;Lower_percentile,"P01","")))</f>
        <v/>
      </c>
      <c r="H466" s="44">
        <f>SUMIFS('Sample - Superstore'!S:S,'Sample - Superstore'!$V:$V,$A466,'Sample - Superstore'!$N:$N,$B466)</f>
        <v>6</v>
      </c>
      <c r="I466" s="45">
        <f>SUMIFS('Sample - Superstore'!T:T,'Sample - Superstore'!$V:$V,$A466,'Sample - Superstore'!$N:$N,$B466)</f>
        <v>0.2</v>
      </c>
      <c r="J466" s="42">
        <f>SUMIFS('Sample - Superstore'!U:U,'Sample - Superstore'!$V:$V,$A466,'Sample - Superstore'!$N:$N,$B466)</f>
        <v>81.744</v>
      </c>
      <c r="L466" s="36" t="s">
        <v>1879</v>
      </c>
      <c r="N466" s="40"/>
    </row>
    <row r="467">
      <c r="A467" s="41" t="s">
        <v>8624</v>
      </c>
      <c r="B467" s="36" t="s">
        <v>1741</v>
      </c>
      <c r="C467" s="36" t="s">
        <v>39</v>
      </c>
      <c r="D467" s="36" t="s">
        <v>61</v>
      </c>
      <c r="E467" s="36" t="s">
        <v>1742</v>
      </c>
      <c r="F467" s="42">
        <f>SUMIFS('Sample - Superstore'!R:R,'Sample - Superstore'!$V:$V,$A467,'Sample - Superstore'!$N:$N,$B467)</f>
        <v>99.99</v>
      </c>
      <c r="G467" s="43" t="str">
        <f>IF(OR($F467&lt;Lower_Limit,$F467&gt;Upper_Limit),TRUE,IF($F467&gt;Upper_percentile,"P99",IF($F467&lt;Lower_percentile,"P01","")))</f>
        <v/>
      </c>
      <c r="H467" s="44">
        <f>SUMIFS('Sample - Superstore'!S:S,'Sample - Superstore'!$V:$V,$A467,'Sample - Superstore'!$N:$N,$B467)</f>
        <v>1</v>
      </c>
      <c r="I467" s="45">
        <f>SUMIFS('Sample - Superstore'!T:T,'Sample - Superstore'!$V:$V,$A467,'Sample - Superstore'!$N:$N,$B467)</f>
        <v>0</v>
      </c>
      <c r="J467" s="42">
        <f>SUMIFS('Sample - Superstore'!U:U,'Sample - Superstore'!$V:$V,$A467,'Sample - Superstore'!$N:$N,$B467)</f>
        <v>34.9965</v>
      </c>
      <c r="L467" s="36" t="s">
        <v>1881</v>
      </c>
      <c r="N467" s="40"/>
    </row>
    <row r="468">
      <c r="A468" s="41" t="s">
        <v>8624</v>
      </c>
      <c r="B468" s="36" t="s">
        <v>1746</v>
      </c>
      <c r="C468" s="36" t="s">
        <v>51</v>
      </c>
      <c r="D468" s="36" t="s">
        <v>124</v>
      </c>
      <c r="E468" s="36" t="s">
        <v>1747</v>
      </c>
      <c r="F468" s="42">
        <f>SUMIFS('Sample - Superstore'!R:R,'Sample - Superstore'!$V:$V,$A468,'Sample - Superstore'!$N:$N,$B468)</f>
        <v>29.04279985</v>
      </c>
      <c r="G468" s="43" t="str">
        <f>IF(OR($F468&lt;Lower_Limit,$F468&gt;Upper_Limit),TRUE,IF($F468&gt;Upper_percentile,"P99",IF($F468&lt;Lower_percentile,"P01","")))</f>
        <v/>
      </c>
      <c r="H468" s="44">
        <f>SUMIFS('Sample - Superstore'!S:S,'Sample - Superstore'!$V:$V,$A468,'Sample - Superstore'!$N:$N,$B468)</f>
        <v>5</v>
      </c>
      <c r="I468" s="45">
        <f>SUMIFS('Sample - Superstore'!T:T,'Sample - Superstore'!$V:$V,$A468,'Sample - Superstore'!$N:$N,$B468)</f>
        <v>0.2</v>
      </c>
      <c r="J468" s="42">
        <f>SUMIFS('Sample - Superstore'!U:U,'Sample - Superstore'!$V:$V,$A468,'Sample - Superstore'!$N:$N,$B468)</f>
        <v>9.075874954</v>
      </c>
      <c r="L468" s="36" t="s">
        <v>1883</v>
      </c>
      <c r="N468" s="40"/>
    </row>
    <row r="469">
      <c r="A469" s="41" t="s">
        <v>8624</v>
      </c>
      <c r="B469" s="36" t="s">
        <v>1751</v>
      </c>
      <c r="C469" s="36" t="s">
        <v>51</v>
      </c>
      <c r="D469" s="36" t="s">
        <v>124</v>
      </c>
      <c r="E469" s="36" t="s">
        <v>1752</v>
      </c>
      <c r="F469" s="42">
        <f>SUMIFS('Sample - Superstore'!R:R,'Sample - Superstore'!$V:$V,$A469,'Sample - Superstore'!$N:$N,$B469)</f>
        <v>113.3738469</v>
      </c>
      <c r="G469" s="43" t="str">
        <f>IF(OR($F469&lt;Lower_Limit,$F469&gt;Upper_Limit),TRUE,IF($F469&gt;Upper_percentile,"P99",IF($F469&lt;Lower_percentile,"P01","")))</f>
        <v/>
      </c>
      <c r="H469" s="44">
        <f>SUMIFS('Sample - Superstore'!S:S,'Sample - Superstore'!$V:$V,$A469,'Sample - Superstore'!$N:$N,$B469)</f>
        <v>6</v>
      </c>
      <c r="I469" s="45">
        <f>SUMIFS('Sample - Superstore'!T:T,'Sample - Superstore'!$V:$V,$A469,'Sample - Superstore'!$N:$N,$B469)</f>
        <v>0.2</v>
      </c>
      <c r="J469" s="42">
        <f>SUMIFS('Sample - Superstore'!U:U,'Sample - Superstore'!$V:$V,$A469,'Sample - Superstore'!$N:$N,$B469)</f>
        <v>39.68084642</v>
      </c>
      <c r="L469" s="36" t="s">
        <v>1885</v>
      </c>
      <c r="N469" s="40"/>
    </row>
    <row r="470">
      <c r="A470" s="41" t="s">
        <v>8624</v>
      </c>
      <c r="B470" s="36" t="s">
        <v>1753</v>
      </c>
      <c r="C470" s="36" t="s">
        <v>51</v>
      </c>
      <c r="D470" s="36" t="s">
        <v>52</v>
      </c>
      <c r="E470" s="36" t="s">
        <v>1754</v>
      </c>
      <c r="F470" s="42">
        <f>SUMIFS('Sample - Superstore'!R:R,'Sample - Superstore'!$V:$V,$A470,'Sample - Superstore'!$N:$N,$B470)</f>
        <v>58.52039506</v>
      </c>
      <c r="G470" s="43" t="str">
        <f>IF(OR($F470&lt;Lower_Limit,$F470&gt;Upper_Limit),TRUE,IF($F470&gt;Upper_percentile,"P99",IF($F470&lt;Lower_percentile,"P01","")))</f>
        <v/>
      </c>
      <c r="H470" s="44">
        <f>SUMIFS('Sample - Superstore'!S:S,'Sample - Superstore'!$V:$V,$A470,'Sample - Superstore'!$N:$N,$B470)</f>
        <v>5</v>
      </c>
      <c r="I470" s="45">
        <f>SUMIFS('Sample - Superstore'!T:T,'Sample - Superstore'!$V:$V,$A470,'Sample - Superstore'!$N:$N,$B470)</f>
        <v>0.2</v>
      </c>
      <c r="J470" s="42">
        <f>SUMIFS('Sample - Superstore'!U:U,'Sample - Superstore'!$V:$V,$A470,'Sample - Superstore'!$N:$N,$B470)</f>
        <v>6.583544444</v>
      </c>
      <c r="L470" s="36" t="s">
        <v>1887</v>
      </c>
      <c r="N470" s="40"/>
    </row>
    <row r="471">
      <c r="A471" s="41" t="s">
        <v>8624</v>
      </c>
      <c r="B471" s="36" t="s">
        <v>1755</v>
      </c>
      <c r="C471" s="36" t="s">
        <v>51</v>
      </c>
      <c r="D471" s="36" t="s">
        <v>124</v>
      </c>
      <c r="E471" s="36" t="s">
        <v>1756</v>
      </c>
      <c r="F471" s="42">
        <f>SUMIFS('Sample - Superstore'!R:R,'Sample - Superstore'!$V:$V,$A471,'Sample - Superstore'!$N:$N,$B471)</f>
        <v>81.94529712</v>
      </c>
      <c r="G471" s="43" t="str">
        <f>IF(OR($F471&lt;Lower_Limit,$F471&gt;Upper_Limit),TRUE,IF($F471&gt;Upper_percentile,"P99",IF($F471&lt;Lower_percentile,"P01","")))</f>
        <v/>
      </c>
      <c r="H471" s="44">
        <f>SUMIFS('Sample - Superstore'!S:S,'Sample - Superstore'!$V:$V,$A471,'Sample - Superstore'!$N:$N,$B471)</f>
        <v>2</v>
      </c>
      <c r="I471" s="45">
        <f>SUMIFS('Sample - Superstore'!T:T,'Sample - Superstore'!$V:$V,$A471,'Sample - Superstore'!$N:$N,$B471)</f>
        <v>0.2</v>
      </c>
      <c r="J471" s="42">
        <f>SUMIFS('Sample - Superstore'!U:U,'Sample - Superstore'!$V:$V,$A471,'Sample - Superstore'!$N:$N,$B471)</f>
        <v>30.72948642</v>
      </c>
      <c r="L471" s="36" t="s">
        <v>1893</v>
      </c>
      <c r="N471" s="40"/>
    </row>
    <row r="472">
      <c r="A472" s="41" t="s">
        <v>8624</v>
      </c>
      <c r="B472" s="36" t="s">
        <v>1761</v>
      </c>
      <c r="C472" s="36" t="s">
        <v>51</v>
      </c>
      <c r="D472" s="36" t="s">
        <v>76</v>
      </c>
      <c r="E472" s="36" t="s">
        <v>1762</v>
      </c>
      <c r="F472" s="42">
        <f>SUMIFS('Sample - Superstore'!R:R,'Sample - Superstore'!$V:$V,$A472,'Sample - Superstore'!$N:$N,$B472)</f>
        <v>18.088</v>
      </c>
      <c r="G472" s="43" t="str">
        <f>IF(OR($F472&lt;Lower_Limit,$F472&gt;Upper_Limit),TRUE,IF($F472&gt;Upper_percentile,"P99",IF($F472&lt;Lower_percentile,"P01","")))</f>
        <v/>
      </c>
      <c r="H472" s="44">
        <f>SUMIFS('Sample - Superstore'!S:S,'Sample - Superstore'!$V:$V,$A472,'Sample - Superstore'!$N:$N,$B472)</f>
        <v>7</v>
      </c>
      <c r="I472" s="45">
        <f>SUMIFS('Sample - Superstore'!T:T,'Sample - Superstore'!$V:$V,$A472,'Sample - Superstore'!$N:$N,$B472)</f>
        <v>0.2</v>
      </c>
      <c r="J472" s="42">
        <f>SUMIFS('Sample - Superstore'!U:U,'Sample - Superstore'!$V:$V,$A472,'Sample - Superstore'!$N:$N,$B472)</f>
        <v>6.5569</v>
      </c>
      <c r="L472" s="36" t="s">
        <v>1899</v>
      </c>
      <c r="N472" s="40"/>
    </row>
    <row r="473">
      <c r="A473" s="41" t="s">
        <v>8624</v>
      </c>
      <c r="B473" s="36" t="s">
        <v>696</v>
      </c>
      <c r="C473" s="36" t="s">
        <v>51</v>
      </c>
      <c r="D473" s="36" t="s">
        <v>205</v>
      </c>
      <c r="E473" s="36" t="s">
        <v>697</v>
      </c>
      <c r="F473" s="42">
        <f>SUMIFS('Sample - Superstore'!R:R,'Sample - Superstore'!$V:$V,$A473,'Sample - Superstore'!$N:$N,$B473)</f>
        <v>71.97</v>
      </c>
      <c r="G473" s="43" t="str">
        <f>IF(OR($F473&lt;Lower_Limit,$F473&gt;Upper_Limit),TRUE,IF($F473&gt;Upper_percentile,"P99",IF($F473&lt;Lower_percentile,"P01","")))</f>
        <v/>
      </c>
      <c r="H473" s="44">
        <f>SUMIFS('Sample - Superstore'!S:S,'Sample - Superstore'!$V:$V,$A473,'Sample - Superstore'!$N:$N,$B473)</f>
        <v>3</v>
      </c>
      <c r="I473" s="45">
        <f>SUMIFS('Sample - Superstore'!T:T,'Sample - Superstore'!$V:$V,$A473,'Sample - Superstore'!$N:$N,$B473)</f>
        <v>0</v>
      </c>
      <c r="J473" s="42">
        <f>SUMIFS('Sample - Superstore'!U:U,'Sample - Superstore'!$V:$V,$A473,'Sample - Superstore'!$N:$N,$B473)</f>
        <v>35.985</v>
      </c>
      <c r="L473" s="36" t="s">
        <v>1904</v>
      </c>
      <c r="N473" s="40"/>
    </row>
    <row r="474">
      <c r="A474" s="41" t="s">
        <v>8624</v>
      </c>
      <c r="B474" s="36" t="s">
        <v>1766</v>
      </c>
      <c r="C474" s="36" t="s">
        <v>39</v>
      </c>
      <c r="D474" s="36" t="s">
        <v>61</v>
      </c>
      <c r="E474" s="36" t="s">
        <v>1767</v>
      </c>
      <c r="F474" s="42">
        <f>SUMIFS('Sample - Superstore'!R:R,'Sample - Superstore'!$V:$V,$A474,'Sample - Superstore'!$N:$N,$B474)</f>
        <v>270.8323556</v>
      </c>
      <c r="G474" s="43" t="str">
        <f>IF(OR($F474&lt;Lower_Limit,$F474&gt;Upper_Limit),TRUE,IF($F474&gt;Upper_percentile,"P99",IF($F474&lt;Lower_percentile,"P01","")))</f>
        <v/>
      </c>
      <c r="H474" s="44">
        <f>SUMIFS('Sample - Superstore'!S:S,'Sample - Superstore'!$V:$V,$A474,'Sample - Superstore'!$N:$N,$B474)</f>
        <v>3</v>
      </c>
      <c r="I474" s="45">
        <f>SUMIFS('Sample - Superstore'!T:T,'Sample - Superstore'!$V:$V,$A474,'Sample - Superstore'!$N:$N,$B474)</f>
        <v>0.2</v>
      </c>
      <c r="J474" s="42">
        <f>SUMIFS('Sample - Superstore'!U:U,'Sample - Superstore'!$V:$V,$A474,'Sample - Superstore'!$N:$N,$B474)</f>
        <v>67.70808889</v>
      </c>
      <c r="L474" s="36" t="s">
        <v>1906</v>
      </c>
      <c r="N474" s="40"/>
    </row>
    <row r="475">
      <c r="A475" s="41" t="s">
        <v>8624</v>
      </c>
      <c r="B475" s="36" t="s">
        <v>1771</v>
      </c>
      <c r="C475" s="36" t="s">
        <v>51</v>
      </c>
      <c r="D475" s="36" t="s">
        <v>76</v>
      </c>
      <c r="E475" s="36" t="s">
        <v>1772</v>
      </c>
      <c r="F475" s="42">
        <f>SUMIFS('Sample - Superstore'!R:R,'Sample - Superstore'!$V:$V,$A475,'Sample - Superstore'!$N:$N,$B475)</f>
        <v>3.984</v>
      </c>
      <c r="G475" s="43" t="str">
        <f>IF(OR($F475&lt;Lower_Limit,$F475&gt;Upper_Limit),TRUE,IF($F475&gt;Upper_percentile,"P99",IF($F475&lt;Lower_percentile,"P01","")))</f>
        <v/>
      </c>
      <c r="H475" s="44">
        <f>SUMIFS('Sample - Superstore'!S:S,'Sample - Superstore'!$V:$V,$A475,'Sample - Superstore'!$N:$N,$B475)</f>
        <v>1</v>
      </c>
      <c r="I475" s="45">
        <f>SUMIFS('Sample - Superstore'!T:T,'Sample - Superstore'!$V:$V,$A475,'Sample - Superstore'!$N:$N,$B475)</f>
        <v>0.2</v>
      </c>
      <c r="J475" s="42">
        <f>SUMIFS('Sample - Superstore'!U:U,'Sample - Superstore'!$V:$V,$A475,'Sample - Superstore'!$N:$N,$B475)</f>
        <v>1.3944</v>
      </c>
      <c r="L475" s="36" t="s">
        <v>1912</v>
      </c>
      <c r="N475" s="40"/>
    </row>
    <row r="476">
      <c r="A476" s="41" t="s">
        <v>8624</v>
      </c>
      <c r="B476" s="36" t="s">
        <v>1777</v>
      </c>
      <c r="C476" s="36" t="s">
        <v>51</v>
      </c>
      <c r="D476" s="36" t="s">
        <v>124</v>
      </c>
      <c r="E476" s="36" t="s">
        <v>1778</v>
      </c>
      <c r="F476" s="42">
        <f>SUMIFS('Sample - Superstore'!R:R,'Sample - Superstore'!$V:$V,$A476,'Sample - Superstore'!$N:$N,$B476)</f>
        <v>15.552</v>
      </c>
      <c r="G476" s="43" t="str">
        <f>IF(OR($F476&lt;Lower_Limit,$F476&gt;Upper_Limit),TRUE,IF($F476&gt;Upper_percentile,"P99",IF($F476&lt;Lower_percentile,"P01","")))</f>
        <v/>
      </c>
      <c r="H476" s="44">
        <f>SUMIFS('Sample - Superstore'!S:S,'Sample - Superstore'!$V:$V,$A476,'Sample - Superstore'!$N:$N,$B476)</f>
        <v>3</v>
      </c>
      <c r="I476" s="45">
        <f>SUMIFS('Sample - Superstore'!T:T,'Sample - Superstore'!$V:$V,$A476,'Sample - Superstore'!$N:$N,$B476)</f>
        <v>0.2</v>
      </c>
      <c r="J476" s="42">
        <f>SUMIFS('Sample - Superstore'!U:U,'Sample - Superstore'!$V:$V,$A476,'Sample - Superstore'!$N:$N,$B476)</f>
        <v>5.4432</v>
      </c>
      <c r="L476" s="36" t="s">
        <v>1914</v>
      </c>
      <c r="N476" s="40"/>
    </row>
    <row r="477">
      <c r="A477" s="41" t="s">
        <v>8624</v>
      </c>
      <c r="B477" s="36" t="s">
        <v>1012</v>
      </c>
      <c r="C477" s="36" t="s">
        <v>35</v>
      </c>
      <c r="D477" s="36" t="s">
        <v>263</v>
      </c>
      <c r="E477" s="36" t="s">
        <v>1013</v>
      </c>
      <c r="F477" s="42">
        <f>SUMIFS('Sample - Superstore'!R:R,'Sample - Superstore'!$V:$V,$A477,'Sample - Superstore'!$N:$N,$B477)</f>
        <v>1325.76</v>
      </c>
      <c r="G477" s="43" t="str">
        <f>IF(OR($F477&lt;Lower_Limit,$F477&gt;Upper_Limit),TRUE,IF($F477&gt;Upper_percentile,"P99",IF($F477&lt;Lower_percentile,"P01","")))</f>
        <v/>
      </c>
      <c r="H477" s="44">
        <f>SUMIFS('Sample - Superstore'!S:S,'Sample - Superstore'!$V:$V,$A477,'Sample - Superstore'!$N:$N,$B477)</f>
        <v>6</v>
      </c>
      <c r="I477" s="45">
        <f>SUMIFS('Sample - Superstore'!T:T,'Sample - Superstore'!$V:$V,$A477,'Sample - Superstore'!$N:$N,$B477)</f>
        <v>0.2</v>
      </c>
      <c r="J477" s="42">
        <f>SUMIFS('Sample - Superstore'!U:U,'Sample - Superstore'!$V:$V,$A477,'Sample - Superstore'!$N:$N,$B477)</f>
        <v>149.148</v>
      </c>
      <c r="L477" s="36" t="s">
        <v>1921</v>
      </c>
      <c r="N477" s="40"/>
    </row>
    <row r="478">
      <c r="A478" s="41" t="s">
        <v>8624</v>
      </c>
      <c r="B478" s="36" t="s">
        <v>1779</v>
      </c>
      <c r="C478" s="36" t="s">
        <v>51</v>
      </c>
      <c r="D478" s="36" t="s">
        <v>76</v>
      </c>
      <c r="E478" s="36" t="s">
        <v>1780</v>
      </c>
      <c r="F478" s="42">
        <f>SUMIFS('Sample - Superstore'!R:R,'Sample - Superstore'!$V:$V,$A478,'Sample - Superstore'!$N:$N,$B478)</f>
        <v>3.108</v>
      </c>
      <c r="G478" s="43" t="str">
        <f>IF(OR($F478&lt;Lower_Limit,$F478&gt;Upper_Limit),TRUE,IF($F478&gt;Upper_percentile,"P99",IF($F478&lt;Lower_percentile,"P01","")))</f>
        <v/>
      </c>
      <c r="H478" s="44">
        <f>SUMIFS('Sample - Superstore'!S:S,'Sample - Superstore'!$V:$V,$A478,'Sample - Superstore'!$N:$N,$B478)</f>
        <v>2</v>
      </c>
      <c r="I478" s="45">
        <f>SUMIFS('Sample - Superstore'!T:T,'Sample - Superstore'!$V:$V,$A478,'Sample - Superstore'!$N:$N,$B478)</f>
        <v>0.7</v>
      </c>
      <c r="J478" s="42">
        <f>SUMIFS('Sample - Superstore'!U:U,'Sample - Superstore'!$V:$V,$A478,'Sample - Superstore'!$N:$N,$B478)</f>
        <v>-2.1756</v>
      </c>
      <c r="L478" s="36" t="s">
        <v>1926</v>
      </c>
      <c r="N478" s="40"/>
    </row>
    <row r="479">
      <c r="A479" s="41" t="s">
        <v>8624</v>
      </c>
      <c r="B479" s="36" t="s">
        <v>1784</v>
      </c>
      <c r="C479" s="36" t="s">
        <v>39</v>
      </c>
      <c r="D479" s="36" t="s">
        <v>40</v>
      </c>
      <c r="E479" s="36" t="s">
        <v>1785</v>
      </c>
      <c r="F479" s="42">
        <f>SUMIFS('Sample - Superstore'!R:R,'Sample - Superstore'!$V:$V,$A479,'Sample - Superstore'!$N:$N,$B479)</f>
        <v>86.71851852</v>
      </c>
      <c r="G479" s="43" t="str">
        <f>IF(OR($F479&lt;Lower_Limit,$F479&gt;Upper_Limit),TRUE,IF($F479&gt;Upper_percentile,"P99",IF($F479&lt;Lower_percentile,"P01","")))</f>
        <v/>
      </c>
      <c r="H479" s="44">
        <f>SUMIFS('Sample - Superstore'!S:S,'Sample - Superstore'!$V:$V,$A479,'Sample - Superstore'!$N:$N,$B479)</f>
        <v>2</v>
      </c>
      <c r="I479" s="45">
        <f>SUMIFS('Sample - Superstore'!T:T,'Sample - Superstore'!$V:$V,$A479,'Sample - Superstore'!$N:$N,$B479)</f>
        <v>0.4</v>
      </c>
      <c r="J479" s="42">
        <f>SUMIFS('Sample - Superstore'!U:U,'Sample - Superstore'!$V:$V,$A479,'Sample - Superstore'!$N:$N,$B479)</f>
        <v>-21.67962963</v>
      </c>
      <c r="L479" s="36" t="s">
        <v>1928</v>
      </c>
      <c r="N479" s="40"/>
    </row>
    <row r="480">
      <c r="A480" s="41" t="s">
        <v>8624</v>
      </c>
      <c r="B480" s="36" t="s">
        <v>1134</v>
      </c>
      <c r="C480" s="36" t="s">
        <v>51</v>
      </c>
      <c r="D480" s="36" t="s">
        <v>76</v>
      </c>
      <c r="E480" s="36" t="s">
        <v>1135</v>
      </c>
      <c r="F480" s="42">
        <f>SUMIFS('Sample - Superstore'!R:R,'Sample - Superstore'!$V:$V,$A480,'Sample - Superstore'!$N:$N,$B480)</f>
        <v>21.70476543</v>
      </c>
      <c r="G480" s="43" t="str">
        <f>IF(OR($F480&lt;Lower_Limit,$F480&gt;Upper_Limit),TRUE,IF($F480&gt;Upper_percentile,"P99",IF($F480&lt;Lower_percentile,"P01","")))</f>
        <v/>
      </c>
      <c r="H480" s="44">
        <f>SUMIFS('Sample - Superstore'!S:S,'Sample - Superstore'!$V:$V,$A480,'Sample - Superstore'!$N:$N,$B480)</f>
        <v>2</v>
      </c>
      <c r="I480" s="45">
        <f>SUMIFS('Sample - Superstore'!T:T,'Sample - Superstore'!$V:$V,$A480,'Sample - Superstore'!$N:$N,$B480)</f>
        <v>0.7</v>
      </c>
      <c r="J480" s="42">
        <f>SUMIFS('Sample - Superstore'!U:U,'Sample - Superstore'!$V:$V,$A480,'Sample - Superstore'!$N:$N,$B480)</f>
        <v>-14.46984362</v>
      </c>
      <c r="L480" s="36" t="s">
        <v>1932</v>
      </c>
      <c r="N480" s="40"/>
    </row>
    <row r="481">
      <c r="A481" s="41" t="s">
        <v>8624</v>
      </c>
      <c r="B481" s="36" t="s">
        <v>1786</v>
      </c>
      <c r="C481" s="36" t="s">
        <v>51</v>
      </c>
      <c r="D481" s="36" t="s">
        <v>76</v>
      </c>
      <c r="E481" s="36" t="s">
        <v>1787</v>
      </c>
      <c r="F481" s="42">
        <f>SUMIFS('Sample - Superstore'!R:R,'Sample - Superstore'!$V:$V,$A481,'Sample - Superstore'!$N:$N,$B481)</f>
        <v>5.127703704</v>
      </c>
      <c r="G481" s="43" t="str">
        <f>IF(OR($F481&lt;Lower_Limit,$F481&gt;Upper_Limit),TRUE,IF($F481&gt;Upper_percentile,"P99",IF($F481&lt;Lower_percentile,"P01","")))</f>
        <v/>
      </c>
      <c r="H481" s="44">
        <f>SUMIFS('Sample - Superstore'!S:S,'Sample - Superstore'!$V:$V,$A481,'Sample - Superstore'!$N:$N,$B481)</f>
        <v>3</v>
      </c>
      <c r="I481" s="45">
        <f>SUMIFS('Sample - Superstore'!T:T,'Sample - Superstore'!$V:$V,$A481,'Sample - Superstore'!$N:$N,$B481)</f>
        <v>0.7</v>
      </c>
      <c r="J481" s="42">
        <f>SUMIFS('Sample - Superstore'!U:U,'Sample - Superstore'!$V:$V,$A481,'Sample - Superstore'!$N:$N,$B481)</f>
        <v>-3.589392593</v>
      </c>
      <c r="L481" s="36" t="s">
        <v>1934</v>
      </c>
      <c r="N481" s="40"/>
    </row>
    <row r="482">
      <c r="A482" s="41" t="s">
        <v>8624</v>
      </c>
      <c r="B482" s="36" t="s">
        <v>760</v>
      </c>
      <c r="C482" s="36" t="s">
        <v>35</v>
      </c>
      <c r="D482" s="36" t="s">
        <v>263</v>
      </c>
      <c r="E482" s="36" t="s">
        <v>761</v>
      </c>
      <c r="F482" s="42">
        <f>SUMIFS('Sample - Superstore'!R:R,'Sample - Superstore'!$V:$V,$A482,'Sample - Superstore'!$N:$N,$B482)</f>
        <v>455.3945333</v>
      </c>
      <c r="G482" s="43" t="str">
        <f>IF(OR($F482&lt;Lower_Limit,$F482&gt;Upper_Limit),TRUE,IF($F482&gt;Upper_percentile,"P99",IF($F482&lt;Lower_percentile,"P01","")))</f>
        <v/>
      </c>
      <c r="H482" s="44">
        <f>SUMIFS('Sample - Superstore'!S:S,'Sample - Superstore'!$V:$V,$A482,'Sample - Superstore'!$N:$N,$B482)</f>
        <v>3</v>
      </c>
      <c r="I482" s="45">
        <f>SUMIFS('Sample - Superstore'!T:T,'Sample - Superstore'!$V:$V,$A482,'Sample - Superstore'!$N:$N,$B482)</f>
        <v>0.1</v>
      </c>
      <c r="J482" s="42">
        <f>SUMIFS('Sample - Superstore'!U:U,'Sample - Superstore'!$V:$V,$A482,'Sample - Superstore'!$N:$N,$B482)</f>
        <v>65.77921037</v>
      </c>
      <c r="L482" s="36" t="s">
        <v>1940</v>
      </c>
      <c r="N482" s="40"/>
    </row>
    <row r="483">
      <c r="A483" s="41" t="s">
        <v>8624</v>
      </c>
      <c r="B483" s="36" t="s">
        <v>1792</v>
      </c>
      <c r="C483" s="36" t="s">
        <v>39</v>
      </c>
      <c r="D483" s="36" t="s">
        <v>40</v>
      </c>
      <c r="E483" s="36" t="s">
        <v>1793</v>
      </c>
      <c r="F483" s="42">
        <f>SUMIFS('Sample - Superstore'!R:R,'Sample - Superstore'!$V:$V,$A483,'Sample - Superstore'!$N:$N,$B483)</f>
        <v>387.5224889</v>
      </c>
      <c r="G483" s="43" t="str">
        <f>IF(OR($F483&lt;Lower_Limit,$F483&gt;Upper_Limit),TRUE,IF($F483&gt;Upper_percentile,"P99",IF($F483&lt;Lower_percentile,"P01","")))</f>
        <v/>
      </c>
      <c r="H483" s="44">
        <f>SUMIFS('Sample - Superstore'!S:S,'Sample - Superstore'!$V:$V,$A483,'Sample - Superstore'!$N:$N,$B483)</f>
        <v>3</v>
      </c>
      <c r="I483" s="45">
        <f>SUMIFS('Sample - Superstore'!T:T,'Sample - Superstore'!$V:$V,$A483,'Sample - Superstore'!$N:$N,$B483)</f>
        <v>0.2</v>
      </c>
      <c r="J483" s="42">
        <f>SUMIFS('Sample - Superstore'!U:U,'Sample - Superstore'!$V:$V,$A483,'Sample - Superstore'!$N:$N,$B483)</f>
        <v>43.59628</v>
      </c>
      <c r="L483" s="36" t="s">
        <v>1942</v>
      </c>
      <c r="N483" s="40"/>
    </row>
    <row r="484">
      <c r="A484" s="41" t="s">
        <v>8624</v>
      </c>
      <c r="B484" s="36" t="s">
        <v>1794</v>
      </c>
      <c r="C484" s="36" t="s">
        <v>51</v>
      </c>
      <c r="D484" s="36" t="s">
        <v>297</v>
      </c>
      <c r="E484" s="36" t="s">
        <v>1795</v>
      </c>
      <c r="F484" s="42">
        <f>SUMIFS('Sample - Superstore'!R:R,'Sample - Superstore'!$V:$V,$A484,'Sample - Superstore'!$N:$N,$B484)</f>
        <v>16.47496955</v>
      </c>
      <c r="G484" s="43" t="str">
        <f>IF(OR($F484&lt;Lower_Limit,$F484&gt;Upper_Limit),TRUE,IF($F484&gt;Upper_percentile,"P99",IF($F484&lt;Lower_percentile,"P01","")))</f>
        <v/>
      </c>
      <c r="H484" s="44">
        <f>SUMIFS('Sample - Superstore'!S:S,'Sample - Superstore'!$V:$V,$A484,'Sample - Superstore'!$N:$N,$B484)</f>
        <v>4</v>
      </c>
      <c r="I484" s="45">
        <f>SUMIFS('Sample - Superstore'!T:T,'Sample - Superstore'!$V:$V,$A484,'Sample - Superstore'!$N:$N,$B484)</f>
        <v>0.2</v>
      </c>
      <c r="J484" s="42">
        <f>SUMIFS('Sample - Superstore'!U:U,'Sample - Superstore'!$V:$V,$A484,'Sample - Superstore'!$N:$N,$B484)</f>
        <v>5.972176461</v>
      </c>
      <c r="L484" s="36" t="s">
        <v>1946</v>
      </c>
      <c r="N484" s="40"/>
    </row>
    <row r="485">
      <c r="A485" s="41" t="s">
        <v>8624</v>
      </c>
      <c r="B485" s="36" t="s">
        <v>1799</v>
      </c>
      <c r="C485" s="36" t="s">
        <v>51</v>
      </c>
      <c r="D485" s="36" t="s">
        <v>124</v>
      </c>
      <c r="E485" s="36" t="s">
        <v>1800</v>
      </c>
      <c r="F485" s="42">
        <f>SUMIFS('Sample - Superstore'!R:R,'Sample - Superstore'!$V:$V,$A485,'Sample - Superstore'!$N:$N,$B485)</f>
        <v>29.472</v>
      </c>
      <c r="G485" s="43" t="str">
        <f>IF(OR($F485&lt;Lower_Limit,$F485&gt;Upper_Limit),TRUE,IF($F485&gt;Upper_percentile,"P99",IF($F485&lt;Lower_percentile,"P01","")))</f>
        <v/>
      </c>
      <c r="H485" s="44">
        <f>SUMIFS('Sample - Superstore'!S:S,'Sample - Superstore'!$V:$V,$A485,'Sample - Superstore'!$N:$N,$B485)</f>
        <v>3</v>
      </c>
      <c r="I485" s="45">
        <f>SUMIFS('Sample - Superstore'!T:T,'Sample - Superstore'!$V:$V,$A485,'Sample - Superstore'!$N:$N,$B485)</f>
        <v>0.2</v>
      </c>
      <c r="J485" s="42">
        <f>SUMIFS('Sample - Superstore'!U:U,'Sample - Superstore'!$V:$V,$A485,'Sample - Superstore'!$N:$N,$B485)</f>
        <v>9.9468</v>
      </c>
      <c r="L485" s="36" t="s">
        <v>1948</v>
      </c>
      <c r="N485" s="40"/>
    </row>
    <row r="486">
      <c r="A486" s="41" t="s">
        <v>8624</v>
      </c>
      <c r="B486" s="36" t="s">
        <v>1802</v>
      </c>
      <c r="C486" s="36" t="s">
        <v>35</v>
      </c>
      <c r="D486" s="36" t="s">
        <v>263</v>
      </c>
      <c r="E486" s="36" t="s">
        <v>1803</v>
      </c>
      <c r="F486" s="42">
        <f>SUMIFS('Sample - Superstore'!R:R,'Sample - Superstore'!$V:$V,$A486,'Sample - Superstore'!$N:$N,$B486)</f>
        <v>41.568</v>
      </c>
      <c r="G486" s="43" t="str">
        <f>IF(OR($F486&lt;Lower_Limit,$F486&gt;Upper_Limit),TRUE,IF($F486&gt;Upper_percentile,"P99",IF($F486&lt;Lower_percentile,"P01","")))</f>
        <v/>
      </c>
      <c r="H486" s="44">
        <f>SUMIFS('Sample - Superstore'!S:S,'Sample - Superstore'!$V:$V,$A486,'Sample - Superstore'!$N:$N,$B486)</f>
        <v>2</v>
      </c>
      <c r="I486" s="45">
        <f>SUMIFS('Sample - Superstore'!T:T,'Sample - Superstore'!$V:$V,$A486,'Sample - Superstore'!$N:$N,$B486)</f>
        <v>0.2</v>
      </c>
      <c r="J486" s="42">
        <f>SUMIFS('Sample - Superstore'!U:U,'Sample - Superstore'!$V:$V,$A486,'Sample - Superstore'!$N:$N,$B486)</f>
        <v>2.598</v>
      </c>
      <c r="L486" s="36" t="s">
        <v>1954</v>
      </c>
      <c r="N486" s="40"/>
    </row>
    <row r="487">
      <c r="A487" s="41" t="s">
        <v>8624</v>
      </c>
      <c r="B487" s="36" t="s">
        <v>1808</v>
      </c>
      <c r="C487" s="36" t="s">
        <v>35</v>
      </c>
      <c r="D487" s="36" t="s">
        <v>121</v>
      </c>
      <c r="E487" s="36" t="s">
        <v>1809</v>
      </c>
      <c r="F487" s="42">
        <f>SUMIFS('Sample - Superstore'!R:R,'Sample - Superstore'!$V:$V,$A487,'Sample - Superstore'!$N:$N,$B487)</f>
        <v>31.81749465</v>
      </c>
      <c r="G487" s="43" t="str">
        <f>IF(OR($F487&lt;Lower_Limit,$F487&gt;Upper_Limit),TRUE,IF($F487&gt;Upper_percentile,"P99",IF($F487&lt;Lower_percentile,"P01","")))</f>
        <v/>
      </c>
      <c r="H487" s="44">
        <f>SUMIFS('Sample - Superstore'!S:S,'Sample - Superstore'!$V:$V,$A487,'Sample - Superstore'!$N:$N,$B487)</f>
        <v>2</v>
      </c>
      <c r="I487" s="45">
        <f>SUMIFS('Sample - Superstore'!T:T,'Sample - Superstore'!$V:$V,$A487,'Sample - Superstore'!$N:$N,$B487)</f>
        <v>0.6</v>
      </c>
      <c r="J487" s="42">
        <f>SUMIFS('Sample - Superstore'!U:U,'Sample - Superstore'!$V:$V,$A487,'Sample - Superstore'!$N:$N,$B487)</f>
        <v>-33.40836938</v>
      </c>
      <c r="L487" s="36" t="s">
        <v>1957</v>
      </c>
      <c r="N487" s="40"/>
    </row>
    <row r="488">
      <c r="A488" s="41" t="s">
        <v>8624</v>
      </c>
      <c r="B488" s="36" t="s">
        <v>1813</v>
      </c>
      <c r="C488" s="36" t="s">
        <v>51</v>
      </c>
      <c r="D488" s="36" t="s">
        <v>76</v>
      </c>
      <c r="E488" s="36" t="s">
        <v>1814</v>
      </c>
      <c r="F488" s="42">
        <f>SUMIFS('Sample - Superstore'!R:R,'Sample - Superstore'!$V:$V,$A488,'Sample - Superstore'!$N:$N,$B488)</f>
        <v>8.092839506</v>
      </c>
      <c r="G488" s="43" t="str">
        <f>IF(OR($F488&lt;Lower_Limit,$F488&gt;Upper_Limit),TRUE,IF($F488&gt;Upper_percentile,"P99",IF($F488&lt;Lower_percentile,"P01","")))</f>
        <v/>
      </c>
      <c r="H488" s="44">
        <f>SUMIFS('Sample - Superstore'!S:S,'Sample - Superstore'!$V:$V,$A488,'Sample - Superstore'!$N:$N,$B488)</f>
        <v>2</v>
      </c>
      <c r="I488" s="45">
        <f>SUMIFS('Sample - Superstore'!T:T,'Sample - Superstore'!$V:$V,$A488,'Sample - Superstore'!$N:$N,$B488)</f>
        <v>0.2</v>
      </c>
      <c r="J488" s="42">
        <f>SUMIFS('Sample - Superstore'!U:U,'Sample - Superstore'!$V:$V,$A488,'Sample - Superstore'!$N:$N,$B488)</f>
        <v>2.933654321</v>
      </c>
      <c r="L488" s="36" t="s">
        <v>1959</v>
      </c>
      <c r="N488" s="40"/>
    </row>
    <row r="489">
      <c r="A489" s="41" t="s">
        <v>8624</v>
      </c>
      <c r="B489" s="36" t="s">
        <v>1816</v>
      </c>
      <c r="C489" s="36" t="s">
        <v>35</v>
      </c>
      <c r="D489" s="36" t="s">
        <v>121</v>
      </c>
      <c r="E489" s="36" t="s">
        <v>1817</v>
      </c>
      <c r="F489" s="42">
        <f>SUMIFS('Sample - Superstore'!R:R,'Sample - Superstore'!$V:$V,$A489,'Sample - Superstore'!$N:$N,$B489)</f>
        <v>23.72444444</v>
      </c>
      <c r="G489" s="43" t="str">
        <f>IF(OR($F489&lt;Lower_Limit,$F489&gt;Upper_Limit),TRUE,IF($F489&gt;Upper_percentile,"P99",IF($F489&lt;Lower_percentile,"P01","")))</f>
        <v/>
      </c>
      <c r="H489" s="44">
        <f>SUMIFS('Sample - Superstore'!S:S,'Sample - Superstore'!$V:$V,$A489,'Sample - Superstore'!$N:$N,$B489)</f>
        <v>3</v>
      </c>
      <c r="I489" s="45">
        <f>SUMIFS('Sample - Superstore'!T:T,'Sample - Superstore'!$V:$V,$A489,'Sample - Superstore'!$N:$N,$B489)</f>
        <v>0.6</v>
      </c>
      <c r="J489" s="42">
        <f>SUMIFS('Sample - Superstore'!U:U,'Sample - Superstore'!$V:$V,$A489,'Sample - Superstore'!$N:$N,$B489)</f>
        <v>-10.676</v>
      </c>
      <c r="L489" s="36" t="s">
        <v>1961</v>
      </c>
      <c r="N489" s="40"/>
    </row>
    <row r="490">
      <c r="A490" s="41" t="s">
        <v>8624</v>
      </c>
      <c r="B490" s="36" t="s">
        <v>1821</v>
      </c>
      <c r="C490" s="36" t="s">
        <v>35</v>
      </c>
      <c r="D490" s="36" t="s">
        <v>121</v>
      </c>
      <c r="E490" s="36" t="s">
        <v>1822</v>
      </c>
      <c r="F490" s="42">
        <f>SUMIFS('Sample - Superstore'!R:R,'Sample - Superstore'!$V:$V,$A490,'Sample - Superstore'!$N:$N,$B490)</f>
        <v>111.888</v>
      </c>
      <c r="G490" s="43" t="str">
        <f>IF(OR($F490&lt;Lower_Limit,$F490&gt;Upper_Limit),TRUE,IF($F490&gt;Upper_percentile,"P99",IF($F490&lt;Lower_percentile,"P01","")))</f>
        <v/>
      </c>
      <c r="H490" s="44">
        <f>SUMIFS('Sample - Superstore'!S:S,'Sample - Superstore'!$V:$V,$A490,'Sample - Superstore'!$N:$N,$B490)</f>
        <v>7</v>
      </c>
      <c r="I490" s="45">
        <f>SUMIFS('Sample - Superstore'!T:T,'Sample - Superstore'!$V:$V,$A490,'Sample - Superstore'!$N:$N,$B490)</f>
        <v>0.2</v>
      </c>
      <c r="J490" s="42">
        <f>SUMIFS('Sample - Superstore'!U:U,'Sample - Superstore'!$V:$V,$A490,'Sample - Superstore'!$N:$N,$B490)</f>
        <v>22.3776</v>
      </c>
      <c r="L490" s="36" t="s">
        <v>1963</v>
      </c>
      <c r="N490" s="40"/>
    </row>
    <row r="491">
      <c r="A491" s="41" t="s">
        <v>8625</v>
      </c>
      <c r="B491" s="36" t="s">
        <v>1824</v>
      </c>
      <c r="C491" s="36" t="s">
        <v>51</v>
      </c>
      <c r="D491" s="36" t="s">
        <v>297</v>
      </c>
      <c r="E491" s="36" t="s">
        <v>1825</v>
      </c>
      <c r="F491" s="42">
        <f>SUMIFS('Sample - Superstore'!R:R,'Sample - Superstore'!$V:$V,$A491,'Sample - Superstore'!$N:$N,$B491)</f>
        <v>3.164447816</v>
      </c>
      <c r="G491" s="43" t="str">
        <f>IF(OR($F491&lt;Lower_Limit,$F491&gt;Upper_Limit),TRUE,IF($F491&gt;Upper_percentile,"P99",IF($F491&lt;Lower_percentile,"P01","")))</f>
        <v/>
      </c>
      <c r="H491" s="44">
        <f>SUMIFS('Sample - Superstore'!S:S,'Sample - Superstore'!$V:$V,$A491,'Sample - Superstore'!$N:$N,$B491)</f>
        <v>1</v>
      </c>
      <c r="I491" s="45">
        <f>SUMIFS('Sample - Superstore'!T:T,'Sample - Superstore'!$V:$V,$A491,'Sample - Superstore'!$N:$N,$B491)</f>
        <v>0.2</v>
      </c>
      <c r="J491" s="42">
        <f>SUMIFS('Sample - Superstore'!U:U,'Sample - Superstore'!$V:$V,$A491,'Sample - Superstore'!$N:$N,$B491)</f>
        <v>1.02844554</v>
      </c>
      <c r="L491" s="36" t="s">
        <v>1965</v>
      </c>
      <c r="N491" s="40"/>
    </row>
    <row r="492">
      <c r="A492" s="41" t="s">
        <v>8625</v>
      </c>
      <c r="B492" s="36" t="s">
        <v>1826</v>
      </c>
      <c r="C492" s="36" t="s">
        <v>35</v>
      </c>
      <c r="D492" s="36" t="s">
        <v>73</v>
      </c>
      <c r="E492" s="36" t="s">
        <v>1827</v>
      </c>
      <c r="F492" s="42">
        <f>SUMIFS('Sample - Superstore'!R:R,'Sample - Superstore'!$V:$V,$A492,'Sample - Superstore'!$N:$N,$B492)</f>
        <v>298.6341036</v>
      </c>
      <c r="G492" s="43" t="str">
        <f>IF(OR($F492&lt;Lower_Limit,$F492&gt;Upper_Limit),TRUE,IF($F492&gt;Upper_percentile,"P99",IF($F492&lt;Lower_percentile,"P01","")))</f>
        <v/>
      </c>
      <c r="H492" s="44">
        <f>SUMIFS('Sample - Superstore'!S:S,'Sample - Superstore'!$V:$V,$A492,'Sample - Superstore'!$N:$N,$B492)</f>
        <v>3</v>
      </c>
      <c r="I492" s="45">
        <f>SUMIFS('Sample - Superstore'!T:T,'Sample - Superstore'!$V:$V,$A492,'Sample - Superstore'!$N:$N,$B492)</f>
        <v>0.4</v>
      </c>
      <c r="J492" s="42">
        <f>SUMIFS('Sample - Superstore'!U:U,'Sample - Superstore'!$V:$V,$A492,'Sample - Superstore'!$N:$N,$B492)</f>
        <v>-114.4764064</v>
      </c>
      <c r="L492" s="36" t="s">
        <v>1967</v>
      </c>
      <c r="N492" s="40"/>
    </row>
    <row r="493">
      <c r="A493" s="41" t="s">
        <v>8625</v>
      </c>
      <c r="B493" s="36" t="s">
        <v>1828</v>
      </c>
      <c r="C493" s="36" t="s">
        <v>51</v>
      </c>
      <c r="D493" s="36" t="s">
        <v>76</v>
      </c>
      <c r="E493" s="36" t="s">
        <v>1829</v>
      </c>
      <c r="F493" s="42">
        <f>SUMIFS('Sample - Superstore'!R:R,'Sample - Superstore'!$V:$V,$A493,'Sample - Superstore'!$N:$N,$B493)</f>
        <v>2.211099986</v>
      </c>
      <c r="G493" s="43" t="str">
        <f>IF(OR($F493&lt;Lower_Limit,$F493&gt;Upper_Limit),TRUE,IF($F493&gt;Upper_percentile,"P99",IF($F493&lt;Lower_percentile,"P01","")))</f>
        <v/>
      </c>
      <c r="H493" s="44">
        <f>SUMIFS('Sample - Superstore'!S:S,'Sample - Superstore'!$V:$V,$A493,'Sample - Superstore'!$N:$N,$B493)</f>
        <v>2</v>
      </c>
      <c r="I493" s="45">
        <f>SUMIFS('Sample - Superstore'!T:T,'Sample - Superstore'!$V:$V,$A493,'Sample - Superstore'!$N:$N,$B493)</f>
        <v>0.7</v>
      </c>
      <c r="J493" s="42">
        <f>SUMIFS('Sample - Superstore'!U:U,'Sample - Superstore'!$V:$V,$A493,'Sample - Superstore'!$N:$N,$B493)</f>
        <v>-1.621473323</v>
      </c>
      <c r="L493" s="36" t="s">
        <v>1972</v>
      </c>
      <c r="N493" s="40"/>
    </row>
    <row r="494">
      <c r="A494" s="41" t="s">
        <v>8625</v>
      </c>
      <c r="B494" s="36" t="s">
        <v>1834</v>
      </c>
      <c r="C494" s="36" t="s">
        <v>51</v>
      </c>
      <c r="D494" s="36" t="s">
        <v>124</v>
      </c>
      <c r="E494" s="36" t="s">
        <v>1835</v>
      </c>
      <c r="F494" s="42">
        <f>SUMIFS('Sample - Superstore'!R:R,'Sample - Superstore'!$V:$V,$A494,'Sample - Superstore'!$N:$N,$B494)</f>
        <v>87.1817844</v>
      </c>
      <c r="G494" s="43" t="str">
        <f>IF(OR($F494&lt;Lower_Limit,$F494&gt;Upper_Limit),TRUE,IF($F494&gt;Upper_percentile,"P99",IF($F494&lt;Lower_percentile,"P01","")))</f>
        <v/>
      </c>
      <c r="H494" s="44">
        <f>SUMIFS('Sample - Superstore'!S:S,'Sample - Superstore'!$V:$V,$A494,'Sample - Superstore'!$N:$N,$B494)</f>
        <v>2</v>
      </c>
      <c r="I494" s="45">
        <f>SUMIFS('Sample - Superstore'!T:T,'Sample - Superstore'!$V:$V,$A494,'Sample - Superstore'!$N:$N,$B494)</f>
        <v>0</v>
      </c>
      <c r="J494" s="42">
        <f>SUMIFS('Sample - Superstore'!U:U,'Sample - Superstore'!$V:$V,$A494,'Sample - Superstore'!$N:$N,$B494)</f>
        <v>42.71907436</v>
      </c>
      <c r="L494" s="36" t="s">
        <v>1977</v>
      </c>
      <c r="N494" s="40"/>
    </row>
    <row r="495">
      <c r="A495" s="41" t="s">
        <v>8625</v>
      </c>
      <c r="B495" s="36" t="s">
        <v>409</v>
      </c>
      <c r="C495" s="36" t="s">
        <v>51</v>
      </c>
      <c r="D495" s="36" t="s">
        <v>124</v>
      </c>
      <c r="E495" s="36" t="s">
        <v>410</v>
      </c>
      <c r="F495" s="42">
        <f>SUMIFS('Sample - Superstore'!R:R,'Sample - Superstore'!$V:$V,$A495,'Sample - Superstore'!$N:$N,$B495)</f>
        <v>15.41725146</v>
      </c>
      <c r="G495" s="43" t="str">
        <f>IF(OR($F495&lt;Lower_Limit,$F495&gt;Upper_Limit),TRUE,IF($F495&gt;Upper_percentile,"P99",IF($F495&lt;Lower_percentile,"P01","")))</f>
        <v/>
      </c>
      <c r="H495" s="44">
        <f>SUMIFS('Sample - Superstore'!S:S,'Sample - Superstore'!$V:$V,$A495,'Sample - Superstore'!$N:$N,$B495)</f>
        <v>3</v>
      </c>
      <c r="I495" s="45">
        <f>SUMIFS('Sample - Superstore'!T:T,'Sample - Superstore'!$V:$V,$A495,'Sample - Superstore'!$N:$N,$B495)</f>
        <v>0</v>
      </c>
      <c r="J495" s="42">
        <f>SUMIFS('Sample - Superstore'!U:U,'Sample - Superstore'!$V:$V,$A495,'Sample - Superstore'!$N:$N,$B495)</f>
        <v>7.400280698</v>
      </c>
      <c r="L495" s="36" t="s">
        <v>1979</v>
      </c>
      <c r="N495" s="40"/>
    </row>
    <row r="496">
      <c r="A496" s="41" t="s">
        <v>8625</v>
      </c>
      <c r="B496" s="36" t="s">
        <v>1836</v>
      </c>
      <c r="C496" s="36" t="s">
        <v>51</v>
      </c>
      <c r="D496" s="36" t="s">
        <v>93</v>
      </c>
      <c r="E496" s="36" t="s">
        <v>1837</v>
      </c>
      <c r="F496" s="42">
        <f>SUMIFS('Sample - Superstore'!R:R,'Sample - Superstore'!$V:$V,$A496,'Sample - Superstore'!$N:$N,$B496)</f>
        <v>8.985423168</v>
      </c>
      <c r="G496" s="43" t="str">
        <f>IF(OR($F496&lt;Lower_Limit,$F496&gt;Upper_Limit),TRUE,IF($F496&gt;Upper_percentile,"P99",IF($F496&lt;Lower_percentile,"P01","")))</f>
        <v/>
      </c>
      <c r="H496" s="44">
        <f>SUMIFS('Sample - Superstore'!S:S,'Sample - Superstore'!$V:$V,$A496,'Sample - Superstore'!$N:$N,$B496)</f>
        <v>2</v>
      </c>
      <c r="I496" s="45">
        <f>SUMIFS('Sample - Superstore'!T:T,'Sample - Superstore'!$V:$V,$A496,'Sample - Superstore'!$N:$N,$B496)</f>
        <v>0</v>
      </c>
      <c r="J496" s="42">
        <f>SUMIFS('Sample - Superstore'!U:U,'Sample - Superstore'!$V:$V,$A496,'Sample - Superstore'!$N:$N,$B496)</f>
        <v>3.504315036</v>
      </c>
      <c r="L496" s="36" t="s">
        <v>1981</v>
      </c>
      <c r="N496" s="40"/>
    </row>
    <row r="497">
      <c r="A497" s="41" t="s">
        <v>8625</v>
      </c>
      <c r="B497" s="36" t="s">
        <v>1677</v>
      </c>
      <c r="C497" s="36" t="s">
        <v>51</v>
      </c>
      <c r="D497" s="36" t="s">
        <v>93</v>
      </c>
      <c r="E497" s="36" t="s">
        <v>1678</v>
      </c>
      <c r="F497" s="42">
        <f>SUMIFS('Sample - Superstore'!R:R,'Sample - Superstore'!$V:$V,$A497,'Sample - Superstore'!$N:$N,$B497)</f>
        <v>90.6873679</v>
      </c>
      <c r="G497" s="43" t="str">
        <f>IF(OR($F497&lt;Lower_Limit,$F497&gt;Upper_Limit),TRUE,IF($F497&gt;Upper_percentile,"P99",IF($F497&lt;Lower_percentile,"P01","")))</f>
        <v/>
      </c>
      <c r="H497" s="44">
        <f>SUMIFS('Sample - Superstore'!S:S,'Sample - Superstore'!$V:$V,$A497,'Sample - Superstore'!$N:$N,$B497)</f>
        <v>3</v>
      </c>
      <c r="I497" s="45">
        <f>SUMIFS('Sample - Superstore'!T:T,'Sample - Superstore'!$V:$V,$A497,'Sample - Superstore'!$N:$N,$B497)</f>
        <v>0.2</v>
      </c>
      <c r="J497" s="42">
        <f>SUMIFS('Sample - Superstore'!U:U,'Sample - Superstore'!$V:$V,$A497,'Sample - Superstore'!$N:$N,$B497)</f>
        <v>5.667960494</v>
      </c>
      <c r="L497" s="36" t="s">
        <v>1983</v>
      </c>
      <c r="N497" s="40"/>
    </row>
    <row r="498">
      <c r="A498" s="41" t="s">
        <v>8625</v>
      </c>
      <c r="B498" s="36" t="s">
        <v>1842</v>
      </c>
      <c r="C498" s="36" t="s">
        <v>51</v>
      </c>
      <c r="D498" s="36" t="s">
        <v>52</v>
      </c>
      <c r="E498" s="36" t="s">
        <v>1843</v>
      </c>
      <c r="F498" s="42">
        <f>SUMIFS('Sample - Superstore'!R:R,'Sample - Superstore'!$V:$V,$A498,'Sample - Superstore'!$N:$N,$B498)</f>
        <v>47.19624691</v>
      </c>
      <c r="G498" s="43" t="str">
        <f>IF(OR($F498&lt;Lower_Limit,$F498&gt;Upper_Limit),TRUE,IF($F498&gt;Upper_percentile,"P99",IF($F498&lt;Lower_percentile,"P01","")))</f>
        <v/>
      </c>
      <c r="H498" s="44">
        <f>SUMIFS('Sample - Superstore'!S:S,'Sample - Superstore'!$V:$V,$A498,'Sample - Superstore'!$N:$N,$B498)</f>
        <v>3</v>
      </c>
      <c r="I498" s="45">
        <f>SUMIFS('Sample - Superstore'!T:T,'Sample - Superstore'!$V:$V,$A498,'Sample - Superstore'!$N:$N,$B498)</f>
        <v>0</v>
      </c>
      <c r="J498" s="42">
        <f>SUMIFS('Sample - Superstore'!U:U,'Sample - Superstore'!$V:$V,$A498,'Sample - Superstore'!$N:$N,$B498)</f>
        <v>13.21494914</v>
      </c>
      <c r="L498" s="36" t="s">
        <v>1988</v>
      </c>
      <c r="N498" s="40"/>
    </row>
    <row r="499">
      <c r="A499" s="41" t="s">
        <v>8625</v>
      </c>
      <c r="B499" s="36" t="s">
        <v>1706</v>
      </c>
      <c r="C499" s="36" t="s">
        <v>51</v>
      </c>
      <c r="D499" s="36" t="s">
        <v>76</v>
      </c>
      <c r="E499" s="36" t="s">
        <v>1707</v>
      </c>
      <c r="F499" s="42">
        <f>SUMIFS('Sample - Superstore'!R:R,'Sample - Superstore'!$V:$V,$A499,'Sample - Superstore'!$N:$N,$B499)</f>
        <v>47.86417778</v>
      </c>
      <c r="G499" s="43" t="str">
        <f>IF(OR($F499&lt;Lower_Limit,$F499&gt;Upper_Limit),TRUE,IF($F499&gt;Upper_percentile,"P99",IF($F499&lt;Lower_percentile,"P01","")))</f>
        <v/>
      </c>
      <c r="H499" s="44">
        <f>SUMIFS('Sample - Superstore'!S:S,'Sample - Superstore'!$V:$V,$A499,'Sample - Superstore'!$N:$N,$B499)</f>
        <v>3</v>
      </c>
      <c r="I499" s="45">
        <f>SUMIFS('Sample - Superstore'!T:T,'Sample - Superstore'!$V:$V,$A499,'Sample - Superstore'!$N:$N,$B499)</f>
        <v>0.2</v>
      </c>
      <c r="J499" s="42">
        <f>SUMIFS('Sample - Superstore'!U:U,'Sample - Superstore'!$V:$V,$A499,'Sample - Superstore'!$N:$N,$B499)</f>
        <v>16.75246222</v>
      </c>
      <c r="L499" s="36" t="s">
        <v>1993</v>
      </c>
      <c r="N499" s="40"/>
    </row>
    <row r="500">
      <c r="A500" s="41" t="s">
        <v>8625</v>
      </c>
      <c r="B500" s="36" t="s">
        <v>1802</v>
      </c>
      <c r="C500" s="36" t="s">
        <v>35</v>
      </c>
      <c r="D500" s="36" t="s">
        <v>263</v>
      </c>
      <c r="E500" s="36" t="s">
        <v>1803</v>
      </c>
      <c r="F500" s="42">
        <f>SUMIFS('Sample - Superstore'!R:R,'Sample - Superstore'!$V:$V,$A500,'Sample - Superstore'!$N:$N,$B500)</f>
        <v>149.6024314</v>
      </c>
      <c r="G500" s="43" t="str">
        <f>IF(OR($F500&lt;Lower_Limit,$F500&gt;Upper_Limit),TRUE,IF($F500&gt;Upper_percentile,"P99",IF($F500&lt;Lower_percentile,"P01","")))</f>
        <v/>
      </c>
      <c r="H500" s="44">
        <f>SUMIFS('Sample - Superstore'!S:S,'Sample - Superstore'!$V:$V,$A500,'Sample - Superstore'!$N:$N,$B500)</f>
        <v>9</v>
      </c>
      <c r="I500" s="45">
        <f>SUMIFS('Sample - Superstore'!T:T,'Sample - Superstore'!$V:$V,$A500,'Sample - Superstore'!$N:$N,$B500)</f>
        <v>0.2</v>
      </c>
      <c r="J500" s="42">
        <f>SUMIFS('Sample - Superstore'!U:U,'Sample - Superstore'!$V:$V,$A500,'Sample - Superstore'!$N:$N,$B500)</f>
        <v>9.350151965</v>
      </c>
      <c r="L500" s="36" t="s">
        <v>2001</v>
      </c>
      <c r="N500" s="40"/>
    </row>
    <row r="501">
      <c r="A501" s="41" t="s">
        <v>8625</v>
      </c>
      <c r="B501" s="36" t="s">
        <v>1850</v>
      </c>
      <c r="C501" s="36" t="s">
        <v>51</v>
      </c>
      <c r="D501" s="36" t="s">
        <v>52</v>
      </c>
      <c r="E501" s="36" t="s">
        <v>1851</v>
      </c>
      <c r="F501" s="42">
        <f>SUMIFS('Sample - Superstore'!R:R,'Sample - Superstore'!$V:$V,$A501,'Sample - Superstore'!$N:$N,$B501)</f>
        <v>19.8866963</v>
      </c>
      <c r="G501" s="43" t="str">
        <f>IF(OR($F501&lt;Lower_Limit,$F501&gt;Upper_Limit),TRUE,IF($F501&gt;Upper_percentile,"P99",IF($F501&lt;Lower_percentile,"P01","")))</f>
        <v/>
      </c>
      <c r="H501" s="44">
        <f>SUMIFS('Sample - Superstore'!S:S,'Sample - Superstore'!$V:$V,$A501,'Sample - Superstore'!$N:$N,$B501)</f>
        <v>3</v>
      </c>
      <c r="I501" s="45">
        <f>SUMIFS('Sample - Superstore'!T:T,'Sample - Superstore'!$V:$V,$A501,'Sample - Superstore'!$N:$N,$B501)</f>
        <v>0.2</v>
      </c>
      <c r="J501" s="42">
        <f>SUMIFS('Sample - Superstore'!U:U,'Sample - Superstore'!$V:$V,$A501,'Sample - Superstore'!$N:$N,$B501)</f>
        <v>-3.977339259</v>
      </c>
      <c r="L501" s="36" t="s">
        <v>2006</v>
      </c>
      <c r="N501" s="40"/>
    </row>
    <row r="502">
      <c r="A502" s="41" t="s">
        <v>8625</v>
      </c>
      <c r="B502" s="36" t="s">
        <v>1852</v>
      </c>
      <c r="C502" s="36" t="s">
        <v>51</v>
      </c>
      <c r="D502" s="36" t="s">
        <v>52</v>
      </c>
      <c r="E502" s="36" t="s">
        <v>1853</v>
      </c>
      <c r="F502" s="42">
        <f>SUMIFS('Sample - Superstore'!R:R,'Sample - Superstore'!$V:$V,$A502,'Sample - Superstore'!$N:$N,$B502)</f>
        <v>13.30820741</v>
      </c>
      <c r="G502" s="43" t="str">
        <f>IF(OR($F502&lt;Lower_Limit,$F502&gt;Upper_Limit),TRUE,IF($F502&gt;Upper_percentile,"P99",IF($F502&lt;Lower_percentile,"P01","")))</f>
        <v/>
      </c>
      <c r="H502" s="44">
        <f>SUMIFS('Sample - Superstore'!S:S,'Sample - Superstore'!$V:$V,$A502,'Sample - Superstore'!$N:$N,$B502)</f>
        <v>3</v>
      </c>
      <c r="I502" s="45">
        <f>SUMIFS('Sample - Superstore'!T:T,'Sample - Superstore'!$V:$V,$A502,'Sample - Superstore'!$N:$N,$B502)</f>
        <v>0.2</v>
      </c>
      <c r="J502" s="42">
        <f>SUMIFS('Sample - Superstore'!U:U,'Sample - Superstore'!$V:$V,$A502,'Sample - Superstore'!$N:$N,$B502)</f>
        <v>-3.327051852</v>
      </c>
      <c r="L502" s="36" t="s">
        <v>2009</v>
      </c>
      <c r="N502" s="40"/>
    </row>
    <row r="503">
      <c r="A503" s="41" t="s">
        <v>8625</v>
      </c>
      <c r="B503" s="36" t="s">
        <v>1854</v>
      </c>
      <c r="C503" s="36" t="s">
        <v>51</v>
      </c>
      <c r="D503" s="36" t="s">
        <v>297</v>
      </c>
      <c r="E503" s="36" t="s">
        <v>1855</v>
      </c>
      <c r="F503" s="42">
        <f>SUMIFS('Sample - Superstore'!R:R,'Sample - Superstore'!$V:$V,$A503,'Sample - Superstore'!$N:$N,$B503)</f>
        <v>5.293037037</v>
      </c>
      <c r="G503" s="43" t="str">
        <f>IF(OR($F503&lt;Lower_Limit,$F503&gt;Upper_Limit),TRUE,IF($F503&gt;Upper_percentile,"P99",IF($F503&lt;Lower_percentile,"P01","")))</f>
        <v/>
      </c>
      <c r="H503" s="44">
        <f>SUMIFS('Sample - Superstore'!S:S,'Sample - Superstore'!$V:$V,$A503,'Sample - Superstore'!$N:$N,$B503)</f>
        <v>2</v>
      </c>
      <c r="I503" s="45">
        <f>SUMIFS('Sample - Superstore'!T:T,'Sample - Superstore'!$V:$V,$A503,'Sample - Superstore'!$N:$N,$B503)</f>
        <v>0.2</v>
      </c>
      <c r="J503" s="42">
        <f>SUMIFS('Sample - Superstore'!U:U,'Sample - Superstore'!$V:$V,$A503,'Sample - Superstore'!$N:$N,$B503)</f>
        <v>1.852562963</v>
      </c>
      <c r="L503" s="36" t="s">
        <v>2014</v>
      </c>
      <c r="N503" s="40"/>
    </row>
    <row r="504">
      <c r="A504" s="41" t="s">
        <v>8625</v>
      </c>
      <c r="B504" s="36" t="s">
        <v>1859</v>
      </c>
      <c r="C504" s="36" t="s">
        <v>35</v>
      </c>
      <c r="D504" s="36" t="s">
        <v>263</v>
      </c>
      <c r="E504" s="36" t="s">
        <v>1860</v>
      </c>
      <c r="F504" s="42">
        <f>SUMIFS('Sample - Superstore'!R:R,'Sample - Superstore'!$V:$V,$A504,'Sample - Superstore'!$N:$N,$B504)</f>
        <v>385.1566617</v>
      </c>
      <c r="G504" s="43" t="str">
        <f>IF(OR($F504&lt;Lower_Limit,$F504&gt;Upper_Limit),TRUE,IF($F504&gt;Upper_percentile,"P99",IF($F504&lt;Lower_percentile,"P01","")))</f>
        <v/>
      </c>
      <c r="H504" s="44">
        <f>SUMIFS('Sample - Superstore'!S:S,'Sample - Superstore'!$V:$V,$A504,'Sample - Superstore'!$N:$N,$B504)</f>
        <v>4</v>
      </c>
      <c r="I504" s="45">
        <f>SUMIFS('Sample - Superstore'!T:T,'Sample - Superstore'!$V:$V,$A504,'Sample - Superstore'!$N:$N,$B504)</f>
        <v>0.3</v>
      </c>
      <c r="J504" s="42">
        <f>SUMIFS('Sample - Superstore'!U:U,'Sample - Superstore'!$V:$V,$A504,'Sample - Superstore'!$N:$N,$B504)</f>
        <v>-115.5469985</v>
      </c>
      <c r="L504" s="36" t="s">
        <v>2020</v>
      </c>
      <c r="N504" s="40"/>
    </row>
    <row r="505">
      <c r="A505" s="41" t="s">
        <v>8625</v>
      </c>
      <c r="B505" s="36" t="s">
        <v>1862</v>
      </c>
      <c r="C505" s="36" t="s">
        <v>35</v>
      </c>
      <c r="D505" s="36" t="s">
        <v>121</v>
      </c>
      <c r="E505" s="36" t="s">
        <v>1863</v>
      </c>
      <c r="F505" s="42">
        <f>SUMIFS('Sample - Superstore'!R:R,'Sample - Superstore'!$V:$V,$A505,'Sample - Superstore'!$N:$N,$B505)</f>
        <v>13.19058436</v>
      </c>
      <c r="G505" s="43" t="str">
        <f>IF(OR($F505&lt;Lower_Limit,$F505&gt;Upper_Limit),TRUE,IF($F505&gt;Upper_percentile,"P99",IF($F505&lt;Lower_percentile,"P01","")))</f>
        <v/>
      </c>
      <c r="H505" s="44">
        <f>SUMIFS('Sample - Superstore'!S:S,'Sample - Superstore'!$V:$V,$A505,'Sample - Superstore'!$N:$N,$B505)</f>
        <v>2</v>
      </c>
      <c r="I505" s="45">
        <f>SUMIFS('Sample - Superstore'!T:T,'Sample - Superstore'!$V:$V,$A505,'Sample - Superstore'!$N:$N,$B505)</f>
        <v>0</v>
      </c>
      <c r="J505" s="42">
        <f>SUMIFS('Sample - Superstore'!U:U,'Sample - Superstore'!$V:$V,$A505,'Sample - Superstore'!$N:$N,$B505)</f>
        <v>4.220986996</v>
      </c>
      <c r="L505" s="36" t="s">
        <v>2022</v>
      </c>
      <c r="N505" s="40"/>
    </row>
    <row r="506">
      <c r="A506" s="41" t="s">
        <v>8625</v>
      </c>
      <c r="B506" s="36" t="s">
        <v>1864</v>
      </c>
      <c r="C506" s="36" t="s">
        <v>51</v>
      </c>
      <c r="D506" s="36" t="s">
        <v>76</v>
      </c>
      <c r="E506" s="36" t="s">
        <v>1865</v>
      </c>
      <c r="F506" s="42">
        <f>SUMIFS('Sample - Superstore'!R:R,'Sample - Superstore'!$V:$V,$A506,'Sample - Superstore'!$N:$N,$B506)</f>
        <v>117.6426173</v>
      </c>
      <c r="G506" s="43" t="str">
        <f>IF(OR($F506&lt;Lower_Limit,$F506&gt;Upper_Limit),TRUE,IF($F506&gt;Upper_percentile,"P99",IF($F506&lt;Lower_percentile,"P01","")))</f>
        <v/>
      </c>
      <c r="H506" s="44">
        <f>SUMIFS('Sample - Superstore'!S:S,'Sample - Superstore'!$V:$V,$A506,'Sample - Superstore'!$N:$N,$B506)</f>
        <v>5</v>
      </c>
      <c r="I506" s="45">
        <f>SUMIFS('Sample - Superstore'!T:T,'Sample - Superstore'!$V:$V,$A506,'Sample - Superstore'!$N:$N,$B506)</f>
        <v>0.9</v>
      </c>
      <c r="J506" s="42">
        <f>SUMIFS('Sample - Superstore'!U:U,'Sample - Superstore'!$V:$V,$A506,'Sample - Superstore'!$N:$N,$B506)</f>
        <v>20.55348148</v>
      </c>
      <c r="L506" s="36" t="s">
        <v>2024</v>
      </c>
      <c r="N506" s="40"/>
    </row>
    <row r="507">
      <c r="A507" s="41" t="s">
        <v>8625</v>
      </c>
      <c r="B507" s="36" t="s">
        <v>1866</v>
      </c>
      <c r="C507" s="36" t="s">
        <v>51</v>
      </c>
      <c r="D507" s="36" t="s">
        <v>124</v>
      </c>
      <c r="E507" s="36" t="s">
        <v>1867</v>
      </c>
      <c r="F507" s="42">
        <f>SUMIFS('Sample - Superstore'!R:R,'Sample - Superstore'!$V:$V,$A507,'Sample - Superstore'!$N:$N,$B507)</f>
        <v>13.73669136</v>
      </c>
      <c r="G507" s="43" t="str">
        <f>IF(OR($F507&lt;Lower_Limit,$F507&gt;Upper_Limit),TRUE,IF($F507&gt;Upper_percentile,"P99",IF($F507&lt;Lower_percentile,"P01","")))</f>
        <v/>
      </c>
      <c r="H507" s="44">
        <f>SUMIFS('Sample - Superstore'!S:S,'Sample - Superstore'!$V:$V,$A507,'Sample - Superstore'!$N:$N,$B507)</f>
        <v>2</v>
      </c>
      <c r="I507" s="45">
        <f>SUMIFS('Sample - Superstore'!T:T,'Sample - Superstore'!$V:$V,$A507,'Sample - Superstore'!$N:$N,$B507)</f>
        <v>0</v>
      </c>
      <c r="J507" s="42">
        <f>SUMIFS('Sample - Superstore'!U:U,'Sample - Superstore'!$V:$V,$A507,'Sample - Superstore'!$N:$N,$B507)</f>
        <v>6.318878025</v>
      </c>
      <c r="L507" s="36" t="s">
        <v>2032</v>
      </c>
      <c r="N507" s="40"/>
    </row>
    <row r="508">
      <c r="A508" s="41" t="s">
        <v>8625</v>
      </c>
      <c r="B508" s="36" t="s">
        <v>1868</v>
      </c>
      <c r="C508" s="36" t="s">
        <v>35</v>
      </c>
      <c r="D508" s="36" t="s">
        <v>121</v>
      </c>
      <c r="E508" s="36" t="s">
        <v>1869</v>
      </c>
      <c r="F508" s="42">
        <f>SUMIFS('Sample - Superstore'!R:R,'Sample - Superstore'!$V:$V,$A508,'Sample - Superstore'!$N:$N,$B508)</f>
        <v>225.479177</v>
      </c>
      <c r="G508" s="43" t="str">
        <f>IF(OR($F508&lt;Lower_Limit,$F508&gt;Upper_Limit),TRUE,IF($F508&gt;Upper_percentile,"P99",IF($F508&lt;Lower_percentile,"P01","")))</f>
        <v/>
      </c>
      <c r="H508" s="44">
        <f>SUMIFS('Sample - Superstore'!S:S,'Sample - Superstore'!$V:$V,$A508,'Sample - Superstore'!$N:$N,$B508)</f>
        <v>5</v>
      </c>
      <c r="I508" s="45">
        <f>SUMIFS('Sample - Superstore'!T:T,'Sample - Superstore'!$V:$V,$A508,'Sample - Superstore'!$N:$N,$B508)</f>
        <v>0</v>
      </c>
      <c r="J508" s="42">
        <f>SUMIFS('Sample - Superstore'!U:U,'Sample - Superstore'!$V:$V,$A508,'Sample - Superstore'!$N:$N,$B508)</f>
        <v>87.93687901</v>
      </c>
      <c r="L508" s="36" t="s">
        <v>2035</v>
      </c>
      <c r="N508" s="40"/>
    </row>
    <row r="509">
      <c r="A509" s="41" t="s">
        <v>8625</v>
      </c>
      <c r="B509" s="36" t="s">
        <v>363</v>
      </c>
      <c r="C509" s="36" t="s">
        <v>51</v>
      </c>
      <c r="D509" s="36" t="s">
        <v>76</v>
      </c>
      <c r="E509" s="36" t="s">
        <v>364</v>
      </c>
      <c r="F509" s="42">
        <f>SUMIFS('Sample - Superstore'!R:R,'Sample - Superstore'!$V:$V,$A509,'Sample - Superstore'!$N:$N,$B509)</f>
        <v>2.292446914</v>
      </c>
      <c r="G509" s="43" t="str">
        <f>IF(OR($F509&lt;Lower_Limit,$F509&gt;Upper_Limit),TRUE,IF($F509&gt;Upper_percentile,"P99",IF($F509&lt;Lower_percentile,"P01","")))</f>
        <v/>
      </c>
      <c r="H509" s="44">
        <f>SUMIFS('Sample - Superstore'!S:S,'Sample - Superstore'!$V:$V,$A509,'Sample - Superstore'!$N:$N,$B509)</f>
        <v>1</v>
      </c>
      <c r="I509" s="45">
        <f>SUMIFS('Sample - Superstore'!T:T,'Sample - Superstore'!$V:$V,$A509,'Sample - Superstore'!$N:$N,$B509)</f>
        <v>0.8</v>
      </c>
      <c r="J509" s="42">
        <f>SUMIFS('Sample - Superstore'!U:U,'Sample - Superstore'!$V:$V,$A509,'Sample - Superstore'!$N:$N,$B509)</f>
        <v>-3.782537407</v>
      </c>
      <c r="L509" s="36" t="s">
        <v>2042</v>
      </c>
      <c r="N509" s="40"/>
    </row>
    <row r="510">
      <c r="A510" s="41" t="s">
        <v>8625</v>
      </c>
      <c r="B510" s="36" t="s">
        <v>1871</v>
      </c>
      <c r="C510" s="36" t="s">
        <v>51</v>
      </c>
      <c r="D510" s="36" t="s">
        <v>93</v>
      </c>
      <c r="E510" s="36" t="s">
        <v>1872</v>
      </c>
      <c r="F510" s="42">
        <f>SUMIFS('Sample - Superstore'!R:R,'Sample - Superstore'!$V:$V,$A510,'Sample - Superstore'!$N:$N,$B510)</f>
        <v>28.7701037</v>
      </c>
      <c r="G510" s="43" t="str">
        <f>IF(OR($F510&lt;Lower_Limit,$F510&gt;Upper_Limit),TRUE,IF($F510&gt;Upper_percentile,"P99",IF($F510&lt;Lower_percentile,"P01","")))</f>
        <v/>
      </c>
      <c r="H510" s="44">
        <f>SUMIFS('Sample - Superstore'!S:S,'Sample - Superstore'!$V:$V,$A510,'Sample - Superstore'!$N:$N,$B510)</f>
        <v>7</v>
      </c>
      <c r="I510" s="45">
        <f>SUMIFS('Sample - Superstore'!T:T,'Sample - Superstore'!$V:$V,$A510,'Sample - Superstore'!$N:$N,$B510)</f>
        <v>0.2</v>
      </c>
      <c r="J510" s="42">
        <f>SUMIFS('Sample - Superstore'!U:U,'Sample - Superstore'!$V:$V,$A510,'Sample - Superstore'!$N:$N,$B510)</f>
        <v>2.87701037</v>
      </c>
      <c r="L510" s="36" t="s">
        <v>2046</v>
      </c>
      <c r="N510" s="40"/>
    </row>
    <row r="511">
      <c r="A511" s="41" t="s">
        <v>8625</v>
      </c>
      <c r="B511" s="36" t="s">
        <v>1873</v>
      </c>
      <c r="C511" s="36" t="s">
        <v>51</v>
      </c>
      <c r="D511" s="36" t="s">
        <v>283</v>
      </c>
      <c r="E511" s="36" t="s">
        <v>1874</v>
      </c>
      <c r="F511" s="42">
        <f>SUMIFS('Sample - Superstore'!R:R,'Sample - Superstore'!$V:$V,$A511,'Sample - Superstore'!$N:$N,$B511)</f>
        <v>27.7426</v>
      </c>
      <c r="G511" s="43" t="str">
        <f>IF(OR($F511&lt;Lower_Limit,$F511&gt;Upper_Limit),TRUE,IF($F511&gt;Upper_percentile,"P99",IF($F511&lt;Lower_percentile,"P01","")))</f>
        <v/>
      </c>
      <c r="H511" s="44">
        <f>SUMIFS('Sample - Superstore'!S:S,'Sample - Superstore'!$V:$V,$A511,'Sample - Superstore'!$N:$N,$B511)</f>
        <v>3</v>
      </c>
      <c r="I511" s="45">
        <f>SUMIFS('Sample - Superstore'!T:T,'Sample - Superstore'!$V:$V,$A511,'Sample - Superstore'!$N:$N,$B511)</f>
        <v>0.8</v>
      </c>
      <c r="J511" s="42">
        <f>SUMIFS('Sample - Superstore'!U:U,'Sample - Superstore'!$V:$V,$A511,'Sample - Superstore'!$N:$N,$B511)</f>
        <v>-74.90502</v>
      </c>
      <c r="L511" s="36" t="s">
        <v>2051</v>
      </c>
      <c r="N511" s="40"/>
    </row>
    <row r="512">
      <c r="A512" s="41" t="s">
        <v>8625</v>
      </c>
      <c r="B512" s="36" t="s">
        <v>1205</v>
      </c>
      <c r="C512" s="36" t="s">
        <v>39</v>
      </c>
      <c r="D512" s="36" t="s">
        <v>61</v>
      </c>
      <c r="E512" s="36" t="s">
        <v>1878</v>
      </c>
      <c r="F512" s="42">
        <f>SUMIFS('Sample - Superstore'!R:R,'Sample - Superstore'!$V:$V,$A512,'Sample - Superstore'!$N:$N,$B512)</f>
        <v>391.0158025</v>
      </c>
      <c r="G512" s="43" t="str">
        <f>IF(OR($F512&lt;Lower_Limit,$F512&gt;Upper_Limit),TRUE,IF($F512&gt;Upper_percentile,"P99",IF($F512&lt;Lower_percentile,"P01","")))</f>
        <v/>
      </c>
      <c r="H512" s="44">
        <f>SUMIFS('Sample - Superstore'!S:S,'Sample - Superstore'!$V:$V,$A512,'Sample - Superstore'!$N:$N,$B512)</f>
        <v>14</v>
      </c>
      <c r="I512" s="45">
        <f>SUMIFS('Sample - Superstore'!T:T,'Sample - Superstore'!$V:$V,$A512,'Sample - Superstore'!$N:$N,$B512)</f>
        <v>0.4</v>
      </c>
      <c r="J512" s="42">
        <f>SUMIFS('Sample - Superstore'!U:U,'Sample - Superstore'!$V:$V,$A512,'Sample - Superstore'!$N:$N,$B512)</f>
        <v>112.4149981</v>
      </c>
      <c r="L512" s="36" t="s">
        <v>2053</v>
      </c>
      <c r="N512" s="40"/>
    </row>
    <row r="513">
      <c r="A513" s="41" t="s">
        <v>8625</v>
      </c>
      <c r="B513" s="36" t="s">
        <v>1879</v>
      </c>
      <c r="C513" s="36" t="s">
        <v>51</v>
      </c>
      <c r="D513" s="36" t="s">
        <v>52</v>
      </c>
      <c r="E513" s="36" t="s">
        <v>1880</v>
      </c>
      <c r="F513" s="42">
        <f>SUMIFS('Sample - Superstore'!R:R,'Sample - Superstore'!$V:$V,$A513,'Sample - Superstore'!$N:$N,$B513)</f>
        <v>205.5427654</v>
      </c>
      <c r="G513" s="43" t="str">
        <f>IF(OR($F513&lt;Lower_Limit,$F513&gt;Upper_Limit),TRUE,IF($F513&gt;Upper_percentile,"P99",IF($F513&lt;Lower_percentile,"P01","")))</f>
        <v/>
      </c>
      <c r="H513" s="44">
        <f>SUMIFS('Sample - Superstore'!S:S,'Sample - Superstore'!$V:$V,$A513,'Sample - Superstore'!$N:$N,$B513)</f>
        <v>5</v>
      </c>
      <c r="I513" s="45">
        <f>SUMIFS('Sample - Superstore'!T:T,'Sample - Superstore'!$V:$V,$A513,'Sample - Superstore'!$N:$N,$B513)</f>
        <v>0.2</v>
      </c>
      <c r="J513" s="42">
        <f>SUMIFS('Sample - Superstore'!U:U,'Sample - Superstore'!$V:$V,$A513,'Sample - Superstore'!$N:$N,$B513)</f>
        <v>-46.24712222</v>
      </c>
      <c r="L513" s="36" t="s">
        <v>2057</v>
      </c>
      <c r="N513" s="40"/>
    </row>
    <row r="514">
      <c r="A514" s="41" t="s">
        <v>8625</v>
      </c>
      <c r="B514" s="36" t="s">
        <v>1881</v>
      </c>
      <c r="C514" s="36" t="s">
        <v>35</v>
      </c>
      <c r="D514" s="36" t="s">
        <v>121</v>
      </c>
      <c r="E514" s="36" t="s">
        <v>1882</v>
      </c>
      <c r="F514" s="42">
        <f>SUMIFS('Sample - Superstore'!R:R,'Sample - Superstore'!$V:$V,$A514,'Sample - Superstore'!$N:$N,$B514)</f>
        <v>54.59847901</v>
      </c>
      <c r="G514" s="43" t="str">
        <f>IF(OR($F514&lt;Lower_Limit,$F514&gt;Upper_Limit),TRUE,IF($F514&gt;Upper_percentile,"P99",IF($F514&lt;Lower_percentile,"P01","")))</f>
        <v/>
      </c>
      <c r="H514" s="44">
        <f>SUMIFS('Sample - Superstore'!S:S,'Sample - Superstore'!$V:$V,$A514,'Sample - Superstore'!$N:$N,$B514)</f>
        <v>2</v>
      </c>
      <c r="I514" s="45">
        <f>SUMIFS('Sample - Superstore'!T:T,'Sample - Superstore'!$V:$V,$A514,'Sample - Superstore'!$N:$N,$B514)</f>
        <v>0.2</v>
      </c>
      <c r="J514" s="42">
        <f>SUMIFS('Sample - Superstore'!U:U,'Sample - Superstore'!$V:$V,$A514,'Sample - Superstore'!$N:$N,$B514)</f>
        <v>10.9196958</v>
      </c>
      <c r="L514" s="36" t="s">
        <v>2059</v>
      </c>
      <c r="N514" s="40"/>
    </row>
    <row r="515">
      <c r="A515" s="41" t="s">
        <v>8625</v>
      </c>
      <c r="B515" s="36" t="s">
        <v>1883</v>
      </c>
      <c r="C515" s="36" t="s">
        <v>39</v>
      </c>
      <c r="D515" s="36" t="s">
        <v>61</v>
      </c>
      <c r="E515" s="36" t="s">
        <v>1884</v>
      </c>
      <c r="F515" s="42">
        <f>SUMIFS('Sample - Superstore'!R:R,'Sample - Superstore'!$V:$V,$A515,'Sample - Superstore'!$N:$N,$B515)</f>
        <v>453.8414519</v>
      </c>
      <c r="G515" s="43" t="str">
        <f>IF(OR($F515&lt;Lower_Limit,$F515&gt;Upper_Limit),TRUE,IF($F515&gt;Upper_percentile,"P99",IF($F515&lt;Lower_percentile,"P01","")))</f>
        <v/>
      </c>
      <c r="H515" s="44">
        <f>SUMIFS('Sample - Superstore'!S:S,'Sample - Superstore'!$V:$V,$A515,'Sample - Superstore'!$N:$N,$B515)</f>
        <v>3</v>
      </c>
      <c r="I515" s="45">
        <f>SUMIFS('Sample - Superstore'!T:T,'Sample - Superstore'!$V:$V,$A515,'Sample - Superstore'!$N:$N,$B515)</f>
        <v>0.2</v>
      </c>
      <c r="J515" s="42">
        <f>SUMIFS('Sample - Superstore'!U:U,'Sample - Superstore'!$V:$V,$A515,'Sample - Superstore'!$N:$N,$B515)</f>
        <v>-79.42225407</v>
      </c>
      <c r="L515" s="36" t="s">
        <v>2065</v>
      </c>
      <c r="N515" s="40"/>
    </row>
    <row r="516">
      <c r="A516" s="41" t="s">
        <v>8625</v>
      </c>
      <c r="B516" s="36" t="s">
        <v>1885</v>
      </c>
      <c r="C516" s="36" t="s">
        <v>39</v>
      </c>
      <c r="D516" s="36" t="s">
        <v>446</v>
      </c>
      <c r="E516" s="36" t="s">
        <v>1886</v>
      </c>
      <c r="F516" s="42">
        <f>SUMIFS('Sample - Superstore'!R:R,'Sample - Superstore'!$V:$V,$A516,'Sample - Superstore'!$N:$N,$B516)</f>
        <v>236.3227</v>
      </c>
      <c r="G516" s="43" t="str">
        <f>IF(OR($F516&lt;Lower_Limit,$F516&gt;Upper_Limit),TRUE,IF($F516&gt;Upper_percentile,"P99",IF($F516&lt;Lower_percentile,"P01","")))</f>
        <v/>
      </c>
      <c r="H516" s="44">
        <f>SUMIFS('Sample - Superstore'!S:S,'Sample - Superstore'!$V:$V,$A516,'Sample - Superstore'!$N:$N,$B516)</f>
        <v>3</v>
      </c>
      <c r="I516" s="45">
        <f>SUMIFS('Sample - Superstore'!T:T,'Sample - Superstore'!$V:$V,$A516,'Sample - Superstore'!$N:$N,$B516)</f>
        <v>0.7</v>
      </c>
      <c r="J516" s="42">
        <f>SUMIFS('Sample - Superstore'!U:U,'Sample - Superstore'!$V:$V,$A516,'Sample - Superstore'!$N:$N,$B516)</f>
        <v>-173.3033133</v>
      </c>
      <c r="L516" s="36" t="s">
        <v>2070</v>
      </c>
      <c r="N516" s="40"/>
    </row>
    <row r="517">
      <c r="A517" s="41" t="s">
        <v>8625</v>
      </c>
      <c r="B517" s="36" t="s">
        <v>1887</v>
      </c>
      <c r="C517" s="36" t="s">
        <v>51</v>
      </c>
      <c r="D517" s="36" t="s">
        <v>297</v>
      </c>
      <c r="E517" s="36" t="s">
        <v>1888</v>
      </c>
      <c r="F517" s="42">
        <f>SUMIFS('Sample - Superstore'!R:R,'Sample - Superstore'!$V:$V,$A517,'Sample - Superstore'!$N:$N,$B517)</f>
        <v>6.303703704</v>
      </c>
      <c r="G517" s="43" t="str">
        <f>IF(OR($F517&lt;Lower_Limit,$F517&gt;Upper_Limit),TRUE,IF($F517&gt;Upper_percentile,"P99",IF($F517&lt;Lower_percentile,"P01","")))</f>
        <v/>
      </c>
      <c r="H517" s="44">
        <f>SUMIFS('Sample - Superstore'!S:S,'Sample - Superstore'!$V:$V,$A517,'Sample - Superstore'!$N:$N,$B517)</f>
        <v>2</v>
      </c>
      <c r="I517" s="45">
        <f>SUMIFS('Sample - Superstore'!T:T,'Sample - Superstore'!$V:$V,$A517,'Sample - Superstore'!$N:$N,$B517)</f>
        <v>0.2</v>
      </c>
      <c r="J517" s="42">
        <f>SUMIFS('Sample - Superstore'!U:U,'Sample - Superstore'!$V:$V,$A517,'Sample - Superstore'!$N:$N,$B517)</f>
        <v>2.206296296</v>
      </c>
      <c r="L517" s="36" t="s">
        <v>2072</v>
      </c>
      <c r="N517" s="40"/>
    </row>
    <row r="518">
      <c r="A518" s="41" t="s">
        <v>8625</v>
      </c>
      <c r="B518" s="36" t="s">
        <v>1893</v>
      </c>
      <c r="C518" s="36" t="s">
        <v>51</v>
      </c>
      <c r="D518" s="36" t="s">
        <v>124</v>
      </c>
      <c r="E518" s="36" t="s">
        <v>1894</v>
      </c>
      <c r="F518" s="42">
        <f>SUMIFS('Sample - Superstore'!R:R,'Sample - Superstore'!$V:$V,$A518,'Sample - Superstore'!$N:$N,$B518)</f>
        <v>62.70205437</v>
      </c>
      <c r="G518" s="43" t="str">
        <f>IF(OR($F518&lt;Lower_Limit,$F518&gt;Upper_Limit),TRUE,IF($F518&gt;Upper_percentile,"P99",IF($F518&lt;Lower_percentile,"P01","")))</f>
        <v/>
      </c>
      <c r="H518" s="44">
        <f>SUMIFS('Sample - Superstore'!S:S,'Sample - Superstore'!$V:$V,$A518,'Sample - Superstore'!$N:$N,$B518)</f>
        <v>3</v>
      </c>
      <c r="I518" s="45">
        <f>SUMIFS('Sample - Superstore'!T:T,'Sample - Superstore'!$V:$V,$A518,'Sample - Superstore'!$N:$N,$B518)</f>
        <v>0</v>
      </c>
      <c r="J518" s="42">
        <f>SUMIFS('Sample - Superstore'!U:U,'Sample - Superstore'!$V:$V,$A518,'Sample - Superstore'!$N:$N,$B518)</f>
        <v>28.84294501</v>
      </c>
      <c r="L518" s="36" t="s">
        <v>2074</v>
      </c>
      <c r="N518" s="40"/>
    </row>
    <row r="519">
      <c r="A519" s="41" t="s">
        <v>8625</v>
      </c>
      <c r="B519" s="36" t="s">
        <v>1899</v>
      </c>
      <c r="C519" s="36" t="s">
        <v>51</v>
      </c>
      <c r="D519" s="36" t="s">
        <v>124</v>
      </c>
      <c r="E519" s="36" t="s">
        <v>1900</v>
      </c>
      <c r="F519" s="42">
        <f>SUMIFS('Sample - Superstore'!R:R,'Sample - Superstore'!$V:$V,$A519,'Sample - Superstore'!$N:$N,$B519)</f>
        <v>23.38000631</v>
      </c>
      <c r="G519" s="43" t="str">
        <f>IF(OR($F519&lt;Lower_Limit,$F519&gt;Upper_Limit),TRUE,IF($F519&gt;Upper_percentile,"P99",IF($F519&lt;Lower_percentile,"P01","")))</f>
        <v/>
      </c>
      <c r="H519" s="44">
        <f>SUMIFS('Sample - Superstore'!S:S,'Sample - Superstore'!$V:$V,$A519,'Sample - Superstore'!$N:$N,$B519)</f>
        <v>5</v>
      </c>
      <c r="I519" s="45">
        <f>SUMIFS('Sample - Superstore'!T:T,'Sample - Superstore'!$V:$V,$A519,'Sample - Superstore'!$N:$N,$B519)</f>
        <v>0.2</v>
      </c>
      <c r="J519" s="42">
        <f>SUMIFS('Sample - Superstore'!U:U,'Sample - Superstore'!$V:$V,$A519,'Sample - Superstore'!$N:$N,$B519)</f>
        <v>10.00015229</v>
      </c>
      <c r="L519" s="36" t="s">
        <v>2076</v>
      </c>
      <c r="N519" s="40"/>
    </row>
    <row r="520">
      <c r="A520" s="41" t="s">
        <v>8625</v>
      </c>
      <c r="B520" s="36" t="s">
        <v>1904</v>
      </c>
      <c r="C520" s="36" t="s">
        <v>51</v>
      </c>
      <c r="D520" s="36" t="s">
        <v>52</v>
      </c>
      <c r="E520" s="36" t="s">
        <v>1905</v>
      </c>
      <c r="F520" s="42">
        <f>SUMIFS('Sample - Superstore'!R:R,'Sample - Superstore'!$V:$V,$A520,'Sample - Superstore'!$N:$N,$B520)</f>
        <v>5.98</v>
      </c>
      <c r="G520" s="43" t="str">
        <f>IF(OR($F520&lt;Lower_Limit,$F520&gt;Upper_Limit),TRUE,IF($F520&gt;Upper_percentile,"P99",IF($F520&lt;Lower_percentile,"P01","")))</f>
        <v/>
      </c>
      <c r="H520" s="44">
        <f>SUMIFS('Sample - Superstore'!S:S,'Sample - Superstore'!$V:$V,$A520,'Sample - Superstore'!$N:$N,$B520)</f>
        <v>1</v>
      </c>
      <c r="I520" s="45">
        <f>SUMIFS('Sample - Superstore'!T:T,'Sample - Superstore'!$V:$V,$A520,'Sample - Superstore'!$N:$N,$B520)</f>
        <v>0</v>
      </c>
      <c r="J520" s="42">
        <f>SUMIFS('Sample - Superstore'!U:U,'Sample - Superstore'!$V:$V,$A520,'Sample - Superstore'!$N:$N,$B520)</f>
        <v>1.0166</v>
      </c>
      <c r="L520" s="36" t="s">
        <v>2078</v>
      </c>
      <c r="N520" s="40"/>
    </row>
    <row r="521">
      <c r="A521" s="41" t="s">
        <v>8625</v>
      </c>
      <c r="B521" s="36" t="s">
        <v>1906</v>
      </c>
      <c r="C521" s="36" t="s">
        <v>39</v>
      </c>
      <c r="D521" s="36" t="s">
        <v>40</v>
      </c>
      <c r="E521" s="36" t="s">
        <v>1907</v>
      </c>
      <c r="F521" s="42">
        <f>SUMIFS('Sample - Superstore'!R:R,'Sample - Superstore'!$V:$V,$A521,'Sample - Superstore'!$N:$N,$B521)</f>
        <v>246.168</v>
      </c>
      <c r="G521" s="43" t="str">
        <f>IF(OR($F521&lt;Lower_Limit,$F521&gt;Upper_Limit),TRUE,IF($F521&gt;Upper_percentile,"P99",IF($F521&lt;Lower_percentile,"P01","")))</f>
        <v/>
      </c>
      <c r="H521" s="44">
        <f>SUMIFS('Sample - Superstore'!S:S,'Sample - Superstore'!$V:$V,$A521,'Sample - Superstore'!$N:$N,$B521)</f>
        <v>3</v>
      </c>
      <c r="I521" s="45">
        <f>SUMIFS('Sample - Superstore'!T:T,'Sample - Superstore'!$V:$V,$A521,'Sample - Superstore'!$N:$N,$B521)</f>
        <v>0.2</v>
      </c>
      <c r="J521" s="42">
        <f>SUMIFS('Sample - Superstore'!U:U,'Sample - Superstore'!$V:$V,$A521,'Sample - Superstore'!$N:$N,$B521)</f>
        <v>21.5397</v>
      </c>
      <c r="L521" s="36" t="s">
        <v>2080</v>
      </c>
      <c r="N521" s="40"/>
    </row>
    <row r="522">
      <c r="A522" s="41" t="s">
        <v>8625</v>
      </c>
      <c r="B522" s="36" t="s">
        <v>1912</v>
      </c>
      <c r="C522" s="36" t="s">
        <v>51</v>
      </c>
      <c r="D522" s="36" t="s">
        <v>76</v>
      </c>
      <c r="E522" s="36" t="s">
        <v>1913</v>
      </c>
      <c r="F522" s="42">
        <f>SUMIFS('Sample - Superstore'!R:R,'Sample - Superstore'!$V:$V,$A522,'Sample - Superstore'!$N:$N,$B522)</f>
        <v>6.72</v>
      </c>
      <c r="G522" s="43" t="str">
        <f>IF(OR($F522&lt;Lower_Limit,$F522&gt;Upper_Limit),TRUE,IF($F522&gt;Upper_percentile,"P99",IF($F522&lt;Lower_percentile,"P01","")))</f>
        <v/>
      </c>
      <c r="H522" s="44">
        <f>SUMIFS('Sample - Superstore'!S:S,'Sample - Superstore'!$V:$V,$A522,'Sample - Superstore'!$N:$N,$B522)</f>
        <v>5</v>
      </c>
      <c r="I522" s="45">
        <f>SUMIFS('Sample - Superstore'!T:T,'Sample - Superstore'!$V:$V,$A522,'Sample - Superstore'!$N:$N,$B522)</f>
        <v>0.2</v>
      </c>
      <c r="J522" s="42">
        <f>SUMIFS('Sample - Superstore'!U:U,'Sample - Superstore'!$V:$V,$A522,'Sample - Superstore'!$N:$N,$B522)</f>
        <v>2.352</v>
      </c>
      <c r="L522" s="36" t="s">
        <v>2089</v>
      </c>
      <c r="N522" s="40"/>
    </row>
    <row r="523">
      <c r="A523" s="41" t="s">
        <v>8625</v>
      </c>
      <c r="B523" s="36" t="s">
        <v>1914</v>
      </c>
      <c r="C523" s="36" t="s">
        <v>35</v>
      </c>
      <c r="D523" s="36" t="s">
        <v>73</v>
      </c>
      <c r="E523" s="36" t="s">
        <v>1915</v>
      </c>
      <c r="F523" s="42">
        <f>SUMIFS('Sample - Superstore'!R:R,'Sample - Superstore'!$V:$V,$A523,'Sample - Superstore'!$N:$N,$B523)</f>
        <v>483.246614</v>
      </c>
      <c r="G523" s="43" t="str">
        <f>IF(OR($F523&lt;Lower_Limit,$F523&gt;Upper_Limit),TRUE,IF($F523&gt;Upper_percentile,"P99",IF($F523&lt;Lower_percentile,"P01","")))</f>
        <v/>
      </c>
      <c r="H523" s="44">
        <f>SUMIFS('Sample - Superstore'!S:S,'Sample - Superstore'!$V:$V,$A523,'Sample - Superstore'!$N:$N,$B523)</f>
        <v>5</v>
      </c>
      <c r="I523" s="45">
        <f>SUMIFS('Sample - Superstore'!T:T,'Sample - Superstore'!$V:$V,$A523,'Sample - Superstore'!$N:$N,$B523)</f>
        <v>0.5</v>
      </c>
      <c r="J523" s="42">
        <f>SUMIFS('Sample - Superstore'!U:U,'Sample - Superstore'!$V:$V,$A523,'Sample - Superstore'!$N:$N,$B523)</f>
        <v>-13.61295588</v>
      </c>
      <c r="L523" s="36" t="s">
        <v>2091</v>
      </c>
      <c r="N523" s="40"/>
    </row>
    <row r="524">
      <c r="A524" s="41" t="s">
        <v>8625</v>
      </c>
      <c r="B524" s="36" t="s">
        <v>120</v>
      </c>
      <c r="C524" s="36" t="s">
        <v>35</v>
      </c>
      <c r="D524" s="36" t="s">
        <v>121</v>
      </c>
      <c r="E524" s="36" t="s">
        <v>1917</v>
      </c>
      <c r="F524" s="42">
        <f>SUMIFS('Sample - Superstore'!R:R,'Sample - Superstore'!$V:$V,$A524,'Sample - Superstore'!$N:$N,$B524)</f>
        <v>13.39028531</v>
      </c>
      <c r="G524" s="43" t="str">
        <f>IF(OR($F524&lt;Lower_Limit,$F524&gt;Upper_Limit),TRUE,IF($F524&gt;Upper_percentile,"P99",IF($F524&lt;Lower_percentile,"P01","")))</f>
        <v/>
      </c>
      <c r="H524" s="44">
        <f>SUMIFS('Sample - Superstore'!S:S,'Sample - Superstore'!$V:$V,$A524,'Sample - Superstore'!$N:$N,$B524)</f>
        <v>5</v>
      </c>
      <c r="I524" s="45">
        <f>SUMIFS('Sample - Superstore'!T:T,'Sample - Superstore'!$V:$V,$A524,'Sample - Superstore'!$N:$N,$B524)</f>
        <v>0.2</v>
      </c>
      <c r="J524" s="42">
        <f>SUMIFS('Sample - Superstore'!U:U,'Sample - Superstore'!$V:$V,$A524,'Sample - Superstore'!$N:$N,$B524)</f>
        <v>2.678057062</v>
      </c>
      <c r="L524" s="36" t="s">
        <v>2096</v>
      </c>
      <c r="N524" s="40"/>
    </row>
    <row r="525">
      <c r="A525" s="41" t="s">
        <v>8625</v>
      </c>
      <c r="B525" s="36" t="s">
        <v>1921</v>
      </c>
      <c r="C525" s="36" t="s">
        <v>35</v>
      </c>
      <c r="D525" s="36" t="s">
        <v>73</v>
      </c>
      <c r="E525" s="36" t="s">
        <v>1922</v>
      </c>
      <c r="F525" s="42">
        <f>SUMIFS('Sample - Superstore'!R:R,'Sample - Superstore'!$V:$V,$A525,'Sample - Superstore'!$N:$N,$B525)</f>
        <v>71.088</v>
      </c>
      <c r="G525" s="43" t="str">
        <f>IF(OR($F525&lt;Lower_Limit,$F525&gt;Upper_Limit),TRUE,IF($F525&gt;Upper_percentile,"P99",IF($F525&lt;Lower_percentile,"P01","")))</f>
        <v/>
      </c>
      <c r="H525" s="44">
        <f>SUMIFS('Sample - Superstore'!S:S,'Sample - Superstore'!$V:$V,$A525,'Sample - Superstore'!$N:$N,$B525)</f>
        <v>2</v>
      </c>
      <c r="I525" s="45">
        <f>SUMIFS('Sample - Superstore'!T:T,'Sample - Superstore'!$V:$V,$A525,'Sample - Superstore'!$N:$N,$B525)</f>
        <v>0.2</v>
      </c>
      <c r="J525" s="42">
        <f>SUMIFS('Sample - Superstore'!U:U,'Sample - Superstore'!$V:$V,$A525,'Sample - Superstore'!$N:$N,$B525)</f>
        <v>-1.7772</v>
      </c>
      <c r="L525" s="36" t="s">
        <v>2102</v>
      </c>
      <c r="N525" s="40"/>
    </row>
    <row r="526">
      <c r="A526" s="41" t="s">
        <v>8625</v>
      </c>
      <c r="B526" s="36" t="s">
        <v>1926</v>
      </c>
      <c r="C526" s="36" t="s">
        <v>35</v>
      </c>
      <c r="D526" s="36" t="s">
        <v>73</v>
      </c>
      <c r="E526" s="36" t="s">
        <v>1927</v>
      </c>
      <c r="F526" s="42">
        <f>SUMIFS('Sample - Superstore'!R:R,'Sample - Superstore'!$V:$V,$A526,'Sample - Superstore'!$N:$N,$B526)</f>
        <v>1685.88</v>
      </c>
      <c r="G526" s="43" t="str">
        <f>IF(OR($F526&lt;Lower_Limit,$F526&gt;Upper_Limit),TRUE,IF($F526&gt;Upper_percentile,"P99",IF($F526&lt;Lower_percentile,"P01","")))</f>
        <v/>
      </c>
      <c r="H526" s="44">
        <f>SUMIFS('Sample - Superstore'!S:S,'Sample - Superstore'!$V:$V,$A526,'Sample - Superstore'!$N:$N,$B526)</f>
        <v>6</v>
      </c>
      <c r="I526" s="45">
        <f>SUMIFS('Sample - Superstore'!T:T,'Sample - Superstore'!$V:$V,$A526,'Sample - Superstore'!$N:$N,$B526)</f>
        <v>0</v>
      </c>
      <c r="J526" s="42">
        <f>SUMIFS('Sample - Superstore'!U:U,'Sample - Superstore'!$V:$V,$A526,'Sample - Superstore'!$N:$N,$B526)</f>
        <v>320.3172</v>
      </c>
      <c r="L526" s="36" t="s">
        <v>2107</v>
      </c>
      <c r="N526" s="40"/>
    </row>
    <row r="527">
      <c r="A527" s="41" t="s">
        <v>8625</v>
      </c>
      <c r="B527" s="36" t="s">
        <v>1928</v>
      </c>
      <c r="C527" s="36" t="s">
        <v>51</v>
      </c>
      <c r="D527" s="36" t="s">
        <v>76</v>
      </c>
      <c r="E527" s="36" t="s">
        <v>1929</v>
      </c>
      <c r="F527" s="42">
        <f>SUMIFS('Sample - Superstore'!R:R,'Sample - Superstore'!$V:$V,$A527,'Sample - Superstore'!$N:$N,$B527)</f>
        <v>5.728</v>
      </c>
      <c r="G527" s="43" t="str">
        <f>IF(OR($F527&lt;Lower_Limit,$F527&gt;Upper_Limit),TRUE,IF($F527&gt;Upper_percentile,"P99",IF($F527&lt;Lower_percentile,"P01","")))</f>
        <v/>
      </c>
      <c r="H527" s="44">
        <f>SUMIFS('Sample - Superstore'!S:S,'Sample - Superstore'!$V:$V,$A527,'Sample - Superstore'!$N:$N,$B527)</f>
        <v>2</v>
      </c>
      <c r="I527" s="45">
        <f>SUMIFS('Sample - Superstore'!T:T,'Sample - Superstore'!$V:$V,$A527,'Sample - Superstore'!$N:$N,$B527)</f>
        <v>0.2</v>
      </c>
      <c r="J527" s="42">
        <f>SUMIFS('Sample - Superstore'!U:U,'Sample - Superstore'!$V:$V,$A527,'Sample - Superstore'!$N:$N,$B527)</f>
        <v>2.0048</v>
      </c>
      <c r="L527" s="36" t="s">
        <v>2116</v>
      </c>
      <c r="N527" s="40"/>
    </row>
    <row r="528">
      <c r="A528" s="41" t="s">
        <v>8625</v>
      </c>
      <c r="B528" s="36" t="s">
        <v>1932</v>
      </c>
      <c r="C528" s="36" t="s">
        <v>51</v>
      </c>
      <c r="D528" s="36" t="s">
        <v>124</v>
      </c>
      <c r="E528" s="36" t="s">
        <v>1933</v>
      </c>
      <c r="F528" s="42">
        <f>SUMIFS('Sample - Superstore'!R:R,'Sample - Superstore'!$V:$V,$A528,'Sample - Superstore'!$N:$N,$B528)</f>
        <v>74.95371023</v>
      </c>
      <c r="G528" s="43" t="str">
        <f>IF(OR($F528&lt;Lower_Limit,$F528&gt;Upper_Limit),TRUE,IF($F528&gt;Upper_percentile,"P99",IF($F528&lt;Lower_percentile,"P01","")))</f>
        <v/>
      </c>
      <c r="H528" s="44">
        <f>SUMIFS('Sample - Superstore'!S:S,'Sample - Superstore'!$V:$V,$A528,'Sample - Superstore'!$N:$N,$B528)</f>
        <v>4</v>
      </c>
      <c r="I528" s="45">
        <f>SUMIFS('Sample - Superstore'!T:T,'Sample - Superstore'!$V:$V,$A528,'Sample - Superstore'!$N:$N,$B528)</f>
        <v>0.2</v>
      </c>
      <c r="J528" s="42">
        <f>SUMIFS('Sample - Superstore'!U:U,'Sample - Superstore'!$V:$V,$A528,'Sample - Superstore'!$N:$N,$B528)</f>
        <v>25.2968772</v>
      </c>
      <c r="L528" s="36" t="s">
        <v>2121</v>
      </c>
      <c r="N528" s="40"/>
    </row>
    <row r="529">
      <c r="A529" s="41" t="s">
        <v>8625</v>
      </c>
      <c r="B529" s="36" t="s">
        <v>1934</v>
      </c>
      <c r="C529" s="36" t="s">
        <v>39</v>
      </c>
      <c r="D529" s="36" t="s">
        <v>40</v>
      </c>
      <c r="E529" s="36" t="s">
        <v>1935</v>
      </c>
      <c r="F529" s="42">
        <f>SUMIFS('Sample - Superstore'!R:R,'Sample - Superstore'!$V:$V,$A529,'Sample - Superstore'!$N:$N,$B529)</f>
        <v>140.7111335</v>
      </c>
      <c r="G529" s="43" t="str">
        <f>IF(OR($F529&lt;Lower_Limit,$F529&gt;Upper_Limit),TRUE,IF($F529&gt;Upper_percentile,"P99",IF($F529&lt;Lower_percentile,"P01","")))</f>
        <v/>
      </c>
      <c r="H529" s="44">
        <f>SUMIFS('Sample - Superstore'!S:S,'Sample - Superstore'!$V:$V,$A529,'Sample - Superstore'!$N:$N,$B529)</f>
        <v>3</v>
      </c>
      <c r="I529" s="45">
        <f>SUMIFS('Sample - Superstore'!T:T,'Sample - Superstore'!$V:$V,$A529,'Sample - Superstore'!$N:$N,$B529)</f>
        <v>0.2</v>
      </c>
      <c r="J529" s="42">
        <f>SUMIFS('Sample - Superstore'!U:U,'Sample - Superstore'!$V:$V,$A529,'Sample - Superstore'!$N:$N,$B529)</f>
        <v>15.83000252</v>
      </c>
      <c r="L529" s="36" t="s">
        <v>2123</v>
      </c>
      <c r="N529" s="40"/>
    </row>
    <row r="530">
      <c r="A530" s="41" t="s">
        <v>8625</v>
      </c>
      <c r="B530" s="36" t="s">
        <v>1940</v>
      </c>
      <c r="C530" s="36" t="s">
        <v>51</v>
      </c>
      <c r="D530" s="36" t="s">
        <v>272</v>
      </c>
      <c r="E530" s="36" t="s">
        <v>1941</v>
      </c>
      <c r="F530" s="42">
        <f>SUMIFS('Sample - Superstore'!R:R,'Sample - Superstore'!$V:$V,$A530,'Sample - Superstore'!$N:$N,$B530)</f>
        <v>7.590162963</v>
      </c>
      <c r="G530" s="43" t="str">
        <f>IF(OR($F530&lt;Lower_Limit,$F530&gt;Upper_Limit),TRUE,IF($F530&gt;Upper_percentile,"P99",IF($F530&lt;Lower_percentile,"P01","")))</f>
        <v/>
      </c>
      <c r="H530" s="44">
        <f>SUMIFS('Sample - Superstore'!S:S,'Sample - Superstore'!$V:$V,$A530,'Sample - Superstore'!$N:$N,$B530)</f>
        <v>2</v>
      </c>
      <c r="I530" s="45">
        <f>SUMIFS('Sample - Superstore'!T:T,'Sample - Superstore'!$V:$V,$A530,'Sample - Superstore'!$N:$N,$B530)</f>
        <v>0.2</v>
      </c>
      <c r="J530" s="42">
        <f>SUMIFS('Sample - Superstore'!U:U,'Sample - Superstore'!$V:$V,$A530,'Sample - Superstore'!$N:$N,$B530)</f>
        <v>1.802663704</v>
      </c>
      <c r="L530" s="36" t="s">
        <v>2133</v>
      </c>
      <c r="N530" s="40"/>
    </row>
    <row r="531">
      <c r="A531" s="41" t="s">
        <v>8625</v>
      </c>
      <c r="B531" s="36" t="s">
        <v>1942</v>
      </c>
      <c r="C531" s="36" t="s">
        <v>51</v>
      </c>
      <c r="D531" s="36" t="s">
        <v>124</v>
      </c>
      <c r="E531" s="36" t="s">
        <v>1943</v>
      </c>
      <c r="F531" s="42">
        <f>SUMIFS('Sample - Superstore'!R:R,'Sample - Superstore'!$V:$V,$A531,'Sample - Superstore'!$N:$N,$B531)</f>
        <v>52.13819259</v>
      </c>
      <c r="G531" s="43" t="str">
        <f>IF(OR($F531&lt;Lower_Limit,$F531&gt;Upper_Limit),TRUE,IF($F531&gt;Upper_percentile,"P99",IF($F531&lt;Lower_percentile,"P01","")))</f>
        <v/>
      </c>
      <c r="H531" s="44">
        <f>SUMIFS('Sample - Superstore'!S:S,'Sample - Superstore'!$V:$V,$A531,'Sample - Superstore'!$N:$N,$B531)</f>
        <v>2</v>
      </c>
      <c r="I531" s="45">
        <f>SUMIFS('Sample - Superstore'!T:T,'Sample - Superstore'!$V:$V,$A531,'Sample - Superstore'!$N:$N,$B531)</f>
        <v>0.2</v>
      </c>
      <c r="J531" s="42">
        <f>SUMIFS('Sample - Superstore'!U:U,'Sample - Superstore'!$V:$V,$A531,'Sample - Superstore'!$N:$N,$B531)</f>
        <v>16.29318519</v>
      </c>
      <c r="L531" s="36" t="s">
        <v>2135</v>
      </c>
      <c r="N531" s="40"/>
    </row>
    <row r="532">
      <c r="A532" s="41" t="s">
        <v>8625</v>
      </c>
      <c r="B532" s="36" t="s">
        <v>1258</v>
      </c>
      <c r="C532" s="36" t="s">
        <v>35</v>
      </c>
      <c r="D532" s="36" t="s">
        <v>121</v>
      </c>
      <c r="E532" s="36" t="s">
        <v>1944</v>
      </c>
      <c r="F532" s="42">
        <f>SUMIFS('Sample - Superstore'!R:R,'Sample - Superstore'!$V:$V,$A532,'Sample - Superstore'!$N:$N,$B532)</f>
        <v>57.54891852</v>
      </c>
      <c r="G532" s="43" t="str">
        <f>IF(OR($F532&lt;Lower_Limit,$F532&gt;Upper_Limit),TRUE,IF($F532&gt;Upper_percentile,"P99",IF($F532&lt;Lower_percentile,"P01","")))</f>
        <v/>
      </c>
      <c r="H532" s="44">
        <f>SUMIFS('Sample - Superstore'!S:S,'Sample - Superstore'!$V:$V,$A532,'Sample - Superstore'!$N:$N,$B532)</f>
        <v>7</v>
      </c>
      <c r="I532" s="45">
        <f>SUMIFS('Sample - Superstore'!T:T,'Sample - Superstore'!$V:$V,$A532,'Sample - Superstore'!$N:$N,$B532)</f>
        <v>0.2</v>
      </c>
      <c r="J532" s="42">
        <f>SUMIFS('Sample - Superstore'!U:U,'Sample - Superstore'!$V:$V,$A532,'Sample - Superstore'!$N:$N,$B532)</f>
        <v>12.22914519</v>
      </c>
      <c r="L532" s="36" t="s">
        <v>2140</v>
      </c>
      <c r="N532" s="40"/>
    </row>
    <row r="533">
      <c r="A533" s="41" t="s">
        <v>8625</v>
      </c>
      <c r="B533" s="36" t="s">
        <v>1946</v>
      </c>
      <c r="C533" s="36" t="s">
        <v>51</v>
      </c>
      <c r="D533" s="36" t="s">
        <v>76</v>
      </c>
      <c r="E533" s="36" t="s">
        <v>1947</v>
      </c>
      <c r="F533" s="42">
        <f>SUMIFS('Sample - Superstore'!R:R,'Sample - Superstore'!$V:$V,$A533,'Sample - Superstore'!$N:$N,$B533)</f>
        <v>3.374340741</v>
      </c>
      <c r="G533" s="43" t="str">
        <f>IF(OR($F533&lt;Lower_Limit,$F533&gt;Upper_Limit),TRUE,IF($F533&gt;Upper_percentile,"P99",IF($F533&lt;Lower_percentile,"P01","")))</f>
        <v/>
      </c>
      <c r="H533" s="44">
        <f>SUMIFS('Sample - Superstore'!S:S,'Sample - Superstore'!$V:$V,$A533,'Sample - Superstore'!$N:$N,$B533)</f>
        <v>2</v>
      </c>
      <c r="I533" s="45">
        <f>SUMIFS('Sample - Superstore'!T:T,'Sample - Superstore'!$V:$V,$A533,'Sample - Superstore'!$N:$N,$B533)</f>
        <v>0.8</v>
      </c>
      <c r="J533" s="42">
        <f>SUMIFS('Sample - Superstore'!U:U,'Sample - Superstore'!$V:$V,$A533,'Sample - Superstore'!$N:$N,$B533)</f>
        <v>-5.567662222</v>
      </c>
      <c r="L533" s="36" t="s">
        <v>2142</v>
      </c>
      <c r="N533" s="40"/>
    </row>
    <row r="534">
      <c r="A534" s="41" t="s">
        <v>8625</v>
      </c>
      <c r="B534" s="36" t="s">
        <v>1948</v>
      </c>
      <c r="C534" s="36" t="s">
        <v>39</v>
      </c>
      <c r="D534" s="36" t="s">
        <v>61</v>
      </c>
      <c r="E534" s="36" t="s">
        <v>1949</v>
      </c>
      <c r="F534" s="42">
        <f>SUMIFS('Sample - Superstore'!R:R,'Sample - Superstore'!$V:$V,$A534,'Sample - Superstore'!$N:$N,$B534)</f>
        <v>27.53327407</v>
      </c>
      <c r="G534" s="43" t="str">
        <f>IF(OR($F534&lt;Lower_Limit,$F534&gt;Upper_Limit),TRUE,IF($F534&gt;Upper_percentile,"P99",IF($F534&lt;Lower_percentile,"P01","")))</f>
        <v/>
      </c>
      <c r="H534" s="44">
        <f>SUMIFS('Sample - Superstore'!S:S,'Sample - Superstore'!$V:$V,$A534,'Sample - Superstore'!$N:$N,$B534)</f>
        <v>2</v>
      </c>
      <c r="I534" s="45">
        <f>SUMIFS('Sample - Superstore'!T:T,'Sample - Superstore'!$V:$V,$A534,'Sample - Superstore'!$N:$N,$B534)</f>
        <v>0.2</v>
      </c>
      <c r="J534" s="42">
        <f>SUMIFS('Sample - Superstore'!U:U,'Sample - Superstore'!$V:$V,$A534,'Sample - Superstore'!$N:$N,$B534)</f>
        <v>-3.441659259</v>
      </c>
      <c r="L534" s="36" t="s">
        <v>2145</v>
      </c>
      <c r="N534" s="40"/>
    </row>
    <row r="535">
      <c r="A535" s="41" t="s">
        <v>8625</v>
      </c>
      <c r="B535" s="36" t="s">
        <v>682</v>
      </c>
      <c r="C535" s="36" t="s">
        <v>51</v>
      </c>
      <c r="D535" s="36" t="s">
        <v>283</v>
      </c>
      <c r="E535" s="36" t="s">
        <v>683</v>
      </c>
      <c r="F535" s="42">
        <f>SUMIFS('Sample - Superstore'!R:R,'Sample - Superstore'!$V:$V,$A535,'Sample - Superstore'!$N:$N,$B535)</f>
        <v>57.30488889</v>
      </c>
      <c r="G535" s="43" t="str">
        <f>IF(OR($F535&lt;Lower_Limit,$F535&gt;Upper_Limit),TRUE,IF($F535&gt;Upper_percentile,"P99",IF($F535&lt;Lower_percentile,"P01","")))</f>
        <v/>
      </c>
      <c r="H535" s="44">
        <f>SUMIFS('Sample - Superstore'!S:S,'Sample - Superstore'!$V:$V,$A535,'Sample - Superstore'!$N:$N,$B535)</f>
        <v>1</v>
      </c>
      <c r="I535" s="45">
        <f>SUMIFS('Sample - Superstore'!T:T,'Sample - Superstore'!$V:$V,$A535,'Sample - Superstore'!$N:$N,$B535)</f>
        <v>0</v>
      </c>
      <c r="J535" s="42">
        <f>SUMIFS('Sample - Superstore'!U:U,'Sample - Superstore'!$V:$V,$A535,'Sample - Superstore'!$N:$N,$B535)</f>
        <v>16.04536889</v>
      </c>
      <c r="L535" s="36" t="s">
        <v>2147</v>
      </c>
      <c r="N535" s="40"/>
    </row>
    <row r="536">
      <c r="A536" s="41" t="s">
        <v>8625</v>
      </c>
      <c r="B536" s="36" t="s">
        <v>1954</v>
      </c>
      <c r="C536" s="36" t="s">
        <v>35</v>
      </c>
      <c r="D536" s="36" t="s">
        <v>121</v>
      </c>
      <c r="E536" s="36" t="s">
        <v>1955</v>
      </c>
      <c r="F536" s="42">
        <f>SUMIFS('Sample - Superstore'!R:R,'Sample - Superstore'!$V:$V,$A536,'Sample - Superstore'!$N:$N,$B536)</f>
        <v>41.6</v>
      </c>
      <c r="G536" s="43" t="str">
        <f>IF(OR($F536&lt;Lower_Limit,$F536&gt;Upper_Limit),TRUE,IF($F536&gt;Upper_percentile,"P99",IF($F536&lt;Lower_percentile,"P01","")))</f>
        <v/>
      </c>
      <c r="H536" s="44">
        <f>SUMIFS('Sample - Superstore'!S:S,'Sample - Superstore'!$V:$V,$A536,'Sample - Superstore'!$N:$N,$B536)</f>
        <v>4</v>
      </c>
      <c r="I536" s="45">
        <f>SUMIFS('Sample - Superstore'!T:T,'Sample - Superstore'!$V:$V,$A536,'Sample - Superstore'!$N:$N,$B536)</f>
        <v>0</v>
      </c>
      <c r="J536" s="42">
        <f>SUMIFS('Sample - Superstore'!U:U,'Sample - Superstore'!$V:$V,$A536,'Sample - Superstore'!$N:$N,$B536)</f>
        <v>14.144</v>
      </c>
      <c r="L536" s="36" t="s">
        <v>2155</v>
      </c>
      <c r="N536" s="40"/>
    </row>
    <row r="537">
      <c r="A537" s="41" t="s">
        <v>8625</v>
      </c>
      <c r="B537" s="36" t="s">
        <v>1957</v>
      </c>
      <c r="C537" s="36" t="s">
        <v>51</v>
      </c>
      <c r="D537" s="36" t="s">
        <v>76</v>
      </c>
      <c r="E537" s="36" t="s">
        <v>1958</v>
      </c>
      <c r="F537" s="42">
        <f>SUMIFS('Sample - Superstore'!R:R,'Sample - Superstore'!$V:$V,$A537,'Sample - Superstore'!$N:$N,$B537)</f>
        <v>89.68651193</v>
      </c>
      <c r="G537" s="43" t="str">
        <f>IF(OR($F537&lt;Lower_Limit,$F537&gt;Upper_Limit),TRUE,IF($F537&gt;Upper_percentile,"P99",IF($F537&lt;Lower_percentile,"P01","")))</f>
        <v/>
      </c>
      <c r="H537" s="44">
        <f>SUMIFS('Sample - Superstore'!S:S,'Sample - Superstore'!$V:$V,$A537,'Sample - Superstore'!$N:$N,$B537)</f>
        <v>7</v>
      </c>
      <c r="I537" s="45">
        <f>SUMIFS('Sample - Superstore'!T:T,'Sample - Superstore'!$V:$V,$A537,'Sample - Superstore'!$N:$N,$B537)</f>
        <v>0.2</v>
      </c>
      <c r="J537" s="42">
        <f>SUMIFS('Sample - Superstore'!U:U,'Sample - Superstore'!$V:$V,$A537,'Sample - Superstore'!$N:$N,$B537)</f>
        <v>32.51136058</v>
      </c>
      <c r="L537" s="36" t="s">
        <v>2157</v>
      </c>
      <c r="N537" s="40"/>
    </row>
    <row r="538">
      <c r="A538" s="41" t="s">
        <v>8625</v>
      </c>
      <c r="B538" s="36" t="s">
        <v>1959</v>
      </c>
      <c r="C538" s="36" t="s">
        <v>51</v>
      </c>
      <c r="D538" s="36" t="s">
        <v>297</v>
      </c>
      <c r="E538" s="36" t="s">
        <v>1960</v>
      </c>
      <c r="F538" s="42">
        <f>SUMIFS('Sample - Superstore'!R:R,'Sample - Superstore'!$V:$V,$A538,'Sample - Superstore'!$N:$N,$B538)</f>
        <v>46.72049383</v>
      </c>
      <c r="G538" s="43" t="str">
        <f>IF(OR($F538&lt;Lower_Limit,$F538&gt;Upper_Limit),TRUE,IF($F538&gt;Upper_percentile,"P99",IF($F538&lt;Lower_percentile,"P01","")))</f>
        <v/>
      </c>
      <c r="H538" s="44">
        <f>SUMIFS('Sample - Superstore'!S:S,'Sample - Superstore'!$V:$V,$A538,'Sample - Superstore'!$N:$N,$B538)</f>
        <v>3</v>
      </c>
      <c r="I538" s="45">
        <f>SUMIFS('Sample - Superstore'!T:T,'Sample - Superstore'!$V:$V,$A538,'Sample - Superstore'!$N:$N,$B538)</f>
        <v>0</v>
      </c>
      <c r="J538" s="42">
        <f>SUMIFS('Sample - Superstore'!U:U,'Sample - Superstore'!$V:$V,$A538,'Sample - Superstore'!$N:$N,$B538)</f>
        <v>23.36024691</v>
      </c>
      <c r="L538" s="36" t="s">
        <v>2159</v>
      </c>
      <c r="N538" s="40"/>
    </row>
    <row r="539">
      <c r="A539" s="41" t="s">
        <v>8625</v>
      </c>
      <c r="B539" s="36" t="s">
        <v>1961</v>
      </c>
      <c r="C539" s="36" t="s">
        <v>35</v>
      </c>
      <c r="D539" s="36" t="s">
        <v>263</v>
      </c>
      <c r="E539" s="36" t="s">
        <v>1962</v>
      </c>
      <c r="F539" s="42">
        <f>SUMIFS('Sample - Superstore'!R:R,'Sample - Superstore'!$V:$V,$A539,'Sample - Superstore'!$N:$N,$B539)</f>
        <v>465.9043407</v>
      </c>
      <c r="G539" s="43" t="str">
        <f>IF(OR($F539&lt;Lower_Limit,$F539&gt;Upper_Limit),TRUE,IF($F539&gt;Upper_percentile,"P99",IF($F539&lt;Lower_percentile,"P01","")))</f>
        <v/>
      </c>
      <c r="H539" s="44">
        <f>SUMIFS('Sample - Superstore'!S:S,'Sample - Superstore'!$V:$V,$A539,'Sample - Superstore'!$N:$N,$B539)</f>
        <v>4</v>
      </c>
      <c r="I539" s="45">
        <f>SUMIFS('Sample - Superstore'!T:T,'Sample - Superstore'!$V:$V,$A539,'Sample - Superstore'!$N:$N,$B539)</f>
        <v>0.1</v>
      </c>
      <c r="J539" s="42">
        <f>SUMIFS('Sample - Superstore'!U:U,'Sample - Superstore'!$V:$V,$A539,'Sample - Superstore'!$N:$N,$B539)</f>
        <v>62.12057877</v>
      </c>
      <c r="L539" s="36" t="s">
        <v>2164</v>
      </c>
      <c r="N539" s="40"/>
    </row>
    <row r="540">
      <c r="A540" s="41" t="s">
        <v>8625</v>
      </c>
      <c r="B540" s="36" t="s">
        <v>1963</v>
      </c>
      <c r="C540" s="36" t="s">
        <v>39</v>
      </c>
      <c r="D540" s="36" t="s">
        <v>446</v>
      </c>
      <c r="E540" s="36" t="s">
        <v>1964</v>
      </c>
      <c r="F540" s="42">
        <f>SUMIFS('Sample - Superstore'!R:R,'Sample - Superstore'!$V:$V,$A540,'Sample - Superstore'!$N:$N,$B540)</f>
        <v>4209.000885</v>
      </c>
      <c r="G540" s="43" t="str">
        <f>IF(OR($F540&lt;Lower_Limit,$F540&gt;Upper_Limit),TRUE,IF($F540&gt;Upper_percentile,"P99",IF($F540&lt;Lower_percentile,"P01","")))</f>
        <v>P99</v>
      </c>
      <c r="H540" s="44">
        <f>SUMIFS('Sample - Superstore'!S:S,'Sample - Superstore'!$V:$V,$A540,'Sample - Superstore'!$N:$N,$B540)</f>
        <v>5</v>
      </c>
      <c r="I540" s="45">
        <f>SUMIFS('Sample - Superstore'!T:T,'Sample - Superstore'!$V:$V,$A540,'Sample - Superstore'!$N:$N,$B540)</f>
        <v>0</v>
      </c>
      <c r="J540" s="42">
        <f>SUMIFS('Sample - Superstore'!U:U,'Sample - Superstore'!$V:$V,$A540,'Sample - Superstore'!$N:$N,$B540)</f>
        <v>1220.610257</v>
      </c>
      <c r="L540" s="36" t="s">
        <v>2171</v>
      </c>
      <c r="N540" s="40"/>
    </row>
    <row r="541">
      <c r="A541" s="41" t="s">
        <v>8625</v>
      </c>
      <c r="B541" s="36" t="s">
        <v>1965</v>
      </c>
      <c r="C541" s="36" t="s">
        <v>39</v>
      </c>
      <c r="D541" s="36" t="s">
        <v>61</v>
      </c>
      <c r="E541" s="36" t="s">
        <v>1966</v>
      </c>
      <c r="F541" s="42">
        <f>SUMIFS('Sample - Superstore'!R:R,'Sample - Superstore'!$V:$V,$A541,'Sample - Superstore'!$N:$N,$B541)</f>
        <v>210.4000617</v>
      </c>
      <c r="G541" s="43" t="str">
        <f>IF(OR($F541&lt;Lower_Limit,$F541&gt;Upper_Limit),TRUE,IF($F541&gt;Upper_percentile,"P99",IF($F541&lt;Lower_percentile,"P01","")))</f>
        <v/>
      </c>
      <c r="H541" s="44">
        <f>SUMIFS('Sample - Superstore'!S:S,'Sample - Superstore'!$V:$V,$A541,'Sample - Superstore'!$N:$N,$B541)</f>
        <v>5</v>
      </c>
      <c r="I541" s="45">
        <f>SUMIFS('Sample - Superstore'!T:T,'Sample - Superstore'!$V:$V,$A541,'Sample - Superstore'!$N:$N,$B541)</f>
        <v>0</v>
      </c>
      <c r="J541" s="42">
        <f>SUMIFS('Sample - Superstore'!U:U,'Sample - Superstore'!$V:$V,$A541,'Sample - Superstore'!$N:$N,$B541)</f>
        <v>23.14400679</v>
      </c>
      <c r="L541" s="36" t="s">
        <v>2174</v>
      </c>
      <c r="N541" s="40"/>
    </row>
    <row r="542">
      <c r="A542" s="41" t="s">
        <v>8625</v>
      </c>
      <c r="B542" s="36" t="s">
        <v>1967</v>
      </c>
      <c r="C542" s="36" t="s">
        <v>35</v>
      </c>
      <c r="D542" s="36" t="s">
        <v>121</v>
      </c>
      <c r="E542" s="36" t="s">
        <v>1968</v>
      </c>
      <c r="F542" s="42">
        <f>SUMIFS('Sample - Superstore'!R:R,'Sample - Superstore'!$V:$V,$A542,'Sample - Superstore'!$N:$N,$B542)</f>
        <v>67.00813169</v>
      </c>
      <c r="G542" s="43" t="str">
        <f>IF(OR($F542&lt;Lower_Limit,$F542&gt;Upper_Limit),TRUE,IF($F542&gt;Upper_percentile,"P99",IF($F542&lt;Lower_percentile,"P01","")))</f>
        <v/>
      </c>
      <c r="H542" s="44">
        <f>SUMIFS('Sample - Superstore'!S:S,'Sample - Superstore'!$V:$V,$A542,'Sample - Superstore'!$N:$N,$B542)</f>
        <v>8</v>
      </c>
      <c r="I542" s="45">
        <f>SUMIFS('Sample - Superstore'!T:T,'Sample - Superstore'!$V:$V,$A542,'Sample - Superstore'!$N:$N,$B542)</f>
        <v>0</v>
      </c>
      <c r="J542" s="42">
        <f>SUMIFS('Sample - Superstore'!U:U,'Sample - Superstore'!$V:$V,$A542,'Sample - Superstore'!$N:$N,$B542)</f>
        <v>29.48357794</v>
      </c>
      <c r="L542" s="36" t="s">
        <v>2176</v>
      </c>
      <c r="N542" s="40"/>
    </row>
    <row r="543">
      <c r="A543" s="41" t="s">
        <v>8625</v>
      </c>
      <c r="B543" s="36" t="s">
        <v>1972</v>
      </c>
      <c r="C543" s="36" t="s">
        <v>35</v>
      </c>
      <c r="D543" s="36" t="s">
        <v>121</v>
      </c>
      <c r="E543" s="36" t="s">
        <v>1973</v>
      </c>
      <c r="F543" s="42">
        <f>SUMIFS('Sample - Superstore'!R:R,'Sample - Superstore'!$V:$V,$A543,'Sample - Superstore'!$N:$N,$B543)</f>
        <v>223.1249712</v>
      </c>
      <c r="G543" s="43" t="str">
        <f>IF(OR($F543&lt;Lower_Limit,$F543&gt;Upper_Limit),TRUE,IF($F543&gt;Upper_percentile,"P99",IF($F543&lt;Lower_percentile,"P01","")))</f>
        <v/>
      </c>
      <c r="H543" s="44">
        <f>SUMIFS('Sample - Superstore'!S:S,'Sample - Superstore'!$V:$V,$A543,'Sample - Superstore'!$N:$N,$B543)</f>
        <v>2</v>
      </c>
      <c r="I543" s="45">
        <f>SUMIFS('Sample - Superstore'!T:T,'Sample - Superstore'!$V:$V,$A543,'Sample - Superstore'!$N:$N,$B543)</f>
        <v>0</v>
      </c>
      <c r="J543" s="42">
        <f>SUMIFS('Sample - Superstore'!U:U,'Sample - Superstore'!$V:$V,$A543,'Sample - Superstore'!$N:$N,$B543)</f>
        <v>44.62499424</v>
      </c>
      <c r="L543" s="36" t="s">
        <v>2185</v>
      </c>
      <c r="N543" s="40"/>
    </row>
    <row r="544">
      <c r="A544" s="41" t="s">
        <v>8625</v>
      </c>
      <c r="B544" s="36" t="s">
        <v>1977</v>
      </c>
      <c r="C544" s="36" t="s">
        <v>51</v>
      </c>
      <c r="D544" s="36" t="s">
        <v>52</v>
      </c>
      <c r="E544" s="36" t="s">
        <v>1978</v>
      </c>
      <c r="F544" s="42">
        <f>SUMIFS('Sample - Superstore'!R:R,'Sample - Superstore'!$V:$V,$A544,'Sample - Superstore'!$N:$N,$B544)</f>
        <v>1059.049896</v>
      </c>
      <c r="G544" s="43" t="str">
        <f>IF(OR($F544&lt;Lower_Limit,$F544&gt;Upper_Limit),TRUE,IF($F544&gt;Upper_percentile,"P99",IF($F544&lt;Lower_percentile,"P01","")))</f>
        <v/>
      </c>
      <c r="H544" s="44">
        <f>SUMIFS('Sample - Superstore'!S:S,'Sample - Superstore'!$V:$V,$A544,'Sample - Superstore'!$N:$N,$B544)</f>
        <v>3</v>
      </c>
      <c r="I544" s="45">
        <f>SUMIFS('Sample - Superstore'!T:T,'Sample - Superstore'!$V:$V,$A544,'Sample - Superstore'!$N:$N,$B544)</f>
        <v>0.2</v>
      </c>
      <c r="J544" s="42">
        <f>SUMIFS('Sample - Superstore'!U:U,'Sample - Superstore'!$V:$V,$A544,'Sample - Superstore'!$N:$N,$B544)</f>
        <v>92.66686593</v>
      </c>
      <c r="L544" s="36" t="s">
        <v>2188</v>
      </c>
      <c r="N544" s="40"/>
    </row>
    <row r="545">
      <c r="A545" s="41" t="s">
        <v>8625</v>
      </c>
      <c r="B545" s="36" t="s">
        <v>1979</v>
      </c>
      <c r="C545" s="36" t="s">
        <v>51</v>
      </c>
      <c r="D545" s="36" t="s">
        <v>124</v>
      </c>
      <c r="E545" s="36" t="s">
        <v>1980</v>
      </c>
      <c r="F545" s="42">
        <f>SUMIFS('Sample - Superstore'!R:R,'Sample - Superstore'!$V:$V,$A545,'Sample - Superstore'!$N:$N,$B545)</f>
        <v>11.2509893</v>
      </c>
      <c r="G545" s="43" t="str">
        <f>IF(OR($F545&lt;Lower_Limit,$F545&gt;Upper_Limit),TRUE,IF($F545&gt;Upper_percentile,"P99",IF($F545&lt;Lower_percentile,"P01","")))</f>
        <v/>
      </c>
      <c r="H545" s="44">
        <f>SUMIFS('Sample - Superstore'!S:S,'Sample - Superstore'!$V:$V,$A545,'Sample - Superstore'!$N:$N,$B545)</f>
        <v>2</v>
      </c>
      <c r="I545" s="45">
        <f>SUMIFS('Sample - Superstore'!T:T,'Sample - Superstore'!$V:$V,$A545,'Sample - Superstore'!$N:$N,$B545)</f>
        <v>0.2</v>
      </c>
      <c r="J545" s="42">
        <f>SUMIFS('Sample - Superstore'!U:U,'Sample - Superstore'!$V:$V,$A545,'Sample - Superstore'!$N:$N,$B545)</f>
        <v>3.937846255</v>
      </c>
      <c r="L545" s="36" t="s">
        <v>2194</v>
      </c>
      <c r="N545" s="40"/>
    </row>
    <row r="546">
      <c r="A546" s="41" t="s">
        <v>8625</v>
      </c>
      <c r="B546" s="36" t="s">
        <v>1981</v>
      </c>
      <c r="C546" s="36" t="s">
        <v>51</v>
      </c>
      <c r="D546" s="36" t="s">
        <v>124</v>
      </c>
      <c r="E546" s="36" t="s">
        <v>1982</v>
      </c>
      <c r="F546" s="42">
        <f>SUMIFS('Sample - Superstore'!R:R,'Sample - Superstore'!$V:$V,$A546,'Sample - Superstore'!$N:$N,$B546)</f>
        <v>10.91413333</v>
      </c>
      <c r="G546" s="43" t="str">
        <f>IF(OR($F546&lt;Lower_Limit,$F546&gt;Upper_Limit),TRUE,IF($F546&gt;Upper_percentile,"P99",IF($F546&lt;Lower_percentile,"P01","")))</f>
        <v/>
      </c>
      <c r="H546" s="44">
        <f>SUMIFS('Sample - Superstore'!S:S,'Sample - Superstore'!$V:$V,$A546,'Sample - Superstore'!$N:$N,$B546)</f>
        <v>2</v>
      </c>
      <c r="I546" s="45">
        <f>SUMIFS('Sample - Superstore'!T:T,'Sample - Superstore'!$V:$V,$A546,'Sample - Superstore'!$N:$N,$B546)</f>
        <v>0.2</v>
      </c>
      <c r="J546" s="42">
        <f>SUMIFS('Sample - Superstore'!U:U,'Sample - Superstore'!$V:$V,$A546,'Sample - Superstore'!$N:$N,$B546)</f>
        <v>3.819946667</v>
      </c>
      <c r="L546" s="36" t="s">
        <v>2201</v>
      </c>
      <c r="N546" s="40"/>
    </row>
    <row r="547">
      <c r="A547" s="41" t="s">
        <v>8625</v>
      </c>
      <c r="B547" s="36" t="s">
        <v>1237</v>
      </c>
      <c r="C547" s="36" t="s">
        <v>51</v>
      </c>
      <c r="D547" s="36" t="s">
        <v>52</v>
      </c>
      <c r="E547" s="36" t="s">
        <v>1238</v>
      </c>
      <c r="F547" s="42">
        <f>SUMIFS('Sample - Superstore'!R:R,'Sample - Superstore'!$V:$V,$A547,'Sample - Superstore'!$N:$N,$B547)</f>
        <v>26.44319342</v>
      </c>
      <c r="G547" s="43" t="str">
        <f>IF(OR($F547&lt;Lower_Limit,$F547&gt;Upper_Limit),TRUE,IF($F547&gt;Upper_percentile,"P99",IF($F547&lt;Lower_percentile,"P01","")))</f>
        <v/>
      </c>
      <c r="H547" s="44">
        <f>SUMIFS('Sample - Superstore'!S:S,'Sample - Superstore'!$V:$V,$A547,'Sample - Superstore'!$N:$N,$B547)</f>
        <v>2</v>
      </c>
      <c r="I547" s="45">
        <f>SUMIFS('Sample - Superstore'!T:T,'Sample - Superstore'!$V:$V,$A547,'Sample - Superstore'!$N:$N,$B547)</f>
        <v>0.2</v>
      </c>
      <c r="J547" s="42">
        <f>SUMIFS('Sample - Superstore'!U:U,'Sample - Superstore'!$V:$V,$A547,'Sample - Superstore'!$N:$N,$B547)</f>
        <v>1.652699588</v>
      </c>
      <c r="L547" s="36" t="s">
        <v>2205</v>
      </c>
      <c r="N547" s="40"/>
    </row>
    <row r="548">
      <c r="A548" s="41" t="s">
        <v>8625</v>
      </c>
      <c r="B548" s="36" t="s">
        <v>1983</v>
      </c>
      <c r="C548" s="36" t="s">
        <v>39</v>
      </c>
      <c r="D548" s="36" t="s">
        <v>61</v>
      </c>
      <c r="E548" s="36" t="s">
        <v>1984</v>
      </c>
      <c r="F548" s="42">
        <f>SUMIFS('Sample - Superstore'!R:R,'Sample - Superstore'!$V:$V,$A548,'Sample - Superstore'!$N:$N,$B548)</f>
        <v>61.17304362</v>
      </c>
      <c r="G548" s="43" t="str">
        <f>IF(OR($F548&lt;Lower_Limit,$F548&gt;Upper_Limit),TRUE,IF($F548&gt;Upper_percentile,"P99",IF($F548&lt;Lower_percentile,"P01","")))</f>
        <v/>
      </c>
      <c r="H548" s="44">
        <f>SUMIFS('Sample - Superstore'!S:S,'Sample - Superstore'!$V:$V,$A548,'Sample - Superstore'!$N:$N,$B548)</f>
        <v>2</v>
      </c>
      <c r="I548" s="45">
        <f>SUMIFS('Sample - Superstore'!T:T,'Sample - Superstore'!$V:$V,$A548,'Sample - Superstore'!$N:$N,$B548)</f>
        <v>0.2</v>
      </c>
      <c r="J548" s="42">
        <f>SUMIFS('Sample - Superstore'!U:U,'Sample - Superstore'!$V:$V,$A548,'Sample - Superstore'!$N:$N,$B548)</f>
        <v>7.646630453</v>
      </c>
      <c r="L548" s="36" t="s">
        <v>2207</v>
      </c>
      <c r="N548" s="40"/>
    </row>
    <row r="549">
      <c r="A549" s="41" t="s">
        <v>8625</v>
      </c>
      <c r="B549" s="36" t="s">
        <v>1988</v>
      </c>
      <c r="C549" s="36" t="s">
        <v>51</v>
      </c>
      <c r="D549" s="36" t="s">
        <v>124</v>
      </c>
      <c r="E549" s="36" t="s">
        <v>1989</v>
      </c>
      <c r="F549" s="42">
        <f>SUMIFS('Sample - Superstore'!R:R,'Sample - Superstore'!$V:$V,$A549,'Sample - Superstore'!$N:$N,$B549)</f>
        <v>23.92</v>
      </c>
      <c r="G549" s="43" t="str">
        <f>IF(OR($F549&lt;Lower_Limit,$F549&gt;Upper_Limit),TRUE,IF($F549&gt;Upper_percentile,"P99",IF($F549&lt;Lower_percentile,"P01","")))</f>
        <v/>
      </c>
      <c r="H549" s="44">
        <f>SUMIFS('Sample - Superstore'!S:S,'Sample - Superstore'!$V:$V,$A549,'Sample - Superstore'!$N:$N,$B549)</f>
        <v>4</v>
      </c>
      <c r="I549" s="45">
        <f>SUMIFS('Sample - Superstore'!T:T,'Sample - Superstore'!$V:$V,$A549,'Sample - Superstore'!$N:$N,$B549)</f>
        <v>0</v>
      </c>
      <c r="J549" s="42">
        <f>SUMIFS('Sample - Superstore'!U:U,'Sample - Superstore'!$V:$V,$A549,'Sample - Superstore'!$N:$N,$B549)</f>
        <v>10.764</v>
      </c>
      <c r="L549" s="36" t="s">
        <v>2212</v>
      </c>
      <c r="N549" s="40"/>
    </row>
    <row r="550">
      <c r="A550" s="41" t="s">
        <v>8625</v>
      </c>
      <c r="B550" s="36" t="s">
        <v>1993</v>
      </c>
      <c r="C550" s="36" t="s">
        <v>39</v>
      </c>
      <c r="D550" s="36" t="s">
        <v>61</v>
      </c>
      <c r="E550" s="36" t="s">
        <v>1994</v>
      </c>
      <c r="F550" s="42">
        <f>SUMIFS('Sample - Superstore'!R:R,'Sample - Superstore'!$V:$V,$A550,'Sample - Superstore'!$N:$N,$B550)</f>
        <v>93.98</v>
      </c>
      <c r="G550" s="43" t="str">
        <f>IF(OR($F550&lt;Lower_Limit,$F550&gt;Upper_Limit),TRUE,IF($F550&gt;Upper_percentile,"P99",IF($F550&lt;Lower_percentile,"P01","")))</f>
        <v/>
      </c>
      <c r="H550" s="44">
        <f>SUMIFS('Sample - Superstore'!S:S,'Sample - Superstore'!$V:$V,$A550,'Sample - Superstore'!$N:$N,$B550)</f>
        <v>2</v>
      </c>
      <c r="I550" s="45">
        <f>SUMIFS('Sample - Superstore'!T:T,'Sample - Superstore'!$V:$V,$A550,'Sample - Superstore'!$N:$N,$B550)</f>
        <v>0</v>
      </c>
      <c r="J550" s="42">
        <f>SUMIFS('Sample - Superstore'!U:U,'Sample - Superstore'!$V:$V,$A550,'Sample - Superstore'!$N:$N,$B550)</f>
        <v>13.1572</v>
      </c>
      <c r="L550" s="36" t="s">
        <v>2216</v>
      </c>
      <c r="N550" s="40"/>
    </row>
    <row r="551">
      <c r="A551" s="41" t="s">
        <v>8625</v>
      </c>
      <c r="B551" s="36" t="s">
        <v>415</v>
      </c>
      <c r="C551" s="36" t="s">
        <v>51</v>
      </c>
      <c r="D551" s="36" t="s">
        <v>205</v>
      </c>
      <c r="E551" s="36" t="s">
        <v>416</v>
      </c>
      <c r="F551" s="42">
        <f>SUMIFS('Sample - Superstore'!R:R,'Sample - Superstore'!$V:$V,$A551,'Sample - Superstore'!$N:$N,$B551)</f>
        <v>9.840039506</v>
      </c>
      <c r="G551" s="43" t="str">
        <f>IF(OR($F551&lt;Lower_Limit,$F551&gt;Upper_Limit),TRUE,IF($F551&gt;Upper_percentile,"P99",IF($F551&lt;Lower_percentile,"P01","")))</f>
        <v/>
      </c>
      <c r="H551" s="44">
        <f>SUMIFS('Sample - Superstore'!S:S,'Sample - Superstore'!$V:$V,$A551,'Sample - Superstore'!$N:$N,$B551)</f>
        <v>1</v>
      </c>
      <c r="I551" s="45">
        <f>SUMIFS('Sample - Superstore'!T:T,'Sample - Superstore'!$V:$V,$A551,'Sample - Superstore'!$N:$N,$B551)</f>
        <v>0.2</v>
      </c>
      <c r="J551" s="42">
        <f>SUMIFS('Sample - Superstore'!U:U,'Sample - Superstore'!$V:$V,$A551,'Sample - Superstore'!$N:$N,$B551)</f>
        <v>3.690014815</v>
      </c>
      <c r="L551" s="36" t="s">
        <v>2218</v>
      </c>
      <c r="N551" s="40"/>
    </row>
    <row r="552">
      <c r="A552" s="41" t="s">
        <v>8625</v>
      </c>
      <c r="B552" s="36" t="s">
        <v>141</v>
      </c>
      <c r="C552" s="36" t="s">
        <v>51</v>
      </c>
      <c r="D552" s="36" t="s">
        <v>93</v>
      </c>
      <c r="E552" s="36" t="s">
        <v>142</v>
      </c>
      <c r="F552" s="42">
        <f>SUMIFS('Sample - Superstore'!R:R,'Sample - Superstore'!$V:$V,$A552,'Sample - Superstore'!$N:$N,$B552)</f>
        <v>83.57293827</v>
      </c>
      <c r="G552" s="43" t="str">
        <f>IF(OR($F552&lt;Lower_Limit,$F552&gt;Upper_Limit),TRUE,IF($F552&gt;Upper_percentile,"P99",IF($F552&lt;Lower_percentile,"P01","")))</f>
        <v/>
      </c>
      <c r="H552" s="44">
        <f>SUMIFS('Sample - Superstore'!S:S,'Sample - Superstore'!$V:$V,$A552,'Sample - Superstore'!$N:$N,$B552)</f>
        <v>5</v>
      </c>
      <c r="I552" s="45">
        <f>SUMIFS('Sample - Superstore'!T:T,'Sample - Superstore'!$V:$V,$A552,'Sample - Superstore'!$N:$N,$B552)</f>
        <v>0.2</v>
      </c>
      <c r="J552" s="42">
        <f>SUMIFS('Sample - Superstore'!U:U,'Sample - Superstore'!$V:$V,$A552,'Sample - Superstore'!$N:$N,$B552)</f>
        <v>10.44661728</v>
      </c>
      <c r="L552" s="36" t="s">
        <v>2220</v>
      </c>
      <c r="N552" s="40"/>
    </row>
    <row r="553">
      <c r="A553" s="41" t="s">
        <v>8625</v>
      </c>
      <c r="B553" s="36" t="s">
        <v>2001</v>
      </c>
      <c r="C553" s="36" t="s">
        <v>51</v>
      </c>
      <c r="D553" s="36" t="s">
        <v>93</v>
      </c>
      <c r="E553" s="36" t="s">
        <v>2002</v>
      </c>
      <c r="F553" s="42">
        <f>SUMIFS('Sample - Superstore'!R:R,'Sample - Superstore'!$V:$V,$A553,'Sample - Superstore'!$N:$N,$B553)</f>
        <v>8.424691358</v>
      </c>
      <c r="G553" s="43" t="str">
        <f>IF(OR($F553&lt;Lower_Limit,$F553&gt;Upper_Limit),TRUE,IF($F553&gt;Upper_percentile,"P99",IF($F553&lt;Lower_percentile,"P01","")))</f>
        <v/>
      </c>
      <c r="H553" s="44">
        <f>SUMIFS('Sample - Superstore'!S:S,'Sample - Superstore'!$V:$V,$A553,'Sample - Superstore'!$N:$N,$B553)</f>
        <v>5</v>
      </c>
      <c r="I553" s="45">
        <f>SUMIFS('Sample - Superstore'!T:T,'Sample - Superstore'!$V:$V,$A553,'Sample - Superstore'!$N:$N,$B553)</f>
        <v>0</v>
      </c>
      <c r="J553" s="42">
        <f>SUMIFS('Sample - Superstore'!U:U,'Sample - Superstore'!$V:$V,$A553,'Sample - Superstore'!$N:$N,$B553)</f>
        <v>3.622617284</v>
      </c>
      <c r="L553" s="36" t="s">
        <v>2227</v>
      </c>
      <c r="N553" s="40"/>
    </row>
    <row r="554">
      <c r="A554" s="41" t="s">
        <v>8625</v>
      </c>
      <c r="B554" s="36" t="s">
        <v>2006</v>
      </c>
      <c r="C554" s="36" t="s">
        <v>51</v>
      </c>
      <c r="D554" s="36" t="s">
        <v>124</v>
      </c>
      <c r="E554" s="36" t="s">
        <v>2007</v>
      </c>
      <c r="F554" s="42">
        <f>SUMIFS('Sample - Superstore'!R:R,'Sample - Superstore'!$V:$V,$A554,'Sample - Superstore'!$N:$N,$B554)</f>
        <v>32.04</v>
      </c>
      <c r="G554" s="43" t="str">
        <f>IF(OR($F554&lt;Lower_Limit,$F554&gt;Upper_Limit),TRUE,IF($F554&gt;Upper_percentile,"P99",IF($F554&lt;Lower_percentile,"P01","")))</f>
        <v/>
      </c>
      <c r="H554" s="44">
        <f>SUMIFS('Sample - Superstore'!S:S,'Sample - Superstore'!$V:$V,$A554,'Sample - Superstore'!$N:$N,$B554)</f>
        <v>4</v>
      </c>
      <c r="I554" s="45">
        <f>SUMIFS('Sample - Superstore'!T:T,'Sample - Superstore'!$V:$V,$A554,'Sample - Superstore'!$N:$N,$B554)</f>
        <v>0</v>
      </c>
      <c r="J554" s="42">
        <f>SUMIFS('Sample - Superstore'!U:U,'Sample - Superstore'!$V:$V,$A554,'Sample - Superstore'!$N:$N,$B554)</f>
        <v>14.418</v>
      </c>
      <c r="L554" s="36" t="s">
        <v>2235</v>
      </c>
      <c r="N554" s="40"/>
    </row>
    <row r="555">
      <c r="A555" s="41" t="s">
        <v>8625</v>
      </c>
      <c r="B555" s="36" t="s">
        <v>2009</v>
      </c>
      <c r="C555" s="36" t="s">
        <v>39</v>
      </c>
      <c r="D555" s="36" t="s">
        <v>40</v>
      </c>
      <c r="E555" s="36" t="s">
        <v>2010</v>
      </c>
      <c r="F555" s="42">
        <f>SUMIFS('Sample - Superstore'!R:R,'Sample - Superstore'!$V:$V,$A555,'Sample - Superstore'!$N:$N,$B555)</f>
        <v>20.15186173</v>
      </c>
      <c r="G555" s="43" t="str">
        <f>IF(OR($F555&lt;Lower_Limit,$F555&gt;Upper_Limit),TRUE,IF($F555&gt;Upper_percentile,"P99",IF($F555&lt;Lower_percentile,"P01","")))</f>
        <v/>
      </c>
      <c r="H555" s="44">
        <f>SUMIFS('Sample - Superstore'!S:S,'Sample - Superstore'!$V:$V,$A555,'Sample - Superstore'!$N:$N,$B555)</f>
        <v>2</v>
      </c>
      <c r="I555" s="45">
        <f>SUMIFS('Sample - Superstore'!T:T,'Sample - Superstore'!$V:$V,$A555,'Sample - Superstore'!$N:$N,$B555)</f>
        <v>0.2</v>
      </c>
      <c r="J555" s="42">
        <f>SUMIFS('Sample - Superstore'!U:U,'Sample - Superstore'!$V:$V,$A555,'Sample - Superstore'!$N:$N,$B555)</f>
        <v>2.015186173</v>
      </c>
      <c r="L555" s="36" t="s">
        <v>2242</v>
      </c>
      <c r="N555" s="40"/>
    </row>
    <row r="556">
      <c r="A556" s="41" t="s">
        <v>8625</v>
      </c>
      <c r="B556" s="36" t="s">
        <v>2014</v>
      </c>
      <c r="C556" s="36" t="s">
        <v>51</v>
      </c>
      <c r="D556" s="36" t="s">
        <v>93</v>
      </c>
      <c r="E556" s="36" t="s">
        <v>2015</v>
      </c>
      <c r="F556" s="42">
        <f>SUMIFS('Sample - Superstore'!R:R,'Sample - Superstore'!$V:$V,$A556,'Sample - Superstore'!$N:$N,$B556)</f>
        <v>22.125839</v>
      </c>
      <c r="G556" s="43" t="str">
        <f>IF(OR($F556&lt;Lower_Limit,$F556&gt;Upper_Limit),TRUE,IF($F556&gt;Upper_percentile,"P99",IF($F556&lt;Lower_percentile,"P01","")))</f>
        <v/>
      </c>
      <c r="H556" s="44">
        <f>SUMIFS('Sample - Superstore'!S:S,'Sample - Superstore'!$V:$V,$A556,'Sample - Superstore'!$N:$N,$B556)</f>
        <v>7</v>
      </c>
      <c r="I556" s="45">
        <f>SUMIFS('Sample - Superstore'!T:T,'Sample - Superstore'!$V:$V,$A556,'Sample - Superstore'!$N:$N,$B556)</f>
        <v>0</v>
      </c>
      <c r="J556" s="42">
        <f>SUMIFS('Sample - Superstore'!U:U,'Sample - Superstore'!$V:$V,$A556,'Sample - Superstore'!$N:$N,$B556)</f>
        <v>7.30152687</v>
      </c>
      <c r="L556" s="36" t="s">
        <v>2247</v>
      </c>
      <c r="N556" s="40"/>
    </row>
    <row r="557">
      <c r="A557" s="41" t="s">
        <v>8625</v>
      </c>
      <c r="B557" s="36" t="s">
        <v>2020</v>
      </c>
      <c r="C557" s="36" t="s">
        <v>51</v>
      </c>
      <c r="D557" s="36" t="s">
        <v>52</v>
      </c>
      <c r="E557" s="36" t="s">
        <v>2021</v>
      </c>
      <c r="F557" s="42">
        <f>SUMIFS('Sample - Superstore'!R:R,'Sample - Superstore'!$V:$V,$A557,'Sample - Superstore'!$N:$N,$B557)</f>
        <v>902.1328</v>
      </c>
      <c r="G557" s="43" t="str">
        <f>IF(OR($F557&lt;Lower_Limit,$F557&gt;Upper_Limit),TRUE,IF($F557&gt;Upper_percentile,"P99",IF($F557&lt;Lower_percentile,"P01","")))</f>
        <v/>
      </c>
      <c r="H557" s="44">
        <f>SUMIFS('Sample - Superstore'!S:S,'Sample - Superstore'!$V:$V,$A557,'Sample - Superstore'!$N:$N,$B557)</f>
        <v>6</v>
      </c>
      <c r="I557" s="45">
        <f>SUMIFS('Sample - Superstore'!T:T,'Sample - Superstore'!$V:$V,$A557,'Sample - Superstore'!$N:$N,$B557)</f>
        <v>0.2</v>
      </c>
      <c r="J557" s="42">
        <f>SUMIFS('Sample - Superstore'!U:U,'Sample - Superstore'!$V:$V,$A557,'Sample - Superstore'!$N:$N,$B557)</f>
        <v>112.7666</v>
      </c>
      <c r="L557" s="36" t="s">
        <v>2249</v>
      </c>
      <c r="N557" s="40"/>
    </row>
    <row r="558">
      <c r="A558" s="41" t="s">
        <v>8625</v>
      </c>
      <c r="B558" s="36" t="s">
        <v>2022</v>
      </c>
      <c r="C558" s="36" t="s">
        <v>51</v>
      </c>
      <c r="D558" s="36" t="s">
        <v>76</v>
      </c>
      <c r="E558" s="36" t="s">
        <v>2023</v>
      </c>
      <c r="F558" s="42">
        <f>SUMIFS('Sample - Superstore'!R:R,'Sample - Superstore'!$V:$V,$A558,'Sample - Superstore'!$N:$N,$B558)</f>
        <v>13.88389136</v>
      </c>
      <c r="G558" s="43" t="str">
        <f>IF(OR($F558&lt;Lower_Limit,$F558&gt;Upper_Limit),TRUE,IF($F558&gt;Upper_percentile,"P99",IF($F558&lt;Lower_percentile,"P01","")))</f>
        <v/>
      </c>
      <c r="H558" s="44">
        <f>SUMIFS('Sample - Superstore'!S:S,'Sample - Superstore'!$V:$V,$A558,'Sample - Superstore'!$N:$N,$B558)</f>
        <v>4</v>
      </c>
      <c r="I558" s="45">
        <f>SUMIFS('Sample - Superstore'!T:T,'Sample - Superstore'!$V:$V,$A558,'Sample - Superstore'!$N:$N,$B558)</f>
        <v>0.8</v>
      </c>
      <c r="J558" s="42">
        <f>SUMIFS('Sample - Superstore'!U:U,'Sample - Superstore'!$V:$V,$A558,'Sample - Superstore'!$N:$N,$B558)</f>
        <v>-21.5200316</v>
      </c>
      <c r="L558" s="36" t="s">
        <v>2251</v>
      </c>
      <c r="N558" s="40"/>
    </row>
    <row r="559">
      <c r="A559" s="41" t="s">
        <v>8625</v>
      </c>
      <c r="B559" s="36" t="s">
        <v>2024</v>
      </c>
      <c r="C559" s="36" t="s">
        <v>51</v>
      </c>
      <c r="D559" s="36" t="s">
        <v>283</v>
      </c>
      <c r="E559" s="36" t="s">
        <v>2025</v>
      </c>
      <c r="F559" s="42">
        <f>SUMIFS('Sample - Superstore'!R:R,'Sample - Superstore'!$V:$V,$A559,'Sample - Superstore'!$N:$N,$B559)</f>
        <v>51.3737679</v>
      </c>
      <c r="G559" s="43" t="str">
        <f>IF(OR($F559&lt;Lower_Limit,$F559&gt;Upper_Limit),TRUE,IF($F559&gt;Upper_percentile,"P99",IF($F559&lt;Lower_percentile,"P01","")))</f>
        <v/>
      </c>
      <c r="H559" s="44">
        <f>SUMIFS('Sample - Superstore'!S:S,'Sample - Superstore'!$V:$V,$A559,'Sample - Superstore'!$N:$N,$B559)</f>
        <v>4</v>
      </c>
      <c r="I559" s="45">
        <f>SUMIFS('Sample - Superstore'!T:T,'Sample - Superstore'!$V:$V,$A559,'Sample - Superstore'!$N:$N,$B559)</f>
        <v>0.8</v>
      </c>
      <c r="J559" s="42">
        <f>SUMIFS('Sample - Superstore'!U:U,'Sample - Superstore'!$V:$V,$A559,'Sample - Superstore'!$N:$N,$B559)</f>
        <v>-138.7091733</v>
      </c>
      <c r="L559" s="36" t="s">
        <v>2255</v>
      </c>
      <c r="N559" s="40"/>
    </row>
    <row r="560">
      <c r="A560" s="41" t="s">
        <v>8625</v>
      </c>
      <c r="B560" s="36" t="s">
        <v>1570</v>
      </c>
      <c r="C560" s="36" t="s">
        <v>51</v>
      </c>
      <c r="D560" s="36" t="s">
        <v>124</v>
      </c>
      <c r="E560" s="36" t="s">
        <v>1571</v>
      </c>
      <c r="F560" s="42">
        <f>SUMIFS('Sample - Superstore'!R:R,'Sample - Superstore'!$V:$V,$A560,'Sample - Superstore'!$N:$N,$B560)</f>
        <v>231.4609441</v>
      </c>
      <c r="G560" s="43" t="str">
        <f>IF(OR($F560&lt;Lower_Limit,$F560&gt;Upper_Limit),TRUE,IF($F560&gt;Upper_percentile,"P99",IF($F560&lt;Lower_percentile,"P01","")))</f>
        <v/>
      </c>
      <c r="H560" s="44">
        <f>SUMIFS('Sample - Superstore'!S:S,'Sample - Superstore'!$V:$V,$A560,'Sample - Superstore'!$N:$N,$B560)</f>
        <v>6</v>
      </c>
      <c r="I560" s="45">
        <f>SUMIFS('Sample - Superstore'!T:T,'Sample - Superstore'!$V:$V,$A560,'Sample - Superstore'!$N:$N,$B560)</f>
        <v>0.2</v>
      </c>
      <c r="J560" s="42">
        <f>SUMIFS('Sample - Superstore'!U:U,'Sample - Superstore'!$V:$V,$A560,'Sample - Superstore'!$N:$N,$B560)</f>
        <v>100.6091425</v>
      </c>
      <c r="L560" s="36" t="s">
        <v>2260</v>
      </c>
      <c r="N560" s="40"/>
    </row>
    <row r="561">
      <c r="A561" s="41" t="s">
        <v>8625</v>
      </c>
      <c r="B561" s="36" t="s">
        <v>1022</v>
      </c>
      <c r="C561" s="36" t="s">
        <v>51</v>
      </c>
      <c r="D561" s="36" t="s">
        <v>76</v>
      </c>
      <c r="E561" s="36" t="s">
        <v>1023</v>
      </c>
      <c r="F561" s="42">
        <f>SUMIFS('Sample - Superstore'!R:R,'Sample - Superstore'!$V:$V,$A561,'Sample - Superstore'!$N:$N,$B561)</f>
        <v>19.51158519</v>
      </c>
      <c r="G561" s="43" t="str">
        <f>IF(OR($F561&lt;Lower_Limit,$F561&gt;Upper_Limit),TRUE,IF($F561&gt;Upper_percentile,"P99",IF($F561&lt;Lower_percentile,"P01","")))</f>
        <v/>
      </c>
      <c r="H561" s="44">
        <f>SUMIFS('Sample - Superstore'!S:S,'Sample - Superstore'!$V:$V,$A561,'Sample - Superstore'!$N:$N,$B561)</f>
        <v>6</v>
      </c>
      <c r="I561" s="45">
        <f>SUMIFS('Sample - Superstore'!T:T,'Sample - Superstore'!$V:$V,$A561,'Sample - Superstore'!$N:$N,$B561)</f>
        <v>0.8</v>
      </c>
      <c r="J561" s="42">
        <f>SUMIFS('Sample - Superstore'!U:U,'Sample - Superstore'!$V:$V,$A561,'Sample - Superstore'!$N:$N,$B561)</f>
        <v>-29.26737778</v>
      </c>
      <c r="L561" s="36" t="s">
        <v>2263</v>
      </c>
      <c r="N561" s="40"/>
    </row>
    <row r="562">
      <c r="A562" s="41" t="s">
        <v>8625</v>
      </c>
      <c r="B562" s="36" t="s">
        <v>2032</v>
      </c>
      <c r="C562" s="36" t="s">
        <v>39</v>
      </c>
      <c r="D562" s="36" t="s">
        <v>40</v>
      </c>
      <c r="E562" s="36" t="s">
        <v>2033</v>
      </c>
      <c r="F562" s="42">
        <f>SUMIFS('Sample - Superstore'!R:R,'Sample - Superstore'!$V:$V,$A562,'Sample - Superstore'!$N:$N,$B562)</f>
        <v>783.7898272</v>
      </c>
      <c r="G562" s="43" t="str">
        <f>IF(OR($F562&lt;Lower_Limit,$F562&gt;Upper_Limit),TRUE,IF($F562&gt;Upper_percentile,"P99",IF($F562&lt;Lower_percentile,"P01","")))</f>
        <v/>
      </c>
      <c r="H562" s="44">
        <f>SUMIFS('Sample - Superstore'!S:S,'Sample - Superstore'!$V:$V,$A562,'Sample - Superstore'!$N:$N,$B562)</f>
        <v>2</v>
      </c>
      <c r="I562" s="45">
        <f>SUMIFS('Sample - Superstore'!T:T,'Sample - Superstore'!$V:$V,$A562,'Sample - Superstore'!$N:$N,$B562)</f>
        <v>0.4</v>
      </c>
      <c r="J562" s="42">
        <f>SUMIFS('Sample - Superstore'!U:U,'Sample - Superstore'!$V:$V,$A562,'Sample - Superstore'!$N:$N,$B562)</f>
        <v>-130.6316379</v>
      </c>
      <c r="L562" s="36" t="s">
        <v>2265</v>
      </c>
      <c r="N562" s="40"/>
    </row>
    <row r="563">
      <c r="A563" s="41" t="s">
        <v>8625</v>
      </c>
      <c r="B563" s="36" t="s">
        <v>2035</v>
      </c>
      <c r="C563" s="36" t="s">
        <v>51</v>
      </c>
      <c r="D563" s="36" t="s">
        <v>205</v>
      </c>
      <c r="E563" s="36" t="s">
        <v>2036</v>
      </c>
      <c r="F563" s="42">
        <f>SUMIFS('Sample - Superstore'!R:R,'Sample - Superstore'!$V:$V,$A563,'Sample - Superstore'!$N:$N,$B563)</f>
        <v>7.450337449</v>
      </c>
      <c r="G563" s="43" t="str">
        <f>IF(OR($F563&lt;Lower_Limit,$F563&gt;Upper_Limit),TRUE,IF($F563&gt;Upper_percentile,"P99",IF($F563&lt;Lower_percentile,"P01","")))</f>
        <v/>
      </c>
      <c r="H563" s="44">
        <f>SUMIFS('Sample - Superstore'!S:S,'Sample - Superstore'!$V:$V,$A563,'Sample - Superstore'!$N:$N,$B563)</f>
        <v>2</v>
      </c>
      <c r="I563" s="45">
        <f>SUMIFS('Sample - Superstore'!T:T,'Sample - Superstore'!$V:$V,$A563,'Sample - Superstore'!$N:$N,$B563)</f>
        <v>0.2</v>
      </c>
      <c r="J563" s="42">
        <f>SUMIFS('Sample - Superstore'!U:U,'Sample - Superstore'!$V:$V,$A563,'Sample - Superstore'!$N:$N,$B563)</f>
        <v>2.514488889</v>
      </c>
      <c r="L563" s="36" t="s">
        <v>2267</v>
      </c>
      <c r="N563" s="40"/>
    </row>
    <row r="564">
      <c r="A564" s="41" t="s">
        <v>8625</v>
      </c>
      <c r="B564" s="36" t="s">
        <v>2042</v>
      </c>
      <c r="C564" s="36" t="s">
        <v>51</v>
      </c>
      <c r="D564" s="36" t="s">
        <v>93</v>
      </c>
      <c r="E564" s="36" t="s">
        <v>2043</v>
      </c>
      <c r="F564" s="42">
        <f>SUMIFS('Sample - Superstore'!R:R,'Sample - Superstore'!$V:$V,$A564,'Sample - Superstore'!$N:$N,$B564)</f>
        <v>8.716583241</v>
      </c>
      <c r="G564" s="43" t="str">
        <f>IF(OR($F564&lt;Lower_Limit,$F564&gt;Upper_Limit),TRUE,IF($F564&gt;Upper_percentile,"P99",IF($F564&lt;Lower_percentile,"P01","")))</f>
        <v/>
      </c>
      <c r="H564" s="44">
        <f>SUMIFS('Sample - Superstore'!S:S,'Sample - Superstore'!$V:$V,$A564,'Sample - Superstore'!$N:$N,$B564)</f>
        <v>4</v>
      </c>
      <c r="I564" s="45">
        <f>SUMIFS('Sample - Superstore'!T:T,'Sample - Superstore'!$V:$V,$A564,'Sample - Superstore'!$N:$N,$B564)</f>
        <v>0</v>
      </c>
      <c r="J564" s="42">
        <f>SUMIFS('Sample - Superstore'!U:U,'Sample - Superstore'!$V:$V,$A564,'Sample - Superstore'!$N:$N,$B564)</f>
        <v>2.353477475</v>
      </c>
      <c r="L564" s="36" t="s">
        <v>2272</v>
      </c>
      <c r="N564" s="40"/>
    </row>
    <row r="565">
      <c r="A565" s="41" t="s">
        <v>8625</v>
      </c>
      <c r="B565" s="36" t="s">
        <v>503</v>
      </c>
      <c r="C565" s="36" t="s">
        <v>51</v>
      </c>
      <c r="D565" s="36" t="s">
        <v>52</v>
      </c>
      <c r="E565" s="36" t="s">
        <v>504</v>
      </c>
      <c r="F565" s="42">
        <f>SUMIFS('Sample - Superstore'!R:R,'Sample - Superstore'!$V:$V,$A565,'Sample - Superstore'!$N:$N,$B565)</f>
        <v>86.84231111</v>
      </c>
      <c r="G565" s="43" t="str">
        <f>IF(OR($F565&lt;Lower_Limit,$F565&gt;Upper_Limit),TRUE,IF($F565&gt;Upper_percentile,"P99",IF($F565&lt;Lower_percentile,"P01","")))</f>
        <v/>
      </c>
      <c r="H565" s="44">
        <f>SUMIFS('Sample - Superstore'!S:S,'Sample - Superstore'!$V:$V,$A565,'Sample - Superstore'!$N:$N,$B565)</f>
        <v>2</v>
      </c>
      <c r="I565" s="45">
        <f>SUMIFS('Sample - Superstore'!T:T,'Sample - Superstore'!$V:$V,$A565,'Sample - Superstore'!$N:$N,$B565)</f>
        <v>0.2</v>
      </c>
      <c r="J565" s="42">
        <f>SUMIFS('Sample - Superstore'!U:U,'Sample - Superstore'!$V:$V,$A565,'Sample - Superstore'!$N:$N,$B565)</f>
        <v>-20.62504889</v>
      </c>
      <c r="L565" s="36" t="s">
        <v>2274</v>
      </c>
      <c r="N565" s="40"/>
    </row>
    <row r="566">
      <c r="A566" s="41" t="s">
        <v>8625</v>
      </c>
      <c r="B566" s="36" t="s">
        <v>2046</v>
      </c>
      <c r="C566" s="36" t="s">
        <v>51</v>
      </c>
      <c r="D566" s="36" t="s">
        <v>205</v>
      </c>
      <c r="E566" s="36" t="s">
        <v>2047</v>
      </c>
      <c r="F566" s="42">
        <f>SUMIFS('Sample - Superstore'!R:R,'Sample - Superstore'!$V:$V,$A566,'Sample - Superstore'!$N:$N,$B566)</f>
        <v>54.9</v>
      </c>
      <c r="G566" s="43" t="str">
        <f>IF(OR($F566&lt;Lower_Limit,$F566&gt;Upper_Limit),TRUE,IF($F566&gt;Upper_percentile,"P99",IF($F566&lt;Lower_percentile,"P01","")))</f>
        <v/>
      </c>
      <c r="H566" s="44">
        <f>SUMIFS('Sample - Superstore'!S:S,'Sample - Superstore'!$V:$V,$A566,'Sample - Superstore'!$N:$N,$B566)</f>
        <v>5</v>
      </c>
      <c r="I566" s="45">
        <f>SUMIFS('Sample - Superstore'!T:T,'Sample - Superstore'!$V:$V,$A566,'Sample - Superstore'!$N:$N,$B566)</f>
        <v>0</v>
      </c>
      <c r="J566" s="42">
        <f>SUMIFS('Sample - Superstore'!U:U,'Sample - Superstore'!$V:$V,$A566,'Sample - Superstore'!$N:$N,$B566)</f>
        <v>26.901</v>
      </c>
      <c r="L566" s="36" t="s">
        <v>2278</v>
      </c>
      <c r="N566" s="40"/>
    </row>
    <row r="567">
      <c r="A567" s="41" t="s">
        <v>8625</v>
      </c>
      <c r="B567" s="36" t="s">
        <v>2051</v>
      </c>
      <c r="C567" s="36" t="s">
        <v>35</v>
      </c>
      <c r="D567" s="36" t="s">
        <v>121</v>
      </c>
      <c r="E567" s="36" t="s">
        <v>2052</v>
      </c>
      <c r="F567" s="42">
        <f>SUMIFS('Sample - Superstore'!R:R,'Sample - Superstore'!$V:$V,$A567,'Sample - Superstore'!$N:$N,$B567)</f>
        <v>10.5642963</v>
      </c>
      <c r="G567" s="43" t="str">
        <f>IF(OR($F567&lt;Lower_Limit,$F567&gt;Upper_Limit),TRUE,IF($F567&gt;Upper_percentile,"P99",IF($F567&lt;Lower_percentile,"P01","")))</f>
        <v/>
      </c>
      <c r="H567" s="44">
        <f>SUMIFS('Sample - Superstore'!S:S,'Sample - Superstore'!$V:$V,$A567,'Sample - Superstore'!$N:$N,$B567)</f>
        <v>3</v>
      </c>
      <c r="I567" s="45">
        <f>SUMIFS('Sample - Superstore'!T:T,'Sample - Superstore'!$V:$V,$A567,'Sample - Superstore'!$N:$N,$B567)</f>
        <v>0</v>
      </c>
      <c r="J567" s="42">
        <f>SUMIFS('Sample - Superstore'!U:U,'Sample - Superstore'!$V:$V,$A567,'Sample - Superstore'!$N:$N,$B567)</f>
        <v>4.64829037</v>
      </c>
      <c r="L567" s="36" t="s">
        <v>2280</v>
      </c>
      <c r="N567" s="40"/>
    </row>
    <row r="568">
      <c r="A568" s="41" t="s">
        <v>8625</v>
      </c>
      <c r="B568" s="36" t="s">
        <v>2053</v>
      </c>
      <c r="C568" s="36" t="s">
        <v>39</v>
      </c>
      <c r="D568" s="36" t="s">
        <v>40</v>
      </c>
      <c r="E568" s="36" t="s">
        <v>2054</v>
      </c>
      <c r="F568" s="42">
        <f>SUMIFS('Sample - Superstore'!R:R,'Sample - Superstore'!$V:$V,$A568,'Sample - Superstore'!$N:$N,$B568)</f>
        <v>666.2886914</v>
      </c>
      <c r="G568" s="43" t="str">
        <f>IF(OR($F568&lt;Lower_Limit,$F568&gt;Upper_Limit),TRUE,IF($F568&gt;Upper_percentile,"P99",IF($F568&lt;Lower_percentile,"P01","")))</f>
        <v/>
      </c>
      <c r="H568" s="44">
        <f>SUMIFS('Sample - Superstore'!S:S,'Sample - Superstore'!$V:$V,$A568,'Sample - Superstore'!$N:$N,$B568)</f>
        <v>4</v>
      </c>
      <c r="I568" s="45">
        <f>SUMIFS('Sample - Superstore'!T:T,'Sample - Superstore'!$V:$V,$A568,'Sample - Superstore'!$N:$N,$B568)</f>
        <v>0</v>
      </c>
      <c r="J568" s="42">
        <f>SUMIFS('Sample - Superstore'!U:U,'Sample - Superstore'!$V:$V,$A568,'Sample - Superstore'!$N:$N,$B568)</f>
        <v>319.8185719</v>
      </c>
      <c r="L568" s="36" t="s">
        <v>2283</v>
      </c>
      <c r="N568" s="40"/>
    </row>
    <row r="569">
      <c r="A569" s="41" t="s">
        <v>8625</v>
      </c>
      <c r="B569" s="36" t="s">
        <v>2057</v>
      </c>
      <c r="C569" s="36" t="s">
        <v>39</v>
      </c>
      <c r="D569" s="36" t="s">
        <v>61</v>
      </c>
      <c r="E569" s="36" t="s">
        <v>2058</v>
      </c>
      <c r="F569" s="42">
        <f>SUMIFS('Sample - Superstore'!R:R,'Sample - Superstore'!$V:$V,$A569,'Sample - Superstore'!$N:$N,$B569)</f>
        <v>120</v>
      </c>
      <c r="G569" s="43" t="str">
        <f>IF(OR($F569&lt;Lower_Limit,$F569&gt;Upper_Limit),TRUE,IF($F569&gt;Upper_percentile,"P99",IF($F569&lt;Lower_percentile,"P01","")))</f>
        <v/>
      </c>
      <c r="H569" s="44">
        <f>SUMIFS('Sample - Superstore'!S:S,'Sample - Superstore'!$V:$V,$A569,'Sample - Superstore'!$N:$N,$B569)</f>
        <v>6</v>
      </c>
      <c r="I569" s="45">
        <f>SUMIFS('Sample - Superstore'!T:T,'Sample - Superstore'!$V:$V,$A569,'Sample - Superstore'!$N:$N,$B569)</f>
        <v>0</v>
      </c>
      <c r="J569" s="42">
        <f>SUMIFS('Sample - Superstore'!U:U,'Sample - Superstore'!$V:$V,$A569,'Sample - Superstore'!$N:$N,$B569)</f>
        <v>46.8</v>
      </c>
      <c r="L569" s="36" t="s">
        <v>2285</v>
      </c>
      <c r="N569" s="40"/>
    </row>
    <row r="570">
      <c r="A570" s="41" t="s">
        <v>8625</v>
      </c>
      <c r="B570" s="36" t="s">
        <v>2059</v>
      </c>
      <c r="C570" s="36" t="s">
        <v>51</v>
      </c>
      <c r="D570" s="36" t="s">
        <v>283</v>
      </c>
      <c r="E570" s="36" t="s">
        <v>2060</v>
      </c>
      <c r="F570" s="42">
        <f>SUMIFS('Sample - Superstore'!R:R,'Sample - Superstore'!$V:$V,$A570,'Sample - Superstore'!$N:$N,$B570)</f>
        <v>8.67</v>
      </c>
      <c r="G570" s="43" t="str">
        <f>IF(OR($F570&lt;Lower_Limit,$F570&gt;Upper_Limit),TRUE,IF($F570&gt;Upper_percentile,"P99",IF($F570&lt;Lower_percentile,"P01","")))</f>
        <v/>
      </c>
      <c r="H570" s="44">
        <f>SUMIFS('Sample - Superstore'!S:S,'Sample - Superstore'!$V:$V,$A570,'Sample - Superstore'!$N:$N,$B570)</f>
        <v>1</v>
      </c>
      <c r="I570" s="45">
        <f>SUMIFS('Sample - Superstore'!T:T,'Sample - Superstore'!$V:$V,$A570,'Sample - Superstore'!$N:$N,$B570)</f>
        <v>0</v>
      </c>
      <c r="J570" s="42">
        <f>SUMIFS('Sample - Superstore'!U:U,'Sample - Superstore'!$V:$V,$A570,'Sample - Superstore'!$N:$N,$B570)</f>
        <v>2.3409</v>
      </c>
      <c r="L570" s="36" t="s">
        <v>2291</v>
      </c>
      <c r="N570" s="40"/>
    </row>
    <row r="571">
      <c r="A571" s="41" t="s">
        <v>8625</v>
      </c>
      <c r="B571" s="36" t="s">
        <v>2065</v>
      </c>
      <c r="C571" s="36" t="s">
        <v>35</v>
      </c>
      <c r="D571" s="36" t="s">
        <v>121</v>
      </c>
      <c r="E571" s="36" t="s">
        <v>2066</v>
      </c>
      <c r="F571" s="42">
        <f>SUMIFS('Sample - Superstore'!R:R,'Sample - Superstore'!$V:$V,$A571,'Sample - Superstore'!$N:$N,$B571)</f>
        <v>83.76155391</v>
      </c>
      <c r="G571" s="43" t="str">
        <f>IF(OR($F571&lt;Lower_Limit,$F571&gt;Upper_Limit),TRUE,IF($F571&gt;Upper_percentile,"P99",IF($F571&lt;Lower_percentile,"P01","")))</f>
        <v/>
      </c>
      <c r="H571" s="44">
        <f>SUMIFS('Sample - Superstore'!S:S,'Sample - Superstore'!$V:$V,$A571,'Sample - Superstore'!$N:$N,$B571)</f>
        <v>1</v>
      </c>
      <c r="I571" s="45">
        <f>SUMIFS('Sample - Superstore'!T:T,'Sample - Superstore'!$V:$V,$A571,'Sample - Superstore'!$N:$N,$B571)</f>
        <v>0.2</v>
      </c>
      <c r="J571" s="42">
        <f>SUMIFS('Sample - Superstore'!U:U,'Sample - Superstore'!$V:$V,$A571,'Sample - Superstore'!$N:$N,$B571)</f>
        <v>31.41058272</v>
      </c>
      <c r="L571" s="36" t="s">
        <v>2293</v>
      </c>
      <c r="N571" s="40"/>
    </row>
    <row r="572">
      <c r="A572" s="41" t="s">
        <v>8625</v>
      </c>
      <c r="B572" s="36" t="s">
        <v>2070</v>
      </c>
      <c r="C572" s="36" t="s">
        <v>51</v>
      </c>
      <c r="D572" s="36" t="s">
        <v>76</v>
      </c>
      <c r="E572" s="36" t="s">
        <v>2071</v>
      </c>
      <c r="F572" s="42">
        <f>SUMIFS('Sample - Superstore'!R:R,'Sample - Superstore'!$V:$V,$A572,'Sample - Superstore'!$N:$N,$B572)</f>
        <v>450.3789548</v>
      </c>
      <c r="G572" s="43" t="str">
        <f>IF(OR($F572&lt;Lower_Limit,$F572&gt;Upper_Limit),TRUE,IF($F572&gt;Upper_percentile,"P99",IF($F572&lt;Lower_percentile,"P01","")))</f>
        <v/>
      </c>
      <c r="H572" s="44">
        <f>SUMIFS('Sample - Superstore'!S:S,'Sample - Superstore'!$V:$V,$A572,'Sample - Superstore'!$N:$N,$B572)</f>
        <v>11</v>
      </c>
      <c r="I572" s="45">
        <f>SUMIFS('Sample - Superstore'!T:T,'Sample - Superstore'!$V:$V,$A572,'Sample - Superstore'!$N:$N,$B572)</f>
        <v>0.7</v>
      </c>
      <c r="J572" s="42">
        <f>SUMIFS('Sample - Superstore'!U:U,'Sample - Superstore'!$V:$V,$A572,'Sample - Superstore'!$N:$N,$B572)</f>
        <v>154.7909299</v>
      </c>
      <c r="L572" s="36" t="s">
        <v>2295</v>
      </c>
      <c r="N572" s="40"/>
    </row>
    <row r="573">
      <c r="A573" s="41" t="s">
        <v>8625</v>
      </c>
      <c r="B573" s="36" t="s">
        <v>2072</v>
      </c>
      <c r="C573" s="36" t="s">
        <v>51</v>
      </c>
      <c r="D573" s="36" t="s">
        <v>124</v>
      </c>
      <c r="E573" s="36" t="s">
        <v>2073</v>
      </c>
      <c r="F573" s="42">
        <f>SUMIFS('Sample - Superstore'!R:R,'Sample - Superstore'!$V:$V,$A573,'Sample - Superstore'!$N:$N,$B573)</f>
        <v>24.58214192</v>
      </c>
      <c r="G573" s="43" t="str">
        <f>IF(OR($F573&lt;Lower_Limit,$F573&gt;Upper_Limit),TRUE,IF($F573&gt;Upper_percentile,"P99",IF($F573&lt;Lower_percentile,"P01","")))</f>
        <v/>
      </c>
      <c r="H573" s="44">
        <f>SUMIFS('Sample - Superstore'!S:S,'Sample - Superstore'!$V:$V,$A573,'Sample - Superstore'!$N:$N,$B573)</f>
        <v>6</v>
      </c>
      <c r="I573" s="45">
        <f>SUMIFS('Sample - Superstore'!T:T,'Sample - Superstore'!$V:$V,$A573,'Sample - Superstore'!$N:$N,$B573)</f>
        <v>0.2</v>
      </c>
      <c r="J573" s="42">
        <f>SUMIFS('Sample - Superstore'!U:U,'Sample - Superstore'!$V:$V,$A573,'Sample - Superstore'!$N:$N,$B573)</f>
        <v>8.603749674</v>
      </c>
      <c r="L573" s="36" t="s">
        <v>2297</v>
      </c>
      <c r="N573" s="40"/>
    </row>
    <row r="574">
      <c r="A574" s="41" t="s">
        <v>8625</v>
      </c>
      <c r="B574" s="36" t="s">
        <v>2074</v>
      </c>
      <c r="C574" s="36" t="s">
        <v>35</v>
      </c>
      <c r="D574" s="36" t="s">
        <v>121</v>
      </c>
      <c r="E574" s="36" t="s">
        <v>2075</v>
      </c>
      <c r="F574" s="42">
        <f>SUMIFS('Sample - Superstore'!R:R,'Sample - Superstore'!$V:$V,$A574,'Sample - Superstore'!$N:$N,$B574)</f>
        <v>24.11255711</v>
      </c>
      <c r="G574" s="43" t="str">
        <f>IF(OR($F574&lt;Lower_Limit,$F574&gt;Upper_Limit),TRUE,IF($F574&gt;Upper_percentile,"P99",IF($F574&lt;Lower_percentile,"P01","")))</f>
        <v/>
      </c>
      <c r="H574" s="44">
        <f>SUMIFS('Sample - Superstore'!S:S,'Sample - Superstore'!$V:$V,$A574,'Sample - Superstore'!$N:$N,$B574)</f>
        <v>3</v>
      </c>
      <c r="I574" s="45">
        <f>SUMIFS('Sample - Superstore'!T:T,'Sample - Superstore'!$V:$V,$A574,'Sample - Superstore'!$N:$N,$B574)</f>
        <v>0.2</v>
      </c>
      <c r="J574" s="42">
        <f>SUMIFS('Sample - Superstore'!U:U,'Sample - Superstore'!$V:$V,$A574,'Sample - Superstore'!$N:$N,$B574)</f>
        <v>6.630953204</v>
      </c>
      <c r="L574" s="36" t="s">
        <v>2299</v>
      </c>
      <c r="N574" s="40"/>
    </row>
    <row r="575">
      <c r="A575" s="41" t="s">
        <v>8625</v>
      </c>
      <c r="B575" s="36" t="s">
        <v>2076</v>
      </c>
      <c r="C575" s="36" t="s">
        <v>39</v>
      </c>
      <c r="D575" s="36" t="s">
        <v>40</v>
      </c>
      <c r="E575" s="36" t="s">
        <v>2077</v>
      </c>
      <c r="F575" s="42">
        <f>SUMIFS('Sample - Superstore'!R:R,'Sample - Superstore'!$V:$V,$A575,'Sample - Superstore'!$N:$N,$B575)</f>
        <v>34.81620558</v>
      </c>
      <c r="G575" s="43" t="str">
        <f>IF(OR($F575&lt;Lower_Limit,$F575&gt;Upper_Limit),TRUE,IF($F575&gt;Upper_percentile,"P99",IF($F575&lt;Lower_percentile,"P01","")))</f>
        <v/>
      </c>
      <c r="H575" s="44">
        <f>SUMIFS('Sample - Superstore'!S:S,'Sample - Superstore'!$V:$V,$A575,'Sample - Superstore'!$N:$N,$B575)</f>
        <v>5</v>
      </c>
      <c r="I575" s="45">
        <f>SUMIFS('Sample - Superstore'!T:T,'Sample - Superstore'!$V:$V,$A575,'Sample - Superstore'!$N:$N,$B575)</f>
        <v>0.2</v>
      </c>
      <c r="J575" s="42">
        <f>SUMIFS('Sample - Superstore'!U:U,'Sample - Superstore'!$V:$V,$A575,'Sample - Superstore'!$N:$N,$B575)</f>
        <v>3.481620558</v>
      </c>
      <c r="L575" s="36" t="s">
        <v>2303</v>
      </c>
      <c r="N575" s="40"/>
    </row>
    <row r="576">
      <c r="A576" s="41" t="s">
        <v>8625</v>
      </c>
      <c r="B576" s="36" t="s">
        <v>2078</v>
      </c>
      <c r="C576" s="36" t="s">
        <v>51</v>
      </c>
      <c r="D576" s="36" t="s">
        <v>93</v>
      </c>
      <c r="E576" s="36" t="s">
        <v>2079</v>
      </c>
      <c r="F576" s="42">
        <f>SUMIFS('Sample - Superstore'!R:R,'Sample - Superstore'!$V:$V,$A576,'Sample - Superstore'!$N:$N,$B576)</f>
        <v>3.80615935</v>
      </c>
      <c r="G576" s="43" t="str">
        <f>IF(OR($F576&lt;Lower_Limit,$F576&gt;Upper_Limit),TRUE,IF($F576&gt;Upper_percentile,"P99",IF($F576&lt;Lower_percentile,"P01","")))</f>
        <v/>
      </c>
      <c r="H576" s="44">
        <f>SUMIFS('Sample - Superstore'!S:S,'Sample - Superstore'!$V:$V,$A576,'Sample - Superstore'!$N:$N,$B576)</f>
        <v>2</v>
      </c>
      <c r="I576" s="45">
        <f>SUMIFS('Sample - Superstore'!T:T,'Sample - Superstore'!$V:$V,$A576,'Sample - Superstore'!$N:$N,$B576)</f>
        <v>0.2</v>
      </c>
      <c r="J576" s="42">
        <f>SUMIFS('Sample - Superstore'!U:U,'Sample - Superstore'!$V:$V,$A576,'Sample - Superstore'!$N:$N,$B576)</f>
        <v>0.3330389431</v>
      </c>
      <c r="L576" s="36" t="s">
        <v>2305</v>
      </c>
      <c r="N576" s="40"/>
    </row>
    <row r="577">
      <c r="A577" s="41" t="s">
        <v>8625</v>
      </c>
      <c r="B577" s="36" t="s">
        <v>2080</v>
      </c>
      <c r="C577" s="36" t="s">
        <v>51</v>
      </c>
      <c r="D577" s="36" t="s">
        <v>76</v>
      </c>
      <c r="E577" s="36" t="s">
        <v>2081</v>
      </c>
      <c r="F577" s="42">
        <f>SUMIFS('Sample - Superstore'!R:R,'Sample - Superstore'!$V:$V,$A577,'Sample - Superstore'!$N:$N,$B577)</f>
        <v>8.333601789</v>
      </c>
      <c r="G577" s="43" t="str">
        <f>IF(OR($F577&lt;Lower_Limit,$F577&gt;Upper_Limit),TRUE,IF($F577&gt;Upper_percentile,"P99",IF($F577&lt;Lower_percentile,"P01","")))</f>
        <v/>
      </c>
      <c r="H577" s="44">
        <f>SUMIFS('Sample - Superstore'!S:S,'Sample - Superstore'!$V:$V,$A577,'Sample - Superstore'!$N:$N,$B577)</f>
        <v>2</v>
      </c>
      <c r="I577" s="45">
        <f>SUMIFS('Sample - Superstore'!T:T,'Sample - Superstore'!$V:$V,$A577,'Sample - Superstore'!$N:$N,$B577)</f>
        <v>0.7</v>
      </c>
      <c r="J577" s="42">
        <f>SUMIFS('Sample - Superstore'!U:U,'Sample - Superstore'!$V:$V,$A577,'Sample - Superstore'!$N:$N,$B577)</f>
        <v>-6.111307979</v>
      </c>
      <c r="L577" s="36" t="s">
        <v>2309</v>
      </c>
      <c r="N577" s="40"/>
    </row>
    <row r="578">
      <c r="A578" s="41" t="s">
        <v>8625</v>
      </c>
      <c r="B578" s="36" t="s">
        <v>655</v>
      </c>
      <c r="C578" s="36" t="s">
        <v>51</v>
      </c>
      <c r="D578" s="36" t="s">
        <v>76</v>
      </c>
      <c r="E578" s="36" t="s">
        <v>656</v>
      </c>
      <c r="F578" s="42">
        <f>SUMIFS('Sample - Superstore'!R:R,'Sample - Superstore'!$V:$V,$A578,'Sample - Superstore'!$N:$N,$B578)</f>
        <v>10.74521824</v>
      </c>
      <c r="G578" s="43" t="str">
        <f>IF(OR($F578&lt;Lower_Limit,$F578&gt;Upper_Limit),TRUE,IF($F578&gt;Upper_percentile,"P99",IF($F578&lt;Lower_percentile,"P01","")))</f>
        <v/>
      </c>
      <c r="H578" s="44">
        <f>SUMIFS('Sample - Superstore'!S:S,'Sample - Superstore'!$V:$V,$A578,'Sample - Superstore'!$N:$N,$B578)</f>
        <v>8</v>
      </c>
      <c r="I578" s="45">
        <f>SUMIFS('Sample - Superstore'!T:T,'Sample - Superstore'!$V:$V,$A578,'Sample - Superstore'!$N:$N,$B578)</f>
        <v>0.7</v>
      </c>
      <c r="J578" s="42">
        <f>SUMIFS('Sample - Superstore'!U:U,'Sample - Superstore'!$V:$V,$A578,'Sample - Superstore'!$N:$N,$B578)</f>
        <v>-7.879826712</v>
      </c>
      <c r="L578" s="36" t="s">
        <v>2311</v>
      </c>
      <c r="N578" s="40"/>
    </row>
    <row r="579">
      <c r="A579" s="41" t="s">
        <v>8625</v>
      </c>
      <c r="B579" s="36" t="s">
        <v>2089</v>
      </c>
      <c r="C579" s="36" t="s">
        <v>51</v>
      </c>
      <c r="D579" s="36" t="s">
        <v>93</v>
      </c>
      <c r="E579" s="36" t="s">
        <v>2090</v>
      </c>
      <c r="F579" s="42">
        <f>SUMIFS('Sample - Superstore'!R:R,'Sample - Superstore'!$V:$V,$A579,'Sample - Superstore'!$N:$N,$B579)</f>
        <v>73.54604785</v>
      </c>
      <c r="G579" s="43" t="str">
        <f>IF(OR($F579&lt;Lower_Limit,$F579&gt;Upper_Limit),TRUE,IF($F579&gt;Upper_percentile,"P99",IF($F579&lt;Lower_percentile,"P01","")))</f>
        <v/>
      </c>
      <c r="H579" s="44">
        <f>SUMIFS('Sample - Superstore'!S:S,'Sample - Superstore'!$V:$V,$A579,'Sample - Superstore'!$N:$N,$B579)</f>
        <v>4</v>
      </c>
      <c r="I579" s="45">
        <f>SUMIFS('Sample - Superstore'!T:T,'Sample - Superstore'!$V:$V,$A579,'Sample - Superstore'!$N:$N,$B579)</f>
        <v>0</v>
      </c>
      <c r="J579" s="42">
        <f>SUMIFS('Sample - Superstore'!U:U,'Sample - Superstore'!$V:$V,$A579,'Sample - Superstore'!$N:$N,$B579)</f>
        <v>20.5928934</v>
      </c>
      <c r="L579" s="36" t="s">
        <v>2316</v>
      </c>
      <c r="N579" s="40"/>
    </row>
    <row r="580">
      <c r="A580" s="41" t="s">
        <v>8625</v>
      </c>
      <c r="B580" s="36" t="s">
        <v>2091</v>
      </c>
      <c r="C580" s="36" t="s">
        <v>51</v>
      </c>
      <c r="D580" s="36" t="s">
        <v>93</v>
      </c>
      <c r="E580" s="36" t="s">
        <v>2092</v>
      </c>
      <c r="F580" s="42">
        <f>SUMIFS('Sample - Superstore'!R:R,'Sample - Superstore'!$V:$V,$A580,'Sample - Superstore'!$N:$N,$B580)</f>
        <v>6.587133163</v>
      </c>
      <c r="G580" s="43" t="str">
        <f>IF(OR($F580&lt;Lower_Limit,$F580&gt;Upper_Limit),TRUE,IF($F580&gt;Upper_percentile,"P99",IF($F580&lt;Lower_percentile,"P01","")))</f>
        <v/>
      </c>
      <c r="H580" s="44">
        <f>SUMIFS('Sample - Superstore'!S:S,'Sample - Superstore'!$V:$V,$A580,'Sample - Superstore'!$N:$N,$B580)</f>
        <v>3</v>
      </c>
      <c r="I580" s="45">
        <f>SUMIFS('Sample - Superstore'!T:T,'Sample - Superstore'!$V:$V,$A580,'Sample - Superstore'!$N:$N,$B580)</f>
        <v>0</v>
      </c>
      <c r="J580" s="42">
        <f>SUMIFS('Sample - Superstore'!U:U,'Sample - Superstore'!$V:$V,$A580,'Sample - Superstore'!$N:$N,$B580)</f>
        <v>1.712654622</v>
      </c>
      <c r="L580" s="36" t="s">
        <v>2318</v>
      </c>
      <c r="N580" s="40"/>
    </row>
    <row r="581">
      <c r="A581" s="41" t="s">
        <v>8625</v>
      </c>
      <c r="B581" s="36" t="s">
        <v>2096</v>
      </c>
      <c r="C581" s="36" t="s">
        <v>51</v>
      </c>
      <c r="D581" s="36" t="s">
        <v>76</v>
      </c>
      <c r="E581" s="36" t="s">
        <v>2097</v>
      </c>
      <c r="F581" s="42">
        <f>SUMIFS('Sample - Superstore'!R:R,'Sample - Superstore'!$V:$V,$A581,'Sample - Superstore'!$N:$N,$B581)</f>
        <v>14.54133333</v>
      </c>
      <c r="G581" s="43" t="str">
        <f>IF(OR($F581&lt;Lower_Limit,$F581&gt;Upper_Limit),TRUE,IF($F581&gt;Upper_percentile,"P99",IF($F581&lt;Lower_percentile,"P01","")))</f>
        <v/>
      </c>
      <c r="H581" s="44">
        <f>SUMIFS('Sample - Superstore'!S:S,'Sample - Superstore'!$V:$V,$A581,'Sample - Superstore'!$N:$N,$B581)</f>
        <v>3</v>
      </c>
      <c r="I581" s="45">
        <f>SUMIFS('Sample - Superstore'!T:T,'Sample - Superstore'!$V:$V,$A581,'Sample - Superstore'!$N:$N,$B581)</f>
        <v>0.2</v>
      </c>
      <c r="J581" s="42">
        <f>SUMIFS('Sample - Superstore'!U:U,'Sample - Superstore'!$V:$V,$A581,'Sample - Superstore'!$N:$N,$B581)</f>
        <v>4.725933333</v>
      </c>
      <c r="L581" s="36" t="s">
        <v>2323</v>
      </c>
      <c r="N581" s="40"/>
    </row>
    <row r="582">
      <c r="A582" s="41" t="s">
        <v>8625</v>
      </c>
      <c r="B582" s="36" t="s">
        <v>2102</v>
      </c>
      <c r="C582" s="36" t="s">
        <v>51</v>
      </c>
      <c r="D582" s="36" t="s">
        <v>76</v>
      </c>
      <c r="E582" s="36" t="s">
        <v>2103</v>
      </c>
      <c r="F582" s="42">
        <f>SUMIFS('Sample - Superstore'!R:R,'Sample - Superstore'!$V:$V,$A582,'Sample - Superstore'!$N:$N,$B582)</f>
        <v>6.20383085</v>
      </c>
      <c r="G582" s="43" t="str">
        <f>IF(OR($F582&lt;Lower_Limit,$F582&gt;Upper_Limit),TRUE,IF($F582&gt;Upper_percentile,"P99",IF($F582&lt;Lower_percentile,"P01","")))</f>
        <v/>
      </c>
      <c r="H582" s="44">
        <f>SUMIFS('Sample - Superstore'!S:S,'Sample - Superstore'!$V:$V,$A582,'Sample - Superstore'!$N:$N,$B582)</f>
        <v>4</v>
      </c>
      <c r="I582" s="45">
        <f>SUMIFS('Sample - Superstore'!T:T,'Sample - Superstore'!$V:$V,$A582,'Sample - Superstore'!$N:$N,$B582)</f>
        <v>0.7</v>
      </c>
      <c r="J582" s="42">
        <f>SUMIFS('Sample - Superstore'!U:U,'Sample - Superstore'!$V:$V,$A582,'Sample - Superstore'!$N:$N,$B582)</f>
        <v>-4.135887233</v>
      </c>
      <c r="L582" s="36" t="s">
        <v>2328</v>
      </c>
      <c r="N582" s="40"/>
    </row>
    <row r="583">
      <c r="A583" s="41" t="s">
        <v>8625</v>
      </c>
      <c r="B583" s="36" t="s">
        <v>2107</v>
      </c>
      <c r="C583" s="36" t="s">
        <v>51</v>
      </c>
      <c r="D583" s="36" t="s">
        <v>124</v>
      </c>
      <c r="E583" s="36" t="s">
        <v>2108</v>
      </c>
      <c r="F583" s="42">
        <f>SUMIFS('Sample - Superstore'!R:R,'Sample - Superstore'!$V:$V,$A583,'Sample - Superstore'!$N:$N,$B583)</f>
        <v>16.07822222</v>
      </c>
      <c r="G583" s="43" t="str">
        <f>IF(OR($F583&lt;Lower_Limit,$F583&gt;Upper_Limit),TRUE,IF($F583&gt;Upper_percentile,"P99",IF($F583&lt;Lower_percentile,"P01","")))</f>
        <v/>
      </c>
      <c r="H583" s="44">
        <f>SUMIFS('Sample - Superstore'!S:S,'Sample - Superstore'!$V:$V,$A583,'Sample - Superstore'!$N:$N,$B583)</f>
        <v>4</v>
      </c>
      <c r="I583" s="45">
        <f>SUMIFS('Sample - Superstore'!T:T,'Sample - Superstore'!$V:$V,$A583,'Sample - Superstore'!$N:$N,$B583)</f>
        <v>0.2</v>
      </c>
      <c r="J583" s="42">
        <f>SUMIFS('Sample - Superstore'!U:U,'Sample - Superstore'!$V:$V,$A583,'Sample - Superstore'!$N:$N,$B583)</f>
        <v>5.828355556</v>
      </c>
      <c r="L583" s="36" t="s">
        <v>2333</v>
      </c>
      <c r="N583" s="40"/>
    </row>
    <row r="584">
      <c r="A584" s="41" t="s">
        <v>8625</v>
      </c>
      <c r="B584" s="36" t="s">
        <v>1020</v>
      </c>
      <c r="C584" s="36" t="s">
        <v>51</v>
      </c>
      <c r="D584" s="36" t="s">
        <v>52</v>
      </c>
      <c r="E584" s="36" t="s">
        <v>1021</v>
      </c>
      <c r="F584" s="42">
        <f>SUMIFS('Sample - Superstore'!R:R,'Sample - Superstore'!$V:$V,$A584,'Sample - Superstore'!$N:$N,$B584)</f>
        <v>583.4851687</v>
      </c>
      <c r="G584" s="43" t="str">
        <f>IF(OR($F584&lt;Lower_Limit,$F584&gt;Upper_Limit),TRUE,IF($F584&gt;Upper_percentile,"P99",IF($F584&lt;Lower_percentile,"P01","")))</f>
        <v/>
      </c>
      <c r="H584" s="44">
        <f>SUMIFS('Sample - Superstore'!S:S,'Sample - Superstore'!$V:$V,$A584,'Sample - Superstore'!$N:$N,$B584)</f>
        <v>4</v>
      </c>
      <c r="I584" s="45">
        <f>SUMIFS('Sample - Superstore'!T:T,'Sample - Superstore'!$V:$V,$A584,'Sample - Superstore'!$N:$N,$B584)</f>
        <v>0</v>
      </c>
      <c r="J584" s="42">
        <f>SUMIFS('Sample - Superstore'!U:U,'Sample - Superstore'!$V:$V,$A584,'Sample - Superstore'!$N:$N,$B584)</f>
        <v>0</v>
      </c>
      <c r="L584" s="36" t="s">
        <v>2335</v>
      </c>
      <c r="N584" s="40"/>
    </row>
    <row r="585">
      <c r="A585" s="41" t="s">
        <v>8625</v>
      </c>
      <c r="B585" s="36" t="s">
        <v>2116</v>
      </c>
      <c r="C585" s="36" t="s">
        <v>51</v>
      </c>
      <c r="D585" s="36" t="s">
        <v>124</v>
      </c>
      <c r="E585" s="36" t="s">
        <v>2117</v>
      </c>
      <c r="F585" s="42">
        <f>SUMIFS('Sample - Superstore'!R:R,'Sample - Superstore'!$V:$V,$A585,'Sample - Superstore'!$N:$N,$B585)</f>
        <v>17.34</v>
      </c>
      <c r="G585" s="43" t="str">
        <f>IF(OR($F585&lt;Lower_Limit,$F585&gt;Upper_Limit),TRUE,IF($F585&gt;Upper_percentile,"P99",IF($F585&lt;Lower_percentile,"P01","")))</f>
        <v/>
      </c>
      <c r="H585" s="44">
        <f>SUMIFS('Sample - Superstore'!S:S,'Sample - Superstore'!$V:$V,$A585,'Sample - Superstore'!$N:$N,$B585)</f>
        <v>3</v>
      </c>
      <c r="I585" s="45">
        <f>SUMIFS('Sample - Superstore'!T:T,'Sample - Superstore'!$V:$V,$A585,'Sample - Superstore'!$N:$N,$B585)</f>
        <v>0</v>
      </c>
      <c r="J585" s="42">
        <f>SUMIFS('Sample - Superstore'!U:U,'Sample - Superstore'!$V:$V,$A585,'Sample - Superstore'!$N:$N,$B585)</f>
        <v>8.4966</v>
      </c>
      <c r="L585" s="36" t="s">
        <v>2338</v>
      </c>
      <c r="N585" s="40"/>
    </row>
    <row r="586">
      <c r="A586" s="41" t="s">
        <v>8625</v>
      </c>
      <c r="B586" s="36" t="s">
        <v>2121</v>
      </c>
      <c r="C586" s="36" t="s">
        <v>35</v>
      </c>
      <c r="D586" s="36" t="s">
        <v>121</v>
      </c>
      <c r="E586" s="36" t="s">
        <v>2122</v>
      </c>
      <c r="F586" s="42">
        <f>SUMIFS('Sample - Superstore'!R:R,'Sample - Superstore'!$V:$V,$A586,'Sample - Superstore'!$N:$N,$B586)</f>
        <v>282.84</v>
      </c>
      <c r="G586" s="43" t="str">
        <f>IF(OR($F586&lt;Lower_Limit,$F586&gt;Upper_Limit),TRUE,IF($F586&gt;Upper_percentile,"P99",IF($F586&lt;Lower_percentile,"P01","")))</f>
        <v/>
      </c>
      <c r="H586" s="44">
        <f>SUMIFS('Sample - Superstore'!S:S,'Sample - Superstore'!$V:$V,$A586,'Sample - Superstore'!$N:$N,$B586)</f>
        <v>4</v>
      </c>
      <c r="I586" s="45">
        <f>SUMIFS('Sample - Superstore'!T:T,'Sample - Superstore'!$V:$V,$A586,'Sample - Superstore'!$N:$N,$B586)</f>
        <v>0</v>
      </c>
      <c r="J586" s="42">
        <f>SUMIFS('Sample - Superstore'!U:U,'Sample - Superstore'!$V:$V,$A586,'Sample - Superstore'!$N:$N,$B586)</f>
        <v>19.7988</v>
      </c>
      <c r="L586" s="36" t="s">
        <v>2340</v>
      </c>
      <c r="N586" s="40"/>
    </row>
    <row r="587">
      <c r="A587" s="41" t="s">
        <v>8625</v>
      </c>
      <c r="B587" s="36" t="s">
        <v>2123</v>
      </c>
      <c r="C587" s="36" t="s">
        <v>51</v>
      </c>
      <c r="D587" s="36" t="s">
        <v>297</v>
      </c>
      <c r="E587" s="36" t="s">
        <v>2124</v>
      </c>
      <c r="F587" s="42">
        <f>SUMIFS('Sample - Superstore'!R:R,'Sample - Superstore'!$V:$V,$A587,'Sample - Superstore'!$N:$N,$B587)</f>
        <v>27.72</v>
      </c>
      <c r="G587" s="43" t="str">
        <f>IF(OR($F587&lt;Lower_Limit,$F587&gt;Upper_Limit),TRUE,IF($F587&gt;Upper_percentile,"P99",IF($F587&lt;Lower_percentile,"P01","")))</f>
        <v/>
      </c>
      <c r="H587" s="44">
        <f>SUMIFS('Sample - Superstore'!S:S,'Sample - Superstore'!$V:$V,$A587,'Sample - Superstore'!$N:$N,$B587)</f>
        <v>9</v>
      </c>
      <c r="I587" s="45">
        <f>SUMIFS('Sample - Superstore'!T:T,'Sample - Superstore'!$V:$V,$A587,'Sample - Superstore'!$N:$N,$B587)</f>
        <v>0</v>
      </c>
      <c r="J587" s="42">
        <f>SUMIFS('Sample - Superstore'!U:U,'Sample - Superstore'!$V:$V,$A587,'Sample - Superstore'!$N:$N,$B587)</f>
        <v>13.3056</v>
      </c>
      <c r="L587" s="36" t="s">
        <v>2342</v>
      </c>
      <c r="N587" s="40"/>
    </row>
    <row r="588">
      <c r="A588" s="41" t="s">
        <v>8625</v>
      </c>
      <c r="B588" s="36" t="s">
        <v>875</v>
      </c>
      <c r="C588" s="36" t="s">
        <v>51</v>
      </c>
      <c r="D588" s="36" t="s">
        <v>76</v>
      </c>
      <c r="E588" s="36" t="s">
        <v>876</v>
      </c>
      <c r="F588" s="42">
        <f>SUMIFS('Sample - Superstore'!R:R,'Sample - Superstore'!$V:$V,$A588,'Sample - Superstore'!$N:$N,$B588)</f>
        <v>2.347900242</v>
      </c>
      <c r="G588" s="43" t="str">
        <f>IF(OR($F588&lt;Lower_Limit,$F588&gt;Upper_Limit),TRUE,IF($F588&gt;Upper_percentile,"P99",IF($F588&lt;Lower_percentile,"P01","")))</f>
        <v/>
      </c>
      <c r="H588" s="44">
        <f>SUMIFS('Sample - Superstore'!S:S,'Sample - Superstore'!$V:$V,$A588,'Sample - Superstore'!$N:$N,$B588)</f>
        <v>2</v>
      </c>
      <c r="I588" s="45">
        <f>SUMIFS('Sample - Superstore'!T:T,'Sample - Superstore'!$V:$V,$A588,'Sample - Superstore'!$N:$N,$B588)</f>
        <v>0.7</v>
      </c>
      <c r="J588" s="42">
        <f>SUMIFS('Sample - Superstore'!U:U,'Sample - Superstore'!$V:$V,$A588,'Sample - Superstore'!$N:$N,$B588)</f>
        <v>-1.721793511</v>
      </c>
      <c r="L588" s="36" t="s">
        <v>2347</v>
      </c>
      <c r="N588" s="40"/>
    </row>
    <row r="589">
      <c r="A589" s="41" t="s">
        <v>8625</v>
      </c>
      <c r="B589" s="36" t="s">
        <v>1487</v>
      </c>
      <c r="C589" s="36" t="s">
        <v>51</v>
      </c>
      <c r="D589" s="36" t="s">
        <v>76</v>
      </c>
      <c r="E589" s="36" t="s">
        <v>1488</v>
      </c>
      <c r="F589" s="42">
        <f>SUMIFS('Sample - Superstore'!R:R,'Sample - Superstore'!$V:$V,$A589,'Sample - Superstore'!$N:$N,$B589)</f>
        <v>21.40486416</v>
      </c>
      <c r="G589" s="43" t="str">
        <f>IF(OR($F589&lt;Lower_Limit,$F589&gt;Upper_Limit),TRUE,IF($F589&gt;Upper_percentile,"P99",IF($F589&lt;Lower_percentile,"P01","")))</f>
        <v/>
      </c>
      <c r="H589" s="44">
        <f>SUMIFS('Sample - Superstore'!S:S,'Sample - Superstore'!$V:$V,$A589,'Sample - Superstore'!$N:$N,$B589)</f>
        <v>6</v>
      </c>
      <c r="I589" s="45">
        <f>SUMIFS('Sample - Superstore'!T:T,'Sample - Superstore'!$V:$V,$A589,'Sample - Superstore'!$N:$N,$B589)</f>
        <v>0.7</v>
      </c>
      <c r="J589" s="42">
        <f>SUMIFS('Sample - Superstore'!U:U,'Sample - Superstore'!$V:$V,$A589,'Sample - Superstore'!$N:$N,$B589)</f>
        <v>-17.12389132</v>
      </c>
      <c r="L589" s="36" t="s">
        <v>2353</v>
      </c>
      <c r="N589" s="40"/>
    </row>
    <row r="590">
      <c r="A590" s="41" t="s">
        <v>8625</v>
      </c>
      <c r="B590" s="36" t="s">
        <v>2133</v>
      </c>
      <c r="C590" s="36" t="s">
        <v>51</v>
      </c>
      <c r="D590" s="36" t="s">
        <v>635</v>
      </c>
      <c r="E590" s="36" t="s">
        <v>2134</v>
      </c>
      <c r="F590" s="42">
        <f>SUMIFS('Sample - Superstore'!R:R,'Sample - Superstore'!$V:$V,$A590,'Sample - Superstore'!$N:$N,$B590)</f>
        <v>68.84419342</v>
      </c>
      <c r="G590" s="43" t="str">
        <f>IF(OR($F590&lt;Lower_Limit,$F590&gt;Upper_Limit),TRUE,IF($F590&gt;Upper_percentile,"P99",IF($F590&lt;Lower_percentile,"P01","")))</f>
        <v/>
      </c>
      <c r="H590" s="44">
        <f>SUMIFS('Sample - Superstore'!S:S,'Sample - Superstore'!$V:$V,$A590,'Sample - Superstore'!$N:$N,$B590)</f>
        <v>7</v>
      </c>
      <c r="I590" s="45">
        <f>SUMIFS('Sample - Superstore'!T:T,'Sample - Superstore'!$V:$V,$A590,'Sample - Superstore'!$N:$N,$B590)</f>
        <v>0</v>
      </c>
      <c r="J590" s="42">
        <f>SUMIFS('Sample - Superstore'!U:U,'Sample - Superstore'!$V:$V,$A590,'Sample - Superstore'!$N:$N,$B590)</f>
        <v>19.96481609</v>
      </c>
      <c r="L590" s="36" t="s">
        <v>2356</v>
      </c>
      <c r="N590" s="40"/>
    </row>
    <row r="591">
      <c r="A591" s="41" t="s">
        <v>8625</v>
      </c>
      <c r="B591" s="36" t="s">
        <v>2135</v>
      </c>
      <c r="C591" s="36" t="s">
        <v>51</v>
      </c>
      <c r="D591" s="36" t="s">
        <v>297</v>
      </c>
      <c r="E591" s="36" t="s">
        <v>2136</v>
      </c>
      <c r="F591" s="42">
        <f>SUMIFS('Sample - Superstore'!R:R,'Sample - Superstore'!$V:$V,$A591,'Sample - Superstore'!$N:$N,$B591)</f>
        <v>15.44425514</v>
      </c>
      <c r="G591" s="43" t="str">
        <f>IF(OR($F591&lt;Lower_Limit,$F591&gt;Upper_Limit),TRUE,IF($F591&gt;Upper_percentile,"P99",IF($F591&lt;Lower_percentile,"P01","")))</f>
        <v/>
      </c>
      <c r="H591" s="44">
        <f>SUMIFS('Sample - Superstore'!S:S,'Sample - Superstore'!$V:$V,$A591,'Sample - Superstore'!$N:$N,$B591)</f>
        <v>2</v>
      </c>
      <c r="I591" s="45">
        <f>SUMIFS('Sample - Superstore'!T:T,'Sample - Superstore'!$V:$V,$A591,'Sample - Superstore'!$N:$N,$B591)</f>
        <v>0</v>
      </c>
      <c r="J591" s="42">
        <f>SUMIFS('Sample - Superstore'!U:U,'Sample - Superstore'!$V:$V,$A591,'Sample - Superstore'!$N:$N,$B591)</f>
        <v>7.258799918</v>
      </c>
      <c r="L591" s="36" t="s">
        <v>2358</v>
      </c>
      <c r="N591" s="40"/>
    </row>
    <row r="592">
      <c r="A592" s="41" t="s">
        <v>8625</v>
      </c>
      <c r="B592" s="36" t="s">
        <v>1716</v>
      </c>
      <c r="C592" s="36" t="s">
        <v>35</v>
      </c>
      <c r="D592" s="36" t="s">
        <v>121</v>
      </c>
      <c r="E592" s="36" t="s">
        <v>1717</v>
      </c>
      <c r="F592" s="42">
        <f>SUMIFS('Sample - Superstore'!R:R,'Sample - Superstore'!$V:$V,$A592,'Sample - Superstore'!$N:$N,$B592)</f>
        <v>183.0070288</v>
      </c>
      <c r="G592" s="43" t="str">
        <f>IF(OR($F592&lt;Lower_Limit,$F592&gt;Upper_Limit),TRUE,IF($F592&gt;Upper_percentile,"P99",IF($F592&lt;Lower_percentile,"P01","")))</f>
        <v/>
      </c>
      <c r="H592" s="44">
        <f>SUMIFS('Sample - Superstore'!S:S,'Sample - Superstore'!$V:$V,$A592,'Sample - Superstore'!$N:$N,$B592)</f>
        <v>4</v>
      </c>
      <c r="I592" s="45">
        <f>SUMIFS('Sample - Superstore'!T:T,'Sample - Superstore'!$V:$V,$A592,'Sample - Superstore'!$N:$N,$B592)</f>
        <v>0</v>
      </c>
      <c r="J592" s="42">
        <f>SUMIFS('Sample - Superstore'!U:U,'Sample - Superstore'!$V:$V,$A592,'Sample - Superstore'!$N:$N,$B592)</f>
        <v>18.30070288</v>
      </c>
      <c r="L592" s="36" t="s">
        <v>2364</v>
      </c>
      <c r="N592" s="40"/>
    </row>
    <row r="593">
      <c r="A593" s="41" t="s">
        <v>8625</v>
      </c>
      <c r="B593" s="36" t="s">
        <v>2140</v>
      </c>
      <c r="C593" s="36" t="s">
        <v>51</v>
      </c>
      <c r="D593" s="36" t="s">
        <v>76</v>
      </c>
      <c r="E593" s="36" t="s">
        <v>2141</v>
      </c>
      <c r="F593" s="42">
        <f>SUMIFS('Sample - Superstore'!R:R,'Sample - Superstore'!$V:$V,$A593,'Sample - Superstore'!$N:$N,$B593)</f>
        <v>3.052934156</v>
      </c>
      <c r="G593" s="43" t="str">
        <f>IF(OR($F593&lt;Lower_Limit,$F593&gt;Upper_Limit),TRUE,IF($F593&gt;Upper_percentile,"P99",IF($F593&lt;Lower_percentile,"P01","")))</f>
        <v/>
      </c>
      <c r="H593" s="44">
        <f>SUMIFS('Sample - Superstore'!S:S,'Sample - Superstore'!$V:$V,$A593,'Sample - Superstore'!$N:$N,$B593)</f>
        <v>1</v>
      </c>
      <c r="I593" s="45">
        <f>SUMIFS('Sample - Superstore'!T:T,'Sample - Superstore'!$V:$V,$A593,'Sample - Superstore'!$N:$N,$B593)</f>
        <v>0.8</v>
      </c>
      <c r="J593" s="42">
        <f>SUMIFS('Sample - Superstore'!U:U,'Sample - Superstore'!$V:$V,$A593,'Sample - Superstore'!$N:$N,$B593)</f>
        <v>-5.037341358</v>
      </c>
      <c r="L593" s="36" t="s">
        <v>2366</v>
      </c>
      <c r="N593" s="40"/>
    </row>
    <row r="594">
      <c r="A594" s="41" t="s">
        <v>8625</v>
      </c>
      <c r="B594" s="36" t="s">
        <v>2142</v>
      </c>
      <c r="C594" s="36" t="s">
        <v>51</v>
      </c>
      <c r="D594" s="36" t="s">
        <v>272</v>
      </c>
      <c r="E594" s="36" t="s">
        <v>2143</v>
      </c>
      <c r="F594" s="42">
        <f>SUMIFS('Sample - Superstore'!R:R,'Sample - Superstore'!$V:$V,$A594,'Sample - Superstore'!$N:$N,$B594)</f>
        <v>8.341165432</v>
      </c>
      <c r="G594" s="43" t="str">
        <f>IF(OR($F594&lt;Lower_Limit,$F594&gt;Upper_Limit),TRUE,IF($F594&gt;Upper_percentile,"P99",IF($F594&lt;Lower_percentile,"P01","")))</f>
        <v/>
      </c>
      <c r="H594" s="44">
        <f>SUMIFS('Sample - Superstore'!S:S,'Sample - Superstore'!$V:$V,$A594,'Sample - Superstore'!$N:$N,$B594)</f>
        <v>3</v>
      </c>
      <c r="I594" s="45">
        <f>SUMIFS('Sample - Superstore'!T:T,'Sample - Superstore'!$V:$V,$A594,'Sample - Superstore'!$N:$N,$B594)</f>
        <v>0.2</v>
      </c>
      <c r="J594" s="42">
        <f>SUMIFS('Sample - Superstore'!U:U,'Sample - Superstore'!$V:$V,$A594,'Sample - Superstore'!$N:$N,$B594)</f>
        <v>2.606614198</v>
      </c>
      <c r="L594" s="36" t="s">
        <v>2372</v>
      </c>
      <c r="N594" s="40"/>
    </row>
    <row r="595">
      <c r="A595" s="41" t="s">
        <v>8625</v>
      </c>
      <c r="B595" s="36" t="s">
        <v>1816</v>
      </c>
      <c r="C595" s="36" t="s">
        <v>35</v>
      </c>
      <c r="D595" s="36" t="s">
        <v>121</v>
      </c>
      <c r="E595" s="36" t="s">
        <v>1817</v>
      </c>
      <c r="F595" s="42">
        <f>SUMIFS('Sample - Superstore'!R:R,'Sample - Superstore'!$V:$V,$A595,'Sample - Superstore'!$N:$N,$B595)</f>
        <v>23.88260741</v>
      </c>
      <c r="G595" s="43" t="str">
        <f>IF(OR($F595&lt;Lower_Limit,$F595&gt;Upper_Limit),TRUE,IF($F595&gt;Upper_percentile,"P99",IF($F595&lt;Lower_percentile,"P01","")))</f>
        <v/>
      </c>
      <c r="H595" s="44">
        <f>SUMIFS('Sample - Superstore'!S:S,'Sample - Superstore'!$V:$V,$A595,'Sample - Superstore'!$N:$N,$B595)</f>
        <v>3</v>
      </c>
      <c r="I595" s="45">
        <f>SUMIFS('Sample - Superstore'!T:T,'Sample - Superstore'!$V:$V,$A595,'Sample - Superstore'!$N:$N,$B595)</f>
        <v>0.6</v>
      </c>
      <c r="J595" s="42">
        <f>SUMIFS('Sample - Superstore'!U:U,'Sample - Superstore'!$V:$V,$A595,'Sample - Superstore'!$N:$N,$B595)</f>
        <v>-10.74717333</v>
      </c>
      <c r="L595" s="36" t="s">
        <v>2377</v>
      </c>
      <c r="N595" s="40"/>
    </row>
    <row r="596">
      <c r="A596" s="41" t="s">
        <v>8625</v>
      </c>
      <c r="B596" s="36" t="s">
        <v>574</v>
      </c>
      <c r="C596" s="36" t="s">
        <v>51</v>
      </c>
      <c r="D596" s="36" t="s">
        <v>124</v>
      </c>
      <c r="E596" s="36" t="s">
        <v>575</v>
      </c>
      <c r="F596" s="42">
        <f>SUMIFS('Sample - Superstore'!R:R,'Sample - Superstore'!$V:$V,$A596,'Sample - Superstore'!$N:$N,$B596)</f>
        <v>32.24912593</v>
      </c>
      <c r="G596" s="43" t="str">
        <f>IF(OR($F596&lt;Lower_Limit,$F596&gt;Upper_Limit),TRUE,IF($F596&gt;Upper_percentile,"P99",IF($F596&lt;Lower_percentile,"P01","")))</f>
        <v/>
      </c>
      <c r="H596" s="44">
        <f>SUMIFS('Sample - Superstore'!S:S,'Sample - Superstore'!$V:$V,$A596,'Sample - Superstore'!$N:$N,$B596)</f>
        <v>8</v>
      </c>
      <c r="I596" s="45">
        <f>SUMIFS('Sample - Superstore'!T:T,'Sample - Superstore'!$V:$V,$A596,'Sample - Superstore'!$N:$N,$B596)</f>
        <v>0.2</v>
      </c>
      <c r="J596" s="42">
        <f>SUMIFS('Sample - Superstore'!U:U,'Sample - Superstore'!$V:$V,$A596,'Sample - Superstore'!$N:$N,$B596)</f>
        <v>10.07785185</v>
      </c>
      <c r="L596" s="36" t="s">
        <v>2380</v>
      </c>
      <c r="N596" s="40"/>
    </row>
    <row r="597">
      <c r="A597" s="41" t="s">
        <v>8625</v>
      </c>
      <c r="B597" s="36" t="s">
        <v>2145</v>
      </c>
      <c r="C597" s="36" t="s">
        <v>51</v>
      </c>
      <c r="D597" s="36" t="s">
        <v>52</v>
      </c>
      <c r="E597" s="36" t="s">
        <v>2146</v>
      </c>
      <c r="F597" s="42">
        <f>SUMIFS('Sample - Superstore'!R:R,'Sample - Superstore'!$V:$V,$A597,'Sample - Superstore'!$N:$N,$B597)</f>
        <v>104.28</v>
      </c>
      <c r="G597" s="43" t="str">
        <f>IF(OR($F597&lt;Lower_Limit,$F597&gt;Upper_Limit),TRUE,IF($F597&gt;Upper_percentile,"P99",IF($F597&lt;Lower_percentile,"P01","")))</f>
        <v/>
      </c>
      <c r="H597" s="44">
        <f>SUMIFS('Sample - Superstore'!S:S,'Sample - Superstore'!$V:$V,$A597,'Sample - Superstore'!$N:$N,$B597)</f>
        <v>3</v>
      </c>
      <c r="I597" s="45">
        <f>SUMIFS('Sample - Superstore'!T:T,'Sample - Superstore'!$V:$V,$A597,'Sample - Superstore'!$N:$N,$B597)</f>
        <v>0</v>
      </c>
      <c r="J597" s="42">
        <f>SUMIFS('Sample - Superstore'!U:U,'Sample - Superstore'!$V:$V,$A597,'Sample - Superstore'!$N:$N,$B597)</f>
        <v>26.07</v>
      </c>
      <c r="L597" s="36" t="s">
        <v>2382</v>
      </c>
      <c r="N597" s="40"/>
    </row>
    <row r="598">
      <c r="A598" s="41" t="s">
        <v>8625</v>
      </c>
      <c r="B598" s="36" t="s">
        <v>2147</v>
      </c>
      <c r="C598" s="36" t="s">
        <v>51</v>
      </c>
      <c r="D598" s="36" t="s">
        <v>124</v>
      </c>
      <c r="E598" s="36" t="s">
        <v>2148</v>
      </c>
      <c r="F598" s="42">
        <f>SUMIFS('Sample - Superstore'!R:R,'Sample - Superstore'!$V:$V,$A598,'Sample - Superstore'!$N:$N,$B598)</f>
        <v>33.15430123</v>
      </c>
      <c r="G598" s="43" t="str">
        <f>IF(OR($F598&lt;Lower_Limit,$F598&gt;Upper_Limit),TRUE,IF($F598&gt;Upper_percentile,"P99",IF($F598&lt;Lower_percentile,"P01","")))</f>
        <v/>
      </c>
      <c r="H598" s="44">
        <f>SUMIFS('Sample - Superstore'!S:S,'Sample - Superstore'!$V:$V,$A598,'Sample - Superstore'!$N:$N,$B598)</f>
        <v>6</v>
      </c>
      <c r="I598" s="45">
        <f>SUMIFS('Sample - Superstore'!T:T,'Sample - Superstore'!$V:$V,$A598,'Sample - Superstore'!$N:$N,$B598)</f>
        <v>0.2</v>
      </c>
      <c r="J598" s="42">
        <f>SUMIFS('Sample - Superstore'!U:U,'Sample - Superstore'!$V:$V,$A598,'Sample - Superstore'!$N:$N,$B598)</f>
        <v>14.3057842</v>
      </c>
      <c r="L598" s="36" t="s">
        <v>2391</v>
      </c>
      <c r="N598" s="40"/>
    </row>
    <row r="599">
      <c r="A599" s="41" t="s">
        <v>8625</v>
      </c>
      <c r="B599" s="36" t="s">
        <v>970</v>
      </c>
      <c r="C599" s="36" t="s">
        <v>35</v>
      </c>
      <c r="D599" s="36" t="s">
        <v>263</v>
      </c>
      <c r="E599" s="36" t="s">
        <v>971</v>
      </c>
      <c r="F599" s="42">
        <f>SUMIFS('Sample - Superstore'!R:R,'Sample - Superstore'!$V:$V,$A599,'Sample - Superstore'!$N:$N,$B599)</f>
        <v>506.6850989</v>
      </c>
      <c r="G599" s="43" t="str">
        <f>IF(OR($F599&lt;Lower_Limit,$F599&gt;Upper_Limit),TRUE,IF($F599&gt;Upper_percentile,"P99",IF($F599&lt;Lower_percentile,"P01","")))</f>
        <v/>
      </c>
      <c r="H599" s="44">
        <f>SUMIFS('Sample - Superstore'!S:S,'Sample - Superstore'!$V:$V,$A599,'Sample - Superstore'!$N:$N,$B599)</f>
        <v>2</v>
      </c>
      <c r="I599" s="45">
        <f>SUMIFS('Sample - Superstore'!T:T,'Sample - Superstore'!$V:$V,$A599,'Sample - Superstore'!$N:$N,$B599)</f>
        <v>0</v>
      </c>
      <c r="J599" s="42">
        <f>SUMIFS('Sample - Superstore'!U:U,'Sample - Superstore'!$V:$V,$A599,'Sample - Superstore'!$N:$N,$B599)</f>
        <v>141.8718277</v>
      </c>
      <c r="L599" s="36" t="s">
        <v>2397</v>
      </c>
      <c r="N599" s="40"/>
    </row>
    <row r="600">
      <c r="A600" s="41" t="s">
        <v>8625</v>
      </c>
      <c r="B600" s="36" t="s">
        <v>2155</v>
      </c>
      <c r="C600" s="36" t="s">
        <v>51</v>
      </c>
      <c r="D600" s="36" t="s">
        <v>283</v>
      </c>
      <c r="E600" s="36" t="s">
        <v>2156</v>
      </c>
      <c r="F600" s="42">
        <f>SUMIFS('Sample - Superstore'!R:R,'Sample - Superstore'!$V:$V,$A600,'Sample - Superstore'!$N:$N,$B600)</f>
        <v>256.7942798</v>
      </c>
      <c r="G600" s="43" t="str">
        <f>IF(OR($F600&lt;Lower_Limit,$F600&gt;Upper_Limit),TRUE,IF($F600&gt;Upper_percentile,"P99",IF($F600&lt;Lower_percentile,"P01","")))</f>
        <v/>
      </c>
      <c r="H600" s="44">
        <f>SUMIFS('Sample - Superstore'!S:S,'Sample - Superstore'!$V:$V,$A600,'Sample - Superstore'!$N:$N,$B600)</f>
        <v>5</v>
      </c>
      <c r="I600" s="45">
        <f>SUMIFS('Sample - Superstore'!T:T,'Sample - Superstore'!$V:$V,$A600,'Sample - Superstore'!$N:$N,$B600)</f>
        <v>0</v>
      </c>
      <c r="J600" s="42">
        <f>SUMIFS('Sample - Superstore'!U:U,'Sample - Superstore'!$V:$V,$A600,'Sample - Superstore'!$N:$N,$B600)</f>
        <v>74.47034115</v>
      </c>
      <c r="L600" s="36" t="s">
        <v>2399</v>
      </c>
      <c r="N600" s="40"/>
    </row>
    <row r="601">
      <c r="A601" s="41" t="s">
        <v>8625</v>
      </c>
      <c r="B601" s="36" t="s">
        <v>2157</v>
      </c>
      <c r="C601" s="36" t="s">
        <v>51</v>
      </c>
      <c r="D601" s="36" t="s">
        <v>52</v>
      </c>
      <c r="E601" s="36" t="s">
        <v>2158</v>
      </c>
      <c r="F601" s="42">
        <f>SUMIFS('Sample - Superstore'!R:R,'Sample - Superstore'!$V:$V,$A601,'Sample - Superstore'!$N:$N,$B601)</f>
        <v>480.9210288</v>
      </c>
      <c r="G601" s="43" t="str">
        <f>IF(OR($F601&lt;Lower_Limit,$F601&gt;Upper_Limit),TRUE,IF($F601&gt;Upper_percentile,"P99",IF($F601&lt;Lower_percentile,"P01","")))</f>
        <v/>
      </c>
      <c r="H601" s="44">
        <f>SUMIFS('Sample - Superstore'!S:S,'Sample - Superstore'!$V:$V,$A601,'Sample - Superstore'!$N:$N,$B601)</f>
        <v>5</v>
      </c>
      <c r="I601" s="45">
        <f>SUMIFS('Sample - Superstore'!T:T,'Sample - Superstore'!$V:$V,$A601,'Sample - Superstore'!$N:$N,$B601)</f>
        <v>0</v>
      </c>
      <c r="J601" s="42">
        <f>SUMIFS('Sample - Superstore'!U:U,'Sample - Superstore'!$V:$V,$A601,'Sample - Superstore'!$N:$N,$B601)</f>
        <v>0</v>
      </c>
      <c r="L601" s="36" t="s">
        <v>2401</v>
      </c>
      <c r="N601" s="40"/>
    </row>
    <row r="602">
      <c r="A602" s="41" t="s">
        <v>8625</v>
      </c>
      <c r="B602" s="36" t="s">
        <v>470</v>
      </c>
      <c r="C602" s="36" t="s">
        <v>35</v>
      </c>
      <c r="D602" s="36" t="s">
        <v>121</v>
      </c>
      <c r="E602" s="36" t="s">
        <v>471</v>
      </c>
      <c r="F602" s="42">
        <f>SUMIFS('Sample - Superstore'!R:R,'Sample - Superstore'!$V:$V,$A602,'Sample - Superstore'!$N:$N,$B602)</f>
        <v>66.53330041</v>
      </c>
      <c r="G602" s="43" t="str">
        <f>IF(OR($F602&lt;Lower_Limit,$F602&gt;Upper_Limit),TRUE,IF($F602&gt;Upper_percentile,"P99",IF($F602&lt;Lower_percentile,"P01","")))</f>
        <v/>
      </c>
      <c r="H602" s="44">
        <f>SUMIFS('Sample - Superstore'!S:S,'Sample - Superstore'!$V:$V,$A602,'Sample - Superstore'!$N:$N,$B602)</f>
        <v>7</v>
      </c>
      <c r="I602" s="45">
        <f>SUMIFS('Sample - Superstore'!T:T,'Sample - Superstore'!$V:$V,$A602,'Sample - Superstore'!$N:$N,$B602)</f>
        <v>0</v>
      </c>
      <c r="J602" s="42">
        <f>SUMIFS('Sample - Superstore'!U:U,'Sample - Superstore'!$V:$V,$A602,'Sample - Superstore'!$N:$N,$B602)</f>
        <v>27.94398617</v>
      </c>
      <c r="L602" s="36" t="s">
        <v>2403</v>
      </c>
      <c r="N602" s="40"/>
    </row>
    <row r="603">
      <c r="A603" s="41" t="s">
        <v>8625</v>
      </c>
      <c r="B603" s="36" t="s">
        <v>173</v>
      </c>
      <c r="C603" s="36" t="s">
        <v>35</v>
      </c>
      <c r="D603" s="36" t="s">
        <v>121</v>
      </c>
      <c r="E603" s="36" t="s">
        <v>174</v>
      </c>
      <c r="F603" s="42">
        <f>SUMIFS('Sample - Superstore'!R:R,'Sample - Superstore'!$V:$V,$A603,'Sample - Superstore'!$N:$N,$B603)</f>
        <v>42.03433745</v>
      </c>
      <c r="G603" s="43" t="str">
        <f>IF(OR($F603&lt;Lower_Limit,$F603&gt;Upper_Limit),TRUE,IF($F603&gt;Upper_percentile,"P99",IF($F603&lt;Lower_percentile,"P01","")))</f>
        <v/>
      </c>
      <c r="H603" s="44">
        <f>SUMIFS('Sample - Superstore'!S:S,'Sample - Superstore'!$V:$V,$A603,'Sample - Superstore'!$N:$N,$B603)</f>
        <v>8</v>
      </c>
      <c r="I603" s="45">
        <f>SUMIFS('Sample - Superstore'!T:T,'Sample - Superstore'!$V:$V,$A603,'Sample - Superstore'!$N:$N,$B603)</f>
        <v>0</v>
      </c>
      <c r="J603" s="42">
        <f>SUMIFS('Sample - Superstore'!U:U,'Sample - Superstore'!$V:$V,$A603,'Sample - Superstore'!$N:$N,$B603)</f>
        <v>13.03064461</v>
      </c>
      <c r="L603" s="36" t="s">
        <v>2405</v>
      </c>
      <c r="N603" s="40"/>
    </row>
    <row r="604">
      <c r="A604" s="41" t="s">
        <v>8625</v>
      </c>
      <c r="B604" s="36" t="s">
        <v>2159</v>
      </c>
      <c r="C604" s="36" t="s">
        <v>51</v>
      </c>
      <c r="D604" s="36" t="s">
        <v>76</v>
      </c>
      <c r="E604" s="36" t="s">
        <v>2160</v>
      </c>
      <c r="F604" s="42">
        <f>SUMIFS('Sample - Superstore'!R:R,'Sample - Superstore'!$V:$V,$A604,'Sample - Superstore'!$N:$N,$B604)</f>
        <v>50.47503539</v>
      </c>
      <c r="G604" s="43" t="str">
        <f>IF(OR($F604&lt;Lower_Limit,$F604&gt;Upper_Limit),TRUE,IF($F604&gt;Upper_percentile,"P99",IF($F604&lt;Lower_percentile,"P01","")))</f>
        <v/>
      </c>
      <c r="H604" s="44">
        <f>SUMIFS('Sample - Superstore'!S:S,'Sample - Superstore'!$V:$V,$A604,'Sample - Superstore'!$N:$N,$B604)</f>
        <v>4</v>
      </c>
      <c r="I604" s="45">
        <f>SUMIFS('Sample - Superstore'!T:T,'Sample - Superstore'!$V:$V,$A604,'Sample - Superstore'!$N:$N,$B604)</f>
        <v>0.2</v>
      </c>
      <c r="J604" s="42">
        <f>SUMIFS('Sample - Superstore'!U:U,'Sample - Superstore'!$V:$V,$A604,'Sample - Superstore'!$N:$N,$B604)</f>
        <v>15.77344856</v>
      </c>
      <c r="L604" s="36" t="s">
        <v>2409</v>
      </c>
      <c r="N604" s="40"/>
    </row>
    <row r="605">
      <c r="A605" s="41" t="s">
        <v>8625</v>
      </c>
      <c r="B605" s="36" t="s">
        <v>2164</v>
      </c>
      <c r="C605" s="36" t="s">
        <v>51</v>
      </c>
      <c r="D605" s="36" t="s">
        <v>76</v>
      </c>
      <c r="E605" s="36" t="s">
        <v>2165</v>
      </c>
      <c r="F605" s="42">
        <f>SUMIFS('Sample - Superstore'!R:R,'Sample - Superstore'!$V:$V,$A605,'Sample - Superstore'!$N:$N,$B605)</f>
        <v>9.584</v>
      </c>
      <c r="G605" s="43" t="str">
        <f>IF(OR($F605&lt;Lower_Limit,$F605&gt;Upper_Limit),TRUE,IF($F605&gt;Upper_percentile,"P99",IF($F605&lt;Lower_percentile,"P01","")))</f>
        <v/>
      </c>
      <c r="H605" s="44">
        <f>SUMIFS('Sample - Superstore'!S:S,'Sample - Superstore'!$V:$V,$A605,'Sample - Superstore'!$N:$N,$B605)</f>
        <v>1</v>
      </c>
      <c r="I605" s="45">
        <f>SUMIFS('Sample - Superstore'!T:T,'Sample - Superstore'!$V:$V,$A605,'Sample - Superstore'!$N:$N,$B605)</f>
        <v>0.2</v>
      </c>
      <c r="J605" s="42">
        <f>SUMIFS('Sample - Superstore'!U:U,'Sample - Superstore'!$V:$V,$A605,'Sample - Superstore'!$N:$N,$B605)</f>
        <v>3.3544</v>
      </c>
      <c r="L605" s="36" t="s">
        <v>2411</v>
      </c>
      <c r="N605" s="40"/>
    </row>
    <row r="606">
      <c r="A606" s="41" t="s">
        <v>8625</v>
      </c>
      <c r="B606" s="36" t="s">
        <v>1575</v>
      </c>
      <c r="C606" s="36" t="s">
        <v>51</v>
      </c>
      <c r="D606" s="36" t="s">
        <v>93</v>
      </c>
      <c r="E606" s="36" t="s">
        <v>1576</v>
      </c>
      <c r="F606" s="42">
        <f>SUMIFS('Sample - Superstore'!R:R,'Sample - Superstore'!$V:$V,$A606,'Sample - Superstore'!$N:$N,$B606)</f>
        <v>22.62411523</v>
      </c>
      <c r="G606" s="43" t="str">
        <f>IF(OR($F606&lt;Lower_Limit,$F606&gt;Upper_Limit),TRUE,IF($F606&gt;Upper_percentile,"P99",IF($F606&lt;Lower_percentile,"P01","")))</f>
        <v/>
      </c>
      <c r="H606" s="44">
        <f>SUMIFS('Sample - Superstore'!S:S,'Sample - Superstore'!$V:$V,$A606,'Sample - Superstore'!$N:$N,$B606)</f>
        <v>5</v>
      </c>
      <c r="I606" s="45">
        <f>SUMIFS('Sample - Superstore'!T:T,'Sample - Superstore'!$V:$V,$A606,'Sample - Superstore'!$N:$N,$B606)</f>
        <v>0</v>
      </c>
      <c r="J606" s="42">
        <f>SUMIFS('Sample - Superstore'!U:U,'Sample - Superstore'!$V:$V,$A606,'Sample - Superstore'!$N:$N,$B606)</f>
        <v>6.560993416</v>
      </c>
      <c r="L606" s="36" t="s">
        <v>2416</v>
      </c>
      <c r="N606" s="40"/>
    </row>
    <row r="607">
      <c r="A607" s="41" t="s">
        <v>8625</v>
      </c>
      <c r="B607" s="36" t="s">
        <v>2171</v>
      </c>
      <c r="C607" s="36" t="s">
        <v>51</v>
      </c>
      <c r="D607" s="36" t="s">
        <v>283</v>
      </c>
      <c r="E607" s="36" t="s">
        <v>2060</v>
      </c>
      <c r="F607" s="42">
        <f>SUMIFS('Sample - Superstore'!R:R,'Sample - Superstore'!$V:$V,$A607,'Sample - Superstore'!$N:$N,$B607)</f>
        <v>87.84</v>
      </c>
      <c r="G607" s="43" t="str">
        <f>IF(OR($F607&lt;Lower_Limit,$F607&gt;Upper_Limit),TRUE,IF($F607&gt;Upper_percentile,"P99",IF($F607&lt;Lower_percentile,"P01","")))</f>
        <v/>
      </c>
      <c r="H607" s="44">
        <f>SUMIFS('Sample - Superstore'!S:S,'Sample - Superstore'!$V:$V,$A607,'Sample - Superstore'!$N:$N,$B607)</f>
        <v>8</v>
      </c>
      <c r="I607" s="45">
        <f>SUMIFS('Sample - Superstore'!T:T,'Sample - Superstore'!$V:$V,$A607,'Sample - Superstore'!$N:$N,$B607)</f>
        <v>0</v>
      </c>
      <c r="J607" s="42">
        <f>SUMIFS('Sample - Superstore'!U:U,'Sample - Superstore'!$V:$V,$A607,'Sample - Superstore'!$N:$N,$B607)</f>
        <v>23.7168</v>
      </c>
      <c r="L607" s="36" t="s">
        <v>2420</v>
      </c>
      <c r="N607" s="40"/>
    </row>
    <row r="608">
      <c r="A608" s="41" t="s">
        <v>8625</v>
      </c>
      <c r="B608" s="36" t="s">
        <v>2174</v>
      </c>
      <c r="C608" s="36" t="s">
        <v>35</v>
      </c>
      <c r="D608" s="36" t="s">
        <v>121</v>
      </c>
      <c r="E608" s="36" t="s">
        <v>2175</v>
      </c>
      <c r="F608" s="42">
        <f>SUMIFS('Sample - Superstore'!R:R,'Sample - Superstore'!$V:$V,$A608,'Sample - Superstore'!$N:$N,$B608)</f>
        <v>1049.2</v>
      </c>
      <c r="G608" s="43" t="str">
        <f>IF(OR($F608&lt;Lower_Limit,$F608&gt;Upper_Limit),TRUE,IF($F608&gt;Upper_percentile,"P99",IF($F608&lt;Lower_percentile,"P01","")))</f>
        <v/>
      </c>
      <c r="H608" s="44">
        <f>SUMIFS('Sample - Superstore'!S:S,'Sample - Superstore'!$V:$V,$A608,'Sample - Superstore'!$N:$N,$B608)</f>
        <v>5</v>
      </c>
      <c r="I608" s="45">
        <f>SUMIFS('Sample - Superstore'!T:T,'Sample - Superstore'!$V:$V,$A608,'Sample - Superstore'!$N:$N,$B608)</f>
        <v>0</v>
      </c>
      <c r="J608" s="42">
        <f>SUMIFS('Sample - Superstore'!U:U,'Sample - Superstore'!$V:$V,$A608,'Sample - Superstore'!$N:$N,$B608)</f>
        <v>272.792</v>
      </c>
      <c r="L608" s="36" t="s">
        <v>2422</v>
      </c>
      <c r="N608" s="40"/>
    </row>
    <row r="609">
      <c r="A609" s="41" t="s">
        <v>8625</v>
      </c>
      <c r="B609" s="36" t="s">
        <v>2176</v>
      </c>
      <c r="C609" s="36" t="s">
        <v>51</v>
      </c>
      <c r="D609" s="36" t="s">
        <v>76</v>
      </c>
      <c r="E609" s="36" t="s">
        <v>2177</v>
      </c>
      <c r="F609" s="42">
        <f>SUMIFS('Sample - Superstore'!R:R,'Sample - Superstore'!$V:$V,$A609,'Sample - Superstore'!$N:$N,$B609)</f>
        <v>25.64319342</v>
      </c>
      <c r="G609" s="43" t="str">
        <f>IF(OR($F609&lt;Lower_Limit,$F609&gt;Upper_Limit),TRUE,IF($F609&gt;Upper_percentile,"P99",IF($F609&lt;Lower_percentile,"P01","")))</f>
        <v/>
      </c>
      <c r="H609" s="44">
        <f>SUMIFS('Sample - Superstore'!S:S,'Sample - Superstore'!$V:$V,$A609,'Sample - Superstore'!$N:$N,$B609)</f>
        <v>6</v>
      </c>
      <c r="I609" s="45">
        <f>SUMIFS('Sample - Superstore'!T:T,'Sample - Superstore'!$V:$V,$A609,'Sample - Superstore'!$N:$N,$B609)</f>
        <v>0.2</v>
      </c>
      <c r="J609" s="42">
        <f>SUMIFS('Sample - Superstore'!U:U,'Sample - Superstore'!$V:$V,$A609,'Sample - Superstore'!$N:$N,$B609)</f>
        <v>9.713628971</v>
      </c>
      <c r="L609" s="36" t="s">
        <v>2424</v>
      </c>
      <c r="N609" s="40"/>
    </row>
    <row r="610">
      <c r="A610" s="41" t="s">
        <v>8625</v>
      </c>
      <c r="B610" s="36" t="s">
        <v>852</v>
      </c>
      <c r="C610" s="36" t="s">
        <v>39</v>
      </c>
      <c r="D610" s="36" t="s">
        <v>40</v>
      </c>
      <c r="E610" s="36" t="s">
        <v>853</v>
      </c>
      <c r="F610" s="42">
        <f>SUMIFS('Sample - Superstore'!R:R,'Sample - Superstore'!$V:$V,$A610,'Sample - Superstore'!$N:$N,$B610)</f>
        <v>1072.147147</v>
      </c>
      <c r="G610" s="43" t="str">
        <f>IF(OR($F610&lt;Lower_Limit,$F610&gt;Upper_Limit),TRUE,IF($F610&gt;Upper_percentile,"P99",IF($F610&lt;Lower_percentile,"P01","")))</f>
        <v/>
      </c>
      <c r="H610" s="44">
        <f>SUMIFS('Sample - Superstore'!S:S,'Sample - Superstore'!$V:$V,$A610,'Sample - Superstore'!$N:$N,$B610)</f>
        <v>5</v>
      </c>
      <c r="I610" s="45">
        <f>SUMIFS('Sample - Superstore'!T:T,'Sample - Superstore'!$V:$V,$A610,'Sample - Superstore'!$N:$N,$B610)</f>
        <v>0.2</v>
      </c>
      <c r="J610" s="42">
        <f>SUMIFS('Sample - Superstore'!U:U,'Sample - Superstore'!$V:$V,$A610,'Sample - Superstore'!$N:$N,$B610)</f>
        <v>67.0091967</v>
      </c>
      <c r="L610" s="36" t="s">
        <v>2427</v>
      </c>
      <c r="N610" s="40"/>
    </row>
    <row r="611">
      <c r="A611" s="41" t="s">
        <v>8625</v>
      </c>
      <c r="B611" s="36" t="s">
        <v>1320</v>
      </c>
      <c r="C611" s="36" t="s">
        <v>51</v>
      </c>
      <c r="D611" s="36" t="s">
        <v>76</v>
      </c>
      <c r="E611" s="36" t="s">
        <v>1321</v>
      </c>
      <c r="F611" s="42">
        <f>SUMIFS('Sample - Superstore'!R:R,'Sample - Superstore'!$V:$V,$A611,'Sample - Superstore'!$N:$N,$B611)</f>
        <v>2.126408319</v>
      </c>
      <c r="G611" s="43" t="str">
        <f>IF(OR($F611&lt;Lower_Limit,$F611&gt;Upper_Limit),TRUE,IF($F611&gt;Upper_percentile,"P99",IF($F611&lt;Lower_percentile,"P01","")))</f>
        <v/>
      </c>
      <c r="H611" s="44">
        <f>SUMIFS('Sample - Superstore'!S:S,'Sample - Superstore'!$V:$V,$A611,'Sample - Superstore'!$N:$N,$B611)</f>
        <v>2</v>
      </c>
      <c r="I611" s="45">
        <f>SUMIFS('Sample - Superstore'!T:T,'Sample - Superstore'!$V:$V,$A611,'Sample - Superstore'!$N:$N,$B611)</f>
        <v>0.7</v>
      </c>
      <c r="J611" s="42">
        <f>SUMIFS('Sample - Superstore'!U:U,'Sample - Superstore'!$V:$V,$A611,'Sample - Superstore'!$N:$N,$B611)</f>
        <v>-1.772006933</v>
      </c>
      <c r="L611" s="36" t="s">
        <v>2429</v>
      </c>
      <c r="N611" s="40"/>
    </row>
    <row r="612">
      <c r="A612" s="41" t="s">
        <v>8625</v>
      </c>
      <c r="B612" s="36" t="s">
        <v>2185</v>
      </c>
      <c r="C612" s="36" t="s">
        <v>51</v>
      </c>
      <c r="D612" s="36" t="s">
        <v>76</v>
      </c>
      <c r="E612" s="36" t="s">
        <v>2186</v>
      </c>
      <c r="F612" s="42">
        <f>SUMIFS('Sample - Superstore'!R:R,'Sample - Superstore'!$V:$V,$A612,'Sample - Superstore'!$N:$N,$B612)</f>
        <v>40.635</v>
      </c>
      <c r="G612" s="43" t="str">
        <f>IF(OR($F612&lt;Lower_Limit,$F612&gt;Upper_Limit),TRUE,IF($F612&gt;Upper_percentile,"P99",IF($F612&lt;Lower_percentile,"P01","")))</f>
        <v/>
      </c>
      <c r="H612" s="44">
        <f>SUMIFS('Sample - Superstore'!S:S,'Sample - Superstore'!$V:$V,$A612,'Sample - Superstore'!$N:$N,$B612)</f>
        <v>7</v>
      </c>
      <c r="I612" s="45">
        <f>SUMIFS('Sample - Superstore'!T:T,'Sample - Superstore'!$V:$V,$A612,'Sample - Superstore'!$N:$N,$B612)</f>
        <v>0.7</v>
      </c>
      <c r="J612" s="42">
        <f>SUMIFS('Sample - Superstore'!U:U,'Sample - Superstore'!$V:$V,$A612,'Sample - Superstore'!$N:$N,$B612)</f>
        <v>-32.508</v>
      </c>
      <c r="L612" s="36" t="s">
        <v>2435</v>
      </c>
      <c r="N612" s="40"/>
    </row>
    <row r="613">
      <c r="A613" s="41" t="s">
        <v>8625</v>
      </c>
      <c r="B613" s="36" t="s">
        <v>2188</v>
      </c>
      <c r="C613" s="36" t="s">
        <v>39</v>
      </c>
      <c r="D613" s="36" t="s">
        <v>40</v>
      </c>
      <c r="E613" s="36" t="s">
        <v>2189</v>
      </c>
      <c r="F613" s="42">
        <f>SUMIFS('Sample - Superstore'!R:R,'Sample - Superstore'!$V:$V,$A613,'Sample - Superstore'!$N:$N,$B613)</f>
        <v>55.176</v>
      </c>
      <c r="G613" s="43" t="str">
        <f>IF(OR($F613&lt;Lower_Limit,$F613&gt;Upper_Limit),TRUE,IF($F613&gt;Upper_percentile,"P99",IF($F613&lt;Lower_percentile,"P01","")))</f>
        <v/>
      </c>
      <c r="H613" s="44">
        <f>SUMIFS('Sample - Superstore'!S:S,'Sample - Superstore'!$V:$V,$A613,'Sample - Superstore'!$N:$N,$B613)</f>
        <v>3</v>
      </c>
      <c r="I613" s="45">
        <f>SUMIFS('Sample - Superstore'!T:T,'Sample - Superstore'!$V:$V,$A613,'Sample - Superstore'!$N:$N,$B613)</f>
        <v>0.2</v>
      </c>
      <c r="J613" s="42">
        <f>SUMIFS('Sample - Superstore'!U:U,'Sample - Superstore'!$V:$V,$A613,'Sample - Superstore'!$N:$N,$B613)</f>
        <v>-12.4146</v>
      </c>
      <c r="L613" s="36" t="s">
        <v>2437</v>
      </c>
      <c r="N613" s="40"/>
    </row>
    <row r="614">
      <c r="A614" s="41" t="s">
        <v>8625</v>
      </c>
      <c r="B614" s="36" t="s">
        <v>2194</v>
      </c>
      <c r="C614" s="36" t="s">
        <v>39</v>
      </c>
      <c r="D614" s="36" t="s">
        <v>446</v>
      </c>
      <c r="E614" s="36" t="s">
        <v>2195</v>
      </c>
      <c r="F614" s="42">
        <f>SUMIFS('Sample - Superstore'!R:R,'Sample - Superstore'!$V:$V,$A614,'Sample - Superstore'!$N:$N,$B614)</f>
        <v>2396.4</v>
      </c>
      <c r="G614" s="43" t="str">
        <f>IF(OR($F614&lt;Lower_Limit,$F614&gt;Upper_Limit),TRUE,IF($F614&gt;Upper_percentile,"P99",IF($F614&lt;Lower_percentile,"P01","")))</f>
        <v/>
      </c>
      <c r="H614" s="44">
        <f>SUMIFS('Sample - Superstore'!S:S,'Sample - Superstore'!$V:$V,$A614,'Sample - Superstore'!$N:$N,$B614)</f>
        <v>10</v>
      </c>
      <c r="I614" s="45">
        <f>SUMIFS('Sample - Superstore'!T:T,'Sample - Superstore'!$V:$V,$A614,'Sample - Superstore'!$N:$N,$B614)</f>
        <v>0.2</v>
      </c>
      <c r="J614" s="42">
        <f>SUMIFS('Sample - Superstore'!U:U,'Sample - Superstore'!$V:$V,$A614,'Sample - Superstore'!$N:$N,$B614)</f>
        <v>179.73</v>
      </c>
      <c r="L614" s="36" t="s">
        <v>2439</v>
      </c>
      <c r="N614" s="40"/>
    </row>
    <row r="615">
      <c r="A615" s="41" t="s">
        <v>8625</v>
      </c>
      <c r="B615" s="36" t="s">
        <v>2201</v>
      </c>
      <c r="C615" s="36" t="s">
        <v>51</v>
      </c>
      <c r="D615" s="36" t="s">
        <v>124</v>
      </c>
      <c r="E615" s="36" t="s">
        <v>404</v>
      </c>
      <c r="F615" s="42">
        <f>SUMIFS('Sample - Superstore'!R:R,'Sample - Superstore'!$V:$V,$A615,'Sample - Superstore'!$N:$N,$B615)</f>
        <v>118.4564444</v>
      </c>
      <c r="G615" s="43" t="str">
        <f>IF(OR($F615&lt;Lower_Limit,$F615&gt;Upper_Limit),TRUE,IF($F615&gt;Upper_percentile,"P99",IF($F615&lt;Lower_percentile,"P01","")))</f>
        <v/>
      </c>
      <c r="H615" s="44">
        <f>SUMIFS('Sample - Superstore'!S:S,'Sample - Superstore'!$V:$V,$A615,'Sample - Superstore'!$N:$N,$B615)</f>
        <v>2</v>
      </c>
      <c r="I615" s="45">
        <f>SUMIFS('Sample - Superstore'!T:T,'Sample - Superstore'!$V:$V,$A615,'Sample - Superstore'!$N:$N,$B615)</f>
        <v>0</v>
      </c>
      <c r="J615" s="42">
        <f>SUMIFS('Sample - Superstore'!U:U,'Sample - Superstore'!$V:$V,$A615,'Sample - Superstore'!$N:$N,$B615)</f>
        <v>58.04365778</v>
      </c>
      <c r="L615" s="36" t="s">
        <v>2443</v>
      </c>
      <c r="N615" s="40"/>
    </row>
    <row r="616">
      <c r="A616" s="41" t="s">
        <v>8625</v>
      </c>
      <c r="B616" s="36" t="s">
        <v>2205</v>
      </c>
      <c r="C616" s="36" t="s">
        <v>51</v>
      </c>
      <c r="D616" s="36" t="s">
        <v>76</v>
      </c>
      <c r="E616" s="36" t="s">
        <v>2206</v>
      </c>
      <c r="F616" s="42">
        <f>SUMIFS('Sample - Superstore'!R:R,'Sample - Superstore'!$V:$V,$A616,'Sample - Superstore'!$N:$N,$B616)</f>
        <v>2.077960494</v>
      </c>
      <c r="G616" s="43" t="str">
        <f>IF(OR($F616&lt;Lower_Limit,$F616&gt;Upper_Limit),TRUE,IF($F616&gt;Upper_percentile,"P99",IF($F616&lt;Lower_percentile,"P01","")))</f>
        <v>P01</v>
      </c>
      <c r="H616" s="44">
        <f>SUMIFS('Sample - Superstore'!S:S,'Sample - Superstore'!$V:$V,$A616,'Sample - Superstore'!$N:$N,$B616)</f>
        <v>2</v>
      </c>
      <c r="I616" s="45">
        <f>SUMIFS('Sample - Superstore'!T:T,'Sample - Superstore'!$V:$V,$A616,'Sample - Superstore'!$N:$N,$B616)</f>
        <v>0.8</v>
      </c>
      <c r="J616" s="42">
        <f>SUMIFS('Sample - Superstore'!U:U,'Sample - Superstore'!$V:$V,$A616,'Sample - Superstore'!$N:$N,$B616)</f>
        <v>-3.428634815</v>
      </c>
      <c r="L616" s="36" t="s">
        <v>2446</v>
      </c>
      <c r="N616" s="40"/>
    </row>
    <row r="617">
      <c r="A617" s="41" t="s">
        <v>8625</v>
      </c>
      <c r="B617" s="36" t="s">
        <v>2207</v>
      </c>
      <c r="C617" s="36" t="s">
        <v>51</v>
      </c>
      <c r="D617" s="36" t="s">
        <v>124</v>
      </c>
      <c r="E617" s="36" t="s">
        <v>2208</v>
      </c>
      <c r="F617" s="42">
        <f>SUMIFS('Sample - Superstore'!R:R,'Sample - Superstore'!$V:$V,$A617,'Sample - Superstore'!$N:$N,$B617)</f>
        <v>87.45208889</v>
      </c>
      <c r="G617" s="43" t="str">
        <f>IF(OR($F617&lt;Lower_Limit,$F617&gt;Upper_Limit),TRUE,IF($F617&gt;Upper_percentile,"P99",IF($F617&lt;Lower_percentile,"P01","")))</f>
        <v/>
      </c>
      <c r="H617" s="44">
        <f>SUMIFS('Sample - Superstore'!S:S,'Sample - Superstore'!$V:$V,$A617,'Sample - Superstore'!$N:$N,$B617)</f>
        <v>9</v>
      </c>
      <c r="I617" s="45">
        <f>SUMIFS('Sample - Superstore'!T:T,'Sample - Superstore'!$V:$V,$A617,'Sample - Superstore'!$N:$N,$B617)</f>
        <v>0.2</v>
      </c>
      <c r="J617" s="42">
        <f>SUMIFS('Sample - Superstore'!U:U,'Sample - Superstore'!$V:$V,$A617,'Sample - Superstore'!$N:$N,$B617)</f>
        <v>32.79453333</v>
      </c>
      <c r="L617" s="36" t="s">
        <v>2448</v>
      </c>
      <c r="N617" s="40"/>
    </row>
    <row r="618">
      <c r="A618" s="41" t="s">
        <v>8625</v>
      </c>
      <c r="B618" s="36" t="s">
        <v>2212</v>
      </c>
      <c r="C618" s="36" t="s">
        <v>51</v>
      </c>
      <c r="D618" s="36" t="s">
        <v>76</v>
      </c>
      <c r="E618" s="36" t="s">
        <v>2213</v>
      </c>
      <c r="F618" s="42">
        <f>SUMIFS('Sample - Superstore'!R:R,'Sample - Superstore'!$V:$V,$A618,'Sample - Superstore'!$N:$N,$B618)</f>
        <v>4.018377778</v>
      </c>
      <c r="G618" s="43" t="str">
        <f>IF(OR($F618&lt;Lower_Limit,$F618&gt;Upper_Limit),TRUE,IF($F618&gt;Upper_percentile,"P99",IF($F618&lt;Lower_percentile,"P01","")))</f>
        <v/>
      </c>
      <c r="H618" s="44">
        <f>SUMIFS('Sample - Superstore'!S:S,'Sample - Superstore'!$V:$V,$A618,'Sample - Superstore'!$N:$N,$B618)</f>
        <v>3</v>
      </c>
      <c r="I618" s="45">
        <f>SUMIFS('Sample - Superstore'!T:T,'Sample - Superstore'!$V:$V,$A618,'Sample - Superstore'!$N:$N,$B618)</f>
        <v>0.8</v>
      </c>
      <c r="J618" s="42">
        <f>SUMIFS('Sample - Superstore'!U:U,'Sample - Superstore'!$V:$V,$A618,'Sample - Superstore'!$N:$N,$B618)</f>
        <v>-6.228485556</v>
      </c>
      <c r="L618" s="36" t="s">
        <v>2449</v>
      </c>
      <c r="N618" s="40"/>
    </row>
    <row r="619">
      <c r="A619" s="41" t="s">
        <v>8625</v>
      </c>
      <c r="B619" s="36" t="s">
        <v>1784</v>
      </c>
      <c r="C619" s="36" t="s">
        <v>39</v>
      </c>
      <c r="D619" s="36" t="s">
        <v>40</v>
      </c>
      <c r="E619" s="36" t="s">
        <v>1785</v>
      </c>
      <c r="F619" s="42">
        <f>SUMIFS('Sample - Superstore'!R:R,'Sample - Superstore'!$V:$V,$A619,'Sample - Superstore'!$N:$N,$B619)</f>
        <v>365.1604938</v>
      </c>
      <c r="G619" s="43" t="str">
        <f>IF(OR($F619&lt;Lower_Limit,$F619&gt;Upper_Limit),TRUE,IF($F619&gt;Upper_percentile,"P99",IF($F619&lt;Lower_percentile,"P01","")))</f>
        <v/>
      </c>
      <c r="H619" s="44">
        <f>SUMIFS('Sample - Superstore'!S:S,'Sample - Superstore'!$V:$V,$A619,'Sample - Superstore'!$N:$N,$B619)</f>
        <v>5</v>
      </c>
      <c r="I619" s="45">
        <f>SUMIFS('Sample - Superstore'!T:T,'Sample - Superstore'!$V:$V,$A619,'Sample - Superstore'!$N:$N,$B619)</f>
        <v>0</v>
      </c>
      <c r="J619" s="42">
        <f>SUMIFS('Sample - Superstore'!U:U,'Sample - Superstore'!$V:$V,$A619,'Sample - Superstore'!$N:$N,$B619)</f>
        <v>91.29012346</v>
      </c>
      <c r="L619" s="36" t="s">
        <v>2451</v>
      </c>
      <c r="N619" s="40"/>
    </row>
    <row r="620">
      <c r="A620" s="41" t="s">
        <v>8625</v>
      </c>
      <c r="B620" s="36" t="s">
        <v>2216</v>
      </c>
      <c r="C620" s="36" t="s">
        <v>51</v>
      </c>
      <c r="D620" s="36" t="s">
        <v>283</v>
      </c>
      <c r="E620" s="36" t="s">
        <v>2217</v>
      </c>
      <c r="F620" s="42">
        <f>SUMIFS('Sample - Superstore'!R:R,'Sample - Superstore'!$V:$V,$A620,'Sample - Superstore'!$N:$N,$B620)</f>
        <v>701.5738601</v>
      </c>
      <c r="G620" s="43" t="str">
        <f>IF(OR($F620&lt;Lower_Limit,$F620&gt;Upper_Limit),TRUE,IF($F620&gt;Upper_percentile,"P99",IF($F620&lt;Lower_percentile,"P01","")))</f>
        <v/>
      </c>
      <c r="H620" s="44">
        <f>SUMIFS('Sample - Superstore'!S:S,'Sample - Superstore'!$V:$V,$A620,'Sample - Superstore'!$N:$N,$B620)</f>
        <v>4</v>
      </c>
      <c r="I620" s="45">
        <f>SUMIFS('Sample - Superstore'!T:T,'Sample - Superstore'!$V:$V,$A620,'Sample - Superstore'!$N:$N,$B620)</f>
        <v>0</v>
      </c>
      <c r="J620" s="42">
        <f>SUMIFS('Sample - Superstore'!U:U,'Sample - Superstore'!$V:$V,$A620,'Sample - Superstore'!$N:$N,$B620)</f>
        <v>182.4092036</v>
      </c>
      <c r="L620" s="36" t="s">
        <v>2453</v>
      </c>
      <c r="N620" s="40"/>
    </row>
    <row r="621">
      <c r="A621" s="41" t="s">
        <v>8625</v>
      </c>
      <c r="B621" s="36" t="s">
        <v>2218</v>
      </c>
      <c r="C621" s="36" t="s">
        <v>39</v>
      </c>
      <c r="D621" s="36" t="s">
        <v>61</v>
      </c>
      <c r="E621" s="36" t="s">
        <v>2219</v>
      </c>
      <c r="F621" s="42">
        <f>SUMIFS('Sample - Superstore'!R:R,'Sample - Superstore'!$V:$V,$A621,'Sample - Superstore'!$N:$N,$B621)</f>
        <v>100.657284</v>
      </c>
      <c r="G621" s="43" t="str">
        <f>IF(OR($F621&lt;Lower_Limit,$F621&gt;Upper_Limit),TRUE,IF($F621&gt;Upper_percentile,"P99",IF($F621&lt;Lower_percentile,"P01","")))</f>
        <v/>
      </c>
      <c r="H621" s="44">
        <f>SUMIFS('Sample - Superstore'!S:S,'Sample - Superstore'!$V:$V,$A621,'Sample - Superstore'!$N:$N,$B621)</f>
        <v>5</v>
      </c>
      <c r="I621" s="45">
        <f>SUMIFS('Sample - Superstore'!T:T,'Sample - Superstore'!$V:$V,$A621,'Sample - Superstore'!$N:$N,$B621)</f>
        <v>0</v>
      </c>
      <c r="J621" s="42">
        <f>SUMIFS('Sample - Superstore'!U:U,'Sample - Superstore'!$V:$V,$A621,'Sample - Superstore'!$N:$N,$B621)</f>
        <v>32.21033086</v>
      </c>
      <c r="L621" s="36" t="s">
        <v>2455</v>
      </c>
      <c r="N621" s="40"/>
    </row>
    <row r="622">
      <c r="A622" s="41" t="s">
        <v>8625</v>
      </c>
      <c r="B622" s="36" t="s">
        <v>1437</v>
      </c>
      <c r="C622" s="36" t="s">
        <v>51</v>
      </c>
      <c r="D622" s="36" t="s">
        <v>205</v>
      </c>
      <c r="E622" s="36" t="s">
        <v>1438</v>
      </c>
      <c r="F622" s="42">
        <f>SUMIFS('Sample - Superstore'!R:R,'Sample - Superstore'!$V:$V,$A622,'Sample - Superstore'!$N:$N,$B622)</f>
        <v>28.45076543</v>
      </c>
      <c r="G622" s="43" t="str">
        <f>IF(OR($F622&lt;Lower_Limit,$F622&gt;Upper_Limit),TRUE,IF($F622&gt;Upper_percentile,"P99",IF($F622&lt;Lower_percentile,"P01","")))</f>
        <v/>
      </c>
      <c r="H622" s="44">
        <f>SUMIFS('Sample - Superstore'!S:S,'Sample - Superstore'!$V:$V,$A622,'Sample - Superstore'!$N:$N,$B622)</f>
        <v>6</v>
      </c>
      <c r="I622" s="45">
        <f>SUMIFS('Sample - Superstore'!T:T,'Sample - Superstore'!$V:$V,$A622,'Sample - Superstore'!$N:$N,$B622)</f>
        <v>0</v>
      </c>
      <c r="J622" s="42">
        <f>SUMIFS('Sample - Superstore'!U:U,'Sample - Superstore'!$V:$V,$A622,'Sample - Superstore'!$N:$N,$B622)</f>
        <v>13.65636741</v>
      </c>
      <c r="L622" s="36" t="s">
        <v>2460</v>
      </c>
      <c r="N622" s="40"/>
    </row>
    <row r="623">
      <c r="A623" s="41" t="s">
        <v>8625</v>
      </c>
      <c r="B623" s="36" t="s">
        <v>2220</v>
      </c>
      <c r="C623" s="36" t="s">
        <v>39</v>
      </c>
      <c r="D623" s="36" t="s">
        <v>40</v>
      </c>
      <c r="E623" s="36" t="s">
        <v>2221</v>
      </c>
      <c r="F623" s="42">
        <f>SUMIFS('Sample - Superstore'!R:R,'Sample - Superstore'!$V:$V,$A623,'Sample - Superstore'!$N:$N,$B623)</f>
        <v>273.0553745</v>
      </c>
      <c r="G623" s="43" t="str">
        <f>IF(OR($F623&lt;Lower_Limit,$F623&gt;Upper_Limit),TRUE,IF($F623&gt;Upper_percentile,"P99",IF($F623&lt;Lower_percentile,"P01","")))</f>
        <v/>
      </c>
      <c r="H623" s="44">
        <f>SUMIFS('Sample - Superstore'!S:S,'Sample - Superstore'!$V:$V,$A623,'Sample - Superstore'!$N:$N,$B623)</f>
        <v>2</v>
      </c>
      <c r="I623" s="45">
        <f>SUMIFS('Sample - Superstore'!T:T,'Sample - Superstore'!$V:$V,$A623,'Sample - Superstore'!$N:$N,$B623)</f>
        <v>0</v>
      </c>
      <c r="J623" s="42">
        <f>SUMIFS('Sample - Superstore'!U:U,'Sample - Superstore'!$V:$V,$A623,'Sample - Superstore'!$N:$N,$B623)</f>
        <v>79.1860586</v>
      </c>
      <c r="L623" s="36" t="s">
        <v>2461</v>
      </c>
      <c r="N623" s="40"/>
    </row>
    <row r="624">
      <c r="A624" s="41" t="s">
        <v>8625</v>
      </c>
      <c r="B624" s="36" t="s">
        <v>1794</v>
      </c>
      <c r="C624" s="36" t="s">
        <v>51</v>
      </c>
      <c r="D624" s="36" t="s">
        <v>297</v>
      </c>
      <c r="E624" s="36" t="s">
        <v>1795</v>
      </c>
      <c r="F624" s="42">
        <f>SUMIFS('Sample - Superstore'!R:R,'Sample - Superstore'!$V:$V,$A624,'Sample - Superstore'!$N:$N,$B624)</f>
        <v>11.657678</v>
      </c>
      <c r="G624" s="43" t="str">
        <f>IF(OR($F624&lt;Lower_Limit,$F624&gt;Upper_Limit),TRUE,IF($F624&gt;Upper_percentile,"P99",IF($F624&lt;Lower_percentile,"P01","")))</f>
        <v/>
      </c>
      <c r="H624" s="44">
        <f>SUMIFS('Sample - Superstore'!S:S,'Sample - Superstore'!$V:$V,$A624,'Sample - Superstore'!$N:$N,$B624)</f>
        <v>3</v>
      </c>
      <c r="I624" s="45">
        <f>SUMIFS('Sample - Superstore'!T:T,'Sample - Superstore'!$V:$V,$A624,'Sample - Superstore'!$N:$N,$B624)</f>
        <v>0</v>
      </c>
      <c r="J624" s="42">
        <f>SUMIFS('Sample - Superstore'!U:U,'Sample - Superstore'!$V:$V,$A624,'Sample - Superstore'!$N:$N,$B624)</f>
        <v>5.712262222</v>
      </c>
      <c r="L624" s="36" t="s">
        <v>2463</v>
      </c>
      <c r="N624" s="40"/>
    </row>
    <row r="625">
      <c r="A625" s="41" t="s">
        <v>8625</v>
      </c>
      <c r="B625" s="36" t="s">
        <v>2227</v>
      </c>
      <c r="C625" s="36" t="s">
        <v>39</v>
      </c>
      <c r="D625" s="36" t="s">
        <v>40</v>
      </c>
      <c r="E625" s="36" t="s">
        <v>2228</v>
      </c>
      <c r="F625" s="42">
        <f>SUMIFS('Sample - Superstore'!R:R,'Sample - Superstore'!$V:$V,$A625,'Sample - Superstore'!$N:$N,$B625)</f>
        <v>222.384</v>
      </c>
      <c r="G625" s="43" t="str">
        <f>IF(OR($F625&lt;Lower_Limit,$F625&gt;Upper_Limit),TRUE,IF($F625&gt;Upper_percentile,"P99",IF($F625&lt;Lower_percentile,"P01","")))</f>
        <v/>
      </c>
      <c r="H625" s="44">
        <f>SUMIFS('Sample - Superstore'!S:S,'Sample - Superstore'!$V:$V,$A625,'Sample - Superstore'!$N:$N,$B625)</f>
        <v>2</v>
      </c>
      <c r="I625" s="45">
        <f>SUMIFS('Sample - Superstore'!T:T,'Sample - Superstore'!$V:$V,$A625,'Sample - Superstore'!$N:$N,$B625)</f>
        <v>0.2</v>
      </c>
      <c r="J625" s="42">
        <f>SUMIFS('Sample - Superstore'!U:U,'Sample - Superstore'!$V:$V,$A625,'Sample - Superstore'!$N:$N,$B625)</f>
        <v>22.2384</v>
      </c>
      <c r="L625" s="36" t="s">
        <v>2465</v>
      </c>
      <c r="N625" s="40"/>
    </row>
    <row r="626">
      <c r="A626" s="41" t="s">
        <v>8625</v>
      </c>
      <c r="B626" s="36" t="s">
        <v>1159</v>
      </c>
      <c r="C626" s="36" t="s">
        <v>35</v>
      </c>
      <c r="D626" s="36" t="s">
        <v>121</v>
      </c>
      <c r="E626" s="36" t="s">
        <v>1160</v>
      </c>
      <c r="F626" s="42">
        <f>SUMIFS('Sample - Superstore'!R:R,'Sample - Superstore'!$V:$V,$A626,'Sample - Superstore'!$N:$N,$B626)</f>
        <v>37.05</v>
      </c>
      <c r="G626" s="43" t="str">
        <f>IF(OR($F626&lt;Lower_Limit,$F626&gt;Upper_Limit),TRUE,IF($F626&gt;Upper_percentile,"P99",IF($F626&lt;Lower_percentile,"P01","")))</f>
        <v/>
      </c>
      <c r="H626" s="44">
        <f>SUMIFS('Sample - Superstore'!S:S,'Sample - Superstore'!$V:$V,$A626,'Sample - Superstore'!$N:$N,$B626)</f>
        <v>3</v>
      </c>
      <c r="I626" s="45">
        <f>SUMIFS('Sample - Superstore'!T:T,'Sample - Superstore'!$V:$V,$A626,'Sample - Superstore'!$N:$N,$B626)</f>
        <v>0</v>
      </c>
      <c r="J626" s="42">
        <f>SUMIFS('Sample - Superstore'!U:U,'Sample - Superstore'!$V:$V,$A626,'Sample - Superstore'!$N:$N,$B626)</f>
        <v>16.302</v>
      </c>
      <c r="L626" s="36" t="s">
        <v>2470</v>
      </c>
      <c r="N626" s="40"/>
    </row>
    <row r="627">
      <c r="A627" s="41" t="s">
        <v>8625</v>
      </c>
      <c r="B627" s="36" t="s">
        <v>2235</v>
      </c>
      <c r="C627" s="36" t="s">
        <v>39</v>
      </c>
      <c r="D627" s="36" t="s">
        <v>40</v>
      </c>
      <c r="E627" s="36" t="s">
        <v>2236</v>
      </c>
      <c r="F627" s="42">
        <f>SUMIFS('Sample - Superstore'!R:R,'Sample - Superstore'!$V:$V,$A627,'Sample - Superstore'!$N:$N,$B627)</f>
        <v>2096.442281</v>
      </c>
      <c r="G627" s="43" t="str">
        <f>IF(OR($F627&lt;Lower_Limit,$F627&gt;Upper_Limit),TRUE,IF($F627&gt;Upper_percentile,"P99",IF($F627&lt;Lower_percentile,"P01","")))</f>
        <v/>
      </c>
      <c r="H627" s="44">
        <f>SUMIFS('Sample - Superstore'!S:S,'Sample - Superstore'!$V:$V,$A627,'Sample - Superstore'!$N:$N,$B627)</f>
        <v>9</v>
      </c>
      <c r="I627" s="45">
        <f>SUMIFS('Sample - Superstore'!T:T,'Sample - Superstore'!$V:$V,$A627,'Sample - Superstore'!$N:$N,$B627)</f>
        <v>0.2</v>
      </c>
      <c r="J627" s="42">
        <f>SUMIFS('Sample - Superstore'!U:U,'Sample - Superstore'!$V:$V,$A627,'Sample - Superstore'!$N:$N,$B627)</f>
        <v>157.2331711</v>
      </c>
      <c r="L627" s="36" t="s">
        <v>2475</v>
      </c>
      <c r="N627" s="40"/>
    </row>
    <row r="628">
      <c r="A628" s="41" t="s">
        <v>8625</v>
      </c>
      <c r="B628" s="36" t="s">
        <v>2242</v>
      </c>
      <c r="C628" s="36" t="s">
        <v>51</v>
      </c>
      <c r="D628" s="36" t="s">
        <v>124</v>
      </c>
      <c r="E628" s="36" t="s">
        <v>2243</v>
      </c>
      <c r="F628" s="42">
        <f>SUMIFS('Sample - Superstore'!R:R,'Sample - Superstore'!$V:$V,$A628,'Sample - Superstore'!$N:$N,$B628)</f>
        <v>3.959188107</v>
      </c>
      <c r="G628" s="43" t="str">
        <f>IF(OR($F628&lt;Lower_Limit,$F628&gt;Upper_Limit),TRUE,IF($F628&gt;Upper_percentile,"P99",IF($F628&lt;Lower_percentile,"P01","")))</f>
        <v/>
      </c>
      <c r="H628" s="44">
        <f>SUMIFS('Sample - Superstore'!S:S,'Sample - Superstore'!$V:$V,$A628,'Sample - Superstore'!$N:$N,$B628)</f>
        <v>1</v>
      </c>
      <c r="I628" s="45">
        <f>SUMIFS('Sample - Superstore'!T:T,'Sample - Superstore'!$V:$V,$A628,'Sample - Superstore'!$N:$N,$B628)</f>
        <v>0</v>
      </c>
      <c r="J628" s="42">
        <f>SUMIFS('Sample - Superstore'!U:U,'Sample - Superstore'!$V:$V,$A628,'Sample - Superstore'!$N:$N,$B628)</f>
        <v>1.940002172</v>
      </c>
      <c r="L628" s="36" t="s">
        <v>2477</v>
      </c>
      <c r="N628" s="40"/>
    </row>
    <row r="629">
      <c r="A629" s="41" t="s">
        <v>8625</v>
      </c>
      <c r="B629" s="36" t="s">
        <v>2247</v>
      </c>
      <c r="C629" s="36" t="s">
        <v>39</v>
      </c>
      <c r="D629" s="36" t="s">
        <v>85</v>
      </c>
      <c r="E629" s="36" t="s">
        <v>2248</v>
      </c>
      <c r="F629" s="42">
        <f>SUMIFS('Sample - Superstore'!R:R,'Sample - Superstore'!$V:$V,$A629,'Sample - Superstore'!$N:$N,$B629)</f>
        <v>8894.295575</v>
      </c>
      <c r="G629" s="43" t="b">
        <f>IF(OR($F629&lt;Lower_Limit,$F629&gt;Upper_Limit),TRUE,IF($F629&gt;Upper_percentile,"P99",IF($F629&lt;Lower_percentile,"P01","")))</f>
        <v>1</v>
      </c>
      <c r="H629" s="44">
        <f>SUMIFS('Sample - Superstore'!S:S,'Sample - Superstore'!$V:$V,$A629,'Sample - Superstore'!$N:$N,$B629)</f>
        <v>4</v>
      </c>
      <c r="I629" s="45">
        <f>SUMIFS('Sample - Superstore'!T:T,'Sample - Superstore'!$V:$V,$A629,'Sample - Superstore'!$N:$N,$B629)</f>
        <v>0.4</v>
      </c>
      <c r="J629" s="42">
        <f>SUMIFS('Sample - Superstore'!U:U,'Sample - Superstore'!$V:$V,$A629,'Sample - Superstore'!$N:$N,$B629)</f>
        <v>1185.906077</v>
      </c>
      <c r="L629" s="36" t="s">
        <v>2483</v>
      </c>
      <c r="N629" s="40"/>
    </row>
    <row r="630">
      <c r="A630" s="41" t="s">
        <v>8625</v>
      </c>
      <c r="B630" s="36" t="s">
        <v>2249</v>
      </c>
      <c r="C630" s="36" t="s">
        <v>51</v>
      </c>
      <c r="D630" s="36" t="s">
        <v>76</v>
      </c>
      <c r="E630" s="36" t="s">
        <v>2250</v>
      </c>
      <c r="F630" s="42">
        <f>SUMIFS('Sample - Superstore'!R:R,'Sample - Superstore'!$V:$V,$A630,'Sample - Superstore'!$N:$N,$B630)</f>
        <v>6.664387654</v>
      </c>
      <c r="G630" s="43" t="str">
        <f>IF(OR($F630&lt;Lower_Limit,$F630&gt;Upper_Limit),TRUE,IF($F630&gt;Upper_percentile,"P99",IF($F630&lt;Lower_percentile,"P01","")))</f>
        <v/>
      </c>
      <c r="H630" s="44">
        <f>SUMIFS('Sample - Superstore'!S:S,'Sample - Superstore'!$V:$V,$A630,'Sample - Superstore'!$N:$N,$B630)</f>
        <v>1</v>
      </c>
      <c r="I630" s="45">
        <f>SUMIFS('Sample - Superstore'!T:T,'Sample - Superstore'!$V:$V,$A630,'Sample - Superstore'!$N:$N,$B630)</f>
        <v>0.7</v>
      </c>
      <c r="J630" s="42">
        <f>SUMIFS('Sample - Superstore'!U:U,'Sample - Superstore'!$V:$V,$A630,'Sample - Superstore'!$N:$N,$B630)</f>
        <v>-4.442925103</v>
      </c>
      <c r="L630" s="36" t="s">
        <v>2484</v>
      </c>
      <c r="N630" s="40"/>
    </row>
    <row r="631">
      <c r="A631" s="41" t="s">
        <v>8625</v>
      </c>
      <c r="B631" s="36" t="s">
        <v>2251</v>
      </c>
      <c r="C631" s="36" t="s">
        <v>51</v>
      </c>
      <c r="D631" s="36" t="s">
        <v>124</v>
      </c>
      <c r="E631" s="36" t="s">
        <v>2252</v>
      </c>
      <c r="F631" s="42">
        <f>SUMIFS('Sample - Superstore'!R:R,'Sample - Superstore'!$V:$V,$A631,'Sample - Superstore'!$N:$N,$B631)</f>
        <v>10.97813333</v>
      </c>
      <c r="G631" s="43" t="str">
        <f>IF(OR($F631&lt;Lower_Limit,$F631&gt;Upper_Limit),TRUE,IF($F631&gt;Upper_percentile,"P99",IF($F631&lt;Lower_percentile,"P01","")))</f>
        <v/>
      </c>
      <c r="H631" s="44">
        <f>SUMIFS('Sample - Superstore'!S:S,'Sample - Superstore'!$V:$V,$A631,'Sample - Superstore'!$N:$N,$B631)</f>
        <v>2</v>
      </c>
      <c r="I631" s="45">
        <f>SUMIFS('Sample - Superstore'!T:T,'Sample - Superstore'!$V:$V,$A631,'Sample - Superstore'!$N:$N,$B631)</f>
        <v>0.2</v>
      </c>
      <c r="J631" s="42">
        <f>SUMIFS('Sample - Superstore'!U:U,'Sample - Superstore'!$V:$V,$A631,'Sample - Superstore'!$N:$N,$B631)</f>
        <v>3.842346667</v>
      </c>
      <c r="L631" s="36" t="s">
        <v>2489</v>
      </c>
      <c r="N631" s="40"/>
    </row>
    <row r="632">
      <c r="A632" s="41" t="s">
        <v>8625</v>
      </c>
      <c r="B632" s="36" t="s">
        <v>143</v>
      </c>
      <c r="C632" s="36" t="s">
        <v>39</v>
      </c>
      <c r="D632" s="36" t="s">
        <v>40</v>
      </c>
      <c r="E632" s="36" t="s">
        <v>144</v>
      </c>
      <c r="F632" s="42">
        <f>SUMIFS('Sample - Superstore'!R:R,'Sample - Superstore'!$V:$V,$A632,'Sample - Superstore'!$N:$N,$B632)</f>
        <v>129.5839037</v>
      </c>
      <c r="G632" s="43" t="str">
        <f>IF(OR($F632&lt;Lower_Limit,$F632&gt;Upper_Limit),TRUE,IF($F632&gt;Upper_percentile,"P99",IF($F632&lt;Lower_percentile,"P01","")))</f>
        <v/>
      </c>
      <c r="H632" s="44">
        <f>SUMIFS('Sample - Superstore'!S:S,'Sample - Superstore'!$V:$V,$A632,'Sample - Superstore'!$N:$N,$B632)</f>
        <v>3</v>
      </c>
      <c r="I632" s="45">
        <f>SUMIFS('Sample - Superstore'!T:T,'Sample - Superstore'!$V:$V,$A632,'Sample - Superstore'!$N:$N,$B632)</f>
        <v>0.4</v>
      </c>
      <c r="J632" s="42">
        <f>SUMIFS('Sample - Superstore'!U:U,'Sample - Superstore'!$V:$V,$A632,'Sample - Superstore'!$N:$N,$B632)</f>
        <v>-25.91678074</v>
      </c>
      <c r="L632" s="36" t="s">
        <v>2494</v>
      </c>
      <c r="N632" s="40"/>
    </row>
    <row r="633">
      <c r="A633" s="41" t="s">
        <v>8625</v>
      </c>
      <c r="B633" s="36" t="s">
        <v>2255</v>
      </c>
      <c r="C633" s="36" t="s">
        <v>51</v>
      </c>
      <c r="D633" s="36" t="s">
        <v>635</v>
      </c>
      <c r="E633" s="36" t="s">
        <v>2256</v>
      </c>
      <c r="F633" s="42">
        <f>SUMIFS('Sample - Superstore'!R:R,'Sample - Superstore'!$V:$V,$A633,'Sample - Superstore'!$N:$N,$B633)</f>
        <v>55.38991366</v>
      </c>
      <c r="G633" s="43" t="str">
        <f>IF(OR($F633&lt;Lower_Limit,$F633&gt;Upper_Limit),TRUE,IF($F633&gt;Upper_percentile,"P99",IF($F633&lt;Lower_percentile,"P01","")))</f>
        <v/>
      </c>
      <c r="H633" s="44">
        <f>SUMIFS('Sample - Superstore'!S:S,'Sample - Superstore'!$V:$V,$A633,'Sample - Superstore'!$N:$N,$B633)</f>
        <v>5</v>
      </c>
      <c r="I633" s="45">
        <f>SUMIFS('Sample - Superstore'!T:T,'Sample - Superstore'!$V:$V,$A633,'Sample - Superstore'!$N:$N,$B633)</f>
        <v>0</v>
      </c>
      <c r="J633" s="42">
        <f>SUMIFS('Sample - Superstore'!U:U,'Sample - Superstore'!$V:$V,$A633,'Sample - Superstore'!$N:$N,$B633)</f>
        <v>16.06307496</v>
      </c>
      <c r="L633" s="36" t="s">
        <v>2500</v>
      </c>
      <c r="N633" s="40"/>
    </row>
    <row r="634">
      <c r="A634" s="41" t="s">
        <v>8625</v>
      </c>
      <c r="B634" s="36" t="s">
        <v>2260</v>
      </c>
      <c r="C634" s="36" t="s">
        <v>51</v>
      </c>
      <c r="D634" s="36" t="s">
        <v>93</v>
      </c>
      <c r="E634" s="36" t="s">
        <v>2261</v>
      </c>
      <c r="F634" s="42">
        <f>SUMIFS('Sample - Superstore'!R:R,'Sample - Superstore'!$V:$V,$A634,'Sample - Superstore'!$N:$N,$B634)</f>
        <v>17.64302222</v>
      </c>
      <c r="G634" s="43" t="str">
        <f>IF(OR($F634&lt;Lower_Limit,$F634&gt;Upper_Limit),TRUE,IF($F634&gt;Upper_percentile,"P99",IF($F634&lt;Lower_percentile,"P01","")))</f>
        <v/>
      </c>
      <c r="H634" s="44">
        <f>SUMIFS('Sample - Superstore'!S:S,'Sample - Superstore'!$V:$V,$A634,'Sample - Superstore'!$N:$N,$B634)</f>
        <v>3</v>
      </c>
      <c r="I634" s="45">
        <f>SUMIFS('Sample - Superstore'!T:T,'Sample - Superstore'!$V:$V,$A634,'Sample - Superstore'!$N:$N,$B634)</f>
        <v>0.2</v>
      </c>
      <c r="J634" s="42">
        <f>SUMIFS('Sample - Superstore'!U:U,'Sample - Superstore'!$V:$V,$A634,'Sample - Superstore'!$N:$N,$B634)</f>
        <v>3.528604444</v>
      </c>
      <c r="L634" s="36" t="s">
        <v>2502</v>
      </c>
      <c r="N634" s="40"/>
    </row>
    <row r="635">
      <c r="A635" s="41" t="s">
        <v>8625</v>
      </c>
      <c r="B635" s="36" t="s">
        <v>2263</v>
      </c>
      <c r="C635" s="36" t="s">
        <v>35</v>
      </c>
      <c r="D635" s="36" t="s">
        <v>121</v>
      </c>
      <c r="E635" s="36" t="s">
        <v>2264</v>
      </c>
      <c r="F635" s="42">
        <f>SUMIFS('Sample - Superstore'!R:R,'Sample - Superstore'!$V:$V,$A635,'Sample - Superstore'!$N:$N,$B635)</f>
        <v>19.88650482</v>
      </c>
      <c r="G635" s="43" t="str">
        <f>IF(OR($F635&lt;Lower_Limit,$F635&gt;Upper_Limit),TRUE,IF($F635&gt;Upper_percentile,"P99",IF($F635&lt;Lower_percentile,"P01","")))</f>
        <v/>
      </c>
      <c r="H635" s="44">
        <f>SUMIFS('Sample - Superstore'!S:S,'Sample - Superstore'!$V:$V,$A635,'Sample - Superstore'!$N:$N,$B635)</f>
        <v>4</v>
      </c>
      <c r="I635" s="45">
        <f>SUMIFS('Sample - Superstore'!T:T,'Sample - Superstore'!$V:$V,$A635,'Sample - Superstore'!$N:$N,$B635)</f>
        <v>0</v>
      </c>
      <c r="J635" s="42">
        <f>SUMIFS('Sample - Superstore'!U:U,'Sample - Superstore'!$V:$V,$A635,'Sample - Superstore'!$N:$N,$B635)</f>
        <v>4.971626205</v>
      </c>
      <c r="L635" s="36" t="s">
        <v>2504</v>
      </c>
      <c r="N635" s="40"/>
    </row>
    <row r="636">
      <c r="A636" s="41" t="s">
        <v>8625</v>
      </c>
      <c r="B636" s="36" t="s">
        <v>2265</v>
      </c>
      <c r="C636" s="36" t="s">
        <v>51</v>
      </c>
      <c r="D636" s="36" t="s">
        <v>124</v>
      </c>
      <c r="E636" s="36" t="s">
        <v>2266</v>
      </c>
      <c r="F636" s="42">
        <f>SUMIFS('Sample - Superstore'!R:R,'Sample - Superstore'!$V:$V,$A636,'Sample - Superstore'!$N:$N,$B636)</f>
        <v>15.3451734</v>
      </c>
      <c r="G636" s="43" t="str">
        <f>IF(OR($F636&lt;Lower_Limit,$F636&gt;Upper_Limit),TRUE,IF($F636&gt;Upper_percentile,"P99",IF($F636&lt;Lower_percentile,"P01","")))</f>
        <v/>
      </c>
      <c r="H636" s="44">
        <f>SUMIFS('Sample - Superstore'!S:S,'Sample - Superstore'!$V:$V,$A636,'Sample - Superstore'!$N:$N,$B636)</f>
        <v>2</v>
      </c>
      <c r="I636" s="45">
        <f>SUMIFS('Sample - Superstore'!T:T,'Sample - Superstore'!$V:$V,$A636,'Sample - Superstore'!$N:$N,$B636)</f>
        <v>0</v>
      </c>
      <c r="J636" s="42">
        <f>SUMIFS('Sample - Superstore'!U:U,'Sample - Superstore'!$V:$V,$A636,'Sample - Superstore'!$N:$N,$B636)</f>
        <v>7.365683231</v>
      </c>
      <c r="L636" s="36" t="s">
        <v>2507</v>
      </c>
      <c r="N636" s="40"/>
    </row>
    <row r="637">
      <c r="A637" s="41" t="s">
        <v>8625</v>
      </c>
      <c r="B637" s="36" t="s">
        <v>2267</v>
      </c>
      <c r="C637" s="36" t="s">
        <v>51</v>
      </c>
      <c r="D637" s="36" t="s">
        <v>52</v>
      </c>
      <c r="E637" s="36" t="s">
        <v>2268</v>
      </c>
      <c r="F637" s="42">
        <f>SUMIFS('Sample - Superstore'!R:R,'Sample - Superstore'!$V:$V,$A637,'Sample - Superstore'!$N:$N,$B637)</f>
        <v>1010.173215</v>
      </c>
      <c r="G637" s="43" t="str">
        <f>IF(OR($F637&lt;Lower_Limit,$F637&gt;Upper_Limit),TRUE,IF($F637&gt;Upper_percentile,"P99",IF($F637&lt;Lower_percentile,"P01","")))</f>
        <v/>
      </c>
      <c r="H637" s="44">
        <f>SUMIFS('Sample - Superstore'!S:S,'Sample - Superstore'!$V:$V,$A637,'Sample - Superstore'!$N:$N,$B637)</f>
        <v>9</v>
      </c>
      <c r="I637" s="45">
        <f>SUMIFS('Sample - Superstore'!T:T,'Sample - Superstore'!$V:$V,$A637,'Sample - Superstore'!$N:$N,$B637)</f>
        <v>0</v>
      </c>
      <c r="J637" s="42">
        <f>SUMIFS('Sample - Superstore'!U:U,'Sample - Superstore'!$V:$V,$A637,'Sample - Superstore'!$N:$N,$B637)</f>
        <v>121.2207858</v>
      </c>
      <c r="L637" s="36" t="s">
        <v>2509</v>
      </c>
      <c r="N637" s="40"/>
    </row>
    <row r="638">
      <c r="A638" s="41" t="s">
        <v>8625</v>
      </c>
      <c r="B638" s="36" t="s">
        <v>123</v>
      </c>
      <c r="C638" s="36" t="s">
        <v>51</v>
      </c>
      <c r="D638" s="36" t="s">
        <v>124</v>
      </c>
      <c r="E638" s="36" t="s">
        <v>125</v>
      </c>
      <c r="F638" s="42">
        <f>SUMIFS('Sample - Superstore'!R:R,'Sample - Superstore'!$V:$V,$A638,'Sample - Superstore'!$N:$N,$B638)</f>
        <v>22.0032</v>
      </c>
      <c r="G638" s="43" t="str">
        <f>IF(OR($F638&lt;Lower_Limit,$F638&gt;Upper_Limit),TRUE,IF($F638&gt;Upper_percentile,"P99",IF($F638&lt;Lower_percentile,"P01","")))</f>
        <v/>
      </c>
      <c r="H638" s="44">
        <f>SUMIFS('Sample - Superstore'!S:S,'Sample - Superstore'!$V:$V,$A638,'Sample - Superstore'!$N:$N,$B638)</f>
        <v>4</v>
      </c>
      <c r="I638" s="45">
        <f>SUMIFS('Sample - Superstore'!T:T,'Sample - Superstore'!$V:$V,$A638,'Sample - Superstore'!$N:$N,$B638)</f>
        <v>0.4</v>
      </c>
      <c r="J638" s="42">
        <f>SUMIFS('Sample - Superstore'!U:U,'Sample - Superstore'!$V:$V,$A638,'Sample - Superstore'!$N:$N,$B638)</f>
        <v>7.70112</v>
      </c>
      <c r="L638" s="36" t="s">
        <v>2513</v>
      </c>
      <c r="N638" s="40"/>
    </row>
    <row r="639">
      <c r="A639" s="41" t="s">
        <v>8625</v>
      </c>
      <c r="B639" s="36" t="s">
        <v>2272</v>
      </c>
      <c r="C639" s="36" t="s">
        <v>35</v>
      </c>
      <c r="D639" s="36" t="s">
        <v>263</v>
      </c>
      <c r="E639" s="36" t="s">
        <v>2273</v>
      </c>
      <c r="F639" s="42">
        <f>SUMIFS('Sample - Superstore'!R:R,'Sample - Superstore'!$V:$V,$A639,'Sample - Superstore'!$N:$N,$B639)</f>
        <v>411.7677695</v>
      </c>
      <c r="G639" s="43" t="str">
        <f>IF(OR($F639&lt;Lower_Limit,$F639&gt;Upper_Limit),TRUE,IF($F639&gt;Upper_percentile,"P99",IF($F639&lt;Lower_percentile,"P01","")))</f>
        <v/>
      </c>
      <c r="H639" s="44">
        <f>SUMIFS('Sample - Superstore'!S:S,'Sample - Superstore'!$V:$V,$A639,'Sample - Superstore'!$N:$N,$B639)</f>
        <v>5</v>
      </c>
      <c r="I639" s="45">
        <f>SUMIFS('Sample - Superstore'!T:T,'Sample - Superstore'!$V:$V,$A639,'Sample - Superstore'!$N:$N,$B639)</f>
        <v>0.3</v>
      </c>
      <c r="J639" s="42">
        <f>SUMIFS('Sample - Superstore'!U:U,'Sample - Superstore'!$V:$V,$A639,'Sample - Superstore'!$N:$N,$B639)</f>
        <v>-94.11834733</v>
      </c>
      <c r="L639" s="36" t="s">
        <v>2515</v>
      </c>
      <c r="N639" s="40"/>
    </row>
    <row r="640">
      <c r="A640" s="41" t="s">
        <v>8625</v>
      </c>
      <c r="B640" s="36" t="s">
        <v>2274</v>
      </c>
      <c r="C640" s="36" t="s">
        <v>39</v>
      </c>
      <c r="D640" s="36" t="s">
        <v>61</v>
      </c>
      <c r="E640" s="36" t="s">
        <v>2275</v>
      </c>
      <c r="F640" s="42">
        <f>SUMIFS('Sample - Superstore'!R:R,'Sample - Superstore'!$V:$V,$A640,'Sample - Superstore'!$N:$N,$B640)</f>
        <v>67.83678683</v>
      </c>
      <c r="G640" s="43" t="str">
        <f>IF(OR($F640&lt;Lower_Limit,$F640&gt;Upper_Limit),TRUE,IF($F640&gt;Upper_percentile,"P99",IF($F640&lt;Lower_percentile,"P01","")))</f>
        <v/>
      </c>
      <c r="H640" s="44">
        <f>SUMIFS('Sample - Superstore'!S:S,'Sample - Superstore'!$V:$V,$A640,'Sample - Superstore'!$N:$N,$B640)</f>
        <v>1</v>
      </c>
      <c r="I640" s="45">
        <f>SUMIFS('Sample - Superstore'!T:T,'Sample - Superstore'!$V:$V,$A640,'Sample - Superstore'!$N:$N,$B640)</f>
        <v>0.2</v>
      </c>
      <c r="J640" s="42">
        <f>SUMIFS('Sample - Superstore'!U:U,'Sample - Superstore'!$V:$V,$A640,'Sample - Superstore'!$N:$N,$B640)</f>
        <v>-7.631638519</v>
      </c>
      <c r="L640" s="36" t="s">
        <v>2517</v>
      </c>
      <c r="N640" s="40"/>
    </row>
    <row r="641">
      <c r="A641" s="41" t="s">
        <v>8625</v>
      </c>
      <c r="B641" s="36" t="s">
        <v>2278</v>
      </c>
      <c r="C641" s="36" t="s">
        <v>51</v>
      </c>
      <c r="D641" s="36" t="s">
        <v>124</v>
      </c>
      <c r="E641" s="36" t="s">
        <v>2279</v>
      </c>
      <c r="F641" s="42">
        <f>SUMIFS('Sample - Superstore'!R:R,'Sample - Superstore'!$V:$V,$A641,'Sample - Superstore'!$N:$N,$B641)</f>
        <v>20.608</v>
      </c>
      <c r="G641" s="43" t="str">
        <f>IF(OR($F641&lt;Lower_Limit,$F641&gt;Upper_Limit),TRUE,IF($F641&gt;Upper_percentile,"P99",IF($F641&lt;Lower_percentile,"P01","")))</f>
        <v/>
      </c>
      <c r="H641" s="44">
        <f>SUMIFS('Sample - Superstore'!S:S,'Sample - Superstore'!$V:$V,$A641,'Sample - Superstore'!$N:$N,$B641)</f>
        <v>3</v>
      </c>
      <c r="I641" s="45">
        <f>SUMIFS('Sample - Superstore'!T:T,'Sample - Superstore'!$V:$V,$A641,'Sample - Superstore'!$N:$N,$B641)</f>
        <v>0</v>
      </c>
      <c r="J641" s="42">
        <f>SUMIFS('Sample - Superstore'!U:U,'Sample - Superstore'!$V:$V,$A641,'Sample - Superstore'!$N:$N,$B641)</f>
        <v>9.89184</v>
      </c>
      <c r="L641" s="36" t="s">
        <v>2522</v>
      </c>
      <c r="N641" s="40"/>
    </row>
    <row r="642">
      <c r="A642" s="41" t="s">
        <v>8625</v>
      </c>
      <c r="B642" s="36" t="s">
        <v>2280</v>
      </c>
      <c r="C642" s="36" t="s">
        <v>51</v>
      </c>
      <c r="D642" s="36" t="s">
        <v>124</v>
      </c>
      <c r="E642" s="36" t="s">
        <v>2281</v>
      </c>
      <c r="F642" s="42">
        <f>SUMIFS('Sample - Superstore'!R:R,'Sample - Superstore'!$V:$V,$A642,'Sample - Superstore'!$N:$N,$B642)</f>
        <v>13.46304527</v>
      </c>
      <c r="G642" s="43" t="str">
        <f>IF(OR($F642&lt;Lower_Limit,$F642&gt;Upper_Limit),TRUE,IF($F642&gt;Upper_percentile,"P99",IF($F642&lt;Lower_percentile,"P01","")))</f>
        <v/>
      </c>
      <c r="H642" s="44">
        <f>SUMIFS('Sample - Superstore'!S:S,'Sample - Superstore'!$V:$V,$A642,'Sample - Superstore'!$N:$N,$B642)</f>
        <v>2</v>
      </c>
      <c r="I642" s="45">
        <f>SUMIFS('Sample - Superstore'!T:T,'Sample - Superstore'!$V:$V,$A642,'Sample - Superstore'!$N:$N,$B642)</f>
        <v>0</v>
      </c>
      <c r="J642" s="42">
        <f>SUMIFS('Sample - Superstore'!U:U,'Sample - Superstore'!$V:$V,$A642,'Sample - Superstore'!$N:$N,$B642)</f>
        <v>6.193000823</v>
      </c>
      <c r="L642" s="36" t="s">
        <v>2528</v>
      </c>
      <c r="N642" s="40"/>
    </row>
    <row r="643">
      <c r="A643" s="41" t="s">
        <v>8625</v>
      </c>
      <c r="B643" s="36" t="s">
        <v>661</v>
      </c>
      <c r="C643" s="36" t="s">
        <v>35</v>
      </c>
      <c r="D643" s="36" t="s">
        <v>121</v>
      </c>
      <c r="E643" s="36" t="s">
        <v>662</v>
      </c>
      <c r="F643" s="42">
        <f>SUMIFS('Sample - Superstore'!R:R,'Sample - Superstore'!$V:$V,$A643,'Sample - Superstore'!$N:$N,$B643)</f>
        <v>43.85560494</v>
      </c>
      <c r="G643" s="43" t="str">
        <f>IF(OR($F643&lt;Lower_Limit,$F643&gt;Upper_Limit),TRUE,IF($F643&gt;Upper_percentile,"P99",IF($F643&lt;Lower_percentile,"P01","")))</f>
        <v/>
      </c>
      <c r="H643" s="44">
        <f>SUMIFS('Sample - Superstore'!S:S,'Sample - Superstore'!$V:$V,$A643,'Sample - Superstore'!$N:$N,$B643)</f>
        <v>3</v>
      </c>
      <c r="I643" s="45">
        <f>SUMIFS('Sample - Superstore'!T:T,'Sample - Superstore'!$V:$V,$A643,'Sample - Superstore'!$N:$N,$B643)</f>
        <v>0</v>
      </c>
      <c r="J643" s="42">
        <f>SUMIFS('Sample - Superstore'!U:U,'Sample - Superstore'!$V:$V,$A643,'Sample - Superstore'!$N:$N,$B643)</f>
        <v>18.41935407</v>
      </c>
      <c r="L643" s="36" t="s">
        <v>2539</v>
      </c>
      <c r="N643" s="40"/>
    </row>
    <row r="644">
      <c r="A644" s="41" t="s">
        <v>8625</v>
      </c>
      <c r="B644" s="36" t="s">
        <v>2283</v>
      </c>
      <c r="C644" s="36" t="s">
        <v>51</v>
      </c>
      <c r="D644" s="36" t="s">
        <v>93</v>
      </c>
      <c r="E644" s="36" t="s">
        <v>2284</v>
      </c>
      <c r="F644" s="42">
        <f>SUMIFS('Sample - Superstore'!R:R,'Sample - Superstore'!$V:$V,$A644,'Sample - Superstore'!$N:$N,$B644)</f>
        <v>1.594363786</v>
      </c>
      <c r="G644" s="43" t="str">
        <f>IF(OR($F644&lt;Lower_Limit,$F644&gt;Upper_Limit),TRUE,IF($F644&gt;Upper_percentile,"P99",IF($F644&lt;Lower_percentile,"P01","")))</f>
        <v>P01</v>
      </c>
      <c r="H644" s="44">
        <f>SUMIFS('Sample - Superstore'!S:S,'Sample - Superstore'!$V:$V,$A644,'Sample - Superstore'!$N:$N,$B644)</f>
        <v>1</v>
      </c>
      <c r="I644" s="45">
        <f>SUMIFS('Sample - Superstore'!T:T,'Sample - Superstore'!$V:$V,$A644,'Sample - Superstore'!$N:$N,$B644)</f>
        <v>0.2</v>
      </c>
      <c r="J644" s="42">
        <f>SUMIFS('Sample - Superstore'!U:U,'Sample - Superstore'!$V:$V,$A644,'Sample - Superstore'!$N:$N,$B644)</f>
        <v>0.1793659259</v>
      </c>
      <c r="L644" s="36" t="s">
        <v>2542</v>
      </c>
      <c r="N644" s="40"/>
    </row>
    <row r="645">
      <c r="A645" s="41" t="s">
        <v>8625</v>
      </c>
      <c r="B645" s="36" t="s">
        <v>2285</v>
      </c>
      <c r="C645" s="36" t="s">
        <v>51</v>
      </c>
      <c r="D645" s="36" t="s">
        <v>283</v>
      </c>
      <c r="E645" s="36" t="s">
        <v>2286</v>
      </c>
      <c r="F645" s="42">
        <f>SUMIFS('Sample - Superstore'!R:R,'Sample - Superstore'!$V:$V,$A645,'Sample - Superstore'!$N:$N,$B645)</f>
        <v>36.94174815</v>
      </c>
      <c r="G645" s="43" t="str">
        <f>IF(OR($F645&lt;Lower_Limit,$F645&gt;Upper_Limit),TRUE,IF($F645&gt;Upper_percentile,"P99",IF($F645&lt;Lower_percentile,"P01","")))</f>
        <v/>
      </c>
      <c r="H645" s="44">
        <f>SUMIFS('Sample - Superstore'!S:S,'Sample - Superstore'!$V:$V,$A645,'Sample - Superstore'!$N:$N,$B645)</f>
        <v>2</v>
      </c>
      <c r="I645" s="45">
        <f>SUMIFS('Sample - Superstore'!T:T,'Sample - Superstore'!$V:$V,$A645,'Sample - Superstore'!$N:$N,$B645)</f>
        <v>0.2</v>
      </c>
      <c r="J645" s="42">
        <f>SUMIFS('Sample - Superstore'!U:U,'Sample - Superstore'!$V:$V,$A645,'Sample - Superstore'!$N:$N,$B645)</f>
        <v>6.926577778</v>
      </c>
      <c r="L645" s="36" t="s">
        <v>2548</v>
      </c>
      <c r="N645" s="40"/>
    </row>
    <row r="646">
      <c r="A646" s="41" t="s">
        <v>8625</v>
      </c>
      <c r="B646" s="36" t="s">
        <v>2291</v>
      </c>
      <c r="C646" s="36" t="s">
        <v>51</v>
      </c>
      <c r="D646" s="36" t="s">
        <v>272</v>
      </c>
      <c r="E646" s="36" t="s">
        <v>2292</v>
      </c>
      <c r="F646" s="42">
        <f>SUMIFS('Sample - Superstore'!R:R,'Sample - Superstore'!$V:$V,$A646,'Sample - Superstore'!$N:$N,$B646)</f>
        <v>5.94</v>
      </c>
      <c r="G646" s="43" t="str">
        <f>IF(OR($F646&lt;Lower_Limit,$F646&gt;Upper_Limit),TRUE,IF($F646&gt;Upper_percentile,"P99",IF($F646&lt;Lower_percentile,"P01","")))</f>
        <v/>
      </c>
      <c r="H646" s="44">
        <f>SUMIFS('Sample - Superstore'!S:S,'Sample - Superstore'!$V:$V,$A646,'Sample - Superstore'!$N:$N,$B646)</f>
        <v>3</v>
      </c>
      <c r="I646" s="45">
        <f>SUMIFS('Sample - Superstore'!T:T,'Sample - Superstore'!$V:$V,$A646,'Sample - Superstore'!$N:$N,$B646)</f>
        <v>0</v>
      </c>
      <c r="J646" s="42">
        <f>SUMIFS('Sample - Superstore'!U:U,'Sample - Superstore'!$V:$V,$A646,'Sample - Superstore'!$N:$N,$B646)</f>
        <v>0</v>
      </c>
      <c r="L646" s="36" t="s">
        <v>2554</v>
      </c>
      <c r="N646" s="40"/>
    </row>
    <row r="647">
      <c r="A647" s="41" t="s">
        <v>8625</v>
      </c>
      <c r="B647" s="36" t="s">
        <v>2293</v>
      </c>
      <c r="C647" s="36" t="s">
        <v>51</v>
      </c>
      <c r="D647" s="36" t="s">
        <v>124</v>
      </c>
      <c r="E647" s="36" t="s">
        <v>2294</v>
      </c>
      <c r="F647" s="42">
        <f>SUMIFS('Sample - Superstore'!R:R,'Sample - Superstore'!$V:$V,$A647,'Sample - Superstore'!$N:$N,$B647)</f>
        <v>45.36</v>
      </c>
      <c r="G647" s="43" t="str">
        <f>IF(OR($F647&lt;Lower_Limit,$F647&gt;Upper_Limit),TRUE,IF($F647&gt;Upper_percentile,"P99",IF($F647&lt;Lower_percentile,"P01","")))</f>
        <v/>
      </c>
      <c r="H647" s="44">
        <f>SUMIFS('Sample - Superstore'!S:S,'Sample - Superstore'!$V:$V,$A647,'Sample - Superstore'!$N:$N,$B647)</f>
        <v>7</v>
      </c>
      <c r="I647" s="45">
        <f>SUMIFS('Sample - Superstore'!T:T,'Sample - Superstore'!$V:$V,$A647,'Sample - Superstore'!$N:$N,$B647)</f>
        <v>0</v>
      </c>
      <c r="J647" s="42">
        <f>SUMIFS('Sample - Superstore'!U:U,'Sample - Superstore'!$V:$V,$A647,'Sample - Superstore'!$N:$N,$B647)</f>
        <v>21.7728</v>
      </c>
      <c r="L647" s="36" t="s">
        <v>2559</v>
      </c>
      <c r="N647" s="40"/>
    </row>
    <row r="648">
      <c r="A648" s="41" t="s">
        <v>8625</v>
      </c>
      <c r="B648" s="36" t="s">
        <v>2295</v>
      </c>
      <c r="C648" s="36" t="s">
        <v>39</v>
      </c>
      <c r="D648" s="36" t="s">
        <v>40</v>
      </c>
      <c r="E648" s="36" t="s">
        <v>2296</v>
      </c>
      <c r="F648" s="42">
        <f>SUMIFS('Sample - Superstore'!R:R,'Sample - Superstore'!$V:$V,$A648,'Sample - Superstore'!$N:$N,$B648)</f>
        <v>211.168</v>
      </c>
      <c r="G648" s="43" t="str">
        <f>IF(OR($F648&lt;Lower_Limit,$F648&gt;Upper_Limit),TRUE,IF($F648&gt;Upper_percentile,"P99",IF($F648&lt;Lower_percentile,"P01","")))</f>
        <v/>
      </c>
      <c r="H648" s="44">
        <f>SUMIFS('Sample - Superstore'!S:S,'Sample - Superstore'!$V:$V,$A648,'Sample - Superstore'!$N:$N,$B648)</f>
        <v>4</v>
      </c>
      <c r="I648" s="45">
        <f>SUMIFS('Sample - Superstore'!T:T,'Sample - Superstore'!$V:$V,$A648,'Sample - Superstore'!$N:$N,$B648)</f>
        <v>0.2</v>
      </c>
      <c r="J648" s="42">
        <f>SUMIFS('Sample - Superstore'!U:U,'Sample - Superstore'!$V:$V,$A648,'Sample - Superstore'!$N:$N,$B648)</f>
        <v>23.7564</v>
      </c>
      <c r="L648" s="36" t="s">
        <v>2561</v>
      </c>
      <c r="N648" s="40"/>
    </row>
    <row r="649">
      <c r="A649" s="41" t="s">
        <v>8625</v>
      </c>
      <c r="B649" s="36" t="s">
        <v>2297</v>
      </c>
      <c r="C649" s="36" t="s">
        <v>35</v>
      </c>
      <c r="D649" s="36" t="s">
        <v>263</v>
      </c>
      <c r="E649" s="36" t="s">
        <v>2298</v>
      </c>
      <c r="F649" s="42">
        <f>SUMIFS('Sample - Superstore'!R:R,'Sample - Superstore'!$V:$V,$A649,'Sample - Superstore'!$N:$N,$B649)</f>
        <v>484.704</v>
      </c>
      <c r="G649" s="43" t="str">
        <f>IF(OR($F649&lt;Lower_Limit,$F649&gt;Upper_Limit),TRUE,IF($F649&gt;Upper_percentile,"P99",IF($F649&lt;Lower_percentile,"P01","")))</f>
        <v/>
      </c>
      <c r="H649" s="44">
        <f>SUMIFS('Sample - Superstore'!S:S,'Sample - Superstore'!$V:$V,$A649,'Sample - Superstore'!$N:$N,$B649)</f>
        <v>6</v>
      </c>
      <c r="I649" s="45">
        <f>SUMIFS('Sample - Superstore'!T:T,'Sample - Superstore'!$V:$V,$A649,'Sample - Superstore'!$N:$N,$B649)</f>
        <v>0.2</v>
      </c>
      <c r="J649" s="42">
        <f>SUMIFS('Sample - Superstore'!U:U,'Sample - Superstore'!$V:$V,$A649,'Sample - Superstore'!$N:$N,$B649)</f>
        <v>-84.8232</v>
      </c>
      <c r="L649" s="36" t="s">
        <v>2566</v>
      </c>
      <c r="N649" s="40"/>
    </row>
    <row r="650">
      <c r="A650" s="41" t="s">
        <v>8625</v>
      </c>
      <c r="B650" s="36" t="s">
        <v>2299</v>
      </c>
      <c r="C650" s="36" t="s">
        <v>39</v>
      </c>
      <c r="D650" s="36" t="s">
        <v>446</v>
      </c>
      <c r="E650" s="36" t="s">
        <v>2300</v>
      </c>
      <c r="F650" s="42">
        <f>SUMIFS('Sample - Superstore'!R:R,'Sample - Superstore'!$V:$V,$A650,'Sample - Superstore'!$N:$N,$B650)</f>
        <v>371.976</v>
      </c>
      <c r="G650" s="43" t="str">
        <f>IF(OR($F650&lt;Lower_Limit,$F650&gt;Upper_Limit),TRUE,IF($F650&gt;Upper_percentile,"P99",IF($F650&lt;Lower_percentile,"P01","")))</f>
        <v/>
      </c>
      <c r="H650" s="44">
        <f>SUMIFS('Sample - Superstore'!S:S,'Sample - Superstore'!$V:$V,$A650,'Sample - Superstore'!$N:$N,$B650)</f>
        <v>3</v>
      </c>
      <c r="I650" s="45">
        <f>SUMIFS('Sample - Superstore'!T:T,'Sample - Superstore'!$V:$V,$A650,'Sample - Superstore'!$N:$N,$B650)</f>
        <v>0.2</v>
      </c>
      <c r="J650" s="42">
        <f>SUMIFS('Sample - Superstore'!U:U,'Sample - Superstore'!$V:$V,$A650,'Sample - Superstore'!$N:$N,$B650)</f>
        <v>116.2425</v>
      </c>
      <c r="L650" s="36" t="s">
        <v>2569</v>
      </c>
      <c r="N650" s="40"/>
    </row>
    <row r="651">
      <c r="A651" s="41" t="s">
        <v>8625</v>
      </c>
      <c r="B651" s="36" t="s">
        <v>2303</v>
      </c>
      <c r="C651" s="36" t="s">
        <v>51</v>
      </c>
      <c r="D651" s="36" t="s">
        <v>52</v>
      </c>
      <c r="E651" s="36" t="s">
        <v>2304</v>
      </c>
      <c r="F651" s="42">
        <f>SUMIFS('Sample - Superstore'!R:R,'Sample - Superstore'!$V:$V,$A651,'Sample - Superstore'!$N:$N,$B651)</f>
        <v>147.1776555</v>
      </c>
      <c r="G651" s="43" t="str">
        <f>IF(OR($F651&lt;Lower_Limit,$F651&gt;Upper_Limit),TRUE,IF($F651&gt;Upper_percentile,"P99",IF($F651&lt;Lower_percentile,"P01","")))</f>
        <v/>
      </c>
      <c r="H651" s="44">
        <f>SUMIFS('Sample - Superstore'!S:S,'Sample - Superstore'!$V:$V,$A651,'Sample - Superstore'!$N:$N,$B651)</f>
        <v>6</v>
      </c>
      <c r="I651" s="45">
        <f>SUMIFS('Sample - Superstore'!T:T,'Sample - Superstore'!$V:$V,$A651,'Sample - Superstore'!$N:$N,$B651)</f>
        <v>0.2</v>
      </c>
      <c r="J651" s="42">
        <f>SUMIFS('Sample - Superstore'!U:U,'Sample - Superstore'!$V:$V,$A651,'Sample - Superstore'!$N:$N,$B651)</f>
        <v>11.03832416</v>
      </c>
      <c r="L651" s="36" t="s">
        <v>2571</v>
      </c>
      <c r="N651" s="40"/>
    </row>
    <row r="652">
      <c r="A652" s="41" t="s">
        <v>8625</v>
      </c>
      <c r="B652" s="36" t="s">
        <v>2305</v>
      </c>
      <c r="C652" s="36" t="s">
        <v>39</v>
      </c>
      <c r="D652" s="36" t="s">
        <v>61</v>
      </c>
      <c r="E652" s="36" t="s">
        <v>2306</v>
      </c>
      <c r="F652" s="42">
        <f>SUMIFS('Sample - Superstore'!R:R,'Sample - Superstore'!$V:$V,$A652,'Sample - Superstore'!$N:$N,$B652)</f>
        <v>37.79204148</v>
      </c>
      <c r="G652" s="43" t="str">
        <f>IF(OR($F652&lt;Lower_Limit,$F652&gt;Upper_Limit),TRUE,IF($F652&gt;Upper_percentile,"P99",IF($F652&lt;Lower_percentile,"P01","")))</f>
        <v/>
      </c>
      <c r="H652" s="44">
        <f>SUMIFS('Sample - Superstore'!S:S,'Sample - Superstore'!$V:$V,$A652,'Sample - Superstore'!$N:$N,$B652)</f>
        <v>2</v>
      </c>
      <c r="I652" s="45">
        <f>SUMIFS('Sample - Superstore'!T:T,'Sample - Superstore'!$V:$V,$A652,'Sample - Superstore'!$N:$N,$B652)</f>
        <v>0.2</v>
      </c>
      <c r="J652" s="42">
        <f>SUMIFS('Sample - Superstore'!U:U,'Sample - Superstore'!$V:$V,$A652,'Sample - Superstore'!$N:$N,$B652)</f>
        <v>9.448010369</v>
      </c>
      <c r="L652" s="36" t="s">
        <v>2576</v>
      </c>
      <c r="N652" s="40"/>
    </row>
    <row r="653">
      <c r="A653" s="41" t="s">
        <v>8625</v>
      </c>
      <c r="B653" s="36" t="s">
        <v>1559</v>
      </c>
      <c r="C653" s="36" t="s">
        <v>35</v>
      </c>
      <c r="D653" s="36" t="s">
        <v>263</v>
      </c>
      <c r="E653" s="36" t="s">
        <v>1560</v>
      </c>
      <c r="F653" s="42">
        <f>SUMIFS('Sample - Superstore'!R:R,'Sample - Superstore'!$V:$V,$A653,'Sample - Superstore'!$N:$N,$B653)</f>
        <v>3716.924815</v>
      </c>
      <c r="G653" s="43" t="str">
        <f>IF(OR($F653&lt;Lower_Limit,$F653&gt;Upper_Limit),TRUE,IF($F653&gt;Upper_percentile,"P99",IF($F653&lt;Lower_percentile,"P01","")))</f>
        <v>P99</v>
      </c>
      <c r="H653" s="44">
        <f>SUMIFS('Sample - Superstore'!S:S,'Sample - Superstore'!$V:$V,$A653,'Sample - Superstore'!$N:$N,$B653)</f>
        <v>5</v>
      </c>
      <c r="I653" s="45">
        <f>SUMIFS('Sample - Superstore'!T:T,'Sample - Superstore'!$V:$V,$A653,'Sample - Superstore'!$N:$N,$B653)</f>
        <v>0</v>
      </c>
      <c r="J653" s="42">
        <f>SUMIFS('Sample - Superstore'!U:U,'Sample - Superstore'!$V:$V,$A653,'Sample - Superstore'!$N:$N,$B653)</f>
        <v>743.384963</v>
      </c>
      <c r="L653" s="36" t="s">
        <v>2581</v>
      </c>
      <c r="N653" s="40"/>
    </row>
    <row r="654">
      <c r="A654" s="41" t="s">
        <v>8625</v>
      </c>
      <c r="B654" s="36" t="s">
        <v>2309</v>
      </c>
      <c r="C654" s="36" t="s">
        <v>51</v>
      </c>
      <c r="D654" s="36" t="s">
        <v>124</v>
      </c>
      <c r="E654" s="36" t="s">
        <v>2310</v>
      </c>
      <c r="F654" s="42">
        <f>SUMIFS('Sample - Superstore'!R:R,'Sample - Superstore'!$V:$V,$A654,'Sample - Superstore'!$N:$N,$B654)</f>
        <v>152.8383704</v>
      </c>
      <c r="G654" s="43" t="str">
        <f>IF(OR($F654&lt;Lower_Limit,$F654&gt;Upper_Limit),TRUE,IF($F654&gt;Upper_percentile,"P99",IF($F654&lt;Lower_percentile,"P01","")))</f>
        <v/>
      </c>
      <c r="H654" s="44">
        <f>SUMIFS('Sample - Superstore'!S:S,'Sample - Superstore'!$V:$V,$A654,'Sample - Superstore'!$N:$N,$B654)</f>
        <v>3</v>
      </c>
      <c r="I654" s="45">
        <f>SUMIFS('Sample - Superstore'!T:T,'Sample - Superstore'!$V:$V,$A654,'Sample - Superstore'!$N:$N,$B654)</f>
        <v>0</v>
      </c>
      <c r="J654" s="42">
        <f>SUMIFS('Sample - Superstore'!U:U,'Sample - Superstore'!$V:$V,$A654,'Sample - Superstore'!$N:$N,$B654)</f>
        <v>73.36241778</v>
      </c>
      <c r="L654" s="36" t="s">
        <v>2584</v>
      </c>
      <c r="N654" s="40"/>
    </row>
    <row r="655">
      <c r="A655" s="41" t="s">
        <v>8625</v>
      </c>
      <c r="B655" s="36" t="s">
        <v>2311</v>
      </c>
      <c r="C655" s="36" t="s">
        <v>51</v>
      </c>
      <c r="D655" s="36" t="s">
        <v>124</v>
      </c>
      <c r="E655" s="36" t="s">
        <v>2312</v>
      </c>
      <c r="F655" s="42">
        <f>SUMIFS('Sample - Superstore'!R:R,'Sample - Superstore'!$V:$V,$A655,'Sample - Superstore'!$N:$N,$B655)</f>
        <v>1001.511667</v>
      </c>
      <c r="G655" s="43" t="str">
        <f>IF(OR($F655&lt;Lower_Limit,$F655&gt;Upper_Limit),TRUE,IF($F655&gt;Upper_percentile,"P99",IF($F655&lt;Lower_percentile,"P01","")))</f>
        <v/>
      </c>
      <c r="H655" s="44">
        <f>SUMIFS('Sample - Superstore'!S:S,'Sample - Superstore'!$V:$V,$A655,'Sample - Superstore'!$N:$N,$B655)</f>
        <v>9</v>
      </c>
      <c r="I655" s="45">
        <f>SUMIFS('Sample - Superstore'!T:T,'Sample - Superstore'!$V:$V,$A655,'Sample - Superstore'!$N:$N,$B655)</f>
        <v>0</v>
      </c>
      <c r="J655" s="42">
        <f>SUMIFS('Sample - Superstore'!U:U,'Sample - Superstore'!$V:$V,$A655,'Sample - Superstore'!$N:$N,$B655)</f>
        <v>480.7256</v>
      </c>
      <c r="L655" s="36" t="s">
        <v>2587</v>
      </c>
      <c r="N655" s="40"/>
    </row>
    <row r="656">
      <c r="A656" s="41" t="s">
        <v>8625</v>
      </c>
      <c r="B656" s="36" t="s">
        <v>2316</v>
      </c>
      <c r="C656" s="36" t="s">
        <v>35</v>
      </c>
      <c r="D656" s="36" t="s">
        <v>121</v>
      </c>
      <c r="E656" s="36" t="s">
        <v>2317</v>
      </c>
      <c r="F656" s="42">
        <f>SUMIFS('Sample - Superstore'!R:R,'Sample - Superstore'!$V:$V,$A656,'Sample - Superstore'!$N:$N,$B656)</f>
        <v>194.5389926</v>
      </c>
      <c r="G656" s="43" t="str">
        <f>IF(OR($F656&lt;Lower_Limit,$F656&gt;Upper_Limit),TRUE,IF($F656&gt;Upper_percentile,"P99",IF($F656&lt;Lower_percentile,"P01","")))</f>
        <v/>
      </c>
      <c r="H656" s="44">
        <f>SUMIFS('Sample - Superstore'!S:S,'Sample - Superstore'!$V:$V,$A656,'Sample - Superstore'!$N:$N,$B656)</f>
        <v>11</v>
      </c>
      <c r="I656" s="45">
        <f>SUMIFS('Sample - Superstore'!T:T,'Sample - Superstore'!$V:$V,$A656,'Sample - Superstore'!$N:$N,$B656)</f>
        <v>0.6</v>
      </c>
      <c r="J656" s="42">
        <f>SUMIFS('Sample - Superstore'!U:U,'Sample - Superstore'!$V:$V,$A656,'Sample - Superstore'!$N:$N,$B656)</f>
        <v>-23.62736519</v>
      </c>
      <c r="L656" s="36" t="s">
        <v>2589</v>
      </c>
      <c r="N656" s="40"/>
    </row>
    <row r="657">
      <c r="A657" s="41" t="s">
        <v>8625</v>
      </c>
      <c r="B657" s="36" t="s">
        <v>2318</v>
      </c>
      <c r="C657" s="36" t="s">
        <v>35</v>
      </c>
      <c r="D657" s="36" t="s">
        <v>121</v>
      </c>
      <c r="E657" s="36" t="s">
        <v>2319</v>
      </c>
      <c r="F657" s="42">
        <f>SUMIFS('Sample - Superstore'!R:R,'Sample - Superstore'!$V:$V,$A657,'Sample - Superstore'!$N:$N,$B657)</f>
        <v>5.921797531</v>
      </c>
      <c r="G657" s="43" t="str">
        <f>IF(OR($F657&lt;Lower_Limit,$F657&gt;Upper_Limit),TRUE,IF($F657&gt;Upper_percentile,"P99",IF($F657&lt;Lower_percentile,"P01","")))</f>
        <v/>
      </c>
      <c r="H657" s="44">
        <f>SUMIFS('Sample - Superstore'!S:S,'Sample - Superstore'!$V:$V,$A657,'Sample - Superstore'!$N:$N,$B657)</f>
        <v>2</v>
      </c>
      <c r="I657" s="45">
        <f>SUMIFS('Sample - Superstore'!T:T,'Sample - Superstore'!$V:$V,$A657,'Sample - Superstore'!$N:$N,$B657)</f>
        <v>0.6</v>
      </c>
      <c r="J657" s="42">
        <f>SUMIFS('Sample - Superstore'!U:U,'Sample - Superstore'!$V:$V,$A657,'Sample - Superstore'!$N:$N,$B657)</f>
        <v>-1.776539259</v>
      </c>
      <c r="L657" s="36" t="s">
        <v>2591</v>
      </c>
      <c r="N657" s="40"/>
    </row>
    <row r="658">
      <c r="A658" s="41" t="s">
        <v>8625</v>
      </c>
      <c r="B658" s="36" t="s">
        <v>673</v>
      </c>
      <c r="C658" s="36" t="s">
        <v>51</v>
      </c>
      <c r="D658" s="36" t="s">
        <v>52</v>
      </c>
      <c r="E658" s="36" t="s">
        <v>674</v>
      </c>
      <c r="F658" s="42">
        <f>SUMIFS('Sample - Superstore'!R:R,'Sample - Superstore'!$V:$V,$A658,'Sample - Superstore'!$N:$N,$B658)</f>
        <v>1375.850756</v>
      </c>
      <c r="G658" s="43" t="str">
        <f>IF(OR($F658&lt;Lower_Limit,$F658&gt;Upper_Limit),TRUE,IF($F658&gt;Upper_percentile,"P99",IF($F658&lt;Lower_percentile,"P01","")))</f>
        <v/>
      </c>
      <c r="H658" s="44">
        <f>SUMIFS('Sample - Superstore'!S:S,'Sample - Superstore'!$V:$V,$A658,'Sample - Superstore'!$N:$N,$B658)</f>
        <v>9</v>
      </c>
      <c r="I658" s="45">
        <f>SUMIFS('Sample - Superstore'!T:T,'Sample - Superstore'!$V:$V,$A658,'Sample - Superstore'!$N:$N,$B658)</f>
        <v>0.2</v>
      </c>
      <c r="J658" s="42">
        <f>SUMIFS('Sample - Superstore'!U:U,'Sample - Superstore'!$V:$V,$A658,'Sample - Superstore'!$N:$N,$B658)</f>
        <v>103.1888067</v>
      </c>
      <c r="L658" s="36" t="s">
        <v>2593</v>
      </c>
      <c r="N658" s="40"/>
    </row>
    <row r="659">
      <c r="A659" s="41" t="s">
        <v>8625</v>
      </c>
      <c r="B659" s="36" t="s">
        <v>2323</v>
      </c>
      <c r="C659" s="36" t="s">
        <v>51</v>
      </c>
      <c r="D659" s="36" t="s">
        <v>124</v>
      </c>
      <c r="E659" s="36" t="s">
        <v>2324</v>
      </c>
      <c r="F659" s="42">
        <f>SUMIFS('Sample - Superstore'!R:R,'Sample - Superstore'!$V:$V,$A659,'Sample - Superstore'!$N:$N,$B659)</f>
        <v>13.38</v>
      </c>
      <c r="G659" s="43" t="str">
        <f>IF(OR($F659&lt;Lower_Limit,$F659&gt;Upper_Limit),TRUE,IF($F659&gt;Upper_percentile,"P99",IF($F659&lt;Lower_percentile,"P01","")))</f>
        <v/>
      </c>
      <c r="H659" s="44">
        <f>SUMIFS('Sample - Superstore'!S:S,'Sample - Superstore'!$V:$V,$A659,'Sample - Superstore'!$N:$N,$B659)</f>
        <v>2</v>
      </c>
      <c r="I659" s="45">
        <f>SUMIFS('Sample - Superstore'!T:T,'Sample - Superstore'!$V:$V,$A659,'Sample - Superstore'!$N:$N,$B659)</f>
        <v>0</v>
      </c>
      <c r="J659" s="42">
        <f>SUMIFS('Sample - Superstore'!U:U,'Sample - Superstore'!$V:$V,$A659,'Sample - Superstore'!$N:$N,$B659)</f>
        <v>6.1548</v>
      </c>
      <c r="L659" s="36" t="s">
        <v>2598</v>
      </c>
      <c r="N659" s="40"/>
    </row>
    <row r="660">
      <c r="A660" s="41" t="s">
        <v>8625</v>
      </c>
      <c r="B660" s="36" t="s">
        <v>2328</v>
      </c>
      <c r="C660" s="36" t="s">
        <v>51</v>
      </c>
      <c r="D660" s="36" t="s">
        <v>93</v>
      </c>
      <c r="E660" s="36" t="s">
        <v>2329</v>
      </c>
      <c r="F660" s="42">
        <f>SUMIFS('Sample - Superstore'!R:R,'Sample - Superstore'!$V:$V,$A660,'Sample - Superstore'!$N:$N,$B660)</f>
        <v>148.1008883</v>
      </c>
      <c r="G660" s="43" t="str">
        <f>IF(OR($F660&lt;Lower_Limit,$F660&gt;Upper_Limit),TRUE,IF($F660&gt;Upper_percentile,"P99",IF($F660&lt;Lower_percentile,"P01","")))</f>
        <v/>
      </c>
      <c r="H660" s="44">
        <f>SUMIFS('Sample - Superstore'!S:S,'Sample - Superstore'!$V:$V,$A660,'Sample - Superstore'!$N:$N,$B660)</f>
        <v>6</v>
      </c>
      <c r="I660" s="45">
        <f>SUMIFS('Sample - Superstore'!T:T,'Sample - Superstore'!$V:$V,$A660,'Sample - Superstore'!$N:$N,$B660)</f>
        <v>0</v>
      </c>
      <c r="J660" s="42">
        <f>SUMIFS('Sample - Superstore'!U:U,'Sample - Superstore'!$V:$V,$A660,'Sample - Superstore'!$N:$N,$B660)</f>
        <v>39.98723984</v>
      </c>
      <c r="L660" s="36" t="s">
        <v>2604</v>
      </c>
      <c r="N660" s="40"/>
    </row>
    <row r="661">
      <c r="A661" s="41" t="s">
        <v>8625</v>
      </c>
      <c r="B661" s="36" t="s">
        <v>2333</v>
      </c>
      <c r="C661" s="36" t="s">
        <v>35</v>
      </c>
      <c r="D661" s="36" t="s">
        <v>263</v>
      </c>
      <c r="E661" s="36" t="s">
        <v>2334</v>
      </c>
      <c r="F661" s="42">
        <f>SUMIFS('Sample - Superstore'!R:R,'Sample - Superstore'!$V:$V,$A661,'Sample - Superstore'!$N:$N,$B661)</f>
        <v>308.2096739</v>
      </c>
      <c r="G661" s="43" t="str">
        <f>IF(OR($F661&lt;Lower_Limit,$F661&gt;Upper_Limit),TRUE,IF($F661&gt;Upper_percentile,"P99",IF($F661&lt;Lower_percentile,"P01","")))</f>
        <v/>
      </c>
      <c r="H661" s="44">
        <f>SUMIFS('Sample - Superstore'!S:S,'Sample - Superstore'!$V:$V,$A661,'Sample - Superstore'!$N:$N,$B661)</f>
        <v>8</v>
      </c>
      <c r="I661" s="45">
        <f>SUMIFS('Sample - Superstore'!T:T,'Sample - Superstore'!$V:$V,$A661,'Sample - Superstore'!$N:$N,$B661)</f>
        <v>0.2</v>
      </c>
      <c r="J661" s="42">
        <f>SUMIFS('Sample - Superstore'!U:U,'Sample - Superstore'!$V:$V,$A661,'Sample - Superstore'!$N:$N,$B661)</f>
        <v>-19.26310462</v>
      </c>
      <c r="L661" s="36" t="s">
        <v>2607</v>
      </c>
      <c r="N661" s="40"/>
    </row>
    <row r="662">
      <c r="A662" s="41" t="s">
        <v>8625</v>
      </c>
      <c r="B662" s="36" t="s">
        <v>2335</v>
      </c>
      <c r="C662" s="36" t="s">
        <v>51</v>
      </c>
      <c r="D662" s="36" t="s">
        <v>124</v>
      </c>
      <c r="E662" s="36" t="s">
        <v>2336</v>
      </c>
      <c r="F662" s="42">
        <f>SUMIFS('Sample - Superstore'!R:R,'Sample - Superstore'!$V:$V,$A662,'Sample - Superstore'!$N:$N,$B662)</f>
        <v>49.44825473</v>
      </c>
      <c r="G662" s="43" t="str">
        <f>IF(OR($F662&lt;Lower_Limit,$F662&gt;Upper_Limit),TRUE,IF($F662&gt;Upper_percentile,"P99",IF($F662&lt;Lower_percentile,"P01","")))</f>
        <v/>
      </c>
      <c r="H662" s="44">
        <f>SUMIFS('Sample - Superstore'!S:S,'Sample - Superstore'!$V:$V,$A662,'Sample - Superstore'!$N:$N,$B662)</f>
        <v>13</v>
      </c>
      <c r="I662" s="45">
        <f>SUMIFS('Sample - Superstore'!T:T,'Sample - Superstore'!$V:$V,$A662,'Sample - Superstore'!$N:$N,$B662)</f>
        <v>0.2</v>
      </c>
      <c r="J662" s="42">
        <f>SUMIFS('Sample - Superstore'!U:U,'Sample - Superstore'!$V:$V,$A662,'Sample - Superstore'!$N:$N,$B662)</f>
        <v>15.4525796</v>
      </c>
      <c r="L662" s="36" t="s">
        <v>2609</v>
      </c>
      <c r="N662" s="40"/>
    </row>
    <row r="663">
      <c r="A663" s="41" t="s">
        <v>8625</v>
      </c>
      <c r="B663" s="36" t="s">
        <v>2338</v>
      </c>
      <c r="C663" s="36" t="s">
        <v>51</v>
      </c>
      <c r="D663" s="36" t="s">
        <v>283</v>
      </c>
      <c r="E663" s="36" t="s">
        <v>2339</v>
      </c>
      <c r="F663" s="42">
        <f>SUMIFS('Sample - Superstore'!R:R,'Sample - Superstore'!$V:$V,$A663,'Sample - Superstore'!$N:$N,$B663)</f>
        <v>262.24</v>
      </c>
      <c r="G663" s="43" t="str">
        <f>IF(OR($F663&lt;Lower_Limit,$F663&gt;Upper_Limit),TRUE,IF($F663&gt;Upper_percentile,"P99",IF($F663&lt;Lower_percentile,"P01","")))</f>
        <v/>
      </c>
      <c r="H663" s="44">
        <f>SUMIFS('Sample - Superstore'!S:S,'Sample - Superstore'!$V:$V,$A663,'Sample - Superstore'!$N:$N,$B663)</f>
        <v>2</v>
      </c>
      <c r="I663" s="45">
        <f>SUMIFS('Sample - Superstore'!T:T,'Sample - Superstore'!$V:$V,$A663,'Sample - Superstore'!$N:$N,$B663)</f>
        <v>0</v>
      </c>
      <c r="J663" s="42">
        <f>SUMIFS('Sample - Superstore'!U:U,'Sample - Superstore'!$V:$V,$A663,'Sample - Superstore'!$N:$N,$B663)</f>
        <v>78.672</v>
      </c>
      <c r="L663" s="36" t="s">
        <v>2616</v>
      </c>
      <c r="N663" s="40"/>
    </row>
    <row r="664">
      <c r="A664" s="41" t="s">
        <v>8625</v>
      </c>
      <c r="B664" s="36" t="s">
        <v>2340</v>
      </c>
      <c r="C664" s="36" t="s">
        <v>51</v>
      </c>
      <c r="D664" s="36" t="s">
        <v>124</v>
      </c>
      <c r="E664" s="36" t="s">
        <v>2341</v>
      </c>
      <c r="F664" s="42">
        <f>SUMIFS('Sample - Superstore'!R:R,'Sample - Superstore'!$V:$V,$A664,'Sample - Superstore'!$N:$N,$B664)</f>
        <v>182.72</v>
      </c>
      <c r="G664" s="43" t="str">
        <f>IF(OR($F664&lt;Lower_Limit,$F664&gt;Upper_Limit),TRUE,IF($F664&gt;Upper_percentile,"P99",IF($F664&lt;Lower_percentile,"P01","")))</f>
        <v/>
      </c>
      <c r="H664" s="44">
        <f>SUMIFS('Sample - Superstore'!S:S,'Sample - Superstore'!$V:$V,$A664,'Sample - Superstore'!$N:$N,$B664)</f>
        <v>8</v>
      </c>
      <c r="I664" s="45">
        <f>SUMIFS('Sample - Superstore'!T:T,'Sample - Superstore'!$V:$V,$A664,'Sample - Superstore'!$N:$N,$B664)</f>
        <v>0</v>
      </c>
      <c r="J664" s="42">
        <f>SUMIFS('Sample - Superstore'!U:U,'Sample - Superstore'!$V:$V,$A664,'Sample - Superstore'!$N:$N,$B664)</f>
        <v>84.0512</v>
      </c>
      <c r="L664" s="36" t="s">
        <v>2618</v>
      </c>
      <c r="N664" s="40"/>
    </row>
    <row r="665">
      <c r="A665" s="41" t="s">
        <v>8625</v>
      </c>
      <c r="B665" s="36" t="s">
        <v>60</v>
      </c>
      <c r="C665" s="36" t="s">
        <v>39</v>
      </c>
      <c r="D665" s="36" t="s">
        <v>61</v>
      </c>
      <c r="E665" s="36" t="s">
        <v>62</v>
      </c>
      <c r="F665" s="42">
        <f>SUMIFS('Sample - Superstore'!R:R,'Sample - Superstore'!$V:$V,$A665,'Sample - Superstore'!$N:$N,$B665)</f>
        <v>131.6</v>
      </c>
      <c r="G665" s="43" t="str">
        <f>IF(OR($F665&lt;Lower_Limit,$F665&gt;Upper_Limit),TRUE,IF($F665&gt;Upper_percentile,"P99",IF($F665&lt;Lower_percentile,"P01","")))</f>
        <v/>
      </c>
      <c r="H665" s="44">
        <f>SUMIFS('Sample - Superstore'!S:S,'Sample - Superstore'!$V:$V,$A665,'Sample - Superstore'!$N:$N,$B665)</f>
        <v>7</v>
      </c>
      <c r="I665" s="45">
        <f>SUMIFS('Sample - Superstore'!T:T,'Sample - Superstore'!$V:$V,$A665,'Sample - Superstore'!$N:$N,$B665)</f>
        <v>0</v>
      </c>
      <c r="J665" s="42">
        <f>SUMIFS('Sample - Superstore'!U:U,'Sample - Superstore'!$V:$V,$A665,'Sample - Superstore'!$N:$N,$B665)</f>
        <v>7.896</v>
      </c>
      <c r="L665" s="36" t="s">
        <v>2620</v>
      </c>
      <c r="N665" s="40"/>
    </row>
    <row r="666">
      <c r="A666" s="41" t="s">
        <v>8625</v>
      </c>
      <c r="B666" s="36" t="s">
        <v>1227</v>
      </c>
      <c r="C666" s="36" t="s">
        <v>51</v>
      </c>
      <c r="D666" s="36" t="s">
        <v>76</v>
      </c>
      <c r="E666" s="36" t="s">
        <v>1228</v>
      </c>
      <c r="F666" s="42">
        <f>SUMIFS('Sample - Superstore'!R:R,'Sample - Superstore'!$V:$V,$A666,'Sample - Superstore'!$N:$N,$B666)</f>
        <v>22.72</v>
      </c>
      <c r="G666" s="43" t="str">
        <f>IF(OR($F666&lt;Lower_Limit,$F666&gt;Upper_Limit),TRUE,IF($F666&gt;Upper_percentile,"P99",IF($F666&lt;Lower_percentile,"P01","")))</f>
        <v/>
      </c>
      <c r="H666" s="44">
        <f>SUMIFS('Sample - Superstore'!S:S,'Sample - Superstore'!$V:$V,$A666,'Sample - Superstore'!$N:$N,$B666)</f>
        <v>4</v>
      </c>
      <c r="I666" s="45">
        <f>SUMIFS('Sample - Superstore'!T:T,'Sample - Superstore'!$V:$V,$A666,'Sample - Superstore'!$N:$N,$B666)</f>
        <v>0.2</v>
      </c>
      <c r="J666" s="42">
        <f>SUMIFS('Sample - Superstore'!U:U,'Sample - Superstore'!$V:$V,$A666,'Sample - Superstore'!$N:$N,$B666)</f>
        <v>7.384</v>
      </c>
      <c r="L666" s="36" t="s">
        <v>2622</v>
      </c>
      <c r="N666" s="40"/>
    </row>
    <row r="667">
      <c r="A667" s="41" t="s">
        <v>8625</v>
      </c>
      <c r="B667" s="36" t="s">
        <v>2342</v>
      </c>
      <c r="C667" s="36" t="s">
        <v>39</v>
      </c>
      <c r="D667" s="36" t="s">
        <v>446</v>
      </c>
      <c r="E667" s="36" t="s">
        <v>2343</v>
      </c>
      <c r="F667" s="42">
        <f>SUMIFS('Sample - Superstore'!R:R,'Sample - Superstore'!$V:$V,$A667,'Sample - Superstore'!$N:$N,$B667)</f>
        <v>558.4</v>
      </c>
      <c r="G667" s="43" t="str">
        <f>IF(OR($F667&lt;Lower_Limit,$F667&gt;Upper_Limit),TRUE,IF($F667&gt;Upper_percentile,"P99",IF($F667&lt;Lower_percentile,"P01","")))</f>
        <v/>
      </c>
      <c r="H667" s="44">
        <f>SUMIFS('Sample - Superstore'!S:S,'Sample - Superstore'!$V:$V,$A667,'Sample - Superstore'!$N:$N,$B667)</f>
        <v>2</v>
      </c>
      <c r="I667" s="45">
        <f>SUMIFS('Sample - Superstore'!T:T,'Sample - Superstore'!$V:$V,$A667,'Sample - Superstore'!$N:$N,$B667)</f>
        <v>0.2</v>
      </c>
      <c r="J667" s="42">
        <f>SUMIFS('Sample - Superstore'!U:U,'Sample - Superstore'!$V:$V,$A667,'Sample - Superstore'!$N:$N,$B667)</f>
        <v>41.88</v>
      </c>
      <c r="L667" s="36" t="s">
        <v>2624</v>
      </c>
      <c r="N667" s="40"/>
    </row>
    <row r="668">
      <c r="A668" s="41" t="s">
        <v>8625</v>
      </c>
      <c r="B668" s="36" t="s">
        <v>1679</v>
      </c>
      <c r="C668" s="36" t="s">
        <v>51</v>
      </c>
      <c r="D668" s="36" t="s">
        <v>635</v>
      </c>
      <c r="E668" s="36" t="s">
        <v>1680</v>
      </c>
      <c r="F668" s="42">
        <f>SUMIFS('Sample - Superstore'!R:R,'Sample - Superstore'!$V:$V,$A668,'Sample - Superstore'!$N:$N,$B668)</f>
        <v>58.2437037</v>
      </c>
      <c r="G668" s="43" t="str">
        <f>IF(OR($F668&lt;Lower_Limit,$F668&gt;Upper_Limit),TRUE,IF($F668&gt;Upper_percentile,"P99",IF($F668&lt;Lower_percentile,"P01","")))</f>
        <v/>
      </c>
      <c r="H668" s="44">
        <f>SUMIFS('Sample - Superstore'!S:S,'Sample - Superstore'!$V:$V,$A668,'Sample - Superstore'!$N:$N,$B668)</f>
        <v>5</v>
      </c>
      <c r="I668" s="45">
        <f>SUMIFS('Sample - Superstore'!T:T,'Sample - Superstore'!$V:$V,$A668,'Sample - Superstore'!$N:$N,$B668)</f>
        <v>0</v>
      </c>
      <c r="J668" s="42">
        <f>SUMIFS('Sample - Superstore'!U:U,'Sample - Superstore'!$V:$V,$A668,'Sample - Superstore'!$N:$N,$B668)</f>
        <v>16.30823704</v>
      </c>
      <c r="L668" s="36" t="s">
        <v>2626</v>
      </c>
      <c r="N668" s="40"/>
    </row>
    <row r="669">
      <c r="A669" s="41" t="s">
        <v>8625</v>
      </c>
      <c r="B669" s="36" t="s">
        <v>2347</v>
      </c>
      <c r="C669" s="36" t="s">
        <v>39</v>
      </c>
      <c r="D669" s="36" t="s">
        <v>40</v>
      </c>
      <c r="E669" s="36" t="s">
        <v>2348</v>
      </c>
      <c r="F669" s="42">
        <f>SUMIFS('Sample - Superstore'!R:R,'Sample - Superstore'!$V:$V,$A669,'Sample - Superstore'!$N:$N,$B669)</f>
        <v>303.8432922</v>
      </c>
      <c r="G669" s="43" t="str">
        <f>IF(OR($F669&lt;Lower_Limit,$F669&gt;Upper_Limit),TRUE,IF($F669&gt;Upper_percentile,"P99",IF($F669&lt;Lower_percentile,"P01","")))</f>
        <v/>
      </c>
      <c r="H669" s="44">
        <f>SUMIFS('Sample - Superstore'!S:S,'Sample - Superstore'!$V:$V,$A669,'Sample - Superstore'!$N:$N,$B669)</f>
        <v>1</v>
      </c>
      <c r="I669" s="45">
        <f>SUMIFS('Sample - Superstore'!T:T,'Sample - Superstore'!$V:$V,$A669,'Sample - Superstore'!$N:$N,$B669)</f>
        <v>0.2</v>
      </c>
      <c r="J669" s="42">
        <f>SUMIFS('Sample - Superstore'!U:U,'Sample - Superstore'!$V:$V,$A669,'Sample - Superstore'!$N:$N,$B669)</f>
        <v>26.58628807</v>
      </c>
      <c r="L669" s="36" t="s">
        <v>2628</v>
      </c>
      <c r="N669" s="40"/>
    </row>
    <row r="670">
      <c r="A670" s="41" t="s">
        <v>8625</v>
      </c>
      <c r="B670" s="36" t="s">
        <v>2353</v>
      </c>
      <c r="C670" s="36" t="s">
        <v>39</v>
      </c>
      <c r="D670" s="36" t="s">
        <v>40</v>
      </c>
      <c r="E670" s="36" t="s">
        <v>2354</v>
      </c>
      <c r="F670" s="42">
        <f>SUMIFS('Sample - Superstore'!R:R,'Sample - Superstore'!$V:$V,$A670,'Sample - Superstore'!$N:$N,$B670)</f>
        <v>770.8967987</v>
      </c>
      <c r="G670" s="43" t="str">
        <f>IF(OR($F670&lt;Lower_Limit,$F670&gt;Upper_Limit),TRUE,IF($F670&gt;Upper_percentile,"P99",IF($F670&lt;Lower_percentile,"P01","")))</f>
        <v/>
      </c>
      <c r="H670" s="44">
        <f>SUMIFS('Sample - Superstore'!S:S,'Sample - Superstore'!$V:$V,$A670,'Sample - Superstore'!$N:$N,$B670)</f>
        <v>5</v>
      </c>
      <c r="I670" s="45">
        <f>SUMIFS('Sample - Superstore'!T:T,'Sample - Superstore'!$V:$V,$A670,'Sample - Superstore'!$N:$N,$B670)</f>
        <v>0</v>
      </c>
      <c r="J670" s="42">
        <f>SUMIFS('Sample - Superstore'!U:U,'Sample - Superstore'!$V:$V,$A670,'Sample - Superstore'!$N:$N,$B670)</f>
        <v>215.8511036</v>
      </c>
      <c r="L670" s="36" t="s">
        <v>2631</v>
      </c>
      <c r="N670" s="40"/>
    </row>
    <row r="671">
      <c r="A671" s="41" t="s">
        <v>8625</v>
      </c>
      <c r="B671" s="36" t="s">
        <v>448</v>
      </c>
      <c r="C671" s="36" t="s">
        <v>51</v>
      </c>
      <c r="D671" s="36" t="s">
        <v>76</v>
      </c>
      <c r="E671" s="36" t="s">
        <v>449</v>
      </c>
      <c r="F671" s="42">
        <f>SUMIFS('Sample - Superstore'!R:R,'Sample - Superstore'!$V:$V,$A671,'Sample - Superstore'!$N:$N,$B671)</f>
        <v>17.99750272</v>
      </c>
      <c r="G671" s="43" t="str">
        <f>IF(OR($F671&lt;Lower_Limit,$F671&gt;Upper_Limit),TRUE,IF($F671&gt;Upper_percentile,"P99",IF($F671&lt;Lower_percentile,"P01","")))</f>
        <v/>
      </c>
      <c r="H671" s="44">
        <f>SUMIFS('Sample - Superstore'!S:S,'Sample - Superstore'!$V:$V,$A671,'Sample - Superstore'!$N:$N,$B671)</f>
        <v>5</v>
      </c>
      <c r="I671" s="45">
        <f>SUMIFS('Sample - Superstore'!T:T,'Sample - Superstore'!$V:$V,$A671,'Sample - Superstore'!$N:$N,$B671)</f>
        <v>0</v>
      </c>
      <c r="J671" s="42">
        <f>SUMIFS('Sample - Superstore'!U:U,'Sample - Superstore'!$V:$V,$A671,'Sample - Superstore'!$N:$N,$B671)</f>
        <v>8.99875136</v>
      </c>
      <c r="L671" s="36" t="s">
        <v>2636</v>
      </c>
      <c r="N671" s="40"/>
    </row>
    <row r="672">
      <c r="A672" s="41" t="s">
        <v>8625</v>
      </c>
      <c r="B672" s="36" t="s">
        <v>1544</v>
      </c>
      <c r="C672" s="36" t="s">
        <v>51</v>
      </c>
      <c r="D672" s="36" t="s">
        <v>76</v>
      </c>
      <c r="E672" s="36" t="s">
        <v>1545</v>
      </c>
      <c r="F672" s="42">
        <f>SUMIFS('Sample - Superstore'!R:R,'Sample - Superstore'!$V:$V,$A672,'Sample - Superstore'!$N:$N,$B672)</f>
        <v>8.828260488</v>
      </c>
      <c r="G672" s="43" t="str">
        <f>IF(OR($F672&lt;Lower_Limit,$F672&gt;Upper_Limit),TRUE,IF($F672&gt;Upper_percentile,"P99",IF($F672&lt;Lower_percentile,"P01","")))</f>
        <v/>
      </c>
      <c r="H672" s="44">
        <f>SUMIFS('Sample - Superstore'!S:S,'Sample - Superstore'!$V:$V,$A672,'Sample - Superstore'!$N:$N,$B672)</f>
        <v>3</v>
      </c>
      <c r="I672" s="45">
        <f>SUMIFS('Sample - Superstore'!T:T,'Sample - Superstore'!$V:$V,$A672,'Sample - Superstore'!$N:$N,$B672)</f>
        <v>0.7</v>
      </c>
      <c r="J672" s="42">
        <f>SUMIFS('Sample - Superstore'!U:U,'Sample - Superstore'!$V:$V,$A672,'Sample - Superstore'!$N:$N,$B672)</f>
        <v>-6.768333041</v>
      </c>
      <c r="L672" s="36" t="s">
        <v>2639</v>
      </c>
      <c r="N672" s="40"/>
    </row>
    <row r="673">
      <c r="A673" s="41" t="s">
        <v>8625</v>
      </c>
      <c r="B673" s="36" t="s">
        <v>2356</v>
      </c>
      <c r="C673" s="36" t="s">
        <v>51</v>
      </c>
      <c r="D673" s="36" t="s">
        <v>93</v>
      </c>
      <c r="E673" s="36" t="s">
        <v>2357</v>
      </c>
      <c r="F673" s="42">
        <f>SUMIFS('Sample - Superstore'!R:R,'Sample - Superstore'!$V:$V,$A673,'Sample - Superstore'!$N:$N,$B673)</f>
        <v>9.419172624</v>
      </c>
      <c r="G673" s="43" t="str">
        <f>IF(OR($F673&lt;Lower_Limit,$F673&gt;Upper_Limit),TRUE,IF($F673&gt;Upper_percentile,"P99",IF($F673&lt;Lower_percentile,"P01","")))</f>
        <v/>
      </c>
      <c r="H673" s="44">
        <f>SUMIFS('Sample - Superstore'!S:S,'Sample - Superstore'!$V:$V,$A673,'Sample - Superstore'!$N:$N,$B673)</f>
        <v>4</v>
      </c>
      <c r="I673" s="45">
        <f>SUMIFS('Sample - Superstore'!T:T,'Sample - Superstore'!$V:$V,$A673,'Sample - Superstore'!$N:$N,$B673)</f>
        <v>0.2</v>
      </c>
      <c r="J673" s="42">
        <f>SUMIFS('Sample - Superstore'!U:U,'Sample - Superstore'!$V:$V,$A673,'Sample - Superstore'!$N:$N,$B673)</f>
        <v>1.798531774</v>
      </c>
      <c r="L673" s="36" t="s">
        <v>2642</v>
      </c>
      <c r="N673" s="40"/>
    </row>
    <row r="674">
      <c r="A674" s="41" t="s">
        <v>8625</v>
      </c>
      <c r="B674" s="36" t="s">
        <v>2358</v>
      </c>
      <c r="C674" s="36" t="s">
        <v>35</v>
      </c>
      <c r="D674" s="36" t="s">
        <v>121</v>
      </c>
      <c r="E674" s="36" t="s">
        <v>2359</v>
      </c>
      <c r="F674" s="42">
        <f>SUMIFS('Sample - Superstore'!R:R,'Sample - Superstore'!$V:$V,$A674,'Sample - Superstore'!$N:$N,$B674)</f>
        <v>35.09503938</v>
      </c>
      <c r="G674" s="43" t="str">
        <f>IF(OR($F674&lt;Lower_Limit,$F674&gt;Upper_Limit),TRUE,IF($F674&gt;Upper_percentile,"P99",IF($F674&lt;Lower_percentile,"P01","")))</f>
        <v/>
      </c>
      <c r="H674" s="44">
        <f>SUMIFS('Sample - Superstore'!S:S,'Sample - Superstore'!$V:$V,$A674,'Sample - Superstore'!$N:$N,$B674)</f>
        <v>3</v>
      </c>
      <c r="I674" s="45">
        <f>SUMIFS('Sample - Superstore'!T:T,'Sample - Superstore'!$V:$V,$A674,'Sample - Superstore'!$N:$N,$B674)</f>
        <v>0.2</v>
      </c>
      <c r="J674" s="42">
        <f>SUMIFS('Sample - Superstore'!U:U,'Sample - Superstore'!$V:$V,$A674,'Sample - Superstore'!$N:$N,$B674)</f>
        <v>11.4058878</v>
      </c>
      <c r="L674" s="36" t="s">
        <v>2644</v>
      </c>
      <c r="N674" s="40"/>
    </row>
    <row r="675">
      <c r="A675" s="41" t="s">
        <v>8625</v>
      </c>
      <c r="B675" s="36" t="s">
        <v>2364</v>
      </c>
      <c r="C675" s="36" t="s">
        <v>51</v>
      </c>
      <c r="D675" s="36" t="s">
        <v>76</v>
      </c>
      <c r="E675" s="36" t="s">
        <v>2365</v>
      </c>
      <c r="F675" s="42">
        <f>SUMIFS('Sample - Superstore'!R:R,'Sample - Superstore'!$V:$V,$A675,'Sample - Superstore'!$N:$N,$B675)</f>
        <v>14.952</v>
      </c>
      <c r="G675" s="43" t="str">
        <f>IF(OR($F675&lt;Lower_Limit,$F675&gt;Upper_Limit),TRUE,IF($F675&gt;Upper_percentile,"P99",IF($F675&lt;Lower_percentile,"P01","")))</f>
        <v/>
      </c>
      <c r="H675" s="44">
        <f>SUMIFS('Sample - Superstore'!S:S,'Sample - Superstore'!$V:$V,$A675,'Sample - Superstore'!$N:$N,$B675)</f>
        <v>2</v>
      </c>
      <c r="I675" s="45">
        <f>SUMIFS('Sample - Superstore'!T:T,'Sample - Superstore'!$V:$V,$A675,'Sample - Superstore'!$N:$N,$B675)</f>
        <v>0.7</v>
      </c>
      <c r="J675" s="42">
        <f>SUMIFS('Sample - Superstore'!U:U,'Sample - Superstore'!$V:$V,$A675,'Sample - Superstore'!$N:$N,$B675)</f>
        <v>-11.9616</v>
      </c>
      <c r="L675" s="36" t="s">
        <v>2649</v>
      </c>
      <c r="N675" s="40"/>
    </row>
    <row r="676">
      <c r="A676" s="41" t="s">
        <v>8625</v>
      </c>
      <c r="B676" s="36" t="s">
        <v>2366</v>
      </c>
      <c r="C676" s="36" t="s">
        <v>35</v>
      </c>
      <c r="D676" s="36" t="s">
        <v>263</v>
      </c>
      <c r="E676" s="36" t="s">
        <v>2367</v>
      </c>
      <c r="F676" s="42">
        <f>SUMIFS('Sample - Superstore'!R:R,'Sample - Superstore'!$V:$V,$A676,'Sample - Superstore'!$N:$N,$B676)</f>
        <v>801.568</v>
      </c>
      <c r="G676" s="43" t="str">
        <f>IF(OR($F676&lt;Lower_Limit,$F676&gt;Upper_Limit),TRUE,IF($F676&gt;Upper_percentile,"P99",IF($F676&lt;Lower_percentile,"P01","")))</f>
        <v/>
      </c>
      <c r="H676" s="44">
        <f>SUMIFS('Sample - Superstore'!S:S,'Sample - Superstore'!$V:$V,$A676,'Sample - Superstore'!$N:$N,$B676)</f>
        <v>2</v>
      </c>
      <c r="I676" s="45">
        <f>SUMIFS('Sample - Superstore'!T:T,'Sample - Superstore'!$V:$V,$A676,'Sample - Superstore'!$N:$N,$B676)</f>
        <v>0.2</v>
      </c>
      <c r="J676" s="42">
        <f>SUMIFS('Sample - Superstore'!U:U,'Sample - Superstore'!$V:$V,$A676,'Sample - Superstore'!$N:$N,$B676)</f>
        <v>50.098</v>
      </c>
      <c r="L676" s="36" t="s">
        <v>2658</v>
      </c>
      <c r="N676" s="40"/>
    </row>
    <row r="677">
      <c r="A677" s="41" t="s">
        <v>8625</v>
      </c>
      <c r="B677" s="36" t="s">
        <v>1462</v>
      </c>
      <c r="C677" s="36" t="s">
        <v>51</v>
      </c>
      <c r="D677" s="36" t="s">
        <v>76</v>
      </c>
      <c r="E677" s="36" t="s">
        <v>1463</v>
      </c>
      <c r="F677" s="42">
        <f>SUMIFS('Sample - Superstore'!R:R,'Sample - Superstore'!$V:$V,$A677,'Sample - Superstore'!$N:$N,$B677)</f>
        <v>2.376</v>
      </c>
      <c r="G677" s="43" t="str">
        <f>IF(OR($F677&lt;Lower_Limit,$F677&gt;Upper_Limit),TRUE,IF($F677&gt;Upper_percentile,"P99",IF($F677&lt;Lower_percentile,"P01","")))</f>
        <v/>
      </c>
      <c r="H677" s="44">
        <f>SUMIFS('Sample - Superstore'!S:S,'Sample - Superstore'!$V:$V,$A677,'Sample - Superstore'!$N:$N,$B677)</f>
        <v>3</v>
      </c>
      <c r="I677" s="45">
        <f>SUMIFS('Sample - Superstore'!T:T,'Sample - Superstore'!$V:$V,$A677,'Sample - Superstore'!$N:$N,$B677)</f>
        <v>0.7</v>
      </c>
      <c r="J677" s="42">
        <f>SUMIFS('Sample - Superstore'!U:U,'Sample - Superstore'!$V:$V,$A677,'Sample - Superstore'!$N:$N,$B677)</f>
        <v>-1.9008</v>
      </c>
      <c r="L677" s="36" t="s">
        <v>2660</v>
      </c>
      <c r="N677" s="40"/>
    </row>
    <row r="678">
      <c r="A678" s="41" t="s">
        <v>8625</v>
      </c>
      <c r="B678" s="36" t="s">
        <v>501</v>
      </c>
      <c r="C678" s="36" t="s">
        <v>51</v>
      </c>
      <c r="D678" s="36" t="s">
        <v>124</v>
      </c>
      <c r="E678" s="36" t="s">
        <v>502</v>
      </c>
      <c r="F678" s="42">
        <f>SUMIFS('Sample - Superstore'!R:R,'Sample - Superstore'!$V:$V,$A678,'Sample - Superstore'!$N:$N,$B678)</f>
        <v>32.792</v>
      </c>
      <c r="G678" s="43" t="str">
        <f>IF(OR($F678&lt;Lower_Limit,$F678&gt;Upper_Limit),TRUE,IF($F678&gt;Upper_percentile,"P99",IF($F678&lt;Lower_percentile,"P01","")))</f>
        <v/>
      </c>
      <c r="H678" s="44">
        <f>SUMIFS('Sample - Superstore'!S:S,'Sample - Superstore'!$V:$V,$A678,'Sample - Superstore'!$N:$N,$B678)</f>
        <v>1</v>
      </c>
      <c r="I678" s="45">
        <f>SUMIFS('Sample - Superstore'!T:T,'Sample - Superstore'!$V:$V,$A678,'Sample - Superstore'!$N:$N,$B678)</f>
        <v>0.2</v>
      </c>
      <c r="J678" s="42">
        <f>SUMIFS('Sample - Superstore'!U:U,'Sample - Superstore'!$V:$V,$A678,'Sample - Superstore'!$N:$N,$B678)</f>
        <v>11.8871</v>
      </c>
      <c r="L678" s="36" t="s">
        <v>2666</v>
      </c>
      <c r="N678" s="40"/>
    </row>
    <row r="679">
      <c r="A679" s="41" t="s">
        <v>8625</v>
      </c>
      <c r="B679" s="36" t="s">
        <v>2372</v>
      </c>
      <c r="C679" s="36" t="s">
        <v>51</v>
      </c>
      <c r="D679" s="36" t="s">
        <v>76</v>
      </c>
      <c r="E679" s="36" t="s">
        <v>2373</v>
      </c>
      <c r="F679" s="42">
        <f>SUMIFS('Sample - Superstore'!R:R,'Sample - Superstore'!$V:$V,$A679,'Sample - Superstore'!$N:$N,$B679)</f>
        <v>2.575801819</v>
      </c>
      <c r="G679" s="43" t="str">
        <f>IF(OR($F679&lt;Lower_Limit,$F679&gt;Upper_Limit),TRUE,IF($F679&gt;Upper_percentile,"P99",IF($F679&lt;Lower_percentile,"P01","")))</f>
        <v/>
      </c>
      <c r="H679" s="44">
        <f>SUMIFS('Sample - Superstore'!S:S,'Sample - Superstore'!$V:$V,$A679,'Sample - Superstore'!$N:$N,$B679)</f>
        <v>2</v>
      </c>
      <c r="I679" s="45">
        <f>SUMIFS('Sample - Superstore'!T:T,'Sample - Superstore'!$V:$V,$A679,'Sample - Superstore'!$N:$N,$B679)</f>
        <v>0.7</v>
      </c>
      <c r="J679" s="42">
        <f>SUMIFS('Sample - Superstore'!U:U,'Sample - Superstore'!$V:$V,$A679,'Sample - Superstore'!$N:$N,$B679)</f>
        <v>-2.060641456</v>
      </c>
      <c r="L679" s="36" t="s">
        <v>2672</v>
      </c>
      <c r="N679" s="40"/>
    </row>
    <row r="680">
      <c r="A680" s="41" t="s">
        <v>8625</v>
      </c>
      <c r="B680" s="36" t="s">
        <v>2377</v>
      </c>
      <c r="C680" s="36" t="s">
        <v>39</v>
      </c>
      <c r="D680" s="36" t="s">
        <v>85</v>
      </c>
      <c r="E680" s="36" t="s">
        <v>2378</v>
      </c>
      <c r="F680" s="42">
        <f>SUMIFS('Sample - Superstore'!R:R,'Sample - Superstore'!$V:$V,$A680,'Sample - Superstore'!$N:$N,$B680)</f>
        <v>891.8391111</v>
      </c>
      <c r="G680" s="43" t="str">
        <f>IF(OR($F680&lt;Lower_Limit,$F680&gt;Upper_Limit),TRUE,IF($F680&gt;Upper_percentile,"P99",IF($F680&lt;Lower_percentile,"P01","")))</f>
        <v/>
      </c>
      <c r="H680" s="44">
        <f>SUMIFS('Sample - Superstore'!S:S,'Sample - Superstore'!$V:$V,$A680,'Sample - Superstore'!$N:$N,$B680)</f>
        <v>2</v>
      </c>
      <c r="I680" s="45">
        <f>SUMIFS('Sample - Superstore'!T:T,'Sample - Superstore'!$V:$V,$A680,'Sample - Superstore'!$N:$N,$B680)</f>
        <v>0.4</v>
      </c>
      <c r="J680" s="42">
        <f>SUMIFS('Sample - Superstore'!U:U,'Sample - Superstore'!$V:$V,$A680,'Sample - Superstore'!$N:$N,$B680)</f>
        <v>74.31992593</v>
      </c>
      <c r="L680" s="36" t="s">
        <v>2680</v>
      </c>
      <c r="N680" s="40"/>
    </row>
    <row r="681">
      <c r="A681" s="41" t="s">
        <v>8625</v>
      </c>
      <c r="B681" s="36" t="s">
        <v>2380</v>
      </c>
      <c r="C681" s="36" t="s">
        <v>35</v>
      </c>
      <c r="D681" s="36" t="s">
        <v>73</v>
      </c>
      <c r="E681" s="36" t="s">
        <v>2381</v>
      </c>
      <c r="F681" s="42">
        <f>SUMIFS('Sample - Superstore'!R:R,'Sample - Superstore'!$V:$V,$A681,'Sample - Superstore'!$N:$N,$B681)</f>
        <v>1796.140107</v>
      </c>
      <c r="G681" s="43" t="str">
        <f>IF(OR($F681&lt;Lower_Limit,$F681&gt;Upper_Limit),TRUE,IF($F681&gt;Upper_percentile,"P99",IF($F681&lt;Lower_percentile,"P01","")))</f>
        <v/>
      </c>
      <c r="H681" s="44">
        <f>SUMIFS('Sample - Superstore'!S:S,'Sample - Superstore'!$V:$V,$A681,'Sample - Superstore'!$N:$N,$B681)</f>
        <v>10</v>
      </c>
      <c r="I681" s="45">
        <f>SUMIFS('Sample - Superstore'!T:T,'Sample - Superstore'!$V:$V,$A681,'Sample - Superstore'!$N:$N,$B681)</f>
        <v>0</v>
      </c>
      <c r="J681" s="42">
        <f>SUMIFS('Sample - Superstore'!U:U,'Sample - Superstore'!$V:$V,$A681,'Sample - Superstore'!$N:$N,$B681)</f>
        <v>305.3438181</v>
      </c>
      <c r="L681" s="36" t="s">
        <v>2682</v>
      </c>
      <c r="N681" s="40"/>
    </row>
    <row r="682">
      <c r="A682" s="41" t="s">
        <v>8625</v>
      </c>
      <c r="B682" s="36" t="s">
        <v>2382</v>
      </c>
      <c r="C682" s="36" t="s">
        <v>39</v>
      </c>
      <c r="D682" s="36" t="s">
        <v>61</v>
      </c>
      <c r="E682" s="36" t="s">
        <v>2383</v>
      </c>
      <c r="F682" s="42">
        <f>SUMIFS('Sample - Superstore'!R:R,'Sample - Superstore'!$V:$V,$A682,'Sample - Superstore'!$N:$N,$B682)</f>
        <v>1554.878289</v>
      </c>
      <c r="G682" s="43" t="str">
        <f>IF(OR($F682&lt;Lower_Limit,$F682&gt;Upper_Limit),TRUE,IF($F682&gt;Upper_percentile,"P99",IF($F682&lt;Lower_percentile,"P01","")))</f>
        <v/>
      </c>
      <c r="H682" s="44">
        <f>SUMIFS('Sample - Superstore'!S:S,'Sample - Superstore'!$V:$V,$A682,'Sample - Superstore'!$N:$N,$B682)</f>
        <v>6</v>
      </c>
      <c r="I682" s="45">
        <f>SUMIFS('Sample - Superstore'!T:T,'Sample - Superstore'!$V:$V,$A682,'Sample - Superstore'!$N:$N,$B682)</f>
        <v>0</v>
      </c>
      <c r="J682" s="42">
        <f>SUMIFS('Sample - Superstore'!U:U,'Sample - Superstore'!$V:$V,$A682,'Sample - Superstore'!$N:$N,$B682)</f>
        <v>513.1098354</v>
      </c>
      <c r="L682" s="36" t="s">
        <v>2684</v>
      </c>
      <c r="N682" s="40"/>
    </row>
    <row r="683">
      <c r="A683" s="41" t="s">
        <v>8625</v>
      </c>
      <c r="B683" s="36" t="s">
        <v>1309</v>
      </c>
      <c r="C683" s="36" t="s">
        <v>51</v>
      </c>
      <c r="D683" s="36" t="s">
        <v>297</v>
      </c>
      <c r="E683" s="36" t="s">
        <v>1310</v>
      </c>
      <c r="F683" s="42">
        <f>SUMIFS('Sample - Superstore'!R:R,'Sample - Superstore'!$V:$V,$A683,'Sample - Superstore'!$N:$N,$B683)</f>
        <v>49.00019007</v>
      </c>
      <c r="G683" s="43" t="str">
        <f>IF(OR($F683&lt;Lower_Limit,$F683&gt;Upper_Limit),TRUE,IF($F683&gt;Upper_percentile,"P99",IF($F683&lt;Lower_percentile,"P01","")))</f>
        <v/>
      </c>
      <c r="H683" s="44">
        <f>SUMIFS('Sample - Superstore'!S:S,'Sample - Superstore'!$V:$V,$A683,'Sample - Superstore'!$N:$N,$B683)</f>
        <v>6</v>
      </c>
      <c r="I683" s="45">
        <f>SUMIFS('Sample - Superstore'!T:T,'Sample - Superstore'!$V:$V,$A683,'Sample - Superstore'!$N:$N,$B683)</f>
        <v>0</v>
      </c>
      <c r="J683" s="42">
        <f>SUMIFS('Sample - Superstore'!U:U,'Sample - Superstore'!$V:$V,$A683,'Sample - Superstore'!$N:$N,$B683)</f>
        <v>23.52009124</v>
      </c>
      <c r="L683" s="36" t="s">
        <v>2686</v>
      </c>
      <c r="N683" s="40"/>
    </row>
    <row r="684">
      <c r="A684" s="41" t="s">
        <v>8625</v>
      </c>
      <c r="B684" s="36" t="s">
        <v>966</v>
      </c>
      <c r="C684" s="36" t="s">
        <v>51</v>
      </c>
      <c r="D684" s="36" t="s">
        <v>283</v>
      </c>
      <c r="E684" s="36" t="s">
        <v>967</v>
      </c>
      <c r="F684" s="42">
        <f>SUMIFS('Sample - Superstore'!R:R,'Sample - Superstore'!$V:$V,$A684,'Sample - Superstore'!$N:$N,$B684)</f>
        <v>131.5693827</v>
      </c>
      <c r="G684" s="43" t="str">
        <f>IF(OR($F684&lt;Lower_Limit,$F684&gt;Upper_Limit),TRUE,IF($F684&gt;Upper_percentile,"P99",IF($F684&lt;Lower_percentile,"P01","")))</f>
        <v/>
      </c>
      <c r="H684" s="44">
        <f>SUMIFS('Sample - Superstore'!S:S,'Sample - Superstore'!$V:$V,$A684,'Sample - Superstore'!$N:$N,$B684)</f>
        <v>5</v>
      </c>
      <c r="I684" s="45">
        <f>SUMIFS('Sample - Superstore'!T:T,'Sample - Superstore'!$V:$V,$A684,'Sample - Superstore'!$N:$N,$B684)</f>
        <v>0.2</v>
      </c>
      <c r="J684" s="42">
        <f>SUMIFS('Sample - Superstore'!U:U,'Sample - Superstore'!$V:$V,$A684,'Sample - Superstore'!$N:$N,$B684)</f>
        <v>9.867703704</v>
      </c>
      <c r="L684" s="36" t="s">
        <v>2691</v>
      </c>
      <c r="N684" s="40"/>
    </row>
    <row r="685">
      <c r="A685" s="41" t="s">
        <v>8625</v>
      </c>
      <c r="B685" s="36" t="s">
        <v>2391</v>
      </c>
      <c r="C685" s="36" t="s">
        <v>51</v>
      </c>
      <c r="D685" s="36" t="s">
        <v>124</v>
      </c>
      <c r="E685" s="36" t="s">
        <v>2392</v>
      </c>
      <c r="F685" s="42">
        <f>SUMIFS('Sample - Superstore'!R:R,'Sample - Superstore'!$V:$V,$A685,'Sample - Superstore'!$N:$N,$B685)</f>
        <v>38.88</v>
      </c>
      <c r="G685" s="43" t="str">
        <f>IF(OR($F685&lt;Lower_Limit,$F685&gt;Upper_Limit),TRUE,IF($F685&gt;Upper_percentile,"P99",IF($F685&lt;Lower_percentile,"P01","")))</f>
        <v/>
      </c>
      <c r="H685" s="44">
        <f>SUMIFS('Sample - Superstore'!S:S,'Sample - Superstore'!$V:$V,$A685,'Sample - Superstore'!$N:$N,$B685)</f>
        <v>6</v>
      </c>
      <c r="I685" s="45">
        <f>SUMIFS('Sample - Superstore'!T:T,'Sample - Superstore'!$V:$V,$A685,'Sample - Superstore'!$N:$N,$B685)</f>
        <v>0</v>
      </c>
      <c r="J685" s="42">
        <f>SUMIFS('Sample - Superstore'!U:U,'Sample - Superstore'!$V:$V,$A685,'Sample - Superstore'!$N:$N,$B685)</f>
        <v>18.6624</v>
      </c>
      <c r="L685" s="36" t="s">
        <v>2694</v>
      </c>
      <c r="N685" s="40"/>
    </row>
    <row r="686">
      <c r="A686" s="41" t="s">
        <v>8625</v>
      </c>
      <c r="B686" s="36" t="s">
        <v>2397</v>
      </c>
      <c r="C686" s="36" t="s">
        <v>51</v>
      </c>
      <c r="D686" s="36" t="s">
        <v>283</v>
      </c>
      <c r="E686" s="36" t="s">
        <v>2398</v>
      </c>
      <c r="F686" s="42">
        <f>SUMIFS('Sample - Superstore'!R:R,'Sample - Superstore'!$V:$V,$A686,'Sample - Superstore'!$N:$N,$B686)</f>
        <v>387.2548148</v>
      </c>
      <c r="G686" s="43" t="str">
        <f>IF(OR($F686&lt;Lower_Limit,$F686&gt;Upper_Limit),TRUE,IF($F686&gt;Upper_percentile,"P99",IF($F686&lt;Lower_percentile,"P01","")))</f>
        <v/>
      </c>
      <c r="H686" s="44">
        <f>SUMIFS('Sample - Superstore'!S:S,'Sample - Superstore'!$V:$V,$A686,'Sample - Superstore'!$N:$N,$B686)</f>
        <v>3</v>
      </c>
      <c r="I686" s="45">
        <f>SUMIFS('Sample - Superstore'!T:T,'Sample - Superstore'!$V:$V,$A686,'Sample - Superstore'!$N:$N,$B686)</f>
        <v>0</v>
      </c>
      <c r="J686" s="42">
        <f>SUMIFS('Sample - Superstore'!U:U,'Sample - Superstore'!$V:$V,$A686,'Sample - Superstore'!$N:$N,$B686)</f>
        <v>116.1764444</v>
      </c>
      <c r="L686" s="36" t="s">
        <v>2703</v>
      </c>
      <c r="N686" s="40"/>
    </row>
    <row r="687">
      <c r="A687" s="41" t="s">
        <v>8625</v>
      </c>
      <c r="B687" s="36" t="s">
        <v>950</v>
      </c>
      <c r="C687" s="36" t="s">
        <v>35</v>
      </c>
      <c r="D687" s="36" t="s">
        <v>121</v>
      </c>
      <c r="E687" s="36" t="s">
        <v>951</v>
      </c>
      <c r="F687" s="42">
        <f>SUMIFS('Sample - Superstore'!R:R,'Sample - Superstore'!$V:$V,$A687,'Sample - Superstore'!$N:$N,$B687)</f>
        <v>50.32592593</v>
      </c>
      <c r="G687" s="43" t="str">
        <f>IF(OR($F687&lt;Lower_Limit,$F687&gt;Upper_Limit),TRUE,IF($F687&gt;Upper_percentile,"P99",IF($F687&lt;Lower_percentile,"P01","")))</f>
        <v/>
      </c>
      <c r="H687" s="44">
        <f>SUMIFS('Sample - Superstore'!S:S,'Sample - Superstore'!$V:$V,$A687,'Sample - Superstore'!$N:$N,$B687)</f>
        <v>5</v>
      </c>
      <c r="I687" s="45">
        <f>SUMIFS('Sample - Superstore'!T:T,'Sample - Superstore'!$V:$V,$A687,'Sample - Superstore'!$N:$N,$B687)</f>
        <v>0</v>
      </c>
      <c r="J687" s="42">
        <f>SUMIFS('Sample - Superstore'!U:U,'Sample - Superstore'!$V:$V,$A687,'Sample - Superstore'!$N:$N,$B687)</f>
        <v>22.64666667</v>
      </c>
      <c r="L687" s="36" t="s">
        <v>2705</v>
      </c>
      <c r="N687" s="40"/>
    </row>
    <row r="688">
      <c r="A688" s="41" t="s">
        <v>8625</v>
      </c>
      <c r="B688" s="36" t="s">
        <v>2399</v>
      </c>
      <c r="C688" s="36" t="s">
        <v>51</v>
      </c>
      <c r="D688" s="36" t="s">
        <v>52</v>
      </c>
      <c r="E688" s="36" t="s">
        <v>2400</v>
      </c>
      <c r="F688" s="42">
        <f>SUMIFS('Sample - Superstore'!R:R,'Sample - Superstore'!$V:$V,$A688,'Sample - Superstore'!$N:$N,$B688)</f>
        <v>52.83160494</v>
      </c>
      <c r="G688" s="43" t="str">
        <f>IF(OR($F688&lt;Lower_Limit,$F688&gt;Upper_Limit),TRUE,IF($F688&gt;Upper_percentile,"P99",IF($F688&lt;Lower_percentile,"P01","")))</f>
        <v/>
      </c>
      <c r="H688" s="44">
        <f>SUMIFS('Sample - Superstore'!S:S,'Sample - Superstore'!$V:$V,$A688,'Sample - Superstore'!$N:$N,$B688)</f>
        <v>4</v>
      </c>
      <c r="I688" s="45">
        <f>SUMIFS('Sample - Superstore'!T:T,'Sample - Superstore'!$V:$V,$A688,'Sample - Superstore'!$N:$N,$B688)</f>
        <v>0</v>
      </c>
      <c r="J688" s="42">
        <f>SUMIFS('Sample - Superstore'!U:U,'Sample - Superstore'!$V:$V,$A688,'Sample - Superstore'!$N:$N,$B688)</f>
        <v>14.79284938</v>
      </c>
      <c r="L688" s="36" t="s">
        <v>2708</v>
      </c>
      <c r="N688" s="40"/>
    </row>
    <row r="689">
      <c r="A689" s="41" t="s">
        <v>8625</v>
      </c>
      <c r="B689" s="36" t="s">
        <v>2401</v>
      </c>
      <c r="C689" s="36" t="s">
        <v>51</v>
      </c>
      <c r="D689" s="36" t="s">
        <v>93</v>
      </c>
      <c r="E689" s="36" t="s">
        <v>2402</v>
      </c>
      <c r="F689" s="42">
        <f>SUMIFS('Sample - Superstore'!R:R,'Sample - Superstore'!$V:$V,$A689,'Sample - Superstore'!$N:$N,$B689)</f>
        <v>15.60740741</v>
      </c>
      <c r="G689" s="43" t="str">
        <f>IF(OR($F689&lt;Lower_Limit,$F689&gt;Upper_Limit),TRUE,IF($F689&gt;Upper_percentile,"P99",IF($F689&lt;Lower_percentile,"P01","")))</f>
        <v/>
      </c>
      <c r="H689" s="44">
        <f>SUMIFS('Sample - Superstore'!S:S,'Sample - Superstore'!$V:$V,$A689,'Sample - Superstore'!$N:$N,$B689)</f>
        <v>5</v>
      </c>
      <c r="I689" s="45">
        <f>SUMIFS('Sample - Superstore'!T:T,'Sample - Superstore'!$V:$V,$A689,'Sample - Superstore'!$N:$N,$B689)</f>
        <v>0</v>
      </c>
      <c r="J689" s="42">
        <f>SUMIFS('Sample - Superstore'!U:U,'Sample - Superstore'!$V:$V,$A689,'Sample - Superstore'!$N:$N,$B689)</f>
        <v>4.214</v>
      </c>
      <c r="L689" s="36" t="s">
        <v>2710</v>
      </c>
      <c r="N689" s="40"/>
    </row>
    <row r="690">
      <c r="A690" s="41" t="s">
        <v>8625</v>
      </c>
      <c r="B690" s="36" t="s">
        <v>2403</v>
      </c>
      <c r="C690" s="36" t="s">
        <v>51</v>
      </c>
      <c r="D690" s="36" t="s">
        <v>124</v>
      </c>
      <c r="E690" s="36" t="s">
        <v>2404</v>
      </c>
      <c r="F690" s="42">
        <f>SUMIFS('Sample - Superstore'!R:R,'Sample - Superstore'!$V:$V,$A690,'Sample - Superstore'!$N:$N,$B690)</f>
        <v>48.16</v>
      </c>
      <c r="G690" s="43" t="str">
        <f>IF(OR($F690&lt;Lower_Limit,$F690&gt;Upper_Limit),TRUE,IF($F690&gt;Upper_percentile,"P99",IF($F690&lt;Lower_percentile,"P01","")))</f>
        <v/>
      </c>
      <c r="H690" s="44">
        <f>SUMIFS('Sample - Superstore'!S:S,'Sample - Superstore'!$V:$V,$A690,'Sample - Superstore'!$N:$N,$B690)</f>
        <v>7</v>
      </c>
      <c r="I690" s="45">
        <f>SUMIFS('Sample - Superstore'!T:T,'Sample - Superstore'!$V:$V,$A690,'Sample - Superstore'!$N:$N,$B690)</f>
        <v>0</v>
      </c>
      <c r="J690" s="42">
        <f>SUMIFS('Sample - Superstore'!U:U,'Sample - Superstore'!$V:$V,$A690,'Sample - Superstore'!$N:$N,$B690)</f>
        <v>23.1168</v>
      </c>
      <c r="L690" s="36" t="s">
        <v>2712</v>
      </c>
      <c r="N690" s="40"/>
    </row>
    <row r="691">
      <c r="A691" s="41" t="s">
        <v>8625</v>
      </c>
      <c r="B691" s="36" t="s">
        <v>2405</v>
      </c>
      <c r="C691" s="36" t="s">
        <v>39</v>
      </c>
      <c r="D691" s="36" t="s">
        <v>40</v>
      </c>
      <c r="E691" s="36" t="s">
        <v>2406</v>
      </c>
      <c r="F691" s="42">
        <f>SUMIFS('Sample - Superstore'!R:R,'Sample - Superstore'!$V:$V,$A691,'Sample - Superstore'!$N:$N,$B691)</f>
        <v>133.7671605</v>
      </c>
      <c r="G691" s="43" t="str">
        <f>IF(OR($F691&lt;Lower_Limit,$F691&gt;Upper_Limit),TRUE,IF($F691&gt;Upper_percentile,"P99",IF($F691&lt;Lower_percentile,"P01","")))</f>
        <v/>
      </c>
      <c r="H691" s="44">
        <f>SUMIFS('Sample - Superstore'!S:S,'Sample - Superstore'!$V:$V,$A691,'Sample - Superstore'!$N:$N,$B691)</f>
        <v>1</v>
      </c>
      <c r="I691" s="45">
        <f>SUMIFS('Sample - Superstore'!T:T,'Sample - Superstore'!$V:$V,$A691,'Sample - Superstore'!$N:$N,$B691)</f>
        <v>0</v>
      </c>
      <c r="J691" s="42">
        <f>SUMIFS('Sample - Superstore'!U:U,'Sample - Superstore'!$V:$V,$A691,'Sample - Superstore'!$N:$N,$B691)</f>
        <v>37.45480494</v>
      </c>
      <c r="L691" s="36" t="s">
        <v>2718</v>
      </c>
      <c r="N691" s="40"/>
    </row>
    <row r="692">
      <c r="A692" s="41" t="s">
        <v>8625</v>
      </c>
      <c r="B692" s="36" t="s">
        <v>2409</v>
      </c>
      <c r="C692" s="36" t="s">
        <v>51</v>
      </c>
      <c r="D692" s="36" t="s">
        <v>205</v>
      </c>
      <c r="E692" s="36" t="s">
        <v>2410</v>
      </c>
      <c r="F692" s="42">
        <f>SUMIFS('Sample - Superstore'!R:R,'Sample - Superstore'!$V:$V,$A692,'Sample - Superstore'!$N:$N,$B692)</f>
        <v>20.78426666</v>
      </c>
      <c r="G692" s="43" t="str">
        <f>IF(OR($F692&lt;Lower_Limit,$F692&gt;Upper_Limit),TRUE,IF($F692&gt;Upper_percentile,"P99",IF($F692&lt;Lower_percentile,"P01","")))</f>
        <v/>
      </c>
      <c r="H692" s="44">
        <f>SUMIFS('Sample - Superstore'!S:S,'Sample - Superstore'!$V:$V,$A692,'Sample - Superstore'!$N:$N,$B692)</f>
        <v>9</v>
      </c>
      <c r="I692" s="45">
        <f>SUMIFS('Sample - Superstore'!T:T,'Sample - Superstore'!$V:$V,$A692,'Sample - Superstore'!$N:$N,$B692)</f>
        <v>0</v>
      </c>
      <c r="J692" s="42">
        <f>SUMIFS('Sample - Superstore'!U:U,'Sample - Superstore'!$V:$V,$A692,'Sample - Superstore'!$N:$N,$B692)</f>
        <v>9.976447997</v>
      </c>
      <c r="L692" s="36" t="s">
        <v>2722</v>
      </c>
      <c r="N692" s="40"/>
    </row>
    <row r="693">
      <c r="A693" s="41" t="s">
        <v>8625</v>
      </c>
      <c r="B693" s="36" t="s">
        <v>2411</v>
      </c>
      <c r="C693" s="36" t="s">
        <v>39</v>
      </c>
      <c r="D693" s="36" t="s">
        <v>61</v>
      </c>
      <c r="E693" s="36" t="s">
        <v>2412</v>
      </c>
      <c r="F693" s="42">
        <f>SUMIFS('Sample - Superstore'!R:R,'Sample - Superstore'!$V:$V,$A693,'Sample - Superstore'!$N:$N,$B693)</f>
        <v>325.8756348</v>
      </c>
      <c r="G693" s="43" t="str">
        <f>IF(OR($F693&lt;Lower_Limit,$F693&gt;Upper_Limit),TRUE,IF($F693&gt;Upper_percentile,"P99",IF($F693&lt;Lower_percentile,"P01","")))</f>
        <v/>
      </c>
      <c r="H693" s="44">
        <f>SUMIFS('Sample - Superstore'!S:S,'Sample - Superstore'!$V:$V,$A693,'Sample - Superstore'!$N:$N,$B693)</f>
        <v>7</v>
      </c>
      <c r="I693" s="45">
        <f>SUMIFS('Sample - Superstore'!T:T,'Sample - Superstore'!$V:$V,$A693,'Sample - Superstore'!$N:$N,$B693)</f>
        <v>0.2</v>
      </c>
      <c r="J693" s="42">
        <f>SUMIFS('Sample - Superstore'!U:U,'Sample - Superstore'!$V:$V,$A693,'Sample - Superstore'!$N:$N,$B693)</f>
        <v>33.03106099</v>
      </c>
      <c r="L693" s="36" t="s">
        <v>2725</v>
      </c>
      <c r="N693" s="40"/>
    </row>
    <row r="694">
      <c r="A694" s="41" t="s">
        <v>8625</v>
      </c>
      <c r="B694" s="36" t="s">
        <v>2416</v>
      </c>
      <c r="C694" s="36" t="s">
        <v>39</v>
      </c>
      <c r="D694" s="36" t="s">
        <v>40</v>
      </c>
      <c r="E694" s="36" t="s">
        <v>2417</v>
      </c>
      <c r="F694" s="42">
        <f>SUMIFS('Sample - Superstore'!R:R,'Sample - Superstore'!$V:$V,$A694,'Sample - Superstore'!$N:$N,$B694)</f>
        <v>84.89580247</v>
      </c>
      <c r="G694" s="43" t="str">
        <f>IF(OR($F694&lt;Lower_Limit,$F694&gt;Upper_Limit),TRUE,IF($F694&gt;Upper_percentile,"P99",IF($F694&lt;Lower_percentile,"P01","")))</f>
        <v/>
      </c>
      <c r="H694" s="44">
        <f>SUMIFS('Sample - Superstore'!S:S,'Sample - Superstore'!$V:$V,$A694,'Sample - Superstore'!$N:$N,$B694)</f>
        <v>5</v>
      </c>
      <c r="I694" s="45">
        <f>SUMIFS('Sample - Superstore'!T:T,'Sample - Superstore'!$V:$V,$A694,'Sample - Superstore'!$N:$N,$B694)</f>
        <v>0.2</v>
      </c>
      <c r="J694" s="42">
        <f>SUMIFS('Sample - Superstore'!U:U,'Sample - Superstore'!$V:$V,$A694,'Sample - Superstore'!$N:$N,$B694)</f>
        <v>8.489580247</v>
      </c>
      <c r="L694" s="36" t="s">
        <v>2727</v>
      </c>
      <c r="N694" s="40"/>
    </row>
    <row r="695">
      <c r="A695" s="41" t="s">
        <v>8625</v>
      </c>
      <c r="B695" s="36" t="s">
        <v>2420</v>
      </c>
      <c r="C695" s="36" t="s">
        <v>35</v>
      </c>
      <c r="D695" s="36" t="s">
        <v>121</v>
      </c>
      <c r="E695" s="36" t="s">
        <v>2421</v>
      </c>
      <c r="F695" s="42">
        <f>SUMIFS('Sample - Superstore'!R:R,'Sample - Superstore'!$V:$V,$A695,'Sample - Superstore'!$N:$N,$B695)</f>
        <v>34.05645432</v>
      </c>
      <c r="G695" s="43" t="str">
        <f>IF(OR($F695&lt;Lower_Limit,$F695&gt;Upper_Limit),TRUE,IF($F695&gt;Upper_percentile,"P99",IF($F695&lt;Lower_percentile,"P01","")))</f>
        <v/>
      </c>
      <c r="H695" s="44">
        <f>SUMIFS('Sample - Superstore'!S:S,'Sample - Superstore'!$V:$V,$A695,'Sample - Superstore'!$N:$N,$B695)</f>
        <v>3</v>
      </c>
      <c r="I695" s="45">
        <f>SUMIFS('Sample - Superstore'!T:T,'Sample - Superstore'!$V:$V,$A695,'Sample - Superstore'!$N:$N,$B695)</f>
        <v>0.6</v>
      </c>
      <c r="J695" s="42">
        <f>SUMIFS('Sample - Superstore'!U:U,'Sample - Superstore'!$V:$V,$A695,'Sample - Superstore'!$N:$N,$B695)</f>
        <v>-13.62258173</v>
      </c>
      <c r="L695" s="36" t="s">
        <v>2730</v>
      </c>
      <c r="N695" s="40"/>
    </row>
    <row r="696">
      <c r="A696" s="41" t="s">
        <v>8625</v>
      </c>
      <c r="B696" s="36" t="s">
        <v>2422</v>
      </c>
      <c r="C696" s="36" t="s">
        <v>51</v>
      </c>
      <c r="D696" s="36" t="s">
        <v>124</v>
      </c>
      <c r="E696" s="36" t="s">
        <v>2423</v>
      </c>
      <c r="F696" s="42">
        <f>SUMIFS('Sample - Superstore'!R:R,'Sample - Superstore'!$V:$V,$A696,'Sample - Superstore'!$N:$N,$B696)</f>
        <v>19.64533992</v>
      </c>
      <c r="G696" s="43" t="str">
        <f>IF(OR($F696&lt;Lower_Limit,$F696&gt;Upper_Limit),TRUE,IF($F696&gt;Upper_percentile,"P99",IF($F696&lt;Lower_percentile,"P01","")))</f>
        <v/>
      </c>
      <c r="H696" s="44">
        <f>SUMIFS('Sample - Superstore'!S:S,'Sample - Superstore'!$V:$V,$A696,'Sample - Superstore'!$N:$N,$B696)</f>
        <v>4</v>
      </c>
      <c r="I696" s="45">
        <f>SUMIFS('Sample - Superstore'!T:T,'Sample - Superstore'!$V:$V,$A696,'Sample - Superstore'!$N:$N,$B696)</f>
        <v>0.2</v>
      </c>
      <c r="J696" s="42">
        <f>SUMIFS('Sample - Superstore'!U:U,'Sample - Superstore'!$V:$V,$A696,'Sample - Superstore'!$N:$N,$B696)</f>
        <v>7.12143572</v>
      </c>
      <c r="L696" s="36" t="s">
        <v>2739</v>
      </c>
      <c r="N696" s="40"/>
    </row>
    <row r="697">
      <c r="A697" s="41" t="s">
        <v>8625</v>
      </c>
      <c r="B697" s="36" t="s">
        <v>2424</v>
      </c>
      <c r="C697" s="36" t="s">
        <v>35</v>
      </c>
      <c r="D697" s="36" t="s">
        <v>263</v>
      </c>
      <c r="E697" s="36" t="s">
        <v>2425</v>
      </c>
      <c r="F697" s="42">
        <f>SUMIFS('Sample - Superstore'!R:R,'Sample - Superstore'!$V:$V,$A697,'Sample - Superstore'!$N:$N,$B697)</f>
        <v>202.9526333</v>
      </c>
      <c r="G697" s="43" t="str">
        <f>IF(OR($F697&lt;Lower_Limit,$F697&gt;Upper_Limit),TRUE,IF($F697&gt;Upper_percentile,"P99",IF($F697&lt;Lower_percentile,"P01","")))</f>
        <v/>
      </c>
      <c r="H697" s="44">
        <f>SUMIFS('Sample - Superstore'!S:S,'Sample - Superstore'!$V:$V,$A697,'Sample - Superstore'!$N:$N,$B697)</f>
        <v>3</v>
      </c>
      <c r="I697" s="45">
        <f>SUMIFS('Sample - Superstore'!T:T,'Sample - Superstore'!$V:$V,$A697,'Sample - Superstore'!$N:$N,$B697)</f>
        <v>0.3</v>
      </c>
      <c r="J697" s="42">
        <f>SUMIFS('Sample - Superstore'!U:U,'Sample - Superstore'!$V:$V,$A697,'Sample - Superstore'!$N:$N,$B697)</f>
        <v>-40.59052667</v>
      </c>
      <c r="L697" s="36" t="s">
        <v>2741</v>
      </c>
      <c r="N697" s="40"/>
    </row>
    <row r="698">
      <c r="A698" s="41" t="s">
        <v>8625</v>
      </c>
      <c r="B698" s="36" t="s">
        <v>2427</v>
      </c>
      <c r="C698" s="36" t="s">
        <v>51</v>
      </c>
      <c r="D698" s="36" t="s">
        <v>76</v>
      </c>
      <c r="E698" s="36" t="s">
        <v>2428</v>
      </c>
      <c r="F698" s="42">
        <f>SUMIFS('Sample - Superstore'!R:R,'Sample - Superstore'!$V:$V,$A698,'Sample - Superstore'!$N:$N,$B698)</f>
        <v>7.596424691</v>
      </c>
      <c r="G698" s="43" t="str">
        <f>IF(OR($F698&lt;Lower_Limit,$F698&gt;Upper_Limit),TRUE,IF($F698&gt;Upper_percentile,"P99",IF($F698&lt;Lower_percentile,"P01","")))</f>
        <v/>
      </c>
      <c r="H698" s="44">
        <f>SUMIFS('Sample - Superstore'!S:S,'Sample - Superstore'!$V:$V,$A698,'Sample - Superstore'!$N:$N,$B698)</f>
        <v>3</v>
      </c>
      <c r="I698" s="45">
        <f>SUMIFS('Sample - Superstore'!T:T,'Sample - Superstore'!$V:$V,$A698,'Sample - Superstore'!$N:$N,$B698)</f>
        <v>0.2</v>
      </c>
      <c r="J698" s="42">
        <f>SUMIFS('Sample - Superstore'!U:U,'Sample - Superstore'!$V:$V,$A698,'Sample - Superstore'!$N:$N,$B698)</f>
        <v>2.468838025</v>
      </c>
      <c r="L698" s="36" t="s">
        <v>2746</v>
      </c>
      <c r="N698" s="40"/>
    </row>
    <row r="699">
      <c r="A699" s="41" t="s">
        <v>8625</v>
      </c>
      <c r="B699" s="36" t="s">
        <v>2429</v>
      </c>
      <c r="C699" s="36" t="s">
        <v>39</v>
      </c>
      <c r="D699" s="36" t="s">
        <v>40</v>
      </c>
      <c r="E699" s="36" t="s">
        <v>2430</v>
      </c>
      <c r="F699" s="42">
        <f>SUMIFS('Sample - Superstore'!R:R,'Sample - Superstore'!$V:$V,$A699,'Sample - Superstore'!$N:$N,$B699)</f>
        <v>190.8665432</v>
      </c>
      <c r="G699" s="43" t="str">
        <f>IF(OR($F699&lt;Lower_Limit,$F699&gt;Upper_Limit),TRUE,IF($F699&gt;Upper_percentile,"P99",IF($F699&lt;Lower_percentile,"P01","")))</f>
        <v/>
      </c>
      <c r="H699" s="44">
        <f>SUMIFS('Sample - Superstore'!S:S,'Sample - Superstore'!$V:$V,$A699,'Sample - Superstore'!$N:$N,$B699)</f>
        <v>6</v>
      </c>
      <c r="I699" s="45">
        <f>SUMIFS('Sample - Superstore'!T:T,'Sample - Superstore'!$V:$V,$A699,'Sample - Superstore'!$N:$N,$B699)</f>
        <v>0</v>
      </c>
      <c r="J699" s="42">
        <f>SUMIFS('Sample - Superstore'!U:U,'Sample - Superstore'!$V:$V,$A699,'Sample - Superstore'!$N:$N,$B699)</f>
        <v>93.52460617</v>
      </c>
      <c r="L699" s="36" t="s">
        <v>2748</v>
      </c>
      <c r="N699" s="40"/>
    </row>
    <row r="700">
      <c r="A700" s="41" t="s">
        <v>8626</v>
      </c>
      <c r="B700" s="36" t="s">
        <v>628</v>
      </c>
      <c r="C700" s="36" t="s">
        <v>51</v>
      </c>
      <c r="D700" s="36" t="s">
        <v>52</v>
      </c>
      <c r="E700" s="36" t="s">
        <v>629</v>
      </c>
      <c r="F700" s="42">
        <f>SUMIFS('Sample - Superstore'!R:R,'Sample - Superstore'!$V:$V,$A700,'Sample - Superstore'!$N:$N,$B700)</f>
        <v>68.86299259</v>
      </c>
      <c r="G700" s="43" t="str">
        <f>IF(OR($F700&lt;Lower_Limit,$F700&gt;Upper_Limit),TRUE,IF($F700&gt;Upper_percentile,"P99",IF($F700&lt;Lower_percentile,"P01","")))</f>
        <v/>
      </c>
      <c r="H700" s="44">
        <f>SUMIFS('Sample - Superstore'!S:S,'Sample - Superstore'!$V:$V,$A700,'Sample - Superstore'!$N:$N,$B700)</f>
        <v>1</v>
      </c>
      <c r="I700" s="45">
        <f>SUMIFS('Sample - Superstore'!T:T,'Sample - Superstore'!$V:$V,$A700,'Sample - Superstore'!$N:$N,$B700)</f>
        <v>0.2</v>
      </c>
      <c r="J700" s="42">
        <f>SUMIFS('Sample - Superstore'!U:U,'Sample - Superstore'!$V:$V,$A700,'Sample - Superstore'!$N:$N,$B700)</f>
        <v>-13.77259852</v>
      </c>
      <c r="L700" s="36" t="s">
        <v>2751</v>
      </c>
      <c r="N700" s="40"/>
    </row>
    <row r="701">
      <c r="A701" s="41" t="s">
        <v>8626</v>
      </c>
      <c r="B701" s="36" t="s">
        <v>2435</v>
      </c>
      <c r="C701" s="36" t="s">
        <v>51</v>
      </c>
      <c r="D701" s="36" t="s">
        <v>124</v>
      </c>
      <c r="E701" s="36" t="s">
        <v>2436</v>
      </c>
      <c r="F701" s="42">
        <f>SUMIFS('Sample - Superstore'!R:R,'Sample - Superstore'!$V:$V,$A701,'Sample - Superstore'!$N:$N,$B701)</f>
        <v>30.18</v>
      </c>
      <c r="G701" s="43" t="str">
        <f>IF(OR($F701&lt;Lower_Limit,$F701&gt;Upper_Limit),TRUE,IF($F701&gt;Upper_percentile,"P99",IF($F701&lt;Lower_percentile,"P01","")))</f>
        <v/>
      </c>
      <c r="H701" s="44">
        <f>SUMIFS('Sample - Superstore'!S:S,'Sample - Superstore'!$V:$V,$A701,'Sample - Superstore'!$N:$N,$B701)</f>
        <v>3</v>
      </c>
      <c r="I701" s="45">
        <f>SUMIFS('Sample - Superstore'!T:T,'Sample - Superstore'!$V:$V,$A701,'Sample - Superstore'!$N:$N,$B701)</f>
        <v>0</v>
      </c>
      <c r="J701" s="42">
        <f>SUMIFS('Sample - Superstore'!U:U,'Sample - Superstore'!$V:$V,$A701,'Sample - Superstore'!$N:$N,$B701)</f>
        <v>13.8828</v>
      </c>
      <c r="L701" s="36" t="s">
        <v>2753</v>
      </c>
      <c r="N701" s="40"/>
    </row>
    <row r="702">
      <c r="A702" s="41" t="s">
        <v>8626</v>
      </c>
      <c r="B702" s="36" t="s">
        <v>2437</v>
      </c>
      <c r="C702" s="36" t="s">
        <v>51</v>
      </c>
      <c r="D702" s="36" t="s">
        <v>76</v>
      </c>
      <c r="E702" s="36" t="s">
        <v>2438</v>
      </c>
      <c r="F702" s="42">
        <f>SUMIFS('Sample - Superstore'!R:R,'Sample - Superstore'!$V:$V,$A702,'Sample - Superstore'!$N:$N,$B702)</f>
        <v>51.648</v>
      </c>
      <c r="G702" s="43" t="str">
        <f>IF(OR($F702&lt;Lower_Limit,$F702&gt;Upper_Limit),TRUE,IF($F702&gt;Upper_percentile,"P99",IF($F702&lt;Lower_percentile,"P01","")))</f>
        <v/>
      </c>
      <c r="H702" s="44">
        <f>SUMIFS('Sample - Superstore'!S:S,'Sample - Superstore'!$V:$V,$A702,'Sample - Superstore'!$N:$N,$B702)</f>
        <v>12</v>
      </c>
      <c r="I702" s="45">
        <f>SUMIFS('Sample - Superstore'!T:T,'Sample - Superstore'!$V:$V,$A702,'Sample - Superstore'!$N:$N,$B702)</f>
        <v>0.2</v>
      </c>
      <c r="J702" s="42">
        <f>SUMIFS('Sample - Superstore'!U:U,'Sample - Superstore'!$V:$V,$A702,'Sample - Superstore'!$N:$N,$B702)</f>
        <v>18.7224</v>
      </c>
      <c r="L702" s="36" t="s">
        <v>2759</v>
      </c>
      <c r="N702" s="40"/>
    </row>
    <row r="703">
      <c r="A703" s="41" t="s">
        <v>8626</v>
      </c>
      <c r="B703" s="36" t="s">
        <v>2439</v>
      </c>
      <c r="C703" s="36" t="s">
        <v>51</v>
      </c>
      <c r="D703" s="36" t="s">
        <v>76</v>
      </c>
      <c r="E703" s="36" t="s">
        <v>2440</v>
      </c>
      <c r="F703" s="42">
        <f>SUMIFS('Sample - Superstore'!R:R,'Sample - Superstore'!$V:$V,$A703,'Sample - Superstore'!$N:$N,$B703)</f>
        <v>11.232</v>
      </c>
      <c r="G703" s="43" t="str">
        <f>IF(OR($F703&lt;Lower_Limit,$F703&gt;Upper_Limit),TRUE,IF($F703&gt;Upper_percentile,"P99",IF($F703&lt;Lower_percentile,"P01","")))</f>
        <v/>
      </c>
      <c r="H703" s="44">
        <f>SUMIFS('Sample - Superstore'!S:S,'Sample - Superstore'!$V:$V,$A703,'Sample - Superstore'!$N:$N,$B703)</f>
        <v>3</v>
      </c>
      <c r="I703" s="45">
        <f>SUMIFS('Sample - Superstore'!T:T,'Sample - Superstore'!$V:$V,$A703,'Sample - Superstore'!$N:$N,$B703)</f>
        <v>0.2</v>
      </c>
      <c r="J703" s="42">
        <f>SUMIFS('Sample - Superstore'!U:U,'Sample - Superstore'!$V:$V,$A703,'Sample - Superstore'!$N:$N,$B703)</f>
        <v>3.9312</v>
      </c>
      <c r="L703" s="36" t="s">
        <v>2762</v>
      </c>
      <c r="N703" s="40"/>
    </row>
    <row r="704">
      <c r="A704" s="41" t="s">
        <v>8626</v>
      </c>
      <c r="B704" s="36" t="s">
        <v>1921</v>
      </c>
      <c r="C704" s="36" t="s">
        <v>35</v>
      </c>
      <c r="D704" s="36" t="s">
        <v>73</v>
      </c>
      <c r="E704" s="36" t="s">
        <v>1922</v>
      </c>
      <c r="F704" s="42">
        <f>SUMIFS('Sample - Superstore'!R:R,'Sample - Superstore'!$V:$V,$A704,'Sample - Superstore'!$N:$N,$B704)</f>
        <v>71.088</v>
      </c>
      <c r="G704" s="43" t="str">
        <f>IF(OR($F704&lt;Lower_Limit,$F704&gt;Upper_Limit),TRUE,IF($F704&gt;Upper_percentile,"P99",IF($F704&lt;Lower_percentile,"P01","")))</f>
        <v/>
      </c>
      <c r="H704" s="44">
        <f>SUMIFS('Sample - Superstore'!S:S,'Sample - Superstore'!$V:$V,$A704,'Sample - Superstore'!$N:$N,$B704)</f>
        <v>2</v>
      </c>
      <c r="I704" s="45">
        <f>SUMIFS('Sample - Superstore'!T:T,'Sample - Superstore'!$V:$V,$A704,'Sample - Superstore'!$N:$N,$B704)</f>
        <v>0.2</v>
      </c>
      <c r="J704" s="42">
        <f>SUMIFS('Sample - Superstore'!U:U,'Sample - Superstore'!$V:$V,$A704,'Sample - Superstore'!$N:$N,$B704)</f>
        <v>-1.7772</v>
      </c>
      <c r="L704" s="36" t="s">
        <v>2764</v>
      </c>
      <c r="N704" s="40"/>
    </row>
    <row r="705">
      <c r="A705" s="41" t="s">
        <v>8626</v>
      </c>
      <c r="B705" s="36" t="s">
        <v>2443</v>
      </c>
      <c r="C705" s="36" t="s">
        <v>51</v>
      </c>
      <c r="D705" s="36" t="s">
        <v>124</v>
      </c>
      <c r="E705" s="36" t="s">
        <v>2444</v>
      </c>
      <c r="F705" s="42">
        <f>SUMIFS('Sample - Superstore'!R:R,'Sample - Superstore'!$V:$V,$A705,'Sample - Superstore'!$N:$N,$B705)</f>
        <v>60.38733674</v>
      </c>
      <c r="G705" s="43" t="str">
        <f>IF(OR($F705&lt;Lower_Limit,$F705&gt;Upper_Limit),TRUE,IF($F705&gt;Upper_percentile,"P99",IF($F705&lt;Lower_percentile,"P01","")))</f>
        <v/>
      </c>
      <c r="H705" s="44">
        <f>SUMIFS('Sample - Superstore'!S:S,'Sample - Superstore'!$V:$V,$A705,'Sample - Superstore'!$N:$N,$B705)</f>
        <v>2</v>
      </c>
      <c r="I705" s="45">
        <f>SUMIFS('Sample - Superstore'!T:T,'Sample - Superstore'!$V:$V,$A705,'Sample - Superstore'!$N:$N,$B705)</f>
        <v>0</v>
      </c>
      <c r="J705" s="42">
        <f>SUMIFS('Sample - Superstore'!U:U,'Sample - Superstore'!$V:$V,$A705,'Sample - Superstore'!$N:$N,$B705)</f>
        <v>28.38204827</v>
      </c>
      <c r="L705" s="36" t="s">
        <v>2770</v>
      </c>
      <c r="N705" s="40"/>
    </row>
    <row r="706">
      <c r="A706" s="41" t="s">
        <v>8626</v>
      </c>
      <c r="B706" s="36" t="s">
        <v>2446</v>
      </c>
      <c r="C706" s="36" t="s">
        <v>51</v>
      </c>
      <c r="D706" s="36" t="s">
        <v>124</v>
      </c>
      <c r="E706" s="36" t="s">
        <v>2447</v>
      </c>
      <c r="F706" s="42">
        <f>SUMIFS('Sample - Superstore'!R:R,'Sample - Superstore'!$V:$V,$A706,'Sample - Superstore'!$N:$N,$B706)</f>
        <v>27.57333333</v>
      </c>
      <c r="G706" s="43" t="str">
        <f>IF(OR($F706&lt;Lower_Limit,$F706&gt;Upper_Limit),TRUE,IF($F706&gt;Upper_percentile,"P99",IF($F706&lt;Lower_percentile,"P01","")))</f>
        <v/>
      </c>
      <c r="H706" s="44">
        <f>SUMIFS('Sample - Superstore'!S:S,'Sample - Superstore'!$V:$V,$A706,'Sample - Superstore'!$N:$N,$B706)</f>
        <v>5</v>
      </c>
      <c r="I706" s="45">
        <f>SUMIFS('Sample - Superstore'!T:T,'Sample - Superstore'!$V:$V,$A706,'Sample - Superstore'!$N:$N,$B706)</f>
        <v>0.2</v>
      </c>
      <c r="J706" s="42">
        <f>SUMIFS('Sample - Superstore'!U:U,'Sample - Superstore'!$V:$V,$A706,'Sample - Superstore'!$N:$N,$B706)</f>
        <v>9.995333333</v>
      </c>
      <c r="L706" s="36" t="s">
        <v>2772</v>
      </c>
      <c r="N706" s="40"/>
    </row>
    <row r="707">
      <c r="A707" s="41" t="s">
        <v>8626</v>
      </c>
      <c r="B707" s="36" t="s">
        <v>2174</v>
      </c>
      <c r="C707" s="36" t="s">
        <v>35</v>
      </c>
      <c r="D707" s="36" t="s">
        <v>121</v>
      </c>
      <c r="E707" s="36" t="s">
        <v>2175</v>
      </c>
      <c r="F707" s="42">
        <f>SUMIFS('Sample - Superstore'!R:R,'Sample - Superstore'!$V:$V,$A707,'Sample - Superstore'!$N:$N,$B707)</f>
        <v>446.4497119</v>
      </c>
      <c r="G707" s="43" t="str">
        <f>IF(OR($F707&lt;Lower_Limit,$F707&gt;Upper_Limit),TRUE,IF($F707&gt;Upper_percentile,"P99",IF($F707&lt;Lower_percentile,"P01","")))</f>
        <v/>
      </c>
      <c r="H707" s="44">
        <f>SUMIFS('Sample - Superstore'!S:S,'Sample - Superstore'!$V:$V,$A707,'Sample - Superstore'!$N:$N,$B707)</f>
        <v>5</v>
      </c>
      <c r="I707" s="45">
        <f>SUMIFS('Sample - Superstore'!T:T,'Sample - Superstore'!$V:$V,$A707,'Sample - Superstore'!$N:$N,$B707)</f>
        <v>0.6</v>
      </c>
      <c r="J707" s="42">
        <f>SUMIFS('Sample - Superstore'!U:U,'Sample - Superstore'!$V:$V,$A707,'Sample - Superstore'!$N:$N,$B707)</f>
        <v>-379.4822551</v>
      </c>
      <c r="L707" s="36" t="s">
        <v>2774</v>
      </c>
      <c r="N707" s="40"/>
    </row>
    <row r="708">
      <c r="A708" s="41" t="s">
        <v>8626</v>
      </c>
      <c r="B708" s="36" t="s">
        <v>2448</v>
      </c>
      <c r="C708" s="36" t="s">
        <v>35</v>
      </c>
      <c r="D708" s="36" t="s">
        <v>121</v>
      </c>
      <c r="E708" s="36" t="s">
        <v>1968</v>
      </c>
      <c r="F708" s="42">
        <f>SUMIFS('Sample - Superstore'!R:R,'Sample - Superstore'!$V:$V,$A708,'Sample - Superstore'!$N:$N,$B708)</f>
        <v>12.43353086</v>
      </c>
      <c r="G708" s="43" t="str">
        <f>IF(OR($F708&lt;Lower_Limit,$F708&gt;Upper_Limit),TRUE,IF($F708&gt;Upper_percentile,"P99",IF($F708&lt;Lower_percentile,"P01","")))</f>
        <v/>
      </c>
      <c r="H708" s="44">
        <f>SUMIFS('Sample - Superstore'!S:S,'Sample - Superstore'!$V:$V,$A708,'Sample - Superstore'!$N:$N,$B708)</f>
        <v>3</v>
      </c>
      <c r="I708" s="45">
        <f>SUMIFS('Sample - Superstore'!T:T,'Sample - Superstore'!$V:$V,$A708,'Sample - Superstore'!$N:$N,$B708)</f>
        <v>0.6</v>
      </c>
      <c r="J708" s="42">
        <f>SUMIFS('Sample - Superstore'!U:U,'Sample - Superstore'!$V:$V,$A708,'Sample - Superstore'!$N:$N,$B708)</f>
        <v>-4.973412346</v>
      </c>
      <c r="L708" s="36" t="s">
        <v>2776</v>
      </c>
      <c r="N708" s="40"/>
    </row>
    <row r="709">
      <c r="A709" s="41" t="s">
        <v>8626</v>
      </c>
      <c r="B709" s="36" t="s">
        <v>2449</v>
      </c>
      <c r="C709" s="36" t="s">
        <v>39</v>
      </c>
      <c r="D709" s="36" t="s">
        <v>40</v>
      </c>
      <c r="E709" s="36" t="s">
        <v>2450</v>
      </c>
      <c r="F709" s="42">
        <f>SUMIFS('Sample - Superstore'!R:R,'Sample - Superstore'!$V:$V,$A709,'Sample - Superstore'!$N:$N,$B709)</f>
        <v>34.02413169</v>
      </c>
      <c r="G709" s="43" t="str">
        <f>IF(OR($F709&lt;Lower_Limit,$F709&gt;Upper_Limit),TRUE,IF($F709&gt;Upper_percentile,"P99",IF($F709&lt;Lower_percentile,"P01","")))</f>
        <v/>
      </c>
      <c r="H709" s="44">
        <f>SUMIFS('Sample - Superstore'!S:S,'Sample - Superstore'!$V:$V,$A709,'Sample - Superstore'!$N:$N,$B709)</f>
        <v>2</v>
      </c>
      <c r="I709" s="45">
        <f>SUMIFS('Sample - Superstore'!T:T,'Sample - Superstore'!$V:$V,$A709,'Sample - Superstore'!$N:$N,$B709)</f>
        <v>0.2</v>
      </c>
      <c r="J709" s="42">
        <f>SUMIFS('Sample - Superstore'!U:U,'Sample - Superstore'!$V:$V,$A709,'Sample - Superstore'!$N:$N,$B709)</f>
        <v>11.90844609</v>
      </c>
      <c r="L709" s="36" t="s">
        <v>2782</v>
      </c>
      <c r="N709" s="40"/>
    </row>
    <row r="710">
      <c r="A710" s="41" t="s">
        <v>8626</v>
      </c>
      <c r="B710" s="36" t="s">
        <v>2451</v>
      </c>
      <c r="C710" s="36" t="s">
        <v>35</v>
      </c>
      <c r="D710" s="36" t="s">
        <v>73</v>
      </c>
      <c r="E710" s="36" t="s">
        <v>2452</v>
      </c>
      <c r="F710" s="42">
        <f>SUMIFS('Sample - Superstore'!R:R,'Sample - Superstore'!$V:$V,$A710,'Sample - Superstore'!$N:$N,$B710)</f>
        <v>188.5294753</v>
      </c>
      <c r="G710" s="43" t="str">
        <f>IF(OR($F710&lt;Lower_Limit,$F710&gt;Upper_Limit),TRUE,IF($F710&gt;Upper_percentile,"P99",IF($F710&lt;Lower_percentile,"P01","")))</f>
        <v/>
      </c>
      <c r="H710" s="44">
        <f>SUMIFS('Sample - Superstore'!S:S,'Sample - Superstore'!$V:$V,$A710,'Sample - Superstore'!$N:$N,$B710)</f>
        <v>5</v>
      </c>
      <c r="I710" s="45">
        <f>SUMIFS('Sample - Superstore'!T:T,'Sample - Superstore'!$V:$V,$A710,'Sample - Superstore'!$N:$N,$B710)</f>
        <v>0.5</v>
      </c>
      <c r="J710" s="42">
        <f>SUMIFS('Sample - Superstore'!U:U,'Sample - Superstore'!$V:$V,$A710,'Sample - Superstore'!$N:$N,$B710)</f>
        <v>-128.2000432</v>
      </c>
      <c r="L710" s="36" t="s">
        <v>2787</v>
      </c>
      <c r="N710" s="40"/>
    </row>
    <row r="711">
      <c r="A711" s="41" t="s">
        <v>8626</v>
      </c>
      <c r="B711" s="36" t="s">
        <v>2453</v>
      </c>
      <c r="C711" s="36" t="s">
        <v>35</v>
      </c>
      <c r="D711" s="36" t="s">
        <v>121</v>
      </c>
      <c r="E711" s="36" t="s">
        <v>2454</v>
      </c>
      <c r="F711" s="42">
        <f>SUMIFS('Sample - Superstore'!R:R,'Sample - Superstore'!$V:$V,$A711,'Sample - Superstore'!$N:$N,$B711)</f>
        <v>4.301950617</v>
      </c>
      <c r="G711" s="43" t="str">
        <f>IF(OR($F711&lt;Lower_Limit,$F711&gt;Upper_Limit),TRUE,IF($F711&gt;Upper_percentile,"P99",IF($F711&lt;Lower_percentile,"P01","")))</f>
        <v/>
      </c>
      <c r="H711" s="44">
        <f>SUMIFS('Sample - Superstore'!S:S,'Sample - Superstore'!$V:$V,$A711,'Sample - Superstore'!$N:$N,$B711)</f>
        <v>3</v>
      </c>
      <c r="I711" s="45">
        <f>SUMIFS('Sample - Superstore'!T:T,'Sample - Superstore'!$V:$V,$A711,'Sample - Superstore'!$N:$N,$B711)</f>
        <v>0.6</v>
      </c>
      <c r="J711" s="42">
        <f>SUMIFS('Sample - Superstore'!U:U,'Sample - Superstore'!$V:$V,$A711,'Sample - Superstore'!$N:$N,$B711)</f>
        <v>-3.011365432</v>
      </c>
      <c r="L711" s="36" t="s">
        <v>2789</v>
      </c>
      <c r="N711" s="40"/>
    </row>
    <row r="712">
      <c r="A712" s="41" t="s">
        <v>8626</v>
      </c>
      <c r="B712" s="36" t="s">
        <v>2455</v>
      </c>
      <c r="C712" s="36" t="s">
        <v>51</v>
      </c>
      <c r="D712" s="36" t="s">
        <v>93</v>
      </c>
      <c r="E712" s="36" t="s">
        <v>2456</v>
      </c>
      <c r="F712" s="42">
        <f>SUMIFS('Sample - Superstore'!R:R,'Sample - Superstore'!$V:$V,$A712,'Sample - Superstore'!$N:$N,$B712)</f>
        <v>7.880526749</v>
      </c>
      <c r="G712" s="43" t="str">
        <f>IF(OR($F712&lt;Lower_Limit,$F712&gt;Upper_Limit),TRUE,IF($F712&gt;Upper_percentile,"P99",IF($F712&lt;Lower_percentile,"P01","")))</f>
        <v/>
      </c>
      <c r="H712" s="44">
        <f>SUMIFS('Sample - Superstore'!S:S,'Sample - Superstore'!$V:$V,$A712,'Sample - Superstore'!$N:$N,$B712)</f>
        <v>2</v>
      </c>
      <c r="I712" s="45">
        <f>SUMIFS('Sample - Superstore'!T:T,'Sample - Superstore'!$V:$V,$A712,'Sample - Superstore'!$N:$N,$B712)</f>
        <v>0.2</v>
      </c>
      <c r="J712" s="42">
        <f>SUMIFS('Sample - Superstore'!U:U,'Sample - Superstore'!$V:$V,$A712,'Sample - Superstore'!$N:$N,$B712)</f>
        <v>1.280585597</v>
      </c>
      <c r="L712" s="36" t="s">
        <v>2791</v>
      </c>
      <c r="N712" s="40"/>
    </row>
    <row r="713">
      <c r="A713" s="41" t="s">
        <v>8626</v>
      </c>
      <c r="B713" s="36" t="s">
        <v>2460</v>
      </c>
      <c r="C713" s="36" t="s">
        <v>51</v>
      </c>
      <c r="D713" s="36" t="s">
        <v>124</v>
      </c>
      <c r="E713" s="36" t="s">
        <v>404</v>
      </c>
      <c r="F713" s="42">
        <f>SUMIFS('Sample - Superstore'!R:R,'Sample - Superstore'!$V:$V,$A713,'Sample - Superstore'!$N:$N,$B713)</f>
        <v>15.89296296</v>
      </c>
      <c r="G713" s="43" t="str">
        <f>IF(OR($F713&lt;Lower_Limit,$F713&gt;Upper_Limit),TRUE,IF($F713&gt;Upper_percentile,"P99",IF($F713&lt;Lower_percentile,"P01","")))</f>
        <v/>
      </c>
      <c r="H713" s="44">
        <f>SUMIFS('Sample - Superstore'!S:S,'Sample - Superstore'!$V:$V,$A713,'Sample - Superstore'!$N:$N,$B713)</f>
        <v>3</v>
      </c>
      <c r="I713" s="45">
        <f>SUMIFS('Sample - Superstore'!T:T,'Sample - Superstore'!$V:$V,$A713,'Sample - Superstore'!$N:$N,$B713)</f>
        <v>0</v>
      </c>
      <c r="J713" s="42">
        <f>SUMIFS('Sample - Superstore'!U:U,'Sample - Superstore'!$V:$V,$A713,'Sample - Superstore'!$N:$N,$B713)</f>
        <v>7.469692593</v>
      </c>
      <c r="L713" s="36" t="s">
        <v>2797</v>
      </c>
      <c r="N713" s="40"/>
    </row>
    <row r="714">
      <c r="A714" s="41" t="s">
        <v>8626</v>
      </c>
      <c r="B714" s="36" t="s">
        <v>2461</v>
      </c>
      <c r="C714" s="36" t="s">
        <v>39</v>
      </c>
      <c r="D714" s="36" t="s">
        <v>446</v>
      </c>
      <c r="E714" s="36" t="s">
        <v>2462</v>
      </c>
      <c r="F714" s="42">
        <f>SUMIFS('Sample - Superstore'!R:R,'Sample - Superstore'!$V:$V,$A714,'Sample - Superstore'!$N:$N,$B714)</f>
        <v>1435.951543</v>
      </c>
      <c r="G714" s="43" t="str">
        <f>IF(OR($F714&lt;Lower_Limit,$F714&gt;Upper_Limit),TRUE,IF($F714&gt;Upper_percentile,"P99",IF($F714&lt;Lower_percentile,"P01","")))</f>
        <v/>
      </c>
      <c r="H714" s="44">
        <f>SUMIFS('Sample - Superstore'!S:S,'Sample - Superstore'!$V:$V,$A714,'Sample - Superstore'!$N:$N,$B714)</f>
        <v>3</v>
      </c>
      <c r="I714" s="45">
        <f>SUMIFS('Sample - Superstore'!T:T,'Sample - Superstore'!$V:$V,$A714,'Sample - Superstore'!$N:$N,$B714)</f>
        <v>0</v>
      </c>
      <c r="J714" s="42">
        <f>SUMIFS('Sample - Superstore'!U:U,'Sample - Superstore'!$V:$V,$A714,'Sample - Superstore'!$N:$N,$B714)</f>
        <v>387.7069167</v>
      </c>
      <c r="L714" s="36" t="s">
        <v>2802</v>
      </c>
      <c r="N714" s="40"/>
    </row>
    <row r="715">
      <c r="A715" s="41" t="s">
        <v>8626</v>
      </c>
      <c r="B715" s="36" t="s">
        <v>2463</v>
      </c>
      <c r="C715" s="36" t="s">
        <v>35</v>
      </c>
      <c r="D715" s="36" t="s">
        <v>36</v>
      </c>
      <c r="E715" s="36" t="s">
        <v>2464</v>
      </c>
      <c r="F715" s="42">
        <f>SUMIFS('Sample - Superstore'!R:R,'Sample - Superstore'!$V:$V,$A715,'Sample - Superstore'!$N:$N,$B715)</f>
        <v>145.5089053</v>
      </c>
      <c r="G715" s="43" t="str">
        <f>IF(OR($F715&lt;Lower_Limit,$F715&gt;Upper_Limit),TRUE,IF($F715&gt;Upper_percentile,"P99",IF($F715&lt;Lower_percentile,"P01","")))</f>
        <v/>
      </c>
      <c r="H715" s="44">
        <f>SUMIFS('Sample - Superstore'!S:S,'Sample - Superstore'!$V:$V,$A715,'Sample - Superstore'!$N:$N,$B715)</f>
        <v>1</v>
      </c>
      <c r="I715" s="45">
        <f>SUMIFS('Sample - Superstore'!T:T,'Sample - Superstore'!$V:$V,$A715,'Sample - Superstore'!$N:$N,$B715)</f>
        <v>0.2</v>
      </c>
      <c r="J715" s="42">
        <f>SUMIFS('Sample - Superstore'!U:U,'Sample - Superstore'!$V:$V,$A715,'Sample - Superstore'!$N:$N,$B715)</f>
        <v>5.456583951</v>
      </c>
      <c r="L715" s="36" t="s">
        <v>2810</v>
      </c>
      <c r="N715" s="40"/>
    </row>
    <row r="716">
      <c r="A716" s="41" t="s">
        <v>8626</v>
      </c>
      <c r="B716" s="36" t="s">
        <v>2465</v>
      </c>
      <c r="C716" s="36" t="s">
        <v>35</v>
      </c>
      <c r="D716" s="36" t="s">
        <v>121</v>
      </c>
      <c r="E716" s="36" t="s">
        <v>2466</v>
      </c>
      <c r="F716" s="42">
        <f>SUMIFS('Sample - Superstore'!R:R,'Sample - Superstore'!$V:$V,$A716,'Sample - Superstore'!$N:$N,$B716)</f>
        <v>65.01860082</v>
      </c>
      <c r="G716" s="43" t="str">
        <f>IF(OR($F716&lt;Lower_Limit,$F716&gt;Upper_Limit),TRUE,IF($F716&gt;Upper_percentile,"P99",IF($F716&lt;Lower_percentile,"P01","")))</f>
        <v/>
      </c>
      <c r="H716" s="44">
        <f>SUMIFS('Sample - Superstore'!S:S,'Sample - Superstore'!$V:$V,$A716,'Sample - Superstore'!$N:$N,$B716)</f>
        <v>4</v>
      </c>
      <c r="I716" s="45">
        <f>SUMIFS('Sample - Superstore'!T:T,'Sample - Superstore'!$V:$V,$A716,'Sample - Superstore'!$N:$N,$B716)</f>
        <v>0</v>
      </c>
      <c r="J716" s="42">
        <f>SUMIFS('Sample - Superstore'!U:U,'Sample - Superstore'!$V:$V,$A716,'Sample - Superstore'!$N:$N,$B716)</f>
        <v>22.10632428</v>
      </c>
      <c r="L716" s="36" t="s">
        <v>2814</v>
      </c>
      <c r="N716" s="40"/>
    </row>
    <row r="717">
      <c r="A717" s="41" t="s">
        <v>8626</v>
      </c>
      <c r="B717" s="36" t="s">
        <v>2470</v>
      </c>
      <c r="C717" s="36" t="s">
        <v>51</v>
      </c>
      <c r="D717" s="36" t="s">
        <v>52</v>
      </c>
      <c r="E717" s="36" t="s">
        <v>2471</v>
      </c>
      <c r="F717" s="42">
        <f>SUMIFS('Sample - Superstore'!R:R,'Sample - Superstore'!$V:$V,$A717,'Sample - Superstore'!$N:$N,$B717)</f>
        <v>132.6075259</v>
      </c>
      <c r="G717" s="43" t="str">
        <f>IF(OR($F717&lt;Lower_Limit,$F717&gt;Upper_Limit),TRUE,IF($F717&gt;Upper_percentile,"P99",IF($F717&lt;Lower_percentile,"P01","")))</f>
        <v/>
      </c>
      <c r="H717" s="44">
        <f>SUMIFS('Sample - Superstore'!S:S,'Sample - Superstore'!$V:$V,$A717,'Sample - Superstore'!$N:$N,$B717)</f>
        <v>4</v>
      </c>
      <c r="I717" s="45">
        <f>SUMIFS('Sample - Superstore'!T:T,'Sample - Superstore'!$V:$V,$A717,'Sample - Superstore'!$N:$N,$B717)</f>
        <v>0.2</v>
      </c>
      <c r="J717" s="42">
        <f>SUMIFS('Sample - Superstore'!U:U,'Sample - Superstore'!$V:$V,$A717,'Sample - Superstore'!$N:$N,$B717)</f>
        <v>-24.86391111</v>
      </c>
      <c r="L717" s="36" t="s">
        <v>2816</v>
      </c>
      <c r="N717" s="40"/>
    </row>
    <row r="718">
      <c r="A718" s="41" t="s">
        <v>8626</v>
      </c>
      <c r="B718" s="36" t="s">
        <v>1854</v>
      </c>
      <c r="C718" s="36" t="s">
        <v>51</v>
      </c>
      <c r="D718" s="36" t="s">
        <v>297</v>
      </c>
      <c r="E718" s="36" t="s">
        <v>1855</v>
      </c>
      <c r="F718" s="42">
        <f>SUMIFS('Sample - Superstore'!R:R,'Sample - Superstore'!$V:$V,$A718,'Sample - Superstore'!$N:$N,$B718)</f>
        <v>8.045333333</v>
      </c>
      <c r="G718" s="43" t="str">
        <f>IF(OR($F718&lt;Lower_Limit,$F718&gt;Upper_Limit),TRUE,IF($F718&gt;Upper_percentile,"P99",IF($F718&lt;Lower_percentile,"P01","")))</f>
        <v/>
      </c>
      <c r="H718" s="44">
        <f>SUMIFS('Sample - Superstore'!S:S,'Sample - Superstore'!$V:$V,$A718,'Sample - Superstore'!$N:$N,$B718)</f>
        <v>3</v>
      </c>
      <c r="I718" s="45">
        <f>SUMIFS('Sample - Superstore'!T:T,'Sample - Superstore'!$V:$V,$A718,'Sample - Superstore'!$N:$N,$B718)</f>
        <v>0.2</v>
      </c>
      <c r="J718" s="42">
        <f>SUMIFS('Sample - Superstore'!U:U,'Sample - Superstore'!$V:$V,$A718,'Sample - Superstore'!$N:$N,$B718)</f>
        <v>2.815866667</v>
      </c>
      <c r="L718" s="36" t="s">
        <v>2821</v>
      </c>
      <c r="N718" s="40"/>
    </row>
    <row r="719">
      <c r="A719" s="41" t="s">
        <v>8626</v>
      </c>
      <c r="B719" s="36" t="s">
        <v>673</v>
      </c>
      <c r="C719" s="36" t="s">
        <v>51</v>
      </c>
      <c r="D719" s="36" t="s">
        <v>52</v>
      </c>
      <c r="E719" s="36" t="s">
        <v>674</v>
      </c>
      <c r="F719" s="42">
        <f>SUMIFS('Sample - Superstore'!R:R,'Sample - Superstore'!$V:$V,$A719,'Sample - Superstore'!$N:$N,$B719)</f>
        <v>383.5155062</v>
      </c>
      <c r="G719" s="43" t="str">
        <f>IF(OR($F719&lt;Lower_Limit,$F719&gt;Upper_Limit),TRUE,IF($F719&gt;Upper_percentile,"P99",IF($F719&lt;Lower_percentile,"P01","")))</f>
        <v/>
      </c>
      <c r="H719" s="44">
        <f>SUMIFS('Sample - Superstore'!S:S,'Sample - Superstore'!$V:$V,$A719,'Sample - Superstore'!$N:$N,$B719)</f>
        <v>2</v>
      </c>
      <c r="I719" s="45">
        <f>SUMIFS('Sample - Superstore'!T:T,'Sample - Superstore'!$V:$V,$A719,'Sample - Superstore'!$N:$N,$B719)</f>
        <v>0</v>
      </c>
      <c r="J719" s="42">
        <f>SUMIFS('Sample - Superstore'!U:U,'Sample - Superstore'!$V:$V,$A719,'Sample - Superstore'!$N:$N,$B719)</f>
        <v>99.7140316</v>
      </c>
      <c r="L719" s="36" t="s">
        <v>2829</v>
      </c>
      <c r="N719" s="40"/>
    </row>
    <row r="720">
      <c r="A720" s="41" t="s">
        <v>8626</v>
      </c>
      <c r="B720" s="36" t="s">
        <v>2475</v>
      </c>
      <c r="C720" s="36" t="s">
        <v>51</v>
      </c>
      <c r="D720" s="36" t="s">
        <v>93</v>
      </c>
      <c r="E720" s="36" t="s">
        <v>2476</v>
      </c>
      <c r="F720" s="42">
        <f>SUMIFS('Sample - Superstore'!R:R,'Sample - Superstore'!$V:$V,$A720,'Sample - Superstore'!$N:$N,$B720)</f>
        <v>11.87644444</v>
      </c>
      <c r="G720" s="43" t="str">
        <f>IF(OR($F720&lt;Lower_Limit,$F720&gt;Upper_Limit),TRUE,IF($F720&gt;Upper_percentile,"P99",IF($F720&lt;Lower_percentile,"P01","")))</f>
        <v/>
      </c>
      <c r="H720" s="44">
        <f>SUMIFS('Sample - Superstore'!S:S,'Sample - Superstore'!$V:$V,$A720,'Sample - Superstore'!$N:$N,$B720)</f>
        <v>2</v>
      </c>
      <c r="I720" s="45">
        <f>SUMIFS('Sample - Superstore'!T:T,'Sample - Superstore'!$V:$V,$A720,'Sample - Superstore'!$N:$N,$B720)</f>
        <v>0</v>
      </c>
      <c r="J720" s="42">
        <f>SUMIFS('Sample - Superstore'!U:U,'Sample - Superstore'!$V:$V,$A720,'Sample - Superstore'!$N:$N,$B720)</f>
        <v>2.969111111</v>
      </c>
      <c r="L720" s="36" t="s">
        <v>2832</v>
      </c>
      <c r="N720" s="40"/>
    </row>
    <row r="721">
      <c r="A721" s="41" t="s">
        <v>8626</v>
      </c>
      <c r="B721" s="36" t="s">
        <v>2477</v>
      </c>
      <c r="C721" s="36" t="s">
        <v>51</v>
      </c>
      <c r="D721" s="36" t="s">
        <v>297</v>
      </c>
      <c r="E721" s="36" t="s">
        <v>2478</v>
      </c>
      <c r="F721" s="42">
        <f>SUMIFS('Sample - Superstore'!R:R,'Sample - Superstore'!$V:$V,$A721,'Sample - Superstore'!$N:$N,$B721)</f>
        <v>15.89911111</v>
      </c>
      <c r="G721" s="43" t="str">
        <f>IF(OR($F721&lt;Lower_Limit,$F721&gt;Upper_Limit),TRUE,IF($F721&gt;Upper_percentile,"P99",IF($F721&lt;Lower_percentile,"P01","")))</f>
        <v/>
      </c>
      <c r="H721" s="44">
        <f>SUMIFS('Sample - Superstore'!S:S,'Sample - Superstore'!$V:$V,$A721,'Sample - Superstore'!$N:$N,$B721)</f>
        <v>3</v>
      </c>
      <c r="I721" s="45">
        <f>SUMIFS('Sample - Superstore'!T:T,'Sample - Superstore'!$V:$V,$A721,'Sample - Superstore'!$N:$N,$B721)</f>
        <v>0</v>
      </c>
      <c r="J721" s="42">
        <f>SUMIFS('Sample - Superstore'!U:U,'Sample - Superstore'!$V:$V,$A721,'Sample - Superstore'!$N:$N,$B721)</f>
        <v>7.313591111</v>
      </c>
      <c r="L721" s="36" t="s">
        <v>2837</v>
      </c>
      <c r="N721" s="40"/>
    </row>
    <row r="722">
      <c r="A722" s="41" t="s">
        <v>8626</v>
      </c>
      <c r="B722" s="36" t="s">
        <v>2483</v>
      </c>
      <c r="C722" s="36" t="s">
        <v>51</v>
      </c>
      <c r="D722" s="36" t="s">
        <v>76</v>
      </c>
      <c r="E722" s="36" t="s">
        <v>1321</v>
      </c>
      <c r="F722" s="42">
        <f>SUMIFS('Sample - Superstore'!R:R,'Sample - Superstore'!$V:$V,$A722,'Sample - Superstore'!$N:$N,$B722)</f>
        <v>21.552</v>
      </c>
      <c r="G722" s="43" t="str">
        <f>IF(OR($F722&lt;Lower_Limit,$F722&gt;Upper_Limit),TRUE,IF($F722&gt;Upper_percentile,"P99",IF($F722&lt;Lower_percentile,"P01","")))</f>
        <v/>
      </c>
      <c r="H722" s="44">
        <f>SUMIFS('Sample - Superstore'!S:S,'Sample - Superstore'!$V:$V,$A722,'Sample - Superstore'!$N:$N,$B722)</f>
        <v>6</v>
      </c>
      <c r="I722" s="45">
        <f>SUMIFS('Sample - Superstore'!T:T,'Sample - Superstore'!$V:$V,$A722,'Sample - Superstore'!$N:$N,$B722)</f>
        <v>0.2</v>
      </c>
      <c r="J722" s="42">
        <f>SUMIFS('Sample - Superstore'!U:U,'Sample - Superstore'!$V:$V,$A722,'Sample - Superstore'!$N:$N,$B722)</f>
        <v>7.0044</v>
      </c>
      <c r="L722" s="36" t="s">
        <v>2843</v>
      </c>
      <c r="N722" s="40"/>
    </row>
    <row r="723">
      <c r="A723" s="41" t="s">
        <v>8626</v>
      </c>
      <c r="B723" s="36" t="s">
        <v>2484</v>
      </c>
      <c r="C723" s="36" t="s">
        <v>51</v>
      </c>
      <c r="D723" s="36" t="s">
        <v>283</v>
      </c>
      <c r="E723" s="36" t="s">
        <v>2485</v>
      </c>
      <c r="F723" s="42">
        <f>SUMIFS('Sample - Superstore'!R:R,'Sample - Superstore'!$V:$V,$A723,'Sample - Superstore'!$N:$N,$B723)</f>
        <v>58.24</v>
      </c>
      <c r="G723" s="43" t="str">
        <f>IF(OR($F723&lt;Lower_Limit,$F723&gt;Upper_Limit),TRUE,IF($F723&gt;Upper_percentile,"P99",IF($F723&lt;Lower_percentile,"P01","")))</f>
        <v/>
      </c>
      <c r="H723" s="44">
        <f>SUMIFS('Sample - Superstore'!S:S,'Sample - Superstore'!$V:$V,$A723,'Sample - Superstore'!$N:$N,$B723)</f>
        <v>4</v>
      </c>
      <c r="I723" s="45">
        <f>SUMIFS('Sample - Superstore'!T:T,'Sample - Superstore'!$V:$V,$A723,'Sample - Superstore'!$N:$N,$B723)</f>
        <v>0</v>
      </c>
      <c r="J723" s="42">
        <f>SUMIFS('Sample - Superstore'!U:U,'Sample - Superstore'!$V:$V,$A723,'Sample - Superstore'!$N:$N,$B723)</f>
        <v>15.7248</v>
      </c>
      <c r="L723" s="36" t="s">
        <v>2848</v>
      </c>
      <c r="N723" s="40"/>
    </row>
    <row r="724">
      <c r="A724" s="41" t="s">
        <v>8626</v>
      </c>
      <c r="B724" s="36" t="s">
        <v>2489</v>
      </c>
      <c r="C724" s="36" t="s">
        <v>51</v>
      </c>
      <c r="D724" s="36" t="s">
        <v>635</v>
      </c>
      <c r="E724" s="36" t="s">
        <v>2490</v>
      </c>
      <c r="F724" s="42">
        <f>SUMIFS('Sample - Superstore'!R:R,'Sample - Superstore'!$V:$V,$A724,'Sample - Superstore'!$N:$N,$B724)</f>
        <v>61.38</v>
      </c>
      <c r="G724" s="43" t="str">
        <f>IF(OR($F724&lt;Lower_Limit,$F724&gt;Upper_Limit),TRUE,IF($F724&gt;Upper_percentile,"P99",IF($F724&lt;Lower_percentile,"P01","")))</f>
        <v/>
      </c>
      <c r="H724" s="44">
        <f>SUMIFS('Sample - Superstore'!S:S,'Sample - Superstore'!$V:$V,$A724,'Sample - Superstore'!$N:$N,$B724)</f>
        <v>6</v>
      </c>
      <c r="I724" s="45">
        <f>SUMIFS('Sample - Superstore'!T:T,'Sample - Superstore'!$V:$V,$A724,'Sample - Superstore'!$N:$N,$B724)</f>
        <v>0</v>
      </c>
      <c r="J724" s="42">
        <f>SUMIFS('Sample - Superstore'!U:U,'Sample - Superstore'!$V:$V,$A724,'Sample - Superstore'!$N:$N,$B724)</f>
        <v>15.9588</v>
      </c>
      <c r="L724" s="36" t="s">
        <v>2850</v>
      </c>
      <c r="N724" s="40"/>
    </row>
    <row r="725">
      <c r="A725" s="41" t="s">
        <v>8626</v>
      </c>
      <c r="B725" s="36" t="s">
        <v>1906</v>
      </c>
      <c r="C725" s="36" t="s">
        <v>39</v>
      </c>
      <c r="D725" s="36" t="s">
        <v>40</v>
      </c>
      <c r="E725" s="36" t="s">
        <v>1907</v>
      </c>
      <c r="F725" s="42">
        <f>SUMIFS('Sample - Superstore'!R:R,'Sample - Superstore'!$V:$V,$A725,'Sample - Superstore'!$N:$N,$B725)</f>
        <v>349.430242</v>
      </c>
      <c r="G725" s="43" t="str">
        <f>IF(OR($F725&lt;Lower_Limit,$F725&gt;Upper_Limit),TRUE,IF($F725&gt;Upper_percentile,"P99",IF($F725&lt;Lower_percentile,"P01","")))</f>
        <v/>
      </c>
      <c r="H725" s="44">
        <f>SUMIFS('Sample - Superstore'!S:S,'Sample - Superstore'!$V:$V,$A725,'Sample - Superstore'!$N:$N,$B725)</f>
        <v>4</v>
      </c>
      <c r="I725" s="45">
        <f>SUMIFS('Sample - Superstore'!T:T,'Sample - Superstore'!$V:$V,$A725,'Sample - Superstore'!$N:$N,$B725)</f>
        <v>0.2</v>
      </c>
      <c r="J725" s="42">
        <f>SUMIFS('Sample - Superstore'!U:U,'Sample - Superstore'!$V:$V,$A725,'Sample - Superstore'!$N:$N,$B725)</f>
        <v>30.57514617</v>
      </c>
      <c r="L725" s="36" t="s">
        <v>2855</v>
      </c>
      <c r="N725" s="40"/>
    </row>
    <row r="726">
      <c r="A726" s="41" t="s">
        <v>8626</v>
      </c>
      <c r="B726" s="36" t="s">
        <v>2494</v>
      </c>
      <c r="C726" s="36" t="s">
        <v>51</v>
      </c>
      <c r="D726" s="36" t="s">
        <v>52</v>
      </c>
      <c r="E726" s="36" t="s">
        <v>2495</v>
      </c>
      <c r="F726" s="42">
        <f>SUMIFS('Sample - Superstore'!R:R,'Sample - Superstore'!$V:$V,$A726,'Sample - Superstore'!$N:$N,$B726)</f>
        <v>760.4502469</v>
      </c>
      <c r="G726" s="43" t="str">
        <f>IF(OR($F726&lt;Lower_Limit,$F726&gt;Upper_Limit),TRUE,IF($F726&gt;Upper_percentile,"P99",IF($F726&lt;Lower_percentile,"P01","")))</f>
        <v/>
      </c>
      <c r="H726" s="44">
        <f>SUMIFS('Sample - Superstore'!S:S,'Sample - Superstore'!$V:$V,$A726,'Sample - Superstore'!$N:$N,$B726)</f>
        <v>5</v>
      </c>
      <c r="I726" s="45">
        <f>SUMIFS('Sample - Superstore'!T:T,'Sample - Superstore'!$V:$V,$A726,'Sample - Superstore'!$N:$N,$B726)</f>
        <v>0</v>
      </c>
      <c r="J726" s="42">
        <f>SUMIFS('Sample - Superstore'!U:U,'Sample - Superstore'!$V:$V,$A726,'Sample - Superstore'!$N:$N,$B726)</f>
        <v>220.5305716</v>
      </c>
      <c r="L726" s="36" t="s">
        <v>2857</v>
      </c>
      <c r="N726" s="40"/>
    </row>
    <row r="727">
      <c r="A727" s="41" t="s">
        <v>8626</v>
      </c>
      <c r="B727" s="36" t="s">
        <v>181</v>
      </c>
      <c r="C727" s="36" t="s">
        <v>51</v>
      </c>
      <c r="D727" s="36" t="s">
        <v>124</v>
      </c>
      <c r="E727" s="36" t="s">
        <v>182</v>
      </c>
      <c r="F727" s="42">
        <f>SUMIFS('Sample - Superstore'!R:R,'Sample - Superstore'!$V:$V,$A727,'Sample - Superstore'!$N:$N,$B727)</f>
        <v>112.3375473</v>
      </c>
      <c r="G727" s="43" t="str">
        <f>IF(OR($F727&lt;Lower_Limit,$F727&gt;Upper_Limit),TRUE,IF($F727&gt;Upper_percentile,"P99",IF($F727&lt;Lower_percentile,"P01","")))</f>
        <v/>
      </c>
      <c r="H727" s="44">
        <f>SUMIFS('Sample - Superstore'!S:S,'Sample - Superstore'!$V:$V,$A727,'Sample - Superstore'!$N:$N,$B727)</f>
        <v>4</v>
      </c>
      <c r="I727" s="45">
        <f>SUMIFS('Sample - Superstore'!T:T,'Sample - Superstore'!$V:$V,$A727,'Sample - Superstore'!$N:$N,$B727)</f>
        <v>0</v>
      </c>
      <c r="J727" s="42">
        <f>SUMIFS('Sample - Superstore'!U:U,'Sample - Superstore'!$V:$V,$A727,'Sample - Superstore'!$N:$N,$B727)</f>
        <v>51.67527177</v>
      </c>
      <c r="L727" s="36" t="s">
        <v>2859</v>
      </c>
      <c r="N727" s="40"/>
    </row>
    <row r="728">
      <c r="A728" s="41" t="s">
        <v>8626</v>
      </c>
      <c r="B728" s="36" t="s">
        <v>1358</v>
      </c>
      <c r="C728" s="36" t="s">
        <v>39</v>
      </c>
      <c r="D728" s="36" t="s">
        <v>61</v>
      </c>
      <c r="E728" s="36" t="s">
        <v>1359</v>
      </c>
      <c r="F728" s="42">
        <f>SUMIFS('Sample - Superstore'!R:R,'Sample - Superstore'!$V:$V,$A728,'Sample - Superstore'!$N:$N,$B728)</f>
        <v>244.0829637</v>
      </c>
      <c r="G728" s="43" t="str">
        <f>IF(OR($F728&lt;Lower_Limit,$F728&gt;Upper_Limit),TRUE,IF($F728&gt;Upper_percentile,"P99",IF($F728&lt;Lower_percentile,"P01","")))</f>
        <v/>
      </c>
      <c r="H728" s="44">
        <f>SUMIFS('Sample - Superstore'!S:S,'Sample - Superstore'!$V:$V,$A728,'Sample - Superstore'!$N:$N,$B728)</f>
        <v>10</v>
      </c>
      <c r="I728" s="45">
        <f>SUMIFS('Sample - Superstore'!T:T,'Sample - Superstore'!$V:$V,$A728,'Sample - Superstore'!$N:$N,$B728)</f>
        <v>0.2</v>
      </c>
      <c r="J728" s="42">
        <f>SUMIFS('Sample - Superstore'!U:U,'Sample - Superstore'!$V:$V,$A728,'Sample - Superstore'!$N:$N,$B728)</f>
        <v>87.6202557</v>
      </c>
      <c r="L728" s="36" t="s">
        <v>2864</v>
      </c>
      <c r="N728" s="40"/>
    </row>
    <row r="729">
      <c r="A729" s="41" t="s">
        <v>8626</v>
      </c>
      <c r="B729" s="36" t="s">
        <v>926</v>
      </c>
      <c r="C729" s="36" t="s">
        <v>39</v>
      </c>
      <c r="D729" s="36" t="s">
        <v>61</v>
      </c>
      <c r="E729" s="36" t="s">
        <v>927</v>
      </c>
      <c r="F729" s="42">
        <f>SUMIFS('Sample - Superstore'!R:R,'Sample - Superstore'!$V:$V,$A729,'Sample - Superstore'!$N:$N,$B729)</f>
        <v>74.91200547</v>
      </c>
      <c r="G729" s="43" t="str">
        <f>IF(OR($F729&lt;Lower_Limit,$F729&gt;Upper_Limit),TRUE,IF($F729&gt;Upper_percentile,"P99",IF($F729&lt;Lower_percentile,"P01","")))</f>
        <v/>
      </c>
      <c r="H729" s="44">
        <f>SUMIFS('Sample - Superstore'!S:S,'Sample - Superstore'!$V:$V,$A729,'Sample - Superstore'!$N:$N,$B729)</f>
        <v>10</v>
      </c>
      <c r="I729" s="45">
        <f>SUMIFS('Sample - Superstore'!T:T,'Sample - Superstore'!$V:$V,$A729,'Sample - Superstore'!$N:$N,$B729)</f>
        <v>0.2</v>
      </c>
      <c r="J729" s="42">
        <f>SUMIFS('Sample - Superstore'!U:U,'Sample - Superstore'!$V:$V,$A729,'Sample - Superstore'!$N:$N,$B729)</f>
        <v>3.328004373</v>
      </c>
      <c r="L729" s="36" t="s">
        <v>2870</v>
      </c>
      <c r="N729" s="40"/>
    </row>
    <row r="730">
      <c r="A730" s="41" t="s">
        <v>8626</v>
      </c>
      <c r="B730" s="36" t="s">
        <v>1766</v>
      </c>
      <c r="C730" s="36" t="s">
        <v>39</v>
      </c>
      <c r="D730" s="36" t="s">
        <v>61</v>
      </c>
      <c r="E730" s="36" t="s">
        <v>1767</v>
      </c>
      <c r="F730" s="42">
        <f>SUMIFS('Sample - Superstore'!R:R,'Sample - Superstore'!$V:$V,$A730,'Sample - Superstore'!$N:$N,$B730)</f>
        <v>253.3296622</v>
      </c>
      <c r="G730" s="43" t="str">
        <f>IF(OR($F730&lt;Lower_Limit,$F730&gt;Upper_Limit),TRUE,IF($F730&gt;Upper_percentile,"P99",IF($F730&lt;Lower_percentile,"P01","")))</f>
        <v/>
      </c>
      <c r="H730" s="44">
        <f>SUMIFS('Sample - Superstore'!S:S,'Sample - Superstore'!$V:$V,$A730,'Sample - Superstore'!$N:$N,$B730)</f>
        <v>3</v>
      </c>
      <c r="I730" s="45">
        <f>SUMIFS('Sample - Superstore'!T:T,'Sample - Superstore'!$V:$V,$A730,'Sample - Superstore'!$N:$N,$B730)</f>
        <v>0</v>
      </c>
      <c r="J730" s="42">
        <f>SUMIFS('Sample - Superstore'!U:U,'Sample - Superstore'!$V:$V,$A730,'Sample - Superstore'!$N:$N,$B730)</f>
        <v>101.3318649</v>
      </c>
      <c r="L730" s="36" t="s">
        <v>2876</v>
      </c>
      <c r="N730" s="40"/>
    </row>
    <row r="731">
      <c r="A731" s="41" t="s">
        <v>8626</v>
      </c>
      <c r="B731" s="36" t="s">
        <v>2500</v>
      </c>
      <c r="C731" s="36" t="s">
        <v>51</v>
      </c>
      <c r="D731" s="36" t="s">
        <v>124</v>
      </c>
      <c r="E731" s="36" t="s">
        <v>2501</v>
      </c>
      <c r="F731" s="42">
        <f>SUMIFS('Sample - Superstore'!R:R,'Sample - Superstore'!$V:$V,$A731,'Sample - Superstore'!$N:$N,$B731)</f>
        <v>46.84229087</v>
      </c>
      <c r="G731" s="43" t="str">
        <f>IF(OR($F731&lt;Lower_Limit,$F731&gt;Upper_Limit),TRUE,IF($F731&gt;Upper_percentile,"P99",IF($F731&lt;Lower_percentile,"P01","")))</f>
        <v/>
      </c>
      <c r="H731" s="44">
        <f>SUMIFS('Sample - Superstore'!S:S,'Sample - Superstore'!$V:$V,$A731,'Sample - Superstore'!$N:$N,$B731)</f>
        <v>3</v>
      </c>
      <c r="I731" s="45">
        <f>SUMIFS('Sample - Superstore'!T:T,'Sample - Superstore'!$V:$V,$A731,'Sample - Superstore'!$N:$N,$B731)</f>
        <v>0</v>
      </c>
      <c r="J731" s="42">
        <f>SUMIFS('Sample - Superstore'!U:U,'Sample - Superstore'!$V:$V,$A731,'Sample - Superstore'!$N:$N,$B731)</f>
        <v>22.01587671</v>
      </c>
      <c r="L731" s="36" t="s">
        <v>2881</v>
      </c>
      <c r="N731" s="40"/>
    </row>
    <row r="732">
      <c r="A732" s="41" t="s">
        <v>8626</v>
      </c>
      <c r="B732" s="36" t="s">
        <v>2502</v>
      </c>
      <c r="C732" s="36" t="s">
        <v>51</v>
      </c>
      <c r="D732" s="36" t="s">
        <v>76</v>
      </c>
      <c r="E732" s="36" t="s">
        <v>2503</v>
      </c>
      <c r="F732" s="42">
        <f>SUMIFS('Sample - Superstore'!R:R,'Sample - Superstore'!$V:$V,$A732,'Sample - Superstore'!$N:$N,$B732)</f>
        <v>50.16133698</v>
      </c>
      <c r="G732" s="43" t="str">
        <f>IF(OR($F732&lt;Lower_Limit,$F732&gt;Upper_Limit),TRUE,IF($F732&gt;Upper_percentile,"P99",IF($F732&lt;Lower_percentile,"P01","")))</f>
        <v/>
      </c>
      <c r="H732" s="44">
        <f>SUMIFS('Sample - Superstore'!S:S,'Sample - Superstore'!$V:$V,$A732,'Sample - Superstore'!$N:$N,$B732)</f>
        <v>3</v>
      </c>
      <c r="I732" s="45">
        <f>SUMIFS('Sample - Superstore'!T:T,'Sample - Superstore'!$V:$V,$A732,'Sample - Superstore'!$N:$N,$B732)</f>
        <v>0</v>
      </c>
      <c r="J732" s="42">
        <f>SUMIFS('Sample - Superstore'!U:U,'Sample - Superstore'!$V:$V,$A732,'Sample - Superstore'!$N:$N,$B732)</f>
        <v>24.07744175</v>
      </c>
      <c r="L732" s="36" t="s">
        <v>2887</v>
      </c>
      <c r="N732" s="40"/>
    </row>
    <row r="733">
      <c r="A733" s="41" t="s">
        <v>8626</v>
      </c>
      <c r="B733" s="36" t="s">
        <v>1664</v>
      </c>
      <c r="C733" s="36" t="s">
        <v>51</v>
      </c>
      <c r="D733" s="36" t="s">
        <v>76</v>
      </c>
      <c r="E733" s="36" t="s">
        <v>1665</v>
      </c>
      <c r="F733" s="42">
        <f>SUMIFS('Sample - Superstore'!R:R,'Sample - Superstore'!$V:$V,$A733,'Sample - Superstore'!$N:$N,$B733)</f>
        <v>9.135984923</v>
      </c>
      <c r="G733" s="43" t="str">
        <f>IF(OR($F733&lt;Lower_Limit,$F733&gt;Upper_Limit),TRUE,IF($F733&gt;Upper_percentile,"P99",IF($F733&lt;Lower_percentile,"P01","")))</f>
        <v/>
      </c>
      <c r="H733" s="44">
        <f>SUMIFS('Sample - Superstore'!S:S,'Sample - Superstore'!$V:$V,$A733,'Sample - Superstore'!$N:$N,$B733)</f>
        <v>3</v>
      </c>
      <c r="I733" s="45">
        <f>SUMIFS('Sample - Superstore'!T:T,'Sample - Superstore'!$V:$V,$A733,'Sample - Superstore'!$N:$N,$B733)</f>
        <v>0</v>
      </c>
      <c r="J733" s="42">
        <f>SUMIFS('Sample - Superstore'!U:U,'Sample - Superstore'!$V:$V,$A733,'Sample - Superstore'!$N:$N,$B733)</f>
        <v>4.385272763</v>
      </c>
      <c r="L733" s="36" t="s">
        <v>2889</v>
      </c>
      <c r="N733" s="40"/>
    </row>
    <row r="734">
      <c r="A734" s="41" t="s">
        <v>8626</v>
      </c>
      <c r="B734" s="36" t="s">
        <v>2504</v>
      </c>
      <c r="C734" s="36" t="s">
        <v>51</v>
      </c>
      <c r="D734" s="36" t="s">
        <v>124</v>
      </c>
      <c r="E734" s="36" t="s">
        <v>2505</v>
      </c>
      <c r="F734" s="42">
        <f>SUMIFS('Sample - Superstore'!R:R,'Sample - Superstore'!$V:$V,$A734,'Sample - Superstore'!$N:$N,$B734)</f>
        <v>10.17076024</v>
      </c>
      <c r="G734" s="43" t="str">
        <f>IF(OR($F734&lt;Lower_Limit,$F734&gt;Upper_Limit),TRUE,IF($F734&gt;Upper_percentile,"P99",IF($F734&lt;Lower_percentile,"P01","")))</f>
        <v/>
      </c>
      <c r="H734" s="44">
        <f>SUMIFS('Sample - Superstore'!S:S,'Sample - Superstore'!$V:$V,$A734,'Sample - Superstore'!$N:$N,$B734)</f>
        <v>2</v>
      </c>
      <c r="I734" s="45">
        <f>SUMIFS('Sample - Superstore'!T:T,'Sample - Superstore'!$V:$V,$A734,'Sample - Superstore'!$N:$N,$B734)</f>
        <v>0</v>
      </c>
      <c r="J734" s="42">
        <f>SUMIFS('Sample - Superstore'!U:U,'Sample - Superstore'!$V:$V,$A734,'Sample - Superstore'!$N:$N,$B734)</f>
        <v>4.881964916</v>
      </c>
      <c r="L734" s="36" t="s">
        <v>2891</v>
      </c>
      <c r="N734" s="40"/>
    </row>
    <row r="735">
      <c r="A735" s="41" t="s">
        <v>8626</v>
      </c>
      <c r="B735" s="36" t="s">
        <v>2507</v>
      </c>
      <c r="C735" s="36" t="s">
        <v>51</v>
      </c>
      <c r="D735" s="36" t="s">
        <v>297</v>
      </c>
      <c r="E735" s="36" t="s">
        <v>2508</v>
      </c>
      <c r="F735" s="42">
        <f>SUMIFS('Sample - Superstore'!R:R,'Sample - Superstore'!$V:$V,$A735,'Sample - Superstore'!$N:$N,$B735)</f>
        <v>22.05</v>
      </c>
      <c r="G735" s="43" t="str">
        <f>IF(OR($F735&lt;Lower_Limit,$F735&gt;Upper_Limit),TRUE,IF($F735&gt;Upper_percentile,"P99",IF($F735&lt;Lower_percentile,"P01","")))</f>
        <v/>
      </c>
      <c r="H735" s="44">
        <f>SUMIFS('Sample - Superstore'!S:S,'Sample - Superstore'!$V:$V,$A735,'Sample - Superstore'!$N:$N,$B735)</f>
        <v>7</v>
      </c>
      <c r="I735" s="45">
        <f>SUMIFS('Sample - Superstore'!T:T,'Sample - Superstore'!$V:$V,$A735,'Sample - Superstore'!$N:$N,$B735)</f>
        <v>0</v>
      </c>
      <c r="J735" s="42">
        <f>SUMIFS('Sample - Superstore'!U:U,'Sample - Superstore'!$V:$V,$A735,'Sample - Superstore'!$N:$N,$B735)</f>
        <v>10.584</v>
      </c>
      <c r="L735" s="36" t="s">
        <v>2893</v>
      </c>
      <c r="N735" s="40"/>
    </row>
    <row r="736">
      <c r="A736" s="41" t="s">
        <v>8626</v>
      </c>
      <c r="B736" s="36" t="s">
        <v>2509</v>
      </c>
      <c r="C736" s="36" t="s">
        <v>51</v>
      </c>
      <c r="D736" s="36" t="s">
        <v>124</v>
      </c>
      <c r="E736" s="36" t="s">
        <v>2510</v>
      </c>
      <c r="F736" s="42">
        <f>SUMIFS('Sample - Superstore'!R:R,'Sample - Superstore'!$V:$V,$A736,'Sample - Superstore'!$N:$N,$B736)</f>
        <v>99.9</v>
      </c>
      <c r="G736" s="43" t="str">
        <f>IF(OR($F736&lt;Lower_Limit,$F736&gt;Upper_Limit),TRUE,IF($F736&gt;Upper_percentile,"P99",IF($F736&lt;Lower_percentile,"P01","")))</f>
        <v/>
      </c>
      <c r="H736" s="44">
        <f>SUMIFS('Sample - Superstore'!S:S,'Sample - Superstore'!$V:$V,$A736,'Sample - Superstore'!$N:$N,$B736)</f>
        <v>5</v>
      </c>
      <c r="I736" s="45">
        <f>SUMIFS('Sample - Superstore'!T:T,'Sample - Superstore'!$V:$V,$A736,'Sample - Superstore'!$N:$N,$B736)</f>
        <v>0</v>
      </c>
      <c r="J736" s="42">
        <f>SUMIFS('Sample - Superstore'!U:U,'Sample - Superstore'!$V:$V,$A736,'Sample - Superstore'!$N:$N,$B736)</f>
        <v>46.953</v>
      </c>
      <c r="L736" s="36" t="s">
        <v>2903</v>
      </c>
      <c r="N736" s="40"/>
    </row>
    <row r="737">
      <c r="A737" s="41" t="s">
        <v>8626</v>
      </c>
      <c r="B737" s="36" t="s">
        <v>2513</v>
      </c>
      <c r="C737" s="36" t="s">
        <v>39</v>
      </c>
      <c r="D737" s="36" t="s">
        <v>40</v>
      </c>
      <c r="E737" s="36" t="s">
        <v>2514</v>
      </c>
      <c r="F737" s="42">
        <f>SUMIFS('Sample - Superstore'!R:R,'Sample - Superstore'!$V:$V,$A737,'Sample - Superstore'!$N:$N,$B737)</f>
        <v>3023.928</v>
      </c>
      <c r="G737" s="43" t="str">
        <f>IF(OR($F737&lt;Lower_Limit,$F737&gt;Upper_Limit),TRUE,IF($F737&gt;Upper_percentile,"P99",IF($F737&lt;Lower_percentile,"P01","")))</f>
        <v>P99</v>
      </c>
      <c r="H737" s="44">
        <f>SUMIFS('Sample - Superstore'!S:S,'Sample - Superstore'!$V:$V,$A737,'Sample - Superstore'!$N:$N,$B737)</f>
        <v>9</v>
      </c>
      <c r="I737" s="45">
        <f>SUMIFS('Sample - Superstore'!T:T,'Sample - Superstore'!$V:$V,$A737,'Sample - Superstore'!$N:$N,$B737)</f>
        <v>0.2</v>
      </c>
      <c r="J737" s="42">
        <f>SUMIFS('Sample - Superstore'!U:U,'Sample - Superstore'!$V:$V,$A737,'Sample - Superstore'!$N:$N,$B737)</f>
        <v>226.7946</v>
      </c>
      <c r="L737" s="36" t="s">
        <v>2905</v>
      </c>
      <c r="N737" s="40"/>
    </row>
    <row r="738">
      <c r="A738" s="41" t="s">
        <v>8626</v>
      </c>
      <c r="B738" s="36" t="s">
        <v>2515</v>
      </c>
      <c r="C738" s="36" t="s">
        <v>39</v>
      </c>
      <c r="D738" s="36" t="s">
        <v>61</v>
      </c>
      <c r="E738" s="36" t="s">
        <v>2516</v>
      </c>
      <c r="F738" s="42">
        <f>SUMIFS('Sample - Superstore'!R:R,'Sample - Superstore'!$V:$V,$A738,'Sample - Superstore'!$N:$N,$B738)</f>
        <v>26.96</v>
      </c>
      <c r="G738" s="43" t="str">
        <f>IF(OR($F738&lt;Lower_Limit,$F738&gt;Upper_Limit),TRUE,IF($F738&gt;Upper_percentile,"P99",IF($F738&lt;Lower_percentile,"P01","")))</f>
        <v/>
      </c>
      <c r="H738" s="44">
        <f>SUMIFS('Sample - Superstore'!S:S,'Sample - Superstore'!$V:$V,$A738,'Sample - Superstore'!$N:$N,$B738)</f>
        <v>2</v>
      </c>
      <c r="I738" s="45">
        <f>SUMIFS('Sample - Superstore'!T:T,'Sample - Superstore'!$V:$V,$A738,'Sample - Superstore'!$N:$N,$B738)</f>
        <v>0</v>
      </c>
      <c r="J738" s="42">
        <f>SUMIFS('Sample - Superstore'!U:U,'Sample - Superstore'!$V:$V,$A738,'Sample - Superstore'!$N:$N,$B738)</f>
        <v>3.7744</v>
      </c>
      <c r="L738" s="36" t="s">
        <v>2913</v>
      </c>
      <c r="N738" s="40"/>
    </row>
    <row r="739">
      <c r="A739" s="41" t="s">
        <v>8626</v>
      </c>
      <c r="B739" s="36" t="s">
        <v>2517</v>
      </c>
      <c r="C739" s="36" t="s">
        <v>39</v>
      </c>
      <c r="D739" s="36" t="s">
        <v>40</v>
      </c>
      <c r="E739" s="36" t="s">
        <v>2518</v>
      </c>
      <c r="F739" s="42">
        <f>SUMIFS('Sample - Superstore'!R:R,'Sample - Superstore'!$V:$V,$A739,'Sample - Superstore'!$N:$N,$B739)</f>
        <v>477.6</v>
      </c>
      <c r="G739" s="43" t="str">
        <f>IF(OR($F739&lt;Lower_Limit,$F739&gt;Upper_Limit),TRUE,IF($F739&gt;Upper_percentile,"P99",IF($F739&lt;Lower_percentile,"P01","")))</f>
        <v/>
      </c>
      <c r="H739" s="44">
        <f>SUMIFS('Sample - Superstore'!S:S,'Sample - Superstore'!$V:$V,$A739,'Sample - Superstore'!$N:$N,$B739)</f>
        <v>3</v>
      </c>
      <c r="I739" s="45">
        <f>SUMIFS('Sample - Superstore'!T:T,'Sample - Superstore'!$V:$V,$A739,'Sample - Superstore'!$N:$N,$B739)</f>
        <v>0.2</v>
      </c>
      <c r="J739" s="42">
        <f>SUMIFS('Sample - Superstore'!U:U,'Sample - Superstore'!$V:$V,$A739,'Sample - Superstore'!$N:$N,$B739)</f>
        <v>161.19</v>
      </c>
      <c r="L739" s="36" t="s">
        <v>2915</v>
      </c>
      <c r="N739" s="40"/>
    </row>
    <row r="740">
      <c r="A740" s="41" t="s">
        <v>8626</v>
      </c>
      <c r="B740" s="36" t="s">
        <v>1100</v>
      </c>
      <c r="C740" s="36" t="s">
        <v>35</v>
      </c>
      <c r="D740" s="36" t="s">
        <v>121</v>
      </c>
      <c r="E740" s="36" t="s">
        <v>1101</v>
      </c>
      <c r="F740" s="42">
        <f>SUMIFS('Sample - Superstore'!R:R,'Sample - Superstore'!$V:$V,$A740,'Sample - Superstore'!$N:$N,$B740)</f>
        <v>496.4484938</v>
      </c>
      <c r="G740" s="43" t="str">
        <f>IF(OR($F740&lt;Lower_Limit,$F740&gt;Upper_Limit),TRUE,IF($F740&gt;Upper_percentile,"P99",IF($F740&lt;Lower_percentile,"P01","")))</f>
        <v/>
      </c>
      <c r="H740" s="44">
        <f>SUMIFS('Sample - Superstore'!S:S,'Sample - Superstore'!$V:$V,$A740,'Sample - Superstore'!$N:$N,$B740)</f>
        <v>3</v>
      </c>
      <c r="I740" s="45">
        <f>SUMIFS('Sample - Superstore'!T:T,'Sample - Superstore'!$V:$V,$A740,'Sample - Superstore'!$N:$N,$B740)</f>
        <v>0.2</v>
      </c>
      <c r="J740" s="42">
        <f>SUMIFS('Sample - Superstore'!U:U,'Sample - Superstore'!$V:$V,$A740,'Sample - Superstore'!$N:$N,$B740)</f>
        <v>37.23363704</v>
      </c>
      <c r="L740" s="36" t="s">
        <v>2923</v>
      </c>
      <c r="N740" s="40"/>
    </row>
    <row r="741">
      <c r="A741" s="41" t="s">
        <v>8626</v>
      </c>
      <c r="B741" s="36" t="s">
        <v>2522</v>
      </c>
      <c r="C741" s="36" t="s">
        <v>35</v>
      </c>
      <c r="D741" s="36" t="s">
        <v>121</v>
      </c>
      <c r="E741" s="36" t="s">
        <v>2523</v>
      </c>
      <c r="F741" s="42">
        <f>SUMIFS('Sample - Superstore'!R:R,'Sample - Superstore'!$V:$V,$A741,'Sample - Superstore'!$N:$N,$B741)</f>
        <v>87.97929218</v>
      </c>
      <c r="G741" s="43" t="str">
        <f>IF(OR($F741&lt;Lower_Limit,$F741&gt;Upper_Limit),TRUE,IF($F741&gt;Upper_percentile,"P99",IF($F741&lt;Lower_percentile,"P01","")))</f>
        <v/>
      </c>
      <c r="H741" s="44">
        <f>SUMIFS('Sample - Superstore'!S:S,'Sample - Superstore'!$V:$V,$A741,'Sample - Superstore'!$N:$N,$B741)</f>
        <v>2</v>
      </c>
      <c r="I741" s="45">
        <f>SUMIFS('Sample - Superstore'!T:T,'Sample - Superstore'!$V:$V,$A741,'Sample - Superstore'!$N:$N,$B741)</f>
        <v>0.2</v>
      </c>
      <c r="J741" s="42">
        <f>SUMIFS('Sample - Superstore'!U:U,'Sample - Superstore'!$V:$V,$A741,'Sample - Superstore'!$N:$N,$B741)</f>
        <v>0</v>
      </c>
      <c r="L741" s="36" t="s">
        <v>2925</v>
      </c>
      <c r="N741" s="40"/>
    </row>
    <row r="742">
      <c r="A742" s="41" t="s">
        <v>8626</v>
      </c>
      <c r="B742" s="36" t="s">
        <v>1777</v>
      </c>
      <c r="C742" s="36" t="s">
        <v>51</v>
      </c>
      <c r="D742" s="36" t="s">
        <v>124</v>
      </c>
      <c r="E742" s="36" t="s">
        <v>1778</v>
      </c>
      <c r="F742" s="42">
        <f>SUMIFS('Sample - Superstore'!R:R,'Sample - Superstore'!$V:$V,$A742,'Sample - Superstore'!$N:$N,$B742)</f>
        <v>66.90666667</v>
      </c>
      <c r="G742" s="43" t="str">
        <f>IF(OR($F742&lt;Lower_Limit,$F742&gt;Upper_Limit),TRUE,IF($F742&gt;Upper_percentile,"P99",IF($F742&lt;Lower_percentile,"P01","")))</f>
        <v/>
      </c>
      <c r="H742" s="44">
        <f>SUMIFS('Sample - Superstore'!S:S,'Sample - Superstore'!$V:$V,$A742,'Sample - Superstore'!$N:$N,$B742)</f>
        <v>10</v>
      </c>
      <c r="I742" s="45">
        <f>SUMIFS('Sample - Superstore'!T:T,'Sample - Superstore'!$V:$V,$A742,'Sample - Superstore'!$N:$N,$B742)</f>
        <v>0</v>
      </c>
      <c r="J742" s="42">
        <f>SUMIFS('Sample - Superstore'!U:U,'Sample - Superstore'!$V:$V,$A742,'Sample - Superstore'!$N:$N,$B742)</f>
        <v>32.1152</v>
      </c>
      <c r="L742" s="36" t="s">
        <v>2927</v>
      </c>
      <c r="N742" s="40"/>
    </row>
    <row r="743">
      <c r="A743" s="41" t="s">
        <v>8626</v>
      </c>
      <c r="B743" s="36" t="s">
        <v>1313</v>
      </c>
      <c r="C743" s="36" t="s">
        <v>51</v>
      </c>
      <c r="D743" s="36" t="s">
        <v>76</v>
      </c>
      <c r="E743" s="36" t="s">
        <v>1314</v>
      </c>
      <c r="F743" s="42">
        <f>SUMIFS('Sample - Superstore'!R:R,'Sample - Superstore'!$V:$V,$A743,'Sample - Superstore'!$N:$N,$B743)</f>
        <v>4.784</v>
      </c>
      <c r="G743" s="43" t="str">
        <f>IF(OR($F743&lt;Lower_Limit,$F743&gt;Upper_Limit),TRUE,IF($F743&gt;Upper_percentile,"P99",IF($F743&lt;Lower_percentile,"P01","")))</f>
        <v/>
      </c>
      <c r="H743" s="44">
        <f>SUMIFS('Sample - Superstore'!S:S,'Sample - Superstore'!$V:$V,$A743,'Sample - Superstore'!$N:$N,$B743)</f>
        <v>1</v>
      </c>
      <c r="I743" s="45">
        <f>SUMIFS('Sample - Superstore'!T:T,'Sample - Superstore'!$V:$V,$A743,'Sample - Superstore'!$N:$N,$B743)</f>
        <v>0.2</v>
      </c>
      <c r="J743" s="42">
        <f>SUMIFS('Sample - Superstore'!U:U,'Sample - Superstore'!$V:$V,$A743,'Sample - Superstore'!$N:$N,$B743)</f>
        <v>1.5548</v>
      </c>
      <c r="L743" s="36" t="s">
        <v>2932</v>
      </c>
      <c r="N743" s="40"/>
    </row>
    <row r="744">
      <c r="A744" s="41" t="s">
        <v>8626</v>
      </c>
      <c r="B744" s="36" t="s">
        <v>2528</v>
      </c>
      <c r="C744" s="36" t="s">
        <v>51</v>
      </c>
      <c r="D744" s="36" t="s">
        <v>124</v>
      </c>
      <c r="E744" s="36" t="s">
        <v>2529</v>
      </c>
      <c r="F744" s="42">
        <f>SUMIFS('Sample - Superstore'!R:R,'Sample - Superstore'!$V:$V,$A744,'Sample - Superstore'!$N:$N,$B744)</f>
        <v>4.73</v>
      </c>
      <c r="G744" s="43" t="str">
        <f>IF(OR($F744&lt;Lower_Limit,$F744&gt;Upper_Limit),TRUE,IF($F744&gt;Upper_percentile,"P99",IF($F744&lt;Lower_percentile,"P01","")))</f>
        <v/>
      </c>
      <c r="H744" s="44">
        <f>SUMIFS('Sample - Superstore'!S:S,'Sample - Superstore'!$V:$V,$A744,'Sample - Superstore'!$N:$N,$B744)</f>
        <v>1</v>
      </c>
      <c r="I744" s="45">
        <f>SUMIFS('Sample - Superstore'!T:T,'Sample - Superstore'!$V:$V,$A744,'Sample - Superstore'!$N:$N,$B744)</f>
        <v>0</v>
      </c>
      <c r="J744" s="42">
        <f>SUMIFS('Sample - Superstore'!U:U,'Sample - Superstore'!$V:$V,$A744,'Sample - Superstore'!$N:$N,$B744)</f>
        <v>2.3177</v>
      </c>
      <c r="L744" s="36" t="s">
        <v>2935</v>
      </c>
      <c r="N744" s="40"/>
    </row>
    <row r="745">
      <c r="A745" s="41" t="s">
        <v>8626</v>
      </c>
      <c r="B745" s="36" t="s">
        <v>1565</v>
      </c>
      <c r="C745" s="36" t="s">
        <v>51</v>
      </c>
      <c r="D745" s="36" t="s">
        <v>272</v>
      </c>
      <c r="E745" s="36" t="s">
        <v>1566</v>
      </c>
      <c r="F745" s="42">
        <f>SUMIFS('Sample - Superstore'!R:R,'Sample - Superstore'!$V:$V,$A745,'Sample - Superstore'!$N:$N,$B745)</f>
        <v>10.27531852</v>
      </c>
      <c r="G745" s="43" t="str">
        <f>IF(OR($F745&lt;Lower_Limit,$F745&gt;Upper_Limit),TRUE,IF($F745&gt;Upper_percentile,"P99",IF($F745&lt;Lower_percentile,"P01","")))</f>
        <v/>
      </c>
      <c r="H745" s="44">
        <f>SUMIFS('Sample - Superstore'!S:S,'Sample - Superstore'!$V:$V,$A745,'Sample - Superstore'!$N:$N,$B745)</f>
        <v>6</v>
      </c>
      <c r="I745" s="45">
        <f>SUMIFS('Sample - Superstore'!T:T,'Sample - Superstore'!$V:$V,$A745,'Sample - Superstore'!$N:$N,$B745)</f>
        <v>0.2</v>
      </c>
      <c r="J745" s="42">
        <f>SUMIFS('Sample - Superstore'!U:U,'Sample - Superstore'!$V:$V,$A745,'Sample - Superstore'!$N:$N,$B745)</f>
        <v>3.724802963</v>
      </c>
      <c r="L745" s="36" t="s">
        <v>2940</v>
      </c>
      <c r="N745" s="40"/>
    </row>
    <row r="746">
      <c r="A746" s="41" t="s">
        <v>8626</v>
      </c>
      <c r="B746" s="36" t="s">
        <v>1934</v>
      </c>
      <c r="C746" s="36" t="s">
        <v>39</v>
      </c>
      <c r="D746" s="36" t="s">
        <v>40</v>
      </c>
      <c r="E746" s="36" t="s">
        <v>1935</v>
      </c>
      <c r="F746" s="42">
        <f>SUMIFS('Sample - Superstore'!R:R,'Sample - Superstore'!$V:$V,$A746,'Sample - Superstore'!$N:$N,$B746)</f>
        <v>177.48</v>
      </c>
      <c r="G746" s="43" t="str">
        <f>IF(OR($F746&lt;Lower_Limit,$F746&gt;Upper_Limit),TRUE,IF($F746&gt;Upper_percentile,"P99",IF($F746&lt;Lower_percentile,"P01","")))</f>
        <v/>
      </c>
      <c r="H746" s="44">
        <f>SUMIFS('Sample - Superstore'!S:S,'Sample - Superstore'!$V:$V,$A746,'Sample - Superstore'!$N:$N,$B746)</f>
        <v>3</v>
      </c>
      <c r="I746" s="45">
        <f>SUMIFS('Sample - Superstore'!T:T,'Sample - Superstore'!$V:$V,$A746,'Sample - Superstore'!$N:$N,$B746)</f>
        <v>0.2</v>
      </c>
      <c r="J746" s="42">
        <f>SUMIFS('Sample - Superstore'!U:U,'Sample - Superstore'!$V:$V,$A746,'Sample - Superstore'!$N:$N,$B746)</f>
        <v>19.9665</v>
      </c>
      <c r="L746" s="36" t="s">
        <v>2944</v>
      </c>
      <c r="N746" s="40"/>
    </row>
    <row r="747">
      <c r="A747" s="41" t="s">
        <v>8626</v>
      </c>
      <c r="B747" s="36" t="s">
        <v>2539</v>
      </c>
      <c r="C747" s="36" t="s">
        <v>39</v>
      </c>
      <c r="D747" s="36" t="s">
        <v>446</v>
      </c>
      <c r="E747" s="36" t="s">
        <v>2540</v>
      </c>
      <c r="F747" s="42">
        <f>SUMIFS('Sample - Superstore'!R:R,'Sample - Superstore'!$V:$V,$A747,'Sample - Superstore'!$N:$N,$B747)</f>
        <v>549.6646152</v>
      </c>
      <c r="G747" s="43" t="str">
        <f>IF(OR($F747&lt;Lower_Limit,$F747&gt;Upper_Limit),TRUE,IF($F747&gt;Upper_percentile,"P99",IF($F747&lt;Lower_percentile,"P01","")))</f>
        <v/>
      </c>
      <c r="H747" s="44">
        <f>SUMIFS('Sample - Superstore'!S:S,'Sample - Superstore'!$V:$V,$A747,'Sample - Superstore'!$N:$N,$B747)</f>
        <v>2</v>
      </c>
      <c r="I747" s="45">
        <f>SUMIFS('Sample - Superstore'!T:T,'Sample - Superstore'!$V:$V,$A747,'Sample - Superstore'!$N:$N,$B747)</f>
        <v>0.5</v>
      </c>
      <c r="J747" s="42">
        <f>SUMIFS('Sample - Superstore'!U:U,'Sample - Superstore'!$V:$V,$A747,'Sample - Superstore'!$N:$N,$B747)</f>
        <v>-21.98658461</v>
      </c>
      <c r="L747" s="36" t="s">
        <v>2949</v>
      </c>
      <c r="N747" s="40"/>
    </row>
    <row r="748">
      <c r="A748" s="41" t="s">
        <v>8626</v>
      </c>
      <c r="B748" s="36" t="s">
        <v>2542</v>
      </c>
      <c r="C748" s="36" t="s">
        <v>35</v>
      </c>
      <c r="D748" s="36" t="s">
        <v>263</v>
      </c>
      <c r="E748" s="36" t="s">
        <v>2543</v>
      </c>
      <c r="F748" s="42">
        <f>SUMIFS('Sample - Superstore'!R:R,'Sample - Superstore'!$V:$V,$A748,'Sample - Superstore'!$N:$N,$B748)</f>
        <v>122.352</v>
      </c>
      <c r="G748" s="43" t="str">
        <f>IF(OR($F748&lt;Lower_Limit,$F748&gt;Upper_Limit),TRUE,IF($F748&gt;Upper_percentile,"P99",IF($F748&lt;Lower_percentile,"P01","")))</f>
        <v/>
      </c>
      <c r="H748" s="44">
        <f>SUMIFS('Sample - Superstore'!S:S,'Sample - Superstore'!$V:$V,$A748,'Sample - Superstore'!$N:$N,$B748)</f>
        <v>3</v>
      </c>
      <c r="I748" s="45">
        <f>SUMIFS('Sample - Superstore'!T:T,'Sample - Superstore'!$V:$V,$A748,'Sample - Superstore'!$N:$N,$B748)</f>
        <v>0.2</v>
      </c>
      <c r="J748" s="42">
        <f>SUMIFS('Sample - Superstore'!U:U,'Sample - Superstore'!$V:$V,$A748,'Sample - Superstore'!$N:$N,$B748)</f>
        <v>13.7646</v>
      </c>
      <c r="L748" s="36" t="s">
        <v>2951</v>
      </c>
      <c r="N748" s="40"/>
    </row>
    <row r="749">
      <c r="A749" s="41" t="s">
        <v>8626</v>
      </c>
      <c r="B749" s="36" t="s">
        <v>2548</v>
      </c>
      <c r="C749" s="36" t="s">
        <v>35</v>
      </c>
      <c r="D749" s="36" t="s">
        <v>73</v>
      </c>
      <c r="E749" s="36" t="s">
        <v>2549</v>
      </c>
      <c r="F749" s="42">
        <f>SUMIFS('Sample - Superstore'!R:R,'Sample - Superstore'!$V:$V,$A749,'Sample - Superstore'!$N:$N,$B749)</f>
        <v>2032.053679</v>
      </c>
      <c r="G749" s="43" t="str">
        <f>IF(OR($F749&lt;Lower_Limit,$F749&gt;Upper_Limit),TRUE,IF($F749&gt;Upper_percentile,"P99",IF($F749&lt;Lower_percentile,"P01","")))</f>
        <v/>
      </c>
      <c r="H749" s="44">
        <f>SUMIFS('Sample - Superstore'!S:S,'Sample - Superstore'!$V:$V,$A749,'Sample - Superstore'!$N:$N,$B749)</f>
        <v>10</v>
      </c>
      <c r="I749" s="45">
        <f>SUMIFS('Sample - Superstore'!T:T,'Sample - Superstore'!$V:$V,$A749,'Sample - Superstore'!$N:$N,$B749)</f>
        <v>0.2</v>
      </c>
      <c r="J749" s="42">
        <f>SUMIFS('Sample - Superstore'!U:U,'Sample - Superstore'!$V:$V,$A749,'Sample - Superstore'!$N:$N,$B749)</f>
        <v>265.4844198</v>
      </c>
      <c r="L749" s="36" t="s">
        <v>2954</v>
      </c>
      <c r="N749" s="40"/>
    </row>
    <row r="750">
      <c r="A750" s="41" t="s">
        <v>8626</v>
      </c>
      <c r="B750" s="36" t="s">
        <v>1309</v>
      </c>
      <c r="C750" s="36" t="s">
        <v>51</v>
      </c>
      <c r="D750" s="36" t="s">
        <v>297</v>
      </c>
      <c r="E750" s="36" t="s">
        <v>1310</v>
      </c>
      <c r="F750" s="42">
        <f>SUMIFS('Sample - Superstore'!R:R,'Sample - Superstore'!$V:$V,$A750,'Sample - Superstore'!$N:$N,$B750)</f>
        <v>20.7</v>
      </c>
      <c r="G750" s="43" t="str">
        <f>IF(OR($F750&lt;Lower_Limit,$F750&gt;Upper_Limit),TRUE,IF($F750&gt;Upper_percentile,"P99",IF($F750&lt;Lower_percentile,"P01","")))</f>
        <v/>
      </c>
      <c r="H750" s="44">
        <f>SUMIFS('Sample - Superstore'!S:S,'Sample - Superstore'!$V:$V,$A750,'Sample - Superstore'!$N:$N,$B750)</f>
        <v>2</v>
      </c>
      <c r="I750" s="45">
        <f>SUMIFS('Sample - Superstore'!T:T,'Sample - Superstore'!$V:$V,$A750,'Sample - Superstore'!$N:$N,$B750)</f>
        <v>0</v>
      </c>
      <c r="J750" s="42">
        <f>SUMIFS('Sample - Superstore'!U:U,'Sample - Superstore'!$V:$V,$A750,'Sample - Superstore'!$N:$N,$B750)</f>
        <v>9.936</v>
      </c>
      <c r="L750" s="36" t="s">
        <v>2957</v>
      </c>
      <c r="N750" s="40"/>
    </row>
    <row r="751">
      <c r="A751" s="41" t="s">
        <v>8626</v>
      </c>
      <c r="B751" s="36" t="s">
        <v>396</v>
      </c>
      <c r="C751" s="36" t="s">
        <v>35</v>
      </c>
      <c r="D751" s="36" t="s">
        <v>73</v>
      </c>
      <c r="E751" s="36" t="s">
        <v>397</v>
      </c>
      <c r="F751" s="42">
        <f>SUMIFS('Sample - Superstore'!R:R,'Sample - Superstore'!$V:$V,$A751,'Sample - Superstore'!$N:$N,$B751)</f>
        <v>1335.68</v>
      </c>
      <c r="G751" s="43" t="str">
        <f>IF(OR($F751&lt;Lower_Limit,$F751&gt;Upper_Limit),TRUE,IF($F751&gt;Upper_percentile,"P99",IF($F751&lt;Lower_percentile,"P01","")))</f>
        <v/>
      </c>
      <c r="H751" s="44">
        <f>SUMIFS('Sample - Superstore'!S:S,'Sample - Superstore'!$V:$V,$A751,'Sample - Superstore'!$N:$N,$B751)</f>
        <v>4</v>
      </c>
      <c r="I751" s="45">
        <f>SUMIFS('Sample - Superstore'!T:T,'Sample - Superstore'!$V:$V,$A751,'Sample - Superstore'!$N:$N,$B751)</f>
        <v>0.2</v>
      </c>
      <c r="J751" s="42">
        <f>SUMIFS('Sample - Superstore'!U:U,'Sample - Superstore'!$V:$V,$A751,'Sample - Superstore'!$N:$N,$B751)</f>
        <v>-217.048</v>
      </c>
      <c r="L751" s="36" t="s">
        <v>2962</v>
      </c>
      <c r="N751" s="40"/>
    </row>
    <row r="752">
      <c r="A752" s="41" t="s">
        <v>8626</v>
      </c>
      <c r="B752" s="36" t="s">
        <v>2554</v>
      </c>
      <c r="C752" s="36" t="s">
        <v>51</v>
      </c>
      <c r="D752" s="36" t="s">
        <v>297</v>
      </c>
      <c r="E752" s="36" t="s">
        <v>2555</v>
      </c>
      <c r="F752" s="42">
        <f>SUMIFS('Sample - Superstore'!R:R,'Sample - Superstore'!$V:$V,$A752,'Sample - Superstore'!$N:$N,$B752)</f>
        <v>52.86023704</v>
      </c>
      <c r="G752" s="43" t="str">
        <f>IF(OR($F752&lt;Lower_Limit,$F752&gt;Upper_Limit),TRUE,IF($F752&gt;Upper_percentile,"P99",IF($F752&lt;Lower_percentile,"P01","")))</f>
        <v/>
      </c>
      <c r="H752" s="44">
        <f>SUMIFS('Sample - Superstore'!S:S,'Sample - Superstore'!$V:$V,$A752,'Sample - Superstore'!$N:$N,$B752)</f>
        <v>15</v>
      </c>
      <c r="I752" s="45">
        <f>SUMIFS('Sample - Superstore'!T:T,'Sample - Superstore'!$V:$V,$A752,'Sample - Superstore'!$N:$N,$B752)</f>
        <v>0.2</v>
      </c>
      <c r="J752" s="42">
        <f>SUMIFS('Sample - Superstore'!U:U,'Sample - Superstore'!$V:$V,$A752,'Sample - Superstore'!$N:$N,$B752)</f>
        <v>21.50787111</v>
      </c>
      <c r="L752" s="36" t="s">
        <v>2964</v>
      </c>
      <c r="N752" s="40"/>
    </row>
    <row r="753">
      <c r="A753" s="41" t="s">
        <v>8626</v>
      </c>
      <c r="B753" s="36" t="s">
        <v>1912</v>
      </c>
      <c r="C753" s="36" t="s">
        <v>51</v>
      </c>
      <c r="D753" s="36" t="s">
        <v>76</v>
      </c>
      <c r="E753" s="36" t="s">
        <v>1913</v>
      </c>
      <c r="F753" s="42">
        <f>SUMIFS('Sample - Superstore'!R:R,'Sample - Superstore'!$V:$V,$A753,'Sample - Superstore'!$N:$N,$B753)</f>
        <v>1.4336</v>
      </c>
      <c r="G753" s="43" t="str">
        <f>IF(OR($F753&lt;Lower_Limit,$F753&gt;Upper_Limit),TRUE,IF($F753&gt;Upper_percentile,"P99",IF($F753&lt;Lower_percentile,"P01","")))</f>
        <v>P01</v>
      </c>
      <c r="H753" s="44">
        <f>SUMIFS('Sample - Superstore'!S:S,'Sample - Superstore'!$V:$V,$A753,'Sample - Superstore'!$N:$N,$B753)</f>
        <v>4</v>
      </c>
      <c r="I753" s="45">
        <f>SUMIFS('Sample - Superstore'!T:T,'Sample - Superstore'!$V:$V,$A753,'Sample - Superstore'!$N:$N,$B753)</f>
        <v>0.8</v>
      </c>
      <c r="J753" s="42">
        <f>SUMIFS('Sample - Superstore'!U:U,'Sample - Superstore'!$V:$V,$A753,'Sample - Superstore'!$N:$N,$B753)</f>
        <v>-2.29376</v>
      </c>
      <c r="L753" s="36" t="s">
        <v>2966</v>
      </c>
      <c r="N753" s="40"/>
    </row>
    <row r="754">
      <c r="A754" s="41" t="s">
        <v>8626</v>
      </c>
      <c r="B754" s="36" t="s">
        <v>2559</v>
      </c>
      <c r="C754" s="36" t="s">
        <v>51</v>
      </c>
      <c r="D754" s="36" t="s">
        <v>76</v>
      </c>
      <c r="E754" s="36" t="s">
        <v>2560</v>
      </c>
      <c r="F754" s="42">
        <f>SUMIFS('Sample - Superstore'!R:R,'Sample - Superstore'!$V:$V,$A754,'Sample - Superstore'!$N:$N,$B754)</f>
        <v>8.823466667</v>
      </c>
      <c r="G754" s="43" t="str">
        <f>IF(OR($F754&lt;Lower_Limit,$F754&gt;Upper_Limit),TRUE,IF($F754&gt;Upper_percentile,"P99",IF($F754&lt;Lower_percentile,"P01","")))</f>
        <v/>
      </c>
      <c r="H754" s="44">
        <f>SUMIFS('Sample - Superstore'!S:S,'Sample - Superstore'!$V:$V,$A754,'Sample - Superstore'!$N:$N,$B754)</f>
        <v>4</v>
      </c>
      <c r="I754" s="45">
        <f>SUMIFS('Sample - Superstore'!T:T,'Sample - Superstore'!$V:$V,$A754,'Sample - Superstore'!$N:$N,$B754)</f>
        <v>0.8</v>
      </c>
      <c r="J754" s="42">
        <f>SUMIFS('Sample - Superstore'!U:U,'Sample - Superstore'!$V:$V,$A754,'Sample - Superstore'!$N:$N,$B754)</f>
        <v>-14.55872</v>
      </c>
      <c r="L754" s="36" t="s">
        <v>2969</v>
      </c>
      <c r="N754" s="40"/>
    </row>
    <row r="755">
      <c r="A755" s="41" t="s">
        <v>8626</v>
      </c>
      <c r="B755" s="36" t="s">
        <v>2561</v>
      </c>
      <c r="C755" s="36" t="s">
        <v>35</v>
      </c>
      <c r="D755" s="36" t="s">
        <v>121</v>
      </c>
      <c r="E755" s="36" t="s">
        <v>2562</v>
      </c>
      <c r="F755" s="42">
        <f>SUMIFS('Sample - Superstore'!R:R,'Sample - Superstore'!$V:$V,$A755,'Sample - Superstore'!$N:$N,$B755)</f>
        <v>13.38026667</v>
      </c>
      <c r="G755" s="43" t="str">
        <f>IF(OR($F755&lt;Lower_Limit,$F755&gt;Upper_Limit),TRUE,IF($F755&gt;Upper_percentile,"P99",IF($F755&lt;Lower_percentile,"P01","")))</f>
        <v/>
      </c>
      <c r="H755" s="44">
        <f>SUMIFS('Sample - Superstore'!S:S,'Sample - Superstore'!$V:$V,$A755,'Sample - Superstore'!$N:$N,$B755)</f>
        <v>7</v>
      </c>
      <c r="I755" s="45">
        <f>SUMIFS('Sample - Superstore'!T:T,'Sample - Superstore'!$V:$V,$A755,'Sample - Superstore'!$N:$N,$B755)</f>
        <v>0.6</v>
      </c>
      <c r="J755" s="42">
        <f>SUMIFS('Sample - Superstore'!U:U,'Sample - Superstore'!$V:$V,$A755,'Sample - Superstore'!$N:$N,$B755)</f>
        <v>-9.700693333</v>
      </c>
      <c r="L755" s="36" t="s">
        <v>2975</v>
      </c>
      <c r="N755" s="40"/>
    </row>
    <row r="756">
      <c r="A756" s="41" t="s">
        <v>8626</v>
      </c>
      <c r="B756" s="36" t="s">
        <v>2566</v>
      </c>
      <c r="C756" s="36" t="s">
        <v>39</v>
      </c>
      <c r="D756" s="36" t="s">
        <v>61</v>
      </c>
      <c r="E756" s="36" t="s">
        <v>2567</v>
      </c>
      <c r="F756" s="42">
        <f>SUMIFS('Sample - Superstore'!R:R,'Sample - Superstore'!$V:$V,$A756,'Sample - Superstore'!$N:$N,$B756)</f>
        <v>255.968</v>
      </c>
      <c r="G756" s="43" t="str">
        <f>IF(OR($F756&lt;Lower_Limit,$F756&gt;Upper_Limit),TRUE,IF($F756&gt;Upper_percentile,"P99",IF($F756&lt;Lower_percentile,"P01","")))</f>
        <v/>
      </c>
      <c r="H756" s="44">
        <f>SUMIFS('Sample - Superstore'!S:S,'Sample - Superstore'!$V:$V,$A756,'Sample - Superstore'!$N:$N,$B756)</f>
        <v>3</v>
      </c>
      <c r="I756" s="45">
        <f>SUMIFS('Sample - Superstore'!T:T,'Sample - Superstore'!$V:$V,$A756,'Sample - Superstore'!$N:$N,$B756)</f>
        <v>0</v>
      </c>
      <c r="J756" s="42">
        <f>SUMIFS('Sample - Superstore'!U:U,'Sample - Superstore'!$V:$V,$A756,'Sample - Superstore'!$N:$N,$B756)</f>
        <v>76.7904</v>
      </c>
      <c r="L756" s="36" t="s">
        <v>2979</v>
      </c>
      <c r="N756" s="40"/>
    </row>
    <row r="757">
      <c r="A757" s="41" t="s">
        <v>8626</v>
      </c>
      <c r="B757" s="36" t="s">
        <v>2569</v>
      </c>
      <c r="C757" s="36" t="s">
        <v>51</v>
      </c>
      <c r="D757" s="36" t="s">
        <v>297</v>
      </c>
      <c r="E757" s="36" t="s">
        <v>2570</v>
      </c>
      <c r="F757" s="42">
        <f>SUMIFS('Sample - Superstore'!R:R,'Sample - Superstore'!$V:$V,$A757,'Sample - Superstore'!$N:$N,$B757)</f>
        <v>14.62</v>
      </c>
      <c r="G757" s="43" t="str">
        <f>IF(OR($F757&lt;Lower_Limit,$F757&gt;Upper_Limit),TRUE,IF($F757&gt;Upper_percentile,"P99",IF($F757&lt;Lower_percentile,"P01","")))</f>
        <v/>
      </c>
      <c r="H757" s="44">
        <f>SUMIFS('Sample - Superstore'!S:S,'Sample - Superstore'!$V:$V,$A757,'Sample - Superstore'!$N:$N,$B757)</f>
        <v>2</v>
      </c>
      <c r="I757" s="45">
        <f>SUMIFS('Sample - Superstore'!T:T,'Sample - Superstore'!$V:$V,$A757,'Sample - Superstore'!$N:$N,$B757)</f>
        <v>0</v>
      </c>
      <c r="J757" s="42">
        <f>SUMIFS('Sample - Superstore'!U:U,'Sample - Superstore'!$V:$V,$A757,'Sample - Superstore'!$N:$N,$B757)</f>
        <v>6.8714</v>
      </c>
      <c r="L757" s="36" t="s">
        <v>2984</v>
      </c>
      <c r="N757" s="40"/>
    </row>
    <row r="758">
      <c r="A758" s="41" t="s">
        <v>8626</v>
      </c>
      <c r="B758" s="36" t="s">
        <v>2176</v>
      </c>
      <c r="C758" s="36" t="s">
        <v>51</v>
      </c>
      <c r="D758" s="36" t="s">
        <v>76</v>
      </c>
      <c r="E758" s="36" t="s">
        <v>2177</v>
      </c>
      <c r="F758" s="42">
        <f>SUMIFS('Sample - Superstore'!R:R,'Sample - Superstore'!$V:$V,$A758,'Sample - Superstore'!$N:$N,$B758)</f>
        <v>53.984</v>
      </c>
      <c r="G758" s="43" t="str">
        <f>IF(OR($F758&lt;Lower_Limit,$F758&gt;Upper_Limit),TRUE,IF($F758&gt;Upper_percentile,"P99",IF($F758&lt;Lower_percentile,"P01","")))</f>
        <v/>
      </c>
      <c r="H758" s="44">
        <f>SUMIFS('Sample - Superstore'!S:S,'Sample - Superstore'!$V:$V,$A758,'Sample - Superstore'!$N:$N,$B758)</f>
        <v>14</v>
      </c>
      <c r="I758" s="45">
        <f>SUMIFS('Sample - Superstore'!T:T,'Sample - Superstore'!$V:$V,$A758,'Sample - Superstore'!$N:$N,$B758)</f>
        <v>0.2</v>
      </c>
      <c r="J758" s="42">
        <f>SUMIFS('Sample - Superstore'!U:U,'Sample - Superstore'!$V:$V,$A758,'Sample - Superstore'!$N:$N,$B758)</f>
        <v>17.5448</v>
      </c>
      <c r="L758" s="36" t="s">
        <v>2987</v>
      </c>
      <c r="N758" s="40"/>
    </row>
    <row r="759">
      <c r="A759" s="41" t="s">
        <v>8626</v>
      </c>
      <c r="B759" s="36" t="s">
        <v>2571</v>
      </c>
      <c r="C759" s="36" t="s">
        <v>39</v>
      </c>
      <c r="D759" s="36" t="s">
        <v>61</v>
      </c>
      <c r="E759" s="36" t="s">
        <v>2572</v>
      </c>
      <c r="F759" s="42">
        <f>SUMIFS('Sample - Superstore'!R:R,'Sample - Superstore'!$V:$V,$A759,'Sample - Superstore'!$N:$N,$B759)</f>
        <v>389.97</v>
      </c>
      <c r="G759" s="43" t="str">
        <f>IF(OR($F759&lt;Lower_Limit,$F759&gt;Upper_Limit),TRUE,IF($F759&gt;Upper_percentile,"P99",IF($F759&lt;Lower_percentile,"P01","")))</f>
        <v/>
      </c>
      <c r="H759" s="44">
        <f>SUMIFS('Sample - Superstore'!S:S,'Sample - Superstore'!$V:$V,$A759,'Sample - Superstore'!$N:$N,$B759)</f>
        <v>3</v>
      </c>
      <c r="I759" s="45">
        <f>SUMIFS('Sample - Superstore'!T:T,'Sample - Superstore'!$V:$V,$A759,'Sample - Superstore'!$N:$N,$B759)</f>
        <v>0</v>
      </c>
      <c r="J759" s="42">
        <f>SUMIFS('Sample - Superstore'!U:U,'Sample - Superstore'!$V:$V,$A759,'Sample - Superstore'!$N:$N,$B759)</f>
        <v>132.5898</v>
      </c>
      <c r="L759" s="36" t="s">
        <v>2989</v>
      </c>
      <c r="N759" s="40"/>
    </row>
    <row r="760">
      <c r="A760" s="41" t="s">
        <v>8626</v>
      </c>
      <c r="B760" s="36" t="s">
        <v>2576</v>
      </c>
      <c r="C760" s="36" t="s">
        <v>35</v>
      </c>
      <c r="D760" s="36" t="s">
        <v>73</v>
      </c>
      <c r="E760" s="36" t="s">
        <v>2577</v>
      </c>
      <c r="F760" s="42">
        <f>SUMIFS('Sample - Superstore'!R:R,'Sample - Superstore'!$V:$V,$A760,'Sample - Superstore'!$N:$N,$B760)</f>
        <v>902.712</v>
      </c>
      <c r="G760" s="43" t="str">
        <f>IF(OR($F760&lt;Lower_Limit,$F760&gt;Upper_Limit),TRUE,IF($F760&gt;Upper_percentile,"P99",IF($F760&lt;Lower_percentile,"P01","")))</f>
        <v/>
      </c>
      <c r="H760" s="44">
        <f>SUMIFS('Sample - Superstore'!S:S,'Sample - Superstore'!$V:$V,$A760,'Sample - Superstore'!$N:$N,$B760)</f>
        <v>3</v>
      </c>
      <c r="I760" s="45">
        <f>SUMIFS('Sample - Superstore'!T:T,'Sample - Superstore'!$V:$V,$A760,'Sample - Superstore'!$N:$N,$B760)</f>
        <v>0.2</v>
      </c>
      <c r="J760" s="42">
        <f>SUMIFS('Sample - Superstore'!U:U,'Sample - Superstore'!$V:$V,$A760,'Sample - Superstore'!$N:$N,$B760)</f>
        <v>33.8517</v>
      </c>
      <c r="L760" s="36" t="s">
        <v>2994</v>
      </c>
      <c r="N760" s="40"/>
    </row>
    <row r="761">
      <c r="A761" s="41" t="s">
        <v>8626</v>
      </c>
      <c r="B761" s="36" t="s">
        <v>2581</v>
      </c>
      <c r="C761" s="36" t="s">
        <v>51</v>
      </c>
      <c r="D761" s="36" t="s">
        <v>297</v>
      </c>
      <c r="E761" s="36" t="s">
        <v>2582</v>
      </c>
      <c r="F761" s="42">
        <f>SUMIFS('Sample - Superstore'!R:R,'Sample - Superstore'!$V:$V,$A761,'Sample - Superstore'!$N:$N,$B761)</f>
        <v>14.62</v>
      </c>
      <c r="G761" s="43" t="str">
        <f>IF(OR($F761&lt;Lower_Limit,$F761&gt;Upper_Limit),TRUE,IF($F761&gt;Upper_percentile,"P99",IF($F761&lt;Lower_percentile,"P01","")))</f>
        <v/>
      </c>
      <c r="H761" s="44">
        <f>SUMIFS('Sample - Superstore'!S:S,'Sample - Superstore'!$V:$V,$A761,'Sample - Superstore'!$N:$N,$B761)</f>
        <v>2</v>
      </c>
      <c r="I761" s="45">
        <f>SUMIFS('Sample - Superstore'!T:T,'Sample - Superstore'!$V:$V,$A761,'Sample - Superstore'!$N:$N,$B761)</f>
        <v>0</v>
      </c>
      <c r="J761" s="42">
        <f>SUMIFS('Sample - Superstore'!U:U,'Sample - Superstore'!$V:$V,$A761,'Sample - Superstore'!$N:$N,$B761)</f>
        <v>6.8714</v>
      </c>
      <c r="L761" s="36" t="s">
        <v>2996</v>
      </c>
      <c r="N761" s="40"/>
    </row>
    <row r="762">
      <c r="A762" s="41" t="s">
        <v>8626</v>
      </c>
      <c r="B762" s="36" t="s">
        <v>2584</v>
      </c>
      <c r="C762" s="36" t="s">
        <v>51</v>
      </c>
      <c r="D762" s="36" t="s">
        <v>283</v>
      </c>
      <c r="E762" s="36" t="s">
        <v>2585</v>
      </c>
      <c r="F762" s="42">
        <f>SUMIFS('Sample - Superstore'!R:R,'Sample - Superstore'!$V:$V,$A762,'Sample - Superstore'!$N:$N,$B762)</f>
        <v>165.085193</v>
      </c>
      <c r="G762" s="43" t="str">
        <f>IF(OR($F762&lt;Lower_Limit,$F762&gt;Upper_Limit),TRUE,IF($F762&gt;Upper_percentile,"P99",IF($F762&lt;Lower_percentile,"P01","")))</f>
        <v/>
      </c>
      <c r="H762" s="44">
        <f>SUMIFS('Sample - Superstore'!S:S,'Sample - Superstore'!$V:$V,$A762,'Sample - Superstore'!$N:$N,$B762)</f>
        <v>1</v>
      </c>
      <c r="I762" s="45">
        <f>SUMIFS('Sample - Superstore'!T:T,'Sample - Superstore'!$V:$V,$A762,'Sample - Superstore'!$N:$N,$B762)</f>
        <v>0</v>
      </c>
      <c r="J762" s="42">
        <f>SUMIFS('Sample - Superstore'!U:U,'Sample - Superstore'!$V:$V,$A762,'Sample - Superstore'!$N:$N,$B762)</f>
        <v>44.5730021</v>
      </c>
      <c r="L762" s="36" t="s">
        <v>2998</v>
      </c>
      <c r="N762" s="40"/>
    </row>
    <row r="763">
      <c r="A763" s="41" t="s">
        <v>8626</v>
      </c>
      <c r="B763" s="36" t="s">
        <v>655</v>
      </c>
      <c r="C763" s="36" t="s">
        <v>51</v>
      </c>
      <c r="D763" s="36" t="s">
        <v>76</v>
      </c>
      <c r="E763" s="36" t="s">
        <v>656</v>
      </c>
      <c r="F763" s="42">
        <f>SUMIFS('Sample - Superstore'!R:R,'Sample - Superstore'!$V:$V,$A763,'Sample - Superstore'!$N:$N,$B763)</f>
        <v>13.11526459</v>
      </c>
      <c r="G763" s="43" t="str">
        <f>IF(OR($F763&lt;Lower_Limit,$F763&gt;Upper_Limit),TRUE,IF($F763&gt;Upper_percentile,"P99",IF($F763&lt;Lower_percentile,"P01","")))</f>
        <v/>
      </c>
      <c r="H763" s="44">
        <f>SUMIFS('Sample - Superstore'!S:S,'Sample - Superstore'!$V:$V,$A763,'Sample - Superstore'!$N:$N,$B763)</f>
        <v>3</v>
      </c>
      <c r="I763" s="45">
        <f>SUMIFS('Sample - Superstore'!T:T,'Sample - Superstore'!$V:$V,$A763,'Sample - Superstore'!$N:$N,$B763)</f>
        <v>0</v>
      </c>
      <c r="J763" s="42">
        <f>SUMIFS('Sample - Superstore'!U:U,'Sample - Superstore'!$V:$V,$A763,'Sample - Superstore'!$N:$N,$B763)</f>
        <v>6.295327005</v>
      </c>
      <c r="L763" s="36" t="s">
        <v>3003</v>
      </c>
      <c r="N763" s="40"/>
    </row>
    <row r="764">
      <c r="A764" s="41" t="s">
        <v>8626</v>
      </c>
      <c r="B764" s="36" t="s">
        <v>2587</v>
      </c>
      <c r="C764" s="36" t="s">
        <v>35</v>
      </c>
      <c r="D764" s="36" t="s">
        <v>121</v>
      </c>
      <c r="E764" s="36" t="s">
        <v>2588</v>
      </c>
      <c r="F764" s="42">
        <f>SUMIFS('Sample - Superstore'!R:R,'Sample - Superstore'!$V:$V,$A764,'Sample - Superstore'!$N:$N,$B764)</f>
        <v>50.19535802</v>
      </c>
      <c r="G764" s="43" t="str">
        <f>IF(OR($F764&lt;Lower_Limit,$F764&gt;Upper_Limit),TRUE,IF($F764&gt;Upper_percentile,"P99",IF($F764&lt;Lower_percentile,"P01","")))</f>
        <v/>
      </c>
      <c r="H764" s="44">
        <f>SUMIFS('Sample - Superstore'!S:S,'Sample - Superstore'!$V:$V,$A764,'Sample - Superstore'!$N:$N,$B764)</f>
        <v>3</v>
      </c>
      <c r="I764" s="45">
        <f>SUMIFS('Sample - Superstore'!T:T,'Sample - Superstore'!$V:$V,$A764,'Sample - Superstore'!$N:$N,$B764)</f>
        <v>0</v>
      </c>
      <c r="J764" s="42">
        <f>SUMIFS('Sample - Superstore'!U:U,'Sample - Superstore'!$V:$V,$A764,'Sample - Superstore'!$N:$N,$B764)</f>
        <v>19.57618963</v>
      </c>
      <c r="L764" s="36" t="s">
        <v>3010</v>
      </c>
      <c r="N764" s="40"/>
    </row>
    <row r="765">
      <c r="A765" s="41" t="s">
        <v>8626</v>
      </c>
      <c r="B765" s="36" t="s">
        <v>2589</v>
      </c>
      <c r="C765" s="36" t="s">
        <v>51</v>
      </c>
      <c r="D765" s="36" t="s">
        <v>76</v>
      </c>
      <c r="E765" s="36" t="s">
        <v>2590</v>
      </c>
      <c r="F765" s="42">
        <f>SUMIFS('Sample - Superstore'!R:R,'Sample - Superstore'!$V:$V,$A765,'Sample - Superstore'!$N:$N,$B765)</f>
        <v>37.85641728</v>
      </c>
      <c r="G765" s="43" t="str">
        <f>IF(OR($F765&lt;Lower_Limit,$F765&gt;Upper_Limit),TRUE,IF($F765&gt;Upper_percentile,"P99",IF($F765&lt;Lower_percentile,"P01","")))</f>
        <v/>
      </c>
      <c r="H765" s="44">
        <f>SUMIFS('Sample - Superstore'!S:S,'Sample - Superstore'!$V:$V,$A765,'Sample - Superstore'!$N:$N,$B765)</f>
        <v>6</v>
      </c>
      <c r="I765" s="45">
        <f>SUMIFS('Sample - Superstore'!T:T,'Sample - Superstore'!$V:$V,$A765,'Sample - Superstore'!$N:$N,$B765)</f>
        <v>0.7</v>
      </c>
      <c r="J765" s="42">
        <f>SUMIFS('Sample - Superstore'!U:U,'Sample - Superstore'!$V:$V,$A765,'Sample - Superstore'!$N:$N,$B765)</f>
        <v>10.68580617</v>
      </c>
      <c r="L765" s="36" t="s">
        <v>3012</v>
      </c>
      <c r="N765" s="40"/>
    </row>
    <row r="766">
      <c r="A766" s="41" t="s">
        <v>8626</v>
      </c>
      <c r="B766" s="36" t="s">
        <v>2591</v>
      </c>
      <c r="C766" s="36" t="s">
        <v>51</v>
      </c>
      <c r="D766" s="36" t="s">
        <v>52</v>
      </c>
      <c r="E766" s="36" t="s">
        <v>2592</v>
      </c>
      <c r="F766" s="42">
        <f>SUMIFS('Sample - Superstore'!R:R,'Sample - Superstore'!$V:$V,$A766,'Sample - Superstore'!$N:$N,$B766)</f>
        <v>241.7572346</v>
      </c>
      <c r="G766" s="43" t="str">
        <f>IF(OR($F766&lt;Lower_Limit,$F766&gt;Upper_Limit),TRUE,IF($F766&gt;Upper_percentile,"P99",IF($F766&lt;Lower_percentile,"P01","")))</f>
        <v/>
      </c>
      <c r="H766" s="44">
        <f>SUMIFS('Sample - Superstore'!S:S,'Sample - Superstore'!$V:$V,$A766,'Sample - Superstore'!$N:$N,$B766)</f>
        <v>6</v>
      </c>
      <c r="I766" s="45">
        <f>SUMIFS('Sample - Superstore'!T:T,'Sample - Superstore'!$V:$V,$A766,'Sample - Superstore'!$N:$N,$B766)</f>
        <v>0</v>
      </c>
      <c r="J766" s="42">
        <f>SUMIFS('Sample - Superstore'!U:U,'Sample - Superstore'!$V:$V,$A766,'Sample - Superstore'!$N:$N,$B766)</f>
        <v>67.69202568</v>
      </c>
      <c r="L766" s="36" t="s">
        <v>3015</v>
      </c>
      <c r="N766" s="40"/>
    </row>
    <row r="767">
      <c r="A767" s="41" t="s">
        <v>8626</v>
      </c>
      <c r="B767" s="36" t="s">
        <v>1501</v>
      </c>
      <c r="C767" s="36" t="s">
        <v>51</v>
      </c>
      <c r="D767" s="36" t="s">
        <v>205</v>
      </c>
      <c r="E767" s="36" t="s">
        <v>1502</v>
      </c>
      <c r="F767" s="42">
        <f>SUMIFS('Sample - Superstore'!R:R,'Sample - Superstore'!$V:$V,$A767,'Sample - Superstore'!$N:$N,$B767)</f>
        <v>122.7353333</v>
      </c>
      <c r="G767" s="43" t="str">
        <f>IF(OR($F767&lt;Lower_Limit,$F767&gt;Upper_Limit),TRUE,IF($F767&gt;Upper_percentile,"P99",IF($F767&lt;Lower_percentile,"P01","")))</f>
        <v/>
      </c>
      <c r="H767" s="44">
        <f>SUMIFS('Sample - Superstore'!S:S,'Sample - Superstore'!$V:$V,$A767,'Sample - Superstore'!$N:$N,$B767)</f>
        <v>9</v>
      </c>
      <c r="I767" s="45">
        <f>SUMIFS('Sample - Superstore'!T:T,'Sample - Superstore'!$V:$V,$A767,'Sample - Superstore'!$N:$N,$B767)</f>
        <v>0</v>
      </c>
      <c r="J767" s="42">
        <f>SUMIFS('Sample - Superstore'!U:U,'Sample - Superstore'!$V:$V,$A767,'Sample - Superstore'!$N:$N,$B767)</f>
        <v>55.2309</v>
      </c>
      <c r="L767" s="36" t="s">
        <v>3017</v>
      </c>
      <c r="N767" s="40"/>
    </row>
    <row r="768">
      <c r="A768" s="41" t="s">
        <v>8626</v>
      </c>
      <c r="B768" s="36" t="s">
        <v>2593</v>
      </c>
      <c r="C768" s="36" t="s">
        <v>39</v>
      </c>
      <c r="D768" s="36" t="s">
        <v>40</v>
      </c>
      <c r="E768" s="36" t="s">
        <v>2594</v>
      </c>
      <c r="F768" s="42">
        <f>SUMIFS('Sample - Superstore'!R:R,'Sample - Superstore'!$V:$V,$A768,'Sample - Superstore'!$N:$N,$B768)</f>
        <v>72.604</v>
      </c>
      <c r="G768" s="43" t="str">
        <f>IF(OR($F768&lt;Lower_Limit,$F768&gt;Upper_Limit),TRUE,IF($F768&gt;Upper_percentile,"P99",IF($F768&lt;Lower_percentile,"P01","")))</f>
        <v/>
      </c>
      <c r="H768" s="44">
        <f>SUMIFS('Sample - Superstore'!S:S,'Sample - Superstore'!$V:$V,$A768,'Sample - Superstore'!$N:$N,$B768)</f>
        <v>7</v>
      </c>
      <c r="I768" s="45">
        <f>SUMIFS('Sample - Superstore'!T:T,'Sample - Superstore'!$V:$V,$A768,'Sample - Superstore'!$N:$N,$B768)</f>
        <v>0</v>
      </c>
      <c r="J768" s="42">
        <f>SUMIFS('Sample - Superstore'!U:U,'Sample - Superstore'!$V:$V,$A768,'Sample - Superstore'!$N:$N,$B768)</f>
        <v>21.05516</v>
      </c>
      <c r="L768" s="36" t="s">
        <v>3020</v>
      </c>
      <c r="N768" s="40"/>
    </row>
    <row r="769">
      <c r="A769" s="41" t="s">
        <v>8626</v>
      </c>
      <c r="B769" s="36" t="s">
        <v>2598</v>
      </c>
      <c r="C769" s="36" t="s">
        <v>39</v>
      </c>
      <c r="D769" s="36" t="s">
        <v>446</v>
      </c>
      <c r="E769" s="36" t="s">
        <v>2599</v>
      </c>
      <c r="F769" s="42">
        <f>SUMIFS('Sample - Superstore'!R:R,'Sample - Superstore'!$V:$V,$A769,'Sample - Superstore'!$N:$N,$B769)</f>
        <v>1075.592406</v>
      </c>
      <c r="G769" s="43" t="str">
        <f>IF(OR($F769&lt;Lower_Limit,$F769&gt;Upper_Limit),TRUE,IF($F769&gt;Upper_percentile,"P99",IF($F769&lt;Lower_percentile,"P01","")))</f>
        <v/>
      </c>
      <c r="H769" s="44">
        <f>SUMIFS('Sample - Superstore'!S:S,'Sample - Superstore'!$V:$V,$A769,'Sample - Superstore'!$N:$N,$B769)</f>
        <v>3</v>
      </c>
      <c r="I769" s="45">
        <f>SUMIFS('Sample - Superstore'!T:T,'Sample - Superstore'!$V:$V,$A769,'Sample - Superstore'!$N:$N,$B769)</f>
        <v>0.3</v>
      </c>
      <c r="J769" s="42">
        <f>SUMIFS('Sample - Superstore'!U:U,'Sample - Superstore'!$V:$V,$A769,'Sample - Superstore'!$N:$N,$B769)</f>
        <v>46.09681741</v>
      </c>
      <c r="L769" s="36" t="s">
        <v>3023</v>
      </c>
      <c r="N769" s="40"/>
    </row>
    <row r="770">
      <c r="A770" s="41" t="s">
        <v>8626</v>
      </c>
      <c r="B770" s="36" t="s">
        <v>1799</v>
      </c>
      <c r="C770" s="36" t="s">
        <v>51</v>
      </c>
      <c r="D770" s="36" t="s">
        <v>124</v>
      </c>
      <c r="E770" s="36" t="s">
        <v>2600</v>
      </c>
      <c r="F770" s="42">
        <f>SUMIFS('Sample - Superstore'!R:R,'Sample - Superstore'!$V:$V,$A770,'Sample - Superstore'!$N:$N,$B770)</f>
        <v>334.5162074</v>
      </c>
      <c r="G770" s="43" t="str">
        <f>IF(OR($F770&lt;Lower_Limit,$F770&gt;Upper_Limit),TRUE,IF($F770&gt;Upper_percentile,"P99",IF($F770&lt;Lower_percentile,"P01","")))</f>
        <v/>
      </c>
      <c r="H770" s="44">
        <f>SUMIFS('Sample - Superstore'!S:S,'Sample - Superstore'!$V:$V,$A770,'Sample - Superstore'!$N:$N,$B770)</f>
        <v>7</v>
      </c>
      <c r="I770" s="45">
        <f>SUMIFS('Sample - Superstore'!T:T,'Sample - Superstore'!$V:$V,$A770,'Sample - Superstore'!$N:$N,$B770)</f>
        <v>0.2</v>
      </c>
      <c r="J770" s="42">
        <f>SUMIFS('Sample - Superstore'!U:U,'Sample - Superstore'!$V:$V,$A770,'Sample - Superstore'!$N:$N,$B770)</f>
        <v>121.2621252</v>
      </c>
      <c r="L770" s="36" t="s">
        <v>3029</v>
      </c>
      <c r="N770" s="40"/>
    </row>
    <row r="771">
      <c r="A771" s="41" t="s">
        <v>8626</v>
      </c>
      <c r="B771" s="36" t="s">
        <v>2604</v>
      </c>
      <c r="C771" s="36" t="s">
        <v>51</v>
      </c>
      <c r="D771" s="36" t="s">
        <v>124</v>
      </c>
      <c r="E771" s="36" t="s">
        <v>2605</v>
      </c>
      <c r="F771" s="42">
        <f>SUMIFS('Sample - Superstore'!R:R,'Sample - Superstore'!$V:$V,$A771,'Sample - Superstore'!$N:$N,$B771)</f>
        <v>24.67084774</v>
      </c>
      <c r="G771" s="43" t="str">
        <f>IF(OR($F771&lt;Lower_Limit,$F771&gt;Upper_Limit),TRUE,IF($F771&gt;Upper_percentile,"P99",IF($F771&lt;Lower_percentile,"P01","")))</f>
        <v/>
      </c>
      <c r="H771" s="44">
        <f>SUMIFS('Sample - Superstore'!S:S,'Sample - Superstore'!$V:$V,$A771,'Sample - Superstore'!$N:$N,$B771)</f>
        <v>5</v>
      </c>
      <c r="I771" s="45">
        <f>SUMIFS('Sample - Superstore'!T:T,'Sample - Superstore'!$V:$V,$A771,'Sample - Superstore'!$N:$N,$B771)</f>
        <v>0.2</v>
      </c>
      <c r="J771" s="42">
        <f>SUMIFS('Sample - Superstore'!U:U,'Sample - Superstore'!$V:$V,$A771,'Sample - Superstore'!$N:$N,$B771)</f>
        <v>8.943182305</v>
      </c>
      <c r="L771" s="36" t="s">
        <v>3032</v>
      </c>
      <c r="N771" s="40"/>
    </row>
    <row r="772">
      <c r="A772" s="41" t="s">
        <v>8626</v>
      </c>
      <c r="B772" s="36" t="s">
        <v>2607</v>
      </c>
      <c r="C772" s="36" t="s">
        <v>51</v>
      </c>
      <c r="D772" s="36" t="s">
        <v>124</v>
      </c>
      <c r="E772" s="36" t="s">
        <v>2608</v>
      </c>
      <c r="F772" s="42">
        <f>SUMIFS('Sample - Superstore'!R:R,'Sample - Superstore'!$V:$V,$A772,'Sample - Superstore'!$N:$N,$B772)</f>
        <v>285.0542469</v>
      </c>
      <c r="G772" s="43" t="str">
        <f>IF(OR($F772&lt;Lower_Limit,$F772&gt;Upper_Limit),TRUE,IF($F772&gt;Upper_percentile,"P99",IF($F772&lt;Lower_percentile,"P01","")))</f>
        <v/>
      </c>
      <c r="H772" s="44">
        <f>SUMIFS('Sample - Superstore'!S:S,'Sample - Superstore'!$V:$V,$A772,'Sample - Superstore'!$N:$N,$B772)</f>
        <v>9</v>
      </c>
      <c r="I772" s="45">
        <f>SUMIFS('Sample - Superstore'!T:T,'Sample - Superstore'!$V:$V,$A772,'Sample - Superstore'!$N:$N,$B772)</f>
        <v>0</v>
      </c>
      <c r="J772" s="42">
        <f>SUMIFS('Sample - Superstore'!U:U,'Sample - Superstore'!$V:$V,$A772,'Sample - Superstore'!$N:$N,$B772)</f>
        <v>128.2744111</v>
      </c>
      <c r="L772" s="36" t="s">
        <v>3036</v>
      </c>
      <c r="N772" s="40"/>
    </row>
    <row r="773">
      <c r="A773" s="41" t="s">
        <v>8626</v>
      </c>
      <c r="B773" s="36" t="s">
        <v>2609</v>
      </c>
      <c r="C773" s="36" t="s">
        <v>51</v>
      </c>
      <c r="D773" s="36" t="s">
        <v>283</v>
      </c>
      <c r="E773" s="36" t="s">
        <v>2610</v>
      </c>
      <c r="F773" s="42">
        <f>SUMIFS('Sample - Superstore'!R:R,'Sample - Superstore'!$V:$V,$A773,'Sample - Superstore'!$N:$N,$B773)</f>
        <v>56.08562963</v>
      </c>
      <c r="G773" s="43" t="str">
        <f>IF(OR($F773&lt;Lower_Limit,$F773&gt;Upper_Limit),TRUE,IF($F773&gt;Upper_percentile,"P99",IF($F773&lt;Lower_percentile,"P01","")))</f>
        <v/>
      </c>
      <c r="H773" s="44">
        <f>SUMIFS('Sample - Superstore'!S:S,'Sample - Superstore'!$V:$V,$A773,'Sample - Superstore'!$N:$N,$B773)</f>
        <v>3</v>
      </c>
      <c r="I773" s="45">
        <f>SUMIFS('Sample - Superstore'!T:T,'Sample - Superstore'!$V:$V,$A773,'Sample - Superstore'!$N:$N,$B773)</f>
        <v>0</v>
      </c>
      <c r="J773" s="42">
        <f>SUMIFS('Sample - Superstore'!U:U,'Sample - Superstore'!$V:$V,$A773,'Sample - Superstore'!$N:$N,$B773)</f>
        <v>19.62997037</v>
      </c>
      <c r="L773" s="36" t="s">
        <v>3041</v>
      </c>
      <c r="N773" s="40"/>
    </row>
    <row r="774">
      <c r="A774" s="41" t="s">
        <v>8626</v>
      </c>
      <c r="B774" s="36" t="s">
        <v>2391</v>
      </c>
      <c r="C774" s="36" t="s">
        <v>51</v>
      </c>
      <c r="D774" s="36" t="s">
        <v>124</v>
      </c>
      <c r="E774" s="36" t="s">
        <v>2392</v>
      </c>
      <c r="F774" s="42">
        <f>SUMIFS('Sample - Superstore'!R:R,'Sample - Superstore'!$V:$V,$A774,'Sample - Superstore'!$N:$N,$B774)</f>
        <v>12.96</v>
      </c>
      <c r="G774" s="43" t="str">
        <f>IF(OR($F774&lt;Lower_Limit,$F774&gt;Upper_Limit),TRUE,IF($F774&gt;Upper_percentile,"P99",IF($F774&lt;Lower_percentile,"P01","")))</f>
        <v/>
      </c>
      <c r="H774" s="44">
        <f>SUMIFS('Sample - Superstore'!S:S,'Sample - Superstore'!$V:$V,$A774,'Sample - Superstore'!$N:$N,$B774)</f>
        <v>2</v>
      </c>
      <c r="I774" s="45">
        <f>SUMIFS('Sample - Superstore'!T:T,'Sample - Superstore'!$V:$V,$A774,'Sample - Superstore'!$N:$N,$B774)</f>
        <v>0</v>
      </c>
      <c r="J774" s="42">
        <f>SUMIFS('Sample - Superstore'!U:U,'Sample - Superstore'!$V:$V,$A774,'Sample - Superstore'!$N:$N,$B774)</f>
        <v>6.2208</v>
      </c>
      <c r="L774" s="36" t="s">
        <v>3045</v>
      </c>
      <c r="N774" s="40"/>
    </row>
    <row r="775">
      <c r="A775" s="41" t="s">
        <v>8626</v>
      </c>
      <c r="B775" s="36" t="s">
        <v>2616</v>
      </c>
      <c r="C775" s="36" t="s">
        <v>51</v>
      </c>
      <c r="D775" s="36" t="s">
        <v>283</v>
      </c>
      <c r="E775" s="36" t="s">
        <v>2617</v>
      </c>
      <c r="F775" s="42">
        <f>SUMIFS('Sample - Superstore'!R:R,'Sample - Superstore'!$V:$V,$A775,'Sample - Superstore'!$N:$N,$B775)</f>
        <v>310.1427621</v>
      </c>
      <c r="G775" s="43" t="str">
        <f>IF(OR($F775&lt;Lower_Limit,$F775&gt;Upper_Limit),TRUE,IF($F775&gt;Upper_percentile,"P99",IF($F775&lt;Lower_percentile,"P01","")))</f>
        <v/>
      </c>
      <c r="H775" s="44">
        <f>SUMIFS('Sample - Superstore'!S:S,'Sample - Superstore'!$V:$V,$A775,'Sample - Superstore'!$N:$N,$B775)</f>
        <v>7</v>
      </c>
      <c r="I775" s="45">
        <f>SUMIFS('Sample - Superstore'!T:T,'Sample - Superstore'!$V:$V,$A775,'Sample - Superstore'!$N:$N,$B775)</f>
        <v>0.8</v>
      </c>
      <c r="J775" s="42">
        <f>SUMIFS('Sample - Superstore'!U:U,'Sample - Superstore'!$V:$V,$A775,'Sample - Superstore'!$N:$N,$B775)</f>
        <v>-99.32490535</v>
      </c>
      <c r="L775" s="36" t="s">
        <v>3050</v>
      </c>
      <c r="N775" s="40"/>
    </row>
    <row r="776">
      <c r="A776" s="41" t="s">
        <v>8626</v>
      </c>
      <c r="B776" s="36" t="s">
        <v>2618</v>
      </c>
      <c r="C776" s="36" t="s">
        <v>35</v>
      </c>
      <c r="D776" s="36" t="s">
        <v>121</v>
      </c>
      <c r="E776" s="36" t="s">
        <v>2619</v>
      </c>
      <c r="F776" s="42">
        <f>SUMIFS('Sample - Superstore'!R:R,'Sample - Superstore'!$V:$V,$A776,'Sample - Superstore'!$N:$N,$B776)</f>
        <v>7.452474074</v>
      </c>
      <c r="G776" s="43" t="str">
        <f>IF(OR($F776&lt;Lower_Limit,$F776&gt;Upper_Limit),TRUE,IF($F776&gt;Upper_percentile,"P99",IF($F776&lt;Lower_percentile,"P01","")))</f>
        <v/>
      </c>
      <c r="H776" s="44">
        <f>SUMIFS('Sample - Superstore'!S:S,'Sample - Superstore'!$V:$V,$A776,'Sample - Superstore'!$N:$N,$B776)</f>
        <v>2</v>
      </c>
      <c r="I776" s="45">
        <f>SUMIFS('Sample - Superstore'!T:T,'Sample - Superstore'!$V:$V,$A776,'Sample - Superstore'!$N:$N,$B776)</f>
        <v>0.6</v>
      </c>
      <c r="J776" s="42">
        <f>SUMIFS('Sample - Superstore'!U:U,'Sample - Superstore'!$V:$V,$A776,'Sample - Superstore'!$N:$N,$B776)</f>
        <v>-4.844108148</v>
      </c>
      <c r="L776" s="36" t="s">
        <v>3055</v>
      </c>
      <c r="N776" s="40"/>
    </row>
    <row r="777">
      <c r="A777" s="41" t="s">
        <v>8626</v>
      </c>
      <c r="B777" s="36" t="s">
        <v>2620</v>
      </c>
      <c r="C777" s="36" t="s">
        <v>51</v>
      </c>
      <c r="D777" s="36" t="s">
        <v>93</v>
      </c>
      <c r="E777" s="36" t="s">
        <v>2621</v>
      </c>
      <c r="F777" s="42">
        <f>SUMIFS('Sample - Superstore'!R:R,'Sample - Superstore'!$V:$V,$A777,'Sample - Superstore'!$N:$N,$B777)</f>
        <v>12.01956872</v>
      </c>
      <c r="G777" s="43" t="str">
        <f>IF(OR($F777&lt;Lower_Limit,$F777&gt;Upper_Limit),TRUE,IF($F777&gt;Upper_percentile,"P99",IF($F777&lt;Lower_percentile,"P01","")))</f>
        <v/>
      </c>
      <c r="H777" s="44">
        <f>SUMIFS('Sample - Superstore'!S:S,'Sample - Superstore'!$V:$V,$A777,'Sample - Superstore'!$N:$N,$B777)</f>
        <v>8</v>
      </c>
      <c r="I777" s="45">
        <f>SUMIFS('Sample - Superstore'!T:T,'Sample - Superstore'!$V:$V,$A777,'Sample - Superstore'!$N:$N,$B777)</f>
        <v>0.2</v>
      </c>
      <c r="J777" s="42">
        <f>SUMIFS('Sample - Superstore'!U:U,'Sample - Superstore'!$V:$V,$A777,'Sample - Superstore'!$N:$N,$B777)</f>
        <v>4.206849053</v>
      </c>
      <c r="L777" s="36" t="s">
        <v>3057</v>
      </c>
      <c r="N777" s="40"/>
    </row>
    <row r="778">
      <c r="A778" s="41" t="s">
        <v>8626</v>
      </c>
      <c r="B778" s="36" t="s">
        <v>2622</v>
      </c>
      <c r="C778" s="36" t="s">
        <v>51</v>
      </c>
      <c r="D778" s="36" t="s">
        <v>124</v>
      </c>
      <c r="E778" s="36" t="s">
        <v>2623</v>
      </c>
      <c r="F778" s="42">
        <f>SUMIFS('Sample - Superstore'!R:R,'Sample - Superstore'!$V:$V,$A778,'Sample - Superstore'!$N:$N,$B778)</f>
        <v>16.5952</v>
      </c>
      <c r="G778" s="43" t="str">
        <f>IF(OR($F778&lt;Lower_Limit,$F778&gt;Upper_Limit),TRUE,IF($F778&gt;Upper_percentile,"P99",IF($F778&lt;Lower_percentile,"P01","")))</f>
        <v/>
      </c>
      <c r="H778" s="44">
        <f>SUMIFS('Sample - Superstore'!S:S,'Sample - Superstore'!$V:$V,$A778,'Sample - Superstore'!$N:$N,$B778)</f>
        <v>3</v>
      </c>
      <c r="I778" s="45">
        <f>SUMIFS('Sample - Superstore'!T:T,'Sample - Superstore'!$V:$V,$A778,'Sample - Superstore'!$N:$N,$B778)</f>
        <v>0.2</v>
      </c>
      <c r="J778" s="42">
        <f>SUMIFS('Sample - Superstore'!U:U,'Sample - Superstore'!$V:$V,$A778,'Sample - Superstore'!$N:$N,$B778)</f>
        <v>6.01576</v>
      </c>
      <c r="L778" s="36" t="s">
        <v>3059</v>
      </c>
      <c r="N778" s="40"/>
    </row>
    <row r="779">
      <c r="A779" s="41" t="s">
        <v>8626</v>
      </c>
      <c r="B779" s="36" t="s">
        <v>2624</v>
      </c>
      <c r="C779" s="36" t="s">
        <v>35</v>
      </c>
      <c r="D779" s="36" t="s">
        <v>263</v>
      </c>
      <c r="E779" s="36" t="s">
        <v>2625</v>
      </c>
      <c r="F779" s="42">
        <f>SUMIFS('Sample - Superstore'!R:R,'Sample - Superstore'!$V:$V,$A779,'Sample - Superstore'!$N:$N,$B779)</f>
        <v>404.8195868</v>
      </c>
      <c r="G779" s="43" t="str">
        <f>IF(OR($F779&lt;Lower_Limit,$F779&gt;Upper_Limit),TRUE,IF($F779&gt;Upper_percentile,"P99",IF($F779&lt;Lower_percentile,"P01","")))</f>
        <v/>
      </c>
      <c r="H779" s="44">
        <f>SUMIFS('Sample - Superstore'!S:S,'Sample - Superstore'!$V:$V,$A779,'Sample - Superstore'!$N:$N,$B779)</f>
        <v>2</v>
      </c>
      <c r="I779" s="45">
        <f>SUMIFS('Sample - Superstore'!T:T,'Sample - Superstore'!$V:$V,$A779,'Sample - Superstore'!$N:$N,$B779)</f>
        <v>0.3</v>
      </c>
      <c r="J779" s="42">
        <f>SUMIFS('Sample - Superstore'!U:U,'Sample - Superstore'!$V:$V,$A779,'Sample - Superstore'!$N:$N,$B779)</f>
        <v>-127.229013</v>
      </c>
      <c r="L779" s="36" t="s">
        <v>3062</v>
      </c>
      <c r="N779" s="40"/>
    </row>
    <row r="780">
      <c r="A780" s="41" t="s">
        <v>8626</v>
      </c>
      <c r="B780" s="36" t="s">
        <v>2626</v>
      </c>
      <c r="C780" s="36" t="s">
        <v>51</v>
      </c>
      <c r="D780" s="36" t="s">
        <v>52</v>
      </c>
      <c r="E780" s="36" t="s">
        <v>2627</v>
      </c>
      <c r="F780" s="42">
        <f>SUMIFS('Sample - Superstore'!R:R,'Sample - Superstore'!$V:$V,$A780,'Sample - Superstore'!$N:$N,$B780)</f>
        <v>72.06619259</v>
      </c>
      <c r="G780" s="43" t="str">
        <f>IF(OR($F780&lt;Lower_Limit,$F780&gt;Upper_Limit),TRUE,IF($F780&gt;Upper_percentile,"P99",IF($F780&lt;Lower_percentile,"P01","")))</f>
        <v/>
      </c>
      <c r="H780" s="44">
        <f>SUMIFS('Sample - Superstore'!S:S,'Sample - Superstore'!$V:$V,$A780,'Sample - Superstore'!$N:$N,$B780)</f>
        <v>9</v>
      </c>
      <c r="I780" s="45">
        <f>SUMIFS('Sample - Superstore'!T:T,'Sample - Superstore'!$V:$V,$A780,'Sample - Superstore'!$N:$N,$B780)</f>
        <v>0.2</v>
      </c>
      <c r="J780" s="42">
        <f>SUMIFS('Sample - Superstore'!U:U,'Sample - Superstore'!$V:$V,$A780,'Sample - Superstore'!$N:$N,$B780)</f>
        <v>7.206619259</v>
      </c>
      <c r="L780" s="36" t="s">
        <v>3065</v>
      </c>
      <c r="N780" s="40"/>
    </row>
    <row r="781">
      <c r="A781" s="41" t="s">
        <v>8626</v>
      </c>
      <c r="B781" s="36" t="s">
        <v>2628</v>
      </c>
      <c r="C781" s="36" t="s">
        <v>51</v>
      </c>
      <c r="D781" s="36" t="s">
        <v>76</v>
      </c>
      <c r="E781" s="36" t="s">
        <v>2629</v>
      </c>
      <c r="F781" s="42">
        <f>SUMIFS('Sample - Superstore'!R:R,'Sample - Superstore'!$V:$V,$A781,'Sample - Superstore'!$N:$N,$B781)</f>
        <v>1.62622716</v>
      </c>
      <c r="G781" s="43" t="str">
        <f>IF(OR($F781&lt;Lower_Limit,$F781&gt;Upper_Limit),TRUE,IF($F781&gt;Upper_percentile,"P99",IF($F781&lt;Lower_percentile,"P01","")))</f>
        <v>P01</v>
      </c>
      <c r="H781" s="44">
        <f>SUMIFS('Sample - Superstore'!S:S,'Sample - Superstore'!$V:$V,$A781,'Sample - Superstore'!$N:$N,$B781)</f>
        <v>2</v>
      </c>
      <c r="I781" s="45">
        <f>SUMIFS('Sample - Superstore'!T:T,'Sample - Superstore'!$V:$V,$A781,'Sample - Superstore'!$N:$N,$B781)</f>
        <v>0.8</v>
      </c>
      <c r="J781" s="42">
        <f>SUMIFS('Sample - Superstore'!U:U,'Sample - Superstore'!$V:$V,$A781,'Sample - Superstore'!$N:$N,$B781)</f>
        <v>-2.845897531</v>
      </c>
      <c r="L781" s="36" t="s">
        <v>3070</v>
      </c>
      <c r="N781" s="40"/>
    </row>
    <row r="782">
      <c r="A782" s="41" t="s">
        <v>8626</v>
      </c>
      <c r="B782" s="36" t="s">
        <v>2631</v>
      </c>
      <c r="C782" s="36" t="s">
        <v>39</v>
      </c>
      <c r="D782" s="36" t="s">
        <v>40</v>
      </c>
      <c r="E782" s="36" t="s">
        <v>2632</v>
      </c>
      <c r="F782" s="42">
        <f>SUMIFS('Sample - Superstore'!R:R,'Sample - Superstore'!$V:$V,$A782,'Sample - Superstore'!$N:$N,$B782)</f>
        <v>605.0630864</v>
      </c>
      <c r="G782" s="43" t="str">
        <f>IF(OR($F782&lt;Lower_Limit,$F782&gt;Upper_Limit),TRUE,IF($F782&gt;Upper_percentile,"P99",IF($F782&lt;Lower_percentile,"P01","")))</f>
        <v/>
      </c>
      <c r="H782" s="44">
        <f>SUMIFS('Sample - Superstore'!S:S,'Sample - Superstore'!$V:$V,$A782,'Sample - Superstore'!$N:$N,$B782)</f>
        <v>5</v>
      </c>
      <c r="I782" s="45">
        <f>SUMIFS('Sample - Superstore'!T:T,'Sample - Superstore'!$V:$V,$A782,'Sample - Superstore'!$N:$N,$B782)</f>
        <v>0.2</v>
      </c>
      <c r="J782" s="42">
        <f>SUMIFS('Sample - Superstore'!U:U,'Sample - Superstore'!$V:$V,$A782,'Sample - Superstore'!$N:$N,$B782)</f>
        <v>113.4687716</v>
      </c>
      <c r="L782" s="36" t="s">
        <v>3079</v>
      </c>
      <c r="N782" s="40"/>
    </row>
    <row r="783">
      <c r="A783" s="41" t="s">
        <v>8626</v>
      </c>
      <c r="B783" s="36" t="s">
        <v>2636</v>
      </c>
      <c r="C783" s="36" t="s">
        <v>51</v>
      </c>
      <c r="D783" s="36" t="s">
        <v>297</v>
      </c>
      <c r="E783" s="36" t="s">
        <v>2637</v>
      </c>
      <c r="F783" s="42">
        <f>SUMIFS('Sample - Superstore'!R:R,'Sample - Superstore'!$V:$V,$A783,'Sample - Superstore'!$N:$N,$B783)</f>
        <v>20.17555556</v>
      </c>
      <c r="G783" s="43" t="str">
        <f>IF(OR($F783&lt;Lower_Limit,$F783&gt;Upper_Limit),TRUE,IF($F783&gt;Upper_percentile,"P99",IF($F783&lt;Lower_percentile,"P01","")))</f>
        <v/>
      </c>
      <c r="H783" s="44">
        <f>SUMIFS('Sample - Superstore'!S:S,'Sample - Superstore'!$V:$V,$A783,'Sample - Superstore'!$N:$N,$B783)</f>
        <v>3</v>
      </c>
      <c r="I783" s="45">
        <f>SUMIFS('Sample - Superstore'!T:T,'Sample - Superstore'!$V:$V,$A783,'Sample - Superstore'!$N:$N,$B783)</f>
        <v>0</v>
      </c>
      <c r="J783" s="42">
        <f>SUMIFS('Sample - Superstore'!U:U,'Sample - Superstore'!$V:$V,$A783,'Sample - Superstore'!$N:$N,$B783)</f>
        <v>9.280755556</v>
      </c>
      <c r="L783" s="36" t="s">
        <v>3082</v>
      </c>
      <c r="N783" s="40"/>
    </row>
    <row r="784">
      <c r="A784" s="41" t="s">
        <v>8626</v>
      </c>
      <c r="B784" s="36" t="s">
        <v>2639</v>
      </c>
      <c r="C784" s="36" t="s">
        <v>51</v>
      </c>
      <c r="D784" s="36" t="s">
        <v>76</v>
      </c>
      <c r="E784" s="36" t="s">
        <v>2640</v>
      </c>
      <c r="F784" s="42">
        <f>SUMIFS('Sample - Superstore'!R:R,'Sample - Superstore'!$V:$V,$A784,'Sample - Superstore'!$N:$N,$B784)</f>
        <v>35.83349465</v>
      </c>
      <c r="G784" s="43" t="str">
        <f>IF(OR($F784&lt;Lower_Limit,$F784&gt;Upper_Limit),TRUE,IF($F784&gt;Upper_percentile,"P99",IF($F784&lt;Lower_percentile,"P01","")))</f>
        <v/>
      </c>
      <c r="H784" s="44">
        <f>SUMIFS('Sample - Superstore'!S:S,'Sample - Superstore'!$V:$V,$A784,'Sample - Superstore'!$N:$N,$B784)</f>
        <v>2</v>
      </c>
      <c r="I784" s="45">
        <f>SUMIFS('Sample - Superstore'!T:T,'Sample - Superstore'!$V:$V,$A784,'Sample - Superstore'!$N:$N,$B784)</f>
        <v>0.2</v>
      </c>
      <c r="J784" s="42">
        <f>SUMIFS('Sample - Superstore'!U:U,'Sample - Superstore'!$V:$V,$A784,'Sample - Superstore'!$N:$N,$B784)</f>
        <v>12.54172313</v>
      </c>
      <c r="L784" s="36" t="s">
        <v>3084</v>
      </c>
      <c r="N784" s="40"/>
    </row>
    <row r="785">
      <c r="A785" s="41" t="s">
        <v>8626</v>
      </c>
      <c r="B785" s="36" t="s">
        <v>2642</v>
      </c>
      <c r="C785" s="36" t="s">
        <v>51</v>
      </c>
      <c r="D785" s="36" t="s">
        <v>93</v>
      </c>
      <c r="E785" s="36" t="s">
        <v>2643</v>
      </c>
      <c r="F785" s="42">
        <f>SUMIFS('Sample - Superstore'!R:R,'Sample - Superstore'!$V:$V,$A785,'Sample - Superstore'!$N:$N,$B785)</f>
        <v>7.04</v>
      </c>
      <c r="G785" s="43" t="str">
        <f>IF(OR($F785&lt;Lower_Limit,$F785&gt;Upper_Limit),TRUE,IF($F785&gt;Upper_percentile,"P99",IF($F785&lt;Lower_percentile,"P01","")))</f>
        <v/>
      </c>
      <c r="H785" s="44">
        <f>SUMIFS('Sample - Superstore'!S:S,'Sample - Superstore'!$V:$V,$A785,'Sample - Superstore'!$N:$N,$B785)</f>
        <v>4</v>
      </c>
      <c r="I785" s="45">
        <f>SUMIFS('Sample - Superstore'!T:T,'Sample - Superstore'!$V:$V,$A785,'Sample - Superstore'!$N:$N,$B785)</f>
        <v>0</v>
      </c>
      <c r="J785" s="42">
        <f>SUMIFS('Sample - Superstore'!U:U,'Sample - Superstore'!$V:$V,$A785,'Sample - Superstore'!$N:$N,$B785)</f>
        <v>2.0416</v>
      </c>
      <c r="L785" s="36" t="s">
        <v>3088</v>
      </c>
      <c r="N785" s="40"/>
    </row>
    <row r="786">
      <c r="A786" s="41" t="s">
        <v>8626</v>
      </c>
      <c r="B786" s="36" t="s">
        <v>1601</v>
      </c>
      <c r="C786" s="36" t="s">
        <v>35</v>
      </c>
      <c r="D786" s="36" t="s">
        <v>121</v>
      </c>
      <c r="E786" s="36" t="s">
        <v>1602</v>
      </c>
      <c r="F786" s="42">
        <f>SUMIFS('Sample - Superstore'!R:R,'Sample - Superstore'!$V:$V,$A786,'Sample - Superstore'!$N:$N,$B786)</f>
        <v>8.73</v>
      </c>
      <c r="G786" s="43" t="str">
        <f>IF(OR($F786&lt;Lower_Limit,$F786&gt;Upper_Limit),TRUE,IF($F786&gt;Upper_percentile,"P99",IF($F786&lt;Lower_percentile,"P01","")))</f>
        <v/>
      </c>
      <c r="H786" s="44">
        <f>SUMIFS('Sample - Superstore'!S:S,'Sample - Superstore'!$V:$V,$A786,'Sample - Superstore'!$N:$N,$B786)</f>
        <v>3</v>
      </c>
      <c r="I786" s="45">
        <f>SUMIFS('Sample - Superstore'!T:T,'Sample - Superstore'!$V:$V,$A786,'Sample - Superstore'!$N:$N,$B786)</f>
        <v>0</v>
      </c>
      <c r="J786" s="42">
        <f>SUMIFS('Sample - Superstore'!U:U,'Sample - Superstore'!$V:$V,$A786,'Sample - Superstore'!$N:$N,$B786)</f>
        <v>4.1031</v>
      </c>
      <c r="L786" s="36" t="s">
        <v>3098</v>
      </c>
      <c r="N786" s="40"/>
    </row>
    <row r="787">
      <c r="A787" s="41" t="s">
        <v>8626</v>
      </c>
      <c r="B787" s="36" t="s">
        <v>1182</v>
      </c>
      <c r="C787" s="36" t="s">
        <v>39</v>
      </c>
      <c r="D787" s="36" t="s">
        <v>61</v>
      </c>
      <c r="E787" s="36" t="s">
        <v>1183</v>
      </c>
      <c r="F787" s="42">
        <f>SUMIFS('Sample - Superstore'!R:R,'Sample - Superstore'!$V:$V,$A787,'Sample - Superstore'!$N:$N,$B787)</f>
        <v>29.29</v>
      </c>
      <c r="G787" s="43" t="str">
        <f>IF(OR($F787&lt;Lower_Limit,$F787&gt;Upper_Limit),TRUE,IF($F787&gt;Upper_percentile,"P99",IF($F787&lt;Lower_percentile,"P01","")))</f>
        <v/>
      </c>
      <c r="H787" s="44">
        <f>SUMIFS('Sample - Superstore'!S:S,'Sample - Superstore'!$V:$V,$A787,'Sample - Superstore'!$N:$N,$B787)</f>
        <v>1</v>
      </c>
      <c r="I787" s="45">
        <f>SUMIFS('Sample - Superstore'!T:T,'Sample - Superstore'!$V:$V,$A787,'Sample - Superstore'!$N:$N,$B787)</f>
        <v>0</v>
      </c>
      <c r="J787" s="42">
        <f>SUMIFS('Sample - Superstore'!U:U,'Sample - Superstore'!$V:$V,$A787,'Sample - Superstore'!$N:$N,$B787)</f>
        <v>9.6657</v>
      </c>
      <c r="L787" s="36" t="s">
        <v>3101</v>
      </c>
      <c r="N787" s="40"/>
    </row>
    <row r="788">
      <c r="A788" s="41" t="s">
        <v>8626</v>
      </c>
      <c r="B788" s="36" t="s">
        <v>2644</v>
      </c>
      <c r="C788" s="36" t="s">
        <v>51</v>
      </c>
      <c r="D788" s="36" t="s">
        <v>93</v>
      </c>
      <c r="E788" s="36" t="s">
        <v>2645</v>
      </c>
      <c r="F788" s="42">
        <f>SUMIFS('Sample - Superstore'!R:R,'Sample - Superstore'!$V:$V,$A788,'Sample - Superstore'!$N:$N,$B788)</f>
        <v>8.64</v>
      </c>
      <c r="G788" s="43" t="str">
        <f>IF(OR($F788&lt;Lower_Limit,$F788&gt;Upper_Limit),TRUE,IF($F788&gt;Upper_percentile,"P99",IF($F788&lt;Lower_percentile,"P01","")))</f>
        <v/>
      </c>
      <c r="H788" s="44">
        <f>SUMIFS('Sample - Superstore'!S:S,'Sample - Superstore'!$V:$V,$A788,'Sample - Superstore'!$N:$N,$B788)</f>
        <v>3</v>
      </c>
      <c r="I788" s="45">
        <f>SUMIFS('Sample - Superstore'!T:T,'Sample - Superstore'!$V:$V,$A788,'Sample - Superstore'!$N:$N,$B788)</f>
        <v>0</v>
      </c>
      <c r="J788" s="42">
        <f>SUMIFS('Sample - Superstore'!U:U,'Sample - Superstore'!$V:$V,$A788,'Sample - Superstore'!$N:$N,$B788)</f>
        <v>2.5056</v>
      </c>
      <c r="L788" s="36" t="s">
        <v>3103</v>
      </c>
      <c r="N788" s="40"/>
    </row>
    <row r="789">
      <c r="A789" s="41" t="s">
        <v>8626</v>
      </c>
      <c r="B789" s="36" t="s">
        <v>2649</v>
      </c>
      <c r="C789" s="36" t="s">
        <v>35</v>
      </c>
      <c r="D789" s="36" t="s">
        <v>36</v>
      </c>
      <c r="E789" s="36" t="s">
        <v>2650</v>
      </c>
      <c r="F789" s="42">
        <f>SUMIFS('Sample - Superstore'!R:R,'Sample - Superstore'!$V:$V,$A789,'Sample - Superstore'!$N:$N,$B789)</f>
        <v>838.831</v>
      </c>
      <c r="G789" s="43" t="str">
        <f>IF(OR($F789&lt;Lower_Limit,$F789&gt;Upper_Limit),TRUE,IF($F789&gt;Upper_percentile,"P99",IF($F789&lt;Lower_percentile,"P01","")))</f>
        <v/>
      </c>
      <c r="H789" s="44">
        <f>SUMIFS('Sample - Superstore'!S:S,'Sample - Superstore'!$V:$V,$A789,'Sample - Superstore'!$N:$N,$B789)</f>
        <v>7</v>
      </c>
      <c r="I789" s="45">
        <f>SUMIFS('Sample - Superstore'!T:T,'Sample - Superstore'!$V:$V,$A789,'Sample - Superstore'!$N:$N,$B789)</f>
        <v>0.3</v>
      </c>
      <c r="J789" s="42">
        <f>SUMIFS('Sample - Superstore'!U:U,'Sample - Superstore'!$V:$V,$A789,'Sample - Superstore'!$N:$N,$B789)</f>
        <v>49.343</v>
      </c>
      <c r="L789" s="36" t="s">
        <v>3107</v>
      </c>
      <c r="N789" s="40"/>
    </row>
    <row r="790">
      <c r="A790" s="41" t="s">
        <v>8626</v>
      </c>
      <c r="B790" s="36" t="s">
        <v>1926</v>
      </c>
      <c r="C790" s="36" t="s">
        <v>35</v>
      </c>
      <c r="D790" s="36" t="s">
        <v>73</v>
      </c>
      <c r="E790" s="36" t="s">
        <v>1927</v>
      </c>
      <c r="F790" s="42">
        <f>SUMIFS('Sample - Superstore'!R:R,'Sample - Superstore'!$V:$V,$A790,'Sample - Superstore'!$N:$N,$B790)</f>
        <v>360.0706667</v>
      </c>
      <c r="G790" s="43" t="str">
        <f>IF(OR($F790&lt;Lower_Limit,$F790&gt;Upper_Limit),TRUE,IF($F790&gt;Upper_percentile,"P99",IF($F790&lt;Lower_percentile,"P01","")))</f>
        <v/>
      </c>
      <c r="H790" s="44">
        <f>SUMIFS('Sample - Superstore'!S:S,'Sample - Superstore'!$V:$V,$A790,'Sample - Superstore'!$N:$N,$B790)</f>
        <v>2</v>
      </c>
      <c r="I790" s="45">
        <f>SUMIFS('Sample - Superstore'!T:T,'Sample - Superstore'!$V:$V,$A790,'Sample - Superstore'!$N:$N,$B790)</f>
        <v>0.4</v>
      </c>
      <c r="J790" s="42">
        <f>SUMIFS('Sample - Superstore'!U:U,'Sample - Superstore'!$V:$V,$A790,'Sample - Superstore'!$N:$N,$B790)</f>
        <v>-126.0247333</v>
      </c>
      <c r="L790" s="36" t="s">
        <v>3109</v>
      </c>
      <c r="N790" s="40"/>
    </row>
    <row r="791">
      <c r="A791" s="41" t="s">
        <v>8626</v>
      </c>
      <c r="B791" s="36" t="s">
        <v>2658</v>
      </c>
      <c r="C791" s="36" t="s">
        <v>51</v>
      </c>
      <c r="D791" s="36" t="s">
        <v>76</v>
      </c>
      <c r="E791" s="36" t="s">
        <v>2659</v>
      </c>
      <c r="F791" s="42">
        <f>SUMIFS('Sample - Superstore'!R:R,'Sample - Superstore'!$V:$V,$A791,'Sample - Superstore'!$N:$N,$B791)</f>
        <v>31.46391435</v>
      </c>
      <c r="G791" s="43" t="str">
        <f>IF(OR($F791&lt;Lower_Limit,$F791&gt;Upper_Limit),TRUE,IF($F791&gt;Upper_percentile,"P99",IF($F791&lt;Lower_percentile,"P01","")))</f>
        <v/>
      </c>
      <c r="H791" s="44">
        <f>SUMIFS('Sample - Superstore'!S:S,'Sample - Superstore'!$V:$V,$A791,'Sample - Superstore'!$N:$N,$B791)</f>
        <v>4</v>
      </c>
      <c r="I791" s="45">
        <f>SUMIFS('Sample - Superstore'!T:T,'Sample - Superstore'!$V:$V,$A791,'Sample - Superstore'!$N:$N,$B791)</f>
        <v>0.7</v>
      </c>
      <c r="J791" s="42">
        <f>SUMIFS('Sample - Superstore'!U:U,'Sample - Superstore'!$V:$V,$A791,'Sample - Superstore'!$N:$N,$B791)</f>
        <v>-20.9759429</v>
      </c>
      <c r="L791" s="36" t="s">
        <v>3111</v>
      </c>
      <c r="N791" s="40"/>
    </row>
    <row r="792">
      <c r="A792" s="41" t="s">
        <v>8626</v>
      </c>
      <c r="B792" s="36" t="s">
        <v>2660</v>
      </c>
      <c r="C792" s="36" t="s">
        <v>39</v>
      </c>
      <c r="D792" s="36" t="s">
        <v>61</v>
      </c>
      <c r="E792" s="36" t="s">
        <v>2661</v>
      </c>
      <c r="F792" s="42">
        <f>SUMIFS('Sample - Superstore'!R:R,'Sample - Superstore'!$V:$V,$A792,'Sample - Superstore'!$N:$N,$B792)</f>
        <v>14.49404444</v>
      </c>
      <c r="G792" s="43" t="str">
        <f>IF(OR($F792&lt;Lower_Limit,$F792&gt;Upper_Limit),TRUE,IF($F792&gt;Upper_percentile,"P99",IF($F792&lt;Lower_percentile,"P01","")))</f>
        <v/>
      </c>
      <c r="H792" s="44">
        <f>SUMIFS('Sample - Superstore'!S:S,'Sample - Superstore'!$V:$V,$A792,'Sample - Superstore'!$N:$N,$B792)</f>
        <v>2</v>
      </c>
      <c r="I792" s="45">
        <f>SUMIFS('Sample - Superstore'!T:T,'Sample - Superstore'!$V:$V,$A792,'Sample - Superstore'!$N:$N,$B792)</f>
        <v>0.2</v>
      </c>
      <c r="J792" s="42">
        <f>SUMIFS('Sample - Superstore'!U:U,'Sample - Superstore'!$V:$V,$A792,'Sample - Superstore'!$N:$N,$B792)</f>
        <v>1.811755555</v>
      </c>
      <c r="L792" s="36" t="s">
        <v>3120</v>
      </c>
      <c r="N792" s="40"/>
    </row>
    <row r="793">
      <c r="A793" s="41" t="s">
        <v>8626</v>
      </c>
      <c r="B793" s="36" t="s">
        <v>992</v>
      </c>
      <c r="C793" s="36" t="s">
        <v>35</v>
      </c>
      <c r="D793" s="36" t="s">
        <v>73</v>
      </c>
      <c r="E793" s="36" t="s">
        <v>993</v>
      </c>
      <c r="F793" s="42">
        <f>SUMIFS('Sample - Superstore'!R:R,'Sample - Superstore'!$V:$V,$A793,'Sample - Superstore'!$N:$N,$B793)</f>
        <v>1115.17</v>
      </c>
      <c r="G793" s="43" t="str">
        <f>IF(OR($F793&lt;Lower_Limit,$F793&gt;Upper_Limit),TRUE,IF($F793&gt;Upper_percentile,"P99",IF($F793&lt;Lower_percentile,"P01","")))</f>
        <v/>
      </c>
      <c r="H793" s="44">
        <f>SUMIFS('Sample - Superstore'!S:S,'Sample - Superstore'!$V:$V,$A793,'Sample - Superstore'!$N:$N,$B793)</f>
        <v>7</v>
      </c>
      <c r="I793" s="45">
        <f>SUMIFS('Sample - Superstore'!T:T,'Sample - Superstore'!$V:$V,$A793,'Sample - Superstore'!$N:$N,$B793)</f>
        <v>0</v>
      </c>
      <c r="J793" s="42">
        <f>SUMIFS('Sample - Superstore'!U:U,'Sample - Superstore'!$V:$V,$A793,'Sample - Superstore'!$N:$N,$B793)</f>
        <v>334.551</v>
      </c>
      <c r="L793" s="36" t="s">
        <v>3125</v>
      </c>
      <c r="N793" s="40"/>
    </row>
    <row r="794">
      <c r="A794" s="41" t="s">
        <v>8626</v>
      </c>
      <c r="B794" s="36" t="s">
        <v>2666</v>
      </c>
      <c r="C794" s="36" t="s">
        <v>51</v>
      </c>
      <c r="D794" s="36" t="s">
        <v>124</v>
      </c>
      <c r="E794" s="36" t="s">
        <v>2667</v>
      </c>
      <c r="F794" s="42">
        <f>SUMIFS('Sample - Superstore'!R:R,'Sample - Superstore'!$V:$V,$A794,'Sample - Superstore'!$N:$N,$B794)</f>
        <v>185.3394436</v>
      </c>
      <c r="G794" s="43" t="str">
        <f>IF(OR($F794&lt;Lower_Limit,$F794&gt;Upper_Limit),TRUE,IF($F794&gt;Upper_percentile,"P99",IF($F794&lt;Lower_percentile,"P01","")))</f>
        <v/>
      </c>
      <c r="H794" s="44">
        <f>SUMIFS('Sample - Superstore'!S:S,'Sample - Superstore'!$V:$V,$A794,'Sample - Superstore'!$N:$N,$B794)</f>
        <v>7</v>
      </c>
      <c r="I794" s="45">
        <f>SUMIFS('Sample - Superstore'!T:T,'Sample - Superstore'!$V:$V,$A794,'Sample - Superstore'!$N:$N,$B794)</f>
        <v>0.2</v>
      </c>
      <c r="J794" s="42">
        <f>SUMIFS('Sample - Superstore'!U:U,'Sample - Superstore'!$V:$V,$A794,'Sample - Superstore'!$N:$N,$B794)</f>
        <v>57.91857613</v>
      </c>
      <c r="L794" s="36" t="s">
        <v>3127</v>
      </c>
      <c r="N794" s="40"/>
    </row>
    <row r="795">
      <c r="A795" s="41" t="s">
        <v>8626</v>
      </c>
      <c r="B795" s="36" t="s">
        <v>1345</v>
      </c>
      <c r="C795" s="36" t="s">
        <v>51</v>
      </c>
      <c r="D795" s="36" t="s">
        <v>124</v>
      </c>
      <c r="E795" s="36" t="s">
        <v>1346</v>
      </c>
      <c r="F795" s="42">
        <f>SUMIFS('Sample - Superstore'!R:R,'Sample - Superstore'!$V:$V,$A795,'Sample - Superstore'!$N:$N,$B795)</f>
        <v>46.35</v>
      </c>
      <c r="G795" s="43" t="str">
        <f>IF(OR($F795&lt;Lower_Limit,$F795&gt;Upper_Limit),TRUE,IF($F795&gt;Upper_percentile,"P99",IF($F795&lt;Lower_percentile,"P01","")))</f>
        <v/>
      </c>
      <c r="H795" s="44">
        <f>SUMIFS('Sample - Superstore'!S:S,'Sample - Superstore'!$V:$V,$A795,'Sample - Superstore'!$N:$N,$B795)</f>
        <v>5</v>
      </c>
      <c r="I795" s="45">
        <f>SUMIFS('Sample - Superstore'!T:T,'Sample - Superstore'!$V:$V,$A795,'Sample - Superstore'!$N:$N,$B795)</f>
        <v>0</v>
      </c>
      <c r="J795" s="42">
        <f>SUMIFS('Sample - Superstore'!U:U,'Sample - Superstore'!$V:$V,$A795,'Sample - Superstore'!$N:$N,$B795)</f>
        <v>21.7845</v>
      </c>
      <c r="L795" s="36" t="s">
        <v>3132</v>
      </c>
      <c r="N795" s="40"/>
    </row>
    <row r="796">
      <c r="A796" s="41" t="s">
        <v>8626</v>
      </c>
      <c r="B796" s="36" t="s">
        <v>2672</v>
      </c>
      <c r="C796" s="36" t="s">
        <v>39</v>
      </c>
      <c r="D796" s="36" t="s">
        <v>446</v>
      </c>
      <c r="E796" s="36" t="s">
        <v>2673</v>
      </c>
      <c r="F796" s="42">
        <f>SUMIFS('Sample - Superstore'!R:R,'Sample - Superstore'!$V:$V,$A796,'Sample - Superstore'!$N:$N,$B796)</f>
        <v>72.147289</v>
      </c>
      <c r="G796" s="43" t="str">
        <f>IF(OR($F796&lt;Lower_Limit,$F796&gt;Upper_Limit),TRUE,IF($F796&gt;Upper_percentile,"P99",IF($F796&lt;Lower_percentile,"P01","")))</f>
        <v/>
      </c>
      <c r="H796" s="44">
        <f>SUMIFS('Sample - Superstore'!S:S,'Sample - Superstore'!$V:$V,$A796,'Sample - Superstore'!$N:$N,$B796)</f>
        <v>1</v>
      </c>
      <c r="I796" s="45">
        <f>SUMIFS('Sample - Superstore'!T:T,'Sample - Superstore'!$V:$V,$A796,'Sample - Superstore'!$N:$N,$B796)</f>
        <v>0.5</v>
      </c>
      <c r="J796" s="42">
        <f>SUMIFS('Sample - Superstore'!U:U,'Sample - Superstore'!$V:$V,$A796,'Sample - Superstore'!$N:$N,$B796)</f>
        <v>-1.44294578</v>
      </c>
      <c r="L796" s="36" t="s">
        <v>3134</v>
      </c>
      <c r="N796" s="40"/>
    </row>
    <row r="797">
      <c r="A797" s="41" t="s">
        <v>8626</v>
      </c>
      <c r="B797" s="36" t="s">
        <v>806</v>
      </c>
      <c r="C797" s="36" t="s">
        <v>51</v>
      </c>
      <c r="D797" s="36" t="s">
        <v>297</v>
      </c>
      <c r="E797" s="36" t="s">
        <v>807</v>
      </c>
      <c r="F797" s="42">
        <f>SUMIFS('Sample - Superstore'!R:R,'Sample - Superstore'!$V:$V,$A797,'Sample - Superstore'!$N:$N,$B797)</f>
        <v>10.09944444</v>
      </c>
      <c r="G797" s="43" t="str">
        <f>IF(OR($F797&lt;Lower_Limit,$F797&gt;Upper_Limit),TRUE,IF($F797&gt;Upper_percentile,"P99",IF($F797&lt;Lower_percentile,"P01","")))</f>
        <v/>
      </c>
      <c r="H797" s="44">
        <f>SUMIFS('Sample - Superstore'!S:S,'Sample - Superstore'!$V:$V,$A797,'Sample - Superstore'!$N:$N,$B797)</f>
        <v>3</v>
      </c>
      <c r="I797" s="45">
        <f>SUMIFS('Sample - Superstore'!T:T,'Sample - Superstore'!$V:$V,$A797,'Sample - Superstore'!$N:$N,$B797)</f>
        <v>0</v>
      </c>
      <c r="J797" s="42">
        <f>SUMIFS('Sample - Superstore'!U:U,'Sample - Superstore'!$V:$V,$A797,'Sample - Superstore'!$N:$N,$B797)</f>
        <v>4.847733333</v>
      </c>
      <c r="L797" s="36" t="s">
        <v>3136</v>
      </c>
      <c r="N797" s="40"/>
    </row>
    <row r="798">
      <c r="A798" s="41" t="s">
        <v>8626</v>
      </c>
      <c r="B798" s="36" t="s">
        <v>2145</v>
      </c>
      <c r="C798" s="36" t="s">
        <v>51</v>
      </c>
      <c r="D798" s="36" t="s">
        <v>52</v>
      </c>
      <c r="E798" s="36" t="s">
        <v>2146</v>
      </c>
      <c r="F798" s="42">
        <f>SUMIFS('Sample - Superstore'!R:R,'Sample - Superstore'!$V:$V,$A798,'Sample - Superstore'!$N:$N,$B798)</f>
        <v>222.978963</v>
      </c>
      <c r="G798" s="43" t="str">
        <f>IF(OR($F798&lt;Lower_Limit,$F798&gt;Upper_Limit),TRUE,IF($F798&gt;Upper_percentile,"P99",IF($F798&lt;Lower_percentile,"P01","")))</f>
        <v/>
      </c>
      <c r="H798" s="44">
        <f>SUMIFS('Sample - Superstore'!S:S,'Sample - Superstore'!$V:$V,$A798,'Sample - Superstore'!$N:$N,$B798)</f>
        <v>6</v>
      </c>
      <c r="I798" s="45">
        <f>SUMIFS('Sample - Superstore'!T:T,'Sample - Superstore'!$V:$V,$A798,'Sample - Superstore'!$N:$N,$B798)</f>
        <v>0</v>
      </c>
      <c r="J798" s="42">
        <f>SUMIFS('Sample - Superstore'!U:U,'Sample - Superstore'!$V:$V,$A798,'Sample - Superstore'!$N:$N,$B798)</f>
        <v>55.74474074</v>
      </c>
      <c r="L798" s="36" t="s">
        <v>3138</v>
      </c>
      <c r="N798" s="40"/>
    </row>
    <row r="799">
      <c r="A799" s="41" t="s">
        <v>8626</v>
      </c>
      <c r="B799" s="36" t="s">
        <v>2680</v>
      </c>
      <c r="C799" s="36" t="s">
        <v>51</v>
      </c>
      <c r="D799" s="36" t="s">
        <v>124</v>
      </c>
      <c r="E799" s="36" t="s">
        <v>2681</v>
      </c>
      <c r="F799" s="42">
        <f>SUMIFS('Sample - Superstore'!R:R,'Sample - Superstore'!$V:$V,$A799,'Sample - Superstore'!$N:$N,$B799)</f>
        <v>34.64</v>
      </c>
      <c r="G799" s="43" t="str">
        <f>IF(OR($F799&lt;Lower_Limit,$F799&gt;Upper_Limit),TRUE,IF($F799&gt;Upper_percentile,"P99",IF($F799&lt;Lower_percentile,"P01","")))</f>
        <v/>
      </c>
      <c r="H799" s="44">
        <f>SUMIFS('Sample - Superstore'!S:S,'Sample - Superstore'!$V:$V,$A799,'Sample - Superstore'!$N:$N,$B799)</f>
        <v>5</v>
      </c>
      <c r="I799" s="45">
        <f>SUMIFS('Sample - Superstore'!T:T,'Sample - Superstore'!$V:$V,$A799,'Sample - Superstore'!$N:$N,$B799)</f>
        <v>0</v>
      </c>
      <c r="J799" s="42">
        <f>SUMIFS('Sample - Superstore'!U:U,'Sample - Superstore'!$V:$V,$A799,'Sample - Superstore'!$N:$N,$B799)</f>
        <v>16.6272</v>
      </c>
      <c r="L799" s="36" t="s">
        <v>3140</v>
      </c>
      <c r="N799" s="40"/>
    </row>
    <row r="800">
      <c r="A800" s="41" t="s">
        <v>8626</v>
      </c>
      <c r="B800" s="36" t="s">
        <v>2682</v>
      </c>
      <c r="C800" s="36" t="s">
        <v>35</v>
      </c>
      <c r="D800" s="36" t="s">
        <v>263</v>
      </c>
      <c r="E800" s="36" t="s">
        <v>2683</v>
      </c>
      <c r="F800" s="42">
        <f>SUMIFS('Sample - Superstore'!R:R,'Sample - Superstore'!$V:$V,$A800,'Sample - Superstore'!$N:$N,$B800)</f>
        <v>341.4926667</v>
      </c>
      <c r="G800" s="43" t="str">
        <f>IF(OR($F800&lt;Lower_Limit,$F800&gt;Upper_Limit),TRUE,IF($F800&gt;Upper_percentile,"P99",IF($F800&lt;Lower_percentile,"P01","")))</f>
        <v/>
      </c>
      <c r="H800" s="44">
        <f>SUMIFS('Sample - Superstore'!S:S,'Sample - Superstore'!$V:$V,$A800,'Sample - Superstore'!$N:$N,$B800)</f>
        <v>5</v>
      </c>
      <c r="I800" s="45">
        <f>SUMIFS('Sample - Superstore'!T:T,'Sample - Superstore'!$V:$V,$A800,'Sample - Superstore'!$N:$N,$B800)</f>
        <v>0.1</v>
      </c>
      <c r="J800" s="42">
        <f>SUMIFS('Sample - Superstore'!U:U,'Sample - Superstore'!$V:$V,$A800,'Sample - Superstore'!$N:$N,$B800)</f>
        <v>7.588725926</v>
      </c>
      <c r="L800" s="36" t="s">
        <v>3143</v>
      </c>
      <c r="N800" s="40"/>
    </row>
    <row r="801">
      <c r="A801" s="41" t="s">
        <v>8626</v>
      </c>
      <c r="B801" s="36" t="s">
        <v>2684</v>
      </c>
      <c r="C801" s="36" t="s">
        <v>51</v>
      </c>
      <c r="D801" s="36" t="s">
        <v>124</v>
      </c>
      <c r="E801" s="36" t="s">
        <v>2685</v>
      </c>
      <c r="F801" s="42">
        <f>SUMIFS('Sample - Superstore'!R:R,'Sample - Superstore'!$V:$V,$A801,'Sample - Superstore'!$N:$N,$B801)</f>
        <v>15.56661728</v>
      </c>
      <c r="G801" s="43" t="str">
        <f>IF(OR($F801&lt;Lower_Limit,$F801&gt;Upper_Limit),TRUE,IF($F801&gt;Upper_percentile,"P99",IF($F801&lt;Lower_percentile,"P01","")))</f>
        <v/>
      </c>
      <c r="H801" s="44">
        <f>SUMIFS('Sample - Superstore'!S:S,'Sample - Superstore'!$V:$V,$A801,'Sample - Superstore'!$N:$N,$B801)</f>
        <v>2</v>
      </c>
      <c r="I801" s="45">
        <f>SUMIFS('Sample - Superstore'!T:T,'Sample - Superstore'!$V:$V,$A801,'Sample - Superstore'!$N:$N,$B801)</f>
        <v>0</v>
      </c>
      <c r="J801" s="42">
        <f>SUMIFS('Sample - Superstore'!U:U,'Sample - Superstore'!$V:$V,$A801,'Sample - Superstore'!$N:$N,$B801)</f>
        <v>7.471976296</v>
      </c>
      <c r="L801" s="36" t="s">
        <v>3148</v>
      </c>
      <c r="N801" s="40"/>
    </row>
    <row r="802">
      <c r="A802" s="41" t="s">
        <v>8626</v>
      </c>
      <c r="B802" s="36" t="s">
        <v>2686</v>
      </c>
      <c r="C802" s="36" t="s">
        <v>39</v>
      </c>
      <c r="D802" s="36" t="s">
        <v>61</v>
      </c>
      <c r="E802" s="36" t="s">
        <v>2687</v>
      </c>
      <c r="F802" s="42">
        <f>SUMIFS('Sample - Superstore'!R:R,'Sample - Superstore'!$V:$V,$A802,'Sample - Superstore'!$N:$N,$B802)</f>
        <v>80.24074074</v>
      </c>
      <c r="G802" s="43" t="str">
        <f>IF(OR($F802&lt;Lower_Limit,$F802&gt;Upper_Limit),TRUE,IF($F802&gt;Upper_percentile,"P99",IF($F802&lt;Lower_percentile,"P01","")))</f>
        <v/>
      </c>
      <c r="H802" s="44">
        <f>SUMIFS('Sample - Superstore'!S:S,'Sample - Superstore'!$V:$V,$A802,'Sample - Superstore'!$N:$N,$B802)</f>
        <v>5</v>
      </c>
      <c r="I802" s="45">
        <f>SUMIFS('Sample - Superstore'!T:T,'Sample - Superstore'!$V:$V,$A802,'Sample - Superstore'!$N:$N,$B802)</f>
        <v>0</v>
      </c>
      <c r="J802" s="42">
        <f>SUMIFS('Sample - Superstore'!U:U,'Sample - Superstore'!$V:$V,$A802,'Sample - Superstore'!$N:$N,$B802)</f>
        <v>8.826481481</v>
      </c>
      <c r="L802" s="36" t="s">
        <v>3150</v>
      </c>
      <c r="N802" s="40"/>
    </row>
    <row r="803">
      <c r="A803" s="41" t="s">
        <v>8626</v>
      </c>
      <c r="B803" s="36" t="s">
        <v>133</v>
      </c>
      <c r="C803" s="36" t="s">
        <v>51</v>
      </c>
      <c r="D803" s="36" t="s">
        <v>76</v>
      </c>
      <c r="E803" s="36" t="s">
        <v>134</v>
      </c>
      <c r="F803" s="42">
        <f>SUMIFS('Sample - Superstore'!R:R,'Sample - Superstore'!$V:$V,$A803,'Sample - Superstore'!$N:$N,$B803)</f>
        <v>51.8317037</v>
      </c>
      <c r="G803" s="43" t="str">
        <f>IF(OR($F803&lt;Lower_Limit,$F803&gt;Upper_Limit),TRUE,IF($F803&gt;Upper_percentile,"P99",IF($F803&lt;Lower_percentile,"P01","")))</f>
        <v/>
      </c>
      <c r="H803" s="44">
        <f>SUMIFS('Sample - Superstore'!S:S,'Sample - Superstore'!$V:$V,$A803,'Sample - Superstore'!$N:$N,$B803)</f>
        <v>4</v>
      </c>
      <c r="I803" s="45">
        <f>SUMIFS('Sample - Superstore'!T:T,'Sample - Superstore'!$V:$V,$A803,'Sample - Superstore'!$N:$N,$B803)</f>
        <v>0.2</v>
      </c>
      <c r="J803" s="42">
        <f>SUMIFS('Sample - Superstore'!U:U,'Sample - Superstore'!$V:$V,$A803,'Sample - Superstore'!$N:$N,$B803)</f>
        <v>17.4932</v>
      </c>
      <c r="L803" s="36" t="s">
        <v>3154</v>
      </c>
      <c r="N803" s="40"/>
    </row>
    <row r="804">
      <c r="A804" s="41" t="s">
        <v>8626</v>
      </c>
      <c r="B804" s="36" t="s">
        <v>1175</v>
      </c>
      <c r="C804" s="36" t="s">
        <v>51</v>
      </c>
      <c r="D804" s="36" t="s">
        <v>93</v>
      </c>
      <c r="E804" s="36" t="s">
        <v>1176</v>
      </c>
      <c r="F804" s="42">
        <f>SUMIFS('Sample - Superstore'!R:R,'Sample - Superstore'!$V:$V,$A804,'Sample - Superstore'!$N:$N,$B804)</f>
        <v>1.796148148</v>
      </c>
      <c r="G804" s="43" t="str">
        <f>IF(OR($F804&lt;Lower_Limit,$F804&gt;Upper_Limit),TRUE,IF($F804&gt;Upper_percentile,"P99",IF($F804&lt;Lower_percentile,"P01","")))</f>
        <v>P01</v>
      </c>
      <c r="H804" s="44">
        <f>SUMIFS('Sample - Superstore'!S:S,'Sample - Superstore'!$V:$V,$A804,'Sample - Superstore'!$N:$N,$B804)</f>
        <v>1</v>
      </c>
      <c r="I804" s="45">
        <f>SUMIFS('Sample - Superstore'!T:T,'Sample - Superstore'!$V:$V,$A804,'Sample - Superstore'!$N:$N,$B804)</f>
        <v>0</v>
      </c>
      <c r="J804" s="42">
        <f>SUMIFS('Sample - Superstore'!U:U,'Sample - Superstore'!$V:$V,$A804,'Sample - Superstore'!$N:$N,$B804)</f>
        <v>0.8980740741</v>
      </c>
      <c r="L804" s="36" t="s">
        <v>3160</v>
      </c>
      <c r="N804" s="40"/>
    </row>
    <row r="805">
      <c r="A805" s="41" t="s">
        <v>8626</v>
      </c>
      <c r="B805" s="36" t="s">
        <v>2691</v>
      </c>
      <c r="C805" s="36" t="s">
        <v>51</v>
      </c>
      <c r="D805" s="36" t="s">
        <v>124</v>
      </c>
      <c r="E805" s="36" t="s">
        <v>2692</v>
      </c>
      <c r="F805" s="42">
        <f>SUMIFS('Sample - Superstore'!R:R,'Sample - Superstore'!$V:$V,$A805,'Sample - Superstore'!$N:$N,$B805)</f>
        <v>111.96</v>
      </c>
      <c r="G805" s="43" t="str">
        <f>IF(OR($F805&lt;Lower_Limit,$F805&gt;Upper_Limit),TRUE,IF($F805&gt;Upper_percentile,"P99",IF($F805&lt;Lower_percentile,"P01","")))</f>
        <v/>
      </c>
      <c r="H805" s="44">
        <f>SUMIFS('Sample - Superstore'!S:S,'Sample - Superstore'!$V:$V,$A805,'Sample - Superstore'!$N:$N,$B805)</f>
        <v>2</v>
      </c>
      <c r="I805" s="45">
        <f>SUMIFS('Sample - Superstore'!T:T,'Sample - Superstore'!$V:$V,$A805,'Sample - Superstore'!$N:$N,$B805)</f>
        <v>0</v>
      </c>
      <c r="J805" s="42">
        <f>SUMIFS('Sample - Superstore'!U:U,'Sample - Superstore'!$V:$V,$A805,'Sample - Superstore'!$N:$N,$B805)</f>
        <v>54.8604</v>
      </c>
      <c r="L805" s="36" t="s">
        <v>3165</v>
      </c>
      <c r="N805" s="40"/>
    </row>
    <row r="806">
      <c r="A806" s="41" t="s">
        <v>8626</v>
      </c>
      <c r="B806" s="36" t="s">
        <v>2694</v>
      </c>
      <c r="C806" s="36" t="s">
        <v>51</v>
      </c>
      <c r="D806" s="36" t="s">
        <v>52</v>
      </c>
      <c r="E806" s="36" t="s">
        <v>2695</v>
      </c>
      <c r="F806" s="42">
        <f>SUMIFS('Sample - Superstore'!R:R,'Sample - Superstore'!$V:$V,$A806,'Sample - Superstore'!$N:$N,$B806)</f>
        <v>43.55659259</v>
      </c>
      <c r="G806" s="43" t="str">
        <f>IF(OR($F806&lt;Lower_Limit,$F806&gt;Upper_Limit),TRUE,IF($F806&gt;Upper_percentile,"P99",IF($F806&lt;Lower_percentile,"P01","")))</f>
        <v/>
      </c>
      <c r="H806" s="44">
        <f>SUMIFS('Sample - Superstore'!S:S,'Sample - Superstore'!$V:$V,$A806,'Sample - Superstore'!$N:$N,$B806)</f>
        <v>3</v>
      </c>
      <c r="I806" s="45">
        <f>SUMIFS('Sample - Superstore'!T:T,'Sample - Superstore'!$V:$V,$A806,'Sample - Superstore'!$N:$N,$B806)</f>
        <v>0</v>
      </c>
      <c r="J806" s="42">
        <f>SUMIFS('Sample - Superstore'!U:U,'Sample - Superstore'!$V:$V,$A806,'Sample - Superstore'!$N:$N,$B806)</f>
        <v>0.4355659259</v>
      </c>
      <c r="L806" s="36" t="s">
        <v>3170</v>
      </c>
      <c r="N806" s="40"/>
    </row>
    <row r="807">
      <c r="A807" s="41" t="s">
        <v>8626</v>
      </c>
      <c r="B807" s="36" t="s">
        <v>1887</v>
      </c>
      <c r="C807" s="36" t="s">
        <v>51</v>
      </c>
      <c r="D807" s="36" t="s">
        <v>297</v>
      </c>
      <c r="E807" s="36" t="s">
        <v>1888</v>
      </c>
      <c r="F807" s="42">
        <f>SUMIFS('Sample - Superstore'!R:R,'Sample - Superstore'!$V:$V,$A807,'Sample - Superstore'!$N:$N,$B807)</f>
        <v>22.5</v>
      </c>
      <c r="G807" s="43" t="str">
        <f>IF(OR($F807&lt;Lower_Limit,$F807&gt;Upper_Limit),TRUE,IF($F807&gt;Upper_percentile,"P99",IF($F807&lt;Lower_percentile,"P01","")))</f>
        <v/>
      </c>
      <c r="H807" s="44">
        <f>SUMIFS('Sample - Superstore'!S:S,'Sample - Superstore'!$V:$V,$A807,'Sample - Superstore'!$N:$N,$B807)</f>
        <v>6</v>
      </c>
      <c r="I807" s="45">
        <f>SUMIFS('Sample - Superstore'!T:T,'Sample - Superstore'!$V:$V,$A807,'Sample - Superstore'!$N:$N,$B807)</f>
        <v>0</v>
      </c>
      <c r="J807" s="42">
        <f>SUMIFS('Sample - Superstore'!U:U,'Sample - Superstore'!$V:$V,$A807,'Sample - Superstore'!$N:$N,$B807)</f>
        <v>10.8</v>
      </c>
      <c r="L807" s="36" t="s">
        <v>3176</v>
      </c>
      <c r="N807" s="40"/>
    </row>
    <row r="808">
      <c r="A808" s="41" t="s">
        <v>8626</v>
      </c>
      <c r="B808" s="36" t="s">
        <v>1834</v>
      </c>
      <c r="C808" s="36" t="s">
        <v>51</v>
      </c>
      <c r="D808" s="36" t="s">
        <v>124</v>
      </c>
      <c r="E808" s="36" t="s">
        <v>1835</v>
      </c>
      <c r="F808" s="42">
        <f>SUMIFS('Sample - Superstore'!R:R,'Sample - Superstore'!$V:$V,$A808,'Sample - Superstore'!$N:$N,$B808)</f>
        <v>219.84</v>
      </c>
      <c r="G808" s="43" t="str">
        <f>IF(OR($F808&lt;Lower_Limit,$F808&gt;Upper_Limit),TRUE,IF($F808&gt;Upper_percentile,"P99",IF($F808&lt;Lower_percentile,"P01","")))</f>
        <v/>
      </c>
      <c r="H808" s="44">
        <f>SUMIFS('Sample - Superstore'!S:S,'Sample - Superstore'!$V:$V,$A808,'Sample - Superstore'!$N:$N,$B808)</f>
        <v>4</v>
      </c>
      <c r="I808" s="45">
        <f>SUMIFS('Sample - Superstore'!T:T,'Sample - Superstore'!$V:$V,$A808,'Sample - Superstore'!$N:$N,$B808)</f>
        <v>0</v>
      </c>
      <c r="J808" s="42">
        <f>SUMIFS('Sample - Superstore'!U:U,'Sample - Superstore'!$V:$V,$A808,'Sample - Superstore'!$N:$N,$B808)</f>
        <v>107.7216</v>
      </c>
      <c r="L808" s="36" t="s">
        <v>3178</v>
      </c>
      <c r="N808" s="40"/>
    </row>
    <row r="809">
      <c r="A809" s="41" t="s">
        <v>8626</v>
      </c>
      <c r="B809" s="36" t="s">
        <v>2703</v>
      </c>
      <c r="C809" s="36" t="s">
        <v>35</v>
      </c>
      <c r="D809" s="36" t="s">
        <v>121</v>
      </c>
      <c r="E809" s="36" t="s">
        <v>2704</v>
      </c>
      <c r="F809" s="42">
        <f>SUMIFS('Sample - Superstore'!R:R,'Sample - Superstore'!$V:$V,$A809,'Sample - Superstore'!$N:$N,$B809)</f>
        <v>266.352</v>
      </c>
      <c r="G809" s="43" t="str">
        <f>IF(OR($F809&lt;Lower_Limit,$F809&gt;Upper_Limit),TRUE,IF($F809&gt;Upper_percentile,"P99",IF($F809&lt;Lower_percentile,"P01","")))</f>
        <v/>
      </c>
      <c r="H809" s="44">
        <f>SUMIFS('Sample - Superstore'!S:S,'Sample - Superstore'!$V:$V,$A809,'Sample - Superstore'!$N:$N,$B809)</f>
        <v>3</v>
      </c>
      <c r="I809" s="45">
        <f>SUMIFS('Sample - Superstore'!T:T,'Sample - Superstore'!$V:$V,$A809,'Sample - Superstore'!$N:$N,$B809)</f>
        <v>0.2</v>
      </c>
      <c r="J809" s="42">
        <f>SUMIFS('Sample - Superstore'!U:U,'Sample - Superstore'!$V:$V,$A809,'Sample - Superstore'!$N:$N,$B809)</f>
        <v>-13.3176</v>
      </c>
      <c r="L809" s="36" t="s">
        <v>3180</v>
      </c>
      <c r="N809" s="40"/>
    </row>
    <row r="810">
      <c r="A810" s="41" t="s">
        <v>8626</v>
      </c>
      <c r="B810" s="36" t="s">
        <v>2705</v>
      </c>
      <c r="C810" s="36" t="s">
        <v>35</v>
      </c>
      <c r="D810" s="36" t="s">
        <v>263</v>
      </c>
      <c r="E810" s="36" t="s">
        <v>2706</v>
      </c>
      <c r="F810" s="42">
        <f>SUMIFS('Sample - Superstore'!R:R,'Sample - Superstore'!$V:$V,$A810,'Sample - Superstore'!$N:$N,$B810)</f>
        <v>483.136</v>
      </c>
      <c r="G810" s="43" t="str">
        <f>IF(OR($F810&lt;Lower_Limit,$F810&gt;Upper_Limit),TRUE,IF($F810&gt;Upper_percentile,"P99",IF($F810&lt;Lower_percentile,"P01","")))</f>
        <v/>
      </c>
      <c r="H810" s="44">
        <f>SUMIFS('Sample - Superstore'!S:S,'Sample - Superstore'!$V:$V,$A810,'Sample - Superstore'!$N:$N,$B810)</f>
        <v>4</v>
      </c>
      <c r="I810" s="45">
        <f>SUMIFS('Sample - Superstore'!T:T,'Sample - Superstore'!$V:$V,$A810,'Sample - Superstore'!$N:$N,$B810)</f>
        <v>0.2</v>
      </c>
      <c r="J810" s="42">
        <f>SUMIFS('Sample - Superstore'!U:U,'Sample - Superstore'!$V:$V,$A810,'Sample - Superstore'!$N:$N,$B810)</f>
        <v>54.3528</v>
      </c>
      <c r="L810" s="36" t="s">
        <v>3185</v>
      </c>
      <c r="N810" s="40"/>
    </row>
    <row r="811">
      <c r="A811" s="41" t="s">
        <v>8626</v>
      </c>
      <c r="B811" s="36" t="s">
        <v>2708</v>
      </c>
      <c r="C811" s="36" t="s">
        <v>51</v>
      </c>
      <c r="D811" s="36" t="s">
        <v>76</v>
      </c>
      <c r="E811" s="36" t="s">
        <v>2709</v>
      </c>
      <c r="F811" s="42">
        <f>SUMIFS('Sample - Superstore'!R:R,'Sample - Superstore'!$V:$V,$A811,'Sample - Superstore'!$N:$N,$B811)</f>
        <v>17.0566749</v>
      </c>
      <c r="G811" s="43" t="str">
        <f>IF(OR($F811&lt;Lower_Limit,$F811&gt;Upper_Limit),TRUE,IF($F811&gt;Upper_percentile,"P99",IF($F811&lt;Lower_percentile,"P01","")))</f>
        <v/>
      </c>
      <c r="H811" s="44">
        <f>SUMIFS('Sample - Superstore'!S:S,'Sample - Superstore'!$V:$V,$A811,'Sample - Superstore'!$N:$N,$B811)</f>
        <v>4</v>
      </c>
      <c r="I811" s="45">
        <f>SUMIFS('Sample - Superstore'!T:T,'Sample - Superstore'!$V:$V,$A811,'Sample - Superstore'!$N:$N,$B811)</f>
        <v>0</v>
      </c>
      <c r="J811" s="42">
        <f>SUMIFS('Sample - Superstore'!U:U,'Sample - Superstore'!$V:$V,$A811,'Sample - Superstore'!$N:$N,$B811)</f>
        <v>8.016637202</v>
      </c>
      <c r="L811" s="36" t="s">
        <v>3190</v>
      </c>
      <c r="N811" s="40"/>
    </row>
    <row r="812">
      <c r="A812" s="41" t="s">
        <v>8626</v>
      </c>
      <c r="B812" s="36" t="s">
        <v>2710</v>
      </c>
      <c r="C812" s="36" t="s">
        <v>39</v>
      </c>
      <c r="D812" s="36" t="s">
        <v>40</v>
      </c>
      <c r="E812" s="36" t="s">
        <v>2711</v>
      </c>
      <c r="F812" s="42">
        <f>SUMIFS('Sample - Superstore'!R:R,'Sample - Superstore'!$V:$V,$A812,'Sample - Superstore'!$N:$N,$B812)</f>
        <v>606.1679259</v>
      </c>
      <c r="G812" s="43" t="str">
        <f>IF(OR($F812&lt;Lower_Limit,$F812&gt;Upper_Limit),TRUE,IF($F812&gt;Upper_percentile,"P99",IF($F812&lt;Lower_percentile,"P01","")))</f>
        <v/>
      </c>
      <c r="H812" s="44">
        <f>SUMIFS('Sample - Superstore'!S:S,'Sample - Superstore'!$V:$V,$A812,'Sample - Superstore'!$N:$N,$B812)</f>
        <v>3</v>
      </c>
      <c r="I812" s="45">
        <f>SUMIFS('Sample - Superstore'!T:T,'Sample - Superstore'!$V:$V,$A812,'Sample - Superstore'!$N:$N,$B812)</f>
        <v>0</v>
      </c>
      <c r="J812" s="42">
        <f>SUMIFS('Sample - Superstore'!U:U,'Sample - Superstore'!$V:$V,$A812,'Sample - Superstore'!$N:$N,$B812)</f>
        <v>163.66534</v>
      </c>
      <c r="L812" s="36" t="s">
        <v>3194</v>
      </c>
      <c r="N812" s="40"/>
    </row>
    <row r="813">
      <c r="A813" s="41" t="s">
        <v>8626</v>
      </c>
      <c r="B813" s="36" t="s">
        <v>2712</v>
      </c>
      <c r="C813" s="36" t="s">
        <v>51</v>
      </c>
      <c r="D813" s="36" t="s">
        <v>93</v>
      </c>
      <c r="E813" s="36" t="s">
        <v>2713</v>
      </c>
      <c r="F813" s="42">
        <f>SUMIFS('Sample - Superstore'!R:R,'Sample - Superstore'!$V:$V,$A813,'Sample - Superstore'!$N:$N,$B813)</f>
        <v>10.5202963</v>
      </c>
      <c r="G813" s="43" t="str">
        <f>IF(OR($F813&lt;Lower_Limit,$F813&gt;Upper_Limit),TRUE,IF($F813&gt;Upper_percentile,"P99",IF($F813&lt;Lower_percentile,"P01","")))</f>
        <v/>
      </c>
      <c r="H813" s="44">
        <f>SUMIFS('Sample - Superstore'!S:S,'Sample - Superstore'!$V:$V,$A813,'Sample - Superstore'!$N:$N,$B813)</f>
        <v>3</v>
      </c>
      <c r="I813" s="45">
        <f>SUMIFS('Sample - Superstore'!T:T,'Sample - Superstore'!$V:$V,$A813,'Sample - Superstore'!$N:$N,$B813)</f>
        <v>0</v>
      </c>
      <c r="J813" s="42">
        <f>SUMIFS('Sample - Superstore'!U:U,'Sample - Superstore'!$V:$V,$A813,'Sample - Superstore'!$N:$N,$B813)</f>
        <v>3.050885926</v>
      </c>
      <c r="L813" s="36" t="s">
        <v>3196</v>
      </c>
      <c r="N813" s="40"/>
    </row>
    <row r="814">
      <c r="A814" s="41" t="s">
        <v>8626</v>
      </c>
      <c r="B814" s="36" t="s">
        <v>2718</v>
      </c>
      <c r="C814" s="36" t="s">
        <v>35</v>
      </c>
      <c r="D814" s="36" t="s">
        <v>73</v>
      </c>
      <c r="E814" s="36" t="s">
        <v>2719</v>
      </c>
      <c r="F814" s="42">
        <f>SUMIFS('Sample - Superstore'!R:R,'Sample - Superstore'!$V:$V,$A814,'Sample - Superstore'!$N:$N,$B814)</f>
        <v>402.9209333</v>
      </c>
      <c r="G814" s="43" t="str">
        <f>IF(OR($F814&lt;Lower_Limit,$F814&gt;Upper_Limit),TRUE,IF($F814&gt;Upper_percentile,"P99",IF($F814&lt;Lower_percentile,"P01","")))</f>
        <v/>
      </c>
      <c r="H814" s="44">
        <f>SUMIFS('Sample - Superstore'!S:S,'Sample - Superstore'!$V:$V,$A814,'Sample - Superstore'!$N:$N,$B814)</f>
        <v>3</v>
      </c>
      <c r="I814" s="45">
        <f>SUMIFS('Sample - Superstore'!T:T,'Sample - Superstore'!$V:$V,$A814,'Sample - Superstore'!$N:$N,$B814)</f>
        <v>0.4</v>
      </c>
      <c r="J814" s="42">
        <f>SUMIFS('Sample - Superstore'!U:U,'Sample - Superstore'!$V:$V,$A814,'Sample - Superstore'!$N:$N,$B814)</f>
        <v>-228.3218622</v>
      </c>
      <c r="L814" s="36" t="s">
        <v>3198</v>
      </c>
      <c r="N814" s="40"/>
    </row>
    <row r="815">
      <c r="A815" s="41" t="s">
        <v>8626</v>
      </c>
      <c r="B815" s="36" t="s">
        <v>2722</v>
      </c>
      <c r="C815" s="36" t="s">
        <v>51</v>
      </c>
      <c r="D815" s="36" t="s">
        <v>124</v>
      </c>
      <c r="E815" s="36" t="s">
        <v>2723</v>
      </c>
      <c r="F815" s="42">
        <f>SUMIFS('Sample - Superstore'!R:R,'Sample - Superstore'!$V:$V,$A815,'Sample - Superstore'!$N:$N,$B815)</f>
        <v>82.2096856</v>
      </c>
      <c r="G815" s="43" t="str">
        <f>IF(OR($F815&lt;Lower_Limit,$F815&gt;Upper_Limit),TRUE,IF($F815&gt;Upper_percentile,"P99",IF($F815&lt;Lower_percentile,"P01","")))</f>
        <v/>
      </c>
      <c r="H815" s="44">
        <f>SUMIFS('Sample - Superstore'!S:S,'Sample - Superstore'!$V:$V,$A815,'Sample - Superstore'!$N:$N,$B815)</f>
        <v>2</v>
      </c>
      <c r="I815" s="45">
        <f>SUMIFS('Sample - Superstore'!T:T,'Sample - Superstore'!$V:$V,$A815,'Sample - Superstore'!$N:$N,$B815)</f>
        <v>0.2</v>
      </c>
      <c r="J815" s="42">
        <f>SUMIFS('Sample - Superstore'!U:U,'Sample - Superstore'!$V:$V,$A815,'Sample - Superstore'!$N:$N,$B815)</f>
        <v>28.77338996</v>
      </c>
      <c r="L815" s="36" t="s">
        <v>3201</v>
      </c>
      <c r="N815" s="40"/>
    </row>
    <row r="816">
      <c r="A816" s="41" t="s">
        <v>8626</v>
      </c>
      <c r="B816" s="36" t="s">
        <v>2725</v>
      </c>
      <c r="C816" s="36" t="s">
        <v>51</v>
      </c>
      <c r="D816" s="36" t="s">
        <v>124</v>
      </c>
      <c r="E816" s="36" t="s">
        <v>2726</v>
      </c>
      <c r="F816" s="42">
        <f>SUMIFS('Sample - Superstore'!R:R,'Sample - Superstore'!$V:$V,$A816,'Sample - Superstore'!$N:$N,$B816)</f>
        <v>7.324260082</v>
      </c>
      <c r="G816" s="43" t="str">
        <f>IF(OR($F816&lt;Lower_Limit,$F816&gt;Upper_Limit),TRUE,IF($F816&gt;Upper_percentile,"P99",IF($F816&lt;Lower_percentile,"P01","")))</f>
        <v/>
      </c>
      <c r="H816" s="44">
        <f>SUMIFS('Sample - Superstore'!S:S,'Sample - Superstore'!$V:$V,$A816,'Sample - Superstore'!$N:$N,$B816)</f>
        <v>2</v>
      </c>
      <c r="I816" s="45">
        <f>SUMIFS('Sample - Superstore'!T:T,'Sample - Superstore'!$V:$V,$A816,'Sample - Superstore'!$N:$N,$B816)</f>
        <v>0.2</v>
      </c>
      <c r="J816" s="42">
        <f>SUMIFS('Sample - Superstore'!U:U,'Sample - Superstore'!$V:$V,$A816,'Sample - Superstore'!$N:$N,$B816)</f>
        <v>2.288831276</v>
      </c>
      <c r="L816" s="36" t="s">
        <v>3203</v>
      </c>
      <c r="N816" s="40"/>
    </row>
    <row r="817">
      <c r="A817" s="41" t="s">
        <v>8626</v>
      </c>
      <c r="B817" s="36" t="s">
        <v>2727</v>
      </c>
      <c r="C817" s="36" t="s">
        <v>51</v>
      </c>
      <c r="D817" s="36" t="s">
        <v>283</v>
      </c>
      <c r="E817" s="36" t="s">
        <v>2728</v>
      </c>
      <c r="F817" s="42">
        <f>SUMIFS('Sample - Superstore'!R:R,'Sample - Superstore'!$V:$V,$A817,'Sample - Superstore'!$N:$N,$B817)</f>
        <v>485.1466667</v>
      </c>
      <c r="G817" s="43" t="str">
        <f>IF(OR($F817&lt;Lower_Limit,$F817&gt;Upper_Limit),TRUE,IF($F817&gt;Upper_percentile,"P99",IF($F817&lt;Lower_percentile,"P01","")))</f>
        <v/>
      </c>
      <c r="H817" s="44">
        <f>SUMIFS('Sample - Superstore'!S:S,'Sample - Superstore'!$V:$V,$A817,'Sample - Superstore'!$N:$N,$B817)</f>
        <v>3</v>
      </c>
      <c r="I817" s="45">
        <f>SUMIFS('Sample - Superstore'!T:T,'Sample - Superstore'!$V:$V,$A817,'Sample - Superstore'!$N:$N,$B817)</f>
        <v>0.2</v>
      </c>
      <c r="J817" s="42">
        <f>SUMIFS('Sample - Superstore'!U:U,'Sample - Superstore'!$V:$V,$A817,'Sample - Superstore'!$N:$N,$B817)</f>
        <v>97.02933333</v>
      </c>
      <c r="L817" s="36" t="s">
        <v>3206</v>
      </c>
      <c r="N817" s="40"/>
    </row>
    <row r="818">
      <c r="A818" s="41" t="s">
        <v>8626</v>
      </c>
      <c r="B818" s="36" t="s">
        <v>2730</v>
      </c>
      <c r="C818" s="36" t="s">
        <v>51</v>
      </c>
      <c r="D818" s="36" t="s">
        <v>124</v>
      </c>
      <c r="E818" s="36" t="s">
        <v>2731</v>
      </c>
      <c r="F818" s="42">
        <f>SUMIFS('Sample - Superstore'!R:R,'Sample - Superstore'!$V:$V,$A818,'Sample - Superstore'!$N:$N,$B818)</f>
        <v>17.12</v>
      </c>
      <c r="G818" s="43" t="str">
        <f>IF(OR($F818&lt;Lower_Limit,$F818&gt;Upper_Limit),TRUE,IF($F818&gt;Upper_percentile,"P99",IF($F818&lt;Lower_percentile,"P01","")))</f>
        <v/>
      </c>
      <c r="H818" s="44">
        <f>SUMIFS('Sample - Superstore'!S:S,'Sample - Superstore'!$V:$V,$A818,'Sample - Superstore'!$N:$N,$B818)</f>
        <v>2</v>
      </c>
      <c r="I818" s="45">
        <f>SUMIFS('Sample - Superstore'!T:T,'Sample - Superstore'!$V:$V,$A818,'Sample - Superstore'!$N:$N,$B818)</f>
        <v>0</v>
      </c>
      <c r="J818" s="42">
        <f>SUMIFS('Sample - Superstore'!U:U,'Sample - Superstore'!$V:$V,$A818,'Sample - Superstore'!$N:$N,$B818)</f>
        <v>8.0464</v>
      </c>
      <c r="L818" s="36" t="s">
        <v>3211</v>
      </c>
      <c r="N818" s="40"/>
    </row>
    <row r="819">
      <c r="A819" s="41" t="s">
        <v>8626</v>
      </c>
      <c r="B819" s="36" t="s">
        <v>2076</v>
      </c>
      <c r="C819" s="36" t="s">
        <v>39</v>
      </c>
      <c r="D819" s="36" t="s">
        <v>40</v>
      </c>
      <c r="E819" s="36" t="s">
        <v>2077</v>
      </c>
      <c r="F819" s="42">
        <f>SUMIFS('Sample - Superstore'!R:R,'Sample - Superstore'!$V:$V,$A819,'Sample - Superstore'!$N:$N,$B819)</f>
        <v>23.33407407</v>
      </c>
      <c r="G819" s="43" t="str">
        <f>IF(OR($F819&lt;Lower_Limit,$F819&gt;Upper_Limit),TRUE,IF($F819&gt;Upper_percentile,"P99",IF($F819&lt;Lower_percentile,"P01","")))</f>
        <v/>
      </c>
      <c r="H819" s="44">
        <f>SUMIFS('Sample - Superstore'!S:S,'Sample - Superstore'!$V:$V,$A819,'Sample - Superstore'!$N:$N,$B819)</f>
        <v>2</v>
      </c>
      <c r="I819" s="45">
        <f>SUMIFS('Sample - Superstore'!T:T,'Sample - Superstore'!$V:$V,$A819,'Sample - Superstore'!$N:$N,$B819)</f>
        <v>0</v>
      </c>
      <c r="J819" s="42">
        <f>SUMIFS('Sample - Superstore'!U:U,'Sample - Superstore'!$V:$V,$A819,'Sample - Superstore'!$N:$N,$B819)</f>
        <v>6.533540741</v>
      </c>
      <c r="L819" s="36" t="s">
        <v>3213</v>
      </c>
      <c r="N819" s="40"/>
    </row>
    <row r="820">
      <c r="A820" s="41" t="s">
        <v>8626</v>
      </c>
      <c r="B820" s="36" t="s">
        <v>2739</v>
      </c>
      <c r="C820" s="36" t="s">
        <v>51</v>
      </c>
      <c r="D820" s="36" t="s">
        <v>93</v>
      </c>
      <c r="E820" s="36" t="s">
        <v>2740</v>
      </c>
      <c r="F820" s="42">
        <f>SUMIFS('Sample - Superstore'!R:R,'Sample - Superstore'!$V:$V,$A820,'Sample - Superstore'!$N:$N,$B820)</f>
        <v>5.16</v>
      </c>
      <c r="G820" s="43" t="str">
        <f>IF(OR($F820&lt;Lower_Limit,$F820&gt;Upper_Limit),TRUE,IF($F820&gt;Upper_percentile,"P99",IF($F820&lt;Lower_percentile,"P01","")))</f>
        <v/>
      </c>
      <c r="H820" s="44">
        <f>SUMIFS('Sample - Superstore'!S:S,'Sample - Superstore'!$V:$V,$A820,'Sample - Superstore'!$N:$N,$B820)</f>
        <v>2</v>
      </c>
      <c r="I820" s="45">
        <f>SUMIFS('Sample - Superstore'!T:T,'Sample - Superstore'!$V:$V,$A820,'Sample - Superstore'!$N:$N,$B820)</f>
        <v>0</v>
      </c>
      <c r="J820" s="42">
        <f>SUMIFS('Sample - Superstore'!U:U,'Sample - Superstore'!$V:$V,$A820,'Sample - Superstore'!$N:$N,$B820)</f>
        <v>1.3416</v>
      </c>
      <c r="L820" s="36" t="s">
        <v>3217</v>
      </c>
      <c r="N820" s="40"/>
    </row>
    <row r="821">
      <c r="A821" s="41" t="s">
        <v>8626</v>
      </c>
      <c r="B821" s="36" t="s">
        <v>2741</v>
      </c>
      <c r="C821" s="36" t="s">
        <v>51</v>
      </c>
      <c r="D821" s="36" t="s">
        <v>124</v>
      </c>
      <c r="E821" s="36" t="s">
        <v>2742</v>
      </c>
      <c r="F821" s="42">
        <f>SUMIFS('Sample - Superstore'!R:R,'Sample - Superstore'!$V:$V,$A821,'Sample - Superstore'!$N:$N,$B821)</f>
        <v>55.5264</v>
      </c>
      <c r="G821" s="43" t="str">
        <f>IF(OR($F821&lt;Lower_Limit,$F821&gt;Upper_Limit),TRUE,IF($F821&gt;Upper_percentile,"P99",IF($F821&lt;Lower_percentile,"P01","")))</f>
        <v/>
      </c>
      <c r="H821" s="44">
        <f>SUMIFS('Sample - Superstore'!S:S,'Sample - Superstore'!$V:$V,$A821,'Sample - Superstore'!$N:$N,$B821)</f>
        <v>9</v>
      </c>
      <c r="I821" s="45">
        <f>SUMIFS('Sample - Superstore'!T:T,'Sample - Superstore'!$V:$V,$A821,'Sample - Superstore'!$N:$N,$B821)</f>
        <v>0.2</v>
      </c>
      <c r="J821" s="42">
        <f>SUMIFS('Sample - Superstore'!U:U,'Sample - Superstore'!$V:$V,$A821,'Sample - Superstore'!$N:$N,$B821)</f>
        <v>24.48864</v>
      </c>
      <c r="L821" s="36" t="s">
        <v>3219</v>
      </c>
      <c r="N821" s="40"/>
    </row>
    <row r="822">
      <c r="A822" s="41" t="s">
        <v>8626</v>
      </c>
      <c r="B822" s="36" t="s">
        <v>2746</v>
      </c>
      <c r="C822" s="36" t="s">
        <v>51</v>
      </c>
      <c r="D822" s="36" t="s">
        <v>124</v>
      </c>
      <c r="E822" s="36" t="s">
        <v>2747</v>
      </c>
      <c r="F822" s="42">
        <f>SUMIFS('Sample - Superstore'!R:R,'Sample - Superstore'!$V:$V,$A822,'Sample - Superstore'!$N:$N,$B822)</f>
        <v>48.22660741</v>
      </c>
      <c r="G822" s="43" t="str">
        <f>IF(OR($F822&lt;Lower_Limit,$F822&gt;Upper_Limit),TRUE,IF($F822&gt;Upper_percentile,"P99",IF($F822&lt;Lower_percentile,"P01","")))</f>
        <v/>
      </c>
      <c r="H822" s="44">
        <f>SUMIFS('Sample - Superstore'!S:S,'Sample - Superstore'!$V:$V,$A822,'Sample - Superstore'!$N:$N,$B822)</f>
        <v>8</v>
      </c>
      <c r="I822" s="45">
        <f>SUMIFS('Sample - Superstore'!T:T,'Sample - Superstore'!$V:$V,$A822,'Sample - Superstore'!$N:$N,$B822)</f>
        <v>0.2</v>
      </c>
      <c r="J822" s="42">
        <f>SUMIFS('Sample - Superstore'!U:U,'Sample - Superstore'!$V:$V,$A822,'Sample - Superstore'!$N:$N,$B822)</f>
        <v>16.27648</v>
      </c>
      <c r="L822" s="36" t="s">
        <v>3221</v>
      </c>
      <c r="N822" s="40"/>
    </row>
    <row r="823">
      <c r="A823" s="41" t="s">
        <v>8626</v>
      </c>
      <c r="B823" s="36" t="s">
        <v>1506</v>
      </c>
      <c r="C823" s="36" t="s">
        <v>51</v>
      </c>
      <c r="D823" s="36" t="s">
        <v>76</v>
      </c>
      <c r="E823" s="36" t="s">
        <v>1507</v>
      </c>
      <c r="F823" s="42">
        <f>SUMIFS('Sample - Superstore'!R:R,'Sample - Superstore'!$V:$V,$A823,'Sample - Superstore'!$N:$N,$B823)</f>
        <v>31.80926667</v>
      </c>
      <c r="G823" s="43" t="str">
        <f>IF(OR($F823&lt;Lower_Limit,$F823&gt;Upper_Limit),TRUE,IF($F823&gt;Upper_percentile,"P99",IF($F823&lt;Lower_percentile,"P01","")))</f>
        <v/>
      </c>
      <c r="H823" s="44">
        <f>SUMIFS('Sample - Superstore'!S:S,'Sample - Superstore'!$V:$V,$A823,'Sample - Superstore'!$N:$N,$B823)</f>
        <v>6</v>
      </c>
      <c r="I823" s="45">
        <f>SUMIFS('Sample - Superstore'!T:T,'Sample - Superstore'!$V:$V,$A823,'Sample - Superstore'!$N:$N,$B823)</f>
        <v>0.7</v>
      </c>
      <c r="J823" s="42">
        <f>SUMIFS('Sample - Superstore'!U:U,'Sample - Superstore'!$V:$V,$A823,'Sample - Superstore'!$N:$N,$B823)</f>
        <v>-23.32679556</v>
      </c>
      <c r="L823" s="36" t="s">
        <v>3226</v>
      </c>
      <c r="N823" s="40"/>
    </row>
    <row r="824">
      <c r="A824" s="41" t="s">
        <v>8626</v>
      </c>
      <c r="B824" s="36" t="s">
        <v>2748</v>
      </c>
      <c r="C824" s="36" t="s">
        <v>51</v>
      </c>
      <c r="D824" s="36" t="s">
        <v>283</v>
      </c>
      <c r="E824" s="36" t="s">
        <v>2749</v>
      </c>
      <c r="F824" s="42">
        <f>SUMIFS('Sample - Superstore'!R:R,'Sample - Superstore'!$V:$V,$A824,'Sample - Superstore'!$N:$N,$B824)</f>
        <v>479.2005333</v>
      </c>
      <c r="G824" s="43" t="str">
        <f>IF(OR($F824&lt;Lower_Limit,$F824&gt;Upper_Limit),TRUE,IF($F824&gt;Upper_percentile,"P99",IF($F824&lt;Lower_percentile,"P01","")))</f>
        <v/>
      </c>
      <c r="H824" s="44">
        <f>SUMIFS('Sample - Superstore'!S:S,'Sample - Superstore'!$V:$V,$A824,'Sample - Superstore'!$N:$N,$B824)</f>
        <v>2</v>
      </c>
      <c r="I824" s="45">
        <f>SUMIFS('Sample - Superstore'!T:T,'Sample - Superstore'!$V:$V,$A824,'Sample - Superstore'!$N:$N,$B824)</f>
        <v>0.2</v>
      </c>
      <c r="J824" s="42">
        <f>SUMIFS('Sample - Superstore'!U:U,'Sample - Superstore'!$V:$V,$A824,'Sample - Superstore'!$N:$N,$B824)</f>
        <v>35.94004</v>
      </c>
      <c r="L824" s="36" t="s">
        <v>3229</v>
      </c>
      <c r="N824" s="40"/>
    </row>
    <row r="825">
      <c r="A825" s="41" t="s">
        <v>8626</v>
      </c>
      <c r="B825" s="36" t="s">
        <v>1979</v>
      </c>
      <c r="C825" s="36" t="s">
        <v>51</v>
      </c>
      <c r="D825" s="36" t="s">
        <v>124</v>
      </c>
      <c r="E825" s="36" t="s">
        <v>1980</v>
      </c>
      <c r="F825" s="42">
        <f>SUMIFS('Sample - Superstore'!R:R,'Sample - Superstore'!$V:$V,$A825,'Sample - Superstore'!$N:$N,$B825)</f>
        <v>46.76</v>
      </c>
      <c r="G825" s="43" t="str">
        <f>IF(OR($F825&lt;Lower_Limit,$F825&gt;Upper_Limit),TRUE,IF($F825&gt;Upper_percentile,"P99",IF($F825&lt;Lower_percentile,"P01","")))</f>
        <v/>
      </c>
      <c r="H825" s="44">
        <f>SUMIFS('Sample - Superstore'!S:S,'Sample - Superstore'!$V:$V,$A825,'Sample - Superstore'!$N:$N,$B825)</f>
        <v>7</v>
      </c>
      <c r="I825" s="45">
        <f>SUMIFS('Sample - Superstore'!T:T,'Sample - Superstore'!$V:$V,$A825,'Sample - Superstore'!$N:$N,$B825)</f>
        <v>0</v>
      </c>
      <c r="J825" s="42">
        <f>SUMIFS('Sample - Superstore'!U:U,'Sample - Superstore'!$V:$V,$A825,'Sample - Superstore'!$N:$N,$B825)</f>
        <v>22.4448</v>
      </c>
      <c r="L825" s="36" t="s">
        <v>3231</v>
      </c>
      <c r="N825" s="40"/>
    </row>
    <row r="826">
      <c r="A826" s="41" t="s">
        <v>8626</v>
      </c>
      <c r="B826" s="36" t="s">
        <v>1260</v>
      </c>
      <c r="C826" s="36" t="s">
        <v>51</v>
      </c>
      <c r="D826" s="36" t="s">
        <v>76</v>
      </c>
      <c r="E826" s="36" t="s">
        <v>1261</v>
      </c>
      <c r="F826" s="42">
        <f>SUMIFS('Sample - Superstore'!R:R,'Sample - Superstore'!$V:$V,$A826,'Sample - Superstore'!$N:$N,$B826)</f>
        <v>17.712</v>
      </c>
      <c r="G826" s="43" t="str">
        <f>IF(OR($F826&lt;Lower_Limit,$F826&gt;Upper_Limit),TRUE,IF($F826&gt;Upper_percentile,"P99",IF($F826&lt;Lower_percentile,"P01","")))</f>
        <v/>
      </c>
      <c r="H826" s="44">
        <f>SUMIFS('Sample - Superstore'!S:S,'Sample - Superstore'!$V:$V,$A826,'Sample - Superstore'!$N:$N,$B826)</f>
        <v>3</v>
      </c>
      <c r="I826" s="45">
        <f>SUMIFS('Sample - Superstore'!T:T,'Sample - Superstore'!$V:$V,$A826,'Sample - Superstore'!$N:$N,$B826)</f>
        <v>0.2</v>
      </c>
      <c r="J826" s="42">
        <f>SUMIFS('Sample - Superstore'!U:U,'Sample - Superstore'!$V:$V,$A826,'Sample - Superstore'!$N:$N,$B826)</f>
        <v>6.4206</v>
      </c>
      <c r="L826" s="36" t="s">
        <v>3233</v>
      </c>
      <c r="N826" s="40"/>
    </row>
    <row r="827">
      <c r="A827" s="41" t="s">
        <v>8626</v>
      </c>
      <c r="B827" s="36" t="s">
        <v>2751</v>
      </c>
      <c r="C827" s="36" t="s">
        <v>51</v>
      </c>
      <c r="D827" s="36" t="s">
        <v>283</v>
      </c>
      <c r="E827" s="36" t="s">
        <v>2752</v>
      </c>
      <c r="F827" s="42">
        <f>SUMIFS('Sample - Superstore'!R:R,'Sample - Superstore'!$V:$V,$A827,'Sample - Superstore'!$N:$N,$B827)</f>
        <v>21.78</v>
      </c>
      <c r="G827" s="43" t="str">
        <f>IF(OR($F827&lt;Lower_Limit,$F827&gt;Upper_Limit),TRUE,IF($F827&gt;Upper_percentile,"P99",IF($F827&lt;Lower_percentile,"P01","")))</f>
        <v/>
      </c>
      <c r="H827" s="44">
        <f>SUMIFS('Sample - Superstore'!S:S,'Sample - Superstore'!$V:$V,$A827,'Sample - Superstore'!$N:$N,$B827)</f>
        <v>2</v>
      </c>
      <c r="I827" s="45">
        <f>SUMIFS('Sample - Superstore'!T:T,'Sample - Superstore'!$V:$V,$A827,'Sample - Superstore'!$N:$N,$B827)</f>
        <v>0</v>
      </c>
      <c r="J827" s="42">
        <f>SUMIFS('Sample - Superstore'!U:U,'Sample - Superstore'!$V:$V,$A827,'Sample - Superstore'!$N:$N,$B827)</f>
        <v>5.6628</v>
      </c>
      <c r="L827" s="36" t="s">
        <v>3236</v>
      </c>
      <c r="N827" s="40"/>
    </row>
    <row r="828">
      <c r="A828" s="41" t="s">
        <v>8626</v>
      </c>
      <c r="B828" s="36" t="s">
        <v>1289</v>
      </c>
      <c r="C828" s="36" t="s">
        <v>51</v>
      </c>
      <c r="D828" s="36" t="s">
        <v>52</v>
      </c>
      <c r="E828" s="36" t="s">
        <v>1290</v>
      </c>
      <c r="F828" s="42">
        <f>SUMIFS('Sample - Superstore'!R:R,'Sample - Superstore'!$V:$V,$A828,'Sample - Superstore'!$N:$N,$B828)</f>
        <v>161.94</v>
      </c>
      <c r="G828" s="43" t="str">
        <f>IF(OR($F828&lt;Lower_Limit,$F828&gt;Upper_Limit),TRUE,IF($F828&gt;Upper_percentile,"P99",IF($F828&lt;Lower_percentile,"P01","")))</f>
        <v/>
      </c>
      <c r="H828" s="44">
        <f>SUMIFS('Sample - Superstore'!S:S,'Sample - Superstore'!$V:$V,$A828,'Sample - Superstore'!$N:$N,$B828)</f>
        <v>3</v>
      </c>
      <c r="I828" s="45">
        <f>SUMIFS('Sample - Superstore'!T:T,'Sample - Superstore'!$V:$V,$A828,'Sample - Superstore'!$N:$N,$B828)</f>
        <v>0</v>
      </c>
      <c r="J828" s="42">
        <f>SUMIFS('Sample - Superstore'!U:U,'Sample - Superstore'!$V:$V,$A828,'Sample - Superstore'!$N:$N,$B828)</f>
        <v>9.7164</v>
      </c>
      <c r="L828" s="36" t="s">
        <v>3238</v>
      </c>
      <c r="N828" s="40"/>
    </row>
    <row r="829">
      <c r="A829" s="41" t="s">
        <v>8626</v>
      </c>
      <c r="B829" s="36" t="s">
        <v>2753</v>
      </c>
      <c r="C829" s="36" t="s">
        <v>35</v>
      </c>
      <c r="D829" s="36" t="s">
        <v>263</v>
      </c>
      <c r="E829" s="36" t="s">
        <v>2754</v>
      </c>
      <c r="F829" s="42">
        <f>SUMIFS('Sample - Superstore'!R:R,'Sample - Superstore'!$V:$V,$A829,'Sample - Superstore'!$N:$N,$B829)</f>
        <v>161.568</v>
      </c>
      <c r="G829" s="43" t="str">
        <f>IF(OR($F829&lt;Lower_Limit,$F829&gt;Upper_Limit),TRUE,IF($F829&gt;Upper_percentile,"P99",IF($F829&lt;Lower_percentile,"P01","")))</f>
        <v/>
      </c>
      <c r="H829" s="44">
        <f>SUMIFS('Sample - Superstore'!S:S,'Sample - Superstore'!$V:$V,$A829,'Sample - Superstore'!$N:$N,$B829)</f>
        <v>2</v>
      </c>
      <c r="I829" s="45">
        <f>SUMIFS('Sample - Superstore'!T:T,'Sample - Superstore'!$V:$V,$A829,'Sample - Superstore'!$N:$N,$B829)</f>
        <v>0.2</v>
      </c>
      <c r="J829" s="42">
        <f>SUMIFS('Sample - Superstore'!U:U,'Sample - Superstore'!$V:$V,$A829,'Sample - Superstore'!$N:$N,$B829)</f>
        <v>-8.0784</v>
      </c>
      <c r="L829" s="36" t="s">
        <v>3243</v>
      </c>
      <c r="N829" s="40"/>
    </row>
    <row r="830">
      <c r="A830" s="41" t="s">
        <v>8626</v>
      </c>
      <c r="B830" s="36" t="s">
        <v>602</v>
      </c>
      <c r="C830" s="36" t="s">
        <v>51</v>
      </c>
      <c r="D830" s="36" t="s">
        <v>124</v>
      </c>
      <c r="E830" s="36" t="s">
        <v>603</v>
      </c>
      <c r="F830" s="42">
        <f>SUMIFS('Sample - Superstore'!R:R,'Sample - Superstore'!$V:$V,$A830,'Sample - Superstore'!$N:$N,$B830)</f>
        <v>11.0976</v>
      </c>
      <c r="G830" s="43" t="str">
        <f>IF(OR($F830&lt;Lower_Limit,$F830&gt;Upper_Limit),TRUE,IF($F830&gt;Upper_percentile,"P99",IF($F830&lt;Lower_percentile,"P01","")))</f>
        <v/>
      </c>
      <c r="H830" s="44">
        <f>SUMIFS('Sample - Superstore'!S:S,'Sample - Superstore'!$V:$V,$A830,'Sample - Superstore'!$N:$N,$B830)</f>
        <v>2</v>
      </c>
      <c r="I830" s="45">
        <f>SUMIFS('Sample - Superstore'!T:T,'Sample - Superstore'!$V:$V,$A830,'Sample - Superstore'!$N:$N,$B830)</f>
        <v>0.2</v>
      </c>
      <c r="J830" s="42">
        <f>SUMIFS('Sample - Superstore'!U:U,'Sample - Superstore'!$V:$V,$A830,'Sample - Superstore'!$N:$N,$B830)</f>
        <v>3.88416</v>
      </c>
      <c r="L830" s="36" t="s">
        <v>3247</v>
      </c>
      <c r="N830" s="40"/>
    </row>
    <row r="831">
      <c r="A831" s="41" t="s">
        <v>8626</v>
      </c>
      <c r="B831" s="36" t="s">
        <v>2759</v>
      </c>
      <c r="C831" s="36" t="s">
        <v>39</v>
      </c>
      <c r="D831" s="36" t="s">
        <v>61</v>
      </c>
      <c r="E831" s="36" t="s">
        <v>2760</v>
      </c>
      <c r="F831" s="42">
        <f>SUMIFS('Sample - Superstore'!R:R,'Sample - Superstore'!$V:$V,$A831,'Sample - Superstore'!$N:$N,$B831)</f>
        <v>7.385555556</v>
      </c>
      <c r="G831" s="43" t="str">
        <f>IF(OR($F831&lt;Lower_Limit,$F831&gt;Upper_Limit),TRUE,IF($F831&gt;Upper_percentile,"P99",IF($F831&lt;Lower_percentile,"P01","")))</f>
        <v/>
      </c>
      <c r="H831" s="44">
        <f>SUMIFS('Sample - Superstore'!S:S,'Sample - Superstore'!$V:$V,$A831,'Sample - Superstore'!$N:$N,$B831)</f>
        <v>1</v>
      </c>
      <c r="I831" s="45">
        <f>SUMIFS('Sample - Superstore'!T:T,'Sample - Superstore'!$V:$V,$A831,'Sample - Superstore'!$N:$N,$B831)</f>
        <v>0</v>
      </c>
      <c r="J831" s="42">
        <f>SUMIFS('Sample - Superstore'!U:U,'Sample - Superstore'!$V:$V,$A831,'Sample - Superstore'!$N:$N,$B831)</f>
        <v>0.5908444444</v>
      </c>
      <c r="L831" s="36" t="s">
        <v>3249</v>
      </c>
      <c r="N831" s="40"/>
    </row>
    <row r="832">
      <c r="A832" s="41" t="s">
        <v>8626</v>
      </c>
      <c r="B832" s="36" t="s">
        <v>120</v>
      </c>
      <c r="C832" s="36" t="s">
        <v>35</v>
      </c>
      <c r="D832" s="36" t="s">
        <v>121</v>
      </c>
      <c r="E832" s="36" t="s">
        <v>122</v>
      </c>
      <c r="F832" s="42">
        <f>SUMIFS('Sample - Superstore'!R:R,'Sample - Superstore'!$V:$V,$A832,'Sample - Superstore'!$N:$N,$B832)</f>
        <v>61.74966667</v>
      </c>
      <c r="G832" s="43" t="str">
        <f>IF(OR($F832&lt;Lower_Limit,$F832&gt;Upper_Limit),TRUE,IF($F832&gt;Upper_percentile,"P99",IF($F832&lt;Lower_percentile,"P01","")))</f>
        <v/>
      </c>
      <c r="H832" s="44">
        <f>SUMIFS('Sample - Superstore'!S:S,'Sample - Superstore'!$V:$V,$A832,'Sample - Superstore'!$N:$N,$B832)</f>
        <v>3</v>
      </c>
      <c r="I832" s="45">
        <f>SUMIFS('Sample - Superstore'!T:T,'Sample - Superstore'!$V:$V,$A832,'Sample - Superstore'!$N:$N,$B832)</f>
        <v>0</v>
      </c>
      <c r="J832" s="42">
        <f>SUMIFS('Sample - Superstore'!U:U,'Sample - Superstore'!$V:$V,$A832,'Sample - Superstore'!$N:$N,$B832)</f>
        <v>25.31736333</v>
      </c>
      <c r="L832" s="36" t="s">
        <v>3251</v>
      </c>
      <c r="N832" s="40"/>
    </row>
    <row r="833">
      <c r="A833" s="41" t="s">
        <v>8626</v>
      </c>
      <c r="B833" s="36" t="s">
        <v>2762</v>
      </c>
      <c r="C833" s="36" t="s">
        <v>51</v>
      </c>
      <c r="D833" s="36" t="s">
        <v>76</v>
      </c>
      <c r="E833" s="36" t="s">
        <v>2763</v>
      </c>
      <c r="F833" s="42">
        <f>SUMIFS('Sample - Superstore'!R:R,'Sample - Superstore'!$V:$V,$A833,'Sample - Superstore'!$N:$N,$B833)</f>
        <v>39.14778601</v>
      </c>
      <c r="G833" s="43" t="str">
        <f>IF(OR($F833&lt;Lower_Limit,$F833&gt;Upper_Limit),TRUE,IF($F833&gt;Upper_percentile,"P99",IF($F833&lt;Lower_percentile,"P01","")))</f>
        <v/>
      </c>
      <c r="H833" s="44">
        <f>SUMIFS('Sample - Superstore'!S:S,'Sample - Superstore'!$V:$V,$A833,'Sample - Superstore'!$N:$N,$B833)</f>
        <v>5</v>
      </c>
      <c r="I833" s="45">
        <f>SUMIFS('Sample - Superstore'!T:T,'Sample - Superstore'!$V:$V,$A833,'Sample - Superstore'!$N:$N,$B833)</f>
        <v>0.2</v>
      </c>
      <c r="J833" s="42">
        <f>SUMIFS('Sample - Superstore'!U:U,'Sample - Superstore'!$V:$V,$A833,'Sample - Superstore'!$N:$N,$B833)</f>
        <v>13.7017251</v>
      </c>
      <c r="L833" s="36" t="s">
        <v>3256</v>
      </c>
      <c r="N833" s="40"/>
    </row>
    <row r="834">
      <c r="A834" s="41" t="s">
        <v>8626</v>
      </c>
      <c r="B834" s="36" t="s">
        <v>2764</v>
      </c>
      <c r="C834" s="36" t="s">
        <v>51</v>
      </c>
      <c r="D834" s="36" t="s">
        <v>76</v>
      </c>
      <c r="E834" s="36" t="s">
        <v>2765</v>
      </c>
      <c r="F834" s="42">
        <f>SUMIFS('Sample - Superstore'!R:R,'Sample - Superstore'!$V:$V,$A834,'Sample - Superstore'!$N:$N,$B834)</f>
        <v>199.3196247</v>
      </c>
      <c r="G834" s="43" t="str">
        <f>IF(OR($F834&lt;Lower_Limit,$F834&gt;Upper_Limit),TRUE,IF($F834&gt;Upper_percentile,"P99",IF($F834&lt;Lower_percentile,"P01","")))</f>
        <v/>
      </c>
      <c r="H834" s="44">
        <f>SUMIFS('Sample - Superstore'!S:S,'Sample - Superstore'!$V:$V,$A834,'Sample - Superstore'!$N:$N,$B834)</f>
        <v>6</v>
      </c>
      <c r="I834" s="45">
        <f>SUMIFS('Sample - Superstore'!T:T,'Sample - Superstore'!$V:$V,$A834,'Sample - Superstore'!$N:$N,$B834)</f>
        <v>0.2</v>
      </c>
      <c r="J834" s="42">
        <f>SUMIFS('Sample - Superstore'!U:U,'Sample - Superstore'!$V:$V,$A834,'Sample - Superstore'!$N:$N,$B834)</f>
        <v>64.77887802</v>
      </c>
      <c r="L834" s="36" t="s">
        <v>3261</v>
      </c>
      <c r="N834" s="40"/>
    </row>
    <row r="835">
      <c r="A835" s="41" t="s">
        <v>8626</v>
      </c>
      <c r="B835" s="36" t="s">
        <v>909</v>
      </c>
      <c r="C835" s="36" t="s">
        <v>35</v>
      </c>
      <c r="D835" s="36" t="s">
        <v>36</v>
      </c>
      <c r="E835" s="36" t="s">
        <v>910</v>
      </c>
      <c r="F835" s="42">
        <f>SUMIFS('Sample - Superstore'!R:R,'Sample - Superstore'!$V:$V,$A835,'Sample - Superstore'!$N:$N,$B835)</f>
        <v>378.5942123</v>
      </c>
      <c r="G835" s="43" t="str">
        <f>IF(OR($F835&lt;Lower_Limit,$F835&gt;Upper_Limit),TRUE,IF($F835&gt;Upper_percentile,"P99",IF($F835&lt;Lower_percentile,"P01","")))</f>
        <v/>
      </c>
      <c r="H835" s="44">
        <f>SUMIFS('Sample - Superstore'!S:S,'Sample - Superstore'!$V:$V,$A835,'Sample - Superstore'!$N:$N,$B835)</f>
        <v>2</v>
      </c>
      <c r="I835" s="45">
        <f>SUMIFS('Sample - Superstore'!T:T,'Sample - Superstore'!$V:$V,$A835,'Sample - Superstore'!$N:$N,$B835)</f>
        <v>0.2</v>
      </c>
      <c r="J835" s="42">
        <f>SUMIFS('Sample - Superstore'!U:U,'Sample - Superstore'!$V:$V,$A835,'Sample - Superstore'!$N:$N,$B835)</f>
        <v>-47.32427654</v>
      </c>
      <c r="L835" s="36" t="s">
        <v>3268</v>
      </c>
      <c r="N835" s="40"/>
    </row>
    <row r="836">
      <c r="A836" s="41" t="s">
        <v>8626</v>
      </c>
      <c r="B836" s="36" t="s">
        <v>671</v>
      </c>
      <c r="C836" s="36" t="s">
        <v>51</v>
      </c>
      <c r="D836" s="36" t="s">
        <v>76</v>
      </c>
      <c r="E836" s="36" t="s">
        <v>672</v>
      </c>
      <c r="F836" s="42">
        <f>SUMIFS('Sample - Superstore'!R:R,'Sample - Superstore'!$V:$V,$A836,'Sample - Superstore'!$N:$N,$B836)</f>
        <v>0.8951736626</v>
      </c>
      <c r="G836" s="43" t="str">
        <f>IF(OR($F836&lt;Lower_Limit,$F836&gt;Upper_Limit),TRUE,IF($F836&gt;Upper_percentile,"P99",IF($F836&lt;Lower_percentile,"P01","")))</f>
        <v>P01</v>
      </c>
      <c r="H836" s="44">
        <f>SUMIFS('Sample - Superstore'!S:S,'Sample - Superstore'!$V:$V,$A836,'Sample - Superstore'!$N:$N,$B836)</f>
        <v>1</v>
      </c>
      <c r="I836" s="45">
        <f>SUMIFS('Sample - Superstore'!T:T,'Sample - Superstore'!$V:$V,$A836,'Sample - Superstore'!$N:$N,$B836)</f>
        <v>0.8</v>
      </c>
      <c r="J836" s="42">
        <f>SUMIFS('Sample - Superstore'!U:U,'Sample - Superstore'!$V:$V,$A836,'Sample - Superstore'!$N:$N,$B836)</f>
        <v>-1.43227786</v>
      </c>
      <c r="L836" s="36" t="s">
        <v>3271</v>
      </c>
      <c r="N836" s="40"/>
    </row>
    <row r="837">
      <c r="A837" s="41" t="s">
        <v>8626</v>
      </c>
      <c r="B837" s="36" t="s">
        <v>2770</v>
      </c>
      <c r="C837" s="36" t="s">
        <v>51</v>
      </c>
      <c r="D837" s="36" t="s">
        <v>297</v>
      </c>
      <c r="E837" s="36" t="s">
        <v>2771</v>
      </c>
      <c r="F837" s="42">
        <f>SUMIFS('Sample - Superstore'!R:R,'Sample - Superstore'!$V:$V,$A837,'Sample - Superstore'!$N:$N,$B837)</f>
        <v>130.8643951</v>
      </c>
      <c r="G837" s="43" t="str">
        <f>IF(OR($F837&lt;Lower_Limit,$F837&gt;Upper_Limit),TRUE,IF($F837&gt;Upper_percentile,"P99",IF($F837&lt;Lower_percentile,"P01","")))</f>
        <v/>
      </c>
      <c r="H837" s="44">
        <f>SUMIFS('Sample - Superstore'!S:S,'Sample - Superstore'!$V:$V,$A837,'Sample - Superstore'!$N:$N,$B837)</f>
        <v>4</v>
      </c>
      <c r="I837" s="45">
        <f>SUMIFS('Sample - Superstore'!T:T,'Sample - Superstore'!$V:$V,$A837,'Sample - Superstore'!$N:$N,$B837)</f>
        <v>0</v>
      </c>
      <c r="J837" s="42">
        <f>SUMIFS('Sample - Superstore'!U:U,'Sample - Superstore'!$V:$V,$A837,'Sample - Superstore'!$N:$N,$B837)</f>
        <v>60.19762173</v>
      </c>
      <c r="L837" s="36" t="s">
        <v>3277</v>
      </c>
      <c r="N837" s="40"/>
    </row>
    <row r="838">
      <c r="A838" s="41" t="s">
        <v>8626</v>
      </c>
      <c r="B838" s="36" t="s">
        <v>2772</v>
      </c>
      <c r="C838" s="36" t="s">
        <v>51</v>
      </c>
      <c r="D838" s="36" t="s">
        <v>297</v>
      </c>
      <c r="E838" s="36" t="s">
        <v>2773</v>
      </c>
      <c r="F838" s="42">
        <f>SUMIFS('Sample - Superstore'!R:R,'Sample - Superstore'!$V:$V,$A838,'Sample - Superstore'!$N:$N,$B838)</f>
        <v>19.77111111</v>
      </c>
      <c r="G838" s="43" t="str">
        <f>IF(OR($F838&lt;Lower_Limit,$F838&gt;Upper_Limit),TRUE,IF($F838&gt;Upper_percentile,"P99",IF($F838&lt;Lower_percentile,"P01","")))</f>
        <v/>
      </c>
      <c r="H838" s="44">
        <f>SUMIFS('Sample - Superstore'!S:S,'Sample - Superstore'!$V:$V,$A838,'Sample - Superstore'!$N:$N,$B838)</f>
        <v>5</v>
      </c>
      <c r="I838" s="45">
        <f>SUMIFS('Sample - Superstore'!T:T,'Sample - Superstore'!$V:$V,$A838,'Sample - Superstore'!$N:$N,$B838)</f>
        <v>0</v>
      </c>
      <c r="J838" s="42">
        <f>SUMIFS('Sample - Superstore'!U:U,'Sample - Superstore'!$V:$V,$A838,'Sample - Superstore'!$N:$N,$B838)</f>
        <v>9.292422222</v>
      </c>
      <c r="L838" s="36" t="s">
        <v>3285</v>
      </c>
      <c r="N838" s="40"/>
    </row>
    <row r="839">
      <c r="A839" s="41" t="s">
        <v>8626</v>
      </c>
      <c r="B839" s="36" t="s">
        <v>1517</v>
      </c>
      <c r="C839" s="36" t="s">
        <v>51</v>
      </c>
      <c r="D839" s="36" t="s">
        <v>52</v>
      </c>
      <c r="E839" s="36" t="s">
        <v>1518</v>
      </c>
      <c r="F839" s="42">
        <f>SUMIFS('Sample - Superstore'!R:R,'Sample - Superstore'!$V:$V,$A839,'Sample - Superstore'!$N:$N,$B839)</f>
        <v>348.1644444</v>
      </c>
      <c r="G839" s="43" t="str">
        <f>IF(OR($F839&lt;Lower_Limit,$F839&gt;Upper_Limit),TRUE,IF($F839&gt;Upper_percentile,"P99",IF($F839&lt;Lower_percentile,"P01","")))</f>
        <v/>
      </c>
      <c r="H839" s="44">
        <f>SUMIFS('Sample - Superstore'!S:S,'Sample - Superstore'!$V:$V,$A839,'Sample - Superstore'!$N:$N,$B839)</f>
        <v>5</v>
      </c>
      <c r="I839" s="45">
        <f>SUMIFS('Sample - Superstore'!T:T,'Sample - Superstore'!$V:$V,$A839,'Sample - Superstore'!$N:$N,$B839)</f>
        <v>0</v>
      </c>
      <c r="J839" s="42">
        <f>SUMIFS('Sample - Superstore'!U:U,'Sample - Superstore'!$V:$V,$A839,'Sample - Superstore'!$N:$N,$B839)</f>
        <v>41.77973333</v>
      </c>
      <c r="L839" s="36" t="s">
        <v>3290</v>
      </c>
      <c r="N839" s="40"/>
    </row>
    <row r="840">
      <c r="A840" s="41" t="s">
        <v>8626</v>
      </c>
      <c r="B840" s="36" t="s">
        <v>2774</v>
      </c>
      <c r="C840" s="36" t="s">
        <v>51</v>
      </c>
      <c r="D840" s="36" t="s">
        <v>124</v>
      </c>
      <c r="E840" s="36" t="s">
        <v>2775</v>
      </c>
      <c r="F840" s="42">
        <f>SUMIFS('Sample - Superstore'!R:R,'Sample - Superstore'!$V:$V,$A840,'Sample - Superstore'!$N:$N,$B840)</f>
        <v>157.2365926</v>
      </c>
      <c r="G840" s="43" t="str">
        <f>IF(OR($F840&lt;Lower_Limit,$F840&gt;Upper_Limit),TRUE,IF($F840&gt;Upper_percentile,"P99",IF($F840&lt;Lower_percentile,"P01","")))</f>
        <v/>
      </c>
      <c r="H840" s="44">
        <f>SUMIFS('Sample - Superstore'!S:S,'Sample - Superstore'!$V:$V,$A840,'Sample - Superstore'!$N:$N,$B840)</f>
        <v>3</v>
      </c>
      <c r="I840" s="45">
        <f>SUMIFS('Sample - Superstore'!T:T,'Sample - Superstore'!$V:$V,$A840,'Sample - Superstore'!$N:$N,$B840)</f>
        <v>0</v>
      </c>
      <c r="J840" s="42">
        <f>SUMIFS('Sample - Superstore'!U:U,'Sample - Superstore'!$V:$V,$A840,'Sample - Superstore'!$N:$N,$B840)</f>
        <v>73.90119852</v>
      </c>
      <c r="L840" s="36" t="s">
        <v>3294</v>
      </c>
      <c r="N840" s="40"/>
    </row>
    <row r="841">
      <c r="A841" s="41" t="s">
        <v>8626</v>
      </c>
      <c r="B841" s="36" t="s">
        <v>2776</v>
      </c>
      <c r="C841" s="36" t="s">
        <v>51</v>
      </c>
      <c r="D841" s="36" t="s">
        <v>272</v>
      </c>
      <c r="E841" s="36" t="s">
        <v>2777</v>
      </c>
      <c r="F841" s="42">
        <f>SUMIFS('Sample - Superstore'!R:R,'Sample - Superstore'!$V:$V,$A841,'Sample - Superstore'!$N:$N,$B841)</f>
        <v>4.243555556</v>
      </c>
      <c r="G841" s="43" t="str">
        <f>IF(OR($F841&lt;Lower_Limit,$F841&gt;Upper_Limit),TRUE,IF($F841&gt;Upper_percentile,"P99",IF($F841&lt;Lower_percentile,"P01","")))</f>
        <v/>
      </c>
      <c r="H841" s="44">
        <f>SUMIFS('Sample - Superstore'!S:S,'Sample - Superstore'!$V:$V,$A841,'Sample - Superstore'!$N:$N,$B841)</f>
        <v>2</v>
      </c>
      <c r="I841" s="45">
        <f>SUMIFS('Sample - Superstore'!T:T,'Sample - Superstore'!$V:$V,$A841,'Sample - Superstore'!$N:$N,$B841)</f>
        <v>0</v>
      </c>
      <c r="J841" s="42">
        <f>SUMIFS('Sample - Superstore'!U:U,'Sample - Superstore'!$V:$V,$A841,'Sample - Superstore'!$N:$N,$B841)</f>
        <v>1.570115556</v>
      </c>
      <c r="L841" s="36" t="s">
        <v>3297</v>
      </c>
      <c r="N841" s="40"/>
    </row>
    <row r="842">
      <c r="A842" s="41" t="s">
        <v>8626</v>
      </c>
      <c r="B842" s="36" t="s">
        <v>2782</v>
      </c>
      <c r="C842" s="36" t="s">
        <v>51</v>
      </c>
      <c r="D842" s="36" t="s">
        <v>635</v>
      </c>
      <c r="E842" s="36" t="s">
        <v>2783</v>
      </c>
      <c r="F842" s="42">
        <f>SUMIFS('Sample - Superstore'!R:R,'Sample - Superstore'!$V:$V,$A842,'Sample - Superstore'!$N:$N,$B842)</f>
        <v>894.9722963</v>
      </c>
      <c r="G842" s="43" t="str">
        <f>IF(OR($F842&lt;Lower_Limit,$F842&gt;Upper_Limit),TRUE,IF($F842&gt;Upper_percentile,"P99",IF($F842&lt;Lower_percentile,"P01","")))</f>
        <v/>
      </c>
      <c r="H842" s="44">
        <f>SUMIFS('Sample - Superstore'!S:S,'Sample - Superstore'!$V:$V,$A842,'Sample - Superstore'!$N:$N,$B842)</f>
        <v>7</v>
      </c>
      <c r="I842" s="45">
        <f>SUMIFS('Sample - Superstore'!T:T,'Sample - Superstore'!$V:$V,$A842,'Sample - Superstore'!$N:$N,$B842)</f>
        <v>0</v>
      </c>
      <c r="J842" s="42">
        <f>SUMIFS('Sample - Superstore'!U:U,'Sample - Superstore'!$V:$V,$A842,'Sample - Superstore'!$N:$N,$B842)</f>
        <v>17.89944593</v>
      </c>
      <c r="L842" s="36" t="s">
        <v>3299</v>
      </c>
      <c r="N842" s="40"/>
    </row>
    <row r="843">
      <c r="A843" s="41" t="s">
        <v>8626</v>
      </c>
      <c r="B843" s="36" t="s">
        <v>2787</v>
      </c>
      <c r="C843" s="36" t="s">
        <v>51</v>
      </c>
      <c r="D843" s="36" t="s">
        <v>52</v>
      </c>
      <c r="E843" s="36" t="s">
        <v>2788</v>
      </c>
      <c r="F843" s="42">
        <f>SUMIFS('Sample - Superstore'!R:R,'Sample - Superstore'!$V:$V,$A843,'Sample - Superstore'!$N:$N,$B843)</f>
        <v>93.68</v>
      </c>
      <c r="G843" s="43" t="str">
        <f>IF(OR($F843&lt;Lower_Limit,$F843&gt;Upper_Limit),TRUE,IF($F843&gt;Upper_percentile,"P99",IF($F843&lt;Lower_percentile,"P01","")))</f>
        <v/>
      </c>
      <c r="H843" s="44">
        <f>SUMIFS('Sample - Superstore'!S:S,'Sample - Superstore'!$V:$V,$A843,'Sample - Superstore'!$N:$N,$B843)</f>
        <v>4</v>
      </c>
      <c r="I843" s="45">
        <f>SUMIFS('Sample - Superstore'!T:T,'Sample - Superstore'!$V:$V,$A843,'Sample - Superstore'!$N:$N,$B843)</f>
        <v>0</v>
      </c>
      <c r="J843" s="42">
        <f>SUMIFS('Sample - Superstore'!U:U,'Sample - Superstore'!$V:$V,$A843,'Sample - Superstore'!$N:$N,$B843)</f>
        <v>25.2936</v>
      </c>
      <c r="L843" s="36" t="s">
        <v>3301</v>
      </c>
      <c r="N843" s="40"/>
    </row>
    <row r="844">
      <c r="A844" s="41" t="s">
        <v>8626</v>
      </c>
      <c r="B844" s="36" t="s">
        <v>2789</v>
      </c>
      <c r="C844" s="36" t="s">
        <v>51</v>
      </c>
      <c r="D844" s="36" t="s">
        <v>297</v>
      </c>
      <c r="E844" s="36" t="s">
        <v>2790</v>
      </c>
      <c r="F844" s="42">
        <f>SUMIFS('Sample - Superstore'!R:R,'Sample - Superstore'!$V:$V,$A844,'Sample - Superstore'!$N:$N,$B844)</f>
        <v>21.93</v>
      </c>
      <c r="G844" s="43" t="str">
        <f>IF(OR($F844&lt;Lower_Limit,$F844&gt;Upper_Limit),TRUE,IF($F844&gt;Upper_percentile,"P99",IF($F844&lt;Lower_percentile,"P01","")))</f>
        <v/>
      </c>
      <c r="H844" s="44">
        <f>SUMIFS('Sample - Superstore'!S:S,'Sample - Superstore'!$V:$V,$A844,'Sample - Superstore'!$N:$N,$B844)</f>
        <v>3</v>
      </c>
      <c r="I844" s="45">
        <f>SUMIFS('Sample - Superstore'!T:T,'Sample - Superstore'!$V:$V,$A844,'Sample - Superstore'!$N:$N,$B844)</f>
        <v>0</v>
      </c>
      <c r="J844" s="42">
        <f>SUMIFS('Sample - Superstore'!U:U,'Sample - Superstore'!$V:$V,$A844,'Sample - Superstore'!$N:$N,$B844)</f>
        <v>10.3071</v>
      </c>
      <c r="L844" s="36" t="s">
        <v>3307</v>
      </c>
      <c r="N844" s="40"/>
    </row>
    <row r="845">
      <c r="A845" s="41" t="s">
        <v>8626</v>
      </c>
      <c r="B845" s="36" t="s">
        <v>1792</v>
      </c>
      <c r="C845" s="36" t="s">
        <v>39</v>
      </c>
      <c r="D845" s="36" t="s">
        <v>40</v>
      </c>
      <c r="E845" s="36" t="s">
        <v>1793</v>
      </c>
      <c r="F845" s="42">
        <f>SUMIFS('Sample - Superstore'!R:R,'Sample - Superstore'!$V:$V,$A845,'Sample - Superstore'!$N:$N,$B845)</f>
        <v>862.344</v>
      </c>
      <c r="G845" s="43" t="str">
        <f>IF(OR($F845&lt;Lower_Limit,$F845&gt;Upper_Limit),TRUE,IF($F845&gt;Upper_percentile,"P99",IF($F845&lt;Lower_percentile,"P01","")))</f>
        <v/>
      </c>
      <c r="H845" s="44">
        <f>SUMIFS('Sample - Superstore'!S:S,'Sample - Superstore'!$V:$V,$A845,'Sample - Superstore'!$N:$N,$B845)</f>
        <v>7</v>
      </c>
      <c r="I845" s="45">
        <f>SUMIFS('Sample - Superstore'!T:T,'Sample - Superstore'!$V:$V,$A845,'Sample - Superstore'!$N:$N,$B845)</f>
        <v>0.2</v>
      </c>
      <c r="J845" s="42">
        <f>SUMIFS('Sample - Superstore'!U:U,'Sample - Superstore'!$V:$V,$A845,'Sample - Superstore'!$N:$N,$B845)</f>
        <v>97.0137</v>
      </c>
      <c r="L845" s="36" t="s">
        <v>3308</v>
      </c>
      <c r="N845" s="40"/>
    </row>
    <row r="846">
      <c r="A846" s="41" t="s">
        <v>8626</v>
      </c>
      <c r="B846" s="36" t="s">
        <v>2791</v>
      </c>
      <c r="C846" s="36" t="s">
        <v>51</v>
      </c>
      <c r="D846" s="36" t="s">
        <v>124</v>
      </c>
      <c r="E846" s="36" t="s">
        <v>2792</v>
      </c>
      <c r="F846" s="42">
        <f>SUMIFS('Sample - Superstore'!R:R,'Sample - Superstore'!$V:$V,$A846,'Sample - Superstore'!$N:$N,$B846)</f>
        <v>19.98</v>
      </c>
      <c r="G846" s="43" t="str">
        <f>IF(OR($F846&lt;Lower_Limit,$F846&gt;Upper_Limit),TRUE,IF($F846&gt;Upper_percentile,"P99",IF($F846&lt;Lower_percentile,"P01","")))</f>
        <v/>
      </c>
      <c r="H846" s="44">
        <f>SUMIFS('Sample - Superstore'!S:S,'Sample - Superstore'!$V:$V,$A846,'Sample - Superstore'!$N:$N,$B846)</f>
        <v>1</v>
      </c>
      <c r="I846" s="45">
        <f>SUMIFS('Sample - Superstore'!T:T,'Sample - Superstore'!$V:$V,$A846,'Sample - Superstore'!$N:$N,$B846)</f>
        <v>0</v>
      </c>
      <c r="J846" s="42">
        <f>SUMIFS('Sample - Superstore'!U:U,'Sample - Superstore'!$V:$V,$A846,'Sample - Superstore'!$N:$N,$B846)</f>
        <v>9.3906</v>
      </c>
      <c r="L846" s="36" t="s">
        <v>3313</v>
      </c>
      <c r="N846" s="40"/>
    </row>
    <row r="847">
      <c r="A847" s="41" t="s">
        <v>8626</v>
      </c>
      <c r="B847" s="36" t="s">
        <v>2797</v>
      </c>
      <c r="C847" s="36" t="s">
        <v>39</v>
      </c>
      <c r="D847" s="36" t="s">
        <v>40</v>
      </c>
      <c r="E847" s="36" t="s">
        <v>2798</v>
      </c>
      <c r="F847" s="42">
        <f>SUMIFS('Sample - Superstore'!R:R,'Sample - Superstore'!$V:$V,$A847,'Sample - Superstore'!$N:$N,$B847)</f>
        <v>38.24</v>
      </c>
      <c r="G847" s="43" t="str">
        <f>IF(OR($F847&lt;Lower_Limit,$F847&gt;Upper_Limit),TRUE,IF($F847&gt;Upper_percentile,"P99",IF($F847&lt;Lower_percentile,"P01","")))</f>
        <v/>
      </c>
      <c r="H847" s="44">
        <f>SUMIFS('Sample - Superstore'!S:S,'Sample - Superstore'!$V:$V,$A847,'Sample - Superstore'!$N:$N,$B847)</f>
        <v>4</v>
      </c>
      <c r="I847" s="45">
        <f>SUMIFS('Sample - Superstore'!T:T,'Sample - Superstore'!$V:$V,$A847,'Sample - Superstore'!$N:$N,$B847)</f>
        <v>0.2</v>
      </c>
      <c r="J847" s="42">
        <f>SUMIFS('Sample - Superstore'!U:U,'Sample - Superstore'!$V:$V,$A847,'Sample - Superstore'!$N:$N,$B847)</f>
        <v>-9.56</v>
      </c>
      <c r="L847" s="36" t="s">
        <v>3317</v>
      </c>
      <c r="N847" s="40"/>
    </row>
    <row r="848">
      <c r="A848" s="41" t="s">
        <v>8626</v>
      </c>
      <c r="B848" s="36" t="s">
        <v>2802</v>
      </c>
      <c r="C848" s="36" t="s">
        <v>39</v>
      </c>
      <c r="D848" s="36" t="s">
        <v>40</v>
      </c>
      <c r="E848" s="36" t="s">
        <v>2803</v>
      </c>
      <c r="F848" s="42">
        <f>SUMIFS('Sample - Superstore'!R:R,'Sample - Superstore'!$V:$V,$A848,'Sample - Superstore'!$N:$N,$B848)</f>
        <v>472.6627778</v>
      </c>
      <c r="G848" s="43" t="str">
        <f>IF(OR($F848&lt;Lower_Limit,$F848&gt;Upper_Limit),TRUE,IF($F848&gt;Upper_percentile,"P99",IF($F848&lt;Lower_percentile,"P01","")))</f>
        <v/>
      </c>
      <c r="H848" s="44">
        <f>SUMIFS('Sample - Superstore'!S:S,'Sample - Superstore'!$V:$V,$A848,'Sample - Superstore'!$N:$N,$B848)</f>
        <v>9</v>
      </c>
      <c r="I848" s="45">
        <f>SUMIFS('Sample - Superstore'!T:T,'Sample - Superstore'!$V:$V,$A848,'Sample - Superstore'!$N:$N,$B848)</f>
        <v>0</v>
      </c>
      <c r="J848" s="42">
        <f>SUMIFS('Sample - Superstore'!U:U,'Sample - Superstore'!$V:$V,$A848,'Sample - Superstore'!$N:$N,$B848)</f>
        <v>132.3455778</v>
      </c>
      <c r="L848" s="36" t="s">
        <v>3319</v>
      </c>
      <c r="N848" s="40"/>
    </row>
    <row r="849">
      <c r="A849" s="41" t="s">
        <v>8626</v>
      </c>
      <c r="B849" s="36" t="s">
        <v>2285</v>
      </c>
      <c r="C849" s="36" t="s">
        <v>51</v>
      </c>
      <c r="D849" s="36" t="s">
        <v>283</v>
      </c>
      <c r="E849" s="36" t="s">
        <v>2286</v>
      </c>
      <c r="F849" s="42">
        <f>SUMIFS('Sample - Superstore'!R:R,'Sample - Superstore'!$V:$V,$A849,'Sample - Superstore'!$N:$N,$B849)</f>
        <v>9.339407407</v>
      </c>
      <c r="G849" s="43" t="str">
        <f>IF(OR($F849&lt;Lower_Limit,$F849&gt;Upper_Limit),TRUE,IF($F849&gt;Upper_percentile,"P99",IF($F849&lt;Lower_percentile,"P01","")))</f>
        <v/>
      </c>
      <c r="H849" s="44">
        <f>SUMIFS('Sample - Superstore'!S:S,'Sample - Superstore'!$V:$V,$A849,'Sample - Superstore'!$N:$N,$B849)</f>
        <v>2</v>
      </c>
      <c r="I849" s="45">
        <f>SUMIFS('Sample - Superstore'!T:T,'Sample - Superstore'!$V:$V,$A849,'Sample - Superstore'!$N:$N,$B849)</f>
        <v>0.8</v>
      </c>
      <c r="J849" s="42">
        <f>SUMIFS('Sample - Superstore'!U:U,'Sample - Superstore'!$V:$V,$A849,'Sample - Superstore'!$N:$N,$B849)</f>
        <v>-21.01366667</v>
      </c>
      <c r="L849" s="36" t="s">
        <v>3322</v>
      </c>
      <c r="N849" s="40"/>
    </row>
    <row r="850">
      <c r="A850" s="41" t="s">
        <v>8626</v>
      </c>
      <c r="B850" s="36" t="s">
        <v>928</v>
      </c>
      <c r="C850" s="36" t="s">
        <v>39</v>
      </c>
      <c r="D850" s="36" t="s">
        <v>446</v>
      </c>
      <c r="E850" s="36" t="s">
        <v>929</v>
      </c>
      <c r="F850" s="42">
        <f>SUMIFS('Sample - Superstore'!R:R,'Sample - Superstore'!$V:$V,$A850,'Sample - Superstore'!$N:$N,$B850)</f>
        <v>4476.8</v>
      </c>
      <c r="G850" s="43" t="str">
        <f>IF(OR($F850&lt;Lower_Limit,$F850&gt;Upper_Limit),TRUE,IF($F850&gt;Upper_percentile,"P99",IF($F850&lt;Lower_percentile,"P01","")))</f>
        <v>P99</v>
      </c>
      <c r="H850" s="44">
        <f>SUMIFS('Sample - Superstore'!S:S,'Sample - Superstore'!$V:$V,$A850,'Sample - Superstore'!$N:$N,$B850)</f>
        <v>4</v>
      </c>
      <c r="I850" s="45">
        <f>SUMIFS('Sample - Superstore'!T:T,'Sample - Superstore'!$V:$V,$A850,'Sample - Superstore'!$N:$N,$B850)</f>
        <v>0.2</v>
      </c>
      <c r="J850" s="42">
        <f>SUMIFS('Sample - Superstore'!U:U,'Sample - Superstore'!$V:$V,$A850,'Sample - Superstore'!$N:$N,$B850)</f>
        <v>503.64</v>
      </c>
      <c r="L850" s="36" t="s">
        <v>3329</v>
      </c>
      <c r="N850" s="40"/>
    </row>
    <row r="851">
      <c r="A851" s="41" t="s">
        <v>8626</v>
      </c>
      <c r="B851" s="36" t="s">
        <v>1649</v>
      </c>
      <c r="C851" s="36" t="s">
        <v>51</v>
      </c>
      <c r="D851" s="36" t="s">
        <v>124</v>
      </c>
      <c r="E851" s="36" t="s">
        <v>1650</v>
      </c>
      <c r="F851" s="42">
        <f>SUMIFS('Sample - Superstore'!R:R,'Sample - Superstore'!$V:$V,$A851,'Sample - Superstore'!$N:$N,$B851)</f>
        <v>104.85</v>
      </c>
      <c r="G851" s="43" t="str">
        <f>IF(OR($F851&lt;Lower_Limit,$F851&gt;Upper_Limit),TRUE,IF($F851&gt;Upper_percentile,"P99",IF($F851&lt;Lower_percentile,"P01","")))</f>
        <v/>
      </c>
      <c r="H851" s="44">
        <f>SUMIFS('Sample - Superstore'!S:S,'Sample - Superstore'!$V:$V,$A851,'Sample - Superstore'!$N:$N,$B851)</f>
        <v>1</v>
      </c>
      <c r="I851" s="45">
        <f>SUMIFS('Sample - Superstore'!T:T,'Sample - Superstore'!$V:$V,$A851,'Sample - Superstore'!$N:$N,$B851)</f>
        <v>0</v>
      </c>
      <c r="J851" s="42">
        <f>SUMIFS('Sample - Superstore'!U:U,'Sample - Superstore'!$V:$V,$A851,'Sample - Superstore'!$N:$N,$B851)</f>
        <v>50.328</v>
      </c>
      <c r="L851" s="36" t="s">
        <v>3334</v>
      </c>
      <c r="N851" s="40"/>
    </row>
    <row r="852">
      <c r="A852" s="41" t="s">
        <v>8626</v>
      </c>
      <c r="B852" s="36" t="s">
        <v>1249</v>
      </c>
      <c r="C852" s="36" t="s">
        <v>35</v>
      </c>
      <c r="D852" s="36" t="s">
        <v>263</v>
      </c>
      <c r="E852" s="36" t="s">
        <v>1250</v>
      </c>
      <c r="F852" s="42">
        <f>SUMIFS('Sample - Superstore'!R:R,'Sample - Superstore'!$V:$V,$A852,'Sample - Superstore'!$N:$N,$B852)</f>
        <v>452.6268099</v>
      </c>
      <c r="G852" s="43" t="str">
        <f>IF(OR($F852&lt;Lower_Limit,$F852&gt;Upper_Limit),TRUE,IF($F852&gt;Upper_percentile,"P99",IF($F852&lt;Lower_percentile,"P01","")))</f>
        <v/>
      </c>
      <c r="H852" s="44">
        <f>SUMIFS('Sample - Superstore'!S:S,'Sample - Superstore'!$V:$V,$A852,'Sample - Superstore'!$N:$N,$B852)</f>
        <v>3</v>
      </c>
      <c r="I852" s="45">
        <f>SUMIFS('Sample - Superstore'!T:T,'Sample - Superstore'!$V:$V,$A852,'Sample - Superstore'!$N:$N,$B852)</f>
        <v>0.3</v>
      </c>
      <c r="J852" s="42">
        <f>SUMIFS('Sample - Superstore'!U:U,'Sample - Superstore'!$V:$V,$A852,'Sample - Superstore'!$N:$N,$B852)</f>
        <v>-19.39829185</v>
      </c>
      <c r="L852" s="36" t="s">
        <v>3336</v>
      </c>
      <c r="N852" s="40"/>
    </row>
    <row r="853">
      <c r="A853" s="41" t="s">
        <v>8626</v>
      </c>
      <c r="B853" s="36" t="s">
        <v>370</v>
      </c>
      <c r="C853" s="36" t="s">
        <v>51</v>
      </c>
      <c r="D853" s="36" t="s">
        <v>76</v>
      </c>
      <c r="E853" s="36" t="s">
        <v>371</v>
      </c>
      <c r="F853" s="42">
        <f>SUMIFS('Sample - Superstore'!R:R,'Sample - Superstore'!$V:$V,$A853,'Sample - Superstore'!$N:$N,$B853)</f>
        <v>40.84663704</v>
      </c>
      <c r="G853" s="43" t="str">
        <f>IF(OR($F853&lt;Lower_Limit,$F853&gt;Upper_Limit),TRUE,IF($F853&gt;Upper_percentile,"P99",IF($F853&lt;Lower_percentile,"P01","")))</f>
        <v/>
      </c>
      <c r="H853" s="44">
        <f>SUMIFS('Sample - Superstore'!S:S,'Sample - Superstore'!$V:$V,$A853,'Sample - Superstore'!$N:$N,$B853)</f>
        <v>4</v>
      </c>
      <c r="I853" s="45">
        <f>SUMIFS('Sample - Superstore'!T:T,'Sample - Superstore'!$V:$V,$A853,'Sample - Superstore'!$N:$N,$B853)</f>
        <v>0.7</v>
      </c>
      <c r="J853" s="42">
        <f>SUMIFS('Sample - Superstore'!U:U,'Sample - Superstore'!$V:$V,$A853,'Sample - Superstore'!$N:$N,$B853)</f>
        <v>-29.95420049</v>
      </c>
      <c r="L853" s="36" t="s">
        <v>3342</v>
      </c>
      <c r="N853" s="40"/>
    </row>
    <row r="854">
      <c r="A854" s="41" t="s">
        <v>8626</v>
      </c>
      <c r="B854" s="36" t="s">
        <v>2810</v>
      </c>
      <c r="C854" s="36" t="s">
        <v>51</v>
      </c>
      <c r="D854" s="36" t="s">
        <v>52</v>
      </c>
      <c r="E854" s="36" t="s">
        <v>2811</v>
      </c>
      <c r="F854" s="42">
        <f>SUMIFS('Sample - Superstore'!R:R,'Sample - Superstore'!$V:$V,$A854,'Sample - Superstore'!$N:$N,$B854)</f>
        <v>272.7742025</v>
      </c>
      <c r="G854" s="43" t="str">
        <f>IF(OR($F854&lt;Lower_Limit,$F854&gt;Upper_Limit),TRUE,IF($F854&gt;Upper_percentile,"P99",IF($F854&lt;Lower_percentile,"P01","")))</f>
        <v/>
      </c>
      <c r="H854" s="44">
        <f>SUMIFS('Sample - Superstore'!S:S,'Sample - Superstore'!$V:$V,$A854,'Sample - Superstore'!$N:$N,$B854)</f>
        <v>6</v>
      </c>
      <c r="I854" s="45">
        <f>SUMIFS('Sample - Superstore'!T:T,'Sample - Superstore'!$V:$V,$A854,'Sample - Superstore'!$N:$N,$B854)</f>
        <v>0.2</v>
      </c>
      <c r="J854" s="42">
        <f>SUMIFS('Sample - Superstore'!U:U,'Sample - Superstore'!$V:$V,$A854,'Sample - Superstore'!$N:$N,$B854)</f>
        <v>-54.55484049</v>
      </c>
      <c r="L854" s="36" t="s">
        <v>3345</v>
      </c>
      <c r="N854" s="40"/>
    </row>
    <row r="855">
      <c r="A855" s="41" t="s">
        <v>8626</v>
      </c>
      <c r="B855" s="36" t="s">
        <v>282</v>
      </c>
      <c r="C855" s="36" t="s">
        <v>51</v>
      </c>
      <c r="D855" s="36" t="s">
        <v>283</v>
      </c>
      <c r="E855" s="36" t="s">
        <v>284</v>
      </c>
      <c r="F855" s="42">
        <f>SUMIFS('Sample - Superstore'!R:R,'Sample - Superstore'!$V:$V,$A855,'Sample - Superstore'!$N:$N,$B855)</f>
        <v>60.81</v>
      </c>
      <c r="G855" s="43" t="str">
        <f>IF(OR($F855&lt;Lower_Limit,$F855&gt;Upper_Limit),TRUE,IF($F855&gt;Upper_percentile,"P99",IF($F855&lt;Lower_percentile,"P01","")))</f>
        <v/>
      </c>
      <c r="H855" s="44">
        <f>SUMIFS('Sample - Superstore'!S:S,'Sample - Superstore'!$V:$V,$A855,'Sample - Superstore'!$N:$N,$B855)</f>
        <v>3</v>
      </c>
      <c r="I855" s="45">
        <f>SUMIFS('Sample - Superstore'!T:T,'Sample - Superstore'!$V:$V,$A855,'Sample - Superstore'!$N:$N,$B855)</f>
        <v>0</v>
      </c>
      <c r="J855" s="42">
        <f>SUMIFS('Sample - Superstore'!U:U,'Sample - Superstore'!$V:$V,$A855,'Sample - Superstore'!$N:$N,$B855)</f>
        <v>17.0268</v>
      </c>
      <c r="L855" s="36" t="s">
        <v>3348</v>
      </c>
      <c r="N855" s="40"/>
    </row>
    <row r="856">
      <c r="A856" s="41" t="s">
        <v>8626</v>
      </c>
      <c r="B856" s="36" t="s">
        <v>2814</v>
      </c>
      <c r="C856" s="36" t="s">
        <v>35</v>
      </c>
      <c r="D856" s="36" t="s">
        <v>263</v>
      </c>
      <c r="E856" s="36" t="s">
        <v>2815</v>
      </c>
      <c r="F856" s="42">
        <f>SUMIFS('Sample - Superstore'!R:R,'Sample - Superstore'!$V:$V,$A856,'Sample - Superstore'!$N:$N,$B856)</f>
        <v>91.42019588</v>
      </c>
      <c r="G856" s="43" t="str">
        <f>IF(OR($F856&lt;Lower_Limit,$F856&gt;Upper_Limit),TRUE,IF($F856&gt;Upper_percentile,"P99",IF($F856&lt;Lower_percentile,"P01","")))</f>
        <v/>
      </c>
      <c r="H856" s="44">
        <f>SUMIFS('Sample - Superstore'!S:S,'Sample - Superstore'!$V:$V,$A856,'Sample - Superstore'!$N:$N,$B856)</f>
        <v>2</v>
      </c>
      <c r="I856" s="45">
        <f>SUMIFS('Sample - Superstore'!T:T,'Sample - Superstore'!$V:$V,$A856,'Sample - Superstore'!$N:$N,$B856)</f>
        <v>0.3</v>
      </c>
      <c r="J856" s="42">
        <f>SUMIFS('Sample - Superstore'!U:U,'Sample - Superstore'!$V:$V,$A856,'Sample - Superstore'!$N:$N,$B856)</f>
        <v>-6.530013992</v>
      </c>
      <c r="L856" s="36" t="s">
        <v>3350</v>
      </c>
      <c r="N856" s="40"/>
    </row>
    <row r="857">
      <c r="A857" s="41" t="s">
        <v>8626</v>
      </c>
      <c r="B857" s="36" t="s">
        <v>2816</v>
      </c>
      <c r="C857" s="36" t="s">
        <v>35</v>
      </c>
      <c r="D857" s="36" t="s">
        <v>121</v>
      </c>
      <c r="E857" s="36" t="s">
        <v>2817</v>
      </c>
      <c r="F857" s="42">
        <f>SUMIFS('Sample - Superstore'!R:R,'Sample - Superstore'!$V:$V,$A857,'Sample - Superstore'!$N:$N,$B857)</f>
        <v>35.0812642</v>
      </c>
      <c r="G857" s="43" t="str">
        <f>IF(OR($F857&lt;Lower_Limit,$F857&gt;Upper_Limit),TRUE,IF($F857&gt;Upper_percentile,"P99",IF($F857&lt;Lower_percentile,"P01","")))</f>
        <v/>
      </c>
      <c r="H857" s="44">
        <f>SUMIFS('Sample - Superstore'!S:S,'Sample - Superstore'!$V:$V,$A857,'Sample - Superstore'!$N:$N,$B857)</f>
        <v>2</v>
      </c>
      <c r="I857" s="45">
        <f>SUMIFS('Sample - Superstore'!T:T,'Sample - Superstore'!$V:$V,$A857,'Sample - Superstore'!$N:$N,$B857)</f>
        <v>0.6</v>
      </c>
      <c r="J857" s="42">
        <f>SUMIFS('Sample - Superstore'!U:U,'Sample - Superstore'!$V:$V,$A857,'Sample - Superstore'!$N:$N,$B857)</f>
        <v>-28.06501136</v>
      </c>
      <c r="L857" s="36" t="s">
        <v>3352</v>
      </c>
      <c r="N857" s="40"/>
    </row>
    <row r="858">
      <c r="A858" s="41" t="s">
        <v>8626</v>
      </c>
      <c r="B858" s="36" t="s">
        <v>2821</v>
      </c>
      <c r="C858" s="36" t="s">
        <v>51</v>
      </c>
      <c r="D858" s="36" t="s">
        <v>93</v>
      </c>
      <c r="E858" s="36" t="s">
        <v>2822</v>
      </c>
      <c r="F858" s="42">
        <f>SUMIFS('Sample - Superstore'!R:R,'Sample - Superstore'!$V:$V,$A858,'Sample - Superstore'!$N:$N,$B858)</f>
        <v>15.77074074</v>
      </c>
      <c r="G858" s="43" t="str">
        <f>IF(OR($F858&lt;Lower_Limit,$F858&gt;Upper_Limit),TRUE,IF($F858&gt;Upper_percentile,"P99",IF($F858&lt;Lower_percentile,"P01","")))</f>
        <v/>
      </c>
      <c r="H858" s="44">
        <f>SUMIFS('Sample - Superstore'!S:S,'Sample - Superstore'!$V:$V,$A858,'Sample - Superstore'!$N:$N,$B858)</f>
        <v>5</v>
      </c>
      <c r="I858" s="45">
        <f>SUMIFS('Sample - Superstore'!T:T,'Sample - Superstore'!$V:$V,$A858,'Sample - Superstore'!$N:$N,$B858)</f>
        <v>0</v>
      </c>
      <c r="J858" s="42">
        <f>SUMIFS('Sample - Superstore'!U:U,'Sample - Superstore'!$V:$V,$A858,'Sample - Superstore'!$N:$N,$B858)</f>
        <v>7.096833333</v>
      </c>
      <c r="L858" s="36" t="s">
        <v>3354</v>
      </c>
      <c r="N858" s="40"/>
    </row>
    <row r="859">
      <c r="A859" s="41" t="s">
        <v>8626</v>
      </c>
      <c r="B859" s="36" t="s">
        <v>2267</v>
      </c>
      <c r="C859" s="36" t="s">
        <v>51</v>
      </c>
      <c r="D859" s="36" t="s">
        <v>52</v>
      </c>
      <c r="E859" s="36" t="s">
        <v>2268</v>
      </c>
      <c r="F859" s="42">
        <f>SUMIFS('Sample - Superstore'!R:R,'Sample - Superstore'!$V:$V,$A859,'Sample - Superstore'!$N:$N,$B859)</f>
        <v>755.5472222</v>
      </c>
      <c r="G859" s="43" t="str">
        <f>IF(OR($F859&lt;Lower_Limit,$F859&gt;Upper_Limit),TRUE,IF($F859&gt;Upper_percentile,"P99",IF($F859&lt;Lower_percentile,"P01","")))</f>
        <v/>
      </c>
      <c r="H859" s="44">
        <f>SUMIFS('Sample - Superstore'!S:S,'Sample - Superstore'!$V:$V,$A859,'Sample - Superstore'!$N:$N,$B859)</f>
        <v>5</v>
      </c>
      <c r="I859" s="45">
        <f>SUMIFS('Sample - Superstore'!T:T,'Sample - Superstore'!$V:$V,$A859,'Sample - Superstore'!$N:$N,$B859)</f>
        <v>0</v>
      </c>
      <c r="J859" s="42">
        <f>SUMIFS('Sample - Superstore'!U:U,'Sample - Superstore'!$V:$V,$A859,'Sample - Superstore'!$N:$N,$B859)</f>
        <v>90.66566667</v>
      </c>
      <c r="L859" s="36" t="s">
        <v>3357</v>
      </c>
      <c r="N859" s="40"/>
    </row>
    <row r="860">
      <c r="A860" s="41" t="s">
        <v>8626</v>
      </c>
      <c r="B860" s="36" t="s">
        <v>1554</v>
      </c>
      <c r="C860" s="36" t="s">
        <v>51</v>
      </c>
      <c r="D860" s="36" t="s">
        <v>52</v>
      </c>
      <c r="E860" s="36" t="s">
        <v>1555</v>
      </c>
      <c r="F860" s="42">
        <f>SUMIFS('Sample - Superstore'!R:R,'Sample - Superstore'!$V:$V,$A860,'Sample - Superstore'!$N:$N,$B860)</f>
        <v>15.98530864</v>
      </c>
      <c r="G860" s="43" t="str">
        <f>IF(OR($F860&lt;Lower_Limit,$F860&gt;Upper_Limit),TRUE,IF($F860&gt;Upper_percentile,"P99",IF($F860&lt;Lower_percentile,"P01","")))</f>
        <v/>
      </c>
      <c r="H860" s="44">
        <f>SUMIFS('Sample - Superstore'!S:S,'Sample - Superstore'!$V:$V,$A860,'Sample - Superstore'!$N:$N,$B860)</f>
        <v>5</v>
      </c>
      <c r="I860" s="45">
        <f>SUMIFS('Sample - Superstore'!T:T,'Sample - Superstore'!$V:$V,$A860,'Sample - Superstore'!$N:$N,$B860)</f>
        <v>0</v>
      </c>
      <c r="J860" s="42">
        <f>SUMIFS('Sample - Superstore'!U:U,'Sample - Superstore'!$V:$V,$A860,'Sample - Superstore'!$N:$N,$B860)</f>
        <v>1.118971605</v>
      </c>
      <c r="L860" s="36" t="s">
        <v>3362</v>
      </c>
      <c r="N860" s="40"/>
    </row>
    <row r="861">
      <c r="A861" s="41" t="s">
        <v>8626</v>
      </c>
      <c r="B861" s="36" t="s">
        <v>2829</v>
      </c>
      <c r="C861" s="36" t="s">
        <v>39</v>
      </c>
      <c r="D861" s="36" t="s">
        <v>61</v>
      </c>
      <c r="E861" s="36" t="s">
        <v>2830</v>
      </c>
      <c r="F861" s="42">
        <f>SUMIFS('Sample - Superstore'!R:R,'Sample - Superstore'!$V:$V,$A861,'Sample - Superstore'!$N:$N,$B861)</f>
        <v>14.60778272</v>
      </c>
      <c r="G861" s="43" t="str">
        <f>IF(OR($F861&lt;Lower_Limit,$F861&gt;Upper_Limit),TRUE,IF($F861&gt;Upper_percentile,"P99",IF($F861&lt;Lower_percentile,"P01","")))</f>
        <v/>
      </c>
      <c r="H861" s="44">
        <f>SUMIFS('Sample - Superstore'!S:S,'Sample - Superstore'!$V:$V,$A861,'Sample - Superstore'!$N:$N,$B861)</f>
        <v>2</v>
      </c>
      <c r="I861" s="45">
        <f>SUMIFS('Sample - Superstore'!T:T,'Sample - Superstore'!$V:$V,$A861,'Sample - Superstore'!$N:$N,$B861)</f>
        <v>0.2</v>
      </c>
      <c r="J861" s="42">
        <f>SUMIFS('Sample - Superstore'!U:U,'Sample - Superstore'!$V:$V,$A861,'Sample - Superstore'!$N:$N,$B861)</f>
        <v>3.834542963</v>
      </c>
      <c r="L861" s="36" t="s">
        <v>3369</v>
      </c>
      <c r="N861" s="40"/>
    </row>
    <row r="862">
      <c r="A862" s="41" t="s">
        <v>8626</v>
      </c>
      <c r="B862" s="36" t="s">
        <v>2832</v>
      </c>
      <c r="C862" s="36" t="s">
        <v>35</v>
      </c>
      <c r="D862" s="36" t="s">
        <v>121</v>
      </c>
      <c r="E862" s="36" t="s">
        <v>2833</v>
      </c>
      <c r="F862" s="42">
        <f>SUMIFS('Sample - Superstore'!R:R,'Sample - Superstore'!$V:$V,$A862,'Sample - Superstore'!$N:$N,$B862)</f>
        <v>22.14</v>
      </c>
      <c r="G862" s="43" t="str">
        <f>IF(OR($F862&lt;Lower_Limit,$F862&gt;Upper_Limit),TRUE,IF($F862&gt;Upper_percentile,"P99",IF($F862&lt;Lower_percentile,"P01","")))</f>
        <v/>
      </c>
      <c r="H862" s="44">
        <f>SUMIFS('Sample - Superstore'!S:S,'Sample - Superstore'!$V:$V,$A862,'Sample - Superstore'!$N:$N,$B862)</f>
        <v>3</v>
      </c>
      <c r="I862" s="45">
        <f>SUMIFS('Sample - Superstore'!T:T,'Sample - Superstore'!$V:$V,$A862,'Sample - Superstore'!$N:$N,$B862)</f>
        <v>0</v>
      </c>
      <c r="J862" s="42">
        <f>SUMIFS('Sample - Superstore'!U:U,'Sample - Superstore'!$V:$V,$A862,'Sample - Superstore'!$N:$N,$B862)</f>
        <v>6.4206</v>
      </c>
      <c r="L862" s="36" t="s">
        <v>3374</v>
      </c>
      <c r="N862" s="40"/>
    </row>
    <row r="863">
      <c r="A863" s="41" t="s">
        <v>8626</v>
      </c>
      <c r="B863" s="36" t="s">
        <v>2837</v>
      </c>
      <c r="C863" s="36" t="s">
        <v>51</v>
      </c>
      <c r="D863" s="36" t="s">
        <v>93</v>
      </c>
      <c r="E863" s="36" t="s">
        <v>2838</v>
      </c>
      <c r="F863" s="42">
        <f>SUMIFS('Sample - Superstore'!R:R,'Sample - Superstore'!$V:$V,$A863,'Sample - Superstore'!$N:$N,$B863)</f>
        <v>5.690340741</v>
      </c>
      <c r="G863" s="43" t="str">
        <f>IF(OR($F863&lt;Lower_Limit,$F863&gt;Upper_Limit),TRUE,IF($F863&gt;Upper_percentile,"P99",IF($F863&lt;Lower_percentile,"P01","")))</f>
        <v/>
      </c>
      <c r="H863" s="44">
        <f>SUMIFS('Sample - Superstore'!S:S,'Sample - Superstore'!$V:$V,$A863,'Sample - Superstore'!$N:$N,$B863)</f>
        <v>3</v>
      </c>
      <c r="I863" s="45">
        <f>SUMIFS('Sample - Superstore'!T:T,'Sample - Superstore'!$V:$V,$A863,'Sample - Superstore'!$N:$N,$B863)</f>
        <v>0.2</v>
      </c>
      <c r="J863" s="42">
        <f>SUMIFS('Sample - Superstore'!U:U,'Sample - Superstore'!$V:$V,$A863,'Sample - Superstore'!$N:$N,$B863)</f>
        <v>0.4979048148</v>
      </c>
      <c r="L863" s="36" t="s">
        <v>3376</v>
      </c>
      <c r="N863" s="40"/>
    </row>
    <row r="864">
      <c r="A864" s="41" t="s">
        <v>8626</v>
      </c>
      <c r="B864" s="36" t="s">
        <v>501</v>
      </c>
      <c r="C864" s="36" t="s">
        <v>51</v>
      </c>
      <c r="D864" s="36" t="s">
        <v>124</v>
      </c>
      <c r="E864" s="36" t="s">
        <v>502</v>
      </c>
      <c r="F864" s="42">
        <f>SUMIFS('Sample - Superstore'!R:R,'Sample - Superstore'!$V:$V,$A864,'Sample - Superstore'!$N:$N,$B864)</f>
        <v>395.7812222</v>
      </c>
      <c r="G864" s="43" t="str">
        <f>IF(OR($F864&lt;Lower_Limit,$F864&gt;Upper_Limit),TRUE,IF($F864&gt;Upper_percentile,"P99",IF($F864&lt;Lower_percentile,"P01","")))</f>
        <v/>
      </c>
      <c r="H864" s="44">
        <f>SUMIFS('Sample - Superstore'!S:S,'Sample - Superstore'!$V:$V,$A864,'Sample - Superstore'!$N:$N,$B864)</f>
        <v>9</v>
      </c>
      <c r="I864" s="45">
        <f>SUMIFS('Sample - Superstore'!T:T,'Sample - Superstore'!$V:$V,$A864,'Sample - Superstore'!$N:$N,$B864)</f>
        <v>0</v>
      </c>
      <c r="J864" s="42">
        <f>SUMIFS('Sample - Superstore'!U:U,'Sample - Superstore'!$V:$V,$A864,'Sample - Superstore'!$N:$N,$B864)</f>
        <v>193.9327989</v>
      </c>
      <c r="L864" s="36" t="s">
        <v>3382</v>
      </c>
      <c r="N864" s="40"/>
    </row>
    <row r="865">
      <c r="A865" s="41" t="s">
        <v>8626</v>
      </c>
      <c r="B865" s="36" t="s">
        <v>1946</v>
      </c>
      <c r="C865" s="36" t="s">
        <v>51</v>
      </c>
      <c r="D865" s="36" t="s">
        <v>76</v>
      </c>
      <c r="E865" s="36" t="s">
        <v>1947</v>
      </c>
      <c r="F865" s="42">
        <f>SUMIFS('Sample - Superstore'!R:R,'Sample - Superstore'!$V:$V,$A865,'Sample - Superstore'!$N:$N,$B865)</f>
        <v>8.60417284</v>
      </c>
      <c r="G865" s="43" t="str">
        <f>IF(OR($F865&lt;Lower_Limit,$F865&gt;Upper_Limit),TRUE,IF($F865&gt;Upper_percentile,"P99",IF($F865&lt;Lower_percentile,"P01","")))</f>
        <v/>
      </c>
      <c r="H865" s="44">
        <f>SUMIFS('Sample - Superstore'!S:S,'Sample - Superstore'!$V:$V,$A865,'Sample - Superstore'!$N:$N,$B865)</f>
        <v>1</v>
      </c>
      <c r="I865" s="45">
        <f>SUMIFS('Sample - Superstore'!T:T,'Sample - Superstore'!$V:$V,$A865,'Sample - Superstore'!$N:$N,$B865)</f>
        <v>0</v>
      </c>
      <c r="J865" s="42">
        <f>SUMIFS('Sample - Superstore'!U:U,'Sample - Superstore'!$V:$V,$A865,'Sample - Superstore'!$N:$N,$B865)</f>
        <v>4.043961235</v>
      </c>
      <c r="L865" s="36" t="s">
        <v>3384</v>
      </c>
      <c r="N865" s="40"/>
    </row>
    <row r="866">
      <c r="A866" s="41" t="s">
        <v>8626</v>
      </c>
      <c r="B866" s="36" t="s">
        <v>2843</v>
      </c>
      <c r="C866" s="36" t="s">
        <v>51</v>
      </c>
      <c r="D866" s="36" t="s">
        <v>52</v>
      </c>
      <c r="E866" s="36" t="s">
        <v>2844</v>
      </c>
      <c r="F866" s="42">
        <f>SUMIFS('Sample - Superstore'!R:R,'Sample - Superstore'!$V:$V,$A866,'Sample - Superstore'!$N:$N,$B866)</f>
        <v>183.4984691</v>
      </c>
      <c r="G866" s="43" t="str">
        <f>IF(OR($F866&lt;Lower_Limit,$F866&gt;Upper_Limit),TRUE,IF($F866&gt;Upper_percentile,"P99",IF($F866&lt;Lower_percentile,"P01","")))</f>
        <v/>
      </c>
      <c r="H866" s="44">
        <f>SUMIFS('Sample - Superstore'!S:S,'Sample - Superstore'!$V:$V,$A866,'Sample - Superstore'!$N:$N,$B866)</f>
        <v>4</v>
      </c>
      <c r="I866" s="45">
        <f>SUMIFS('Sample - Superstore'!T:T,'Sample - Superstore'!$V:$V,$A866,'Sample - Superstore'!$N:$N,$B866)</f>
        <v>0</v>
      </c>
      <c r="J866" s="42">
        <f>SUMIFS('Sample - Superstore'!U:U,'Sample - Superstore'!$V:$V,$A866,'Sample - Superstore'!$N:$N,$B866)</f>
        <v>47.70960198</v>
      </c>
      <c r="L866" s="36" t="s">
        <v>3386</v>
      </c>
      <c r="N866" s="40"/>
    </row>
    <row r="867">
      <c r="A867" s="41" t="s">
        <v>8626</v>
      </c>
      <c r="B867" s="36" t="s">
        <v>1708</v>
      </c>
      <c r="C867" s="36" t="s">
        <v>51</v>
      </c>
      <c r="D867" s="36" t="s">
        <v>635</v>
      </c>
      <c r="E867" s="36" t="s">
        <v>1709</v>
      </c>
      <c r="F867" s="42">
        <f>SUMIFS('Sample - Superstore'!R:R,'Sample - Superstore'!$V:$V,$A867,'Sample - Superstore'!$N:$N,$B867)</f>
        <v>231.72</v>
      </c>
      <c r="G867" s="43" t="str">
        <f>IF(OR($F867&lt;Lower_Limit,$F867&gt;Upper_Limit),TRUE,IF($F867&gt;Upper_percentile,"P99",IF($F867&lt;Lower_percentile,"P01","")))</f>
        <v/>
      </c>
      <c r="H867" s="44">
        <f>SUMIFS('Sample - Superstore'!S:S,'Sample - Superstore'!$V:$V,$A867,'Sample - Superstore'!$N:$N,$B867)</f>
        <v>2</v>
      </c>
      <c r="I867" s="45">
        <f>SUMIFS('Sample - Superstore'!T:T,'Sample - Superstore'!$V:$V,$A867,'Sample - Superstore'!$N:$N,$B867)</f>
        <v>0</v>
      </c>
      <c r="J867" s="42">
        <f>SUMIFS('Sample - Superstore'!U:U,'Sample - Superstore'!$V:$V,$A867,'Sample - Superstore'!$N:$N,$B867)</f>
        <v>11.586</v>
      </c>
      <c r="L867" s="36" t="s">
        <v>3394</v>
      </c>
      <c r="N867" s="40"/>
    </row>
    <row r="868">
      <c r="A868" s="41" t="s">
        <v>8626</v>
      </c>
      <c r="B868" s="36" t="s">
        <v>2848</v>
      </c>
      <c r="C868" s="36" t="s">
        <v>51</v>
      </c>
      <c r="D868" s="36" t="s">
        <v>272</v>
      </c>
      <c r="E868" s="36" t="s">
        <v>2849</v>
      </c>
      <c r="F868" s="42">
        <f>SUMIFS('Sample - Superstore'!R:R,'Sample - Superstore'!$V:$V,$A868,'Sample - Superstore'!$N:$N,$B868)</f>
        <v>17.9</v>
      </c>
      <c r="G868" s="43" t="str">
        <f>IF(OR($F868&lt;Lower_Limit,$F868&gt;Upper_Limit),TRUE,IF($F868&gt;Upper_percentile,"P99",IF($F868&lt;Lower_percentile,"P01","")))</f>
        <v/>
      </c>
      <c r="H868" s="44">
        <f>SUMIFS('Sample - Superstore'!S:S,'Sample - Superstore'!$V:$V,$A868,'Sample - Superstore'!$N:$N,$B868)</f>
        <v>5</v>
      </c>
      <c r="I868" s="45">
        <f>SUMIFS('Sample - Superstore'!T:T,'Sample - Superstore'!$V:$V,$A868,'Sample - Superstore'!$N:$N,$B868)</f>
        <v>0</v>
      </c>
      <c r="J868" s="42">
        <f>SUMIFS('Sample - Superstore'!U:U,'Sample - Superstore'!$V:$V,$A868,'Sample - Superstore'!$N:$N,$B868)</f>
        <v>8.95</v>
      </c>
      <c r="L868" s="36" t="s">
        <v>3397</v>
      </c>
      <c r="N868" s="40"/>
    </row>
    <row r="869">
      <c r="A869" s="41" t="s">
        <v>8626</v>
      </c>
      <c r="B869" s="36" t="s">
        <v>2850</v>
      </c>
      <c r="C869" s="36" t="s">
        <v>51</v>
      </c>
      <c r="D869" s="36" t="s">
        <v>124</v>
      </c>
      <c r="E869" s="36" t="s">
        <v>2851</v>
      </c>
      <c r="F869" s="42">
        <f>SUMIFS('Sample - Superstore'!R:R,'Sample - Superstore'!$V:$V,$A869,'Sample - Superstore'!$N:$N,$B869)</f>
        <v>12.48</v>
      </c>
      <c r="G869" s="43" t="str">
        <f>IF(OR($F869&lt;Lower_Limit,$F869&gt;Upper_Limit),TRUE,IF($F869&gt;Upper_percentile,"P99",IF($F869&lt;Lower_percentile,"P01","")))</f>
        <v/>
      </c>
      <c r="H869" s="44">
        <f>SUMIFS('Sample - Superstore'!S:S,'Sample - Superstore'!$V:$V,$A869,'Sample - Superstore'!$N:$N,$B869)</f>
        <v>2</v>
      </c>
      <c r="I869" s="45">
        <f>SUMIFS('Sample - Superstore'!T:T,'Sample - Superstore'!$V:$V,$A869,'Sample - Superstore'!$N:$N,$B869)</f>
        <v>0</v>
      </c>
      <c r="J869" s="42">
        <f>SUMIFS('Sample - Superstore'!U:U,'Sample - Superstore'!$V:$V,$A869,'Sample - Superstore'!$N:$N,$B869)</f>
        <v>5.616</v>
      </c>
      <c r="L869" s="36" t="s">
        <v>3400</v>
      </c>
      <c r="N869" s="40"/>
    </row>
    <row r="870">
      <c r="A870" s="41" t="s">
        <v>8626</v>
      </c>
      <c r="B870" s="36" t="s">
        <v>2855</v>
      </c>
      <c r="C870" s="36" t="s">
        <v>39</v>
      </c>
      <c r="D870" s="36" t="s">
        <v>61</v>
      </c>
      <c r="E870" s="36" t="s">
        <v>2856</v>
      </c>
      <c r="F870" s="42">
        <f>SUMIFS('Sample - Superstore'!R:R,'Sample - Superstore'!$V:$V,$A870,'Sample - Superstore'!$N:$N,$B870)</f>
        <v>22.49744444</v>
      </c>
      <c r="G870" s="43" t="str">
        <f>IF(OR($F870&lt;Lower_Limit,$F870&gt;Upper_Limit),TRUE,IF($F870&gt;Upper_percentile,"P99",IF($F870&lt;Lower_percentile,"P01","")))</f>
        <v/>
      </c>
      <c r="H870" s="44">
        <f>SUMIFS('Sample - Superstore'!S:S,'Sample - Superstore'!$V:$V,$A870,'Sample - Superstore'!$N:$N,$B870)</f>
        <v>3</v>
      </c>
      <c r="I870" s="45">
        <f>SUMIFS('Sample - Superstore'!T:T,'Sample - Superstore'!$V:$V,$A870,'Sample - Superstore'!$N:$N,$B870)</f>
        <v>0</v>
      </c>
      <c r="J870" s="42">
        <f>SUMIFS('Sample - Superstore'!U:U,'Sample - Superstore'!$V:$V,$A870,'Sample - Superstore'!$N:$N,$B870)</f>
        <v>9.673901111</v>
      </c>
      <c r="L870" s="36" t="s">
        <v>3404</v>
      </c>
      <c r="N870" s="40"/>
    </row>
    <row r="871">
      <c r="A871" s="41" t="s">
        <v>8626</v>
      </c>
      <c r="B871" s="36" t="s">
        <v>2857</v>
      </c>
      <c r="C871" s="36" t="s">
        <v>39</v>
      </c>
      <c r="D871" s="36" t="s">
        <v>61</v>
      </c>
      <c r="E871" s="36" t="s">
        <v>2858</v>
      </c>
      <c r="F871" s="42">
        <f>SUMIFS('Sample - Superstore'!R:R,'Sample - Superstore'!$V:$V,$A871,'Sample - Superstore'!$N:$N,$B871)</f>
        <v>150.1546173</v>
      </c>
      <c r="G871" s="43" t="str">
        <f>IF(OR($F871&lt;Lower_Limit,$F871&gt;Upper_Limit),TRUE,IF($F871&gt;Upper_percentile,"P99",IF($F871&lt;Lower_percentile,"P01","")))</f>
        <v/>
      </c>
      <c r="H871" s="44">
        <f>SUMIFS('Sample - Superstore'!S:S,'Sample - Superstore'!$V:$V,$A871,'Sample - Superstore'!$N:$N,$B871)</f>
        <v>4</v>
      </c>
      <c r="I871" s="45">
        <f>SUMIFS('Sample - Superstore'!T:T,'Sample - Superstore'!$V:$V,$A871,'Sample - Superstore'!$N:$N,$B871)</f>
        <v>0</v>
      </c>
      <c r="J871" s="42">
        <f>SUMIFS('Sample - Superstore'!U:U,'Sample - Superstore'!$V:$V,$A871,'Sample - Superstore'!$N:$N,$B871)</f>
        <v>10.51082321</v>
      </c>
      <c r="L871" s="36" t="s">
        <v>3413</v>
      </c>
      <c r="N871" s="40"/>
    </row>
    <row r="872">
      <c r="A872" s="41" t="s">
        <v>8626</v>
      </c>
      <c r="B872" s="36" t="s">
        <v>2859</v>
      </c>
      <c r="C872" s="36" t="s">
        <v>35</v>
      </c>
      <c r="D872" s="36" t="s">
        <v>121</v>
      </c>
      <c r="E872" s="36" t="s">
        <v>2860</v>
      </c>
      <c r="F872" s="42">
        <f>SUMIFS('Sample - Superstore'!R:R,'Sample - Superstore'!$V:$V,$A872,'Sample - Superstore'!$N:$N,$B872)</f>
        <v>40.48896296</v>
      </c>
      <c r="G872" s="43" t="str">
        <f>IF(OR($F872&lt;Lower_Limit,$F872&gt;Upper_Limit),TRUE,IF($F872&gt;Upper_percentile,"P99",IF($F872&lt;Lower_percentile,"P01","")))</f>
        <v/>
      </c>
      <c r="H872" s="44">
        <f>SUMIFS('Sample - Superstore'!S:S,'Sample - Superstore'!$V:$V,$A872,'Sample - Superstore'!$N:$N,$B872)</f>
        <v>3</v>
      </c>
      <c r="I872" s="45">
        <f>SUMIFS('Sample - Superstore'!T:T,'Sample - Superstore'!$V:$V,$A872,'Sample - Superstore'!$N:$N,$B872)</f>
        <v>0</v>
      </c>
      <c r="J872" s="42">
        <f>SUMIFS('Sample - Superstore'!U:U,'Sample - Superstore'!$V:$V,$A872,'Sample - Superstore'!$N:$N,$B872)</f>
        <v>13.76624741</v>
      </c>
      <c r="L872" s="36" t="s">
        <v>3416</v>
      </c>
      <c r="N872" s="40"/>
    </row>
    <row r="873">
      <c r="A873" s="41" t="s">
        <v>8626</v>
      </c>
      <c r="B873" s="36" t="s">
        <v>2864</v>
      </c>
      <c r="C873" s="36" t="s">
        <v>39</v>
      </c>
      <c r="D873" s="36" t="s">
        <v>40</v>
      </c>
      <c r="E873" s="36" t="s">
        <v>2865</v>
      </c>
      <c r="F873" s="42">
        <f>SUMIFS('Sample - Superstore'!R:R,'Sample - Superstore'!$V:$V,$A873,'Sample - Superstore'!$N:$N,$B873)</f>
        <v>105.7145389</v>
      </c>
      <c r="G873" s="43" t="str">
        <f>IF(OR($F873&lt;Lower_Limit,$F873&gt;Upper_Limit),TRUE,IF($F873&gt;Upper_percentile,"P99",IF($F873&lt;Lower_percentile,"P01","")))</f>
        <v/>
      </c>
      <c r="H873" s="44">
        <f>SUMIFS('Sample - Superstore'!S:S,'Sample - Superstore'!$V:$V,$A873,'Sample - Superstore'!$N:$N,$B873)</f>
        <v>1</v>
      </c>
      <c r="I873" s="45">
        <f>SUMIFS('Sample - Superstore'!T:T,'Sample - Superstore'!$V:$V,$A873,'Sample - Superstore'!$N:$N,$B873)</f>
        <v>0</v>
      </c>
      <c r="J873" s="42">
        <f>SUMIFS('Sample - Superstore'!U:U,'Sample - Superstore'!$V:$V,$A873,'Sample - Superstore'!$N:$N,$B873)</f>
        <v>30.65721627</v>
      </c>
      <c r="L873" s="36" t="s">
        <v>3421</v>
      </c>
      <c r="N873" s="40"/>
    </row>
    <row r="874">
      <c r="A874" s="41" t="s">
        <v>8626</v>
      </c>
      <c r="B874" s="36" t="s">
        <v>2323</v>
      </c>
      <c r="C874" s="36" t="s">
        <v>51</v>
      </c>
      <c r="D874" s="36" t="s">
        <v>124</v>
      </c>
      <c r="E874" s="36" t="s">
        <v>2324</v>
      </c>
      <c r="F874" s="42">
        <f>SUMIFS('Sample - Superstore'!R:R,'Sample - Superstore'!$V:$V,$A874,'Sample - Superstore'!$N:$N,$B874)</f>
        <v>40.20827654</v>
      </c>
      <c r="G874" s="43" t="str">
        <f>IF(OR($F874&lt;Lower_Limit,$F874&gt;Upper_Limit),TRUE,IF($F874&gt;Upper_percentile,"P99",IF($F874&lt;Lower_percentile,"P01","")))</f>
        <v/>
      </c>
      <c r="H874" s="44">
        <f>SUMIFS('Sample - Superstore'!S:S,'Sample - Superstore'!$V:$V,$A874,'Sample - Superstore'!$N:$N,$B874)</f>
        <v>7</v>
      </c>
      <c r="I874" s="45">
        <f>SUMIFS('Sample - Superstore'!T:T,'Sample - Superstore'!$V:$V,$A874,'Sample - Superstore'!$N:$N,$B874)</f>
        <v>0.2</v>
      </c>
      <c r="J874" s="42">
        <f>SUMIFS('Sample - Superstore'!U:U,'Sample - Superstore'!$V:$V,$A874,'Sample - Superstore'!$N:$N,$B874)</f>
        <v>13.06768988</v>
      </c>
      <c r="L874" s="36" t="s">
        <v>3424</v>
      </c>
      <c r="N874" s="40"/>
    </row>
    <row r="875">
      <c r="A875" s="41" t="s">
        <v>8626</v>
      </c>
      <c r="B875" s="36" t="s">
        <v>2870</v>
      </c>
      <c r="C875" s="36" t="s">
        <v>35</v>
      </c>
      <c r="D875" s="36" t="s">
        <v>263</v>
      </c>
      <c r="E875" s="36" t="s">
        <v>2871</v>
      </c>
      <c r="F875" s="42">
        <f>SUMIFS('Sample - Superstore'!R:R,'Sample - Superstore'!$V:$V,$A875,'Sample - Superstore'!$N:$N,$B875)</f>
        <v>579.1885037</v>
      </c>
      <c r="G875" s="43" t="str">
        <f>IF(OR($F875&lt;Lower_Limit,$F875&gt;Upper_Limit),TRUE,IF($F875&gt;Upper_percentile,"P99",IF($F875&lt;Lower_percentile,"P01","")))</f>
        <v/>
      </c>
      <c r="H875" s="44">
        <f>SUMIFS('Sample - Superstore'!S:S,'Sample - Superstore'!$V:$V,$A875,'Sample - Superstore'!$N:$N,$B875)</f>
        <v>3</v>
      </c>
      <c r="I875" s="45">
        <f>SUMIFS('Sample - Superstore'!T:T,'Sample - Superstore'!$V:$V,$A875,'Sample - Superstore'!$N:$N,$B875)</f>
        <v>0.3</v>
      </c>
      <c r="J875" s="42">
        <f>SUMIFS('Sample - Superstore'!U:U,'Sample - Superstore'!$V:$V,$A875,'Sample - Superstore'!$N:$N,$B875)</f>
        <v>-8.274121481</v>
      </c>
      <c r="L875" s="36" t="s">
        <v>3429</v>
      </c>
      <c r="N875" s="40"/>
    </row>
    <row r="876">
      <c r="A876" s="41" t="s">
        <v>8626</v>
      </c>
      <c r="B876" s="36" t="s">
        <v>2876</v>
      </c>
      <c r="C876" s="36" t="s">
        <v>39</v>
      </c>
      <c r="D876" s="36" t="s">
        <v>40</v>
      </c>
      <c r="E876" s="36" t="s">
        <v>2877</v>
      </c>
      <c r="F876" s="42">
        <f>SUMIFS('Sample - Superstore'!R:R,'Sample - Superstore'!$V:$V,$A876,'Sample - Superstore'!$N:$N,$B876)</f>
        <v>386.4927506</v>
      </c>
      <c r="G876" s="43" t="str">
        <f>IF(OR($F876&lt;Lower_Limit,$F876&gt;Upper_Limit),TRUE,IF($F876&gt;Upper_percentile,"P99",IF($F876&lt;Lower_percentile,"P01","")))</f>
        <v/>
      </c>
      <c r="H876" s="44">
        <f>SUMIFS('Sample - Superstore'!S:S,'Sample - Superstore'!$V:$V,$A876,'Sample - Superstore'!$N:$N,$B876)</f>
        <v>3</v>
      </c>
      <c r="I876" s="45">
        <f>SUMIFS('Sample - Superstore'!T:T,'Sample - Superstore'!$V:$V,$A876,'Sample - Superstore'!$N:$N,$B876)</f>
        <v>0.2</v>
      </c>
      <c r="J876" s="42">
        <f>SUMIFS('Sample - Superstore'!U:U,'Sample - Superstore'!$V:$V,$A876,'Sample - Superstore'!$N:$N,$B876)</f>
        <v>38.64927506</v>
      </c>
      <c r="L876" s="36" t="s">
        <v>3434</v>
      </c>
      <c r="N876" s="40"/>
    </row>
    <row r="877">
      <c r="A877" s="41" t="s">
        <v>8626</v>
      </c>
      <c r="B877" s="36" t="s">
        <v>1761</v>
      </c>
      <c r="C877" s="36" t="s">
        <v>51</v>
      </c>
      <c r="D877" s="36" t="s">
        <v>76</v>
      </c>
      <c r="E877" s="36" t="s">
        <v>1762</v>
      </c>
      <c r="F877" s="42">
        <f>SUMIFS('Sample - Superstore'!R:R,'Sample - Superstore'!$V:$V,$A877,'Sample - Superstore'!$N:$N,$B877)</f>
        <v>7.752</v>
      </c>
      <c r="G877" s="43" t="str">
        <f>IF(OR($F877&lt;Lower_Limit,$F877&gt;Upper_Limit),TRUE,IF($F877&gt;Upper_percentile,"P99",IF($F877&lt;Lower_percentile,"P01","")))</f>
        <v/>
      </c>
      <c r="H877" s="44">
        <f>SUMIFS('Sample - Superstore'!S:S,'Sample - Superstore'!$V:$V,$A877,'Sample - Superstore'!$N:$N,$B877)</f>
        <v>3</v>
      </c>
      <c r="I877" s="45">
        <f>SUMIFS('Sample - Superstore'!T:T,'Sample - Superstore'!$V:$V,$A877,'Sample - Superstore'!$N:$N,$B877)</f>
        <v>0.2</v>
      </c>
      <c r="J877" s="42">
        <f>SUMIFS('Sample - Superstore'!U:U,'Sample - Superstore'!$V:$V,$A877,'Sample - Superstore'!$N:$N,$B877)</f>
        <v>2.8101</v>
      </c>
      <c r="L877" s="36" t="s">
        <v>3436</v>
      </c>
      <c r="N877" s="40"/>
    </row>
    <row r="878">
      <c r="A878" s="41" t="s">
        <v>8626</v>
      </c>
      <c r="B878" s="36" t="s">
        <v>2881</v>
      </c>
      <c r="C878" s="36" t="s">
        <v>51</v>
      </c>
      <c r="D878" s="36" t="s">
        <v>76</v>
      </c>
      <c r="E878" s="36" t="s">
        <v>2882</v>
      </c>
      <c r="F878" s="42">
        <f>SUMIFS('Sample - Superstore'!R:R,'Sample - Superstore'!$V:$V,$A878,'Sample - Superstore'!$N:$N,$B878)</f>
        <v>33.568</v>
      </c>
      <c r="G878" s="43" t="str">
        <f>IF(OR($F878&lt;Lower_Limit,$F878&gt;Upper_Limit),TRUE,IF($F878&gt;Upper_percentile,"P99",IF($F878&lt;Lower_percentile,"P01","")))</f>
        <v/>
      </c>
      <c r="H878" s="44">
        <f>SUMIFS('Sample - Superstore'!S:S,'Sample - Superstore'!$V:$V,$A878,'Sample - Superstore'!$N:$N,$B878)</f>
        <v>2</v>
      </c>
      <c r="I878" s="45">
        <f>SUMIFS('Sample - Superstore'!T:T,'Sample - Superstore'!$V:$V,$A878,'Sample - Superstore'!$N:$N,$B878)</f>
        <v>0.2</v>
      </c>
      <c r="J878" s="42">
        <f>SUMIFS('Sample - Superstore'!U:U,'Sample - Superstore'!$V:$V,$A878,'Sample - Superstore'!$N:$N,$B878)</f>
        <v>11.7488</v>
      </c>
      <c r="L878" s="36" t="s">
        <v>3438</v>
      </c>
      <c r="N878" s="40"/>
    </row>
    <row r="879">
      <c r="A879" s="41" t="s">
        <v>8626</v>
      </c>
      <c r="B879" s="36" t="s">
        <v>2887</v>
      </c>
      <c r="C879" s="36" t="s">
        <v>35</v>
      </c>
      <c r="D879" s="36" t="s">
        <v>263</v>
      </c>
      <c r="E879" s="36" t="s">
        <v>2888</v>
      </c>
      <c r="F879" s="42">
        <f>SUMIFS('Sample - Superstore'!R:R,'Sample - Superstore'!$V:$V,$A879,'Sample - Superstore'!$N:$N,$B879)</f>
        <v>130.9438848</v>
      </c>
      <c r="G879" s="43" t="str">
        <f>IF(OR($F879&lt;Lower_Limit,$F879&gt;Upper_Limit),TRUE,IF($F879&gt;Upper_percentile,"P99",IF($F879&lt;Lower_percentile,"P01","")))</f>
        <v/>
      </c>
      <c r="H879" s="44">
        <f>SUMIFS('Sample - Superstore'!S:S,'Sample - Superstore'!$V:$V,$A879,'Sample - Superstore'!$N:$N,$B879)</f>
        <v>2</v>
      </c>
      <c r="I879" s="45">
        <f>SUMIFS('Sample - Superstore'!T:T,'Sample - Superstore'!$V:$V,$A879,'Sample - Superstore'!$N:$N,$B879)</f>
        <v>0</v>
      </c>
      <c r="J879" s="42">
        <f>SUMIFS('Sample - Superstore'!U:U,'Sample - Superstore'!$V:$V,$A879,'Sample - Superstore'!$N:$N,$B879)</f>
        <v>22.26046041</v>
      </c>
      <c r="L879" s="36" t="s">
        <v>3451</v>
      </c>
      <c r="N879" s="40"/>
    </row>
    <row r="880">
      <c r="A880" s="41" t="s">
        <v>8626</v>
      </c>
      <c r="B880" s="36" t="s">
        <v>2889</v>
      </c>
      <c r="C880" s="36" t="s">
        <v>51</v>
      </c>
      <c r="D880" s="36" t="s">
        <v>283</v>
      </c>
      <c r="E880" s="36" t="s">
        <v>2890</v>
      </c>
      <c r="F880" s="42">
        <f>SUMIFS('Sample - Superstore'!R:R,'Sample - Superstore'!$V:$V,$A880,'Sample - Superstore'!$N:$N,$B880)</f>
        <v>9.3838107</v>
      </c>
      <c r="G880" s="43" t="str">
        <f>IF(OR($F880&lt;Lower_Limit,$F880&gt;Upper_Limit),TRUE,IF($F880&gt;Upper_percentile,"P99",IF($F880&lt;Lower_percentile,"P01","")))</f>
        <v/>
      </c>
      <c r="H880" s="44">
        <f>SUMIFS('Sample - Superstore'!S:S,'Sample - Superstore'!$V:$V,$A880,'Sample - Superstore'!$N:$N,$B880)</f>
        <v>2</v>
      </c>
      <c r="I880" s="45">
        <f>SUMIFS('Sample - Superstore'!T:T,'Sample - Superstore'!$V:$V,$A880,'Sample - Superstore'!$N:$N,$B880)</f>
        <v>0</v>
      </c>
      <c r="J880" s="42">
        <f>SUMIFS('Sample - Superstore'!U:U,'Sample - Superstore'!$V:$V,$A880,'Sample - Superstore'!$N:$N,$B880)</f>
        <v>2.439790782</v>
      </c>
      <c r="L880" s="36" t="s">
        <v>3456</v>
      </c>
      <c r="N880" s="40"/>
    </row>
    <row r="881">
      <c r="A881" s="41" t="s">
        <v>8626</v>
      </c>
      <c r="B881" s="36" t="s">
        <v>2891</v>
      </c>
      <c r="C881" s="36" t="s">
        <v>51</v>
      </c>
      <c r="D881" s="36" t="s">
        <v>124</v>
      </c>
      <c r="E881" s="36" t="s">
        <v>2892</v>
      </c>
      <c r="F881" s="42">
        <f>SUMIFS('Sample - Superstore'!R:R,'Sample - Superstore'!$V:$V,$A881,'Sample - Superstore'!$N:$N,$B881)</f>
        <v>66.52413169</v>
      </c>
      <c r="G881" s="43" t="str">
        <f>IF(OR($F881&lt;Lower_Limit,$F881&gt;Upper_Limit),TRUE,IF($F881&gt;Upper_percentile,"P99",IF($F881&lt;Lower_percentile,"P01","")))</f>
        <v/>
      </c>
      <c r="H881" s="44">
        <f>SUMIFS('Sample - Superstore'!S:S,'Sample - Superstore'!$V:$V,$A881,'Sample - Superstore'!$N:$N,$B881)</f>
        <v>2</v>
      </c>
      <c r="I881" s="45">
        <f>SUMIFS('Sample - Superstore'!T:T,'Sample - Superstore'!$V:$V,$A881,'Sample - Superstore'!$N:$N,$B881)</f>
        <v>0</v>
      </c>
      <c r="J881" s="42">
        <f>SUMIFS('Sample - Superstore'!U:U,'Sample - Superstore'!$V:$V,$A881,'Sample - Superstore'!$N:$N,$B881)</f>
        <v>29.93585926</v>
      </c>
      <c r="L881" s="36" t="s">
        <v>3467</v>
      </c>
      <c r="N881" s="40"/>
    </row>
    <row r="882">
      <c r="A882" s="41" t="s">
        <v>8626</v>
      </c>
      <c r="B882" s="36" t="s">
        <v>2893</v>
      </c>
      <c r="C882" s="36" t="s">
        <v>51</v>
      </c>
      <c r="D882" s="36" t="s">
        <v>283</v>
      </c>
      <c r="E882" s="36" t="s">
        <v>2894</v>
      </c>
      <c r="F882" s="42">
        <f>SUMIFS('Sample - Superstore'!R:R,'Sample - Superstore'!$V:$V,$A882,'Sample - Superstore'!$N:$N,$B882)</f>
        <v>295.5148807</v>
      </c>
      <c r="G882" s="43" t="str">
        <f>IF(OR($F882&lt;Lower_Limit,$F882&gt;Upper_Limit),TRUE,IF($F882&gt;Upper_percentile,"P99",IF($F882&lt;Lower_percentile,"P01","")))</f>
        <v/>
      </c>
      <c r="H882" s="44">
        <f>SUMIFS('Sample - Superstore'!S:S,'Sample - Superstore'!$V:$V,$A882,'Sample - Superstore'!$N:$N,$B882)</f>
        <v>4</v>
      </c>
      <c r="I882" s="45">
        <f>SUMIFS('Sample - Superstore'!T:T,'Sample - Superstore'!$V:$V,$A882,'Sample - Superstore'!$N:$N,$B882)</f>
        <v>0</v>
      </c>
      <c r="J882" s="42">
        <f>SUMIFS('Sample - Superstore'!U:U,'Sample - Superstore'!$V:$V,$A882,'Sample - Superstore'!$N:$N,$B882)</f>
        <v>130.0265475</v>
      </c>
      <c r="L882" s="36" t="s">
        <v>3470</v>
      </c>
      <c r="N882" s="40"/>
    </row>
    <row r="883">
      <c r="A883" s="41" t="s">
        <v>8626</v>
      </c>
      <c r="B883" s="36" t="s">
        <v>1682</v>
      </c>
      <c r="C883" s="36" t="s">
        <v>51</v>
      </c>
      <c r="D883" s="36" t="s">
        <v>52</v>
      </c>
      <c r="E883" s="36" t="s">
        <v>1683</v>
      </c>
      <c r="F883" s="42">
        <f>SUMIFS('Sample - Superstore'!R:R,'Sample - Superstore'!$V:$V,$A883,'Sample - Superstore'!$N:$N,$B883)</f>
        <v>148.2832919</v>
      </c>
      <c r="G883" s="43" t="str">
        <f>IF(OR($F883&lt;Lower_Limit,$F883&gt;Upper_Limit),TRUE,IF($F883&gt;Upper_percentile,"P99",IF($F883&lt;Lower_percentile,"P01","")))</f>
        <v/>
      </c>
      <c r="H883" s="44">
        <f>SUMIFS('Sample - Superstore'!S:S,'Sample - Superstore'!$V:$V,$A883,'Sample - Superstore'!$N:$N,$B883)</f>
        <v>6</v>
      </c>
      <c r="I883" s="45">
        <f>SUMIFS('Sample - Superstore'!T:T,'Sample - Superstore'!$V:$V,$A883,'Sample - Superstore'!$N:$N,$B883)</f>
        <v>0</v>
      </c>
      <c r="J883" s="42">
        <f>SUMIFS('Sample - Superstore'!U:U,'Sample - Superstore'!$V:$V,$A883,'Sample - Superstore'!$N:$N,$B883)</f>
        <v>14.82832919</v>
      </c>
      <c r="L883" s="36" t="s">
        <v>3476</v>
      </c>
      <c r="N883" s="40"/>
    </row>
    <row r="884">
      <c r="A884" s="41" t="s">
        <v>8626</v>
      </c>
      <c r="B884" s="36" t="s">
        <v>2903</v>
      </c>
      <c r="C884" s="36" t="s">
        <v>51</v>
      </c>
      <c r="D884" s="36" t="s">
        <v>93</v>
      </c>
      <c r="E884" s="36" t="s">
        <v>2904</v>
      </c>
      <c r="F884" s="42">
        <f>SUMIFS('Sample - Superstore'!R:R,'Sample - Superstore'!$V:$V,$A884,'Sample - Superstore'!$N:$N,$B884)</f>
        <v>28.2600828</v>
      </c>
      <c r="G884" s="43" t="str">
        <f>IF(OR($F884&lt;Lower_Limit,$F884&gt;Upper_Limit),TRUE,IF($F884&gt;Upper_percentile,"P99",IF($F884&lt;Lower_percentile,"P01","")))</f>
        <v/>
      </c>
      <c r="H884" s="44">
        <f>SUMIFS('Sample - Superstore'!S:S,'Sample - Superstore'!$V:$V,$A884,'Sample - Superstore'!$N:$N,$B884)</f>
        <v>3</v>
      </c>
      <c r="I884" s="45">
        <f>SUMIFS('Sample - Superstore'!T:T,'Sample - Superstore'!$V:$V,$A884,'Sample - Superstore'!$N:$N,$B884)</f>
        <v>0</v>
      </c>
      <c r="J884" s="42">
        <f>SUMIFS('Sample - Superstore'!U:U,'Sample - Superstore'!$V:$V,$A884,'Sample - Superstore'!$N:$N,$B884)</f>
        <v>7.630222355</v>
      </c>
      <c r="L884" s="36" t="s">
        <v>3482</v>
      </c>
      <c r="N884" s="40"/>
    </row>
    <row r="885">
      <c r="A885" s="41" t="s">
        <v>8626</v>
      </c>
      <c r="B885" s="36" t="s">
        <v>2905</v>
      </c>
      <c r="C885" s="36" t="s">
        <v>35</v>
      </c>
      <c r="D885" s="36" t="s">
        <v>36</v>
      </c>
      <c r="E885" s="36" t="s">
        <v>2906</v>
      </c>
      <c r="F885" s="42">
        <f>SUMIFS('Sample - Superstore'!R:R,'Sample - Superstore'!$V:$V,$A885,'Sample - Superstore'!$N:$N,$B885)</f>
        <v>991.5742066</v>
      </c>
      <c r="G885" s="43" t="str">
        <f>IF(OR($F885&lt;Lower_Limit,$F885&gt;Upper_Limit),TRUE,IF($F885&gt;Upper_percentile,"P99",IF($F885&lt;Lower_percentile,"P01","")))</f>
        <v/>
      </c>
      <c r="H885" s="44">
        <f>SUMIFS('Sample - Superstore'!S:S,'Sample - Superstore'!$V:$V,$A885,'Sample - Superstore'!$N:$N,$B885)</f>
        <v>7</v>
      </c>
      <c r="I885" s="45">
        <f>SUMIFS('Sample - Superstore'!T:T,'Sample - Superstore'!$V:$V,$A885,'Sample - Superstore'!$N:$N,$B885)</f>
        <v>0</v>
      </c>
      <c r="J885" s="42">
        <f>SUMIFS('Sample - Superstore'!U:U,'Sample - Superstore'!$V:$V,$A885,'Sample - Superstore'!$N:$N,$B885)</f>
        <v>228.0620675</v>
      </c>
      <c r="L885" s="36" t="s">
        <v>3485</v>
      </c>
      <c r="N885" s="40"/>
    </row>
    <row r="886">
      <c r="A886" s="41" t="s">
        <v>8627</v>
      </c>
      <c r="B886" s="36" t="s">
        <v>1227</v>
      </c>
      <c r="C886" s="36" t="s">
        <v>51</v>
      </c>
      <c r="D886" s="36" t="s">
        <v>76</v>
      </c>
      <c r="E886" s="36" t="s">
        <v>1228</v>
      </c>
      <c r="F886" s="42">
        <f>SUMIFS('Sample - Superstore'!R:R,'Sample - Superstore'!$V:$V,$A886,'Sample - Superstore'!$N:$N,$B886)</f>
        <v>11.16822092</v>
      </c>
      <c r="G886" s="43" t="str">
        <f>IF(OR($F886&lt;Lower_Limit,$F886&gt;Upper_Limit),TRUE,IF($F886&gt;Upper_percentile,"P99",IF($F886&lt;Lower_percentile,"P01","")))</f>
        <v/>
      </c>
      <c r="H886" s="44">
        <f>SUMIFS('Sample - Superstore'!S:S,'Sample - Superstore'!$V:$V,$A886,'Sample - Superstore'!$N:$N,$B886)</f>
        <v>2</v>
      </c>
      <c r="I886" s="45">
        <f>SUMIFS('Sample - Superstore'!T:T,'Sample - Superstore'!$V:$V,$A886,'Sample - Superstore'!$N:$N,$B886)</f>
        <v>0</v>
      </c>
      <c r="J886" s="42">
        <f>SUMIFS('Sample - Superstore'!U:U,'Sample - Superstore'!$V:$V,$A886,'Sample - Superstore'!$N:$N,$B886)</f>
        <v>5.137381625</v>
      </c>
      <c r="L886" s="36" t="s">
        <v>3487</v>
      </c>
      <c r="N886" s="40"/>
    </row>
    <row r="887">
      <c r="A887" s="41" t="s">
        <v>8627</v>
      </c>
      <c r="B887" s="36" t="s">
        <v>2913</v>
      </c>
      <c r="C887" s="36" t="s">
        <v>51</v>
      </c>
      <c r="D887" s="36" t="s">
        <v>124</v>
      </c>
      <c r="E887" s="36" t="s">
        <v>2914</v>
      </c>
      <c r="F887" s="42">
        <f>SUMIFS('Sample - Superstore'!R:R,'Sample - Superstore'!$V:$V,$A887,'Sample - Superstore'!$N:$N,$B887)</f>
        <v>10.11112814</v>
      </c>
      <c r="G887" s="43" t="str">
        <f>IF(OR($F887&lt;Lower_Limit,$F887&gt;Upper_Limit),TRUE,IF($F887&gt;Upper_percentile,"P99",IF($F887&lt;Lower_percentile,"P01","")))</f>
        <v/>
      </c>
      <c r="H887" s="44">
        <f>SUMIFS('Sample - Superstore'!S:S,'Sample - Superstore'!$V:$V,$A887,'Sample - Superstore'!$N:$N,$B887)</f>
        <v>2</v>
      </c>
      <c r="I887" s="45">
        <f>SUMIFS('Sample - Superstore'!T:T,'Sample - Superstore'!$V:$V,$A887,'Sample - Superstore'!$N:$N,$B887)</f>
        <v>0</v>
      </c>
      <c r="J887" s="42">
        <f>SUMIFS('Sample - Superstore'!U:U,'Sample - Superstore'!$V:$V,$A887,'Sample - Superstore'!$N:$N,$B887)</f>
        <v>4.853341508</v>
      </c>
      <c r="L887" s="36" t="s">
        <v>3494</v>
      </c>
      <c r="N887" s="40"/>
    </row>
    <row r="888">
      <c r="A888" s="41" t="s">
        <v>8627</v>
      </c>
      <c r="B888" s="36" t="s">
        <v>2915</v>
      </c>
      <c r="C888" s="36" t="s">
        <v>51</v>
      </c>
      <c r="D888" s="36" t="s">
        <v>76</v>
      </c>
      <c r="E888" s="36" t="s">
        <v>2916</v>
      </c>
      <c r="F888" s="42">
        <f>SUMIFS('Sample - Superstore'!R:R,'Sample - Superstore'!$V:$V,$A888,'Sample - Superstore'!$N:$N,$B888)</f>
        <v>45.28330906</v>
      </c>
      <c r="G888" s="43" t="str">
        <f>IF(OR($F888&lt;Lower_Limit,$F888&gt;Upper_Limit),TRUE,IF($F888&gt;Upper_percentile,"P99",IF($F888&lt;Lower_percentile,"P01","")))</f>
        <v/>
      </c>
      <c r="H888" s="44">
        <f>SUMIFS('Sample - Superstore'!S:S,'Sample - Superstore'!$V:$V,$A888,'Sample - Superstore'!$N:$N,$B888)</f>
        <v>2</v>
      </c>
      <c r="I888" s="45">
        <f>SUMIFS('Sample - Superstore'!T:T,'Sample - Superstore'!$V:$V,$A888,'Sample - Superstore'!$N:$N,$B888)</f>
        <v>0</v>
      </c>
      <c r="J888" s="42">
        <f>SUMIFS('Sample - Superstore'!U:U,'Sample - Superstore'!$V:$V,$A888,'Sample - Superstore'!$N:$N,$B888)</f>
        <v>21.73598835</v>
      </c>
      <c r="L888" s="36" t="s">
        <v>3500</v>
      </c>
      <c r="N888" s="40"/>
    </row>
    <row r="889">
      <c r="A889" s="41" t="s">
        <v>8627</v>
      </c>
      <c r="B889" s="36" t="s">
        <v>84</v>
      </c>
      <c r="C889" s="36" t="s">
        <v>39</v>
      </c>
      <c r="D889" s="36" t="s">
        <v>85</v>
      </c>
      <c r="E889" s="36" t="s">
        <v>86</v>
      </c>
      <c r="F889" s="42">
        <f>SUMIFS('Sample - Superstore'!R:R,'Sample - Superstore'!$V:$V,$A889,'Sample - Superstore'!$N:$N,$B889)</f>
        <v>1499.95</v>
      </c>
      <c r="G889" s="43" t="str">
        <f>IF(OR($F889&lt;Lower_Limit,$F889&gt;Upper_Limit),TRUE,IF($F889&gt;Upper_percentile,"P99",IF($F889&lt;Lower_percentile,"P01","")))</f>
        <v/>
      </c>
      <c r="H889" s="44">
        <f>SUMIFS('Sample - Superstore'!S:S,'Sample - Superstore'!$V:$V,$A889,'Sample - Superstore'!$N:$N,$B889)</f>
        <v>5</v>
      </c>
      <c r="I889" s="45">
        <f>SUMIFS('Sample - Superstore'!T:T,'Sample - Superstore'!$V:$V,$A889,'Sample - Superstore'!$N:$N,$B889)</f>
        <v>0</v>
      </c>
      <c r="J889" s="42">
        <f>SUMIFS('Sample - Superstore'!U:U,'Sample - Superstore'!$V:$V,$A889,'Sample - Superstore'!$N:$N,$B889)</f>
        <v>449.985</v>
      </c>
      <c r="L889" s="36" t="s">
        <v>3505</v>
      </c>
      <c r="N889" s="40"/>
    </row>
    <row r="890">
      <c r="A890" s="41" t="s">
        <v>8627</v>
      </c>
      <c r="B890" s="36" t="s">
        <v>2923</v>
      </c>
      <c r="C890" s="36" t="s">
        <v>51</v>
      </c>
      <c r="D890" s="36" t="s">
        <v>297</v>
      </c>
      <c r="E890" s="36" t="s">
        <v>2924</v>
      </c>
      <c r="F890" s="42">
        <f>SUMIFS('Sample - Superstore'!R:R,'Sample - Superstore'!$V:$V,$A890,'Sample - Superstore'!$N:$N,$B890)</f>
        <v>32.81660905</v>
      </c>
      <c r="G890" s="43" t="str">
        <f>IF(OR($F890&lt;Lower_Limit,$F890&gt;Upper_Limit),TRUE,IF($F890&gt;Upper_percentile,"P99",IF($F890&lt;Lower_percentile,"P01","")))</f>
        <v/>
      </c>
      <c r="H890" s="44">
        <f>SUMIFS('Sample - Superstore'!S:S,'Sample - Superstore'!$V:$V,$A890,'Sample - Superstore'!$N:$N,$B890)</f>
        <v>1</v>
      </c>
      <c r="I890" s="45">
        <f>SUMIFS('Sample - Superstore'!T:T,'Sample - Superstore'!$V:$V,$A890,'Sample - Superstore'!$N:$N,$B890)</f>
        <v>0</v>
      </c>
      <c r="J890" s="42">
        <f>SUMIFS('Sample - Superstore'!U:U,'Sample - Superstore'!$V:$V,$A890,'Sample - Superstore'!$N:$N,$B890)</f>
        <v>15.09564016</v>
      </c>
      <c r="L890" s="36" t="s">
        <v>3510</v>
      </c>
      <c r="N890" s="40"/>
    </row>
    <row r="891">
      <c r="A891" s="41" t="s">
        <v>8627</v>
      </c>
      <c r="B891" s="36" t="s">
        <v>2925</v>
      </c>
      <c r="C891" s="36" t="s">
        <v>39</v>
      </c>
      <c r="D891" s="36" t="s">
        <v>61</v>
      </c>
      <c r="E891" s="36" t="s">
        <v>2926</v>
      </c>
      <c r="F891" s="42">
        <f>SUMIFS('Sample - Superstore'!R:R,'Sample - Superstore'!$V:$V,$A891,'Sample - Superstore'!$N:$N,$B891)</f>
        <v>33.14982716</v>
      </c>
      <c r="G891" s="43" t="str">
        <f>IF(OR($F891&lt;Lower_Limit,$F891&gt;Upper_Limit),TRUE,IF($F891&gt;Upper_percentile,"P99",IF($F891&lt;Lower_percentile,"P01","")))</f>
        <v/>
      </c>
      <c r="H891" s="44">
        <f>SUMIFS('Sample - Superstore'!S:S,'Sample - Superstore'!$V:$V,$A891,'Sample - Superstore'!$N:$N,$B891)</f>
        <v>3</v>
      </c>
      <c r="I891" s="45">
        <f>SUMIFS('Sample - Superstore'!T:T,'Sample - Superstore'!$V:$V,$A891,'Sample - Superstore'!$N:$N,$B891)</f>
        <v>0</v>
      </c>
      <c r="J891" s="42">
        <f>SUMIFS('Sample - Superstore'!U:U,'Sample - Superstore'!$V:$V,$A891,'Sample - Superstore'!$N:$N,$B891)</f>
        <v>6.629965432</v>
      </c>
      <c r="L891" s="36" t="s">
        <v>3514</v>
      </c>
      <c r="N891" s="40"/>
    </row>
    <row r="892">
      <c r="A892" s="41" t="s">
        <v>8627</v>
      </c>
      <c r="B892" s="36" t="s">
        <v>2927</v>
      </c>
      <c r="C892" s="36" t="s">
        <v>51</v>
      </c>
      <c r="D892" s="36" t="s">
        <v>124</v>
      </c>
      <c r="E892" s="36" t="s">
        <v>2928</v>
      </c>
      <c r="F892" s="42">
        <f>SUMIFS('Sample - Superstore'!R:R,'Sample - Superstore'!$V:$V,$A892,'Sample - Superstore'!$N:$N,$B892)</f>
        <v>102.3204741</v>
      </c>
      <c r="G892" s="43" t="str">
        <f>IF(OR($F892&lt;Lower_Limit,$F892&gt;Upper_Limit),TRUE,IF($F892&gt;Upper_percentile,"P99",IF($F892&lt;Lower_percentile,"P01","")))</f>
        <v/>
      </c>
      <c r="H892" s="44">
        <f>SUMIFS('Sample - Superstore'!S:S,'Sample - Superstore'!$V:$V,$A892,'Sample - Superstore'!$N:$N,$B892)</f>
        <v>12</v>
      </c>
      <c r="I892" s="45">
        <f>SUMIFS('Sample - Superstore'!T:T,'Sample - Superstore'!$V:$V,$A892,'Sample - Superstore'!$N:$N,$B892)</f>
        <v>0.2</v>
      </c>
      <c r="J892" s="42">
        <f>SUMIFS('Sample - Superstore'!U:U,'Sample - Superstore'!$V:$V,$A892,'Sample - Superstore'!$N:$N,$B892)</f>
        <v>43.06889259</v>
      </c>
      <c r="L892" s="36" t="s">
        <v>3516</v>
      </c>
      <c r="N892" s="40"/>
    </row>
    <row r="893">
      <c r="A893" s="41" t="s">
        <v>8627</v>
      </c>
      <c r="B893" s="36" t="s">
        <v>2932</v>
      </c>
      <c r="C893" s="36" t="s">
        <v>51</v>
      </c>
      <c r="D893" s="36" t="s">
        <v>76</v>
      </c>
      <c r="E893" s="36" t="s">
        <v>2933</v>
      </c>
      <c r="F893" s="42">
        <f>SUMIFS('Sample - Superstore'!R:R,'Sample - Superstore'!$V:$V,$A893,'Sample - Superstore'!$N:$N,$B893)</f>
        <v>2.496</v>
      </c>
      <c r="G893" s="43" t="str">
        <f>IF(OR($F893&lt;Lower_Limit,$F893&gt;Upper_Limit),TRUE,IF($F893&gt;Upper_percentile,"P99",IF($F893&lt;Lower_percentile,"P01","")))</f>
        <v/>
      </c>
      <c r="H893" s="44">
        <f>SUMIFS('Sample - Superstore'!S:S,'Sample - Superstore'!$V:$V,$A893,'Sample - Superstore'!$N:$N,$B893)</f>
        <v>1</v>
      </c>
      <c r="I893" s="45">
        <f>SUMIFS('Sample - Superstore'!T:T,'Sample - Superstore'!$V:$V,$A893,'Sample - Superstore'!$N:$N,$B893)</f>
        <v>0.2</v>
      </c>
      <c r="J893" s="42">
        <f>SUMIFS('Sample - Superstore'!U:U,'Sample - Superstore'!$V:$V,$A893,'Sample - Superstore'!$N:$N,$B893)</f>
        <v>0.9048</v>
      </c>
      <c r="L893" s="36" t="s">
        <v>3519</v>
      </c>
      <c r="N893" s="40"/>
    </row>
    <row r="894">
      <c r="A894" s="41" t="s">
        <v>8627</v>
      </c>
      <c r="B894" s="36" t="s">
        <v>2935</v>
      </c>
      <c r="C894" s="36" t="s">
        <v>35</v>
      </c>
      <c r="D894" s="36" t="s">
        <v>263</v>
      </c>
      <c r="E894" s="36" t="s">
        <v>2936</v>
      </c>
      <c r="F894" s="42">
        <f>SUMIFS('Sample - Superstore'!R:R,'Sample - Superstore'!$V:$V,$A894,'Sample - Superstore'!$N:$N,$B894)</f>
        <v>195.184</v>
      </c>
      <c r="G894" s="43" t="str">
        <f>IF(OR($F894&lt;Lower_Limit,$F894&gt;Upper_Limit),TRUE,IF($F894&gt;Upper_percentile,"P99",IF($F894&lt;Lower_percentile,"P01","")))</f>
        <v/>
      </c>
      <c r="H894" s="44">
        <f>SUMIFS('Sample - Superstore'!S:S,'Sample - Superstore'!$V:$V,$A894,'Sample - Superstore'!$N:$N,$B894)</f>
        <v>1</v>
      </c>
      <c r="I894" s="45">
        <f>SUMIFS('Sample - Superstore'!T:T,'Sample - Superstore'!$V:$V,$A894,'Sample - Superstore'!$N:$N,$B894)</f>
        <v>0.2</v>
      </c>
      <c r="J894" s="42">
        <f>SUMIFS('Sample - Superstore'!U:U,'Sample - Superstore'!$V:$V,$A894,'Sample - Superstore'!$N:$N,$B894)</f>
        <v>19.5184</v>
      </c>
      <c r="L894" s="36" t="s">
        <v>3524</v>
      </c>
      <c r="N894" s="40"/>
    </row>
    <row r="895">
      <c r="A895" s="41" t="s">
        <v>8627</v>
      </c>
      <c r="B895" s="36" t="s">
        <v>2940</v>
      </c>
      <c r="C895" s="36" t="s">
        <v>51</v>
      </c>
      <c r="D895" s="36" t="s">
        <v>93</v>
      </c>
      <c r="E895" s="36" t="s">
        <v>2941</v>
      </c>
      <c r="F895" s="42">
        <f>SUMIFS('Sample - Superstore'!R:R,'Sample - Superstore'!$V:$V,$A895,'Sample - Superstore'!$N:$N,$B895)</f>
        <v>5.993951935</v>
      </c>
      <c r="G895" s="43" t="str">
        <f>IF(OR($F895&lt;Lower_Limit,$F895&gt;Upper_Limit),TRUE,IF($F895&gt;Upper_percentile,"P99",IF($F895&lt;Lower_percentile,"P01","")))</f>
        <v/>
      </c>
      <c r="H895" s="44">
        <f>SUMIFS('Sample - Superstore'!S:S,'Sample - Superstore'!$V:$V,$A895,'Sample - Superstore'!$N:$N,$B895)</f>
        <v>2</v>
      </c>
      <c r="I895" s="45">
        <f>SUMIFS('Sample - Superstore'!T:T,'Sample - Superstore'!$V:$V,$A895,'Sample - Superstore'!$N:$N,$B895)</f>
        <v>0</v>
      </c>
      <c r="J895" s="42">
        <f>SUMIFS('Sample - Superstore'!U:U,'Sample - Superstore'!$V:$V,$A895,'Sample - Superstore'!$N:$N,$B895)</f>
        <v>2.457520293</v>
      </c>
      <c r="L895" s="36" t="s">
        <v>3534</v>
      </c>
      <c r="N895" s="40"/>
    </row>
    <row r="896">
      <c r="A896" s="41" t="s">
        <v>8627</v>
      </c>
      <c r="B896" s="36" t="s">
        <v>1166</v>
      </c>
      <c r="C896" s="36" t="s">
        <v>35</v>
      </c>
      <c r="D896" s="36" t="s">
        <v>263</v>
      </c>
      <c r="E896" s="36" t="s">
        <v>1167</v>
      </c>
      <c r="F896" s="42">
        <f>SUMIFS('Sample - Superstore'!R:R,'Sample - Superstore'!$V:$V,$A896,'Sample - Superstore'!$N:$N,$B896)</f>
        <v>568.2253457</v>
      </c>
      <c r="G896" s="43" t="str">
        <f>IF(OR($F896&lt;Lower_Limit,$F896&gt;Upper_Limit),TRUE,IF($F896&gt;Upper_percentile,"P99",IF($F896&lt;Lower_percentile,"P01","")))</f>
        <v/>
      </c>
      <c r="H896" s="44">
        <f>SUMIFS('Sample - Superstore'!S:S,'Sample - Superstore'!$V:$V,$A896,'Sample - Superstore'!$N:$N,$B896)</f>
        <v>5</v>
      </c>
      <c r="I896" s="45">
        <f>SUMIFS('Sample - Superstore'!T:T,'Sample - Superstore'!$V:$V,$A896,'Sample - Superstore'!$N:$N,$B896)</f>
        <v>0.3</v>
      </c>
      <c r="J896" s="42">
        <f>SUMIFS('Sample - Superstore'!U:U,'Sample - Superstore'!$V:$V,$A896,'Sample - Superstore'!$N:$N,$B896)</f>
        <v>0</v>
      </c>
      <c r="L896" s="36" t="s">
        <v>3539</v>
      </c>
      <c r="N896" s="40"/>
    </row>
    <row r="897">
      <c r="A897" s="41" t="s">
        <v>8627</v>
      </c>
      <c r="B897" s="36" t="s">
        <v>2944</v>
      </c>
      <c r="C897" s="36" t="s">
        <v>51</v>
      </c>
      <c r="D897" s="36" t="s">
        <v>124</v>
      </c>
      <c r="E897" s="36" t="s">
        <v>2945</v>
      </c>
      <c r="F897" s="42">
        <f>SUMIFS('Sample - Superstore'!R:R,'Sample - Superstore'!$V:$V,$A897,'Sample - Superstore'!$N:$N,$B897)</f>
        <v>44.5952</v>
      </c>
      <c r="G897" s="43" t="str">
        <f>IF(OR($F897&lt;Lower_Limit,$F897&gt;Upper_Limit),TRUE,IF($F897&gt;Upper_percentile,"P99",IF($F897&lt;Lower_percentile,"P01","")))</f>
        <v/>
      </c>
      <c r="H897" s="44">
        <f>SUMIFS('Sample - Superstore'!S:S,'Sample - Superstore'!$V:$V,$A897,'Sample - Superstore'!$N:$N,$B897)</f>
        <v>8</v>
      </c>
      <c r="I897" s="45">
        <f>SUMIFS('Sample - Superstore'!T:T,'Sample - Superstore'!$V:$V,$A897,'Sample - Superstore'!$N:$N,$B897)</f>
        <v>0.2</v>
      </c>
      <c r="J897" s="42">
        <f>SUMIFS('Sample - Superstore'!U:U,'Sample - Superstore'!$V:$V,$A897,'Sample - Superstore'!$N:$N,$B897)</f>
        <v>15.60832</v>
      </c>
      <c r="L897" s="36" t="s">
        <v>3551</v>
      </c>
      <c r="N897" s="40"/>
    </row>
    <row r="898">
      <c r="A898" s="41" t="s">
        <v>8627</v>
      </c>
      <c r="B898" s="36" t="s">
        <v>2949</v>
      </c>
      <c r="C898" s="36" t="s">
        <v>51</v>
      </c>
      <c r="D898" s="36" t="s">
        <v>124</v>
      </c>
      <c r="E898" s="36" t="s">
        <v>2950</v>
      </c>
      <c r="F898" s="42">
        <f>SUMIFS('Sample - Superstore'!R:R,'Sample - Superstore'!$V:$V,$A898,'Sample - Superstore'!$N:$N,$B898)</f>
        <v>12.96</v>
      </c>
      <c r="G898" s="43" t="str">
        <f>IF(OR($F898&lt;Lower_Limit,$F898&gt;Upper_Limit),TRUE,IF($F898&gt;Upper_percentile,"P99",IF($F898&lt;Lower_percentile,"P01","")))</f>
        <v/>
      </c>
      <c r="H898" s="44">
        <f>SUMIFS('Sample - Superstore'!S:S,'Sample - Superstore'!$V:$V,$A898,'Sample - Superstore'!$N:$N,$B898)</f>
        <v>2</v>
      </c>
      <c r="I898" s="45">
        <f>SUMIFS('Sample - Superstore'!T:T,'Sample - Superstore'!$V:$V,$A898,'Sample - Superstore'!$N:$N,$B898)</f>
        <v>0</v>
      </c>
      <c r="J898" s="42">
        <f>SUMIFS('Sample - Superstore'!U:U,'Sample - Superstore'!$V:$V,$A898,'Sample - Superstore'!$N:$N,$B898)</f>
        <v>6.2208</v>
      </c>
      <c r="L898" s="36" t="s">
        <v>3556</v>
      </c>
      <c r="N898" s="40"/>
    </row>
    <row r="899">
      <c r="A899" s="41" t="s">
        <v>8627</v>
      </c>
      <c r="B899" s="36" t="s">
        <v>2951</v>
      </c>
      <c r="C899" s="36" t="s">
        <v>51</v>
      </c>
      <c r="D899" s="36" t="s">
        <v>272</v>
      </c>
      <c r="E899" s="36" t="s">
        <v>2952</v>
      </c>
      <c r="F899" s="42">
        <f>SUMIFS('Sample - Superstore'!R:R,'Sample - Superstore'!$V:$V,$A899,'Sample - Superstore'!$N:$N,$B899)</f>
        <v>3.96</v>
      </c>
      <c r="G899" s="43" t="str">
        <f>IF(OR($F899&lt;Lower_Limit,$F899&gt;Upper_Limit),TRUE,IF($F899&gt;Upper_percentile,"P99",IF($F899&lt;Lower_percentile,"P01","")))</f>
        <v/>
      </c>
      <c r="H899" s="44">
        <f>SUMIFS('Sample - Superstore'!S:S,'Sample - Superstore'!$V:$V,$A899,'Sample - Superstore'!$N:$N,$B899)</f>
        <v>2</v>
      </c>
      <c r="I899" s="45">
        <f>SUMIFS('Sample - Superstore'!T:T,'Sample - Superstore'!$V:$V,$A899,'Sample - Superstore'!$N:$N,$B899)</f>
        <v>0</v>
      </c>
      <c r="J899" s="42">
        <f>SUMIFS('Sample - Superstore'!U:U,'Sample - Superstore'!$V:$V,$A899,'Sample - Superstore'!$N:$N,$B899)</f>
        <v>0.0792</v>
      </c>
      <c r="L899" s="36" t="s">
        <v>3559</v>
      </c>
      <c r="N899" s="40"/>
    </row>
    <row r="900">
      <c r="A900" s="41" t="s">
        <v>8627</v>
      </c>
      <c r="B900" s="36" t="s">
        <v>2954</v>
      </c>
      <c r="C900" s="36" t="s">
        <v>51</v>
      </c>
      <c r="D900" s="36" t="s">
        <v>283</v>
      </c>
      <c r="E900" s="36" t="s">
        <v>2955</v>
      </c>
      <c r="F900" s="42">
        <f>SUMIFS('Sample - Superstore'!R:R,'Sample - Superstore'!$V:$V,$A900,'Sample - Superstore'!$N:$N,$B900)</f>
        <v>760.3835556</v>
      </c>
      <c r="G900" s="43" t="str">
        <f>IF(OR($F900&lt;Lower_Limit,$F900&gt;Upper_Limit),TRUE,IF($F900&gt;Upper_percentile,"P99",IF($F900&lt;Lower_percentile,"P01","")))</f>
        <v/>
      </c>
      <c r="H900" s="44">
        <f>SUMIFS('Sample - Superstore'!S:S,'Sample - Superstore'!$V:$V,$A900,'Sample - Superstore'!$N:$N,$B900)</f>
        <v>7</v>
      </c>
      <c r="I900" s="45">
        <f>SUMIFS('Sample - Superstore'!T:T,'Sample - Superstore'!$V:$V,$A900,'Sample - Superstore'!$N:$N,$B900)</f>
        <v>0</v>
      </c>
      <c r="J900" s="42">
        <f>SUMIFS('Sample - Superstore'!U:U,'Sample - Superstore'!$V:$V,$A900,'Sample - Superstore'!$N:$N,$B900)</f>
        <v>212.9073956</v>
      </c>
      <c r="L900" s="36" t="s">
        <v>3562</v>
      </c>
      <c r="N900" s="40"/>
    </row>
    <row r="901">
      <c r="A901" s="41" t="s">
        <v>8627</v>
      </c>
      <c r="B901" s="36" t="s">
        <v>2957</v>
      </c>
      <c r="C901" s="36" t="s">
        <v>51</v>
      </c>
      <c r="D901" s="36" t="s">
        <v>124</v>
      </c>
      <c r="E901" s="36" t="s">
        <v>2958</v>
      </c>
      <c r="F901" s="42">
        <f>SUMIFS('Sample - Superstore'!R:R,'Sample - Superstore'!$V:$V,$A901,'Sample - Superstore'!$N:$N,$B901)</f>
        <v>133.3032428</v>
      </c>
      <c r="G901" s="43" t="str">
        <f>IF(OR($F901&lt;Lower_Limit,$F901&gt;Upper_Limit),TRUE,IF($F901&gt;Upper_percentile,"P99",IF($F901&lt;Lower_percentile,"P01","")))</f>
        <v/>
      </c>
      <c r="H901" s="44">
        <f>SUMIFS('Sample - Superstore'!S:S,'Sample - Superstore'!$V:$V,$A901,'Sample - Superstore'!$N:$N,$B901)</f>
        <v>5</v>
      </c>
      <c r="I901" s="45">
        <f>SUMIFS('Sample - Superstore'!T:T,'Sample - Superstore'!$V:$V,$A901,'Sample - Superstore'!$N:$N,$B901)</f>
        <v>0.2</v>
      </c>
      <c r="J901" s="42">
        <f>SUMIFS('Sample - Superstore'!U:U,'Sample - Superstore'!$V:$V,$A901,'Sample - Superstore'!$N:$N,$B901)</f>
        <v>41.65726337</v>
      </c>
      <c r="L901" s="36" t="s">
        <v>3564</v>
      </c>
      <c r="N901" s="40"/>
    </row>
    <row r="902">
      <c r="A902" s="41" t="s">
        <v>8627</v>
      </c>
      <c r="B902" s="36" t="s">
        <v>1129</v>
      </c>
      <c r="C902" s="36" t="s">
        <v>35</v>
      </c>
      <c r="D902" s="36" t="s">
        <v>121</v>
      </c>
      <c r="E902" s="36" t="s">
        <v>1130</v>
      </c>
      <c r="F902" s="42">
        <f>SUMIFS('Sample - Superstore'!R:R,'Sample - Superstore'!$V:$V,$A902,'Sample - Superstore'!$N:$N,$B902)</f>
        <v>50.8</v>
      </c>
      <c r="G902" s="43" t="str">
        <f>IF(OR($F902&lt;Lower_Limit,$F902&gt;Upper_Limit),TRUE,IF($F902&gt;Upper_percentile,"P99",IF($F902&lt;Lower_percentile,"P01","")))</f>
        <v/>
      </c>
      <c r="H902" s="44">
        <f>SUMIFS('Sample - Superstore'!S:S,'Sample - Superstore'!$V:$V,$A902,'Sample - Superstore'!$N:$N,$B902)</f>
        <v>10</v>
      </c>
      <c r="I902" s="45">
        <f>SUMIFS('Sample - Superstore'!T:T,'Sample - Superstore'!$V:$V,$A902,'Sample - Superstore'!$N:$N,$B902)</f>
        <v>0</v>
      </c>
      <c r="J902" s="42">
        <f>SUMIFS('Sample - Superstore'!U:U,'Sample - Superstore'!$V:$V,$A902,'Sample - Superstore'!$N:$N,$B902)</f>
        <v>17.272</v>
      </c>
      <c r="L902" s="36" t="s">
        <v>3566</v>
      </c>
      <c r="N902" s="40"/>
    </row>
    <row r="903">
      <c r="A903" s="41" t="s">
        <v>8627</v>
      </c>
      <c r="B903" s="36" t="s">
        <v>2962</v>
      </c>
      <c r="C903" s="36" t="s">
        <v>51</v>
      </c>
      <c r="D903" s="36" t="s">
        <v>205</v>
      </c>
      <c r="E903" s="36" t="s">
        <v>2963</v>
      </c>
      <c r="F903" s="42">
        <f>SUMIFS('Sample - Superstore'!R:R,'Sample - Superstore'!$V:$V,$A903,'Sample - Superstore'!$N:$N,$B903)</f>
        <v>43.96</v>
      </c>
      <c r="G903" s="43" t="str">
        <f>IF(OR($F903&lt;Lower_Limit,$F903&gt;Upper_Limit),TRUE,IF($F903&gt;Upper_percentile,"P99",IF($F903&lt;Lower_percentile,"P01","")))</f>
        <v/>
      </c>
      <c r="H903" s="44">
        <f>SUMIFS('Sample - Superstore'!S:S,'Sample - Superstore'!$V:$V,$A903,'Sample - Superstore'!$N:$N,$B903)</f>
        <v>2</v>
      </c>
      <c r="I903" s="45">
        <f>SUMIFS('Sample - Superstore'!T:T,'Sample - Superstore'!$V:$V,$A903,'Sample - Superstore'!$N:$N,$B903)</f>
        <v>0</v>
      </c>
      <c r="J903" s="42">
        <f>SUMIFS('Sample - Superstore'!U:U,'Sample - Superstore'!$V:$V,$A903,'Sample - Superstore'!$N:$N,$B903)</f>
        <v>20.6612</v>
      </c>
      <c r="L903" s="36" t="s">
        <v>3568</v>
      </c>
      <c r="N903" s="40"/>
    </row>
    <row r="904">
      <c r="A904" s="41" t="s">
        <v>8627</v>
      </c>
      <c r="B904" s="36" t="s">
        <v>2964</v>
      </c>
      <c r="C904" s="36" t="s">
        <v>35</v>
      </c>
      <c r="D904" s="36" t="s">
        <v>36</v>
      </c>
      <c r="E904" s="36" t="s">
        <v>2965</v>
      </c>
      <c r="F904" s="42">
        <f>SUMIFS('Sample - Superstore'!R:R,'Sample - Superstore'!$V:$V,$A904,'Sample - Superstore'!$N:$N,$B904)</f>
        <v>1279.165</v>
      </c>
      <c r="G904" s="43" t="str">
        <f>IF(OR($F904&lt;Lower_Limit,$F904&gt;Upper_Limit),TRUE,IF($F904&gt;Upper_percentile,"P99",IF($F904&lt;Lower_percentile,"P01","")))</f>
        <v/>
      </c>
      <c r="H904" s="44">
        <f>SUMIFS('Sample - Superstore'!S:S,'Sample - Superstore'!$V:$V,$A904,'Sample - Superstore'!$N:$N,$B904)</f>
        <v>5</v>
      </c>
      <c r="I904" s="45">
        <f>SUMIFS('Sample - Superstore'!T:T,'Sample - Superstore'!$V:$V,$A904,'Sample - Superstore'!$N:$N,$B904)</f>
        <v>0.15</v>
      </c>
      <c r="J904" s="42">
        <f>SUMIFS('Sample - Superstore'!U:U,'Sample - Superstore'!$V:$V,$A904,'Sample - Superstore'!$N:$N,$B904)</f>
        <v>225.735</v>
      </c>
      <c r="L904" s="36" t="s">
        <v>3577</v>
      </c>
      <c r="N904" s="40"/>
    </row>
    <row r="905">
      <c r="A905" s="41" t="s">
        <v>8627</v>
      </c>
      <c r="B905" s="36" t="s">
        <v>2966</v>
      </c>
      <c r="C905" s="36" t="s">
        <v>51</v>
      </c>
      <c r="D905" s="36" t="s">
        <v>52</v>
      </c>
      <c r="E905" s="36" t="s">
        <v>2967</v>
      </c>
      <c r="F905" s="42">
        <f>SUMIFS('Sample - Superstore'!R:R,'Sample - Superstore'!$V:$V,$A905,'Sample - Superstore'!$N:$N,$B905)</f>
        <v>27.92</v>
      </c>
      <c r="G905" s="43" t="str">
        <f>IF(OR($F905&lt;Lower_Limit,$F905&gt;Upper_Limit),TRUE,IF($F905&gt;Upper_percentile,"P99",IF($F905&lt;Lower_percentile,"P01","")))</f>
        <v/>
      </c>
      <c r="H905" s="44">
        <f>SUMIFS('Sample - Superstore'!S:S,'Sample - Superstore'!$V:$V,$A905,'Sample - Superstore'!$N:$N,$B905)</f>
        <v>4</v>
      </c>
      <c r="I905" s="45">
        <f>SUMIFS('Sample - Superstore'!T:T,'Sample - Superstore'!$V:$V,$A905,'Sample - Superstore'!$N:$N,$B905)</f>
        <v>0</v>
      </c>
      <c r="J905" s="42">
        <f>SUMIFS('Sample - Superstore'!U:U,'Sample - Superstore'!$V:$V,$A905,'Sample - Superstore'!$N:$N,$B905)</f>
        <v>0.5584</v>
      </c>
      <c r="L905" s="36" t="s">
        <v>3579</v>
      </c>
      <c r="N905" s="40"/>
    </row>
    <row r="906">
      <c r="A906" s="41" t="s">
        <v>8627</v>
      </c>
      <c r="B906" s="36" t="s">
        <v>1934</v>
      </c>
      <c r="C906" s="36" t="s">
        <v>39</v>
      </c>
      <c r="D906" s="36" t="s">
        <v>40</v>
      </c>
      <c r="E906" s="36" t="s">
        <v>1935</v>
      </c>
      <c r="F906" s="42">
        <f>SUMIFS('Sample - Superstore'!R:R,'Sample - Superstore'!$V:$V,$A906,'Sample - Superstore'!$N:$N,$B906)</f>
        <v>177.48</v>
      </c>
      <c r="G906" s="43" t="str">
        <f>IF(OR($F906&lt;Lower_Limit,$F906&gt;Upper_Limit),TRUE,IF($F906&gt;Upper_percentile,"P99",IF($F906&lt;Lower_percentile,"P01","")))</f>
        <v/>
      </c>
      <c r="H906" s="44">
        <f>SUMIFS('Sample - Superstore'!S:S,'Sample - Superstore'!$V:$V,$A906,'Sample - Superstore'!$N:$N,$B906)</f>
        <v>3</v>
      </c>
      <c r="I906" s="45">
        <f>SUMIFS('Sample - Superstore'!T:T,'Sample - Superstore'!$V:$V,$A906,'Sample - Superstore'!$N:$N,$B906)</f>
        <v>0.2</v>
      </c>
      <c r="J906" s="42">
        <f>SUMIFS('Sample - Superstore'!U:U,'Sample - Superstore'!$V:$V,$A906,'Sample - Superstore'!$N:$N,$B906)</f>
        <v>19.9665</v>
      </c>
      <c r="L906" s="36" t="s">
        <v>3581</v>
      </c>
      <c r="N906" s="40"/>
    </row>
    <row r="907">
      <c r="A907" s="41" t="s">
        <v>8627</v>
      </c>
      <c r="B907" s="36" t="s">
        <v>2969</v>
      </c>
      <c r="C907" s="36" t="s">
        <v>39</v>
      </c>
      <c r="D907" s="36" t="s">
        <v>40</v>
      </c>
      <c r="E907" s="36" t="s">
        <v>2970</v>
      </c>
      <c r="F907" s="42">
        <f>SUMIFS('Sample - Superstore'!R:R,'Sample - Superstore'!$V:$V,$A907,'Sample - Superstore'!$N:$N,$B907)</f>
        <v>71.976</v>
      </c>
      <c r="G907" s="43" t="str">
        <f>IF(OR($F907&lt;Lower_Limit,$F907&gt;Upper_Limit),TRUE,IF($F907&gt;Upper_percentile,"P99",IF($F907&lt;Lower_percentile,"P01","")))</f>
        <v/>
      </c>
      <c r="H907" s="44">
        <f>SUMIFS('Sample - Superstore'!S:S,'Sample - Superstore'!$V:$V,$A907,'Sample - Superstore'!$N:$N,$B907)</f>
        <v>3</v>
      </c>
      <c r="I907" s="45">
        <f>SUMIFS('Sample - Superstore'!T:T,'Sample - Superstore'!$V:$V,$A907,'Sample - Superstore'!$N:$N,$B907)</f>
        <v>0.2</v>
      </c>
      <c r="J907" s="42">
        <f>SUMIFS('Sample - Superstore'!U:U,'Sample - Superstore'!$V:$V,$A907,'Sample - Superstore'!$N:$N,$B907)</f>
        <v>8.997</v>
      </c>
      <c r="L907" s="36" t="s">
        <v>3589</v>
      </c>
      <c r="N907" s="40"/>
    </row>
    <row r="908">
      <c r="A908" s="41" t="s">
        <v>8627</v>
      </c>
      <c r="B908" s="36" t="s">
        <v>2975</v>
      </c>
      <c r="C908" s="36" t="s">
        <v>51</v>
      </c>
      <c r="D908" s="36" t="s">
        <v>635</v>
      </c>
      <c r="E908" s="36" t="s">
        <v>2976</v>
      </c>
      <c r="F908" s="42">
        <f>SUMIFS('Sample - Superstore'!R:R,'Sample - Superstore'!$V:$V,$A908,'Sample - Superstore'!$N:$N,$B908)</f>
        <v>35.63728227</v>
      </c>
      <c r="G908" s="43" t="str">
        <f>IF(OR($F908&lt;Lower_Limit,$F908&gt;Upper_Limit),TRUE,IF($F908&gt;Upper_percentile,"P99",IF($F908&lt;Lower_percentile,"P01","")))</f>
        <v/>
      </c>
      <c r="H908" s="44">
        <f>SUMIFS('Sample - Superstore'!S:S,'Sample - Superstore'!$V:$V,$A908,'Sample - Superstore'!$N:$N,$B908)</f>
        <v>7</v>
      </c>
      <c r="I908" s="45">
        <f>SUMIFS('Sample - Superstore'!T:T,'Sample - Superstore'!$V:$V,$A908,'Sample - Superstore'!$N:$N,$B908)</f>
        <v>0.2</v>
      </c>
      <c r="J908" s="42">
        <f>SUMIFS('Sample - Superstore'!U:U,'Sample - Superstore'!$V:$V,$A908,'Sample - Superstore'!$N:$N,$B908)</f>
        <v>4.009194256</v>
      </c>
      <c r="L908" s="36" t="s">
        <v>3598</v>
      </c>
      <c r="N908" s="40"/>
    </row>
    <row r="909">
      <c r="A909" s="41" t="s">
        <v>8627</v>
      </c>
      <c r="B909" s="36" t="s">
        <v>2979</v>
      </c>
      <c r="C909" s="36" t="s">
        <v>35</v>
      </c>
      <c r="D909" s="36" t="s">
        <v>121</v>
      </c>
      <c r="E909" s="36" t="s">
        <v>2980</v>
      </c>
      <c r="F909" s="42">
        <f>SUMIFS('Sample - Superstore'!R:R,'Sample - Superstore'!$V:$V,$A909,'Sample - Superstore'!$N:$N,$B909)</f>
        <v>215.65</v>
      </c>
      <c r="G909" s="43" t="str">
        <f>IF(OR($F909&lt;Lower_Limit,$F909&gt;Upper_Limit),TRUE,IF($F909&gt;Upper_percentile,"P99",IF($F909&lt;Lower_percentile,"P01","")))</f>
        <v/>
      </c>
      <c r="H909" s="44">
        <f>SUMIFS('Sample - Superstore'!S:S,'Sample - Superstore'!$V:$V,$A909,'Sample - Superstore'!$N:$N,$B909)</f>
        <v>5</v>
      </c>
      <c r="I909" s="45">
        <f>SUMIFS('Sample - Superstore'!T:T,'Sample - Superstore'!$V:$V,$A909,'Sample - Superstore'!$N:$N,$B909)</f>
        <v>0</v>
      </c>
      <c r="J909" s="42">
        <f>SUMIFS('Sample - Superstore'!U:U,'Sample - Superstore'!$V:$V,$A909,'Sample - Superstore'!$N:$N,$B909)</f>
        <v>73.321</v>
      </c>
      <c r="L909" s="36" t="s">
        <v>3607</v>
      </c>
      <c r="N909" s="40"/>
    </row>
    <row r="910">
      <c r="A910" s="41" t="s">
        <v>8627</v>
      </c>
      <c r="B910" s="36" t="s">
        <v>1816</v>
      </c>
      <c r="C910" s="36" t="s">
        <v>35</v>
      </c>
      <c r="D910" s="36" t="s">
        <v>121</v>
      </c>
      <c r="E910" s="36" t="s">
        <v>1817</v>
      </c>
      <c r="F910" s="42">
        <f>SUMIFS('Sample - Superstore'!R:R,'Sample - Superstore'!$V:$V,$A910,'Sample - Superstore'!$N:$N,$B910)</f>
        <v>64.95225679</v>
      </c>
      <c r="G910" s="43" t="str">
        <f>IF(OR($F910&lt;Lower_Limit,$F910&gt;Upper_Limit),TRUE,IF($F910&gt;Upper_percentile,"P99",IF($F910&lt;Lower_percentile,"P01","")))</f>
        <v/>
      </c>
      <c r="H910" s="44">
        <f>SUMIFS('Sample - Superstore'!S:S,'Sample - Superstore'!$V:$V,$A910,'Sample - Superstore'!$N:$N,$B910)</f>
        <v>8</v>
      </c>
      <c r="I910" s="45">
        <f>SUMIFS('Sample - Superstore'!T:T,'Sample - Superstore'!$V:$V,$A910,'Sample - Superstore'!$N:$N,$B910)</f>
        <v>0.6</v>
      </c>
      <c r="J910" s="42">
        <f>SUMIFS('Sample - Superstore'!U:U,'Sample - Superstore'!$V:$V,$A910,'Sample - Superstore'!$N:$N,$B910)</f>
        <v>-29.22851556</v>
      </c>
      <c r="L910" s="36" t="s">
        <v>3609</v>
      </c>
      <c r="N910" s="40"/>
    </row>
    <row r="911">
      <c r="A911" s="41" t="s">
        <v>8627</v>
      </c>
      <c r="B911" s="36" t="s">
        <v>2142</v>
      </c>
      <c r="C911" s="36" t="s">
        <v>51</v>
      </c>
      <c r="D911" s="36" t="s">
        <v>272</v>
      </c>
      <c r="E911" s="36" t="s">
        <v>2143</v>
      </c>
      <c r="F911" s="42">
        <f>SUMIFS('Sample - Superstore'!R:R,'Sample - Superstore'!$V:$V,$A911,'Sample - Superstore'!$N:$N,$B911)</f>
        <v>34.82173909</v>
      </c>
      <c r="G911" s="43" t="str">
        <f>IF(OR($F911&lt;Lower_Limit,$F911&gt;Upper_Limit),TRUE,IF($F911&gt;Upper_percentile,"P99",IF($F911&lt;Lower_percentile,"P01","")))</f>
        <v/>
      </c>
      <c r="H911" s="44">
        <f>SUMIFS('Sample - Superstore'!S:S,'Sample - Superstore'!$V:$V,$A911,'Sample - Superstore'!$N:$N,$B911)</f>
        <v>10</v>
      </c>
      <c r="I911" s="45">
        <f>SUMIFS('Sample - Superstore'!T:T,'Sample - Superstore'!$V:$V,$A911,'Sample - Superstore'!$N:$N,$B911)</f>
        <v>0.2</v>
      </c>
      <c r="J911" s="42">
        <f>SUMIFS('Sample - Superstore'!U:U,'Sample - Superstore'!$V:$V,$A911,'Sample - Superstore'!$N:$N,$B911)</f>
        <v>15.27988374</v>
      </c>
      <c r="L911" s="36" t="s">
        <v>3614</v>
      </c>
      <c r="N911" s="40"/>
    </row>
    <row r="912">
      <c r="A912" s="41" t="s">
        <v>8627</v>
      </c>
      <c r="B912" s="36" t="s">
        <v>2984</v>
      </c>
      <c r="C912" s="36" t="s">
        <v>51</v>
      </c>
      <c r="D912" s="36" t="s">
        <v>124</v>
      </c>
      <c r="E912" s="36" t="s">
        <v>2985</v>
      </c>
      <c r="F912" s="42">
        <f>SUMIFS('Sample - Superstore'!R:R,'Sample - Superstore'!$V:$V,$A912,'Sample - Superstore'!$N:$N,$B912)</f>
        <v>25.52065185</v>
      </c>
      <c r="G912" s="43" t="str">
        <f>IF(OR($F912&lt;Lower_Limit,$F912&gt;Upper_Limit),TRUE,IF($F912&gt;Upper_percentile,"P99",IF($F912&lt;Lower_percentile,"P01","")))</f>
        <v/>
      </c>
      <c r="H912" s="44">
        <f>SUMIFS('Sample - Superstore'!S:S,'Sample - Superstore'!$V:$V,$A912,'Sample - Superstore'!$N:$N,$B912)</f>
        <v>9</v>
      </c>
      <c r="I912" s="45">
        <f>SUMIFS('Sample - Superstore'!T:T,'Sample - Superstore'!$V:$V,$A912,'Sample - Superstore'!$N:$N,$B912)</f>
        <v>0.2</v>
      </c>
      <c r="J912" s="42">
        <f>SUMIFS('Sample - Superstore'!U:U,'Sample - Superstore'!$V:$V,$A912,'Sample - Superstore'!$N:$N,$B912)</f>
        <v>8.294211852</v>
      </c>
      <c r="L912" s="36" t="s">
        <v>3616</v>
      </c>
      <c r="N912" s="40"/>
    </row>
    <row r="913">
      <c r="A913" s="41" t="s">
        <v>8627</v>
      </c>
      <c r="B913" s="36" t="s">
        <v>265</v>
      </c>
      <c r="C913" s="36" t="s">
        <v>35</v>
      </c>
      <c r="D913" s="36" t="s">
        <v>263</v>
      </c>
      <c r="E913" s="36" t="s">
        <v>266</v>
      </c>
      <c r="F913" s="42">
        <f>SUMIFS('Sample - Superstore'!R:R,'Sample - Superstore'!$V:$V,$A913,'Sample - Superstore'!$N:$N,$B913)</f>
        <v>272.9744428</v>
      </c>
      <c r="G913" s="43" t="str">
        <f>IF(OR($F913&lt;Lower_Limit,$F913&gt;Upper_Limit),TRUE,IF($F913&gt;Upper_percentile,"P99",IF($F913&lt;Lower_percentile,"P01","")))</f>
        <v/>
      </c>
      <c r="H913" s="44">
        <f>SUMIFS('Sample - Superstore'!S:S,'Sample - Superstore'!$V:$V,$A913,'Sample - Superstore'!$N:$N,$B913)</f>
        <v>2</v>
      </c>
      <c r="I913" s="45">
        <f>SUMIFS('Sample - Superstore'!T:T,'Sample - Superstore'!$V:$V,$A913,'Sample - Superstore'!$N:$N,$B913)</f>
        <v>0.3</v>
      </c>
      <c r="J913" s="42">
        <f>SUMIFS('Sample - Superstore'!U:U,'Sample - Superstore'!$V:$V,$A913,'Sample - Superstore'!$N:$N,$B913)</f>
        <v>-15.59853959</v>
      </c>
      <c r="L913" s="36" t="s">
        <v>3619</v>
      </c>
      <c r="N913" s="40"/>
    </row>
    <row r="914">
      <c r="A914" s="41" t="s">
        <v>8627</v>
      </c>
      <c r="B914" s="36" t="s">
        <v>2987</v>
      </c>
      <c r="C914" s="36" t="s">
        <v>35</v>
      </c>
      <c r="D914" s="36" t="s">
        <v>263</v>
      </c>
      <c r="E914" s="36" t="s">
        <v>2988</v>
      </c>
      <c r="F914" s="42">
        <f>SUMIFS('Sample - Superstore'!R:R,'Sample - Superstore'!$V:$V,$A914,'Sample - Superstore'!$N:$N,$B914)</f>
        <v>287.968</v>
      </c>
      <c r="G914" s="43" t="str">
        <f>IF(OR($F914&lt;Lower_Limit,$F914&gt;Upper_Limit),TRUE,IF($F914&gt;Upper_percentile,"P99",IF($F914&lt;Lower_percentile,"P01","")))</f>
        <v/>
      </c>
      <c r="H914" s="44">
        <f>SUMIFS('Sample - Superstore'!S:S,'Sample - Superstore'!$V:$V,$A914,'Sample - Superstore'!$N:$N,$B914)</f>
        <v>4</v>
      </c>
      <c r="I914" s="45">
        <f>SUMIFS('Sample - Superstore'!T:T,'Sample - Superstore'!$V:$V,$A914,'Sample - Superstore'!$N:$N,$B914)</f>
        <v>0.2</v>
      </c>
      <c r="J914" s="42">
        <f>SUMIFS('Sample - Superstore'!U:U,'Sample - Superstore'!$V:$V,$A914,'Sample - Superstore'!$N:$N,$B914)</f>
        <v>-3.5996</v>
      </c>
      <c r="L914" s="36" t="s">
        <v>3623</v>
      </c>
      <c r="N914" s="40"/>
    </row>
    <row r="915">
      <c r="A915" s="41" t="s">
        <v>8627</v>
      </c>
      <c r="B915" s="36" t="s">
        <v>2989</v>
      </c>
      <c r="C915" s="36" t="s">
        <v>39</v>
      </c>
      <c r="D915" s="36" t="s">
        <v>85</v>
      </c>
      <c r="E915" s="36" t="s">
        <v>2990</v>
      </c>
      <c r="F915" s="42">
        <f>SUMIFS('Sample - Superstore'!R:R,'Sample - Superstore'!$V:$V,$A915,'Sample - Superstore'!$N:$N,$B915)</f>
        <v>2799.96</v>
      </c>
      <c r="G915" s="43" t="str">
        <f>IF(OR($F915&lt;Lower_Limit,$F915&gt;Upper_Limit),TRUE,IF($F915&gt;Upper_percentile,"P99",IF($F915&lt;Lower_percentile,"P01","")))</f>
        <v>P99</v>
      </c>
      <c r="H915" s="44">
        <f>SUMIFS('Sample - Superstore'!S:S,'Sample - Superstore'!$V:$V,$A915,'Sample - Superstore'!$N:$N,$B915)</f>
        <v>5</v>
      </c>
      <c r="I915" s="45">
        <f>SUMIFS('Sample - Superstore'!T:T,'Sample - Superstore'!$V:$V,$A915,'Sample - Superstore'!$N:$N,$B915)</f>
        <v>0.2</v>
      </c>
      <c r="J915" s="42">
        <f>SUMIFS('Sample - Superstore'!U:U,'Sample - Superstore'!$V:$V,$A915,'Sample - Superstore'!$N:$N,$B915)</f>
        <v>944.9865</v>
      </c>
      <c r="L915" s="36" t="s">
        <v>3625</v>
      </c>
      <c r="N915" s="40"/>
    </row>
    <row r="916">
      <c r="A916" s="41" t="s">
        <v>8627</v>
      </c>
      <c r="B916" s="36" t="s">
        <v>1755</v>
      </c>
      <c r="C916" s="36" t="s">
        <v>51</v>
      </c>
      <c r="D916" s="36" t="s">
        <v>124</v>
      </c>
      <c r="E916" s="36" t="s">
        <v>1756</v>
      </c>
      <c r="F916" s="42">
        <f>SUMIFS('Sample - Superstore'!R:R,'Sample - Superstore'!$V:$V,$A916,'Sample - Superstore'!$N:$N,$B916)</f>
        <v>48.94</v>
      </c>
      <c r="G916" s="43" t="str">
        <f>IF(OR($F916&lt;Lower_Limit,$F916&gt;Upper_Limit),TRUE,IF($F916&gt;Upper_percentile,"P99",IF($F916&lt;Lower_percentile,"P01","")))</f>
        <v/>
      </c>
      <c r="H916" s="44">
        <f>SUMIFS('Sample - Superstore'!S:S,'Sample - Superstore'!$V:$V,$A916,'Sample - Superstore'!$N:$N,$B916)</f>
        <v>1</v>
      </c>
      <c r="I916" s="45">
        <f>SUMIFS('Sample - Superstore'!T:T,'Sample - Superstore'!$V:$V,$A916,'Sample - Superstore'!$N:$N,$B916)</f>
        <v>0</v>
      </c>
      <c r="J916" s="42">
        <f>SUMIFS('Sample - Superstore'!U:U,'Sample - Superstore'!$V:$V,$A916,'Sample - Superstore'!$N:$N,$B916)</f>
        <v>24.47</v>
      </c>
      <c r="L916" s="36" t="s">
        <v>3628</v>
      </c>
      <c r="N916" s="40"/>
    </row>
    <row r="917">
      <c r="A917" s="41" t="s">
        <v>8627</v>
      </c>
      <c r="B917" s="36" t="s">
        <v>2994</v>
      </c>
      <c r="C917" s="36" t="s">
        <v>51</v>
      </c>
      <c r="D917" s="36" t="s">
        <v>297</v>
      </c>
      <c r="E917" s="36" t="s">
        <v>2995</v>
      </c>
      <c r="F917" s="42">
        <f>SUMIFS('Sample - Superstore'!R:R,'Sample - Superstore'!$V:$V,$A917,'Sample - Superstore'!$N:$N,$B917)</f>
        <v>10.85985185</v>
      </c>
      <c r="G917" s="43" t="str">
        <f>IF(OR($F917&lt;Lower_Limit,$F917&gt;Upper_Limit),TRUE,IF($F917&gt;Upper_percentile,"P99",IF($F917&lt;Lower_percentile,"P01","")))</f>
        <v/>
      </c>
      <c r="H917" s="44">
        <f>SUMIFS('Sample - Superstore'!S:S,'Sample - Superstore'!$V:$V,$A917,'Sample - Superstore'!$N:$N,$B917)</f>
        <v>2</v>
      </c>
      <c r="I917" s="45">
        <f>SUMIFS('Sample - Superstore'!T:T,'Sample - Superstore'!$V:$V,$A917,'Sample - Superstore'!$N:$N,$B917)</f>
        <v>0.2</v>
      </c>
      <c r="J917" s="42">
        <f>SUMIFS('Sample - Superstore'!U:U,'Sample - Superstore'!$V:$V,$A917,'Sample - Superstore'!$N:$N,$B917)</f>
        <v>3.529451852</v>
      </c>
      <c r="L917" s="36" t="s">
        <v>3630</v>
      </c>
      <c r="N917" s="40"/>
    </row>
    <row r="918">
      <c r="A918" s="41" t="s">
        <v>8627</v>
      </c>
      <c r="B918" s="36" t="s">
        <v>2996</v>
      </c>
      <c r="C918" s="36" t="s">
        <v>39</v>
      </c>
      <c r="D918" s="36" t="s">
        <v>40</v>
      </c>
      <c r="E918" s="36" t="s">
        <v>2997</v>
      </c>
      <c r="F918" s="42">
        <f>SUMIFS('Sample - Superstore'!R:R,'Sample - Superstore'!$V:$V,$A918,'Sample - Superstore'!$N:$N,$B918)</f>
        <v>64.63551111</v>
      </c>
      <c r="G918" s="43" t="str">
        <f>IF(OR($F918&lt;Lower_Limit,$F918&gt;Upper_Limit),TRUE,IF($F918&gt;Upper_percentile,"P99",IF($F918&lt;Lower_percentile,"P01","")))</f>
        <v/>
      </c>
      <c r="H918" s="44">
        <f>SUMIFS('Sample - Superstore'!S:S,'Sample - Superstore'!$V:$V,$A918,'Sample - Superstore'!$N:$N,$B918)</f>
        <v>1</v>
      </c>
      <c r="I918" s="45">
        <f>SUMIFS('Sample - Superstore'!T:T,'Sample - Superstore'!$V:$V,$A918,'Sample - Superstore'!$N:$N,$B918)</f>
        <v>0.4</v>
      </c>
      <c r="J918" s="42">
        <f>SUMIFS('Sample - Superstore'!U:U,'Sample - Superstore'!$V:$V,$A918,'Sample - Superstore'!$N:$N,$B918)</f>
        <v>-14.00436074</v>
      </c>
      <c r="L918" s="36" t="s">
        <v>3633</v>
      </c>
      <c r="N918" s="40"/>
    </row>
    <row r="919">
      <c r="A919" s="41" t="s">
        <v>8627</v>
      </c>
      <c r="B919" s="36" t="s">
        <v>2628</v>
      </c>
      <c r="C919" s="36" t="s">
        <v>51</v>
      </c>
      <c r="D919" s="36" t="s">
        <v>76</v>
      </c>
      <c r="E919" s="36" t="s">
        <v>2629</v>
      </c>
      <c r="F919" s="42">
        <f>SUMIFS('Sample - Superstore'!R:R,'Sample - Superstore'!$V:$V,$A919,'Sample - Superstore'!$N:$N,$B919)</f>
        <v>6.157148148</v>
      </c>
      <c r="G919" s="43" t="str">
        <f>IF(OR($F919&lt;Lower_Limit,$F919&gt;Upper_Limit),TRUE,IF($F919&gt;Upper_percentile,"P99",IF($F919&lt;Lower_percentile,"P01","")))</f>
        <v/>
      </c>
      <c r="H919" s="44">
        <f>SUMIFS('Sample - Superstore'!S:S,'Sample - Superstore'!$V:$V,$A919,'Sample - Superstore'!$N:$N,$B919)</f>
        <v>5</v>
      </c>
      <c r="I919" s="45">
        <f>SUMIFS('Sample - Superstore'!T:T,'Sample - Superstore'!$V:$V,$A919,'Sample - Superstore'!$N:$N,$B919)</f>
        <v>0.7</v>
      </c>
      <c r="J919" s="42">
        <f>SUMIFS('Sample - Superstore'!U:U,'Sample - Superstore'!$V:$V,$A919,'Sample - Superstore'!$N:$N,$B919)</f>
        <v>-5.13095679</v>
      </c>
      <c r="L919" s="36" t="s">
        <v>3640</v>
      </c>
      <c r="N919" s="40"/>
    </row>
    <row r="920">
      <c r="A920" s="41" t="s">
        <v>8627</v>
      </c>
      <c r="B920" s="36" t="s">
        <v>2998</v>
      </c>
      <c r="C920" s="36" t="s">
        <v>51</v>
      </c>
      <c r="D920" s="36" t="s">
        <v>76</v>
      </c>
      <c r="E920" s="36" t="s">
        <v>2999</v>
      </c>
      <c r="F920" s="42">
        <f>SUMIFS('Sample - Superstore'!R:R,'Sample - Superstore'!$V:$V,$A920,'Sample - Superstore'!$N:$N,$B920)</f>
        <v>10.14879012</v>
      </c>
      <c r="G920" s="43" t="str">
        <f>IF(OR($F920&lt;Lower_Limit,$F920&gt;Upper_Limit),TRUE,IF($F920&gt;Upper_percentile,"P99",IF($F920&lt;Lower_percentile,"P01","")))</f>
        <v/>
      </c>
      <c r="H920" s="44">
        <f>SUMIFS('Sample - Superstore'!S:S,'Sample - Superstore'!$V:$V,$A920,'Sample - Superstore'!$N:$N,$B920)</f>
        <v>5</v>
      </c>
      <c r="I920" s="45">
        <f>SUMIFS('Sample - Superstore'!T:T,'Sample - Superstore'!$V:$V,$A920,'Sample - Superstore'!$N:$N,$B920)</f>
        <v>0.7</v>
      </c>
      <c r="J920" s="42">
        <f>SUMIFS('Sample - Superstore'!U:U,'Sample - Superstore'!$V:$V,$A920,'Sample - Superstore'!$N:$N,$B920)</f>
        <v>-8.457325103</v>
      </c>
      <c r="L920" s="36" t="s">
        <v>3645</v>
      </c>
      <c r="N920" s="40"/>
    </row>
    <row r="921">
      <c r="A921" s="41" t="s">
        <v>8627</v>
      </c>
      <c r="B921" s="36" t="s">
        <v>1777</v>
      </c>
      <c r="C921" s="36" t="s">
        <v>51</v>
      </c>
      <c r="D921" s="36" t="s">
        <v>124</v>
      </c>
      <c r="E921" s="36" t="s">
        <v>1778</v>
      </c>
      <c r="F921" s="42">
        <f>SUMIFS('Sample - Superstore'!R:R,'Sample - Superstore'!$V:$V,$A921,'Sample - Superstore'!$N:$N,$B921)</f>
        <v>12.96</v>
      </c>
      <c r="G921" s="43" t="str">
        <f>IF(OR($F921&lt;Lower_Limit,$F921&gt;Upper_Limit),TRUE,IF($F921&gt;Upper_percentile,"P99",IF($F921&lt;Lower_percentile,"P01","")))</f>
        <v/>
      </c>
      <c r="H921" s="44">
        <f>SUMIFS('Sample - Superstore'!S:S,'Sample - Superstore'!$V:$V,$A921,'Sample - Superstore'!$N:$N,$B921)</f>
        <v>2</v>
      </c>
      <c r="I921" s="45">
        <f>SUMIFS('Sample - Superstore'!T:T,'Sample - Superstore'!$V:$V,$A921,'Sample - Superstore'!$N:$N,$B921)</f>
        <v>0</v>
      </c>
      <c r="J921" s="42">
        <f>SUMIFS('Sample - Superstore'!U:U,'Sample - Superstore'!$V:$V,$A921,'Sample - Superstore'!$N:$N,$B921)</f>
        <v>6.2208</v>
      </c>
      <c r="L921" s="36" t="s">
        <v>3648</v>
      </c>
      <c r="N921" s="40"/>
    </row>
    <row r="922">
      <c r="A922" s="41" t="s">
        <v>8627</v>
      </c>
      <c r="B922" s="36" t="s">
        <v>2089</v>
      </c>
      <c r="C922" s="36" t="s">
        <v>51</v>
      </c>
      <c r="D922" s="36" t="s">
        <v>93</v>
      </c>
      <c r="E922" s="36" t="s">
        <v>2090</v>
      </c>
      <c r="F922" s="42">
        <f>SUMIFS('Sample - Superstore'!R:R,'Sample - Superstore'!$V:$V,$A922,'Sample - Superstore'!$N:$N,$B922)</f>
        <v>45.98</v>
      </c>
      <c r="G922" s="43" t="str">
        <f>IF(OR($F922&lt;Lower_Limit,$F922&gt;Upper_Limit),TRUE,IF($F922&gt;Upper_percentile,"P99",IF($F922&lt;Lower_percentile,"P01","")))</f>
        <v/>
      </c>
      <c r="H922" s="44">
        <f>SUMIFS('Sample - Superstore'!S:S,'Sample - Superstore'!$V:$V,$A922,'Sample - Superstore'!$N:$N,$B922)</f>
        <v>2</v>
      </c>
      <c r="I922" s="45">
        <f>SUMIFS('Sample - Superstore'!T:T,'Sample - Superstore'!$V:$V,$A922,'Sample - Superstore'!$N:$N,$B922)</f>
        <v>0</v>
      </c>
      <c r="J922" s="42">
        <f>SUMIFS('Sample - Superstore'!U:U,'Sample - Superstore'!$V:$V,$A922,'Sample - Superstore'!$N:$N,$B922)</f>
        <v>12.8744</v>
      </c>
      <c r="L922" s="36" t="s">
        <v>3653</v>
      </c>
      <c r="N922" s="40"/>
    </row>
    <row r="923">
      <c r="A923" s="41" t="s">
        <v>8627</v>
      </c>
      <c r="B923" s="36" t="s">
        <v>3003</v>
      </c>
      <c r="C923" s="36" t="s">
        <v>39</v>
      </c>
      <c r="D923" s="36" t="s">
        <v>40</v>
      </c>
      <c r="E923" s="36" t="s">
        <v>3004</v>
      </c>
      <c r="F923" s="42">
        <f>SUMIFS('Sample - Superstore'!R:R,'Sample - Superstore'!$V:$V,$A923,'Sample - Superstore'!$N:$N,$B923)</f>
        <v>930.812</v>
      </c>
      <c r="G923" s="43" t="str">
        <f>IF(OR($F923&lt;Lower_Limit,$F923&gt;Upper_Limit),TRUE,IF($F923&gt;Upper_percentile,"P99",IF($F923&lt;Lower_percentile,"P01","")))</f>
        <v/>
      </c>
      <c r="H923" s="44">
        <f>SUMIFS('Sample - Superstore'!S:S,'Sample - Superstore'!$V:$V,$A923,'Sample - Superstore'!$N:$N,$B923)</f>
        <v>9</v>
      </c>
      <c r="I923" s="45">
        <f>SUMIFS('Sample - Superstore'!T:T,'Sample - Superstore'!$V:$V,$A923,'Sample - Superstore'!$N:$N,$B923)</f>
        <v>0.2</v>
      </c>
      <c r="J923" s="42">
        <f>SUMIFS('Sample - Superstore'!U:U,'Sample - Superstore'!$V:$V,$A923,'Sample - Superstore'!$N:$N,$B923)</f>
        <v>116.3515</v>
      </c>
      <c r="L923" s="36" t="s">
        <v>3656</v>
      </c>
      <c r="N923" s="40"/>
    </row>
    <row r="924">
      <c r="A924" s="41" t="s">
        <v>8627</v>
      </c>
      <c r="B924" s="36" t="s">
        <v>357</v>
      </c>
      <c r="C924" s="36" t="s">
        <v>51</v>
      </c>
      <c r="D924" s="36" t="s">
        <v>93</v>
      </c>
      <c r="E924" s="36" t="s">
        <v>358</v>
      </c>
      <c r="F924" s="42">
        <f>SUMIFS('Sample - Superstore'!R:R,'Sample - Superstore'!$V:$V,$A924,'Sample - Superstore'!$N:$N,$B924)</f>
        <v>51.31946667</v>
      </c>
      <c r="G924" s="43" t="str">
        <f>IF(OR($F924&lt;Lower_Limit,$F924&gt;Upper_Limit),TRUE,IF($F924&gt;Upper_percentile,"P99",IF($F924&lt;Lower_percentile,"P01","")))</f>
        <v/>
      </c>
      <c r="H924" s="44">
        <f>SUMIFS('Sample - Superstore'!S:S,'Sample - Superstore'!$V:$V,$A924,'Sample - Superstore'!$N:$N,$B924)</f>
        <v>3</v>
      </c>
      <c r="I924" s="45">
        <f>SUMIFS('Sample - Superstore'!T:T,'Sample - Superstore'!$V:$V,$A924,'Sample - Superstore'!$N:$N,$B924)</f>
        <v>0.2</v>
      </c>
      <c r="J924" s="42">
        <f>SUMIFS('Sample - Superstore'!U:U,'Sample - Superstore'!$V:$V,$A924,'Sample - Superstore'!$N:$N,$B924)</f>
        <v>3.84896</v>
      </c>
      <c r="L924" s="36" t="s">
        <v>3658</v>
      </c>
      <c r="N924" s="40"/>
    </row>
    <row r="925">
      <c r="A925" s="41" t="s">
        <v>8627</v>
      </c>
      <c r="B925" s="36" t="s">
        <v>2658</v>
      </c>
      <c r="C925" s="36" t="s">
        <v>51</v>
      </c>
      <c r="D925" s="36" t="s">
        <v>76</v>
      </c>
      <c r="E925" s="36" t="s">
        <v>2659</v>
      </c>
      <c r="F925" s="42">
        <f>SUMIFS('Sample - Superstore'!R:R,'Sample - Superstore'!$V:$V,$A925,'Sample - Superstore'!$N:$N,$B925)</f>
        <v>19.968</v>
      </c>
      <c r="G925" s="43" t="str">
        <f>IF(OR($F925&lt;Lower_Limit,$F925&gt;Upper_Limit),TRUE,IF($F925&gt;Upper_percentile,"P99",IF($F925&lt;Lower_percentile,"P01","")))</f>
        <v/>
      </c>
      <c r="H925" s="44">
        <f>SUMIFS('Sample - Superstore'!S:S,'Sample - Superstore'!$V:$V,$A925,'Sample - Superstore'!$N:$N,$B925)</f>
        <v>2</v>
      </c>
      <c r="I925" s="45">
        <f>SUMIFS('Sample - Superstore'!T:T,'Sample - Superstore'!$V:$V,$A925,'Sample - Superstore'!$N:$N,$B925)</f>
        <v>0.7</v>
      </c>
      <c r="J925" s="42">
        <f>SUMIFS('Sample - Superstore'!U:U,'Sample - Superstore'!$V:$V,$A925,'Sample - Superstore'!$N:$N,$B925)</f>
        <v>-13.312</v>
      </c>
      <c r="L925" s="36" t="s">
        <v>3660</v>
      </c>
      <c r="N925" s="40"/>
    </row>
    <row r="926">
      <c r="A926" s="41" t="s">
        <v>8627</v>
      </c>
      <c r="B926" s="36" t="s">
        <v>1904</v>
      </c>
      <c r="C926" s="36" t="s">
        <v>51</v>
      </c>
      <c r="D926" s="36" t="s">
        <v>52</v>
      </c>
      <c r="E926" s="36" t="s">
        <v>1905</v>
      </c>
      <c r="F926" s="42">
        <f>SUMIFS('Sample - Superstore'!R:R,'Sample - Superstore'!$V:$V,$A926,'Sample - Superstore'!$N:$N,$B926)</f>
        <v>33.488</v>
      </c>
      <c r="G926" s="43" t="str">
        <f>IF(OR($F926&lt;Lower_Limit,$F926&gt;Upper_Limit),TRUE,IF($F926&gt;Upper_percentile,"P99",IF($F926&lt;Lower_percentile,"P01","")))</f>
        <v/>
      </c>
      <c r="H926" s="44">
        <f>SUMIFS('Sample - Superstore'!S:S,'Sample - Superstore'!$V:$V,$A926,'Sample - Superstore'!$N:$N,$B926)</f>
        <v>7</v>
      </c>
      <c r="I926" s="45">
        <f>SUMIFS('Sample - Superstore'!T:T,'Sample - Superstore'!$V:$V,$A926,'Sample - Superstore'!$N:$N,$B926)</f>
        <v>0.2</v>
      </c>
      <c r="J926" s="42">
        <f>SUMIFS('Sample - Superstore'!U:U,'Sample - Superstore'!$V:$V,$A926,'Sample - Superstore'!$N:$N,$B926)</f>
        <v>-1.2558</v>
      </c>
      <c r="L926" s="36" t="s">
        <v>3662</v>
      </c>
      <c r="N926" s="40"/>
    </row>
    <row r="927">
      <c r="A927" s="41" t="s">
        <v>8627</v>
      </c>
      <c r="B927" s="36" t="s">
        <v>238</v>
      </c>
      <c r="C927" s="36" t="s">
        <v>51</v>
      </c>
      <c r="D927" s="36" t="s">
        <v>76</v>
      </c>
      <c r="E927" s="36" t="s">
        <v>239</v>
      </c>
      <c r="F927" s="42">
        <f>SUMIFS('Sample - Superstore'!R:R,'Sample - Superstore'!$V:$V,$A927,'Sample - Superstore'!$N:$N,$B927)</f>
        <v>8.736</v>
      </c>
      <c r="G927" s="43" t="str">
        <f>IF(OR($F927&lt;Lower_Limit,$F927&gt;Upper_Limit),TRUE,IF($F927&gt;Upper_percentile,"P99",IF($F927&lt;Lower_percentile,"P01","")))</f>
        <v/>
      </c>
      <c r="H927" s="44">
        <f>SUMIFS('Sample - Superstore'!S:S,'Sample - Superstore'!$V:$V,$A927,'Sample - Superstore'!$N:$N,$B927)</f>
        <v>4</v>
      </c>
      <c r="I927" s="45">
        <f>SUMIFS('Sample - Superstore'!T:T,'Sample - Superstore'!$V:$V,$A927,'Sample - Superstore'!$N:$N,$B927)</f>
        <v>0.7</v>
      </c>
      <c r="J927" s="42">
        <f>SUMIFS('Sample - Superstore'!U:U,'Sample - Superstore'!$V:$V,$A927,'Sample - Superstore'!$N:$N,$B927)</f>
        <v>-6.1152</v>
      </c>
      <c r="L927" s="36" t="s">
        <v>3664</v>
      </c>
      <c r="N927" s="40"/>
    </row>
    <row r="928">
      <c r="A928" s="41" t="s">
        <v>8627</v>
      </c>
      <c r="B928" s="36" t="s">
        <v>1012</v>
      </c>
      <c r="C928" s="36" t="s">
        <v>35</v>
      </c>
      <c r="D928" s="36" t="s">
        <v>263</v>
      </c>
      <c r="E928" s="36" t="s">
        <v>1013</v>
      </c>
      <c r="F928" s="42">
        <f>SUMIFS('Sample - Superstore'!R:R,'Sample - Superstore'!$V:$V,$A928,'Sample - Superstore'!$N:$N,$B928)</f>
        <v>662.88</v>
      </c>
      <c r="G928" s="43" t="str">
        <f>IF(OR($F928&lt;Lower_Limit,$F928&gt;Upper_Limit),TRUE,IF($F928&gt;Upper_percentile,"P99",IF($F928&lt;Lower_percentile,"P01","")))</f>
        <v/>
      </c>
      <c r="H928" s="44">
        <f>SUMIFS('Sample - Superstore'!S:S,'Sample - Superstore'!$V:$V,$A928,'Sample - Superstore'!$N:$N,$B928)</f>
        <v>3</v>
      </c>
      <c r="I928" s="45">
        <f>SUMIFS('Sample - Superstore'!T:T,'Sample - Superstore'!$V:$V,$A928,'Sample - Superstore'!$N:$N,$B928)</f>
        <v>0.2</v>
      </c>
      <c r="J928" s="42">
        <f>SUMIFS('Sample - Superstore'!U:U,'Sample - Superstore'!$V:$V,$A928,'Sample - Superstore'!$N:$N,$B928)</f>
        <v>74.574</v>
      </c>
      <c r="L928" s="36" t="s">
        <v>3669</v>
      </c>
      <c r="N928" s="40"/>
    </row>
    <row r="929">
      <c r="A929" s="41" t="s">
        <v>8627</v>
      </c>
      <c r="B929" s="36" t="s">
        <v>3010</v>
      </c>
      <c r="C929" s="36" t="s">
        <v>39</v>
      </c>
      <c r="D929" s="36" t="s">
        <v>40</v>
      </c>
      <c r="E929" s="36" t="s">
        <v>3011</v>
      </c>
      <c r="F929" s="42">
        <f>SUMIFS('Sample - Superstore'!R:R,'Sample - Superstore'!$V:$V,$A929,'Sample - Superstore'!$N:$N,$B929)</f>
        <v>107.984</v>
      </c>
      <c r="G929" s="43" t="str">
        <f>IF(OR($F929&lt;Lower_Limit,$F929&gt;Upper_Limit),TRUE,IF($F929&gt;Upper_percentile,"P99",IF($F929&lt;Lower_percentile,"P01","")))</f>
        <v/>
      </c>
      <c r="H929" s="44">
        <f>SUMIFS('Sample - Superstore'!S:S,'Sample - Superstore'!$V:$V,$A929,'Sample - Superstore'!$N:$N,$B929)</f>
        <v>1</v>
      </c>
      <c r="I929" s="45">
        <f>SUMIFS('Sample - Superstore'!T:T,'Sample - Superstore'!$V:$V,$A929,'Sample - Superstore'!$N:$N,$B929)</f>
        <v>0.2</v>
      </c>
      <c r="J929" s="42">
        <f>SUMIFS('Sample - Superstore'!U:U,'Sample - Superstore'!$V:$V,$A929,'Sample - Superstore'!$N:$N,$B929)</f>
        <v>9.4486</v>
      </c>
      <c r="L929" s="36" t="s">
        <v>3672</v>
      </c>
      <c r="N929" s="40"/>
    </row>
    <row r="930">
      <c r="A930" s="41" t="s">
        <v>8627</v>
      </c>
      <c r="B930" s="36" t="s">
        <v>3012</v>
      </c>
      <c r="C930" s="36" t="s">
        <v>51</v>
      </c>
      <c r="D930" s="36" t="s">
        <v>76</v>
      </c>
      <c r="E930" s="36" t="s">
        <v>3013</v>
      </c>
      <c r="F930" s="42">
        <f>SUMIFS('Sample - Superstore'!R:R,'Sample - Superstore'!$V:$V,$A930,'Sample - Superstore'!$N:$N,$B930)</f>
        <v>19.296</v>
      </c>
      <c r="G930" s="43" t="str">
        <f>IF(OR($F930&lt;Lower_Limit,$F930&gt;Upper_Limit),TRUE,IF($F930&gt;Upper_percentile,"P99",IF($F930&lt;Lower_percentile,"P01","")))</f>
        <v/>
      </c>
      <c r="H930" s="44">
        <f>SUMIFS('Sample - Superstore'!S:S,'Sample - Superstore'!$V:$V,$A930,'Sample - Superstore'!$N:$N,$B930)</f>
        <v>3</v>
      </c>
      <c r="I930" s="45">
        <f>SUMIFS('Sample - Superstore'!T:T,'Sample - Superstore'!$V:$V,$A930,'Sample - Superstore'!$N:$N,$B930)</f>
        <v>0.2</v>
      </c>
      <c r="J930" s="42">
        <f>SUMIFS('Sample - Superstore'!U:U,'Sample - Superstore'!$V:$V,$A930,'Sample - Superstore'!$N:$N,$B930)</f>
        <v>6.03</v>
      </c>
      <c r="L930" s="36" t="s">
        <v>3677</v>
      </c>
      <c r="N930" s="40"/>
    </row>
    <row r="931">
      <c r="A931" s="41" t="s">
        <v>8627</v>
      </c>
      <c r="B931" s="36" t="s">
        <v>3015</v>
      </c>
      <c r="C931" s="36" t="s">
        <v>39</v>
      </c>
      <c r="D931" s="36" t="s">
        <v>40</v>
      </c>
      <c r="E931" s="36" t="s">
        <v>3016</v>
      </c>
      <c r="F931" s="42">
        <f>SUMIFS('Sample - Superstore'!R:R,'Sample - Superstore'!$V:$V,$A931,'Sample - Superstore'!$N:$N,$B931)</f>
        <v>639.1052829</v>
      </c>
      <c r="G931" s="43" t="str">
        <f>IF(OR($F931&lt;Lower_Limit,$F931&gt;Upper_Limit),TRUE,IF($F931&gt;Upper_percentile,"P99",IF($F931&lt;Lower_percentile,"P01","")))</f>
        <v/>
      </c>
      <c r="H931" s="44">
        <f>SUMIFS('Sample - Superstore'!S:S,'Sample - Superstore'!$V:$V,$A931,'Sample - Superstore'!$N:$N,$B931)</f>
        <v>5</v>
      </c>
      <c r="I931" s="45">
        <f>SUMIFS('Sample - Superstore'!T:T,'Sample - Superstore'!$V:$V,$A931,'Sample - Superstore'!$N:$N,$B931)</f>
        <v>0.2</v>
      </c>
      <c r="J931" s="42">
        <f>SUMIFS('Sample - Superstore'!U:U,'Sample - Superstore'!$V:$V,$A931,'Sample - Superstore'!$N:$N,$B931)</f>
        <v>39.94408018</v>
      </c>
      <c r="L931" s="36" t="s">
        <v>3682</v>
      </c>
      <c r="N931" s="40"/>
    </row>
    <row r="932">
      <c r="A932" s="41" t="s">
        <v>8627</v>
      </c>
      <c r="B932" s="36" t="s">
        <v>3017</v>
      </c>
      <c r="C932" s="36" t="s">
        <v>51</v>
      </c>
      <c r="D932" s="36" t="s">
        <v>124</v>
      </c>
      <c r="E932" s="36" t="s">
        <v>3018</v>
      </c>
      <c r="F932" s="42">
        <f>SUMIFS('Sample - Superstore'!R:R,'Sample - Superstore'!$V:$V,$A932,'Sample - Superstore'!$N:$N,$B932)</f>
        <v>12.45781609</v>
      </c>
      <c r="G932" s="43" t="str">
        <f>IF(OR($F932&lt;Lower_Limit,$F932&gt;Upper_Limit),TRUE,IF($F932&gt;Upper_percentile,"P99",IF($F932&lt;Lower_percentile,"P01","")))</f>
        <v/>
      </c>
      <c r="H932" s="44">
        <f>SUMIFS('Sample - Superstore'!S:S,'Sample - Superstore'!$V:$V,$A932,'Sample - Superstore'!$N:$N,$B932)</f>
        <v>2</v>
      </c>
      <c r="I932" s="45">
        <f>SUMIFS('Sample - Superstore'!T:T,'Sample - Superstore'!$V:$V,$A932,'Sample - Superstore'!$N:$N,$B932)</f>
        <v>0.2</v>
      </c>
      <c r="J932" s="42">
        <f>SUMIFS('Sample - Superstore'!U:U,'Sample - Superstore'!$V:$V,$A932,'Sample - Superstore'!$N:$N,$B932)</f>
        <v>3.893067528</v>
      </c>
      <c r="L932" s="36" t="s">
        <v>3684</v>
      </c>
      <c r="N932" s="40"/>
    </row>
    <row r="933">
      <c r="A933" s="41" t="s">
        <v>8627</v>
      </c>
      <c r="B933" s="36" t="s">
        <v>3020</v>
      </c>
      <c r="C933" s="36" t="s">
        <v>51</v>
      </c>
      <c r="D933" s="36" t="s">
        <v>124</v>
      </c>
      <c r="E933" s="36" t="s">
        <v>3021</v>
      </c>
      <c r="F933" s="42">
        <f>SUMIFS('Sample - Superstore'!R:R,'Sample - Superstore'!$V:$V,$A933,'Sample - Superstore'!$N:$N,$B933)</f>
        <v>13.968</v>
      </c>
      <c r="G933" s="43" t="str">
        <f>IF(OR($F933&lt;Lower_Limit,$F933&gt;Upper_Limit),TRUE,IF($F933&gt;Upper_percentile,"P99",IF($F933&lt;Lower_percentile,"P01","")))</f>
        <v/>
      </c>
      <c r="H933" s="44">
        <f>SUMIFS('Sample - Superstore'!S:S,'Sample - Superstore'!$V:$V,$A933,'Sample - Superstore'!$N:$N,$B933)</f>
        <v>2</v>
      </c>
      <c r="I933" s="45">
        <f>SUMIFS('Sample - Superstore'!T:T,'Sample - Superstore'!$V:$V,$A933,'Sample - Superstore'!$N:$N,$B933)</f>
        <v>0</v>
      </c>
      <c r="J933" s="42">
        <f>SUMIFS('Sample - Superstore'!U:U,'Sample - Superstore'!$V:$V,$A933,'Sample - Superstore'!$N:$N,$B933)</f>
        <v>6.70464</v>
      </c>
      <c r="L933" s="36" t="s">
        <v>3688</v>
      </c>
      <c r="N933" s="40"/>
    </row>
    <row r="934">
      <c r="A934" s="41" t="s">
        <v>8627</v>
      </c>
      <c r="B934" s="36" t="s">
        <v>3023</v>
      </c>
      <c r="C934" s="36" t="s">
        <v>35</v>
      </c>
      <c r="D934" s="36" t="s">
        <v>263</v>
      </c>
      <c r="E934" s="36" t="s">
        <v>3024</v>
      </c>
      <c r="F934" s="42">
        <f>SUMIFS('Sample - Superstore'!R:R,'Sample - Superstore'!$V:$V,$A934,'Sample - Superstore'!$N:$N,$B934)</f>
        <v>983.9157037</v>
      </c>
      <c r="G934" s="43" t="str">
        <f>IF(OR($F934&lt;Lower_Limit,$F934&gt;Upper_Limit),TRUE,IF($F934&gt;Upper_percentile,"P99",IF($F934&lt;Lower_percentile,"P01","")))</f>
        <v/>
      </c>
      <c r="H934" s="44">
        <f>SUMIFS('Sample - Superstore'!S:S,'Sample - Superstore'!$V:$V,$A934,'Sample - Superstore'!$N:$N,$B934)</f>
        <v>5</v>
      </c>
      <c r="I934" s="45">
        <f>SUMIFS('Sample - Superstore'!T:T,'Sample - Superstore'!$V:$V,$A934,'Sample - Superstore'!$N:$N,$B934)</f>
        <v>0.3</v>
      </c>
      <c r="J934" s="42">
        <f>SUMIFS('Sample - Superstore'!U:U,'Sample - Superstore'!$V:$V,$A934,'Sample - Superstore'!$N:$N,$B934)</f>
        <v>119.006414</v>
      </c>
      <c r="L934" s="36" t="s">
        <v>3690</v>
      </c>
      <c r="N934" s="40"/>
    </row>
    <row r="935">
      <c r="A935" s="41" t="s">
        <v>8627</v>
      </c>
      <c r="B935" s="36" t="s">
        <v>519</v>
      </c>
      <c r="C935" s="36" t="s">
        <v>35</v>
      </c>
      <c r="D935" s="36" t="s">
        <v>121</v>
      </c>
      <c r="E935" s="36" t="s">
        <v>520</v>
      </c>
      <c r="F935" s="42">
        <f>SUMIFS('Sample - Superstore'!R:R,'Sample - Superstore'!$V:$V,$A935,'Sample - Superstore'!$N:$N,$B935)</f>
        <v>178.2031276</v>
      </c>
      <c r="G935" s="43" t="str">
        <f>IF(OR($F935&lt;Lower_Limit,$F935&gt;Upper_Limit),TRUE,IF($F935&gt;Upper_percentile,"P99",IF($F935&lt;Lower_percentile,"P01","")))</f>
        <v/>
      </c>
      <c r="H935" s="44">
        <f>SUMIFS('Sample - Superstore'!S:S,'Sample - Superstore'!$V:$V,$A935,'Sample - Superstore'!$N:$N,$B935)</f>
        <v>4</v>
      </c>
      <c r="I935" s="45">
        <f>SUMIFS('Sample - Superstore'!T:T,'Sample - Superstore'!$V:$V,$A935,'Sample - Superstore'!$N:$N,$B935)</f>
        <v>0</v>
      </c>
      <c r="J935" s="42">
        <f>SUMIFS('Sample - Superstore'!U:U,'Sample - Superstore'!$V:$V,$A935,'Sample - Superstore'!$N:$N,$B935)</f>
        <v>16.03828148</v>
      </c>
      <c r="L935" s="36" t="s">
        <v>3693</v>
      </c>
      <c r="N935" s="40"/>
    </row>
    <row r="936">
      <c r="A936" s="41" t="s">
        <v>8627</v>
      </c>
      <c r="B936" s="36" t="s">
        <v>3029</v>
      </c>
      <c r="C936" s="36" t="s">
        <v>51</v>
      </c>
      <c r="D936" s="36" t="s">
        <v>52</v>
      </c>
      <c r="E936" s="36" t="s">
        <v>3030</v>
      </c>
      <c r="F936" s="42">
        <f>SUMIFS('Sample - Superstore'!R:R,'Sample - Superstore'!$V:$V,$A936,'Sample - Superstore'!$N:$N,$B936)</f>
        <v>16.768</v>
      </c>
      <c r="G936" s="43" t="str">
        <f>IF(OR($F936&lt;Lower_Limit,$F936&gt;Upper_Limit),TRUE,IF($F936&gt;Upper_percentile,"P99",IF($F936&lt;Lower_percentile,"P01","")))</f>
        <v/>
      </c>
      <c r="H936" s="44">
        <f>SUMIFS('Sample - Superstore'!S:S,'Sample - Superstore'!$V:$V,$A936,'Sample - Superstore'!$N:$N,$B936)</f>
        <v>2</v>
      </c>
      <c r="I936" s="45">
        <f>SUMIFS('Sample - Superstore'!T:T,'Sample - Superstore'!$V:$V,$A936,'Sample - Superstore'!$N:$N,$B936)</f>
        <v>0.2</v>
      </c>
      <c r="J936" s="42">
        <f>SUMIFS('Sample - Superstore'!U:U,'Sample - Superstore'!$V:$V,$A936,'Sample - Superstore'!$N:$N,$B936)</f>
        <v>1.4672</v>
      </c>
      <c r="L936" s="36" t="s">
        <v>3695</v>
      </c>
      <c r="N936" s="40"/>
    </row>
    <row r="937">
      <c r="A937" s="41" t="s">
        <v>8627</v>
      </c>
      <c r="B937" s="36" t="s">
        <v>2267</v>
      </c>
      <c r="C937" s="36" t="s">
        <v>51</v>
      </c>
      <c r="D937" s="36" t="s">
        <v>52</v>
      </c>
      <c r="E937" s="36" t="s">
        <v>2268</v>
      </c>
      <c r="F937" s="42">
        <f>SUMIFS('Sample - Superstore'!R:R,'Sample - Superstore'!$V:$V,$A937,'Sample - Superstore'!$N:$N,$B937)</f>
        <v>702.6502222</v>
      </c>
      <c r="G937" s="43" t="str">
        <f>IF(OR($F937&lt;Lower_Limit,$F937&gt;Upper_Limit),TRUE,IF($F937&gt;Upper_percentile,"P99",IF($F937&lt;Lower_percentile,"P01","")))</f>
        <v/>
      </c>
      <c r="H937" s="44">
        <f>SUMIFS('Sample - Superstore'!S:S,'Sample - Superstore'!$V:$V,$A937,'Sample - Superstore'!$N:$N,$B937)</f>
        <v>6</v>
      </c>
      <c r="I937" s="45">
        <f>SUMIFS('Sample - Superstore'!T:T,'Sample - Superstore'!$V:$V,$A937,'Sample - Superstore'!$N:$N,$B937)</f>
        <v>0.4</v>
      </c>
      <c r="J937" s="42">
        <f>SUMIFS('Sample - Superstore'!U:U,'Sample - Superstore'!$V:$V,$A937,'Sample - Superstore'!$N:$N,$B937)</f>
        <v>-70.26502222</v>
      </c>
      <c r="L937" s="36" t="s">
        <v>3701</v>
      </c>
      <c r="N937" s="40"/>
    </row>
    <row r="938">
      <c r="A938" s="41" t="s">
        <v>8627</v>
      </c>
      <c r="B938" s="36" t="s">
        <v>3032</v>
      </c>
      <c r="C938" s="36" t="s">
        <v>51</v>
      </c>
      <c r="D938" s="36" t="s">
        <v>93</v>
      </c>
      <c r="E938" s="36" t="s">
        <v>3033</v>
      </c>
      <c r="F938" s="42">
        <f>SUMIFS('Sample - Superstore'!R:R,'Sample - Superstore'!$V:$V,$A938,'Sample - Superstore'!$N:$N,$B938)</f>
        <v>166.3633909</v>
      </c>
      <c r="G938" s="43" t="str">
        <f>IF(OR($F938&lt;Lower_Limit,$F938&gt;Upper_Limit),TRUE,IF($F938&gt;Upper_percentile,"P99",IF($F938&lt;Lower_percentile,"P01","")))</f>
        <v/>
      </c>
      <c r="H938" s="44">
        <f>SUMIFS('Sample - Superstore'!S:S,'Sample - Superstore'!$V:$V,$A938,'Sample - Superstore'!$N:$N,$B938)</f>
        <v>4</v>
      </c>
      <c r="I938" s="45">
        <f>SUMIFS('Sample - Superstore'!T:T,'Sample - Superstore'!$V:$V,$A938,'Sample - Superstore'!$N:$N,$B938)</f>
        <v>0.2</v>
      </c>
      <c r="J938" s="42">
        <f>SUMIFS('Sample - Superstore'!U:U,'Sample - Superstore'!$V:$V,$A938,'Sample - Superstore'!$N:$N,$B938)</f>
        <v>18.71588148</v>
      </c>
      <c r="L938" s="36" t="s">
        <v>3707</v>
      </c>
      <c r="N938" s="40"/>
    </row>
    <row r="939">
      <c r="A939" s="41" t="s">
        <v>8627</v>
      </c>
      <c r="B939" s="36" t="s">
        <v>2364</v>
      </c>
      <c r="C939" s="36" t="s">
        <v>51</v>
      </c>
      <c r="D939" s="36" t="s">
        <v>76</v>
      </c>
      <c r="E939" s="36" t="s">
        <v>2365</v>
      </c>
      <c r="F939" s="42">
        <f>SUMIFS('Sample - Superstore'!R:R,'Sample - Superstore'!$V:$V,$A939,'Sample - Superstore'!$N:$N,$B939)</f>
        <v>44.856</v>
      </c>
      <c r="G939" s="43" t="str">
        <f>IF(OR($F939&lt;Lower_Limit,$F939&gt;Upper_Limit),TRUE,IF($F939&gt;Upper_percentile,"P99",IF($F939&lt;Lower_percentile,"P01","")))</f>
        <v/>
      </c>
      <c r="H939" s="44">
        <f>SUMIFS('Sample - Superstore'!S:S,'Sample - Superstore'!$V:$V,$A939,'Sample - Superstore'!$N:$N,$B939)</f>
        <v>6</v>
      </c>
      <c r="I939" s="45">
        <f>SUMIFS('Sample - Superstore'!T:T,'Sample - Superstore'!$V:$V,$A939,'Sample - Superstore'!$N:$N,$B939)</f>
        <v>0.7</v>
      </c>
      <c r="J939" s="42">
        <f>SUMIFS('Sample - Superstore'!U:U,'Sample - Superstore'!$V:$V,$A939,'Sample - Superstore'!$N:$N,$B939)</f>
        <v>-35.8848</v>
      </c>
      <c r="L939" s="36" t="s">
        <v>3712</v>
      </c>
      <c r="N939" s="40"/>
    </row>
    <row r="940">
      <c r="A940" s="41" t="s">
        <v>8627</v>
      </c>
      <c r="B940" s="36" t="s">
        <v>3036</v>
      </c>
      <c r="C940" s="36" t="s">
        <v>39</v>
      </c>
      <c r="D940" s="36" t="s">
        <v>446</v>
      </c>
      <c r="E940" s="36" t="s">
        <v>3037</v>
      </c>
      <c r="F940" s="42">
        <f>SUMIFS('Sample - Superstore'!R:R,'Sample - Superstore'!$V:$V,$A940,'Sample - Superstore'!$N:$N,$B940)</f>
        <v>368.8717741</v>
      </c>
      <c r="G940" s="43" t="str">
        <f>IF(OR($F940&lt;Lower_Limit,$F940&gt;Upper_Limit),TRUE,IF($F940&gt;Upper_percentile,"P99",IF($F940&lt;Lower_percentile,"P01","")))</f>
        <v/>
      </c>
      <c r="H940" s="44">
        <f>SUMIFS('Sample - Superstore'!S:S,'Sample - Superstore'!$V:$V,$A940,'Sample - Superstore'!$N:$N,$B940)</f>
        <v>3</v>
      </c>
      <c r="I940" s="45">
        <f>SUMIFS('Sample - Superstore'!T:T,'Sample - Superstore'!$V:$V,$A940,'Sample - Superstore'!$N:$N,$B940)</f>
        <v>0.7</v>
      </c>
      <c r="J940" s="42">
        <f>SUMIFS('Sample - Superstore'!U:U,'Sample - Superstore'!$V:$V,$A940,'Sample - Superstore'!$N:$N,$B940)</f>
        <v>-344.2803225</v>
      </c>
      <c r="L940" s="36" t="s">
        <v>3715</v>
      </c>
      <c r="N940" s="40"/>
    </row>
    <row r="941">
      <c r="A941" s="41" t="s">
        <v>8627</v>
      </c>
      <c r="B941" s="36" t="s">
        <v>3041</v>
      </c>
      <c r="C941" s="36" t="s">
        <v>39</v>
      </c>
      <c r="D941" s="36" t="s">
        <v>40</v>
      </c>
      <c r="E941" s="36" t="s">
        <v>3042</v>
      </c>
      <c r="F941" s="42">
        <f>SUMIFS('Sample - Superstore'!R:R,'Sample - Superstore'!$V:$V,$A941,'Sample - Superstore'!$N:$N,$B941)</f>
        <v>95.76</v>
      </c>
      <c r="G941" s="43" t="str">
        <f>IF(OR($F941&lt;Lower_Limit,$F941&gt;Upper_Limit),TRUE,IF($F941&gt;Upper_percentile,"P99",IF($F941&lt;Lower_percentile,"P01","")))</f>
        <v/>
      </c>
      <c r="H941" s="44">
        <f>SUMIFS('Sample - Superstore'!S:S,'Sample - Superstore'!$V:$V,$A941,'Sample - Superstore'!$N:$N,$B941)</f>
        <v>6</v>
      </c>
      <c r="I941" s="45">
        <f>SUMIFS('Sample - Superstore'!T:T,'Sample - Superstore'!$V:$V,$A941,'Sample - Superstore'!$N:$N,$B941)</f>
        <v>0.2</v>
      </c>
      <c r="J941" s="42">
        <f>SUMIFS('Sample - Superstore'!U:U,'Sample - Superstore'!$V:$V,$A941,'Sample - Superstore'!$N:$N,$B941)</f>
        <v>7.182</v>
      </c>
      <c r="L941" s="36" t="s">
        <v>3718</v>
      </c>
      <c r="N941" s="40"/>
    </row>
    <row r="942">
      <c r="A942" s="41" t="s">
        <v>8627</v>
      </c>
      <c r="B942" s="36" t="s">
        <v>3045</v>
      </c>
      <c r="C942" s="36" t="s">
        <v>39</v>
      </c>
      <c r="D942" s="36" t="s">
        <v>40</v>
      </c>
      <c r="E942" s="36" t="s">
        <v>3046</v>
      </c>
      <c r="F942" s="42">
        <f>SUMIFS('Sample - Superstore'!R:R,'Sample - Superstore'!$V:$V,$A942,'Sample - Superstore'!$N:$N,$B942)</f>
        <v>703.6384033</v>
      </c>
      <c r="G942" s="43" t="str">
        <f>IF(OR($F942&lt;Lower_Limit,$F942&gt;Upper_Limit),TRUE,IF($F942&gt;Upper_percentile,"P99",IF($F942&lt;Lower_percentile,"P01","")))</f>
        <v/>
      </c>
      <c r="H942" s="44">
        <f>SUMIFS('Sample - Superstore'!S:S,'Sample - Superstore'!$V:$V,$A942,'Sample - Superstore'!$N:$N,$B942)</f>
        <v>13</v>
      </c>
      <c r="I942" s="45">
        <f>SUMIFS('Sample - Superstore'!T:T,'Sample - Superstore'!$V:$V,$A942,'Sample - Superstore'!$N:$N,$B942)</f>
        <v>0.2</v>
      </c>
      <c r="J942" s="42">
        <f>SUMIFS('Sample - Superstore'!U:U,'Sample - Superstore'!$V:$V,$A942,'Sample - Superstore'!$N:$N,$B942)</f>
        <v>128.4632329</v>
      </c>
      <c r="L942" s="36" t="s">
        <v>3725</v>
      </c>
      <c r="N942" s="40"/>
    </row>
    <row r="943">
      <c r="A943" s="41" t="s">
        <v>8627</v>
      </c>
      <c r="B943" s="36" t="s">
        <v>3050</v>
      </c>
      <c r="C943" s="36" t="s">
        <v>51</v>
      </c>
      <c r="D943" s="36" t="s">
        <v>635</v>
      </c>
      <c r="E943" s="36" t="s">
        <v>3051</v>
      </c>
      <c r="F943" s="42">
        <f>SUMIFS('Sample - Superstore'!R:R,'Sample - Superstore'!$V:$V,$A943,'Sample - Superstore'!$N:$N,$B943)</f>
        <v>12.5654321</v>
      </c>
      <c r="G943" s="43" t="str">
        <f>IF(OR($F943&lt;Lower_Limit,$F943&gt;Upper_Limit),TRUE,IF($F943&gt;Upper_percentile,"P99",IF($F943&lt;Lower_percentile,"P01","")))</f>
        <v/>
      </c>
      <c r="H943" s="44">
        <f>SUMIFS('Sample - Superstore'!S:S,'Sample - Superstore'!$V:$V,$A943,'Sample - Superstore'!$N:$N,$B943)</f>
        <v>2</v>
      </c>
      <c r="I943" s="45">
        <f>SUMIFS('Sample - Superstore'!T:T,'Sample - Superstore'!$V:$V,$A943,'Sample - Superstore'!$N:$N,$B943)</f>
        <v>0.2</v>
      </c>
      <c r="J943" s="42">
        <f>SUMIFS('Sample - Superstore'!U:U,'Sample - Superstore'!$V:$V,$A943,'Sample - Superstore'!$N:$N,$B943)</f>
        <v>1.099475309</v>
      </c>
      <c r="L943" s="36" t="s">
        <v>3727</v>
      </c>
      <c r="N943" s="40"/>
    </row>
    <row r="944">
      <c r="A944" s="41" t="s">
        <v>8627</v>
      </c>
      <c r="B944" s="36" t="s">
        <v>898</v>
      </c>
      <c r="C944" s="36" t="s">
        <v>51</v>
      </c>
      <c r="D944" s="36" t="s">
        <v>52</v>
      </c>
      <c r="E944" s="36" t="s">
        <v>899</v>
      </c>
      <c r="F944" s="42">
        <f>SUMIFS('Sample - Superstore'!R:R,'Sample - Superstore'!$V:$V,$A944,'Sample - Superstore'!$N:$N,$B944)</f>
        <v>12.1095679</v>
      </c>
      <c r="G944" s="43" t="str">
        <f>IF(OR($F944&lt;Lower_Limit,$F944&gt;Upper_Limit),TRUE,IF($F944&gt;Upper_percentile,"P99",IF($F944&lt;Lower_percentile,"P01","")))</f>
        <v/>
      </c>
      <c r="H944" s="44">
        <f>SUMIFS('Sample - Superstore'!S:S,'Sample - Superstore'!$V:$V,$A944,'Sample - Superstore'!$N:$N,$B944)</f>
        <v>1</v>
      </c>
      <c r="I944" s="45">
        <f>SUMIFS('Sample - Superstore'!T:T,'Sample - Superstore'!$V:$V,$A944,'Sample - Superstore'!$N:$N,$B944)</f>
        <v>0</v>
      </c>
      <c r="J944" s="42">
        <f>SUMIFS('Sample - Superstore'!U:U,'Sample - Superstore'!$V:$V,$A944,'Sample - Superstore'!$N:$N,$B944)</f>
        <v>3.63287037</v>
      </c>
      <c r="L944" s="36" t="s">
        <v>3732</v>
      </c>
      <c r="N944" s="40"/>
    </row>
    <row r="945">
      <c r="A945" s="41" t="s">
        <v>8627</v>
      </c>
      <c r="B945" s="36" t="s">
        <v>3055</v>
      </c>
      <c r="C945" s="36" t="s">
        <v>51</v>
      </c>
      <c r="D945" s="36" t="s">
        <v>76</v>
      </c>
      <c r="E945" s="36" t="s">
        <v>3056</v>
      </c>
      <c r="F945" s="42">
        <f>SUMIFS('Sample - Superstore'!R:R,'Sample - Superstore'!$V:$V,$A945,'Sample - Superstore'!$N:$N,$B945)</f>
        <v>9.877777778</v>
      </c>
      <c r="G945" s="43" t="str">
        <f>IF(OR($F945&lt;Lower_Limit,$F945&gt;Upper_Limit),TRUE,IF($F945&gt;Upper_percentile,"P99",IF($F945&lt;Lower_percentile,"P01","")))</f>
        <v/>
      </c>
      <c r="H945" s="44">
        <f>SUMIFS('Sample - Superstore'!S:S,'Sample - Superstore'!$V:$V,$A945,'Sample - Superstore'!$N:$N,$B945)</f>
        <v>3</v>
      </c>
      <c r="I945" s="45">
        <f>SUMIFS('Sample - Superstore'!T:T,'Sample - Superstore'!$V:$V,$A945,'Sample - Superstore'!$N:$N,$B945)</f>
        <v>0.2</v>
      </c>
      <c r="J945" s="42">
        <f>SUMIFS('Sample - Superstore'!U:U,'Sample - Superstore'!$V:$V,$A945,'Sample - Superstore'!$N:$N,$B945)</f>
        <v>3.457222222</v>
      </c>
      <c r="L945" s="36" t="s">
        <v>3737</v>
      </c>
      <c r="N945" s="40"/>
    </row>
    <row r="946">
      <c r="A946" s="41" t="s">
        <v>8627</v>
      </c>
      <c r="B946" s="36" t="s">
        <v>1565</v>
      </c>
      <c r="C946" s="36" t="s">
        <v>51</v>
      </c>
      <c r="D946" s="36" t="s">
        <v>272</v>
      </c>
      <c r="E946" s="36" t="s">
        <v>1566</v>
      </c>
      <c r="F946" s="42">
        <f>SUMIFS('Sample - Superstore'!R:R,'Sample - Superstore'!$V:$V,$A946,'Sample - Superstore'!$N:$N,$B946)</f>
        <v>15.19907407</v>
      </c>
      <c r="G946" s="43" t="str">
        <f>IF(OR($F946&lt;Lower_Limit,$F946&gt;Upper_Limit),TRUE,IF($F946&gt;Upper_percentile,"P99",IF($F946&lt;Lower_percentile,"P01","")))</f>
        <v/>
      </c>
      <c r="H946" s="44">
        <f>SUMIFS('Sample - Superstore'!S:S,'Sample - Superstore'!$V:$V,$A946,'Sample - Superstore'!$N:$N,$B946)</f>
        <v>7</v>
      </c>
      <c r="I946" s="45">
        <f>SUMIFS('Sample - Superstore'!T:T,'Sample - Superstore'!$V:$V,$A946,'Sample - Superstore'!$N:$N,$B946)</f>
        <v>0</v>
      </c>
      <c r="J946" s="42">
        <f>SUMIFS('Sample - Superstore'!U:U,'Sample - Superstore'!$V:$V,$A946,'Sample - Superstore'!$N:$N,$B946)</f>
        <v>7.447546296</v>
      </c>
      <c r="L946" s="36" t="s">
        <v>3742</v>
      </c>
      <c r="N946" s="40"/>
    </row>
    <row r="947">
      <c r="A947" s="41" t="s">
        <v>8627</v>
      </c>
      <c r="B947" s="36" t="s">
        <v>3057</v>
      </c>
      <c r="C947" s="36" t="s">
        <v>51</v>
      </c>
      <c r="D947" s="36" t="s">
        <v>93</v>
      </c>
      <c r="E947" s="36" t="s">
        <v>3058</v>
      </c>
      <c r="F947" s="42">
        <f>SUMIFS('Sample - Superstore'!R:R,'Sample - Superstore'!$V:$V,$A947,'Sample - Superstore'!$N:$N,$B947)</f>
        <v>45.2191358</v>
      </c>
      <c r="G947" s="43" t="str">
        <f>IF(OR($F947&lt;Lower_Limit,$F947&gt;Upper_Limit),TRUE,IF($F947&gt;Upper_percentile,"P99",IF($F947&lt;Lower_percentile,"P01","")))</f>
        <v/>
      </c>
      <c r="H947" s="44">
        <f>SUMIFS('Sample - Superstore'!S:S,'Sample - Superstore'!$V:$V,$A947,'Sample - Superstore'!$N:$N,$B947)</f>
        <v>7</v>
      </c>
      <c r="I947" s="45">
        <f>SUMIFS('Sample - Superstore'!T:T,'Sample - Superstore'!$V:$V,$A947,'Sample - Superstore'!$N:$N,$B947)</f>
        <v>0</v>
      </c>
      <c r="J947" s="42">
        <f>SUMIFS('Sample - Superstore'!U:U,'Sample - Superstore'!$V:$V,$A947,'Sample - Superstore'!$N:$N,$B947)</f>
        <v>11.30478395</v>
      </c>
      <c r="L947" s="36" t="s">
        <v>3745</v>
      </c>
      <c r="N947" s="40"/>
    </row>
    <row r="948">
      <c r="A948" s="41" t="s">
        <v>8627</v>
      </c>
      <c r="B948" s="36" t="s">
        <v>3059</v>
      </c>
      <c r="C948" s="36" t="s">
        <v>51</v>
      </c>
      <c r="D948" s="36" t="s">
        <v>76</v>
      </c>
      <c r="E948" s="36" t="s">
        <v>3060</v>
      </c>
      <c r="F948" s="42">
        <f>SUMIFS('Sample - Superstore'!R:R,'Sample - Superstore'!$V:$V,$A948,'Sample - Superstore'!$N:$N,$B948)</f>
        <v>9.22962963</v>
      </c>
      <c r="G948" s="43" t="str">
        <f>IF(OR($F948&lt;Lower_Limit,$F948&gt;Upper_Limit),TRUE,IF($F948&gt;Upper_percentile,"P99",IF($F948&lt;Lower_percentile,"P01","")))</f>
        <v/>
      </c>
      <c r="H948" s="44">
        <f>SUMIFS('Sample - Superstore'!S:S,'Sample - Superstore'!$V:$V,$A948,'Sample - Superstore'!$N:$N,$B948)</f>
        <v>2</v>
      </c>
      <c r="I948" s="45">
        <f>SUMIFS('Sample - Superstore'!T:T,'Sample - Superstore'!$V:$V,$A948,'Sample - Superstore'!$N:$N,$B948)</f>
        <v>0.2</v>
      </c>
      <c r="J948" s="42">
        <f>SUMIFS('Sample - Superstore'!U:U,'Sample - Superstore'!$V:$V,$A948,'Sample - Superstore'!$N:$N,$B948)</f>
        <v>3.115</v>
      </c>
      <c r="L948" s="36" t="s">
        <v>3748</v>
      </c>
      <c r="N948" s="40"/>
    </row>
    <row r="949">
      <c r="A949" s="41" t="s">
        <v>8627</v>
      </c>
      <c r="B949" s="36" t="s">
        <v>2905</v>
      </c>
      <c r="C949" s="36" t="s">
        <v>35</v>
      </c>
      <c r="D949" s="36" t="s">
        <v>36</v>
      </c>
      <c r="E949" s="36" t="s">
        <v>2906</v>
      </c>
      <c r="F949" s="42">
        <f>SUMIFS('Sample - Superstore'!R:R,'Sample - Superstore'!$V:$V,$A949,'Sample - Superstore'!$N:$N,$B949)</f>
        <v>625.6098765</v>
      </c>
      <c r="G949" s="43" t="str">
        <f>IF(OR($F949&lt;Lower_Limit,$F949&gt;Upper_Limit),TRUE,IF($F949&gt;Upper_percentile,"P99",IF($F949&lt;Lower_percentile,"P01","")))</f>
        <v/>
      </c>
      <c r="H949" s="44">
        <f>SUMIFS('Sample - Superstore'!S:S,'Sample - Superstore'!$V:$V,$A949,'Sample - Superstore'!$N:$N,$B949)</f>
        <v>4</v>
      </c>
      <c r="I949" s="45">
        <f>SUMIFS('Sample - Superstore'!T:T,'Sample - Superstore'!$V:$V,$A949,'Sample - Superstore'!$N:$N,$B949)</f>
        <v>0.2</v>
      </c>
      <c r="J949" s="42">
        <f>SUMIFS('Sample - Superstore'!U:U,'Sample - Superstore'!$V:$V,$A949,'Sample - Superstore'!$N:$N,$B949)</f>
        <v>23.46037037</v>
      </c>
      <c r="L949" s="36" t="s">
        <v>3750</v>
      </c>
      <c r="N949" s="40"/>
    </row>
    <row r="950">
      <c r="A950" s="41" t="s">
        <v>8627</v>
      </c>
      <c r="B950" s="36" t="s">
        <v>3062</v>
      </c>
      <c r="C950" s="36" t="s">
        <v>39</v>
      </c>
      <c r="D950" s="36" t="s">
        <v>40</v>
      </c>
      <c r="E950" s="36" t="s">
        <v>3063</v>
      </c>
      <c r="F950" s="42">
        <f>SUMIFS('Sample - Superstore'!R:R,'Sample - Superstore'!$V:$V,$A950,'Sample - Superstore'!$N:$N,$B950)</f>
        <v>453.6432099</v>
      </c>
      <c r="G950" s="43" t="str">
        <f>IF(OR($F950&lt;Lower_Limit,$F950&gt;Upper_Limit),TRUE,IF($F950&gt;Upper_percentile,"P99",IF($F950&lt;Lower_percentile,"P01","")))</f>
        <v/>
      </c>
      <c r="H950" s="44">
        <f>SUMIFS('Sample - Superstore'!S:S,'Sample - Superstore'!$V:$V,$A950,'Sample - Superstore'!$N:$N,$B950)</f>
        <v>7</v>
      </c>
      <c r="I950" s="45">
        <f>SUMIFS('Sample - Superstore'!T:T,'Sample - Superstore'!$V:$V,$A950,'Sample - Superstore'!$N:$N,$B950)</f>
        <v>0.2</v>
      </c>
      <c r="J950" s="42">
        <f>SUMIFS('Sample - Superstore'!U:U,'Sample - Superstore'!$V:$V,$A950,'Sample - Superstore'!$N:$N,$B950)</f>
        <v>56.70540123</v>
      </c>
      <c r="L950" s="36" t="s">
        <v>3755</v>
      </c>
      <c r="N950" s="40"/>
    </row>
    <row r="951">
      <c r="A951" s="41" t="s">
        <v>8627</v>
      </c>
      <c r="B951" s="36" t="s">
        <v>3065</v>
      </c>
      <c r="C951" s="36" t="s">
        <v>51</v>
      </c>
      <c r="D951" s="36" t="s">
        <v>76</v>
      </c>
      <c r="E951" s="36" t="s">
        <v>3066</v>
      </c>
      <c r="F951" s="42">
        <f>SUMIFS('Sample - Superstore'!R:R,'Sample - Superstore'!$V:$V,$A951,'Sample - Superstore'!$N:$N,$B951)</f>
        <v>15.2962963</v>
      </c>
      <c r="G951" s="43" t="str">
        <f>IF(OR($F951&lt;Lower_Limit,$F951&gt;Upper_Limit),TRUE,IF($F951&gt;Upper_percentile,"P99",IF($F951&lt;Lower_percentile,"P01","")))</f>
        <v/>
      </c>
      <c r="H951" s="44">
        <f>SUMIFS('Sample - Superstore'!S:S,'Sample - Superstore'!$V:$V,$A951,'Sample - Superstore'!$N:$N,$B951)</f>
        <v>2</v>
      </c>
      <c r="I951" s="45">
        <f>SUMIFS('Sample - Superstore'!T:T,'Sample - Superstore'!$V:$V,$A951,'Sample - Superstore'!$N:$N,$B951)</f>
        <v>0.2</v>
      </c>
      <c r="J951" s="42">
        <f>SUMIFS('Sample - Superstore'!U:U,'Sample - Superstore'!$V:$V,$A951,'Sample - Superstore'!$N:$N,$B951)</f>
        <v>5.544907407</v>
      </c>
      <c r="L951" s="36" t="s">
        <v>3762</v>
      </c>
      <c r="N951" s="40"/>
    </row>
    <row r="952">
      <c r="A952" s="41" t="s">
        <v>8627</v>
      </c>
      <c r="B952" s="36" t="s">
        <v>3070</v>
      </c>
      <c r="C952" s="36" t="s">
        <v>39</v>
      </c>
      <c r="D952" s="36" t="s">
        <v>61</v>
      </c>
      <c r="E952" s="36" t="s">
        <v>3071</v>
      </c>
      <c r="F952" s="42">
        <f>SUMIFS('Sample - Superstore'!R:R,'Sample - Superstore'!$V:$V,$A952,'Sample - Superstore'!$N:$N,$B952)</f>
        <v>22.49043628</v>
      </c>
      <c r="G952" s="43" t="str">
        <f>IF(OR($F952&lt;Lower_Limit,$F952&gt;Upper_Limit),TRUE,IF($F952&gt;Upper_percentile,"P99",IF($F952&lt;Lower_percentile,"P01","")))</f>
        <v/>
      </c>
      <c r="H952" s="44">
        <f>SUMIFS('Sample - Superstore'!S:S,'Sample - Superstore'!$V:$V,$A952,'Sample - Superstore'!$N:$N,$B952)</f>
        <v>2</v>
      </c>
      <c r="I952" s="45">
        <f>SUMIFS('Sample - Superstore'!T:T,'Sample - Superstore'!$V:$V,$A952,'Sample - Superstore'!$N:$N,$B952)</f>
        <v>0</v>
      </c>
      <c r="J952" s="42">
        <f>SUMIFS('Sample - Superstore'!U:U,'Sample - Superstore'!$V:$V,$A952,'Sample - Superstore'!$N:$N,$B952)</f>
        <v>5.622609071</v>
      </c>
      <c r="L952" s="36" t="s">
        <v>3766</v>
      </c>
      <c r="N952" s="40"/>
    </row>
    <row r="953">
      <c r="A953" s="41" t="s">
        <v>8627</v>
      </c>
      <c r="B953" s="36" t="s">
        <v>1834</v>
      </c>
      <c r="C953" s="36" t="s">
        <v>51</v>
      </c>
      <c r="D953" s="36" t="s">
        <v>124</v>
      </c>
      <c r="E953" s="36" t="s">
        <v>1835</v>
      </c>
      <c r="F953" s="42">
        <f>SUMIFS('Sample - Superstore'!R:R,'Sample - Superstore'!$V:$V,$A953,'Sample - Superstore'!$N:$N,$B953)</f>
        <v>237.4814815</v>
      </c>
      <c r="G953" s="43" t="str">
        <f>IF(OR($F953&lt;Lower_Limit,$F953&gt;Upper_Limit),TRUE,IF($F953&gt;Upper_percentile,"P99",IF($F953&lt;Lower_percentile,"P01","")))</f>
        <v/>
      </c>
      <c r="H953" s="44">
        <f>SUMIFS('Sample - Superstore'!S:S,'Sample - Superstore'!$V:$V,$A953,'Sample - Superstore'!$N:$N,$B953)</f>
        <v>5</v>
      </c>
      <c r="I953" s="45">
        <f>SUMIFS('Sample - Superstore'!T:T,'Sample - Superstore'!$V:$V,$A953,'Sample - Superstore'!$N:$N,$B953)</f>
        <v>0.2</v>
      </c>
      <c r="J953" s="42">
        <f>SUMIFS('Sample - Superstore'!U:U,'Sample - Superstore'!$V:$V,$A953,'Sample - Superstore'!$N:$N,$B953)</f>
        <v>86.08703704</v>
      </c>
      <c r="L953" s="36" t="s">
        <v>3768</v>
      </c>
      <c r="N953" s="40"/>
    </row>
    <row r="954">
      <c r="A954" s="41" t="s">
        <v>8627</v>
      </c>
      <c r="B954" s="36" t="s">
        <v>3079</v>
      </c>
      <c r="C954" s="36" t="s">
        <v>51</v>
      </c>
      <c r="D954" s="36" t="s">
        <v>76</v>
      </c>
      <c r="E954" s="36" t="s">
        <v>3080</v>
      </c>
      <c r="F954" s="42">
        <f>SUMIFS('Sample - Superstore'!R:R,'Sample - Superstore'!$V:$V,$A954,'Sample - Superstore'!$N:$N,$B954)</f>
        <v>28.08008399</v>
      </c>
      <c r="G954" s="43" t="str">
        <f>IF(OR($F954&lt;Lower_Limit,$F954&gt;Upper_Limit),TRUE,IF($F954&gt;Upper_percentile,"P99",IF($F954&lt;Lower_percentile,"P01","")))</f>
        <v/>
      </c>
      <c r="H954" s="44">
        <f>SUMIFS('Sample - Superstore'!S:S,'Sample - Superstore'!$V:$V,$A954,'Sample - Superstore'!$N:$N,$B954)</f>
        <v>5</v>
      </c>
      <c r="I954" s="45">
        <f>SUMIFS('Sample - Superstore'!T:T,'Sample - Superstore'!$V:$V,$A954,'Sample - Superstore'!$N:$N,$B954)</f>
        <v>0</v>
      </c>
      <c r="J954" s="42">
        <f>SUMIFS('Sample - Superstore'!U:U,'Sample - Superstore'!$V:$V,$A954,'Sample - Superstore'!$N:$N,$B954)</f>
        <v>13.19763948</v>
      </c>
      <c r="L954" s="36" t="s">
        <v>3774</v>
      </c>
      <c r="N954" s="40"/>
    </row>
    <row r="955">
      <c r="A955" s="41" t="s">
        <v>8627</v>
      </c>
      <c r="B955" s="36" t="s">
        <v>1258</v>
      </c>
      <c r="C955" s="36" t="s">
        <v>35</v>
      </c>
      <c r="D955" s="36" t="s">
        <v>121</v>
      </c>
      <c r="E955" s="36" t="s">
        <v>1259</v>
      </c>
      <c r="F955" s="42">
        <f>SUMIFS('Sample - Superstore'!R:R,'Sample - Superstore'!$V:$V,$A955,'Sample - Superstore'!$N:$N,$B955)</f>
        <v>40.39124702</v>
      </c>
      <c r="G955" s="43" t="str">
        <f>IF(OR($F955&lt;Lower_Limit,$F955&gt;Upper_Limit),TRUE,IF($F955&gt;Upper_percentile,"P99",IF($F955&lt;Lower_percentile,"P01","")))</f>
        <v/>
      </c>
      <c r="H955" s="44">
        <f>SUMIFS('Sample - Superstore'!S:S,'Sample - Superstore'!$V:$V,$A955,'Sample - Superstore'!$N:$N,$B955)</f>
        <v>1</v>
      </c>
      <c r="I955" s="45">
        <f>SUMIFS('Sample - Superstore'!T:T,'Sample - Superstore'!$V:$V,$A955,'Sample - Superstore'!$N:$N,$B955)</f>
        <v>0</v>
      </c>
      <c r="J955" s="42">
        <f>SUMIFS('Sample - Superstore'!U:U,'Sample - Superstore'!$V:$V,$A955,'Sample - Superstore'!$N:$N,$B955)</f>
        <v>12.1173741</v>
      </c>
      <c r="L955" s="36" t="s">
        <v>3779</v>
      </c>
      <c r="N955" s="40"/>
    </row>
    <row r="956">
      <c r="A956" s="41" t="s">
        <v>8627</v>
      </c>
      <c r="B956" s="36" t="s">
        <v>305</v>
      </c>
      <c r="C956" s="36" t="s">
        <v>39</v>
      </c>
      <c r="D956" s="36" t="s">
        <v>40</v>
      </c>
      <c r="E956" s="36" t="s">
        <v>306</v>
      </c>
      <c r="F956" s="42">
        <f>SUMIFS('Sample - Superstore'!R:R,'Sample - Superstore'!$V:$V,$A956,'Sample - Superstore'!$N:$N,$B956)</f>
        <v>110.376</v>
      </c>
      <c r="G956" s="43" t="str">
        <f>IF(OR($F956&lt;Lower_Limit,$F956&gt;Upper_Limit),TRUE,IF($F956&gt;Upper_percentile,"P99",IF($F956&lt;Lower_percentile,"P01","")))</f>
        <v/>
      </c>
      <c r="H956" s="44">
        <f>SUMIFS('Sample - Superstore'!S:S,'Sample - Superstore'!$V:$V,$A956,'Sample - Superstore'!$N:$N,$B956)</f>
        <v>3</v>
      </c>
      <c r="I956" s="45">
        <f>SUMIFS('Sample - Superstore'!T:T,'Sample - Superstore'!$V:$V,$A956,'Sample - Superstore'!$N:$N,$B956)</f>
        <v>0.2</v>
      </c>
      <c r="J956" s="42">
        <f>SUMIFS('Sample - Superstore'!U:U,'Sample - Superstore'!$V:$V,$A956,'Sample - Superstore'!$N:$N,$B956)</f>
        <v>12.4173</v>
      </c>
      <c r="L956" s="36" t="s">
        <v>3782</v>
      </c>
      <c r="N956" s="40"/>
    </row>
    <row r="957">
      <c r="A957" s="41" t="s">
        <v>8627</v>
      </c>
      <c r="B957" s="36" t="s">
        <v>3082</v>
      </c>
      <c r="C957" s="36" t="s">
        <v>51</v>
      </c>
      <c r="D957" s="36" t="s">
        <v>283</v>
      </c>
      <c r="E957" s="36" t="s">
        <v>3083</v>
      </c>
      <c r="F957" s="42">
        <f>SUMIFS('Sample - Superstore'!R:R,'Sample - Superstore'!$V:$V,$A957,'Sample - Superstore'!$N:$N,$B957)</f>
        <v>151.62</v>
      </c>
      <c r="G957" s="43" t="str">
        <f>IF(OR($F957&lt;Lower_Limit,$F957&gt;Upper_Limit),TRUE,IF($F957&gt;Upper_percentile,"P99",IF($F957&lt;Lower_percentile,"P01","")))</f>
        <v/>
      </c>
      <c r="H957" s="44">
        <f>SUMIFS('Sample - Superstore'!S:S,'Sample - Superstore'!$V:$V,$A957,'Sample - Superstore'!$N:$N,$B957)</f>
        <v>7</v>
      </c>
      <c r="I957" s="45">
        <f>SUMIFS('Sample - Superstore'!T:T,'Sample - Superstore'!$V:$V,$A957,'Sample - Superstore'!$N:$N,$B957)</f>
        <v>0</v>
      </c>
      <c r="J957" s="42">
        <f>SUMIFS('Sample - Superstore'!U:U,'Sample - Superstore'!$V:$V,$A957,'Sample - Superstore'!$N:$N,$B957)</f>
        <v>50.0346</v>
      </c>
      <c r="L957" s="36" t="s">
        <v>3784</v>
      </c>
      <c r="N957" s="40"/>
    </row>
    <row r="958">
      <c r="A958" s="41" t="s">
        <v>8627</v>
      </c>
      <c r="B958" s="36" t="s">
        <v>3084</v>
      </c>
      <c r="C958" s="36" t="s">
        <v>35</v>
      </c>
      <c r="D958" s="36" t="s">
        <v>121</v>
      </c>
      <c r="E958" s="36" t="s">
        <v>3085</v>
      </c>
      <c r="F958" s="42">
        <f>SUMIFS('Sample - Superstore'!R:R,'Sample - Superstore'!$V:$V,$A958,'Sample - Superstore'!$N:$N,$B958)</f>
        <v>100.1</v>
      </c>
      <c r="G958" s="43" t="str">
        <f>IF(OR($F958&lt;Lower_Limit,$F958&gt;Upper_Limit),TRUE,IF($F958&gt;Upper_percentile,"P99",IF($F958&lt;Lower_percentile,"P01","")))</f>
        <v/>
      </c>
      <c r="H958" s="44">
        <f>SUMIFS('Sample - Superstore'!S:S,'Sample - Superstore'!$V:$V,$A958,'Sample - Superstore'!$N:$N,$B958)</f>
        <v>13</v>
      </c>
      <c r="I958" s="45">
        <f>SUMIFS('Sample - Superstore'!T:T,'Sample - Superstore'!$V:$V,$A958,'Sample - Superstore'!$N:$N,$B958)</f>
        <v>0</v>
      </c>
      <c r="J958" s="42">
        <f>SUMIFS('Sample - Superstore'!U:U,'Sample - Superstore'!$V:$V,$A958,'Sample - Superstore'!$N:$N,$B958)</f>
        <v>33.033</v>
      </c>
      <c r="L958" s="36" t="s">
        <v>3786</v>
      </c>
      <c r="N958" s="40"/>
    </row>
    <row r="959">
      <c r="A959" s="41" t="s">
        <v>8627</v>
      </c>
      <c r="B959" s="36" t="s">
        <v>3088</v>
      </c>
      <c r="C959" s="36" t="s">
        <v>51</v>
      </c>
      <c r="D959" s="36" t="s">
        <v>635</v>
      </c>
      <c r="E959" s="36" t="s">
        <v>3089</v>
      </c>
      <c r="F959" s="42">
        <f>SUMIFS('Sample - Superstore'!R:R,'Sample - Superstore'!$V:$V,$A959,'Sample - Superstore'!$N:$N,$B959)</f>
        <v>44.4</v>
      </c>
      <c r="G959" s="43" t="str">
        <f>IF(OR($F959&lt;Lower_Limit,$F959&gt;Upper_Limit),TRUE,IF($F959&gt;Upper_percentile,"P99",IF($F959&lt;Lower_percentile,"P01","")))</f>
        <v/>
      </c>
      <c r="H959" s="44">
        <f>SUMIFS('Sample - Superstore'!S:S,'Sample - Superstore'!$V:$V,$A959,'Sample - Superstore'!$N:$N,$B959)</f>
        <v>5</v>
      </c>
      <c r="I959" s="45">
        <f>SUMIFS('Sample - Superstore'!T:T,'Sample - Superstore'!$V:$V,$A959,'Sample - Superstore'!$N:$N,$B959)</f>
        <v>0</v>
      </c>
      <c r="J959" s="42">
        <f>SUMIFS('Sample - Superstore'!U:U,'Sample - Superstore'!$V:$V,$A959,'Sample - Superstore'!$N:$N,$B959)</f>
        <v>12.432</v>
      </c>
      <c r="L959" s="36" t="s">
        <v>3789</v>
      </c>
      <c r="N959" s="40"/>
    </row>
    <row r="960">
      <c r="A960" s="41" t="s">
        <v>8627</v>
      </c>
      <c r="B960" s="36" t="s">
        <v>1529</v>
      </c>
      <c r="C960" s="36" t="s">
        <v>35</v>
      </c>
      <c r="D960" s="36" t="s">
        <v>263</v>
      </c>
      <c r="E960" s="36" t="s">
        <v>1530</v>
      </c>
      <c r="F960" s="42">
        <f>SUMIFS('Sample - Superstore'!R:R,'Sample - Superstore'!$V:$V,$A960,'Sample - Superstore'!$N:$N,$B960)</f>
        <v>230.28</v>
      </c>
      <c r="G960" s="43" t="str">
        <f>IF(OR($F960&lt;Lower_Limit,$F960&gt;Upper_Limit),TRUE,IF($F960&gt;Upper_percentile,"P99",IF($F960&lt;Lower_percentile,"P01","")))</f>
        <v/>
      </c>
      <c r="H960" s="44">
        <f>SUMIFS('Sample - Superstore'!S:S,'Sample - Superstore'!$V:$V,$A960,'Sample - Superstore'!$N:$N,$B960)</f>
        <v>3</v>
      </c>
      <c r="I960" s="45">
        <f>SUMIFS('Sample - Superstore'!T:T,'Sample - Superstore'!$V:$V,$A960,'Sample - Superstore'!$N:$N,$B960)</f>
        <v>0.2</v>
      </c>
      <c r="J960" s="42">
        <f>SUMIFS('Sample - Superstore'!U:U,'Sample - Superstore'!$V:$V,$A960,'Sample - Superstore'!$N:$N,$B960)</f>
        <v>23.028</v>
      </c>
      <c r="L960" s="36" t="s">
        <v>3795</v>
      </c>
      <c r="N960" s="40"/>
    </row>
    <row r="961">
      <c r="A961" s="41" t="s">
        <v>8627</v>
      </c>
      <c r="B961" s="36" t="s">
        <v>1893</v>
      </c>
      <c r="C961" s="36" t="s">
        <v>51</v>
      </c>
      <c r="D961" s="36" t="s">
        <v>124</v>
      </c>
      <c r="E961" s="36" t="s">
        <v>1894</v>
      </c>
      <c r="F961" s="42">
        <f>SUMIFS('Sample - Superstore'!R:R,'Sample - Superstore'!$V:$V,$A961,'Sample - Superstore'!$N:$N,$B961)</f>
        <v>105.52</v>
      </c>
      <c r="G961" s="43" t="str">
        <f>IF(OR($F961&lt;Lower_Limit,$F961&gt;Upper_Limit),TRUE,IF($F961&gt;Upper_percentile,"P99",IF($F961&lt;Lower_percentile,"P01","")))</f>
        <v/>
      </c>
      <c r="H961" s="44">
        <f>SUMIFS('Sample - Superstore'!S:S,'Sample - Superstore'!$V:$V,$A961,'Sample - Superstore'!$N:$N,$B961)</f>
        <v>5</v>
      </c>
      <c r="I961" s="45">
        <f>SUMIFS('Sample - Superstore'!T:T,'Sample - Superstore'!$V:$V,$A961,'Sample - Superstore'!$N:$N,$B961)</f>
        <v>0.2</v>
      </c>
      <c r="J961" s="42">
        <f>SUMIFS('Sample - Superstore'!U:U,'Sample - Superstore'!$V:$V,$A961,'Sample - Superstore'!$N:$N,$B961)</f>
        <v>34.294</v>
      </c>
      <c r="L961" s="36" t="s">
        <v>3801</v>
      </c>
      <c r="N961" s="40"/>
    </row>
    <row r="962">
      <c r="A962" s="41" t="s">
        <v>8627</v>
      </c>
      <c r="B962" s="36" t="s">
        <v>3098</v>
      </c>
      <c r="C962" s="36" t="s">
        <v>51</v>
      </c>
      <c r="D962" s="36" t="s">
        <v>52</v>
      </c>
      <c r="E962" s="36" t="s">
        <v>3099</v>
      </c>
      <c r="F962" s="42">
        <f>SUMIFS('Sample - Superstore'!R:R,'Sample - Superstore'!$V:$V,$A962,'Sample - Superstore'!$N:$N,$B962)</f>
        <v>40.24174815</v>
      </c>
      <c r="G962" s="43" t="str">
        <f>IF(OR($F962&lt;Lower_Limit,$F962&gt;Upper_Limit),TRUE,IF($F962&gt;Upper_percentile,"P99",IF($F962&lt;Lower_percentile,"P01","")))</f>
        <v/>
      </c>
      <c r="H962" s="44">
        <f>SUMIFS('Sample - Superstore'!S:S,'Sample - Superstore'!$V:$V,$A962,'Sample - Superstore'!$N:$N,$B962)</f>
        <v>3</v>
      </c>
      <c r="I962" s="45">
        <f>SUMIFS('Sample - Superstore'!T:T,'Sample - Superstore'!$V:$V,$A962,'Sample - Superstore'!$N:$N,$B962)</f>
        <v>0.2</v>
      </c>
      <c r="J962" s="42">
        <f>SUMIFS('Sample - Superstore'!U:U,'Sample - Superstore'!$V:$V,$A962,'Sample - Superstore'!$N:$N,$B962)</f>
        <v>4.024174815</v>
      </c>
      <c r="L962" s="36" t="s">
        <v>3803</v>
      </c>
      <c r="N962" s="40"/>
    </row>
    <row r="963">
      <c r="A963" s="41" t="s">
        <v>8627</v>
      </c>
      <c r="B963" s="36" t="s">
        <v>3101</v>
      </c>
      <c r="C963" s="36" t="s">
        <v>39</v>
      </c>
      <c r="D963" s="36" t="s">
        <v>40</v>
      </c>
      <c r="E963" s="36" t="s">
        <v>3102</v>
      </c>
      <c r="F963" s="42">
        <f>SUMIFS('Sample - Superstore'!R:R,'Sample - Superstore'!$V:$V,$A963,'Sample - Superstore'!$N:$N,$B963)</f>
        <v>155.6546148</v>
      </c>
      <c r="G963" s="43" t="str">
        <f>IF(OR($F963&lt;Lower_Limit,$F963&gt;Upper_Limit),TRUE,IF($F963&gt;Upper_percentile,"P99",IF($F963&lt;Lower_percentile,"P01","")))</f>
        <v/>
      </c>
      <c r="H963" s="44">
        <f>SUMIFS('Sample - Superstore'!S:S,'Sample - Superstore'!$V:$V,$A963,'Sample - Superstore'!$N:$N,$B963)</f>
        <v>3</v>
      </c>
      <c r="I963" s="45">
        <f>SUMIFS('Sample - Superstore'!T:T,'Sample - Superstore'!$V:$V,$A963,'Sample - Superstore'!$N:$N,$B963)</f>
        <v>0.4</v>
      </c>
      <c r="J963" s="42">
        <f>SUMIFS('Sample - Superstore'!U:U,'Sample - Superstore'!$V:$V,$A963,'Sample - Superstore'!$N:$N,$B963)</f>
        <v>-31.13092296</v>
      </c>
      <c r="L963" s="36" t="s">
        <v>3808</v>
      </c>
      <c r="N963" s="40"/>
    </row>
    <row r="964">
      <c r="A964" s="41" t="s">
        <v>8627</v>
      </c>
      <c r="B964" s="36" t="s">
        <v>3103</v>
      </c>
      <c r="C964" s="36" t="s">
        <v>39</v>
      </c>
      <c r="D964" s="36" t="s">
        <v>40</v>
      </c>
      <c r="E964" s="36" t="s">
        <v>3104</v>
      </c>
      <c r="F964" s="42">
        <f>SUMIFS('Sample - Superstore'!R:R,'Sample - Superstore'!$V:$V,$A964,'Sample - Superstore'!$N:$N,$B964)</f>
        <v>534.455042</v>
      </c>
      <c r="G964" s="43" t="str">
        <f>IF(OR($F964&lt;Lower_Limit,$F964&gt;Upper_Limit),TRUE,IF($F964&gt;Upper_percentile,"P99",IF($F964&lt;Lower_percentile,"P01","")))</f>
        <v/>
      </c>
      <c r="H964" s="44">
        <f>SUMIFS('Sample - Superstore'!S:S,'Sample - Superstore'!$V:$V,$A964,'Sample - Superstore'!$N:$N,$B964)</f>
        <v>4</v>
      </c>
      <c r="I964" s="45">
        <f>SUMIFS('Sample - Superstore'!T:T,'Sample - Superstore'!$V:$V,$A964,'Sample - Superstore'!$N:$N,$B964)</f>
        <v>0.4</v>
      </c>
      <c r="J964" s="42">
        <f>SUMIFS('Sample - Superstore'!U:U,'Sample - Superstore'!$V:$V,$A964,'Sample - Superstore'!$N:$N,$B964)</f>
        <v>-124.7061765</v>
      </c>
      <c r="L964" s="36" t="s">
        <v>3811</v>
      </c>
      <c r="N964" s="40"/>
    </row>
    <row r="965">
      <c r="A965" s="41" t="s">
        <v>8627</v>
      </c>
      <c r="B965" s="36" t="s">
        <v>1311</v>
      </c>
      <c r="C965" s="36" t="s">
        <v>51</v>
      </c>
      <c r="D965" s="36" t="s">
        <v>635</v>
      </c>
      <c r="E965" s="36" t="s">
        <v>1312</v>
      </c>
      <c r="F965" s="42">
        <f>SUMIFS('Sample - Superstore'!R:R,'Sample - Superstore'!$V:$V,$A965,'Sample - Superstore'!$N:$N,$B965)</f>
        <v>6.31344856</v>
      </c>
      <c r="G965" s="43" t="str">
        <f>IF(OR($F965&lt;Lower_Limit,$F965&gt;Upper_Limit),TRUE,IF($F965&gt;Upper_percentile,"P99",IF($F965&lt;Lower_percentile,"P01","")))</f>
        <v/>
      </c>
      <c r="H965" s="44">
        <f>SUMIFS('Sample - Superstore'!S:S,'Sample - Superstore'!$V:$V,$A965,'Sample - Superstore'!$N:$N,$B965)</f>
        <v>2</v>
      </c>
      <c r="I965" s="45">
        <f>SUMIFS('Sample - Superstore'!T:T,'Sample - Superstore'!$V:$V,$A965,'Sample - Superstore'!$N:$N,$B965)</f>
        <v>0.2</v>
      </c>
      <c r="J965" s="42">
        <f>SUMIFS('Sample - Superstore'!U:U,'Sample - Superstore'!$V:$V,$A965,'Sample - Superstore'!$N:$N,$B965)</f>
        <v>0.78918107</v>
      </c>
      <c r="L965" s="36" t="s">
        <v>3817</v>
      </c>
      <c r="N965" s="40"/>
    </row>
    <row r="966">
      <c r="A966" s="41" t="s">
        <v>8627</v>
      </c>
      <c r="B966" s="36" t="s">
        <v>1967</v>
      </c>
      <c r="C966" s="36" t="s">
        <v>35</v>
      </c>
      <c r="D966" s="36" t="s">
        <v>121</v>
      </c>
      <c r="E966" s="36" t="s">
        <v>1968</v>
      </c>
      <c r="F966" s="42">
        <f>SUMIFS('Sample - Superstore'!R:R,'Sample - Superstore'!$V:$V,$A966,'Sample - Superstore'!$N:$N,$B966)</f>
        <v>10.32638025</v>
      </c>
      <c r="G966" s="43" t="str">
        <f>IF(OR($F966&lt;Lower_Limit,$F966&gt;Upper_Limit),TRUE,IF($F966&gt;Upper_percentile,"P99",IF($F966&lt;Lower_percentile,"P01","")))</f>
        <v/>
      </c>
      <c r="H966" s="44">
        <f>SUMIFS('Sample - Superstore'!S:S,'Sample - Superstore'!$V:$V,$A966,'Sample - Superstore'!$N:$N,$B966)</f>
        <v>3</v>
      </c>
      <c r="I966" s="45">
        <f>SUMIFS('Sample - Superstore'!T:T,'Sample - Superstore'!$V:$V,$A966,'Sample - Superstore'!$N:$N,$B966)</f>
        <v>0.6</v>
      </c>
      <c r="J966" s="42">
        <f>SUMIFS('Sample - Superstore'!U:U,'Sample - Superstore'!$V:$V,$A966,'Sample - Superstore'!$N:$N,$B966)</f>
        <v>-4.130552099</v>
      </c>
      <c r="L966" s="36" t="s">
        <v>3821</v>
      </c>
      <c r="N966" s="40"/>
    </row>
    <row r="967">
      <c r="A967" s="41" t="s">
        <v>8627</v>
      </c>
      <c r="B967" s="36" t="s">
        <v>1524</v>
      </c>
      <c r="C967" s="36" t="s">
        <v>51</v>
      </c>
      <c r="D967" s="36" t="s">
        <v>205</v>
      </c>
      <c r="E967" s="36" t="s">
        <v>1525</v>
      </c>
      <c r="F967" s="42">
        <f>SUMIFS('Sample - Superstore'!R:R,'Sample - Superstore'!$V:$V,$A967,'Sample - Superstore'!$N:$N,$B967)</f>
        <v>7.889906921</v>
      </c>
      <c r="G967" s="43" t="str">
        <f>IF(OR($F967&lt;Lower_Limit,$F967&gt;Upper_Limit),TRUE,IF($F967&gt;Upper_percentile,"P99",IF($F967&lt;Lower_percentile,"P01","")))</f>
        <v/>
      </c>
      <c r="H967" s="44">
        <f>SUMIFS('Sample - Superstore'!S:S,'Sample - Superstore'!$V:$V,$A967,'Sample - Superstore'!$N:$N,$B967)</f>
        <v>5</v>
      </c>
      <c r="I967" s="45">
        <f>SUMIFS('Sample - Superstore'!T:T,'Sample - Superstore'!$V:$V,$A967,'Sample - Superstore'!$N:$N,$B967)</f>
        <v>0</v>
      </c>
      <c r="J967" s="42">
        <f>SUMIFS('Sample - Superstore'!U:U,'Sample - Superstore'!$V:$V,$A967,'Sample - Superstore'!$N:$N,$B967)</f>
        <v>3.708256253</v>
      </c>
      <c r="L967" s="36" t="s">
        <v>3824</v>
      </c>
      <c r="N967" s="40"/>
    </row>
    <row r="968">
      <c r="A968" s="41" t="s">
        <v>8627</v>
      </c>
      <c r="B968" s="36" t="s">
        <v>3107</v>
      </c>
      <c r="C968" s="36" t="s">
        <v>51</v>
      </c>
      <c r="D968" s="36" t="s">
        <v>93</v>
      </c>
      <c r="E968" s="36" t="s">
        <v>3108</v>
      </c>
      <c r="F968" s="42">
        <f>SUMIFS('Sample - Superstore'!R:R,'Sample - Superstore'!$V:$V,$A968,'Sample - Superstore'!$N:$N,$B968)</f>
        <v>17.3870906</v>
      </c>
      <c r="G968" s="43" t="str">
        <f>IF(OR($F968&lt;Lower_Limit,$F968&gt;Upper_Limit),TRUE,IF($F968&gt;Upper_percentile,"P99",IF($F968&lt;Lower_percentile,"P01","")))</f>
        <v/>
      </c>
      <c r="H968" s="44">
        <f>SUMIFS('Sample - Superstore'!S:S,'Sample - Superstore'!$V:$V,$A968,'Sample - Superstore'!$N:$N,$B968)</f>
        <v>3</v>
      </c>
      <c r="I968" s="45">
        <f>SUMIFS('Sample - Superstore'!T:T,'Sample - Superstore'!$V:$V,$A968,'Sample - Superstore'!$N:$N,$B968)</f>
        <v>0</v>
      </c>
      <c r="J968" s="42">
        <f>SUMIFS('Sample - Superstore'!U:U,'Sample - Superstore'!$V:$V,$A968,'Sample - Superstore'!$N:$N,$B968)</f>
        <v>4.34677265</v>
      </c>
      <c r="L968" s="36" t="s">
        <v>3830</v>
      </c>
      <c r="N968" s="40"/>
    </row>
    <row r="969">
      <c r="A969" s="41" t="s">
        <v>8627</v>
      </c>
      <c r="B969" s="36" t="s">
        <v>2176</v>
      </c>
      <c r="C969" s="36" t="s">
        <v>51</v>
      </c>
      <c r="D969" s="36" t="s">
        <v>76</v>
      </c>
      <c r="E969" s="36" t="s">
        <v>2177</v>
      </c>
      <c r="F969" s="42">
        <f>SUMIFS('Sample - Superstore'!R:R,'Sample - Superstore'!$V:$V,$A969,'Sample - Superstore'!$N:$N,$B969)</f>
        <v>18.80153618</v>
      </c>
      <c r="G969" s="43" t="str">
        <f>IF(OR($F969&lt;Lower_Limit,$F969&gt;Upper_Limit),TRUE,IF($F969&gt;Upper_percentile,"P99",IF($F969&lt;Lower_percentile,"P01","")))</f>
        <v/>
      </c>
      <c r="H969" s="44">
        <f>SUMIFS('Sample - Superstore'!S:S,'Sample - Superstore'!$V:$V,$A969,'Sample - Superstore'!$N:$N,$B969)</f>
        <v>5</v>
      </c>
      <c r="I969" s="45">
        <f>SUMIFS('Sample - Superstore'!T:T,'Sample - Superstore'!$V:$V,$A969,'Sample - Superstore'!$N:$N,$B969)</f>
        <v>0</v>
      </c>
      <c r="J969" s="42">
        <f>SUMIFS('Sample - Superstore'!U:U,'Sample - Superstore'!$V:$V,$A969,'Sample - Superstore'!$N:$N,$B969)</f>
        <v>8.648706642</v>
      </c>
      <c r="L969" s="36" t="s">
        <v>3835</v>
      </c>
      <c r="N969" s="40"/>
    </row>
    <row r="970">
      <c r="A970" s="41" t="s">
        <v>8627</v>
      </c>
      <c r="B970" s="36" t="s">
        <v>3109</v>
      </c>
      <c r="C970" s="36" t="s">
        <v>39</v>
      </c>
      <c r="D970" s="36" t="s">
        <v>61</v>
      </c>
      <c r="E970" s="36" t="s">
        <v>3110</v>
      </c>
      <c r="F970" s="42">
        <f>SUMIFS('Sample - Superstore'!R:R,'Sample - Superstore'!$V:$V,$A970,'Sample - Superstore'!$N:$N,$B970)</f>
        <v>58.9675552</v>
      </c>
      <c r="G970" s="43" t="str">
        <f>IF(OR($F970&lt;Lower_Limit,$F970&gt;Upper_Limit),TRUE,IF($F970&gt;Upper_percentile,"P99",IF($F970&lt;Lower_percentile,"P01","")))</f>
        <v/>
      </c>
      <c r="H970" s="44">
        <f>SUMIFS('Sample - Superstore'!S:S,'Sample - Superstore'!$V:$V,$A970,'Sample - Superstore'!$N:$N,$B970)</f>
        <v>2</v>
      </c>
      <c r="I970" s="45">
        <f>SUMIFS('Sample - Superstore'!T:T,'Sample - Superstore'!$V:$V,$A970,'Sample - Superstore'!$N:$N,$B970)</f>
        <v>0</v>
      </c>
      <c r="J970" s="42">
        <f>SUMIFS('Sample - Superstore'!U:U,'Sample - Superstore'!$V:$V,$A970,'Sample - Superstore'!$N:$N,$B970)</f>
        <v>14.15221325</v>
      </c>
      <c r="L970" s="36" t="s">
        <v>3841</v>
      </c>
      <c r="N970" s="40"/>
    </row>
    <row r="971">
      <c r="A971" s="41" t="s">
        <v>8627</v>
      </c>
      <c r="B971" s="36" t="s">
        <v>1761</v>
      </c>
      <c r="C971" s="36" t="s">
        <v>51</v>
      </c>
      <c r="D971" s="36" t="s">
        <v>76</v>
      </c>
      <c r="E971" s="36" t="s">
        <v>1762</v>
      </c>
      <c r="F971" s="42">
        <f>SUMIFS('Sample - Superstore'!R:R,'Sample - Superstore'!$V:$V,$A971,'Sample - Superstore'!$N:$N,$B971)</f>
        <v>5.015696257</v>
      </c>
      <c r="G971" s="43" t="str">
        <f>IF(OR($F971&lt;Lower_Limit,$F971&gt;Upper_Limit),TRUE,IF($F971&gt;Upper_percentile,"P99",IF($F971&lt;Lower_percentile,"P01","")))</f>
        <v/>
      </c>
      <c r="H971" s="44">
        <f>SUMIFS('Sample - Superstore'!S:S,'Sample - Superstore'!$V:$V,$A971,'Sample - Superstore'!$N:$N,$B971)</f>
        <v>2</v>
      </c>
      <c r="I971" s="45">
        <f>SUMIFS('Sample - Superstore'!T:T,'Sample - Superstore'!$V:$V,$A971,'Sample - Superstore'!$N:$N,$B971)</f>
        <v>0</v>
      </c>
      <c r="J971" s="42">
        <f>SUMIFS('Sample - Superstore'!U:U,'Sample - Superstore'!$V:$V,$A971,'Sample - Superstore'!$N:$N,$B971)</f>
        <v>2.457691166</v>
      </c>
      <c r="L971" s="36" t="s">
        <v>3843</v>
      </c>
      <c r="N971" s="40"/>
    </row>
    <row r="972">
      <c r="A972" s="41" t="s">
        <v>8627</v>
      </c>
      <c r="B972" s="36" t="s">
        <v>3111</v>
      </c>
      <c r="C972" s="36" t="s">
        <v>51</v>
      </c>
      <c r="D972" s="36" t="s">
        <v>124</v>
      </c>
      <c r="E972" s="36" t="s">
        <v>3112</v>
      </c>
      <c r="F972" s="42">
        <f>SUMIFS('Sample - Superstore'!R:R,'Sample - Superstore'!$V:$V,$A972,'Sample - Superstore'!$N:$N,$B972)</f>
        <v>46.24532976</v>
      </c>
      <c r="G972" s="43" t="str">
        <f>IF(OR($F972&lt;Lower_Limit,$F972&gt;Upper_Limit),TRUE,IF($F972&gt;Upper_percentile,"P99",IF($F972&lt;Lower_percentile,"P01","")))</f>
        <v/>
      </c>
      <c r="H972" s="44">
        <f>SUMIFS('Sample - Superstore'!S:S,'Sample - Superstore'!$V:$V,$A972,'Sample - Superstore'!$N:$N,$B972)</f>
        <v>9</v>
      </c>
      <c r="I972" s="45">
        <f>SUMIFS('Sample - Superstore'!T:T,'Sample - Superstore'!$V:$V,$A972,'Sample - Superstore'!$N:$N,$B972)</f>
        <v>0</v>
      </c>
      <c r="J972" s="42">
        <f>SUMIFS('Sample - Superstore'!U:U,'Sample - Superstore'!$V:$V,$A972,'Sample - Superstore'!$N:$N,$B972)</f>
        <v>22.19775828</v>
      </c>
      <c r="L972" s="36" t="s">
        <v>3850</v>
      </c>
      <c r="N972" s="40"/>
    </row>
    <row r="973">
      <c r="A973" s="41" t="s">
        <v>8627</v>
      </c>
      <c r="B973" s="36" t="s">
        <v>2470</v>
      </c>
      <c r="C973" s="36" t="s">
        <v>51</v>
      </c>
      <c r="D973" s="36" t="s">
        <v>52</v>
      </c>
      <c r="E973" s="36" t="s">
        <v>2471</v>
      </c>
      <c r="F973" s="42">
        <f>SUMIFS('Sample - Superstore'!R:R,'Sample - Superstore'!$V:$V,$A973,'Sample - Superstore'!$N:$N,$B973)</f>
        <v>77.88</v>
      </c>
      <c r="G973" s="43" t="str">
        <f>IF(OR($F973&lt;Lower_Limit,$F973&gt;Upper_Limit),TRUE,IF($F973&gt;Upper_percentile,"P99",IF($F973&lt;Lower_percentile,"P01","")))</f>
        <v/>
      </c>
      <c r="H973" s="44">
        <f>SUMIFS('Sample - Superstore'!S:S,'Sample - Superstore'!$V:$V,$A973,'Sample - Superstore'!$N:$N,$B973)</f>
        <v>2</v>
      </c>
      <c r="I973" s="45">
        <f>SUMIFS('Sample - Superstore'!T:T,'Sample - Superstore'!$V:$V,$A973,'Sample - Superstore'!$N:$N,$B973)</f>
        <v>0</v>
      </c>
      <c r="J973" s="42">
        <f>SUMIFS('Sample - Superstore'!U:U,'Sample - Superstore'!$V:$V,$A973,'Sample - Superstore'!$N:$N,$B973)</f>
        <v>3.894</v>
      </c>
      <c r="L973" s="36" t="s">
        <v>3853</v>
      </c>
      <c r="N973" s="40"/>
    </row>
    <row r="974">
      <c r="A974" s="41" t="s">
        <v>8627</v>
      </c>
      <c r="B974" s="36" t="s">
        <v>1684</v>
      </c>
      <c r="C974" s="36" t="s">
        <v>51</v>
      </c>
      <c r="D974" s="36" t="s">
        <v>283</v>
      </c>
      <c r="E974" s="36" t="s">
        <v>1685</v>
      </c>
      <c r="F974" s="42">
        <f>SUMIFS('Sample - Superstore'!R:R,'Sample - Superstore'!$V:$V,$A974,'Sample - Superstore'!$N:$N,$B974)</f>
        <v>175.8921481</v>
      </c>
      <c r="G974" s="43" t="str">
        <f>IF(OR($F974&lt;Lower_Limit,$F974&gt;Upper_Limit),TRUE,IF($F974&gt;Upper_percentile,"P99",IF($F974&lt;Lower_percentile,"P01","")))</f>
        <v/>
      </c>
      <c r="H974" s="44">
        <f>SUMIFS('Sample - Superstore'!S:S,'Sample - Superstore'!$V:$V,$A974,'Sample - Superstore'!$N:$N,$B974)</f>
        <v>2</v>
      </c>
      <c r="I974" s="45">
        <f>SUMIFS('Sample - Superstore'!T:T,'Sample - Superstore'!$V:$V,$A974,'Sample - Superstore'!$N:$N,$B974)</f>
        <v>0</v>
      </c>
      <c r="J974" s="42">
        <f>SUMIFS('Sample - Superstore'!U:U,'Sample - Superstore'!$V:$V,$A974,'Sample - Superstore'!$N:$N,$B974)</f>
        <v>49.24980148</v>
      </c>
      <c r="L974" s="36" t="s">
        <v>3858</v>
      </c>
      <c r="N974" s="40"/>
    </row>
    <row r="975">
      <c r="A975" s="41" t="s">
        <v>8627</v>
      </c>
      <c r="B975" s="36" t="s">
        <v>2517</v>
      </c>
      <c r="C975" s="36" t="s">
        <v>39</v>
      </c>
      <c r="D975" s="36" t="s">
        <v>40</v>
      </c>
      <c r="E975" s="36" t="s">
        <v>2518</v>
      </c>
      <c r="F975" s="42">
        <f>SUMIFS('Sample - Superstore'!R:R,'Sample - Superstore'!$V:$V,$A975,'Sample - Superstore'!$N:$N,$B975)</f>
        <v>645.6444444</v>
      </c>
      <c r="G975" s="43" t="str">
        <f>IF(OR($F975&lt;Lower_Limit,$F975&gt;Upper_Limit),TRUE,IF($F975&gt;Upper_percentile,"P99",IF($F975&lt;Lower_percentile,"P01","")))</f>
        <v/>
      </c>
      <c r="H975" s="44">
        <f>SUMIFS('Sample - Superstore'!S:S,'Sample - Superstore'!$V:$V,$A975,'Sample - Superstore'!$N:$N,$B975)</f>
        <v>3</v>
      </c>
      <c r="I975" s="45">
        <f>SUMIFS('Sample - Superstore'!T:T,'Sample - Superstore'!$V:$V,$A975,'Sample - Superstore'!$N:$N,$B975)</f>
        <v>0</v>
      </c>
      <c r="J975" s="42">
        <f>SUMIFS('Sample - Superstore'!U:U,'Sample - Superstore'!$V:$V,$A975,'Sample - Superstore'!$N:$N,$B975)</f>
        <v>303.4528889</v>
      </c>
      <c r="L975" s="36" t="s">
        <v>3862</v>
      </c>
      <c r="N975" s="40"/>
    </row>
    <row r="976">
      <c r="A976" s="41" t="s">
        <v>8627</v>
      </c>
      <c r="B976" s="36" t="s">
        <v>3120</v>
      </c>
      <c r="C976" s="36" t="s">
        <v>51</v>
      </c>
      <c r="D976" s="36" t="s">
        <v>124</v>
      </c>
      <c r="E976" s="36" t="s">
        <v>3121</v>
      </c>
      <c r="F976" s="42">
        <f>SUMIFS('Sample - Superstore'!R:R,'Sample - Superstore'!$V:$V,$A976,'Sample - Superstore'!$N:$N,$B976)</f>
        <v>60.00059259</v>
      </c>
      <c r="G976" s="43" t="str">
        <f>IF(OR($F976&lt;Lower_Limit,$F976&gt;Upper_Limit),TRUE,IF($F976&gt;Upper_percentile,"P99",IF($F976&lt;Lower_percentile,"P01","")))</f>
        <v/>
      </c>
      <c r="H976" s="44">
        <f>SUMIFS('Sample - Superstore'!S:S,'Sample - Superstore'!$V:$V,$A976,'Sample - Superstore'!$N:$N,$B976)</f>
        <v>1</v>
      </c>
      <c r="I976" s="45">
        <f>SUMIFS('Sample - Superstore'!T:T,'Sample - Superstore'!$V:$V,$A976,'Sample - Superstore'!$N:$N,$B976)</f>
        <v>0</v>
      </c>
      <c r="J976" s="42">
        <f>SUMIFS('Sample - Superstore'!U:U,'Sample - Superstore'!$V:$V,$A976,'Sample - Superstore'!$N:$N,$B976)</f>
        <v>28.80028444</v>
      </c>
      <c r="L976" s="36" t="s">
        <v>3864</v>
      </c>
      <c r="N976" s="40"/>
    </row>
    <row r="977">
      <c r="A977" s="41" t="s">
        <v>8627</v>
      </c>
      <c r="B977" s="36" t="s">
        <v>3125</v>
      </c>
      <c r="C977" s="36" t="s">
        <v>51</v>
      </c>
      <c r="D977" s="36" t="s">
        <v>124</v>
      </c>
      <c r="E977" s="36" t="s">
        <v>3126</v>
      </c>
      <c r="F977" s="42">
        <f>SUMIFS('Sample - Superstore'!R:R,'Sample - Superstore'!$V:$V,$A977,'Sample - Superstore'!$N:$N,$B977)</f>
        <v>23.71688889</v>
      </c>
      <c r="G977" s="43" t="str">
        <f>IF(OR($F977&lt;Lower_Limit,$F977&gt;Upper_Limit),TRUE,IF($F977&gt;Upper_percentile,"P99",IF($F977&lt;Lower_percentile,"P01","")))</f>
        <v/>
      </c>
      <c r="H977" s="44">
        <f>SUMIFS('Sample - Superstore'!S:S,'Sample - Superstore'!$V:$V,$A977,'Sample - Superstore'!$N:$N,$B977)</f>
        <v>3</v>
      </c>
      <c r="I977" s="45">
        <f>SUMIFS('Sample - Superstore'!T:T,'Sample - Superstore'!$V:$V,$A977,'Sample - Superstore'!$N:$N,$B977)</f>
        <v>0</v>
      </c>
      <c r="J977" s="42">
        <f>SUMIFS('Sample - Superstore'!U:U,'Sample - Superstore'!$V:$V,$A977,'Sample - Superstore'!$N:$N,$B977)</f>
        <v>10.90976889</v>
      </c>
      <c r="L977" s="36" t="s">
        <v>3866</v>
      </c>
      <c r="N977" s="40"/>
    </row>
    <row r="978">
      <c r="A978" s="41" t="s">
        <v>8627</v>
      </c>
      <c r="B978" s="36" t="s">
        <v>485</v>
      </c>
      <c r="C978" s="36" t="s">
        <v>51</v>
      </c>
      <c r="D978" s="36" t="s">
        <v>52</v>
      </c>
      <c r="E978" s="36" t="s">
        <v>486</v>
      </c>
      <c r="F978" s="42">
        <f>SUMIFS('Sample - Superstore'!R:R,'Sample - Superstore'!$V:$V,$A978,'Sample - Superstore'!$N:$N,$B978)</f>
        <v>262.7351111</v>
      </c>
      <c r="G978" s="43" t="str">
        <f>IF(OR($F978&lt;Lower_Limit,$F978&gt;Upper_Limit),TRUE,IF($F978&gt;Upper_percentile,"P99",IF($F978&lt;Lower_percentile,"P01","")))</f>
        <v/>
      </c>
      <c r="H978" s="44">
        <f>SUMIFS('Sample - Superstore'!S:S,'Sample - Superstore'!$V:$V,$A978,'Sample - Superstore'!$N:$N,$B978)</f>
        <v>3</v>
      </c>
      <c r="I978" s="45">
        <f>SUMIFS('Sample - Superstore'!T:T,'Sample - Superstore'!$V:$V,$A978,'Sample - Superstore'!$N:$N,$B978)</f>
        <v>0</v>
      </c>
      <c r="J978" s="42">
        <f>SUMIFS('Sample - Superstore'!U:U,'Sample - Superstore'!$V:$V,$A978,'Sample - Superstore'!$N:$N,$B978)</f>
        <v>5.254702222</v>
      </c>
      <c r="L978" s="36" t="s">
        <v>3868</v>
      </c>
      <c r="N978" s="40"/>
    </row>
    <row r="979">
      <c r="A979" s="41" t="s">
        <v>8627</v>
      </c>
      <c r="B979" s="36" t="s">
        <v>758</v>
      </c>
      <c r="C979" s="36" t="s">
        <v>51</v>
      </c>
      <c r="D979" s="36" t="s">
        <v>124</v>
      </c>
      <c r="E979" s="36" t="s">
        <v>759</v>
      </c>
      <c r="F979" s="42">
        <f>SUMIFS('Sample - Superstore'!R:R,'Sample - Superstore'!$V:$V,$A979,'Sample - Superstore'!$N:$N,$B979)</f>
        <v>8.262518519</v>
      </c>
      <c r="G979" s="43" t="str">
        <f>IF(OR($F979&lt;Lower_Limit,$F979&gt;Upper_Limit),TRUE,IF($F979&gt;Upper_percentile,"P99",IF($F979&lt;Lower_percentile,"P01","")))</f>
        <v/>
      </c>
      <c r="H979" s="44">
        <f>SUMIFS('Sample - Superstore'!S:S,'Sample - Superstore'!$V:$V,$A979,'Sample - Superstore'!$N:$N,$B979)</f>
        <v>1</v>
      </c>
      <c r="I979" s="45">
        <f>SUMIFS('Sample - Superstore'!T:T,'Sample - Superstore'!$V:$V,$A979,'Sample - Superstore'!$N:$N,$B979)</f>
        <v>0</v>
      </c>
      <c r="J979" s="42">
        <f>SUMIFS('Sample - Superstore'!U:U,'Sample - Superstore'!$V:$V,$A979,'Sample - Superstore'!$N:$N,$B979)</f>
        <v>4.048634074</v>
      </c>
      <c r="L979" s="36" t="s">
        <v>3870</v>
      </c>
      <c r="N979" s="40"/>
    </row>
    <row r="980">
      <c r="A980" s="41" t="s">
        <v>8627</v>
      </c>
      <c r="B980" s="36" t="s">
        <v>868</v>
      </c>
      <c r="C980" s="36" t="s">
        <v>51</v>
      </c>
      <c r="D980" s="36" t="s">
        <v>124</v>
      </c>
      <c r="E980" s="36" t="s">
        <v>869</v>
      </c>
      <c r="F980" s="42">
        <f>SUMIFS('Sample - Superstore'!R:R,'Sample - Superstore'!$V:$V,$A980,'Sample - Superstore'!$N:$N,$B980)</f>
        <v>56.064</v>
      </c>
      <c r="G980" s="43" t="str">
        <f>IF(OR($F980&lt;Lower_Limit,$F980&gt;Upper_Limit),TRUE,IF($F980&gt;Upper_percentile,"P99",IF($F980&lt;Lower_percentile,"P01","")))</f>
        <v/>
      </c>
      <c r="H980" s="44">
        <f>SUMIFS('Sample - Superstore'!S:S,'Sample - Superstore'!$V:$V,$A980,'Sample - Superstore'!$N:$N,$B980)</f>
        <v>8</v>
      </c>
      <c r="I980" s="45">
        <f>SUMIFS('Sample - Superstore'!T:T,'Sample - Superstore'!$V:$V,$A980,'Sample - Superstore'!$N:$N,$B980)</f>
        <v>0</v>
      </c>
      <c r="J980" s="42">
        <f>SUMIFS('Sample - Superstore'!U:U,'Sample - Superstore'!$V:$V,$A980,'Sample - Superstore'!$N:$N,$B980)</f>
        <v>27.47136</v>
      </c>
      <c r="L980" s="36" t="s">
        <v>3874</v>
      </c>
      <c r="N980" s="40"/>
    </row>
    <row r="981">
      <c r="A981" s="41" t="s">
        <v>8627</v>
      </c>
      <c r="B981" s="36" t="s">
        <v>3127</v>
      </c>
      <c r="C981" s="36" t="s">
        <v>51</v>
      </c>
      <c r="D981" s="36" t="s">
        <v>52</v>
      </c>
      <c r="E981" s="36" t="s">
        <v>3128</v>
      </c>
      <c r="F981" s="42">
        <f>SUMIFS('Sample - Superstore'!R:R,'Sample - Superstore'!$V:$V,$A981,'Sample - Superstore'!$N:$N,$B981)</f>
        <v>286.7764444</v>
      </c>
      <c r="G981" s="43" t="str">
        <f>IF(OR($F981&lt;Lower_Limit,$F981&gt;Upper_Limit),TRUE,IF($F981&gt;Upper_percentile,"P99",IF($F981&lt;Lower_percentile,"P01","")))</f>
        <v/>
      </c>
      <c r="H981" s="44">
        <f>SUMIFS('Sample - Superstore'!S:S,'Sample - Superstore'!$V:$V,$A981,'Sample - Superstore'!$N:$N,$B981)</f>
        <v>1</v>
      </c>
      <c r="I981" s="45">
        <f>SUMIFS('Sample - Superstore'!T:T,'Sample - Superstore'!$V:$V,$A981,'Sample - Superstore'!$N:$N,$B981)</f>
        <v>0</v>
      </c>
      <c r="J981" s="42">
        <f>SUMIFS('Sample - Superstore'!U:U,'Sample - Superstore'!$V:$V,$A981,'Sample - Superstore'!$N:$N,$B981)</f>
        <v>51.61976</v>
      </c>
      <c r="L981" s="36" t="s">
        <v>3885</v>
      </c>
      <c r="N981" s="40"/>
    </row>
    <row r="982">
      <c r="A982" s="41" t="s">
        <v>8627</v>
      </c>
      <c r="B982" s="36" t="s">
        <v>3132</v>
      </c>
      <c r="C982" s="36" t="s">
        <v>35</v>
      </c>
      <c r="D982" s="36" t="s">
        <v>121</v>
      </c>
      <c r="E982" s="36" t="s">
        <v>3133</v>
      </c>
      <c r="F982" s="42">
        <f>SUMIFS('Sample - Superstore'!R:R,'Sample - Superstore'!$V:$V,$A982,'Sample - Superstore'!$N:$N,$B982)</f>
        <v>12.42</v>
      </c>
      <c r="G982" s="43" t="str">
        <f>IF(OR($F982&lt;Lower_Limit,$F982&gt;Upper_Limit),TRUE,IF($F982&gt;Upper_percentile,"P99",IF($F982&lt;Lower_percentile,"P01","")))</f>
        <v/>
      </c>
      <c r="H982" s="44">
        <f>SUMIFS('Sample - Superstore'!S:S,'Sample - Superstore'!$V:$V,$A982,'Sample - Superstore'!$N:$N,$B982)</f>
        <v>3</v>
      </c>
      <c r="I982" s="45">
        <f>SUMIFS('Sample - Superstore'!T:T,'Sample - Superstore'!$V:$V,$A982,'Sample - Superstore'!$N:$N,$B982)</f>
        <v>0</v>
      </c>
      <c r="J982" s="42">
        <f>SUMIFS('Sample - Superstore'!U:U,'Sample - Superstore'!$V:$V,$A982,'Sample - Superstore'!$N:$N,$B982)</f>
        <v>4.4712</v>
      </c>
      <c r="L982" s="36" t="s">
        <v>3889</v>
      </c>
      <c r="N982" s="40"/>
    </row>
    <row r="983">
      <c r="A983" s="41" t="s">
        <v>8627</v>
      </c>
      <c r="B983" s="36" t="s">
        <v>3134</v>
      </c>
      <c r="C983" s="36" t="s">
        <v>39</v>
      </c>
      <c r="D983" s="36" t="s">
        <v>61</v>
      </c>
      <c r="E983" s="36" t="s">
        <v>3135</v>
      </c>
      <c r="F983" s="42">
        <f>SUMIFS('Sample - Superstore'!R:R,'Sample - Superstore'!$V:$V,$A983,'Sample - Superstore'!$N:$N,$B983)</f>
        <v>428.4</v>
      </c>
      <c r="G983" s="43" t="str">
        <f>IF(OR($F983&lt;Lower_Limit,$F983&gt;Upper_Limit),TRUE,IF($F983&gt;Upper_percentile,"P99",IF($F983&lt;Lower_percentile,"P01","")))</f>
        <v/>
      </c>
      <c r="H983" s="44">
        <f>SUMIFS('Sample - Superstore'!S:S,'Sample - Superstore'!$V:$V,$A983,'Sample - Superstore'!$N:$N,$B983)</f>
        <v>3</v>
      </c>
      <c r="I983" s="45">
        <f>SUMIFS('Sample - Superstore'!T:T,'Sample - Superstore'!$V:$V,$A983,'Sample - Superstore'!$N:$N,$B983)</f>
        <v>0</v>
      </c>
      <c r="J983" s="42">
        <f>SUMIFS('Sample - Superstore'!U:U,'Sample - Superstore'!$V:$V,$A983,'Sample - Superstore'!$N:$N,$B983)</f>
        <v>89.964</v>
      </c>
      <c r="L983" s="36" t="s">
        <v>3891</v>
      </c>
      <c r="N983" s="40"/>
    </row>
    <row r="984">
      <c r="A984" s="41" t="s">
        <v>8627</v>
      </c>
      <c r="B984" s="36" t="s">
        <v>3136</v>
      </c>
      <c r="C984" s="36" t="s">
        <v>35</v>
      </c>
      <c r="D984" s="36" t="s">
        <v>121</v>
      </c>
      <c r="E984" s="36" t="s">
        <v>3137</v>
      </c>
      <c r="F984" s="42">
        <f>SUMIFS('Sample - Superstore'!R:R,'Sample - Superstore'!$V:$V,$A984,'Sample - Superstore'!$N:$N,$B984)</f>
        <v>24.75</v>
      </c>
      <c r="G984" s="43" t="str">
        <f>IF(OR($F984&lt;Lower_Limit,$F984&gt;Upper_Limit),TRUE,IF($F984&gt;Upper_percentile,"P99",IF($F984&lt;Lower_percentile,"P01","")))</f>
        <v/>
      </c>
      <c r="H984" s="44">
        <f>SUMIFS('Sample - Superstore'!S:S,'Sample - Superstore'!$V:$V,$A984,'Sample - Superstore'!$N:$N,$B984)</f>
        <v>5</v>
      </c>
      <c r="I984" s="45">
        <f>SUMIFS('Sample - Superstore'!T:T,'Sample - Superstore'!$V:$V,$A984,'Sample - Superstore'!$N:$N,$B984)</f>
        <v>0</v>
      </c>
      <c r="J984" s="42">
        <f>SUMIFS('Sample - Superstore'!U:U,'Sample - Superstore'!$V:$V,$A984,'Sample - Superstore'!$N:$N,$B984)</f>
        <v>10.89</v>
      </c>
      <c r="L984" s="36" t="s">
        <v>3893</v>
      </c>
      <c r="N984" s="40"/>
    </row>
    <row r="985">
      <c r="A985" s="41" t="s">
        <v>8627</v>
      </c>
      <c r="B985" s="36" t="s">
        <v>3138</v>
      </c>
      <c r="C985" s="36" t="s">
        <v>51</v>
      </c>
      <c r="D985" s="36" t="s">
        <v>297</v>
      </c>
      <c r="E985" s="36" t="s">
        <v>3139</v>
      </c>
      <c r="F985" s="42">
        <f>SUMIFS('Sample - Superstore'!R:R,'Sample - Superstore'!$V:$V,$A985,'Sample - Superstore'!$N:$N,$B985)</f>
        <v>87.71</v>
      </c>
      <c r="G985" s="43" t="str">
        <f>IF(OR($F985&lt;Lower_Limit,$F985&gt;Upper_Limit),TRUE,IF($F985&gt;Upper_percentile,"P99",IF($F985&lt;Lower_percentile,"P01","")))</f>
        <v/>
      </c>
      <c r="H985" s="44">
        <f>SUMIFS('Sample - Superstore'!S:S,'Sample - Superstore'!$V:$V,$A985,'Sample - Superstore'!$N:$N,$B985)</f>
        <v>7</v>
      </c>
      <c r="I985" s="45">
        <f>SUMIFS('Sample - Superstore'!T:T,'Sample - Superstore'!$V:$V,$A985,'Sample - Superstore'!$N:$N,$B985)</f>
        <v>0</v>
      </c>
      <c r="J985" s="42">
        <f>SUMIFS('Sample - Superstore'!U:U,'Sample - Superstore'!$V:$V,$A985,'Sample - Superstore'!$N:$N,$B985)</f>
        <v>41.2237</v>
      </c>
      <c r="L985" s="36" t="s">
        <v>3896</v>
      </c>
      <c r="N985" s="40"/>
    </row>
    <row r="986">
      <c r="A986" s="41" t="s">
        <v>8627</v>
      </c>
      <c r="B986" s="36" t="s">
        <v>2145</v>
      </c>
      <c r="C986" s="36" t="s">
        <v>51</v>
      </c>
      <c r="D986" s="36" t="s">
        <v>52</v>
      </c>
      <c r="E986" s="36" t="s">
        <v>2146</v>
      </c>
      <c r="F986" s="42">
        <f>SUMIFS('Sample - Superstore'!R:R,'Sample - Superstore'!$V:$V,$A986,'Sample - Superstore'!$N:$N,$B986)</f>
        <v>69.52</v>
      </c>
      <c r="G986" s="43" t="str">
        <f>IF(OR($F986&lt;Lower_Limit,$F986&gt;Upper_Limit),TRUE,IF($F986&gt;Upper_percentile,"P99",IF($F986&lt;Lower_percentile,"P01","")))</f>
        <v/>
      </c>
      <c r="H986" s="44">
        <f>SUMIFS('Sample - Superstore'!S:S,'Sample - Superstore'!$V:$V,$A986,'Sample - Superstore'!$N:$N,$B986)</f>
        <v>2</v>
      </c>
      <c r="I986" s="45">
        <f>SUMIFS('Sample - Superstore'!T:T,'Sample - Superstore'!$V:$V,$A986,'Sample - Superstore'!$N:$N,$B986)</f>
        <v>0</v>
      </c>
      <c r="J986" s="42">
        <f>SUMIFS('Sample - Superstore'!U:U,'Sample - Superstore'!$V:$V,$A986,'Sample - Superstore'!$N:$N,$B986)</f>
        <v>17.38</v>
      </c>
      <c r="L986" s="36" t="s">
        <v>3902</v>
      </c>
      <c r="N986" s="40"/>
    </row>
    <row r="987">
      <c r="A987" s="41" t="s">
        <v>8627</v>
      </c>
      <c r="B987" s="36" t="s">
        <v>183</v>
      </c>
      <c r="C987" s="36" t="s">
        <v>39</v>
      </c>
      <c r="D987" s="36" t="s">
        <v>40</v>
      </c>
      <c r="E987" s="36" t="s">
        <v>184</v>
      </c>
      <c r="F987" s="42">
        <f>SUMIFS('Sample - Superstore'!R:R,'Sample - Superstore'!$V:$V,$A987,'Sample - Superstore'!$N:$N,$B987)</f>
        <v>20.784</v>
      </c>
      <c r="G987" s="43" t="str">
        <f>IF(OR($F987&lt;Lower_Limit,$F987&gt;Upper_Limit),TRUE,IF($F987&gt;Upper_percentile,"P99",IF($F987&lt;Lower_percentile,"P01","")))</f>
        <v/>
      </c>
      <c r="H987" s="44">
        <f>SUMIFS('Sample - Superstore'!S:S,'Sample - Superstore'!$V:$V,$A987,'Sample - Superstore'!$N:$N,$B987)</f>
        <v>2</v>
      </c>
      <c r="I987" s="45">
        <f>SUMIFS('Sample - Superstore'!T:T,'Sample - Superstore'!$V:$V,$A987,'Sample - Superstore'!$N:$N,$B987)</f>
        <v>0.2</v>
      </c>
      <c r="J987" s="42">
        <f>SUMIFS('Sample - Superstore'!U:U,'Sample - Superstore'!$V:$V,$A987,'Sample - Superstore'!$N:$N,$B987)</f>
        <v>-4.6764</v>
      </c>
      <c r="L987" s="36" t="s">
        <v>3907</v>
      </c>
      <c r="N987" s="40"/>
    </row>
    <row r="988">
      <c r="A988" s="41" t="s">
        <v>8627</v>
      </c>
      <c r="B988" s="36" t="s">
        <v>3140</v>
      </c>
      <c r="C988" s="36" t="s">
        <v>51</v>
      </c>
      <c r="D988" s="36" t="s">
        <v>76</v>
      </c>
      <c r="E988" s="36" t="s">
        <v>3141</v>
      </c>
      <c r="F988" s="42">
        <f>SUMIFS('Sample - Superstore'!R:R,'Sample - Superstore'!$V:$V,$A988,'Sample - Superstore'!$N:$N,$B988)</f>
        <v>12.816</v>
      </c>
      <c r="G988" s="43" t="str">
        <f>IF(OR($F988&lt;Lower_Limit,$F988&gt;Upper_Limit),TRUE,IF($F988&gt;Upper_percentile,"P99",IF($F988&lt;Lower_percentile,"P01","")))</f>
        <v/>
      </c>
      <c r="H988" s="44">
        <f>SUMIFS('Sample - Superstore'!S:S,'Sample - Superstore'!$V:$V,$A988,'Sample - Superstore'!$N:$N,$B988)</f>
        <v>3</v>
      </c>
      <c r="I988" s="45">
        <f>SUMIFS('Sample - Superstore'!T:T,'Sample - Superstore'!$V:$V,$A988,'Sample - Superstore'!$N:$N,$B988)</f>
        <v>0.2</v>
      </c>
      <c r="J988" s="42">
        <f>SUMIFS('Sample - Superstore'!U:U,'Sample - Superstore'!$V:$V,$A988,'Sample - Superstore'!$N:$N,$B988)</f>
        <v>4.1652</v>
      </c>
      <c r="L988" s="36" t="s">
        <v>3908</v>
      </c>
      <c r="N988" s="40"/>
    </row>
    <row r="989">
      <c r="A989" s="41" t="s">
        <v>8627</v>
      </c>
      <c r="B989" s="36" t="s">
        <v>3143</v>
      </c>
      <c r="C989" s="36" t="s">
        <v>51</v>
      </c>
      <c r="D989" s="36" t="s">
        <v>283</v>
      </c>
      <c r="E989" s="36" t="s">
        <v>3144</v>
      </c>
      <c r="F989" s="42">
        <f>SUMIFS('Sample - Superstore'!R:R,'Sample - Superstore'!$V:$V,$A989,'Sample - Superstore'!$N:$N,$B989)</f>
        <v>49.70488889</v>
      </c>
      <c r="G989" s="43" t="str">
        <f>IF(OR($F989&lt;Lower_Limit,$F989&gt;Upper_Limit),TRUE,IF($F989&gt;Upper_percentile,"P99",IF($F989&lt;Lower_percentile,"P01","")))</f>
        <v/>
      </c>
      <c r="H989" s="44">
        <f>SUMIFS('Sample - Superstore'!S:S,'Sample - Superstore'!$V:$V,$A989,'Sample - Superstore'!$N:$N,$B989)</f>
        <v>2</v>
      </c>
      <c r="I989" s="45">
        <f>SUMIFS('Sample - Superstore'!T:T,'Sample - Superstore'!$V:$V,$A989,'Sample - Superstore'!$N:$N,$B989)</f>
        <v>0</v>
      </c>
      <c r="J989" s="42">
        <f>SUMIFS('Sample - Superstore'!U:U,'Sample - Superstore'!$V:$V,$A989,'Sample - Superstore'!$N:$N,$B989)</f>
        <v>14.91146667</v>
      </c>
      <c r="L989" s="36" t="s">
        <v>3911</v>
      </c>
      <c r="N989" s="40"/>
    </row>
    <row r="990">
      <c r="A990" s="41" t="s">
        <v>8627</v>
      </c>
      <c r="B990" s="36" t="s">
        <v>1691</v>
      </c>
      <c r="C990" s="36" t="s">
        <v>51</v>
      </c>
      <c r="D990" s="36" t="s">
        <v>76</v>
      </c>
      <c r="E990" s="36" t="s">
        <v>1692</v>
      </c>
      <c r="F990" s="42">
        <f>SUMIFS('Sample - Superstore'!R:R,'Sample - Superstore'!$V:$V,$A990,'Sample - Superstore'!$N:$N,$B990)</f>
        <v>1.872</v>
      </c>
      <c r="G990" s="43" t="str">
        <f>IF(OR($F990&lt;Lower_Limit,$F990&gt;Upper_Limit),TRUE,IF($F990&gt;Upper_percentile,"P99",IF($F990&lt;Lower_percentile,"P01","")))</f>
        <v>P01</v>
      </c>
      <c r="H990" s="44">
        <f>SUMIFS('Sample - Superstore'!S:S,'Sample - Superstore'!$V:$V,$A990,'Sample - Superstore'!$N:$N,$B990)</f>
        <v>3</v>
      </c>
      <c r="I990" s="45">
        <f>SUMIFS('Sample - Superstore'!T:T,'Sample - Superstore'!$V:$V,$A990,'Sample - Superstore'!$N:$N,$B990)</f>
        <v>0.7</v>
      </c>
      <c r="J990" s="42">
        <f>SUMIFS('Sample - Superstore'!U:U,'Sample - Superstore'!$V:$V,$A990,'Sample - Superstore'!$N:$N,$B990)</f>
        <v>-1.4352</v>
      </c>
      <c r="L990" s="36" t="s">
        <v>3917</v>
      </c>
      <c r="N990" s="40"/>
    </row>
    <row r="991">
      <c r="A991" s="41" t="s">
        <v>8627</v>
      </c>
      <c r="B991" s="36" t="s">
        <v>3148</v>
      </c>
      <c r="C991" s="36" t="s">
        <v>35</v>
      </c>
      <c r="D991" s="36" t="s">
        <v>263</v>
      </c>
      <c r="E991" s="36" t="s">
        <v>3149</v>
      </c>
      <c r="F991" s="42">
        <f>SUMIFS('Sample - Superstore'!R:R,'Sample - Superstore'!$V:$V,$A991,'Sample - Superstore'!$N:$N,$B991)</f>
        <v>854.352</v>
      </c>
      <c r="G991" s="43" t="str">
        <f>IF(OR($F991&lt;Lower_Limit,$F991&gt;Upper_Limit),TRUE,IF($F991&gt;Upper_percentile,"P99",IF($F991&lt;Lower_percentile,"P01","")))</f>
        <v/>
      </c>
      <c r="H991" s="44">
        <f>SUMIFS('Sample - Superstore'!S:S,'Sample - Superstore'!$V:$V,$A991,'Sample - Superstore'!$N:$N,$B991)</f>
        <v>3</v>
      </c>
      <c r="I991" s="45">
        <f>SUMIFS('Sample - Superstore'!T:T,'Sample - Superstore'!$V:$V,$A991,'Sample - Superstore'!$N:$N,$B991)</f>
        <v>0.2</v>
      </c>
      <c r="J991" s="42">
        <f>SUMIFS('Sample - Superstore'!U:U,'Sample - Superstore'!$V:$V,$A991,'Sample - Superstore'!$N:$N,$B991)</f>
        <v>10.6794</v>
      </c>
      <c r="L991" s="36" t="s">
        <v>3919</v>
      </c>
      <c r="N991" s="40"/>
    </row>
    <row r="992">
      <c r="A992" s="41" t="s">
        <v>8627</v>
      </c>
      <c r="B992" s="36" t="s">
        <v>3150</v>
      </c>
      <c r="C992" s="36" t="s">
        <v>51</v>
      </c>
      <c r="D992" s="36" t="s">
        <v>52</v>
      </c>
      <c r="E992" s="36" t="s">
        <v>3151</v>
      </c>
      <c r="F992" s="42">
        <f>SUMIFS('Sample - Superstore'!R:R,'Sample - Superstore'!$V:$V,$A992,'Sample - Superstore'!$N:$N,$B992)</f>
        <v>593.568</v>
      </c>
      <c r="G992" s="43" t="str">
        <f>IF(OR($F992&lt;Lower_Limit,$F992&gt;Upper_Limit),TRUE,IF($F992&gt;Upper_percentile,"P99",IF($F992&lt;Lower_percentile,"P01","")))</f>
        <v/>
      </c>
      <c r="H992" s="44">
        <f>SUMIFS('Sample - Superstore'!S:S,'Sample - Superstore'!$V:$V,$A992,'Sample - Superstore'!$N:$N,$B992)</f>
        <v>2</v>
      </c>
      <c r="I992" s="45">
        <f>SUMIFS('Sample - Superstore'!T:T,'Sample - Superstore'!$V:$V,$A992,'Sample - Superstore'!$N:$N,$B992)</f>
        <v>0.2</v>
      </c>
      <c r="J992" s="42">
        <f>SUMIFS('Sample - Superstore'!U:U,'Sample - Superstore'!$V:$V,$A992,'Sample - Superstore'!$N:$N,$B992)</f>
        <v>0</v>
      </c>
      <c r="L992" s="36" t="s">
        <v>3925</v>
      </c>
      <c r="N992" s="40"/>
    </row>
    <row r="993">
      <c r="A993" s="41" t="s">
        <v>8627</v>
      </c>
      <c r="B993" s="36" t="s">
        <v>3154</v>
      </c>
      <c r="C993" s="36" t="s">
        <v>35</v>
      </c>
      <c r="D993" s="36" t="s">
        <v>263</v>
      </c>
      <c r="E993" s="36" t="s">
        <v>3155</v>
      </c>
      <c r="F993" s="42">
        <f>SUMIFS('Sample - Superstore'!R:R,'Sample - Superstore'!$V:$V,$A993,'Sample - Superstore'!$N:$N,$B993)</f>
        <v>107.9574806</v>
      </c>
      <c r="G993" s="43" t="str">
        <f>IF(OR($F993&lt;Lower_Limit,$F993&gt;Upper_Limit),TRUE,IF($F993&gt;Upper_percentile,"P99",IF($F993&lt;Lower_percentile,"P01","")))</f>
        <v/>
      </c>
      <c r="H993" s="44">
        <f>SUMIFS('Sample - Superstore'!S:S,'Sample - Superstore'!$V:$V,$A993,'Sample - Superstore'!$N:$N,$B993)</f>
        <v>1</v>
      </c>
      <c r="I993" s="45">
        <f>SUMIFS('Sample - Superstore'!T:T,'Sample - Superstore'!$V:$V,$A993,'Sample - Superstore'!$N:$N,$B993)</f>
        <v>0</v>
      </c>
      <c r="J993" s="42">
        <f>SUMIFS('Sample - Superstore'!U:U,'Sample - Superstore'!$V:$V,$A993,'Sample - Superstore'!$N:$N,$B993)</f>
        <v>30.22809457</v>
      </c>
      <c r="L993" s="36" t="s">
        <v>3928</v>
      </c>
      <c r="N993" s="40"/>
    </row>
    <row r="994">
      <c r="A994" s="41" t="s">
        <v>8627</v>
      </c>
      <c r="B994" s="36" t="s">
        <v>781</v>
      </c>
      <c r="C994" s="36" t="s">
        <v>51</v>
      </c>
      <c r="D994" s="36" t="s">
        <v>635</v>
      </c>
      <c r="E994" s="36" t="s">
        <v>782</v>
      </c>
      <c r="F994" s="42">
        <f>SUMIFS('Sample - Superstore'!R:R,'Sample - Superstore'!$V:$V,$A994,'Sample - Superstore'!$N:$N,$B994)</f>
        <v>33.8</v>
      </c>
      <c r="G994" s="43" t="str">
        <f>IF(OR($F994&lt;Lower_Limit,$F994&gt;Upper_Limit),TRUE,IF($F994&gt;Upper_percentile,"P99",IF($F994&lt;Lower_percentile,"P01","")))</f>
        <v/>
      </c>
      <c r="H994" s="44">
        <f>SUMIFS('Sample - Superstore'!S:S,'Sample - Superstore'!$V:$V,$A994,'Sample - Superstore'!$N:$N,$B994)</f>
        <v>5</v>
      </c>
      <c r="I994" s="45">
        <f>SUMIFS('Sample - Superstore'!T:T,'Sample - Superstore'!$V:$V,$A994,'Sample - Superstore'!$N:$N,$B994)</f>
        <v>0.2</v>
      </c>
      <c r="J994" s="42">
        <f>SUMIFS('Sample - Superstore'!U:U,'Sample - Superstore'!$V:$V,$A994,'Sample - Superstore'!$N:$N,$B994)</f>
        <v>4.225</v>
      </c>
      <c r="L994" s="36" t="s">
        <v>3932</v>
      </c>
      <c r="N994" s="40"/>
    </row>
    <row r="995">
      <c r="A995" s="41" t="s">
        <v>8627</v>
      </c>
      <c r="B995" s="36" t="s">
        <v>3160</v>
      </c>
      <c r="C995" s="36" t="s">
        <v>39</v>
      </c>
      <c r="D995" s="36" t="s">
        <v>61</v>
      </c>
      <c r="E995" s="36" t="s">
        <v>3161</v>
      </c>
      <c r="F995" s="42">
        <f>SUMIFS('Sample - Superstore'!R:R,'Sample - Superstore'!$V:$V,$A995,'Sample - Superstore'!$N:$N,$B995)</f>
        <v>16.85156543</v>
      </c>
      <c r="G995" s="43" t="str">
        <f>IF(OR($F995&lt;Lower_Limit,$F995&gt;Upper_Limit),TRUE,IF($F995&gt;Upper_percentile,"P99",IF($F995&lt;Lower_percentile,"P01","")))</f>
        <v/>
      </c>
      <c r="H995" s="44">
        <f>SUMIFS('Sample - Superstore'!S:S,'Sample - Superstore'!$V:$V,$A995,'Sample - Superstore'!$N:$N,$B995)</f>
        <v>3</v>
      </c>
      <c r="I995" s="45">
        <f>SUMIFS('Sample - Superstore'!T:T,'Sample - Superstore'!$V:$V,$A995,'Sample - Superstore'!$N:$N,$B995)</f>
        <v>0.2</v>
      </c>
      <c r="J995" s="42">
        <f>SUMIFS('Sample - Superstore'!U:U,'Sample - Superstore'!$V:$V,$A995,'Sample - Superstore'!$N:$N,$B995)</f>
        <v>3.580957654</v>
      </c>
      <c r="L995" s="36" t="s">
        <v>3941</v>
      </c>
      <c r="N995" s="40"/>
    </row>
    <row r="996">
      <c r="A996" s="41" t="s">
        <v>8627</v>
      </c>
      <c r="B996" s="36" t="s">
        <v>3165</v>
      </c>
      <c r="C996" s="36" t="s">
        <v>39</v>
      </c>
      <c r="D996" s="36" t="s">
        <v>40</v>
      </c>
      <c r="E996" s="36" t="s">
        <v>3166</v>
      </c>
      <c r="F996" s="42">
        <f>SUMIFS('Sample - Superstore'!R:R,'Sample - Superstore'!$V:$V,$A996,'Sample - Superstore'!$N:$N,$B996)</f>
        <v>55.992</v>
      </c>
      <c r="G996" s="43" t="str">
        <f>IF(OR($F996&lt;Lower_Limit,$F996&gt;Upper_Limit),TRUE,IF($F996&gt;Upper_percentile,"P99",IF($F996&lt;Lower_percentile,"P01","")))</f>
        <v/>
      </c>
      <c r="H996" s="44">
        <f>SUMIFS('Sample - Superstore'!S:S,'Sample - Superstore'!$V:$V,$A996,'Sample - Superstore'!$N:$N,$B996)</f>
        <v>1</v>
      </c>
      <c r="I996" s="45">
        <f>SUMIFS('Sample - Superstore'!T:T,'Sample - Superstore'!$V:$V,$A996,'Sample - Superstore'!$N:$N,$B996)</f>
        <v>0.2</v>
      </c>
      <c r="J996" s="42">
        <f>SUMIFS('Sample - Superstore'!U:U,'Sample - Superstore'!$V:$V,$A996,'Sample - Superstore'!$N:$N,$B996)</f>
        <v>3.4995</v>
      </c>
      <c r="L996" s="36" t="s">
        <v>3951</v>
      </c>
      <c r="N996" s="40"/>
    </row>
    <row r="997">
      <c r="A997" s="41" t="s">
        <v>8627</v>
      </c>
      <c r="B997" s="36" t="s">
        <v>2642</v>
      </c>
      <c r="C997" s="36" t="s">
        <v>51</v>
      </c>
      <c r="D997" s="36" t="s">
        <v>93</v>
      </c>
      <c r="E997" s="36" t="s">
        <v>2643</v>
      </c>
      <c r="F997" s="42">
        <f>SUMIFS('Sample - Superstore'!R:R,'Sample - Superstore'!$V:$V,$A997,'Sample - Superstore'!$N:$N,$B997)</f>
        <v>12.1864428</v>
      </c>
      <c r="G997" s="43" t="str">
        <f>IF(OR($F997&lt;Lower_Limit,$F997&gt;Upper_Limit),TRUE,IF($F997&gt;Upper_percentile,"P99",IF($F997&lt;Lower_percentile,"P01","")))</f>
        <v/>
      </c>
      <c r="H997" s="44">
        <f>SUMIFS('Sample - Superstore'!S:S,'Sample - Superstore'!$V:$V,$A997,'Sample - Superstore'!$N:$N,$B997)</f>
        <v>8</v>
      </c>
      <c r="I997" s="45">
        <f>SUMIFS('Sample - Superstore'!T:T,'Sample - Superstore'!$V:$V,$A997,'Sample - Superstore'!$N:$N,$B997)</f>
        <v>0.2</v>
      </c>
      <c r="J997" s="42">
        <f>SUMIFS('Sample - Superstore'!U:U,'Sample - Superstore'!$V:$V,$A997,'Sample - Superstore'!$N:$N,$B997)</f>
        <v>1.370974815</v>
      </c>
      <c r="L997" s="36" t="s">
        <v>3954</v>
      </c>
      <c r="N997" s="40"/>
    </row>
    <row r="998">
      <c r="A998" s="41" t="s">
        <v>8627</v>
      </c>
      <c r="B998" s="36" t="s">
        <v>3170</v>
      </c>
      <c r="C998" s="36" t="s">
        <v>51</v>
      </c>
      <c r="D998" s="36" t="s">
        <v>52</v>
      </c>
      <c r="E998" s="36" t="s">
        <v>3171</v>
      </c>
      <c r="F998" s="42">
        <f>SUMIFS('Sample - Superstore'!R:R,'Sample - Superstore'!$V:$V,$A998,'Sample - Superstore'!$N:$N,$B998)</f>
        <v>307.3441646</v>
      </c>
      <c r="G998" s="43" t="str">
        <f>IF(OR($F998&lt;Lower_Limit,$F998&gt;Upper_Limit),TRUE,IF($F998&gt;Upper_percentile,"P99",IF($F998&lt;Lower_percentile,"P01","")))</f>
        <v/>
      </c>
      <c r="H998" s="44">
        <f>SUMIFS('Sample - Superstore'!S:S,'Sample - Superstore'!$V:$V,$A998,'Sample - Superstore'!$N:$N,$B998)</f>
        <v>10</v>
      </c>
      <c r="I998" s="45">
        <f>SUMIFS('Sample - Superstore'!T:T,'Sample - Superstore'!$V:$V,$A998,'Sample - Superstore'!$N:$N,$B998)</f>
        <v>0.2</v>
      </c>
      <c r="J998" s="42">
        <f>SUMIFS('Sample - Superstore'!U:U,'Sample - Superstore'!$V:$V,$A998,'Sample - Superstore'!$N:$N,$B998)</f>
        <v>26.8926144</v>
      </c>
      <c r="L998" s="36" t="s">
        <v>3957</v>
      </c>
      <c r="N998" s="40"/>
    </row>
    <row r="999">
      <c r="A999" s="41" t="s">
        <v>8627</v>
      </c>
      <c r="B999" s="36" t="s">
        <v>2116</v>
      </c>
      <c r="C999" s="36" t="s">
        <v>51</v>
      </c>
      <c r="D999" s="36" t="s">
        <v>124</v>
      </c>
      <c r="E999" s="36" t="s">
        <v>2117</v>
      </c>
      <c r="F999" s="42">
        <f>SUMIFS('Sample - Superstore'!R:R,'Sample - Superstore'!$V:$V,$A999,'Sample - Superstore'!$N:$N,$B999)</f>
        <v>20.010693</v>
      </c>
      <c r="G999" s="43" t="str">
        <f>IF(OR($F999&lt;Lower_Limit,$F999&gt;Upper_Limit),TRUE,IF($F999&gt;Upper_percentile,"P99",IF($F999&lt;Lower_percentile,"P01","")))</f>
        <v/>
      </c>
      <c r="H999" s="44">
        <f>SUMIFS('Sample - Superstore'!S:S,'Sample - Superstore'!$V:$V,$A999,'Sample - Superstore'!$N:$N,$B999)</f>
        <v>4</v>
      </c>
      <c r="I999" s="45">
        <f>SUMIFS('Sample - Superstore'!T:T,'Sample - Superstore'!$V:$V,$A999,'Sample - Superstore'!$N:$N,$B999)</f>
        <v>0.2</v>
      </c>
      <c r="J999" s="42">
        <f>SUMIFS('Sample - Superstore'!U:U,'Sample - Superstore'!$V:$V,$A999,'Sample - Superstore'!$N:$N,$B999)</f>
        <v>7.253876214</v>
      </c>
      <c r="L999" s="36" t="s">
        <v>3959</v>
      </c>
      <c r="N999" s="40"/>
    </row>
    <row r="1000">
      <c r="A1000" s="41" t="s">
        <v>8627</v>
      </c>
      <c r="B1000" s="36" t="s">
        <v>3176</v>
      </c>
      <c r="C1000" s="36" t="s">
        <v>35</v>
      </c>
      <c r="D1000" s="36" t="s">
        <v>121</v>
      </c>
      <c r="E1000" s="36" t="s">
        <v>3177</v>
      </c>
      <c r="F1000" s="42">
        <f>SUMIFS('Sample - Superstore'!R:R,'Sample - Superstore'!$V:$V,$A1000,'Sample - Superstore'!$N:$N,$B1000)</f>
        <v>142.2345021</v>
      </c>
      <c r="G1000" s="43" t="str">
        <f>IF(OR($F1000&lt;Lower_Limit,$F1000&gt;Upper_Limit),TRUE,IF($F1000&gt;Upper_percentile,"P99",IF($F1000&lt;Lower_percentile,"P01","")))</f>
        <v/>
      </c>
      <c r="H1000" s="44">
        <f>SUMIFS('Sample - Superstore'!S:S,'Sample - Superstore'!$V:$V,$A1000,'Sample - Superstore'!$N:$N,$B1000)</f>
        <v>6</v>
      </c>
      <c r="I1000" s="45">
        <f>SUMIFS('Sample - Superstore'!T:T,'Sample - Superstore'!$V:$V,$A1000,'Sample - Superstore'!$N:$N,$B1000)</f>
        <v>0</v>
      </c>
      <c r="J1000" s="42">
        <f>SUMIFS('Sample - Superstore'!U:U,'Sample - Superstore'!$V:$V,$A1000,'Sample - Superstore'!$N:$N,$B1000)</f>
        <v>58.31614585</v>
      </c>
      <c r="L1000" s="36" t="s">
        <v>3963</v>
      </c>
      <c r="N1000" s="40"/>
    </row>
    <row r="1001">
      <c r="A1001" s="41" t="s">
        <v>8627</v>
      </c>
      <c r="B1001" s="36" t="s">
        <v>2764</v>
      </c>
      <c r="C1001" s="36" t="s">
        <v>51</v>
      </c>
      <c r="D1001" s="36" t="s">
        <v>76</v>
      </c>
      <c r="E1001" s="36" t="s">
        <v>2765</v>
      </c>
      <c r="F1001" s="42">
        <f>SUMIFS('Sample - Superstore'!R:R,'Sample - Superstore'!$V:$V,$A1001,'Sample - Superstore'!$N:$N,$B1001)</f>
        <v>60.0209807</v>
      </c>
      <c r="G1001" s="43" t="str">
        <f>IF(OR($F1001&lt;Lower_Limit,$F1001&gt;Upper_Limit),TRUE,IF($F1001&gt;Upper_percentile,"P99",IF($F1001&lt;Lower_percentile,"P01","")))</f>
        <v/>
      </c>
      <c r="H1001" s="44">
        <f>SUMIFS('Sample - Superstore'!S:S,'Sample - Superstore'!$V:$V,$A1001,'Sample - Superstore'!$N:$N,$B1001)</f>
        <v>2</v>
      </c>
      <c r="I1001" s="45">
        <f>SUMIFS('Sample - Superstore'!T:T,'Sample - Superstore'!$V:$V,$A1001,'Sample - Superstore'!$N:$N,$B1001)</f>
        <v>0</v>
      </c>
      <c r="J1001" s="42">
        <f>SUMIFS('Sample - Superstore'!U:U,'Sample - Superstore'!$V:$V,$A1001,'Sample - Superstore'!$N:$N,$B1001)</f>
        <v>27.60965112</v>
      </c>
      <c r="L1001" s="36" t="s">
        <v>3970</v>
      </c>
      <c r="N1001" s="40"/>
    </row>
    <row r="1002">
      <c r="A1002" s="41" t="s">
        <v>8627</v>
      </c>
      <c r="B1002" s="36" t="s">
        <v>1240</v>
      </c>
      <c r="C1002" s="36" t="s">
        <v>51</v>
      </c>
      <c r="D1002" s="36" t="s">
        <v>52</v>
      </c>
      <c r="E1002" s="36" t="s">
        <v>1241</v>
      </c>
      <c r="F1002" s="42">
        <f>SUMIFS('Sample - Superstore'!R:R,'Sample - Superstore'!$V:$V,$A1002,'Sample - Superstore'!$N:$N,$B1002)</f>
        <v>68.08849935</v>
      </c>
      <c r="G1002" s="43" t="str">
        <f>IF(OR($F1002&lt;Lower_Limit,$F1002&gt;Upper_Limit),TRUE,IF($F1002&gt;Upper_percentile,"P99",IF($F1002&lt;Lower_percentile,"P01","")))</f>
        <v/>
      </c>
      <c r="H1002" s="44">
        <f>SUMIFS('Sample - Superstore'!S:S,'Sample - Superstore'!$V:$V,$A1002,'Sample - Superstore'!$N:$N,$B1002)</f>
        <v>4</v>
      </c>
      <c r="I1002" s="45">
        <f>SUMIFS('Sample - Superstore'!T:T,'Sample - Superstore'!$V:$V,$A1002,'Sample - Superstore'!$N:$N,$B1002)</f>
        <v>0</v>
      </c>
      <c r="J1002" s="42">
        <f>SUMIFS('Sample - Superstore'!U:U,'Sample - Superstore'!$V:$V,$A1002,'Sample - Superstore'!$N:$N,$B1002)</f>
        <v>0.6808849935</v>
      </c>
      <c r="L1002" s="36" t="s">
        <v>3973</v>
      </c>
      <c r="N1002" s="40"/>
    </row>
    <row r="1003">
      <c r="A1003" s="41" t="s">
        <v>8627</v>
      </c>
      <c r="B1003" s="36" t="s">
        <v>233</v>
      </c>
      <c r="C1003" s="36" t="s">
        <v>51</v>
      </c>
      <c r="D1003" s="36" t="s">
        <v>124</v>
      </c>
      <c r="E1003" s="36" t="s">
        <v>234</v>
      </c>
      <c r="F1003" s="42">
        <f>SUMIFS('Sample - Superstore'!R:R,'Sample - Superstore'!$V:$V,$A1003,'Sample - Superstore'!$N:$N,$B1003)</f>
        <v>189.0041923</v>
      </c>
      <c r="G1003" s="43" t="str">
        <f>IF(OR($F1003&lt;Lower_Limit,$F1003&gt;Upper_Limit),TRUE,IF($F1003&gt;Upper_percentile,"P99",IF($F1003&lt;Lower_percentile,"P01","")))</f>
        <v/>
      </c>
      <c r="H1003" s="44">
        <f>SUMIFS('Sample - Superstore'!S:S,'Sample - Superstore'!$V:$V,$A1003,'Sample - Superstore'!$N:$N,$B1003)</f>
        <v>6</v>
      </c>
      <c r="I1003" s="45">
        <f>SUMIFS('Sample - Superstore'!T:T,'Sample - Superstore'!$V:$V,$A1003,'Sample - Superstore'!$N:$N,$B1003)</f>
        <v>0</v>
      </c>
      <c r="J1003" s="42">
        <f>SUMIFS('Sample - Superstore'!U:U,'Sample - Superstore'!$V:$V,$A1003,'Sample - Superstore'!$N:$N,$B1003)</f>
        <v>92.61205423</v>
      </c>
      <c r="L1003" s="36" t="s">
        <v>3976</v>
      </c>
      <c r="N1003" s="40"/>
    </row>
    <row r="1004">
      <c r="A1004" s="41" t="s">
        <v>8627</v>
      </c>
      <c r="B1004" s="36" t="s">
        <v>3178</v>
      </c>
      <c r="C1004" s="36" t="s">
        <v>51</v>
      </c>
      <c r="D1004" s="36" t="s">
        <v>76</v>
      </c>
      <c r="E1004" s="36" t="s">
        <v>3179</v>
      </c>
      <c r="F1004" s="42">
        <f>SUMIFS('Sample - Superstore'!R:R,'Sample - Superstore'!$V:$V,$A1004,'Sample - Superstore'!$N:$N,$B1004)</f>
        <v>6.588925395</v>
      </c>
      <c r="G1004" s="43" t="str">
        <f>IF(OR($F1004&lt;Lower_Limit,$F1004&gt;Upper_Limit),TRUE,IF($F1004&gt;Upper_percentile,"P99",IF($F1004&lt;Lower_percentile,"P01","")))</f>
        <v/>
      </c>
      <c r="H1004" s="44">
        <f>SUMIFS('Sample - Superstore'!S:S,'Sample - Superstore'!$V:$V,$A1004,'Sample - Superstore'!$N:$N,$B1004)</f>
        <v>1</v>
      </c>
      <c r="I1004" s="45">
        <f>SUMIFS('Sample - Superstore'!T:T,'Sample - Superstore'!$V:$V,$A1004,'Sample - Superstore'!$N:$N,$B1004)</f>
        <v>0</v>
      </c>
      <c r="J1004" s="42">
        <f>SUMIFS('Sample - Superstore'!U:U,'Sample - Superstore'!$V:$V,$A1004,'Sample - Superstore'!$N:$N,$B1004)</f>
        <v>3.096794936</v>
      </c>
      <c r="L1004" s="36" t="s">
        <v>3979</v>
      </c>
      <c r="N1004" s="40"/>
    </row>
    <row r="1005">
      <c r="A1005" s="41" t="s">
        <v>8627</v>
      </c>
      <c r="B1005" s="36" t="s">
        <v>3180</v>
      </c>
      <c r="C1005" s="36" t="s">
        <v>35</v>
      </c>
      <c r="D1005" s="36" t="s">
        <v>36</v>
      </c>
      <c r="E1005" s="36" t="s">
        <v>3181</v>
      </c>
      <c r="F1005" s="42">
        <f>SUMIFS('Sample - Superstore'!R:R,'Sample - Superstore'!$V:$V,$A1005,'Sample - Superstore'!$N:$N,$B1005)</f>
        <v>390.8660348</v>
      </c>
      <c r="G1005" s="43" t="str">
        <f>IF(OR($F1005&lt;Lower_Limit,$F1005&gt;Upper_Limit),TRUE,IF($F1005&gt;Upper_percentile,"P99",IF($F1005&lt;Lower_percentile,"P01","")))</f>
        <v/>
      </c>
      <c r="H1005" s="44">
        <f>SUMIFS('Sample - Superstore'!S:S,'Sample - Superstore'!$V:$V,$A1005,'Sample - Superstore'!$N:$N,$B1005)</f>
        <v>5</v>
      </c>
      <c r="I1005" s="45">
        <f>SUMIFS('Sample - Superstore'!T:T,'Sample - Superstore'!$V:$V,$A1005,'Sample - Superstore'!$N:$N,$B1005)</f>
        <v>0</v>
      </c>
      <c r="J1005" s="42">
        <f>SUMIFS('Sample - Superstore'!U:U,'Sample - Superstore'!$V:$V,$A1005,'Sample - Superstore'!$N:$N,$B1005)</f>
        <v>97.71650871</v>
      </c>
      <c r="L1005" s="36" t="s">
        <v>3989</v>
      </c>
      <c r="N1005" s="40"/>
    </row>
    <row r="1006">
      <c r="A1006" s="41" t="s">
        <v>8627</v>
      </c>
      <c r="B1006" s="36" t="s">
        <v>3185</v>
      </c>
      <c r="C1006" s="36" t="s">
        <v>39</v>
      </c>
      <c r="D1006" s="36" t="s">
        <v>40</v>
      </c>
      <c r="E1006" s="36" t="s">
        <v>3186</v>
      </c>
      <c r="F1006" s="42">
        <f>SUMIFS('Sample - Superstore'!R:R,'Sample - Superstore'!$V:$V,$A1006,'Sample - Superstore'!$N:$N,$B1006)</f>
        <v>35.984</v>
      </c>
      <c r="G1006" s="43" t="str">
        <f>IF(OR($F1006&lt;Lower_Limit,$F1006&gt;Upper_Limit),TRUE,IF($F1006&gt;Upper_percentile,"P99",IF($F1006&lt;Lower_percentile,"P01","")))</f>
        <v/>
      </c>
      <c r="H1006" s="44">
        <f>SUMIFS('Sample - Superstore'!S:S,'Sample - Superstore'!$V:$V,$A1006,'Sample - Superstore'!$N:$N,$B1006)</f>
        <v>2</v>
      </c>
      <c r="I1006" s="45">
        <f>SUMIFS('Sample - Superstore'!T:T,'Sample - Superstore'!$V:$V,$A1006,'Sample - Superstore'!$N:$N,$B1006)</f>
        <v>0.2</v>
      </c>
      <c r="J1006" s="42">
        <f>SUMIFS('Sample - Superstore'!U:U,'Sample - Superstore'!$V:$V,$A1006,'Sample - Superstore'!$N:$N,$B1006)</f>
        <v>4.498</v>
      </c>
      <c r="L1006" s="36" t="s">
        <v>3992</v>
      </c>
      <c r="N1006" s="40"/>
    </row>
    <row r="1007">
      <c r="A1007" s="41" t="s">
        <v>8627</v>
      </c>
      <c r="B1007" s="36" t="s">
        <v>2571</v>
      </c>
      <c r="C1007" s="36" t="s">
        <v>39</v>
      </c>
      <c r="D1007" s="36" t="s">
        <v>61</v>
      </c>
      <c r="E1007" s="36" t="s">
        <v>2572</v>
      </c>
      <c r="F1007" s="42">
        <f>SUMIFS('Sample - Superstore'!R:R,'Sample - Superstore'!$V:$V,$A1007,'Sample - Superstore'!$N:$N,$B1007)</f>
        <v>389.97</v>
      </c>
      <c r="G1007" s="43" t="str">
        <f>IF(OR($F1007&lt;Lower_Limit,$F1007&gt;Upper_Limit),TRUE,IF($F1007&gt;Upper_percentile,"P99",IF($F1007&lt;Lower_percentile,"P01","")))</f>
        <v/>
      </c>
      <c r="H1007" s="44">
        <f>SUMIFS('Sample - Superstore'!S:S,'Sample - Superstore'!$V:$V,$A1007,'Sample - Superstore'!$N:$N,$B1007)</f>
        <v>3</v>
      </c>
      <c r="I1007" s="45">
        <f>SUMIFS('Sample - Superstore'!T:T,'Sample - Superstore'!$V:$V,$A1007,'Sample - Superstore'!$N:$N,$B1007)</f>
        <v>0</v>
      </c>
      <c r="J1007" s="42">
        <f>SUMIFS('Sample - Superstore'!U:U,'Sample - Superstore'!$V:$V,$A1007,'Sample - Superstore'!$N:$N,$B1007)</f>
        <v>132.5898</v>
      </c>
      <c r="L1007" s="36" t="s">
        <v>3997</v>
      </c>
      <c r="N1007" s="40"/>
    </row>
    <row r="1008">
      <c r="A1008" s="41" t="s">
        <v>8627</v>
      </c>
      <c r="B1008" s="36" t="s">
        <v>3190</v>
      </c>
      <c r="C1008" s="36" t="s">
        <v>39</v>
      </c>
      <c r="D1008" s="36" t="s">
        <v>40</v>
      </c>
      <c r="E1008" s="36" t="s">
        <v>3191</v>
      </c>
      <c r="F1008" s="42">
        <f>SUMIFS('Sample - Superstore'!R:R,'Sample - Superstore'!$V:$V,$A1008,'Sample - Superstore'!$N:$N,$B1008)</f>
        <v>97.39030864</v>
      </c>
      <c r="G1008" s="43" t="str">
        <f>IF(OR($F1008&lt;Lower_Limit,$F1008&gt;Upper_Limit),TRUE,IF($F1008&gt;Upper_percentile,"P99",IF($F1008&lt;Lower_percentile,"P01","")))</f>
        <v/>
      </c>
      <c r="H1008" s="44">
        <f>SUMIFS('Sample - Superstore'!S:S,'Sample - Superstore'!$V:$V,$A1008,'Sample - Superstore'!$N:$N,$B1008)</f>
        <v>5</v>
      </c>
      <c r="I1008" s="45">
        <f>SUMIFS('Sample - Superstore'!T:T,'Sample - Superstore'!$V:$V,$A1008,'Sample - Superstore'!$N:$N,$B1008)</f>
        <v>0</v>
      </c>
      <c r="J1008" s="42">
        <f>SUMIFS('Sample - Superstore'!U:U,'Sample - Superstore'!$V:$V,$A1008,'Sample - Superstore'!$N:$N,$B1008)</f>
        <v>46.74734815</v>
      </c>
      <c r="L1008" s="36" t="s">
        <v>4012</v>
      </c>
      <c r="N1008" s="40"/>
    </row>
    <row r="1009">
      <c r="A1009" s="41" t="s">
        <v>8627</v>
      </c>
      <c r="B1009" s="36" t="s">
        <v>2102</v>
      </c>
      <c r="C1009" s="36" t="s">
        <v>51</v>
      </c>
      <c r="D1009" s="36" t="s">
        <v>76</v>
      </c>
      <c r="E1009" s="36" t="s">
        <v>2103</v>
      </c>
      <c r="F1009" s="42">
        <f>SUMIFS('Sample - Superstore'!R:R,'Sample - Superstore'!$V:$V,$A1009,'Sample - Superstore'!$N:$N,$B1009)</f>
        <v>2.102350617</v>
      </c>
      <c r="G1009" s="43" t="str">
        <f>IF(OR($F1009&lt;Lower_Limit,$F1009&gt;Upper_Limit),TRUE,IF($F1009&gt;Upper_percentile,"P99",IF($F1009&lt;Lower_percentile,"P01","")))</f>
        <v/>
      </c>
      <c r="H1009" s="44">
        <f>SUMIFS('Sample - Superstore'!S:S,'Sample - Superstore'!$V:$V,$A1009,'Sample - Superstore'!$N:$N,$B1009)</f>
        <v>1</v>
      </c>
      <c r="I1009" s="45">
        <f>SUMIFS('Sample - Superstore'!T:T,'Sample - Superstore'!$V:$V,$A1009,'Sample - Superstore'!$N:$N,$B1009)</f>
        <v>0.7</v>
      </c>
      <c r="J1009" s="42">
        <f>SUMIFS('Sample - Superstore'!U:U,'Sample - Superstore'!$V:$V,$A1009,'Sample - Superstore'!$N:$N,$B1009)</f>
        <v>-1.401567078</v>
      </c>
      <c r="L1009" s="36" t="s">
        <v>4017</v>
      </c>
      <c r="N1009" s="40"/>
    </row>
    <row r="1010">
      <c r="A1010" s="41" t="s">
        <v>8627</v>
      </c>
      <c r="B1010" s="36" t="s">
        <v>3194</v>
      </c>
      <c r="C1010" s="36" t="s">
        <v>51</v>
      </c>
      <c r="D1010" s="36" t="s">
        <v>93</v>
      </c>
      <c r="E1010" s="36" t="s">
        <v>3195</v>
      </c>
      <c r="F1010" s="42">
        <f>SUMIFS('Sample - Superstore'!R:R,'Sample - Superstore'!$V:$V,$A1010,'Sample - Superstore'!$N:$N,$B1010)</f>
        <v>20.20682798</v>
      </c>
      <c r="G1010" s="43" t="str">
        <f>IF(OR($F1010&lt;Lower_Limit,$F1010&gt;Upper_Limit),TRUE,IF($F1010&gt;Upper_percentile,"P99",IF($F1010&lt;Lower_percentile,"P01","")))</f>
        <v/>
      </c>
      <c r="H1010" s="44">
        <f>SUMIFS('Sample - Superstore'!S:S,'Sample - Superstore'!$V:$V,$A1010,'Sample - Superstore'!$N:$N,$B1010)</f>
        <v>2</v>
      </c>
      <c r="I1010" s="45">
        <f>SUMIFS('Sample - Superstore'!T:T,'Sample - Superstore'!$V:$V,$A1010,'Sample - Superstore'!$N:$N,$B1010)</f>
        <v>0.2</v>
      </c>
      <c r="J1010" s="42">
        <f>SUMIFS('Sample - Superstore'!U:U,'Sample - Superstore'!$V:$V,$A1010,'Sample - Superstore'!$N:$N,$B1010)</f>
        <v>1.515512099</v>
      </c>
      <c r="L1010" s="36" t="s">
        <v>4019</v>
      </c>
      <c r="N1010" s="40"/>
    </row>
    <row r="1011">
      <c r="A1011" s="41" t="s">
        <v>8627</v>
      </c>
      <c r="B1011" s="36" t="s">
        <v>3196</v>
      </c>
      <c r="C1011" s="36" t="s">
        <v>51</v>
      </c>
      <c r="D1011" s="36" t="s">
        <v>76</v>
      </c>
      <c r="E1011" s="36" t="s">
        <v>3197</v>
      </c>
      <c r="F1011" s="42">
        <f>SUMIFS('Sample - Superstore'!R:R,'Sample - Superstore'!$V:$V,$A1011,'Sample - Superstore'!$N:$N,$B1011)</f>
        <v>12.00971852</v>
      </c>
      <c r="G1011" s="43" t="str">
        <f>IF(OR($F1011&lt;Lower_Limit,$F1011&gt;Upper_Limit),TRUE,IF($F1011&gt;Upper_percentile,"P99",IF($F1011&lt;Lower_percentile,"P01","")))</f>
        <v/>
      </c>
      <c r="H1011" s="44">
        <f>SUMIFS('Sample - Superstore'!S:S,'Sample - Superstore'!$V:$V,$A1011,'Sample - Superstore'!$N:$N,$B1011)</f>
        <v>7</v>
      </c>
      <c r="I1011" s="45">
        <f>SUMIFS('Sample - Superstore'!T:T,'Sample - Superstore'!$V:$V,$A1011,'Sample - Superstore'!$N:$N,$B1011)</f>
        <v>0.7</v>
      </c>
      <c r="J1011" s="42">
        <f>SUMIFS('Sample - Superstore'!U:U,'Sample - Superstore'!$V:$V,$A1011,'Sample - Superstore'!$N:$N,$B1011)</f>
        <v>-8.807126914</v>
      </c>
      <c r="L1011" s="36" t="s">
        <v>4023</v>
      </c>
      <c r="N1011" s="40"/>
    </row>
    <row r="1012">
      <c r="A1012" s="41" t="s">
        <v>8627</v>
      </c>
      <c r="B1012" s="36" t="s">
        <v>3198</v>
      </c>
      <c r="C1012" s="36" t="s">
        <v>51</v>
      </c>
      <c r="D1012" s="36" t="s">
        <v>52</v>
      </c>
      <c r="E1012" s="36" t="s">
        <v>3199</v>
      </c>
      <c r="F1012" s="42">
        <f>SUMIFS('Sample - Superstore'!R:R,'Sample - Superstore'!$V:$V,$A1012,'Sample - Superstore'!$N:$N,$B1012)</f>
        <v>72.23161152</v>
      </c>
      <c r="G1012" s="43" t="str">
        <f>IF(OR($F1012&lt;Lower_Limit,$F1012&gt;Upper_Limit),TRUE,IF($F1012&gt;Upper_percentile,"P99",IF($F1012&lt;Lower_percentile,"P01","")))</f>
        <v/>
      </c>
      <c r="H1012" s="44">
        <f>SUMIFS('Sample - Superstore'!S:S,'Sample - Superstore'!$V:$V,$A1012,'Sample - Superstore'!$N:$N,$B1012)</f>
        <v>1</v>
      </c>
      <c r="I1012" s="45">
        <f>SUMIFS('Sample - Superstore'!T:T,'Sample - Superstore'!$V:$V,$A1012,'Sample - Superstore'!$N:$N,$B1012)</f>
        <v>0.2</v>
      </c>
      <c r="J1012" s="42">
        <f>SUMIFS('Sample - Superstore'!U:U,'Sample - Superstore'!$V:$V,$A1012,'Sample - Superstore'!$N:$N,$B1012)</f>
        <v>4.51447572</v>
      </c>
      <c r="L1012" s="36" t="s">
        <v>4028</v>
      </c>
      <c r="N1012" s="40"/>
    </row>
    <row r="1013">
      <c r="A1013" s="41" t="s">
        <v>8627</v>
      </c>
      <c r="B1013" s="36" t="s">
        <v>510</v>
      </c>
      <c r="C1013" s="36" t="s">
        <v>51</v>
      </c>
      <c r="D1013" s="36" t="s">
        <v>52</v>
      </c>
      <c r="E1013" s="36" t="s">
        <v>511</v>
      </c>
      <c r="F1013" s="42">
        <f>SUMIFS('Sample - Superstore'!R:R,'Sample - Superstore'!$V:$V,$A1013,'Sample - Superstore'!$N:$N,$B1013)</f>
        <v>107.7581959</v>
      </c>
      <c r="G1013" s="43" t="str">
        <f>IF(OR($F1013&lt;Lower_Limit,$F1013&gt;Upper_Limit),TRUE,IF($F1013&gt;Upper_percentile,"P99",IF($F1013&lt;Lower_percentile,"P01","")))</f>
        <v/>
      </c>
      <c r="H1013" s="44">
        <f>SUMIFS('Sample - Superstore'!S:S,'Sample - Superstore'!$V:$V,$A1013,'Sample - Superstore'!$N:$N,$B1013)</f>
        <v>2</v>
      </c>
      <c r="I1013" s="45">
        <f>SUMIFS('Sample - Superstore'!T:T,'Sample - Superstore'!$V:$V,$A1013,'Sample - Superstore'!$N:$N,$B1013)</f>
        <v>0.2</v>
      </c>
      <c r="J1013" s="42">
        <f>SUMIFS('Sample - Superstore'!U:U,'Sample - Superstore'!$V:$V,$A1013,'Sample - Superstore'!$N:$N,$B1013)</f>
        <v>9.42884214</v>
      </c>
      <c r="L1013" s="36" t="s">
        <v>4032</v>
      </c>
      <c r="N1013" s="40"/>
    </row>
    <row r="1014">
      <c r="A1014" s="41" t="s">
        <v>8627</v>
      </c>
      <c r="B1014" s="36" t="s">
        <v>3201</v>
      </c>
      <c r="C1014" s="36" t="s">
        <v>51</v>
      </c>
      <c r="D1014" s="36" t="s">
        <v>297</v>
      </c>
      <c r="E1014" s="36" t="s">
        <v>3202</v>
      </c>
      <c r="F1014" s="42">
        <f>SUMIFS('Sample - Superstore'!R:R,'Sample - Superstore'!$V:$V,$A1014,'Sample - Superstore'!$N:$N,$B1014)</f>
        <v>4.848574319</v>
      </c>
      <c r="G1014" s="43" t="str">
        <f>IF(OR($F1014&lt;Lower_Limit,$F1014&gt;Upper_Limit),TRUE,IF($F1014&gt;Upper_percentile,"P99",IF($F1014&lt;Lower_percentile,"P01","")))</f>
        <v/>
      </c>
      <c r="H1014" s="44">
        <f>SUMIFS('Sample - Superstore'!S:S,'Sample - Superstore'!$V:$V,$A1014,'Sample - Superstore'!$N:$N,$B1014)</f>
        <v>3</v>
      </c>
      <c r="I1014" s="45">
        <f>SUMIFS('Sample - Superstore'!T:T,'Sample - Superstore'!$V:$V,$A1014,'Sample - Superstore'!$N:$N,$B1014)</f>
        <v>0.2</v>
      </c>
      <c r="J1014" s="42">
        <f>SUMIFS('Sample - Superstore'!U:U,'Sample - Superstore'!$V:$V,$A1014,'Sample - Superstore'!$N:$N,$B1014)</f>
        <v>1.575786654</v>
      </c>
      <c r="L1014" s="36" t="s">
        <v>4035</v>
      </c>
      <c r="N1014" s="40"/>
    </row>
    <row r="1015">
      <c r="A1015" s="41" t="s">
        <v>8627</v>
      </c>
      <c r="B1015" s="36" t="s">
        <v>3203</v>
      </c>
      <c r="C1015" s="36" t="s">
        <v>35</v>
      </c>
      <c r="D1015" s="36" t="s">
        <v>263</v>
      </c>
      <c r="E1015" s="36" t="s">
        <v>3204</v>
      </c>
      <c r="F1015" s="42">
        <f>SUMIFS('Sample - Superstore'!R:R,'Sample - Superstore'!$V:$V,$A1015,'Sample - Superstore'!$N:$N,$B1015)</f>
        <v>279.5554588</v>
      </c>
      <c r="G1015" s="43" t="str">
        <f>IF(OR($F1015&lt;Lower_Limit,$F1015&gt;Upper_Limit),TRUE,IF($F1015&gt;Upper_percentile,"P99",IF($F1015&lt;Lower_percentile,"P01","")))</f>
        <v/>
      </c>
      <c r="H1015" s="44">
        <f>SUMIFS('Sample - Superstore'!S:S,'Sample - Superstore'!$V:$V,$A1015,'Sample - Superstore'!$N:$N,$B1015)</f>
        <v>5</v>
      </c>
      <c r="I1015" s="45">
        <f>SUMIFS('Sample - Superstore'!T:T,'Sample - Superstore'!$V:$V,$A1015,'Sample - Superstore'!$N:$N,$B1015)</f>
        <v>0.2</v>
      </c>
      <c r="J1015" s="42">
        <f>SUMIFS('Sample - Superstore'!U:U,'Sample - Superstore'!$V:$V,$A1015,'Sample - Superstore'!$N:$N,$B1015)</f>
        <v>0</v>
      </c>
      <c r="L1015" s="36" t="s">
        <v>4037</v>
      </c>
      <c r="N1015" s="40"/>
    </row>
    <row r="1016">
      <c r="A1016" s="41" t="s">
        <v>8627</v>
      </c>
      <c r="B1016" s="36" t="s">
        <v>495</v>
      </c>
      <c r="C1016" s="36" t="s">
        <v>51</v>
      </c>
      <c r="D1016" s="36" t="s">
        <v>205</v>
      </c>
      <c r="E1016" s="36" t="s">
        <v>496</v>
      </c>
      <c r="F1016" s="42">
        <f>SUMIFS('Sample - Superstore'!R:R,'Sample - Superstore'!$V:$V,$A1016,'Sample - Superstore'!$N:$N,$B1016)</f>
        <v>419.9</v>
      </c>
      <c r="G1016" s="43" t="str">
        <f>IF(OR($F1016&lt;Lower_Limit,$F1016&gt;Upper_Limit),TRUE,IF($F1016&gt;Upper_percentile,"P99",IF($F1016&lt;Lower_percentile,"P01","")))</f>
        <v/>
      </c>
      <c r="H1016" s="44">
        <f>SUMIFS('Sample - Superstore'!S:S,'Sample - Superstore'!$V:$V,$A1016,'Sample - Superstore'!$N:$N,$B1016)</f>
        <v>5</v>
      </c>
      <c r="I1016" s="45">
        <f>SUMIFS('Sample - Superstore'!T:T,'Sample - Superstore'!$V:$V,$A1016,'Sample - Superstore'!$N:$N,$B1016)</f>
        <v>0</v>
      </c>
      <c r="J1016" s="42">
        <f>SUMIFS('Sample - Superstore'!U:U,'Sample - Superstore'!$V:$V,$A1016,'Sample - Superstore'!$N:$N,$B1016)</f>
        <v>197.353</v>
      </c>
      <c r="L1016" s="36" t="s">
        <v>4044</v>
      </c>
      <c r="N1016" s="40"/>
    </row>
    <row r="1017">
      <c r="A1017" s="41" t="s">
        <v>8627</v>
      </c>
      <c r="B1017" s="36" t="s">
        <v>3206</v>
      </c>
      <c r="C1017" s="36" t="s">
        <v>51</v>
      </c>
      <c r="D1017" s="36" t="s">
        <v>297</v>
      </c>
      <c r="E1017" s="36" t="s">
        <v>3207</v>
      </c>
      <c r="F1017" s="42">
        <f>SUMIFS('Sample - Superstore'!R:R,'Sample - Superstore'!$V:$V,$A1017,'Sample - Superstore'!$N:$N,$B1017)</f>
        <v>9.45</v>
      </c>
      <c r="G1017" s="43" t="str">
        <f>IF(OR($F1017&lt;Lower_Limit,$F1017&gt;Upper_Limit),TRUE,IF($F1017&gt;Upper_percentile,"P99",IF($F1017&lt;Lower_percentile,"P01","")))</f>
        <v/>
      </c>
      <c r="H1017" s="44">
        <f>SUMIFS('Sample - Superstore'!S:S,'Sample - Superstore'!$V:$V,$A1017,'Sample - Superstore'!$N:$N,$B1017)</f>
        <v>3</v>
      </c>
      <c r="I1017" s="45">
        <f>SUMIFS('Sample - Superstore'!T:T,'Sample - Superstore'!$V:$V,$A1017,'Sample - Superstore'!$N:$N,$B1017)</f>
        <v>0</v>
      </c>
      <c r="J1017" s="42">
        <f>SUMIFS('Sample - Superstore'!U:U,'Sample - Superstore'!$V:$V,$A1017,'Sample - Superstore'!$N:$N,$B1017)</f>
        <v>4.536</v>
      </c>
      <c r="L1017" s="36" t="s">
        <v>4046</v>
      </c>
      <c r="N1017" s="40"/>
    </row>
    <row r="1018">
      <c r="A1018" s="41" t="s">
        <v>8627</v>
      </c>
      <c r="B1018" s="36" t="s">
        <v>3211</v>
      </c>
      <c r="C1018" s="36" t="s">
        <v>51</v>
      </c>
      <c r="D1018" s="36" t="s">
        <v>93</v>
      </c>
      <c r="E1018" s="36" t="s">
        <v>3212</v>
      </c>
      <c r="F1018" s="42">
        <f>SUMIFS('Sample - Superstore'!R:R,'Sample - Superstore'!$V:$V,$A1018,'Sample - Superstore'!$N:$N,$B1018)</f>
        <v>4.507522634</v>
      </c>
      <c r="G1018" s="43" t="str">
        <f>IF(OR($F1018&lt;Lower_Limit,$F1018&gt;Upper_Limit),TRUE,IF($F1018&gt;Upper_percentile,"P99",IF($F1018&lt;Lower_percentile,"P01","")))</f>
        <v/>
      </c>
      <c r="H1018" s="44">
        <f>SUMIFS('Sample - Superstore'!S:S,'Sample - Superstore'!$V:$V,$A1018,'Sample - Superstore'!$N:$N,$B1018)</f>
        <v>2</v>
      </c>
      <c r="I1018" s="45">
        <f>SUMIFS('Sample - Superstore'!T:T,'Sample - Superstore'!$V:$V,$A1018,'Sample - Superstore'!$N:$N,$B1018)</f>
        <v>0.2</v>
      </c>
      <c r="J1018" s="42">
        <f>SUMIFS('Sample - Superstore'!U:U,'Sample - Superstore'!$V:$V,$A1018,'Sample - Superstore'!$N:$N,$B1018)</f>
        <v>0.3944082305</v>
      </c>
      <c r="L1018" s="36" t="s">
        <v>4050</v>
      </c>
      <c r="N1018" s="40"/>
    </row>
    <row r="1019">
      <c r="A1019" s="41" t="s">
        <v>8627</v>
      </c>
      <c r="B1019" s="36" t="s">
        <v>3213</v>
      </c>
      <c r="C1019" s="36" t="s">
        <v>35</v>
      </c>
      <c r="D1019" s="36" t="s">
        <v>121</v>
      </c>
      <c r="E1019" s="36" t="s">
        <v>3214</v>
      </c>
      <c r="F1019" s="42">
        <f>SUMIFS('Sample - Superstore'!R:R,'Sample - Superstore'!$V:$V,$A1019,'Sample - Superstore'!$N:$N,$B1019)</f>
        <v>12.62106337</v>
      </c>
      <c r="G1019" s="43" t="str">
        <f>IF(OR($F1019&lt;Lower_Limit,$F1019&gt;Upper_Limit),TRUE,IF($F1019&gt;Upper_percentile,"P99",IF($F1019&lt;Lower_percentile,"P01","")))</f>
        <v/>
      </c>
      <c r="H1019" s="44">
        <f>SUMIFS('Sample - Superstore'!S:S,'Sample - Superstore'!$V:$V,$A1019,'Sample - Superstore'!$N:$N,$B1019)</f>
        <v>2</v>
      </c>
      <c r="I1019" s="45">
        <f>SUMIFS('Sample - Superstore'!T:T,'Sample - Superstore'!$V:$V,$A1019,'Sample - Superstore'!$N:$N,$B1019)</f>
        <v>0.2</v>
      </c>
      <c r="J1019" s="42">
        <f>SUMIFS('Sample - Superstore'!U:U,'Sample - Superstore'!$V:$V,$A1019,'Sample - Superstore'!$N:$N,$B1019)</f>
        <v>3.62855572</v>
      </c>
      <c r="L1019" s="36" t="s">
        <v>4051</v>
      </c>
      <c r="N1019" s="40"/>
    </row>
    <row r="1020">
      <c r="A1020" s="41" t="s">
        <v>8627</v>
      </c>
      <c r="B1020" s="36" t="s">
        <v>3217</v>
      </c>
      <c r="C1020" s="36" t="s">
        <v>39</v>
      </c>
      <c r="D1020" s="36" t="s">
        <v>61</v>
      </c>
      <c r="E1020" s="36" t="s">
        <v>3218</v>
      </c>
      <c r="F1020" s="42">
        <f>SUMIFS('Sample - Superstore'!R:R,'Sample - Superstore'!$V:$V,$A1020,'Sample - Superstore'!$N:$N,$B1020)</f>
        <v>119.1351235</v>
      </c>
      <c r="G1020" s="43" t="str">
        <f>IF(OR($F1020&lt;Lower_Limit,$F1020&gt;Upper_Limit),TRUE,IF($F1020&gt;Upper_percentile,"P99",IF($F1020&lt;Lower_percentile,"P01","")))</f>
        <v/>
      </c>
      <c r="H1020" s="44">
        <f>SUMIFS('Sample - Superstore'!S:S,'Sample - Superstore'!$V:$V,$A1020,'Sample - Superstore'!$N:$N,$B1020)</f>
        <v>1</v>
      </c>
      <c r="I1020" s="45">
        <f>SUMIFS('Sample - Superstore'!T:T,'Sample - Superstore'!$V:$V,$A1020,'Sample - Superstore'!$N:$N,$B1020)</f>
        <v>0</v>
      </c>
      <c r="J1020" s="42">
        <f>SUMIFS('Sample - Superstore'!U:U,'Sample - Superstore'!$V:$V,$A1020,'Sample - Superstore'!$N:$N,$B1020)</f>
        <v>39.31459074</v>
      </c>
      <c r="L1020" s="36" t="s">
        <v>4055</v>
      </c>
      <c r="N1020" s="40"/>
    </row>
    <row r="1021">
      <c r="A1021" s="41" t="s">
        <v>8627</v>
      </c>
      <c r="B1021" s="36" t="s">
        <v>1483</v>
      </c>
      <c r="C1021" s="36" t="s">
        <v>51</v>
      </c>
      <c r="D1021" s="36" t="s">
        <v>52</v>
      </c>
      <c r="E1021" s="36" t="s">
        <v>1484</v>
      </c>
      <c r="F1021" s="42">
        <f>SUMIFS('Sample - Superstore'!R:R,'Sample - Superstore'!$V:$V,$A1021,'Sample - Superstore'!$N:$N,$B1021)</f>
        <v>1046.536235</v>
      </c>
      <c r="G1021" s="43" t="str">
        <f>IF(OR($F1021&lt;Lower_Limit,$F1021&gt;Upper_Limit),TRUE,IF($F1021&gt;Upper_percentile,"P99",IF($F1021&lt;Lower_percentile,"P01","")))</f>
        <v/>
      </c>
      <c r="H1021" s="44">
        <f>SUMIFS('Sample - Superstore'!S:S,'Sample - Superstore'!$V:$V,$A1021,'Sample - Superstore'!$N:$N,$B1021)</f>
        <v>5</v>
      </c>
      <c r="I1021" s="45">
        <f>SUMIFS('Sample - Superstore'!T:T,'Sample - Superstore'!$V:$V,$A1021,'Sample - Superstore'!$N:$N,$B1021)</f>
        <v>0</v>
      </c>
      <c r="J1021" s="42">
        <f>SUMIFS('Sample - Superstore'!U:U,'Sample - Superstore'!$V:$V,$A1021,'Sample - Superstore'!$N:$N,$B1021)</f>
        <v>146.5150728</v>
      </c>
      <c r="L1021" s="36" t="s">
        <v>4059</v>
      </c>
      <c r="N1021" s="40"/>
    </row>
    <row r="1022">
      <c r="A1022" s="41" t="s">
        <v>8627</v>
      </c>
      <c r="B1022" s="36" t="s">
        <v>3219</v>
      </c>
      <c r="C1022" s="36" t="s">
        <v>51</v>
      </c>
      <c r="D1022" s="36" t="s">
        <v>93</v>
      </c>
      <c r="E1022" s="36" t="s">
        <v>3220</v>
      </c>
      <c r="F1022" s="42">
        <f>SUMIFS('Sample - Superstore'!R:R,'Sample - Superstore'!$V:$V,$A1022,'Sample - Superstore'!$N:$N,$B1022)</f>
        <v>31.63934156</v>
      </c>
      <c r="G1022" s="43" t="str">
        <f>IF(OR($F1022&lt;Lower_Limit,$F1022&gt;Upper_Limit),TRUE,IF($F1022&gt;Upper_percentile,"P99",IF($F1022&lt;Lower_percentile,"P01","")))</f>
        <v/>
      </c>
      <c r="H1022" s="44">
        <f>SUMIFS('Sample - Superstore'!S:S,'Sample - Superstore'!$V:$V,$A1022,'Sample - Superstore'!$N:$N,$B1022)</f>
        <v>5</v>
      </c>
      <c r="I1022" s="45">
        <f>SUMIFS('Sample - Superstore'!T:T,'Sample - Superstore'!$V:$V,$A1022,'Sample - Superstore'!$N:$N,$B1022)</f>
        <v>0</v>
      </c>
      <c r="J1022" s="42">
        <f>SUMIFS('Sample - Superstore'!U:U,'Sample - Superstore'!$V:$V,$A1022,'Sample - Superstore'!$N:$N,$B1022)</f>
        <v>11.39016296</v>
      </c>
      <c r="L1022" s="36" t="s">
        <v>4064</v>
      </c>
      <c r="N1022" s="40"/>
    </row>
    <row r="1023">
      <c r="A1023" s="41" t="s">
        <v>8627</v>
      </c>
      <c r="B1023" s="36" t="s">
        <v>3221</v>
      </c>
      <c r="C1023" s="36" t="s">
        <v>51</v>
      </c>
      <c r="D1023" s="36" t="s">
        <v>124</v>
      </c>
      <c r="E1023" s="36" t="s">
        <v>3222</v>
      </c>
      <c r="F1023" s="42">
        <f>SUMIFS('Sample - Superstore'!R:R,'Sample - Superstore'!$V:$V,$A1023,'Sample - Superstore'!$N:$N,$B1023)</f>
        <v>35.10666667</v>
      </c>
      <c r="G1023" s="43" t="str">
        <f>IF(OR($F1023&lt;Lower_Limit,$F1023&gt;Upper_Limit),TRUE,IF($F1023&gt;Upper_percentile,"P99",IF($F1023&lt;Lower_percentile,"P01","")))</f>
        <v/>
      </c>
      <c r="H1023" s="44">
        <f>SUMIFS('Sample - Superstore'!S:S,'Sample - Superstore'!$V:$V,$A1023,'Sample - Superstore'!$N:$N,$B1023)</f>
        <v>5</v>
      </c>
      <c r="I1023" s="45">
        <f>SUMIFS('Sample - Superstore'!T:T,'Sample - Superstore'!$V:$V,$A1023,'Sample - Superstore'!$N:$N,$B1023)</f>
        <v>0</v>
      </c>
      <c r="J1023" s="42">
        <f>SUMIFS('Sample - Superstore'!U:U,'Sample - Superstore'!$V:$V,$A1023,'Sample - Superstore'!$N:$N,$B1023)</f>
        <v>16.8512</v>
      </c>
      <c r="L1023" s="36" t="s">
        <v>4066</v>
      </c>
      <c r="N1023" s="40"/>
    </row>
    <row r="1024">
      <c r="A1024" s="41" t="s">
        <v>8627</v>
      </c>
      <c r="B1024" s="36" t="s">
        <v>3226</v>
      </c>
      <c r="C1024" s="36" t="s">
        <v>51</v>
      </c>
      <c r="D1024" s="36" t="s">
        <v>635</v>
      </c>
      <c r="E1024" s="36" t="s">
        <v>3227</v>
      </c>
      <c r="F1024" s="42">
        <f>SUMIFS('Sample - Superstore'!R:R,'Sample - Superstore'!$V:$V,$A1024,'Sample - Superstore'!$N:$N,$B1024)</f>
        <v>86.2</v>
      </c>
      <c r="G1024" s="43" t="str">
        <f>IF(OR($F1024&lt;Lower_Limit,$F1024&gt;Upper_Limit),TRUE,IF($F1024&gt;Upper_percentile,"P99",IF($F1024&lt;Lower_percentile,"P01","")))</f>
        <v/>
      </c>
      <c r="H1024" s="44">
        <f>SUMIFS('Sample - Superstore'!S:S,'Sample - Superstore'!$V:$V,$A1024,'Sample - Superstore'!$N:$N,$B1024)</f>
        <v>5</v>
      </c>
      <c r="I1024" s="45">
        <f>SUMIFS('Sample - Superstore'!T:T,'Sample - Superstore'!$V:$V,$A1024,'Sample - Superstore'!$N:$N,$B1024)</f>
        <v>0</v>
      </c>
      <c r="J1024" s="42">
        <f>SUMIFS('Sample - Superstore'!U:U,'Sample - Superstore'!$V:$V,$A1024,'Sample - Superstore'!$N:$N,$B1024)</f>
        <v>24.998</v>
      </c>
      <c r="L1024" s="36" t="s">
        <v>4068</v>
      </c>
      <c r="N1024" s="40"/>
    </row>
    <row r="1025">
      <c r="A1025" s="41" t="s">
        <v>8627</v>
      </c>
      <c r="B1025" s="36" t="s">
        <v>1301</v>
      </c>
      <c r="C1025" s="36" t="s">
        <v>51</v>
      </c>
      <c r="D1025" s="36" t="s">
        <v>283</v>
      </c>
      <c r="E1025" s="36" t="s">
        <v>1302</v>
      </c>
      <c r="F1025" s="42">
        <f>SUMIFS('Sample - Superstore'!R:R,'Sample - Superstore'!$V:$V,$A1025,'Sample - Superstore'!$N:$N,$B1025)</f>
        <v>40.82775309</v>
      </c>
      <c r="G1025" s="43" t="str">
        <f>IF(OR($F1025&lt;Lower_Limit,$F1025&gt;Upper_Limit),TRUE,IF($F1025&gt;Upper_percentile,"P99",IF($F1025&lt;Lower_percentile,"P01","")))</f>
        <v/>
      </c>
      <c r="H1025" s="44">
        <f>SUMIFS('Sample - Superstore'!S:S,'Sample - Superstore'!$V:$V,$A1025,'Sample - Superstore'!$N:$N,$B1025)</f>
        <v>2</v>
      </c>
      <c r="I1025" s="45">
        <f>SUMIFS('Sample - Superstore'!T:T,'Sample - Superstore'!$V:$V,$A1025,'Sample - Superstore'!$N:$N,$B1025)</f>
        <v>0</v>
      </c>
      <c r="J1025" s="42">
        <f>SUMIFS('Sample - Superstore'!U:U,'Sample - Superstore'!$V:$V,$A1025,'Sample - Superstore'!$N:$N,$B1025)</f>
        <v>11.43177086</v>
      </c>
      <c r="L1025" s="36" t="s">
        <v>4072</v>
      </c>
      <c r="N1025" s="40"/>
    </row>
    <row r="1026">
      <c r="A1026" s="41" t="s">
        <v>8627</v>
      </c>
      <c r="B1026" s="36" t="s">
        <v>3229</v>
      </c>
      <c r="C1026" s="36" t="s">
        <v>51</v>
      </c>
      <c r="D1026" s="36" t="s">
        <v>124</v>
      </c>
      <c r="E1026" s="36" t="s">
        <v>3230</v>
      </c>
      <c r="F1026" s="42">
        <f>SUMIFS('Sample - Superstore'!R:R,'Sample - Superstore'!$V:$V,$A1026,'Sample - Superstore'!$N:$N,$B1026)</f>
        <v>56.17066667</v>
      </c>
      <c r="G1026" s="43" t="str">
        <f>IF(OR($F1026&lt;Lower_Limit,$F1026&gt;Upper_Limit),TRUE,IF($F1026&gt;Upper_percentile,"P99",IF($F1026&lt;Lower_percentile,"P01","")))</f>
        <v/>
      </c>
      <c r="H1026" s="44">
        <f>SUMIFS('Sample - Superstore'!S:S,'Sample - Superstore'!$V:$V,$A1026,'Sample - Superstore'!$N:$N,$B1026)</f>
        <v>8</v>
      </c>
      <c r="I1026" s="45">
        <f>SUMIFS('Sample - Superstore'!T:T,'Sample - Superstore'!$V:$V,$A1026,'Sample - Superstore'!$N:$N,$B1026)</f>
        <v>0</v>
      </c>
      <c r="J1026" s="42">
        <f>SUMIFS('Sample - Superstore'!U:U,'Sample - Superstore'!$V:$V,$A1026,'Sample - Superstore'!$N:$N,$B1026)</f>
        <v>26.96192</v>
      </c>
      <c r="L1026" s="36" t="s">
        <v>4074</v>
      </c>
      <c r="N1026" s="40"/>
    </row>
    <row r="1027">
      <c r="A1027" s="41" t="s">
        <v>8627</v>
      </c>
      <c r="B1027" s="36" t="s">
        <v>3231</v>
      </c>
      <c r="C1027" s="36" t="s">
        <v>35</v>
      </c>
      <c r="D1027" s="36" t="s">
        <v>121</v>
      </c>
      <c r="E1027" s="36" t="s">
        <v>3232</v>
      </c>
      <c r="F1027" s="42">
        <f>SUMIFS('Sample - Superstore'!R:R,'Sample - Superstore'!$V:$V,$A1027,'Sample - Superstore'!$N:$N,$B1027)</f>
        <v>29.71064198</v>
      </c>
      <c r="G1027" s="43" t="str">
        <f>IF(OR($F1027&lt;Lower_Limit,$F1027&gt;Upper_Limit),TRUE,IF($F1027&gt;Upper_percentile,"P99",IF($F1027&lt;Lower_percentile,"P01","")))</f>
        <v/>
      </c>
      <c r="H1027" s="44">
        <f>SUMIFS('Sample - Superstore'!S:S,'Sample - Superstore'!$V:$V,$A1027,'Sample - Superstore'!$N:$N,$B1027)</f>
        <v>3</v>
      </c>
      <c r="I1027" s="45">
        <f>SUMIFS('Sample - Superstore'!T:T,'Sample - Superstore'!$V:$V,$A1027,'Sample - Superstore'!$N:$N,$B1027)</f>
        <v>0</v>
      </c>
      <c r="J1027" s="42">
        <f>SUMIFS('Sample - Superstore'!U:U,'Sample - Superstore'!$V:$V,$A1027,'Sample - Superstore'!$N:$N,$B1027)</f>
        <v>10.10161827</v>
      </c>
      <c r="L1027" s="36" t="s">
        <v>4077</v>
      </c>
      <c r="N1027" s="40"/>
    </row>
    <row r="1028">
      <c r="A1028" s="41" t="s">
        <v>8627</v>
      </c>
      <c r="B1028" s="36" t="s">
        <v>3233</v>
      </c>
      <c r="C1028" s="36" t="s">
        <v>51</v>
      </c>
      <c r="D1028" s="36" t="s">
        <v>76</v>
      </c>
      <c r="E1028" s="36" t="s">
        <v>3234</v>
      </c>
      <c r="F1028" s="42">
        <f>SUMIFS('Sample - Superstore'!R:R,'Sample - Superstore'!$V:$V,$A1028,'Sample - Superstore'!$N:$N,$B1028)</f>
        <v>5.851111111</v>
      </c>
      <c r="G1028" s="43" t="str">
        <f>IF(OR($F1028&lt;Lower_Limit,$F1028&gt;Upper_Limit),TRUE,IF($F1028&gt;Upper_percentile,"P99",IF($F1028&lt;Lower_percentile,"P01","")))</f>
        <v/>
      </c>
      <c r="H1028" s="44">
        <f>SUMIFS('Sample - Superstore'!S:S,'Sample - Superstore'!$V:$V,$A1028,'Sample - Superstore'!$N:$N,$B1028)</f>
        <v>3</v>
      </c>
      <c r="I1028" s="45">
        <f>SUMIFS('Sample - Superstore'!T:T,'Sample - Superstore'!$V:$V,$A1028,'Sample - Superstore'!$N:$N,$B1028)</f>
        <v>0</v>
      </c>
      <c r="J1028" s="42">
        <f>SUMIFS('Sample - Superstore'!U:U,'Sample - Superstore'!$V:$V,$A1028,'Sample - Superstore'!$N:$N,$B1028)</f>
        <v>2.808533333</v>
      </c>
      <c r="L1028" s="36" t="s">
        <v>4080</v>
      </c>
      <c r="N1028" s="40"/>
    </row>
    <row r="1029">
      <c r="A1029" s="41" t="s">
        <v>8627</v>
      </c>
      <c r="B1029" s="36" t="s">
        <v>1304</v>
      </c>
      <c r="C1029" s="36" t="s">
        <v>51</v>
      </c>
      <c r="D1029" s="36" t="s">
        <v>93</v>
      </c>
      <c r="E1029" s="36" t="s">
        <v>1305</v>
      </c>
      <c r="F1029" s="42">
        <f>SUMIFS('Sample - Superstore'!R:R,'Sample - Superstore'!$V:$V,$A1029,'Sample - Superstore'!$N:$N,$B1029)</f>
        <v>27.37576015</v>
      </c>
      <c r="G1029" s="43" t="str">
        <f>IF(OR($F1029&lt;Lower_Limit,$F1029&gt;Upper_Limit),TRUE,IF($F1029&gt;Upper_percentile,"P99",IF($F1029&lt;Lower_percentile,"P01","")))</f>
        <v/>
      </c>
      <c r="H1029" s="44">
        <f>SUMIFS('Sample - Superstore'!S:S,'Sample - Superstore'!$V:$V,$A1029,'Sample - Superstore'!$N:$N,$B1029)</f>
        <v>2</v>
      </c>
      <c r="I1029" s="45">
        <f>SUMIFS('Sample - Superstore'!T:T,'Sample - Superstore'!$V:$V,$A1029,'Sample - Superstore'!$N:$N,$B1029)</f>
        <v>0.2</v>
      </c>
      <c r="J1029" s="42">
        <f>SUMIFS('Sample - Superstore'!U:U,'Sample - Superstore'!$V:$V,$A1029,'Sample - Superstore'!$N:$N,$B1029)</f>
        <v>2.053182012</v>
      </c>
      <c r="L1029" s="36" t="s">
        <v>4083</v>
      </c>
      <c r="N1029" s="40"/>
    </row>
    <row r="1030">
      <c r="A1030" s="41" t="s">
        <v>8627</v>
      </c>
      <c r="B1030" s="36" t="s">
        <v>3236</v>
      </c>
      <c r="C1030" s="36" t="s">
        <v>51</v>
      </c>
      <c r="D1030" s="36" t="s">
        <v>283</v>
      </c>
      <c r="E1030" s="36" t="s">
        <v>3237</v>
      </c>
      <c r="F1030" s="42">
        <f>SUMIFS('Sample - Superstore'!R:R,'Sample - Superstore'!$V:$V,$A1030,'Sample - Superstore'!$N:$N,$B1030)</f>
        <v>18.16238589</v>
      </c>
      <c r="G1030" s="43" t="str">
        <f>IF(OR($F1030&lt;Lower_Limit,$F1030&gt;Upper_Limit),TRUE,IF($F1030&gt;Upper_percentile,"P99",IF($F1030&lt;Lower_percentile,"P01","")))</f>
        <v/>
      </c>
      <c r="H1030" s="44">
        <f>SUMIFS('Sample - Superstore'!S:S,'Sample - Superstore'!$V:$V,$A1030,'Sample - Superstore'!$N:$N,$B1030)</f>
        <v>2</v>
      </c>
      <c r="I1030" s="45">
        <f>SUMIFS('Sample - Superstore'!T:T,'Sample - Superstore'!$V:$V,$A1030,'Sample - Superstore'!$N:$N,$B1030)</f>
        <v>0.2</v>
      </c>
      <c r="J1030" s="42">
        <f>SUMIFS('Sample - Superstore'!U:U,'Sample - Superstore'!$V:$V,$A1030,'Sample - Superstore'!$N:$N,$B1030)</f>
        <v>4.994656119</v>
      </c>
      <c r="L1030" s="36" t="s">
        <v>4089</v>
      </c>
      <c r="N1030" s="40"/>
    </row>
    <row r="1031">
      <c r="A1031" s="41" t="s">
        <v>8627</v>
      </c>
      <c r="B1031" s="36" t="s">
        <v>3238</v>
      </c>
      <c r="C1031" s="36" t="s">
        <v>39</v>
      </c>
      <c r="D1031" s="36" t="s">
        <v>446</v>
      </c>
      <c r="E1031" s="36" t="s">
        <v>3239</v>
      </c>
      <c r="F1031" s="42">
        <f>SUMIFS('Sample - Superstore'!R:R,'Sample - Superstore'!$V:$V,$A1031,'Sample - Superstore'!$N:$N,$B1031)</f>
        <v>205.201739</v>
      </c>
      <c r="G1031" s="43" t="str">
        <f>IF(OR($F1031&lt;Lower_Limit,$F1031&gt;Upper_Limit),TRUE,IF($F1031&gt;Upper_percentile,"P99",IF($F1031&lt;Lower_percentile,"P01","")))</f>
        <v/>
      </c>
      <c r="H1031" s="44">
        <f>SUMIFS('Sample - Superstore'!S:S,'Sample - Superstore'!$V:$V,$A1031,'Sample - Superstore'!$N:$N,$B1031)</f>
        <v>1</v>
      </c>
      <c r="I1031" s="45">
        <f>SUMIFS('Sample - Superstore'!T:T,'Sample - Superstore'!$V:$V,$A1031,'Sample - Superstore'!$N:$N,$B1031)</f>
        <v>0.5</v>
      </c>
      <c r="J1031" s="42">
        <f>SUMIFS('Sample - Superstore'!U:U,'Sample - Superstore'!$V:$V,$A1031,'Sample - Superstore'!$N:$N,$B1031)</f>
        <v>-86.18473037</v>
      </c>
      <c r="L1031" s="36" t="s">
        <v>4094</v>
      </c>
      <c r="N1031" s="40"/>
    </row>
    <row r="1032">
      <c r="A1032" s="41" t="s">
        <v>8627</v>
      </c>
      <c r="B1032" s="36" t="s">
        <v>3243</v>
      </c>
      <c r="C1032" s="36" t="s">
        <v>51</v>
      </c>
      <c r="D1032" s="36" t="s">
        <v>76</v>
      </c>
      <c r="E1032" s="36" t="s">
        <v>3244</v>
      </c>
      <c r="F1032" s="42">
        <f>SUMIFS('Sample - Superstore'!R:R,'Sample - Superstore'!$V:$V,$A1032,'Sample - Superstore'!$N:$N,$B1032)</f>
        <v>12.37438025</v>
      </c>
      <c r="G1032" s="43" t="str">
        <f>IF(OR($F1032&lt;Lower_Limit,$F1032&gt;Upper_Limit),TRUE,IF($F1032&gt;Upper_percentile,"P99",IF($F1032&lt;Lower_percentile,"P01","")))</f>
        <v/>
      </c>
      <c r="H1032" s="44">
        <f>SUMIFS('Sample - Superstore'!S:S,'Sample - Superstore'!$V:$V,$A1032,'Sample - Superstore'!$N:$N,$B1032)</f>
        <v>4</v>
      </c>
      <c r="I1032" s="45">
        <f>SUMIFS('Sample - Superstore'!T:T,'Sample - Superstore'!$V:$V,$A1032,'Sample - Superstore'!$N:$N,$B1032)</f>
        <v>0.8</v>
      </c>
      <c r="J1032" s="42">
        <f>SUMIFS('Sample - Superstore'!U:U,'Sample - Superstore'!$V:$V,$A1032,'Sample - Superstore'!$N:$N,$B1032)</f>
        <v>-20.41772741</v>
      </c>
      <c r="L1032" s="36" t="s">
        <v>4102</v>
      </c>
      <c r="N1032" s="40"/>
    </row>
    <row r="1033">
      <c r="A1033" s="41" t="s">
        <v>8627</v>
      </c>
      <c r="B1033" s="36" t="s">
        <v>3247</v>
      </c>
      <c r="C1033" s="36" t="s">
        <v>51</v>
      </c>
      <c r="D1033" s="36" t="s">
        <v>93</v>
      </c>
      <c r="E1033" s="36" t="s">
        <v>3248</v>
      </c>
      <c r="F1033" s="42">
        <f>SUMIFS('Sample - Superstore'!R:R,'Sample - Superstore'!$V:$V,$A1033,'Sample - Superstore'!$N:$N,$B1033)</f>
        <v>4.821412346</v>
      </c>
      <c r="G1033" s="43" t="str">
        <f>IF(OR($F1033&lt;Lower_Limit,$F1033&gt;Upper_Limit),TRUE,IF($F1033&gt;Upper_percentile,"P99",IF($F1033&lt;Lower_percentile,"P01","")))</f>
        <v/>
      </c>
      <c r="H1033" s="44">
        <f>SUMIFS('Sample - Superstore'!S:S,'Sample - Superstore'!$V:$V,$A1033,'Sample - Superstore'!$N:$N,$B1033)</f>
        <v>2</v>
      </c>
      <c r="I1033" s="45">
        <f>SUMIFS('Sample - Superstore'!T:T,'Sample - Superstore'!$V:$V,$A1033,'Sample - Superstore'!$N:$N,$B1033)</f>
        <v>0.2</v>
      </c>
      <c r="J1033" s="42">
        <f>SUMIFS('Sample - Superstore'!U:U,'Sample - Superstore'!$V:$V,$A1033,'Sample - Superstore'!$N:$N,$B1033)</f>
        <v>0.3616059259</v>
      </c>
      <c r="L1033" s="36" t="s">
        <v>4104</v>
      </c>
      <c r="N1033" s="40"/>
    </row>
    <row r="1034">
      <c r="A1034" s="41" t="s">
        <v>8627</v>
      </c>
      <c r="B1034" s="36" t="s">
        <v>3249</v>
      </c>
      <c r="C1034" s="36" t="s">
        <v>51</v>
      </c>
      <c r="D1034" s="36" t="s">
        <v>124</v>
      </c>
      <c r="E1034" s="36" t="s">
        <v>3250</v>
      </c>
      <c r="F1034" s="42">
        <f>SUMIFS('Sample - Superstore'!R:R,'Sample - Superstore'!$V:$V,$A1034,'Sample - Superstore'!$N:$N,$B1034)</f>
        <v>5.6192</v>
      </c>
      <c r="G1034" s="43" t="str">
        <f>IF(OR($F1034&lt;Lower_Limit,$F1034&gt;Upper_Limit),TRUE,IF($F1034&gt;Upper_percentile,"P99",IF($F1034&lt;Lower_percentile,"P01","")))</f>
        <v/>
      </c>
      <c r="H1034" s="44">
        <f>SUMIFS('Sample - Superstore'!S:S,'Sample - Superstore'!$V:$V,$A1034,'Sample - Superstore'!$N:$N,$B1034)</f>
        <v>1</v>
      </c>
      <c r="I1034" s="45">
        <f>SUMIFS('Sample - Superstore'!T:T,'Sample - Superstore'!$V:$V,$A1034,'Sample - Superstore'!$N:$N,$B1034)</f>
        <v>0.2</v>
      </c>
      <c r="J1034" s="42">
        <f>SUMIFS('Sample - Superstore'!U:U,'Sample - Superstore'!$V:$V,$A1034,'Sample - Superstore'!$N:$N,$B1034)</f>
        <v>1.96672</v>
      </c>
      <c r="L1034" s="36" t="s">
        <v>4110</v>
      </c>
      <c r="N1034" s="40"/>
    </row>
    <row r="1035">
      <c r="A1035" s="41" t="s">
        <v>8627</v>
      </c>
      <c r="B1035" s="36" t="s">
        <v>1291</v>
      </c>
      <c r="C1035" s="36" t="s">
        <v>51</v>
      </c>
      <c r="D1035" s="36" t="s">
        <v>93</v>
      </c>
      <c r="E1035" s="36" t="s">
        <v>1292</v>
      </c>
      <c r="F1035" s="42">
        <f>SUMIFS('Sample - Superstore'!R:R,'Sample - Superstore'!$V:$V,$A1035,'Sample - Superstore'!$N:$N,$B1035)</f>
        <v>190.6885926</v>
      </c>
      <c r="G1035" s="43" t="str">
        <f>IF(OR($F1035&lt;Lower_Limit,$F1035&gt;Upper_Limit),TRUE,IF($F1035&gt;Upper_percentile,"P99",IF($F1035&lt;Lower_percentile,"P01","")))</f>
        <v/>
      </c>
      <c r="H1035" s="44">
        <f>SUMIFS('Sample - Superstore'!S:S,'Sample - Superstore'!$V:$V,$A1035,'Sample - Superstore'!$N:$N,$B1035)</f>
        <v>5</v>
      </c>
      <c r="I1035" s="45">
        <f>SUMIFS('Sample - Superstore'!T:T,'Sample - Superstore'!$V:$V,$A1035,'Sample - Superstore'!$N:$N,$B1035)</f>
        <v>0.2</v>
      </c>
      <c r="J1035" s="42">
        <f>SUMIFS('Sample - Superstore'!U:U,'Sample - Superstore'!$V:$V,$A1035,'Sample - Superstore'!$N:$N,$B1035)</f>
        <v>16.68525185</v>
      </c>
      <c r="L1035" s="36" t="s">
        <v>4112</v>
      </c>
      <c r="N1035" s="40"/>
    </row>
    <row r="1036">
      <c r="A1036" s="41" t="s">
        <v>8627</v>
      </c>
      <c r="B1036" s="36" t="s">
        <v>75</v>
      </c>
      <c r="C1036" s="36" t="s">
        <v>51</v>
      </c>
      <c r="D1036" s="36" t="s">
        <v>76</v>
      </c>
      <c r="E1036" s="36" t="s">
        <v>77</v>
      </c>
      <c r="F1036" s="42">
        <f>SUMIFS('Sample - Superstore'!R:R,'Sample - Superstore'!$V:$V,$A1036,'Sample - Superstore'!$N:$N,$B1036)</f>
        <v>5.150933333</v>
      </c>
      <c r="G1036" s="43" t="str">
        <f>IF(OR($F1036&lt;Lower_Limit,$F1036&gt;Upper_Limit),TRUE,IF($F1036&gt;Upper_percentile,"P99",IF($F1036&lt;Lower_percentile,"P01","")))</f>
        <v/>
      </c>
      <c r="H1036" s="44">
        <f>SUMIFS('Sample - Superstore'!S:S,'Sample - Superstore'!$V:$V,$A1036,'Sample - Superstore'!$N:$N,$B1036)</f>
        <v>4</v>
      </c>
      <c r="I1036" s="45">
        <f>SUMIFS('Sample - Superstore'!T:T,'Sample - Superstore'!$V:$V,$A1036,'Sample - Superstore'!$N:$N,$B1036)</f>
        <v>0.8</v>
      </c>
      <c r="J1036" s="42">
        <f>SUMIFS('Sample - Superstore'!U:U,'Sample - Superstore'!$V:$V,$A1036,'Sample - Superstore'!$N:$N,$B1036)</f>
        <v>-9.014133333</v>
      </c>
      <c r="L1036" s="36" t="s">
        <v>4117</v>
      </c>
      <c r="N1036" s="40"/>
    </row>
    <row r="1037">
      <c r="A1037" s="41" t="s">
        <v>8627</v>
      </c>
      <c r="B1037" s="36" t="s">
        <v>3251</v>
      </c>
      <c r="C1037" s="36" t="s">
        <v>51</v>
      </c>
      <c r="D1037" s="36" t="s">
        <v>635</v>
      </c>
      <c r="E1037" s="36" t="s">
        <v>3252</v>
      </c>
      <c r="F1037" s="42">
        <f>SUMIFS('Sample - Superstore'!R:R,'Sample - Superstore'!$V:$V,$A1037,'Sample - Superstore'!$N:$N,$B1037)</f>
        <v>14.46423704</v>
      </c>
      <c r="G1037" s="43" t="str">
        <f>IF(OR($F1037&lt;Lower_Limit,$F1037&gt;Upper_Limit),TRUE,IF($F1037&gt;Upper_percentile,"P99",IF($F1037&lt;Lower_percentile,"P01","")))</f>
        <v/>
      </c>
      <c r="H1037" s="44">
        <f>SUMIFS('Sample - Superstore'!S:S,'Sample - Superstore'!$V:$V,$A1037,'Sample - Superstore'!$N:$N,$B1037)</f>
        <v>2</v>
      </c>
      <c r="I1037" s="45">
        <f>SUMIFS('Sample - Superstore'!T:T,'Sample - Superstore'!$V:$V,$A1037,'Sample - Superstore'!$N:$N,$B1037)</f>
        <v>0.2</v>
      </c>
      <c r="J1037" s="42">
        <f>SUMIFS('Sample - Superstore'!U:U,'Sample - Superstore'!$V:$V,$A1037,'Sample - Superstore'!$N:$N,$B1037)</f>
        <v>1.084817778</v>
      </c>
      <c r="L1037" s="36" t="s">
        <v>4122</v>
      </c>
      <c r="N1037" s="40"/>
    </row>
    <row r="1038">
      <c r="A1038" s="41" t="s">
        <v>8627</v>
      </c>
      <c r="B1038" s="36" t="s">
        <v>3256</v>
      </c>
      <c r="C1038" s="36" t="s">
        <v>39</v>
      </c>
      <c r="D1038" s="36" t="s">
        <v>40</v>
      </c>
      <c r="E1038" s="36" t="s">
        <v>3257</v>
      </c>
      <c r="F1038" s="42">
        <f>SUMIFS('Sample - Superstore'!R:R,'Sample - Superstore'!$V:$V,$A1038,'Sample - Superstore'!$N:$N,$B1038)</f>
        <v>124.8017383</v>
      </c>
      <c r="G1038" s="43" t="str">
        <f>IF(OR($F1038&lt;Lower_Limit,$F1038&gt;Upper_Limit),TRUE,IF($F1038&gt;Upper_percentile,"P99",IF($F1038&lt;Lower_percentile,"P01","")))</f>
        <v/>
      </c>
      <c r="H1038" s="44">
        <f>SUMIFS('Sample - Superstore'!S:S,'Sample - Superstore'!$V:$V,$A1038,'Sample - Superstore'!$N:$N,$B1038)</f>
        <v>8</v>
      </c>
      <c r="I1038" s="45">
        <f>SUMIFS('Sample - Superstore'!T:T,'Sample - Superstore'!$V:$V,$A1038,'Sample - Superstore'!$N:$N,$B1038)</f>
        <v>0.2</v>
      </c>
      <c r="J1038" s="42">
        <f>SUMIFS('Sample - Superstore'!U:U,'Sample - Superstore'!$V:$V,$A1038,'Sample - Superstore'!$N:$N,$B1038)</f>
        <v>12.48017383</v>
      </c>
      <c r="L1038" s="36" t="s">
        <v>4125</v>
      </c>
      <c r="N1038" s="40"/>
    </row>
    <row r="1039">
      <c r="A1039" s="41" t="s">
        <v>8627</v>
      </c>
      <c r="B1039" s="36" t="s">
        <v>3261</v>
      </c>
      <c r="C1039" s="36" t="s">
        <v>35</v>
      </c>
      <c r="D1039" s="36" t="s">
        <v>263</v>
      </c>
      <c r="E1039" s="36" t="s">
        <v>3262</v>
      </c>
      <c r="F1039" s="42">
        <f>SUMIFS('Sample - Superstore'!R:R,'Sample - Superstore'!$V:$V,$A1039,'Sample - Superstore'!$N:$N,$B1039)</f>
        <v>275.1720741</v>
      </c>
      <c r="G1039" s="43" t="str">
        <f>IF(OR($F1039&lt;Lower_Limit,$F1039&gt;Upper_Limit),TRUE,IF($F1039&gt;Upper_percentile,"P99",IF($F1039&lt;Lower_percentile,"P01","")))</f>
        <v/>
      </c>
      <c r="H1039" s="44">
        <f>SUMIFS('Sample - Superstore'!S:S,'Sample - Superstore'!$V:$V,$A1039,'Sample - Superstore'!$N:$N,$B1039)</f>
        <v>2</v>
      </c>
      <c r="I1039" s="45">
        <f>SUMIFS('Sample - Superstore'!T:T,'Sample - Superstore'!$V:$V,$A1039,'Sample - Superstore'!$N:$N,$B1039)</f>
        <v>0.1</v>
      </c>
      <c r="J1039" s="42">
        <f>SUMIFS('Sample - Superstore'!U:U,'Sample - Superstore'!$V:$V,$A1039,'Sample - Superstore'!$N:$N,$B1039)</f>
        <v>33.63214239</v>
      </c>
      <c r="L1039" s="36" t="s">
        <v>4127</v>
      </c>
      <c r="N1039" s="40"/>
    </row>
    <row r="1040">
      <c r="A1040" s="41" t="s">
        <v>8627</v>
      </c>
      <c r="B1040" s="36" t="s">
        <v>1658</v>
      </c>
      <c r="C1040" s="36" t="s">
        <v>51</v>
      </c>
      <c r="D1040" s="36" t="s">
        <v>93</v>
      </c>
      <c r="E1040" s="36" t="s">
        <v>1659</v>
      </c>
      <c r="F1040" s="42">
        <f>SUMIFS('Sample - Superstore'!R:R,'Sample - Superstore'!$V:$V,$A1040,'Sample - Superstore'!$N:$N,$B1040)</f>
        <v>56.23741743</v>
      </c>
      <c r="G1040" s="43" t="str">
        <f>IF(OR($F1040&lt;Lower_Limit,$F1040&gt;Upper_Limit),TRUE,IF($F1040&gt;Upper_percentile,"P99",IF($F1040&lt;Lower_percentile,"P01","")))</f>
        <v/>
      </c>
      <c r="H1040" s="44">
        <f>SUMIFS('Sample - Superstore'!S:S,'Sample - Superstore'!$V:$V,$A1040,'Sample - Superstore'!$N:$N,$B1040)</f>
        <v>5</v>
      </c>
      <c r="I1040" s="45">
        <f>SUMIFS('Sample - Superstore'!T:T,'Sample - Superstore'!$V:$V,$A1040,'Sample - Superstore'!$N:$N,$B1040)</f>
        <v>0</v>
      </c>
      <c r="J1040" s="42">
        <f>SUMIFS('Sample - Superstore'!U:U,'Sample - Superstore'!$V:$V,$A1040,'Sample - Superstore'!$N:$N,$B1040)</f>
        <v>16.30885106</v>
      </c>
      <c r="L1040" s="36" t="s">
        <v>4133</v>
      </c>
      <c r="N1040" s="40"/>
    </row>
    <row r="1041">
      <c r="A1041" s="41" t="s">
        <v>8627</v>
      </c>
      <c r="B1041" s="36" t="s">
        <v>1141</v>
      </c>
      <c r="C1041" s="36" t="s">
        <v>51</v>
      </c>
      <c r="D1041" s="36" t="s">
        <v>76</v>
      </c>
      <c r="E1041" s="36" t="s">
        <v>1142</v>
      </c>
      <c r="F1041" s="42">
        <f>SUMIFS('Sample - Superstore'!R:R,'Sample - Superstore'!$V:$V,$A1041,'Sample - Superstore'!$N:$N,$B1041)</f>
        <v>119.616</v>
      </c>
      <c r="G1041" s="43" t="str">
        <f>IF(OR($F1041&lt;Lower_Limit,$F1041&gt;Upper_Limit),TRUE,IF($F1041&gt;Upper_percentile,"P99",IF($F1041&lt;Lower_percentile,"P01","")))</f>
        <v/>
      </c>
      <c r="H1041" s="44">
        <f>SUMIFS('Sample - Superstore'!S:S,'Sample - Superstore'!$V:$V,$A1041,'Sample - Superstore'!$N:$N,$B1041)</f>
        <v>8</v>
      </c>
      <c r="I1041" s="45">
        <f>SUMIFS('Sample - Superstore'!T:T,'Sample - Superstore'!$V:$V,$A1041,'Sample - Superstore'!$N:$N,$B1041)</f>
        <v>0.2</v>
      </c>
      <c r="J1041" s="42">
        <f>SUMIFS('Sample - Superstore'!U:U,'Sample - Superstore'!$V:$V,$A1041,'Sample - Superstore'!$N:$N,$B1041)</f>
        <v>40.3704</v>
      </c>
      <c r="L1041" s="36" t="s">
        <v>4140</v>
      </c>
      <c r="N1041" s="40"/>
    </row>
    <row r="1042">
      <c r="A1042" s="41" t="s">
        <v>8627</v>
      </c>
      <c r="B1042" s="36" t="s">
        <v>998</v>
      </c>
      <c r="C1042" s="36" t="s">
        <v>35</v>
      </c>
      <c r="D1042" s="36" t="s">
        <v>121</v>
      </c>
      <c r="E1042" s="36" t="s">
        <v>999</v>
      </c>
      <c r="F1042" s="42">
        <f>SUMIFS('Sample - Superstore'!R:R,'Sample - Superstore'!$V:$V,$A1042,'Sample - Superstore'!$N:$N,$B1042)</f>
        <v>255.76</v>
      </c>
      <c r="G1042" s="43" t="str">
        <f>IF(OR($F1042&lt;Lower_Limit,$F1042&gt;Upper_Limit),TRUE,IF($F1042&gt;Upper_percentile,"P99",IF($F1042&lt;Lower_percentile,"P01","")))</f>
        <v/>
      </c>
      <c r="H1042" s="44">
        <f>SUMIFS('Sample - Superstore'!S:S,'Sample - Superstore'!$V:$V,$A1042,'Sample - Superstore'!$N:$N,$B1042)</f>
        <v>4</v>
      </c>
      <c r="I1042" s="45">
        <f>SUMIFS('Sample - Superstore'!T:T,'Sample - Superstore'!$V:$V,$A1042,'Sample - Superstore'!$N:$N,$B1042)</f>
        <v>0</v>
      </c>
      <c r="J1042" s="42">
        <f>SUMIFS('Sample - Superstore'!U:U,'Sample - Superstore'!$V:$V,$A1042,'Sample - Superstore'!$N:$N,$B1042)</f>
        <v>81.8432</v>
      </c>
      <c r="L1042" s="36" t="s">
        <v>4152</v>
      </c>
      <c r="N1042" s="40"/>
    </row>
    <row r="1043">
      <c r="A1043" s="41" t="s">
        <v>8627</v>
      </c>
      <c r="B1043" s="36" t="s">
        <v>3268</v>
      </c>
      <c r="C1043" s="36" t="s">
        <v>35</v>
      </c>
      <c r="D1043" s="36" t="s">
        <v>263</v>
      </c>
      <c r="E1043" s="36" t="s">
        <v>3269</v>
      </c>
      <c r="F1043" s="42">
        <f>SUMIFS('Sample - Superstore'!R:R,'Sample - Superstore'!$V:$V,$A1043,'Sample - Superstore'!$N:$N,$B1043)</f>
        <v>241.568</v>
      </c>
      <c r="G1043" s="43" t="str">
        <f>IF(OR($F1043&lt;Lower_Limit,$F1043&gt;Upper_Limit),TRUE,IF($F1043&gt;Upper_percentile,"P99",IF($F1043&lt;Lower_percentile,"P01","")))</f>
        <v/>
      </c>
      <c r="H1043" s="44">
        <f>SUMIFS('Sample - Superstore'!S:S,'Sample - Superstore'!$V:$V,$A1043,'Sample - Superstore'!$N:$N,$B1043)</f>
        <v>2</v>
      </c>
      <c r="I1043" s="45">
        <f>SUMIFS('Sample - Superstore'!T:T,'Sample - Superstore'!$V:$V,$A1043,'Sample - Superstore'!$N:$N,$B1043)</f>
        <v>0.2</v>
      </c>
      <c r="J1043" s="42">
        <f>SUMIFS('Sample - Superstore'!U:U,'Sample - Superstore'!$V:$V,$A1043,'Sample - Superstore'!$N:$N,$B1043)</f>
        <v>18.1176</v>
      </c>
      <c r="L1043" s="36" t="s">
        <v>4155</v>
      </c>
      <c r="N1043" s="40"/>
    </row>
    <row r="1044">
      <c r="A1044" s="41" t="s">
        <v>8627</v>
      </c>
      <c r="B1044" s="36" t="s">
        <v>3271</v>
      </c>
      <c r="C1044" s="36" t="s">
        <v>39</v>
      </c>
      <c r="D1044" s="36" t="s">
        <v>85</v>
      </c>
      <c r="E1044" s="36" t="s">
        <v>3272</v>
      </c>
      <c r="F1044" s="42">
        <f>SUMIFS('Sample - Superstore'!R:R,'Sample - Superstore'!$V:$V,$A1044,'Sample - Superstore'!$N:$N,$B1044)</f>
        <v>1562.04804</v>
      </c>
      <c r="G1044" s="43" t="str">
        <f>IF(OR($F1044&lt;Lower_Limit,$F1044&gt;Upper_Limit),TRUE,IF($F1044&gt;Upper_percentile,"P99",IF($F1044&lt;Lower_percentile,"P01","")))</f>
        <v/>
      </c>
      <c r="H1044" s="44">
        <f>SUMIFS('Sample - Superstore'!S:S,'Sample - Superstore'!$V:$V,$A1044,'Sample - Superstore'!$N:$N,$B1044)</f>
        <v>4</v>
      </c>
      <c r="I1044" s="45">
        <f>SUMIFS('Sample - Superstore'!T:T,'Sample - Superstore'!$V:$V,$A1044,'Sample - Superstore'!$N:$N,$B1044)</f>
        <v>0.4</v>
      </c>
      <c r="J1044" s="42">
        <f>SUMIFS('Sample - Superstore'!U:U,'Sample - Superstore'!$V:$V,$A1044,'Sample - Superstore'!$N:$N,$B1044)</f>
        <v>208.2730719</v>
      </c>
      <c r="L1044" s="36" t="s">
        <v>4161</v>
      </c>
      <c r="N1044" s="40"/>
    </row>
    <row r="1045">
      <c r="A1045" s="41" t="s">
        <v>8627</v>
      </c>
      <c r="B1045" s="36" t="s">
        <v>2848</v>
      </c>
      <c r="C1045" s="36" t="s">
        <v>51</v>
      </c>
      <c r="D1045" s="36" t="s">
        <v>272</v>
      </c>
      <c r="E1045" s="36" t="s">
        <v>2849</v>
      </c>
      <c r="F1045" s="42">
        <f>SUMIFS('Sample - Superstore'!R:R,'Sample - Superstore'!$V:$V,$A1045,'Sample - Superstore'!$N:$N,$B1045)</f>
        <v>21.48</v>
      </c>
      <c r="G1045" s="43" t="str">
        <f>IF(OR($F1045&lt;Lower_Limit,$F1045&gt;Upper_Limit),TRUE,IF($F1045&gt;Upper_percentile,"P99",IF($F1045&lt;Lower_percentile,"P01","")))</f>
        <v/>
      </c>
      <c r="H1045" s="44">
        <f>SUMIFS('Sample - Superstore'!S:S,'Sample - Superstore'!$V:$V,$A1045,'Sample - Superstore'!$N:$N,$B1045)</f>
        <v>6</v>
      </c>
      <c r="I1045" s="45">
        <f>SUMIFS('Sample - Superstore'!T:T,'Sample - Superstore'!$V:$V,$A1045,'Sample - Superstore'!$N:$N,$B1045)</f>
        <v>0</v>
      </c>
      <c r="J1045" s="42">
        <f>SUMIFS('Sample - Superstore'!U:U,'Sample - Superstore'!$V:$V,$A1045,'Sample - Superstore'!$N:$N,$B1045)</f>
        <v>10.74</v>
      </c>
      <c r="L1045" s="36" t="s">
        <v>4164</v>
      </c>
      <c r="N1045" s="40"/>
    </row>
    <row r="1046">
      <c r="A1046" s="41" t="s">
        <v>8627</v>
      </c>
      <c r="B1046" s="36" t="s">
        <v>3277</v>
      </c>
      <c r="C1046" s="36" t="s">
        <v>51</v>
      </c>
      <c r="D1046" s="36" t="s">
        <v>283</v>
      </c>
      <c r="E1046" s="36" t="s">
        <v>3278</v>
      </c>
      <c r="F1046" s="42">
        <f>SUMIFS('Sample - Superstore'!R:R,'Sample - Superstore'!$V:$V,$A1046,'Sample - Superstore'!$N:$N,$B1046)</f>
        <v>264.5546008</v>
      </c>
      <c r="G1046" s="43" t="str">
        <f>IF(OR($F1046&lt;Lower_Limit,$F1046&gt;Upper_Limit),TRUE,IF($F1046&gt;Upper_percentile,"P99",IF($F1046&lt;Lower_percentile,"P01","")))</f>
        <v/>
      </c>
      <c r="H1046" s="44">
        <f>SUMIFS('Sample - Superstore'!S:S,'Sample - Superstore'!$V:$V,$A1046,'Sample - Superstore'!$N:$N,$B1046)</f>
        <v>5</v>
      </c>
      <c r="I1046" s="45">
        <f>SUMIFS('Sample - Superstore'!T:T,'Sample - Superstore'!$V:$V,$A1046,'Sample - Superstore'!$N:$N,$B1046)</f>
        <v>0.2</v>
      </c>
      <c r="J1046" s="42">
        <f>SUMIFS('Sample - Superstore'!U:U,'Sample - Superstore'!$V:$V,$A1046,'Sample - Superstore'!$N:$N,$B1046)</f>
        <v>29.76239259</v>
      </c>
      <c r="L1046" s="36" t="s">
        <v>4173</v>
      </c>
      <c r="N1046" s="40"/>
    </row>
    <row r="1047">
      <c r="A1047" s="41" t="s">
        <v>8627</v>
      </c>
      <c r="B1047" s="36" t="s">
        <v>1794</v>
      </c>
      <c r="C1047" s="36" t="s">
        <v>51</v>
      </c>
      <c r="D1047" s="36" t="s">
        <v>297</v>
      </c>
      <c r="E1047" s="36" t="s">
        <v>1795</v>
      </c>
      <c r="F1047" s="42">
        <f>SUMIFS('Sample - Superstore'!R:R,'Sample - Superstore'!$V:$V,$A1047,'Sample - Superstore'!$N:$N,$B1047)</f>
        <v>17.04396379</v>
      </c>
      <c r="G1047" s="43" t="str">
        <f>IF(OR($F1047&lt;Lower_Limit,$F1047&gt;Upper_Limit),TRUE,IF($F1047&gt;Upper_percentile,"P99",IF($F1047&lt;Lower_percentile,"P01","")))</f>
        <v/>
      </c>
      <c r="H1047" s="44">
        <f>SUMIFS('Sample - Superstore'!S:S,'Sample - Superstore'!$V:$V,$A1047,'Sample - Superstore'!$N:$N,$B1047)</f>
        <v>4</v>
      </c>
      <c r="I1047" s="45">
        <f>SUMIFS('Sample - Superstore'!T:T,'Sample - Superstore'!$V:$V,$A1047,'Sample - Superstore'!$N:$N,$B1047)</f>
        <v>0.2</v>
      </c>
      <c r="J1047" s="42">
        <f>SUMIFS('Sample - Superstore'!U:U,'Sample - Superstore'!$V:$V,$A1047,'Sample - Superstore'!$N:$N,$B1047)</f>
        <v>6.178436872</v>
      </c>
      <c r="L1047" s="36" t="s">
        <v>4180</v>
      </c>
      <c r="N1047" s="40"/>
    </row>
    <row r="1048">
      <c r="A1048" s="41" t="s">
        <v>8627</v>
      </c>
      <c r="B1048" s="36" t="s">
        <v>1850</v>
      </c>
      <c r="C1048" s="36" t="s">
        <v>51</v>
      </c>
      <c r="D1048" s="36" t="s">
        <v>52</v>
      </c>
      <c r="E1048" s="36" t="s">
        <v>1851</v>
      </c>
      <c r="F1048" s="42">
        <f>SUMIFS('Sample - Superstore'!R:R,'Sample - Superstore'!$V:$V,$A1048,'Sample - Superstore'!$N:$N,$B1048)</f>
        <v>6.078538393</v>
      </c>
      <c r="G1048" s="43" t="str">
        <f>IF(OR($F1048&lt;Lower_Limit,$F1048&gt;Upper_Limit),TRUE,IF($F1048&gt;Upper_percentile,"P99",IF($F1048&lt;Lower_percentile,"P01","")))</f>
        <v/>
      </c>
      <c r="H1048" s="44">
        <f>SUMIFS('Sample - Superstore'!S:S,'Sample - Superstore'!$V:$V,$A1048,'Sample - Superstore'!$N:$N,$B1048)</f>
        <v>1</v>
      </c>
      <c r="I1048" s="45">
        <f>SUMIFS('Sample - Superstore'!T:T,'Sample - Superstore'!$V:$V,$A1048,'Sample - Superstore'!$N:$N,$B1048)</f>
        <v>0</v>
      </c>
      <c r="J1048" s="42">
        <f>SUMIFS('Sample - Superstore'!U:U,'Sample - Superstore'!$V:$V,$A1048,'Sample - Superstore'!$N:$N,$B1048)</f>
        <v>0.2431415357</v>
      </c>
      <c r="L1048" s="36" t="s">
        <v>4183</v>
      </c>
      <c r="N1048" s="40"/>
    </row>
    <row r="1049">
      <c r="A1049" s="41" t="s">
        <v>8627</v>
      </c>
      <c r="B1049" s="36" t="s">
        <v>3285</v>
      </c>
      <c r="C1049" s="36" t="s">
        <v>51</v>
      </c>
      <c r="D1049" s="36" t="s">
        <v>124</v>
      </c>
      <c r="E1049" s="36" t="s">
        <v>3286</v>
      </c>
      <c r="F1049" s="42">
        <f>SUMIFS('Sample - Superstore'!R:R,'Sample - Superstore'!$V:$V,$A1049,'Sample - Superstore'!$N:$N,$B1049)</f>
        <v>50.56480846</v>
      </c>
      <c r="G1049" s="43" t="str">
        <f>IF(OR($F1049&lt;Lower_Limit,$F1049&gt;Upper_Limit),TRUE,IF($F1049&gt;Upper_percentile,"P99",IF($F1049&lt;Lower_percentile,"P01","")))</f>
        <v/>
      </c>
      <c r="H1049" s="44">
        <f>SUMIFS('Sample - Superstore'!S:S,'Sample - Superstore'!$V:$V,$A1049,'Sample - Superstore'!$N:$N,$B1049)</f>
        <v>5</v>
      </c>
      <c r="I1049" s="45">
        <f>SUMIFS('Sample - Superstore'!T:T,'Sample - Superstore'!$V:$V,$A1049,'Sample - Superstore'!$N:$N,$B1049)</f>
        <v>0</v>
      </c>
      <c r="J1049" s="42">
        <f>SUMIFS('Sample - Superstore'!U:U,'Sample - Superstore'!$V:$V,$A1049,'Sample - Superstore'!$N:$N,$B1049)</f>
        <v>24.77675614</v>
      </c>
      <c r="L1049" s="36" t="s">
        <v>4186</v>
      </c>
      <c r="N1049" s="40"/>
    </row>
    <row r="1050">
      <c r="A1050" s="41" t="s">
        <v>8627</v>
      </c>
      <c r="B1050" s="36" t="s">
        <v>772</v>
      </c>
      <c r="C1050" s="36" t="s">
        <v>35</v>
      </c>
      <c r="D1050" s="36" t="s">
        <v>73</v>
      </c>
      <c r="E1050" s="36" t="s">
        <v>773</v>
      </c>
      <c r="F1050" s="42">
        <f>SUMIFS('Sample - Superstore'!R:R,'Sample - Superstore'!$V:$V,$A1050,'Sample - Superstore'!$N:$N,$B1050)</f>
        <v>1875.980342</v>
      </c>
      <c r="G1050" s="43" t="str">
        <f>IF(OR($F1050&lt;Lower_Limit,$F1050&gt;Upper_Limit),TRUE,IF($F1050&gt;Upper_percentile,"P99",IF($F1050&lt;Lower_percentile,"P01","")))</f>
        <v/>
      </c>
      <c r="H1050" s="44">
        <f>SUMIFS('Sample - Superstore'!S:S,'Sample - Superstore'!$V:$V,$A1050,'Sample - Superstore'!$N:$N,$B1050)</f>
        <v>8</v>
      </c>
      <c r="I1050" s="45">
        <f>SUMIFS('Sample - Superstore'!T:T,'Sample - Superstore'!$V:$V,$A1050,'Sample - Superstore'!$N:$N,$B1050)</f>
        <v>0</v>
      </c>
      <c r="J1050" s="42">
        <f>SUMIFS('Sample - Superstore'!U:U,'Sample - Superstore'!$V:$V,$A1050,'Sample - Superstore'!$N:$N,$B1050)</f>
        <v>300.1568548</v>
      </c>
      <c r="L1050" s="36" t="s">
        <v>4189</v>
      </c>
      <c r="N1050" s="40"/>
    </row>
    <row r="1051">
      <c r="A1051" s="41" t="s">
        <v>8627</v>
      </c>
      <c r="B1051" s="36" t="s">
        <v>3290</v>
      </c>
      <c r="C1051" s="36" t="s">
        <v>51</v>
      </c>
      <c r="D1051" s="36" t="s">
        <v>76</v>
      </c>
      <c r="E1051" s="36" t="s">
        <v>3291</v>
      </c>
      <c r="F1051" s="42">
        <f>SUMIFS('Sample - Superstore'!R:R,'Sample - Superstore'!$V:$V,$A1051,'Sample - Superstore'!$N:$N,$B1051)</f>
        <v>8.022750277</v>
      </c>
      <c r="G1051" s="43" t="str">
        <f>IF(OR($F1051&lt;Lower_Limit,$F1051&gt;Upper_Limit),TRUE,IF($F1051&gt;Upper_percentile,"P99",IF($F1051&lt;Lower_percentile,"P01","")))</f>
        <v/>
      </c>
      <c r="H1051" s="44">
        <f>SUMIFS('Sample - Superstore'!S:S,'Sample - Superstore'!$V:$V,$A1051,'Sample - Superstore'!$N:$N,$B1051)</f>
        <v>1</v>
      </c>
      <c r="I1051" s="45">
        <f>SUMIFS('Sample - Superstore'!T:T,'Sample - Superstore'!$V:$V,$A1051,'Sample - Superstore'!$N:$N,$B1051)</f>
        <v>0</v>
      </c>
      <c r="J1051" s="42">
        <f>SUMIFS('Sample - Superstore'!U:U,'Sample - Superstore'!$V:$V,$A1051,'Sample - Superstore'!$N:$N,$B1051)</f>
        <v>3.690465127</v>
      </c>
      <c r="L1051" s="36" t="s">
        <v>4198</v>
      </c>
      <c r="N1051" s="40"/>
    </row>
    <row r="1052">
      <c r="A1052" s="41" t="s">
        <v>8627</v>
      </c>
      <c r="B1052" s="36" t="s">
        <v>204</v>
      </c>
      <c r="C1052" s="36" t="s">
        <v>51</v>
      </c>
      <c r="D1052" s="36" t="s">
        <v>205</v>
      </c>
      <c r="E1052" s="36" t="s">
        <v>206</v>
      </c>
      <c r="F1052" s="42">
        <f>SUMIFS('Sample - Superstore'!R:R,'Sample - Superstore'!$V:$V,$A1052,'Sample - Superstore'!$N:$N,$B1052)</f>
        <v>22.7108214</v>
      </c>
      <c r="G1052" s="43" t="str">
        <f>IF(OR($F1052&lt;Lower_Limit,$F1052&gt;Upper_Limit),TRUE,IF($F1052&gt;Upper_percentile,"P99",IF($F1052&lt;Lower_percentile,"P01","")))</f>
        <v/>
      </c>
      <c r="H1052" s="44">
        <f>SUMIFS('Sample - Superstore'!S:S,'Sample - Superstore'!$V:$V,$A1052,'Sample - Superstore'!$N:$N,$B1052)</f>
        <v>1</v>
      </c>
      <c r="I1052" s="45">
        <f>SUMIFS('Sample - Superstore'!T:T,'Sample - Superstore'!$V:$V,$A1052,'Sample - Superstore'!$N:$N,$B1052)</f>
        <v>0.2</v>
      </c>
      <c r="J1052" s="42">
        <f>SUMIFS('Sample - Superstore'!U:U,'Sample - Superstore'!$V:$V,$A1052,'Sample - Superstore'!$N:$N,$B1052)</f>
        <v>7.664902222</v>
      </c>
      <c r="L1052" s="36" t="s">
        <v>4200</v>
      </c>
      <c r="N1052" s="40"/>
    </row>
    <row r="1053">
      <c r="A1053" s="41" t="s">
        <v>8627</v>
      </c>
      <c r="B1053" s="36" t="s">
        <v>3294</v>
      </c>
      <c r="C1053" s="36" t="s">
        <v>51</v>
      </c>
      <c r="D1053" s="36" t="s">
        <v>93</v>
      </c>
      <c r="E1053" s="36" t="s">
        <v>3295</v>
      </c>
      <c r="F1053" s="42">
        <f>SUMIFS('Sample - Superstore'!R:R,'Sample - Superstore'!$V:$V,$A1053,'Sample - Superstore'!$N:$N,$B1053)</f>
        <v>37.17</v>
      </c>
      <c r="G1053" s="43" t="str">
        <f>IF(OR($F1053&lt;Lower_Limit,$F1053&gt;Upper_Limit),TRUE,IF($F1053&gt;Upper_percentile,"P99",IF($F1053&lt;Lower_percentile,"P01","")))</f>
        <v/>
      </c>
      <c r="H1053" s="44">
        <f>SUMIFS('Sample - Superstore'!S:S,'Sample - Superstore'!$V:$V,$A1053,'Sample - Superstore'!$N:$N,$B1053)</f>
        <v>9</v>
      </c>
      <c r="I1053" s="45">
        <f>SUMIFS('Sample - Superstore'!T:T,'Sample - Superstore'!$V:$V,$A1053,'Sample - Superstore'!$N:$N,$B1053)</f>
        <v>0</v>
      </c>
      <c r="J1053" s="42">
        <f>SUMIFS('Sample - Superstore'!U:U,'Sample - Superstore'!$V:$V,$A1053,'Sample - Superstore'!$N:$N,$B1053)</f>
        <v>11.151</v>
      </c>
      <c r="L1053" s="36" t="s">
        <v>4203</v>
      </c>
      <c r="N1053" s="40"/>
    </row>
    <row r="1054">
      <c r="A1054" s="41" t="s">
        <v>8627</v>
      </c>
      <c r="B1054" s="36" t="s">
        <v>644</v>
      </c>
      <c r="C1054" s="36" t="s">
        <v>51</v>
      </c>
      <c r="D1054" s="36" t="s">
        <v>124</v>
      </c>
      <c r="E1054" s="36" t="s">
        <v>645</v>
      </c>
      <c r="F1054" s="42">
        <f>SUMIFS('Sample - Superstore'!R:R,'Sample - Superstore'!$V:$V,$A1054,'Sample - Superstore'!$N:$N,$B1054)</f>
        <v>22.36803292</v>
      </c>
      <c r="G1054" s="43" t="str">
        <f>IF(OR($F1054&lt;Lower_Limit,$F1054&gt;Upper_Limit),TRUE,IF($F1054&gt;Upper_percentile,"P99",IF($F1054&lt;Lower_percentile,"P01","")))</f>
        <v/>
      </c>
      <c r="H1054" s="44">
        <f>SUMIFS('Sample - Superstore'!S:S,'Sample - Superstore'!$V:$V,$A1054,'Sample - Superstore'!$N:$N,$B1054)</f>
        <v>2</v>
      </c>
      <c r="I1054" s="45">
        <f>SUMIFS('Sample - Superstore'!T:T,'Sample - Superstore'!$V:$V,$A1054,'Sample - Superstore'!$N:$N,$B1054)</f>
        <v>0</v>
      </c>
      <c r="J1054" s="42">
        <f>SUMIFS('Sample - Superstore'!U:U,'Sample - Superstore'!$V:$V,$A1054,'Sample - Superstore'!$N:$N,$B1054)</f>
        <v>10.51297547</v>
      </c>
      <c r="L1054" s="36" t="s">
        <v>4210</v>
      </c>
      <c r="N1054" s="40"/>
    </row>
    <row r="1055">
      <c r="A1055" s="41" t="s">
        <v>8627</v>
      </c>
      <c r="B1055" s="36" t="s">
        <v>3297</v>
      </c>
      <c r="C1055" s="36" t="s">
        <v>39</v>
      </c>
      <c r="D1055" s="36" t="s">
        <v>61</v>
      </c>
      <c r="E1055" s="36" t="s">
        <v>3298</v>
      </c>
      <c r="F1055" s="42">
        <f>SUMIFS('Sample - Superstore'!R:R,'Sample - Superstore'!$V:$V,$A1055,'Sample - Superstore'!$N:$N,$B1055)</f>
        <v>134.7831276</v>
      </c>
      <c r="G1055" s="43" t="str">
        <f>IF(OR($F1055&lt;Lower_Limit,$F1055&gt;Upper_Limit),TRUE,IF($F1055&gt;Upper_percentile,"P99",IF($F1055&lt;Lower_percentile,"P01","")))</f>
        <v/>
      </c>
      <c r="H1055" s="44">
        <f>SUMIFS('Sample - Superstore'!S:S,'Sample - Superstore'!$V:$V,$A1055,'Sample - Superstore'!$N:$N,$B1055)</f>
        <v>7</v>
      </c>
      <c r="I1055" s="45">
        <f>SUMIFS('Sample - Superstore'!T:T,'Sample - Superstore'!$V:$V,$A1055,'Sample - Superstore'!$N:$N,$B1055)</f>
        <v>0</v>
      </c>
      <c r="J1055" s="42">
        <f>SUMIFS('Sample - Superstore'!U:U,'Sample - Superstore'!$V:$V,$A1055,'Sample - Superstore'!$N:$N,$B1055)</f>
        <v>52.56541975</v>
      </c>
      <c r="L1055" s="36" t="s">
        <v>4216</v>
      </c>
      <c r="N1055" s="40"/>
    </row>
    <row r="1056">
      <c r="A1056" s="41" t="s">
        <v>8627</v>
      </c>
      <c r="B1056" s="36" t="s">
        <v>3299</v>
      </c>
      <c r="C1056" s="36" t="s">
        <v>35</v>
      </c>
      <c r="D1056" s="36" t="s">
        <v>263</v>
      </c>
      <c r="E1056" s="36" t="s">
        <v>3300</v>
      </c>
      <c r="F1056" s="42">
        <f>SUMIFS('Sample - Superstore'!R:R,'Sample - Superstore'!$V:$V,$A1056,'Sample - Superstore'!$N:$N,$B1056)</f>
        <v>437.7712593</v>
      </c>
      <c r="G1056" s="43" t="str">
        <f>IF(OR($F1056&lt;Lower_Limit,$F1056&gt;Upper_Limit),TRUE,IF($F1056&gt;Upper_percentile,"P99",IF($F1056&lt;Lower_percentile,"P01","")))</f>
        <v/>
      </c>
      <c r="H1056" s="44">
        <f>SUMIFS('Sample - Superstore'!S:S,'Sample - Superstore'!$V:$V,$A1056,'Sample - Superstore'!$N:$N,$B1056)</f>
        <v>4</v>
      </c>
      <c r="I1056" s="45">
        <f>SUMIFS('Sample - Superstore'!T:T,'Sample - Superstore'!$V:$V,$A1056,'Sample - Superstore'!$N:$N,$B1056)</f>
        <v>0</v>
      </c>
      <c r="J1056" s="42">
        <f>SUMIFS('Sample - Superstore'!U:U,'Sample - Superstore'!$V:$V,$A1056,'Sample - Superstore'!$N:$N,$B1056)</f>
        <v>105.0651022</v>
      </c>
      <c r="L1056" s="36" t="s">
        <v>4219</v>
      </c>
      <c r="N1056" s="40"/>
    </row>
    <row r="1057">
      <c r="A1057" s="41" t="s">
        <v>8627</v>
      </c>
      <c r="B1057" s="36" t="s">
        <v>3301</v>
      </c>
      <c r="C1057" s="36" t="s">
        <v>35</v>
      </c>
      <c r="D1057" s="36" t="s">
        <v>121</v>
      </c>
      <c r="E1057" s="36" t="s">
        <v>3302</v>
      </c>
      <c r="F1057" s="42">
        <f>SUMIFS('Sample - Superstore'!R:R,'Sample - Superstore'!$V:$V,$A1057,'Sample - Superstore'!$N:$N,$B1057)</f>
        <v>103.2704527</v>
      </c>
      <c r="G1057" s="43" t="str">
        <f>IF(OR($F1057&lt;Lower_Limit,$F1057&gt;Upper_Limit),TRUE,IF($F1057&gt;Upper_percentile,"P99",IF($F1057&lt;Lower_percentile,"P01","")))</f>
        <v/>
      </c>
      <c r="H1057" s="44">
        <f>SUMIFS('Sample - Superstore'!S:S,'Sample - Superstore'!$V:$V,$A1057,'Sample - Superstore'!$N:$N,$B1057)</f>
        <v>5</v>
      </c>
      <c r="I1057" s="45">
        <f>SUMIFS('Sample - Superstore'!T:T,'Sample - Superstore'!$V:$V,$A1057,'Sample - Superstore'!$N:$N,$B1057)</f>
        <v>0</v>
      </c>
      <c r="J1057" s="42">
        <f>SUMIFS('Sample - Superstore'!U:U,'Sample - Superstore'!$V:$V,$A1057,'Sample - Superstore'!$N:$N,$B1057)</f>
        <v>29.94843128</v>
      </c>
      <c r="L1057" s="36" t="s">
        <v>4225</v>
      </c>
      <c r="N1057" s="40"/>
    </row>
    <row r="1058">
      <c r="A1058" s="41" t="s">
        <v>8627</v>
      </c>
      <c r="B1058" s="36" t="s">
        <v>3307</v>
      </c>
      <c r="C1058" s="36" t="s">
        <v>51</v>
      </c>
      <c r="D1058" s="36" t="s">
        <v>272</v>
      </c>
      <c r="E1058" s="36" t="s">
        <v>722</v>
      </c>
      <c r="F1058" s="42">
        <f>SUMIFS('Sample - Superstore'!R:R,'Sample - Superstore'!$V:$V,$A1058,'Sample - Superstore'!$N:$N,$B1058)</f>
        <v>22.19800823</v>
      </c>
      <c r="G1058" s="43" t="str">
        <f>IF(OR($F1058&lt;Lower_Limit,$F1058&gt;Upper_Limit),TRUE,IF($F1058&gt;Upper_percentile,"P99",IF($F1058&lt;Lower_percentile,"P01","")))</f>
        <v/>
      </c>
      <c r="H1058" s="44">
        <f>SUMIFS('Sample - Superstore'!S:S,'Sample - Superstore'!$V:$V,$A1058,'Sample - Superstore'!$N:$N,$B1058)</f>
        <v>7</v>
      </c>
      <c r="I1058" s="45">
        <f>SUMIFS('Sample - Superstore'!T:T,'Sample - Superstore'!$V:$V,$A1058,'Sample - Superstore'!$N:$N,$B1058)</f>
        <v>0</v>
      </c>
      <c r="J1058" s="42">
        <f>SUMIFS('Sample - Superstore'!U:U,'Sample - Superstore'!$V:$V,$A1058,'Sample - Superstore'!$N:$N,$B1058)</f>
        <v>9.989103704</v>
      </c>
      <c r="L1058" s="36" t="s">
        <v>4227</v>
      </c>
      <c r="N1058" s="40"/>
    </row>
    <row r="1059">
      <c r="A1059" s="41" t="s">
        <v>8627</v>
      </c>
      <c r="B1059" s="36" t="s">
        <v>3308</v>
      </c>
      <c r="C1059" s="36" t="s">
        <v>51</v>
      </c>
      <c r="D1059" s="36" t="s">
        <v>124</v>
      </c>
      <c r="E1059" s="36" t="s">
        <v>3309</v>
      </c>
      <c r="F1059" s="42">
        <f>SUMIFS('Sample - Superstore'!R:R,'Sample - Superstore'!$V:$V,$A1059,'Sample - Superstore'!$N:$N,$B1059)</f>
        <v>119.3740247</v>
      </c>
      <c r="G1059" s="43" t="str">
        <f>IF(OR($F1059&lt;Lower_Limit,$F1059&gt;Upper_Limit),TRUE,IF($F1059&gt;Upper_percentile,"P99",IF($F1059&lt;Lower_percentile,"P01","")))</f>
        <v/>
      </c>
      <c r="H1059" s="44">
        <f>SUMIFS('Sample - Superstore'!S:S,'Sample - Superstore'!$V:$V,$A1059,'Sample - Superstore'!$N:$N,$B1059)</f>
        <v>2</v>
      </c>
      <c r="I1059" s="45">
        <f>SUMIFS('Sample - Superstore'!T:T,'Sample - Superstore'!$V:$V,$A1059,'Sample - Superstore'!$N:$N,$B1059)</f>
        <v>0</v>
      </c>
      <c r="J1059" s="42">
        <f>SUMIFS('Sample - Superstore'!U:U,'Sample - Superstore'!$V:$V,$A1059,'Sample - Superstore'!$N:$N,$B1059)</f>
        <v>58.4932721</v>
      </c>
      <c r="L1059" s="36" t="s">
        <v>4232</v>
      </c>
      <c r="N1059" s="40"/>
    </row>
    <row r="1060">
      <c r="A1060" s="41" t="s">
        <v>8627</v>
      </c>
      <c r="B1060" s="36" t="s">
        <v>3313</v>
      </c>
      <c r="C1060" s="36" t="s">
        <v>51</v>
      </c>
      <c r="D1060" s="36" t="s">
        <v>297</v>
      </c>
      <c r="E1060" s="36" t="s">
        <v>3314</v>
      </c>
      <c r="F1060" s="42">
        <f>SUMIFS('Sample - Superstore'!R:R,'Sample - Superstore'!$V:$V,$A1060,'Sample - Superstore'!$N:$N,$B1060)</f>
        <v>18.9</v>
      </c>
      <c r="G1060" s="43" t="str">
        <f>IF(OR($F1060&lt;Lower_Limit,$F1060&gt;Upper_Limit),TRUE,IF($F1060&gt;Upper_percentile,"P99",IF($F1060&lt;Lower_percentile,"P01","")))</f>
        <v/>
      </c>
      <c r="H1060" s="44">
        <f>SUMIFS('Sample - Superstore'!S:S,'Sample - Superstore'!$V:$V,$A1060,'Sample - Superstore'!$N:$N,$B1060)</f>
        <v>3</v>
      </c>
      <c r="I1060" s="45">
        <f>SUMIFS('Sample - Superstore'!T:T,'Sample - Superstore'!$V:$V,$A1060,'Sample - Superstore'!$N:$N,$B1060)</f>
        <v>0</v>
      </c>
      <c r="J1060" s="42">
        <f>SUMIFS('Sample - Superstore'!U:U,'Sample - Superstore'!$V:$V,$A1060,'Sample - Superstore'!$N:$N,$B1060)</f>
        <v>8.694</v>
      </c>
      <c r="L1060" s="36" t="s">
        <v>4236</v>
      </c>
      <c r="N1060" s="40"/>
    </row>
    <row r="1061">
      <c r="A1061" s="41" t="s">
        <v>8627</v>
      </c>
      <c r="B1061" s="36" t="s">
        <v>1041</v>
      </c>
      <c r="C1061" s="36" t="s">
        <v>35</v>
      </c>
      <c r="D1061" s="36" t="s">
        <v>36</v>
      </c>
      <c r="E1061" s="36" t="s">
        <v>1042</v>
      </c>
      <c r="F1061" s="42">
        <f>SUMIFS('Sample - Superstore'!R:R,'Sample - Superstore'!$V:$V,$A1061,'Sample - Superstore'!$N:$N,$B1061)</f>
        <v>192.7121605</v>
      </c>
      <c r="G1061" s="43" t="str">
        <f>IF(OR($F1061&lt;Lower_Limit,$F1061&gt;Upper_Limit),TRUE,IF($F1061&gt;Upper_percentile,"P99",IF($F1061&lt;Lower_percentile,"P01","")))</f>
        <v/>
      </c>
      <c r="H1061" s="44">
        <f>SUMIFS('Sample - Superstore'!S:S,'Sample - Superstore'!$V:$V,$A1061,'Sample - Superstore'!$N:$N,$B1061)</f>
        <v>5</v>
      </c>
      <c r="I1061" s="45">
        <f>SUMIFS('Sample - Superstore'!T:T,'Sample - Superstore'!$V:$V,$A1061,'Sample - Superstore'!$N:$N,$B1061)</f>
        <v>0.5</v>
      </c>
      <c r="J1061" s="42">
        <f>SUMIFS('Sample - Superstore'!U:U,'Sample - Superstore'!$V:$V,$A1061,'Sample - Superstore'!$N:$N,$B1061)</f>
        <v>-84.79335062</v>
      </c>
      <c r="L1061" s="36" t="s">
        <v>4240</v>
      </c>
      <c r="N1061" s="40"/>
    </row>
    <row r="1062">
      <c r="A1062" s="41" t="s">
        <v>8627</v>
      </c>
      <c r="B1062" s="36" t="s">
        <v>3317</v>
      </c>
      <c r="C1062" s="36" t="s">
        <v>51</v>
      </c>
      <c r="D1062" s="36" t="s">
        <v>76</v>
      </c>
      <c r="E1062" s="36" t="s">
        <v>3318</v>
      </c>
      <c r="F1062" s="42">
        <f>SUMIFS('Sample - Superstore'!R:R,'Sample - Superstore'!$V:$V,$A1062,'Sample - Superstore'!$N:$N,$B1062)</f>
        <v>1487.574978</v>
      </c>
      <c r="G1062" s="43" t="str">
        <f>IF(OR($F1062&lt;Lower_Limit,$F1062&gt;Upper_Limit),TRUE,IF($F1062&gt;Upper_percentile,"P99",IF($F1062&lt;Lower_percentile,"P01","")))</f>
        <v/>
      </c>
      <c r="H1062" s="44">
        <f>SUMIFS('Sample - Superstore'!S:S,'Sample - Superstore'!$V:$V,$A1062,'Sample - Superstore'!$N:$N,$B1062)</f>
        <v>6</v>
      </c>
      <c r="I1062" s="45">
        <f>SUMIFS('Sample - Superstore'!T:T,'Sample - Superstore'!$V:$V,$A1062,'Sample - Superstore'!$N:$N,$B1062)</f>
        <v>0.7</v>
      </c>
      <c r="J1062" s="42">
        <f>SUMIFS('Sample - Superstore'!U:U,'Sample - Superstore'!$V:$V,$A1062,'Sample - Superstore'!$N:$N,$B1062)</f>
        <v>-991.7166519</v>
      </c>
      <c r="L1062" s="36" t="s">
        <v>4258</v>
      </c>
      <c r="N1062" s="40"/>
    </row>
    <row r="1063">
      <c r="A1063" s="41" t="s">
        <v>8627</v>
      </c>
      <c r="B1063" s="36" t="s">
        <v>3319</v>
      </c>
      <c r="C1063" s="36" t="s">
        <v>51</v>
      </c>
      <c r="D1063" s="36" t="s">
        <v>283</v>
      </c>
      <c r="E1063" s="36" t="s">
        <v>3320</v>
      </c>
      <c r="F1063" s="42">
        <f>SUMIFS('Sample - Superstore'!R:R,'Sample - Superstore'!$V:$V,$A1063,'Sample - Superstore'!$N:$N,$B1063)</f>
        <v>10.29535802</v>
      </c>
      <c r="G1063" s="43" t="str">
        <f>IF(OR($F1063&lt;Lower_Limit,$F1063&gt;Upper_Limit),TRUE,IF($F1063&gt;Upper_percentile,"P99",IF($F1063&lt;Lower_percentile,"P01","")))</f>
        <v/>
      </c>
      <c r="H1063" s="44">
        <f>SUMIFS('Sample - Superstore'!S:S,'Sample - Superstore'!$V:$V,$A1063,'Sample - Superstore'!$N:$N,$B1063)</f>
        <v>3</v>
      </c>
      <c r="I1063" s="45">
        <f>SUMIFS('Sample - Superstore'!T:T,'Sample - Superstore'!$V:$V,$A1063,'Sample - Superstore'!$N:$N,$B1063)</f>
        <v>0.2</v>
      </c>
      <c r="J1063" s="42">
        <f>SUMIFS('Sample - Superstore'!U:U,'Sample - Superstore'!$V:$V,$A1063,'Sample - Superstore'!$N:$N,$B1063)</f>
        <v>0.7721518519</v>
      </c>
      <c r="L1063" s="36" t="s">
        <v>4262</v>
      </c>
      <c r="N1063" s="40"/>
    </row>
    <row r="1064">
      <c r="A1064" s="41" t="s">
        <v>8627</v>
      </c>
      <c r="B1064" s="36" t="s">
        <v>1159</v>
      </c>
      <c r="C1064" s="36" t="s">
        <v>35</v>
      </c>
      <c r="D1064" s="36" t="s">
        <v>121</v>
      </c>
      <c r="E1064" s="36" t="s">
        <v>1160</v>
      </c>
      <c r="F1064" s="42">
        <f>SUMIFS('Sample - Superstore'!R:R,'Sample - Superstore'!$V:$V,$A1064,'Sample - Superstore'!$N:$N,$B1064)</f>
        <v>26.82440329</v>
      </c>
      <c r="G1064" s="43" t="str">
        <f>IF(OR($F1064&lt;Lower_Limit,$F1064&gt;Upper_Limit),TRUE,IF($F1064&gt;Upper_percentile,"P99",IF($F1064&lt;Lower_percentile,"P01","")))</f>
        <v/>
      </c>
      <c r="H1064" s="44">
        <f>SUMIFS('Sample - Superstore'!S:S,'Sample - Superstore'!$V:$V,$A1064,'Sample - Superstore'!$N:$N,$B1064)</f>
        <v>5</v>
      </c>
      <c r="I1064" s="45">
        <f>SUMIFS('Sample - Superstore'!T:T,'Sample - Superstore'!$V:$V,$A1064,'Sample - Superstore'!$N:$N,$B1064)</f>
        <v>0.6</v>
      </c>
      <c r="J1064" s="42">
        <f>SUMIFS('Sample - Superstore'!U:U,'Sample - Superstore'!$V:$V,$A1064,'Sample - Superstore'!$N:$N,$B1064)</f>
        <v>-10.72976132</v>
      </c>
      <c r="L1064" s="36" t="s">
        <v>4265</v>
      </c>
      <c r="N1064" s="40"/>
    </row>
    <row r="1065">
      <c r="A1065" s="41" t="s">
        <v>8627</v>
      </c>
      <c r="B1065" s="36" t="s">
        <v>3322</v>
      </c>
      <c r="C1065" s="36" t="s">
        <v>35</v>
      </c>
      <c r="D1065" s="36" t="s">
        <v>121</v>
      </c>
      <c r="E1065" s="36" t="s">
        <v>3323</v>
      </c>
      <c r="F1065" s="42">
        <f>SUMIFS('Sample - Superstore'!R:R,'Sample - Superstore'!$V:$V,$A1065,'Sample - Superstore'!$N:$N,$B1065)</f>
        <v>328.7564115</v>
      </c>
      <c r="G1065" s="43" t="str">
        <f>IF(OR($F1065&lt;Lower_Limit,$F1065&gt;Upper_Limit),TRUE,IF($F1065&gt;Upper_percentile,"P99",IF($F1065&lt;Lower_percentile,"P01","")))</f>
        <v/>
      </c>
      <c r="H1065" s="44">
        <f>SUMIFS('Sample - Superstore'!S:S,'Sample - Superstore'!$V:$V,$A1065,'Sample - Superstore'!$N:$N,$B1065)</f>
        <v>5</v>
      </c>
      <c r="I1065" s="45">
        <f>SUMIFS('Sample - Superstore'!T:T,'Sample - Superstore'!$V:$V,$A1065,'Sample - Superstore'!$N:$N,$B1065)</f>
        <v>0.6</v>
      </c>
      <c r="J1065" s="42">
        <f>SUMIFS('Sample - Superstore'!U:U,'Sample - Superstore'!$V:$V,$A1065,'Sample - Superstore'!$N:$N,$B1065)</f>
        <v>-410.9455144</v>
      </c>
      <c r="L1065" s="36" t="s">
        <v>4267</v>
      </c>
      <c r="N1065" s="40"/>
    </row>
    <row r="1066">
      <c r="A1066" s="41" t="s">
        <v>8627</v>
      </c>
      <c r="B1066" s="36" t="s">
        <v>2810</v>
      </c>
      <c r="C1066" s="36" t="s">
        <v>51</v>
      </c>
      <c r="D1066" s="36" t="s">
        <v>52</v>
      </c>
      <c r="E1066" s="36" t="s">
        <v>2811</v>
      </c>
      <c r="F1066" s="42">
        <f>SUMIFS('Sample - Superstore'!R:R,'Sample - Superstore'!$V:$V,$A1066,'Sample - Superstore'!$N:$N,$B1066)</f>
        <v>92.11101235</v>
      </c>
      <c r="G1066" s="43" t="str">
        <f>IF(OR($F1066&lt;Lower_Limit,$F1066&gt;Upper_Limit),TRUE,IF($F1066&gt;Upper_percentile,"P99",IF($F1066&lt;Lower_percentile,"P01","")))</f>
        <v/>
      </c>
      <c r="H1066" s="44">
        <f>SUMIFS('Sample - Superstore'!S:S,'Sample - Superstore'!$V:$V,$A1066,'Sample - Superstore'!$N:$N,$B1066)</f>
        <v>2</v>
      </c>
      <c r="I1066" s="45">
        <f>SUMIFS('Sample - Superstore'!T:T,'Sample - Superstore'!$V:$V,$A1066,'Sample - Superstore'!$N:$N,$B1066)</f>
        <v>0.2</v>
      </c>
      <c r="J1066" s="42">
        <f>SUMIFS('Sample - Superstore'!U:U,'Sample - Superstore'!$V:$V,$A1066,'Sample - Superstore'!$N:$N,$B1066)</f>
        <v>-18.42220247</v>
      </c>
      <c r="L1066" s="36" t="s">
        <v>4270</v>
      </c>
      <c r="N1066" s="40"/>
    </row>
    <row r="1067">
      <c r="A1067" s="41" t="s">
        <v>8627</v>
      </c>
      <c r="B1067" s="36" t="s">
        <v>3329</v>
      </c>
      <c r="C1067" s="36" t="s">
        <v>51</v>
      </c>
      <c r="D1067" s="36" t="s">
        <v>76</v>
      </c>
      <c r="E1067" s="36" t="s">
        <v>3330</v>
      </c>
      <c r="F1067" s="42">
        <f>SUMIFS('Sample - Superstore'!R:R,'Sample - Superstore'!$V:$V,$A1067,'Sample - Superstore'!$N:$N,$B1067)</f>
        <v>1.704241848</v>
      </c>
      <c r="G1067" s="43" t="str">
        <f>IF(OR($F1067&lt;Lower_Limit,$F1067&gt;Upper_Limit),TRUE,IF($F1067&gt;Upper_percentile,"P99",IF($F1067&lt;Lower_percentile,"P01","")))</f>
        <v>P01</v>
      </c>
      <c r="H1067" s="44">
        <f>SUMIFS('Sample - Superstore'!S:S,'Sample - Superstore'!$V:$V,$A1067,'Sample - Superstore'!$N:$N,$B1067)</f>
        <v>3</v>
      </c>
      <c r="I1067" s="45">
        <f>SUMIFS('Sample - Superstore'!T:T,'Sample - Superstore'!$V:$V,$A1067,'Sample - Superstore'!$N:$N,$B1067)</f>
        <v>0.7</v>
      </c>
      <c r="J1067" s="42">
        <f>SUMIFS('Sample - Superstore'!U:U,'Sample - Superstore'!$V:$V,$A1067,'Sample - Superstore'!$N:$N,$B1067)</f>
        <v>-1.136161232</v>
      </c>
      <c r="L1067" s="36" t="s">
        <v>4273</v>
      </c>
      <c r="N1067" s="40"/>
    </row>
    <row r="1068">
      <c r="A1068" s="41" t="s">
        <v>8627</v>
      </c>
      <c r="B1068" s="36" t="s">
        <v>3334</v>
      </c>
      <c r="C1068" s="36" t="s">
        <v>51</v>
      </c>
      <c r="D1068" s="36" t="s">
        <v>52</v>
      </c>
      <c r="E1068" s="36" t="s">
        <v>3335</v>
      </c>
      <c r="F1068" s="42">
        <f>SUMIFS('Sample - Superstore'!R:R,'Sample - Superstore'!$V:$V,$A1068,'Sample - Superstore'!$N:$N,$B1068)</f>
        <v>540.8024593</v>
      </c>
      <c r="G1068" s="43" t="str">
        <f>IF(OR($F1068&lt;Lower_Limit,$F1068&gt;Upper_Limit),TRUE,IF($F1068&gt;Upper_percentile,"P99",IF($F1068&lt;Lower_percentile,"P01","")))</f>
        <v/>
      </c>
      <c r="H1068" s="44">
        <f>SUMIFS('Sample - Superstore'!S:S,'Sample - Superstore'!$V:$V,$A1068,'Sample - Superstore'!$N:$N,$B1068)</f>
        <v>5</v>
      </c>
      <c r="I1068" s="45">
        <f>SUMIFS('Sample - Superstore'!T:T,'Sample - Superstore'!$V:$V,$A1068,'Sample - Superstore'!$N:$N,$B1068)</f>
        <v>0.2</v>
      </c>
      <c r="J1068" s="42">
        <f>SUMIFS('Sample - Superstore'!U:U,'Sample - Superstore'!$V:$V,$A1068,'Sample - Superstore'!$N:$N,$B1068)</f>
        <v>20.28009222</v>
      </c>
      <c r="L1068" s="36" t="s">
        <v>4276</v>
      </c>
      <c r="N1068" s="40"/>
    </row>
    <row r="1069">
      <c r="A1069" s="41" t="s">
        <v>8627</v>
      </c>
      <c r="B1069" s="36" t="s">
        <v>3336</v>
      </c>
      <c r="C1069" s="36" t="s">
        <v>51</v>
      </c>
      <c r="D1069" s="36" t="s">
        <v>76</v>
      </c>
      <c r="E1069" s="36" t="s">
        <v>3337</v>
      </c>
      <c r="F1069" s="42">
        <f>SUMIFS('Sample - Superstore'!R:R,'Sample - Superstore'!$V:$V,$A1069,'Sample - Superstore'!$N:$N,$B1069)</f>
        <v>20.9342403</v>
      </c>
      <c r="G1069" s="43" t="str">
        <f>IF(OR($F1069&lt;Lower_Limit,$F1069&gt;Upper_Limit),TRUE,IF($F1069&gt;Upper_percentile,"P99",IF($F1069&lt;Lower_percentile,"P01","")))</f>
        <v/>
      </c>
      <c r="H1069" s="44">
        <f>SUMIFS('Sample - Superstore'!S:S,'Sample - Superstore'!$V:$V,$A1069,'Sample - Superstore'!$N:$N,$B1069)</f>
        <v>3</v>
      </c>
      <c r="I1069" s="45">
        <f>SUMIFS('Sample - Superstore'!T:T,'Sample - Superstore'!$V:$V,$A1069,'Sample - Superstore'!$N:$N,$B1069)</f>
        <v>0.7</v>
      </c>
      <c r="J1069" s="42">
        <f>SUMIFS('Sample - Superstore'!U:U,'Sample - Superstore'!$V:$V,$A1069,'Sample - Superstore'!$N:$N,$B1069)</f>
        <v>-15.35177622</v>
      </c>
      <c r="L1069" s="36" t="s">
        <v>4278</v>
      </c>
      <c r="N1069" s="40"/>
    </row>
    <row r="1070">
      <c r="A1070" s="41" t="s">
        <v>8627</v>
      </c>
      <c r="B1070" s="36" t="s">
        <v>1022</v>
      </c>
      <c r="C1070" s="36" t="s">
        <v>51</v>
      </c>
      <c r="D1070" s="36" t="s">
        <v>76</v>
      </c>
      <c r="E1070" s="36" t="s">
        <v>1023</v>
      </c>
      <c r="F1070" s="42">
        <f>SUMIFS('Sample - Superstore'!R:R,'Sample - Superstore'!$V:$V,$A1070,'Sample - Superstore'!$N:$N,$B1070)</f>
        <v>10.06840494</v>
      </c>
      <c r="G1070" s="43" t="str">
        <f>IF(OR($F1070&lt;Lower_Limit,$F1070&gt;Upper_Limit),TRUE,IF($F1070&gt;Upper_percentile,"P99",IF($F1070&lt;Lower_percentile,"P01","")))</f>
        <v/>
      </c>
      <c r="H1070" s="44">
        <f>SUMIFS('Sample - Superstore'!S:S,'Sample - Superstore'!$V:$V,$A1070,'Sample - Superstore'!$N:$N,$B1070)</f>
        <v>3</v>
      </c>
      <c r="I1070" s="45">
        <f>SUMIFS('Sample - Superstore'!T:T,'Sample - Superstore'!$V:$V,$A1070,'Sample - Superstore'!$N:$N,$B1070)</f>
        <v>0.8</v>
      </c>
      <c r="J1070" s="42">
        <f>SUMIFS('Sample - Superstore'!U:U,'Sample - Superstore'!$V:$V,$A1070,'Sample - Superstore'!$N:$N,$B1070)</f>
        <v>-15.10260741</v>
      </c>
      <c r="L1070" s="36" t="s">
        <v>4281</v>
      </c>
      <c r="N1070" s="40"/>
    </row>
    <row r="1071">
      <c r="A1071" s="41" t="s">
        <v>8627</v>
      </c>
      <c r="B1071" s="36" t="s">
        <v>3342</v>
      </c>
      <c r="C1071" s="36" t="s">
        <v>51</v>
      </c>
      <c r="D1071" s="36" t="s">
        <v>297</v>
      </c>
      <c r="E1071" s="36" t="s">
        <v>3343</v>
      </c>
      <c r="F1071" s="42">
        <f>SUMIFS('Sample - Superstore'!R:R,'Sample - Superstore'!$V:$V,$A1071,'Sample - Superstore'!$N:$N,$B1071)</f>
        <v>10.05101564</v>
      </c>
      <c r="G1071" s="43" t="str">
        <f>IF(OR($F1071&lt;Lower_Limit,$F1071&gt;Upper_Limit),TRUE,IF($F1071&gt;Upper_percentile,"P99",IF($F1071&lt;Lower_percentile,"P01","")))</f>
        <v/>
      </c>
      <c r="H1071" s="44">
        <f>SUMIFS('Sample - Superstore'!S:S,'Sample - Superstore'!$V:$V,$A1071,'Sample - Superstore'!$N:$N,$B1071)</f>
        <v>4</v>
      </c>
      <c r="I1071" s="45">
        <f>SUMIFS('Sample - Superstore'!T:T,'Sample - Superstore'!$V:$V,$A1071,'Sample - Superstore'!$N:$N,$B1071)</f>
        <v>0.2</v>
      </c>
      <c r="J1071" s="42">
        <f>SUMIFS('Sample - Superstore'!U:U,'Sample - Superstore'!$V:$V,$A1071,'Sample - Superstore'!$N:$N,$B1071)</f>
        <v>3.392217778</v>
      </c>
      <c r="L1071" s="36" t="s">
        <v>4284</v>
      </c>
      <c r="N1071" s="40"/>
    </row>
    <row r="1072">
      <c r="A1072" s="41" t="s">
        <v>8627</v>
      </c>
      <c r="B1072" s="36" t="s">
        <v>1637</v>
      </c>
      <c r="C1072" s="36" t="s">
        <v>51</v>
      </c>
      <c r="D1072" s="36" t="s">
        <v>52</v>
      </c>
      <c r="E1072" s="36" t="s">
        <v>1638</v>
      </c>
      <c r="F1072" s="42">
        <f>SUMIFS('Sample - Superstore'!R:R,'Sample - Superstore'!$V:$V,$A1072,'Sample - Superstore'!$N:$N,$B1072)</f>
        <v>1126.635384</v>
      </c>
      <c r="G1072" s="43" t="str">
        <f>IF(OR($F1072&lt;Lower_Limit,$F1072&gt;Upper_Limit),TRUE,IF($F1072&gt;Upper_percentile,"P99",IF($F1072&lt;Lower_percentile,"P01","")))</f>
        <v/>
      </c>
      <c r="H1072" s="44">
        <f>SUMIFS('Sample - Superstore'!S:S,'Sample - Superstore'!$V:$V,$A1072,'Sample - Superstore'!$N:$N,$B1072)</f>
        <v>2</v>
      </c>
      <c r="I1072" s="45">
        <f>SUMIFS('Sample - Superstore'!T:T,'Sample - Superstore'!$V:$V,$A1072,'Sample - Superstore'!$N:$N,$B1072)</f>
        <v>0.2</v>
      </c>
      <c r="J1072" s="42">
        <f>SUMIFS('Sample - Superstore'!U:U,'Sample - Superstore'!$V:$V,$A1072,'Sample - Superstore'!$N:$N,$B1072)</f>
        <v>56.33176922</v>
      </c>
      <c r="L1072" s="36" t="s">
        <v>4286</v>
      </c>
      <c r="N1072" s="40"/>
    </row>
    <row r="1073">
      <c r="A1073" s="41" t="s">
        <v>8627</v>
      </c>
      <c r="B1073" s="36" t="s">
        <v>3345</v>
      </c>
      <c r="C1073" s="36" t="s">
        <v>51</v>
      </c>
      <c r="D1073" s="36" t="s">
        <v>283</v>
      </c>
      <c r="E1073" s="36" t="s">
        <v>3346</v>
      </c>
      <c r="F1073" s="42">
        <f>SUMIFS('Sample - Superstore'!R:R,'Sample - Superstore'!$V:$V,$A1073,'Sample - Superstore'!$N:$N,$B1073)</f>
        <v>715.64</v>
      </c>
      <c r="G1073" s="43" t="str">
        <f>IF(OR($F1073&lt;Lower_Limit,$F1073&gt;Upper_Limit),TRUE,IF($F1073&gt;Upper_percentile,"P99",IF($F1073&lt;Lower_percentile,"P01","")))</f>
        <v/>
      </c>
      <c r="H1073" s="44">
        <f>SUMIFS('Sample - Superstore'!S:S,'Sample - Superstore'!$V:$V,$A1073,'Sample - Superstore'!$N:$N,$B1073)</f>
        <v>2</v>
      </c>
      <c r="I1073" s="45">
        <f>SUMIFS('Sample - Superstore'!T:T,'Sample - Superstore'!$V:$V,$A1073,'Sample - Superstore'!$N:$N,$B1073)</f>
        <v>0</v>
      </c>
      <c r="J1073" s="42">
        <f>SUMIFS('Sample - Superstore'!U:U,'Sample - Superstore'!$V:$V,$A1073,'Sample - Superstore'!$N:$N,$B1073)</f>
        <v>178.91</v>
      </c>
      <c r="L1073" s="36" t="s">
        <v>4303</v>
      </c>
      <c r="N1073" s="40"/>
    </row>
    <row r="1074">
      <c r="A1074" s="41" t="s">
        <v>8627</v>
      </c>
      <c r="B1074" s="36" t="s">
        <v>3348</v>
      </c>
      <c r="C1074" s="36" t="s">
        <v>51</v>
      </c>
      <c r="D1074" s="36" t="s">
        <v>283</v>
      </c>
      <c r="E1074" s="36" t="s">
        <v>3349</v>
      </c>
      <c r="F1074" s="42">
        <f>SUMIFS('Sample - Superstore'!R:R,'Sample - Superstore'!$V:$V,$A1074,'Sample - Superstore'!$N:$N,$B1074)</f>
        <v>307.8419259</v>
      </c>
      <c r="G1074" s="43" t="str">
        <f>IF(OR($F1074&lt;Lower_Limit,$F1074&gt;Upper_Limit),TRUE,IF($F1074&gt;Upper_percentile,"P99",IF($F1074&lt;Lower_percentile,"P01","")))</f>
        <v/>
      </c>
      <c r="H1074" s="44">
        <f>SUMIFS('Sample - Superstore'!S:S,'Sample - Superstore'!$V:$V,$A1074,'Sample - Superstore'!$N:$N,$B1074)</f>
        <v>4</v>
      </c>
      <c r="I1074" s="45">
        <f>SUMIFS('Sample - Superstore'!T:T,'Sample - Superstore'!$V:$V,$A1074,'Sample - Superstore'!$N:$N,$B1074)</f>
        <v>0.1</v>
      </c>
      <c r="J1074" s="42">
        <f>SUMIFS('Sample - Superstore'!U:U,'Sample - Superstore'!$V:$V,$A1074,'Sample - Superstore'!$N:$N,$B1074)</f>
        <v>78.6707144</v>
      </c>
      <c r="L1074" s="36" t="s">
        <v>4306</v>
      </c>
      <c r="N1074" s="40"/>
    </row>
    <row r="1075">
      <c r="A1075" s="41" t="s">
        <v>8627</v>
      </c>
      <c r="B1075" s="36" t="s">
        <v>3350</v>
      </c>
      <c r="C1075" s="36" t="s">
        <v>39</v>
      </c>
      <c r="D1075" s="36" t="s">
        <v>40</v>
      </c>
      <c r="E1075" s="36" t="s">
        <v>3351</v>
      </c>
      <c r="F1075" s="42">
        <f>SUMIFS('Sample - Superstore'!R:R,'Sample - Superstore'!$V:$V,$A1075,'Sample - Superstore'!$N:$N,$B1075)</f>
        <v>691.44293</v>
      </c>
      <c r="G1075" s="43" t="str">
        <f>IF(OR($F1075&lt;Lower_Limit,$F1075&gt;Upper_Limit),TRUE,IF($F1075&gt;Upper_percentile,"P99",IF($F1075&lt;Lower_percentile,"P01","")))</f>
        <v/>
      </c>
      <c r="H1075" s="44">
        <f>SUMIFS('Sample - Superstore'!S:S,'Sample - Superstore'!$V:$V,$A1075,'Sample - Superstore'!$N:$N,$B1075)</f>
        <v>4</v>
      </c>
      <c r="I1075" s="45">
        <f>SUMIFS('Sample - Superstore'!T:T,'Sample - Superstore'!$V:$V,$A1075,'Sample - Superstore'!$N:$N,$B1075)</f>
        <v>0</v>
      </c>
      <c r="J1075" s="42">
        <f>SUMIFS('Sample - Superstore'!U:U,'Sample - Superstore'!$V:$V,$A1075,'Sample - Superstore'!$N:$N,$B1075)</f>
        <v>179.7751618</v>
      </c>
      <c r="L1075" s="36" t="s">
        <v>4308</v>
      </c>
      <c r="N1075" s="40"/>
    </row>
    <row r="1076">
      <c r="A1076" s="41" t="s">
        <v>8627</v>
      </c>
      <c r="B1076" s="36" t="s">
        <v>3352</v>
      </c>
      <c r="C1076" s="36" t="s">
        <v>39</v>
      </c>
      <c r="D1076" s="36" t="s">
        <v>40</v>
      </c>
      <c r="E1076" s="36" t="s">
        <v>3353</v>
      </c>
      <c r="F1076" s="42">
        <f>SUMIFS('Sample - Superstore'!R:R,'Sample - Superstore'!$V:$V,$A1076,'Sample - Superstore'!$N:$N,$B1076)</f>
        <v>129.3710206</v>
      </c>
      <c r="G1076" s="43" t="str">
        <f>IF(OR($F1076&lt;Lower_Limit,$F1076&gt;Upper_Limit),TRUE,IF($F1076&gt;Upper_percentile,"P99",IF($F1076&lt;Lower_percentile,"P01","")))</f>
        <v/>
      </c>
      <c r="H1076" s="44">
        <f>SUMIFS('Sample - Superstore'!S:S,'Sample - Superstore'!$V:$V,$A1076,'Sample - Superstore'!$N:$N,$B1076)</f>
        <v>1</v>
      </c>
      <c r="I1076" s="45">
        <f>SUMIFS('Sample - Superstore'!T:T,'Sample - Superstore'!$V:$V,$A1076,'Sample - Superstore'!$N:$N,$B1076)</f>
        <v>0</v>
      </c>
      <c r="J1076" s="42">
        <f>SUMIFS('Sample - Superstore'!U:U,'Sample - Superstore'!$V:$V,$A1076,'Sample - Superstore'!$N:$N,$B1076)</f>
        <v>36.22388576</v>
      </c>
      <c r="L1076" s="36" t="s">
        <v>4313</v>
      </c>
      <c r="N1076" s="40"/>
    </row>
    <row r="1077">
      <c r="A1077" s="41" t="s">
        <v>8627</v>
      </c>
      <c r="B1077" s="36" t="s">
        <v>3354</v>
      </c>
      <c r="C1077" s="36" t="s">
        <v>35</v>
      </c>
      <c r="D1077" s="36" t="s">
        <v>121</v>
      </c>
      <c r="E1077" s="36" t="s">
        <v>3355</v>
      </c>
      <c r="F1077" s="42">
        <f>SUMIFS('Sample - Superstore'!R:R,'Sample - Superstore'!$V:$V,$A1077,'Sample - Superstore'!$N:$N,$B1077)</f>
        <v>296.7520494</v>
      </c>
      <c r="G1077" s="43" t="str">
        <f>IF(OR($F1077&lt;Lower_Limit,$F1077&gt;Upper_Limit),TRUE,IF($F1077&gt;Upper_percentile,"P99",IF($F1077&lt;Lower_percentile,"P01","")))</f>
        <v/>
      </c>
      <c r="H1077" s="44">
        <f>SUMIFS('Sample - Superstore'!S:S,'Sample - Superstore'!$V:$V,$A1077,'Sample - Superstore'!$N:$N,$B1077)</f>
        <v>3</v>
      </c>
      <c r="I1077" s="45">
        <f>SUMIFS('Sample - Superstore'!T:T,'Sample - Superstore'!$V:$V,$A1077,'Sample - Superstore'!$N:$N,$B1077)</f>
        <v>0</v>
      </c>
      <c r="J1077" s="42">
        <f>SUMIFS('Sample - Superstore'!U:U,'Sample - Superstore'!$V:$V,$A1077,'Sample - Superstore'!$N:$N,$B1077)</f>
        <v>32.64272543</v>
      </c>
      <c r="L1077" s="36" t="s">
        <v>4316</v>
      </c>
      <c r="N1077" s="40"/>
    </row>
    <row r="1078">
      <c r="A1078" s="41" t="s">
        <v>8627</v>
      </c>
      <c r="B1078" s="36" t="s">
        <v>3357</v>
      </c>
      <c r="C1078" s="36" t="s">
        <v>35</v>
      </c>
      <c r="D1078" s="36" t="s">
        <v>73</v>
      </c>
      <c r="E1078" s="36" t="s">
        <v>3358</v>
      </c>
      <c r="F1078" s="42">
        <f>SUMIFS('Sample - Superstore'!R:R,'Sample - Superstore'!$V:$V,$A1078,'Sample - Superstore'!$N:$N,$B1078)</f>
        <v>863.128</v>
      </c>
      <c r="G1078" s="43" t="str">
        <f>IF(OR($F1078&lt;Lower_Limit,$F1078&gt;Upper_Limit),TRUE,IF($F1078&gt;Upper_percentile,"P99",IF($F1078&lt;Lower_percentile,"P01","")))</f>
        <v/>
      </c>
      <c r="H1078" s="44">
        <f>SUMIFS('Sample - Superstore'!S:S,'Sample - Superstore'!$V:$V,$A1078,'Sample - Superstore'!$N:$N,$B1078)</f>
        <v>7</v>
      </c>
      <c r="I1078" s="45">
        <f>SUMIFS('Sample - Superstore'!T:T,'Sample - Superstore'!$V:$V,$A1078,'Sample - Superstore'!$N:$N,$B1078)</f>
        <v>0.2</v>
      </c>
      <c r="J1078" s="42">
        <f>SUMIFS('Sample - Superstore'!U:U,'Sample - Superstore'!$V:$V,$A1078,'Sample - Superstore'!$N:$N,$B1078)</f>
        <v>-32.3673</v>
      </c>
      <c r="L1078" s="36" t="s">
        <v>4319</v>
      </c>
      <c r="N1078" s="40"/>
    </row>
    <row r="1079">
      <c r="A1079" s="41" t="s">
        <v>8628</v>
      </c>
      <c r="B1079" s="36" t="s">
        <v>3362</v>
      </c>
      <c r="C1079" s="36" t="s">
        <v>51</v>
      </c>
      <c r="D1079" s="36" t="s">
        <v>124</v>
      </c>
      <c r="E1079" s="36" t="s">
        <v>404</v>
      </c>
      <c r="F1079" s="42">
        <f>SUMIFS('Sample - Superstore'!R:R,'Sample - Superstore'!$V:$V,$A1079,'Sample - Superstore'!$N:$N,$B1079)</f>
        <v>21.3702321</v>
      </c>
      <c r="G1079" s="43" t="str">
        <f>IF(OR($F1079&lt;Lower_Limit,$F1079&gt;Upper_Limit),TRUE,IF($F1079&gt;Upper_percentile,"P99",IF($F1079&lt;Lower_percentile,"P01","")))</f>
        <v/>
      </c>
      <c r="H1079" s="44">
        <f>SUMIFS('Sample - Superstore'!S:S,'Sample - Superstore'!$V:$V,$A1079,'Sample - Superstore'!$N:$N,$B1079)</f>
        <v>2</v>
      </c>
      <c r="I1079" s="45">
        <f>SUMIFS('Sample - Superstore'!T:T,'Sample - Superstore'!$V:$V,$A1079,'Sample - Superstore'!$N:$N,$B1079)</f>
        <v>0.2</v>
      </c>
      <c r="J1079" s="42">
        <f>SUMIFS('Sample - Superstore'!U:U,'Sample - Superstore'!$V:$V,$A1079,'Sample - Superstore'!$N:$N,$B1079)</f>
        <v>7.212453333</v>
      </c>
      <c r="L1079" s="36" t="s">
        <v>4321</v>
      </c>
      <c r="N1079" s="40"/>
    </row>
    <row r="1080">
      <c r="A1080" s="41" t="s">
        <v>8628</v>
      </c>
      <c r="B1080" s="36" t="s">
        <v>921</v>
      </c>
      <c r="C1080" s="36" t="s">
        <v>39</v>
      </c>
      <c r="D1080" s="36" t="s">
        <v>40</v>
      </c>
      <c r="E1080" s="36" t="s">
        <v>922</v>
      </c>
      <c r="F1080" s="42">
        <f>SUMIFS('Sample - Superstore'!R:R,'Sample - Superstore'!$V:$V,$A1080,'Sample - Superstore'!$N:$N,$B1080)</f>
        <v>1039.728</v>
      </c>
      <c r="G1080" s="43" t="str">
        <f>IF(OR($F1080&lt;Lower_Limit,$F1080&gt;Upper_Limit),TRUE,IF($F1080&gt;Upper_percentile,"P99",IF($F1080&lt;Lower_percentile,"P01","")))</f>
        <v/>
      </c>
      <c r="H1080" s="44">
        <f>SUMIFS('Sample - Superstore'!S:S,'Sample - Superstore'!$V:$V,$A1080,'Sample - Superstore'!$N:$N,$B1080)</f>
        <v>2</v>
      </c>
      <c r="I1080" s="45">
        <f>SUMIFS('Sample - Superstore'!T:T,'Sample - Superstore'!$V:$V,$A1080,'Sample - Superstore'!$N:$N,$B1080)</f>
        <v>0.2</v>
      </c>
      <c r="J1080" s="42">
        <f>SUMIFS('Sample - Superstore'!U:U,'Sample - Superstore'!$V:$V,$A1080,'Sample - Superstore'!$N:$N,$B1080)</f>
        <v>90.9762</v>
      </c>
      <c r="L1080" s="36" t="s">
        <v>4323</v>
      </c>
      <c r="N1080" s="40"/>
    </row>
    <row r="1081">
      <c r="A1081" s="41" t="s">
        <v>8628</v>
      </c>
      <c r="B1081" s="36" t="s">
        <v>3143</v>
      </c>
      <c r="C1081" s="36" t="s">
        <v>51</v>
      </c>
      <c r="D1081" s="36" t="s">
        <v>283</v>
      </c>
      <c r="E1081" s="36" t="s">
        <v>3144</v>
      </c>
      <c r="F1081" s="42">
        <f>SUMIFS('Sample - Superstore'!R:R,'Sample - Superstore'!$V:$V,$A1081,'Sample - Superstore'!$N:$N,$B1081)</f>
        <v>45.96</v>
      </c>
      <c r="G1081" s="43" t="str">
        <f>IF(OR($F1081&lt;Lower_Limit,$F1081&gt;Upper_Limit),TRUE,IF($F1081&gt;Upper_percentile,"P99",IF($F1081&lt;Lower_percentile,"P01","")))</f>
        <v/>
      </c>
      <c r="H1081" s="44">
        <f>SUMIFS('Sample - Superstore'!S:S,'Sample - Superstore'!$V:$V,$A1081,'Sample - Superstore'!$N:$N,$B1081)</f>
        <v>2</v>
      </c>
      <c r="I1081" s="45">
        <f>SUMIFS('Sample - Superstore'!T:T,'Sample - Superstore'!$V:$V,$A1081,'Sample - Superstore'!$N:$N,$B1081)</f>
        <v>0</v>
      </c>
      <c r="J1081" s="42">
        <f>SUMIFS('Sample - Superstore'!U:U,'Sample - Superstore'!$V:$V,$A1081,'Sample - Superstore'!$N:$N,$B1081)</f>
        <v>13.788</v>
      </c>
      <c r="L1081" s="36" t="s">
        <v>4326</v>
      </c>
      <c r="N1081" s="40"/>
    </row>
    <row r="1082">
      <c r="A1082" s="41" t="s">
        <v>8628</v>
      </c>
      <c r="B1082" s="36" t="s">
        <v>998</v>
      </c>
      <c r="C1082" s="36" t="s">
        <v>35</v>
      </c>
      <c r="D1082" s="36" t="s">
        <v>121</v>
      </c>
      <c r="E1082" s="36" t="s">
        <v>3367</v>
      </c>
      <c r="F1082" s="42">
        <f>SUMIFS('Sample - Superstore'!R:R,'Sample - Superstore'!$V:$V,$A1082,'Sample - Superstore'!$N:$N,$B1082)</f>
        <v>21.00478025</v>
      </c>
      <c r="G1082" s="43" t="str">
        <f>IF(OR($F1082&lt;Lower_Limit,$F1082&gt;Upper_Limit),TRUE,IF($F1082&gt;Upper_percentile,"P99",IF($F1082&lt;Lower_percentile,"P01","")))</f>
        <v/>
      </c>
      <c r="H1082" s="44">
        <f>SUMIFS('Sample - Superstore'!S:S,'Sample - Superstore'!$V:$V,$A1082,'Sample - Superstore'!$N:$N,$B1082)</f>
        <v>2</v>
      </c>
      <c r="I1082" s="45">
        <f>SUMIFS('Sample - Superstore'!T:T,'Sample - Superstore'!$V:$V,$A1082,'Sample - Superstore'!$N:$N,$B1082)</f>
        <v>0.2</v>
      </c>
      <c r="J1082" s="42">
        <f>SUMIFS('Sample - Superstore'!U:U,'Sample - Superstore'!$V:$V,$A1082,'Sample - Superstore'!$N:$N,$B1082)</f>
        <v>3.41327679</v>
      </c>
      <c r="L1082" s="36" t="s">
        <v>4328</v>
      </c>
      <c r="N1082" s="40"/>
    </row>
    <row r="1083">
      <c r="A1083" s="41" t="s">
        <v>8628</v>
      </c>
      <c r="B1083" s="36" t="s">
        <v>3369</v>
      </c>
      <c r="C1083" s="36" t="s">
        <v>35</v>
      </c>
      <c r="D1083" s="36" t="s">
        <v>73</v>
      </c>
      <c r="E1083" s="36" t="s">
        <v>3370</v>
      </c>
      <c r="F1083" s="42">
        <f>SUMIFS('Sample - Superstore'!R:R,'Sample - Superstore'!$V:$V,$A1083,'Sample - Superstore'!$N:$N,$B1083)</f>
        <v>136.464</v>
      </c>
      <c r="G1083" s="43" t="str">
        <f>IF(OR($F1083&lt;Lower_Limit,$F1083&gt;Upper_Limit),TRUE,IF($F1083&gt;Upper_percentile,"P99",IF($F1083&lt;Lower_percentile,"P01","")))</f>
        <v/>
      </c>
      <c r="H1083" s="44">
        <f>SUMIFS('Sample - Superstore'!S:S,'Sample - Superstore'!$V:$V,$A1083,'Sample - Superstore'!$N:$N,$B1083)</f>
        <v>2</v>
      </c>
      <c r="I1083" s="45">
        <f>SUMIFS('Sample - Superstore'!T:T,'Sample - Superstore'!$V:$V,$A1083,'Sample - Superstore'!$N:$N,$B1083)</f>
        <v>0.2</v>
      </c>
      <c r="J1083" s="42">
        <f>SUMIFS('Sample - Superstore'!U:U,'Sample - Superstore'!$V:$V,$A1083,'Sample - Superstore'!$N:$N,$B1083)</f>
        <v>15.3522</v>
      </c>
      <c r="L1083" s="36" t="s">
        <v>4338</v>
      </c>
      <c r="N1083" s="40"/>
    </row>
    <row r="1084">
      <c r="A1084" s="41" t="s">
        <v>8628</v>
      </c>
      <c r="B1084" s="36" t="s">
        <v>2227</v>
      </c>
      <c r="C1084" s="36" t="s">
        <v>39</v>
      </c>
      <c r="D1084" s="36" t="s">
        <v>40</v>
      </c>
      <c r="E1084" s="36" t="s">
        <v>2228</v>
      </c>
      <c r="F1084" s="42">
        <f>SUMIFS('Sample - Superstore'!R:R,'Sample - Superstore'!$V:$V,$A1084,'Sample - Superstore'!$N:$N,$B1084)</f>
        <v>333.576</v>
      </c>
      <c r="G1084" s="43" t="str">
        <f>IF(OR($F1084&lt;Lower_Limit,$F1084&gt;Upper_Limit),TRUE,IF($F1084&gt;Upper_percentile,"P99",IF($F1084&lt;Lower_percentile,"P01","")))</f>
        <v/>
      </c>
      <c r="H1084" s="44">
        <f>SUMIFS('Sample - Superstore'!S:S,'Sample - Superstore'!$V:$V,$A1084,'Sample - Superstore'!$N:$N,$B1084)</f>
        <v>3</v>
      </c>
      <c r="I1084" s="45">
        <f>SUMIFS('Sample - Superstore'!T:T,'Sample - Superstore'!$V:$V,$A1084,'Sample - Superstore'!$N:$N,$B1084)</f>
        <v>0.2</v>
      </c>
      <c r="J1084" s="42">
        <f>SUMIFS('Sample - Superstore'!U:U,'Sample - Superstore'!$V:$V,$A1084,'Sample - Superstore'!$N:$N,$B1084)</f>
        <v>33.3576</v>
      </c>
      <c r="L1084" s="36" t="s">
        <v>4341</v>
      </c>
      <c r="N1084" s="40"/>
    </row>
    <row r="1085">
      <c r="A1085" s="41" t="s">
        <v>8628</v>
      </c>
      <c r="B1085" s="36" t="s">
        <v>335</v>
      </c>
      <c r="C1085" s="36" t="s">
        <v>51</v>
      </c>
      <c r="D1085" s="36" t="s">
        <v>76</v>
      </c>
      <c r="E1085" s="36" t="s">
        <v>336</v>
      </c>
      <c r="F1085" s="42">
        <f>SUMIFS('Sample - Superstore'!R:R,'Sample - Superstore'!$V:$V,$A1085,'Sample - Superstore'!$N:$N,$B1085)</f>
        <v>12.544</v>
      </c>
      <c r="G1085" s="43" t="str">
        <f>IF(OR($F1085&lt;Lower_Limit,$F1085&gt;Upper_Limit),TRUE,IF($F1085&gt;Upper_percentile,"P99",IF($F1085&lt;Lower_percentile,"P01","")))</f>
        <v/>
      </c>
      <c r="H1085" s="44">
        <f>SUMIFS('Sample - Superstore'!S:S,'Sample - Superstore'!$V:$V,$A1085,'Sample - Superstore'!$N:$N,$B1085)</f>
        <v>2</v>
      </c>
      <c r="I1085" s="45">
        <f>SUMIFS('Sample - Superstore'!T:T,'Sample - Superstore'!$V:$V,$A1085,'Sample - Superstore'!$N:$N,$B1085)</f>
        <v>0.2</v>
      </c>
      <c r="J1085" s="42">
        <f>SUMIFS('Sample - Superstore'!U:U,'Sample - Superstore'!$V:$V,$A1085,'Sample - Superstore'!$N:$N,$B1085)</f>
        <v>4.704</v>
      </c>
      <c r="L1085" s="36" t="s">
        <v>4351</v>
      </c>
      <c r="N1085" s="40"/>
    </row>
    <row r="1086">
      <c r="A1086" s="41" t="s">
        <v>8628</v>
      </c>
      <c r="B1086" s="36" t="s">
        <v>3374</v>
      </c>
      <c r="C1086" s="36" t="s">
        <v>51</v>
      </c>
      <c r="D1086" s="36" t="s">
        <v>205</v>
      </c>
      <c r="E1086" s="36" t="s">
        <v>3375</v>
      </c>
      <c r="F1086" s="42">
        <f>SUMIFS('Sample - Superstore'!R:R,'Sample - Superstore'!$V:$V,$A1086,'Sample - Superstore'!$N:$N,$B1086)</f>
        <v>224.6544444</v>
      </c>
      <c r="G1086" s="43" t="str">
        <f>IF(OR($F1086&lt;Lower_Limit,$F1086&gt;Upper_Limit),TRUE,IF($F1086&gt;Upper_percentile,"P99",IF($F1086&lt;Lower_percentile,"P01","")))</f>
        <v/>
      </c>
      <c r="H1086" s="44">
        <f>SUMIFS('Sample - Superstore'!S:S,'Sample - Superstore'!$V:$V,$A1086,'Sample - Superstore'!$N:$N,$B1086)</f>
        <v>8</v>
      </c>
      <c r="I1086" s="45">
        <f>SUMIFS('Sample - Superstore'!T:T,'Sample - Superstore'!$V:$V,$A1086,'Sample - Superstore'!$N:$N,$B1086)</f>
        <v>0</v>
      </c>
      <c r="J1086" s="42">
        <f>SUMIFS('Sample - Superstore'!U:U,'Sample - Superstore'!$V:$V,$A1086,'Sample - Superstore'!$N:$N,$B1086)</f>
        <v>105.5875889</v>
      </c>
      <c r="L1086" s="36" t="s">
        <v>4353</v>
      </c>
      <c r="N1086" s="40"/>
    </row>
    <row r="1087">
      <c r="A1087" s="41" t="s">
        <v>8628</v>
      </c>
      <c r="B1087" s="36" t="s">
        <v>3376</v>
      </c>
      <c r="C1087" s="36" t="s">
        <v>39</v>
      </c>
      <c r="D1087" s="36" t="s">
        <v>61</v>
      </c>
      <c r="E1087" s="36" t="s">
        <v>3377</v>
      </c>
      <c r="F1087" s="42">
        <f>SUMIFS('Sample - Superstore'!R:R,'Sample - Superstore'!$V:$V,$A1087,'Sample - Superstore'!$N:$N,$B1087)</f>
        <v>182.0804938</v>
      </c>
      <c r="G1087" s="43" t="str">
        <f>IF(OR($F1087&lt;Lower_Limit,$F1087&gt;Upper_Limit),TRUE,IF($F1087&gt;Upper_percentile,"P99",IF($F1087&lt;Lower_percentile,"P01","")))</f>
        <v/>
      </c>
      <c r="H1087" s="44">
        <f>SUMIFS('Sample - Superstore'!S:S,'Sample - Superstore'!$V:$V,$A1087,'Sample - Superstore'!$N:$N,$B1087)</f>
        <v>12</v>
      </c>
      <c r="I1087" s="45">
        <f>SUMIFS('Sample - Superstore'!T:T,'Sample - Superstore'!$V:$V,$A1087,'Sample - Superstore'!$N:$N,$B1087)</f>
        <v>0</v>
      </c>
      <c r="J1087" s="42">
        <f>SUMIFS('Sample - Superstore'!U:U,'Sample - Superstore'!$V:$V,$A1087,'Sample - Superstore'!$N:$N,$B1087)</f>
        <v>25.49126914</v>
      </c>
      <c r="L1087" s="36" t="s">
        <v>4356</v>
      </c>
      <c r="N1087" s="40"/>
    </row>
    <row r="1088">
      <c r="A1088" s="41" t="s">
        <v>8628</v>
      </c>
      <c r="B1088" s="36" t="s">
        <v>3382</v>
      </c>
      <c r="C1088" s="36" t="s">
        <v>51</v>
      </c>
      <c r="D1088" s="36" t="s">
        <v>635</v>
      </c>
      <c r="E1088" s="36" t="s">
        <v>3383</v>
      </c>
      <c r="F1088" s="42">
        <f>SUMIFS('Sample - Superstore'!R:R,'Sample - Superstore'!$V:$V,$A1088,'Sample - Superstore'!$N:$N,$B1088)</f>
        <v>48.59959866</v>
      </c>
      <c r="G1088" s="43" t="str">
        <f>IF(OR($F1088&lt;Lower_Limit,$F1088&gt;Upper_Limit),TRUE,IF($F1088&gt;Upper_percentile,"P99",IF($F1088&lt;Lower_percentile,"P01","")))</f>
        <v/>
      </c>
      <c r="H1088" s="44">
        <f>SUMIFS('Sample - Superstore'!S:S,'Sample - Superstore'!$V:$V,$A1088,'Sample - Superstore'!$N:$N,$B1088)</f>
        <v>4</v>
      </c>
      <c r="I1088" s="45">
        <f>SUMIFS('Sample - Superstore'!T:T,'Sample - Superstore'!$V:$V,$A1088,'Sample - Superstore'!$N:$N,$B1088)</f>
        <v>0.2</v>
      </c>
      <c r="J1088" s="42">
        <f>SUMIFS('Sample - Superstore'!U:U,'Sample - Superstore'!$V:$V,$A1088,'Sample - Superstore'!$N:$N,$B1088)</f>
        <v>10.83263984</v>
      </c>
      <c r="L1088" s="36" t="s">
        <v>4359</v>
      </c>
      <c r="N1088" s="40"/>
    </row>
    <row r="1089">
      <c r="A1089" s="41" t="s">
        <v>8628</v>
      </c>
      <c r="B1089" s="36" t="s">
        <v>299</v>
      </c>
      <c r="C1089" s="36" t="s">
        <v>51</v>
      </c>
      <c r="D1089" s="36" t="s">
        <v>297</v>
      </c>
      <c r="E1089" s="36" t="s">
        <v>300</v>
      </c>
      <c r="F1089" s="42">
        <f>SUMIFS('Sample - Superstore'!R:R,'Sample - Superstore'!$V:$V,$A1089,'Sample - Superstore'!$N:$N,$B1089)</f>
        <v>3.198485319</v>
      </c>
      <c r="G1089" s="43" t="str">
        <f>IF(OR($F1089&lt;Lower_Limit,$F1089&gt;Upper_Limit),TRUE,IF($F1089&gt;Upper_percentile,"P99",IF($F1089&lt;Lower_percentile,"P01","")))</f>
        <v/>
      </c>
      <c r="H1089" s="44">
        <f>SUMIFS('Sample - Superstore'!S:S,'Sample - Superstore'!$V:$V,$A1089,'Sample - Superstore'!$N:$N,$B1089)</f>
        <v>1</v>
      </c>
      <c r="I1089" s="45">
        <f>SUMIFS('Sample - Superstore'!T:T,'Sample - Superstore'!$V:$V,$A1089,'Sample - Superstore'!$N:$N,$B1089)</f>
        <v>0</v>
      </c>
      <c r="J1089" s="42">
        <f>SUMIFS('Sample - Superstore'!U:U,'Sample - Superstore'!$V:$V,$A1089,'Sample - Superstore'!$N:$N,$B1089)</f>
        <v>1.471303247</v>
      </c>
      <c r="L1089" s="36" t="s">
        <v>4367</v>
      </c>
      <c r="N1089" s="40"/>
    </row>
    <row r="1090">
      <c r="A1090" s="41" t="s">
        <v>8628</v>
      </c>
      <c r="B1090" s="36" t="s">
        <v>3384</v>
      </c>
      <c r="C1090" s="36" t="s">
        <v>35</v>
      </c>
      <c r="D1090" s="36" t="s">
        <v>121</v>
      </c>
      <c r="E1090" s="36" t="s">
        <v>3385</v>
      </c>
      <c r="F1090" s="42">
        <f>SUMIFS('Sample - Superstore'!R:R,'Sample - Superstore'!$V:$V,$A1090,'Sample - Superstore'!$N:$N,$B1090)</f>
        <v>84.60912963</v>
      </c>
      <c r="G1090" s="43" t="str">
        <f>IF(OR($F1090&lt;Lower_Limit,$F1090&gt;Upper_Limit),TRUE,IF($F1090&gt;Upper_percentile,"P99",IF($F1090&lt;Lower_percentile,"P01","")))</f>
        <v/>
      </c>
      <c r="H1090" s="44">
        <f>SUMIFS('Sample - Superstore'!S:S,'Sample - Superstore'!$V:$V,$A1090,'Sample - Superstore'!$N:$N,$B1090)</f>
        <v>9</v>
      </c>
      <c r="I1090" s="45">
        <f>SUMIFS('Sample - Superstore'!T:T,'Sample - Superstore'!$V:$V,$A1090,'Sample - Superstore'!$N:$N,$B1090)</f>
        <v>0</v>
      </c>
      <c r="J1090" s="42">
        <f>SUMIFS('Sample - Superstore'!U:U,'Sample - Superstore'!$V:$V,$A1090,'Sample - Superstore'!$N:$N,$B1090)</f>
        <v>35.53583445</v>
      </c>
      <c r="L1090" s="36" t="s">
        <v>4372</v>
      </c>
      <c r="N1090" s="40"/>
    </row>
    <row r="1091">
      <c r="A1091" s="41" t="s">
        <v>8628</v>
      </c>
      <c r="B1091" s="36" t="s">
        <v>3386</v>
      </c>
      <c r="C1091" s="36" t="s">
        <v>51</v>
      </c>
      <c r="D1091" s="36" t="s">
        <v>297</v>
      </c>
      <c r="E1091" s="36" t="s">
        <v>3387</v>
      </c>
      <c r="F1091" s="42">
        <f>SUMIFS('Sample - Superstore'!R:R,'Sample - Superstore'!$V:$V,$A1091,'Sample - Superstore'!$N:$N,$B1091)</f>
        <v>7.478077086</v>
      </c>
      <c r="G1091" s="43" t="str">
        <f>IF(OR($F1091&lt;Lower_Limit,$F1091&gt;Upper_Limit),TRUE,IF($F1091&gt;Upper_percentile,"P99",IF($F1091&lt;Lower_percentile,"P01","")))</f>
        <v/>
      </c>
      <c r="H1091" s="44">
        <f>SUMIFS('Sample - Superstore'!S:S,'Sample - Superstore'!$V:$V,$A1091,'Sample - Superstore'!$N:$N,$B1091)</f>
        <v>2</v>
      </c>
      <c r="I1091" s="45">
        <f>SUMIFS('Sample - Superstore'!T:T,'Sample - Superstore'!$V:$V,$A1091,'Sample - Superstore'!$N:$N,$B1091)</f>
        <v>0</v>
      </c>
      <c r="J1091" s="42">
        <f>SUMIFS('Sample - Superstore'!U:U,'Sample - Superstore'!$V:$V,$A1091,'Sample - Superstore'!$N:$N,$B1091)</f>
        <v>3.664257772</v>
      </c>
      <c r="L1091" s="36" t="s">
        <v>4375</v>
      </c>
      <c r="N1091" s="40"/>
    </row>
    <row r="1092">
      <c r="A1092" s="41" t="s">
        <v>8628</v>
      </c>
      <c r="B1092" s="36" t="s">
        <v>2708</v>
      </c>
      <c r="C1092" s="36" t="s">
        <v>51</v>
      </c>
      <c r="D1092" s="36" t="s">
        <v>76</v>
      </c>
      <c r="E1092" s="36" t="s">
        <v>2709</v>
      </c>
      <c r="F1092" s="42">
        <f>SUMIFS('Sample - Superstore'!R:R,'Sample - Superstore'!$V:$V,$A1092,'Sample - Superstore'!$N:$N,$B1092)</f>
        <v>4.333777778</v>
      </c>
      <c r="G1092" s="43" t="str">
        <f>IF(OR($F1092&lt;Lower_Limit,$F1092&gt;Upper_Limit),TRUE,IF($F1092&gt;Upper_percentile,"P99",IF($F1092&lt;Lower_percentile,"P01","")))</f>
        <v/>
      </c>
      <c r="H1092" s="44">
        <f>SUMIFS('Sample - Superstore'!S:S,'Sample - Superstore'!$V:$V,$A1092,'Sample - Superstore'!$N:$N,$B1092)</f>
        <v>5</v>
      </c>
      <c r="I1092" s="45">
        <f>SUMIFS('Sample - Superstore'!T:T,'Sample - Superstore'!$V:$V,$A1092,'Sample - Superstore'!$N:$N,$B1092)</f>
        <v>0.8</v>
      </c>
      <c r="J1092" s="42">
        <f>SUMIFS('Sample - Superstore'!U:U,'Sample - Superstore'!$V:$V,$A1092,'Sample - Superstore'!$N:$N,$B1092)</f>
        <v>-7.150733333</v>
      </c>
      <c r="L1092" s="36" t="s">
        <v>4378</v>
      </c>
      <c r="N1092" s="40"/>
    </row>
    <row r="1093">
      <c r="A1093" s="41" t="s">
        <v>8628</v>
      </c>
      <c r="B1093" s="36" t="s">
        <v>3394</v>
      </c>
      <c r="C1093" s="36" t="s">
        <v>39</v>
      </c>
      <c r="D1093" s="36" t="s">
        <v>40</v>
      </c>
      <c r="E1093" s="36" t="s">
        <v>3395</v>
      </c>
      <c r="F1093" s="42">
        <f>SUMIFS('Sample - Superstore'!R:R,'Sample - Superstore'!$V:$V,$A1093,'Sample - Superstore'!$N:$N,$B1093)</f>
        <v>302.384</v>
      </c>
      <c r="G1093" s="43" t="str">
        <f>IF(OR($F1093&lt;Lower_Limit,$F1093&gt;Upper_Limit),TRUE,IF($F1093&gt;Upper_percentile,"P99",IF($F1093&lt;Lower_percentile,"P01","")))</f>
        <v/>
      </c>
      <c r="H1093" s="44">
        <f>SUMIFS('Sample - Superstore'!S:S,'Sample - Superstore'!$V:$V,$A1093,'Sample - Superstore'!$N:$N,$B1093)</f>
        <v>2</v>
      </c>
      <c r="I1093" s="45">
        <f>SUMIFS('Sample - Superstore'!T:T,'Sample - Superstore'!$V:$V,$A1093,'Sample - Superstore'!$N:$N,$B1093)</f>
        <v>0.2</v>
      </c>
      <c r="J1093" s="42">
        <f>SUMIFS('Sample - Superstore'!U:U,'Sample - Superstore'!$V:$V,$A1093,'Sample - Superstore'!$N:$N,$B1093)</f>
        <v>30.2384</v>
      </c>
      <c r="L1093" s="36" t="s">
        <v>4382</v>
      </c>
      <c r="N1093" s="40"/>
    </row>
    <row r="1094">
      <c r="A1094" s="41" t="s">
        <v>8628</v>
      </c>
      <c r="B1094" s="36" t="s">
        <v>938</v>
      </c>
      <c r="C1094" s="36" t="s">
        <v>51</v>
      </c>
      <c r="D1094" s="36" t="s">
        <v>76</v>
      </c>
      <c r="E1094" s="36" t="s">
        <v>939</v>
      </c>
      <c r="F1094" s="42">
        <f>SUMIFS('Sample - Superstore'!R:R,'Sample - Superstore'!$V:$V,$A1094,'Sample - Superstore'!$N:$N,$B1094)</f>
        <v>20.952</v>
      </c>
      <c r="G1094" s="43" t="str">
        <f>IF(OR($F1094&lt;Lower_Limit,$F1094&gt;Upper_Limit),TRUE,IF($F1094&gt;Upper_percentile,"P99",IF($F1094&lt;Lower_percentile,"P01","")))</f>
        <v/>
      </c>
      <c r="H1094" s="44">
        <f>SUMIFS('Sample - Superstore'!S:S,'Sample - Superstore'!$V:$V,$A1094,'Sample - Superstore'!$N:$N,$B1094)</f>
        <v>3</v>
      </c>
      <c r="I1094" s="45">
        <f>SUMIFS('Sample - Superstore'!T:T,'Sample - Superstore'!$V:$V,$A1094,'Sample - Superstore'!$N:$N,$B1094)</f>
        <v>0.2</v>
      </c>
      <c r="J1094" s="42">
        <f>SUMIFS('Sample - Superstore'!U:U,'Sample - Superstore'!$V:$V,$A1094,'Sample - Superstore'!$N:$N,$B1094)</f>
        <v>7.0713</v>
      </c>
      <c r="L1094" s="36" t="s">
        <v>4388</v>
      </c>
      <c r="N1094" s="40"/>
    </row>
    <row r="1095">
      <c r="A1095" s="41" t="s">
        <v>8628</v>
      </c>
      <c r="B1095" s="36" t="s">
        <v>2205</v>
      </c>
      <c r="C1095" s="36" t="s">
        <v>51</v>
      </c>
      <c r="D1095" s="36" t="s">
        <v>76</v>
      </c>
      <c r="E1095" s="36" t="s">
        <v>2206</v>
      </c>
      <c r="F1095" s="42">
        <f>SUMIFS('Sample - Superstore'!R:R,'Sample - Superstore'!$V:$V,$A1095,'Sample - Superstore'!$N:$N,$B1095)</f>
        <v>11.784</v>
      </c>
      <c r="G1095" s="43" t="str">
        <f>IF(OR($F1095&lt;Lower_Limit,$F1095&gt;Upper_Limit),TRUE,IF($F1095&gt;Upper_percentile,"P99",IF($F1095&lt;Lower_percentile,"P01","")))</f>
        <v/>
      </c>
      <c r="H1095" s="44">
        <f>SUMIFS('Sample - Superstore'!S:S,'Sample - Superstore'!$V:$V,$A1095,'Sample - Superstore'!$N:$N,$B1095)</f>
        <v>3</v>
      </c>
      <c r="I1095" s="45">
        <f>SUMIFS('Sample - Superstore'!T:T,'Sample - Superstore'!$V:$V,$A1095,'Sample - Superstore'!$N:$N,$B1095)</f>
        <v>0.2</v>
      </c>
      <c r="J1095" s="42">
        <f>SUMIFS('Sample - Superstore'!U:U,'Sample - Superstore'!$V:$V,$A1095,'Sample - Superstore'!$N:$N,$B1095)</f>
        <v>3.9771</v>
      </c>
      <c r="L1095" s="36" t="s">
        <v>4398</v>
      </c>
      <c r="N1095" s="40"/>
    </row>
    <row r="1096">
      <c r="A1096" s="41" t="s">
        <v>8628</v>
      </c>
      <c r="B1096" s="36" t="s">
        <v>3397</v>
      </c>
      <c r="C1096" s="36" t="s">
        <v>51</v>
      </c>
      <c r="D1096" s="36" t="s">
        <v>93</v>
      </c>
      <c r="E1096" s="36" t="s">
        <v>3398</v>
      </c>
      <c r="F1096" s="42">
        <f>SUMIFS('Sample - Superstore'!R:R,'Sample - Superstore'!$V:$V,$A1096,'Sample - Superstore'!$N:$N,$B1096)</f>
        <v>149.8699374</v>
      </c>
      <c r="G1096" s="43" t="str">
        <f>IF(OR($F1096&lt;Lower_Limit,$F1096&gt;Upper_Limit),TRUE,IF($F1096&gt;Upper_percentile,"P99",IF($F1096&lt;Lower_percentile,"P01","")))</f>
        <v/>
      </c>
      <c r="H1096" s="44">
        <f>SUMIFS('Sample - Superstore'!S:S,'Sample - Superstore'!$V:$V,$A1096,'Sample - Superstore'!$N:$N,$B1096)</f>
        <v>7</v>
      </c>
      <c r="I1096" s="45">
        <f>SUMIFS('Sample - Superstore'!T:T,'Sample - Superstore'!$V:$V,$A1096,'Sample - Superstore'!$N:$N,$B1096)</f>
        <v>0</v>
      </c>
      <c r="J1096" s="42">
        <f>SUMIFS('Sample - Superstore'!U:U,'Sample - Superstore'!$V:$V,$A1096,'Sample - Superstore'!$N:$N,$B1096)</f>
        <v>44.96098122</v>
      </c>
      <c r="L1096" s="36" t="s">
        <v>4408</v>
      </c>
      <c r="N1096" s="40"/>
    </row>
    <row r="1097">
      <c r="A1097" s="41" t="s">
        <v>8628</v>
      </c>
      <c r="B1097" s="36" t="s">
        <v>3400</v>
      </c>
      <c r="C1097" s="36" t="s">
        <v>51</v>
      </c>
      <c r="D1097" s="36" t="s">
        <v>124</v>
      </c>
      <c r="E1097" s="36" t="s">
        <v>404</v>
      </c>
      <c r="F1097" s="42">
        <f>SUMIFS('Sample - Superstore'!R:R,'Sample - Superstore'!$V:$V,$A1097,'Sample - Superstore'!$N:$N,$B1097)</f>
        <v>77.23878189</v>
      </c>
      <c r="G1097" s="43" t="str">
        <f>IF(OR($F1097&lt;Lower_Limit,$F1097&gt;Upper_Limit),TRUE,IF($F1097&gt;Upper_percentile,"P99",IF($F1097&lt;Lower_percentile,"P01","")))</f>
        <v/>
      </c>
      <c r="H1097" s="44">
        <f>SUMIFS('Sample - Superstore'!S:S,'Sample - Superstore'!$V:$V,$A1097,'Sample - Superstore'!$N:$N,$B1097)</f>
        <v>2</v>
      </c>
      <c r="I1097" s="45">
        <f>SUMIFS('Sample - Superstore'!T:T,'Sample - Superstore'!$V:$V,$A1097,'Sample - Superstore'!$N:$N,$B1097)</f>
        <v>0</v>
      </c>
      <c r="J1097" s="42">
        <f>SUMIFS('Sample - Superstore'!U:U,'Sample - Superstore'!$V:$V,$A1097,'Sample - Superstore'!$N:$N,$B1097)</f>
        <v>36.30222749</v>
      </c>
      <c r="L1097" s="36" t="s">
        <v>4413</v>
      </c>
      <c r="N1097" s="40"/>
    </row>
    <row r="1098">
      <c r="A1098" s="41" t="s">
        <v>8628</v>
      </c>
      <c r="B1098" s="36" t="s">
        <v>3404</v>
      </c>
      <c r="C1098" s="36" t="s">
        <v>39</v>
      </c>
      <c r="D1098" s="36" t="s">
        <v>40</v>
      </c>
      <c r="E1098" s="36" t="s">
        <v>3405</v>
      </c>
      <c r="F1098" s="42">
        <f>SUMIFS('Sample - Superstore'!R:R,'Sample - Superstore'!$V:$V,$A1098,'Sample - Superstore'!$N:$N,$B1098)</f>
        <v>211.168</v>
      </c>
      <c r="G1098" s="43" t="str">
        <f>IF(OR($F1098&lt;Lower_Limit,$F1098&gt;Upper_Limit),TRUE,IF($F1098&gt;Upper_percentile,"P99",IF($F1098&lt;Lower_percentile,"P01","")))</f>
        <v/>
      </c>
      <c r="H1098" s="44">
        <f>SUMIFS('Sample - Superstore'!S:S,'Sample - Superstore'!$V:$V,$A1098,'Sample - Superstore'!$N:$N,$B1098)</f>
        <v>4</v>
      </c>
      <c r="I1098" s="45">
        <f>SUMIFS('Sample - Superstore'!T:T,'Sample - Superstore'!$V:$V,$A1098,'Sample - Superstore'!$N:$N,$B1098)</f>
        <v>0.2</v>
      </c>
      <c r="J1098" s="42">
        <f>SUMIFS('Sample - Superstore'!U:U,'Sample - Superstore'!$V:$V,$A1098,'Sample - Superstore'!$N:$N,$B1098)</f>
        <v>18.4772</v>
      </c>
      <c r="L1098" s="36" t="s">
        <v>4419</v>
      </c>
      <c r="N1098" s="40"/>
    </row>
    <row r="1099">
      <c r="A1099" s="41" t="s">
        <v>8628</v>
      </c>
      <c r="B1099" s="36" t="s">
        <v>1406</v>
      </c>
      <c r="C1099" s="36" t="s">
        <v>51</v>
      </c>
      <c r="D1099" s="36" t="s">
        <v>93</v>
      </c>
      <c r="E1099" s="36" t="s">
        <v>1407</v>
      </c>
      <c r="F1099" s="42">
        <f>SUMIFS('Sample - Superstore'!R:R,'Sample - Superstore'!$V:$V,$A1099,'Sample - Superstore'!$N:$N,$B1099)</f>
        <v>65.1394321</v>
      </c>
      <c r="G1099" s="43" t="str">
        <f>IF(OR($F1099&lt;Lower_Limit,$F1099&gt;Upper_Limit),TRUE,IF($F1099&gt;Upper_percentile,"P99",IF($F1099&lt;Lower_percentile,"P01","")))</f>
        <v/>
      </c>
      <c r="H1099" s="44">
        <f>SUMIFS('Sample - Superstore'!S:S,'Sample - Superstore'!$V:$V,$A1099,'Sample - Superstore'!$N:$N,$B1099)</f>
        <v>14</v>
      </c>
      <c r="I1099" s="45">
        <f>SUMIFS('Sample - Superstore'!T:T,'Sample - Superstore'!$V:$V,$A1099,'Sample - Superstore'!$N:$N,$B1099)</f>
        <v>0</v>
      </c>
      <c r="J1099" s="42">
        <f>SUMIFS('Sample - Superstore'!U:U,'Sample - Superstore'!$V:$V,$A1099,'Sample - Superstore'!$N:$N,$B1099)</f>
        <v>26.70716716</v>
      </c>
      <c r="L1099" s="36" t="s">
        <v>4430</v>
      </c>
      <c r="N1099" s="40"/>
    </row>
    <row r="1100">
      <c r="A1100" s="41" t="s">
        <v>8628</v>
      </c>
      <c r="B1100" s="36" t="s">
        <v>3413</v>
      </c>
      <c r="C1100" s="36" t="s">
        <v>39</v>
      </c>
      <c r="D1100" s="36" t="s">
        <v>61</v>
      </c>
      <c r="E1100" s="36" t="s">
        <v>3414</v>
      </c>
      <c r="F1100" s="42">
        <f>SUMIFS('Sample - Superstore'!R:R,'Sample - Superstore'!$V:$V,$A1100,'Sample - Superstore'!$N:$N,$B1100)</f>
        <v>179.97</v>
      </c>
      <c r="G1100" s="43" t="str">
        <f>IF(OR($F1100&lt;Lower_Limit,$F1100&gt;Upper_Limit),TRUE,IF($F1100&gt;Upper_percentile,"P99",IF($F1100&lt;Lower_percentile,"P01","")))</f>
        <v/>
      </c>
      <c r="H1100" s="44">
        <f>SUMIFS('Sample - Superstore'!S:S,'Sample - Superstore'!$V:$V,$A1100,'Sample - Superstore'!$N:$N,$B1100)</f>
        <v>3</v>
      </c>
      <c r="I1100" s="45">
        <f>SUMIFS('Sample - Superstore'!T:T,'Sample - Superstore'!$V:$V,$A1100,'Sample - Superstore'!$N:$N,$B1100)</f>
        <v>0</v>
      </c>
      <c r="J1100" s="42">
        <f>SUMIFS('Sample - Superstore'!U:U,'Sample - Superstore'!$V:$V,$A1100,'Sample - Superstore'!$N:$N,$B1100)</f>
        <v>86.3856</v>
      </c>
      <c r="L1100" s="36" t="s">
        <v>4432</v>
      </c>
      <c r="N1100" s="40"/>
    </row>
    <row r="1101">
      <c r="A1101" s="41" t="s">
        <v>8628</v>
      </c>
      <c r="B1101" s="36" t="s">
        <v>3416</v>
      </c>
      <c r="C1101" s="36" t="s">
        <v>51</v>
      </c>
      <c r="D1101" s="36" t="s">
        <v>272</v>
      </c>
      <c r="E1101" s="36" t="s">
        <v>3417</v>
      </c>
      <c r="F1101" s="42">
        <f>SUMIFS('Sample - Superstore'!R:R,'Sample - Superstore'!$V:$V,$A1101,'Sample - Superstore'!$N:$N,$B1101)</f>
        <v>12.17909465</v>
      </c>
      <c r="G1101" s="43" t="str">
        <f>IF(OR($F1101&lt;Lower_Limit,$F1101&gt;Upper_Limit),TRUE,IF($F1101&gt;Upper_percentile,"P99",IF($F1101&lt;Lower_percentile,"P01","")))</f>
        <v/>
      </c>
      <c r="H1101" s="44">
        <f>SUMIFS('Sample - Superstore'!S:S,'Sample - Superstore'!$V:$V,$A1101,'Sample - Superstore'!$N:$N,$B1101)</f>
        <v>4</v>
      </c>
      <c r="I1101" s="45">
        <f>SUMIFS('Sample - Superstore'!T:T,'Sample - Superstore'!$V:$V,$A1101,'Sample - Superstore'!$N:$N,$B1101)</f>
        <v>0.2</v>
      </c>
      <c r="J1101" s="42">
        <f>SUMIFS('Sample - Superstore'!U:U,'Sample - Superstore'!$V:$V,$A1101,'Sample - Superstore'!$N:$N,$B1101)</f>
        <v>3.958205761</v>
      </c>
      <c r="L1101" s="36" t="s">
        <v>4434</v>
      </c>
      <c r="N1101" s="40"/>
    </row>
    <row r="1102">
      <c r="A1102" s="41" t="s">
        <v>8628</v>
      </c>
      <c r="B1102" s="36" t="s">
        <v>1194</v>
      </c>
      <c r="C1102" s="36" t="s">
        <v>51</v>
      </c>
      <c r="D1102" s="36" t="s">
        <v>124</v>
      </c>
      <c r="E1102" s="36" t="s">
        <v>1195</v>
      </c>
      <c r="F1102" s="42">
        <f>SUMIFS('Sample - Superstore'!R:R,'Sample - Superstore'!$V:$V,$A1102,'Sample - Superstore'!$N:$N,$B1102)</f>
        <v>58.83654321</v>
      </c>
      <c r="G1102" s="43" t="str">
        <f>IF(OR($F1102&lt;Lower_Limit,$F1102&gt;Upper_Limit),TRUE,IF($F1102&gt;Upper_percentile,"P99",IF($F1102&lt;Lower_percentile,"P01","")))</f>
        <v/>
      </c>
      <c r="H1102" s="44">
        <f>SUMIFS('Sample - Superstore'!S:S,'Sample - Superstore'!$V:$V,$A1102,'Sample - Superstore'!$N:$N,$B1102)</f>
        <v>3</v>
      </c>
      <c r="I1102" s="45">
        <f>SUMIFS('Sample - Superstore'!T:T,'Sample - Superstore'!$V:$V,$A1102,'Sample - Superstore'!$N:$N,$B1102)</f>
        <v>0.2</v>
      </c>
      <c r="J1102" s="42">
        <f>SUMIFS('Sample - Superstore'!U:U,'Sample - Superstore'!$V:$V,$A1102,'Sample - Superstore'!$N:$N,$B1102)</f>
        <v>19.12187654</v>
      </c>
      <c r="L1102" s="36" t="s">
        <v>4438</v>
      </c>
      <c r="N1102" s="40"/>
    </row>
    <row r="1103">
      <c r="A1103" s="41" t="s">
        <v>8628</v>
      </c>
      <c r="B1103" s="36" t="s">
        <v>3421</v>
      </c>
      <c r="C1103" s="36" t="s">
        <v>51</v>
      </c>
      <c r="D1103" s="36" t="s">
        <v>272</v>
      </c>
      <c r="E1103" s="36" t="s">
        <v>3422</v>
      </c>
      <c r="F1103" s="42">
        <f>SUMIFS('Sample - Superstore'!R:R,'Sample - Superstore'!$V:$V,$A1103,'Sample - Superstore'!$N:$N,$B1103)</f>
        <v>17.87510128</v>
      </c>
      <c r="G1103" s="43" t="str">
        <f>IF(OR($F1103&lt;Lower_Limit,$F1103&gt;Upper_Limit),TRUE,IF($F1103&gt;Upper_percentile,"P99",IF($F1103&lt;Lower_percentile,"P01","")))</f>
        <v/>
      </c>
      <c r="H1103" s="44">
        <f>SUMIFS('Sample - Superstore'!S:S,'Sample - Superstore'!$V:$V,$A1103,'Sample - Superstore'!$N:$N,$B1103)</f>
        <v>3</v>
      </c>
      <c r="I1103" s="45">
        <f>SUMIFS('Sample - Superstore'!T:T,'Sample - Superstore'!$V:$V,$A1103,'Sample - Superstore'!$N:$N,$B1103)</f>
        <v>0</v>
      </c>
      <c r="J1103" s="42">
        <f>SUMIFS('Sample - Superstore'!U:U,'Sample - Superstore'!$V:$V,$A1103,'Sample - Superstore'!$N:$N,$B1103)</f>
        <v>0.1787510128</v>
      </c>
      <c r="L1103" s="36" t="s">
        <v>4443</v>
      </c>
      <c r="N1103" s="40"/>
    </row>
    <row r="1104">
      <c r="A1104" s="41" t="s">
        <v>8628</v>
      </c>
      <c r="B1104" s="36" t="s">
        <v>3424</v>
      </c>
      <c r="C1104" s="36" t="s">
        <v>35</v>
      </c>
      <c r="D1104" s="36" t="s">
        <v>73</v>
      </c>
      <c r="E1104" s="36" t="s">
        <v>3425</v>
      </c>
      <c r="F1104" s="42">
        <f>SUMIFS('Sample - Superstore'!R:R,'Sample - Superstore'!$V:$V,$A1104,'Sample - Superstore'!$N:$N,$B1104)</f>
        <v>513.024</v>
      </c>
      <c r="G1104" s="43" t="str">
        <f>IF(OR($F1104&lt;Lower_Limit,$F1104&gt;Upper_Limit),TRUE,IF($F1104&gt;Upper_percentile,"P99",IF($F1104&lt;Lower_percentile,"P01","")))</f>
        <v/>
      </c>
      <c r="H1104" s="44">
        <f>SUMIFS('Sample - Superstore'!S:S,'Sample - Superstore'!$V:$V,$A1104,'Sample - Superstore'!$N:$N,$B1104)</f>
        <v>2</v>
      </c>
      <c r="I1104" s="45">
        <f>SUMIFS('Sample - Superstore'!T:T,'Sample - Superstore'!$V:$V,$A1104,'Sample - Superstore'!$N:$N,$B1104)</f>
        <v>0.2</v>
      </c>
      <c r="J1104" s="42">
        <f>SUMIFS('Sample - Superstore'!U:U,'Sample - Superstore'!$V:$V,$A1104,'Sample - Superstore'!$N:$N,$B1104)</f>
        <v>12.8256</v>
      </c>
      <c r="L1104" s="36" t="s">
        <v>4450</v>
      </c>
      <c r="N1104" s="40"/>
    </row>
    <row r="1105">
      <c r="A1105" s="41" t="s">
        <v>8628</v>
      </c>
      <c r="B1105" s="36" t="s">
        <v>1684</v>
      </c>
      <c r="C1105" s="36" t="s">
        <v>51</v>
      </c>
      <c r="D1105" s="36" t="s">
        <v>283</v>
      </c>
      <c r="E1105" s="36" t="s">
        <v>1685</v>
      </c>
      <c r="F1105" s="42">
        <f>SUMIFS('Sample - Superstore'!R:R,'Sample - Superstore'!$V:$V,$A1105,'Sample - Superstore'!$N:$N,$B1105)</f>
        <v>487.92</v>
      </c>
      <c r="G1105" s="43" t="str">
        <f>IF(OR($F1105&lt;Lower_Limit,$F1105&gt;Upper_Limit),TRUE,IF($F1105&gt;Upper_percentile,"P99",IF($F1105&lt;Lower_percentile,"P01","")))</f>
        <v/>
      </c>
      <c r="H1105" s="44">
        <f>SUMIFS('Sample - Superstore'!S:S,'Sample - Superstore'!$V:$V,$A1105,'Sample - Superstore'!$N:$N,$B1105)</f>
        <v>6</v>
      </c>
      <c r="I1105" s="45">
        <f>SUMIFS('Sample - Superstore'!T:T,'Sample - Superstore'!$V:$V,$A1105,'Sample - Superstore'!$N:$N,$B1105)</f>
        <v>0</v>
      </c>
      <c r="J1105" s="42">
        <f>SUMIFS('Sample - Superstore'!U:U,'Sample - Superstore'!$V:$V,$A1105,'Sample - Superstore'!$N:$N,$B1105)</f>
        <v>136.6176</v>
      </c>
      <c r="L1105" s="36" t="s">
        <v>4452</v>
      </c>
      <c r="N1105" s="40"/>
    </row>
    <row r="1106">
      <c r="A1106" s="41" t="s">
        <v>8628</v>
      </c>
      <c r="B1106" s="36" t="s">
        <v>3055</v>
      </c>
      <c r="C1106" s="36" t="s">
        <v>51</v>
      </c>
      <c r="D1106" s="36" t="s">
        <v>76</v>
      </c>
      <c r="E1106" s="36" t="s">
        <v>3056</v>
      </c>
      <c r="F1106" s="42">
        <f>SUMIFS('Sample - Superstore'!R:R,'Sample - Superstore'!$V:$V,$A1106,'Sample - Superstore'!$N:$N,$B1106)</f>
        <v>15.24</v>
      </c>
      <c r="G1106" s="43" t="str">
        <f>IF(OR($F1106&lt;Lower_Limit,$F1106&gt;Upper_Limit),TRUE,IF($F1106&gt;Upper_percentile,"P99",IF($F1106&lt;Lower_percentile,"P01","")))</f>
        <v/>
      </c>
      <c r="H1106" s="44">
        <f>SUMIFS('Sample - Superstore'!S:S,'Sample - Superstore'!$V:$V,$A1106,'Sample - Superstore'!$N:$N,$B1106)</f>
        <v>5</v>
      </c>
      <c r="I1106" s="45">
        <f>SUMIFS('Sample - Superstore'!T:T,'Sample - Superstore'!$V:$V,$A1106,'Sample - Superstore'!$N:$N,$B1106)</f>
        <v>0.2</v>
      </c>
      <c r="J1106" s="42">
        <f>SUMIFS('Sample - Superstore'!U:U,'Sample - Superstore'!$V:$V,$A1106,'Sample - Superstore'!$N:$N,$B1106)</f>
        <v>5.334</v>
      </c>
      <c r="L1106" s="36" t="s">
        <v>4459</v>
      </c>
      <c r="N1106" s="40"/>
    </row>
    <row r="1107">
      <c r="A1107" s="41" t="s">
        <v>8628</v>
      </c>
      <c r="B1107" s="36" t="s">
        <v>3429</v>
      </c>
      <c r="C1107" s="36" t="s">
        <v>51</v>
      </c>
      <c r="D1107" s="36" t="s">
        <v>124</v>
      </c>
      <c r="E1107" s="36" t="s">
        <v>3430</v>
      </c>
      <c r="F1107" s="42">
        <f>SUMIFS('Sample - Superstore'!R:R,'Sample - Superstore'!$V:$V,$A1107,'Sample - Superstore'!$N:$N,$B1107)</f>
        <v>11.51604938</v>
      </c>
      <c r="G1107" s="43" t="str">
        <f>IF(OR($F1107&lt;Lower_Limit,$F1107&gt;Upper_Limit),TRUE,IF($F1107&gt;Upper_percentile,"P99",IF($F1107&lt;Lower_percentile,"P01","")))</f>
        <v/>
      </c>
      <c r="H1107" s="44">
        <f>SUMIFS('Sample - Superstore'!S:S,'Sample - Superstore'!$V:$V,$A1107,'Sample - Superstore'!$N:$N,$B1107)</f>
        <v>2</v>
      </c>
      <c r="I1107" s="45">
        <f>SUMIFS('Sample - Superstore'!T:T,'Sample - Superstore'!$V:$V,$A1107,'Sample - Superstore'!$N:$N,$B1107)</f>
        <v>0</v>
      </c>
      <c r="J1107" s="42">
        <f>SUMIFS('Sample - Superstore'!U:U,'Sample - Superstore'!$V:$V,$A1107,'Sample - Superstore'!$N:$N,$B1107)</f>
        <v>5.182222222</v>
      </c>
      <c r="L1107" s="36" t="s">
        <v>4461</v>
      </c>
      <c r="N1107" s="40"/>
    </row>
    <row r="1108">
      <c r="A1108" s="41" t="s">
        <v>8628</v>
      </c>
      <c r="B1108" s="36" t="s">
        <v>3434</v>
      </c>
      <c r="C1108" s="36" t="s">
        <v>51</v>
      </c>
      <c r="D1108" s="36" t="s">
        <v>124</v>
      </c>
      <c r="E1108" s="36" t="s">
        <v>3435</v>
      </c>
      <c r="F1108" s="42">
        <f>SUMIFS('Sample - Superstore'!R:R,'Sample - Superstore'!$V:$V,$A1108,'Sample - Superstore'!$N:$N,$B1108)</f>
        <v>23.69218275</v>
      </c>
      <c r="G1108" s="43" t="str">
        <f>IF(OR($F1108&lt;Lower_Limit,$F1108&gt;Upper_Limit),TRUE,IF($F1108&gt;Upper_percentile,"P99",IF($F1108&lt;Lower_percentile,"P01","")))</f>
        <v/>
      </c>
      <c r="H1108" s="44">
        <f>SUMIFS('Sample - Superstore'!S:S,'Sample - Superstore'!$V:$V,$A1108,'Sample - Superstore'!$N:$N,$B1108)</f>
        <v>9</v>
      </c>
      <c r="I1108" s="45">
        <f>SUMIFS('Sample - Superstore'!T:T,'Sample - Superstore'!$V:$V,$A1108,'Sample - Superstore'!$N:$N,$B1108)</f>
        <v>0.2</v>
      </c>
      <c r="J1108" s="42">
        <f>SUMIFS('Sample - Superstore'!U:U,'Sample - Superstore'!$V:$V,$A1108,'Sample - Superstore'!$N:$N,$B1108)</f>
        <v>7.403807111</v>
      </c>
      <c r="L1108" s="36" t="s">
        <v>4463</v>
      </c>
      <c r="N1108" s="40"/>
    </row>
    <row r="1109">
      <c r="A1109" s="41" t="s">
        <v>8628</v>
      </c>
      <c r="B1109" s="36" t="s">
        <v>3436</v>
      </c>
      <c r="C1109" s="36" t="s">
        <v>39</v>
      </c>
      <c r="D1109" s="36" t="s">
        <v>40</v>
      </c>
      <c r="E1109" s="36" t="s">
        <v>3437</v>
      </c>
      <c r="F1109" s="42">
        <f>SUMIFS('Sample - Superstore'!R:R,'Sample - Superstore'!$V:$V,$A1109,'Sample - Superstore'!$N:$N,$B1109)</f>
        <v>34.18404309</v>
      </c>
      <c r="G1109" s="43" t="str">
        <f>IF(OR($F1109&lt;Lower_Limit,$F1109&gt;Upper_Limit),TRUE,IF($F1109&gt;Upper_percentile,"P99",IF($F1109&lt;Lower_percentile,"P01","")))</f>
        <v/>
      </c>
      <c r="H1109" s="44">
        <f>SUMIFS('Sample - Superstore'!S:S,'Sample - Superstore'!$V:$V,$A1109,'Sample - Superstore'!$N:$N,$B1109)</f>
        <v>2</v>
      </c>
      <c r="I1109" s="45">
        <f>SUMIFS('Sample - Superstore'!T:T,'Sample - Superstore'!$V:$V,$A1109,'Sample - Superstore'!$N:$N,$B1109)</f>
        <v>0.2</v>
      </c>
      <c r="J1109" s="42">
        <f>SUMIFS('Sample - Superstore'!U:U,'Sample - Superstore'!$V:$V,$A1109,'Sample - Superstore'!$N:$N,$B1109)</f>
        <v>3.418404309</v>
      </c>
      <c r="L1109" s="36" t="s">
        <v>4469</v>
      </c>
      <c r="N1109" s="40"/>
    </row>
    <row r="1110">
      <c r="A1110" s="41" t="s">
        <v>8628</v>
      </c>
      <c r="B1110" s="36" t="s">
        <v>3438</v>
      </c>
      <c r="C1110" s="36" t="s">
        <v>51</v>
      </c>
      <c r="D1110" s="36" t="s">
        <v>283</v>
      </c>
      <c r="E1110" s="36" t="s">
        <v>3439</v>
      </c>
      <c r="F1110" s="42">
        <f>SUMIFS('Sample - Superstore'!R:R,'Sample - Superstore'!$V:$V,$A1110,'Sample - Superstore'!$N:$N,$B1110)</f>
        <v>434.8188986</v>
      </c>
      <c r="G1110" s="43" t="str">
        <f>IF(OR($F1110&lt;Lower_Limit,$F1110&gt;Upper_Limit),TRUE,IF($F1110&gt;Upper_percentile,"P99",IF($F1110&lt;Lower_percentile,"P01","")))</f>
        <v/>
      </c>
      <c r="H1110" s="44">
        <f>SUMIFS('Sample - Superstore'!S:S,'Sample - Superstore'!$V:$V,$A1110,'Sample - Superstore'!$N:$N,$B1110)</f>
        <v>4</v>
      </c>
      <c r="I1110" s="45">
        <f>SUMIFS('Sample - Superstore'!T:T,'Sample - Superstore'!$V:$V,$A1110,'Sample - Superstore'!$N:$N,$B1110)</f>
        <v>0.2</v>
      </c>
      <c r="J1110" s="42">
        <f>SUMIFS('Sample - Superstore'!U:U,'Sample - Superstore'!$V:$V,$A1110,'Sample - Superstore'!$N:$N,$B1110)</f>
        <v>48.91712609</v>
      </c>
      <c r="L1110" s="36" t="s">
        <v>4472</v>
      </c>
      <c r="N1110" s="40"/>
    </row>
    <row r="1111">
      <c r="A1111" s="41" t="s">
        <v>8628</v>
      </c>
      <c r="B1111" s="36" t="s">
        <v>1813</v>
      </c>
      <c r="C1111" s="36" t="s">
        <v>51</v>
      </c>
      <c r="D1111" s="36" t="s">
        <v>76</v>
      </c>
      <c r="E1111" s="36" t="s">
        <v>1814</v>
      </c>
      <c r="F1111" s="42">
        <f>SUMIFS('Sample - Superstore'!R:R,'Sample - Superstore'!$V:$V,$A1111,'Sample - Superstore'!$N:$N,$B1111)</f>
        <v>3.336937588</v>
      </c>
      <c r="G1111" s="43" t="str">
        <f>IF(OR($F1111&lt;Lower_Limit,$F1111&gt;Upper_Limit),TRUE,IF($F1111&gt;Upper_percentile,"P99",IF($F1111&lt;Lower_percentile,"P01","")))</f>
        <v/>
      </c>
      <c r="H1111" s="44">
        <f>SUMIFS('Sample - Superstore'!S:S,'Sample - Superstore'!$V:$V,$A1111,'Sample - Superstore'!$N:$N,$B1111)</f>
        <v>3</v>
      </c>
      <c r="I1111" s="45">
        <f>SUMIFS('Sample - Superstore'!T:T,'Sample - Superstore'!$V:$V,$A1111,'Sample - Superstore'!$N:$N,$B1111)</f>
        <v>0.7</v>
      </c>
      <c r="J1111" s="42">
        <f>SUMIFS('Sample - Superstore'!U:U,'Sample - Superstore'!$V:$V,$A1111,'Sample - Superstore'!$N:$N,$B1111)</f>
        <v>-2.335856312</v>
      </c>
      <c r="L1111" s="36" t="s">
        <v>4481</v>
      </c>
      <c r="N1111" s="40"/>
    </row>
    <row r="1112">
      <c r="A1112" s="41" t="s">
        <v>8628</v>
      </c>
      <c r="B1112" s="36" t="s">
        <v>1164</v>
      </c>
      <c r="C1112" s="36" t="s">
        <v>51</v>
      </c>
      <c r="D1112" s="36" t="s">
        <v>76</v>
      </c>
      <c r="E1112" s="36" t="s">
        <v>1165</v>
      </c>
      <c r="F1112" s="42">
        <f>SUMIFS('Sample - Superstore'!R:R,'Sample - Superstore'!$V:$V,$A1112,'Sample - Superstore'!$N:$N,$B1112)</f>
        <v>21.84626624</v>
      </c>
      <c r="G1112" s="43" t="str">
        <f>IF(OR($F1112&lt;Lower_Limit,$F1112&gt;Upper_Limit),TRUE,IF($F1112&gt;Upper_percentile,"P99",IF($F1112&lt;Lower_percentile,"P01","")))</f>
        <v/>
      </c>
      <c r="H1112" s="44">
        <f>SUMIFS('Sample - Superstore'!S:S,'Sample - Superstore'!$V:$V,$A1112,'Sample - Superstore'!$N:$N,$B1112)</f>
        <v>7</v>
      </c>
      <c r="I1112" s="45">
        <f>SUMIFS('Sample - Superstore'!T:T,'Sample - Superstore'!$V:$V,$A1112,'Sample - Superstore'!$N:$N,$B1112)</f>
        <v>0.9</v>
      </c>
      <c r="J1112" s="42">
        <f>SUMIFS('Sample - Superstore'!U:U,'Sample - Superstore'!$V:$V,$A1112,'Sample - Superstore'!$N:$N,$B1112)</f>
        <v>-1.364177495</v>
      </c>
      <c r="L1112" s="36" t="s">
        <v>4492</v>
      </c>
      <c r="N1112" s="40"/>
    </row>
    <row r="1113">
      <c r="A1113" s="41" t="s">
        <v>8628</v>
      </c>
      <c r="B1113" s="36" t="s">
        <v>2741</v>
      </c>
      <c r="C1113" s="36" t="s">
        <v>51</v>
      </c>
      <c r="D1113" s="36" t="s">
        <v>124</v>
      </c>
      <c r="E1113" s="36" t="s">
        <v>2742</v>
      </c>
      <c r="F1113" s="42">
        <f>SUMIFS('Sample - Superstore'!R:R,'Sample - Superstore'!$V:$V,$A1113,'Sample - Superstore'!$N:$N,$B1113)</f>
        <v>54.81333333</v>
      </c>
      <c r="G1113" s="43" t="str">
        <f>IF(OR($F1113&lt;Lower_Limit,$F1113&gt;Upper_Limit),TRUE,IF($F1113&gt;Upper_percentile,"P99",IF($F1113&lt;Lower_percentile,"P01","")))</f>
        <v/>
      </c>
      <c r="H1113" s="44">
        <f>SUMIFS('Sample - Superstore'!S:S,'Sample - Superstore'!$V:$V,$A1113,'Sample - Superstore'!$N:$N,$B1113)</f>
        <v>8</v>
      </c>
      <c r="I1113" s="45">
        <f>SUMIFS('Sample - Superstore'!T:T,'Sample - Superstore'!$V:$V,$A1113,'Sample - Superstore'!$N:$N,$B1113)</f>
        <v>0</v>
      </c>
      <c r="J1113" s="42">
        <f>SUMIFS('Sample - Superstore'!U:U,'Sample - Superstore'!$V:$V,$A1113,'Sample - Superstore'!$N:$N,$B1113)</f>
        <v>26.3104</v>
      </c>
      <c r="L1113" s="36" t="s">
        <v>4498</v>
      </c>
      <c r="N1113" s="40"/>
    </row>
    <row r="1114">
      <c r="A1114" s="41" t="s">
        <v>8628</v>
      </c>
      <c r="B1114" s="36" t="s">
        <v>1313</v>
      </c>
      <c r="C1114" s="36" t="s">
        <v>51</v>
      </c>
      <c r="D1114" s="36" t="s">
        <v>76</v>
      </c>
      <c r="E1114" s="36" t="s">
        <v>1314</v>
      </c>
      <c r="F1114" s="42">
        <f>SUMIFS('Sample - Superstore'!R:R,'Sample - Superstore'!$V:$V,$A1114,'Sample - Superstore'!$N:$N,$B1114)</f>
        <v>45.70147325</v>
      </c>
      <c r="G1114" s="43" t="str">
        <f>IF(OR($F1114&lt;Lower_Limit,$F1114&gt;Upper_Limit),TRUE,IF($F1114&gt;Upper_percentile,"P99",IF($F1114&lt;Lower_percentile,"P01","")))</f>
        <v/>
      </c>
      <c r="H1114" s="44">
        <f>SUMIFS('Sample - Superstore'!S:S,'Sample - Superstore'!$V:$V,$A1114,'Sample - Superstore'!$N:$N,$B1114)</f>
        <v>7</v>
      </c>
      <c r="I1114" s="45">
        <f>SUMIFS('Sample - Superstore'!T:T,'Sample - Superstore'!$V:$V,$A1114,'Sample - Superstore'!$N:$N,$B1114)</f>
        <v>0</v>
      </c>
      <c r="J1114" s="42">
        <f>SUMIFS('Sample - Superstore'!U:U,'Sample - Superstore'!$V:$V,$A1114,'Sample - Superstore'!$N:$N,$B1114)</f>
        <v>21.0226777</v>
      </c>
      <c r="L1114" s="36" t="s">
        <v>4503</v>
      </c>
      <c r="N1114" s="40"/>
    </row>
    <row r="1115">
      <c r="A1115" s="41" t="s">
        <v>8628</v>
      </c>
      <c r="B1115" s="36" t="s">
        <v>2764</v>
      </c>
      <c r="C1115" s="36" t="s">
        <v>51</v>
      </c>
      <c r="D1115" s="36" t="s">
        <v>76</v>
      </c>
      <c r="E1115" s="36" t="s">
        <v>2765</v>
      </c>
      <c r="F1115" s="42">
        <f>SUMIFS('Sample - Superstore'!R:R,'Sample - Superstore'!$V:$V,$A1115,'Sample - Superstore'!$N:$N,$B1115)</f>
        <v>84.67764609</v>
      </c>
      <c r="G1115" s="43" t="str">
        <f>IF(OR($F1115&lt;Lower_Limit,$F1115&gt;Upper_Limit),TRUE,IF($F1115&gt;Upper_percentile,"P99",IF($F1115&lt;Lower_percentile,"P01","")))</f>
        <v/>
      </c>
      <c r="H1115" s="44">
        <f>SUMIFS('Sample - Superstore'!S:S,'Sample - Superstore'!$V:$V,$A1115,'Sample - Superstore'!$N:$N,$B1115)</f>
        <v>2</v>
      </c>
      <c r="I1115" s="45">
        <f>SUMIFS('Sample - Superstore'!T:T,'Sample - Superstore'!$V:$V,$A1115,'Sample - Superstore'!$N:$N,$B1115)</f>
        <v>0</v>
      </c>
      <c r="J1115" s="42">
        <f>SUMIFS('Sample - Superstore'!U:U,'Sample - Superstore'!$V:$V,$A1115,'Sample - Superstore'!$N:$N,$B1115)</f>
        <v>38.9517172</v>
      </c>
      <c r="L1115" s="36" t="s">
        <v>4507</v>
      </c>
      <c r="N1115" s="40"/>
    </row>
    <row r="1116">
      <c r="A1116" s="41" t="s">
        <v>8628</v>
      </c>
      <c r="B1116" s="36" t="s">
        <v>2251</v>
      </c>
      <c r="C1116" s="36" t="s">
        <v>51</v>
      </c>
      <c r="D1116" s="36" t="s">
        <v>124</v>
      </c>
      <c r="E1116" s="36" t="s">
        <v>2252</v>
      </c>
      <c r="F1116" s="42">
        <f>SUMIFS('Sample - Superstore'!R:R,'Sample - Superstore'!$V:$V,$A1116,'Sample - Superstore'!$N:$N,$B1116)</f>
        <v>7.077333333</v>
      </c>
      <c r="G1116" s="43" t="str">
        <f>IF(OR($F1116&lt;Lower_Limit,$F1116&gt;Upper_Limit),TRUE,IF($F1116&gt;Upper_percentile,"P99",IF($F1116&lt;Lower_percentile,"P01","")))</f>
        <v/>
      </c>
      <c r="H1116" s="44">
        <f>SUMIFS('Sample - Superstore'!S:S,'Sample - Superstore'!$V:$V,$A1116,'Sample - Superstore'!$N:$N,$B1116)</f>
        <v>1</v>
      </c>
      <c r="I1116" s="45">
        <f>SUMIFS('Sample - Superstore'!T:T,'Sample - Superstore'!$V:$V,$A1116,'Sample - Superstore'!$N:$N,$B1116)</f>
        <v>0</v>
      </c>
      <c r="J1116" s="42">
        <f>SUMIFS('Sample - Superstore'!U:U,'Sample - Superstore'!$V:$V,$A1116,'Sample - Superstore'!$N:$N,$B1116)</f>
        <v>3.39712</v>
      </c>
      <c r="L1116" s="36" t="s">
        <v>4513</v>
      </c>
      <c r="N1116" s="40"/>
    </row>
    <row r="1117">
      <c r="A1117" s="41" t="s">
        <v>8628</v>
      </c>
      <c r="B1117" s="36" t="s">
        <v>3451</v>
      </c>
      <c r="C1117" s="36" t="s">
        <v>39</v>
      </c>
      <c r="D1117" s="36" t="s">
        <v>61</v>
      </c>
      <c r="E1117" s="36" t="s">
        <v>3452</v>
      </c>
      <c r="F1117" s="42">
        <f>SUMIFS('Sample - Superstore'!R:R,'Sample - Superstore'!$V:$V,$A1117,'Sample - Superstore'!$N:$N,$B1117)</f>
        <v>1528.992336</v>
      </c>
      <c r="G1117" s="43" t="str">
        <f>IF(OR($F1117&lt;Lower_Limit,$F1117&gt;Upper_Limit),TRUE,IF($F1117&gt;Upper_percentile,"P99",IF($F1117&lt;Lower_percentile,"P01","")))</f>
        <v/>
      </c>
      <c r="H1117" s="44">
        <f>SUMIFS('Sample - Superstore'!S:S,'Sample - Superstore'!$V:$V,$A1117,'Sample - Superstore'!$N:$N,$B1117)</f>
        <v>7</v>
      </c>
      <c r="I1117" s="45">
        <f>SUMIFS('Sample - Superstore'!T:T,'Sample - Superstore'!$V:$V,$A1117,'Sample - Superstore'!$N:$N,$B1117)</f>
        <v>0.2</v>
      </c>
      <c r="J1117" s="42">
        <f>SUMIFS('Sample - Superstore'!U:U,'Sample - Superstore'!$V:$V,$A1117,'Sample - Superstore'!$N:$N,$B1117)</f>
        <v>57.33721259</v>
      </c>
      <c r="L1117" s="36" t="s">
        <v>4515</v>
      </c>
      <c r="N1117" s="40"/>
    </row>
    <row r="1118">
      <c r="A1118" s="41" t="s">
        <v>8628</v>
      </c>
      <c r="B1118" s="36" t="s">
        <v>1511</v>
      </c>
      <c r="C1118" s="36" t="s">
        <v>35</v>
      </c>
      <c r="D1118" s="36" t="s">
        <v>263</v>
      </c>
      <c r="E1118" s="36" t="s">
        <v>1512</v>
      </c>
      <c r="F1118" s="42">
        <f>SUMIFS('Sample - Superstore'!R:R,'Sample - Superstore'!$V:$V,$A1118,'Sample - Superstore'!$N:$N,$B1118)</f>
        <v>159.2006815</v>
      </c>
      <c r="G1118" s="43" t="str">
        <f>IF(OR($F1118&lt;Lower_Limit,$F1118&gt;Upper_Limit),TRUE,IF($F1118&gt;Upper_percentile,"P99",IF($F1118&lt;Lower_percentile,"P01","")))</f>
        <v/>
      </c>
      <c r="H1118" s="44">
        <f>SUMIFS('Sample - Superstore'!S:S,'Sample - Superstore'!$V:$V,$A1118,'Sample - Superstore'!$N:$N,$B1118)</f>
        <v>2</v>
      </c>
      <c r="I1118" s="45">
        <f>SUMIFS('Sample - Superstore'!T:T,'Sample - Superstore'!$V:$V,$A1118,'Sample - Superstore'!$N:$N,$B1118)</f>
        <v>0.1</v>
      </c>
      <c r="J1118" s="42">
        <f>SUMIFS('Sample - Superstore'!U:U,'Sample - Superstore'!$V:$V,$A1118,'Sample - Superstore'!$N:$N,$B1118)</f>
        <v>-8.844482305</v>
      </c>
      <c r="L1118" s="36" t="s">
        <v>4518</v>
      </c>
      <c r="N1118" s="40"/>
    </row>
    <row r="1119">
      <c r="A1119" s="41" t="s">
        <v>8628</v>
      </c>
      <c r="B1119" s="36" t="s">
        <v>3456</v>
      </c>
      <c r="C1119" s="36" t="s">
        <v>35</v>
      </c>
      <c r="D1119" s="36" t="s">
        <v>73</v>
      </c>
      <c r="E1119" s="36" t="s">
        <v>3457</v>
      </c>
      <c r="F1119" s="42">
        <f>SUMIFS('Sample - Superstore'!R:R,'Sample - Superstore'!$V:$V,$A1119,'Sample - Superstore'!$N:$N,$B1119)</f>
        <v>433.3820475</v>
      </c>
      <c r="G1119" s="43" t="str">
        <f>IF(OR($F1119&lt;Lower_Limit,$F1119&gt;Upper_Limit),TRUE,IF($F1119&gt;Upper_percentile,"P99",IF($F1119&lt;Lower_percentile,"P01","")))</f>
        <v/>
      </c>
      <c r="H1119" s="44">
        <f>SUMIFS('Sample - Superstore'!S:S,'Sample - Superstore'!$V:$V,$A1119,'Sample - Superstore'!$N:$N,$B1119)</f>
        <v>7</v>
      </c>
      <c r="I1119" s="45">
        <f>SUMIFS('Sample - Superstore'!T:T,'Sample - Superstore'!$V:$V,$A1119,'Sample - Superstore'!$N:$N,$B1119)</f>
        <v>0.45</v>
      </c>
      <c r="J1119" s="42">
        <f>SUMIFS('Sample - Superstore'!U:U,'Sample - Superstore'!$V:$V,$A1119,'Sample - Superstore'!$N:$N,$B1119)</f>
        <v>-196.9918398</v>
      </c>
      <c r="L1119" s="36" t="s">
        <v>4520</v>
      </c>
      <c r="N1119" s="40"/>
    </row>
    <row r="1120">
      <c r="A1120" s="41" t="s">
        <v>8628</v>
      </c>
      <c r="B1120" s="36" t="s">
        <v>350</v>
      </c>
      <c r="C1120" s="36" t="s">
        <v>35</v>
      </c>
      <c r="D1120" s="36" t="s">
        <v>73</v>
      </c>
      <c r="E1120" s="36" t="s">
        <v>351</v>
      </c>
      <c r="F1120" s="42">
        <f>SUMIFS('Sample - Superstore'!R:R,'Sample - Superstore'!$V:$V,$A1120,'Sample - Superstore'!$N:$N,$B1120)</f>
        <v>228.4274864</v>
      </c>
      <c r="G1120" s="43" t="str">
        <f>IF(OR($F1120&lt;Lower_Limit,$F1120&gt;Upper_Limit),TRUE,IF($F1120&gt;Upper_percentile,"P99",IF($F1120&lt;Lower_percentile,"P01","")))</f>
        <v/>
      </c>
      <c r="H1120" s="44">
        <f>SUMIFS('Sample - Superstore'!S:S,'Sample - Superstore'!$V:$V,$A1120,'Sample - Superstore'!$N:$N,$B1120)</f>
        <v>2</v>
      </c>
      <c r="I1120" s="45">
        <f>SUMIFS('Sample - Superstore'!T:T,'Sample - Superstore'!$V:$V,$A1120,'Sample - Superstore'!$N:$N,$B1120)</f>
        <v>0.4</v>
      </c>
      <c r="J1120" s="42">
        <f>SUMIFS('Sample - Superstore'!U:U,'Sample - Superstore'!$V:$V,$A1120,'Sample - Superstore'!$N:$N,$B1120)</f>
        <v>-72.3353707</v>
      </c>
      <c r="L1120" s="36" t="s">
        <v>4525</v>
      </c>
      <c r="N1120" s="40"/>
    </row>
    <row r="1121">
      <c r="A1121" s="41" t="s">
        <v>8628</v>
      </c>
      <c r="B1121" s="36" t="s">
        <v>3127</v>
      </c>
      <c r="C1121" s="36" t="s">
        <v>51</v>
      </c>
      <c r="D1121" s="36" t="s">
        <v>52</v>
      </c>
      <c r="E1121" s="36" t="s">
        <v>3128</v>
      </c>
      <c r="F1121" s="42">
        <f>SUMIFS('Sample - Superstore'!R:R,'Sample - Superstore'!$V:$V,$A1121,'Sample - Superstore'!$N:$N,$B1121)</f>
        <v>1737.681926</v>
      </c>
      <c r="G1121" s="43" t="str">
        <f>IF(OR($F1121&lt;Lower_Limit,$F1121&gt;Upper_Limit),TRUE,IF($F1121&gt;Upper_percentile,"P99",IF($F1121&lt;Lower_percentile,"P01","")))</f>
        <v/>
      </c>
      <c r="H1121" s="44">
        <f>SUMIFS('Sample - Superstore'!S:S,'Sample - Superstore'!$V:$V,$A1121,'Sample - Superstore'!$N:$N,$B1121)</f>
        <v>6</v>
      </c>
      <c r="I1121" s="45">
        <f>SUMIFS('Sample - Superstore'!T:T,'Sample - Superstore'!$V:$V,$A1121,'Sample - Superstore'!$N:$N,$B1121)</f>
        <v>0</v>
      </c>
      <c r="J1121" s="42">
        <f>SUMIFS('Sample - Superstore'!U:U,'Sample - Superstore'!$V:$V,$A1121,'Sample - Superstore'!$N:$N,$B1121)</f>
        <v>312.7827467</v>
      </c>
      <c r="L1121" s="36" t="s">
        <v>4529</v>
      </c>
      <c r="N1121" s="40"/>
    </row>
    <row r="1122">
      <c r="A1122" s="41" t="s">
        <v>8628</v>
      </c>
      <c r="B1122" s="36" t="s">
        <v>3194</v>
      </c>
      <c r="C1122" s="36" t="s">
        <v>51</v>
      </c>
      <c r="D1122" s="36" t="s">
        <v>93</v>
      </c>
      <c r="E1122" s="36" t="s">
        <v>3195</v>
      </c>
      <c r="F1122" s="42">
        <f>SUMIFS('Sample - Superstore'!R:R,'Sample - Superstore'!$V:$V,$A1122,'Sample - Superstore'!$N:$N,$B1122)</f>
        <v>40.75146008</v>
      </c>
      <c r="G1122" s="43" t="str">
        <f>IF(OR($F1122&lt;Lower_Limit,$F1122&gt;Upper_Limit),TRUE,IF($F1122&gt;Upper_percentile,"P99",IF($F1122&lt;Lower_percentile,"P01","")))</f>
        <v/>
      </c>
      <c r="H1122" s="44">
        <f>SUMIFS('Sample - Superstore'!S:S,'Sample - Superstore'!$V:$V,$A1122,'Sample - Superstore'!$N:$N,$B1122)</f>
        <v>4</v>
      </c>
      <c r="I1122" s="45">
        <f>SUMIFS('Sample - Superstore'!T:T,'Sample - Superstore'!$V:$V,$A1122,'Sample - Superstore'!$N:$N,$B1122)</f>
        <v>0.2</v>
      </c>
      <c r="J1122" s="42">
        <f>SUMIFS('Sample - Superstore'!U:U,'Sample - Superstore'!$V:$V,$A1122,'Sample - Superstore'!$N:$N,$B1122)</f>
        <v>3.056359506</v>
      </c>
      <c r="L1122" s="36" t="s">
        <v>4532</v>
      </c>
      <c r="N1122" s="40"/>
    </row>
    <row r="1123">
      <c r="A1123" s="41" t="s">
        <v>8628</v>
      </c>
      <c r="B1123" s="36" t="s">
        <v>2439</v>
      </c>
      <c r="C1123" s="36" t="s">
        <v>51</v>
      </c>
      <c r="D1123" s="36" t="s">
        <v>76</v>
      </c>
      <c r="E1123" s="36" t="s">
        <v>2440</v>
      </c>
      <c r="F1123" s="42">
        <f>SUMIFS('Sample - Superstore'!R:R,'Sample - Superstore'!$V:$V,$A1123,'Sample - Superstore'!$N:$N,$B1123)</f>
        <v>8.612302735</v>
      </c>
      <c r="G1123" s="43" t="str">
        <f>IF(OR($F1123&lt;Lower_Limit,$F1123&gt;Upper_Limit),TRUE,IF($F1123&gt;Upper_percentile,"P99",IF($F1123&lt;Lower_percentile,"P01","")))</f>
        <v/>
      </c>
      <c r="H1123" s="44">
        <f>SUMIFS('Sample - Superstore'!S:S,'Sample - Superstore'!$V:$V,$A1123,'Sample - Superstore'!$N:$N,$B1123)</f>
        <v>8</v>
      </c>
      <c r="I1123" s="45">
        <f>SUMIFS('Sample - Superstore'!T:T,'Sample - Superstore'!$V:$V,$A1123,'Sample - Superstore'!$N:$N,$B1123)</f>
        <v>0.7</v>
      </c>
      <c r="J1123" s="42">
        <f>SUMIFS('Sample - Superstore'!U:U,'Sample - Superstore'!$V:$V,$A1123,'Sample - Superstore'!$N:$N,$B1123)</f>
        <v>-6.315688672</v>
      </c>
      <c r="L1123" s="36" t="s">
        <v>4534</v>
      </c>
      <c r="N1123" s="40"/>
    </row>
    <row r="1124">
      <c r="A1124" s="41" t="s">
        <v>8628</v>
      </c>
      <c r="B1124" s="36" t="s">
        <v>3467</v>
      </c>
      <c r="C1124" s="36" t="s">
        <v>51</v>
      </c>
      <c r="D1124" s="36" t="s">
        <v>124</v>
      </c>
      <c r="E1124" s="36" t="s">
        <v>404</v>
      </c>
      <c r="F1124" s="42">
        <f>SUMIFS('Sample - Superstore'!R:R,'Sample - Superstore'!$V:$V,$A1124,'Sample - Superstore'!$N:$N,$B1124)</f>
        <v>7.914400903</v>
      </c>
      <c r="G1124" s="43" t="str">
        <f>IF(OR($F1124&lt;Lower_Limit,$F1124&gt;Upper_Limit),TRUE,IF($F1124&gt;Upper_percentile,"P99",IF($F1124&lt;Lower_percentile,"P01","")))</f>
        <v/>
      </c>
      <c r="H1124" s="44">
        <f>SUMIFS('Sample - Superstore'!S:S,'Sample - Superstore'!$V:$V,$A1124,'Sample - Superstore'!$N:$N,$B1124)</f>
        <v>3</v>
      </c>
      <c r="I1124" s="45">
        <f>SUMIFS('Sample - Superstore'!T:T,'Sample - Superstore'!$V:$V,$A1124,'Sample - Superstore'!$N:$N,$B1124)</f>
        <v>0.2</v>
      </c>
      <c r="J1124" s="42">
        <f>SUMIFS('Sample - Superstore'!U:U,'Sample - Superstore'!$V:$V,$A1124,'Sample - Superstore'!$N:$N,$B1124)</f>
        <v>2.473250282</v>
      </c>
      <c r="L1124" s="36" t="s">
        <v>4537</v>
      </c>
      <c r="N1124" s="40"/>
    </row>
    <row r="1125">
      <c r="A1125" s="41" t="s">
        <v>8628</v>
      </c>
      <c r="B1125" s="36" t="s">
        <v>3470</v>
      </c>
      <c r="C1125" s="36" t="s">
        <v>35</v>
      </c>
      <c r="D1125" s="36" t="s">
        <v>36</v>
      </c>
      <c r="E1125" s="36" t="s">
        <v>3471</v>
      </c>
      <c r="F1125" s="42">
        <f>SUMIFS('Sample - Superstore'!R:R,'Sample - Superstore'!$V:$V,$A1125,'Sample - Superstore'!$N:$N,$B1125)</f>
        <v>264.3637037</v>
      </c>
      <c r="G1125" s="43" t="str">
        <f>IF(OR($F1125&lt;Lower_Limit,$F1125&gt;Upper_Limit),TRUE,IF($F1125&gt;Upper_percentile,"P99",IF($F1125&lt;Lower_percentile,"P01","")))</f>
        <v/>
      </c>
      <c r="H1125" s="44">
        <f>SUMIFS('Sample - Superstore'!S:S,'Sample - Superstore'!$V:$V,$A1125,'Sample - Superstore'!$N:$N,$B1125)</f>
        <v>2</v>
      </c>
      <c r="I1125" s="45">
        <f>SUMIFS('Sample - Superstore'!T:T,'Sample - Superstore'!$V:$V,$A1125,'Sample - Superstore'!$N:$N,$B1125)</f>
        <v>0</v>
      </c>
      <c r="J1125" s="42">
        <f>SUMIFS('Sample - Superstore'!U:U,'Sample - Superstore'!$V:$V,$A1125,'Sample - Superstore'!$N:$N,$B1125)</f>
        <v>26.43637037</v>
      </c>
      <c r="L1125" s="36" t="s">
        <v>4542</v>
      </c>
      <c r="N1125" s="40"/>
    </row>
    <row r="1126">
      <c r="A1126" s="41" t="s">
        <v>8628</v>
      </c>
      <c r="B1126" s="36" t="s">
        <v>1066</v>
      </c>
      <c r="C1126" s="36" t="s">
        <v>51</v>
      </c>
      <c r="D1126" s="36" t="s">
        <v>76</v>
      </c>
      <c r="E1126" s="36" t="s">
        <v>1067</v>
      </c>
      <c r="F1126" s="42">
        <f>SUMIFS('Sample - Superstore'!R:R,'Sample - Superstore'!$V:$V,$A1126,'Sample - Superstore'!$N:$N,$B1126)</f>
        <v>9.308888889</v>
      </c>
      <c r="G1126" s="43" t="str">
        <f>IF(OR($F1126&lt;Lower_Limit,$F1126&gt;Upper_Limit),TRUE,IF($F1126&gt;Upper_percentile,"P99",IF($F1126&lt;Lower_percentile,"P01","")))</f>
        <v/>
      </c>
      <c r="H1126" s="44">
        <f>SUMIFS('Sample - Superstore'!S:S,'Sample - Superstore'!$V:$V,$A1126,'Sample - Superstore'!$N:$N,$B1126)</f>
        <v>3</v>
      </c>
      <c r="I1126" s="45">
        <f>SUMIFS('Sample - Superstore'!T:T,'Sample - Superstore'!$V:$V,$A1126,'Sample - Superstore'!$N:$N,$B1126)</f>
        <v>0</v>
      </c>
      <c r="J1126" s="42">
        <f>SUMIFS('Sample - Superstore'!U:U,'Sample - Superstore'!$V:$V,$A1126,'Sample - Superstore'!$N:$N,$B1126)</f>
        <v>4.561355556</v>
      </c>
      <c r="L1126" s="36" t="s">
        <v>4544</v>
      </c>
      <c r="N1126" s="40"/>
    </row>
    <row r="1127">
      <c r="A1127" s="41" t="s">
        <v>8628</v>
      </c>
      <c r="B1127" s="36" t="s">
        <v>2059</v>
      </c>
      <c r="C1127" s="36" t="s">
        <v>51</v>
      </c>
      <c r="D1127" s="36" t="s">
        <v>283</v>
      </c>
      <c r="E1127" s="36" t="s">
        <v>2060</v>
      </c>
      <c r="F1127" s="42">
        <f>SUMIFS('Sample - Superstore'!R:R,'Sample - Superstore'!$V:$V,$A1127,'Sample - Superstore'!$N:$N,$B1127)</f>
        <v>13.22307358</v>
      </c>
      <c r="G1127" s="43" t="str">
        <f>IF(OR($F1127&lt;Lower_Limit,$F1127&gt;Upper_Limit),TRUE,IF($F1127&gt;Upper_percentile,"P99",IF($F1127&lt;Lower_percentile,"P01","")))</f>
        <v/>
      </c>
      <c r="H1127" s="44">
        <f>SUMIFS('Sample - Superstore'!S:S,'Sample - Superstore'!$V:$V,$A1127,'Sample - Superstore'!$N:$N,$B1127)</f>
        <v>2</v>
      </c>
      <c r="I1127" s="45">
        <f>SUMIFS('Sample - Superstore'!T:T,'Sample - Superstore'!$V:$V,$A1127,'Sample - Superstore'!$N:$N,$B1127)</f>
        <v>0</v>
      </c>
      <c r="J1127" s="42">
        <f>SUMIFS('Sample - Superstore'!U:U,'Sample - Superstore'!$V:$V,$A1127,'Sample - Superstore'!$N:$N,$B1127)</f>
        <v>3.570229868</v>
      </c>
      <c r="L1127" s="36" t="s">
        <v>4554</v>
      </c>
      <c r="N1127" s="40"/>
    </row>
    <row r="1128">
      <c r="A1128" s="41" t="s">
        <v>8628</v>
      </c>
      <c r="B1128" s="36" t="s">
        <v>3476</v>
      </c>
      <c r="C1128" s="36" t="s">
        <v>39</v>
      </c>
      <c r="D1128" s="36" t="s">
        <v>61</v>
      </c>
      <c r="E1128" s="36" t="s">
        <v>3477</v>
      </c>
      <c r="F1128" s="42">
        <f>SUMIFS('Sample - Superstore'!R:R,'Sample - Superstore'!$V:$V,$A1128,'Sample - Superstore'!$N:$N,$B1128)</f>
        <v>54.90153562</v>
      </c>
      <c r="G1128" s="43" t="str">
        <f>IF(OR($F1128&lt;Lower_Limit,$F1128&gt;Upper_Limit),TRUE,IF($F1128&gt;Upper_percentile,"P99",IF($F1128&lt;Lower_percentile,"P01","")))</f>
        <v/>
      </c>
      <c r="H1128" s="44">
        <f>SUMIFS('Sample - Superstore'!S:S,'Sample - Superstore'!$V:$V,$A1128,'Sample - Superstore'!$N:$N,$B1128)</f>
        <v>2</v>
      </c>
      <c r="I1128" s="45">
        <f>SUMIFS('Sample - Superstore'!T:T,'Sample - Superstore'!$V:$V,$A1128,'Sample - Superstore'!$N:$N,$B1128)</f>
        <v>0</v>
      </c>
      <c r="J1128" s="42">
        <f>SUMIFS('Sample - Superstore'!U:U,'Sample - Superstore'!$V:$V,$A1128,'Sample - Superstore'!$N:$N,$B1128)</f>
        <v>11.52932248</v>
      </c>
      <c r="L1128" s="36" t="s">
        <v>4556</v>
      </c>
      <c r="N1128" s="40"/>
    </row>
    <row r="1129">
      <c r="A1129" s="41" t="s">
        <v>8628</v>
      </c>
      <c r="B1129" s="36" t="s">
        <v>655</v>
      </c>
      <c r="C1129" s="36" t="s">
        <v>51</v>
      </c>
      <c r="D1129" s="36" t="s">
        <v>76</v>
      </c>
      <c r="E1129" s="36" t="s">
        <v>656</v>
      </c>
      <c r="F1129" s="42">
        <f>SUMIFS('Sample - Superstore'!R:R,'Sample - Superstore'!$V:$V,$A1129,'Sample - Superstore'!$N:$N,$B1129)</f>
        <v>16.95260997</v>
      </c>
      <c r="G1129" s="43" t="str">
        <f>IF(OR($F1129&lt;Lower_Limit,$F1129&gt;Upper_Limit),TRUE,IF($F1129&gt;Upper_percentile,"P99",IF($F1129&lt;Lower_percentile,"P01","")))</f>
        <v/>
      </c>
      <c r="H1129" s="44">
        <f>SUMIFS('Sample - Superstore'!S:S,'Sample - Superstore'!$V:$V,$A1129,'Sample - Superstore'!$N:$N,$B1129)</f>
        <v>4</v>
      </c>
      <c r="I1129" s="45">
        <f>SUMIFS('Sample - Superstore'!T:T,'Sample - Superstore'!$V:$V,$A1129,'Sample - Superstore'!$N:$N,$B1129)</f>
        <v>0</v>
      </c>
      <c r="J1129" s="42">
        <f>SUMIFS('Sample - Superstore'!U:U,'Sample - Superstore'!$V:$V,$A1129,'Sample - Superstore'!$N:$N,$B1129)</f>
        <v>8.137252785</v>
      </c>
      <c r="L1129" s="36" t="s">
        <v>4558</v>
      </c>
      <c r="N1129" s="40"/>
    </row>
    <row r="1130">
      <c r="A1130" s="41" t="s">
        <v>8628</v>
      </c>
      <c r="B1130" s="36" t="s">
        <v>1959</v>
      </c>
      <c r="C1130" s="36" t="s">
        <v>51</v>
      </c>
      <c r="D1130" s="36" t="s">
        <v>297</v>
      </c>
      <c r="E1130" s="36" t="s">
        <v>1960</v>
      </c>
      <c r="F1130" s="42">
        <f>SUMIFS('Sample - Superstore'!R:R,'Sample - Superstore'!$V:$V,$A1130,'Sample - Superstore'!$N:$N,$B1130)</f>
        <v>79.05351101</v>
      </c>
      <c r="G1130" s="43" t="str">
        <f>IF(OR($F1130&lt;Lower_Limit,$F1130&gt;Upper_Limit),TRUE,IF($F1130&gt;Upper_percentile,"P99",IF($F1130&lt;Lower_percentile,"P01","")))</f>
        <v/>
      </c>
      <c r="H1130" s="44">
        <f>SUMIFS('Sample - Superstore'!S:S,'Sample - Superstore'!$V:$V,$A1130,'Sample - Superstore'!$N:$N,$B1130)</f>
        <v>7</v>
      </c>
      <c r="I1130" s="45">
        <f>SUMIFS('Sample - Superstore'!T:T,'Sample - Superstore'!$V:$V,$A1130,'Sample - Superstore'!$N:$N,$B1130)</f>
        <v>0</v>
      </c>
      <c r="J1130" s="42">
        <f>SUMIFS('Sample - Superstore'!U:U,'Sample - Superstore'!$V:$V,$A1130,'Sample - Superstore'!$N:$N,$B1130)</f>
        <v>39.5267555</v>
      </c>
      <c r="L1130" s="36" t="s">
        <v>4560</v>
      </c>
      <c r="N1130" s="40"/>
    </row>
    <row r="1131">
      <c r="A1131" s="41" t="s">
        <v>8628</v>
      </c>
      <c r="B1131" s="36" t="s">
        <v>1708</v>
      </c>
      <c r="C1131" s="36" t="s">
        <v>51</v>
      </c>
      <c r="D1131" s="36" t="s">
        <v>635</v>
      </c>
      <c r="E1131" s="36" t="s">
        <v>1709</v>
      </c>
      <c r="F1131" s="42">
        <f>SUMIFS('Sample - Superstore'!R:R,'Sample - Superstore'!$V:$V,$A1131,'Sample - Superstore'!$N:$N,$B1131)</f>
        <v>202.5404444</v>
      </c>
      <c r="G1131" s="43" t="str">
        <f>IF(OR($F1131&lt;Lower_Limit,$F1131&gt;Upper_Limit),TRUE,IF($F1131&gt;Upper_percentile,"P99",IF($F1131&lt;Lower_percentile,"P01","")))</f>
        <v/>
      </c>
      <c r="H1131" s="44">
        <f>SUMIFS('Sample - Superstore'!S:S,'Sample - Superstore'!$V:$V,$A1131,'Sample - Superstore'!$N:$N,$B1131)</f>
        <v>2</v>
      </c>
      <c r="I1131" s="45">
        <f>SUMIFS('Sample - Superstore'!T:T,'Sample - Superstore'!$V:$V,$A1131,'Sample - Superstore'!$N:$N,$B1131)</f>
        <v>0.2</v>
      </c>
      <c r="J1131" s="42">
        <f>SUMIFS('Sample - Superstore'!U:U,'Sample - Superstore'!$V:$V,$A1131,'Sample - Superstore'!$N:$N,$B1131)</f>
        <v>-37.97633333</v>
      </c>
      <c r="L1131" s="36" t="s">
        <v>4565</v>
      </c>
      <c r="N1131" s="40"/>
    </row>
    <row r="1132">
      <c r="A1132" s="41" t="s">
        <v>8628</v>
      </c>
      <c r="B1132" s="36" t="s">
        <v>3482</v>
      </c>
      <c r="C1132" s="36" t="s">
        <v>51</v>
      </c>
      <c r="D1132" s="36" t="s">
        <v>283</v>
      </c>
      <c r="E1132" s="36" t="s">
        <v>3483</v>
      </c>
      <c r="F1132" s="42">
        <f>SUMIFS('Sample - Superstore'!R:R,'Sample - Superstore'!$V:$V,$A1132,'Sample - Superstore'!$N:$N,$B1132)</f>
        <v>64.37992593</v>
      </c>
      <c r="G1132" s="43" t="str">
        <f>IF(OR($F1132&lt;Lower_Limit,$F1132&gt;Upper_Limit),TRUE,IF($F1132&gt;Upper_percentile,"P99",IF($F1132&lt;Lower_percentile,"P01","")))</f>
        <v/>
      </c>
      <c r="H1132" s="44">
        <f>SUMIFS('Sample - Superstore'!S:S,'Sample - Superstore'!$V:$V,$A1132,'Sample - Superstore'!$N:$N,$B1132)</f>
        <v>1</v>
      </c>
      <c r="I1132" s="45">
        <f>SUMIFS('Sample - Superstore'!T:T,'Sample - Superstore'!$V:$V,$A1132,'Sample - Superstore'!$N:$N,$B1132)</f>
        <v>0.8</v>
      </c>
      <c r="J1132" s="42">
        <f>SUMIFS('Sample - Superstore'!U:U,'Sample - Superstore'!$V:$V,$A1132,'Sample - Superstore'!$N:$N,$B1132)</f>
        <v>-167.3878074</v>
      </c>
      <c r="L1132" s="36" t="s">
        <v>4567</v>
      </c>
      <c r="N1132" s="40"/>
    </row>
    <row r="1133">
      <c r="A1133" s="41" t="s">
        <v>8628</v>
      </c>
      <c r="B1133" s="36" t="s">
        <v>3485</v>
      </c>
      <c r="C1133" s="36" t="s">
        <v>51</v>
      </c>
      <c r="D1133" s="36" t="s">
        <v>124</v>
      </c>
      <c r="E1133" s="36" t="s">
        <v>3486</v>
      </c>
      <c r="F1133" s="42">
        <f>SUMIFS('Sample - Superstore'!R:R,'Sample - Superstore'!$V:$V,$A1133,'Sample - Superstore'!$N:$N,$B1133)</f>
        <v>15.54</v>
      </c>
      <c r="G1133" s="43" t="str">
        <f>IF(OR($F1133&lt;Lower_Limit,$F1133&gt;Upper_Limit),TRUE,IF($F1133&gt;Upper_percentile,"P99",IF($F1133&lt;Lower_percentile,"P01","")))</f>
        <v/>
      </c>
      <c r="H1133" s="44">
        <f>SUMIFS('Sample - Superstore'!S:S,'Sample - Superstore'!$V:$V,$A1133,'Sample - Superstore'!$N:$N,$B1133)</f>
        <v>3</v>
      </c>
      <c r="I1133" s="45">
        <f>SUMIFS('Sample - Superstore'!T:T,'Sample - Superstore'!$V:$V,$A1133,'Sample - Superstore'!$N:$N,$B1133)</f>
        <v>0</v>
      </c>
      <c r="J1133" s="42">
        <f>SUMIFS('Sample - Superstore'!U:U,'Sample - Superstore'!$V:$V,$A1133,'Sample - Superstore'!$N:$N,$B1133)</f>
        <v>7.6146</v>
      </c>
      <c r="L1133" s="36" t="s">
        <v>4570</v>
      </c>
      <c r="N1133" s="40"/>
    </row>
    <row r="1134">
      <c r="A1134" s="41" t="s">
        <v>8628</v>
      </c>
      <c r="B1134" s="36" t="s">
        <v>3487</v>
      </c>
      <c r="C1134" s="36" t="s">
        <v>39</v>
      </c>
      <c r="D1134" s="36" t="s">
        <v>446</v>
      </c>
      <c r="E1134" s="36" t="s">
        <v>3488</v>
      </c>
      <c r="F1134" s="42">
        <f>SUMIFS('Sample - Superstore'!R:R,'Sample - Superstore'!$V:$V,$A1134,'Sample - Superstore'!$N:$N,$B1134)</f>
        <v>105.552</v>
      </c>
      <c r="G1134" s="43" t="str">
        <f>IF(OR($F1134&lt;Lower_Limit,$F1134&gt;Upper_Limit),TRUE,IF($F1134&gt;Upper_percentile,"P99",IF($F1134&lt;Lower_percentile,"P01","")))</f>
        <v/>
      </c>
      <c r="H1134" s="44">
        <f>SUMIFS('Sample - Superstore'!S:S,'Sample - Superstore'!$V:$V,$A1134,'Sample - Superstore'!$N:$N,$B1134)</f>
        <v>6</v>
      </c>
      <c r="I1134" s="45">
        <f>SUMIFS('Sample - Superstore'!T:T,'Sample - Superstore'!$V:$V,$A1134,'Sample - Superstore'!$N:$N,$B1134)</f>
        <v>0.2</v>
      </c>
      <c r="J1134" s="42">
        <f>SUMIFS('Sample - Superstore'!U:U,'Sample - Superstore'!$V:$V,$A1134,'Sample - Superstore'!$N:$N,$B1134)</f>
        <v>35.6238</v>
      </c>
      <c r="L1134" s="36" t="s">
        <v>4574</v>
      </c>
      <c r="N1134" s="40"/>
    </row>
    <row r="1135">
      <c r="A1135" s="41" t="s">
        <v>8628</v>
      </c>
      <c r="B1135" s="36" t="s">
        <v>2949</v>
      </c>
      <c r="C1135" s="36" t="s">
        <v>51</v>
      </c>
      <c r="D1135" s="36" t="s">
        <v>124</v>
      </c>
      <c r="E1135" s="36" t="s">
        <v>2950</v>
      </c>
      <c r="F1135" s="42">
        <f>SUMIFS('Sample - Superstore'!R:R,'Sample - Superstore'!$V:$V,$A1135,'Sample - Superstore'!$N:$N,$B1135)</f>
        <v>11.90395549</v>
      </c>
      <c r="G1135" s="43" t="str">
        <f>IF(OR($F1135&lt;Lower_Limit,$F1135&gt;Upper_Limit),TRUE,IF($F1135&gt;Upper_percentile,"P99",IF($F1135&lt;Lower_percentile,"P01","")))</f>
        <v/>
      </c>
      <c r="H1135" s="44">
        <f>SUMIFS('Sample - Superstore'!S:S,'Sample - Superstore'!$V:$V,$A1135,'Sample - Superstore'!$N:$N,$B1135)</f>
        <v>3</v>
      </c>
      <c r="I1135" s="45">
        <f>SUMIFS('Sample - Superstore'!T:T,'Sample - Superstore'!$V:$V,$A1135,'Sample - Superstore'!$N:$N,$B1135)</f>
        <v>0.2</v>
      </c>
      <c r="J1135" s="42">
        <f>SUMIFS('Sample - Superstore'!U:U,'Sample - Superstore'!$V:$V,$A1135,'Sample - Superstore'!$N:$N,$B1135)</f>
        <v>4.166384422</v>
      </c>
      <c r="L1135" s="36" t="s">
        <v>4580</v>
      </c>
      <c r="N1135" s="40"/>
    </row>
    <row r="1136">
      <c r="A1136" s="41" t="s">
        <v>8628</v>
      </c>
      <c r="B1136" s="36" t="s">
        <v>3494</v>
      </c>
      <c r="C1136" s="36" t="s">
        <v>39</v>
      </c>
      <c r="D1136" s="36" t="s">
        <v>40</v>
      </c>
      <c r="E1136" s="36" t="s">
        <v>3495</v>
      </c>
      <c r="F1136" s="42">
        <f>SUMIFS('Sample - Superstore'!R:R,'Sample - Superstore'!$V:$V,$A1136,'Sample - Superstore'!$N:$N,$B1136)</f>
        <v>284.0673975</v>
      </c>
      <c r="G1136" s="43" t="str">
        <f>IF(OR($F1136&lt;Lower_Limit,$F1136&gt;Upper_Limit),TRUE,IF($F1136&gt;Upper_percentile,"P99",IF($F1136&lt;Lower_percentile,"P01","")))</f>
        <v/>
      </c>
      <c r="H1136" s="44">
        <f>SUMIFS('Sample - Superstore'!S:S,'Sample - Superstore'!$V:$V,$A1136,'Sample - Superstore'!$N:$N,$B1136)</f>
        <v>2</v>
      </c>
      <c r="I1136" s="45">
        <f>SUMIFS('Sample - Superstore'!T:T,'Sample - Superstore'!$V:$V,$A1136,'Sample - Superstore'!$N:$N,$B1136)</f>
        <v>0.4</v>
      </c>
      <c r="J1136" s="42">
        <f>SUMIFS('Sample - Superstore'!U:U,'Sample - Superstore'!$V:$V,$A1136,'Sample - Superstore'!$N:$N,$B1136)</f>
        <v>-61.54793613</v>
      </c>
      <c r="L1136" s="36" t="s">
        <v>4582</v>
      </c>
      <c r="N1136" s="40"/>
    </row>
    <row r="1137">
      <c r="A1137" s="41" t="s">
        <v>8628</v>
      </c>
      <c r="B1137" s="36" t="s">
        <v>852</v>
      </c>
      <c r="C1137" s="36" t="s">
        <v>39</v>
      </c>
      <c r="D1137" s="36" t="s">
        <v>40</v>
      </c>
      <c r="E1137" s="36" t="s">
        <v>3496</v>
      </c>
      <c r="F1137" s="42">
        <f>SUMIFS('Sample - Superstore'!R:R,'Sample - Superstore'!$V:$V,$A1137,'Sample - Superstore'!$N:$N,$B1137)</f>
        <v>270.1775012</v>
      </c>
      <c r="G1137" s="43" t="str">
        <f>IF(OR($F1137&lt;Lower_Limit,$F1137&gt;Upper_Limit),TRUE,IF($F1137&gt;Upper_percentile,"P99",IF($F1137&lt;Lower_percentile,"P01","")))</f>
        <v/>
      </c>
      <c r="H1137" s="44">
        <f>SUMIFS('Sample - Superstore'!S:S,'Sample - Superstore'!$V:$V,$A1137,'Sample - Superstore'!$N:$N,$B1137)</f>
        <v>2</v>
      </c>
      <c r="I1137" s="45">
        <f>SUMIFS('Sample - Superstore'!T:T,'Sample - Superstore'!$V:$V,$A1137,'Sample - Superstore'!$N:$N,$B1137)</f>
        <v>0.4</v>
      </c>
      <c r="J1137" s="42">
        <f>SUMIFS('Sample - Superstore'!U:U,'Sample - Superstore'!$V:$V,$A1137,'Sample - Superstore'!$N:$N,$B1137)</f>
        <v>-54.03550025</v>
      </c>
      <c r="L1137" s="36" t="s">
        <v>4590</v>
      </c>
      <c r="N1137" s="40"/>
    </row>
    <row r="1138">
      <c r="A1138" s="41" t="s">
        <v>8628</v>
      </c>
      <c r="B1138" s="36" t="s">
        <v>149</v>
      </c>
      <c r="C1138" s="36" t="s">
        <v>39</v>
      </c>
      <c r="D1138" s="36" t="s">
        <v>61</v>
      </c>
      <c r="E1138" s="36" t="s">
        <v>150</v>
      </c>
      <c r="F1138" s="42">
        <f>SUMIFS('Sample - Superstore'!R:R,'Sample - Superstore'!$V:$V,$A1138,'Sample - Superstore'!$N:$N,$B1138)</f>
        <v>305.9974321</v>
      </c>
      <c r="G1138" s="43" t="str">
        <f>IF(OR($F1138&lt;Lower_Limit,$F1138&gt;Upper_Limit),TRUE,IF($F1138&gt;Upper_percentile,"P99",IF($F1138&lt;Lower_percentile,"P01","")))</f>
        <v/>
      </c>
      <c r="H1138" s="44">
        <f>SUMIFS('Sample - Superstore'!S:S,'Sample - Superstore'!$V:$V,$A1138,'Sample - Superstore'!$N:$N,$B1138)</f>
        <v>5</v>
      </c>
      <c r="I1138" s="45">
        <f>SUMIFS('Sample - Superstore'!T:T,'Sample - Superstore'!$V:$V,$A1138,'Sample - Superstore'!$N:$N,$B1138)</f>
        <v>0.2</v>
      </c>
      <c r="J1138" s="42">
        <f>SUMIFS('Sample - Superstore'!U:U,'Sample - Superstore'!$V:$V,$A1138,'Sample - Superstore'!$N:$N,$B1138)</f>
        <v>53.54955062</v>
      </c>
      <c r="L1138" s="36" t="s">
        <v>4593</v>
      </c>
      <c r="N1138" s="40"/>
    </row>
    <row r="1139">
      <c r="A1139" s="41" t="s">
        <v>8628</v>
      </c>
      <c r="B1139" s="36" t="s">
        <v>2639</v>
      </c>
      <c r="C1139" s="36" t="s">
        <v>51</v>
      </c>
      <c r="D1139" s="36" t="s">
        <v>76</v>
      </c>
      <c r="E1139" s="36" t="s">
        <v>2640</v>
      </c>
      <c r="F1139" s="42">
        <f>SUMIFS('Sample - Superstore'!R:R,'Sample - Superstore'!$V:$V,$A1139,'Sample - Superstore'!$N:$N,$B1139)</f>
        <v>18.882</v>
      </c>
      <c r="G1139" s="43" t="str">
        <f>IF(OR($F1139&lt;Lower_Limit,$F1139&gt;Upper_Limit),TRUE,IF($F1139&gt;Upper_percentile,"P99",IF($F1139&lt;Lower_percentile,"P01","")))</f>
        <v/>
      </c>
      <c r="H1139" s="44">
        <f>SUMIFS('Sample - Superstore'!S:S,'Sample - Superstore'!$V:$V,$A1139,'Sample - Superstore'!$N:$N,$B1139)</f>
        <v>3</v>
      </c>
      <c r="I1139" s="45">
        <f>SUMIFS('Sample - Superstore'!T:T,'Sample - Superstore'!$V:$V,$A1139,'Sample - Superstore'!$N:$N,$B1139)</f>
        <v>0.7</v>
      </c>
      <c r="J1139" s="42">
        <f>SUMIFS('Sample - Superstore'!U:U,'Sample - Superstore'!$V:$V,$A1139,'Sample - Superstore'!$N:$N,$B1139)</f>
        <v>-13.8468</v>
      </c>
      <c r="L1139" s="36" t="s">
        <v>4597</v>
      </c>
      <c r="N1139" s="40"/>
    </row>
    <row r="1140">
      <c r="A1140" s="41" t="s">
        <v>8628</v>
      </c>
      <c r="B1140" s="36" t="s">
        <v>3500</v>
      </c>
      <c r="C1140" s="36" t="s">
        <v>51</v>
      </c>
      <c r="D1140" s="36" t="s">
        <v>283</v>
      </c>
      <c r="E1140" s="36" t="s">
        <v>3501</v>
      </c>
      <c r="F1140" s="42">
        <f>SUMIFS('Sample - Superstore'!R:R,'Sample - Superstore'!$V:$V,$A1140,'Sample - Superstore'!$N:$N,$B1140)</f>
        <v>122.328</v>
      </c>
      <c r="G1140" s="43" t="str">
        <f>IF(OR($F1140&lt;Lower_Limit,$F1140&gt;Upper_Limit),TRUE,IF($F1140&gt;Upper_percentile,"P99",IF($F1140&lt;Lower_percentile,"P01","")))</f>
        <v/>
      </c>
      <c r="H1140" s="44">
        <f>SUMIFS('Sample - Superstore'!S:S,'Sample - Superstore'!$V:$V,$A1140,'Sample - Superstore'!$N:$N,$B1140)</f>
        <v>3</v>
      </c>
      <c r="I1140" s="45">
        <f>SUMIFS('Sample - Superstore'!T:T,'Sample - Superstore'!$V:$V,$A1140,'Sample - Superstore'!$N:$N,$B1140)</f>
        <v>0.2</v>
      </c>
      <c r="J1140" s="42">
        <f>SUMIFS('Sample - Superstore'!U:U,'Sample - Superstore'!$V:$V,$A1140,'Sample - Superstore'!$N:$N,$B1140)</f>
        <v>12.2328</v>
      </c>
      <c r="L1140" s="36" t="s">
        <v>4607</v>
      </c>
      <c r="N1140" s="40"/>
    </row>
    <row r="1141">
      <c r="A1141" s="41" t="s">
        <v>8628</v>
      </c>
      <c r="B1141" s="36" t="s">
        <v>3505</v>
      </c>
      <c r="C1141" s="36" t="s">
        <v>39</v>
      </c>
      <c r="D1141" s="36" t="s">
        <v>40</v>
      </c>
      <c r="E1141" s="36" t="s">
        <v>3506</v>
      </c>
      <c r="F1141" s="42">
        <f>SUMIFS('Sample - Superstore'!R:R,'Sample - Superstore'!$V:$V,$A1141,'Sample - Superstore'!$N:$N,$B1141)</f>
        <v>71.976</v>
      </c>
      <c r="G1141" s="43" t="str">
        <f>IF(OR($F1141&lt;Lower_Limit,$F1141&gt;Upper_Limit),TRUE,IF($F1141&gt;Upper_percentile,"P99",IF($F1141&lt;Lower_percentile,"P01","")))</f>
        <v/>
      </c>
      <c r="H1141" s="44">
        <f>SUMIFS('Sample - Superstore'!S:S,'Sample - Superstore'!$V:$V,$A1141,'Sample - Superstore'!$N:$N,$B1141)</f>
        <v>3</v>
      </c>
      <c r="I1141" s="45">
        <f>SUMIFS('Sample - Superstore'!T:T,'Sample - Superstore'!$V:$V,$A1141,'Sample - Superstore'!$N:$N,$B1141)</f>
        <v>0.2</v>
      </c>
      <c r="J1141" s="42">
        <f>SUMIFS('Sample - Superstore'!U:U,'Sample - Superstore'!$V:$V,$A1141,'Sample - Superstore'!$N:$N,$B1141)</f>
        <v>7.1976</v>
      </c>
      <c r="L1141" s="36" t="s">
        <v>4611</v>
      </c>
      <c r="N1141" s="40"/>
    </row>
    <row r="1142">
      <c r="A1142" s="41" t="s">
        <v>8628</v>
      </c>
      <c r="B1142" s="36" t="s">
        <v>2507</v>
      </c>
      <c r="C1142" s="36" t="s">
        <v>51</v>
      </c>
      <c r="D1142" s="36" t="s">
        <v>297</v>
      </c>
      <c r="E1142" s="36" t="s">
        <v>2508</v>
      </c>
      <c r="F1142" s="42">
        <f>SUMIFS('Sample - Superstore'!R:R,'Sample - Superstore'!$V:$V,$A1142,'Sample - Superstore'!$N:$N,$B1142)</f>
        <v>3.15</v>
      </c>
      <c r="G1142" s="43" t="str">
        <f>IF(OR($F1142&lt;Lower_Limit,$F1142&gt;Upper_Limit),TRUE,IF($F1142&gt;Upper_percentile,"P99",IF($F1142&lt;Lower_percentile,"P01","")))</f>
        <v/>
      </c>
      <c r="H1142" s="44">
        <f>SUMIFS('Sample - Superstore'!S:S,'Sample - Superstore'!$V:$V,$A1142,'Sample - Superstore'!$N:$N,$B1142)</f>
        <v>1</v>
      </c>
      <c r="I1142" s="45">
        <f>SUMIFS('Sample - Superstore'!T:T,'Sample - Superstore'!$V:$V,$A1142,'Sample - Superstore'!$N:$N,$B1142)</f>
        <v>0</v>
      </c>
      <c r="J1142" s="42">
        <f>SUMIFS('Sample - Superstore'!U:U,'Sample - Superstore'!$V:$V,$A1142,'Sample - Superstore'!$N:$N,$B1142)</f>
        <v>1.512</v>
      </c>
      <c r="L1142" s="36" t="s">
        <v>4621</v>
      </c>
      <c r="N1142" s="40"/>
    </row>
    <row r="1143">
      <c r="A1143" s="41" t="s">
        <v>8628</v>
      </c>
      <c r="B1143" s="36" t="s">
        <v>3510</v>
      </c>
      <c r="C1143" s="36" t="s">
        <v>39</v>
      </c>
      <c r="D1143" s="36" t="s">
        <v>40</v>
      </c>
      <c r="E1143" s="36" t="s">
        <v>3511</v>
      </c>
      <c r="F1143" s="42">
        <f>SUMIFS('Sample - Superstore'!R:R,'Sample - Superstore'!$V:$V,$A1143,'Sample - Superstore'!$N:$N,$B1143)</f>
        <v>535.7118292</v>
      </c>
      <c r="G1143" s="43" t="str">
        <f>IF(OR($F1143&lt;Lower_Limit,$F1143&gt;Upper_Limit),TRUE,IF($F1143&gt;Upper_percentile,"P99",IF($F1143&lt;Lower_percentile,"P01","")))</f>
        <v/>
      </c>
      <c r="H1143" s="44">
        <f>SUMIFS('Sample - Superstore'!S:S,'Sample - Superstore'!$V:$V,$A1143,'Sample - Superstore'!$N:$N,$B1143)</f>
        <v>7</v>
      </c>
      <c r="I1143" s="45">
        <f>SUMIFS('Sample - Superstore'!T:T,'Sample - Superstore'!$V:$V,$A1143,'Sample - Superstore'!$N:$N,$B1143)</f>
        <v>0.2</v>
      </c>
      <c r="J1143" s="42">
        <f>SUMIFS('Sample - Superstore'!U:U,'Sample - Superstore'!$V:$V,$A1143,'Sample - Superstore'!$N:$N,$B1143)</f>
        <v>53.57118292</v>
      </c>
      <c r="L1143" s="36" t="s">
        <v>4624</v>
      </c>
      <c r="N1143" s="40"/>
    </row>
    <row r="1144">
      <c r="A1144" s="41" t="s">
        <v>8628</v>
      </c>
      <c r="B1144" s="36" t="s">
        <v>3154</v>
      </c>
      <c r="C1144" s="36" t="s">
        <v>35</v>
      </c>
      <c r="D1144" s="36" t="s">
        <v>263</v>
      </c>
      <c r="E1144" s="36" t="s">
        <v>3155</v>
      </c>
      <c r="F1144" s="42">
        <f>SUMIFS('Sample - Superstore'!R:R,'Sample - Superstore'!$V:$V,$A1144,'Sample - Superstore'!$N:$N,$B1144)</f>
        <v>173.3762782</v>
      </c>
      <c r="G1144" s="43" t="str">
        <f>IF(OR($F1144&lt;Lower_Limit,$F1144&gt;Upper_Limit),TRUE,IF($F1144&gt;Upper_percentile,"P99",IF($F1144&lt;Lower_percentile,"P01","")))</f>
        <v/>
      </c>
      <c r="H1144" s="44">
        <f>SUMIFS('Sample - Superstore'!S:S,'Sample - Superstore'!$V:$V,$A1144,'Sample - Superstore'!$N:$N,$B1144)</f>
        <v>2</v>
      </c>
      <c r="I1144" s="45">
        <f>SUMIFS('Sample - Superstore'!T:T,'Sample - Superstore'!$V:$V,$A1144,'Sample - Superstore'!$N:$N,$B1144)</f>
        <v>0.2</v>
      </c>
      <c r="J1144" s="42">
        <f>SUMIFS('Sample - Superstore'!U:U,'Sample - Superstore'!$V:$V,$A1144,'Sample - Superstore'!$N:$N,$B1144)</f>
        <v>17.33762782</v>
      </c>
      <c r="L1144" s="36" t="s">
        <v>4627</v>
      </c>
      <c r="N1144" s="40"/>
    </row>
    <row r="1145">
      <c r="A1145" s="41" t="s">
        <v>8628</v>
      </c>
      <c r="B1145" s="36" t="s">
        <v>3514</v>
      </c>
      <c r="C1145" s="36" t="s">
        <v>35</v>
      </c>
      <c r="D1145" s="36" t="s">
        <v>121</v>
      </c>
      <c r="E1145" s="36" t="s">
        <v>3515</v>
      </c>
      <c r="F1145" s="42">
        <f>SUMIFS('Sample - Superstore'!R:R,'Sample - Superstore'!$V:$V,$A1145,'Sample - Superstore'!$N:$N,$B1145)</f>
        <v>312.03</v>
      </c>
      <c r="G1145" s="43" t="str">
        <f>IF(OR($F1145&lt;Lower_Limit,$F1145&gt;Upper_Limit),TRUE,IF($F1145&gt;Upper_percentile,"P99",IF($F1145&lt;Lower_percentile,"P01","")))</f>
        <v/>
      </c>
      <c r="H1145" s="44">
        <f>SUMIFS('Sample - Superstore'!S:S,'Sample - Superstore'!$V:$V,$A1145,'Sample - Superstore'!$N:$N,$B1145)</f>
        <v>3</v>
      </c>
      <c r="I1145" s="45">
        <f>SUMIFS('Sample - Superstore'!T:T,'Sample - Superstore'!$V:$V,$A1145,'Sample - Superstore'!$N:$N,$B1145)</f>
        <v>0</v>
      </c>
      <c r="J1145" s="42">
        <f>SUMIFS('Sample - Superstore'!U:U,'Sample - Superstore'!$V:$V,$A1145,'Sample - Superstore'!$N:$N,$B1145)</f>
        <v>43.6842</v>
      </c>
      <c r="L1145" s="36" t="s">
        <v>4631</v>
      </c>
      <c r="N1145" s="40"/>
    </row>
    <row r="1146">
      <c r="A1146" s="41" t="s">
        <v>8628</v>
      </c>
      <c r="B1146" s="36" t="s">
        <v>1904</v>
      </c>
      <c r="C1146" s="36" t="s">
        <v>51</v>
      </c>
      <c r="D1146" s="36" t="s">
        <v>52</v>
      </c>
      <c r="E1146" s="36" t="s">
        <v>1905</v>
      </c>
      <c r="F1146" s="42">
        <f>SUMIFS('Sample - Superstore'!R:R,'Sample - Superstore'!$V:$V,$A1146,'Sample - Superstore'!$N:$N,$B1146)</f>
        <v>17.94</v>
      </c>
      <c r="G1146" s="43" t="str">
        <f>IF(OR($F1146&lt;Lower_Limit,$F1146&gt;Upper_Limit),TRUE,IF($F1146&gt;Upper_percentile,"P99",IF($F1146&lt;Lower_percentile,"P01","")))</f>
        <v/>
      </c>
      <c r="H1146" s="44">
        <f>SUMIFS('Sample - Superstore'!S:S,'Sample - Superstore'!$V:$V,$A1146,'Sample - Superstore'!$N:$N,$B1146)</f>
        <v>3</v>
      </c>
      <c r="I1146" s="45">
        <f>SUMIFS('Sample - Superstore'!T:T,'Sample - Superstore'!$V:$V,$A1146,'Sample - Superstore'!$N:$N,$B1146)</f>
        <v>0</v>
      </c>
      <c r="J1146" s="42">
        <f>SUMIFS('Sample - Superstore'!U:U,'Sample - Superstore'!$V:$V,$A1146,'Sample - Superstore'!$N:$N,$B1146)</f>
        <v>3.0498</v>
      </c>
      <c r="L1146" s="36" t="s">
        <v>4638</v>
      </c>
      <c r="N1146" s="40"/>
    </row>
    <row r="1147">
      <c r="A1147" s="41" t="s">
        <v>8628</v>
      </c>
      <c r="B1147" s="36" t="s">
        <v>1784</v>
      </c>
      <c r="C1147" s="36" t="s">
        <v>39</v>
      </c>
      <c r="D1147" s="36" t="s">
        <v>40</v>
      </c>
      <c r="E1147" s="36" t="s">
        <v>1785</v>
      </c>
      <c r="F1147" s="42">
        <f>SUMIFS('Sample - Superstore'!R:R,'Sample - Superstore'!$V:$V,$A1147,'Sample - Superstore'!$N:$N,$B1147)</f>
        <v>165.6</v>
      </c>
      <c r="G1147" s="43" t="str">
        <f>IF(OR($F1147&lt;Lower_Limit,$F1147&gt;Upper_Limit),TRUE,IF($F1147&gt;Upper_percentile,"P99",IF($F1147&lt;Lower_percentile,"P01","")))</f>
        <v/>
      </c>
      <c r="H1147" s="44">
        <f>SUMIFS('Sample - Superstore'!S:S,'Sample - Superstore'!$V:$V,$A1147,'Sample - Superstore'!$N:$N,$B1147)</f>
        <v>3</v>
      </c>
      <c r="I1147" s="45">
        <f>SUMIFS('Sample - Superstore'!T:T,'Sample - Superstore'!$V:$V,$A1147,'Sample - Superstore'!$N:$N,$B1147)</f>
        <v>0.2</v>
      </c>
      <c r="J1147" s="42">
        <f>SUMIFS('Sample - Superstore'!U:U,'Sample - Superstore'!$V:$V,$A1147,'Sample - Superstore'!$N:$N,$B1147)</f>
        <v>10.35</v>
      </c>
      <c r="L1147" s="36" t="s">
        <v>4642</v>
      </c>
      <c r="N1147" s="40"/>
    </row>
    <row r="1148">
      <c r="A1148" s="41" t="s">
        <v>8628</v>
      </c>
      <c r="B1148" s="36" t="s">
        <v>3516</v>
      </c>
      <c r="C1148" s="36" t="s">
        <v>51</v>
      </c>
      <c r="D1148" s="36" t="s">
        <v>124</v>
      </c>
      <c r="E1148" s="36" t="s">
        <v>3517</v>
      </c>
      <c r="F1148" s="42">
        <f>SUMIFS('Sample - Superstore'!R:R,'Sample - Superstore'!$V:$V,$A1148,'Sample - Superstore'!$N:$N,$B1148)</f>
        <v>37.52</v>
      </c>
      <c r="G1148" s="43" t="str">
        <f>IF(OR($F1148&lt;Lower_Limit,$F1148&gt;Upper_Limit),TRUE,IF($F1148&gt;Upper_percentile,"P99",IF($F1148&lt;Lower_percentile,"P01","")))</f>
        <v/>
      </c>
      <c r="H1148" s="44">
        <f>SUMIFS('Sample - Superstore'!S:S,'Sample - Superstore'!$V:$V,$A1148,'Sample - Superstore'!$N:$N,$B1148)</f>
        <v>4</v>
      </c>
      <c r="I1148" s="45">
        <f>SUMIFS('Sample - Superstore'!T:T,'Sample - Superstore'!$V:$V,$A1148,'Sample - Superstore'!$N:$N,$B1148)</f>
        <v>0</v>
      </c>
      <c r="J1148" s="42">
        <f>SUMIFS('Sample - Superstore'!U:U,'Sample - Superstore'!$V:$V,$A1148,'Sample - Superstore'!$N:$N,$B1148)</f>
        <v>18.0096</v>
      </c>
      <c r="L1148" s="36" t="s">
        <v>4644</v>
      </c>
      <c r="N1148" s="40"/>
    </row>
    <row r="1149">
      <c r="A1149" s="41" t="s">
        <v>8628</v>
      </c>
      <c r="B1149" s="36" t="s">
        <v>3519</v>
      </c>
      <c r="C1149" s="36" t="s">
        <v>51</v>
      </c>
      <c r="D1149" s="36" t="s">
        <v>205</v>
      </c>
      <c r="E1149" s="36" t="s">
        <v>3520</v>
      </c>
      <c r="F1149" s="42">
        <f>SUMIFS('Sample - Superstore'!R:R,'Sample - Superstore'!$V:$V,$A1149,'Sample - Superstore'!$N:$N,$B1149)</f>
        <v>10.86</v>
      </c>
      <c r="G1149" s="43" t="str">
        <f>IF(OR($F1149&lt;Lower_Limit,$F1149&gt;Upper_Limit),TRUE,IF($F1149&gt;Upper_percentile,"P99",IF($F1149&lt;Lower_percentile,"P01","")))</f>
        <v/>
      </c>
      <c r="H1149" s="44">
        <f>SUMIFS('Sample - Superstore'!S:S,'Sample - Superstore'!$V:$V,$A1149,'Sample - Superstore'!$N:$N,$B1149)</f>
        <v>3</v>
      </c>
      <c r="I1149" s="45">
        <f>SUMIFS('Sample - Superstore'!T:T,'Sample - Superstore'!$V:$V,$A1149,'Sample - Superstore'!$N:$N,$B1149)</f>
        <v>0</v>
      </c>
      <c r="J1149" s="42">
        <f>SUMIFS('Sample - Superstore'!U:U,'Sample - Superstore'!$V:$V,$A1149,'Sample - Superstore'!$N:$N,$B1149)</f>
        <v>5.1042</v>
      </c>
      <c r="L1149" s="36" t="s">
        <v>4650</v>
      </c>
      <c r="N1149" s="40"/>
    </row>
    <row r="1150">
      <c r="A1150" s="41" t="s">
        <v>8628</v>
      </c>
      <c r="B1150" s="36" t="s">
        <v>3524</v>
      </c>
      <c r="C1150" s="36" t="s">
        <v>35</v>
      </c>
      <c r="D1150" s="36" t="s">
        <v>73</v>
      </c>
      <c r="E1150" s="36" t="s">
        <v>3525</v>
      </c>
      <c r="F1150" s="42">
        <f>SUMIFS('Sample - Superstore'!R:R,'Sample - Superstore'!$V:$V,$A1150,'Sample - Superstore'!$N:$N,$B1150)</f>
        <v>427.1928889</v>
      </c>
      <c r="G1150" s="43" t="str">
        <f>IF(OR($F1150&lt;Lower_Limit,$F1150&gt;Upper_Limit),TRUE,IF($F1150&gt;Upper_percentile,"P99",IF($F1150&lt;Lower_percentile,"P01","")))</f>
        <v/>
      </c>
      <c r="H1150" s="44">
        <f>SUMIFS('Sample - Superstore'!S:S,'Sample - Superstore'!$V:$V,$A1150,'Sample - Superstore'!$N:$N,$B1150)</f>
        <v>6</v>
      </c>
      <c r="I1150" s="45">
        <f>SUMIFS('Sample - Superstore'!T:T,'Sample - Superstore'!$V:$V,$A1150,'Sample - Superstore'!$N:$N,$B1150)</f>
        <v>0.6</v>
      </c>
      <c r="J1150" s="42">
        <f>SUMIFS('Sample - Superstore'!U:U,'Sample - Superstore'!$V:$V,$A1150,'Sample - Superstore'!$N:$N,$B1150)</f>
        <v>-49.95034074</v>
      </c>
      <c r="L1150" s="36" t="s">
        <v>4653</v>
      </c>
      <c r="N1150" s="40"/>
    </row>
    <row r="1151">
      <c r="A1151" s="41" t="s">
        <v>8628</v>
      </c>
      <c r="B1151" s="36" t="s">
        <v>1417</v>
      </c>
      <c r="C1151" s="36" t="s">
        <v>51</v>
      </c>
      <c r="D1151" s="36" t="s">
        <v>124</v>
      </c>
      <c r="E1151" s="36" t="s">
        <v>1418</v>
      </c>
      <c r="F1151" s="42">
        <f>SUMIFS('Sample - Superstore'!R:R,'Sample - Superstore'!$V:$V,$A1151,'Sample - Superstore'!$N:$N,$B1151)</f>
        <v>38.88</v>
      </c>
      <c r="G1151" s="43" t="str">
        <f>IF(OR($F1151&lt;Lower_Limit,$F1151&gt;Upper_Limit),TRUE,IF($F1151&gt;Upper_percentile,"P99",IF($F1151&lt;Lower_percentile,"P01","")))</f>
        <v/>
      </c>
      <c r="H1151" s="44">
        <f>SUMIFS('Sample - Superstore'!S:S,'Sample - Superstore'!$V:$V,$A1151,'Sample - Superstore'!$N:$N,$B1151)</f>
        <v>6</v>
      </c>
      <c r="I1151" s="45">
        <f>SUMIFS('Sample - Superstore'!T:T,'Sample - Superstore'!$V:$V,$A1151,'Sample - Superstore'!$N:$N,$B1151)</f>
        <v>0</v>
      </c>
      <c r="J1151" s="42">
        <f>SUMIFS('Sample - Superstore'!U:U,'Sample - Superstore'!$V:$V,$A1151,'Sample - Superstore'!$N:$N,$B1151)</f>
        <v>18.6624</v>
      </c>
      <c r="L1151" s="36" t="s">
        <v>4656</v>
      </c>
      <c r="N1151" s="40"/>
    </row>
    <row r="1152">
      <c r="A1152" s="41" t="s">
        <v>8628</v>
      </c>
      <c r="B1152" s="36" t="s">
        <v>1456</v>
      </c>
      <c r="C1152" s="36" t="s">
        <v>51</v>
      </c>
      <c r="D1152" s="36" t="s">
        <v>76</v>
      </c>
      <c r="E1152" s="36" t="s">
        <v>1457</v>
      </c>
      <c r="F1152" s="42">
        <f>SUMIFS('Sample - Superstore'!R:R,'Sample - Superstore'!$V:$V,$A1152,'Sample - Superstore'!$N:$N,$B1152)</f>
        <v>15.712</v>
      </c>
      <c r="G1152" s="43" t="str">
        <f>IF(OR($F1152&lt;Lower_Limit,$F1152&gt;Upper_Limit),TRUE,IF($F1152&gt;Upper_percentile,"P99",IF($F1152&lt;Lower_percentile,"P01","")))</f>
        <v/>
      </c>
      <c r="H1152" s="44">
        <f>SUMIFS('Sample - Superstore'!S:S,'Sample - Superstore'!$V:$V,$A1152,'Sample - Superstore'!$N:$N,$B1152)</f>
        <v>4</v>
      </c>
      <c r="I1152" s="45">
        <f>SUMIFS('Sample - Superstore'!T:T,'Sample - Superstore'!$V:$V,$A1152,'Sample - Superstore'!$N:$N,$B1152)</f>
        <v>0.2</v>
      </c>
      <c r="J1152" s="42">
        <f>SUMIFS('Sample - Superstore'!U:U,'Sample - Superstore'!$V:$V,$A1152,'Sample - Superstore'!$N:$N,$B1152)</f>
        <v>5.6956</v>
      </c>
      <c r="L1152" s="36" t="s">
        <v>4661</v>
      </c>
      <c r="N1152" s="40"/>
    </row>
    <row r="1153">
      <c r="A1153" s="41" t="s">
        <v>8628</v>
      </c>
      <c r="B1153" s="36" t="s">
        <v>3534</v>
      </c>
      <c r="C1153" s="36" t="s">
        <v>51</v>
      </c>
      <c r="D1153" s="36" t="s">
        <v>283</v>
      </c>
      <c r="E1153" s="36" t="s">
        <v>3535</v>
      </c>
      <c r="F1153" s="42">
        <f>SUMIFS('Sample - Superstore'!R:R,'Sample - Superstore'!$V:$V,$A1153,'Sample - Superstore'!$N:$N,$B1153)</f>
        <v>388.9511111</v>
      </c>
      <c r="G1153" s="43" t="str">
        <f>IF(OR($F1153&lt;Lower_Limit,$F1153&gt;Upper_Limit),TRUE,IF($F1153&gt;Upper_percentile,"P99",IF($F1153&lt;Lower_percentile,"P01","")))</f>
        <v/>
      </c>
      <c r="H1153" s="44">
        <f>SUMIFS('Sample - Superstore'!S:S,'Sample - Superstore'!$V:$V,$A1153,'Sample - Superstore'!$N:$N,$B1153)</f>
        <v>9</v>
      </c>
      <c r="I1153" s="45">
        <f>SUMIFS('Sample - Superstore'!T:T,'Sample - Superstore'!$V:$V,$A1153,'Sample - Superstore'!$N:$N,$B1153)</f>
        <v>0</v>
      </c>
      <c r="J1153" s="42">
        <f>SUMIFS('Sample - Superstore'!U:U,'Sample - Superstore'!$V:$V,$A1153,'Sample - Superstore'!$N:$N,$B1153)</f>
        <v>108.9063111</v>
      </c>
      <c r="L1153" s="36" t="s">
        <v>4680</v>
      </c>
      <c r="N1153" s="40"/>
    </row>
    <row r="1154">
      <c r="A1154" s="41" t="s">
        <v>8628</v>
      </c>
      <c r="B1154" s="36" t="s">
        <v>3539</v>
      </c>
      <c r="C1154" s="36" t="s">
        <v>39</v>
      </c>
      <c r="D1154" s="36" t="s">
        <v>40</v>
      </c>
      <c r="E1154" s="36" t="s">
        <v>3540</v>
      </c>
      <c r="F1154" s="42">
        <f>SUMIFS('Sample - Superstore'!R:R,'Sample - Superstore'!$V:$V,$A1154,'Sample - Superstore'!$N:$N,$B1154)</f>
        <v>43.77506173</v>
      </c>
      <c r="G1154" s="43" t="str">
        <f>IF(OR($F1154&lt;Lower_Limit,$F1154&gt;Upper_Limit),TRUE,IF($F1154&gt;Upper_percentile,"P99",IF($F1154&lt;Lower_percentile,"P01","")))</f>
        <v/>
      </c>
      <c r="H1154" s="44">
        <f>SUMIFS('Sample - Superstore'!S:S,'Sample - Superstore'!$V:$V,$A1154,'Sample - Superstore'!$N:$N,$B1154)</f>
        <v>1</v>
      </c>
      <c r="I1154" s="45">
        <f>SUMIFS('Sample - Superstore'!T:T,'Sample - Superstore'!$V:$V,$A1154,'Sample - Superstore'!$N:$N,$B1154)</f>
        <v>0</v>
      </c>
      <c r="J1154" s="42">
        <f>SUMIFS('Sample - Superstore'!U:U,'Sample - Superstore'!$V:$V,$A1154,'Sample - Superstore'!$N:$N,$B1154)</f>
        <v>12.6947679</v>
      </c>
      <c r="L1154" s="36" t="s">
        <v>4682</v>
      </c>
      <c r="N1154" s="40"/>
    </row>
    <row r="1155">
      <c r="A1155" s="41" t="s">
        <v>8628</v>
      </c>
      <c r="B1155" s="36" t="s">
        <v>2559</v>
      </c>
      <c r="C1155" s="36" t="s">
        <v>51</v>
      </c>
      <c r="D1155" s="36" t="s">
        <v>76</v>
      </c>
      <c r="E1155" s="36" t="s">
        <v>2560</v>
      </c>
      <c r="F1155" s="42">
        <f>SUMIFS('Sample - Superstore'!R:R,'Sample - Superstore'!$V:$V,$A1155,'Sample - Superstore'!$N:$N,$B1155)</f>
        <v>2.263736626</v>
      </c>
      <c r="G1155" s="43" t="str">
        <f>IF(OR($F1155&lt;Lower_Limit,$F1155&gt;Upper_Limit),TRUE,IF($F1155&gt;Upper_percentile,"P99",IF($F1155&lt;Lower_percentile,"P01","")))</f>
        <v/>
      </c>
      <c r="H1155" s="44">
        <f>SUMIFS('Sample - Superstore'!S:S,'Sample - Superstore'!$V:$V,$A1155,'Sample - Superstore'!$N:$N,$B1155)</f>
        <v>1</v>
      </c>
      <c r="I1155" s="45">
        <f>SUMIFS('Sample - Superstore'!T:T,'Sample - Superstore'!$V:$V,$A1155,'Sample - Superstore'!$N:$N,$B1155)</f>
        <v>0.8</v>
      </c>
      <c r="J1155" s="42">
        <f>SUMIFS('Sample - Superstore'!U:U,'Sample - Superstore'!$V:$V,$A1155,'Sample - Superstore'!$N:$N,$B1155)</f>
        <v>-3.735165432</v>
      </c>
      <c r="L1155" s="36" t="s">
        <v>4685</v>
      </c>
      <c r="N1155" s="40"/>
    </row>
    <row r="1156">
      <c r="A1156" s="41" t="s">
        <v>8628</v>
      </c>
      <c r="B1156" s="36" t="s">
        <v>3285</v>
      </c>
      <c r="C1156" s="36" t="s">
        <v>51</v>
      </c>
      <c r="D1156" s="36" t="s">
        <v>124</v>
      </c>
      <c r="E1156" s="36" t="s">
        <v>3286</v>
      </c>
      <c r="F1156" s="42">
        <f>SUMIFS('Sample - Superstore'!R:R,'Sample - Superstore'!$V:$V,$A1156,'Sample - Superstore'!$N:$N,$B1156)</f>
        <v>91.77547325</v>
      </c>
      <c r="G1156" s="43" t="str">
        <f>IF(OR($F1156&lt;Lower_Limit,$F1156&gt;Upper_Limit),TRUE,IF($F1156&gt;Upper_percentile,"P99",IF($F1156&lt;Lower_percentile,"P01","")))</f>
        <v/>
      </c>
      <c r="H1156" s="44">
        <f>SUMIFS('Sample - Superstore'!S:S,'Sample - Superstore'!$V:$V,$A1156,'Sample - Superstore'!$N:$N,$B1156)</f>
        <v>8</v>
      </c>
      <c r="I1156" s="45">
        <f>SUMIFS('Sample - Superstore'!T:T,'Sample - Superstore'!$V:$V,$A1156,'Sample - Superstore'!$N:$N,$B1156)</f>
        <v>0.2</v>
      </c>
      <c r="J1156" s="42">
        <f>SUMIFS('Sample - Superstore'!U:U,'Sample - Superstore'!$V:$V,$A1156,'Sample - Superstore'!$N:$N,$B1156)</f>
        <v>33.26860905</v>
      </c>
      <c r="L1156" s="36" t="s">
        <v>4688</v>
      </c>
      <c r="N1156" s="40"/>
    </row>
    <row r="1157">
      <c r="A1157" s="41" t="s">
        <v>8628</v>
      </c>
      <c r="B1157" s="36" t="s">
        <v>1967</v>
      </c>
      <c r="C1157" s="36" t="s">
        <v>35</v>
      </c>
      <c r="D1157" s="36" t="s">
        <v>121</v>
      </c>
      <c r="E1157" s="36" t="s">
        <v>1968</v>
      </c>
      <c r="F1157" s="42">
        <f>SUMIFS('Sample - Superstore'!R:R,'Sample - Superstore'!$V:$V,$A1157,'Sample - Superstore'!$N:$N,$B1157)</f>
        <v>10.45609877</v>
      </c>
      <c r="G1157" s="43" t="str">
        <f>IF(OR($F1157&lt;Lower_Limit,$F1157&gt;Upper_Limit),TRUE,IF($F1157&gt;Upper_percentile,"P99",IF($F1157&lt;Lower_percentile,"P01","")))</f>
        <v/>
      </c>
      <c r="H1157" s="44">
        <f>SUMIFS('Sample - Superstore'!S:S,'Sample - Superstore'!$V:$V,$A1157,'Sample - Superstore'!$N:$N,$B1157)</f>
        <v>3</v>
      </c>
      <c r="I1157" s="45">
        <f>SUMIFS('Sample - Superstore'!T:T,'Sample - Superstore'!$V:$V,$A1157,'Sample - Superstore'!$N:$N,$B1157)</f>
        <v>0.6</v>
      </c>
      <c r="J1157" s="42">
        <f>SUMIFS('Sample - Superstore'!U:U,'Sample - Superstore'!$V:$V,$A1157,'Sample - Superstore'!$N:$N,$B1157)</f>
        <v>-4.182439506</v>
      </c>
      <c r="L1157" s="36" t="s">
        <v>4690</v>
      </c>
      <c r="N1157" s="40"/>
    </row>
    <row r="1158">
      <c r="A1158" s="41" t="s">
        <v>8628</v>
      </c>
      <c r="B1158" s="36" t="s">
        <v>2051</v>
      </c>
      <c r="C1158" s="36" t="s">
        <v>35</v>
      </c>
      <c r="D1158" s="36" t="s">
        <v>121</v>
      </c>
      <c r="E1158" s="36" t="s">
        <v>2052</v>
      </c>
      <c r="F1158" s="42">
        <f>SUMIFS('Sample - Superstore'!R:R,'Sample - Superstore'!$V:$V,$A1158,'Sample - Superstore'!$N:$N,$B1158)</f>
        <v>5.8498107</v>
      </c>
      <c r="G1158" s="43" t="str">
        <f>IF(OR($F1158&lt;Lower_Limit,$F1158&gt;Upper_Limit),TRUE,IF($F1158&gt;Upper_percentile,"P99",IF($F1158&lt;Lower_percentile,"P01","")))</f>
        <v/>
      </c>
      <c r="H1158" s="44">
        <f>SUMIFS('Sample - Superstore'!S:S,'Sample - Superstore'!$V:$V,$A1158,'Sample - Superstore'!$N:$N,$B1158)</f>
        <v>4</v>
      </c>
      <c r="I1158" s="45">
        <f>SUMIFS('Sample - Superstore'!T:T,'Sample - Superstore'!$V:$V,$A1158,'Sample - Superstore'!$N:$N,$B1158)</f>
        <v>0.6</v>
      </c>
      <c r="J1158" s="42">
        <f>SUMIFS('Sample - Superstore'!U:U,'Sample - Superstore'!$V:$V,$A1158,'Sample - Superstore'!$N:$N,$B1158)</f>
        <v>-2.33992428</v>
      </c>
      <c r="L1158" s="36" t="s">
        <v>4693</v>
      </c>
      <c r="N1158" s="40"/>
    </row>
    <row r="1159">
      <c r="A1159" s="41" t="s">
        <v>8628</v>
      </c>
      <c r="B1159" s="36" t="s">
        <v>3551</v>
      </c>
      <c r="C1159" s="36" t="s">
        <v>51</v>
      </c>
      <c r="D1159" s="36" t="s">
        <v>76</v>
      </c>
      <c r="E1159" s="36" t="s">
        <v>3552</v>
      </c>
      <c r="F1159" s="42">
        <f>SUMIFS('Sample - Superstore'!R:R,'Sample - Superstore'!$V:$V,$A1159,'Sample - Superstore'!$N:$N,$B1159)</f>
        <v>160.6324148</v>
      </c>
      <c r="G1159" s="43" t="str">
        <f>IF(OR($F1159&lt;Lower_Limit,$F1159&gt;Upper_Limit),TRUE,IF($F1159&gt;Upper_percentile,"P99",IF($F1159&lt;Lower_percentile,"P01","")))</f>
        <v/>
      </c>
      <c r="H1159" s="44">
        <f>SUMIFS('Sample - Superstore'!S:S,'Sample - Superstore'!$V:$V,$A1159,'Sample - Superstore'!$N:$N,$B1159)</f>
        <v>6</v>
      </c>
      <c r="I1159" s="45">
        <f>SUMIFS('Sample - Superstore'!T:T,'Sample - Superstore'!$V:$V,$A1159,'Sample - Superstore'!$N:$N,$B1159)</f>
        <v>0.2</v>
      </c>
      <c r="J1159" s="42">
        <f>SUMIFS('Sample - Superstore'!U:U,'Sample - Superstore'!$V:$V,$A1159,'Sample - Superstore'!$N:$N,$B1159)</f>
        <v>60.23715556</v>
      </c>
      <c r="L1159" s="36" t="s">
        <v>4697</v>
      </c>
      <c r="N1159" s="40"/>
    </row>
    <row r="1160">
      <c r="A1160" s="41" t="s">
        <v>8628</v>
      </c>
      <c r="B1160" s="36" t="s">
        <v>1018</v>
      </c>
      <c r="C1160" s="36" t="s">
        <v>51</v>
      </c>
      <c r="D1160" s="36" t="s">
        <v>76</v>
      </c>
      <c r="E1160" s="36" t="s">
        <v>1019</v>
      </c>
      <c r="F1160" s="42">
        <f>SUMIFS('Sample - Superstore'!R:R,'Sample - Superstore'!$V:$V,$A1160,'Sample - Superstore'!$N:$N,$B1160)</f>
        <v>303.0955654</v>
      </c>
      <c r="G1160" s="43" t="str">
        <f>IF(OR($F1160&lt;Lower_Limit,$F1160&gt;Upper_Limit),TRUE,IF($F1160&gt;Upper_percentile,"P99",IF($F1160&lt;Lower_percentile,"P01","")))</f>
        <v/>
      </c>
      <c r="H1160" s="44">
        <f>SUMIFS('Sample - Superstore'!S:S,'Sample - Superstore'!$V:$V,$A1160,'Sample - Superstore'!$N:$N,$B1160)</f>
        <v>2</v>
      </c>
      <c r="I1160" s="45">
        <f>SUMIFS('Sample - Superstore'!T:T,'Sample - Superstore'!$V:$V,$A1160,'Sample - Superstore'!$N:$N,$B1160)</f>
        <v>0.2</v>
      </c>
      <c r="J1160" s="42">
        <f>SUMIFS('Sample - Superstore'!U:U,'Sample - Superstore'!$V:$V,$A1160,'Sample - Superstore'!$N:$N,$B1160)</f>
        <v>98.50605877</v>
      </c>
      <c r="L1160" s="36" t="s">
        <v>4699</v>
      </c>
      <c r="N1160" s="40"/>
    </row>
    <row r="1161">
      <c r="A1161" s="41" t="s">
        <v>8628</v>
      </c>
      <c r="B1161" s="36" t="s">
        <v>2212</v>
      </c>
      <c r="C1161" s="36" t="s">
        <v>51</v>
      </c>
      <c r="D1161" s="36" t="s">
        <v>76</v>
      </c>
      <c r="E1161" s="36" t="s">
        <v>2213</v>
      </c>
      <c r="F1161" s="42">
        <f>SUMIFS('Sample - Superstore'!R:R,'Sample - Superstore'!$V:$V,$A1161,'Sample - Superstore'!$N:$N,$B1161)</f>
        <v>27.72696296</v>
      </c>
      <c r="G1161" s="43" t="str">
        <f>IF(OR($F1161&lt;Lower_Limit,$F1161&gt;Upper_Limit),TRUE,IF($F1161&gt;Upper_percentile,"P99",IF($F1161&lt;Lower_percentile,"P01","")))</f>
        <v/>
      </c>
      <c r="H1161" s="44">
        <f>SUMIFS('Sample - Superstore'!S:S,'Sample - Superstore'!$V:$V,$A1161,'Sample - Superstore'!$N:$N,$B1161)</f>
        <v>5</v>
      </c>
      <c r="I1161" s="45">
        <f>SUMIFS('Sample - Superstore'!T:T,'Sample - Superstore'!$V:$V,$A1161,'Sample - Superstore'!$N:$N,$B1161)</f>
        <v>0.2</v>
      </c>
      <c r="J1161" s="42">
        <f>SUMIFS('Sample - Superstore'!U:U,'Sample - Superstore'!$V:$V,$A1161,'Sample - Superstore'!$N:$N,$B1161)</f>
        <v>10.05102407</v>
      </c>
      <c r="L1161" s="36" t="s">
        <v>4703</v>
      </c>
      <c r="N1161" s="40"/>
    </row>
    <row r="1162">
      <c r="A1162" s="41" t="s">
        <v>8628</v>
      </c>
      <c r="B1162" s="36" t="s">
        <v>1632</v>
      </c>
      <c r="C1162" s="36" t="s">
        <v>39</v>
      </c>
      <c r="D1162" s="36" t="s">
        <v>40</v>
      </c>
      <c r="E1162" s="36" t="s">
        <v>1633</v>
      </c>
      <c r="F1162" s="42">
        <f>SUMIFS('Sample - Superstore'!R:R,'Sample - Superstore'!$V:$V,$A1162,'Sample - Superstore'!$N:$N,$B1162)</f>
        <v>16.19109465</v>
      </c>
      <c r="G1162" s="43" t="str">
        <f>IF(OR($F1162&lt;Lower_Limit,$F1162&gt;Upper_Limit),TRUE,IF($F1162&gt;Upper_percentile,"P99",IF($F1162&lt;Lower_percentile,"P01","")))</f>
        <v/>
      </c>
      <c r="H1162" s="44">
        <f>SUMIFS('Sample - Superstore'!S:S,'Sample - Superstore'!$V:$V,$A1162,'Sample - Superstore'!$N:$N,$B1162)</f>
        <v>2</v>
      </c>
      <c r="I1162" s="45">
        <f>SUMIFS('Sample - Superstore'!T:T,'Sample - Superstore'!$V:$V,$A1162,'Sample - Superstore'!$N:$N,$B1162)</f>
        <v>0</v>
      </c>
      <c r="J1162" s="42">
        <f>SUMIFS('Sample - Superstore'!U:U,'Sample - Superstore'!$V:$V,$A1162,'Sample - Superstore'!$N:$N,$B1162)</f>
        <v>4.371595556</v>
      </c>
      <c r="L1162" s="36" t="s">
        <v>4725</v>
      </c>
      <c r="N1162" s="40"/>
    </row>
    <row r="1163">
      <c r="A1163" s="41" t="s">
        <v>8628</v>
      </c>
      <c r="B1163" s="36" t="s">
        <v>3556</v>
      </c>
      <c r="C1163" s="36" t="s">
        <v>51</v>
      </c>
      <c r="D1163" s="36" t="s">
        <v>297</v>
      </c>
      <c r="E1163" s="36" t="s">
        <v>3557</v>
      </c>
      <c r="F1163" s="42">
        <f>SUMIFS('Sample - Superstore'!R:R,'Sample - Superstore'!$V:$V,$A1163,'Sample - Superstore'!$N:$N,$B1163)</f>
        <v>7.056539674</v>
      </c>
      <c r="G1163" s="43" t="str">
        <f>IF(OR($F1163&lt;Lower_Limit,$F1163&gt;Upper_Limit),TRUE,IF($F1163&gt;Upper_percentile,"P99",IF($F1163&lt;Lower_percentile,"P01","")))</f>
        <v/>
      </c>
      <c r="H1163" s="44">
        <f>SUMIFS('Sample - Superstore'!S:S,'Sample - Superstore'!$V:$V,$A1163,'Sample - Superstore'!$N:$N,$B1163)</f>
        <v>4</v>
      </c>
      <c r="I1163" s="45">
        <f>SUMIFS('Sample - Superstore'!T:T,'Sample - Superstore'!$V:$V,$A1163,'Sample - Superstore'!$N:$N,$B1163)</f>
        <v>0.2</v>
      </c>
      <c r="J1163" s="42">
        <f>SUMIFS('Sample - Superstore'!U:U,'Sample - Superstore'!$V:$V,$A1163,'Sample - Superstore'!$N:$N,$B1163)</f>
        <v>2.557995632</v>
      </c>
      <c r="L1163" s="36" t="s">
        <v>4729</v>
      </c>
      <c r="N1163" s="40"/>
    </row>
    <row r="1164">
      <c r="A1164" s="41" t="s">
        <v>8628</v>
      </c>
      <c r="B1164" s="36" t="s">
        <v>3559</v>
      </c>
      <c r="C1164" s="36" t="s">
        <v>35</v>
      </c>
      <c r="D1164" s="36" t="s">
        <v>73</v>
      </c>
      <c r="E1164" s="36" t="s">
        <v>3560</v>
      </c>
      <c r="F1164" s="42">
        <f>SUMIFS('Sample - Superstore'!R:R,'Sample - Superstore'!$V:$V,$A1164,'Sample - Superstore'!$N:$N,$B1164)</f>
        <v>893.4660889</v>
      </c>
      <c r="G1164" s="43" t="str">
        <f>IF(OR($F1164&lt;Lower_Limit,$F1164&gt;Upper_Limit),TRUE,IF($F1164&gt;Upper_percentile,"P99",IF($F1164&lt;Lower_percentile,"P01","")))</f>
        <v/>
      </c>
      <c r="H1164" s="44">
        <f>SUMIFS('Sample - Superstore'!S:S,'Sample - Superstore'!$V:$V,$A1164,'Sample - Superstore'!$N:$N,$B1164)</f>
        <v>9</v>
      </c>
      <c r="I1164" s="45">
        <f>SUMIFS('Sample - Superstore'!T:T,'Sample - Superstore'!$V:$V,$A1164,'Sample - Superstore'!$N:$N,$B1164)</f>
        <v>0.4</v>
      </c>
      <c r="J1164" s="42">
        <f>SUMIFS('Sample - Superstore'!U:U,'Sample - Superstore'!$V:$V,$A1164,'Sample - Superstore'!$N:$N,$B1164)</f>
        <v>-372.277537</v>
      </c>
      <c r="L1164" s="36" t="s">
        <v>4735</v>
      </c>
      <c r="N1164" s="40"/>
    </row>
    <row r="1165">
      <c r="A1165" s="41" t="s">
        <v>8628</v>
      </c>
      <c r="B1165" s="36" t="s">
        <v>2188</v>
      </c>
      <c r="C1165" s="36" t="s">
        <v>39</v>
      </c>
      <c r="D1165" s="36" t="s">
        <v>40</v>
      </c>
      <c r="E1165" s="36" t="s">
        <v>2189</v>
      </c>
      <c r="F1165" s="42">
        <f>SUMIFS('Sample - Superstore'!R:R,'Sample - Superstore'!$V:$V,$A1165,'Sample - Superstore'!$N:$N,$B1165)</f>
        <v>91.96</v>
      </c>
      <c r="G1165" s="43" t="str">
        <f>IF(OR($F1165&lt;Lower_Limit,$F1165&gt;Upper_Limit),TRUE,IF($F1165&gt;Upper_percentile,"P99",IF($F1165&lt;Lower_percentile,"P01","")))</f>
        <v/>
      </c>
      <c r="H1165" s="44">
        <f>SUMIFS('Sample - Superstore'!S:S,'Sample - Superstore'!$V:$V,$A1165,'Sample - Superstore'!$N:$N,$B1165)</f>
        <v>5</v>
      </c>
      <c r="I1165" s="45">
        <f>SUMIFS('Sample - Superstore'!T:T,'Sample - Superstore'!$V:$V,$A1165,'Sample - Superstore'!$N:$N,$B1165)</f>
        <v>0.2</v>
      </c>
      <c r="J1165" s="42">
        <f>SUMIFS('Sample - Superstore'!U:U,'Sample - Superstore'!$V:$V,$A1165,'Sample - Superstore'!$N:$N,$B1165)</f>
        <v>-20.691</v>
      </c>
      <c r="L1165" s="36" t="s">
        <v>4737</v>
      </c>
      <c r="N1165" s="40"/>
    </row>
    <row r="1166">
      <c r="A1166" s="41" t="s">
        <v>8628</v>
      </c>
      <c r="B1166" s="36" t="s">
        <v>209</v>
      </c>
      <c r="C1166" s="36" t="s">
        <v>39</v>
      </c>
      <c r="D1166" s="36" t="s">
        <v>61</v>
      </c>
      <c r="E1166" s="36" t="s">
        <v>210</v>
      </c>
      <c r="F1166" s="42">
        <f>SUMIFS('Sample - Superstore'!R:R,'Sample - Superstore'!$V:$V,$A1166,'Sample - Superstore'!$N:$N,$B1166)</f>
        <v>254.97</v>
      </c>
      <c r="G1166" s="43" t="str">
        <f>IF(OR($F1166&lt;Lower_Limit,$F1166&gt;Upper_Limit),TRUE,IF($F1166&gt;Upper_percentile,"P99",IF($F1166&lt;Lower_percentile,"P01","")))</f>
        <v/>
      </c>
      <c r="H1166" s="44">
        <f>SUMIFS('Sample - Superstore'!S:S,'Sample - Superstore'!$V:$V,$A1166,'Sample - Superstore'!$N:$N,$B1166)</f>
        <v>3</v>
      </c>
      <c r="I1166" s="45">
        <f>SUMIFS('Sample - Superstore'!T:T,'Sample - Superstore'!$V:$V,$A1166,'Sample - Superstore'!$N:$N,$B1166)</f>
        <v>0</v>
      </c>
      <c r="J1166" s="42">
        <f>SUMIFS('Sample - Superstore'!U:U,'Sample - Superstore'!$V:$V,$A1166,'Sample - Superstore'!$N:$N,$B1166)</f>
        <v>91.7892</v>
      </c>
      <c r="L1166" s="36" t="s">
        <v>4748</v>
      </c>
      <c r="N1166" s="40"/>
    </row>
    <row r="1167">
      <c r="A1167" s="41" t="s">
        <v>8628</v>
      </c>
      <c r="B1167" s="36" t="s">
        <v>3562</v>
      </c>
      <c r="C1167" s="36" t="s">
        <v>39</v>
      </c>
      <c r="D1167" s="36" t="s">
        <v>40</v>
      </c>
      <c r="E1167" s="36" t="s">
        <v>3563</v>
      </c>
      <c r="F1167" s="42">
        <f>SUMIFS('Sample - Superstore'!R:R,'Sample - Superstore'!$V:$V,$A1167,'Sample - Superstore'!$N:$N,$B1167)</f>
        <v>31.984</v>
      </c>
      <c r="G1167" s="43" t="str">
        <f>IF(OR($F1167&lt;Lower_Limit,$F1167&gt;Upper_Limit),TRUE,IF($F1167&gt;Upper_percentile,"P99",IF($F1167&lt;Lower_percentile,"P01","")))</f>
        <v/>
      </c>
      <c r="H1167" s="44">
        <f>SUMIFS('Sample - Superstore'!S:S,'Sample - Superstore'!$V:$V,$A1167,'Sample - Superstore'!$N:$N,$B1167)</f>
        <v>2</v>
      </c>
      <c r="I1167" s="45">
        <f>SUMIFS('Sample - Superstore'!T:T,'Sample - Superstore'!$V:$V,$A1167,'Sample - Superstore'!$N:$N,$B1167)</f>
        <v>0.2</v>
      </c>
      <c r="J1167" s="42">
        <f>SUMIFS('Sample - Superstore'!U:U,'Sample - Superstore'!$V:$V,$A1167,'Sample - Superstore'!$N:$N,$B1167)</f>
        <v>-7.996</v>
      </c>
      <c r="L1167" s="36" t="s">
        <v>4751</v>
      </c>
      <c r="N1167" s="40"/>
    </row>
    <row r="1168">
      <c r="A1168" s="41" t="s">
        <v>8628</v>
      </c>
      <c r="B1168" s="36" t="s">
        <v>3564</v>
      </c>
      <c r="C1168" s="36" t="s">
        <v>35</v>
      </c>
      <c r="D1168" s="36" t="s">
        <v>73</v>
      </c>
      <c r="E1168" s="36" t="s">
        <v>3565</v>
      </c>
      <c r="F1168" s="42">
        <f>SUMIFS('Sample - Superstore'!R:R,'Sample - Superstore'!$V:$V,$A1168,'Sample - Superstore'!$N:$N,$B1168)</f>
        <v>2887.056</v>
      </c>
      <c r="G1168" s="43" t="str">
        <f>IF(OR($F1168&lt;Lower_Limit,$F1168&gt;Upper_Limit),TRUE,IF($F1168&gt;Upper_percentile,"P99",IF($F1168&lt;Lower_percentile,"P01","")))</f>
        <v>P99</v>
      </c>
      <c r="H1168" s="44">
        <f>SUMIFS('Sample - Superstore'!S:S,'Sample - Superstore'!$V:$V,$A1168,'Sample - Superstore'!$N:$N,$B1168)</f>
        <v>9</v>
      </c>
      <c r="I1168" s="45">
        <f>SUMIFS('Sample - Superstore'!T:T,'Sample - Superstore'!$V:$V,$A1168,'Sample - Superstore'!$N:$N,$B1168)</f>
        <v>0.2</v>
      </c>
      <c r="J1168" s="42">
        <f>SUMIFS('Sample - Superstore'!U:U,'Sample - Superstore'!$V:$V,$A1168,'Sample - Superstore'!$N:$N,$B1168)</f>
        <v>180.441</v>
      </c>
      <c r="L1168" s="36" t="s">
        <v>4754</v>
      </c>
      <c r="N1168" s="40"/>
    </row>
    <row r="1169">
      <c r="A1169" s="41" t="s">
        <v>8628</v>
      </c>
      <c r="B1169" s="36" t="s">
        <v>3566</v>
      </c>
      <c r="C1169" s="36" t="s">
        <v>51</v>
      </c>
      <c r="D1169" s="36" t="s">
        <v>124</v>
      </c>
      <c r="E1169" s="36" t="s">
        <v>3567</v>
      </c>
      <c r="F1169" s="42">
        <f>SUMIFS('Sample - Superstore'!R:R,'Sample - Superstore'!$V:$V,$A1169,'Sample - Superstore'!$N:$N,$B1169)</f>
        <v>12.96</v>
      </c>
      <c r="G1169" s="43" t="str">
        <f>IF(OR($F1169&lt;Lower_Limit,$F1169&gt;Upper_Limit),TRUE,IF($F1169&gt;Upper_percentile,"P99",IF($F1169&lt;Lower_percentile,"P01","")))</f>
        <v/>
      </c>
      <c r="H1169" s="44">
        <f>SUMIFS('Sample - Superstore'!S:S,'Sample - Superstore'!$V:$V,$A1169,'Sample - Superstore'!$N:$N,$B1169)</f>
        <v>2</v>
      </c>
      <c r="I1169" s="45">
        <f>SUMIFS('Sample - Superstore'!T:T,'Sample - Superstore'!$V:$V,$A1169,'Sample - Superstore'!$N:$N,$B1169)</f>
        <v>0</v>
      </c>
      <c r="J1169" s="42">
        <f>SUMIFS('Sample - Superstore'!U:U,'Sample - Superstore'!$V:$V,$A1169,'Sample - Superstore'!$N:$N,$B1169)</f>
        <v>6.2208</v>
      </c>
      <c r="L1169" s="36" t="s">
        <v>4757</v>
      </c>
      <c r="N1169" s="40"/>
    </row>
    <row r="1170">
      <c r="A1170" s="41" t="s">
        <v>8628</v>
      </c>
      <c r="B1170" s="36" t="s">
        <v>3568</v>
      </c>
      <c r="C1170" s="36" t="s">
        <v>51</v>
      </c>
      <c r="D1170" s="36" t="s">
        <v>124</v>
      </c>
      <c r="E1170" s="36" t="s">
        <v>3569</v>
      </c>
      <c r="F1170" s="42">
        <f>SUMIFS('Sample - Superstore'!R:R,'Sample - Superstore'!$V:$V,$A1170,'Sample - Superstore'!$N:$N,$B1170)</f>
        <v>47.52</v>
      </c>
      <c r="G1170" s="43" t="str">
        <f>IF(OR($F1170&lt;Lower_Limit,$F1170&gt;Upper_Limit),TRUE,IF($F1170&gt;Upper_percentile,"P99",IF($F1170&lt;Lower_percentile,"P01","")))</f>
        <v/>
      </c>
      <c r="H1170" s="44">
        <f>SUMIFS('Sample - Superstore'!S:S,'Sample - Superstore'!$V:$V,$A1170,'Sample - Superstore'!$N:$N,$B1170)</f>
        <v>9</v>
      </c>
      <c r="I1170" s="45">
        <f>SUMIFS('Sample - Superstore'!T:T,'Sample - Superstore'!$V:$V,$A1170,'Sample - Superstore'!$N:$N,$B1170)</f>
        <v>0</v>
      </c>
      <c r="J1170" s="42">
        <f>SUMIFS('Sample - Superstore'!U:U,'Sample - Superstore'!$V:$V,$A1170,'Sample - Superstore'!$N:$N,$B1170)</f>
        <v>21.384</v>
      </c>
      <c r="L1170" s="36" t="s">
        <v>4760</v>
      </c>
      <c r="N1170" s="40"/>
    </row>
    <row r="1171">
      <c r="A1171" s="41" t="s">
        <v>8628</v>
      </c>
      <c r="B1171" s="36" t="s">
        <v>671</v>
      </c>
      <c r="C1171" s="36" t="s">
        <v>51</v>
      </c>
      <c r="D1171" s="36" t="s">
        <v>76</v>
      </c>
      <c r="E1171" s="36" t="s">
        <v>672</v>
      </c>
      <c r="F1171" s="42">
        <f>SUMIFS('Sample - Superstore'!R:R,'Sample - Superstore'!$V:$V,$A1171,'Sample - Superstore'!$N:$N,$B1171)</f>
        <v>33.44</v>
      </c>
      <c r="G1171" s="43" t="str">
        <f>IF(OR($F1171&lt;Lower_Limit,$F1171&gt;Upper_Limit),TRUE,IF($F1171&gt;Upper_percentile,"P99",IF($F1171&lt;Lower_percentile,"P01","")))</f>
        <v/>
      </c>
      <c r="H1171" s="44">
        <f>SUMIFS('Sample - Superstore'!S:S,'Sample - Superstore'!$V:$V,$A1171,'Sample - Superstore'!$N:$N,$B1171)</f>
        <v>10</v>
      </c>
      <c r="I1171" s="45">
        <f>SUMIFS('Sample - Superstore'!T:T,'Sample - Superstore'!$V:$V,$A1171,'Sample - Superstore'!$N:$N,$B1171)</f>
        <v>0.2</v>
      </c>
      <c r="J1171" s="42">
        <f>SUMIFS('Sample - Superstore'!U:U,'Sample - Superstore'!$V:$V,$A1171,'Sample - Superstore'!$N:$N,$B1171)</f>
        <v>11.704</v>
      </c>
      <c r="L1171" s="36" t="s">
        <v>4762</v>
      </c>
      <c r="N1171" s="40"/>
    </row>
    <row r="1172">
      <c r="A1172" s="41" t="s">
        <v>8628</v>
      </c>
      <c r="B1172" s="36" t="s">
        <v>3203</v>
      </c>
      <c r="C1172" s="36" t="s">
        <v>35</v>
      </c>
      <c r="D1172" s="36" t="s">
        <v>263</v>
      </c>
      <c r="E1172" s="36" t="s">
        <v>3204</v>
      </c>
      <c r="F1172" s="42">
        <f>SUMIFS('Sample - Superstore'!R:R,'Sample - Superstore'!$V:$V,$A1172,'Sample - Superstore'!$N:$N,$B1172)</f>
        <v>628.1326593</v>
      </c>
      <c r="G1172" s="43" t="str">
        <f>IF(OR($F1172&lt;Lower_Limit,$F1172&gt;Upper_Limit),TRUE,IF($F1172&gt;Upper_percentile,"P99",IF($F1172&lt;Lower_percentile,"P01","")))</f>
        <v/>
      </c>
      <c r="H1172" s="44">
        <f>SUMIFS('Sample - Superstore'!S:S,'Sample - Superstore'!$V:$V,$A1172,'Sample - Superstore'!$N:$N,$B1172)</f>
        <v>7</v>
      </c>
      <c r="I1172" s="45">
        <f>SUMIFS('Sample - Superstore'!T:T,'Sample - Superstore'!$V:$V,$A1172,'Sample - Superstore'!$N:$N,$B1172)</f>
        <v>0.1</v>
      </c>
      <c r="J1172" s="42">
        <f>SUMIFS('Sample - Superstore'!U:U,'Sample - Superstore'!$V:$V,$A1172,'Sample - Superstore'!$N:$N,$B1172)</f>
        <v>69.7925177</v>
      </c>
      <c r="L1172" s="36" t="s">
        <v>4764</v>
      </c>
      <c r="N1172" s="40"/>
    </row>
    <row r="1173">
      <c r="A1173" s="41" t="s">
        <v>8628</v>
      </c>
      <c r="B1173" s="36" t="s">
        <v>3577</v>
      </c>
      <c r="C1173" s="36" t="s">
        <v>51</v>
      </c>
      <c r="D1173" s="36" t="s">
        <v>283</v>
      </c>
      <c r="E1173" s="36" t="s">
        <v>3578</v>
      </c>
      <c r="F1173" s="42">
        <f>SUMIFS('Sample - Superstore'!R:R,'Sample - Superstore'!$V:$V,$A1173,'Sample - Superstore'!$N:$N,$B1173)</f>
        <v>124.486637</v>
      </c>
      <c r="G1173" s="43" t="str">
        <f>IF(OR($F1173&lt;Lower_Limit,$F1173&gt;Upper_Limit),TRUE,IF($F1173&gt;Upper_percentile,"P99",IF($F1173&lt;Lower_percentile,"P01","")))</f>
        <v/>
      </c>
      <c r="H1173" s="44">
        <f>SUMIFS('Sample - Superstore'!S:S,'Sample - Superstore'!$V:$V,$A1173,'Sample - Superstore'!$N:$N,$B1173)</f>
        <v>2</v>
      </c>
      <c r="I1173" s="45">
        <f>SUMIFS('Sample - Superstore'!T:T,'Sample - Superstore'!$V:$V,$A1173,'Sample - Superstore'!$N:$N,$B1173)</f>
        <v>0.2</v>
      </c>
      <c r="J1173" s="42">
        <f>SUMIFS('Sample - Superstore'!U:U,'Sample - Superstore'!$V:$V,$A1173,'Sample - Superstore'!$N:$N,$B1173)</f>
        <v>9.336497778</v>
      </c>
      <c r="L1173" s="36" t="s">
        <v>4766</v>
      </c>
      <c r="N1173" s="40"/>
    </row>
    <row r="1174">
      <c r="A1174" s="41" t="s">
        <v>8628</v>
      </c>
      <c r="B1174" s="36" t="s">
        <v>3579</v>
      </c>
      <c r="C1174" s="36" t="s">
        <v>51</v>
      </c>
      <c r="D1174" s="36" t="s">
        <v>76</v>
      </c>
      <c r="E1174" s="36" t="s">
        <v>3580</v>
      </c>
      <c r="F1174" s="42">
        <f>SUMIFS('Sample - Superstore'!R:R,'Sample - Superstore'!$V:$V,$A1174,'Sample - Superstore'!$N:$N,$B1174)</f>
        <v>3.637511111</v>
      </c>
      <c r="G1174" s="43" t="str">
        <f>IF(OR($F1174&lt;Lower_Limit,$F1174&gt;Upper_Limit),TRUE,IF($F1174&gt;Upper_percentile,"P99",IF($F1174&lt;Lower_percentile,"P01","")))</f>
        <v/>
      </c>
      <c r="H1174" s="44">
        <f>SUMIFS('Sample - Superstore'!S:S,'Sample - Superstore'!$V:$V,$A1174,'Sample - Superstore'!$N:$N,$B1174)</f>
        <v>2</v>
      </c>
      <c r="I1174" s="45">
        <f>SUMIFS('Sample - Superstore'!T:T,'Sample - Superstore'!$V:$V,$A1174,'Sample - Superstore'!$N:$N,$B1174)</f>
        <v>0.7</v>
      </c>
      <c r="J1174" s="42">
        <f>SUMIFS('Sample - Superstore'!U:U,'Sample - Superstore'!$V:$V,$A1174,'Sample - Superstore'!$N:$N,$B1174)</f>
        <v>-2.910008889</v>
      </c>
      <c r="L1174" s="36" t="s">
        <v>4772</v>
      </c>
      <c r="N1174" s="40"/>
    </row>
    <row r="1175">
      <c r="A1175" s="41" t="s">
        <v>8628</v>
      </c>
      <c r="B1175" s="36" t="s">
        <v>3581</v>
      </c>
      <c r="C1175" s="36" t="s">
        <v>51</v>
      </c>
      <c r="D1175" s="36" t="s">
        <v>205</v>
      </c>
      <c r="E1175" s="36" t="s">
        <v>3582</v>
      </c>
      <c r="F1175" s="42">
        <f>SUMIFS('Sample - Superstore'!R:R,'Sample - Superstore'!$V:$V,$A1175,'Sample - Superstore'!$N:$N,$B1175)</f>
        <v>147.219437</v>
      </c>
      <c r="G1175" s="43" t="str">
        <f>IF(OR($F1175&lt;Lower_Limit,$F1175&gt;Upper_Limit),TRUE,IF($F1175&gt;Upper_percentile,"P99",IF($F1175&lt;Lower_percentile,"P01","")))</f>
        <v/>
      </c>
      <c r="H1175" s="44">
        <f>SUMIFS('Sample - Superstore'!S:S,'Sample - Superstore'!$V:$V,$A1175,'Sample - Superstore'!$N:$N,$B1175)</f>
        <v>2</v>
      </c>
      <c r="I1175" s="45">
        <f>SUMIFS('Sample - Superstore'!T:T,'Sample - Superstore'!$V:$V,$A1175,'Sample - Superstore'!$N:$N,$B1175)</f>
        <v>0.2</v>
      </c>
      <c r="J1175" s="42">
        <f>SUMIFS('Sample - Superstore'!U:U,'Sample - Superstore'!$V:$V,$A1175,'Sample - Superstore'!$N:$N,$B1175)</f>
        <v>49.68656</v>
      </c>
      <c r="L1175" s="36" t="s">
        <v>4776</v>
      </c>
      <c r="N1175" s="40"/>
    </row>
    <row r="1176">
      <c r="A1176" s="41" t="s">
        <v>8628</v>
      </c>
      <c r="B1176" s="36" t="s">
        <v>348</v>
      </c>
      <c r="C1176" s="36" t="s">
        <v>51</v>
      </c>
      <c r="D1176" s="36" t="s">
        <v>76</v>
      </c>
      <c r="E1176" s="36" t="s">
        <v>349</v>
      </c>
      <c r="F1176" s="42">
        <f>SUMIFS('Sample - Superstore'!R:R,'Sample - Superstore'!$V:$V,$A1176,'Sample - Superstore'!$N:$N,$B1176)</f>
        <v>4.72722963</v>
      </c>
      <c r="G1176" s="43" t="str">
        <f>IF(OR($F1176&lt;Lower_Limit,$F1176&gt;Upper_Limit),TRUE,IF($F1176&gt;Upper_percentile,"P99",IF($F1176&lt;Lower_percentile,"P01","")))</f>
        <v/>
      </c>
      <c r="H1176" s="44">
        <f>SUMIFS('Sample - Superstore'!S:S,'Sample - Superstore'!$V:$V,$A1176,'Sample - Superstore'!$N:$N,$B1176)</f>
        <v>2</v>
      </c>
      <c r="I1176" s="45">
        <f>SUMIFS('Sample - Superstore'!T:T,'Sample - Superstore'!$V:$V,$A1176,'Sample - Superstore'!$N:$N,$B1176)</f>
        <v>0.8</v>
      </c>
      <c r="J1176" s="42">
        <f>SUMIFS('Sample - Superstore'!U:U,'Sample - Superstore'!$V:$V,$A1176,'Sample - Superstore'!$N:$N,$B1176)</f>
        <v>-7.563567407</v>
      </c>
      <c r="L1176" s="36" t="s">
        <v>4786</v>
      </c>
      <c r="N1176" s="40"/>
    </row>
    <row r="1177">
      <c r="A1177" s="41" t="s">
        <v>8628</v>
      </c>
      <c r="B1177" s="36" t="s">
        <v>3589</v>
      </c>
      <c r="C1177" s="36" t="s">
        <v>51</v>
      </c>
      <c r="D1177" s="36" t="s">
        <v>76</v>
      </c>
      <c r="E1177" s="36" t="s">
        <v>3590</v>
      </c>
      <c r="F1177" s="42">
        <f>SUMIFS('Sample - Superstore'!R:R,'Sample - Superstore'!$V:$V,$A1177,'Sample - Superstore'!$N:$N,$B1177)</f>
        <v>26.352</v>
      </c>
      <c r="G1177" s="43" t="str">
        <f>IF(OR($F1177&lt;Lower_Limit,$F1177&gt;Upper_Limit),TRUE,IF($F1177&gt;Upper_percentile,"P99",IF($F1177&lt;Lower_percentile,"P01","")))</f>
        <v/>
      </c>
      <c r="H1177" s="44">
        <f>SUMIFS('Sample - Superstore'!S:S,'Sample - Superstore'!$V:$V,$A1177,'Sample - Superstore'!$N:$N,$B1177)</f>
        <v>8</v>
      </c>
      <c r="I1177" s="45">
        <f>SUMIFS('Sample - Superstore'!T:T,'Sample - Superstore'!$V:$V,$A1177,'Sample - Superstore'!$N:$N,$B1177)</f>
        <v>0.7</v>
      </c>
      <c r="J1177" s="42">
        <f>SUMIFS('Sample - Superstore'!U:U,'Sample - Superstore'!$V:$V,$A1177,'Sample - Superstore'!$N:$N,$B1177)</f>
        <v>-18.4464</v>
      </c>
      <c r="L1177" s="36" t="s">
        <v>4788</v>
      </c>
      <c r="N1177" s="40"/>
    </row>
    <row r="1178">
      <c r="A1178" s="41" t="s">
        <v>8628</v>
      </c>
      <c r="B1178" s="36" t="s">
        <v>3598</v>
      </c>
      <c r="C1178" s="36" t="s">
        <v>35</v>
      </c>
      <c r="D1178" s="36" t="s">
        <v>121</v>
      </c>
      <c r="E1178" s="36" t="s">
        <v>3599</v>
      </c>
      <c r="F1178" s="42">
        <f>SUMIFS('Sample - Superstore'!R:R,'Sample - Superstore'!$V:$V,$A1178,'Sample - Superstore'!$N:$N,$B1178)</f>
        <v>98.328</v>
      </c>
      <c r="G1178" s="43" t="str">
        <f>IF(OR($F1178&lt;Lower_Limit,$F1178&gt;Upper_Limit),TRUE,IF($F1178&gt;Upper_percentile,"P99",IF($F1178&lt;Lower_percentile,"P01","")))</f>
        <v/>
      </c>
      <c r="H1178" s="44">
        <f>SUMIFS('Sample - Superstore'!S:S,'Sample - Superstore'!$V:$V,$A1178,'Sample - Superstore'!$N:$N,$B1178)</f>
        <v>3</v>
      </c>
      <c r="I1178" s="45">
        <f>SUMIFS('Sample - Superstore'!T:T,'Sample - Superstore'!$V:$V,$A1178,'Sample - Superstore'!$N:$N,$B1178)</f>
        <v>0.2</v>
      </c>
      <c r="J1178" s="42">
        <f>SUMIFS('Sample - Superstore'!U:U,'Sample - Superstore'!$V:$V,$A1178,'Sample - Superstore'!$N:$N,$B1178)</f>
        <v>9.8328</v>
      </c>
      <c r="L1178" s="36" t="s">
        <v>4794</v>
      </c>
      <c r="N1178" s="40"/>
    </row>
    <row r="1179">
      <c r="A1179" s="41" t="s">
        <v>8628</v>
      </c>
      <c r="B1179" s="36" t="s">
        <v>2644</v>
      </c>
      <c r="C1179" s="36" t="s">
        <v>51</v>
      </c>
      <c r="D1179" s="36" t="s">
        <v>93</v>
      </c>
      <c r="E1179" s="36" t="s">
        <v>2645</v>
      </c>
      <c r="F1179" s="42">
        <f>SUMIFS('Sample - Superstore'!R:R,'Sample - Superstore'!$V:$V,$A1179,'Sample - Superstore'!$N:$N,$B1179)</f>
        <v>5.76</v>
      </c>
      <c r="G1179" s="43" t="str">
        <f>IF(OR($F1179&lt;Lower_Limit,$F1179&gt;Upper_Limit),TRUE,IF($F1179&gt;Upper_percentile,"P99",IF($F1179&lt;Lower_percentile,"P01","")))</f>
        <v/>
      </c>
      <c r="H1179" s="44">
        <f>SUMIFS('Sample - Superstore'!S:S,'Sample - Superstore'!$V:$V,$A1179,'Sample - Superstore'!$N:$N,$B1179)</f>
        <v>2</v>
      </c>
      <c r="I1179" s="45">
        <f>SUMIFS('Sample - Superstore'!T:T,'Sample - Superstore'!$V:$V,$A1179,'Sample - Superstore'!$N:$N,$B1179)</f>
        <v>0</v>
      </c>
      <c r="J1179" s="42">
        <f>SUMIFS('Sample - Superstore'!U:U,'Sample - Superstore'!$V:$V,$A1179,'Sample - Superstore'!$N:$N,$B1179)</f>
        <v>1.6704</v>
      </c>
      <c r="L1179" s="36" t="s">
        <v>4796</v>
      </c>
      <c r="N1179" s="40"/>
    </row>
    <row r="1180">
      <c r="A1180" s="41" t="s">
        <v>8628</v>
      </c>
      <c r="B1180" s="36" t="s">
        <v>3607</v>
      </c>
      <c r="C1180" s="36" t="s">
        <v>51</v>
      </c>
      <c r="D1180" s="36" t="s">
        <v>52</v>
      </c>
      <c r="E1180" s="36" t="s">
        <v>3608</v>
      </c>
      <c r="F1180" s="42">
        <f>SUMIFS('Sample - Superstore'!R:R,'Sample - Superstore'!$V:$V,$A1180,'Sample - Superstore'!$N:$N,$B1180)</f>
        <v>797.6312099</v>
      </c>
      <c r="G1180" s="43" t="str">
        <f>IF(OR($F1180&lt;Lower_Limit,$F1180&gt;Upper_Limit),TRUE,IF($F1180&gt;Upper_percentile,"P99",IF($F1180&lt;Lower_percentile,"P01","")))</f>
        <v/>
      </c>
      <c r="H1180" s="44">
        <f>SUMIFS('Sample - Superstore'!S:S,'Sample - Superstore'!$V:$V,$A1180,'Sample - Superstore'!$N:$N,$B1180)</f>
        <v>8</v>
      </c>
      <c r="I1180" s="45">
        <f>SUMIFS('Sample - Superstore'!T:T,'Sample - Superstore'!$V:$V,$A1180,'Sample - Superstore'!$N:$N,$B1180)</f>
        <v>0.2</v>
      </c>
      <c r="J1180" s="42">
        <f>SUMIFS('Sample - Superstore'!U:U,'Sample - Superstore'!$V:$V,$A1180,'Sample - Superstore'!$N:$N,$B1180)</f>
        <v>-189.4374123</v>
      </c>
      <c r="L1180" s="36" t="s">
        <v>4800</v>
      </c>
      <c r="N1180" s="40"/>
    </row>
    <row r="1181">
      <c r="A1181" s="41" t="s">
        <v>8628</v>
      </c>
      <c r="B1181" s="36" t="s">
        <v>1816</v>
      </c>
      <c r="C1181" s="36" t="s">
        <v>35</v>
      </c>
      <c r="D1181" s="36" t="s">
        <v>121</v>
      </c>
      <c r="E1181" s="36" t="s">
        <v>1817</v>
      </c>
      <c r="F1181" s="42">
        <f>SUMIFS('Sample - Superstore'!R:R,'Sample - Superstore'!$V:$V,$A1181,'Sample - Superstore'!$N:$N,$B1181)</f>
        <v>24.79437037</v>
      </c>
      <c r="G1181" s="43" t="str">
        <f>IF(OR($F1181&lt;Lower_Limit,$F1181&gt;Upper_Limit),TRUE,IF($F1181&gt;Upper_percentile,"P99",IF($F1181&lt;Lower_percentile,"P01","")))</f>
        <v/>
      </c>
      <c r="H1181" s="44">
        <f>SUMIFS('Sample - Superstore'!S:S,'Sample - Superstore'!$V:$V,$A1181,'Sample - Superstore'!$N:$N,$B1181)</f>
        <v>3</v>
      </c>
      <c r="I1181" s="45">
        <f>SUMIFS('Sample - Superstore'!T:T,'Sample - Superstore'!$V:$V,$A1181,'Sample - Superstore'!$N:$N,$B1181)</f>
        <v>0.6</v>
      </c>
      <c r="J1181" s="42">
        <f>SUMIFS('Sample - Superstore'!U:U,'Sample - Superstore'!$V:$V,$A1181,'Sample - Superstore'!$N:$N,$B1181)</f>
        <v>-11.15746667</v>
      </c>
      <c r="L1181" s="36" t="s">
        <v>4806</v>
      </c>
      <c r="N1181" s="40"/>
    </row>
    <row r="1182">
      <c r="A1182" s="41" t="s">
        <v>8628</v>
      </c>
      <c r="B1182" s="36" t="s">
        <v>3609</v>
      </c>
      <c r="C1182" s="36" t="s">
        <v>39</v>
      </c>
      <c r="D1182" s="36" t="s">
        <v>61</v>
      </c>
      <c r="E1182" s="36" t="s">
        <v>3610</v>
      </c>
      <c r="F1182" s="42">
        <f>SUMIFS('Sample - Superstore'!R:R,'Sample - Superstore'!$V:$V,$A1182,'Sample - Superstore'!$N:$N,$B1182)</f>
        <v>730.8460905</v>
      </c>
      <c r="G1182" s="43" t="str">
        <f>IF(OR($F1182&lt;Lower_Limit,$F1182&gt;Upper_Limit),TRUE,IF($F1182&gt;Upper_percentile,"P99",IF($F1182&lt;Lower_percentile,"P01","")))</f>
        <v/>
      </c>
      <c r="H1182" s="44">
        <f>SUMIFS('Sample - Superstore'!S:S,'Sample - Superstore'!$V:$V,$A1182,'Sample - Superstore'!$N:$N,$B1182)</f>
        <v>7</v>
      </c>
      <c r="I1182" s="45">
        <f>SUMIFS('Sample - Superstore'!T:T,'Sample - Superstore'!$V:$V,$A1182,'Sample - Superstore'!$N:$N,$B1182)</f>
        <v>0.2</v>
      </c>
      <c r="J1182" s="42">
        <f>SUMIFS('Sample - Superstore'!U:U,'Sample - Superstore'!$V:$V,$A1182,'Sample - Superstore'!$N:$N,$B1182)</f>
        <v>-36.54230453</v>
      </c>
      <c r="L1182" s="36" t="s">
        <v>4811</v>
      </c>
      <c r="N1182" s="40"/>
    </row>
    <row r="1183">
      <c r="A1183" s="41" t="s">
        <v>8628</v>
      </c>
      <c r="B1183" s="36" t="s">
        <v>2342</v>
      </c>
      <c r="C1183" s="36" t="s">
        <v>39</v>
      </c>
      <c r="D1183" s="36" t="s">
        <v>446</v>
      </c>
      <c r="E1183" s="36" t="s">
        <v>2343</v>
      </c>
      <c r="F1183" s="42">
        <f>SUMIFS('Sample - Superstore'!R:R,'Sample - Superstore'!$V:$V,$A1183,'Sample - Superstore'!$N:$N,$B1183)</f>
        <v>837.6</v>
      </c>
      <c r="G1183" s="43" t="str">
        <f>IF(OR($F1183&lt;Lower_Limit,$F1183&gt;Upper_Limit),TRUE,IF($F1183&gt;Upper_percentile,"P99",IF($F1183&lt;Lower_percentile,"P01","")))</f>
        <v/>
      </c>
      <c r="H1183" s="44">
        <f>SUMIFS('Sample - Superstore'!S:S,'Sample - Superstore'!$V:$V,$A1183,'Sample - Superstore'!$N:$N,$B1183)</f>
        <v>3</v>
      </c>
      <c r="I1183" s="45">
        <f>SUMIFS('Sample - Superstore'!T:T,'Sample - Superstore'!$V:$V,$A1183,'Sample - Superstore'!$N:$N,$B1183)</f>
        <v>0.2</v>
      </c>
      <c r="J1183" s="42">
        <f>SUMIFS('Sample - Superstore'!U:U,'Sample - Superstore'!$V:$V,$A1183,'Sample - Superstore'!$N:$N,$B1183)</f>
        <v>62.82</v>
      </c>
      <c r="L1183" s="36" t="s">
        <v>4817</v>
      </c>
      <c r="N1183" s="40"/>
    </row>
    <row r="1184">
      <c r="A1184" s="41" t="s">
        <v>8628</v>
      </c>
      <c r="B1184" s="36" t="s">
        <v>2604</v>
      </c>
      <c r="C1184" s="36" t="s">
        <v>51</v>
      </c>
      <c r="D1184" s="36" t="s">
        <v>124</v>
      </c>
      <c r="E1184" s="36" t="s">
        <v>2605</v>
      </c>
      <c r="F1184" s="42">
        <f>SUMIFS('Sample - Superstore'!R:R,'Sample - Superstore'!$V:$V,$A1184,'Sample - Superstore'!$N:$N,$B1184)</f>
        <v>34.68</v>
      </c>
      <c r="G1184" s="43" t="str">
        <f>IF(OR($F1184&lt;Lower_Limit,$F1184&gt;Upper_Limit),TRUE,IF($F1184&gt;Upper_percentile,"P99",IF($F1184&lt;Lower_percentile,"P01","")))</f>
        <v/>
      </c>
      <c r="H1184" s="44">
        <f>SUMIFS('Sample - Superstore'!S:S,'Sample - Superstore'!$V:$V,$A1184,'Sample - Superstore'!$N:$N,$B1184)</f>
        <v>6</v>
      </c>
      <c r="I1184" s="45">
        <f>SUMIFS('Sample - Superstore'!T:T,'Sample - Superstore'!$V:$V,$A1184,'Sample - Superstore'!$N:$N,$B1184)</f>
        <v>0</v>
      </c>
      <c r="J1184" s="42">
        <f>SUMIFS('Sample - Superstore'!U:U,'Sample - Superstore'!$V:$V,$A1184,'Sample - Superstore'!$N:$N,$B1184)</f>
        <v>16.9932</v>
      </c>
      <c r="L1184" s="36" t="s">
        <v>4820</v>
      </c>
      <c r="N1184" s="40"/>
    </row>
    <row r="1185">
      <c r="A1185" s="41" t="s">
        <v>8628</v>
      </c>
      <c r="B1185" s="36" t="s">
        <v>2272</v>
      </c>
      <c r="C1185" s="36" t="s">
        <v>35</v>
      </c>
      <c r="D1185" s="36" t="s">
        <v>263</v>
      </c>
      <c r="E1185" s="36" t="s">
        <v>2273</v>
      </c>
      <c r="F1185" s="42">
        <f>SUMIFS('Sample - Superstore'!R:R,'Sample - Superstore'!$V:$V,$A1185,'Sample - Superstore'!$N:$N,$B1185)</f>
        <v>532.704</v>
      </c>
      <c r="G1185" s="43" t="str">
        <f>IF(OR($F1185&lt;Lower_Limit,$F1185&gt;Upper_Limit),TRUE,IF($F1185&gt;Upper_percentile,"P99",IF($F1185&lt;Lower_percentile,"P01","")))</f>
        <v/>
      </c>
      <c r="H1185" s="44">
        <f>SUMIFS('Sample - Superstore'!S:S,'Sample - Superstore'!$V:$V,$A1185,'Sample - Superstore'!$N:$N,$B1185)</f>
        <v>6</v>
      </c>
      <c r="I1185" s="45">
        <f>SUMIFS('Sample - Superstore'!T:T,'Sample - Superstore'!$V:$V,$A1185,'Sample - Superstore'!$N:$N,$B1185)</f>
        <v>0.2</v>
      </c>
      <c r="J1185" s="42">
        <f>SUMIFS('Sample - Superstore'!U:U,'Sample - Superstore'!$V:$V,$A1185,'Sample - Superstore'!$N:$N,$B1185)</f>
        <v>-39.9528</v>
      </c>
      <c r="L1185" s="36" t="s">
        <v>4823</v>
      </c>
      <c r="N1185" s="40"/>
    </row>
    <row r="1186">
      <c r="A1186" s="41" t="s">
        <v>8628</v>
      </c>
      <c r="B1186" s="36" t="s">
        <v>3614</v>
      </c>
      <c r="C1186" s="36" t="s">
        <v>51</v>
      </c>
      <c r="D1186" s="36" t="s">
        <v>283</v>
      </c>
      <c r="E1186" s="36" t="s">
        <v>3615</v>
      </c>
      <c r="F1186" s="42">
        <f>SUMIFS('Sample - Superstore'!R:R,'Sample - Superstore'!$V:$V,$A1186,'Sample - Superstore'!$N:$N,$B1186)</f>
        <v>43.1</v>
      </c>
      <c r="G1186" s="43" t="str">
        <f>IF(OR($F1186&lt;Lower_Limit,$F1186&gt;Upper_Limit),TRUE,IF($F1186&gt;Upper_percentile,"P99",IF($F1186&lt;Lower_percentile,"P01","")))</f>
        <v/>
      </c>
      <c r="H1186" s="44">
        <f>SUMIFS('Sample - Superstore'!S:S,'Sample - Superstore'!$V:$V,$A1186,'Sample - Superstore'!$N:$N,$B1186)</f>
        <v>5</v>
      </c>
      <c r="I1186" s="45">
        <f>SUMIFS('Sample - Superstore'!T:T,'Sample - Superstore'!$V:$V,$A1186,'Sample - Superstore'!$N:$N,$B1186)</f>
        <v>0</v>
      </c>
      <c r="J1186" s="42">
        <f>SUMIFS('Sample - Superstore'!U:U,'Sample - Superstore'!$V:$V,$A1186,'Sample - Superstore'!$N:$N,$B1186)</f>
        <v>11.206</v>
      </c>
      <c r="L1186" s="36" t="s">
        <v>4825</v>
      </c>
      <c r="N1186" s="40"/>
    </row>
    <row r="1187">
      <c r="A1187" s="41" t="s">
        <v>8628</v>
      </c>
      <c r="B1187" s="36" t="s">
        <v>3616</v>
      </c>
      <c r="C1187" s="36" t="s">
        <v>51</v>
      </c>
      <c r="D1187" s="36" t="s">
        <v>635</v>
      </c>
      <c r="E1187" s="36" t="s">
        <v>3617</v>
      </c>
      <c r="F1187" s="42">
        <f>SUMIFS('Sample - Superstore'!R:R,'Sample - Superstore'!$V:$V,$A1187,'Sample - Superstore'!$N:$N,$B1187)</f>
        <v>15.88</v>
      </c>
      <c r="G1187" s="43" t="str">
        <f>IF(OR($F1187&lt;Lower_Limit,$F1187&gt;Upper_Limit),TRUE,IF($F1187&gt;Upper_percentile,"P99",IF($F1187&lt;Lower_percentile,"P01","")))</f>
        <v/>
      </c>
      <c r="H1187" s="44">
        <f>SUMIFS('Sample - Superstore'!S:S,'Sample - Superstore'!$V:$V,$A1187,'Sample - Superstore'!$N:$N,$B1187)</f>
        <v>4</v>
      </c>
      <c r="I1187" s="45">
        <f>SUMIFS('Sample - Superstore'!T:T,'Sample - Superstore'!$V:$V,$A1187,'Sample - Superstore'!$N:$N,$B1187)</f>
        <v>0</v>
      </c>
      <c r="J1187" s="42">
        <f>SUMIFS('Sample - Superstore'!U:U,'Sample - Superstore'!$V:$V,$A1187,'Sample - Superstore'!$N:$N,$B1187)</f>
        <v>0.1588</v>
      </c>
      <c r="L1187" s="36" t="s">
        <v>4830</v>
      </c>
      <c r="N1187" s="40"/>
    </row>
    <row r="1188">
      <c r="A1188" s="41" t="s">
        <v>8628</v>
      </c>
      <c r="B1188" s="36" t="s">
        <v>2584</v>
      </c>
      <c r="C1188" s="36" t="s">
        <v>51</v>
      </c>
      <c r="D1188" s="36" t="s">
        <v>283</v>
      </c>
      <c r="E1188" s="36" t="s">
        <v>2585</v>
      </c>
      <c r="F1188" s="42">
        <f>SUMIFS('Sample - Superstore'!R:R,'Sample - Superstore'!$V:$V,$A1188,'Sample - Superstore'!$N:$N,$B1188)</f>
        <v>1141.453498</v>
      </c>
      <c r="G1188" s="43" t="str">
        <f>IF(OR($F1188&lt;Lower_Limit,$F1188&gt;Upper_Limit),TRUE,IF($F1188&gt;Upper_percentile,"P99",IF($F1188&lt;Lower_percentile,"P01","")))</f>
        <v/>
      </c>
      <c r="H1188" s="44">
        <f>SUMIFS('Sample - Superstore'!S:S,'Sample - Superstore'!$V:$V,$A1188,'Sample - Superstore'!$N:$N,$B1188)</f>
        <v>5</v>
      </c>
      <c r="I1188" s="45">
        <f>SUMIFS('Sample - Superstore'!T:T,'Sample - Superstore'!$V:$V,$A1188,'Sample - Superstore'!$N:$N,$B1188)</f>
        <v>0</v>
      </c>
      <c r="J1188" s="42">
        <f>SUMIFS('Sample - Superstore'!U:U,'Sample - Superstore'!$V:$V,$A1188,'Sample - Superstore'!$N:$N,$B1188)</f>
        <v>308.1924444</v>
      </c>
      <c r="L1188" s="36" t="s">
        <v>4832</v>
      </c>
      <c r="N1188" s="40"/>
    </row>
    <row r="1189">
      <c r="A1189" s="41" t="s">
        <v>8628</v>
      </c>
      <c r="B1189" s="36" t="s">
        <v>3619</v>
      </c>
      <c r="C1189" s="36" t="s">
        <v>51</v>
      </c>
      <c r="D1189" s="36" t="s">
        <v>93</v>
      </c>
      <c r="E1189" s="36" t="s">
        <v>3620</v>
      </c>
      <c r="F1189" s="42">
        <f>SUMIFS('Sample - Superstore'!R:R,'Sample - Superstore'!$V:$V,$A1189,'Sample - Superstore'!$N:$N,$B1189)</f>
        <v>32.17740741</v>
      </c>
      <c r="G1189" s="43" t="str">
        <f>IF(OR($F1189&lt;Lower_Limit,$F1189&gt;Upper_Limit),TRUE,IF($F1189&gt;Upper_percentile,"P99",IF($F1189&lt;Lower_percentile,"P01","")))</f>
        <v/>
      </c>
      <c r="H1189" s="44">
        <f>SUMIFS('Sample - Superstore'!S:S,'Sample - Superstore'!$V:$V,$A1189,'Sample - Superstore'!$N:$N,$B1189)</f>
        <v>6</v>
      </c>
      <c r="I1189" s="45">
        <f>SUMIFS('Sample - Superstore'!T:T,'Sample - Superstore'!$V:$V,$A1189,'Sample - Superstore'!$N:$N,$B1189)</f>
        <v>0</v>
      </c>
      <c r="J1189" s="42">
        <f>SUMIFS('Sample - Superstore'!U:U,'Sample - Superstore'!$V:$V,$A1189,'Sample - Superstore'!$N:$N,$B1189)</f>
        <v>8.6879</v>
      </c>
      <c r="L1189" s="36" t="s">
        <v>4841</v>
      </c>
      <c r="N1189" s="40"/>
    </row>
    <row r="1190">
      <c r="A1190" s="41" t="s">
        <v>8628</v>
      </c>
      <c r="B1190" s="36" t="s">
        <v>2994</v>
      </c>
      <c r="C1190" s="36" t="s">
        <v>51</v>
      </c>
      <c r="D1190" s="36" t="s">
        <v>297</v>
      </c>
      <c r="E1190" s="36" t="s">
        <v>2995</v>
      </c>
      <c r="F1190" s="42">
        <f>SUMIFS('Sample - Superstore'!R:R,'Sample - Superstore'!$V:$V,$A1190,'Sample - Superstore'!$N:$N,$B1190)</f>
        <v>27.63703704</v>
      </c>
      <c r="G1190" s="43" t="str">
        <f>IF(OR($F1190&lt;Lower_Limit,$F1190&gt;Upper_Limit),TRUE,IF($F1190&gt;Upper_percentile,"P99",IF($F1190&lt;Lower_percentile,"P01","")))</f>
        <v/>
      </c>
      <c r="H1190" s="44">
        <f>SUMIFS('Sample - Superstore'!S:S,'Sample - Superstore'!$V:$V,$A1190,'Sample - Superstore'!$N:$N,$B1190)</f>
        <v>4</v>
      </c>
      <c r="I1190" s="45">
        <f>SUMIFS('Sample - Superstore'!T:T,'Sample - Superstore'!$V:$V,$A1190,'Sample - Superstore'!$N:$N,$B1190)</f>
        <v>0</v>
      </c>
      <c r="J1190" s="42">
        <f>SUMIFS('Sample - Superstore'!U:U,'Sample - Superstore'!$V:$V,$A1190,'Sample - Superstore'!$N:$N,$B1190)</f>
        <v>12.71303704</v>
      </c>
      <c r="L1190" s="36" t="s">
        <v>4843</v>
      </c>
      <c r="N1190" s="40"/>
    </row>
    <row r="1191">
      <c r="A1191" s="41" t="s">
        <v>8628</v>
      </c>
      <c r="B1191" s="36" t="s">
        <v>3623</v>
      </c>
      <c r="C1191" s="36" t="s">
        <v>51</v>
      </c>
      <c r="D1191" s="36" t="s">
        <v>297</v>
      </c>
      <c r="E1191" s="36" t="s">
        <v>3624</v>
      </c>
      <c r="F1191" s="42">
        <f>SUMIFS('Sample - Superstore'!R:R,'Sample - Superstore'!$V:$V,$A1191,'Sample - Superstore'!$N:$N,$B1191)</f>
        <v>41.22524691</v>
      </c>
      <c r="G1191" s="43" t="str">
        <f>IF(OR($F1191&lt;Lower_Limit,$F1191&gt;Upper_Limit),TRUE,IF($F1191&gt;Upper_percentile,"P99",IF($F1191&lt;Lower_percentile,"P01","")))</f>
        <v/>
      </c>
      <c r="H1191" s="44">
        <f>SUMIFS('Sample - Superstore'!S:S,'Sample - Superstore'!$V:$V,$A1191,'Sample - Superstore'!$N:$N,$B1191)</f>
        <v>3</v>
      </c>
      <c r="I1191" s="45">
        <f>SUMIFS('Sample - Superstore'!T:T,'Sample - Superstore'!$V:$V,$A1191,'Sample - Superstore'!$N:$N,$B1191)</f>
        <v>0</v>
      </c>
      <c r="J1191" s="42">
        <f>SUMIFS('Sample - Superstore'!U:U,'Sample - Superstore'!$V:$V,$A1191,'Sample - Superstore'!$N:$N,$B1191)</f>
        <v>19.37586605</v>
      </c>
      <c r="L1191" s="36" t="s">
        <v>4855</v>
      </c>
      <c r="N1191" s="40"/>
    </row>
    <row r="1192">
      <c r="A1192" s="41" t="s">
        <v>8628</v>
      </c>
      <c r="B1192" s="36" t="s">
        <v>1722</v>
      </c>
      <c r="C1192" s="36" t="s">
        <v>51</v>
      </c>
      <c r="D1192" s="36" t="s">
        <v>52</v>
      </c>
      <c r="E1192" s="36" t="s">
        <v>1723</v>
      </c>
      <c r="F1192" s="42">
        <f>SUMIFS('Sample - Superstore'!R:R,'Sample - Superstore'!$V:$V,$A1192,'Sample - Superstore'!$N:$N,$B1192)</f>
        <v>16.41771605</v>
      </c>
      <c r="G1192" s="43" t="str">
        <f>IF(OR($F1192&lt;Lower_Limit,$F1192&gt;Upper_Limit),TRUE,IF($F1192&gt;Upper_percentile,"P99",IF($F1192&lt;Lower_percentile,"P01","")))</f>
        <v/>
      </c>
      <c r="H1192" s="44">
        <f>SUMIFS('Sample - Superstore'!S:S,'Sample - Superstore'!$V:$V,$A1192,'Sample - Superstore'!$N:$N,$B1192)</f>
        <v>1</v>
      </c>
      <c r="I1192" s="45">
        <f>SUMIFS('Sample - Superstore'!T:T,'Sample - Superstore'!$V:$V,$A1192,'Sample - Superstore'!$N:$N,$B1192)</f>
        <v>0</v>
      </c>
      <c r="J1192" s="42">
        <f>SUMIFS('Sample - Superstore'!U:U,'Sample - Superstore'!$V:$V,$A1192,'Sample - Superstore'!$N:$N,$B1192)</f>
        <v>4.596960494</v>
      </c>
      <c r="L1192" s="36" t="s">
        <v>4857</v>
      </c>
      <c r="N1192" s="40"/>
    </row>
    <row r="1193">
      <c r="A1193" s="41" t="s">
        <v>8628</v>
      </c>
      <c r="B1193" s="36" t="s">
        <v>3625</v>
      </c>
      <c r="C1193" s="36" t="s">
        <v>39</v>
      </c>
      <c r="D1193" s="36" t="s">
        <v>61</v>
      </c>
      <c r="E1193" s="36" t="s">
        <v>3626</v>
      </c>
      <c r="F1193" s="42">
        <f>SUMIFS('Sample - Superstore'!R:R,'Sample - Superstore'!$V:$V,$A1193,'Sample - Superstore'!$N:$N,$B1193)</f>
        <v>2.171481481</v>
      </c>
      <c r="G1193" s="43" t="str">
        <f>IF(OR($F1193&lt;Lower_Limit,$F1193&gt;Upper_Limit),TRUE,IF($F1193&gt;Upper_percentile,"P99",IF($F1193&lt;Lower_percentile,"P01","")))</f>
        <v/>
      </c>
      <c r="H1193" s="44">
        <f>SUMIFS('Sample - Superstore'!S:S,'Sample - Superstore'!$V:$V,$A1193,'Sample - Superstore'!$N:$N,$B1193)</f>
        <v>2</v>
      </c>
      <c r="I1193" s="45">
        <f>SUMIFS('Sample - Superstore'!T:T,'Sample - Superstore'!$V:$V,$A1193,'Sample - Superstore'!$N:$N,$B1193)</f>
        <v>0</v>
      </c>
      <c r="J1193" s="42">
        <f>SUMIFS('Sample - Superstore'!U:U,'Sample - Superstore'!$V:$V,$A1193,'Sample - Superstore'!$N:$N,$B1193)</f>
        <v>0.9771666667</v>
      </c>
      <c r="L1193" s="36" t="s">
        <v>4862</v>
      </c>
      <c r="N1193" s="40"/>
    </row>
    <row r="1194">
      <c r="A1194" s="41" t="s">
        <v>8628</v>
      </c>
      <c r="B1194" s="36" t="s">
        <v>3628</v>
      </c>
      <c r="C1194" s="36" t="s">
        <v>51</v>
      </c>
      <c r="D1194" s="36" t="s">
        <v>272</v>
      </c>
      <c r="E1194" s="36" t="s">
        <v>3629</v>
      </c>
      <c r="F1194" s="42">
        <f>SUMIFS('Sample - Superstore'!R:R,'Sample - Superstore'!$V:$V,$A1194,'Sample - Superstore'!$N:$N,$B1194)</f>
        <v>10.23</v>
      </c>
      <c r="G1194" s="43" t="str">
        <f>IF(OR($F1194&lt;Lower_Limit,$F1194&gt;Upper_Limit),TRUE,IF($F1194&gt;Upper_percentile,"P99",IF($F1194&lt;Lower_percentile,"P01","")))</f>
        <v/>
      </c>
      <c r="H1194" s="44">
        <f>SUMIFS('Sample - Superstore'!S:S,'Sample - Superstore'!$V:$V,$A1194,'Sample - Superstore'!$N:$N,$B1194)</f>
        <v>3</v>
      </c>
      <c r="I1194" s="45">
        <f>SUMIFS('Sample - Superstore'!T:T,'Sample - Superstore'!$V:$V,$A1194,'Sample - Superstore'!$N:$N,$B1194)</f>
        <v>0</v>
      </c>
      <c r="J1194" s="42">
        <f>SUMIFS('Sample - Superstore'!U:U,'Sample - Superstore'!$V:$V,$A1194,'Sample - Superstore'!$N:$N,$B1194)</f>
        <v>4.9104</v>
      </c>
      <c r="L1194" s="36" t="s">
        <v>4866</v>
      </c>
      <c r="N1194" s="40"/>
    </row>
    <row r="1195">
      <c r="A1195" s="41" t="s">
        <v>8628</v>
      </c>
      <c r="B1195" s="36" t="s">
        <v>3630</v>
      </c>
      <c r="C1195" s="36" t="s">
        <v>51</v>
      </c>
      <c r="D1195" s="36" t="s">
        <v>124</v>
      </c>
      <c r="E1195" s="36" t="s">
        <v>3631</v>
      </c>
      <c r="F1195" s="42">
        <f>SUMIFS('Sample - Superstore'!R:R,'Sample - Superstore'!$V:$V,$A1195,'Sample - Superstore'!$N:$N,$B1195)</f>
        <v>154.9</v>
      </c>
      <c r="G1195" s="43" t="str">
        <f>IF(OR($F1195&lt;Lower_Limit,$F1195&gt;Upper_Limit),TRUE,IF($F1195&gt;Upper_percentile,"P99",IF($F1195&lt;Lower_percentile,"P01","")))</f>
        <v/>
      </c>
      <c r="H1195" s="44">
        <f>SUMIFS('Sample - Superstore'!S:S,'Sample - Superstore'!$V:$V,$A1195,'Sample - Superstore'!$N:$N,$B1195)</f>
        <v>5</v>
      </c>
      <c r="I1195" s="45">
        <f>SUMIFS('Sample - Superstore'!T:T,'Sample - Superstore'!$V:$V,$A1195,'Sample - Superstore'!$N:$N,$B1195)</f>
        <v>0</v>
      </c>
      <c r="J1195" s="42">
        <f>SUMIFS('Sample - Superstore'!U:U,'Sample - Superstore'!$V:$V,$A1195,'Sample - Superstore'!$N:$N,$B1195)</f>
        <v>69.705</v>
      </c>
      <c r="L1195" s="36" t="s">
        <v>4872</v>
      </c>
      <c r="N1195" s="40"/>
    </row>
    <row r="1196">
      <c r="A1196" s="41" t="s">
        <v>8628</v>
      </c>
      <c r="B1196" s="36" t="s">
        <v>3633</v>
      </c>
      <c r="C1196" s="36" t="s">
        <v>39</v>
      </c>
      <c r="D1196" s="36" t="s">
        <v>61</v>
      </c>
      <c r="E1196" s="36" t="s">
        <v>3634</v>
      </c>
      <c r="F1196" s="42">
        <f>SUMIFS('Sample - Superstore'!R:R,'Sample - Superstore'!$V:$V,$A1196,'Sample - Superstore'!$N:$N,$B1196)</f>
        <v>175.6532148</v>
      </c>
      <c r="G1196" s="43" t="str">
        <f>IF(OR($F1196&lt;Lower_Limit,$F1196&gt;Upper_Limit),TRUE,IF($F1196&gt;Upper_percentile,"P99",IF($F1196&lt;Lower_percentile,"P01","")))</f>
        <v/>
      </c>
      <c r="H1196" s="44">
        <f>SUMIFS('Sample - Superstore'!S:S,'Sample - Superstore'!$V:$V,$A1196,'Sample - Superstore'!$N:$N,$B1196)</f>
        <v>2</v>
      </c>
      <c r="I1196" s="45">
        <f>SUMIFS('Sample - Superstore'!T:T,'Sample - Superstore'!$V:$V,$A1196,'Sample - Superstore'!$N:$N,$B1196)</f>
        <v>0.2</v>
      </c>
      <c r="J1196" s="42">
        <f>SUMIFS('Sample - Superstore'!U:U,'Sample - Superstore'!$V:$V,$A1196,'Sample - Superstore'!$N:$N,$B1196)</f>
        <v>48.30463407</v>
      </c>
      <c r="L1196" s="36" t="s">
        <v>4877</v>
      </c>
      <c r="N1196" s="40"/>
    </row>
    <row r="1197">
      <c r="A1197" s="41" t="s">
        <v>8628</v>
      </c>
      <c r="B1197" s="36" t="s">
        <v>2935</v>
      </c>
      <c r="C1197" s="36" t="s">
        <v>35</v>
      </c>
      <c r="D1197" s="36" t="s">
        <v>263</v>
      </c>
      <c r="E1197" s="36" t="s">
        <v>2936</v>
      </c>
      <c r="F1197" s="42">
        <f>SUMIFS('Sample - Superstore'!R:R,'Sample - Superstore'!$V:$V,$A1197,'Sample - Superstore'!$N:$N,$B1197)</f>
        <v>1125.079131</v>
      </c>
      <c r="G1197" s="43" t="str">
        <f>IF(OR($F1197&lt;Lower_Limit,$F1197&gt;Upper_Limit),TRUE,IF($F1197&gt;Upper_percentile,"P99",IF($F1197&lt;Lower_percentile,"P01","")))</f>
        <v/>
      </c>
      <c r="H1197" s="44">
        <f>SUMIFS('Sample - Superstore'!S:S,'Sample - Superstore'!$V:$V,$A1197,'Sample - Superstore'!$N:$N,$B1197)</f>
        <v>6</v>
      </c>
      <c r="I1197" s="45">
        <f>SUMIFS('Sample - Superstore'!T:T,'Sample - Superstore'!$V:$V,$A1197,'Sample - Superstore'!$N:$N,$B1197)</f>
        <v>0.3</v>
      </c>
      <c r="J1197" s="42">
        <f>SUMIFS('Sample - Superstore'!U:U,'Sample - Superstore'!$V:$V,$A1197,'Sample - Superstore'!$N:$N,$B1197)</f>
        <v>-32.14511802</v>
      </c>
      <c r="L1197" s="36" t="s">
        <v>4880</v>
      </c>
      <c r="N1197" s="40"/>
    </row>
    <row r="1198">
      <c r="A1198" s="41" t="s">
        <v>8628</v>
      </c>
      <c r="B1198" s="36" t="s">
        <v>2366</v>
      </c>
      <c r="C1198" s="36" t="s">
        <v>35</v>
      </c>
      <c r="D1198" s="36" t="s">
        <v>263</v>
      </c>
      <c r="E1198" s="36" t="s">
        <v>2367</v>
      </c>
      <c r="F1198" s="42">
        <f>SUMIFS('Sample - Superstore'!R:R,'Sample - Superstore'!$V:$V,$A1198,'Sample - Superstore'!$N:$N,$B1198)</f>
        <v>1603.136</v>
      </c>
      <c r="G1198" s="43" t="str">
        <f>IF(OR($F1198&lt;Lower_Limit,$F1198&gt;Upper_Limit),TRUE,IF($F1198&gt;Upper_percentile,"P99",IF($F1198&lt;Lower_percentile,"P01","")))</f>
        <v/>
      </c>
      <c r="H1198" s="44">
        <f>SUMIFS('Sample - Superstore'!S:S,'Sample - Superstore'!$V:$V,$A1198,'Sample - Superstore'!$N:$N,$B1198)</f>
        <v>4</v>
      </c>
      <c r="I1198" s="45">
        <f>SUMIFS('Sample - Superstore'!T:T,'Sample - Superstore'!$V:$V,$A1198,'Sample - Superstore'!$N:$N,$B1198)</f>
        <v>0.2</v>
      </c>
      <c r="J1198" s="42">
        <f>SUMIFS('Sample - Superstore'!U:U,'Sample - Superstore'!$V:$V,$A1198,'Sample - Superstore'!$N:$N,$B1198)</f>
        <v>100.196</v>
      </c>
      <c r="L1198" s="36" t="s">
        <v>4890</v>
      </c>
      <c r="N1198" s="40"/>
    </row>
    <row r="1199">
      <c r="A1199" s="41" t="s">
        <v>8628</v>
      </c>
      <c r="B1199" s="36" t="s">
        <v>3640</v>
      </c>
      <c r="C1199" s="36" t="s">
        <v>51</v>
      </c>
      <c r="D1199" s="36" t="s">
        <v>93</v>
      </c>
      <c r="E1199" s="36" t="s">
        <v>3641</v>
      </c>
      <c r="F1199" s="42">
        <f>SUMIFS('Sample - Superstore'!R:R,'Sample - Superstore'!$V:$V,$A1199,'Sample - Superstore'!$N:$N,$B1199)</f>
        <v>6.007940741</v>
      </c>
      <c r="G1199" s="43" t="str">
        <f>IF(OR($F1199&lt;Lower_Limit,$F1199&gt;Upper_Limit),TRUE,IF($F1199&gt;Upper_percentile,"P99",IF($F1199&lt;Lower_percentile,"P01","")))</f>
        <v/>
      </c>
      <c r="H1199" s="44">
        <f>SUMIFS('Sample - Superstore'!S:S,'Sample - Superstore'!$V:$V,$A1199,'Sample - Superstore'!$N:$N,$B1199)</f>
        <v>3</v>
      </c>
      <c r="I1199" s="45">
        <f>SUMIFS('Sample - Superstore'!T:T,'Sample - Superstore'!$V:$V,$A1199,'Sample - Superstore'!$N:$N,$B1199)</f>
        <v>0.2</v>
      </c>
      <c r="J1199" s="42">
        <f>SUMIFS('Sample - Superstore'!U:U,'Sample - Superstore'!$V:$V,$A1199,'Sample - Superstore'!$N:$N,$B1199)</f>
        <v>1.802382222</v>
      </c>
      <c r="L1199" s="36" t="s">
        <v>4892</v>
      </c>
      <c r="N1199" s="40"/>
    </row>
    <row r="1200">
      <c r="A1200" s="41" t="s">
        <v>8628</v>
      </c>
      <c r="B1200" s="36" t="s">
        <v>1358</v>
      </c>
      <c r="C1200" s="36" t="s">
        <v>39</v>
      </c>
      <c r="D1200" s="36" t="s">
        <v>61</v>
      </c>
      <c r="E1200" s="36" t="s">
        <v>1359</v>
      </c>
      <c r="F1200" s="42">
        <f>SUMIFS('Sample - Superstore'!R:R,'Sample - Superstore'!$V:$V,$A1200,'Sample - Superstore'!$N:$N,$B1200)</f>
        <v>52.68366749</v>
      </c>
      <c r="G1200" s="43" t="str">
        <f>IF(OR($F1200&lt;Lower_Limit,$F1200&gt;Upper_Limit),TRUE,IF($F1200&gt;Upper_percentile,"P99",IF($F1200&lt;Lower_percentile,"P01","")))</f>
        <v/>
      </c>
      <c r="H1200" s="44">
        <f>SUMIFS('Sample - Superstore'!S:S,'Sample - Superstore'!$V:$V,$A1200,'Sample - Superstore'!$N:$N,$B1200)</f>
        <v>2</v>
      </c>
      <c r="I1200" s="45">
        <f>SUMIFS('Sample - Superstore'!T:T,'Sample - Superstore'!$V:$V,$A1200,'Sample - Superstore'!$N:$N,$B1200)</f>
        <v>0.2</v>
      </c>
      <c r="J1200" s="42">
        <f>SUMIFS('Sample - Superstore'!U:U,'Sample - Superstore'!$V:$V,$A1200,'Sample - Superstore'!$N:$N,$B1200)</f>
        <v>14.48800856</v>
      </c>
      <c r="L1200" s="36" t="s">
        <v>4894</v>
      </c>
      <c r="N1200" s="40"/>
    </row>
    <row r="1201">
      <c r="A1201" s="41" t="s">
        <v>8628</v>
      </c>
      <c r="B1201" s="36" t="s">
        <v>3645</v>
      </c>
      <c r="C1201" s="36" t="s">
        <v>51</v>
      </c>
      <c r="D1201" s="36" t="s">
        <v>93</v>
      </c>
      <c r="E1201" s="36" t="s">
        <v>3646</v>
      </c>
      <c r="F1201" s="42">
        <f>SUMIFS('Sample - Superstore'!R:R,'Sample - Superstore'!$V:$V,$A1201,'Sample - Superstore'!$N:$N,$B1201)</f>
        <v>8.26</v>
      </c>
      <c r="G1201" s="43" t="str">
        <f>IF(OR($F1201&lt;Lower_Limit,$F1201&gt;Upper_Limit),TRUE,IF($F1201&gt;Upper_percentile,"P99",IF($F1201&lt;Lower_percentile,"P01","")))</f>
        <v/>
      </c>
      <c r="H1201" s="44">
        <f>SUMIFS('Sample - Superstore'!S:S,'Sample - Superstore'!$V:$V,$A1201,'Sample - Superstore'!$N:$N,$B1201)</f>
        <v>2</v>
      </c>
      <c r="I1201" s="45">
        <f>SUMIFS('Sample - Superstore'!T:T,'Sample - Superstore'!$V:$V,$A1201,'Sample - Superstore'!$N:$N,$B1201)</f>
        <v>0</v>
      </c>
      <c r="J1201" s="42">
        <f>SUMIFS('Sample - Superstore'!U:U,'Sample - Superstore'!$V:$V,$A1201,'Sample - Superstore'!$N:$N,$B1201)</f>
        <v>3.7996</v>
      </c>
      <c r="L1201" s="36" t="s">
        <v>4896</v>
      </c>
      <c r="N1201" s="40"/>
    </row>
    <row r="1202">
      <c r="A1202" s="41" t="s">
        <v>8628</v>
      </c>
      <c r="B1202" s="36" t="s">
        <v>3648</v>
      </c>
      <c r="C1202" s="36" t="s">
        <v>39</v>
      </c>
      <c r="D1202" s="36" t="s">
        <v>40</v>
      </c>
      <c r="E1202" s="36" t="s">
        <v>3649</v>
      </c>
      <c r="F1202" s="42">
        <f>SUMIFS('Sample - Superstore'!R:R,'Sample - Superstore'!$V:$V,$A1202,'Sample - Superstore'!$N:$N,$B1202)</f>
        <v>60.41399177</v>
      </c>
      <c r="G1202" s="43" t="str">
        <f>IF(OR($F1202&lt;Lower_Limit,$F1202&gt;Upper_Limit),TRUE,IF($F1202&gt;Upper_percentile,"P99",IF($F1202&lt;Lower_percentile,"P01","")))</f>
        <v/>
      </c>
      <c r="H1202" s="44">
        <f>SUMIFS('Sample - Superstore'!S:S,'Sample - Superstore'!$V:$V,$A1202,'Sample - Superstore'!$N:$N,$B1202)</f>
        <v>10</v>
      </c>
      <c r="I1202" s="45">
        <f>SUMIFS('Sample - Superstore'!T:T,'Sample - Superstore'!$V:$V,$A1202,'Sample - Superstore'!$N:$N,$B1202)</f>
        <v>0</v>
      </c>
      <c r="J1202" s="42">
        <f>SUMIFS('Sample - Superstore'!U:U,'Sample - Superstore'!$V:$V,$A1202,'Sample - Superstore'!$N:$N,$B1202)</f>
        <v>15.10349794</v>
      </c>
      <c r="L1202" s="36" t="s">
        <v>4898</v>
      </c>
      <c r="N1202" s="40"/>
    </row>
    <row r="1203">
      <c r="A1203" s="41" t="s">
        <v>8628</v>
      </c>
      <c r="B1203" s="36" t="s">
        <v>914</v>
      </c>
      <c r="C1203" s="36" t="s">
        <v>39</v>
      </c>
      <c r="D1203" s="36" t="s">
        <v>61</v>
      </c>
      <c r="E1203" s="36" t="s">
        <v>915</v>
      </c>
      <c r="F1203" s="42">
        <f>SUMIFS('Sample - Superstore'!R:R,'Sample - Superstore'!$V:$V,$A1203,'Sample - Superstore'!$N:$N,$B1203)</f>
        <v>274.4306996</v>
      </c>
      <c r="G1203" s="43" t="str">
        <f>IF(OR($F1203&lt;Lower_Limit,$F1203&gt;Upper_Limit),TRUE,IF($F1203&gt;Upper_percentile,"P99",IF($F1203&lt;Lower_percentile,"P01","")))</f>
        <v/>
      </c>
      <c r="H1203" s="44">
        <f>SUMIFS('Sample - Superstore'!S:S,'Sample - Superstore'!$V:$V,$A1203,'Sample - Superstore'!$N:$N,$B1203)</f>
        <v>5</v>
      </c>
      <c r="I1203" s="45">
        <f>SUMIFS('Sample - Superstore'!T:T,'Sample - Superstore'!$V:$V,$A1203,'Sample - Superstore'!$N:$N,$B1203)</f>
        <v>0</v>
      </c>
      <c r="J1203" s="42">
        <f>SUMIFS('Sample - Superstore'!U:U,'Sample - Superstore'!$V:$V,$A1203,'Sample - Superstore'!$N:$N,$B1203)</f>
        <v>96.05074486</v>
      </c>
      <c r="L1203" s="36" t="s">
        <v>4901</v>
      </c>
      <c r="N1203" s="40"/>
    </row>
    <row r="1204">
      <c r="A1204" s="41" t="s">
        <v>8628</v>
      </c>
      <c r="B1204" s="36" t="s">
        <v>3653</v>
      </c>
      <c r="C1204" s="36" t="s">
        <v>39</v>
      </c>
      <c r="D1204" s="36" t="s">
        <v>61</v>
      </c>
      <c r="E1204" s="36" t="s">
        <v>3654</v>
      </c>
      <c r="F1204" s="42">
        <f>SUMIFS('Sample - Superstore'!R:R,'Sample - Superstore'!$V:$V,$A1204,'Sample - Superstore'!$N:$N,$B1204)</f>
        <v>52.6682963</v>
      </c>
      <c r="G1204" s="43" t="str">
        <f>IF(OR($F1204&lt;Lower_Limit,$F1204&gt;Upper_Limit),TRUE,IF($F1204&gt;Upper_percentile,"P99",IF($F1204&lt;Lower_percentile,"P01","")))</f>
        <v/>
      </c>
      <c r="H1204" s="44">
        <f>SUMIFS('Sample - Superstore'!S:S,'Sample - Superstore'!$V:$V,$A1204,'Sample - Superstore'!$N:$N,$B1204)</f>
        <v>3</v>
      </c>
      <c r="I1204" s="45">
        <f>SUMIFS('Sample - Superstore'!T:T,'Sample - Superstore'!$V:$V,$A1204,'Sample - Superstore'!$N:$N,$B1204)</f>
        <v>0</v>
      </c>
      <c r="J1204" s="42">
        <f>SUMIFS('Sample - Superstore'!U:U,'Sample - Superstore'!$V:$V,$A1204,'Sample - Superstore'!$N:$N,$B1204)</f>
        <v>16.32717185</v>
      </c>
      <c r="L1204" s="36" t="s">
        <v>4907</v>
      </c>
      <c r="N1204" s="40"/>
    </row>
    <row r="1205">
      <c r="A1205" s="41" t="s">
        <v>8628</v>
      </c>
      <c r="B1205" s="36" t="s">
        <v>3656</v>
      </c>
      <c r="C1205" s="36" t="s">
        <v>51</v>
      </c>
      <c r="D1205" s="36" t="s">
        <v>124</v>
      </c>
      <c r="E1205" s="36" t="s">
        <v>3657</v>
      </c>
      <c r="F1205" s="42">
        <f>SUMIFS('Sample - Superstore'!R:R,'Sample - Superstore'!$V:$V,$A1205,'Sample - Superstore'!$N:$N,$B1205)</f>
        <v>12.69221399</v>
      </c>
      <c r="G1205" s="43" t="str">
        <f>IF(OR($F1205&lt;Lower_Limit,$F1205&gt;Upper_Limit),TRUE,IF($F1205&gt;Upper_percentile,"P99",IF($F1205&lt;Lower_percentile,"P01","")))</f>
        <v/>
      </c>
      <c r="H1205" s="44">
        <f>SUMIFS('Sample - Superstore'!S:S,'Sample - Superstore'!$V:$V,$A1205,'Sample - Superstore'!$N:$N,$B1205)</f>
        <v>2</v>
      </c>
      <c r="I1205" s="45">
        <f>SUMIFS('Sample - Superstore'!T:T,'Sample - Superstore'!$V:$V,$A1205,'Sample - Superstore'!$N:$N,$B1205)</f>
        <v>0</v>
      </c>
      <c r="J1205" s="42">
        <f>SUMIFS('Sample - Superstore'!U:U,'Sample - Superstore'!$V:$V,$A1205,'Sample - Superstore'!$N:$N,$B1205)</f>
        <v>6.219184856</v>
      </c>
      <c r="L1205" s="36" t="s">
        <v>4912</v>
      </c>
      <c r="N1205" s="40"/>
    </row>
    <row r="1206">
      <c r="A1206" s="41" t="s">
        <v>8628</v>
      </c>
      <c r="B1206" s="36" t="s">
        <v>3658</v>
      </c>
      <c r="C1206" s="36" t="s">
        <v>39</v>
      </c>
      <c r="D1206" s="36" t="s">
        <v>40</v>
      </c>
      <c r="E1206" s="36" t="s">
        <v>3659</v>
      </c>
      <c r="F1206" s="42">
        <f>SUMIFS('Sample - Superstore'!R:R,'Sample - Superstore'!$V:$V,$A1206,'Sample - Superstore'!$N:$N,$B1206)</f>
        <v>230.534963</v>
      </c>
      <c r="G1206" s="43" t="str">
        <f>IF(OR($F1206&lt;Lower_Limit,$F1206&gt;Upper_Limit),TRUE,IF($F1206&gt;Upper_percentile,"P99",IF($F1206&lt;Lower_percentile,"P01","")))</f>
        <v/>
      </c>
      <c r="H1206" s="44">
        <f>SUMIFS('Sample - Superstore'!S:S,'Sample - Superstore'!$V:$V,$A1206,'Sample - Superstore'!$N:$N,$B1206)</f>
        <v>3</v>
      </c>
      <c r="I1206" s="45">
        <f>SUMIFS('Sample - Superstore'!T:T,'Sample - Superstore'!$V:$V,$A1206,'Sample - Superstore'!$N:$N,$B1206)</f>
        <v>0</v>
      </c>
      <c r="J1206" s="42">
        <f>SUMIFS('Sample - Superstore'!U:U,'Sample - Superstore'!$V:$V,$A1206,'Sample - Superstore'!$N:$N,$B1206)</f>
        <v>64.54978963</v>
      </c>
      <c r="L1206" s="36" t="s">
        <v>4914</v>
      </c>
      <c r="N1206" s="40"/>
    </row>
    <row r="1207">
      <c r="A1207" s="41" t="s">
        <v>8628</v>
      </c>
      <c r="B1207" s="36" t="s">
        <v>3660</v>
      </c>
      <c r="C1207" s="36" t="s">
        <v>35</v>
      </c>
      <c r="D1207" s="36" t="s">
        <v>73</v>
      </c>
      <c r="E1207" s="36" t="s">
        <v>3661</v>
      </c>
      <c r="F1207" s="42">
        <f>SUMIFS('Sample - Superstore'!R:R,'Sample - Superstore'!$V:$V,$A1207,'Sample - Superstore'!$N:$N,$B1207)</f>
        <v>491.7025185</v>
      </c>
      <c r="G1207" s="43" t="str">
        <f>IF(OR($F1207&lt;Lower_Limit,$F1207&gt;Upper_Limit),TRUE,IF($F1207&gt;Upper_percentile,"P99",IF($F1207&lt;Lower_percentile,"P01","")))</f>
        <v/>
      </c>
      <c r="H1207" s="44">
        <f>SUMIFS('Sample - Superstore'!S:S,'Sample - Superstore'!$V:$V,$A1207,'Sample - Superstore'!$N:$N,$B1207)</f>
        <v>4</v>
      </c>
      <c r="I1207" s="45">
        <f>SUMIFS('Sample - Superstore'!T:T,'Sample - Superstore'!$V:$V,$A1207,'Sample - Superstore'!$N:$N,$B1207)</f>
        <v>0</v>
      </c>
      <c r="J1207" s="42">
        <f>SUMIFS('Sample - Superstore'!U:U,'Sample - Superstore'!$V:$V,$A1207,'Sample - Superstore'!$N:$N,$B1207)</f>
        <v>108.1745541</v>
      </c>
      <c r="L1207" s="36" t="s">
        <v>4916</v>
      </c>
      <c r="N1207" s="40"/>
    </row>
    <row r="1208">
      <c r="A1208" s="41" t="s">
        <v>8628</v>
      </c>
      <c r="B1208" s="36" t="s">
        <v>3662</v>
      </c>
      <c r="C1208" s="36" t="s">
        <v>39</v>
      </c>
      <c r="D1208" s="36" t="s">
        <v>61</v>
      </c>
      <c r="E1208" s="36" t="s">
        <v>3663</v>
      </c>
      <c r="F1208" s="42">
        <f>SUMIFS('Sample - Superstore'!R:R,'Sample - Superstore'!$V:$V,$A1208,'Sample - Superstore'!$N:$N,$B1208)</f>
        <v>526.9794074</v>
      </c>
      <c r="G1208" s="43" t="str">
        <f>IF(OR($F1208&lt;Lower_Limit,$F1208&gt;Upper_Limit),TRUE,IF($F1208&gt;Upper_percentile,"P99",IF($F1208&lt;Lower_percentile,"P01","")))</f>
        <v/>
      </c>
      <c r="H1208" s="44">
        <f>SUMIFS('Sample - Superstore'!S:S,'Sample - Superstore'!$V:$V,$A1208,'Sample - Superstore'!$N:$N,$B1208)</f>
        <v>3</v>
      </c>
      <c r="I1208" s="45">
        <f>SUMIFS('Sample - Superstore'!T:T,'Sample - Superstore'!$V:$V,$A1208,'Sample - Superstore'!$N:$N,$B1208)</f>
        <v>0</v>
      </c>
      <c r="J1208" s="42">
        <f>SUMIFS('Sample - Superstore'!U:U,'Sample - Superstore'!$V:$V,$A1208,'Sample - Superstore'!$N:$N,$B1208)</f>
        <v>179.1729985</v>
      </c>
      <c r="L1208" s="36" t="s">
        <v>4918</v>
      </c>
      <c r="N1208" s="40"/>
    </row>
    <row r="1209">
      <c r="A1209" s="41" t="s">
        <v>8628</v>
      </c>
      <c r="B1209" s="36" t="s">
        <v>3664</v>
      </c>
      <c r="C1209" s="36" t="s">
        <v>51</v>
      </c>
      <c r="D1209" s="36" t="s">
        <v>93</v>
      </c>
      <c r="E1209" s="36" t="s">
        <v>3665</v>
      </c>
      <c r="F1209" s="42">
        <f>SUMIFS('Sample - Superstore'!R:R,'Sample - Superstore'!$V:$V,$A1209,'Sample - Superstore'!$N:$N,$B1209)</f>
        <v>9.486222222</v>
      </c>
      <c r="G1209" s="43" t="str">
        <f>IF(OR($F1209&lt;Lower_Limit,$F1209&gt;Upper_Limit),TRUE,IF($F1209&gt;Upper_percentile,"P99",IF($F1209&lt;Lower_percentile,"P01","")))</f>
        <v/>
      </c>
      <c r="H1209" s="44">
        <f>SUMIFS('Sample - Superstore'!S:S,'Sample - Superstore'!$V:$V,$A1209,'Sample - Superstore'!$N:$N,$B1209)</f>
        <v>3</v>
      </c>
      <c r="I1209" s="45">
        <f>SUMIFS('Sample - Superstore'!T:T,'Sample - Superstore'!$V:$V,$A1209,'Sample - Superstore'!$N:$N,$B1209)</f>
        <v>0</v>
      </c>
      <c r="J1209" s="42">
        <f>SUMIFS('Sample - Superstore'!U:U,'Sample - Superstore'!$V:$V,$A1209,'Sample - Superstore'!$N:$N,$B1209)</f>
        <v>2.751004444</v>
      </c>
      <c r="L1209" s="36" t="s">
        <v>4926</v>
      </c>
      <c r="N1209" s="40"/>
    </row>
    <row r="1210">
      <c r="A1210" s="41" t="s">
        <v>8628</v>
      </c>
      <c r="B1210" s="36" t="s">
        <v>3669</v>
      </c>
      <c r="C1210" s="36" t="s">
        <v>35</v>
      </c>
      <c r="D1210" s="36" t="s">
        <v>121</v>
      </c>
      <c r="E1210" s="36" t="s">
        <v>3670</v>
      </c>
      <c r="F1210" s="42">
        <f>SUMIFS('Sample - Superstore'!R:R,'Sample - Superstore'!$V:$V,$A1210,'Sample - Superstore'!$N:$N,$B1210)</f>
        <v>140.7860372</v>
      </c>
      <c r="G1210" s="43" t="str">
        <f>IF(OR($F1210&lt;Lower_Limit,$F1210&gt;Upper_Limit),TRUE,IF($F1210&gt;Upper_percentile,"P99",IF($F1210&lt;Lower_percentile,"P01","")))</f>
        <v/>
      </c>
      <c r="H1210" s="44">
        <f>SUMIFS('Sample - Superstore'!S:S,'Sample - Superstore'!$V:$V,$A1210,'Sample - Superstore'!$N:$N,$B1210)</f>
        <v>3</v>
      </c>
      <c r="I1210" s="45">
        <f>SUMIFS('Sample - Superstore'!T:T,'Sample - Superstore'!$V:$V,$A1210,'Sample - Superstore'!$N:$N,$B1210)</f>
        <v>0</v>
      </c>
      <c r="J1210" s="42">
        <f>SUMIFS('Sample - Superstore'!U:U,'Sample - Superstore'!$V:$V,$A1210,'Sample - Superstore'!$N:$N,$B1210)</f>
        <v>30.97292819</v>
      </c>
      <c r="L1210" s="36" t="s">
        <v>4928</v>
      </c>
      <c r="N1210" s="40"/>
    </row>
    <row r="1211">
      <c r="A1211" s="41" t="s">
        <v>8628</v>
      </c>
      <c r="B1211" s="36" t="s">
        <v>3672</v>
      </c>
      <c r="C1211" s="36" t="s">
        <v>51</v>
      </c>
      <c r="D1211" s="36" t="s">
        <v>76</v>
      </c>
      <c r="E1211" s="36" t="s">
        <v>3673</v>
      </c>
      <c r="F1211" s="42">
        <f>SUMIFS('Sample - Superstore'!R:R,'Sample - Superstore'!$V:$V,$A1211,'Sample - Superstore'!$N:$N,$B1211)</f>
        <v>161.0549728</v>
      </c>
      <c r="G1211" s="43" t="str">
        <f>IF(OR($F1211&lt;Lower_Limit,$F1211&gt;Upper_Limit),TRUE,IF($F1211&gt;Upper_percentile,"P99",IF($F1211&lt;Lower_percentile,"P01","")))</f>
        <v/>
      </c>
      <c r="H1211" s="44">
        <f>SUMIFS('Sample - Superstore'!S:S,'Sample - Superstore'!$V:$V,$A1211,'Sample - Superstore'!$N:$N,$B1211)</f>
        <v>8</v>
      </c>
      <c r="I1211" s="45">
        <f>SUMIFS('Sample - Superstore'!T:T,'Sample - Superstore'!$V:$V,$A1211,'Sample - Superstore'!$N:$N,$B1211)</f>
        <v>0.2</v>
      </c>
      <c r="J1211" s="42">
        <f>SUMIFS('Sample - Superstore'!U:U,'Sample - Superstore'!$V:$V,$A1211,'Sample - Superstore'!$N:$N,$B1211)</f>
        <v>50.32967901</v>
      </c>
      <c r="L1211" s="36" t="s">
        <v>4934</v>
      </c>
      <c r="N1211" s="40"/>
    </row>
    <row r="1212">
      <c r="A1212" s="41" t="s">
        <v>8628</v>
      </c>
      <c r="B1212" s="36" t="s">
        <v>3677</v>
      </c>
      <c r="C1212" s="36" t="s">
        <v>51</v>
      </c>
      <c r="D1212" s="36" t="s">
        <v>124</v>
      </c>
      <c r="E1212" s="36" t="s">
        <v>3678</v>
      </c>
      <c r="F1212" s="42">
        <f>SUMIFS('Sample - Superstore'!R:R,'Sample - Superstore'!$V:$V,$A1212,'Sample - Superstore'!$N:$N,$B1212)</f>
        <v>23.72637753</v>
      </c>
      <c r="G1212" s="43" t="str">
        <f>IF(OR($F1212&lt;Lower_Limit,$F1212&gt;Upper_Limit),TRUE,IF($F1212&gt;Upper_percentile,"P99",IF($F1212&lt;Lower_percentile,"P01","")))</f>
        <v/>
      </c>
      <c r="H1212" s="44">
        <f>SUMIFS('Sample - Superstore'!S:S,'Sample - Superstore'!$V:$V,$A1212,'Sample - Superstore'!$N:$N,$B1212)</f>
        <v>1</v>
      </c>
      <c r="I1212" s="45">
        <f>SUMIFS('Sample - Superstore'!T:T,'Sample - Superstore'!$V:$V,$A1212,'Sample - Superstore'!$N:$N,$B1212)</f>
        <v>0.2</v>
      </c>
      <c r="J1212" s="42">
        <f>SUMIFS('Sample - Superstore'!U:U,'Sample - Superstore'!$V:$V,$A1212,'Sample - Superstore'!$N:$N,$B1212)</f>
        <v>8.600811853</v>
      </c>
      <c r="L1212" s="36" t="s">
        <v>4939</v>
      </c>
      <c r="N1212" s="40"/>
    </row>
    <row r="1213">
      <c r="A1213" s="41" t="s">
        <v>8628</v>
      </c>
      <c r="B1213" s="36" t="s">
        <v>3682</v>
      </c>
      <c r="C1213" s="36" t="s">
        <v>51</v>
      </c>
      <c r="D1213" s="36" t="s">
        <v>635</v>
      </c>
      <c r="E1213" s="36" t="s">
        <v>3683</v>
      </c>
      <c r="F1213" s="42">
        <f>SUMIFS('Sample - Superstore'!R:R,'Sample - Superstore'!$V:$V,$A1213,'Sample - Superstore'!$N:$N,$B1213)</f>
        <v>56.58719342</v>
      </c>
      <c r="G1213" s="43" t="str">
        <f>IF(OR($F1213&lt;Lower_Limit,$F1213&gt;Upper_Limit),TRUE,IF($F1213&gt;Upper_percentile,"P99",IF($F1213&lt;Lower_percentile,"P01","")))</f>
        <v/>
      </c>
      <c r="H1213" s="44">
        <f>SUMIFS('Sample - Superstore'!S:S,'Sample - Superstore'!$V:$V,$A1213,'Sample - Superstore'!$N:$N,$B1213)</f>
        <v>5</v>
      </c>
      <c r="I1213" s="45">
        <f>SUMIFS('Sample - Superstore'!T:T,'Sample - Superstore'!$V:$V,$A1213,'Sample - Superstore'!$N:$N,$B1213)</f>
        <v>0.2</v>
      </c>
      <c r="J1213" s="42">
        <f>SUMIFS('Sample - Superstore'!U:U,'Sample - Superstore'!$V:$V,$A1213,'Sample - Superstore'!$N:$N,$B1213)</f>
        <v>-12.0247786</v>
      </c>
      <c r="L1213" s="36" t="s">
        <v>4945</v>
      </c>
      <c r="N1213" s="40"/>
    </row>
    <row r="1214">
      <c r="A1214" s="41" t="s">
        <v>8628</v>
      </c>
      <c r="B1214" s="36" t="s">
        <v>3684</v>
      </c>
      <c r="C1214" s="36" t="s">
        <v>51</v>
      </c>
      <c r="D1214" s="36" t="s">
        <v>124</v>
      </c>
      <c r="E1214" s="36" t="s">
        <v>3685</v>
      </c>
      <c r="F1214" s="42">
        <f>SUMIFS('Sample - Superstore'!R:R,'Sample - Superstore'!$V:$V,$A1214,'Sample - Superstore'!$N:$N,$B1214)</f>
        <v>3.874992593</v>
      </c>
      <c r="G1214" s="43" t="str">
        <f>IF(OR($F1214&lt;Lower_Limit,$F1214&gt;Upper_Limit),TRUE,IF($F1214&gt;Upper_percentile,"P99",IF($F1214&lt;Lower_percentile,"P01","")))</f>
        <v/>
      </c>
      <c r="H1214" s="44">
        <f>SUMIFS('Sample - Superstore'!S:S,'Sample - Superstore'!$V:$V,$A1214,'Sample - Superstore'!$N:$N,$B1214)</f>
        <v>1</v>
      </c>
      <c r="I1214" s="45">
        <f>SUMIFS('Sample - Superstore'!T:T,'Sample - Superstore'!$V:$V,$A1214,'Sample - Superstore'!$N:$N,$B1214)</f>
        <v>0.2</v>
      </c>
      <c r="J1214" s="42">
        <f>SUMIFS('Sample - Superstore'!U:U,'Sample - Superstore'!$V:$V,$A1214,'Sample - Superstore'!$N:$N,$B1214)</f>
        <v>1.259372593</v>
      </c>
      <c r="L1214" s="36" t="s">
        <v>4949</v>
      </c>
      <c r="N1214" s="40"/>
    </row>
    <row r="1215">
      <c r="A1215" s="41" t="s">
        <v>8628</v>
      </c>
      <c r="B1215" s="36" t="s">
        <v>2116</v>
      </c>
      <c r="C1215" s="36" t="s">
        <v>51</v>
      </c>
      <c r="D1215" s="36" t="s">
        <v>124</v>
      </c>
      <c r="E1215" s="36" t="s">
        <v>2117</v>
      </c>
      <c r="F1215" s="42">
        <f>SUMIFS('Sample - Superstore'!R:R,'Sample - Superstore'!$V:$V,$A1215,'Sample - Superstore'!$N:$N,$B1215)</f>
        <v>5.078788477</v>
      </c>
      <c r="G1215" s="43" t="str">
        <f>IF(OR($F1215&lt;Lower_Limit,$F1215&gt;Upper_Limit),TRUE,IF($F1215&gt;Upper_percentile,"P99",IF($F1215&lt;Lower_percentile,"P01","")))</f>
        <v/>
      </c>
      <c r="H1215" s="44">
        <f>SUMIFS('Sample - Superstore'!S:S,'Sample - Superstore'!$V:$V,$A1215,'Sample - Superstore'!$N:$N,$B1215)</f>
        <v>1</v>
      </c>
      <c r="I1215" s="45">
        <f>SUMIFS('Sample - Superstore'!T:T,'Sample - Superstore'!$V:$V,$A1215,'Sample - Superstore'!$N:$N,$B1215)</f>
        <v>0.2</v>
      </c>
      <c r="J1215" s="42">
        <f>SUMIFS('Sample - Superstore'!U:U,'Sample - Superstore'!$V:$V,$A1215,'Sample - Superstore'!$N:$N,$B1215)</f>
        <v>1.841060823</v>
      </c>
      <c r="L1215" s="36" t="s">
        <v>4954</v>
      </c>
      <c r="N1215" s="40"/>
    </row>
    <row r="1216">
      <c r="A1216" s="41" t="s">
        <v>8628</v>
      </c>
      <c r="B1216" s="36" t="s">
        <v>3226</v>
      </c>
      <c r="C1216" s="36" t="s">
        <v>51</v>
      </c>
      <c r="D1216" s="36" t="s">
        <v>635</v>
      </c>
      <c r="E1216" s="36" t="s">
        <v>3227</v>
      </c>
      <c r="F1216" s="42">
        <f>SUMIFS('Sample - Superstore'!R:R,'Sample - Superstore'!$V:$V,$A1216,'Sample - Superstore'!$N:$N,$B1216)</f>
        <v>60.59398848</v>
      </c>
      <c r="G1216" s="43" t="str">
        <f>IF(OR($F1216&lt;Lower_Limit,$F1216&gt;Upper_Limit),TRUE,IF($F1216&gt;Upper_percentile,"P99",IF($F1216&lt;Lower_percentile,"P01","")))</f>
        <v/>
      </c>
      <c r="H1216" s="44">
        <f>SUMIFS('Sample - Superstore'!S:S,'Sample - Superstore'!$V:$V,$A1216,'Sample - Superstore'!$N:$N,$B1216)</f>
        <v>4</v>
      </c>
      <c r="I1216" s="45">
        <f>SUMIFS('Sample - Superstore'!T:T,'Sample - Superstore'!$V:$V,$A1216,'Sample - Superstore'!$N:$N,$B1216)</f>
        <v>0.2</v>
      </c>
      <c r="J1216" s="42">
        <f>SUMIFS('Sample - Superstore'!U:U,'Sample - Superstore'!$V:$V,$A1216,'Sample - Superstore'!$N:$N,$B1216)</f>
        <v>6.816823704</v>
      </c>
      <c r="L1216" s="36" t="s">
        <v>4956</v>
      </c>
      <c r="N1216" s="40"/>
    </row>
    <row r="1217">
      <c r="A1217" s="41" t="s">
        <v>8628</v>
      </c>
      <c r="B1217" s="36" t="s">
        <v>3688</v>
      </c>
      <c r="C1217" s="36" t="s">
        <v>51</v>
      </c>
      <c r="D1217" s="36" t="s">
        <v>124</v>
      </c>
      <c r="E1217" s="36" t="s">
        <v>3689</v>
      </c>
      <c r="F1217" s="42">
        <f>SUMIFS('Sample - Superstore'!R:R,'Sample - Superstore'!$V:$V,$A1217,'Sample - Superstore'!$N:$N,$B1217)</f>
        <v>135.0645802</v>
      </c>
      <c r="G1217" s="43" t="str">
        <f>IF(OR($F1217&lt;Lower_Limit,$F1217&gt;Upper_Limit),TRUE,IF($F1217&gt;Upper_percentile,"P99",IF($F1217&lt;Lower_percentile,"P01","")))</f>
        <v/>
      </c>
      <c r="H1217" s="44">
        <f>SUMIFS('Sample - Superstore'!S:S,'Sample - Superstore'!$V:$V,$A1217,'Sample - Superstore'!$N:$N,$B1217)</f>
        <v>3</v>
      </c>
      <c r="I1217" s="45">
        <f>SUMIFS('Sample - Superstore'!T:T,'Sample - Superstore'!$V:$V,$A1217,'Sample - Superstore'!$N:$N,$B1217)</f>
        <v>0</v>
      </c>
      <c r="J1217" s="42">
        <f>SUMIFS('Sample - Superstore'!U:U,'Sample - Superstore'!$V:$V,$A1217,'Sample - Superstore'!$N:$N,$B1217)</f>
        <v>66.18164432</v>
      </c>
      <c r="L1217" s="36" t="s">
        <v>4960</v>
      </c>
      <c r="N1217" s="40"/>
    </row>
    <row r="1218">
      <c r="A1218" s="41" t="s">
        <v>8628</v>
      </c>
      <c r="B1218" s="36" t="s">
        <v>3690</v>
      </c>
      <c r="C1218" s="36" t="s">
        <v>35</v>
      </c>
      <c r="D1218" s="36" t="s">
        <v>73</v>
      </c>
      <c r="E1218" s="36" t="s">
        <v>3691</v>
      </c>
      <c r="F1218" s="42">
        <f>SUMIFS('Sample - Superstore'!R:R,'Sample - Superstore'!$V:$V,$A1218,'Sample - Superstore'!$N:$N,$B1218)</f>
        <v>268.6738416</v>
      </c>
      <c r="G1218" s="43" t="str">
        <f>IF(OR($F1218&lt;Lower_Limit,$F1218&gt;Upper_Limit),TRUE,IF($F1218&gt;Upper_percentile,"P99",IF($F1218&lt;Lower_percentile,"P01","")))</f>
        <v/>
      </c>
      <c r="H1218" s="44">
        <f>SUMIFS('Sample - Superstore'!S:S,'Sample - Superstore'!$V:$V,$A1218,'Sample - Superstore'!$N:$N,$B1218)</f>
        <v>1</v>
      </c>
      <c r="I1218" s="45">
        <f>SUMIFS('Sample - Superstore'!T:T,'Sample - Superstore'!$V:$V,$A1218,'Sample - Superstore'!$N:$N,$B1218)</f>
        <v>0.3</v>
      </c>
      <c r="J1218" s="42">
        <f>SUMIFS('Sample - Superstore'!U:U,'Sample - Superstore'!$V:$V,$A1218,'Sample - Superstore'!$N:$N,$B1218)</f>
        <v>23.02918642</v>
      </c>
      <c r="L1218" s="36" t="s">
        <v>4968</v>
      </c>
      <c r="N1218" s="40"/>
    </row>
    <row r="1219">
      <c r="A1219" s="41" t="s">
        <v>8628</v>
      </c>
      <c r="B1219" s="36" t="s">
        <v>2449</v>
      </c>
      <c r="C1219" s="36" t="s">
        <v>39</v>
      </c>
      <c r="D1219" s="36" t="s">
        <v>40</v>
      </c>
      <c r="E1219" s="36" t="s">
        <v>2450</v>
      </c>
      <c r="F1219" s="42">
        <f>SUMIFS('Sample - Superstore'!R:R,'Sample - Superstore'!$V:$V,$A1219,'Sample - Superstore'!$N:$N,$B1219)</f>
        <v>65.86828395</v>
      </c>
      <c r="G1219" s="43" t="str">
        <f>IF(OR($F1219&lt;Lower_Limit,$F1219&gt;Upper_Limit),TRUE,IF($F1219&gt;Upper_percentile,"P99",IF($F1219&lt;Lower_percentile,"P01","")))</f>
        <v/>
      </c>
      <c r="H1219" s="44">
        <f>SUMIFS('Sample - Superstore'!S:S,'Sample - Superstore'!$V:$V,$A1219,'Sample - Superstore'!$N:$N,$B1219)</f>
        <v>3</v>
      </c>
      <c r="I1219" s="45">
        <f>SUMIFS('Sample - Superstore'!T:T,'Sample - Superstore'!$V:$V,$A1219,'Sample - Superstore'!$N:$N,$B1219)</f>
        <v>0</v>
      </c>
      <c r="J1219" s="42">
        <f>SUMIFS('Sample - Superstore'!U:U,'Sample - Superstore'!$V:$V,$A1219,'Sample - Superstore'!$N:$N,$B1219)</f>
        <v>31.6167763</v>
      </c>
      <c r="L1219" s="36" t="s">
        <v>4970</v>
      </c>
      <c r="N1219" s="40"/>
    </row>
    <row r="1220">
      <c r="A1220" s="41" t="s">
        <v>8628</v>
      </c>
      <c r="B1220" s="36" t="s">
        <v>1746</v>
      </c>
      <c r="C1220" s="36" t="s">
        <v>51</v>
      </c>
      <c r="D1220" s="36" t="s">
        <v>124</v>
      </c>
      <c r="E1220" s="36" t="s">
        <v>1747</v>
      </c>
      <c r="F1220" s="42">
        <f>SUMIFS('Sample - Superstore'!R:R,'Sample - Superstore'!$V:$V,$A1220,'Sample - Superstore'!$N:$N,$B1220)</f>
        <v>89.55977778</v>
      </c>
      <c r="G1220" s="43" t="str">
        <f>IF(OR($F1220&lt;Lower_Limit,$F1220&gt;Upper_Limit),TRUE,IF($F1220&gt;Upper_percentile,"P99",IF($F1220&lt;Lower_percentile,"P01","")))</f>
        <v/>
      </c>
      <c r="H1220" s="44">
        <f>SUMIFS('Sample - Superstore'!S:S,'Sample - Superstore'!$V:$V,$A1220,'Sample - Superstore'!$N:$N,$B1220)</f>
        <v>9</v>
      </c>
      <c r="I1220" s="45">
        <f>SUMIFS('Sample - Superstore'!T:T,'Sample - Superstore'!$V:$V,$A1220,'Sample - Superstore'!$N:$N,$B1220)</f>
        <v>0</v>
      </c>
      <c r="J1220" s="42">
        <f>SUMIFS('Sample - Superstore'!U:U,'Sample - Superstore'!$V:$V,$A1220,'Sample - Superstore'!$N:$N,$B1220)</f>
        <v>40.3019</v>
      </c>
      <c r="L1220" s="36" t="s">
        <v>4972</v>
      </c>
      <c r="N1220" s="40"/>
    </row>
    <row r="1221">
      <c r="A1221" s="41" t="s">
        <v>8628</v>
      </c>
      <c r="B1221" s="36" t="s">
        <v>3307</v>
      </c>
      <c r="C1221" s="36" t="s">
        <v>51</v>
      </c>
      <c r="D1221" s="36" t="s">
        <v>272</v>
      </c>
      <c r="E1221" s="36" t="s">
        <v>722</v>
      </c>
      <c r="F1221" s="42">
        <f>SUMIFS('Sample - Superstore'!R:R,'Sample - Superstore'!$V:$V,$A1221,'Sample - Superstore'!$N:$N,$B1221)</f>
        <v>12.82877366</v>
      </c>
      <c r="G1221" s="43" t="str">
        <f>IF(OR($F1221&lt;Lower_Limit,$F1221&gt;Upper_Limit),TRUE,IF($F1221&gt;Upper_percentile,"P99",IF($F1221&lt;Lower_percentile,"P01","")))</f>
        <v/>
      </c>
      <c r="H1221" s="44">
        <f>SUMIFS('Sample - Superstore'!S:S,'Sample - Superstore'!$V:$V,$A1221,'Sample - Superstore'!$N:$N,$B1221)</f>
        <v>4</v>
      </c>
      <c r="I1221" s="45">
        <f>SUMIFS('Sample - Superstore'!T:T,'Sample - Superstore'!$V:$V,$A1221,'Sample - Superstore'!$N:$N,$B1221)</f>
        <v>0</v>
      </c>
      <c r="J1221" s="42">
        <f>SUMIFS('Sample - Superstore'!U:U,'Sample - Superstore'!$V:$V,$A1221,'Sample - Superstore'!$N:$N,$B1221)</f>
        <v>5.772948148</v>
      </c>
      <c r="L1221" s="36" t="s">
        <v>4975</v>
      </c>
      <c r="N1221" s="40"/>
    </row>
    <row r="1222">
      <c r="A1222" s="41" t="s">
        <v>8628</v>
      </c>
      <c r="B1222" s="36" t="s">
        <v>651</v>
      </c>
      <c r="C1222" s="36" t="s">
        <v>51</v>
      </c>
      <c r="D1222" s="36" t="s">
        <v>76</v>
      </c>
      <c r="E1222" s="36" t="s">
        <v>652</v>
      </c>
      <c r="F1222" s="42">
        <f>SUMIFS('Sample - Superstore'!R:R,'Sample - Superstore'!$V:$V,$A1222,'Sample - Superstore'!$N:$N,$B1222)</f>
        <v>31.85226337</v>
      </c>
      <c r="G1222" s="43" t="str">
        <f>IF(OR($F1222&lt;Lower_Limit,$F1222&gt;Upper_Limit),TRUE,IF($F1222&gt;Upper_percentile,"P99",IF($F1222&lt;Lower_percentile,"P01","")))</f>
        <v/>
      </c>
      <c r="H1222" s="44">
        <f>SUMIFS('Sample - Superstore'!S:S,'Sample - Superstore'!$V:$V,$A1222,'Sample - Superstore'!$N:$N,$B1222)</f>
        <v>5</v>
      </c>
      <c r="I1222" s="45">
        <f>SUMIFS('Sample - Superstore'!T:T,'Sample - Superstore'!$V:$V,$A1222,'Sample - Superstore'!$N:$N,$B1222)</f>
        <v>0</v>
      </c>
      <c r="J1222" s="42">
        <f>SUMIFS('Sample - Superstore'!U:U,'Sample - Superstore'!$V:$V,$A1222,'Sample - Superstore'!$N:$N,$B1222)</f>
        <v>15.28908642</v>
      </c>
      <c r="L1222" s="36" t="s">
        <v>4988</v>
      </c>
      <c r="N1222" s="40"/>
    </row>
    <row r="1223">
      <c r="A1223" s="41" t="s">
        <v>8628</v>
      </c>
      <c r="B1223" s="36" t="s">
        <v>3693</v>
      </c>
      <c r="C1223" s="36" t="s">
        <v>51</v>
      </c>
      <c r="D1223" s="36" t="s">
        <v>52</v>
      </c>
      <c r="E1223" s="36" t="s">
        <v>3694</v>
      </c>
      <c r="F1223" s="42">
        <f>SUMIFS('Sample - Superstore'!R:R,'Sample - Superstore'!$V:$V,$A1223,'Sample - Superstore'!$N:$N,$B1223)</f>
        <v>15.55269136</v>
      </c>
      <c r="G1223" s="43" t="str">
        <f>IF(OR($F1223&lt;Lower_Limit,$F1223&gt;Upper_Limit),TRUE,IF($F1223&gt;Upper_percentile,"P99",IF($F1223&lt;Lower_percentile,"P01","")))</f>
        <v/>
      </c>
      <c r="H1223" s="44">
        <f>SUMIFS('Sample - Superstore'!S:S,'Sample - Superstore'!$V:$V,$A1223,'Sample - Superstore'!$N:$N,$B1223)</f>
        <v>1</v>
      </c>
      <c r="I1223" s="45">
        <f>SUMIFS('Sample - Superstore'!T:T,'Sample - Superstore'!$V:$V,$A1223,'Sample - Superstore'!$N:$N,$B1223)</f>
        <v>0.2</v>
      </c>
      <c r="J1223" s="42">
        <f>SUMIFS('Sample - Superstore'!U:U,'Sample - Superstore'!$V:$V,$A1223,'Sample - Superstore'!$N:$N,$B1223)</f>
        <v>1.166451852</v>
      </c>
      <c r="L1223" s="36" t="s">
        <v>4990</v>
      </c>
      <c r="N1223" s="40"/>
    </row>
    <row r="1224">
      <c r="A1224" s="41" t="s">
        <v>8628</v>
      </c>
      <c r="B1224" s="36" t="s">
        <v>3695</v>
      </c>
      <c r="C1224" s="36" t="s">
        <v>51</v>
      </c>
      <c r="D1224" s="36" t="s">
        <v>124</v>
      </c>
      <c r="E1224" s="36" t="s">
        <v>3696</v>
      </c>
      <c r="F1224" s="42">
        <f>SUMIFS('Sample - Superstore'!R:R,'Sample - Superstore'!$V:$V,$A1224,'Sample - Superstore'!$N:$N,$B1224)</f>
        <v>87.78044444</v>
      </c>
      <c r="G1224" s="43" t="str">
        <f>IF(OR($F1224&lt;Lower_Limit,$F1224&gt;Upper_Limit),TRUE,IF($F1224&gt;Upper_percentile,"P99",IF($F1224&lt;Lower_percentile,"P01","")))</f>
        <v/>
      </c>
      <c r="H1224" s="44">
        <f>SUMIFS('Sample - Superstore'!S:S,'Sample - Superstore'!$V:$V,$A1224,'Sample - Superstore'!$N:$N,$B1224)</f>
        <v>5</v>
      </c>
      <c r="I1224" s="45">
        <f>SUMIFS('Sample - Superstore'!T:T,'Sample - Superstore'!$V:$V,$A1224,'Sample - Superstore'!$N:$N,$B1224)</f>
        <v>0.2</v>
      </c>
      <c r="J1224" s="42">
        <f>SUMIFS('Sample - Superstore'!U:U,'Sample - Superstore'!$V:$V,$A1224,'Sample - Superstore'!$N:$N,$B1224)</f>
        <v>30.72315556</v>
      </c>
      <c r="L1224" s="36" t="s">
        <v>4993</v>
      </c>
      <c r="N1224" s="40"/>
    </row>
    <row r="1225">
      <c r="A1225" s="41" t="s">
        <v>8628</v>
      </c>
      <c r="B1225" s="36" t="s">
        <v>3701</v>
      </c>
      <c r="C1225" s="36" t="s">
        <v>51</v>
      </c>
      <c r="D1225" s="36" t="s">
        <v>297</v>
      </c>
      <c r="E1225" s="36" t="s">
        <v>3702</v>
      </c>
      <c r="F1225" s="42">
        <f>SUMIFS('Sample - Superstore'!R:R,'Sample - Superstore'!$V:$V,$A1225,'Sample - Superstore'!$N:$N,$B1225)</f>
        <v>6.945615783</v>
      </c>
      <c r="G1225" s="43" t="str">
        <f>IF(OR($F1225&lt;Lower_Limit,$F1225&gt;Upper_Limit),TRUE,IF($F1225&gt;Upper_percentile,"P99",IF($F1225&lt;Lower_percentile,"P01","")))</f>
        <v/>
      </c>
      <c r="H1225" s="44">
        <f>SUMIFS('Sample - Superstore'!S:S,'Sample - Superstore'!$V:$V,$A1225,'Sample - Superstore'!$N:$N,$B1225)</f>
        <v>4</v>
      </c>
      <c r="I1225" s="45">
        <f>SUMIFS('Sample - Superstore'!T:T,'Sample - Superstore'!$V:$V,$A1225,'Sample - Superstore'!$N:$N,$B1225)</f>
        <v>0.2</v>
      </c>
      <c r="J1225" s="42">
        <f>SUMIFS('Sample - Superstore'!U:U,'Sample - Superstore'!$V:$V,$A1225,'Sample - Superstore'!$N:$N,$B1225)</f>
        <v>2.517785721</v>
      </c>
      <c r="L1225" s="36" t="s">
        <v>4996</v>
      </c>
      <c r="N1225" s="40"/>
    </row>
    <row r="1226">
      <c r="A1226" s="41" t="s">
        <v>8628</v>
      </c>
      <c r="B1226" s="36" t="s">
        <v>3707</v>
      </c>
      <c r="C1226" s="36" t="s">
        <v>51</v>
      </c>
      <c r="D1226" s="36" t="s">
        <v>124</v>
      </c>
      <c r="E1226" s="36" t="s">
        <v>3708</v>
      </c>
      <c r="F1226" s="42">
        <f>SUMIFS('Sample - Superstore'!R:R,'Sample - Superstore'!$V:$V,$A1226,'Sample - Superstore'!$N:$N,$B1226)</f>
        <v>15.48</v>
      </c>
      <c r="G1226" s="43" t="str">
        <f>IF(OR($F1226&lt;Lower_Limit,$F1226&gt;Upper_Limit),TRUE,IF($F1226&gt;Upper_percentile,"P99",IF($F1226&lt;Lower_percentile,"P01","")))</f>
        <v/>
      </c>
      <c r="H1226" s="44">
        <f>SUMIFS('Sample - Superstore'!S:S,'Sample - Superstore'!$V:$V,$A1226,'Sample - Superstore'!$N:$N,$B1226)</f>
        <v>3</v>
      </c>
      <c r="I1226" s="45">
        <f>SUMIFS('Sample - Superstore'!T:T,'Sample - Superstore'!$V:$V,$A1226,'Sample - Superstore'!$N:$N,$B1226)</f>
        <v>0.2</v>
      </c>
      <c r="J1226" s="42">
        <f>SUMIFS('Sample - Superstore'!U:U,'Sample - Superstore'!$V:$V,$A1226,'Sample - Superstore'!$N:$N,$B1226)</f>
        <v>5.6115</v>
      </c>
      <c r="L1226" s="36" t="s">
        <v>5000</v>
      </c>
      <c r="N1226" s="40"/>
    </row>
    <row r="1227">
      <c r="A1227" s="41" t="s">
        <v>8628</v>
      </c>
      <c r="B1227" s="36" t="s">
        <v>65</v>
      </c>
      <c r="C1227" s="36" t="s">
        <v>39</v>
      </c>
      <c r="D1227" s="36" t="s">
        <v>40</v>
      </c>
      <c r="E1227" s="36" t="s">
        <v>66</v>
      </c>
      <c r="F1227" s="42">
        <f>SUMIFS('Sample - Superstore'!R:R,'Sample - Superstore'!$V:$V,$A1227,'Sample - Superstore'!$N:$N,$B1227)</f>
        <v>108.576</v>
      </c>
      <c r="G1227" s="43" t="str">
        <f>IF(OR($F1227&lt;Lower_Limit,$F1227&gt;Upper_Limit),TRUE,IF($F1227&gt;Upper_percentile,"P99",IF($F1227&lt;Lower_percentile,"P01","")))</f>
        <v/>
      </c>
      <c r="H1227" s="44">
        <f>SUMIFS('Sample - Superstore'!S:S,'Sample - Superstore'!$V:$V,$A1227,'Sample - Superstore'!$N:$N,$B1227)</f>
        <v>3</v>
      </c>
      <c r="I1227" s="45">
        <f>SUMIFS('Sample - Superstore'!T:T,'Sample - Superstore'!$V:$V,$A1227,'Sample - Superstore'!$N:$N,$B1227)</f>
        <v>0.2</v>
      </c>
      <c r="J1227" s="42">
        <f>SUMIFS('Sample - Superstore'!U:U,'Sample - Superstore'!$V:$V,$A1227,'Sample - Superstore'!$N:$N,$B1227)</f>
        <v>8.1432</v>
      </c>
      <c r="L1227" s="36" t="s">
        <v>5010</v>
      </c>
      <c r="N1227" s="40"/>
    </row>
    <row r="1228">
      <c r="A1228" s="41" t="s">
        <v>8628</v>
      </c>
      <c r="B1228" s="36" t="s">
        <v>1660</v>
      </c>
      <c r="C1228" s="36" t="s">
        <v>51</v>
      </c>
      <c r="D1228" s="36" t="s">
        <v>76</v>
      </c>
      <c r="E1228" s="36" t="s">
        <v>1661</v>
      </c>
      <c r="F1228" s="42">
        <f>SUMIFS('Sample - Superstore'!R:R,'Sample - Superstore'!$V:$V,$A1228,'Sample - Superstore'!$N:$N,$B1228)</f>
        <v>14.43777778</v>
      </c>
      <c r="G1228" s="43" t="str">
        <f>IF(OR($F1228&lt;Lower_Limit,$F1228&gt;Upper_Limit),TRUE,IF($F1228&gt;Upper_percentile,"P99",IF($F1228&lt;Lower_percentile,"P01","")))</f>
        <v/>
      </c>
      <c r="H1228" s="44">
        <f>SUMIFS('Sample - Superstore'!S:S,'Sample - Superstore'!$V:$V,$A1228,'Sample - Superstore'!$N:$N,$B1228)</f>
        <v>9</v>
      </c>
      <c r="I1228" s="45">
        <f>SUMIFS('Sample - Superstore'!T:T,'Sample - Superstore'!$V:$V,$A1228,'Sample - Superstore'!$N:$N,$B1228)</f>
        <v>0.8</v>
      </c>
      <c r="J1228" s="42">
        <f>SUMIFS('Sample - Superstore'!U:U,'Sample - Superstore'!$V:$V,$A1228,'Sample - Superstore'!$N:$N,$B1228)</f>
        <v>-23.82233333</v>
      </c>
      <c r="L1228" s="36" t="s">
        <v>5016</v>
      </c>
      <c r="N1228" s="40"/>
    </row>
    <row r="1229">
      <c r="A1229" s="41" t="s">
        <v>8628</v>
      </c>
      <c r="B1229" s="36" t="s">
        <v>1544</v>
      </c>
      <c r="C1229" s="36" t="s">
        <v>51</v>
      </c>
      <c r="D1229" s="36" t="s">
        <v>76</v>
      </c>
      <c r="E1229" s="36" t="s">
        <v>1545</v>
      </c>
      <c r="F1229" s="42">
        <f>SUMIFS('Sample - Superstore'!R:R,'Sample - Superstore'!$V:$V,$A1229,'Sample - Superstore'!$N:$N,$B1229)</f>
        <v>11.01402469</v>
      </c>
      <c r="G1229" s="43" t="str">
        <f>IF(OR($F1229&lt;Lower_Limit,$F1229&gt;Upper_Limit),TRUE,IF($F1229&gt;Upper_percentile,"P99",IF($F1229&lt;Lower_percentile,"P01","")))</f>
        <v/>
      </c>
      <c r="H1229" s="44">
        <f>SUMIFS('Sample - Superstore'!S:S,'Sample - Superstore'!$V:$V,$A1229,'Sample - Superstore'!$N:$N,$B1229)</f>
        <v>4</v>
      </c>
      <c r="I1229" s="45">
        <f>SUMIFS('Sample - Superstore'!T:T,'Sample - Superstore'!$V:$V,$A1229,'Sample - Superstore'!$N:$N,$B1229)</f>
        <v>0.8</v>
      </c>
      <c r="J1229" s="42">
        <f>SUMIFS('Sample - Superstore'!U:U,'Sample - Superstore'!$V:$V,$A1229,'Sample - Superstore'!$N:$N,$B1229)</f>
        <v>-18.17314074</v>
      </c>
      <c r="L1229" s="36" t="s">
        <v>5021</v>
      </c>
      <c r="N1229" s="40"/>
    </row>
    <row r="1230">
      <c r="A1230" s="41" t="s">
        <v>8628</v>
      </c>
      <c r="B1230" s="36" t="s">
        <v>3712</v>
      </c>
      <c r="C1230" s="36" t="s">
        <v>35</v>
      </c>
      <c r="D1230" s="36" t="s">
        <v>36</v>
      </c>
      <c r="E1230" s="36" t="s">
        <v>3713</v>
      </c>
      <c r="F1230" s="42">
        <f>SUMIFS('Sample - Superstore'!R:R,'Sample - Superstore'!$V:$V,$A1230,'Sample - Superstore'!$N:$N,$B1230)</f>
        <v>171.8170272</v>
      </c>
      <c r="G1230" s="43" t="str">
        <f>IF(OR($F1230&lt;Lower_Limit,$F1230&gt;Upper_Limit),TRUE,IF($F1230&gt;Upper_percentile,"P99",IF($F1230&lt;Lower_percentile,"P01","")))</f>
        <v/>
      </c>
      <c r="H1230" s="44">
        <f>SUMIFS('Sample - Superstore'!S:S,'Sample - Superstore'!$V:$V,$A1230,'Sample - Superstore'!$N:$N,$B1230)</f>
        <v>2</v>
      </c>
      <c r="I1230" s="45">
        <f>SUMIFS('Sample - Superstore'!T:T,'Sample - Superstore'!$V:$V,$A1230,'Sample - Superstore'!$N:$N,$B1230)</f>
        <v>0.32</v>
      </c>
      <c r="J1230" s="42">
        <f>SUMIFS('Sample - Superstore'!U:U,'Sample - Superstore'!$V:$V,$A1230,'Sample - Superstore'!$N:$N,$B1230)</f>
        <v>-58.11458272</v>
      </c>
      <c r="L1230" s="36" t="s">
        <v>5027</v>
      </c>
      <c r="N1230" s="40"/>
    </row>
    <row r="1231">
      <c r="A1231" s="41" t="s">
        <v>8628</v>
      </c>
      <c r="B1231" s="36" t="s">
        <v>3715</v>
      </c>
      <c r="C1231" s="36" t="s">
        <v>51</v>
      </c>
      <c r="D1231" s="36" t="s">
        <v>76</v>
      </c>
      <c r="E1231" s="36" t="s">
        <v>3716</v>
      </c>
      <c r="F1231" s="42">
        <f>SUMIFS('Sample - Superstore'!R:R,'Sample - Superstore'!$V:$V,$A1231,'Sample - Superstore'!$N:$N,$B1231)</f>
        <v>20.25244444</v>
      </c>
      <c r="G1231" s="43" t="str">
        <f>IF(OR($F1231&lt;Lower_Limit,$F1231&gt;Upper_Limit),TRUE,IF($F1231&gt;Upper_percentile,"P99",IF($F1231&lt;Lower_percentile,"P01","")))</f>
        <v/>
      </c>
      <c r="H1231" s="44">
        <f>SUMIFS('Sample - Superstore'!S:S,'Sample - Superstore'!$V:$V,$A1231,'Sample - Superstore'!$N:$N,$B1231)</f>
        <v>8</v>
      </c>
      <c r="I1231" s="45">
        <f>SUMIFS('Sample - Superstore'!T:T,'Sample - Superstore'!$V:$V,$A1231,'Sample - Superstore'!$N:$N,$B1231)</f>
        <v>0.7</v>
      </c>
      <c r="J1231" s="42">
        <f>SUMIFS('Sample - Superstore'!U:U,'Sample - Superstore'!$V:$V,$A1231,'Sample - Superstore'!$N:$N,$B1231)</f>
        <v>-13.50162963</v>
      </c>
      <c r="L1231" s="36" t="s">
        <v>5034</v>
      </c>
      <c r="N1231" s="40"/>
    </row>
    <row r="1232">
      <c r="A1232" s="41" t="s">
        <v>8628</v>
      </c>
      <c r="B1232" s="36" t="s">
        <v>3718</v>
      </c>
      <c r="C1232" s="36" t="s">
        <v>51</v>
      </c>
      <c r="D1232" s="36" t="s">
        <v>124</v>
      </c>
      <c r="E1232" s="36" t="s">
        <v>3719</v>
      </c>
      <c r="F1232" s="42">
        <f>SUMIFS('Sample - Superstore'!R:R,'Sample - Superstore'!$V:$V,$A1232,'Sample - Superstore'!$N:$N,$B1232)</f>
        <v>71.03321152</v>
      </c>
      <c r="G1232" s="43" t="str">
        <f>IF(OR($F1232&lt;Lower_Limit,$F1232&gt;Upper_Limit),TRUE,IF($F1232&gt;Upper_percentile,"P99",IF($F1232&lt;Lower_percentile,"P01","")))</f>
        <v/>
      </c>
      <c r="H1232" s="44">
        <f>SUMIFS('Sample - Superstore'!S:S,'Sample - Superstore'!$V:$V,$A1232,'Sample - Superstore'!$N:$N,$B1232)</f>
        <v>7</v>
      </c>
      <c r="I1232" s="45">
        <f>SUMIFS('Sample - Superstore'!T:T,'Sample - Superstore'!$V:$V,$A1232,'Sample - Superstore'!$N:$N,$B1232)</f>
        <v>0.2</v>
      </c>
      <c r="J1232" s="42">
        <f>SUMIFS('Sample - Superstore'!U:U,'Sample - Superstore'!$V:$V,$A1232,'Sample - Superstore'!$N:$N,$B1232)</f>
        <v>24.86162403</v>
      </c>
      <c r="L1232" s="36" t="s">
        <v>5037</v>
      </c>
      <c r="N1232" s="40"/>
    </row>
    <row r="1233">
      <c r="A1233" s="41" t="s">
        <v>8628</v>
      </c>
      <c r="B1233" s="36" t="s">
        <v>1965</v>
      </c>
      <c r="C1233" s="36" t="s">
        <v>39</v>
      </c>
      <c r="D1233" s="36" t="s">
        <v>61</v>
      </c>
      <c r="E1233" s="36" t="s">
        <v>1966</v>
      </c>
      <c r="F1233" s="42">
        <f>SUMIFS('Sample - Superstore'!R:R,'Sample - Superstore'!$V:$V,$A1233,'Sample - Superstore'!$N:$N,$B1233)</f>
        <v>105.4946074</v>
      </c>
      <c r="G1233" s="43" t="str">
        <f>IF(OR($F1233&lt;Lower_Limit,$F1233&gt;Upper_Limit),TRUE,IF($F1233&gt;Upper_percentile,"P99",IF($F1233&lt;Lower_percentile,"P01","")))</f>
        <v/>
      </c>
      <c r="H1233" s="44">
        <f>SUMIFS('Sample - Superstore'!S:S,'Sample - Superstore'!$V:$V,$A1233,'Sample - Superstore'!$N:$N,$B1233)</f>
        <v>3</v>
      </c>
      <c r="I1233" s="45">
        <f>SUMIFS('Sample - Superstore'!T:T,'Sample - Superstore'!$V:$V,$A1233,'Sample - Superstore'!$N:$N,$B1233)</f>
        <v>0.2</v>
      </c>
      <c r="J1233" s="42">
        <f>SUMIFS('Sample - Superstore'!U:U,'Sample - Superstore'!$V:$V,$A1233,'Sample - Superstore'!$N:$N,$B1233)</f>
        <v>-11.86814333</v>
      </c>
      <c r="L1233" s="36" t="s">
        <v>5045</v>
      </c>
      <c r="N1233" s="40"/>
    </row>
    <row r="1234">
      <c r="A1234" s="41" t="s">
        <v>8628</v>
      </c>
      <c r="B1234" s="36" t="s">
        <v>2427</v>
      </c>
      <c r="C1234" s="36" t="s">
        <v>51</v>
      </c>
      <c r="D1234" s="36" t="s">
        <v>76</v>
      </c>
      <c r="E1234" s="36" t="s">
        <v>2428</v>
      </c>
      <c r="F1234" s="42">
        <f>SUMIFS('Sample - Superstore'!R:R,'Sample - Superstore'!$V:$V,$A1234,'Sample - Superstore'!$N:$N,$B1234)</f>
        <v>1.965328395</v>
      </c>
      <c r="G1234" s="43" t="str">
        <f>IF(OR($F1234&lt;Lower_Limit,$F1234&gt;Upper_Limit),TRUE,IF($F1234&gt;Upper_percentile,"P99",IF($F1234&lt;Lower_percentile,"P01","")))</f>
        <v>P01</v>
      </c>
      <c r="H1234" s="44">
        <f>SUMIFS('Sample - Superstore'!S:S,'Sample - Superstore'!$V:$V,$A1234,'Sample - Superstore'!$N:$N,$B1234)</f>
        <v>3</v>
      </c>
      <c r="I1234" s="45">
        <f>SUMIFS('Sample - Superstore'!T:T,'Sample - Superstore'!$V:$V,$A1234,'Sample - Superstore'!$N:$N,$B1234)</f>
        <v>0.8</v>
      </c>
      <c r="J1234" s="42">
        <f>SUMIFS('Sample - Superstore'!U:U,'Sample - Superstore'!$V:$V,$A1234,'Sample - Superstore'!$N:$N,$B1234)</f>
        <v>-3.341058272</v>
      </c>
      <c r="L1234" s="36" t="s">
        <v>5047</v>
      </c>
      <c r="N1234" s="40"/>
    </row>
    <row r="1235">
      <c r="A1235" s="41" t="s">
        <v>8628</v>
      </c>
      <c r="B1235" s="36" t="s">
        <v>2133</v>
      </c>
      <c r="C1235" s="36" t="s">
        <v>51</v>
      </c>
      <c r="D1235" s="36" t="s">
        <v>635</v>
      </c>
      <c r="E1235" s="36" t="s">
        <v>2134</v>
      </c>
      <c r="F1235" s="42">
        <f>SUMIFS('Sample - Superstore'!R:R,'Sample - Superstore'!$V:$V,$A1235,'Sample - Superstore'!$N:$N,$B1235)</f>
        <v>30.70001235</v>
      </c>
      <c r="G1235" s="43" t="str">
        <f>IF(OR($F1235&lt;Lower_Limit,$F1235&gt;Upper_Limit),TRUE,IF($F1235&gt;Upper_percentile,"P99",IF($F1235&lt;Lower_percentile,"P01","")))</f>
        <v/>
      </c>
      <c r="H1235" s="44">
        <f>SUMIFS('Sample - Superstore'!S:S,'Sample - Superstore'!$V:$V,$A1235,'Sample - Superstore'!$N:$N,$B1235)</f>
        <v>3</v>
      </c>
      <c r="I1235" s="45">
        <f>SUMIFS('Sample - Superstore'!T:T,'Sample - Superstore'!$V:$V,$A1235,'Sample - Superstore'!$N:$N,$B1235)</f>
        <v>0</v>
      </c>
      <c r="J1235" s="42">
        <f>SUMIFS('Sample - Superstore'!U:U,'Sample - Superstore'!$V:$V,$A1235,'Sample - Superstore'!$N:$N,$B1235)</f>
        <v>8.90300358</v>
      </c>
      <c r="L1235" s="36" t="s">
        <v>5054</v>
      </c>
      <c r="N1235" s="40"/>
    </row>
    <row r="1236">
      <c r="A1236" s="41" t="s">
        <v>8628</v>
      </c>
      <c r="B1236" s="36" t="s">
        <v>3725</v>
      </c>
      <c r="C1236" s="36" t="s">
        <v>35</v>
      </c>
      <c r="D1236" s="36" t="s">
        <v>36</v>
      </c>
      <c r="E1236" s="36" t="s">
        <v>3726</v>
      </c>
      <c r="F1236" s="42">
        <f>SUMIFS('Sample - Superstore'!R:R,'Sample - Superstore'!$V:$V,$A1236,'Sample - Superstore'!$N:$N,$B1236)</f>
        <v>180.1331193</v>
      </c>
      <c r="G1236" s="43" t="str">
        <f>IF(OR($F1236&lt;Lower_Limit,$F1236&gt;Upper_Limit),TRUE,IF($F1236&gt;Upper_percentile,"P99",IF($F1236&lt;Lower_percentile,"P01","")))</f>
        <v/>
      </c>
      <c r="H1236" s="44">
        <f>SUMIFS('Sample - Superstore'!S:S,'Sample - Superstore'!$V:$V,$A1236,'Sample - Superstore'!$N:$N,$B1236)</f>
        <v>4</v>
      </c>
      <c r="I1236" s="45">
        <f>SUMIFS('Sample - Superstore'!T:T,'Sample - Superstore'!$V:$V,$A1236,'Sample - Superstore'!$N:$N,$B1236)</f>
        <v>0.5</v>
      </c>
      <c r="J1236" s="42">
        <f>SUMIFS('Sample - Superstore'!U:U,'Sample - Superstore'!$V:$V,$A1236,'Sample - Superstore'!$N:$N,$B1236)</f>
        <v>-90.06655967</v>
      </c>
      <c r="L1236" s="36" t="s">
        <v>5058</v>
      </c>
      <c r="N1236" s="40"/>
    </row>
    <row r="1237">
      <c r="A1237" s="41" t="s">
        <v>8628</v>
      </c>
      <c r="B1237" s="36" t="s">
        <v>3727</v>
      </c>
      <c r="C1237" s="36" t="s">
        <v>51</v>
      </c>
      <c r="D1237" s="36" t="s">
        <v>76</v>
      </c>
      <c r="E1237" s="36" t="s">
        <v>3728</v>
      </c>
      <c r="F1237" s="42">
        <f>SUMIFS('Sample - Superstore'!R:R,'Sample - Superstore'!$V:$V,$A1237,'Sample - Superstore'!$N:$N,$B1237)</f>
        <v>3.831730864</v>
      </c>
      <c r="G1237" s="43" t="str">
        <f>IF(OR($F1237&lt;Lower_Limit,$F1237&gt;Upper_Limit),TRUE,IF($F1237&gt;Upper_percentile,"P99",IF($F1237&lt;Lower_percentile,"P01","")))</f>
        <v/>
      </c>
      <c r="H1237" s="44">
        <f>SUMIFS('Sample - Superstore'!S:S,'Sample - Superstore'!$V:$V,$A1237,'Sample - Superstore'!$N:$N,$B1237)</f>
        <v>2</v>
      </c>
      <c r="I1237" s="45">
        <f>SUMIFS('Sample - Superstore'!T:T,'Sample - Superstore'!$V:$V,$A1237,'Sample - Superstore'!$N:$N,$B1237)</f>
        <v>0.7</v>
      </c>
      <c r="J1237" s="42">
        <f>SUMIFS('Sample - Superstore'!U:U,'Sample - Superstore'!$V:$V,$A1237,'Sample - Superstore'!$N:$N,$B1237)</f>
        <v>-3.065384691</v>
      </c>
      <c r="L1237" s="36" t="s">
        <v>5064</v>
      </c>
      <c r="N1237" s="40"/>
    </row>
    <row r="1238">
      <c r="A1238" s="41" t="s">
        <v>8628</v>
      </c>
      <c r="B1238" s="36" t="s">
        <v>489</v>
      </c>
      <c r="C1238" s="36" t="s">
        <v>51</v>
      </c>
      <c r="D1238" s="36" t="s">
        <v>272</v>
      </c>
      <c r="E1238" s="36" t="s">
        <v>490</v>
      </c>
      <c r="F1238" s="42">
        <f>SUMIFS('Sample - Superstore'!R:R,'Sample - Superstore'!$V:$V,$A1238,'Sample - Superstore'!$N:$N,$B1238)</f>
        <v>11.63368889</v>
      </c>
      <c r="G1238" s="43" t="str">
        <f>IF(OR($F1238&lt;Lower_Limit,$F1238&gt;Upper_Limit),TRUE,IF($F1238&gt;Upper_percentile,"P99",IF($F1238&lt;Lower_percentile,"P01","")))</f>
        <v/>
      </c>
      <c r="H1238" s="44">
        <f>SUMIFS('Sample - Superstore'!S:S,'Sample - Superstore'!$V:$V,$A1238,'Sample - Superstore'!$N:$N,$B1238)</f>
        <v>7</v>
      </c>
      <c r="I1238" s="45">
        <f>SUMIFS('Sample - Superstore'!T:T,'Sample - Superstore'!$V:$V,$A1238,'Sample - Superstore'!$N:$N,$B1238)</f>
        <v>0.2</v>
      </c>
      <c r="J1238" s="42">
        <f>SUMIFS('Sample - Superstore'!U:U,'Sample - Superstore'!$V:$V,$A1238,'Sample - Superstore'!$N:$N,$B1238)</f>
        <v>-2.61758</v>
      </c>
      <c r="L1238" s="36" t="s">
        <v>5068</v>
      </c>
      <c r="N1238" s="40"/>
    </row>
    <row r="1239">
      <c r="A1239" s="41" t="s">
        <v>8628</v>
      </c>
      <c r="B1239" s="36" t="s">
        <v>499</v>
      </c>
      <c r="C1239" s="36" t="s">
        <v>39</v>
      </c>
      <c r="D1239" s="36" t="s">
        <v>40</v>
      </c>
      <c r="E1239" s="36" t="s">
        <v>500</v>
      </c>
      <c r="F1239" s="42">
        <f>SUMIFS('Sample - Superstore'!R:R,'Sample - Superstore'!$V:$V,$A1239,'Sample - Superstore'!$N:$N,$B1239)</f>
        <v>319.8680889</v>
      </c>
      <c r="G1239" s="43" t="str">
        <f>IF(OR($F1239&lt;Lower_Limit,$F1239&gt;Upper_Limit),TRUE,IF($F1239&gt;Upper_percentile,"P99",IF($F1239&lt;Lower_percentile,"P01","")))</f>
        <v/>
      </c>
      <c r="H1239" s="44">
        <f>SUMIFS('Sample - Superstore'!S:S,'Sample - Superstore'!$V:$V,$A1239,'Sample - Superstore'!$N:$N,$B1239)</f>
        <v>3</v>
      </c>
      <c r="I1239" s="45">
        <f>SUMIFS('Sample - Superstore'!T:T,'Sample - Superstore'!$V:$V,$A1239,'Sample - Superstore'!$N:$N,$B1239)</f>
        <v>0.4</v>
      </c>
      <c r="J1239" s="42">
        <f>SUMIFS('Sample - Superstore'!U:U,'Sample - Superstore'!$V:$V,$A1239,'Sample - Superstore'!$N:$N,$B1239)</f>
        <v>-74.63588741</v>
      </c>
      <c r="L1239" s="36" t="s">
        <v>5072</v>
      </c>
      <c r="N1239" s="40"/>
    </row>
    <row r="1240">
      <c r="A1240" s="41" t="s">
        <v>8628</v>
      </c>
      <c r="B1240" s="36" t="s">
        <v>368</v>
      </c>
      <c r="C1240" s="36" t="s">
        <v>51</v>
      </c>
      <c r="D1240" s="36" t="s">
        <v>52</v>
      </c>
      <c r="E1240" s="36" t="s">
        <v>369</v>
      </c>
      <c r="F1240" s="42">
        <f>SUMIFS('Sample - Superstore'!R:R,'Sample - Superstore'!$V:$V,$A1240,'Sample - Superstore'!$N:$N,$B1240)</f>
        <v>59.6240856</v>
      </c>
      <c r="G1240" s="43" t="str">
        <f>IF(OR($F1240&lt;Lower_Limit,$F1240&gt;Upper_Limit),TRUE,IF($F1240&gt;Upper_percentile,"P99",IF($F1240&lt;Lower_percentile,"P01","")))</f>
        <v/>
      </c>
      <c r="H1240" s="44">
        <f>SUMIFS('Sample - Superstore'!S:S,'Sample - Superstore'!$V:$V,$A1240,'Sample - Superstore'!$N:$N,$B1240)</f>
        <v>2</v>
      </c>
      <c r="I1240" s="45">
        <f>SUMIFS('Sample - Superstore'!T:T,'Sample - Superstore'!$V:$V,$A1240,'Sample - Superstore'!$N:$N,$B1240)</f>
        <v>0.2</v>
      </c>
      <c r="J1240" s="42">
        <f>SUMIFS('Sample - Superstore'!U:U,'Sample - Superstore'!$V:$V,$A1240,'Sample - Superstore'!$N:$N,$B1240)</f>
        <v>3.72650535</v>
      </c>
      <c r="L1240" s="36" t="s">
        <v>5075</v>
      </c>
      <c r="N1240" s="40"/>
    </row>
    <row r="1241">
      <c r="A1241" s="41" t="s">
        <v>8628</v>
      </c>
      <c r="B1241" s="36" t="s">
        <v>3732</v>
      </c>
      <c r="C1241" s="36" t="s">
        <v>35</v>
      </c>
      <c r="D1241" s="36" t="s">
        <v>263</v>
      </c>
      <c r="E1241" s="36" t="s">
        <v>3733</v>
      </c>
      <c r="F1241" s="42">
        <f>SUMIFS('Sample - Superstore'!R:R,'Sample - Superstore'!$V:$V,$A1241,'Sample - Superstore'!$N:$N,$B1241)</f>
        <v>865.094637</v>
      </c>
      <c r="G1241" s="43" t="str">
        <f>IF(OR($F1241&lt;Lower_Limit,$F1241&gt;Upper_Limit),TRUE,IF($F1241&gt;Upper_percentile,"P99",IF($F1241&lt;Lower_percentile,"P01","")))</f>
        <v/>
      </c>
      <c r="H1241" s="44">
        <f>SUMIFS('Sample - Superstore'!S:S,'Sample - Superstore'!$V:$V,$A1241,'Sample - Superstore'!$N:$N,$B1241)</f>
        <v>4</v>
      </c>
      <c r="I1241" s="45">
        <f>SUMIFS('Sample - Superstore'!T:T,'Sample - Superstore'!$V:$V,$A1241,'Sample - Superstore'!$N:$N,$B1241)</f>
        <v>0.3</v>
      </c>
      <c r="J1241" s="42">
        <f>SUMIFS('Sample - Superstore'!U:U,'Sample - Superstore'!$V:$V,$A1241,'Sample - Superstore'!$N:$N,$B1241)</f>
        <v>-284.2453807</v>
      </c>
      <c r="L1241" s="36" t="s">
        <v>5081</v>
      </c>
      <c r="N1241" s="40"/>
    </row>
    <row r="1242">
      <c r="A1242" s="41" t="s">
        <v>8628</v>
      </c>
      <c r="B1242" s="36" t="s">
        <v>3138</v>
      </c>
      <c r="C1242" s="36" t="s">
        <v>51</v>
      </c>
      <c r="D1242" s="36" t="s">
        <v>297</v>
      </c>
      <c r="E1242" s="36" t="s">
        <v>3139</v>
      </c>
      <c r="F1242" s="42">
        <f>SUMIFS('Sample - Superstore'!R:R,'Sample - Superstore'!$V:$V,$A1242,'Sample - Superstore'!$N:$N,$B1242)</f>
        <v>110.222749</v>
      </c>
      <c r="G1242" s="43" t="str">
        <f>IF(OR($F1242&lt;Lower_Limit,$F1242&gt;Upper_Limit),TRUE,IF($F1242&gt;Upper_percentile,"P99",IF($F1242&lt;Lower_percentile,"P01","")))</f>
        <v/>
      </c>
      <c r="H1242" s="44">
        <f>SUMIFS('Sample - Superstore'!S:S,'Sample - Superstore'!$V:$V,$A1242,'Sample - Superstore'!$N:$N,$B1242)</f>
        <v>10</v>
      </c>
      <c r="I1242" s="45">
        <f>SUMIFS('Sample - Superstore'!T:T,'Sample - Superstore'!$V:$V,$A1242,'Sample - Superstore'!$N:$N,$B1242)</f>
        <v>0.2</v>
      </c>
      <c r="J1242" s="42">
        <f>SUMIFS('Sample - Superstore'!U:U,'Sample - Superstore'!$V:$V,$A1242,'Sample - Superstore'!$N:$N,$B1242)</f>
        <v>37.20017778</v>
      </c>
      <c r="L1242" s="36" t="s">
        <v>5085</v>
      </c>
      <c r="N1242" s="40"/>
    </row>
    <row r="1243">
      <c r="A1243" s="41" t="s">
        <v>8628</v>
      </c>
      <c r="B1243" s="36" t="s">
        <v>2881</v>
      </c>
      <c r="C1243" s="36" t="s">
        <v>51</v>
      </c>
      <c r="D1243" s="36" t="s">
        <v>76</v>
      </c>
      <c r="E1243" s="36" t="s">
        <v>2882</v>
      </c>
      <c r="F1243" s="42">
        <f>SUMIFS('Sample - Superstore'!R:R,'Sample - Superstore'!$V:$V,$A1243,'Sample - Superstore'!$N:$N,$B1243)</f>
        <v>41.52485926</v>
      </c>
      <c r="G1243" s="43" t="str">
        <f>IF(OR($F1243&lt;Lower_Limit,$F1243&gt;Upper_Limit),TRUE,IF($F1243&gt;Upper_percentile,"P99",IF($F1243&lt;Lower_percentile,"P01","")))</f>
        <v/>
      </c>
      <c r="H1243" s="44">
        <f>SUMIFS('Sample - Superstore'!S:S,'Sample - Superstore'!$V:$V,$A1243,'Sample - Superstore'!$N:$N,$B1243)</f>
        <v>6</v>
      </c>
      <c r="I1243" s="45">
        <f>SUMIFS('Sample - Superstore'!T:T,'Sample - Superstore'!$V:$V,$A1243,'Sample - Superstore'!$N:$N,$B1243)</f>
        <v>0.7</v>
      </c>
      <c r="J1243" s="42">
        <f>SUMIFS('Sample - Superstore'!U:U,'Sample - Superstore'!$V:$V,$A1243,'Sample - Superstore'!$N:$N,$B1243)</f>
        <v>-30.45156346</v>
      </c>
      <c r="L1243" s="36" t="s">
        <v>5091</v>
      </c>
      <c r="N1243" s="40"/>
    </row>
    <row r="1244">
      <c r="A1244" s="41" t="s">
        <v>8628</v>
      </c>
      <c r="B1244" s="36" t="s">
        <v>783</v>
      </c>
      <c r="C1244" s="36" t="s">
        <v>35</v>
      </c>
      <c r="D1244" s="36" t="s">
        <v>121</v>
      </c>
      <c r="E1244" s="36" t="s">
        <v>784</v>
      </c>
      <c r="F1244" s="42">
        <f>SUMIFS('Sample - Superstore'!R:R,'Sample - Superstore'!$V:$V,$A1244,'Sample - Superstore'!$N:$N,$B1244)</f>
        <v>47.04</v>
      </c>
      <c r="G1244" s="43" t="str">
        <f>IF(OR($F1244&lt;Lower_Limit,$F1244&gt;Upper_Limit),TRUE,IF($F1244&gt;Upper_percentile,"P99",IF($F1244&lt;Lower_percentile,"P01","")))</f>
        <v/>
      </c>
      <c r="H1244" s="44">
        <f>SUMIFS('Sample - Superstore'!S:S,'Sample - Superstore'!$V:$V,$A1244,'Sample - Superstore'!$N:$N,$B1244)</f>
        <v>4</v>
      </c>
      <c r="I1244" s="45">
        <f>SUMIFS('Sample - Superstore'!T:T,'Sample - Superstore'!$V:$V,$A1244,'Sample - Superstore'!$N:$N,$B1244)</f>
        <v>0</v>
      </c>
      <c r="J1244" s="42">
        <f>SUMIFS('Sample - Superstore'!U:U,'Sample - Superstore'!$V:$V,$A1244,'Sample - Superstore'!$N:$N,$B1244)</f>
        <v>15.9936</v>
      </c>
      <c r="L1244" s="36" t="s">
        <v>5093</v>
      </c>
      <c r="N1244" s="40"/>
    </row>
    <row r="1245">
      <c r="A1245" s="41" t="s">
        <v>8628</v>
      </c>
      <c r="B1245" s="36" t="s">
        <v>3737</v>
      </c>
      <c r="C1245" s="36" t="s">
        <v>39</v>
      </c>
      <c r="D1245" s="36" t="s">
        <v>40</v>
      </c>
      <c r="E1245" s="36" t="s">
        <v>3738</v>
      </c>
      <c r="F1245" s="42">
        <f>SUMIFS('Sample - Superstore'!R:R,'Sample - Superstore'!$V:$V,$A1245,'Sample - Superstore'!$N:$N,$B1245)</f>
        <v>339.96</v>
      </c>
      <c r="G1245" s="43" t="str">
        <f>IF(OR($F1245&lt;Lower_Limit,$F1245&gt;Upper_Limit),TRUE,IF($F1245&gt;Upper_percentile,"P99",IF($F1245&lt;Lower_percentile,"P01","")))</f>
        <v/>
      </c>
      <c r="H1245" s="44">
        <f>SUMIFS('Sample - Superstore'!S:S,'Sample - Superstore'!$V:$V,$A1245,'Sample - Superstore'!$N:$N,$B1245)</f>
        <v>5</v>
      </c>
      <c r="I1245" s="45">
        <f>SUMIFS('Sample - Superstore'!T:T,'Sample - Superstore'!$V:$V,$A1245,'Sample - Superstore'!$N:$N,$B1245)</f>
        <v>0.2</v>
      </c>
      <c r="J1245" s="42">
        <f>SUMIFS('Sample - Superstore'!U:U,'Sample - Superstore'!$V:$V,$A1245,'Sample - Superstore'!$N:$N,$B1245)</f>
        <v>42.495</v>
      </c>
      <c r="L1245" s="36" t="s">
        <v>5095</v>
      </c>
      <c r="N1245" s="40"/>
    </row>
    <row r="1246">
      <c r="A1246" s="41" t="s">
        <v>8628</v>
      </c>
      <c r="B1246" s="36" t="s">
        <v>1842</v>
      </c>
      <c r="C1246" s="36" t="s">
        <v>51</v>
      </c>
      <c r="D1246" s="36" t="s">
        <v>52</v>
      </c>
      <c r="E1246" s="36" t="s">
        <v>1843</v>
      </c>
      <c r="F1246" s="42">
        <f>SUMIFS('Sample - Superstore'!R:R,'Sample - Superstore'!$V:$V,$A1246,'Sample - Superstore'!$N:$N,$B1246)</f>
        <v>26.3648</v>
      </c>
      <c r="G1246" s="43" t="str">
        <f>IF(OR($F1246&lt;Lower_Limit,$F1246&gt;Upper_Limit),TRUE,IF($F1246&gt;Upper_percentile,"P99",IF($F1246&lt;Lower_percentile,"P01","")))</f>
        <v/>
      </c>
      <c r="H1246" s="44">
        <f>SUMIFS('Sample - Superstore'!S:S,'Sample - Superstore'!$V:$V,$A1246,'Sample - Superstore'!$N:$N,$B1246)</f>
        <v>2</v>
      </c>
      <c r="I1246" s="45">
        <f>SUMIFS('Sample - Superstore'!T:T,'Sample - Superstore'!$V:$V,$A1246,'Sample - Superstore'!$N:$N,$B1246)</f>
        <v>0.2</v>
      </c>
      <c r="J1246" s="42">
        <f>SUMIFS('Sample - Superstore'!U:U,'Sample - Superstore'!$V:$V,$A1246,'Sample - Superstore'!$N:$N,$B1246)</f>
        <v>2.63648</v>
      </c>
      <c r="L1246" s="36" t="s">
        <v>5103</v>
      </c>
      <c r="N1246" s="40"/>
    </row>
    <row r="1247">
      <c r="A1247" s="41" t="s">
        <v>8629</v>
      </c>
      <c r="B1247" s="36" t="s">
        <v>3742</v>
      </c>
      <c r="C1247" s="36" t="s">
        <v>39</v>
      </c>
      <c r="D1247" s="36" t="s">
        <v>61</v>
      </c>
      <c r="E1247" s="36" t="s">
        <v>3743</v>
      </c>
      <c r="F1247" s="42">
        <f>SUMIFS('Sample - Superstore'!R:R,'Sample - Superstore'!$V:$V,$A1247,'Sample - Superstore'!$N:$N,$B1247)</f>
        <v>7.471794239</v>
      </c>
      <c r="G1247" s="43" t="str">
        <f>IF(OR($F1247&lt;Lower_Limit,$F1247&gt;Upper_Limit),TRUE,IF($F1247&gt;Upper_percentile,"P99",IF($F1247&lt;Lower_percentile,"P01","")))</f>
        <v/>
      </c>
      <c r="H1247" s="44">
        <f>SUMIFS('Sample - Superstore'!S:S,'Sample - Superstore'!$V:$V,$A1247,'Sample - Superstore'!$N:$N,$B1247)</f>
        <v>1</v>
      </c>
      <c r="I1247" s="45">
        <f>SUMIFS('Sample - Superstore'!T:T,'Sample - Superstore'!$V:$V,$A1247,'Sample - Superstore'!$N:$N,$B1247)</f>
        <v>0</v>
      </c>
      <c r="J1247" s="42">
        <f>SUMIFS('Sample - Superstore'!U:U,'Sample - Superstore'!$V:$V,$A1247,'Sample - Superstore'!$N:$N,$B1247)</f>
        <v>2.540410041</v>
      </c>
      <c r="L1247" s="36" t="s">
        <v>5109</v>
      </c>
      <c r="N1247" s="40"/>
    </row>
    <row r="1248">
      <c r="A1248" s="41" t="s">
        <v>8629</v>
      </c>
      <c r="B1248" s="36" t="s">
        <v>1799</v>
      </c>
      <c r="C1248" s="36" t="s">
        <v>51</v>
      </c>
      <c r="D1248" s="36" t="s">
        <v>124</v>
      </c>
      <c r="E1248" s="36" t="s">
        <v>1800</v>
      </c>
      <c r="F1248" s="42">
        <f>SUMIFS('Sample - Superstore'!R:R,'Sample - Superstore'!$V:$V,$A1248,'Sample - Superstore'!$N:$N,$B1248)</f>
        <v>81.07832099</v>
      </c>
      <c r="G1248" s="43" t="str">
        <f>IF(OR($F1248&lt;Lower_Limit,$F1248&gt;Upper_Limit),TRUE,IF($F1248&gt;Upper_percentile,"P99",IF($F1248&lt;Lower_percentile,"P01","")))</f>
        <v/>
      </c>
      <c r="H1248" s="44">
        <f>SUMIFS('Sample - Superstore'!S:S,'Sample - Superstore'!$V:$V,$A1248,'Sample - Superstore'!$N:$N,$B1248)</f>
        <v>6</v>
      </c>
      <c r="I1248" s="45">
        <f>SUMIFS('Sample - Superstore'!T:T,'Sample - Superstore'!$V:$V,$A1248,'Sample - Superstore'!$N:$N,$B1248)</f>
        <v>0</v>
      </c>
      <c r="J1248" s="42">
        <f>SUMIFS('Sample - Superstore'!U:U,'Sample - Superstore'!$V:$V,$A1248,'Sample - Superstore'!$N:$N,$B1248)</f>
        <v>38.10681086</v>
      </c>
      <c r="L1248" s="36" t="s">
        <v>5114</v>
      </c>
      <c r="N1248" s="40"/>
    </row>
    <row r="1249">
      <c r="A1249" s="41" t="s">
        <v>8629</v>
      </c>
      <c r="B1249" s="36" t="s">
        <v>3055</v>
      </c>
      <c r="C1249" s="36" t="s">
        <v>51</v>
      </c>
      <c r="D1249" s="36" t="s">
        <v>76</v>
      </c>
      <c r="E1249" s="36" t="s">
        <v>3056</v>
      </c>
      <c r="F1249" s="42">
        <f>SUMIFS('Sample - Superstore'!R:R,'Sample - Superstore'!$V:$V,$A1249,'Sample - Superstore'!$N:$N,$B1249)</f>
        <v>3.354054321</v>
      </c>
      <c r="G1249" s="43" t="str">
        <f>IF(OR($F1249&lt;Lower_Limit,$F1249&gt;Upper_Limit),TRUE,IF($F1249&gt;Upper_percentile,"P99",IF($F1249&lt;Lower_percentile,"P01","")))</f>
        <v/>
      </c>
      <c r="H1249" s="44">
        <f>SUMIFS('Sample - Superstore'!S:S,'Sample - Superstore'!$V:$V,$A1249,'Sample - Superstore'!$N:$N,$B1249)</f>
        <v>1</v>
      </c>
      <c r="I1249" s="45">
        <f>SUMIFS('Sample - Superstore'!T:T,'Sample - Superstore'!$V:$V,$A1249,'Sample - Superstore'!$N:$N,$B1249)</f>
        <v>0.2</v>
      </c>
      <c r="J1249" s="42">
        <f>SUMIFS('Sample - Superstore'!U:U,'Sample - Superstore'!$V:$V,$A1249,'Sample - Superstore'!$N:$N,$B1249)</f>
        <v>1.173919012</v>
      </c>
      <c r="L1249" s="36" t="s">
        <v>5120</v>
      </c>
      <c r="N1249" s="40"/>
    </row>
    <row r="1250">
      <c r="A1250" s="41" t="s">
        <v>8629</v>
      </c>
      <c r="B1250" s="36" t="s">
        <v>1424</v>
      </c>
      <c r="C1250" s="36" t="s">
        <v>51</v>
      </c>
      <c r="D1250" s="36" t="s">
        <v>76</v>
      </c>
      <c r="E1250" s="36" t="s">
        <v>1425</v>
      </c>
      <c r="F1250" s="42">
        <f>SUMIFS('Sample - Superstore'!R:R,'Sample - Superstore'!$V:$V,$A1250,'Sample - Superstore'!$N:$N,$B1250)</f>
        <v>4792.47705</v>
      </c>
      <c r="G1250" s="43" t="str">
        <f>IF(OR($F1250&lt;Lower_Limit,$F1250&gt;Upper_Limit),TRUE,IF($F1250&gt;Upper_percentile,"P99",IF($F1250&lt;Lower_percentile,"P01","")))</f>
        <v>P99</v>
      </c>
      <c r="H1250" s="44">
        <f>SUMIFS('Sample - Superstore'!S:S,'Sample - Superstore'!$V:$V,$A1250,'Sample - Superstore'!$N:$N,$B1250)</f>
        <v>4</v>
      </c>
      <c r="I1250" s="45">
        <f>SUMIFS('Sample - Superstore'!T:T,'Sample - Superstore'!$V:$V,$A1250,'Sample - Superstore'!$N:$N,$B1250)</f>
        <v>0.2</v>
      </c>
      <c r="J1250" s="42">
        <f>SUMIFS('Sample - Superstore'!U:U,'Sample - Superstore'!$V:$V,$A1250,'Sample - Superstore'!$N:$N,$B1250)</f>
        <v>1557.555041</v>
      </c>
      <c r="L1250" s="36" t="s">
        <v>5126</v>
      </c>
      <c r="N1250" s="40"/>
    </row>
    <row r="1251">
      <c r="A1251" s="41" t="s">
        <v>8629</v>
      </c>
      <c r="B1251" s="36" t="s">
        <v>3745</v>
      </c>
      <c r="C1251" s="36" t="s">
        <v>51</v>
      </c>
      <c r="D1251" s="36" t="s">
        <v>205</v>
      </c>
      <c r="E1251" s="36" t="s">
        <v>3746</v>
      </c>
      <c r="F1251" s="42">
        <f>SUMIFS('Sample - Superstore'!R:R,'Sample - Superstore'!$V:$V,$A1251,'Sample - Superstore'!$N:$N,$B1251)</f>
        <v>21.88</v>
      </c>
      <c r="G1251" s="43" t="str">
        <f>IF(OR($F1251&lt;Lower_Limit,$F1251&gt;Upper_Limit),TRUE,IF($F1251&gt;Upper_percentile,"P99",IF($F1251&lt;Lower_percentile,"P01","")))</f>
        <v/>
      </c>
      <c r="H1251" s="44">
        <f>SUMIFS('Sample - Superstore'!S:S,'Sample - Superstore'!$V:$V,$A1251,'Sample - Superstore'!$N:$N,$B1251)</f>
        <v>2</v>
      </c>
      <c r="I1251" s="45">
        <f>SUMIFS('Sample - Superstore'!T:T,'Sample - Superstore'!$V:$V,$A1251,'Sample - Superstore'!$N:$N,$B1251)</f>
        <v>0</v>
      </c>
      <c r="J1251" s="42">
        <f>SUMIFS('Sample - Superstore'!U:U,'Sample - Superstore'!$V:$V,$A1251,'Sample - Superstore'!$N:$N,$B1251)</f>
        <v>10.94</v>
      </c>
      <c r="L1251" s="36" t="s">
        <v>5129</v>
      </c>
      <c r="N1251" s="40"/>
    </row>
    <row r="1252">
      <c r="A1252" s="41" t="s">
        <v>8629</v>
      </c>
      <c r="B1252" s="36" t="s">
        <v>2280</v>
      </c>
      <c r="C1252" s="36" t="s">
        <v>51</v>
      </c>
      <c r="D1252" s="36" t="s">
        <v>124</v>
      </c>
      <c r="E1252" s="36" t="s">
        <v>2281</v>
      </c>
      <c r="F1252" s="42">
        <f>SUMIFS('Sample - Superstore'!R:R,'Sample - Superstore'!$V:$V,$A1252,'Sample - Superstore'!$N:$N,$B1252)</f>
        <v>33.54054321</v>
      </c>
      <c r="G1252" s="43" t="str">
        <f>IF(OR($F1252&lt;Lower_Limit,$F1252&gt;Upper_Limit),TRUE,IF($F1252&gt;Upper_percentile,"P99",IF($F1252&lt;Lower_percentile,"P01","")))</f>
        <v/>
      </c>
      <c r="H1252" s="44">
        <f>SUMIFS('Sample - Superstore'!S:S,'Sample - Superstore'!$V:$V,$A1252,'Sample - Superstore'!$N:$N,$B1252)</f>
        <v>6</v>
      </c>
      <c r="I1252" s="45">
        <f>SUMIFS('Sample - Superstore'!T:T,'Sample - Superstore'!$V:$V,$A1252,'Sample - Superstore'!$N:$N,$B1252)</f>
        <v>0.2</v>
      </c>
      <c r="J1252" s="42">
        <f>SUMIFS('Sample - Superstore'!U:U,'Sample - Superstore'!$V:$V,$A1252,'Sample - Superstore'!$N:$N,$B1252)</f>
        <v>10.90067654</v>
      </c>
      <c r="L1252" s="36" t="s">
        <v>5132</v>
      </c>
      <c r="N1252" s="40"/>
    </row>
    <row r="1253">
      <c r="A1253" s="41" t="s">
        <v>8629</v>
      </c>
      <c r="B1253" s="36" t="s">
        <v>2416</v>
      </c>
      <c r="C1253" s="36" t="s">
        <v>39</v>
      </c>
      <c r="D1253" s="36" t="s">
        <v>40</v>
      </c>
      <c r="E1253" s="36" t="s">
        <v>2417</v>
      </c>
      <c r="F1253" s="42">
        <f>SUMIFS('Sample - Superstore'!R:R,'Sample - Superstore'!$V:$V,$A1253,'Sample - Superstore'!$N:$N,$B1253)</f>
        <v>26.3966716</v>
      </c>
      <c r="G1253" s="43" t="str">
        <f>IF(OR($F1253&lt;Lower_Limit,$F1253&gt;Upper_Limit),TRUE,IF($F1253&gt;Upper_percentile,"P99",IF($F1253&lt;Lower_percentile,"P01","")))</f>
        <v/>
      </c>
      <c r="H1253" s="44">
        <f>SUMIFS('Sample - Superstore'!S:S,'Sample - Superstore'!$V:$V,$A1253,'Sample - Superstore'!$N:$N,$B1253)</f>
        <v>2</v>
      </c>
      <c r="I1253" s="45">
        <f>SUMIFS('Sample - Superstore'!T:T,'Sample - Superstore'!$V:$V,$A1253,'Sample - Superstore'!$N:$N,$B1253)</f>
        <v>0.4</v>
      </c>
      <c r="J1253" s="42">
        <f>SUMIFS('Sample - Superstore'!U:U,'Sample - Superstore'!$V:$V,$A1253,'Sample - Superstore'!$N:$N,$B1253)</f>
        <v>-5.279334321</v>
      </c>
      <c r="L1253" s="36" t="s">
        <v>5136</v>
      </c>
      <c r="N1253" s="40"/>
    </row>
    <row r="1254">
      <c r="A1254" s="41" t="s">
        <v>8629</v>
      </c>
      <c r="B1254" s="36" t="s">
        <v>3748</v>
      </c>
      <c r="C1254" s="36" t="s">
        <v>51</v>
      </c>
      <c r="D1254" s="36" t="s">
        <v>272</v>
      </c>
      <c r="E1254" s="36" t="s">
        <v>722</v>
      </c>
      <c r="F1254" s="42">
        <f>SUMIFS('Sample - Superstore'!R:R,'Sample - Superstore'!$V:$V,$A1254,'Sample - Superstore'!$N:$N,$B1254)</f>
        <v>18.36366749</v>
      </c>
      <c r="G1254" s="43" t="str">
        <f>IF(OR($F1254&lt;Lower_Limit,$F1254&gt;Upper_Limit),TRUE,IF($F1254&gt;Upper_percentile,"P99",IF($F1254&lt;Lower_percentile,"P01","")))</f>
        <v/>
      </c>
      <c r="H1254" s="44">
        <f>SUMIFS('Sample - Superstore'!S:S,'Sample - Superstore'!$V:$V,$A1254,'Sample - Superstore'!$N:$N,$B1254)</f>
        <v>7</v>
      </c>
      <c r="I1254" s="45">
        <f>SUMIFS('Sample - Superstore'!T:T,'Sample - Superstore'!$V:$V,$A1254,'Sample - Superstore'!$N:$N,$B1254)</f>
        <v>0.2</v>
      </c>
      <c r="J1254" s="42">
        <f>SUMIFS('Sample - Superstore'!U:U,'Sample - Superstore'!$V:$V,$A1254,'Sample - Superstore'!$N:$N,$B1254)</f>
        <v>5.968191934</v>
      </c>
      <c r="L1254" s="36" t="s">
        <v>5140</v>
      </c>
      <c r="N1254" s="40"/>
    </row>
    <row r="1255">
      <c r="A1255" s="41" t="s">
        <v>8629</v>
      </c>
      <c r="B1255" s="36" t="s">
        <v>3750</v>
      </c>
      <c r="C1255" s="36" t="s">
        <v>39</v>
      </c>
      <c r="D1255" s="36" t="s">
        <v>61</v>
      </c>
      <c r="E1255" s="36" t="s">
        <v>3751</v>
      </c>
      <c r="F1255" s="42">
        <f>SUMIFS('Sample - Superstore'!R:R,'Sample - Superstore'!$V:$V,$A1255,'Sample - Superstore'!$N:$N,$B1255)</f>
        <v>515.982963</v>
      </c>
      <c r="G1255" s="43" t="str">
        <f>IF(OR($F1255&lt;Lower_Limit,$F1255&gt;Upper_Limit),TRUE,IF($F1255&gt;Upper_percentile,"P99",IF($F1255&lt;Lower_percentile,"P01","")))</f>
        <v/>
      </c>
      <c r="H1255" s="44">
        <f>SUMIFS('Sample - Superstore'!S:S,'Sample - Superstore'!$V:$V,$A1255,'Sample - Superstore'!$N:$N,$B1255)</f>
        <v>6</v>
      </c>
      <c r="I1255" s="45">
        <f>SUMIFS('Sample - Superstore'!T:T,'Sample - Superstore'!$V:$V,$A1255,'Sample - Superstore'!$N:$N,$B1255)</f>
        <v>0</v>
      </c>
      <c r="J1255" s="42">
        <f>SUMIFS('Sample - Superstore'!U:U,'Sample - Superstore'!$V:$V,$A1255,'Sample - Superstore'!$N:$N,$B1255)</f>
        <v>227.0325037</v>
      </c>
      <c r="L1255" s="36" t="s">
        <v>5142</v>
      </c>
      <c r="N1255" s="40"/>
    </row>
    <row r="1256">
      <c r="A1256" s="41" t="s">
        <v>8629</v>
      </c>
      <c r="B1256" s="36" t="s">
        <v>689</v>
      </c>
      <c r="C1256" s="36" t="s">
        <v>39</v>
      </c>
      <c r="D1256" s="36" t="s">
        <v>61</v>
      </c>
      <c r="E1256" s="36" t="s">
        <v>690</v>
      </c>
      <c r="F1256" s="42">
        <f>SUMIFS('Sample - Superstore'!R:R,'Sample - Superstore'!$V:$V,$A1256,'Sample - Superstore'!$N:$N,$B1256)</f>
        <v>115.9978272</v>
      </c>
      <c r="G1256" s="43" t="str">
        <f>IF(OR($F1256&lt;Lower_Limit,$F1256&gt;Upper_Limit),TRUE,IF($F1256&gt;Upper_percentile,"P99",IF($F1256&lt;Lower_percentile,"P01","")))</f>
        <v/>
      </c>
      <c r="H1256" s="44">
        <f>SUMIFS('Sample - Superstore'!S:S,'Sample - Superstore'!$V:$V,$A1256,'Sample - Superstore'!$N:$N,$B1256)</f>
        <v>3</v>
      </c>
      <c r="I1256" s="45">
        <f>SUMIFS('Sample - Superstore'!T:T,'Sample - Superstore'!$V:$V,$A1256,'Sample - Superstore'!$N:$N,$B1256)</f>
        <v>0</v>
      </c>
      <c r="J1256" s="42">
        <f>SUMIFS('Sample - Superstore'!U:U,'Sample - Superstore'!$V:$V,$A1256,'Sample - Superstore'!$N:$N,$B1256)</f>
        <v>48.71908741</v>
      </c>
      <c r="L1256" s="36" t="s">
        <v>5148</v>
      </c>
      <c r="N1256" s="40"/>
    </row>
    <row r="1257">
      <c r="A1257" s="41" t="s">
        <v>8629</v>
      </c>
      <c r="B1257" s="36" t="s">
        <v>1311</v>
      </c>
      <c r="C1257" s="36" t="s">
        <v>51</v>
      </c>
      <c r="D1257" s="36" t="s">
        <v>635</v>
      </c>
      <c r="E1257" s="36" t="s">
        <v>1312</v>
      </c>
      <c r="F1257" s="42">
        <f>SUMIFS('Sample - Superstore'!R:R,'Sample - Superstore'!$V:$V,$A1257,'Sample - Superstore'!$N:$N,$B1257)</f>
        <v>12.04950617</v>
      </c>
      <c r="G1257" s="43" t="str">
        <f>IF(OR($F1257&lt;Lower_Limit,$F1257&gt;Upper_Limit),TRUE,IF($F1257&gt;Upper_percentile,"P99",IF($F1257&lt;Lower_percentile,"P01","")))</f>
        <v/>
      </c>
      <c r="H1257" s="44">
        <f>SUMIFS('Sample - Superstore'!S:S,'Sample - Superstore'!$V:$V,$A1257,'Sample - Superstore'!$N:$N,$B1257)</f>
        <v>3</v>
      </c>
      <c r="I1257" s="45">
        <f>SUMIFS('Sample - Superstore'!T:T,'Sample - Superstore'!$V:$V,$A1257,'Sample - Superstore'!$N:$N,$B1257)</f>
        <v>0</v>
      </c>
      <c r="J1257" s="42">
        <f>SUMIFS('Sample - Superstore'!U:U,'Sample - Superstore'!$V:$V,$A1257,'Sample - Superstore'!$N:$N,$B1257)</f>
        <v>3.614851852</v>
      </c>
      <c r="L1257" s="36" t="s">
        <v>5150</v>
      </c>
      <c r="N1257" s="40"/>
    </row>
    <row r="1258">
      <c r="A1258" s="41" t="s">
        <v>8629</v>
      </c>
      <c r="B1258" s="36" t="s">
        <v>998</v>
      </c>
      <c r="C1258" s="36" t="s">
        <v>35</v>
      </c>
      <c r="D1258" s="36" t="s">
        <v>121</v>
      </c>
      <c r="E1258" s="36" t="s">
        <v>999</v>
      </c>
      <c r="F1258" s="42">
        <f>SUMIFS('Sample - Superstore'!R:R,'Sample - Superstore'!$V:$V,$A1258,'Sample - Superstore'!$N:$N,$B1258)</f>
        <v>423.4248889</v>
      </c>
      <c r="G1258" s="43" t="str">
        <f>IF(OR($F1258&lt;Lower_Limit,$F1258&gt;Upper_Limit),TRUE,IF($F1258&gt;Upper_percentile,"P99",IF($F1258&lt;Lower_percentile,"P01","")))</f>
        <v/>
      </c>
      <c r="H1258" s="44">
        <f>SUMIFS('Sample - Superstore'!S:S,'Sample - Superstore'!$V:$V,$A1258,'Sample - Superstore'!$N:$N,$B1258)</f>
        <v>6</v>
      </c>
      <c r="I1258" s="45">
        <f>SUMIFS('Sample - Superstore'!T:T,'Sample - Superstore'!$V:$V,$A1258,'Sample - Superstore'!$N:$N,$B1258)</f>
        <v>0</v>
      </c>
      <c r="J1258" s="42">
        <f>SUMIFS('Sample - Superstore'!U:U,'Sample - Superstore'!$V:$V,$A1258,'Sample - Superstore'!$N:$N,$B1258)</f>
        <v>135.4959644</v>
      </c>
      <c r="L1258" s="36" t="s">
        <v>5159</v>
      </c>
      <c r="N1258" s="40"/>
    </row>
    <row r="1259">
      <c r="A1259" s="41" t="s">
        <v>8629</v>
      </c>
      <c r="B1259" s="36" t="s">
        <v>2176</v>
      </c>
      <c r="C1259" s="36" t="s">
        <v>51</v>
      </c>
      <c r="D1259" s="36" t="s">
        <v>76</v>
      </c>
      <c r="E1259" s="36" t="s">
        <v>2177</v>
      </c>
      <c r="F1259" s="42">
        <f>SUMIFS('Sample - Superstore'!R:R,'Sample - Superstore'!$V:$V,$A1259,'Sample - Superstore'!$N:$N,$B1259)</f>
        <v>26.5199177</v>
      </c>
      <c r="G1259" s="43" t="str">
        <f>IF(OR($F1259&lt;Lower_Limit,$F1259&gt;Upper_Limit),TRUE,IF($F1259&gt;Upper_percentile,"P99",IF($F1259&lt;Lower_percentile,"P01","")))</f>
        <v/>
      </c>
      <c r="H1259" s="44">
        <f>SUMIFS('Sample - Superstore'!S:S,'Sample - Superstore'!$V:$V,$A1259,'Sample - Superstore'!$N:$N,$B1259)</f>
        <v>5</v>
      </c>
      <c r="I1259" s="45">
        <f>SUMIFS('Sample - Superstore'!T:T,'Sample - Superstore'!$V:$V,$A1259,'Sample - Superstore'!$N:$N,$B1259)</f>
        <v>0</v>
      </c>
      <c r="J1259" s="42">
        <f>SUMIFS('Sample - Superstore'!U:U,'Sample - Superstore'!$V:$V,$A1259,'Sample - Superstore'!$N:$N,$B1259)</f>
        <v>12.19916214</v>
      </c>
      <c r="L1259" s="36" t="s">
        <v>5164</v>
      </c>
      <c r="N1259" s="40"/>
    </row>
    <row r="1260">
      <c r="A1260" s="41" t="s">
        <v>8629</v>
      </c>
      <c r="B1260" s="36" t="s">
        <v>847</v>
      </c>
      <c r="C1260" s="36" t="s">
        <v>39</v>
      </c>
      <c r="D1260" s="36" t="s">
        <v>40</v>
      </c>
      <c r="E1260" s="36" t="s">
        <v>848</v>
      </c>
      <c r="F1260" s="42">
        <f>SUMIFS('Sample - Superstore'!R:R,'Sample - Superstore'!$V:$V,$A1260,'Sample - Superstore'!$N:$N,$B1260)</f>
        <v>9.661613169</v>
      </c>
      <c r="G1260" s="43" t="str">
        <f>IF(OR($F1260&lt;Lower_Limit,$F1260&gt;Upper_Limit),TRUE,IF($F1260&gt;Upper_percentile,"P99",IF($F1260&lt;Lower_percentile,"P01","")))</f>
        <v/>
      </c>
      <c r="H1260" s="44">
        <f>SUMIFS('Sample - Superstore'!S:S,'Sample - Superstore'!$V:$V,$A1260,'Sample - Superstore'!$N:$N,$B1260)</f>
        <v>1</v>
      </c>
      <c r="I1260" s="45">
        <f>SUMIFS('Sample - Superstore'!T:T,'Sample - Superstore'!$V:$V,$A1260,'Sample - Superstore'!$N:$N,$B1260)</f>
        <v>0</v>
      </c>
      <c r="J1260" s="42">
        <f>SUMIFS('Sample - Superstore'!U:U,'Sample - Superstore'!$V:$V,$A1260,'Sample - Superstore'!$N:$N,$B1260)</f>
        <v>2.512019424</v>
      </c>
      <c r="L1260" s="36" t="s">
        <v>5172</v>
      </c>
      <c r="N1260" s="40"/>
    </row>
    <row r="1261">
      <c r="A1261" s="41" t="s">
        <v>8629</v>
      </c>
      <c r="B1261" s="36" t="s">
        <v>3755</v>
      </c>
      <c r="C1261" s="36" t="s">
        <v>51</v>
      </c>
      <c r="D1261" s="36" t="s">
        <v>283</v>
      </c>
      <c r="E1261" s="36" t="s">
        <v>3756</v>
      </c>
      <c r="F1261" s="42">
        <f>SUMIFS('Sample - Superstore'!R:R,'Sample - Superstore'!$V:$V,$A1261,'Sample - Superstore'!$N:$N,$B1261)</f>
        <v>483.7672346</v>
      </c>
      <c r="G1261" s="43" t="str">
        <f>IF(OR($F1261&lt;Lower_Limit,$F1261&gt;Upper_Limit),TRUE,IF($F1261&gt;Upper_percentile,"P99",IF($F1261&lt;Lower_percentile,"P01","")))</f>
        <v/>
      </c>
      <c r="H1261" s="44">
        <f>SUMIFS('Sample - Superstore'!S:S,'Sample - Superstore'!$V:$V,$A1261,'Sample - Superstore'!$N:$N,$B1261)</f>
        <v>7</v>
      </c>
      <c r="I1261" s="45">
        <f>SUMIFS('Sample - Superstore'!T:T,'Sample - Superstore'!$V:$V,$A1261,'Sample - Superstore'!$N:$N,$B1261)</f>
        <v>0.9</v>
      </c>
      <c r="J1261" s="42">
        <f>SUMIFS('Sample - Superstore'!U:U,'Sample - Superstore'!$V:$V,$A1261,'Sample - Superstore'!$N:$N,$B1261)</f>
        <v>-105.0677387</v>
      </c>
      <c r="L1261" s="36" t="s">
        <v>5174</v>
      </c>
      <c r="N1261" s="40"/>
    </row>
    <row r="1262">
      <c r="A1262" s="41" t="s">
        <v>8629</v>
      </c>
      <c r="B1262" s="36" t="s">
        <v>1260</v>
      </c>
      <c r="C1262" s="36" t="s">
        <v>51</v>
      </c>
      <c r="D1262" s="36" t="s">
        <v>76</v>
      </c>
      <c r="E1262" s="36" t="s">
        <v>1261</v>
      </c>
      <c r="F1262" s="42">
        <f>SUMIFS('Sample - Superstore'!R:R,'Sample - Superstore'!$V:$V,$A1262,'Sample - Superstore'!$N:$N,$B1262)</f>
        <v>32.48414815</v>
      </c>
      <c r="G1262" s="43" t="str">
        <f>IF(OR($F1262&lt;Lower_Limit,$F1262&gt;Upper_Limit),TRUE,IF($F1262&gt;Upper_percentile,"P99",IF($F1262&lt;Lower_percentile,"P01","")))</f>
        <v/>
      </c>
      <c r="H1262" s="44">
        <f>SUMIFS('Sample - Superstore'!S:S,'Sample - Superstore'!$V:$V,$A1262,'Sample - Superstore'!$N:$N,$B1262)</f>
        <v>4</v>
      </c>
      <c r="I1262" s="45">
        <f>SUMIFS('Sample - Superstore'!T:T,'Sample - Superstore'!$V:$V,$A1262,'Sample - Superstore'!$N:$N,$B1262)</f>
        <v>0</v>
      </c>
      <c r="J1262" s="42">
        <f>SUMIFS('Sample - Superstore'!U:U,'Sample - Superstore'!$V:$V,$A1262,'Sample - Superstore'!$N:$N,$B1262)</f>
        <v>15.91723259</v>
      </c>
      <c r="L1262" s="36" t="s">
        <v>5190</v>
      </c>
      <c r="N1262" s="40"/>
    </row>
    <row r="1263">
      <c r="A1263" s="41" t="s">
        <v>8629</v>
      </c>
      <c r="B1263" s="36" t="s">
        <v>3057</v>
      </c>
      <c r="C1263" s="36" t="s">
        <v>51</v>
      </c>
      <c r="D1263" s="36" t="s">
        <v>93</v>
      </c>
      <c r="E1263" s="36" t="s">
        <v>3058</v>
      </c>
      <c r="F1263" s="42">
        <f>SUMIFS('Sample - Superstore'!R:R,'Sample - Superstore'!$V:$V,$A1263,'Sample - Superstore'!$N:$N,$B1263)</f>
        <v>13.16092181</v>
      </c>
      <c r="G1263" s="43" t="str">
        <f>IF(OR($F1263&lt;Lower_Limit,$F1263&gt;Upper_Limit),TRUE,IF($F1263&gt;Upper_percentile,"P99",IF($F1263&lt;Lower_percentile,"P01","")))</f>
        <v/>
      </c>
      <c r="H1263" s="44">
        <f>SUMIFS('Sample - Superstore'!S:S,'Sample - Superstore'!$V:$V,$A1263,'Sample - Superstore'!$N:$N,$B1263)</f>
        <v>2</v>
      </c>
      <c r="I1263" s="45">
        <f>SUMIFS('Sample - Superstore'!T:T,'Sample - Superstore'!$V:$V,$A1263,'Sample - Superstore'!$N:$N,$B1263)</f>
        <v>0</v>
      </c>
      <c r="J1263" s="42">
        <f>SUMIFS('Sample - Superstore'!U:U,'Sample - Superstore'!$V:$V,$A1263,'Sample - Superstore'!$N:$N,$B1263)</f>
        <v>3.290230453</v>
      </c>
      <c r="L1263" s="36" t="s">
        <v>5196</v>
      </c>
      <c r="N1263" s="40"/>
    </row>
    <row r="1264">
      <c r="A1264" s="41" t="s">
        <v>8629</v>
      </c>
      <c r="B1264" s="36" t="s">
        <v>3196</v>
      </c>
      <c r="C1264" s="36" t="s">
        <v>51</v>
      </c>
      <c r="D1264" s="36" t="s">
        <v>76</v>
      </c>
      <c r="E1264" s="36" t="s">
        <v>3197</v>
      </c>
      <c r="F1264" s="42">
        <f>SUMIFS('Sample - Superstore'!R:R,'Sample - Superstore'!$V:$V,$A1264,'Sample - Superstore'!$N:$N,$B1264)</f>
        <v>29.0508642</v>
      </c>
      <c r="G1264" s="43" t="str">
        <f>IF(OR($F1264&lt;Lower_Limit,$F1264&gt;Upper_Limit),TRUE,IF($F1264&gt;Upper_percentile,"P99",IF($F1264&lt;Lower_percentile,"P01","")))</f>
        <v/>
      </c>
      <c r="H1264" s="44">
        <f>SUMIFS('Sample - Superstore'!S:S,'Sample - Superstore'!$V:$V,$A1264,'Sample - Superstore'!$N:$N,$B1264)</f>
        <v>5</v>
      </c>
      <c r="I1264" s="45">
        <f>SUMIFS('Sample - Superstore'!T:T,'Sample - Superstore'!$V:$V,$A1264,'Sample - Superstore'!$N:$N,$B1264)</f>
        <v>0</v>
      </c>
      <c r="J1264" s="42">
        <f>SUMIFS('Sample - Superstore'!U:U,'Sample - Superstore'!$V:$V,$A1264,'Sample - Superstore'!$N:$N,$B1264)</f>
        <v>13.94441481</v>
      </c>
      <c r="L1264" s="36" t="s">
        <v>5198</v>
      </c>
      <c r="N1264" s="40"/>
    </row>
    <row r="1265">
      <c r="A1265" s="41" t="s">
        <v>8629</v>
      </c>
      <c r="B1265" s="36" t="s">
        <v>1501</v>
      </c>
      <c r="C1265" s="36" t="s">
        <v>51</v>
      </c>
      <c r="D1265" s="36" t="s">
        <v>205</v>
      </c>
      <c r="E1265" s="36" t="s">
        <v>1502</v>
      </c>
      <c r="F1265" s="42">
        <f>SUMIFS('Sample - Superstore'!R:R,'Sample - Superstore'!$V:$V,$A1265,'Sample - Superstore'!$N:$N,$B1265)</f>
        <v>12.78</v>
      </c>
      <c r="G1265" s="43" t="str">
        <f>IF(OR($F1265&lt;Lower_Limit,$F1265&gt;Upper_Limit),TRUE,IF($F1265&gt;Upper_percentile,"P99",IF($F1265&lt;Lower_percentile,"P01","")))</f>
        <v/>
      </c>
      <c r="H1265" s="44">
        <f>SUMIFS('Sample - Superstore'!S:S,'Sample - Superstore'!$V:$V,$A1265,'Sample - Superstore'!$N:$N,$B1265)</f>
        <v>1</v>
      </c>
      <c r="I1265" s="45">
        <f>SUMIFS('Sample - Superstore'!T:T,'Sample - Superstore'!$V:$V,$A1265,'Sample - Superstore'!$N:$N,$B1265)</f>
        <v>0</v>
      </c>
      <c r="J1265" s="42">
        <f>SUMIFS('Sample - Superstore'!U:U,'Sample - Superstore'!$V:$V,$A1265,'Sample - Superstore'!$N:$N,$B1265)</f>
        <v>5.751</v>
      </c>
      <c r="L1265" s="36" t="s">
        <v>5204</v>
      </c>
      <c r="N1265" s="40"/>
    </row>
    <row r="1266">
      <c r="A1266" s="41" t="s">
        <v>8629</v>
      </c>
      <c r="B1266" s="36" t="s">
        <v>586</v>
      </c>
      <c r="C1266" s="36" t="s">
        <v>51</v>
      </c>
      <c r="D1266" s="36" t="s">
        <v>93</v>
      </c>
      <c r="E1266" s="36" t="s">
        <v>587</v>
      </c>
      <c r="F1266" s="42">
        <f>SUMIFS('Sample - Superstore'!R:R,'Sample - Superstore'!$V:$V,$A1266,'Sample - Superstore'!$N:$N,$B1266)</f>
        <v>83.09012346</v>
      </c>
      <c r="G1266" s="43" t="str">
        <f>IF(OR($F1266&lt;Lower_Limit,$F1266&gt;Upper_Limit),TRUE,IF($F1266&gt;Upper_percentile,"P99",IF($F1266&lt;Lower_percentile,"P01","")))</f>
        <v/>
      </c>
      <c r="H1266" s="44">
        <f>SUMIFS('Sample - Superstore'!S:S,'Sample - Superstore'!$V:$V,$A1266,'Sample - Superstore'!$N:$N,$B1266)</f>
        <v>2</v>
      </c>
      <c r="I1266" s="45">
        <f>SUMIFS('Sample - Superstore'!T:T,'Sample - Superstore'!$V:$V,$A1266,'Sample - Superstore'!$N:$N,$B1266)</f>
        <v>0</v>
      </c>
      <c r="J1266" s="42">
        <f>SUMIFS('Sample - Superstore'!U:U,'Sample - Superstore'!$V:$V,$A1266,'Sample - Superstore'!$N:$N,$B1266)</f>
        <v>21.6034321</v>
      </c>
      <c r="L1266" s="36" t="s">
        <v>5209</v>
      </c>
      <c r="N1266" s="40"/>
    </row>
    <row r="1267">
      <c r="A1267" s="41" t="s">
        <v>8629</v>
      </c>
      <c r="B1267" s="36" t="s">
        <v>3762</v>
      </c>
      <c r="C1267" s="36" t="s">
        <v>35</v>
      </c>
      <c r="D1267" s="36" t="s">
        <v>121</v>
      </c>
      <c r="E1267" s="36" t="s">
        <v>3763</v>
      </c>
      <c r="F1267" s="42">
        <f>SUMIFS('Sample - Superstore'!R:R,'Sample - Superstore'!$V:$V,$A1267,'Sample - Superstore'!$N:$N,$B1267)</f>
        <v>44.01090535</v>
      </c>
      <c r="G1267" s="43" t="str">
        <f>IF(OR($F1267&lt;Lower_Limit,$F1267&gt;Upper_Limit),TRUE,IF($F1267&gt;Upper_percentile,"P99",IF($F1267&lt;Lower_percentile,"P01","")))</f>
        <v/>
      </c>
      <c r="H1267" s="44">
        <f>SUMIFS('Sample - Superstore'!S:S,'Sample - Superstore'!$V:$V,$A1267,'Sample - Superstore'!$N:$N,$B1267)</f>
        <v>2</v>
      </c>
      <c r="I1267" s="45">
        <f>SUMIFS('Sample - Superstore'!T:T,'Sample - Superstore'!$V:$V,$A1267,'Sample - Superstore'!$N:$N,$B1267)</f>
        <v>0</v>
      </c>
      <c r="J1267" s="42">
        <f>SUMIFS('Sample - Superstore'!U:U,'Sample - Superstore'!$V:$V,$A1267,'Sample - Superstore'!$N:$N,$B1267)</f>
        <v>11.00272634</v>
      </c>
      <c r="L1267" s="36" t="s">
        <v>5211</v>
      </c>
      <c r="N1267" s="40"/>
    </row>
    <row r="1268">
      <c r="A1268" s="41" t="s">
        <v>8629</v>
      </c>
      <c r="B1268" s="36" t="s">
        <v>3766</v>
      </c>
      <c r="C1268" s="36" t="s">
        <v>51</v>
      </c>
      <c r="D1268" s="36" t="s">
        <v>272</v>
      </c>
      <c r="E1268" s="36" t="s">
        <v>3767</v>
      </c>
      <c r="F1268" s="42">
        <f>SUMIFS('Sample - Superstore'!R:R,'Sample - Superstore'!$V:$V,$A1268,'Sample - Superstore'!$N:$N,$B1268)</f>
        <v>1.992489712</v>
      </c>
      <c r="G1268" s="43" t="str">
        <f>IF(OR($F1268&lt;Lower_Limit,$F1268&gt;Upper_Limit),TRUE,IF($F1268&gt;Upper_percentile,"P99",IF($F1268&lt;Lower_percentile,"P01","")))</f>
        <v>P01</v>
      </c>
      <c r="H1268" s="44">
        <f>SUMIFS('Sample - Superstore'!S:S,'Sample - Superstore'!$V:$V,$A1268,'Sample - Superstore'!$N:$N,$B1268)</f>
        <v>1</v>
      </c>
      <c r="I1268" s="45">
        <f>SUMIFS('Sample - Superstore'!T:T,'Sample - Superstore'!$V:$V,$A1268,'Sample - Superstore'!$N:$N,$B1268)</f>
        <v>0</v>
      </c>
      <c r="J1268" s="42">
        <f>SUMIFS('Sample - Superstore'!U:U,'Sample - Superstore'!$V:$V,$A1268,'Sample - Superstore'!$N:$N,$B1268)</f>
        <v>0.7172962963</v>
      </c>
      <c r="L1268" s="36" t="s">
        <v>5217</v>
      </c>
      <c r="N1268" s="40"/>
    </row>
    <row r="1269">
      <c r="A1269" s="41" t="s">
        <v>8629</v>
      </c>
      <c r="B1269" s="36" t="s">
        <v>3768</v>
      </c>
      <c r="C1269" s="36" t="s">
        <v>51</v>
      </c>
      <c r="D1269" s="36" t="s">
        <v>76</v>
      </c>
      <c r="E1269" s="36" t="s">
        <v>3769</v>
      </c>
      <c r="F1269" s="42">
        <f>SUMIFS('Sample - Superstore'!R:R,'Sample - Superstore'!$V:$V,$A1269,'Sample - Superstore'!$N:$N,$B1269)</f>
        <v>22.30879835</v>
      </c>
      <c r="G1269" s="43" t="str">
        <f>IF(OR($F1269&lt;Lower_Limit,$F1269&gt;Upper_Limit),TRUE,IF($F1269&gt;Upper_percentile,"P99",IF($F1269&lt;Lower_percentile,"P01","")))</f>
        <v/>
      </c>
      <c r="H1269" s="44">
        <f>SUMIFS('Sample - Superstore'!S:S,'Sample - Superstore'!$V:$V,$A1269,'Sample - Superstore'!$N:$N,$B1269)</f>
        <v>6</v>
      </c>
      <c r="I1269" s="45">
        <f>SUMIFS('Sample - Superstore'!T:T,'Sample - Superstore'!$V:$V,$A1269,'Sample - Superstore'!$N:$N,$B1269)</f>
        <v>0.2</v>
      </c>
      <c r="J1269" s="42">
        <f>SUMIFS('Sample - Superstore'!U:U,'Sample - Superstore'!$V:$V,$A1269,'Sample - Superstore'!$N:$N,$B1269)</f>
        <v>8.734015226</v>
      </c>
      <c r="L1269" s="36" t="s">
        <v>5220</v>
      </c>
      <c r="N1269" s="40"/>
    </row>
    <row r="1270">
      <c r="A1270" s="41" t="s">
        <v>8629</v>
      </c>
      <c r="B1270" s="36" t="s">
        <v>1356</v>
      </c>
      <c r="C1270" s="36" t="s">
        <v>51</v>
      </c>
      <c r="D1270" s="36" t="s">
        <v>52</v>
      </c>
      <c r="E1270" s="36" t="s">
        <v>1357</v>
      </c>
      <c r="F1270" s="42">
        <f>SUMIFS('Sample - Superstore'!R:R,'Sample - Superstore'!$V:$V,$A1270,'Sample - Superstore'!$N:$N,$B1270)</f>
        <v>46.53</v>
      </c>
      <c r="G1270" s="43" t="str">
        <f>IF(OR($F1270&lt;Lower_Limit,$F1270&gt;Upper_Limit),TRUE,IF($F1270&gt;Upper_percentile,"P99",IF($F1270&lt;Lower_percentile,"P01","")))</f>
        <v/>
      </c>
      <c r="H1270" s="44">
        <f>SUMIFS('Sample - Superstore'!S:S,'Sample - Superstore'!$V:$V,$A1270,'Sample - Superstore'!$N:$N,$B1270)</f>
        <v>3</v>
      </c>
      <c r="I1270" s="45">
        <f>SUMIFS('Sample - Superstore'!T:T,'Sample - Superstore'!$V:$V,$A1270,'Sample - Superstore'!$N:$N,$B1270)</f>
        <v>0</v>
      </c>
      <c r="J1270" s="42">
        <f>SUMIFS('Sample - Superstore'!U:U,'Sample - Superstore'!$V:$V,$A1270,'Sample - Superstore'!$N:$N,$B1270)</f>
        <v>12.0978</v>
      </c>
      <c r="L1270" s="36" t="s">
        <v>5221</v>
      </c>
      <c r="N1270" s="40"/>
    </row>
    <row r="1271">
      <c r="A1271" s="41" t="s">
        <v>8629</v>
      </c>
      <c r="B1271" s="36" t="s">
        <v>2581</v>
      </c>
      <c r="C1271" s="36" t="s">
        <v>51</v>
      </c>
      <c r="D1271" s="36" t="s">
        <v>297</v>
      </c>
      <c r="E1271" s="36" t="s">
        <v>2582</v>
      </c>
      <c r="F1271" s="42">
        <f>SUMIFS('Sample - Superstore'!R:R,'Sample - Superstore'!$V:$V,$A1271,'Sample - Superstore'!$N:$N,$B1271)</f>
        <v>32.18806584</v>
      </c>
      <c r="G1271" s="43" t="str">
        <f>IF(OR($F1271&lt;Lower_Limit,$F1271&gt;Upper_Limit),TRUE,IF($F1271&gt;Upper_percentile,"P99",IF($F1271&lt;Lower_percentile,"P01","")))</f>
        <v/>
      </c>
      <c r="H1271" s="44">
        <f>SUMIFS('Sample - Superstore'!S:S,'Sample - Superstore'!$V:$V,$A1271,'Sample - Superstore'!$N:$N,$B1271)</f>
        <v>5</v>
      </c>
      <c r="I1271" s="45">
        <f>SUMIFS('Sample - Superstore'!T:T,'Sample - Superstore'!$V:$V,$A1271,'Sample - Superstore'!$N:$N,$B1271)</f>
        <v>0.2</v>
      </c>
      <c r="J1271" s="42">
        <f>SUMIFS('Sample - Superstore'!U:U,'Sample - Superstore'!$V:$V,$A1271,'Sample - Superstore'!$N:$N,$B1271)</f>
        <v>10.86347222</v>
      </c>
      <c r="L1271" s="36" t="s">
        <v>5223</v>
      </c>
      <c r="N1271" s="40"/>
    </row>
    <row r="1272">
      <c r="A1272" s="41" t="s">
        <v>8629</v>
      </c>
      <c r="B1272" s="36" t="s">
        <v>1240</v>
      </c>
      <c r="C1272" s="36" t="s">
        <v>51</v>
      </c>
      <c r="D1272" s="36" t="s">
        <v>52</v>
      </c>
      <c r="E1272" s="36" t="s">
        <v>1241</v>
      </c>
      <c r="F1272" s="42">
        <f>SUMIFS('Sample - Superstore'!R:R,'Sample - Superstore'!$V:$V,$A1272,'Sample - Superstore'!$N:$N,$B1272)</f>
        <v>38.71374486</v>
      </c>
      <c r="G1272" s="43" t="str">
        <f>IF(OR($F1272&lt;Lower_Limit,$F1272&gt;Upper_Limit),TRUE,IF($F1272&gt;Upper_percentile,"P99",IF($F1272&lt;Lower_percentile,"P01","")))</f>
        <v/>
      </c>
      <c r="H1272" s="44">
        <f>SUMIFS('Sample - Superstore'!S:S,'Sample - Superstore'!$V:$V,$A1272,'Sample - Superstore'!$N:$N,$B1272)</f>
        <v>2</v>
      </c>
      <c r="I1272" s="45">
        <f>SUMIFS('Sample - Superstore'!T:T,'Sample - Superstore'!$V:$V,$A1272,'Sample - Superstore'!$N:$N,$B1272)</f>
        <v>0.2</v>
      </c>
      <c r="J1272" s="42">
        <f>SUMIFS('Sample - Superstore'!U:U,'Sample - Superstore'!$V:$V,$A1272,'Sample - Superstore'!$N:$N,$B1272)</f>
        <v>-9.194514403</v>
      </c>
      <c r="L1272" s="36" t="s">
        <v>5229</v>
      </c>
      <c r="N1272" s="40"/>
    </row>
    <row r="1273">
      <c r="A1273" s="41" t="s">
        <v>8629</v>
      </c>
      <c r="B1273" s="36" t="s">
        <v>3774</v>
      </c>
      <c r="C1273" s="36" t="s">
        <v>39</v>
      </c>
      <c r="D1273" s="36" t="s">
        <v>446</v>
      </c>
      <c r="E1273" s="36" t="s">
        <v>3775</v>
      </c>
      <c r="F1273" s="42">
        <f>SUMIFS('Sample - Superstore'!R:R,'Sample - Superstore'!$V:$V,$A1273,'Sample - Superstore'!$N:$N,$B1273)</f>
        <v>1500.311728</v>
      </c>
      <c r="G1273" s="43" t="str">
        <f>IF(OR($F1273&lt;Lower_Limit,$F1273&gt;Upper_Limit),TRUE,IF($F1273&gt;Upper_percentile,"P99",IF($F1273&lt;Lower_percentile,"P01","")))</f>
        <v/>
      </c>
      <c r="H1273" s="44">
        <f>SUMIFS('Sample - Superstore'!S:S,'Sample - Superstore'!$V:$V,$A1273,'Sample - Superstore'!$N:$N,$B1273)</f>
        <v>3</v>
      </c>
      <c r="I1273" s="45">
        <f>SUMIFS('Sample - Superstore'!T:T,'Sample - Superstore'!$V:$V,$A1273,'Sample - Superstore'!$N:$N,$B1273)</f>
        <v>0.3</v>
      </c>
      <c r="J1273" s="42">
        <f>SUMIFS('Sample - Superstore'!U:U,'Sample - Superstore'!$V:$V,$A1273,'Sample - Superstore'!$N:$N,$B1273)</f>
        <v>-21.43302469</v>
      </c>
      <c r="L1273" s="36" t="s">
        <v>5239</v>
      </c>
      <c r="N1273" s="40"/>
    </row>
    <row r="1274">
      <c r="A1274" s="41" t="s">
        <v>8629</v>
      </c>
      <c r="B1274" s="36" t="s">
        <v>3779</v>
      </c>
      <c r="C1274" s="36" t="s">
        <v>35</v>
      </c>
      <c r="D1274" s="36" t="s">
        <v>121</v>
      </c>
      <c r="E1274" s="36" t="s">
        <v>3780</v>
      </c>
      <c r="F1274" s="42">
        <f>SUMIFS('Sample - Superstore'!R:R,'Sample - Superstore'!$V:$V,$A1274,'Sample - Superstore'!$N:$N,$B1274)</f>
        <v>92.76855967</v>
      </c>
      <c r="G1274" s="43" t="str">
        <f>IF(OR($F1274&lt;Lower_Limit,$F1274&gt;Upper_Limit),TRUE,IF($F1274&gt;Upper_percentile,"P99",IF($F1274&lt;Lower_percentile,"P01","")))</f>
        <v/>
      </c>
      <c r="H1274" s="44">
        <f>SUMIFS('Sample - Superstore'!S:S,'Sample - Superstore'!$V:$V,$A1274,'Sample - Superstore'!$N:$N,$B1274)</f>
        <v>2</v>
      </c>
      <c r="I1274" s="45">
        <f>SUMIFS('Sample - Superstore'!T:T,'Sample - Superstore'!$V:$V,$A1274,'Sample - Superstore'!$N:$N,$B1274)</f>
        <v>0.6</v>
      </c>
      <c r="J1274" s="42">
        <f>SUMIFS('Sample - Superstore'!U:U,'Sample - Superstore'!$V:$V,$A1274,'Sample - Superstore'!$N:$N,$B1274)</f>
        <v>-83.4917037</v>
      </c>
      <c r="L1274" s="36" t="s">
        <v>5242</v>
      </c>
      <c r="N1274" s="40"/>
    </row>
    <row r="1275">
      <c r="A1275" s="41" t="s">
        <v>8629</v>
      </c>
      <c r="B1275" s="36" t="s">
        <v>363</v>
      </c>
      <c r="C1275" s="36" t="s">
        <v>51</v>
      </c>
      <c r="D1275" s="36" t="s">
        <v>76</v>
      </c>
      <c r="E1275" s="36" t="s">
        <v>364</v>
      </c>
      <c r="F1275" s="42">
        <f>SUMIFS('Sample - Superstore'!R:R,'Sample - Superstore'!$V:$V,$A1275,'Sample - Superstore'!$N:$N,$B1275)</f>
        <v>83.19666578</v>
      </c>
      <c r="G1275" s="43" t="str">
        <f>IF(OR($F1275&lt;Lower_Limit,$F1275&gt;Upper_Limit),TRUE,IF($F1275&gt;Upper_percentile,"P99",IF($F1275&lt;Lower_percentile,"P01","")))</f>
        <v/>
      </c>
      <c r="H1275" s="44">
        <f>SUMIFS('Sample - Superstore'!S:S,'Sample - Superstore'!$V:$V,$A1275,'Sample - Superstore'!$N:$N,$B1275)</f>
        <v>15</v>
      </c>
      <c r="I1275" s="45">
        <f>SUMIFS('Sample - Superstore'!T:T,'Sample - Superstore'!$V:$V,$A1275,'Sample - Superstore'!$N:$N,$B1275)</f>
        <v>0.7</v>
      </c>
      <c r="J1275" s="42">
        <f>SUMIFS('Sample - Superstore'!U:U,'Sample - Superstore'!$V:$V,$A1275,'Sample - Superstore'!$N:$N,$B1275)</f>
        <v>17.69544092</v>
      </c>
      <c r="L1275" s="36" t="s">
        <v>5250</v>
      </c>
      <c r="N1275" s="40"/>
    </row>
    <row r="1276">
      <c r="A1276" s="41" t="s">
        <v>8629</v>
      </c>
      <c r="B1276" s="36" t="s">
        <v>3782</v>
      </c>
      <c r="C1276" s="36" t="s">
        <v>51</v>
      </c>
      <c r="D1276" s="36" t="s">
        <v>283</v>
      </c>
      <c r="E1276" s="36" t="s">
        <v>3783</v>
      </c>
      <c r="F1276" s="42">
        <f>SUMIFS('Sample - Superstore'!R:R,'Sample - Superstore'!$V:$V,$A1276,'Sample - Superstore'!$N:$N,$B1276)</f>
        <v>236.6160946</v>
      </c>
      <c r="G1276" s="43" t="str">
        <f>IF(OR($F1276&lt;Lower_Limit,$F1276&gt;Upper_Limit),TRUE,IF($F1276&gt;Upper_percentile,"P99",IF($F1276&lt;Lower_percentile,"P01","")))</f>
        <v/>
      </c>
      <c r="H1276" s="44">
        <f>SUMIFS('Sample - Superstore'!S:S,'Sample - Superstore'!$V:$V,$A1276,'Sample - Superstore'!$N:$N,$B1276)</f>
        <v>9</v>
      </c>
      <c r="I1276" s="45">
        <f>SUMIFS('Sample - Superstore'!T:T,'Sample - Superstore'!$V:$V,$A1276,'Sample - Superstore'!$N:$N,$B1276)</f>
        <v>0.2</v>
      </c>
      <c r="J1276" s="42">
        <f>SUMIFS('Sample - Superstore'!U:U,'Sample - Superstore'!$V:$V,$A1276,'Sample - Superstore'!$N:$N,$B1276)</f>
        <v>26.61931064</v>
      </c>
      <c r="L1276" s="36" t="s">
        <v>5256</v>
      </c>
      <c r="N1276" s="40"/>
    </row>
    <row r="1277">
      <c r="A1277" s="41" t="s">
        <v>8629</v>
      </c>
      <c r="B1277" s="36" t="s">
        <v>3784</v>
      </c>
      <c r="C1277" s="36" t="s">
        <v>51</v>
      </c>
      <c r="D1277" s="36" t="s">
        <v>93</v>
      </c>
      <c r="E1277" s="36" t="s">
        <v>3785</v>
      </c>
      <c r="F1277" s="42">
        <f>SUMIFS('Sample - Superstore'!R:R,'Sample - Superstore'!$V:$V,$A1277,'Sample - Superstore'!$N:$N,$B1277)</f>
        <v>14.85750617</v>
      </c>
      <c r="G1277" s="43" t="str">
        <f>IF(OR($F1277&lt;Lower_Limit,$F1277&gt;Upper_Limit),TRUE,IF($F1277&gt;Upper_percentile,"P99",IF($F1277&lt;Lower_percentile,"P01","")))</f>
        <v/>
      </c>
      <c r="H1277" s="44">
        <f>SUMIFS('Sample - Superstore'!S:S,'Sample - Superstore'!$V:$V,$A1277,'Sample - Superstore'!$N:$N,$B1277)</f>
        <v>4</v>
      </c>
      <c r="I1277" s="45">
        <f>SUMIFS('Sample - Superstore'!T:T,'Sample - Superstore'!$V:$V,$A1277,'Sample - Superstore'!$N:$N,$B1277)</f>
        <v>0.2</v>
      </c>
      <c r="J1277" s="42">
        <f>SUMIFS('Sample - Superstore'!U:U,'Sample - Superstore'!$V:$V,$A1277,'Sample - Superstore'!$N:$N,$B1277)</f>
        <v>2.60006358</v>
      </c>
      <c r="L1277" s="36" t="s">
        <v>5258</v>
      </c>
      <c r="N1277" s="40"/>
    </row>
    <row r="1278">
      <c r="A1278" s="41" t="s">
        <v>8629</v>
      </c>
      <c r="B1278" s="36" t="s">
        <v>3786</v>
      </c>
      <c r="C1278" s="36" t="s">
        <v>35</v>
      </c>
      <c r="D1278" s="36" t="s">
        <v>73</v>
      </c>
      <c r="E1278" s="36" t="s">
        <v>3787</v>
      </c>
      <c r="F1278" s="42">
        <f>SUMIFS('Sample - Superstore'!R:R,'Sample - Superstore'!$V:$V,$A1278,'Sample - Superstore'!$N:$N,$B1278)</f>
        <v>356.1790121</v>
      </c>
      <c r="G1278" s="43" t="str">
        <f>IF(OR($F1278&lt;Lower_Limit,$F1278&gt;Upper_Limit),TRUE,IF($F1278&gt;Upper_percentile,"P99",IF($F1278&lt;Lower_percentile,"P01","")))</f>
        <v/>
      </c>
      <c r="H1278" s="44">
        <f>SUMIFS('Sample - Superstore'!S:S,'Sample - Superstore'!$V:$V,$A1278,'Sample - Superstore'!$N:$N,$B1278)</f>
        <v>3</v>
      </c>
      <c r="I1278" s="45">
        <f>SUMIFS('Sample - Superstore'!T:T,'Sample - Superstore'!$V:$V,$A1278,'Sample - Superstore'!$N:$N,$B1278)</f>
        <v>0.4</v>
      </c>
      <c r="J1278" s="42">
        <f>SUMIFS('Sample - Superstore'!U:U,'Sample - Superstore'!$V:$V,$A1278,'Sample - Superstore'!$N:$N,$B1278)</f>
        <v>-112.7900205</v>
      </c>
      <c r="L1278" s="36" t="s">
        <v>5267</v>
      </c>
      <c r="N1278" s="40"/>
    </row>
    <row r="1279">
      <c r="A1279" s="41" t="s">
        <v>8629</v>
      </c>
      <c r="B1279" s="36" t="s">
        <v>250</v>
      </c>
      <c r="C1279" s="36" t="s">
        <v>39</v>
      </c>
      <c r="D1279" s="36" t="s">
        <v>61</v>
      </c>
      <c r="E1279" s="36" t="s">
        <v>3788</v>
      </c>
      <c r="F1279" s="42">
        <f>SUMIFS('Sample - Superstore'!R:R,'Sample - Superstore'!$V:$V,$A1279,'Sample - Superstore'!$N:$N,$B1279)</f>
        <v>771.5008051</v>
      </c>
      <c r="G1279" s="43" t="str">
        <f>IF(OR($F1279&lt;Lower_Limit,$F1279&gt;Upper_Limit),TRUE,IF($F1279&gt;Upper_percentile,"P99",IF($F1279&lt;Lower_percentile,"P01","")))</f>
        <v/>
      </c>
      <c r="H1279" s="44">
        <f>SUMIFS('Sample - Superstore'!S:S,'Sample - Superstore'!$V:$V,$A1279,'Sample - Superstore'!$N:$N,$B1279)</f>
        <v>3</v>
      </c>
      <c r="I1279" s="45">
        <f>SUMIFS('Sample - Superstore'!T:T,'Sample - Superstore'!$V:$V,$A1279,'Sample - Superstore'!$N:$N,$B1279)</f>
        <v>0.2</v>
      </c>
      <c r="J1279" s="42">
        <f>SUMIFS('Sample - Superstore'!U:U,'Sample - Superstore'!$V:$V,$A1279,'Sample - Superstore'!$N:$N,$B1279)</f>
        <v>231.4502415</v>
      </c>
      <c r="L1279" s="36" t="s">
        <v>5271</v>
      </c>
      <c r="N1279" s="40"/>
    </row>
    <row r="1280">
      <c r="A1280" s="41" t="s">
        <v>8629</v>
      </c>
      <c r="B1280" s="36" t="s">
        <v>3789</v>
      </c>
      <c r="C1280" s="36" t="s">
        <v>51</v>
      </c>
      <c r="D1280" s="36" t="s">
        <v>76</v>
      </c>
      <c r="E1280" s="36" t="s">
        <v>3790</v>
      </c>
      <c r="F1280" s="42">
        <f>SUMIFS('Sample - Superstore'!R:R,'Sample - Superstore'!$V:$V,$A1280,'Sample - Superstore'!$N:$N,$B1280)</f>
        <v>13.00009343</v>
      </c>
      <c r="G1280" s="43" t="str">
        <f>IF(OR($F1280&lt;Lower_Limit,$F1280&gt;Upper_Limit),TRUE,IF($F1280&gt;Upper_percentile,"P99",IF($F1280&lt;Lower_percentile,"P01","")))</f>
        <v/>
      </c>
      <c r="H1280" s="44">
        <f>SUMIFS('Sample - Superstore'!S:S,'Sample - Superstore'!$V:$V,$A1280,'Sample - Superstore'!$N:$N,$B1280)</f>
        <v>5</v>
      </c>
      <c r="I1280" s="45">
        <f>SUMIFS('Sample - Superstore'!T:T,'Sample - Superstore'!$V:$V,$A1280,'Sample - Superstore'!$N:$N,$B1280)</f>
        <v>0.7</v>
      </c>
      <c r="J1280" s="42">
        <f>SUMIFS('Sample - Superstore'!U:U,'Sample - Superstore'!$V:$V,$A1280,'Sample - Superstore'!$N:$N,$B1280)</f>
        <v>-9.533401847</v>
      </c>
      <c r="L1280" s="36" t="s">
        <v>5273</v>
      </c>
      <c r="N1280" s="40"/>
    </row>
    <row r="1281">
      <c r="A1281" s="41" t="s">
        <v>8629</v>
      </c>
      <c r="B1281" s="36" t="s">
        <v>1378</v>
      </c>
      <c r="C1281" s="36" t="s">
        <v>39</v>
      </c>
      <c r="D1281" s="36" t="s">
        <v>85</v>
      </c>
      <c r="E1281" s="36" t="s">
        <v>1379</v>
      </c>
      <c r="F1281" s="42">
        <f>SUMIFS('Sample - Superstore'!R:R,'Sample - Superstore'!$V:$V,$A1281,'Sample - Superstore'!$N:$N,$B1281)</f>
        <v>999.98</v>
      </c>
      <c r="G1281" s="43" t="str">
        <f>IF(OR($F1281&lt;Lower_Limit,$F1281&gt;Upper_Limit),TRUE,IF($F1281&gt;Upper_percentile,"P99",IF($F1281&lt;Lower_percentile,"P01","")))</f>
        <v/>
      </c>
      <c r="H1281" s="44">
        <f>SUMIFS('Sample - Superstore'!S:S,'Sample - Superstore'!$V:$V,$A1281,'Sample - Superstore'!$N:$N,$B1281)</f>
        <v>2</v>
      </c>
      <c r="I1281" s="45">
        <f>SUMIFS('Sample - Superstore'!T:T,'Sample - Superstore'!$V:$V,$A1281,'Sample - Superstore'!$N:$N,$B1281)</f>
        <v>0</v>
      </c>
      <c r="J1281" s="42">
        <f>SUMIFS('Sample - Superstore'!U:U,'Sample - Superstore'!$V:$V,$A1281,'Sample - Superstore'!$N:$N,$B1281)</f>
        <v>449.991</v>
      </c>
      <c r="L1281" s="36" t="s">
        <v>5275</v>
      </c>
      <c r="N1281" s="40"/>
    </row>
    <row r="1282">
      <c r="A1282" s="41" t="s">
        <v>8629</v>
      </c>
      <c r="B1282" s="36" t="s">
        <v>3795</v>
      </c>
      <c r="C1282" s="36" t="s">
        <v>51</v>
      </c>
      <c r="D1282" s="36" t="s">
        <v>76</v>
      </c>
      <c r="E1282" s="36" t="s">
        <v>3796</v>
      </c>
      <c r="F1282" s="42">
        <f>SUMIFS('Sample - Superstore'!R:R,'Sample - Superstore'!$V:$V,$A1282,'Sample - Superstore'!$N:$N,$B1282)</f>
        <v>9.475884774</v>
      </c>
      <c r="G1282" s="43" t="str">
        <f>IF(OR($F1282&lt;Lower_Limit,$F1282&gt;Upper_Limit),TRUE,IF($F1282&gt;Upper_percentile,"P99",IF($F1282&lt;Lower_percentile,"P01","")))</f>
        <v/>
      </c>
      <c r="H1282" s="44">
        <f>SUMIFS('Sample - Superstore'!S:S,'Sample - Superstore'!$V:$V,$A1282,'Sample - Superstore'!$N:$N,$B1282)</f>
        <v>8</v>
      </c>
      <c r="I1282" s="45">
        <f>SUMIFS('Sample - Superstore'!T:T,'Sample - Superstore'!$V:$V,$A1282,'Sample - Superstore'!$N:$N,$B1282)</f>
        <v>0.8</v>
      </c>
      <c r="J1282" s="42">
        <f>SUMIFS('Sample - Superstore'!U:U,'Sample - Superstore'!$V:$V,$A1282,'Sample - Superstore'!$N:$N,$B1282)</f>
        <v>-14.6876214</v>
      </c>
      <c r="L1282" s="36" t="s">
        <v>5278</v>
      </c>
      <c r="N1282" s="40"/>
    </row>
    <row r="1283">
      <c r="A1283" s="41" t="s">
        <v>8629</v>
      </c>
      <c r="B1283" s="36" t="s">
        <v>103</v>
      </c>
      <c r="C1283" s="36" t="s">
        <v>39</v>
      </c>
      <c r="D1283" s="36" t="s">
        <v>61</v>
      </c>
      <c r="E1283" s="36" t="s">
        <v>104</v>
      </c>
      <c r="F1283" s="42">
        <f>SUMIFS('Sample - Superstore'!R:R,'Sample - Superstore'!$V:$V,$A1283,'Sample - Superstore'!$N:$N,$B1283)</f>
        <v>175.6473251</v>
      </c>
      <c r="G1283" s="43" t="str">
        <f>IF(OR($F1283&lt;Lower_Limit,$F1283&gt;Upper_Limit),TRUE,IF($F1283&gt;Upper_percentile,"P99",IF($F1283&lt;Lower_percentile,"P01","")))</f>
        <v/>
      </c>
      <c r="H1283" s="44">
        <f>SUMIFS('Sample - Superstore'!S:S,'Sample - Superstore'!$V:$V,$A1283,'Sample - Superstore'!$N:$N,$B1283)</f>
        <v>5</v>
      </c>
      <c r="I1283" s="45">
        <f>SUMIFS('Sample - Superstore'!T:T,'Sample - Superstore'!$V:$V,$A1283,'Sample - Superstore'!$N:$N,$B1283)</f>
        <v>0.2</v>
      </c>
      <c r="J1283" s="42">
        <f>SUMIFS('Sample - Superstore'!U:U,'Sample - Superstore'!$V:$V,$A1283,'Sample - Superstore'!$N:$N,$B1283)</f>
        <v>37.32505658</v>
      </c>
      <c r="L1283" s="36" t="s">
        <v>5283</v>
      </c>
      <c r="N1283" s="40"/>
    </row>
    <row r="1284">
      <c r="A1284" s="41" t="s">
        <v>8629</v>
      </c>
      <c r="B1284" s="36" t="s">
        <v>2987</v>
      </c>
      <c r="C1284" s="36" t="s">
        <v>35</v>
      </c>
      <c r="D1284" s="36" t="s">
        <v>263</v>
      </c>
      <c r="E1284" s="36" t="s">
        <v>2988</v>
      </c>
      <c r="F1284" s="42">
        <f>SUMIFS('Sample - Superstore'!R:R,'Sample - Superstore'!$V:$V,$A1284,'Sample - Superstore'!$N:$N,$B1284)</f>
        <v>215.976</v>
      </c>
      <c r="G1284" s="43" t="str">
        <f>IF(OR($F1284&lt;Lower_Limit,$F1284&gt;Upper_Limit),TRUE,IF($F1284&gt;Upper_percentile,"P99",IF($F1284&lt;Lower_percentile,"P01","")))</f>
        <v/>
      </c>
      <c r="H1284" s="44">
        <f>SUMIFS('Sample - Superstore'!S:S,'Sample - Superstore'!$V:$V,$A1284,'Sample - Superstore'!$N:$N,$B1284)</f>
        <v>3</v>
      </c>
      <c r="I1284" s="45">
        <f>SUMIFS('Sample - Superstore'!T:T,'Sample - Superstore'!$V:$V,$A1284,'Sample - Superstore'!$N:$N,$B1284)</f>
        <v>0.2</v>
      </c>
      <c r="J1284" s="42">
        <f>SUMIFS('Sample - Superstore'!U:U,'Sample - Superstore'!$V:$V,$A1284,'Sample - Superstore'!$N:$N,$B1284)</f>
        <v>-2.6997</v>
      </c>
      <c r="L1284" s="36" t="s">
        <v>5293</v>
      </c>
      <c r="N1284" s="40"/>
    </row>
    <row r="1285">
      <c r="A1285" s="41" t="s">
        <v>8629</v>
      </c>
      <c r="B1285" s="36" t="s">
        <v>2962</v>
      </c>
      <c r="C1285" s="36" t="s">
        <v>51</v>
      </c>
      <c r="D1285" s="36" t="s">
        <v>205</v>
      </c>
      <c r="E1285" s="36" t="s">
        <v>2963</v>
      </c>
      <c r="F1285" s="42">
        <f>SUMIFS('Sample - Superstore'!R:R,'Sample - Superstore'!$V:$V,$A1285,'Sample - Superstore'!$N:$N,$B1285)</f>
        <v>65.94</v>
      </c>
      <c r="G1285" s="43" t="str">
        <f>IF(OR($F1285&lt;Lower_Limit,$F1285&gt;Upper_Limit),TRUE,IF($F1285&gt;Upper_percentile,"P99",IF($F1285&lt;Lower_percentile,"P01","")))</f>
        <v/>
      </c>
      <c r="H1285" s="44">
        <f>SUMIFS('Sample - Superstore'!S:S,'Sample - Superstore'!$V:$V,$A1285,'Sample - Superstore'!$N:$N,$B1285)</f>
        <v>3</v>
      </c>
      <c r="I1285" s="45">
        <f>SUMIFS('Sample - Superstore'!T:T,'Sample - Superstore'!$V:$V,$A1285,'Sample - Superstore'!$N:$N,$B1285)</f>
        <v>0</v>
      </c>
      <c r="J1285" s="42">
        <f>SUMIFS('Sample - Superstore'!U:U,'Sample - Superstore'!$V:$V,$A1285,'Sample - Superstore'!$N:$N,$B1285)</f>
        <v>30.9918</v>
      </c>
      <c r="L1285" s="36" t="s">
        <v>5309</v>
      </c>
      <c r="N1285" s="40"/>
    </row>
    <row r="1286">
      <c r="A1286" s="41" t="s">
        <v>8629</v>
      </c>
      <c r="B1286" s="36" t="s">
        <v>1725</v>
      </c>
      <c r="C1286" s="36" t="s">
        <v>35</v>
      </c>
      <c r="D1286" s="36" t="s">
        <v>121</v>
      </c>
      <c r="E1286" s="36" t="s">
        <v>1726</v>
      </c>
      <c r="F1286" s="42">
        <f>SUMIFS('Sample - Superstore'!R:R,'Sample - Superstore'!$V:$V,$A1286,'Sample - Superstore'!$N:$N,$B1286)</f>
        <v>94.68</v>
      </c>
      <c r="G1286" s="43" t="str">
        <f>IF(OR($F1286&lt;Lower_Limit,$F1286&gt;Upper_Limit),TRUE,IF($F1286&gt;Upper_percentile,"P99",IF($F1286&lt;Lower_percentile,"P01","")))</f>
        <v/>
      </c>
      <c r="H1286" s="44">
        <f>SUMIFS('Sample - Superstore'!S:S,'Sample - Superstore'!$V:$V,$A1286,'Sample - Superstore'!$N:$N,$B1286)</f>
        <v>9</v>
      </c>
      <c r="I1286" s="45">
        <f>SUMIFS('Sample - Superstore'!T:T,'Sample - Superstore'!$V:$V,$A1286,'Sample - Superstore'!$N:$N,$B1286)</f>
        <v>0</v>
      </c>
      <c r="J1286" s="42">
        <f>SUMIFS('Sample - Superstore'!U:U,'Sample - Superstore'!$V:$V,$A1286,'Sample - Superstore'!$N:$N,$B1286)</f>
        <v>31.2444</v>
      </c>
      <c r="L1286" s="36" t="s">
        <v>5311</v>
      </c>
      <c r="N1286" s="40"/>
    </row>
    <row r="1287">
      <c r="A1287" s="41" t="s">
        <v>8629</v>
      </c>
      <c r="B1287" s="36" t="s">
        <v>1850</v>
      </c>
      <c r="C1287" s="36" t="s">
        <v>51</v>
      </c>
      <c r="D1287" s="36" t="s">
        <v>52</v>
      </c>
      <c r="E1287" s="36" t="s">
        <v>1851</v>
      </c>
      <c r="F1287" s="42">
        <f>SUMIFS('Sample - Superstore'!R:R,'Sample - Superstore'!$V:$V,$A1287,'Sample - Superstore'!$N:$N,$B1287)</f>
        <v>23.67</v>
      </c>
      <c r="G1287" s="43" t="str">
        <f>IF(OR($F1287&lt;Lower_Limit,$F1287&gt;Upper_Limit),TRUE,IF($F1287&gt;Upper_percentile,"P99",IF($F1287&lt;Lower_percentile,"P01","")))</f>
        <v/>
      </c>
      <c r="H1287" s="44">
        <f>SUMIFS('Sample - Superstore'!S:S,'Sample - Superstore'!$V:$V,$A1287,'Sample - Superstore'!$N:$N,$B1287)</f>
        <v>3</v>
      </c>
      <c r="I1287" s="45">
        <f>SUMIFS('Sample - Superstore'!T:T,'Sample - Superstore'!$V:$V,$A1287,'Sample - Superstore'!$N:$N,$B1287)</f>
        <v>0</v>
      </c>
      <c r="J1287" s="42">
        <f>SUMIFS('Sample - Superstore'!U:U,'Sample - Superstore'!$V:$V,$A1287,'Sample - Superstore'!$N:$N,$B1287)</f>
        <v>0.9468</v>
      </c>
      <c r="L1287" s="36" t="s">
        <v>5316</v>
      </c>
      <c r="N1287" s="40"/>
    </row>
    <row r="1288">
      <c r="A1288" s="41" t="s">
        <v>8629</v>
      </c>
      <c r="B1288" s="36" t="s">
        <v>852</v>
      </c>
      <c r="C1288" s="36" t="s">
        <v>39</v>
      </c>
      <c r="D1288" s="36" t="s">
        <v>40</v>
      </c>
      <c r="E1288" s="36" t="s">
        <v>853</v>
      </c>
      <c r="F1288" s="42">
        <f>SUMIFS('Sample - Superstore'!R:R,'Sample - Superstore'!$V:$V,$A1288,'Sample - Superstore'!$N:$N,$B1288)</f>
        <v>1091.168</v>
      </c>
      <c r="G1288" s="43" t="str">
        <f>IF(OR($F1288&lt;Lower_Limit,$F1288&gt;Upper_Limit),TRUE,IF($F1288&gt;Upper_percentile,"P99",IF($F1288&lt;Lower_percentile,"P01","")))</f>
        <v/>
      </c>
      <c r="H1288" s="44">
        <f>SUMIFS('Sample - Superstore'!S:S,'Sample - Superstore'!$V:$V,$A1288,'Sample - Superstore'!$N:$N,$B1288)</f>
        <v>4</v>
      </c>
      <c r="I1288" s="45">
        <f>SUMIFS('Sample - Superstore'!T:T,'Sample - Superstore'!$V:$V,$A1288,'Sample - Superstore'!$N:$N,$B1288)</f>
        <v>0.2</v>
      </c>
      <c r="J1288" s="42">
        <f>SUMIFS('Sample - Superstore'!U:U,'Sample - Superstore'!$V:$V,$A1288,'Sample - Superstore'!$N:$N,$B1288)</f>
        <v>68.198</v>
      </c>
      <c r="L1288" s="36" t="s">
        <v>5324</v>
      </c>
      <c r="N1288" s="40"/>
    </row>
    <row r="1289">
      <c r="A1289" s="41" t="s">
        <v>8629</v>
      </c>
      <c r="B1289" s="36" t="s">
        <v>3801</v>
      </c>
      <c r="C1289" s="36" t="s">
        <v>51</v>
      </c>
      <c r="D1289" s="36" t="s">
        <v>93</v>
      </c>
      <c r="E1289" s="36" t="s">
        <v>3802</v>
      </c>
      <c r="F1289" s="42">
        <f>SUMIFS('Sample - Superstore'!R:R,'Sample - Superstore'!$V:$V,$A1289,'Sample - Superstore'!$N:$N,$B1289)</f>
        <v>18.69</v>
      </c>
      <c r="G1289" s="43" t="str">
        <f>IF(OR($F1289&lt;Lower_Limit,$F1289&gt;Upper_Limit),TRUE,IF($F1289&gt;Upper_percentile,"P99",IF($F1289&lt;Lower_percentile,"P01","")))</f>
        <v/>
      </c>
      <c r="H1289" s="44">
        <f>SUMIFS('Sample - Superstore'!S:S,'Sample - Superstore'!$V:$V,$A1289,'Sample - Superstore'!$N:$N,$B1289)</f>
        <v>7</v>
      </c>
      <c r="I1289" s="45">
        <f>SUMIFS('Sample - Superstore'!T:T,'Sample - Superstore'!$V:$V,$A1289,'Sample - Superstore'!$N:$N,$B1289)</f>
        <v>0</v>
      </c>
      <c r="J1289" s="42">
        <f>SUMIFS('Sample - Superstore'!U:U,'Sample - Superstore'!$V:$V,$A1289,'Sample - Superstore'!$N:$N,$B1289)</f>
        <v>5.2332</v>
      </c>
      <c r="L1289" s="36" t="s">
        <v>5327</v>
      </c>
      <c r="N1289" s="40"/>
    </row>
    <row r="1290">
      <c r="A1290" s="41" t="s">
        <v>8629</v>
      </c>
      <c r="B1290" s="36" t="s">
        <v>3803</v>
      </c>
      <c r="C1290" s="36" t="s">
        <v>35</v>
      </c>
      <c r="D1290" s="36" t="s">
        <v>73</v>
      </c>
      <c r="E1290" s="36" t="s">
        <v>3804</v>
      </c>
      <c r="F1290" s="42">
        <f>SUMIFS('Sample - Superstore'!R:R,'Sample - Superstore'!$V:$V,$A1290,'Sample - Superstore'!$N:$N,$B1290)</f>
        <v>568.728</v>
      </c>
      <c r="G1290" s="43" t="str">
        <f>IF(OR($F1290&lt;Lower_Limit,$F1290&gt;Upper_Limit),TRUE,IF($F1290&gt;Upper_percentile,"P99",IF($F1290&lt;Lower_percentile,"P01","")))</f>
        <v/>
      </c>
      <c r="H1290" s="44">
        <f>SUMIFS('Sample - Superstore'!S:S,'Sample - Superstore'!$V:$V,$A1290,'Sample - Superstore'!$N:$N,$B1290)</f>
        <v>3</v>
      </c>
      <c r="I1290" s="45">
        <f>SUMIFS('Sample - Superstore'!T:T,'Sample - Superstore'!$V:$V,$A1290,'Sample - Superstore'!$N:$N,$B1290)</f>
        <v>0.2</v>
      </c>
      <c r="J1290" s="42">
        <f>SUMIFS('Sample - Superstore'!U:U,'Sample - Superstore'!$V:$V,$A1290,'Sample - Superstore'!$N:$N,$B1290)</f>
        <v>28.4364</v>
      </c>
      <c r="L1290" s="36" t="s">
        <v>5329</v>
      </c>
      <c r="N1290" s="40"/>
    </row>
    <row r="1291">
      <c r="A1291" s="41" t="s">
        <v>8629</v>
      </c>
      <c r="B1291" s="36" t="s">
        <v>2762</v>
      </c>
      <c r="C1291" s="36" t="s">
        <v>51</v>
      </c>
      <c r="D1291" s="36" t="s">
        <v>76</v>
      </c>
      <c r="E1291" s="36" t="s">
        <v>2763</v>
      </c>
      <c r="F1291" s="42">
        <f>SUMIFS('Sample - Superstore'!R:R,'Sample - Superstore'!$V:$V,$A1291,'Sample - Superstore'!$N:$N,$B1291)</f>
        <v>7.312</v>
      </c>
      <c r="G1291" s="43" t="str">
        <f>IF(OR($F1291&lt;Lower_Limit,$F1291&gt;Upper_Limit),TRUE,IF($F1291&gt;Upper_percentile,"P99",IF($F1291&lt;Lower_percentile,"P01","")))</f>
        <v/>
      </c>
      <c r="H1291" s="44">
        <f>SUMIFS('Sample - Superstore'!S:S,'Sample - Superstore'!$V:$V,$A1291,'Sample - Superstore'!$N:$N,$B1291)</f>
        <v>1</v>
      </c>
      <c r="I1291" s="45">
        <f>SUMIFS('Sample - Superstore'!T:T,'Sample - Superstore'!$V:$V,$A1291,'Sample - Superstore'!$N:$N,$B1291)</f>
        <v>0.2</v>
      </c>
      <c r="J1291" s="42">
        <f>SUMIFS('Sample - Superstore'!U:U,'Sample - Superstore'!$V:$V,$A1291,'Sample - Superstore'!$N:$N,$B1291)</f>
        <v>2.5592</v>
      </c>
      <c r="L1291" s="36" t="s">
        <v>5332</v>
      </c>
      <c r="N1291" s="40"/>
    </row>
    <row r="1292">
      <c r="A1292" s="41" t="s">
        <v>8629</v>
      </c>
      <c r="B1292" s="36" t="s">
        <v>3317</v>
      </c>
      <c r="C1292" s="36" t="s">
        <v>51</v>
      </c>
      <c r="D1292" s="36" t="s">
        <v>76</v>
      </c>
      <c r="E1292" s="36" t="s">
        <v>3318</v>
      </c>
      <c r="F1292" s="42">
        <f>SUMIFS('Sample - Superstore'!R:R,'Sample - Superstore'!$V:$V,$A1292,'Sample - Superstore'!$N:$N,$B1292)</f>
        <v>1257.026222</v>
      </c>
      <c r="G1292" s="43" t="str">
        <f>IF(OR($F1292&lt;Lower_Limit,$F1292&gt;Upper_Limit),TRUE,IF($F1292&gt;Upper_percentile,"P99",IF($F1292&lt;Lower_percentile,"P01","")))</f>
        <v/>
      </c>
      <c r="H1292" s="44">
        <f>SUMIFS('Sample - Superstore'!S:S,'Sample - Superstore'!$V:$V,$A1292,'Sample - Superstore'!$N:$N,$B1292)</f>
        <v>5</v>
      </c>
      <c r="I1292" s="45">
        <f>SUMIFS('Sample - Superstore'!T:T,'Sample - Superstore'!$V:$V,$A1292,'Sample - Superstore'!$N:$N,$B1292)</f>
        <v>0.7</v>
      </c>
      <c r="J1292" s="42">
        <f>SUMIFS('Sample - Superstore'!U:U,'Sample - Superstore'!$V:$V,$A1292,'Sample - Superstore'!$N:$N,$B1292)</f>
        <v>-838.0174815</v>
      </c>
      <c r="L1292" s="36" t="s">
        <v>5337</v>
      </c>
      <c r="N1292" s="40"/>
    </row>
    <row r="1293">
      <c r="A1293" s="41" t="s">
        <v>8629</v>
      </c>
      <c r="B1293" s="36" t="s">
        <v>3808</v>
      </c>
      <c r="C1293" s="36" t="s">
        <v>39</v>
      </c>
      <c r="D1293" s="36" t="s">
        <v>40</v>
      </c>
      <c r="E1293" s="36" t="s">
        <v>3809</v>
      </c>
      <c r="F1293" s="42">
        <f>SUMIFS('Sample - Superstore'!R:R,'Sample - Superstore'!$V:$V,$A1293,'Sample - Superstore'!$N:$N,$B1293)</f>
        <v>309.2068444</v>
      </c>
      <c r="G1293" s="43" t="str">
        <f>IF(OR($F1293&lt;Lower_Limit,$F1293&gt;Upper_Limit),TRUE,IF($F1293&gt;Upper_percentile,"P99",IF($F1293&lt;Lower_percentile,"P01","")))</f>
        <v/>
      </c>
      <c r="H1293" s="44">
        <f>SUMIFS('Sample - Superstore'!S:S,'Sample - Superstore'!$V:$V,$A1293,'Sample - Superstore'!$N:$N,$B1293)</f>
        <v>3</v>
      </c>
      <c r="I1293" s="45">
        <f>SUMIFS('Sample - Superstore'!T:T,'Sample - Superstore'!$V:$V,$A1293,'Sample - Superstore'!$N:$N,$B1293)</f>
        <v>0.4</v>
      </c>
      <c r="J1293" s="42">
        <f>SUMIFS('Sample - Superstore'!U:U,'Sample - Superstore'!$V:$V,$A1293,'Sample - Superstore'!$N:$N,$B1293)</f>
        <v>-51.53447407</v>
      </c>
      <c r="L1293" s="36" t="s">
        <v>5344</v>
      </c>
      <c r="N1293" s="40"/>
    </row>
    <row r="1294">
      <c r="A1294" s="41" t="s">
        <v>8629</v>
      </c>
      <c r="B1294" s="36" t="s">
        <v>3811</v>
      </c>
      <c r="C1294" s="36" t="s">
        <v>35</v>
      </c>
      <c r="D1294" s="36" t="s">
        <v>121</v>
      </c>
      <c r="E1294" s="36" t="s">
        <v>3812</v>
      </c>
      <c r="F1294" s="42">
        <f>SUMIFS('Sample - Superstore'!R:R,'Sample - Superstore'!$V:$V,$A1294,'Sample - Superstore'!$N:$N,$B1294)</f>
        <v>92.45084444</v>
      </c>
      <c r="G1294" s="43" t="str">
        <f>IF(OR($F1294&lt;Lower_Limit,$F1294&gt;Upper_Limit),TRUE,IF($F1294&gt;Upper_percentile,"P99",IF($F1294&lt;Lower_percentile,"P01","")))</f>
        <v/>
      </c>
      <c r="H1294" s="44">
        <f>SUMIFS('Sample - Superstore'!S:S,'Sample - Superstore'!$V:$V,$A1294,'Sample - Superstore'!$N:$N,$B1294)</f>
        <v>3</v>
      </c>
      <c r="I1294" s="45">
        <f>SUMIFS('Sample - Superstore'!T:T,'Sample - Superstore'!$V:$V,$A1294,'Sample - Superstore'!$N:$N,$B1294)</f>
        <v>0.6</v>
      </c>
      <c r="J1294" s="42">
        <f>SUMIFS('Sample - Superstore'!U:U,'Sample - Superstore'!$V:$V,$A1294,'Sample - Superstore'!$N:$N,$B1294)</f>
        <v>-99.38465778</v>
      </c>
      <c r="L1294" s="36" t="s">
        <v>5347</v>
      </c>
      <c r="N1294" s="40"/>
    </row>
    <row r="1295">
      <c r="A1295" s="41" t="s">
        <v>8629</v>
      </c>
      <c r="B1295" s="36" t="s">
        <v>139</v>
      </c>
      <c r="C1295" s="36" t="s">
        <v>51</v>
      </c>
      <c r="D1295" s="36" t="s">
        <v>76</v>
      </c>
      <c r="E1295" s="36" t="s">
        <v>140</v>
      </c>
      <c r="F1295" s="42">
        <f>SUMIFS('Sample - Superstore'!R:R,'Sample - Superstore'!$V:$V,$A1295,'Sample - Superstore'!$N:$N,$B1295)</f>
        <v>9.699674074</v>
      </c>
      <c r="G1295" s="43" t="str">
        <f>IF(OR($F1295&lt;Lower_Limit,$F1295&gt;Upper_Limit),TRUE,IF($F1295&gt;Upper_percentile,"P99",IF($F1295&lt;Lower_percentile,"P01","")))</f>
        <v/>
      </c>
      <c r="H1295" s="44">
        <f>SUMIFS('Sample - Superstore'!S:S,'Sample - Superstore'!$V:$V,$A1295,'Sample - Superstore'!$N:$N,$B1295)</f>
        <v>3</v>
      </c>
      <c r="I1295" s="45">
        <f>SUMIFS('Sample - Superstore'!T:T,'Sample - Superstore'!$V:$V,$A1295,'Sample - Superstore'!$N:$N,$B1295)</f>
        <v>0.8</v>
      </c>
      <c r="J1295" s="42">
        <f>SUMIFS('Sample - Superstore'!U:U,'Sample - Superstore'!$V:$V,$A1295,'Sample - Superstore'!$N:$N,$B1295)</f>
        <v>-16.48944593</v>
      </c>
      <c r="L1295" s="36" t="s">
        <v>5352</v>
      </c>
      <c r="N1295" s="40"/>
    </row>
    <row r="1296">
      <c r="A1296" s="41" t="s">
        <v>8629</v>
      </c>
      <c r="B1296" s="36" t="s">
        <v>1408</v>
      </c>
      <c r="C1296" s="36" t="s">
        <v>51</v>
      </c>
      <c r="D1296" s="36" t="s">
        <v>124</v>
      </c>
      <c r="E1296" s="36" t="s">
        <v>1409</v>
      </c>
      <c r="F1296" s="42">
        <f>SUMIFS('Sample - Superstore'!R:R,'Sample - Superstore'!$V:$V,$A1296,'Sample - Superstore'!$N:$N,$B1296)</f>
        <v>53.03545679</v>
      </c>
      <c r="G1296" s="43" t="str">
        <f>IF(OR($F1296&lt;Lower_Limit,$F1296&gt;Upper_Limit),TRUE,IF($F1296&gt;Upper_percentile,"P99",IF($F1296&lt;Lower_percentile,"P01","")))</f>
        <v/>
      </c>
      <c r="H1296" s="44">
        <f>SUMIFS('Sample - Superstore'!S:S,'Sample - Superstore'!$V:$V,$A1296,'Sample - Superstore'!$N:$N,$B1296)</f>
        <v>7</v>
      </c>
      <c r="I1296" s="45">
        <f>SUMIFS('Sample - Superstore'!T:T,'Sample - Superstore'!$V:$V,$A1296,'Sample - Superstore'!$N:$N,$B1296)</f>
        <v>0</v>
      </c>
      <c r="J1296" s="42">
        <f>SUMIFS('Sample - Superstore'!U:U,'Sample - Superstore'!$V:$V,$A1296,'Sample - Superstore'!$N:$N,$B1296)</f>
        <v>24.39631012</v>
      </c>
      <c r="L1296" s="36" t="s">
        <v>5355</v>
      </c>
      <c r="N1296" s="40"/>
    </row>
    <row r="1297">
      <c r="A1297" s="41" t="s">
        <v>8629</v>
      </c>
      <c r="B1297" s="36" t="s">
        <v>3817</v>
      </c>
      <c r="C1297" s="36" t="s">
        <v>51</v>
      </c>
      <c r="D1297" s="36" t="s">
        <v>52</v>
      </c>
      <c r="E1297" s="36" t="s">
        <v>3818</v>
      </c>
      <c r="F1297" s="42">
        <f>SUMIFS('Sample - Superstore'!R:R,'Sample - Superstore'!$V:$V,$A1297,'Sample - Superstore'!$N:$N,$B1297)</f>
        <v>60.01728395</v>
      </c>
      <c r="G1297" s="43" t="str">
        <f>IF(OR($F1297&lt;Lower_Limit,$F1297&gt;Upper_Limit),TRUE,IF($F1297&gt;Upper_percentile,"P99",IF($F1297&lt;Lower_percentile,"P01","")))</f>
        <v/>
      </c>
      <c r="H1297" s="44">
        <f>SUMIFS('Sample - Superstore'!S:S,'Sample - Superstore'!$V:$V,$A1297,'Sample - Superstore'!$N:$N,$B1297)</f>
        <v>5</v>
      </c>
      <c r="I1297" s="45">
        <f>SUMIFS('Sample - Superstore'!T:T,'Sample - Superstore'!$V:$V,$A1297,'Sample - Superstore'!$N:$N,$B1297)</f>
        <v>0</v>
      </c>
      <c r="J1297" s="42">
        <f>SUMIFS('Sample - Superstore'!U:U,'Sample - Superstore'!$V:$V,$A1297,'Sample - Superstore'!$N:$N,$B1297)</f>
        <v>15.60449383</v>
      </c>
      <c r="L1297" s="36" t="s">
        <v>5357</v>
      </c>
      <c r="N1297" s="40"/>
    </row>
    <row r="1298">
      <c r="A1298" s="41" t="s">
        <v>8629</v>
      </c>
      <c r="B1298" s="36" t="s">
        <v>3712</v>
      </c>
      <c r="C1298" s="36" t="s">
        <v>35</v>
      </c>
      <c r="D1298" s="36" t="s">
        <v>36</v>
      </c>
      <c r="E1298" s="36" t="s">
        <v>3713</v>
      </c>
      <c r="F1298" s="42">
        <f>SUMIFS('Sample - Superstore'!R:R,'Sample - Superstore'!$V:$V,$A1298,'Sample - Superstore'!$N:$N,$B1298)</f>
        <v>379.8598519</v>
      </c>
      <c r="G1298" s="43" t="str">
        <f>IF(OR($F1298&lt;Lower_Limit,$F1298&gt;Upper_Limit),TRUE,IF($F1298&gt;Upper_percentile,"P99",IF($F1298&lt;Lower_percentile,"P01","")))</f>
        <v/>
      </c>
      <c r="H1298" s="44">
        <f>SUMIFS('Sample - Superstore'!S:S,'Sample - Superstore'!$V:$V,$A1298,'Sample - Superstore'!$N:$N,$B1298)</f>
        <v>3</v>
      </c>
      <c r="I1298" s="45">
        <f>SUMIFS('Sample - Superstore'!T:T,'Sample - Superstore'!$V:$V,$A1298,'Sample - Superstore'!$N:$N,$B1298)</f>
        <v>0</v>
      </c>
      <c r="J1298" s="42">
        <f>SUMIFS('Sample - Superstore'!U:U,'Sample - Superstore'!$V:$V,$A1298,'Sample - Superstore'!$N:$N,$B1298)</f>
        <v>34.18738667</v>
      </c>
      <c r="L1298" s="36" t="s">
        <v>5367</v>
      </c>
      <c r="N1298" s="40"/>
    </row>
    <row r="1299">
      <c r="A1299" s="41" t="s">
        <v>8629</v>
      </c>
      <c r="B1299" s="36" t="s">
        <v>2832</v>
      </c>
      <c r="C1299" s="36" t="s">
        <v>35</v>
      </c>
      <c r="D1299" s="36" t="s">
        <v>121</v>
      </c>
      <c r="E1299" s="36" t="s">
        <v>2833</v>
      </c>
      <c r="F1299" s="42">
        <f>SUMIFS('Sample - Superstore'!R:R,'Sample - Superstore'!$V:$V,$A1299,'Sample - Superstore'!$N:$N,$B1299)</f>
        <v>16.25422222</v>
      </c>
      <c r="G1299" s="43" t="str">
        <f>IF(OR($F1299&lt;Lower_Limit,$F1299&gt;Upper_Limit),TRUE,IF($F1299&gt;Upper_percentile,"P99",IF($F1299&lt;Lower_percentile,"P01","")))</f>
        <v/>
      </c>
      <c r="H1299" s="44">
        <f>SUMIFS('Sample - Superstore'!S:S,'Sample - Superstore'!$V:$V,$A1299,'Sample - Superstore'!$N:$N,$B1299)</f>
        <v>2</v>
      </c>
      <c r="I1299" s="45">
        <f>SUMIFS('Sample - Superstore'!T:T,'Sample - Superstore'!$V:$V,$A1299,'Sample - Superstore'!$N:$N,$B1299)</f>
        <v>0</v>
      </c>
      <c r="J1299" s="42">
        <f>SUMIFS('Sample - Superstore'!U:U,'Sample - Superstore'!$V:$V,$A1299,'Sample - Superstore'!$N:$N,$B1299)</f>
        <v>4.713724444</v>
      </c>
      <c r="L1299" s="36" t="s">
        <v>5372</v>
      </c>
      <c r="N1299" s="40"/>
    </row>
    <row r="1300">
      <c r="A1300" s="41" t="s">
        <v>8629</v>
      </c>
      <c r="B1300" s="36" t="s">
        <v>3821</v>
      </c>
      <c r="C1300" s="36" t="s">
        <v>51</v>
      </c>
      <c r="D1300" s="36" t="s">
        <v>76</v>
      </c>
      <c r="E1300" s="36" t="s">
        <v>3822</v>
      </c>
      <c r="F1300" s="42">
        <f>SUMIFS('Sample - Superstore'!R:R,'Sample - Superstore'!$V:$V,$A1300,'Sample - Superstore'!$N:$N,$B1300)</f>
        <v>14.05175309</v>
      </c>
      <c r="G1300" s="43" t="str">
        <f>IF(OR($F1300&lt;Lower_Limit,$F1300&gt;Upper_Limit),TRUE,IF($F1300&gt;Upper_percentile,"P99",IF($F1300&lt;Lower_percentile,"P01","")))</f>
        <v/>
      </c>
      <c r="H1300" s="44">
        <f>SUMIFS('Sample - Superstore'!S:S,'Sample - Superstore'!$V:$V,$A1300,'Sample - Superstore'!$N:$N,$B1300)</f>
        <v>2</v>
      </c>
      <c r="I1300" s="45">
        <f>SUMIFS('Sample - Superstore'!T:T,'Sample - Superstore'!$V:$V,$A1300,'Sample - Superstore'!$N:$N,$B1300)</f>
        <v>0</v>
      </c>
      <c r="J1300" s="42">
        <f>SUMIFS('Sample - Superstore'!U:U,'Sample - Superstore'!$V:$V,$A1300,'Sample - Superstore'!$N:$N,$B1300)</f>
        <v>6.46380642</v>
      </c>
      <c r="L1300" s="36" t="s">
        <v>5380</v>
      </c>
      <c r="N1300" s="40"/>
    </row>
    <row r="1301">
      <c r="A1301" s="41" t="s">
        <v>8629</v>
      </c>
      <c r="B1301" s="36" t="s">
        <v>2569</v>
      </c>
      <c r="C1301" s="36" t="s">
        <v>51</v>
      </c>
      <c r="D1301" s="36" t="s">
        <v>297</v>
      </c>
      <c r="E1301" s="36" t="s">
        <v>2570</v>
      </c>
      <c r="F1301" s="42">
        <f>SUMIFS('Sample - Superstore'!R:R,'Sample - Superstore'!$V:$V,$A1301,'Sample - Superstore'!$N:$N,$B1301)</f>
        <v>64.40019753</v>
      </c>
      <c r="G1301" s="43" t="str">
        <f>IF(OR($F1301&lt;Lower_Limit,$F1301&gt;Upper_Limit),TRUE,IF($F1301&gt;Upper_percentile,"P99",IF($F1301&lt;Lower_percentile,"P01","")))</f>
        <v/>
      </c>
      <c r="H1301" s="44">
        <f>SUMIFS('Sample - Superstore'!S:S,'Sample - Superstore'!$V:$V,$A1301,'Sample - Superstore'!$N:$N,$B1301)</f>
        <v>8</v>
      </c>
      <c r="I1301" s="45">
        <f>SUMIFS('Sample - Superstore'!T:T,'Sample - Superstore'!$V:$V,$A1301,'Sample - Superstore'!$N:$N,$B1301)</f>
        <v>0</v>
      </c>
      <c r="J1301" s="42">
        <f>SUMIFS('Sample - Superstore'!U:U,'Sample - Superstore'!$V:$V,$A1301,'Sample - Superstore'!$N:$N,$B1301)</f>
        <v>30.26809284</v>
      </c>
      <c r="L1301" s="36" t="s">
        <v>5390</v>
      </c>
      <c r="N1301" s="40"/>
    </row>
    <row r="1302">
      <c r="A1302" s="41" t="s">
        <v>8629</v>
      </c>
      <c r="B1302" s="36" t="s">
        <v>3824</v>
      </c>
      <c r="C1302" s="36" t="s">
        <v>35</v>
      </c>
      <c r="D1302" s="36" t="s">
        <v>36</v>
      </c>
      <c r="E1302" s="36" t="s">
        <v>3825</v>
      </c>
      <c r="F1302" s="42">
        <f>SUMIFS('Sample - Superstore'!R:R,'Sample - Superstore'!$V:$V,$A1302,'Sample - Superstore'!$N:$N,$B1302)</f>
        <v>218.863763</v>
      </c>
      <c r="G1302" s="43" t="str">
        <f>IF(OR($F1302&lt;Lower_Limit,$F1302&gt;Upper_Limit),TRUE,IF($F1302&gt;Upper_percentile,"P99",IF($F1302&lt;Lower_percentile,"P01","")))</f>
        <v/>
      </c>
      <c r="H1302" s="44">
        <f>SUMIFS('Sample - Superstore'!S:S,'Sample - Superstore'!$V:$V,$A1302,'Sample - Superstore'!$N:$N,$B1302)</f>
        <v>4</v>
      </c>
      <c r="I1302" s="45">
        <f>SUMIFS('Sample - Superstore'!T:T,'Sample - Superstore'!$V:$V,$A1302,'Sample - Superstore'!$N:$N,$B1302)</f>
        <v>0.3</v>
      </c>
      <c r="J1302" s="42">
        <f>SUMIFS('Sample - Superstore'!U:U,'Sample - Superstore'!$V:$V,$A1302,'Sample - Superstore'!$N:$N,$B1302)</f>
        <v>0</v>
      </c>
      <c r="L1302" s="36" t="s">
        <v>5401</v>
      </c>
      <c r="N1302" s="40"/>
    </row>
    <row r="1303">
      <c r="A1303" s="41" t="s">
        <v>8629</v>
      </c>
      <c r="B1303" s="36" t="s">
        <v>3707</v>
      </c>
      <c r="C1303" s="36" t="s">
        <v>51</v>
      </c>
      <c r="D1303" s="36" t="s">
        <v>124</v>
      </c>
      <c r="E1303" s="36" t="s">
        <v>3708</v>
      </c>
      <c r="F1303" s="42">
        <f>SUMIFS('Sample - Superstore'!R:R,'Sample - Superstore'!$V:$V,$A1303,'Sample - Superstore'!$N:$N,$B1303)</f>
        <v>34.09422222</v>
      </c>
      <c r="G1303" s="43" t="str">
        <f>IF(OR($F1303&lt;Lower_Limit,$F1303&gt;Upper_Limit),TRUE,IF($F1303&gt;Upper_percentile,"P99",IF($F1303&lt;Lower_percentile,"P01","")))</f>
        <v/>
      </c>
      <c r="H1303" s="44">
        <f>SUMIFS('Sample - Superstore'!S:S,'Sample - Superstore'!$V:$V,$A1303,'Sample - Superstore'!$N:$N,$B1303)</f>
        <v>6</v>
      </c>
      <c r="I1303" s="45">
        <f>SUMIFS('Sample - Superstore'!T:T,'Sample - Superstore'!$V:$V,$A1303,'Sample - Superstore'!$N:$N,$B1303)</f>
        <v>0.2</v>
      </c>
      <c r="J1303" s="42">
        <f>SUMIFS('Sample - Superstore'!U:U,'Sample - Superstore'!$V:$V,$A1303,'Sample - Superstore'!$N:$N,$B1303)</f>
        <v>12.35915556</v>
      </c>
      <c r="L1303" s="36" t="s">
        <v>5403</v>
      </c>
      <c r="N1303" s="40"/>
    </row>
    <row r="1304">
      <c r="A1304" s="41" t="s">
        <v>8629</v>
      </c>
      <c r="B1304" s="36" t="s">
        <v>3830</v>
      </c>
      <c r="C1304" s="36" t="s">
        <v>51</v>
      </c>
      <c r="D1304" s="36" t="s">
        <v>93</v>
      </c>
      <c r="E1304" s="36" t="s">
        <v>3831</v>
      </c>
      <c r="F1304" s="42">
        <f>SUMIFS('Sample - Superstore'!R:R,'Sample - Superstore'!$V:$V,$A1304,'Sample - Superstore'!$N:$N,$B1304)</f>
        <v>4.309639506</v>
      </c>
      <c r="G1304" s="43" t="str">
        <f>IF(OR($F1304&lt;Lower_Limit,$F1304&gt;Upper_Limit),TRUE,IF($F1304&gt;Upper_percentile,"P99",IF($F1304&lt;Lower_percentile,"P01","")))</f>
        <v/>
      </c>
      <c r="H1304" s="44">
        <f>SUMIFS('Sample - Superstore'!S:S,'Sample - Superstore'!$V:$V,$A1304,'Sample - Superstore'!$N:$N,$B1304)</f>
        <v>1</v>
      </c>
      <c r="I1304" s="45">
        <f>SUMIFS('Sample - Superstore'!T:T,'Sample - Superstore'!$V:$V,$A1304,'Sample - Superstore'!$N:$N,$B1304)</f>
        <v>0.2</v>
      </c>
      <c r="J1304" s="42">
        <f>SUMIFS('Sample - Superstore'!U:U,'Sample - Superstore'!$V:$V,$A1304,'Sample - Superstore'!$N:$N,$B1304)</f>
        <v>1.13128037</v>
      </c>
      <c r="L1304" s="36" t="s">
        <v>5407</v>
      </c>
      <c r="N1304" s="40"/>
    </row>
    <row r="1305">
      <c r="A1305" s="41" t="s">
        <v>8629</v>
      </c>
      <c r="B1305" s="36" t="s">
        <v>1043</v>
      </c>
      <c r="C1305" s="36" t="s">
        <v>51</v>
      </c>
      <c r="D1305" s="36" t="s">
        <v>93</v>
      </c>
      <c r="E1305" s="36" t="s">
        <v>1044</v>
      </c>
      <c r="F1305" s="42">
        <f>SUMIFS('Sample - Superstore'!R:R,'Sample - Superstore'!$V:$V,$A1305,'Sample - Superstore'!$N:$N,$B1305)</f>
        <v>68.71627654</v>
      </c>
      <c r="G1305" s="43" t="str">
        <f>IF(OR($F1305&lt;Lower_Limit,$F1305&gt;Upper_Limit),TRUE,IF($F1305&gt;Upper_percentile,"P99",IF($F1305&lt;Lower_percentile,"P01","")))</f>
        <v/>
      </c>
      <c r="H1305" s="44">
        <f>SUMIFS('Sample - Superstore'!S:S,'Sample - Superstore'!$V:$V,$A1305,'Sample - Superstore'!$N:$N,$B1305)</f>
        <v>3</v>
      </c>
      <c r="I1305" s="45">
        <f>SUMIFS('Sample - Superstore'!T:T,'Sample - Superstore'!$V:$V,$A1305,'Sample - Superstore'!$N:$N,$B1305)</f>
        <v>0.2</v>
      </c>
      <c r="J1305" s="42">
        <f>SUMIFS('Sample - Superstore'!U:U,'Sample - Superstore'!$V:$V,$A1305,'Sample - Superstore'!$N:$N,$B1305)</f>
        <v>7.730581111</v>
      </c>
      <c r="L1305" s="36" t="s">
        <v>5410</v>
      </c>
      <c r="N1305" s="40"/>
    </row>
    <row r="1306">
      <c r="A1306" s="41" t="s">
        <v>8629</v>
      </c>
      <c r="B1306" s="36" t="s">
        <v>1639</v>
      </c>
      <c r="C1306" s="36" t="s">
        <v>35</v>
      </c>
      <c r="D1306" s="36" t="s">
        <v>121</v>
      </c>
      <c r="E1306" s="36" t="s">
        <v>1640</v>
      </c>
      <c r="F1306" s="42">
        <f>SUMIFS('Sample - Superstore'!R:R,'Sample - Superstore'!$V:$V,$A1306,'Sample - Superstore'!$N:$N,$B1306)</f>
        <v>70.43925103</v>
      </c>
      <c r="G1306" s="43" t="str">
        <f>IF(OR($F1306&lt;Lower_Limit,$F1306&gt;Upper_Limit),TRUE,IF($F1306&gt;Upper_percentile,"P99",IF($F1306&lt;Lower_percentile,"P01","")))</f>
        <v/>
      </c>
      <c r="H1306" s="44">
        <f>SUMIFS('Sample - Superstore'!S:S,'Sample - Superstore'!$V:$V,$A1306,'Sample - Superstore'!$N:$N,$B1306)</f>
        <v>1</v>
      </c>
      <c r="I1306" s="45">
        <f>SUMIFS('Sample - Superstore'!T:T,'Sample - Superstore'!$V:$V,$A1306,'Sample - Superstore'!$N:$N,$B1306)</f>
        <v>0</v>
      </c>
      <c r="J1306" s="42">
        <f>SUMIFS('Sample - Superstore'!U:U,'Sample - Superstore'!$V:$V,$A1306,'Sample - Superstore'!$N:$N,$B1306)</f>
        <v>27.4713079</v>
      </c>
      <c r="L1306" s="36" t="s">
        <v>5416</v>
      </c>
      <c r="N1306" s="40"/>
    </row>
    <row r="1307">
      <c r="A1307" s="41" t="s">
        <v>8629</v>
      </c>
      <c r="B1307" s="36" t="s">
        <v>133</v>
      </c>
      <c r="C1307" s="36" t="s">
        <v>51</v>
      </c>
      <c r="D1307" s="36" t="s">
        <v>76</v>
      </c>
      <c r="E1307" s="36" t="s">
        <v>134</v>
      </c>
      <c r="F1307" s="42">
        <f>SUMIFS('Sample - Superstore'!R:R,'Sample - Superstore'!$V:$V,$A1307,'Sample - Superstore'!$N:$N,$B1307)</f>
        <v>66.75975309</v>
      </c>
      <c r="G1307" s="43" t="str">
        <f>IF(OR($F1307&lt;Lower_Limit,$F1307&gt;Upper_Limit),TRUE,IF($F1307&gt;Upper_percentile,"P99",IF($F1307&lt;Lower_percentile,"P01","")))</f>
        <v/>
      </c>
      <c r="H1307" s="44">
        <f>SUMIFS('Sample - Superstore'!S:S,'Sample - Superstore'!$V:$V,$A1307,'Sample - Superstore'!$N:$N,$B1307)</f>
        <v>5</v>
      </c>
      <c r="I1307" s="45">
        <f>SUMIFS('Sample - Superstore'!T:T,'Sample - Superstore'!$V:$V,$A1307,'Sample - Superstore'!$N:$N,$B1307)</f>
        <v>0.2</v>
      </c>
      <c r="J1307" s="42">
        <f>SUMIFS('Sample - Superstore'!U:U,'Sample - Superstore'!$V:$V,$A1307,'Sample - Superstore'!$N:$N,$B1307)</f>
        <v>22.53141667</v>
      </c>
      <c r="L1307" s="36" t="s">
        <v>5420</v>
      </c>
      <c r="N1307" s="40"/>
    </row>
    <row r="1308">
      <c r="A1308" s="41" t="s">
        <v>8629</v>
      </c>
      <c r="B1308" s="36" t="s">
        <v>3835</v>
      </c>
      <c r="C1308" s="36" t="s">
        <v>51</v>
      </c>
      <c r="D1308" s="36" t="s">
        <v>635</v>
      </c>
      <c r="E1308" s="36" t="s">
        <v>3836</v>
      </c>
      <c r="F1308" s="42">
        <f>SUMIFS('Sample - Superstore'!R:R,'Sample - Superstore'!$V:$V,$A1308,'Sample - Superstore'!$N:$N,$B1308)</f>
        <v>25.02939918</v>
      </c>
      <c r="G1308" s="43" t="str">
        <f>IF(OR($F1308&lt;Lower_Limit,$F1308&gt;Upper_Limit),TRUE,IF($F1308&gt;Upper_percentile,"P99",IF($F1308&lt;Lower_percentile,"P01","")))</f>
        <v/>
      </c>
      <c r="H1308" s="44">
        <f>SUMIFS('Sample - Superstore'!S:S,'Sample - Superstore'!$V:$V,$A1308,'Sample - Superstore'!$N:$N,$B1308)</f>
        <v>4</v>
      </c>
      <c r="I1308" s="45">
        <f>SUMIFS('Sample - Superstore'!T:T,'Sample - Superstore'!$V:$V,$A1308,'Sample - Superstore'!$N:$N,$B1308)</f>
        <v>0</v>
      </c>
      <c r="J1308" s="42">
        <f>SUMIFS('Sample - Superstore'!U:U,'Sample - Superstore'!$V:$V,$A1308,'Sample - Superstore'!$N:$N,$B1308)</f>
        <v>7.258525761</v>
      </c>
      <c r="L1308" s="36" t="s">
        <v>5425</v>
      </c>
      <c r="N1308" s="40"/>
    </row>
    <row r="1309">
      <c r="A1309" s="41" t="s">
        <v>8629</v>
      </c>
      <c r="B1309" s="36" t="s">
        <v>3841</v>
      </c>
      <c r="C1309" s="36" t="s">
        <v>51</v>
      </c>
      <c r="D1309" s="36" t="s">
        <v>124</v>
      </c>
      <c r="E1309" s="36" t="s">
        <v>3842</v>
      </c>
      <c r="F1309" s="42">
        <f>SUMIFS('Sample - Superstore'!R:R,'Sample - Superstore'!$V:$V,$A1309,'Sample - Superstore'!$N:$N,$B1309)</f>
        <v>61.56531891</v>
      </c>
      <c r="G1309" s="43" t="str">
        <f>IF(OR($F1309&lt;Lower_Limit,$F1309&gt;Upper_Limit),TRUE,IF($F1309&gt;Upper_percentile,"P99",IF($F1309&lt;Lower_percentile,"P01","")))</f>
        <v/>
      </c>
      <c r="H1309" s="44">
        <f>SUMIFS('Sample - Superstore'!S:S,'Sample - Superstore'!$V:$V,$A1309,'Sample - Superstore'!$N:$N,$B1309)</f>
        <v>12</v>
      </c>
      <c r="I1309" s="45">
        <f>SUMIFS('Sample - Superstore'!T:T,'Sample - Superstore'!$V:$V,$A1309,'Sample - Superstore'!$N:$N,$B1309)</f>
        <v>0.2</v>
      </c>
      <c r="J1309" s="42">
        <f>SUMIFS('Sample - Superstore'!U:U,'Sample - Superstore'!$V:$V,$A1309,'Sample - Superstore'!$N:$N,$B1309)</f>
        <v>27.9802225</v>
      </c>
      <c r="L1309" s="36" t="s">
        <v>5427</v>
      </c>
      <c r="N1309" s="40"/>
    </row>
    <row r="1310">
      <c r="A1310" s="41" t="s">
        <v>8629</v>
      </c>
      <c r="B1310" s="36" t="s">
        <v>682</v>
      </c>
      <c r="C1310" s="36" t="s">
        <v>51</v>
      </c>
      <c r="D1310" s="36" t="s">
        <v>283</v>
      </c>
      <c r="E1310" s="36" t="s">
        <v>683</v>
      </c>
      <c r="F1310" s="42">
        <f>SUMIFS('Sample - Superstore'!R:R,'Sample - Superstore'!$V:$V,$A1310,'Sample - Superstore'!$N:$N,$B1310)</f>
        <v>66.00137501</v>
      </c>
      <c r="G1310" s="43" t="str">
        <f>IF(OR($F1310&lt;Lower_Limit,$F1310&gt;Upper_Limit),TRUE,IF($F1310&gt;Upper_percentile,"P99",IF($F1310&lt;Lower_percentile,"P01","")))</f>
        <v/>
      </c>
      <c r="H1310" s="44">
        <f>SUMIFS('Sample - Superstore'!S:S,'Sample - Superstore'!$V:$V,$A1310,'Sample - Superstore'!$N:$N,$B1310)</f>
        <v>2</v>
      </c>
      <c r="I1310" s="45">
        <f>SUMIFS('Sample - Superstore'!T:T,'Sample - Superstore'!$V:$V,$A1310,'Sample - Superstore'!$N:$N,$B1310)</f>
        <v>0.2</v>
      </c>
      <c r="J1310" s="42">
        <f>SUMIFS('Sample - Superstore'!U:U,'Sample - Superstore'!$V:$V,$A1310,'Sample - Superstore'!$N:$N,$B1310)</f>
        <v>6.600137501</v>
      </c>
      <c r="L1310" s="36" t="s">
        <v>5430</v>
      </c>
      <c r="N1310" s="40"/>
    </row>
    <row r="1311">
      <c r="A1311" s="41" t="s">
        <v>8629</v>
      </c>
      <c r="B1311" s="36" t="s">
        <v>3843</v>
      </c>
      <c r="C1311" s="36" t="s">
        <v>51</v>
      </c>
      <c r="D1311" s="36" t="s">
        <v>93</v>
      </c>
      <c r="E1311" s="36" t="s">
        <v>3844</v>
      </c>
      <c r="F1311" s="42">
        <f>SUMIFS('Sample - Superstore'!R:R,'Sample - Superstore'!$V:$V,$A1311,'Sample - Superstore'!$N:$N,$B1311)</f>
        <v>24.13309697</v>
      </c>
      <c r="G1311" s="43" t="str">
        <f>IF(OR($F1311&lt;Lower_Limit,$F1311&gt;Upper_Limit),TRUE,IF($F1311&gt;Upper_percentile,"P99",IF($F1311&lt;Lower_percentile,"P01","")))</f>
        <v/>
      </c>
      <c r="H1311" s="44">
        <f>SUMIFS('Sample - Superstore'!S:S,'Sample - Superstore'!$V:$V,$A1311,'Sample - Superstore'!$N:$N,$B1311)</f>
        <v>2</v>
      </c>
      <c r="I1311" s="45">
        <f>SUMIFS('Sample - Superstore'!T:T,'Sample - Superstore'!$V:$V,$A1311,'Sample - Superstore'!$N:$N,$B1311)</f>
        <v>0.2</v>
      </c>
      <c r="J1311" s="42">
        <f>SUMIFS('Sample - Superstore'!U:U,'Sample - Superstore'!$V:$V,$A1311,'Sample - Superstore'!$N:$N,$B1311)</f>
        <v>6.334937954</v>
      </c>
      <c r="L1311" s="36" t="s">
        <v>5438</v>
      </c>
      <c r="N1311" s="40"/>
    </row>
    <row r="1312">
      <c r="A1312" s="41" t="s">
        <v>8629</v>
      </c>
      <c r="B1312" s="36" t="s">
        <v>866</v>
      </c>
      <c r="C1312" s="36" t="s">
        <v>35</v>
      </c>
      <c r="D1312" s="36" t="s">
        <v>121</v>
      </c>
      <c r="E1312" s="36" t="s">
        <v>867</v>
      </c>
      <c r="F1312" s="42">
        <f>SUMIFS('Sample - Superstore'!R:R,'Sample - Superstore'!$V:$V,$A1312,'Sample - Superstore'!$N:$N,$B1312)</f>
        <v>32.39222398</v>
      </c>
      <c r="G1312" s="43" t="str">
        <f>IF(OR($F1312&lt;Lower_Limit,$F1312&gt;Upper_Limit),TRUE,IF($F1312&gt;Upper_percentile,"P99",IF($F1312&lt;Lower_percentile,"P01","")))</f>
        <v/>
      </c>
      <c r="H1312" s="44">
        <f>SUMIFS('Sample - Superstore'!S:S,'Sample - Superstore'!$V:$V,$A1312,'Sample - Superstore'!$N:$N,$B1312)</f>
        <v>3</v>
      </c>
      <c r="I1312" s="45">
        <f>SUMIFS('Sample - Superstore'!T:T,'Sample - Superstore'!$V:$V,$A1312,'Sample - Superstore'!$N:$N,$B1312)</f>
        <v>0</v>
      </c>
      <c r="J1312" s="42">
        <f>SUMIFS('Sample - Superstore'!U:U,'Sample - Superstore'!$V:$V,$A1312,'Sample - Superstore'!$N:$N,$B1312)</f>
        <v>12.63296735</v>
      </c>
      <c r="L1312" s="36" t="s">
        <v>5441</v>
      </c>
      <c r="N1312" s="40"/>
    </row>
    <row r="1313">
      <c r="A1313" s="41" t="s">
        <v>8629</v>
      </c>
      <c r="B1313" s="36" t="s">
        <v>1706</v>
      </c>
      <c r="C1313" s="36" t="s">
        <v>51</v>
      </c>
      <c r="D1313" s="36" t="s">
        <v>76</v>
      </c>
      <c r="E1313" s="36" t="s">
        <v>1707</v>
      </c>
      <c r="F1313" s="42">
        <f>SUMIFS('Sample - Superstore'!R:R,'Sample - Superstore'!$V:$V,$A1313,'Sample - Superstore'!$N:$N,$B1313)</f>
        <v>85.73951452</v>
      </c>
      <c r="G1313" s="43" t="str">
        <f>IF(OR($F1313&lt;Lower_Limit,$F1313&gt;Upper_Limit),TRUE,IF($F1313&gt;Upper_percentile,"P99",IF($F1313&lt;Lower_percentile,"P01","")))</f>
        <v/>
      </c>
      <c r="H1313" s="44">
        <f>SUMIFS('Sample - Superstore'!S:S,'Sample - Superstore'!$V:$V,$A1313,'Sample - Superstore'!$N:$N,$B1313)</f>
        <v>6</v>
      </c>
      <c r="I1313" s="45">
        <f>SUMIFS('Sample - Superstore'!T:T,'Sample - Superstore'!$V:$V,$A1313,'Sample - Superstore'!$N:$N,$B1313)</f>
        <v>0</v>
      </c>
      <c r="J1313" s="42">
        <f>SUMIFS('Sample - Superstore'!U:U,'Sample - Superstore'!$V:$V,$A1313,'Sample - Superstore'!$N:$N,$B1313)</f>
        <v>41.15496697</v>
      </c>
      <c r="L1313" s="36" t="s">
        <v>5447</v>
      </c>
      <c r="N1313" s="40"/>
    </row>
    <row r="1314">
      <c r="A1314" s="41" t="s">
        <v>8629</v>
      </c>
      <c r="B1314" s="36" t="s">
        <v>1415</v>
      </c>
      <c r="C1314" s="36" t="s">
        <v>51</v>
      </c>
      <c r="D1314" s="36" t="s">
        <v>52</v>
      </c>
      <c r="E1314" s="36" t="s">
        <v>1416</v>
      </c>
      <c r="F1314" s="42">
        <f>SUMIFS('Sample - Superstore'!R:R,'Sample - Superstore'!$V:$V,$A1314,'Sample - Superstore'!$N:$N,$B1314)</f>
        <v>98.58665568</v>
      </c>
      <c r="G1314" s="43" t="str">
        <f>IF(OR($F1314&lt;Lower_Limit,$F1314&gt;Upper_Limit),TRUE,IF($F1314&gt;Upper_percentile,"P99",IF($F1314&lt;Lower_percentile,"P01","")))</f>
        <v/>
      </c>
      <c r="H1314" s="44">
        <f>SUMIFS('Sample - Superstore'!S:S,'Sample - Superstore'!$V:$V,$A1314,'Sample - Superstore'!$N:$N,$B1314)</f>
        <v>4</v>
      </c>
      <c r="I1314" s="45">
        <f>SUMIFS('Sample - Superstore'!T:T,'Sample - Superstore'!$V:$V,$A1314,'Sample - Superstore'!$N:$N,$B1314)</f>
        <v>0</v>
      </c>
      <c r="J1314" s="42">
        <f>SUMIFS('Sample - Superstore'!U:U,'Sample - Superstore'!$V:$V,$A1314,'Sample - Superstore'!$N:$N,$B1314)</f>
        <v>3.943466227</v>
      </c>
      <c r="L1314" s="36" t="s">
        <v>5450</v>
      </c>
      <c r="N1314" s="40"/>
    </row>
    <row r="1315">
      <c r="A1315" s="41" t="s">
        <v>8629</v>
      </c>
      <c r="B1315" s="36" t="s">
        <v>2620</v>
      </c>
      <c r="C1315" s="36" t="s">
        <v>51</v>
      </c>
      <c r="D1315" s="36" t="s">
        <v>93</v>
      </c>
      <c r="E1315" s="36" t="s">
        <v>2621</v>
      </c>
      <c r="F1315" s="42">
        <f>SUMIFS('Sample - Superstore'!R:R,'Sample - Superstore'!$V:$V,$A1315,'Sample - Superstore'!$N:$N,$B1315)</f>
        <v>3.978865185</v>
      </c>
      <c r="G1315" s="43" t="str">
        <f>IF(OR($F1315&lt;Lower_Limit,$F1315&gt;Upper_Limit),TRUE,IF($F1315&gt;Upper_percentile,"P99",IF($F1315&lt;Lower_percentile,"P01","")))</f>
        <v/>
      </c>
      <c r="H1315" s="44">
        <f>SUMIFS('Sample - Superstore'!S:S,'Sample - Superstore'!$V:$V,$A1315,'Sample - Superstore'!$N:$N,$B1315)</f>
        <v>3</v>
      </c>
      <c r="I1315" s="45">
        <f>SUMIFS('Sample - Superstore'!T:T,'Sample - Superstore'!$V:$V,$A1315,'Sample - Superstore'!$N:$N,$B1315)</f>
        <v>0</v>
      </c>
      <c r="J1315" s="42">
        <f>SUMIFS('Sample - Superstore'!U:U,'Sample - Superstore'!$V:$V,$A1315,'Sample - Superstore'!$N:$N,$B1315)</f>
        <v>1.909855289</v>
      </c>
      <c r="L1315" s="36" t="s">
        <v>5458</v>
      </c>
      <c r="N1315" s="40"/>
    </row>
    <row r="1316">
      <c r="A1316" s="41" t="s">
        <v>8629</v>
      </c>
      <c r="B1316" s="36" t="s">
        <v>2020</v>
      </c>
      <c r="C1316" s="36" t="s">
        <v>51</v>
      </c>
      <c r="D1316" s="36" t="s">
        <v>52</v>
      </c>
      <c r="E1316" s="36" t="s">
        <v>2021</v>
      </c>
      <c r="F1316" s="42">
        <f>SUMIFS('Sample - Superstore'!R:R,'Sample - Superstore'!$V:$V,$A1316,'Sample - Superstore'!$N:$N,$B1316)</f>
        <v>2369.244333</v>
      </c>
      <c r="G1316" s="43" t="str">
        <f>IF(OR($F1316&lt;Lower_Limit,$F1316&gt;Upper_Limit),TRUE,IF($F1316&gt;Upper_percentile,"P99",IF($F1316&lt;Lower_percentile,"P01","")))</f>
        <v/>
      </c>
      <c r="H1316" s="44">
        <f>SUMIFS('Sample - Superstore'!S:S,'Sample - Superstore'!$V:$V,$A1316,'Sample - Superstore'!$N:$N,$B1316)</f>
        <v>12</v>
      </c>
      <c r="I1316" s="45">
        <f>SUMIFS('Sample - Superstore'!T:T,'Sample - Superstore'!$V:$V,$A1316,'Sample - Superstore'!$N:$N,$B1316)</f>
        <v>0</v>
      </c>
      <c r="J1316" s="42">
        <f>SUMIFS('Sample - Superstore'!U:U,'Sample - Superstore'!$V:$V,$A1316,'Sample - Superstore'!$N:$N,$B1316)</f>
        <v>710.7733</v>
      </c>
      <c r="L1316" s="36" t="s">
        <v>5461</v>
      </c>
      <c r="N1316" s="40"/>
    </row>
    <row r="1317">
      <c r="A1317" s="41" t="s">
        <v>8629</v>
      </c>
      <c r="B1317" s="36" t="s">
        <v>3850</v>
      </c>
      <c r="C1317" s="36" t="s">
        <v>51</v>
      </c>
      <c r="D1317" s="36" t="s">
        <v>205</v>
      </c>
      <c r="E1317" s="36" t="s">
        <v>416</v>
      </c>
      <c r="F1317" s="42">
        <f>SUMIFS('Sample - Superstore'!R:R,'Sample - Superstore'!$V:$V,$A1317,'Sample - Superstore'!$N:$N,$B1317)</f>
        <v>18.24325926</v>
      </c>
      <c r="G1317" s="43" t="str">
        <f>IF(OR($F1317&lt;Lower_Limit,$F1317&gt;Upper_Limit),TRUE,IF($F1317&gt;Upper_percentile,"P99",IF($F1317&lt;Lower_percentile,"P01","")))</f>
        <v/>
      </c>
      <c r="H1317" s="44">
        <f>SUMIFS('Sample - Superstore'!S:S,'Sample - Superstore'!$V:$V,$A1317,'Sample - Superstore'!$N:$N,$B1317)</f>
        <v>2</v>
      </c>
      <c r="I1317" s="45">
        <f>SUMIFS('Sample - Superstore'!T:T,'Sample - Superstore'!$V:$V,$A1317,'Sample - Superstore'!$N:$N,$B1317)</f>
        <v>0</v>
      </c>
      <c r="J1317" s="42">
        <f>SUMIFS('Sample - Superstore'!U:U,'Sample - Superstore'!$V:$V,$A1317,'Sample - Superstore'!$N:$N,$B1317)</f>
        <v>8.574331852</v>
      </c>
      <c r="L1317" s="36" t="s">
        <v>5463</v>
      </c>
      <c r="N1317" s="40"/>
    </row>
    <row r="1318">
      <c r="A1318" s="41" t="s">
        <v>8629</v>
      </c>
      <c r="B1318" s="36" t="s">
        <v>2411</v>
      </c>
      <c r="C1318" s="36" t="s">
        <v>39</v>
      </c>
      <c r="D1318" s="36" t="s">
        <v>61</v>
      </c>
      <c r="E1318" s="36" t="s">
        <v>2412</v>
      </c>
      <c r="F1318" s="42">
        <f>SUMIFS('Sample - Superstore'!R:R,'Sample - Superstore'!$V:$V,$A1318,'Sample - Superstore'!$N:$N,$B1318)</f>
        <v>308.405823</v>
      </c>
      <c r="G1318" s="43" t="str">
        <f>IF(OR($F1318&lt;Lower_Limit,$F1318&gt;Upper_Limit),TRUE,IF($F1318&gt;Upper_percentile,"P99",IF($F1318&lt;Lower_percentile,"P01","")))</f>
        <v/>
      </c>
      <c r="H1318" s="44">
        <f>SUMIFS('Sample - Superstore'!S:S,'Sample - Superstore'!$V:$V,$A1318,'Sample - Superstore'!$N:$N,$B1318)</f>
        <v>5</v>
      </c>
      <c r="I1318" s="45">
        <f>SUMIFS('Sample - Superstore'!T:T,'Sample - Superstore'!$V:$V,$A1318,'Sample - Superstore'!$N:$N,$B1318)</f>
        <v>0</v>
      </c>
      <c r="J1318" s="42">
        <f>SUMIFS('Sample - Superstore'!U:U,'Sample - Superstore'!$V:$V,$A1318,'Sample - Superstore'!$N:$N,$B1318)</f>
        <v>74.01739753</v>
      </c>
      <c r="L1318" s="36" t="s">
        <v>5467</v>
      </c>
      <c r="N1318" s="40"/>
    </row>
    <row r="1319">
      <c r="A1319" s="41" t="s">
        <v>8629</v>
      </c>
      <c r="B1319" s="36" t="s">
        <v>3853</v>
      </c>
      <c r="C1319" s="36" t="s">
        <v>51</v>
      </c>
      <c r="D1319" s="36" t="s">
        <v>124</v>
      </c>
      <c r="E1319" s="36" t="s">
        <v>3854</v>
      </c>
      <c r="F1319" s="42">
        <f>SUMIFS('Sample - Superstore'!R:R,'Sample - Superstore'!$V:$V,$A1319,'Sample - Superstore'!$N:$N,$B1319)</f>
        <v>180.6968836</v>
      </c>
      <c r="G1319" s="43" t="str">
        <f>IF(OR($F1319&lt;Lower_Limit,$F1319&gt;Upper_Limit),TRUE,IF($F1319&gt;Upper_percentile,"P99",IF($F1319&lt;Lower_percentile,"P01","")))</f>
        <v/>
      </c>
      <c r="H1319" s="44">
        <f>SUMIFS('Sample - Superstore'!S:S,'Sample - Superstore'!$V:$V,$A1319,'Sample - Superstore'!$N:$N,$B1319)</f>
        <v>5</v>
      </c>
      <c r="I1319" s="45">
        <f>SUMIFS('Sample - Superstore'!T:T,'Sample - Superstore'!$V:$V,$A1319,'Sample - Superstore'!$N:$N,$B1319)</f>
        <v>0</v>
      </c>
      <c r="J1319" s="42">
        <f>SUMIFS('Sample - Superstore'!U:U,'Sample - Superstore'!$V:$V,$A1319,'Sample - Superstore'!$N:$N,$B1319)</f>
        <v>86.73450411</v>
      </c>
      <c r="L1319" s="36" t="s">
        <v>5477</v>
      </c>
      <c r="N1319" s="40"/>
    </row>
    <row r="1320">
      <c r="A1320" s="41" t="s">
        <v>8629</v>
      </c>
      <c r="B1320" s="36" t="s">
        <v>3858</v>
      </c>
      <c r="C1320" s="36" t="s">
        <v>35</v>
      </c>
      <c r="D1320" s="36" t="s">
        <v>121</v>
      </c>
      <c r="E1320" s="36" t="s">
        <v>3859</v>
      </c>
      <c r="F1320" s="42">
        <f>SUMIFS('Sample - Superstore'!R:R,'Sample - Superstore'!$V:$V,$A1320,'Sample - Superstore'!$N:$N,$B1320)</f>
        <v>88.46265185</v>
      </c>
      <c r="G1320" s="43" t="str">
        <f>IF(OR($F1320&lt;Lower_Limit,$F1320&gt;Upper_Limit),TRUE,IF($F1320&gt;Upper_percentile,"P99",IF($F1320&lt;Lower_percentile,"P01","")))</f>
        <v/>
      </c>
      <c r="H1320" s="44">
        <f>SUMIFS('Sample - Superstore'!S:S,'Sample - Superstore'!$V:$V,$A1320,'Sample - Superstore'!$N:$N,$B1320)</f>
        <v>12</v>
      </c>
      <c r="I1320" s="45">
        <f>SUMIFS('Sample - Superstore'!T:T,'Sample - Superstore'!$V:$V,$A1320,'Sample - Superstore'!$N:$N,$B1320)</f>
        <v>0.2</v>
      </c>
      <c r="J1320" s="42">
        <f>SUMIFS('Sample - Superstore'!U:U,'Sample - Superstore'!$V:$V,$A1320,'Sample - Superstore'!$N:$N,$B1320)</f>
        <v>21.57573037</v>
      </c>
      <c r="L1320" s="36" t="s">
        <v>5481</v>
      </c>
      <c r="N1320" s="40"/>
    </row>
    <row r="1321">
      <c r="A1321" s="41" t="s">
        <v>8629</v>
      </c>
      <c r="B1321" s="36" t="s">
        <v>2989</v>
      </c>
      <c r="C1321" s="36" t="s">
        <v>39</v>
      </c>
      <c r="D1321" s="36" t="s">
        <v>85</v>
      </c>
      <c r="E1321" s="36" t="s">
        <v>2990</v>
      </c>
      <c r="F1321" s="42">
        <f>SUMIFS('Sample - Superstore'!R:R,'Sample - Superstore'!$V:$V,$A1321,'Sample - Superstore'!$N:$N,$B1321)</f>
        <v>2799.96</v>
      </c>
      <c r="G1321" s="43" t="str">
        <f>IF(OR($F1321&lt;Lower_Limit,$F1321&gt;Upper_Limit),TRUE,IF($F1321&gt;Upper_percentile,"P99",IF($F1321&lt;Lower_percentile,"P01","")))</f>
        <v>P99</v>
      </c>
      <c r="H1321" s="44">
        <f>SUMIFS('Sample - Superstore'!S:S,'Sample - Superstore'!$V:$V,$A1321,'Sample - Superstore'!$N:$N,$B1321)</f>
        <v>5</v>
      </c>
      <c r="I1321" s="45">
        <f>SUMIFS('Sample - Superstore'!T:T,'Sample - Superstore'!$V:$V,$A1321,'Sample - Superstore'!$N:$N,$B1321)</f>
        <v>0.2</v>
      </c>
      <c r="J1321" s="42">
        <f>SUMIFS('Sample - Superstore'!U:U,'Sample - Superstore'!$V:$V,$A1321,'Sample - Superstore'!$N:$N,$B1321)</f>
        <v>944.9865</v>
      </c>
      <c r="L1321" s="36" t="s">
        <v>5483</v>
      </c>
      <c r="N1321" s="40"/>
    </row>
    <row r="1322">
      <c r="A1322" s="41" t="s">
        <v>8629</v>
      </c>
      <c r="B1322" s="36" t="s">
        <v>1258</v>
      </c>
      <c r="C1322" s="36" t="s">
        <v>35</v>
      </c>
      <c r="D1322" s="36" t="s">
        <v>121</v>
      </c>
      <c r="E1322" s="36" t="s">
        <v>1259</v>
      </c>
      <c r="F1322" s="42">
        <f>SUMIFS('Sample - Superstore'!R:R,'Sample - Superstore'!$V:$V,$A1322,'Sample - Superstore'!$N:$N,$B1322)</f>
        <v>91.25037037</v>
      </c>
      <c r="G1322" s="43" t="str">
        <f>IF(OR($F1322&lt;Lower_Limit,$F1322&gt;Upper_Limit),TRUE,IF($F1322&gt;Upper_percentile,"P99",IF($F1322&lt;Lower_percentile,"P01","")))</f>
        <v/>
      </c>
      <c r="H1322" s="44">
        <f>SUMIFS('Sample - Superstore'!S:S,'Sample - Superstore'!$V:$V,$A1322,'Sample - Superstore'!$N:$N,$B1322)</f>
        <v>2</v>
      </c>
      <c r="I1322" s="45">
        <f>SUMIFS('Sample - Superstore'!T:T,'Sample - Superstore'!$V:$V,$A1322,'Sample - Superstore'!$N:$N,$B1322)</f>
        <v>0.2</v>
      </c>
      <c r="J1322" s="42">
        <f>SUMIFS('Sample - Superstore'!U:U,'Sample - Superstore'!$V:$V,$A1322,'Sample - Superstore'!$N:$N,$B1322)</f>
        <v>11.4062963</v>
      </c>
      <c r="L1322" s="36" t="s">
        <v>5486</v>
      </c>
      <c r="N1322" s="40"/>
    </row>
    <row r="1323">
      <c r="A1323" s="41" t="s">
        <v>8629</v>
      </c>
      <c r="B1323" s="36" t="s">
        <v>3862</v>
      </c>
      <c r="C1323" s="36" t="s">
        <v>35</v>
      </c>
      <c r="D1323" s="36" t="s">
        <v>121</v>
      </c>
      <c r="E1323" s="36" t="s">
        <v>3863</v>
      </c>
      <c r="F1323" s="42">
        <f>SUMIFS('Sample - Superstore'!R:R,'Sample - Superstore'!$V:$V,$A1323,'Sample - Superstore'!$N:$N,$B1323)</f>
        <v>81.89914403</v>
      </c>
      <c r="G1323" s="43" t="str">
        <f>IF(OR($F1323&lt;Lower_Limit,$F1323&gt;Upper_Limit),TRUE,IF($F1323&gt;Upper_percentile,"P99",IF($F1323&lt;Lower_percentile,"P01","")))</f>
        <v/>
      </c>
      <c r="H1323" s="44">
        <f>SUMIFS('Sample - Superstore'!S:S,'Sample - Superstore'!$V:$V,$A1323,'Sample - Superstore'!$N:$N,$B1323)</f>
        <v>8</v>
      </c>
      <c r="I1323" s="45">
        <f>SUMIFS('Sample - Superstore'!T:T,'Sample - Superstore'!$V:$V,$A1323,'Sample - Superstore'!$N:$N,$B1323)</f>
        <v>0.2</v>
      </c>
      <c r="J1323" s="42">
        <f>SUMIFS('Sample - Superstore'!U:U,'Sample - Superstore'!$V:$V,$A1323,'Sample - Superstore'!$N:$N,$B1323)</f>
        <v>12.59414321</v>
      </c>
      <c r="L1323" s="36" t="s">
        <v>5488</v>
      </c>
      <c r="N1323" s="40"/>
    </row>
    <row r="1324">
      <c r="A1324" s="41" t="s">
        <v>8629</v>
      </c>
      <c r="B1324" s="36" t="s">
        <v>1517</v>
      </c>
      <c r="C1324" s="36" t="s">
        <v>51</v>
      </c>
      <c r="D1324" s="36" t="s">
        <v>52</v>
      </c>
      <c r="E1324" s="36" t="s">
        <v>1518</v>
      </c>
      <c r="F1324" s="42">
        <f>SUMIFS('Sample - Superstore'!R:R,'Sample - Superstore'!$V:$V,$A1324,'Sample - Superstore'!$N:$N,$B1324)</f>
        <v>214.8351111</v>
      </c>
      <c r="G1324" s="43" t="str">
        <f>IF(OR($F1324&lt;Lower_Limit,$F1324&gt;Upper_Limit),TRUE,IF($F1324&gt;Upper_percentile,"P99",IF($F1324&lt;Lower_percentile,"P01","")))</f>
        <v/>
      </c>
      <c r="H1324" s="44">
        <f>SUMIFS('Sample - Superstore'!S:S,'Sample - Superstore'!$V:$V,$A1324,'Sample - Superstore'!$N:$N,$B1324)</f>
        <v>3</v>
      </c>
      <c r="I1324" s="45">
        <f>SUMIFS('Sample - Superstore'!T:T,'Sample - Superstore'!$V:$V,$A1324,'Sample - Superstore'!$N:$N,$B1324)</f>
        <v>0</v>
      </c>
      <c r="J1324" s="42">
        <f>SUMIFS('Sample - Superstore'!U:U,'Sample - Superstore'!$V:$V,$A1324,'Sample - Superstore'!$N:$N,$B1324)</f>
        <v>25.78021333</v>
      </c>
      <c r="L1324" s="36" t="s">
        <v>5495</v>
      </c>
      <c r="N1324" s="40"/>
    </row>
    <row r="1325">
      <c r="A1325" s="41" t="s">
        <v>8629</v>
      </c>
      <c r="B1325" s="36" t="s">
        <v>3864</v>
      </c>
      <c r="C1325" s="36" t="s">
        <v>51</v>
      </c>
      <c r="D1325" s="36" t="s">
        <v>52</v>
      </c>
      <c r="E1325" s="36" t="s">
        <v>3865</v>
      </c>
      <c r="F1325" s="42">
        <f>SUMIFS('Sample - Superstore'!R:R,'Sample - Superstore'!$V:$V,$A1325,'Sample - Superstore'!$N:$N,$B1325)</f>
        <v>167.8894232</v>
      </c>
      <c r="G1325" s="43" t="str">
        <f>IF(OR($F1325&lt;Lower_Limit,$F1325&gt;Upper_Limit),TRUE,IF($F1325&gt;Upper_percentile,"P99",IF($F1325&lt;Lower_percentile,"P01","")))</f>
        <v/>
      </c>
      <c r="H1325" s="44">
        <f>SUMIFS('Sample - Superstore'!S:S,'Sample - Superstore'!$V:$V,$A1325,'Sample - Superstore'!$N:$N,$B1325)</f>
        <v>8</v>
      </c>
      <c r="I1325" s="45">
        <f>SUMIFS('Sample - Superstore'!T:T,'Sample - Superstore'!$V:$V,$A1325,'Sample - Superstore'!$N:$N,$B1325)</f>
        <v>0</v>
      </c>
      <c r="J1325" s="42">
        <f>SUMIFS('Sample - Superstore'!U:U,'Sample - Superstore'!$V:$V,$A1325,'Sample - Superstore'!$N:$N,$B1325)</f>
        <v>48.68793274</v>
      </c>
      <c r="L1325" s="36" t="s">
        <v>5500</v>
      </c>
      <c r="N1325" s="40"/>
    </row>
    <row r="1326">
      <c r="A1326" s="41" t="s">
        <v>8629</v>
      </c>
      <c r="B1326" s="36" t="s">
        <v>3866</v>
      </c>
      <c r="C1326" s="36" t="s">
        <v>51</v>
      </c>
      <c r="D1326" s="36" t="s">
        <v>124</v>
      </c>
      <c r="E1326" s="36" t="s">
        <v>3867</v>
      </c>
      <c r="F1326" s="42">
        <f>SUMIFS('Sample - Superstore'!R:R,'Sample - Superstore'!$V:$V,$A1326,'Sample - Superstore'!$N:$N,$B1326)</f>
        <v>260.5639835</v>
      </c>
      <c r="G1326" s="43" t="str">
        <f>IF(OR($F1326&lt;Lower_Limit,$F1326&gt;Upper_Limit),TRUE,IF($F1326&gt;Upper_percentile,"P99",IF($F1326&lt;Lower_percentile,"P01","")))</f>
        <v/>
      </c>
      <c r="H1326" s="44">
        <f>SUMIFS('Sample - Superstore'!S:S,'Sample - Superstore'!$V:$V,$A1326,'Sample - Superstore'!$N:$N,$B1326)</f>
        <v>11</v>
      </c>
      <c r="I1326" s="45">
        <f>SUMIFS('Sample - Superstore'!T:T,'Sample - Superstore'!$V:$V,$A1326,'Sample - Superstore'!$N:$N,$B1326)</f>
        <v>0</v>
      </c>
      <c r="J1326" s="42">
        <f>SUMIFS('Sample - Superstore'!U:U,'Sample - Superstore'!$V:$V,$A1326,'Sample - Superstore'!$N:$N,$B1326)</f>
        <v>119.8594324</v>
      </c>
      <c r="L1326" s="36" t="s">
        <v>5502</v>
      </c>
      <c r="N1326" s="40"/>
    </row>
    <row r="1327">
      <c r="A1327" s="41" t="s">
        <v>8629</v>
      </c>
      <c r="B1327" s="36" t="s">
        <v>3868</v>
      </c>
      <c r="C1327" s="36" t="s">
        <v>35</v>
      </c>
      <c r="D1327" s="36" t="s">
        <v>263</v>
      </c>
      <c r="E1327" s="36" t="s">
        <v>3869</v>
      </c>
      <c r="F1327" s="42">
        <f>SUMIFS('Sample - Superstore'!R:R,'Sample - Superstore'!$V:$V,$A1327,'Sample - Superstore'!$N:$N,$B1327)</f>
        <v>267.7338765</v>
      </c>
      <c r="G1327" s="43" t="str">
        <f>IF(OR($F1327&lt;Lower_Limit,$F1327&gt;Upper_Limit),TRUE,IF($F1327&gt;Upper_percentile,"P99",IF($F1327&lt;Lower_percentile,"P01","")))</f>
        <v/>
      </c>
      <c r="H1327" s="44">
        <f>SUMIFS('Sample - Superstore'!S:S,'Sample - Superstore'!$V:$V,$A1327,'Sample - Superstore'!$N:$N,$B1327)</f>
        <v>3</v>
      </c>
      <c r="I1327" s="45">
        <f>SUMIFS('Sample - Superstore'!T:T,'Sample - Superstore'!$V:$V,$A1327,'Sample - Superstore'!$N:$N,$B1327)</f>
        <v>0</v>
      </c>
      <c r="J1327" s="42">
        <f>SUMIFS('Sample - Superstore'!U:U,'Sample - Superstore'!$V:$V,$A1327,'Sample - Superstore'!$N:$N,$B1327)</f>
        <v>32.12806519</v>
      </c>
      <c r="L1327" s="36" t="s">
        <v>5507</v>
      </c>
      <c r="N1327" s="40"/>
    </row>
    <row r="1328">
      <c r="A1328" s="41" t="s">
        <v>8629</v>
      </c>
      <c r="B1328" s="36" t="s">
        <v>3870</v>
      </c>
      <c r="C1328" s="36" t="s">
        <v>51</v>
      </c>
      <c r="D1328" s="36" t="s">
        <v>297</v>
      </c>
      <c r="E1328" s="36" t="s">
        <v>3871</v>
      </c>
      <c r="F1328" s="42">
        <f>SUMIFS('Sample - Superstore'!R:R,'Sample - Superstore'!$V:$V,$A1328,'Sample - Superstore'!$N:$N,$B1328)</f>
        <v>24.30037037</v>
      </c>
      <c r="G1328" s="43" t="str">
        <f>IF(OR($F1328&lt;Lower_Limit,$F1328&gt;Upper_Limit),TRUE,IF($F1328&gt;Upper_percentile,"P99",IF($F1328&lt;Lower_percentile,"P01","")))</f>
        <v/>
      </c>
      <c r="H1328" s="44">
        <f>SUMIFS('Sample - Superstore'!S:S,'Sample - Superstore'!$V:$V,$A1328,'Sample - Superstore'!$N:$N,$B1328)</f>
        <v>7</v>
      </c>
      <c r="I1328" s="45">
        <f>SUMIFS('Sample - Superstore'!T:T,'Sample - Superstore'!$V:$V,$A1328,'Sample - Superstore'!$N:$N,$B1328)</f>
        <v>0</v>
      </c>
      <c r="J1328" s="42">
        <f>SUMIFS('Sample - Superstore'!U:U,'Sample - Superstore'!$V:$V,$A1328,'Sample - Superstore'!$N:$N,$B1328)</f>
        <v>11.66417778</v>
      </c>
      <c r="L1328" s="36" t="s">
        <v>5512</v>
      </c>
      <c r="N1328" s="40"/>
    </row>
    <row r="1329">
      <c r="A1329" s="41" t="s">
        <v>8629</v>
      </c>
      <c r="B1329" s="36" t="s">
        <v>3874</v>
      </c>
      <c r="C1329" s="36" t="s">
        <v>39</v>
      </c>
      <c r="D1329" s="36" t="s">
        <v>40</v>
      </c>
      <c r="E1329" s="36" t="s">
        <v>3875</v>
      </c>
      <c r="F1329" s="42">
        <f>SUMIFS('Sample - Superstore'!R:R,'Sample - Superstore'!$V:$V,$A1329,'Sample - Superstore'!$N:$N,$B1329)</f>
        <v>700.5623767</v>
      </c>
      <c r="G1329" s="43" t="str">
        <f>IF(OR($F1329&lt;Lower_Limit,$F1329&gt;Upper_Limit),TRUE,IF($F1329&gt;Upper_percentile,"P99",IF($F1329&lt;Lower_percentile,"P01","")))</f>
        <v/>
      </c>
      <c r="H1329" s="44">
        <f>SUMIFS('Sample - Superstore'!S:S,'Sample - Superstore'!$V:$V,$A1329,'Sample - Superstore'!$N:$N,$B1329)</f>
        <v>10</v>
      </c>
      <c r="I1329" s="45">
        <f>SUMIFS('Sample - Superstore'!T:T,'Sample - Superstore'!$V:$V,$A1329,'Sample - Superstore'!$N:$N,$B1329)</f>
        <v>0.2</v>
      </c>
      <c r="J1329" s="42">
        <f>SUMIFS('Sample - Superstore'!U:U,'Sample - Superstore'!$V:$V,$A1329,'Sample - Superstore'!$N:$N,$B1329)</f>
        <v>133.2725464</v>
      </c>
      <c r="L1329" s="36" t="s">
        <v>5517</v>
      </c>
      <c r="N1329" s="40"/>
    </row>
    <row r="1330">
      <c r="A1330" s="41" t="s">
        <v>8629</v>
      </c>
      <c r="B1330" s="36" t="s">
        <v>1677</v>
      </c>
      <c r="C1330" s="36" t="s">
        <v>51</v>
      </c>
      <c r="D1330" s="36" t="s">
        <v>93</v>
      </c>
      <c r="E1330" s="36" t="s">
        <v>1678</v>
      </c>
      <c r="F1330" s="42">
        <f>SUMIFS('Sample - Superstore'!R:R,'Sample - Superstore'!$V:$V,$A1330,'Sample - Superstore'!$N:$N,$B1330)</f>
        <v>118.9560988</v>
      </c>
      <c r="G1330" s="43" t="str">
        <f>IF(OR($F1330&lt;Lower_Limit,$F1330&gt;Upper_Limit),TRUE,IF($F1330&gt;Upper_percentile,"P99",IF($F1330&lt;Lower_percentile,"P01","")))</f>
        <v/>
      </c>
      <c r="H1330" s="44">
        <f>SUMIFS('Sample - Superstore'!S:S,'Sample - Superstore'!$V:$V,$A1330,'Sample - Superstore'!$N:$N,$B1330)</f>
        <v>3</v>
      </c>
      <c r="I1330" s="45">
        <f>SUMIFS('Sample - Superstore'!T:T,'Sample - Superstore'!$V:$V,$A1330,'Sample - Superstore'!$N:$N,$B1330)</f>
        <v>0</v>
      </c>
      <c r="J1330" s="42">
        <f>SUMIFS('Sample - Superstore'!U:U,'Sample - Superstore'!$V:$V,$A1330,'Sample - Superstore'!$N:$N,$B1330)</f>
        <v>29.73902469</v>
      </c>
      <c r="L1330" s="36" t="s">
        <v>5521</v>
      </c>
      <c r="N1330" s="40"/>
    </row>
    <row r="1331">
      <c r="A1331" s="41" t="s">
        <v>8629</v>
      </c>
      <c r="B1331" s="36" t="s">
        <v>900</v>
      </c>
      <c r="C1331" s="36" t="s">
        <v>35</v>
      </c>
      <c r="D1331" s="36" t="s">
        <v>263</v>
      </c>
      <c r="E1331" s="36" t="s">
        <v>901</v>
      </c>
      <c r="F1331" s="42">
        <f>SUMIFS('Sample - Superstore'!R:R,'Sample - Superstore'!$V:$V,$A1331,'Sample - Superstore'!$N:$N,$B1331)</f>
        <v>493.3431309</v>
      </c>
      <c r="G1331" s="43" t="str">
        <f>IF(OR($F1331&lt;Lower_Limit,$F1331&gt;Upper_Limit),TRUE,IF($F1331&gt;Upper_percentile,"P99",IF($F1331&lt;Lower_percentile,"P01","")))</f>
        <v/>
      </c>
      <c r="H1331" s="44">
        <f>SUMIFS('Sample - Superstore'!S:S,'Sample - Superstore'!$V:$V,$A1331,'Sample - Superstore'!$N:$N,$B1331)</f>
        <v>9</v>
      </c>
      <c r="I1331" s="45">
        <f>SUMIFS('Sample - Superstore'!T:T,'Sample - Superstore'!$V:$V,$A1331,'Sample - Superstore'!$N:$N,$B1331)</f>
        <v>0.6</v>
      </c>
      <c r="J1331" s="42">
        <f>SUMIFS('Sample - Superstore'!U:U,'Sample - Superstore'!$V:$V,$A1331,'Sample - Superstore'!$N:$N,$B1331)</f>
        <v>-35.23879506</v>
      </c>
      <c r="L1331" s="36" t="s">
        <v>5523</v>
      </c>
      <c r="N1331" s="40"/>
    </row>
    <row r="1332">
      <c r="A1332" s="41" t="s">
        <v>8629</v>
      </c>
      <c r="B1332" s="36" t="s">
        <v>3070</v>
      </c>
      <c r="C1332" s="36" t="s">
        <v>39</v>
      </c>
      <c r="D1332" s="36" t="s">
        <v>61</v>
      </c>
      <c r="E1332" s="36" t="s">
        <v>3071</v>
      </c>
      <c r="F1332" s="42">
        <f>SUMIFS('Sample - Superstore'!R:R,'Sample - Superstore'!$V:$V,$A1332,'Sample - Superstore'!$N:$N,$B1332)</f>
        <v>116</v>
      </c>
      <c r="G1332" s="43" t="str">
        <f>IF(OR($F1332&lt;Lower_Limit,$F1332&gt;Upper_Limit),TRUE,IF($F1332&gt;Upper_percentile,"P99",IF($F1332&lt;Lower_percentile,"P01","")))</f>
        <v/>
      </c>
      <c r="H1332" s="44">
        <f>SUMIFS('Sample - Superstore'!S:S,'Sample - Superstore'!$V:$V,$A1332,'Sample - Superstore'!$N:$N,$B1332)</f>
        <v>8</v>
      </c>
      <c r="I1332" s="45">
        <f>SUMIFS('Sample - Superstore'!T:T,'Sample - Superstore'!$V:$V,$A1332,'Sample - Superstore'!$N:$N,$B1332)</f>
        <v>0</v>
      </c>
      <c r="J1332" s="42">
        <f>SUMIFS('Sample - Superstore'!U:U,'Sample - Superstore'!$V:$V,$A1332,'Sample - Superstore'!$N:$N,$B1332)</f>
        <v>29</v>
      </c>
      <c r="L1332" s="36" t="s">
        <v>5526</v>
      </c>
      <c r="N1332" s="40"/>
    </row>
    <row r="1333">
      <c r="A1333" s="41" t="s">
        <v>8629</v>
      </c>
      <c r="B1333" s="36" t="s">
        <v>3885</v>
      </c>
      <c r="C1333" s="36" t="s">
        <v>51</v>
      </c>
      <c r="D1333" s="36" t="s">
        <v>76</v>
      </c>
      <c r="E1333" s="36" t="s">
        <v>3886</v>
      </c>
      <c r="F1333" s="42">
        <f>SUMIFS('Sample - Superstore'!R:R,'Sample - Superstore'!$V:$V,$A1333,'Sample - Superstore'!$N:$N,$B1333)</f>
        <v>10.53016049</v>
      </c>
      <c r="G1333" s="43" t="str">
        <f>IF(OR($F1333&lt;Lower_Limit,$F1333&gt;Upper_Limit),TRUE,IF($F1333&gt;Upper_percentile,"P99",IF($F1333&lt;Lower_percentile,"P01","")))</f>
        <v/>
      </c>
      <c r="H1333" s="44">
        <f>SUMIFS('Sample - Superstore'!S:S,'Sample - Superstore'!$V:$V,$A1333,'Sample - Superstore'!$N:$N,$B1333)</f>
        <v>5</v>
      </c>
      <c r="I1333" s="45">
        <f>SUMIFS('Sample - Superstore'!T:T,'Sample - Superstore'!$V:$V,$A1333,'Sample - Superstore'!$N:$N,$B1333)</f>
        <v>0.7</v>
      </c>
      <c r="J1333" s="42">
        <f>SUMIFS('Sample - Superstore'!U:U,'Sample - Superstore'!$V:$V,$A1333,'Sample - Superstore'!$N:$N,$B1333)</f>
        <v>-8.073123045</v>
      </c>
      <c r="L1333" s="36" t="s">
        <v>5530</v>
      </c>
      <c r="N1333" s="40"/>
    </row>
    <row r="1334">
      <c r="A1334" s="41" t="s">
        <v>8629</v>
      </c>
      <c r="B1334" s="36" t="s">
        <v>960</v>
      </c>
      <c r="C1334" s="36" t="s">
        <v>51</v>
      </c>
      <c r="D1334" s="36" t="s">
        <v>205</v>
      </c>
      <c r="E1334" s="36" t="s">
        <v>416</v>
      </c>
      <c r="F1334" s="42">
        <f>SUMIFS('Sample - Superstore'!R:R,'Sample - Superstore'!$V:$V,$A1334,'Sample - Superstore'!$N:$N,$B1334)</f>
        <v>17.6847115</v>
      </c>
      <c r="G1334" s="43" t="str">
        <f>IF(OR($F1334&lt;Lower_Limit,$F1334&gt;Upper_Limit),TRUE,IF($F1334&gt;Upper_percentile,"P99",IF($F1334&lt;Lower_percentile,"P01","")))</f>
        <v/>
      </c>
      <c r="H1334" s="44">
        <f>SUMIFS('Sample - Superstore'!S:S,'Sample - Superstore'!$V:$V,$A1334,'Sample - Superstore'!$N:$N,$B1334)</f>
        <v>3</v>
      </c>
      <c r="I1334" s="45">
        <f>SUMIFS('Sample - Superstore'!T:T,'Sample - Superstore'!$V:$V,$A1334,'Sample - Superstore'!$N:$N,$B1334)</f>
        <v>0.2</v>
      </c>
      <c r="J1334" s="42">
        <f>SUMIFS('Sample - Superstore'!U:U,'Sample - Superstore'!$V:$V,$A1334,'Sample - Superstore'!$N:$N,$B1334)</f>
        <v>5.747531237</v>
      </c>
      <c r="L1334" s="36" t="s">
        <v>5534</v>
      </c>
      <c r="N1334" s="40"/>
    </row>
    <row r="1335">
      <c r="A1335" s="41" t="s">
        <v>8629</v>
      </c>
      <c r="B1335" s="36" t="s">
        <v>3889</v>
      </c>
      <c r="C1335" s="36" t="s">
        <v>51</v>
      </c>
      <c r="D1335" s="36" t="s">
        <v>76</v>
      </c>
      <c r="E1335" s="36" t="s">
        <v>3890</v>
      </c>
      <c r="F1335" s="42">
        <f>SUMIFS('Sample - Superstore'!R:R,'Sample - Superstore'!$V:$V,$A1335,'Sample - Superstore'!$N:$N,$B1335)</f>
        <v>64.78099315</v>
      </c>
      <c r="G1335" s="43" t="str">
        <f>IF(OR($F1335&lt;Lower_Limit,$F1335&gt;Upper_Limit),TRUE,IF($F1335&gt;Upper_percentile,"P99",IF($F1335&lt;Lower_percentile,"P01","")))</f>
        <v/>
      </c>
      <c r="H1335" s="44">
        <f>SUMIFS('Sample - Superstore'!S:S,'Sample - Superstore'!$V:$V,$A1335,'Sample - Superstore'!$N:$N,$B1335)</f>
        <v>7</v>
      </c>
      <c r="I1335" s="45">
        <f>SUMIFS('Sample - Superstore'!T:T,'Sample - Superstore'!$V:$V,$A1335,'Sample - Superstore'!$N:$N,$B1335)</f>
        <v>0.7</v>
      </c>
      <c r="J1335" s="42">
        <f>SUMIFS('Sample - Superstore'!U:U,'Sample - Superstore'!$V:$V,$A1335,'Sample - Superstore'!$N:$N,$B1335)</f>
        <v>-47.50606164</v>
      </c>
      <c r="L1335" s="36" t="s">
        <v>5543</v>
      </c>
      <c r="N1335" s="40"/>
    </row>
    <row r="1336">
      <c r="A1336" s="41" t="s">
        <v>8629</v>
      </c>
      <c r="B1336" s="36" t="s">
        <v>3891</v>
      </c>
      <c r="C1336" s="36" t="s">
        <v>39</v>
      </c>
      <c r="D1336" s="36" t="s">
        <v>40</v>
      </c>
      <c r="E1336" s="36" t="s">
        <v>3892</v>
      </c>
      <c r="F1336" s="42">
        <f>SUMIFS('Sample - Superstore'!R:R,'Sample - Superstore'!$V:$V,$A1336,'Sample - Superstore'!$N:$N,$B1336)</f>
        <v>83.07519582</v>
      </c>
      <c r="G1336" s="43" t="str">
        <f>IF(OR($F1336&lt;Lower_Limit,$F1336&gt;Upper_Limit),TRUE,IF($F1336&gt;Upper_percentile,"P99",IF($F1336&lt;Lower_percentile,"P01","")))</f>
        <v/>
      </c>
      <c r="H1336" s="44">
        <f>SUMIFS('Sample - Superstore'!S:S,'Sample - Superstore'!$V:$V,$A1336,'Sample - Superstore'!$N:$N,$B1336)</f>
        <v>2</v>
      </c>
      <c r="I1336" s="45">
        <f>SUMIFS('Sample - Superstore'!T:T,'Sample - Superstore'!$V:$V,$A1336,'Sample - Superstore'!$N:$N,$B1336)</f>
        <v>0.2</v>
      </c>
      <c r="J1336" s="42">
        <f>SUMIFS('Sample - Superstore'!U:U,'Sample - Superstore'!$V:$V,$A1336,'Sample - Superstore'!$N:$N,$B1336)</f>
        <v>5.192199739</v>
      </c>
      <c r="L1336" s="36" t="s">
        <v>5546</v>
      </c>
      <c r="N1336" s="40"/>
    </row>
    <row r="1337">
      <c r="A1337" s="41" t="s">
        <v>8629</v>
      </c>
      <c r="B1337" s="36" t="s">
        <v>3893</v>
      </c>
      <c r="C1337" s="36" t="s">
        <v>51</v>
      </c>
      <c r="D1337" s="36" t="s">
        <v>124</v>
      </c>
      <c r="E1337" s="36" t="s">
        <v>3894</v>
      </c>
      <c r="F1337" s="42">
        <f>SUMIFS('Sample - Superstore'!R:R,'Sample - Superstore'!$V:$V,$A1337,'Sample - Superstore'!$N:$N,$B1337)</f>
        <v>7.744659017</v>
      </c>
      <c r="G1337" s="43" t="str">
        <f>IF(OR($F1337&lt;Lower_Limit,$F1337&gt;Upper_Limit),TRUE,IF($F1337&gt;Upper_percentile,"P99",IF($F1337&lt;Lower_percentile,"P01","")))</f>
        <v/>
      </c>
      <c r="H1337" s="44">
        <f>SUMIFS('Sample - Superstore'!S:S,'Sample - Superstore'!$V:$V,$A1337,'Sample - Superstore'!$N:$N,$B1337)</f>
        <v>3</v>
      </c>
      <c r="I1337" s="45">
        <f>SUMIFS('Sample - Superstore'!T:T,'Sample - Superstore'!$V:$V,$A1337,'Sample - Superstore'!$N:$N,$B1337)</f>
        <v>0.2</v>
      </c>
      <c r="J1337" s="42">
        <f>SUMIFS('Sample - Superstore'!U:U,'Sample - Superstore'!$V:$V,$A1337,'Sample - Superstore'!$N:$N,$B1337)</f>
        <v>2.420205943</v>
      </c>
      <c r="L1337" s="36" t="s">
        <v>5556</v>
      </c>
      <c r="N1337" s="40"/>
    </row>
    <row r="1338">
      <c r="A1338" s="41" t="s">
        <v>8629</v>
      </c>
      <c r="B1338" s="36" t="s">
        <v>3896</v>
      </c>
      <c r="C1338" s="36" t="s">
        <v>51</v>
      </c>
      <c r="D1338" s="36" t="s">
        <v>272</v>
      </c>
      <c r="E1338" s="36" t="s">
        <v>3897</v>
      </c>
      <c r="F1338" s="42">
        <f>SUMIFS('Sample - Superstore'!R:R,'Sample - Superstore'!$V:$V,$A1338,'Sample - Superstore'!$N:$N,$B1338)</f>
        <v>31.34251852</v>
      </c>
      <c r="G1338" s="43" t="str">
        <f>IF(OR($F1338&lt;Lower_Limit,$F1338&gt;Upper_Limit),TRUE,IF($F1338&gt;Upper_percentile,"P99",IF($F1338&lt;Lower_percentile,"P01","")))</f>
        <v/>
      </c>
      <c r="H1338" s="44">
        <f>SUMIFS('Sample - Superstore'!S:S,'Sample - Superstore'!$V:$V,$A1338,'Sample - Superstore'!$N:$N,$B1338)</f>
        <v>9</v>
      </c>
      <c r="I1338" s="45">
        <f>SUMIFS('Sample - Superstore'!T:T,'Sample - Superstore'!$V:$V,$A1338,'Sample - Superstore'!$N:$N,$B1338)</f>
        <v>0.2</v>
      </c>
      <c r="J1338" s="42">
        <f>SUMIFS('Sample - Superstore'!U:U,'Sample - Superstore'!$V:$V,$A1338,'Sample - Superstore'!$N:$N,$B1338)</f>
        <v>4.701377778</v>
      </c>
      <c r="L1338" s="36" t="s">
        <v>5561</v>
      </c>
      <c r="N1338" s="40"/>
    </row>
    <row r="1339">
      <c r="A1339" s="41" t="s">
        <v>8629</v>
      </c>
      <c r="B1339" s="36" t="s">
        <v>3902</v>
      </c>
      <c r="C1339" s="36" t="s">
        <v>51</v>
      </c>
      <c r="D1339" s="36" t="s">
        <v>124</v>
      </c>
      <c r="E1339" s="36" t="s">
        <v>3903</v>
      </c>
      <c r="F1339" s="42">
        <f>SUMIFS('Sample - Superstore'!R:R,'Sample - Superstore'!$V:$V,$A1339,'Sample - Superstore'!$N:$N,$B1339)</f>
        <v>96.08</v>
      </c>
      <c r="G1339" s="43" t="str">
        <f>IF(OR($F1339&lt;Lower_Limit,$F1339&gt;Upper_Limit),TRUE,IF($F1339&gt;Upper_percentile,"P99",IF($F1339&lt;Lower_percentile,"P01","")))</f>
        <v/>
      </c>
      <c r="H1339" s="44">
        <f>SUMIFS('Sample - Superstore'!S:S,'Sample - Superstore'!$V:$V,$A1339,'Sample - Superstore'!$N:$N,$B1339)</f>
        <v>2</v>
      </c>
      <c r="I1339" s="45">
        <f>SUMIFS('Sample - Superstore'!T:T,'Sample - Superstore'!$V:$V,$A1339,'Sample - Superstore'!$N:$N,$B1339)</f>
        <v>0</v>
      </c>
      <c r="J1339" s="42">
        <f>SUMIFS('Sample - Superstore'!U:U,'Sample - Superstore'!$V:$V,$A1339,'Sample - Superstore'!$N:$N,$B1339)</f>
        <v>46.1184</v>
      </c>
      <c r="L1339" s="36" t="s">
        <v>5569</v>
      </c>
      <c r="N1339" s="40"/>
    </row>
    <row r="1340">
      <c r="A1340" s="41" t="s">
        <v>8629</v>
      </c>
      <c r="B1340" s="36" t="s">
        <v>1660</v>
      </c>
      <c r="C1340" s="36" t="s">
        <v>51</v>
      </c>
      <c r="D1340" s="36" t="s">
        <v>76</v>
      </c>
      <c r="E1340" s="36" t="s">
        <v>1661</v>
      </c>
      <c r="F1340" s="42">
        <f>SUMIFS('Sample - Superstore'!R:R,'Sample - Superstore'!$V:$V,$A1340,'Sample - Superstore'!$N:$N,$B1340)</f>
        <v>11.68</v>
      </c>
      <c r="G1340" s="43" t="str">
        <f>IF(OR($F1340&lt;Lower_Limit,$F1340&gt;Upper_Limit),TRUE,IF($F1340&gt;Upper_percentile,"P99",IF($F1340&lt;Lower_percentile,"P01","")))</f>
        <v/>
      </c>
      <c r="H1340" s="44">
        <f>SUMIFS('Sample - Superstore'!S:S,'Sample - Superstore'!$V:$V,$A1340,'Sample - Superstore'!$N:$N,$B1340)</f>
        <v>2</v>
      </c>
      <c r="I1340" s="45">
        <f>SUMIFS('Sample - Superstore'!T:T,'Sample - Superstore'!$V:$V,$A1340,'Sample - Superstore'!$N:$N,$B1340)</f>
        <v>0.2</v>
      </c>
      <c r="J1340" s="42">
        <f>SUMIFS('Sample - Superstore'!U:U,'Sample - Superstore'!$V:$V,$A1340,'Sample - Superstore'!$N:$N,$B1340)</f>
        <v>3.942</v>
      </c>
      <c r="L1340" s="36" t="s">
        <v>5573</v>
      </c>
      <c r="N1340" s="40"/>
    </row>
    <row r="1341">
      <c r="A1341" s="41" t="s">
        <v>8629</v>
      </c>
      <c r="B1341" s="36" t="s">
        <v>593</v>
      </c>
      <c r="C1341" s="36" t="s">
        <v>51</v>
      </c>
      <c r="D1341" s="36" t="s">
        <v>272</v>
      </c>
      <c r="E1341" s="36" t="s">
        <v>594</v>
      </c>
      <c r="F1341" s="42">
        <f>SUMIFS('Sample - Superstore'!R:R,'Sample - Superstore'!$V:$V,$A1341,'Sample - Superstore'!$N:$N,$B1341)</f>
        <v>4.36</v>
      </c>
      <c r="G1341" s="43" t="str">
        <f>IF(OR($F1341&lt;Lower_Limit,$F1341&gt;Upper_Limit),TRUE,IF($F1341&gt;Upper_percentile,"P99",IF($F1341&lt;Lower_percentile,"P01","")))</f>
        <v/>
      </c>
      <c r="H1341" s="44">
        <f>SUMIFS('Sample - Superstore'!S:S,'Sample - Superstore'!$V:$V,$A1341,'Sample - Superstore'!$N:$N,$B1341)</f>
        <v>2</v>
      </c>
      <c r="I1341" s="45">
        <f>SUMIFS('Sample - Superstore'!T:T,'Sample - Superstore'!$V:$V,$A1341,'Sample - Superstore'!$N:$N,$B1341)</f>
        <v>0</v>
      </c>
      <c r="J1341" s="42">
        <f>SUMIFS('Sample - Superstore'!U:U,'Sample - Superstore'!$V:$V,$A1341,'Sample - Superstore'!$N:$N,$B1341)</f>
        <v>1.7876</v>
      </c>
      <c r="L1341" s="36" t="s">
        <v>5577</v>
      </c>
      <c r="N1341" s="40"/>
    </row>
    <row r="1342">
      <c r="A1342" s="41" t="s">
        <v>8629</v>
      </c>
      <c r="B1342" s="36" t="s">
        <v>2741</v>
      </c>
      <c r="C1342" s="36" t="s">
        <v>51</v>
      </c>
      <c r="D1342" s="36" t="s">
        <v>124</v>
      </c>
      <c r="E1342" s="36" t="s">
        <v>2742</v>
      </c>
      <c r="F1342" s="42">
        <f>SUMIFS('Sample - Superstore'!R:R,'Sample - Superstore'!$V:$V,$A1342,'Sample - Superstore'!$N:$N,$B1342)</f>
        <v>28.56533333</v>
      </c>
      <c r="G1342" s="43" t="str">
        <f>IF(OR($F1342&lt;Lower_Limit,$F1342&gt;Upper_Limit),TRUE,IF($F1342&gt;Upper_percentile,"P99",IF($F1342&lt;Lower_percentile,"P01","")))</f>
        <v/>
      </c>
      <c r="H1342" s="44">
        <f>SUMIFS('Sample - Superstore'!S:S,'Sample - Superstore'!$V:$V,$A1342,'Sample - Superstore'!$N:$N,$B1342)</f>
        <v>5</v>
      </c>
      <c r="I1342" s="45">
        <f>SUMIFS('Sample - Superstore'!T:T,'Sample - Superstore'!$V:$V,$A1342,'Sample - Superstore'!$N:$N,$B1342)</f>
        <v>0.2</v>
      </c>
      <c r="J1342" s="42">
        <f>SUMIFS('Sample - Superstore'!U:U,'Sample - Superstore'!$V:$V,$A1342,'Sample - Superstore'!$N:$N,$B1342)</f>
        <v>9.997866667</v>
      </c>
      <c r="L1342" s="36" t="s">
        <v>5581</v>
      </c>
      <c r="N1342" s="40"/>
    </row>
    <row r="1343">
      <c r="A1343" s="41" t="s">
        <v>8629</v>
      </c>
      <c r="B1343" s="36" t="s">
        <v>3907</v>
      </c>
      <c r="C1343" s="36" t="s">
        <v>51</v>
      </c>
      <c r="D1343" s="36" t="s">
        <v>272</v>
      </c>
      <c r="E1343" s="36" t="s">
        <v>722</v>
      </c>
      <c r="F1343" s="42">
        <f>SUMIFS('Sample - Superstore'!R:R,'Sample - Superstore'!$V:$V,$A1343,'Sample - Superstore'!$N:$N,$B1343)</f>
        <v>17.42132675</v>
      </c>
      <c r="G1343" s="43" t="str">
        <f>IF(OR($F1343&lt;Lower_Limit,$F1343&gt;Upper_Limit),TRUE,IF($F1343&gt;Upper_percentile,"P99",IF($F1343&lt;Lower_percentile,"P01","")))</f>
        <v/>
      </c>
      <c r="H1343" s="44">
        <f>SUMIFS('Sample - Superstore'!S:S,'Sample - Superstore'!$V:$V,$A1343,'Sample - Superstore'!$N:$N,$B1343)</f>
        <v>8</v>
      </c>
      <c r="I1343" s="45">
        <f>SUMIFS('Sample - Superstore'!T:T,'Sample - Superstore'!$V:$V,$A1343,'Sample - Superstore'!$N:$N,$B1343)</f>
        <v>0.2</v>
      </c>
      <c r="J1343" s="42">
        <f>SUMIFS('Sample - Superstore'!U:U,'Sample - Superstore'!$V:$V,$A1343,'Sample - Superstore'!$N:$N,$B1343)</f>
        <v>5.879697778</v>
      </c>
      <c r="L1343" s="36" t="s">
        <v>5588</v>
      </c>
      <c r="N1343" s="40"/>
    </row>
    <row r="1344">
      <c r="A1344" s="41" t="s">
        <v>8629</v>
      </c>
      <c r="B1344" s="36" t="s">
        <v>3908</v>
      </c>
      <c r="C1344" s="36" t="s">
        <v>51</v>
      </c>
      <c r="D1344" s="36" t="s">
        <v>124</v>
      </c>
      <c r="E1344" s="36" t="s">
        <v>3909</v>
      </c>
      <c r="F1344" s="42">
        <f>SUMIFS('Sample - Superstore'!R:R,'Sample - Superstore'!$V:$V,$A1344,'Sample - Superstore'!$N:$N,$B1344)</f>
        <v>11.42613333</v>
      </c>
      <c r="G1344" s="43" t="str">
        <f>IF(OR($F1344&lt;Lower_Limit,$F1344&gt;Upper_Limit),TRUE,IF($F1344&gt;Upper_percentile,"P99",IF($F1344&lt;Lower_percentile,"P01","")))</f>
        <v/>
      </c>
      <c r="H1344" s="44">
        <f>SUMIFS('Sample - Superstore'!S:S,'Sample - Superstore'!$V:$V,$A1344,'Sample - Superstore'!$N:$N,$B1344)</f>
        <v>2</v>
      </c>
      <c r="I1344" s="45">
        <f>SUMIFS('Sample - Superstore'!T:T,'Sample - Superstore'!$V:$V,$A1344,'Sample - Superstore'!$N:$N,$B1344)</f>
        <v>0.2</v>
      </c>
      <c r="J1344" s="42">
        <f>SUMIFS('Sample - Superstore'!U:U,'Sample - Superstore'!$V:$V,$A1344,'Sample - Superstore'!$N:$N,$B1344)</f>
        <v>4.141973333</v>
      </c>
      <c r="L1344" s="36" t="s">
        <v>5594</v>
      </c>
      <c r="N1344" s="40"/>
    </row>
    <row r="1345">
      <c r="A1345" s="41" t="s">
        <v>8629</v>
      </c>
      <c r="B1345" s="36" t="s">
        <v>3911</v>
      </c>
      <c r="C1345" s="36" t="s">
        <v>51</v>
      </c>
      <c r="D1345" s="36" t="s">
        <v>124</v>
      </c>
      <c r="E1345" s="36" t="s">
        <v>3912</v>
      </c>
      <c r="F1345" s="42">
        <f>SUMIFS('Sample - Superstore'!R:R,'Sample - Superstore'!$V:$V,$A1345,'Sample - Superstore'!$N:$N,$B1345)</f>
        <v>211.7713909</v>
      </c>
      <c r="G1345" s="43" t="str">
        <f>IF(OR($F1345&lt;Lower_Limit,$F1345&gt;Upper_Limit),TRUE,IF($F1345&gt;Upper_percentile,"P99",IF($F1345&lt;Lower_percentile,"P01","")))</f>
        <v/>
      </c>
      <c r="H1345" s="44">
        <f>SUMIFS('Sample - Superstore'!S:S,'Sample - Superstore'!$V:$V,$A1345,'Sample - Superstore'!$N:$N,$B1345)</f>
        <v>4</v>
      </c>
      <c r="I1345" s="45">
        <f>SUMIFS('Sample - Superstore'!T:T,'Sample - Superstore'!$V:$V,$A1345,'Sample - Superstore'!$N:$N,$B1345)</f>
        <v>0</v>
      </c>
      <c r="J1345" s="42">
        <f>SUMIFS('Sample - Superstore'!U:U,'Sample - Superstore'!$V:$V,$A1345,'Sample - Superstore'!$N:$N,$B1345)</f>
        <v>101.6502677</v>
      </c>
      <c r="L1345" s="36" t="s">
        <v>5603</v>
      </c>
      <c r="N1345" s="40"/>
    </row>
    <row r="1346">
      <c r="A1346" s="41" t="s">
        <v>8629</v>
      </c>
      <c r="B1346" s="36" t="s">
        <v>2470</v>
      </c>
      <c r="C1346" s="36" t="s">
        <v>51</v>
      </c>
      <c r="D1346" s="36" t="s">
        <v>52</v>
      </c>
      <c r="E1346" s="36" t="s">
        <v>2471</v>
      </c>
      <c r="F1346" s="42">
        <f>SUMIFS('Sample - Superstore'!R:R,'Sample - Superstore'!$V:$V,$A1346,'Sample - Superstore'!$N:$N,$B1346)</f>
        <v>102.9938963</v>
      </c>
      <c r="G1346" s="43" t="str">
        <f>IF(OR($F1346&lt;Lower_Limit,$F1346&gt;Upper_Limit),TRUE,IF($F1346&gt;Upper_percentile,"P99",IF($F1346&lt;Lower_percentile,"P01","")))</f>
        <v/>
      </c>
      <c r="H1346" s="44">
        <f>SUMIFS('Sample - Superstore'!S:S,'Sample - Superstore'!$V:$V,$A1346,'Sample - Superstore'!$N:$N,$B1346)</f>
        <v>3</v>
      </c>
      <c r="I1346" s="45">
        <f>SUMIFS('Sample - Superstore'!T:T,'Sample - Superstore'!$V:$V,$A1346,'Sample - Superstore'!$N:$N,$B1346)</f>
        <v>0.2</v>
      </c>
      <c r="J1346" s="42">
        <f>SUMIFS('Sample - Superstore'!U:U,'Sample - Superstore'!$V:$V,$A1346,'Sample - Superstore'!$N:$N,$B1346)</f>
        <v>-19.31135556</v>
      </c>
      <c r="L1346" s="36" t="s">
        <v>5617</v>
      </c>
      <c r="N1346" s="40"/>
    </row>
    <row r="1347">
      <c r="A1347" s="41" t="s">
        <v>8629</v>
      </c>
      <c r="B1347" s="36" t="s">
        <v>3917</v>
      </c>
      <c r="C1347" s="36" t="s">
        <v>51</v>
      </c>
      <c r="D1347" s="36" t="s">
        <v>297</v>
      </c>
      <c r="E1347" s="36" t="s">
        <v>3918</v>
      </c>
      <c r="F1347" s="42">
        <f>SUMIFS('Sample - Superstore'!R:R,'Sample - Superstore'!$V:$V,$A1347,'Sample - Superstore'!$N:$N,$B1347)</f>
        <v>19.17611708</v>
      </c>
      <c r="G1347" s="43" t="str">
        <f>IF(OR($F1347&lt;Lower_Limit,$F1347&gt;Upper_Limit),TRUE,IF($F1347&gt;Upper_percentile,"P99",IF($F1347&lt;Lower_percentile,"P01","")))</f>
        <v/>
      </c>
      <c r="H1347" s="44">
        <f>SUMIFS('Sample - Superstore'!S:S,'Sample - Superstore'!$V:$V,$A1347,'Sample - Superstore'!$N:$N,$B1347)</f>
        <v>2</v>
      </c>
      <c r="I1347" s="45">
        <f>SUMIFS('Sample - Superstore'!T:T,'Sample - Superstore'!$V:$V,$A1347,'Sample - Superstore'!$N:$N,$B1347)</f>
        <v>0</v>
      </c>
      <c r="J1347" s="42">
        <f>SUMIFS('Sample - Superstore'!U:U,'Sample - Superstore'!$V:$V,$A1347,'Sample - Superstore'!$N:$N,$B1347)</f>
        <v>9.012775029</v>
      </c>
      <c r="L1347" s="36" t="s">
        <v>5619</v>
      </c>
      <c r="N1347" s="40"/>
    </row>
    <row r="1348">
      <c r="A1348" s="41" t="s">
        <v>8629</v>
      </c>
      <c r="B1348" s="36" t="s">
        <v>3919</v>
      </c>
      <c r="C1348" s="36" t="s">
        <v>35</v>
      </c>
      <c r="D1348" s="36" t="s">
        <v>73</v>
      </c>
      <c r="E1348" s="36" t="s">
        <v>3920</v>
      </c>
      <c r="F1348" s="42">
        <f>SUMIFS('Sample - Superstore'!R:R,'Sample - Superstore'!$V:$V,$A1348,'Sample - Superstore'!$N:$N,$B1348)</f>
        <v>1241.603248</v>
      </c>
      <c r="G1348" s="43" t="str">
        <f>IF(OR($F1348&lt;Lower_Limit,$F1348&gt;Upper_Limit),TRUE,IF($F1348&gt;Upper_percentile,"P99",IF($F1348&lt;Lower_percentile,"P01","")))</f>
        <v/>
      </c>
      <c r="H1348" s="44">
        <f>SUMIFS('Sample - Superstore'!S:S,'Sample - Superstore'!$V:$V,$A1348,'Sample - Superstore'!$N:$N,$B1348)</f>
        <v>3</v>
      </c>
      <c r="I1348" s="45">
        <f>SUMIFS('Sample - Superstore'!T:T,'Sample - Superstore'!$V:$V,$A1348,'Sample - Superstore'!$N:$N,$B1348)</f>
        <v>0</v>
      </c>
      <c r="J1348" s="42">
        <f>SUMIFS('Sample - Superstore'!U:U,'Sample - Superstore'!$V:$V,$A1348,'Sample - Superstore'!$N:$N,$B1348)</f>
        <v>235.9046172</v>
      </c>
      <c r="L1348" s="36" t="s">
        <v>5621</v>
      </c>
      <c r="N1348" s="40"/>
    </row>
    <row r="1349">
      <c r="A1349" s="41" t="s">
        <v>8629</v>
      </c>
      <c r="B1349" s="36" t="s">
        <v>2116</v>
      </c>
      <c r="C1349" s="36" t="s">
        <v>51</v>
      </c>
      <c r="D1349" s="36" t="s">
        <v>124</v>
      </c>
      <c r="E1349" s="36" t="s">
        <v>2117</v>
      </c>
      <c r="F1349" s="42">
        <f>SUMIFS('Sample - Superstore'!R:R,'Sample - Superstore'!$V:$V,$A1349,'Sample - Superstore'!$N:$N,$B1349)</f>
        <v>10.19182881</v>
      </c>
      <c r="G1349" s="43" t="str">
        <f>IF(OR($F1349&lt;Lower_Limit,$F1349&gt;Upper_Limit),TRUE,IF($F1349&gt;Upper_percentile,"P99",IF($F1349&lt;Lower_percentile,"P01","")))</f>
        <v/>
      </c>
      <c r="H1349" s="44">
        <f>SUMIFS('Sample - Superstore'!S:S,'Sample - Superstore'!$V:$V,$A1349,'Sample - Superstore'!$N:$N,$B1349)</f>
        <v>2</v>
      </c>
      <c r="I1349" s="45">
        <f>SUMIFS('Sample - Superstore'!T:T,'Sample - Superstore'!$V:$V,$A1349,'Sample - Superstore'!$N:$N,$B1349)</f>
        <v>0.2</v>
      </c>
      <c r="J1349" s="42">
        <f>SUMIFS('Sample - Superstore'!U:U,'Sample - Superstore'!$V:$V,$A1349,'Sample - Superstore'!$N:$N,$B1349)</f>
        <v>3.694537942</v>
      </c>
      <c r="L1349" s="36" t="s">
        <v>5626</v>
      </c>
      <c r="N1349" s="40"/>
    </row>
    <row r="1350">
      <c r="A1350" s="41" t="s">
        <v>8629</v>
      </c>
      <c r="B1350" s="36" t="s">
        <v>2159</v>
      </c>
      <c r="C1350" s="36" t="s">
        <v>51</v>
      </c>
      <c r="D1350" s="36" t="s">
        <v>76</v>
      </c>
      <c r="E1350" s="36" t="s">
        <v>2160</v>
      </c>
      <c r="F1350" s="42">
        <f>SUMIFS('Sample - Superstore'!R:R,'Sample - Superstore'!$V:$V,$A1350,'Sample - Superstore'!$N:$N,$B1350)</f>
        <v>9.865619753</v>
      </c>
      <c r="G1350" s="43" t="str">
        <f>IF(OR($F1350&lt;Lower_Limit,$F1350&gt;Upper_Limit),TRUE,IF($F1350&gt;Upper_percentile,"P99",IF($F1350&lt;Lower_percentile,"P01","")))</f>
        <v/>
      </c>
      <c r="H1350" s="44">
        <f>SUMIFS('Sample - Superstore'!S:S,'Sample - Superstore'!$V:$V,$A1350,'Sample - Superstore'!$N:$N,$B1350)</f>
        <v>2</v>
      </c>
      <c r="I1350" s="45">
        <f>SUMIFS('Sample - Superstore'!T:T,'Sample - Superstore'!$V:$V,$A1350,'Sample - Superstore'!$N:$N,$B1350)</f>
        <v>0.7</v>
      </c>
      <c r="J1350" s="42">
        <f>SUMIFS('Sample - Superstore'!U:U,'Sample - Superstore'!$V:$V,$A1350,'Sample - Superstore'!$N:$N,$B1350)</f>
        <v>-8.221349794</v>
      </c>
      <c r="L1350" s="36" t="s">
        <v>5630</v>
      </c>
      <c r="N1350" s="40"/>
    </row>
    <row r="1351">
      <c r="A1351" s="41" t="s">
        <v>8629</v>
      </c>
      <c r="B1351" s="36" t="s">
        <v>875</v>
      </c>
      <c r="C1351" s="36" t="s">
        <v>51</v>
      </c>
      <c r="D1351" s="36" t="s">
        <v>76</v>
      </c>
      <c r="E1351" s="36" t="s">
        <v>876</v>
      </c>
      <c r="F1351" s="42">
        <f>SUMIFS('Sample - Superstore'!R:R,'Sample - Superstore'!$V:$V,$A1351,'Sample - Superstore'!$N:$N,$B1351)</f>
        <v>9.759822222</v>
      </c>
      <c r="G1351" s="43" t="str">
        <f>IF(OR($F1351&lt;Lower_Limit,$F1351&gt;Upper_Limit),TRUE,IF($F1351&gt;Upper_percentile,"P99",IF($F1351&lt;Lower_percentile,"P01","")))</f>
        <v/>
      </c>
      <c r="H1351" s="44">
        <f>SUMIFS('Sample - Superstore'!S:S,'Sample - Superstore'!$V:$V,$A1351,'Sample - Superstore'!$N:$N,$B1351)</f>
        <v>6</v>
      </c>
      <c r="I1351" s="45">
        <f>SUMIFS('Sample - Superstore'!T:T,'Sample - Superstore'!$V:$V,$A1351,'Sample - Superstore'!$N:$N,$B1351)</f>
        <v>0.7</v>
      </c>
      <c r="J1351" s="42">
        <f>SUMIFS('Sample - Superstore'!U:U,'Sample - Superstore'!$V:$V,$A1351,'Sample - Superstore'!$N:$N,$B1351)</f>
        <v>-7.157202963</v>
      </c>
      <c r="L1351" s="36" t="s">
        <v>5633</v>
      </c>
      <c r="N1351" s="40"/>
    </row>
    <row r="1352">
      <c r="A1352" s="41" t="s">
        <v>8629</v>
      </c>
      <c r="B1352" s="36" t="s">
        <v>3925</v>
      </c>
      <c r="C1352" s="36" t="s">
        <v>35</v>
      </c>
      <c r="D1352" s="36" t="s">
        <v>263</v>
      </c>
      <c r="E1352" s="36" t="s">
        <v>3926</v>
      </c>
      <c r="F1352" s="42">
        <f>SUMIFS('Sample - Superstore'!R:R,'Sample - Superstore'!$V:$V,$A1352,'Sample - Superstore'!$N:$N,$B1352)</f>
        <v>93.94600329</v>
      </c>
      <c r="G1352" s="43" t="str">
        <f>IF(OR($F1352&lt;Lower_Limit,$F1352&gt;Upper_Limit),TRUE,IF($F1352&gt;Upper_percentile,"P99",IF($F1352&lt;Lower_percentile,"P01","")))</f>
        <v/>
      </c>
      <c r="H1352" s="44">
        <f>SUMIFS('Sample - Superstore'!S:S,'Sample - Superstore'!$V:$V,$A1352,'Sample - Superstore'!$N:$N,$B1352)</f>
        <v>2</v>
      </c>
      <c r="I1352" s="45">
        <f>SUMIFS('Sample - Superstore'!T:T,'Sample - Superstore'!$V:$V,$A1352,'Sample - Superstore'!$N:$N,$B1352)</f>
        <v>0.3</v>
      </c>
      <c r="J1352" s="42">
        <f>SUMIFS('Sample - Superstore'!U:U,'Sample - Superstore'!$V:$V,$A1352,'Sample - Superstore'!$N:$N,$B1352)</f>
        <v>-1.342085761</v>
      </c>
      <c r="L1352" s="36" t="s">
        <v>5637</v>
      </c>
      <c r="N1352" s="40"/>
    </row>
    <row r="1353">
      <c r="A1353" s="41" t="s">
        <v>8629</v>
      </c>
      <c r="B1353" s="36" t="s">
        <v>3928</v>
      </c>
      <c r="C1353" s="36" t="s">
        <v>35</v>
      </c>
      <c r="D1353" s="36" t="s">
        <v>121</v>
      </c>
      <c r="E1353" s="36" t="s">
        <v>3929</v>
      </c>
      <c r="F1353" s="42">
        <f>SUMIFS('Sample - Superstore'!R:R,'Sample - Superstore'!$V:$V,$A1353,'Sample - Superstore'!$N:$N,$B1353)</f>
        <v>38.9641679</v>
      </c>
      <c r="G1353" s="43" t="str">
        <f>IF(OR($F1353&lt;Lower_Limit,$F1353&gt;Upper_Limit),TRUE,IF($F1353&gt;Upper_percentile,"P99",IF($F1353&lt;Lower_percentile,"P01","")))</f>
        <v/>
      </c>
      <c r="H1353" s="44">
        <f>SUMIFS('Sample - Superstore'!S:S,'Sample - Superstore'!$V:$V,$A1353,'Sample - Superstore'!$N:$N,$B1353)</f>
        <v>5</v>
      </c>
      <c r="I1353" s="45">
        <f>SUMIFS('Sample - Superstore'!T:T,'Sample - Superstore'!$V:$V,$A1353,'Sample - Superstore'!$N:$N,$B1353)</f>
        <v>1.2</v>
      </c>
      <c r="J1353" s="42">
        <f>SUMIFS('Sample - Superstore'!U:U,'Sample - Superstore'!$V:$V,$A1353,'Sample - Superstore'!$N:$N,$B1353)</f>
        <v>-21.43029235</v>
      </c>
      <c r="L1353" s="36" t="s">
        <v>5640</v>
      </c>
      <c r="N1353" s="40"/>
    </row>
    <row r="1354">
      <c r="A1354" s="41" t="s">
        <v>8629</v>
      </c>
      <c r="B1354" s="36" t="s">
        <v>2814</v>
      </c>
      <c r="C1354" s="36" t="s">
        <v>35</v>
      </c>
      <c r="D1354" s="36" t="s">
        <v>263</v>
      </c>
      <c r="E1354" s="36" t="s">
        <v>3931</v>
      </c>
      <c r="F1354" s="42">
        <f>SUMIFS('Sample - Superstore'!R:R,'Sample - Superstore'!$V:$V,$A1354,'Sample - Superstore'!$N:$N,$B1354)</f>
        <v>171.158124</v>
      </c>
      <c r="G1354" s="43" t="str">
        <f>IF(OR($F1354&lt;Lower_Limit,$F1354&gt;Upper_Limit),TRUE,IF($F1354&gt;Upper_percentile,"P99",IF($F1354&lt;Lower_percentile,"P01","")))</f>
        <v/>
      </c>
      <c r="H1354" s="44">
        <f>SUMIFS('Sample - Superstore'!S:S,'Sample - Superstore'!$V:$V,$A1354,'Sample - Superstore'!$N:$N,$B1354)</f>
        <v>4</v>
      </c>
      <c r="I1354" s="45">
        <f>SUMIFS('Sample - Superstore'!T:T,'Sample - Superstore'!$V:$V,$A1354,'Sample - Superstore'!$N:$N,$B1354)</f>
        <v>0.3</v>
      </c>
      <c r="J1354" s="42">
        <f>SUMIFS('Sample - Superstore'!U:U,'Sample - Superstore'!$V:$V,$A1354,'Sample - Superstore'!$N:$N,$B1354)</f>
        <v>1.848421294</v>
      </c>
      <c r="L1354" s="36" t="s">
        <v>5645</v>
      </c>
      <c r="N1354" s="40"/>
    </row>
    <row r="1355">
      <c r="A1355" s="41" t="s">
        <v>8629</v>
      </c>
      <c r="B1355" s="36" t="s">
        <v>3932</v>
      </c>
      <c r="C1355" s="36" t="s">
        <v>51</v>
      </c>
      <c r="D1355" s="36" t="s">
        <v>93</v>
      </c>
      <c r="E1355" s="36" t="s">
        <v>3933</v>
      </c>
      <c r="F1355" s="42">
        <f>SUMIFS('Sample - Superstore'!R:R,'Sample - Superstore'!$V:$V,$A1355,'Sample - Superstore'!$N:$N,$B1355)</f>
        <v>8.675397531</v>
      </c>
      <c r="G1355" s="43" t="str">
        <f>IF(OR($F1355&lt;Lower_Limit,$F1355&gt;Upper_Limit),TRUE,IF($F1355&gt;Upper_percentile,"P99",IF($F1355&lt;Lower_percentile,"P01","")))</f>
        <v/>
      </c>
      <c r="H1355" s="44">
        <f>SUMIFS('Sample - Superstore'!S:S,'Sample - Superstore'!$V:$V,$A1355,'Sample - Superstore'!$N:$N,$B1355)</f>
        <v>3</v>
      </c>
      <c r="I1355" s="45">
        <f>SUMIFS('Sample - Superstore'!T:T,'Sample - Superstore'!$V:$V,$A1355,'Sample - Superstore'!$N:$N,$B1355)</f>
        <v>0.2</v>
      </c>
      <c r="J1355" s="42">
        <f>SUMIFS('Sample - Superstore'!U:U,'Sample - Superstore'!$V:$V,$A1355,'Sample - Superstore'!$N:$N,$B1355)</f>
        <v>0.6506548148</v>
      </c>
      <c r="L1355" s="36" t="s">
        <v>5648</v>
      </c>
      <c r="N1355" s="40"/>
    </row>
    <row r="1356">
      <c r="A1356" s="41" t="s">
        <v>8629</v>
      </c>
      <c r="B1356" s="36" t="s">
        <v>1068</v>
      </c>
      <c r="C1356" s="36" t="s">
        <v>35</v>
      </c>
      <c r="D1356" s="36" t="s">
        <v>263</v>
      </c>
      <c r="E1356" s="36" t="s">
        <v>1069</v>
      </c>
      <c r="F1356" s="42">
        <f>SUMIFS('Sample - Superstore'!R:R,'Sample - Superstore'!$V:$V,$A1356,'Sample - Superstore'!$N:$N,$B1356)</f>
        <v>977.8237605</v>
      </c>
      <c r="G1356" s="43" t="str">
        <f>IF(OR($F1356&lt;Lower_Limit,$F1356&gt;Upper_Limit),TRUE,IF($F1356&gt;Upper_percentile,"P99",IF($F1356&lt;Lower_percentile,"P01","")))</f>
        <v/>
      </c>
      <c r="H1356" s="44">
        <f>SUMIFS('Sample - Superstore'!S:S,'Sample - Superstore'!$V:$V,$A1356,'Sample - Superstore'!$N:$N,$B1356)</f>
        <v>3</v>
      </c>
      <c r="I1356" s="45">
        <f>SUMIFS('Sample - Superstore'!T:T,'Sample - Superstore'!$V:$V,$A1356,'Sample - Superstore'!$N:$N,$B1356)</f>
        <v>0.3</v>
      </c>
      <c r="J1356" s="42">
        <f>SUMIFS('Sample - Superstore'!U:U,'Sample - Superstore'!$V:$V,$A1356,'Sample - Superstore'!$N:$N,$B1356)</f>
        <v>-69.84455432</v>
      </c>
      <c r="L1356" s="36" t="s">
        <v>5655</v>
      </c>
      <c r="N1356" s="40"/>
    </row>
    <row r="1357">
      <c r="A1357" s="41" t="s">
        <v>8629</v>
      </c>
      <c r="B1357" s="36" t="s">
        <v>2076</v>
      </c>
      <c r="C1357" s="36" t="s">
        <v>39</v>
      </c>
      <c r="D1357" s="36" t="s">
        <v>40</v>
      </c>
      <c r="E1357" s="36" t="s">
        <v>2077</v>
      </c>
      <c r="F1357" s="42">
        <f>SUMIFS('Sample - Superstore'!R:R,'Sample - Superstore'!$V:$V,$A1357,'Sample - Superstore'!$N:$N,$B1357)</f>
        <v>48.04971193</v>
      </c>
      <c r="G1357" s="43" t="str">
        <f>IF(OR($F1357&lt;Lower_Limit,$F1357&gt;Upper_Limit),TRUE,IF($F1357&gt;Upper_percentile,"P99",IF($F1357&lt;Lower_percentile,"P01","")))</f>
        <v/>
      </c>
      <c r="H1357" s="44">
        <f>SUMIFS('Sample - Superstore'!S:S,'Sample - Superstore'!$V:$V,$A1357,'Sample - Superstore'!$N:$N,$B1357)</f>
        <v>4</v>
      </c>
      <c r="I1357" s="45">
        <f>SUMIFS('Sample - Superstore'!T:T,'Sample - Superstore'!$V:$V,$A1357,'Sample - Superstore'!$N:$N,$B1357)</f>
        <v>0</v>
      </c>
      <c r="J1357" s="42">
        <f>SUMIFS('Sample - Superstore'!U:U,'Sample - Superstore'!$V:$V,$A1357,'Sample - Superstore'!$N:$N,$B1357)</f>
        <v>13.45391934</v>
      </c>
      <c r="L1357" s="36" t="s">
        <v>5661</v>
      </c>
      <c r="N1357" s="40"/>
    </row>
    <row r="1358">
      <c r="A1358" s="41" t="s">
        <v>8629</v>
      </c>
      <c r="B1358" s="36" t="s">
        <v>3941</v>
      </c>
      <c r="C1358" s="36" t="s">
        <v>51</v>
      </c>
      <c r="D1358" s="36" t="s">
        <v>283</v>
      </c>
      <c r="E1358" s="36" t="s">
        <v>3942</v>
      </c>
      <c r="F1358" s="42">
        <f>SUMIFS('Sample - Superstore'!R:R,'Sample - Superstore'!$V:$V,$A1358,'Sample - Superstore'!$N:$N,$B1358)</f>
        <v>85.8602963</v>
      </c>
      <c r="G1358" s="43" t="str">
        <f>IF(OR($F1358&lt;Lower_Limit,$F1358&gt;Upper_Limit),TRUE,IF($F1358&gt;Upper_percentile,"P99",IF($F1358&lt;Lower_percentile,"P01","")))</f>
        <v/>
      </c>
      <c r="H1358" s="44">
        <f>SUMIFS('Sample - Superstore'!S:S,'Sample - Superstore'!$V:$V,$A1358,'Sample - Superstore'!$N:$N,$B1358)</f>
        <v>6</v>
      </c>
      <c r="I1358" s="45">
        <f>SUMIFS('Sample - Superstore'!T:T,'Sample - Superstore'!$V:$V,$A1358,'Sample - Superstore'!$N:$N,$B1358)</f>
        <v>0</v>
      </c>
      <c r="J1358" s="42">
        <f>SUMIFS('Sample - Superstore'!U:U,'Sample - Superstore'!$V:$V,$A1358,'Sample - Superstore'!$N:$N,$B1358)</f>
        <v>24.89948593</v>
      </c>
      <c r="L1358" s="36" t="s">
        <v>5667</v>
      </c>
      <c r="N1358" s="40"/>
    </row>
    <row r="1359">
      <c r="A1359" s="41" t="s">
        <v>8629</v>
      </c>
      <c r="B1359" s="36" t="s">
        <v>550</v>
      </c>
      <c r="C1359" s="36" t="s">
        <v>39</v>
      </c>
      <c r="D1359" s="36" t="s">
        <v>61</v>
      </c>
      <c r="E1359" s="36" t="s">
        <v>551</v>
      </c>
      <c r="F1359" s="42">
        <f>SUMIFS('Sample - Superstore'!R:R,'Sample - Superstore'!$V:$V,$A1359,'Sample - Superstore'!$N:$N,$B1359)</f>
        <v>35.12466667</v>
      </c>
      <c r="G1359" s="43" t="str">
        <f>IF(OR($F1359&lt;Lower_Limit,$F1359&gt;Upper_Limit),TRUE,IF($F1359&gt;Upper_percentile,"P99",IF($F1359&lt;Lower_percentile,"P01","")))</f>
        <v/>
      </c>
      <c r="H1359" s="44">
        <f>SUMIFS('Sample - Superstore'!S:S,'Sample - Superstore'!$V:$V,$A1359,'Sample - Superstore'!$N:$N,$B1359)</f>
        <v>2</v>
      </c>
      <c r="I1359" s="45">
        <f>SUMIFS('Sample - Superstore'!T:T,'Sample - Superstore'!$V:$V,$A1359,'Sample - Superstore'!$N:$N,$B1359)</f>
        <v>0</v>
      </c>
      <c r="J1359" s="42">
        <f>SUMIFS('Sample - Superstore'!U:U,'Sample - Superstore'!$V:$V,$A1359,'Sample - Superstore'!$N:$N,$B1359)</f>
        <v>12.29363333</v>
      </c>
      <c r="L1359" s="36" t="s">
        <v>5669</v>
      </c>
      <c r="N1359" s="40"/>
    </row>
    <row r="1360">
      <c r="A1360" s="41" t="s">
        <v>8629</v>
      </c>
      <c r="B1360" s="36" t="s">
        <v>2964</v>
      </c>
      <c r="C1360" s="36" t="s">
        <v>35</v>
      </c>
      <c r="D1360" s="36" t="s">
        <v>36</v>
      </c>
      <c r="E1360" s="36" t="s">
        <v>2965</v>
      </c>
      <c r="F1360" s="42">
        <f>SUMIFS('Sample - Superstore'!R:R,'Sample - Superstore'!$V:$V,$A1360,'Sample - Superstore'!$N:$N,$B1360)</f>
        <v>796.3707852</v>
      </c>
      <c r="G1360" s="43" t="str">
        <f>IF(OR($F1360&lt;Lower_Limit,$F1360&gt;Upper_Limit),TRUE,IF($F1360&gt;Upper_percentile,"P99",IF($F1360&lt;Lower_percentile,"P01","")))</f>
        <v/>
      </c>
      <c r="H1360" s="44">
        <f>SUMIFS('Sample - Superstore'!S:S,'Sample - Superstore'!$V:$V,$A1360,'Sample - Superstore'!$N:$N,$B1360)</f>
        <v>3</v>
      </c>
      <c r="I1360" s="45">
        <f>SUMIFS('Sample - Superstore'!T:T,'Sample - Superstore'!$V:$V,$A1360,'Sample - Superstore'!$N:$N,$B1360)</f>
        <v>0.2</v>
      </c>
      <c r="J1360" s="42">
        <f>SUMIFS('Sample - Superstore'!U:U,'Sample - Superstore'!$V:$V,$A1360,'Sample - Superstore'!$N:$N,$B1360)</f>
        <v>99.54634815</v>
      </c>
      <c r="L1360" s="36" t="s">
        <v>5679</v>
      </c>
      <c r="N1360" s="40"/>
    </row>
    <row r="1361">
      <c r="A1361" s="41" t="s">
        <v>8629</v>
      </c>
      <c r="B1361" s="36" t="s">
        <v>1096</v>
      </c>
      <c r="C1361" s="36" t="s">
        <v>51</v>
      </c>
      <c r="D1361" s="36" t="s">
        <v>205</v>
      </c>
      <c r="E1361" s="36" t="s">
        <v>1097</v>
      </c>
      <c r="F1361" s="42">
        <f>SUMIFS('Sample - Superstore'!R:R,'Sample - Superstore'!$V:$V,$A1361,'Sample - Superstore'!$N:$N,$B1361)</f>
        <v>143.0657917</v>
      </c>
      <c r="G1361" s="43" t="str">
        <f>IF(OR($F1361&lt;Lower_Limit,$F1361&gt;Upper_Limit),TRUE,IF($F1361&gt;Upper_percentile,"P99",IF($F1361&lt;Lower_percentile,"P01","")))</f>
        <v/>
      </c>
      <c r="H1361" s="44">
        <f>SUMIFS('Sample - Superstore'!S:S,'Sample - Superstore'!$V:$V,$A1361,'Sample - Superstore'!$N:$N,$B1361)</f>
        <v>5</v>
      </c>
      <c r="I1361" s="45">
        <f>SUMIFS('Sample - Superstore'!T:T,'Sample - Superstore'!$V:$V,$A1361,'Sample - Superstore'!$N:$N,$B1361)</f>
        <v>0.4</v>
      </c>
      <c r="J1361" s="42">
        <f>SUMIFS('Sample - Superstore'!U:U,'Sample - Superstore'!$V:$V,$A1361,'Sample - Superstore'!$N:$N,$B1361)</f>
        <v>44.70805991</v>
      </c>
      <c r="L1361" s="36" t="s">
        <v>5687</v>
      </c>
      <c r="N1361" s="40"/>
    </row>
    <row r="1362">
      <c r="A1362" s="41" t="s">
        <v>8629</v>
      </c>
      <c r="B1362" s="36" t="s">
        <v>3059</v>
      </c>
      <c r="C1362" s="36" t="s">
        <v>51</v>
      </c>
      <c r="D1362" s="36" t="s">
        <v>76</v>
      </c>
      <c r="E1362" s="36" t="s">
        <v>3060</v>
      </c>
      <c r="F1362" s="42">
        <f>SUMIFS('Sample - Superstore'!R:R,'Sample - Superstore'!$V:$V,$A1362,'Sample - Superstore'!$N:$N,$B1362)</f>
        <v>2.408218055</v>
      </c>
      <c r="G1362" s="43" t="str">
        <f>IF(OR($F1362&lt;Lower_Limit,$F1362&gt;Upper_Limit),TRUE,IF($F1362&gt;Upper_percentile,"P99",IF($F1362&lt;Lower_percentile,"P01","")))</f>
        <v/>
      </c>
      <c r="H1362" s="44">
        <f>SUMIFS('Sample - Superstore'!S:S,'Sample - Superstore'!$V:$V,$A1362,'Sample - Superstore'!$N:$N,$B1362)</f>
        <v>2</v>
      </c>
      <c r="I1362" s="45">
        <f>SUMIFS('Sample - Superstore'!T:T,'Sample - Superstore'!$V:$V,$A1362,'Sample - Superstore'!$N:$N,$B1362)</f>
        <v>0.7</v>
      </c>
      <c r="J1362" s="42">
        <f>SUMIFS('Sample - Superstore'!U:U,'Sample - Superstore'!$V:$V,$A1362,'Sample - Superstore'!$N:$N,$B1362)</f>
        <v>-1.846300509</v>
      </c>
      <c r="L1362" s="36" t="s">
        <v>5697</v>
      </c>
      <c r="N1362" s="40"/>
    </row>
    <row r="1363">
      <c r="A1363" s="41" t="s">
        <v>8629</v>
      </c>
      <c r="B1363" s="36" t="s">
        <v>3951</v>
      </c>
      <c r="C1363" s="36" t="s">
        <v>51</v>
      </c>
      <c r="D1363" s="36" t="s">
        <v>52</v>
      </c>
      <c r="E1363" s="36" t="s">
        <v>3952</v>
      </c>
      <c r="F1363" s="42">
        <f>SUMIFS('Sample - Superstore'!R:R,'Sample - Superstore'!$V:$V,$A1363,'Sample - Superstore'!$N:$N,$B1363)</f>
        <v>11.88902716</v>
      </c>
      <c r="G1363" s="43" t="str">
        <f>IF(OR($F1363&lt;Lower_Limit,$F1363&gt;Upper_Limit),TRUE,IF($F1363&gt;Upper_percentile,"P99",IF($F1363&lt;Lower_percentile,"P01","")))</f>
        <v/>
      </c>
      <c r="H1363" s="44">
        <f>SUMIFS('Sample - Superstore'!S:S,'Sample - Superstore'!$V:$V,$A1363,'Sample - Superstore'!$N:$N,$B1363)</f>
        <v>1</v>
      </c>
      <c r="I1363" s="45">
        <f>SUMIFS('Sample - Superstore'!T:T,'Sample - Superstore'!$V:$V,$A1363,'Sample - Superstore'!$N:$N,$B1363)</f>
        <v>0.2</v>
      </c>
      <c r="J1363" s="42">
        <f>SUMIFS('Sample - Superstore'!U:U,'Sample - Superstore'!$V:$V,$A1363,'Sample - Superstore'!$N:$N,$B1363)</f>
        <v>0.891677037</v>
      </c>
      <c r="L1363" s="36" t="s">
        <v>5700</v>
      </c>
      <c r="N1363" s="40"/>
    </row>
    <row r="1364">
      <c r="A1364" s="41" t="s">
        <v>8629</v>
      </c>
      <c r="B1364" s="36" t="s">
        <v>3285</v>
      </c>
      <c r="C1364" s="36" t="s">
        <v>51</v>
      </c>
      <c r="D1364" s="36" t="s">
        <v>124</v>
      </c>
      <c r="E1364" s="36" t="s">
        <v>3286</v>
      </c>
      <c r="F1364" s="42">
        <f>SUMIFS('Sample - Superstore'!R:R,'Sample - Superstore'!$V:$V,$A1364,'Sample - Superstore'!$N:$N,$B1364)</f>
        <v>46.21550617</v>
      </c>
      <c r="G1364" s="43" t="str">
        <f>IF(OR($F1364&lt;Lower_Limit,$F1364&gt;Upper_Limit),TRUE,IF($F1364&gt;Upper_percentile,"P99",IF($F1364&lt;Lower_percentile,"P01","")))</f>
        <v/>
      </c>
      <c r="H1364" s="44">
        <f>SUMIFS('Sample - Superstore'!S:S,'Sample - Superstore'!$V:$V,$A1364,'Sample - Superstore'!$N:$N,$B1364)</f>
        <v>4</v>
      </c>
      <c r="I1364" s="45">
        <f>SUMIFS('Sample - Superstore'!T:T,'Sample - Superstore'!$V:$V,$A1364,'Sample - Superstore'!$N:$N,$B1364)</f>
        <v>0.2</v>
      </c>
      <c r="J1364" s="42">
        <f>SUMIFS('Sample - Superstore'!U:U,'Sample - Superstore'!$V:$V,$A1364,'Sample - Superstore'!$N:$N,$B1364)</f>
        <v>16.75312099</v>
      </c>
      <c r="L1364" s="36" t="s">
        <v>5709</v>
      </c>
      <c r="N1364" s="40"/>
    </row>
    <row r="1365">
      <c r="A1365" s="41" t="s">
        <v>8629</v>
      </c>
      <c r="B1365" s="36" t="s">
        <v>3954</v>
      </c>
      <c r="C1365" s="36" t="s">
        <v>39</v>
      </c>
      <c r="D1365" s="36" t="s">
        <v>40</v>
      </c>
      <c r="E1365" s="36" t="s">
        <v>3955</v>
      </c>
      <c r="F1365" s="42">
        <f>SUMIFS('Sample - Superstore'!R:R,'Sample - Superstore'!$V:$V,$A1365,'Sample - Superstore'!$N:$N,$B1365)</f>
        <v>363.3561877</v>
      </c>
      <c r="G1365" s="43" t="str">
        <f>IF(OR($F1365&lt;Lower_Limit,$F1365&gt;Upper_Limit),TRUE,IF($F1365&gt;Upper_percentile,"P99",IF($F1365&lt;Lower_percentile,"P01","")))</f>
        <v/>
      </c>
      <c r="H1365" s="44">
        <f>SUMIFS('Sample - Superstore'!S:S,'Sample - Superstore'!$V:$V,$A1365,'Sample - Superstore'!$N:$N,$B1365)</f>
        <v>2</v>
      </c>
      <c r="I1365" s="45">
        <f>SUMIFS('Sample - Superstore'!T:T,'Sample - Superstore'!$V:$V,$A1365,'Sample - Superstore'!$N:$N,$B1365)</f>
        <v>0.2</v>
      </c>
      <c r="J1365" s="42">
        <f>SUMIFS('Sample - Superstore'!U:U,'Sample - Superstore'!$V:$V,$A1365,'Sample - Superstore'!$N:$N,$B1365)</f>
        <v>40.87757111</v>
      </c>
      <c r="L1365" s="36" t="s">
        <v>5713</v>
      </c>
      <c r="N1365" s="40"/>
    </row>
    <row r="1366">
      <c r="A1366" s="41" t="s">
        <v>8629</v>
      </c>
      <c r="B1366" s="36" t="s">
        <v>1842</v>
      </c>
      <c r="C1366" s="36" t="s">
        <v>51</v>
      </c>
      <c r="D1366" s="36" t="s">
        <v>52</v>
      </c>
      <c r="E1366" s="36" t="s">
        <v>1843</v>
      </c>
      <c r="F1366" s="42">
        <f>SUMIFS('Sample - Superstore'!R:R,'Sample - Superstore'!$V:$V,$A1366,'Sample - Superstore'!$N:$N,$B1366)</f>
        <v>39.66556049</v>
      </c>
      <c r="G1366" s="43" t="str">
        <f>IF(OR($F1366&lt;Lower_Limit,$F1366&gt;Upper_Limit),TRUE,IF($F1366&gt;Upper_percentile,"P99",IF($F1366&lt;Lower_percentile,"P01","")))</f>
        <v/>
      </c>
      <c r="H1366" s="44">
        <f>SUMIFS('Sample - Superstore'!S:S,'Sample - Superstore'!$V:$V,$A1366,'Sample - Superstore'!$N:$N,$B1366)</f>
        <v>3</v>
      </c>
      <c r="I1366" s="45">
        <f>SUMIFS('Sample - Superstore'!T:T,'Sample - Superstore'!$V:$V,$A1366,'Sample - Superstore'!$N:$N,$B1366)</f>
        <v>0.2</v>
      </c>
      <c r="J1366" s="42">
        <f>SUMIFS('Sample - Superstore'!U:U,'Sample - Superstore'!$V:$V,$A1366,'Sample - Superstore'!$N:$N,$B1366)</f>
        <v>3.966556049</v>
      </c>
      <c r="L1366" s="36" t="s">
        <v>5717</v>
      </c>
      <c r="N1366" s="40"/>
    </row>
    <row r="1367">
      <c r="A1367" s="41" t="s">
        <v>8629</v>
      </c>
      <c r="B1367" s="36" t="s">
        <v>3957</v>
      </c>
      <c r="C1367" s="36" t="s">
        <v>35</v>
      </c>
      <c r="D1367" s="36" t="s">
        <v>36</v>
      </c>
      <c r="E1367" s="36" t="s">
        <v>3958</v>
      </c>
      <c r="F1367" s="42">
        <f>SUMIFS('Sample - Superstore'!R:R,'Sample - Superstore'!$V:$V,$A1367,'Sample - Superstore'!$N:$N,$B1367)</f>
        <v>2643.7811</v>
      </c>
      <c r="G1367" s="43" t="str">
        <f>IF(OR($F1367&lt;Lower_Limit,$F1367&gt;Upper_Limit),TRUE,IF($F1367&gt;Upper_percentile,"P99",IF($F1367&lt;Lower_percentile,"P01","")))</f>
        <v/>
      </c>
      <c r="H1367" s="44">
        <f>SUMIFS('Sample - Superstore'!S:S,'Sample - Superstore'!$V:$V,$A1367,'Sample - Superstore'!$N:$N,$B1367)</f>
        <v>4</v>
      </c>
      <c r="I1367" s="45">
        <f>SUMIFS('Sample - Superstore'!T:T,'Sample - Superstore'!$V:$V,$A1367,'Sample - Superstore'!$N:$N,$B1367)</f>
        <v>0.32</v>
      </c>
      <c r="J1367" s="42">
        <f>SUMIFS('Sample - Superstore'!U:U,'Sample - Superstore'!$V:$V,$A1367,'Sample - Superstore'!$N:$N,$B1367)</f>
        <v>-349.9122044</v>
      </c>
      <c r="L1367" s="36" t="s">
        <v>5719</v>
      </c>
      <c r="N1367" s="40"/>
    </row>
    <row r="1368">
      <c r="A1368" s="41" t="s">
        <v>8629</v>
      </c>
      <c r="B1368" s="36" t="s">
        <v>3959</v>
      </c>
      <c r="C1368" s="36" t="s">
        <v>51</v>
      </c>
      <c r="D1368" s="36" t="s">
        <v>52</v>
      </c>
      <c r="E1368" s="36" t="s">
        <v>3960</v>
      </c>
      <c r="F1368" s="42">
        <f>SUMIFS('Sample - Superstore'!R:R,'Sample - Superstore'!$V:$V,$A1368,'Sample - Superstore'!$N:$N,$B1368)</f>
        <v>144.6813235</v>
      </c>
      <c r="G1368" s="43" t="str">
        <f>IF(OR($F1368&lt;Lower_Limit,$F1368&gt;Upper_Limit),TRUE,IF($F1368&gt;Upper_percentile,"P99",IF($F1368&lt;Lower_percentile,"P01","")))</f>
        <v/>
      </c>
      <c r="H1368" s="44">
        <f>SUMIFS('Sample - Superstore'!S:S,'Sample - Superstore'!$V:$V,$A1368,'Sample - Superstore'!$N:$N,$B1368)</f>
        <v>4</v>
      </c>
      <c r="I1368" s="45">
        <f>SUMIFS('Sample - Superstore'!T:T,'Sample - Superstore'!$V:$V,$A1368,'Sample - Superstore'!$N:$N,$B1368)</f>
        <v>0.2</v>
      </c>
      <c r="J1368" s="42">
        <f>SUMIFS('Sample - Superstore'!U:U,'Sample - Superstore'!$V:$V,$A1368,'Sample - Superstore'!$N:$N,$B1368)</f>
        <v>-36.17033086</v>
      </c>
      <c r="L1368" s="36" t="s">
        <v>5733</v>
      </c>
      <c r="N1368" s="40"/>
    </row>
    <row r="1369">
      <c r="A1369" s="41" t="s">
        <v>8629</v>
      </c>
      <c r="B1369" s="36" t="s">
        <v>3476</v>
      </c>
      <c r="C1369" s="36" t="s">
        <v>39</v>
      </c>
      <c r="D1369" s="36" t="s">
        <v>61</v>
      </c>
      <c r="E1369" s="36" t="s">
        <v>3477</v>
      </c>
      <c r="F1369" s="42">
        <f>SUMIFS('Sample - Superstore'!R:R,'Sample - Superstore'!$V:$V,$A1369,'Sample - Superstore'!$N:$N,$B1369)</f>
        <v>63.53197695</v>
      </c>
      <c r="G1369" s="43" t="str">
        <f>IF(OR($F1369&lt;Lower_Limit,$F1369&gt;Upper_Limit),TRUE,IF($F1369&gt;Upper_percentile,"P99",IF($F1369&lt;Lower_percentile,"P01","")))</f>
        <v/>
      </c>
      <c r="H1369" s="44">
        <f>SUMIFS('Sample - Superstore'!S:S,'Sample - Superstore'!$V:$V,$A1369,'Sample - Superstore'!$N:$N,$B1369)</f>
        <v>2</v>
      </c>
      <c r="I1369" s="45">
        <f>SUMIFS('Sample - Superstore'!T:T,'Sample - Superstore'!$V:$V,$A1369,'Sample - Superstore'!$N:$N,$B1369)</f>
        <v>0.2</v>
      </c>
      <c r="J1369" s="42">
        <f>SUMIFS('Sample - Superstore'!U:U,'Sample - Superstore'!$V:$V,$A1369,'Sample - Superstore'!$N:$N,$B1369)</f>
        <v>0.7941497119</v>
      </c>
      <c r="L1369" s="36" t="s">
        <v>5745</v>
      </c>
      <c r="N1369" s="40"/>
    </row>
    <row r="1370">
      <c r="A1370" s="41" t="s">
        <v>8629</v>
      </c>
      <c r="B1370" s="36" t="s">
        <v>228</v>
      </c>
      <c r="C1370" s="36" t="s">
        <v>51</v>
      </c>
      <c r="D1370" s="36" t="s">
        <v>76</v>
      </c>
      <c r="E1370" s="36" t="s">
        <v>229</v>
      </c>
      <c r="F1370" s="42">
        <f>SUMIFS('Sample - Superstore'!R:R,'Sample - Superstore'!$V:$V,$A1370,'Sample - Superstore'!$N:$N,$B1370)</f>
        <v>33.024</v>
      </c>
      <c r="G1370" s="43" t="str">
        <f>IF(OR($F1370&lt;Lower_Limit,$F1370&gt;Upper_Limit),TRUE,IF($F1370&gt;Upper_percentile,"P99",IF($F1370&lt;Lower_percentile,"P01","")))</f>
        <v/>
      </c>
      <c r="H1370" s="44">
        <f>SUMIFS('Sample - Superstore'!S:S,'Sample - Superstore'!$V:$V,$A1370,'Sample - Superstore'!$N:$N,$B1370)</f>
        <v>2</v>
      </c>
      <c r="I1370" s="45">
        <f>SUMIFS('Sample - Superstore'!T:T,'Sample - Superstore'!$V:$V,$A1370,'Sample - Superstore'!$N:$N,$B1370)</f>
        <v>0.2</v>
      </c>
      <c r="J1370" s="42">
        <f>SUMIFS('Sample - Superstore'!U:U,'Sample - Superstore'!$V:$V,$A1370,'Sample - Superstore'!$N:$N,$B1370)</f>
        <v>11.5584</v>
      </c>
      <c r="L1370" s="36" t="s">
        <v>5749</v>
      </c>
      <c r="N1370" s="40"/>
    </row>
    <row r="1371">
      <c r="A1371" s="41" t="s">
        <v>8629</v>
      </c>
      <c r="B1371" s="36" t="s">
        <v>2639</v>
      </c>
      <c r="C1371" s="36" t="s">
        <v>51</v>
      </c>
      <c r="D1371" s="36" t="s">
        <v>76</v>
      </c>
      <c r="E1371" s="36" t="s">
        <v>2640</v>
      </c>
      <c r="F1371" s="42">
        <f>SUMIFS('Sample - Superstore'!R:R,'Sample - Superstore'!$V:$V,$A1371,'Sample - Superstore'!$N:$N,$B1371)</f>
        <v>114.0179944</v>
      </c>
      <c r="G1371" s="43" t="str">
        <f>IF(OR($F1371&lt;Lower_Limit,$F1371&gt;Upper_Limit),TRUE,IF($F1371&gt;Upper_percentile,"P99",IF($F1371&lt;Lower_percentile,"P01","")))</f>
        <v/>
      </c>
      <c r="H1371" s="44">
        <f>SUMIFS('Sample - Superstore'!S:S,'Sample - Superstore'!$V:$V,$A1371,'Sample - Superstore'!$N:$N,$B1371)</f>
        <v>7</v>
      </c>
      <c r="I1371" s="45">
        <f>SUMIFS('Sample - Superstore'!T:T,'Sample - Superstore'!$V:$V,$A1371,'Sample - Superstore'!$N:$N,$B1371)</f>
        <v>0.2</v>
      </c>
      <c r="J1371" s="42">
        <f>SUMIFS('Sample - Superstore'!U:U,'Sample - Superstore'!$V:$V,$A1371,'Sample - Superstore'!$N:$N,$B1371)</f>
        <v>46.00095729</v>
      </c>
      <c r="L1371" s="36" t="s">
        <v>5751</v>
      </c>
      <c r="N1371" s="40"/>
    </row>
    <row r="1372">
      <c r="A1372" s="41" t="s">
        <v>8629</v>
      </c>
      <c r="B1372" s="36" t="s">
        <v>3963</v>
      </c>
      <c r="C1372" s="36" t="s">
        <v>35</v>
      </c>
      <c r="D1372" s="36" t="s">
        <v>36</v>
      </c>
      <c r="E1372" s="36" t="s">
        <v>3964</v>
      </c>
      <c r="F1372" s="42">
        <f>SUMIFS('Sample - Superstore'!R:R,'Sample - Superstore'!$V:$V,$A1372,'Sample - Superstore'!$N:$N,$B1372)</f>
        <v>191.906642</v>
      </c>
      <c r="G1372" s="43" t="str">
        <f>IF(OR($F1372&lt;Lower_Limit,$F1372&gt;Upper_Limit),TRUE,IF($F1372&gt;Upper_percentile,"P99",IF($F1372&lt;Lower_percentile,"P01","")))</f>
        <v/>
      </c>
      <c r="H1372" s="44">
        <f>SUMIFS('Sample - Superstore'!S:S,'Sample - Superstore'!$V:$V,$A1372,'Sample - Superstore'!$N:$N,$B1372)</f>
        <v>3</v>
      </c>
      <c r="I1372" s="45">
        <f>SUMIFS('Sample - Superstore'!T:T,'Sample - Superstore'!$V:$V,$A1372,'Sample - Superstore'!$N:$N,$B1372)</f>
        <v>0</v>
      </c>
      <c r="J1372" s="42">
        <f>SUMIFS('Sample - Superstore'!U:U,'Sample - Superstore'!$V:$V,$A1372,'Sample - Superstore'!$N:$N,$B1372)</f>
        <v>15.35253136</v>
      </c>
      <c r="L1372" s="36" t="s">
        <v>5755</v>
      </c>
      <c r="N1372" s="40"/>
    </row>
    <row r="1373">
      <c r="A1373" s="41" t="s">
        <v>8629</v>
      </c>
      <c r="B1373" s="36" t="s">
        <v>2772</v>
      </c>
      <c r="C1373" s="36" t="s">
        <v>51</v>
      </c>
      <c r="D1373" s="36" t="s">
        <v>297</v>
      </c>
      <c r="E1373" s="36" t="s">
        <v>2773</v>
      </c>
      <c r="F1373" s="42">
        <f>SUMIFS('Sample - Superstore'!R:R,'Sample - Superstore'!$V:$V,$A1373,'Sample - Superstore'!$N:$N,$B1373)</f>
        <v>16.28459259</v>
      </c>
      <c r="G1373" s="43" t="str">
        <f>IF(OR($F1373&lt;Lower_Limit,$F1373&gt;Upper_Limit),TRUE,IF($F1373&gt;Upper_percentile,"P99",IF($F1373&lt;Lower_percentile,"P01","")))</f>
        <v/>
      </c>
      <c r="H1373" s="44">
        <f>SUMIFS('Sample - Superstore'!S:S,'Sample - Superstore'!$V:$V,$A1373,'Sample - Superstore'!$N:$N,$B1373)</f>
        <v>4</v>
      </c>
      <c r="I1373" s="45">
        <f>SUMIFS('Sample - Superstore'!T:T,'Sample - Superstore'!$V:$V,$A1373,'Sample - Superstore'!$N:$N,$B1373)</f>
        <v>0</v>
      </c>
      <c r="J1373" s="42">
        <f>SUMIFS('Sample - Superstore'!U:U,'Sample - Superstore'!$V:$V,$A1373,'Sample - Superstore'!$N:$N,$B1373)</f>
        <v>7.653758519</v>
      </c>
      <c r="L1373" s="36" t="s">
        <v>5766</v>
      </c>
      <c r="N1373" s="40"/>
    </row>
    <row r="1374">
      <c r="A1374" s="41" t="s">
        <v>8629</v>
      </c>
      <c r="B1374" s="36" t="s">
        <v>3564</v>
      </c>
      <c r="C1374" s="36" t="s">
        <v>35</v>
      </c>
      <c r="D1374" s="36" t="s">
        <v>73</v>
      </c>
      <c r="E1374" s="36" t="s">
        <v>3565</v>
      </c>
      <c r="F1374" s="42">
        <f>SUMIFS('Sample - Superstore'!R:R,'Sample - Superstore'!$V:$V,$A1374,'Sample - Superstore'!$N:$N,$B1374)</f>
        <v>663.5971481</v>
      </c>
      <c r="G1374" s="43" t="str">
        <f>IF(OR($F1374&lt;Lower_Limit,$F1374&gt;Upper_Limit),TRUE,IF($F1374&gt;Upper_percentile,"P99",IF($F1374&lt;Lower_percentile,"P01","")))</f>
        <v/>
      </c>
      <c r="H1374" s="44">
        <f>SUMIFS('Sample - Superstore'!S:S,'Sample - Superstore'!$V:$V,$A1374,'Sample - Superstore'!$N:$N,$B1374)</f>
        <v>3</v>
      </c>
      <c r="I1374" s="45">
        <f>SUMIFS('Sample - Superstore'!T:T,'Sample - Superstore'!$V:$V,$A1374,'Sample - Superstore'!$N:$N,$B1374)</f>
        <v>0.5</v>
      </c>
      <c r="J1374" s="42">
        <f>SUMIFS('Sample - Superstore'!U:U,'Sample - Superstore'!$V:$V,$A1374,'Sample - Superstore'!$N:$N,$B1374)</f>
        <v>-331.7985741</v>
      </c>
      <c r="L1374" s="36" t="s">
        <v>5773</v>
      </c>
      <c r="N1374" s="40"/>
    </row>
    <row r="1375">
      <c r="A1375" s="41" t="s">
        <v>8629</v>
      </c>
      <c r="B1375" s="36" t="s">
        <v>3970</v>
      </c>
      <c r="C1375" s="36" t="s">
        <v>51</v>
      </c>
      <c r="D1375" s="36" t="s">
        <v>283</v>
      </c>
      <c r="E1375" s="36" t="s">
        <v>3971</v>
      </c>
      <c r="F1375" s="42">
        <f>SUMIFS('Sample - Superstore'!R:R,'Sample - Superstore'!$V:$V,$A1375,'Sample - Superstore'!$N:$N,$B1375)</f>
        <v>228.9110617</v>
      </c>
      <c r="G1375" s="43" t="str">
        <f>IF(OR($F1375&lt;Lower_Limit,$F1375&gt;Upper_Limit),TRUE,IF($F1375&gt;Upper_percentile,"P99",IF($F1375&lt;Lower_percentile,"P01","")))</f>
        <v/>
      </c>
      <c r="H1375" s="44">
        <f>SUMIFS('Sample - Superstore'!S:S,'Sample - Superstore'!$V:$V,$A1375,'Sample - Superstore'!$N:$N,$B1375)</f>
        <v>1</v>
      </c>
      <c r="I1375" s="45">
        <f>SUMIFS('Sample - Superstore'!T:T,'Sample - Superstore'!$V:$V,$A1375,'Sample - Superstore'!$N:$N,$B1375)</f>
        <v>0</v>
      </c>
      <c r="J1375" s="42">
        <f>SUMIFS('Sample - Superstore'!U:U,'Sample - Superstore'!$V:$V,$A1375,'Sample - Superstore'!$N:$N,$B1375)</f>
        <v>68.67331852</v>
      </c>
      <c r="L1375" s="36" t="s">
        <v>5781</v>
      </c>
      <c r="N1375" s="40"/>
    </row>
    <row r="1376">
      <c r="A1376" s="41" t="s">
        <v>8629</v>
      </c>
      <c r="B1376" s="36" t="s">
        <v>1291</v>
      </c>
      <c r="C1376" s="36" t="s">
        <v>51</v>
      </c>
      <c r="D1376" s="36" t="s">
        <v>93</v>
      </c>
      <c r="E1376" s="36" t="s">
        <v>1292</v>
      </c>
      <c r="F1376" s="42">
        <f>SUMIFS('Sample - Superstore'!R:R,'Sample - Superstore'!$V:$V,$A1376,'Sample - Superstore'!$N:$N,$B1376)</f>
        <v>77.6364642</v>
      </c>
      <c r="G1376" s="43" t="str">
        <f>IF(OR($F1376&lt;Lower_Limit,$F1376&gt;Upper_Limit),TRUE,IF($F1376&gt;Upper_percentile,"P99",IF($F1376&lt;Lower_percentile,"P01","")))</f>
        <v/>
      </c>
      <c r="H1376" s="44">
        <f>SUMIFS('Sample - Superstore'!S:S,'Sample - Superstore'!$V:$V,$A1376,'Sample - Superstore'!$N:$N,$B1376)</f>
        <v>2</v>
      </c>
      <c r="I1376" s="45">
        <f>SUMIFS('Sample - Superstore'!T:T,'Sample - Superstore'!$V:$V,$A1376,'Sample - Superstore'!$N:$N,$B1376)</f>
        <v>0.2</v>
      </c>
      <c r="J1376" s="42">
        <f>SUMIFS('Sample - Superstore'!U:U,'Sample - Superstore'!$V:$V,$A1376,'Sample - Superstore'!$N:$N,$B1376)</f>
        <v>6.793190617</v>
      </c>
      <c r="L1376" s="36" t="s">
        <v>5786</v>
      </c>
      <c r="N1376" s="40"/>
    </row>
    <row r="1377">
      <c r="A1377" s="41" t="s">
        <v>8629</v>
      </c>
      <c r="B1377" s="36" t="s">
        <v>3973</v>
      </c>
      <c r="C1377" s="36" t="s">
        <v>39</v>
      </c>
      <c r="D1377" s="36" t="s">
        <v>40</v>
      </c>
      <c r="E1377" s="36" t="s">
        <v>3974</v>
      </c>
      <c r="F1377" s="42">
        <f>SUMIFS('Sample - Superstore'!R:R,'Sample - Superstore'!$V:$V,$A1377,'Sample - Superstore'!$N:$N,$B1377)</f>
        <v>66.15339918</v>
      </c>
      <c r="G1377" s="43" t="str">
        <f>IF(OR($F1377&lt;Lower_Limit,$F1377&gt;Upper_Limit),TRUE,IF($F1377&gt;Upper_percentile,"P99",IF($F1377&lt;Lower_percentile,"P01","")))</f>
        <v/>
      </c>
      <c r="H1377" s="44">
        <f>SUMIFS('Sample - Superstore'!S:S,'Sample - Superstore'!$V:$V,$A1377,'Sample - Superstore'!$N:$N,$B1377)</f>
        <v>5</v>
      </c>
      <c r="I1377" s="45">
        <f>SUMIFS('Sample - Superstore'!T:T,'Sample - Superstore'!$V:$V,$A1377,'Sample - Superstore'!$N:$N,$B1377)</f>
        <v>0.2</v>
      </c>
      <c r="J1377" s="42">
        <f>SUMIFS('Sample - Superstore'!U:U,'Sample - Superstore'!$V:$V,$A1377,'Sample - Superstore'!$N:$N,$B1377)</f>
        <v>23.9806072</v>
      </c>
      <c r="L1377" s="36" t="s">
        <v>5788</v>
      </c>
      <c r="N1377" s="40"/>
    </row>
    <row r="1378">
      <c r="A1378" s="41" t="s">
        <v>8629</v>
      </c>
      <c r="B1378" s="36" t="s">
        <v>1594</v>
      </c>
      <c r="C1378" s="36" t="s">
        <v>39</v>
      </c>
      <c r="D1378" s="36" t="s">
        <v>61</v>
      </c>
      <c r="E1378" s="36" t="s">
        <v>1595</v>
      </c>
      <c r="F1378" s="42">
        <f>SUMIFS('Sample - Superstore'!R:R,'Sample - Superstore'!$V:$V,$A1378,'Sample - Superstore'!$N:$N,$B1378)</f>
        <v>26.51635297</v>
      </c>
      <c r="G1378" s="43" t="str">
        <f>IF(OR($F1378&lt;Lower_Limit,$F1378&gt;Upper_Limit),TRUE,IF($F1378&gt;Upper_percentile,"P99",IF($F1378&lt;Lower_percentile,"P01","")))</f>
        <v/>
      </c>
      <c r="H1378" s="44">
        <f>SUMIFS('Sample - Superstore'!S:S,'Sample - Superstore'!$V:$V,$A1378,'Sample - Superstore'!$N:$N,$B1378)</f>
        <v>4</v>
      </c>
      <c r="I1378" s="45">
        <f>SUMIFS('Sample - Superstore'!T:T,'Sample - Superstore'!$V:$V,$A1378,'Sample - Superstore'!$N:$N,$B1378)</f>
        <v>0.2</v>
      </c>
      <c r="J1378" s="42">
        <f>SUMIFS('Sample - Superstore'!U:U,'Sample - Superstore'!$V:$V,$A1378,'Sample - Superstore'!$N:$N,$B1378)</f>
        <v>6.297633831</v>
      </c>
      <c r="L1378" s="36" t="s">
        <v>5791</v>
      </c>
      <c r="N1378" s="40"/>
    </row>
    <row r="1379">
      <c r="A1379" s="41" t="s">
        <v>8629</v>
      </c>
      <c r="B1379" s="36" t="s">
        <v>3976</v>
      </c>
      <c r="C1379" s="36" t="s">
        <v>51</v>
      </c>
      <c r="D1379" s="36" t="s">
        <v>124</v>
      </c>
      <c r="E1379" s="36" t="s">
        <v>3977</v>
      </c>
      <c r="F1379" s="42">
        <f>SUMIFS('Sample - Superstore'!R:R,'Sample - Superstore'!$V:$V,$A1379,'Sample - Superstore'!$N:$N,$B1379)</f>
        <v>49.21777594</v>
      </c>
      <c r="G1379" s="43" t="str">
        <f>IF(OR($F1379&lt;Lower_Limit,$F1379&gt;Upper_Limit),TRUE,IF($F1379&gt;Upper_percentile,"P99",IF($F1379&lt;Lower_percentile,"P01","")))</f>
        <v/>
      </c>
      <c r="H1379" s="44">
        <f>SUMIFS('Sample - Superstore'!S:S,'Sample - Superstore'!$V:$V,$A1379,'Sample - Superstore'!$N:$N,$B1379)</f>
        <v>3</v>
      </c>
      <c r="I1379" s="45">
        <f>SUMIFS('Sample - Superstore'!T:T,'Sample - Superstore'!$V:$V,$A1379,'Sample - Superstore'!$N:$N,$B1379)</f>
        <v>0.2</v>
      </c>
      <c r="J1379" s="42">
        <f>SUMIFS('Sample - Superstore'!U:U,'Sample - Superstore'!$V:$V,$A1379,'Sample - Superstore'!$N:$N,$B1379)</f>
        <v>17.84144378</v>
      </c>
      <c r="L1379" s="36" t="s">
        <v>5804</v>
      </c>
      <c r="N1379" s="40"/>
    </row>
    <row r="1380">
      <c r="A1380" s="41" t="s">
        <v>8629</v>
      </c>
      <c r="B1380" s="36" t="s">
        <v>3979</v>
      </c>
      <c r="C1380" s="36" t="s">
        <v>35</v>
      </c>
      <c r="D1380" s="36" t="s">
        <v>73</v>
      </c>
      <c r="E1380" s="36" t="s">
        <v>3980</v>
      </c>
      <c r="F1380" s="42">
        <f>SUMIFS('Sample - Superstore'!R:R,'Sample - Superstore'!$V:$V,$A1380,'Sample - Superstore'!$N:$N,$B1380)</f>
        <v>146.04</v>
      </c>
      <c r="G1380" s="43" t="str">
        <f>IF(OR($F1380&lt;Lower_Limit,$F1380&gt;Upper_Limit),TRUE,IF($F1380&gt;Upper_percentile,"P99",IF($F1380&lt;Lower_percentile,"P01","")))</f>
        <v/>
      </c>
      <c r="H1380" s="44">
        <f>SUMIFS('Sample - Superstore'!S:S,'Sample - Superstore'!$V:$V,$A1380,'Sample - Superstore'!$N:$N,$B1380)</f>
        <v>1</v>
      </c>
      <c r="I1380" s="45">
        <f>SUMIFS('Sample - Superstore'!T:T,'Sample - Superstore'!$V:$V,$A1380,'Sample - Superstore'!$N:$N,$B1380)</f>
        <v>0.2</v>
      </c>
      <c r="J1380" s="42">
        <f>SUMIFS('Sample - Superstore'!U:U,'Sample - Superstore'!$V:$V,$A1380,'Sample - Superstore'!$N:$N,$B1380)</f>
        <v>-12.7785</v>
      </c>
      <c r="L1380" s="36" t="s">
        <v>5807</v>
      </c>
      <c r="N1380" s="40"/>
    </row>
    <row r="1381">
      <c r="A1381" s="41" t="s">
        <v>8629</v>
      </c>
      <c r="B1381" s="36" t="s">
        <v>2979</v>
      </c>
      <c r="C1381" s="36" t="s">
        <v>35</v>
      </c>
      <c r="D1381" s="36" t="s">
        <v>121</v>
      </c>
      <c r="E1381" s="36" t="s">
        <v>2980</v>
      </c>
      <c r="F1381" s="42">
        <f>SUMIFS('Sample - Superstore'!R:R,'Sample - Superstore'!$V:$V,$A1381,'Sample - Superstore'!$N:$N,$B1381)</f>
        <v>43.13</v>
      </c>
      <c r="G1381" s="43" t="str">
        <f>IF(OR($F1381&lt;Lower_Limit,$F1381&gt;Upper_Limit),TRUE,IF($F1381&gt;Upper_percentile,"P99",IF($F1381&lt;Lower_percentile,"P01","")))</f>
        <v/>
      </c>
      <c r="H1381" s="44">
        <f>SUMIFS('Sample - Superstore'!S:S,'Sample - Superstore'!$V:$V,$A1381,'Sample - Superstore'!$N:$N,$B1381)</f>
        <v>1</v>
      </c>
      <c r="I1381" s="45">
        <f>SUMIFS('Sample - Superstore'!T:T,'Sample - Superstore'!$V:$V,$A1381,'Sample - Superstore'!$N:$N,$B1381)</f>
        <v>0</v>
      </c>
      <c r="J1381" s="42">
        <f>SUMIFS('Sample - Superstore'!U:U,'Sample - Superstore'!$V:$V,$A1381,'Sample - Superstore'!$N:$N,$B1381)</f>
        <v>14.6642</v>
      </c>
      <c r="L1381" s="36" t="s">
        <v>5809</v>
      </c>
      <c r="N1381" s="40"/>
    </row>
    <row r="1382">
      <c r="A1382" s="41" t="s">
        <v>8629</v>
      </c>
      <c r="B1382" s="36" t="s">
        <v>3684</v>
      </c>
      <c r="C1382" s="36" t="s">
        <v>51</v>
      </c>
      <c r="D1382" s="36" t="s">
        <v>124</v>
      </c>
      <c r="E1382" s="36" t="s">
        <v>3685</v>
      </c>
      <c r="F1382" s="42">
        <f>SUMIFS('Sample - Superstore'!R:R,'Sample - Superstore'!$V:$V,$A1382,'Sample - Superstore'!$N:$N,$B1382)</f>
        <v>30.87</v>
      </c>
      <c r="G1382" s="43" t="str">
        <f>IF(OR($F1382&lt;Lower_Limit,$F1382&gt;Upper_Limit),TRUE,IF($F1382&gt;Upper_percentile,"P99",IF($F1382&lt;Lower_percentile,"P01","")))</f>
        <v/>
      </c>
      <c r="H1382" s="44">
        <f>SUMIFS('Sample - Superstore'!S:S,'Sample - Superstore'!$V:$V,$A1382,'Sample - Superstore'!$N:$N,$B1382)</f>
        <v>7</v>
      </c>
      <c r="I1382" s="45">
        <f>SUMIFS('Sample - Superstore'!T:T,'Sample - Superstore'!$V:$V,$A1382,'Sample - Superstore'!$N:$N,$B1382)</f>
        <v>0</v>
      </c>
      <c r="J1382" s="42">
        <f>SUMIFS('Sample - Superstore'!U:U,'Sample - Superstore'!$V:$V,$A1382,'Sample - Superstore'!$N:$N,$B1382)</f>
        <v>14.2002</v>
      </c>
      <c r="L1382" s="36" t="s">
        <v>5812</v>
      </c>
      <c r="N1382" s="40"/>
    </row>
    <row r="1383">
      <c r="A1383" s="41" t="s">
        <v>8629</v>
      </c>
      <c r="B1383" s="36" t="s">
        <v>3107</v>
      </c>
      <c r="C1383" s="36" t="s">
        <v>51</v>
      </c>
      <c r="D1383" s="36" t="s">
        <v>93</v>
      </c>
      <c r="E1383" s="36" t="s">
        <v>3108</v>
      </c>
      <c r="F1383" s="42">
        <f>SUMIFS('Sample - Superstore'!R:R,'Sample - Superstore'!$V:$V,$A1383,'Sample - Superstore'!$N:$N,$B1383)</f>
        <v>14.88</v>
      </c>
      <c r="G1383" s="43" t="str">
        <f>IF(OR($F1383&lt;Lower_Limit,$F1383&gt;Upper_Limit),TRUE,IF($F1383&gt;Upper_percentile,"P99",IF($F1383&lt;Lower_percentile,"P01","")))</f>
        <v/>
      </c>
      <c r="H1383" s="44">
        <f>SUMIFS('Sample - Superstore'!S:S,'Sample - Superstore'!$V:$V,$A1383,'Sample - Superstore'!$N:$N,$B1383)</f>
        <v>2</v>
      </c>
      <c r="I1383" s="45">
        <f>SUMIFS('Sample - Superstore'!T:T,'Sample - Superstore'!$V:$V,$A1383,'Sample - Superstore'!$N:$N,$B1383)</f>
        <v>0</v>
      </c>
      <c r="J1383" s="42">
        <f>SUMIFS('Sample - Superstore'!U:U,'Sample - Superstore'!$V:$V,$A1383,'Sample - Superstore'!$N:$N,$B1383)</f>
        <v>3.72</v>
      </c>
      <c r="L1383" s="36" t="s">
        <v>5814</v>
      </c>
      <c r="N1383" s="40"/>
    </row>
    <row r="1384">
      <c r="A1384" s="41" t="s">
        <v>8629</v>
      </c>
      <c r="B1384" s="36" t="s">
        <v>2725</v>
      </c>
      <c r="C1384" s="36" t="s">
        <v>51</v>
      </c>
      <c r="D1384" s="36" t="s">
        <v>124</v>
      </c>
      <c r="E1384" s="36" t="s">
        <v>2726</v>
      </c>
      <c r="F1384" s="42">
        <f>SUMIFS('Sample - Superstore'!R:R,'Sample - Superstore'!$V:$V,$A1384,'Sample - Superstore'!$N:$N,$B1384)</f>
        <v>34.24</v>
      </c>
      <c r="G1384" s="43" t="str">
        <f>IF(OR($F1384&lt;Lower_Limit,$F1384&gt;Upper_Limit),TRUE,IF($F1384&gt;Upper_percentile,"P99",IF($F1384&lt;Lower_percentile,"P01","")))</f>
        <v/>
      </c>
      <c r="H1384" s="44">
        <f>SUMIFS('Sample - Superstore'!S:S,'Sample - Superstore'!$V:$V,$A1384,'Sample - Superstore'!$N:$N,$B1384)</f>
        <v>8</v>
      </c>
      <c r="I1384" s="45">
        <f>SUMIFS('Sample - Superstore'!T:T,'Sample - Superstore'!$V:$V,$A1384,'Sample - Superstore'!$N:$N,$B1384)</f>
        <v>0</v>
      </c>
      <c r="J1384" s="42">
        <f>SUMIFS('Sample - Superstore'!U:U,'Sample - Superstore'!$V:$V,$A1384,'Sample - Superstore'!$N:$N,$B1384)</f>
        <v>15.408</v>
      </c>
      <c r="L1384" s="36" t="s">
        <v>5819</v>
      </c>
      <c r="N1384" s="40"/>
    </row>
    <row r="1385">
      <c r="A1385" s="41" t="s">
        <v>8629</v>
      </c>
      <c r="B1385" s="36" t="s">
        <v>933</v>
      </c>
      <c r="C1385" s="36" t="s">
        <v>51</v>
      </c>
      <c r="D1385" s="36" t="s">
        <v>52</v>
      </c>
      <c r="E1385" s="36" t="s">
        <v>934</v>
      </c>
      <c r="F1385" s="42">
        <f>SUMIFS('Sample - Superstore'!R:R,'Sample - Superstore'!$V:$V,$A1385,'Sample - Superstore'!$N:$N,$B1385)</f>
        <v>261.74</v>
      </c>
      <c r="G1385" s="43" t="str">
        <f>IF(OR($F1385&lt;Lower_Limit,$F1385&gt;Upper_Limit),TRUE,IF($F1385&gt;Upper_percentile,"P99",IF($F1385&lt;Lower_percentile,"P01","")))</f>
        <v/>
      </c>
      <c r="H1385" s="44">
        <f>SUMIFS('Sample - Superstore'!S:S,'Sample - Superstore'!$V:$V,$A1385,'Sample - Superstore'!$N:$N,$B1385)</f>
        <v>2</v>
      </c>
      <c r="I1385" s="45">
        <f>SUMIFS('Sample - Superstore'!T:T,'Sample - Superstore'!$V:$V,$A1385,'Sample - Superstore'!$N:$N,$B1385)</f>
        <v>0</v>
      </c>
      <c r="J1385" s="42">
        <f>SUMIFS('Sample - Superstore'!U:U,'Sample - Superstore'!$V:$V,$A1385,'Sample - Superstore'!$N:$N,$B1385)</f>
        <v>65.435</v>
      </c>
      <c r="L1385" s="36" t="s">
        <v>5823</v>
      </c>
      <c r="N1385" s="40"/>
    </row>
    <row r="1386">
      <c r="A1386" s="41" t="s">
        <v>8629</v>
      </c>
      <c r="B1386" s="36" t="s">
        <v>1032</v>
      </c>
      <c r="C1386" s="36" t="s">
        <v>51</v>
      </c>
      <c r="D1386" s="36" t="s">
        <v>76</v>
      </c>
      <c r="E1386" s="36" t="s">
        <v>1033</v>
      </c>
      <c r="F1386" s="42">
        <f>SUMIFS('Sample - Superstore'!R:R,'Sample - Superstore'!$V:$V,$A1386,'Sample - Superstore'!$N:$N,$B1386)</f>
        <v>16.14056296</v>
      </c>
      <c r="G1386" s="43" t="str">
        <f>IF(OR($F1386&lt;Lower_Limit,$F1386&gt;Upper_Limit),TRUE,IF($F1386&gt;Upper_percentile,"P99",IF($F1386&lt;Lower_percentile,"P01","")))</f>
        <v/>
      </c>
      <c r="H1386" s="44">
        <f>SUMIFS('Sample - Superstore'!S:S,'Sample - Superstore'!$V:$V,$A1386,'Sample - Superstore'!$N:$N,$B1386)</f>
        <v>2</v>
      </c>
      <c r="I1386" s="45">
        <f>SUMIFS('Sample - Superstore'!T:T,'Sample - Superstore'!$V:$V,$A1386,'Sample - Superstore'!$N:$N,$B1386)</f>
        <v>0.2</v>
      </c>
      <c r="J1386" s="42">
        <f>SUMIFS('Sample - Superstore'!U:U,'Sample - Superstore'!$V:$V,$A1386,'Sample - Superstore'!$N:$N,$B1386)</f>
        <v>6.052711111</v>
      </c>
      <c r="L1386" s="36" t="s">
        <v>5827</v>
      </c>
      <c r="N1386" s="40"/>
    </row>
    <row r="1387">
      <c r="A1387" s="41" t="s">
        <v>8629</v>
      </c>
      <c r="B1387" s="36" t="s">
        <v>3989</v>
      </c>
      <c r="C1387" s="36" t="s">
        <v>51</v>
      </c>
      <c r="D1387" s="36" t="s">
        <v>76</v>
      </c>
      <c r="E1387" s="36" t="s">
        <v>3990</v>
      </c>
      <c r="F1387" s="42">
        <f>SUMIFS('Sample - Superstore'!R:R,'Sample - Superstore'!$V:$V,$A1387,'Sample - Superstore'!$N:$N,$B1387)</f>
        <v>63.02863868</v>
      </c>
      <c r="G1387" s="43" t="str">
        <f>IF(OR($F1387&lt;Lower_Limit,$F1387&gt;Upper_Limit),TRUE,IF($F1387&gt;Upper_percentile,"P99",IF($F1387&lt;Lower_percentile,"P01","")))</f>
        <v/>
      </c>
      <c r="H1387" s="44">
        <f>SUMIFS('Sample - Superstore'!S:S,'Sample - Superstore'!$V:$V,$A1387,'Sample - Superstore'!$N:$N,$B1387)</f>
        <v>7</v>
      </c>
      <c r="I1387" s="45">
        <f>SUMIFS('Sample - Superstore'!T:T,'Sample - Superstore'!$V:$V,$A1387,'Sample - Superstore'!$N:$N,$B1387)</f>
        <v>1.2</v>
      </c>
      <c r="J1387" s="42">
        <f>SUMIFS('Sample - Superstore'!U:U,'Sample - Superstore'!$V:$V,$A1387,'Sample - Superstore'!$N:$N,$B1387)</f>
        <v>16.76565309</v>
      </c>
      <c r="L1387" s="36" t="s">
        <v>5839</v>
      </c>
      <c r="N1387" s="40"/>
    </row>
    <row r="1388">
      <c r="A1388" s="41" t="s">
        <v>8629</v>
      </c>
      <c r="B1388" s="36" t="s">
        <v>3992</v>
      </c>
      <c r="C1388" s="36" t="s">
        <v>35</v>
      </c>
      <c r="D1388" s="36" t="s">
        <v>121</v>
      </c>
      <c r="E1388" s="36" t="s">
        <v>3993</v>
      </c>
      <c r="F1388" s="42">
        <f>SUMIFS('Sample - Superstore'!R:R,'Sample - Superstore'!$V:$V,$A1388,'Sample - Superstore'!$N:$N,$B1388)</f>
        <v>16.56438519</v>
      </c>
      <c r="G1388" s="43" t="str">
        <f>IF(OR($F1388&lt;Lower_Limit,$F1388&gt;Upper_Limit),TRUE,IF($F1388&gt;Upper_percentile,"P99",IF($F1388&lt;Lower_percentile,"P01","")))</f>
        <v/>
      </c>
      <c r="H1388" s="44">
        <f>SUMIFS('Sample - Superstore'!S:S,'Sample - Superstore'!$V:$V,$A1388,'Sample - Superstore'!$N:$N,$B1388)</f>
        <v>4</v>
      </c>
      <c r="I1388" s="45">
        <f>SUMIFS('Sample - Superstore'!T:T,'Sample - Superstore'!$V:$V,$A1388,'Sample - Superstore'!$N:$N,$B1388)</f>
        <v>0.6</v>
      </c>
      <c r="J1388" s="42">
        <f>SUMIFS('Sample - Superstore'!U:U,'Sample - Superstore'!$V:$V,$A1388,'Sample - Superstore'!$N:$N,$B1388)</f>
        <v>-13.25150815</v>
      </c>
      <c r="L1388" s="36" t="s">
        <v>5841</v>
      </c>
      <c r="N1388" s="40"/>
    </row>
    <row r="1389">
      <c r="A1389" s="41" t="s">
        <v>8629</v>
      </c>
      <c r="B1389" s="36" t="s">
        <v>3997</v>
      </c>
      <c r="C1389" s="36" t="s">
        <v>51</v>
      </c>
      <c r="D1389" s="36" t="s">
        <v>52</v>
      </c>
      <c r="E1389" s="36" t="s">
        <v>3998</v>
      </c>
      <c r="F1389" s="42">
        <f>SUMIFS('Sample - Superstore'!R:R,'Sample - Superstore'!$V:$V,$A1389,'Sample - Superstore'!$N:$N,$B1389)</f>
        <v>65.67277366</v>
      </c>
      <c r="G1389" s="43" t="str">
        <f>IF(OR($F1389&lt;Lower_Limit,$F1389&gt;Upper_Limit),TRUE,IF($F1389&gt;Upper_percentile,"P99",IF($F1389&lt;Lower_percentile,"P01","")))</f>
        <v/>
      </c>
      <c r="H1389" s="44">
        <f>SUMIFS('Sample - Superstore'!S:S,'Sample - Superstore'!$V:$V,$A1389,'Sample - Superstore'!$N:$N,$B1389)</f>
        <v>2</v>
      </c>
      <c r="I1389" s="45">
        <f>SUMIFS('Sample - Superstore'!T:T,'Sample - Superstore'!$V:$V,$A1389,'Sample - Superstore'!$N:$N,$B1389)</f>
        <v>0</v>
      </c>
      <c r="J1389" s="42">
        <f>SUMIFS('Sample - Superstore'!U:U,'Sample - Superstore'!$V:$V,$A1389,'Sample - Superstore'!$N:$N,$B1389)</f>
        <v>9.850916049</v>
      </c>
      <c r="L1389" s="36" t="s">
        <v>5843</v>
      </c>
      <c r="N1389" s="40"/>
    </row>
    <row r="1390">
      <c r="A1390" s="41" t="s">
        <v>8629</v>
      </c>
      <c r="B1390" s="36" t="s">
        <v>2323</v>
      </c>
      <c r="C1390" s="36" t="s">
        <v>51</v>
      </c>
      <c r="D1390" s="36" t="s">
        <v>124</v>
      </c>
      <c r="E1390" s="36" t="s">
        <v>2324</v>
      </c>
      <c r="F1390" s="42">
        <f>SUMIFS('Sample - Superstore'!R:R,'Sample - Superstore'!$V:$V,$A1390,'Sample - Superstore'!$N:$N,$B1390)</f>
        <v>7.386530864</v>
      </c>
      <c r="G1390" s="43" t="str">
        <f>IF(OR($F1390&lt;Lower_Limit,$F1390&gt;Upper_Limit),TRUE,IF($F1390&gt;Upper_percentile,"P99",IF($F1390&lt;Lower_percentile,"P01","")))</f>
        <v/>
      </c>
      <c r="H1390" s="44">
        <f>SUMIFS('Sample - Superstore'!S:S,'Sample - Superstore'!$V:$V,$A1390,'Sample - Superstore'!$N:$N,$B1390)</f>
        <v>1</v>
      </c>
      <c r="I1390" s="45">
        <f>SUMIFS('Sample - Superstore'!T:T,'Sample - Superstore'!$V:$V,$A1390,'Sample - Superstore'!$N:$N,$B1390)</f>
        <v>0</v>
      </c>
      <c r="J1390" s="42">
        <f>SUMIFS('Sample - Superstore'!U:U,'Sample - Superstore'!$V:$V,$A1390,'Sample - Superstore'!$N:$N,$B1390)</f>
        <v>3.397804198</v>
      </c>
      <c r="L1390" s="36" t="s">
        <v>5851</v>
      </c>
      <c r="N1390" s="40"/>
    </row>
    <row r="1391">
      <c r="A1391" s="41" t="s">
        <v>8629</v>
      </c>
      <c r="B1391" s="36" t="s">
        <v>3397</v>
      </c>
      <c r="C1391" s="36" t="s">
        <v>51</v>
      </c>
      <c r="D1391" s="36" t="s">
        <v>93</v>
      </c>
      <c r="E1391" s="36" t="s">
        <v>3398</v>
      </c>
      <c r="F1391" s="42">
        <f>SUMIFS('Sample - Superstore'!R:R,'Sample - Superstore'!$V:$V,$A1391,'Sample - Superstore'!$N:$N,$B1391)</f>
        <v>51.34926229</v>
      </c>
      <c r="G1391" s="43" t="str">
        <f>IF(OR($F1391&lt;Lower_Limit,$F1391&gt;Upper_Limit),TRUE,IF($F1391&gt;Upper_percentile,"P99",IF($F1391&lt;Lower_percentile,"P01","")))</f>
        <v/>
      </c>
      <c r="H1391" s="44">
        <f>SUMIFS('Sample - Superstore'!S:S,'Sample - Superstore'!$V:$V,$A1391,'Sample - Superstore'!$N:$N,$B1391)</f>
        <v>3</v>
      </c>
      <c r="I1391" s="45">
        <f>SUMIFS('Sample - Superstore'!T:T,'Sample - Superstore'!$V:$V,$A1391,'Sample - Superstore'!$N:$N,$B1391)</f>
        <v>0.2</v>
      </c>
      <c r="J1391" s="42">
        <f>SUMIFS('Sample - Superstore'!U:U,'Sample - Superstore'!$V:$V,$A1391,'Sample - Superstore'!$N:$N,$B1391)</f>
        <v>6.418657787</v>
      </c>
      <c r="L1391" s="36" t="s">
        <v>5859</v>
      </c>
      <c r="N1391" s="40"/>
    </row>
    <row r="1392">
      <c r="A1392" s="41" t="s">
        <v>8629</v>
      </c>
      <c r="B1392" s="36" t="s">
        <v>1497</v>
      </c>
      <c r="C1392" s="36" t="s">
        <v>35</v>
      </c>
      <c r="D1392" s="36" t="s">
        <v>73</v>
      </c>
      <c r="E1392" s="36" t="s">
        <v>1498</v>
      </c>
      <c r="F1392" s="42">
        <f>SUMIFS('Sample - Superstore'!R:R,'Sample - Superstore'!$V:$V,$A1392,'Sample - Superstore'!$N:$N,$B1392)</f>
        <v>332.2613951</v>
      </c>
      <c r="G1392" s="43" t="str">
        <f>IF(OR($F1392&lt;Lower_Limit,$F1392&gt;Upper_Limit),TRUE,IF($F1392&gt;Upper_percentile,"P99",IF($F1392&lt;Lower_percentile,"P01","")))</f>
        <v/>
      </c>
      <c r="H1392" s="44">
        <f>SUMIFS('Sample - Superstore'!S:S,'Sample - Superstore'!$V:$V,$A1392,'Sample - Superstore'!$N:$N,$B1392)</f>
        <v>5</v>
      </c>
      <c r="I1392" s="45">
        <f>SUMIFS('Sample - Superstore'!T:T,'Sample - Superstore'!$V:$V,$A1392,'Sample - Superstore'!$N:$N,$B1392)</f>
        <v>0.3</v>
      </c>
      <c r="J1392" s="42">
        <f>SUMIFS('Sample - Superstore'!U:U,'Sample - Superstore'!$V:$V,$A1392,'Sample - Superstore'!$N:$N,$B1392)</f>
        <v>-37.97273086</v>
      </c>
      <c r="L1392" s="36" t="s">
        <v>5867</v>
      </c>
      <c r="N1392" s="40"/>
    </row>
    <row r="1393">
      <c r="A1393" s="41" t="s">
        <v>8629</v>
      </c>
      <c r="B1393" s="36" t="s">
        <v>793</v>
      </c>
      <c r="C1393" s="36" t="s">
        <v>39</v>
      </c>
      <c r="D1393" s="36" t="s">
        <v>40</v>
      </c>
      <c r="E1393" s="36" t="s">
        <v>794</v>
      </c>
      <c r="F1393" s="42">
        <f>SUMIFS('Sample - Superstore'!R:R,'Sample - Superstore'!$V:$V,$A1393,'Sample - Superstore'!$N:$N,$B1393)</f>
        <v>794.9187984</v>
      </c>
      <c r="G1393" s="43" t="str">
        <f>IF(OR($F1393&lt;Lower_Limit,$F1393&gt;Upper_Limit),TRUE,IF($F1393&gt;Upper_percentile,"P99",IF($F1393&lt;Lower_percentile,"P01","")))</f>
        <v/>
      </c>
      <c r="H1393" s="44">
        <f>SUMIFS('Sample - Superstore'!S:S,'Sample - Superstore'!$V:$V,$A1393,'Sample - Superstore'!$N:$N,$B1393)</f>
        <v>5</v>
      </c>
      <c r="I1393" s="45">
        <f>SUMIFS('Sample - Superstore'!T:T,'Sample - Superstore'!$V:$V,$A1393,'Sample - Superstore'!$N:$N,$B1393)</f>
        <v>0.2</v>
      </c>
      <c r="J1393" s="42">
        <f>SUMIFS('Sample - Superstore'!U:U,'Sample - Superstore'!$V:$V,$A1393,'Sample - Superstore'!$N:$N,$B1393)</f>
        <v>59.61890988</v>
      </c>
      <c r="L1393" s="36" t="s">
        <v>5875</v>
      </c>
      <c r="N1393" s="40"/>
    </row>
    <row r="1394">
      <c r="A1394" s="41" t="s">
        <v>8629</v>
      </c>
      <c r="B1394" s="36" t="s">
        <v>2554</v>
      </c>
      <c r="C1394" s="36" t="s">
        <v>51</v>
      </c>
      <c r="D1394" s="36" t="s">
        <v>297</v>
      </c>
      <c r="E1394" s="36" t="s">
        <v>2555</v>
      </c>
      <c r="F1394" s="42">
        <f>SUMIFS('Sample - Superstore'!R:R,'Sample - Superstore'!$V:$V,$A1394,'Sample - Superstore'!$N:$N,$B1394)</f>
        <v>18.45</v>
      </c>
      <c r="G1394" s="43" t="str">
        <f>IF(OR($F1394&lt;Lower_Limit,$F1394&gt;Upper_Limit),TRUE,IF($F1394&gt;Upper_percentile,"P99",IF($F1394&lt;Lower_percentile,"P01","")))</f>
        <v/>
      </c>
      <c r="H1394" s="44">
        <f>SUMIFS('Sample - Superstore'!S:S,'Sample - Superstore'!$V:$V,$A1394,'Sample - Superstore'!$N:$N,$B1394)</f>
        <v>5</v>
      </c>
      <c r="I1394" s="45">
        <f>SUMIFS('Sample - Superstore'!T:T,'Sample - Superstore'!$V:$V,$A1394,'Sample - Superstore'!$N:$N,$B1394)</f>
        <v>0</v>
      </c>
      <c r="J1394" s="42">
        <f>SUMIFS('Sample - Superstore'!U:U,'Sample - Superstore'!$V:$V,$A1394,'Sample - Superstore'!$N:$N,$B1394)</f>
        <v>8.6715</v>
      </c>
      <c r="L1394" s="36" t="s">
        <v>5889</v>
      </c>
      <c r="N1394" s="40"/>
    </row>
    <row r="1395">
      <c r="A1395" s="41" t="s">
        <v>8629</v>
      </c>
      <c r="B1395" s="36" t="s">
        <v>75</v>
      </c>
      <c r="C1395" s="36" t="s">
        <v>51</v>
      </c>
      <c r="D1395" s="36" t="s">
        <v>76</v>
      </c>
      <c r="E1395" s="36" t="s">
        <v>77</v>
      </c>
      <c r="F1395" s="42">
        <f>SUMIFS('Sample - Superstore'!R:R,'Sample - Superstore'!$V:$V,$A1395,'Sample - Superstore'!$N:$N,$B1395)</f>
        <v>14.256</v>
      </c>
      <c r="G1395" s="43" t="str">
        <f>IF(OR($F1395&lt;Lower_Limit,$F1395&gt;Upper_Limit),TRUE,IF($F1395&gt;Upper_percentile,"P99",IF($F1395&lt;Lower_percentile,"P01","")))</f>
        <v/>
      </c>
      <c r="H1395" s="44">
        <f>SUMIFS('Sample - Superstore'!S:S,'Sample - Superstore'!$V:$V,$A1395,'Sample - Superstore'!$N:$N,$B1395)</f>
        <v>3</v>
      </c>
      <c r="I1395" s="45">
        <f>SUMIFS('Sample - Superstore'!T:T,'Sample - Superstore'!$V:$V,$A1395,'Sample - Superstore'!$N:$N,$B1395)</f>
        <v>0.2</v>
      </c>
      <c r="J1395" s="42">
        <f>SUMIFS('Sample - Superstore'!U:U,'Sample - Superstore'!$V:$V,$A1395,'Sample - Superstore'!$N:$N,$B1395)</f>
        <v>4.455</v>
      </c>
      <c r="L1395" s="36" t="s">
        <v>5892</v>
      </c>
      <c r="N1395" s="40"/>
    </row>
    <row r="1396">
      <c r="A1396" s="41" t="s">
        <v>8629</v>
      </c>
      <c r="B1396" s="36" t="s">
        <v>1499</v>
      </c>
      <c r="C1396" s="36" t="s">
        <v>51</v>
      </c>
      <c r="D1396" s="36" t="s">
        <v>124</v>
      </c>
      <c r="E1396" s="36" t="s">
        <v>1500</v>
      </c>
      <c r="F1396" s="42">
        <f>SUMIFS('Sample - Superstore'!R:R,'Sample - Superstore'!$V:$V,$A1396,'Sample - Superstore'!$N:$N,$B1396)</f>
        <v>450.89</v>
      </c>
      <c r="G1396" s="43" t="str">
        <f>IF(OR($F1396&lt;Lower_Limit,$F1396&gt;Upper_Limit),TRUE,IF($F1396&gt;Upper_percentile,"P99",IF($F1396&lt;Lower_percentile,"P01","")))</f>
        <v/>
      </c>
      <c r="H1396" s="44">
        <f>SUMIFS('Sample - Superstore'!S:S,'Sample - Superstore'!$V:$V,$A1396,'Sample - Superstore'!$N:$N,$B1396)</f>
        <v>11</v>
      </c>
      <c r="I1396" s="45">
        <f>SUMIFS('Sample - Superstore'!T:T,'Sample - Superstore'!$V:$V,$A1396,'Sample - Superstore'!$N:$N,$B1396)</f>
        <v>0</v>
      </c>
      <c r="J1396" s="42">
        <f>SUMIFS('Sample - Superstore'!U:U,'Sample - Superstore'!$V:$V,$A1396,'Sample - Superstore'!$N:$N,$B1396)</f>
        <v>220.9361</v>
      </c>
      <c r="L1396" s="36" t="s">
        <v>5896</v>
      </c>
      <c r="N1396" s="40"/>
    </row>
    <row r="1397">
      <c r="A1397" s="41" t="s">
        <v>8629</v>
      </c>
      <c r="B1397" s="36" t="s">
        <v>1506</v>
      </c>
      <c r="C1397" s="36" t="s">
        <v>51</v>
      </c>
      <c r="D1397" s="36" t="s">
        <v>76</v>
      </c>
      <c r="E1397" s="36" t="s">
        <v>1507</v>
      </c>
      <c r="F1397" s="42">
        <f>SUMIFS('Sample - Superstore'!R:R,'Sample - Superstore'!$V:$V,$A1397,'Sample - Superstore'!$N:$N,$B1397)</f>
        <v>94.4942716</v>
      </c>
      <c r="G1397" s="43" t="str">
        <f>IF(OR($F1397&lt;Lower_Limit,$F1397&gt;Upper_Limit),TRUE,IF($F1397&gt;Upper_percentile,"P99",IF($F1397&lt;Lower_percentile,"P01","")))</f>
        <v/>
      </c>
      <c r="H1397" s="44">
        <f>SUMIFS('Sample - Superstore'!S:S,'Sample - Superstore'!$V:$V,$A1397,'Sample - Superstore'!$N:$N,$B1397)</f>
        <v>6</v>
      </c>
      <c r="I1397" s="45">
        <f>SUMIFS('Sample - Superstore'!T:T,'Sample - Superstore'!$V:$V,$A1397,'Sample - Superstore'!$N:$N,$B1397)</f>
        <v>0.2</v>
      </c>
      <c r="J1397" s="42">
        <f>SUMIFS('Sample - Superstore'!U:U,'Sample - Superstore'!$V:$V,$A1397,'Sample - Superstore'!$N:$N,$B1397)</f>
        <v>40.20613037</v>
      </c>
      <c r="L1397" s="36" t="s">
        <v>5899</v>
      </c>
      <c r="N1397" s="40"/>
    </row>
    <row r="1398">
      <c r="A1398" s="41" t="s">
        <v>8629</v>
      </c>
      <c r="B1398" s="36" t="s">
        <v>1018</v>
      </c>
      <c r="C1398" s="36" t="s">
        <v>51</v>
      </c>
      <c r="D1398" s="36" t="s">
        <v>76</v>
      </c>
      <c r="E1398" s="36" t="s">
        <v>1019</v>
      </c>
      <c r="F1398" s="42">
        <f>SUMIFS('Sample - Superstore'!R:R,'Sample - Superstore'!$V:$V,$A1398,'Sample - Superstore'!$N:$N,$B1398)</f>
        <v>276.784</v>
      </c>
      <c r="G1398" s="43" t="str">
        <f>IF(OR($F1398&lt;Lower_Limit,$F1398&gt;Upper_Limit),TRUE,IF($F1398&gt;Upper_percentile,"P99",IF($F1398&lt;Lower_percentile,"P01","")))</f>
        <v/>
      </c>
      <c r="H1398" s="44">
        <f>SUMIFS('Sample - Superstore'!S:S,'Sample - Superstore'!$V:$V,$A1398,'Sample - Superstore'!$N:$N,$B1398)</f>
        <v>2</v>
      </c>
      <c r="I1398" s="45">
        <f>SUMIFS('Sample - Superstore'!T:T,'Sample - Superstore'!$V:$V,$A1398,'Sample - Superstore'!$N:$N,$B1398)</f>
        <v>0.2</v>
      </c>
      <c r="J1398" s="42">
        <f>SUMIFS('Sample - Superstore'!U:U,'Sample - Superstore'!$V:$V,$A1398,'Sample - Superstore'!$N:$N,$B1398)</f>
        <v>89.9548</v>
      </c>
      <c r="L1398" s="36" t="s">
        <v>5901</v>
      </c>
      <c r="N1398" s="40"/>
    </row>
    <row r="1399">
      <c r="A1399" s="41" t="s">
        <v>8629</v>
      </c>
      <c r="B1399" s="36" t="s">
        <v>4012</v>
      </c>
      <c r="C1399" s="36" t="s">
        <v>51</v>
      </c>
      <c r="D1399" s="36" t="s">
        <v>124</v>
      </c>
      <c r="E1399" s="36" t="s">
        <v>4013</v>
      </c>
      <c r="F1399" s="42">
        <f>SUMIFS('Sample - Superstore'!R:R,'Sample - Superstore'!$V:$V,$A1399,'Sample - Superstore'!$N:$N,$B1399)</f>
        <v>7.61</v>
      </c>
      <c r="G1399" s="43" t="str">
        <f>IF(OR($F1399&lt;Lower_Limit,$F1399&gt;Upper_Limit),TRUE,IF($F1399&gt;Upper_percentile,"P99",IF($F1399&lt;Lower_percentile,"P01","")))</f>
        <v/>
      </c>
      <c r="H1399" s="44">
        <f>SUMIFS('Sample - Superstore'!S:S,'Sample - Superstore'!$V:$V,$A1399,'Sample - Superstore'!$N:$N,$B1399)</f>
        <v>1</v>
      </c>
      <c r="I1399" s="45">
        <f>SUMIFS('Sample - Superstore'!T:T,'Sample - Superstore'!$V:$V,$A1399,'Sample - Superstore'!$N:$N,$B1399)</f>
        <v>0</v>
      </c>
      <c r="J1399" s="42">
        <f>SUMIFS('Sample - Superstore'!U:U,'Sample - Superstore'!$V:$V,$A1399,'Sample - Superstore'!$N:$N,$B1399)</f>
        <v>3.5767</v>
      </c>
      <c r="L1399" s="36" t="s">
        <v>5906</v>
      </c>
      <c r="N1399" s="40"/>
    </row>
    <row r="1400">
      <c r="A1400" s="41" t="s">
        <v>8629</v>
      </c>
      <c r="B1400" s="36" t="s">
        <v>1205</v>
      </c>
      <c r="C1400" s="36" t="s">
        <v>39</v>
      </c>
      <c r="D1400" s="36" t="s">
        <v>61</v>
      </c>
      <c r="E1400" s="36" t="s">
        <v>1206</v>
      </c>
      <c r="F1400" s="42">
        <f>SUMIFS('Sample - Superstore'!R:R,'Sample - Superstore'!$V:$V,$A1400,'Sample - Superstore'!$N:$N,$B1400)</f>
        <v>3347.37</v>
      </c>
      <c r="G1400" s="43" t="str">
        <f>IF(OR($F1400&lt;Lower_Limit,$F1400&gt;Upper_Limit),TRUE,IF($F1400&gt;Upper_percentile,"P99",IF($F1400&lt;Lower_percentile,"P01","")))</f>
        <v>P99</v>
      </c>
      <c r="H1400" s="44">
        <f>SUMIFS('Sample - Superstore'!S:S,'Sample - Superstore'!$V:$V,$A1400,'Sample - Superstore'!$N:$N,$B1400)</f>
        <v>13</v>
      </c>
      <c r="I1400" s="45">
        <f>SUMIFS('Sample - Superstore'!T:T,'Sample - Superstore'!$V:$V,$A1400,'Sample - Superstore'!$N:$N,$B1400)</f>
        <v>0</v>
      </c>
      <c r="J1400" s="42">
        <f>SUMIFS('Sample - Superstore'!U:U,'Sample - Superstore'!$V:$V,$A1400,'Sample - Superstore'!$N:$N,$B1400)</f>
        <v>636.0003</v>
      </c>
      <c r="L1400" s="36" t="s">
        <v>5909</v>
      </c>
      <c r="N1400" s="40"/>
    </row>
    <row r="1401">
      <c r="A1401" s="41" t="s">
        <v>8629</v>
      </c>
      <c r="B1401" s="36" t="s">
        <v>4017</v>
      </c>
      <c r="C1401" s="36" t="s">
        <v>51</v>
      </c>
      <c r="D1401" s="36" t="s">
        <v>124</v>
      </c>
      <c r="E1401" s="36" t="s">
        <v>4018</v>
      </c>
      <c r="F1401" s="42">
        <f>SUMIFS('Sample - Superstore'!R:R,'Sample - Superstore'!$V:$V,$A1401,'Sample - Superstore'!$N:$N,$B1401)</f>
        <v>9.331041975</v>
      </c>
      <c r="G1401" s="43" t="str">
        <f>IF(OR($F1401&lt;Lower_Limit,$F1401&gt;Upper_Limit),TRUE,IF($F1401&gt;Upper_percentile,"P99",IF($F1401&lt;Lower_percentile,"P01","")))</f>
        <v/>
      </c>
      <c r="H1401" s="44">
        <f>SUMIFS('Sample - Superstore'!S:S,'Sample - Superstore'!$V:$V,$A1401,'Sample - Superstore'!$N:$N,$B1401)</f>
        <v>2</v>
      </c>
      <c r="I1401" s="45">
        <f>SUMIFS('Sample - Superstore'!T:T,'Sample - Superstore'!$V:$V,$A1401,'Sample - Superstore'!$N:$N,$B1401)</f>
        <v>0.2</v>
      </c>
      <c r="J1401" s="42">
        <f>SUMIFS('Sample - Superstore'!U:U,'Sample - Superstore'!$V:$V,$A1401,'Sample - Superstore'!$N:$N,$B1401)</f>
        <v>2.915950617</v>
      </c>
      <c r="L1401" s="36" t="s">
        <v>5911</v>
      </c>
      <c r="N1401" s="40"/>
    </row>
    <row r="1402">
      <c r="A1402" s="41" t="s">
        <v>8629</v>
      </c>
      <c r="B1402" s="36" t="s">
        <v>4019</v>
      </c>
      <c r="C1402" s="36" t="s">
        <v>39</v>
      </c>
      <c r="D1402" s="36" t="s">
        <v>40</v>
      </c>
      <c r="E1402" s="36" t="s">
        <v>4020</v>
      </c>
      <c r="F1402" s="42">
        <f>SUMIFS('Sample - Superstore'!R:R,'Sample - Superstore'!$V:$V,$A1402,'Sample - Superstore'!$N:$N,$B1402)</f>
        <v>805.1403556</v>
      </c>
      <c r="G1402" s="43" t="str">
        <f>IF(OR($F1402&lt;Lower_Limit,$F1402&gt;Upper_Limit),TRUE,IF($F1402&gt;Upper_percentile,"P99",IF($F1402&lt;Lower_percentile,"P01","")))</f>
        <v/>
      </c>
      <c r="H1402" s="44">
        <f>SUMIFS('Sample - Superstore'!S:S,'Sample - Superstore'!$V:$V,$A1402,'Sample - Superstore'!$N:$N,$B1402)</f>
        <v>9</v>
      </c>
      <c r="I1402" s="45">
        <f>SUMIFS('Sample - Superstore'!T:T,'Sample - Superstore'!$V:$V,$A1402,'Sample - Superstore'!$N:$N,$B1402)</f>
        <v>0.4</v>
      </c>
      <c r="J1402" s="42">
        <f>SUMIFS('Sample - Superstore'!U:U,'Sample - Superstore'!$V:$V,$A1402,'Sample - Superstore'!$N:$N,$B1402)</f>
        <v>-174.447077</v>
      </c>
      <c r="L1402" s="36" t="s">
        <v>5916</v>
      </c>
      <c r="N1402" s="40"/>
    </row>
    <row r="1403">
      <c r="A1403" s="41" t="s">
        <v>8629</v>
      </c>
      <c r="B1403" s="36" t="s">
        <v>2364</v>
      </c>
      <c r="C1403" s="36" t="s">
        <v>51</v>
      </c>
      <c r="D1403" s="36" t="s">
        <v>76</v>
      </c>
      <c r="E1403" s="36" t="s">
        <v>2365</v>
      </c>
      <c r="F1403" s="42">
        <f>SUMIFS('Sample - Superstore'!R:R,'Sample - Superstore'!$V:$V,$A1403,'Sample - Superstore'!$N:$N,$B1403)</f>
        <v>64.64432593</v>
      </c>
      <c r="G1403" s="43" t="str">
        <f>IF(OR($F1403&lt;Lower_Limit,$F1403&gt;Upper_Limit),TRUE,IF($F1403&gt;Upper_percentile,"P99",IF($F1403&lt;Lower_percentile,"P01","")))</f>
        <v/>
      </c>
      <c r="H1403" s="44">
        <f>SUMIFS('Sample - Superstore'!S:S,'Sample - Superstore'!$V:$V,$A1403,'Sample - Superstore'!$N:$N,$B1403)</f>
        <v>5</v>
      </c>
      <c r="I1403" s="45">
        <f>SUMIFS('Sample - Superstore'!T:T,'Sample - Superstore'!$V:$V,$A1403,'Sample - Superstore'!$N:$N,$B1403)</f>
        <v>0.9</v>
      </c>
      <c r="J1403" s="42">
        <f>SUMIFS('Sample - Superstore'!U:U,'Sample - Superstore'!$V:$V,$A1403,'Sample - Superstore'!$N:$N,$B1403)</f>
        <v>-6.859460741</v>
      </c>
      <c r="L1403" s="36" t="s">
        <v>5920</v>
      </c>
      <c r="N1403" s="40"/>
    </row>
    <row r="1404">
      <c r="A1404" s="41" t="s">
        <v>8629</v>
      </c>
      <c r="B1404" s="36" t="s">
        <v>2626</v>
      </c>
      <c r="C1404" s="36" t="s">
        <v>51</v>
      </c>
      <c r="D1404" s="36" t="s">
        <v>52</v>
      </c>
      <c r="E1404" s="36" t="s">
        <v>2627</v>
      </c>
      <c r="F1404" s="42">
        <f>SUMIFS('Sample - Superstore'!R:R,'Sample - Superstore'!$V:$V,$A1404,'Sample - Superstore'!$N:$N,$B1404)</f>
        <v>41.44184362</v>
      </c>
      <c r="G1404" s="43" t="str">
        <f>IF(OR($F1404&lt;Lower_Limit,$F1404&gt;Upper_Limit),TRUE,IF($F1404&gt;Upper_percentile,"P99",IF($F1404&lt;Lower_percentile,"P01","")))</f>
        <v/>
      </c>
      <c r="H1404" s="44">
        <f>SUMIFS('Sample - Superstore'!S:S,'Sample - Superstore'!$V:$V,$A1404,'Sample - Superstore'!$N:$N,$B1404)</f>
        <v>5</v>
      </c>
      <c r="I1404" s="45">
        <f>SUMIFS('Sample - Superstore'!T:T,'Sample - Superstore'!$V:$V,$A1404,'Sample - Superstore'!$N:$N,$B1404)</f>
        <v>0.2</v>
      </c>
      <c r="J1404" s="42">
        <f>SUMIFS('Sample - Superstore'!U:U,'Sample - Superstore'!$V:$V,$A1404,'Sample - Superstore'!$N:$N,$B1404)</f>
        <v>4.144184362</v>
      </c>
      <c r="L1404" s="36" t="s">
        <v>5922</v>
      </c>
      <c r="N1404" s="40"/>
    </row>
    <row r="1405">
      <c r="A1405" s="41" t="s">
        <v>8629</v>
      </c>
      <c r="B1405" s="36" t="s">
        <v>4023</v>
      </c>
      <c r="C1405" s="36" t="s">
        <v>39</v>
      </c>
      <c r="D1405" s="36" t="s">
        <v>85</v>
      </c>
      <c r="E1405" s="36" t="s">
        <v>4024</v>
      </c>
      <c r="F1405" s="42">
        <f>SUMIFS('Sample - Superstore'!R:R,'Sample - Superstore'!$V:$V,$A1405,'Sample - Superstore'!$N:$N,$B1405)</f>
        <v>1696.132614</v>
      </c>
      <c r="G1405" s="43" t="str">
        <f>IF(OR($F1405&lt;Lower_Limit,$F1405&gt;Upper_Limit),TRUE,IF($F1405&gt;Upper_percentile,"P99",IF($F1405&lt;Lower_percentile,"P01","")))</f>
        <v/>
      </c>
      <c r="H1405" s="44">
        <f>SUMIFS('Sample - Superstore'!S:S,'Sample - Superstore'!$V:$V,$A1405,'Sample - Superstore'!$N:$N,$B1405)</f>
        <v>11</v>
      </c>
      <c r="I1405" s="45">
        <f>SUMIFS('Sample - Superstore'!T:T,'Sample - Superstore'!$V:$V,$A1405,'Sample - Superstore'!$N:$N,$B1405)</f>
        <v>0.2</v>
      </c>
      <c r="J1405" s="42">
        <f>SUMIFS('Sample - Superstore'!U:U,'Sample - Superstore'!$V:$V,$A1405,'Sample - Superstore'!$N:$N,$B1405)</f>
        <v>733.5855088</v>
      </c>
      <c r="L1405" s="36" t="s">
        <v>5946</v>
      </c>
      <c r="N1405" s="40"/>
    </row>
    <row r="1406">
      <c r="A1406" s="41" t="s">
        <v>8629</v>
      </c>
      <c r="B1406" s="36" t="s">
        <v>1429</v>
      </c>
      <c r="C1406" s="36" t="s">
        <v>51</v>
      </c>
      <c r="D1406" s="36" t="s">
        <v>205</v>
      </c>
      <c r="E1406" s="36" t="s">
        <v>1430</v>
      </c>
      <c r="F1406" s="42">
        <f>SUMIFS('Sample - Superstore'!R:R,'Sample - Superstore'!$V:$V,$A1406,'Sample - Superstore'!$N:$N,$B1406)</f>
        <v>8.366345018</v>
      </c>
      <c r="G1406" s="43" t="str">
        <f>IF(OR($F1406&lt;Lower_Limit,$F1406&gt;Upper_Limit),TRUE,IF($F1406&gt;Upper_percentile,"P99",IF($F1406&lt;Lower_percentile,"P01","")))</f>
        <v/>
      </c>
      <c r="H1406" s="44">
        <f>SUMIFS('Sample - Superstore'!S:S,'Sample - Superstore'!$V:$V,$A1406,'Sample - Superstore'!$N:$N,$B1406)</f>
        <v>1</v>
      </c>
      <c r="I1406" s="45">
        <f>SUMIFS('Sample - Superstore'!T:T,'Sample - Superstore'!$V:$V,$A1406,'Sample - Superstore'!$N:$N,$B1406)</f>
        <v>0</v>
      </c>
      <c r="J1406" s="42">
        <f>SUMIFS('Sample - Superstore'!U:U,'Sample - Superstore'!$V:$V,$A1406,'Sample - Superstore'!$N:$N,$B1406)</f>
        <v>4.099509059</v>
      </c>
      <c r="L1406" s="36" t="s">
        <v>5949</v>
      </c>
      <c r="N1406" s="40"/>
    </row>
    <row r="1407">
      <c r="A1407" s="41" t="s">
        <v>8629</v>
      </c>
      <c r="B1407" s="36" t="s">
        <v>4028</v>
      </c>
      <c r="C1407" s="36" t="s">
        <v>51</v>
      </c>
      <c r="D1407" s="36" t="s">
        <v>52</v>
      </c>
      <c r="E1407" s="36" t="s">
        <v>4029</v>
      </c>
      <c r="F1407" s="42">
        <f>SUMIFS('Sample - Superstore'!R:R,'Sample - Superstore'!$V:$V,$A1407,'Sample - Superstore'!$N:$N,$B1407)</f>
        <v>332.94</v>
      </c>
      <c r="G1407" s="43" t="str">
        <f>IF(OR($F1407&lt;Lower_Limit,$F1407&gt;Upper_Limit),TRUE,IF($F1407&gt;Upper_percentile,"P99",IF($F1407&lt;Lower_percentile,"P01","")))</f>
        <v/>
      </c>
      <c r="H1407" s="44">
        <f>SUMIFS('Sample - Superstore'!S:S,'Sample - Superstore'!$V:$V,$A1407,'Sample - Superstore'!$N:$N,$B1407)</f>
        <v>3</v>
      </c>
      <c r="I1407" s="45">
        <f>SUMIFS('Sample - Superstore'!T:T,'Sample - Superstore'!$V:$V,$A1407,'Sample - Superstore'!$N:$N,$B1407)</f>
        <v>0</v>
      </c>
      <c r="J1407" s="42">
        <f>SUMIFS('Sample - Superstore'!U:U,'Sample - Superstore'!$V:$V,$A1407,'Sample - Superstore'!$N:$N,$B1407)</f>
        <v>6.6588</v>
      </c>
      <c r="L1407" s="36" t="s">
        <v>5956</v>
      </c>
      <c r="N1407" s="40"/>
    </row>
    <row r="1408">
      <c r="A1408" s="41" t="s">
        <v>8629</v>
      </c>
      <c r="B1408" s="36" t="s">
        <v>767</v>
      </c>
      <c r="C1408" s="36" t="s">
        <v>39</v>
      </c>
      <c r="D1408" s="36" t="s">
        <v>40</v>
      </c>
      <c r="E1408" s="36" t="s">
        <v>768</v>
      </c>
      <c r="F1408" s="42">
        <f>SUMIFS('Sample - Superstore'!R:R,'Sample - Superstore'!$V:$V,$A1408,'Sample - Superstore'!$N:$N,$B1408)</f>
        <v>248.2423868</v>
      </c>
      <c r="G1408" s="43" t="str">
        <f>IF(OR($F1408&lt;Lower_Limit,$F1408&gt;Upper_Limit),TRUE,IF($F1408&gt;Upper_percentile,"P99",IF($F1408&lt;Lower_percentile,"P01","")))</f>
        <v/>
      </c>
      <c r="H1408" s="44">
        <f>SUMIFS('Sample - Superstore'!S:S,'Sample - Superstore'!$V:$V,$A1408,'Sample - Superstore'!$N:$N,$B1408)</f>
        <v>5</v>
      </c>
      <c r="I1408" s="45">
        <f>SUMIFS('Sample - Superstore'!T:T,'Sample - Superstore'!$V:$V,$A1408,'Sample - Superstore'!$N:$N,$B1408)</f>
        <v>0</v>
      </c>
      <c r="J1408" s="42">
        <f>SUMIFS('Sample - Superstore'!U:U,'Sample - Superstore'!$V:$V,$A1408,'Sample - Superstore'!$N:$N,$B1408)</f>
        <v>69.50786831</v>
      </c>
      <c r="L1408" s="36" t="s">
        <v>5966</v>
      </c>
      <c r="N1408" s="40"/>
    </row>
    <row r="1409">
      <c r="A1409" s="41" t="s">
        <v>8629</v>
      </c>
      <c r="B1409" s="36" t="s">
        <v>4032</v>
      </c>
      <c r="C1409" s="36" t="s">
        <v>51</v>
      </c>
      <c r="D1409" s="36" t="s">
        <v>297</v>
      </c>
      <c r="E1409" s="36" t="s">
        <v>4033</v>
      </c>
      <c r="F1409" s="42">
        <f>SUMIFS('Sample - Superstore'!R:R,'Sample - Superstore'!$V:$V,$A1409,'Sample - Superstore'!$N:$N,$B1409)</f>
        <v>6.627160494</v>
      </c>
      <c r="G1409" s="43" t="str">
        <f>IF(OR($F1409&lt;Lower_Limit,$F1409&gt;Upper_Limit),TRUE,IF($F1409&gt;Upper_percentile,"P99",IF($F1409&lt;Lower_percentile,"P01","")))</f>
        <v/>
      </c>
      <c r="H1409" s="44">
        <f>SUMIFS('Sample - Superstore'!S:S,'Sample - Superstore'!$V:$V,$A1409,'Sample - Superstore'!$N:$N,$B1409)</f>
        <v>2</v>
      </c>
      <c r="I1409" s="45">
        <f>SUMIFS('Sample - Superstore'!T:T,'Sample - Superstore'!$V:$V,$A1409,'Sample - Superstore'!$N:$N,$B1409)</f>
        <v>0.2</v>
      </c>
      <c r="J1409" s="42">
        <f>SUMIFS('Sample - Superstore'!U:U,'Sample - Superstore'!$V:$V,$A1409,'Sample - Superstore'!$N:$N,$B1409)</f>
        <v>2.319506173</v>
      </c>
      <c r="L1409" s="36" t="s">
        <v>5968</v>
      </c>
      <c r="N1409" s="40"/>
    </row>
    <row r="1410">
      <c r="A1410" s="41" t="s">
        <v>8629</v>
      </c>
      <c r="B1410" s="36" t="s">
        <v>990</v>
      </c>
      <c r="C1410" s="36" t="s">
        <v>51</v>
      </c>
      <c r="D1410" s="36" t="s">
        <v>76</v>
      </c>
      <c r="E1410" s="36" t="s">
        <v>991</v>
      </c>
      <c r="F1410" s="42">
        <f>SUMIFS('Sample - Superstore'!R:R,'Sample - Superstore'!$V:$V,$A1410,'Sample - Superstore'!$N:$N,$B1410)</f>
        <v>2.107437037</v>
      </c>
      <c r="G1410" s="43" t="str">
        <f>IF(OR($F1410&lt;Lower_Limit,$F1410&gt;Upper_Limit),TRUE,IF($F1410&gt;Upper_percentile,"P99",IF($F1410&lt;Lower_percentile,"P01","")))</f>
        <v/>
      </c>
      <c r="H1410" s="44">
        <f>SUMIFS('Sample - Superstore'!S:S,'Sample - Superstore'!$V:$V,$A1410,'Sample - Superstore'!$N:$N,$B1410)</f>
        <v>3</v>
      </c>
      <c r="I1410" s="45">
        <f>SUMIFS('Sample - Superstore'!T:T,'Sample - Superstore'!$V:$V,$A1410,'Sample - Superstore'!$N:$N,$B1410)</f>
        <v>0.8</v>
      </c>
      <c r="J1410" s="42">
        <f>SUMIFS('Sample - Superstore'!U:U,'Sample - Superstore'!$V:$V,$A1410,'Sample - Superstore'!$N:$N,$B1410)</f>
        <v>-3.582642963</v>
      </c>
      <c r="L1410" s="36" t="s">
        <v>5970</v>
      </c>
      <c r="N1410" s="40"/>
    </row>
    <row r="1411">
      <c r="A1411" s="41" t="s">
        <v>8629</v>
      </c>
      <c r="B1411" s="36" t="s">
        <v>4035</v>
      </c>
      <c r="C1411" s="36" t="s">
        <v>51</v>
      </c>
      <c r="D1411" s="36" t="s">
        <v>93</v>
      </c>
      <c r="E1411" s="36" t="s">
        <v>4036</v>
      </c>
      <c r="F1411" s="42">
        <f>SUMIFS('Sample - Superstore'!R:R,'Sample - Superstore'!$V:$V,$A1411,'Sample - Superstore'!$N:$N,$B1411)</f>
        <v>2.912</v>
      </c>
      <c r="G1411" s="43" t="str">
        <f>IF(OR($F1411&lt;Lower_Limit,$F1411&gt;Upper_Limit),TRUE,IF($F1411&gt;Upper_percentile,"P99",IF($F1411&lt;Lower_percentile,"P01","")))</f>
        <v/>
      </c>
      <c r="H1411" s="44">
        <f>SUMIFS('Sample - Superstore'!S:S,'Sample - Superstore'!$V:$V,$A1411,'Sample - Superstore'!$N:$N,$B1411)</f>
        <v>2</v>
      </c>
      <c r="I1411" s="45">
        <f>SUMIFS('Sample - Superstore'!T:T,'Sample - Superstore'!$V:$V,$A1411,'Sample - Superstore'!$N:$N,$B1411)</f>
        <v>0.2</v>
      </c>
      <c r="J1411" s="42">
        <f>SUMIFS('Sample - Superstore'!U:U,'Sample - Superstore'!$V:$V,$A1411,'Sample - Superstore'!$N:$N,$B1411)</f>
        <v>0.91</v>
      </c>
      <c r="L1411" s="36" t="s">
        <v>5973</v>
      </c>
      <c r="N1411" s="40"/>
    </row>
    <row r="1412">
      <c r="A1412" s="41" t="s">
        <v>8629</v>
      </c>
      <c r="B1412" s="36" t="s">
        <v>4037</v>
      </c>
      <c r="C1412" s="36" t="s">
        <v>51</v>
      </c>
      <c r="D1412" s="36" t="s">
        <v>124</v>
      </c>
      <c r="E1412" s="36" t="s">
        <v>4038</v>
      </c>
      <c r="F1412" s="42">
        <f>SUMIFS('Sample - Superstore'!R:R,'Sample - Superstore'!$V:$V,$A1412,'Sample - Superstore'!$N:$N,$B1412)</f>
        <v>20.736</v>
      </c>
      <c r="G1412" s="43" t="str">
        <f>IF(OR($F1412&lt;Lower_Limit,$F1412&gt;Upper_Limit),TRUE,IF($F1412&gt;Upper_percentile,"P99",IF($F1412&lt;Lower_percentile,"P01","")))</f>
        <v/>
      </c>
      <c r="H1412" s="44">
        <f>SUMIFS('Sample - Superstore'!S:S,'Sample - Superstore'!$V:$V,$A1412,'Sample - Superstore'!$N:$N,$B1412)</f>
        <v>4</v>
      </c>
      <c r="I1412" s="45">
        <f>SUMIFS('Sample - Superstore'!T:T,'Sample - Superstore'!$V:$V,$A1412,'Sample - Superstore'!$N:$N,$B1412)</f>
        <v>0.2</v>
      </c>
      <c r="J1412" s="42">
        <f>SUMIFS('Sample - Superstore'!U:U,'Sample - Superstore'!$V:$V,$A1412,'Sample - Superstore'!$N:$N,$B1412)</f>
        <v>7.2576</v>
      </c>
      <c r="L1412" s="36" t="s">
        <v>5980</v>
      </c>
      <c r="N1412" s="40"/>
    </row>
    <row r="1413">
      <c r="A1413" s="41" t="s">
        <v>8629</v>
      </c>
      <c r="B1413" s="36" t="s">
        <v>2335</v>
      </c>
      <c r="C1413" s="36" t="s">
        <v>51</v>
      </c>
      <c r="D1413" s="36" t="s">
        <v>124</v>
      </c>
      <c r="E1413" s="36" t="s">
        <v>2336</v>
      </c>
      <c r="F1413" s="42">
        <f>SUMIFS('Sample - Superstore'!R:R,'Sample - Superstore'!$V:$V,$A1413,'Sample - Superstore'!$N:$N,$B1413)</f>
        <v>39.468</v>
      </c>
      <c r="G1413" s="43" t="str">
        <f>IF(OR($F1413&lt;Lower_Limit,$F1413&gt;Upper_Limit),TRUE,IF($F1413&gt;Upper_percentile,"P99",IF($F1413&lt;Lower_percentile,"P01","")))</f>
        <v/>
      </c>
      <c r="H1413" s="44">
        <f>SUMIFS('Sample - Superstore'!S:S,'Sample - Superstore'!$V:$V,$A1413,'Sample - Superstore'!$N:$N,$B1413)</f>
        <v>7</v>
      </c>
      <c r="I1413" s="45">
        <f>SUMIFS('Sample - Superstore'!T:T,'Sample - Superstore'!$V:$V,$A1413,'Sample - Superstore'!$N:$N,$B1413)</f>
        <v>0.2</v>
      </c>
      <c r="J1413" s="42">
        <f>SUMIFS('Sample - Superstore'!U:U,'Sample - Superstore'!$V:$V,$A1413,'Sample - Superstore'!$N:$N,$B1413)</f>
        <v>16.445</v>
      </c>
      <c r="L1413" s="36" t="s">
        <v>5982</v>
      </c>
      <c r="N1413" s="40"/>
    </row>
    <row r="1414">
      <c r="A1414" s="41" t="s">
        <v>8629</v>
      </c>
      <c r="B1414" s="36" t="s">
        <v>823</v>
      </c>
      <c r="C1414" s="36" t="s">
        <v>51</v>
      </c>
      <c r="D1414" s="36" t="s">
        <v>205</v>
      </c>
      <c r="E1414" s="36" t="s">
        <v>824</v>
      </c>
      <c r="F1414" s="42">
        <f>SUMIFS('Sample - Superstore'!R:R,'Sample - Superstore'!$V:$V,$A1414,'Sample - Superstore'!$N:$N,$B1414)</f>
        <v>109.9755193</v>
      </c>
      <c r="G1414" s="43" t="str">
        <f>IF(OR($F1414&lt;Lower_Limit,$F1414&gt;Upper_Limit),TRUE,IF($F1414&gt;Upper_percentile,"P99",IF($F1414&lt;Lower_percentile,"P01","")))</f>
        <v/>
      </c>
      <c r="H1414" s="44">
        <f>SUMIFS('Sample - Superstore'!S:S,'Sample - Superstore'!$V:$V,$A1414,'Sample - Superstore'!$N:$N,$B1414)</f>
        <v>2</v>
      </c>
      <c r="I1414" s="45">
        <f>SUMIFS('Sample - Superstore'!T:T,'Sample - Superstore'!$V:$V,$A1414,'Sample - Superstore'!$N:$N,$B1414)</f>
        <v>0.2</v>
      </c>
      <c r="J1414" s="42">
        <f>SUMIFS('Sample - Superstore'!U:U,'Sample - Superstore'!$V:$V,$A1414,'Sample - Superstore'!$N:$N,$B1414)</f>
        <v>37.11673778</v>
      </c>
      <c r="L1414" s="36" t="s">
        <v>5988</v>
      </c>
      <c r="N1414" s="40"/>
    </row>
    <row r="1415">
      <c r="A1415" s="41" t="s">
        <v>8629</v>
      </c>
      <c r="B1415" s="36" t="s">
        <v>4044</v>
      </c>
      <c r="C1415" s="36" t="s">
        <v>35</v>
      </c>
      <c r="D1415" s="36" t="s">
        <v>121</v>
      </c>
      <c r="E1415" s="36" t="s">
        <v>4045</v>
      </c>
      <c r="F1415" s="42">
        <f>SUMIFS('Sample - Superstore'!R:R,'Sample - Superstore'!$V:$V,$A1415,'Sample - Superstore'!$N:$N,$B1415)</f>
        <v>15.136</v>
      </c>
      <c r="G1415" s="43" t="str">
        <f>IF(OR($F1415&lt;Lower_Limit,$F1415&gt;Upper_Limit),TRUE,IF($F1415&gt;Upper_percentile,"P99",IF($F1415&lt;Lower_percentile,"P01","")))</f>
        <v/>
      </c>
      <c r="H1415" s="44">
        <f>SUMIFS('Sample - Superstore'!S:S,'Sample - Superstore'!$V:$V,$A1415,'Sample - Superstore'!$N:$N,$B1415)</f>
        <v>4</v>
      </c>
      <c r="I1415" s="45">
        <f>SUMIFS('Sample - Superstore'!T:T,'Sample - Superstore'!$V:$V,$A1415,'Sample - Superstore'!$N:$N,$B1415)</f>
        <v>0.2</v>
      </c>
      <c r="J1415" s="42">
        <f>SUMIFS('Sample - Superstore'!U:U,'Sample - Superstore'!$V:$V,$A1415,'Sample - Superstore'!$N:$N,$B1415)</f>
        <v>3.5948</v>
      </c>
      <c r="L1415" s="36" t="s">
        <v>5991</v>
      </c>
      <c r="N1415" s="40"/>
    </row>
    <row r="1416">
      <c r="A1416" s="41" t="s">
        <v>8629</v>
      </c>
      <c r="B1416" s="36" t="s">
        <v>1532</v>
      </c>
      <c r="C1416" s="36" t="s">
        <v>35</v>
      </c>
      <c r="D1416" s="36" t="s">
        <v>263</v>
      </c>
      <c r="E1416" s="36" t="s">
        <v>1533</v>
      </c>
      <c r="F1416" s="42">
        <f>SUMIFS('Sample - Superstore'!R:R,'Sample - Superstore'!$V:$V,$A1416,'Sample - Superstore'!$N:$N,$B1416)</f>
        <v>466.768</v>
      </c>
      <c r="G1416" s="43" t="str">
        <f>IF(OR($F1416&lt;Lower_Limit,$F1416&gt;Upper_Limit),TRUE,IF($F1416&gt;Upper_percentile,"P99",IF($F1416&lt;Lower_percentile,"P01","")))</f>
        <v/>
      </c>
      <c r="H1416" s="44">
        <f>SUMIFS('Sample - Superstore'!S:S,'Sample - Superstore'!$V:$V,$A1416,'Sample - Superstore'!$N:$N,$B1416)</f>
        <v>2</v>
      </c>
      <c r="I1416" s="45">
        <f>SUMIFS('Sample - Superstore'!T:T,'Sample - Superstore'!$V:$V,$A1416,'Sample - Superstore'!$N:$N,$B1416)</f>
        <v>0.2</v>
      </c>
      <c r="J1416" s="42">
        <f>SUMIFS('Sample - Superstore'!U:U,'Sample - Superstore'!$V:$V,$A1416,'Sample - Superstore'!$N:$N,$B1416)</f>
        <v>52.5114</v>
      </c>
      <c r="L1416" s="36" t="s">
        <v>5993</v>
      </c>
      <c r="N1416" s="40"/>
    </row>
    <row r="1417">
      <c r="A1417" s="41" t="s">
        <v>8629</v>
      </c>
      <c r="B1417" s="36" t="s">
        <v>3301</v>
      </c>
      <c r="C1417" s="36" t="s">
        <v>35</v>
      </c>
      <c r="D1417" s="36" t="s">
        <v>121</v>
      </c>
      <c r="E1417" s="36" t="s">
        <v>3302</v>
      </c>
      <c r="F1417" s="42">
        <f>SUMIFS('Sample - Superstore'!R:R,'Sample - Superstore'!$V:$V,$A1417,'Sample - Superstore'!$N:$N,$B1417)</f>
        <v>15.232</v>
      </c>
      <c r="G1417" s="43" t="str">
        <f>IF(OR($F1417&lt;Lower_Limit,$F1417&gt;Upper_Limit),TRUE,IF($F1417&gt;Upper_percentile,"P99",IF($F1417&lt;Lower_percentile,"P01","")))</f>
        <v/>
      </c>
      <c r="H1417" s="44">
        <f>SUMIFS('Sample - Superstore'!S:S,'Sample - Superstore'!$V:$V,$A1417,'Sample - Superstore'!$N:$N,$B1417)</f>
        <v>1</v>
      </c>
      <c r="I1417" s="45">
        <f>SUMIFS('Sample - Superstore'!T:T,'Sample - Superstore'!$V:$V,$A1417,'Sample - Superstore'!$N:$N,$B1417)</f>
        <v>0.2</v>
      </c>
      <c r="J1417" s="42">
        <f>SUMIFS('Sample - Superstore'!U:U,'Sample - Superstore'!$V:$V,$A1417,'Sample - Superstore'!$N:$N,$B1417)</f>
        <v>1.7136</v>
      </c>
      <c r="L1417" s="36" t="s">
        <v>5995</v>
      </c>
      <c r="N1417" s="40"/>
    </row>
    <row r="1418">
      <c r="A1418" s="41" t="s">
        <v>8629</v>
      </c>
      <c r="B1418" s="36" t="s">
        <v>4046</v>
      </c>
      <c r="C1418" s="36" t="s">
        <v>51</v>
      </c>
      <c r="D1418" s="36" t="s">
        <v>297</v>
      </c>
      <c r="E1418" s="36" t="s">
        <v>4047</v>
      </c>
      <c r="F1418" s="42">
        <f>SUMIFS('Sample - Superstore'!R:R,'Sample - Superstore'!$V:$V,$A1418,'Sample - Superstore'!$N:$N,$B1418)</f>
        <v>6.264</v>
      </c>
      <c r="G1418" s="43" t="str">
        <f>IF(OR($F1418&lt;Lower_Limit,$F1418&gt;Upper_Limit),TRUE,IF($F1418&gt;Upper_percentile,"P99",IF($F1418&lt;Lower_percentile,"P01","")))</f>
        <v/>
      </c>
      <c r="H1418" s="44">
        <f>SUMIFS('Sample - Superstore'!S:S,'Sample - Superstore'!$V:$V,$A1418,'Sample - Superstore'!$N:$N,$B1418)</f>
        <v>3</v>
      </c>
      <c r="I1418" s="45">
        <f>SUMIFS('Sample - Superstore'!T:T,'Sample - Superstore'!$V:$V,$A1418,'Sample - Superstore'!$N:$N,$B1418)</f>
        <v>0.2</v>
      </c>
      <c r="J1418" s="42">
        <f>SUMIFS('Sample - Superstore'!U:U,'Sample - Superstore'!$V:$V,$A1418,'Sample - Superstore'!$N:$N,$B1418)</f>
        <v>2.0358</v>
      </c>
      <c r="L1418" s="36" t="s">
        <v>5998</v>
      </c>
      <c r="N1418" s="40"/>
    </row>
    <row r="1419">
      <c r="A1419" s="41" t="s">
        <v>8629</v>
      </c>
      <c r="B1419" s="36" t="s">
        <v>3416</v>
      </c>
      <c r="C1419" s="36" t="s">
        <v>51</v>
      </c>
      <c r="D1419" s="36" t="s">
        <v>272</v>
      </c>
      <c r="E1419" s="36" t="s">
        <v>3417</v>
      </c>
      <c r="F1419" s="42">
        <f>SUMIFS('Sample - Superstore'!R:R,'Sample - Superstore'!$V:$V,$A1419,'Sample - Superstore'!$N:$N,$B1419)</f>
        <v>10.47</v>
      </c>
      <c r="G1419" s="43" t="str">
        <f>IF(OR($F1419&lt;Lower_Limit,$F1419&gt;Upper_Limit),TRUE,IF($F1419&gt;Upper_percentile,"P99",IF($F1419&lt;Lower_percentile,"P01","")))</f>
        <v/>
      </c>
      <c r="H1419" s="44">
        <f>SUMIFS('Sample - Superstore'!S:S,'Sample - Superstore'!$V:$V,$A1419,'Sample - Superstore'!$N:$N,$B1419)</f>
        <v>3</v>
      </c>
      <c r="I1419" s="45">
        <f>SUMIFS('Sample - Superstore'!T:T,'Sample - Superstore'!$V:$V,$A1419,'Sample - Superstore'!$N:$N,$B1419)</f>
        <v>0</v>
      </c>
      <c r="J1419" s="42">
        <f>SUMIFS('Sample - Superstore'!U:U,'Sample - Superstore'!$V:$V,$A1419,'Sample - Superstore'!$N:$N,$B1419)</f>
        <v>4.8162</v>
      </c>
      <c r="L1419" s="36" t="s">
        <v>6004</v>
      </c>
      <c r="N1419" s="40"/>
    </row>
    <row r="1420">
      <c r="A1420" s="41" t="s">
        <v>8629</v>
      </c>
      <c r="B1420" s="36" t="s">
        <v>2102</v>
      </c>
      <c r="C1420" s="36" t="s">
        <v>51</v>
      </c>
      <c r="D1420" s="36" t="s">
        <v>76</v>
      </c>
      <c r="E1420" s="36" t="s">
        <v>2103</v>
      </c>
      <c r="F1420" s="42">
        <f>SUMIFS('Sample - Superstore'!R:R,'Sample - Superstore'!$V:$V,$A1420,'Sample - Superstore'!$N:$N,$B1420)</f>
        <v>20.704</v>
      </c>
      <c r="G1420" s="43" t="str">
        <f>IF(OR($F1420&lt;Lower_Limit,$F1420&gt;Upper_Limit),TRUE,IF($F1420&gt;Upper_percentile,"P99",IF($F1420&lt;Lower_percentile,"P01","")))</f>
        <v/>
      </c>
      <c r="H1420" s="44">
        <f>SUMIFS('Sample - Superstore'!S:S,'Sample - Superstore'!$V:$V,$A1420,'Sample - Superstore'!$N:$N,$B1420)</f>
        <v>4</v>
      </c>
      <c r="I1420" s="45">
        <f>SUMIFS('Sample - Superstore'!T:T,'Sample - Superstore'!$V:$V,$A1420,'Sample - Superstore'!$N:$N,$B1420)</f>
        <v>0.2</v>
      </c>
      <c r="J1420" s="42">
        <f>SUMIFS('Sample - Superstore'!U:U,'Sample - Superstore'!$V:$V,$A1420,'Sample - Superstore'!$N:$N,$B1420)</f>
        <v>7.764</v>
      </c>
      <c r="L1420" s="36" t="s">
        <v>6013</v>
      </c>
      <c r="N1420" s="40"/>
    </row>
    <row r="1421">
      <c r="A1421" s="41" t="s">
        <v>8629</v>
      </c>
      <c r="B1421" s="36" t="s">
        <v>2759</v>
      </c>
      <c r="C1421" s="36" t="s">
        <v>39</v>
      </c>
      <c r="D1421" s="36" t="s">
        <v>61</v>
      </c>
      <c r="E1421" s="36" t="s">
        <v>2760</v>
      </c>
      <c r="F1421" s="42">
        <f>SUMIFS('Sample - Superstore'!R:R,'Sample - Superstore'!$V:$V,$A1421,'Sample - Superstore'!$N:$N,$B1421)</f>
        <v>15.77799074</v>
      </c>
      <c r="G1421" s="43" t="str">
        <f>IF(OR($F1421&lt;Lower_Limit,$F1421&gt;Upper_Limit),TRUE,IF($F1421&gt;Upper_percentile,"P99",IF($F1421&lt;Lower_percentile,"P01","")))</f>
        <v/>
      </c>
      <c r="H1421" s="44">
        <f>SUMIFS('Sample - Superstore'!S:S,'Sample - Superstore'!$V:$V,$A1421,'Sample - Superstore'!$N:$N,$B1421)</f>
        <v>3</v>
      </c>
      <c r="I1421" s="45">
        <f>SUMIFS('Sample - Superstore'!T:T,'Sample - Superstore'!$V:$V,$A1421,'Sample - Superstore'!$N:$N,$B1421)</f>
        <v>0</v>
      </c>
      <c r="J1421" s="42">
        <f>SUMIFS('Sample - Superstore'!U:U,'Sample - Superstore'!$V:$V,$A1421,'Sample - Superstore'!$N:$N,$B1421)</f>
        <v>1.262239259</v>
      </c>
      <c r="L1421" s="36" t="s">
        <v>6018</v>
      </c>
      <c r="N1421" s="40"/>
    </row>
    <row r="1422">
      <c r="A1422" s="41" t="s">
        <v>8629</v>
      </c>
      <c r="B1422" s="36" t="s">
        <v>4050</v>
      </c>
      <c r="C1422" s="36" t="s">
        <v>51</v>
      </c>
      <c r="D1422" s="36" t="s">
        <v>272</v>
      </c>
      <c r="E1422" s="36" t="s">
        <v>722</v>
      </c>
      <c r="F1422" s="42">
        <f>SUMIFS('Sample - Superstore'!R:R,'Sample - Superstore'!$V:$V,$A1422,'Sample - Superstore'!$N:$N,$B1422)</f>
        <v>8.524463184</v>
      </c>
      <c r="G1422" s="43" t="str">
        <f>IF(OR($F1422&lt;Lower_Limit,$F1422&gt;Upper_Limit),TRUE,IF($F1422&gt;Upper_percentile,"P99",IF($F1422&lt;Lower_percentile,"P01","")))</f>
        <v/>
      </c>
      <c r="H1422" s="44">
        <f>SUMIFS('Sample - Superstore'!S:S,'Sample - Superstore'!$V:$V,$A1422,'Sample - Superstore'!$N:$N,$B1422)</f>
        <v>3</v>
      </c>
      <c r="I1422" s="45">
        <f>SUMIFS('Sample - Superstore'!T:T,'Sample - Superstore'!$V:$V,$A1422,'Sample - Superstore'!$N:$N,$B1422)</f>
        <v>0</v>
      </c>
      <c r="J1422" s="42">
        <f>SUMIFS('Sample - Superstore'!U:U,'Sample - Superstore'!$V:$V,$A1422,'Sample - Superstore'!$N:$N,$B1422)</f>
        <v>3.921253065</v>
      </c>
      <c r="L1422" s="36" t="s">
        <v>6021</v>
      </c>
      <c r="N1422" s="40"/>
    </row>
    <row r="1423">
      <c r="A1423" s="41" t="s">
        <v>8629</v>
      </c>
      <c r="B1423" s="36" t="s">
        <v>2694</v>
      </c>
      <c r="C1423" s="36" t="s">
        <v>51</v>
      </c>
      <c r="D1423" s="36" t="s">
        <v>52</v>
      </c>
      <c r="E1423" s="36" t="s">
        <v>2695</v>
      </c>
      <c r="F1423" s="42">
        <f>SUMIFS('Sample - Superstore'!R:R,'Sample - Superstore'!$V:$V,$A1423,'Sample - Superstore'!$N:$N,$B1423)</f>
        <v>96.47304604</v>
      </c>
      <c r="G1423" s="43" t="str">
        <f>IF(OR($F1423&lt;Lower_Limit,$F1423&gt;Upper_Limit),TRUE,IF($F1423&gt;Upper_percentile,"P99",IF($F1423&lt;Lower_percentile,"P01","")))</f>
        <v/>
      </c>
      <c r="H1423" s="44">
        <f>SUMIFS('Sample - Superstore'!S:S,'Sample - Superstore'!$V:$V,$A1423,'Sample - Superstore'!$N:$N,$B1423)</f>
        <v>8</v>
      </c>
      <c r="I1423" s="45">
        <f>SUMIFS('Sample - Superstore'!T:T,'Sample - Superstore'!$V:$V,$A1423,'Sample - Superstore'!$N:$N,$B1423)</f>
        <v>0</v>
      </c>
      <c r="J1423" s="42">
        <f>SUMIFS('Sample - Superstore'!U:U,'Sample - Superstore'!$V:$V,$A1423,'Sample - Superstore'!$N:$N,$B1423)</f>
        <v>0.9647304604</v>
      </c>
      <c r="L1423" s="36" t="s">
        <v>6023</v>
      </c>
      <c r="N1423" s="40"/>
    </row>
    <row r="1424">
      <c r="A1424" s="41" t="s">
        <v>8629</v>
      </c>
      <c r="B1424" s="36" t="s">
        <v>4051</v>
      </c>
      <c r="C1424" s="36" t="s">
        <v>35</v>
      </c>
      <c r="D1424" s="36" t="s">
        <v>263</v>
      </c>
      <c r="E1424" s="36" t="s">
        <v>4052</v>
      </c>
      <c r="F1424" s="42">
        <f>SUMIFS('Sample - Superstore'!R:R,'Sample - Superstore'!$V:$V,$A1424,'Sample - Superstore'!$N:$N,$B1424)</f>
        <v>806.9440361</v>
      </c>
      <c r="G1424" s="43" t="str">
        <f>IF(OR($F1424&lt;Lower_Limit,$F1424&gt;Upper_Limit),TRUE,IF($F1424&gt;Upper_percentile,"P99",IF($F1424&lt;Lower_percentile,"P01","")))</f>
        <v/>
      </c>
      <c r="H1424" s="44">
        <f>SUMIFS('Sample - Superstore'!S:S,'Sample - Superstore'!$V:$V,$A1424,'Sample - Superstore'!$N:$N,$B1424)</f>
        <v>4</v>
      </c>
      <c r="I1424" s="45">
        <f>SUMIFS('Sample - Superstore'!T:T,'Sample - Superstore'!$V:$V,$A1424,'Sample - Superstore'!$N:$N,$B1424)</f>
        <v>0</v>
      </c>
      <c r="J1424" s="42">
        <f>SUMIFS('Sample - Superstore'!U:U,'Sample - Superstore'!$V:$V,$A1424,'Sample - Superstore'!$N:$N,$B1424)</f>
        <v>234.0137705</v>
      </c>
      <c r="L1424" s="36" t="s">
        <v>6028</v>
      </c>
      <c r="N1424" s="40"/>
    </row>
    <row r="1425">
      <c r="A1425" s="41" t="s">
        <v>8629</v>
      </c>
      <c r="B1425" s="36" t="s">
        <v>2340</v>
      </c>
      <c r="C1425" s="36" t="s">
        <v>51</v>
      </c>
      <c r="D1425" s="36" t="s">
        <v>124</v>
      </c>
      <c r="E1425" s="36" t="s">
        <v>2341</v>
      </c>
      <c r="F1425" s="42">
        <f>SUMIFS('Sample - Superstore'!R:R,'Sample - Superstore'!$V:$V,$A1425,'Sample - Superstore'!$N:$N,$B1425)</f>
        <v>75.71037037</v>
      </c>
      <c r="G1425" s="43" t="str">
        <f>IF(OR($F1425&lt;Lower_Limit,$F1425&gt;Upper_Limit),TRUE,IF($F1425&gt;Upper_percentile,"P99",IF($F1425&lt;Lower_percentile,"P01","")))</f>
        <v/>
      </c>
      <c r="H1425" s="44">
        <f>SUMIFS('Sample - Superstore'!S:S,'Sample - Superstore'!$V:$V,$A1425,'Sample - Superstore'!$N:$N,$B1425)</f>
        <v>3</v>
      </c>
      <c r="I1425" s="45">
        <f>SUMIFS('Sample - Superstore'!T:T,'Sample - Superstore'!$V:$V,$A1425,'Sample - Superstore'!$N:$N,$B1425)</f>
        <v>0</v>
      </c>
      <c r="J1425" s="42">
        <f>SUMIFS('Sample - Superstore'!U:U,'Sample - Superstore'!$V:$V,$A1425,'Sample - Superstore'!$N:$N,$B1425)</f>
        <v>34.82677037</v>
      </c>
      <c r="L1425" s="36" t="s">
        <v>6037</v>
      </c>
      <c r="N1425" s="40"/>
    </row>
    <row r="1426">
      <c r="A1426" s="41" t="s">
        <v>8629</v>
      </c>
      <c r="B1426" s="36" t="s">
        <v>4055</v>
      </c>
      <c r="C1426" s="36" t="s">
        <v>39</v>
      </c>
      <c r="D1426" s="36" t="s">
        <v>40</v>
      </c>
      <c r="E1426" s="36" t="s">
        <v>4056</v>
      </c>
      <c r="F1426" s="42">
        <f>SUMIFS('Sample - Superstore'!R:R,'Sample - Superstore'!$V:$V,$A1426,'Sample - Superstore'!$N:$N,$B1426)</f>
        <v>146.952</v>
      </c>
      <c r="G1426" s="43" t="str">
        <f>IF(OR($F1426&lt;Lower_Limit,$F1426&gt;Upper_Limit),TRUE,IF($F1426&gt;Upper_percentile,"P99",IF($F1426&lt;Lower_percentile,"P01","")))</f>
        <v/>
      </c>
      <c r="H1426" s="44">
        <f>SUMIFS('Sample - Superstore'!S:S,'Sample - Superstore'!$V:$V,$A1426,'Sample - Superstore'!$N:$N,$B1426)</f>
        <v>3</v>
      </c>
      <c r="I1426" s="45">
        <f>SUMIFS('Sample - Superstore'!T:T,'Sample - Superstore'!$V:$V,$A1426,'Sample - Superstore'!$N:$N,$B1426)</f>
        <v>0.2</v>
      </c>
      <c r="J1426" s="42">
        <f>SUMIFS('Sample - Superstore'!U:U,'Sample - Superstore'!$V:$V,$A1426,'Sample - Superstore'!$N:$N,$B1426)</f>
        <v>9.1845</v>
      </c>
      <c r="L1426" s="36" t="s">
        <v>6044</v>
      </c>
      <c r="N1426" s="40"/>
    </row>
    <row r="1427">
      <c r="A1427" s="41" t="s">
        <v>8629</v>
      </c>
      <c r="B1427" s="36" t="s">
        <v>1802</v>
      </c>
      <c r="C1427" s="36" t="s">
        <v>35</v>
      </c>
      <c r="D1427" s="36" t="s">
        <v>263</v>
      </c>
      <c r="E1427" s="36" t="s">
        <v>1803</v>
      </c>
      <c r="F1427" s="42">
        <f>SUMIFS('Sample - Superstore'!R:R,'Sample - Superstore'!$V:$V,$A1427,'Sample - Superstore'!$N:$N,$B1427)</f>
        <v>83.136</v>
      </c>
      <c r="G1427" s="43" t="str">
        <f>IF(OR($F1427&lt;Lower_Limit,$F1427&gt;Upper_Limit),TRUE,IF($F1427&gt;Upper_percentile,"P99",IF($F1427&lt;Lower_percentile,"P01","")))</f>
        <v/>
      </c>
      <c r="H1427" s="44">
        <f>SUMIFS('Sample - Superstore'!S:S,'Sample - Superstore'!$V:$V,$A1427,'Sample - Superstore'!$N:$N,$B1427)</f>
        <v>4</v>
      </c>
      <c r="I1427" s="45">
        <f>SUMIFS('Sample - Superstore'!T:T,'Sample - Superstore'!$V:$V,$A1427,'Sample - Superstore'!$N:$N,$B1427)</f>
        <v>0.2</v>
      </c>
      <c r="J1427" s="42">
        <f>SUMIFS('Sample - Superstore'!U:U,'Sample - Superstore'!$V:$V,$A1427,'Sample - Superstore'!$N:$N,$B1427)</f>
        <v>5.196</v>
      </c>
      <c r="L1427" s="36" t="s">
        <v>6050</v>
      </c>
      <c r="N1427" s="40"/>
    </row>
    <row r="1428">
      <c r="A1428" s="41" t="s">
        <v>8629</v>
      </c>
      <c r="B1428" s="36" t="s">
        <v>4059</v>
      </c>
      <c r="C1428" s="36" t="s">
        <v>35</v>
      </c>
      <c r="D1428" s="36" t="s">
        <v>121</v>
      </c>
      <c r="E1428" s="36" t="s">
        <v>4060</v>
      </c>
      <c r="F1428" s="42">
        <f>SUMIFS('Sample - Superstore'!R:R,'Sample - Superstore'!$V:$V,$A1428,'Sample - Superstore'!$N:$N,$B1428)</f>
        <v>44.72790123</v>
      </c>
      <c r="G1428" s="43" t="str">
        <f>IF(OR($F1428&lt;Lower_Limit,$F1428&gt;Upper_Limit),TRUE,IF($F1428&gt;Upper_percentile,"P99",IF($F1428&lt;Lower_percentile,"P01","")))</f>
        <v/>
      </c>
      <c r="H1428" s="44">
        <f>SUMIFS('Sample - Superstore'!S:S,'Sample - Superstore'!$V:$V,$A1428,'Sample - Superstore'!$N:$N,$B1428)</f>
        <v>2</v>
      </c>
      <c r="I1428" s="45">
        <f>SUMIFS('Sample - Superstore'!T:T,'Sample - Superstore'!$V:$V,$A1428,'Sample - Superstore'!$N:$N,$B1428)</f>
        <v>0</v>
      </c>
      <c r="J1428" s="42">
        <f>SUMIFS('Sample - Superstore'!U:U,'Sample - Superstore'!$V:$V,$A1428,'Sample - Superstore'!$N:$N,$B1428)</f>
        <v>16.10204444</v>
      </c>
      <c r="L1428" s="36" t="s">
        <v>6056</v>
      </c>
      <c r="N1428" s="40"/>
    </row>
    <row r="1429">
      <c r="A1429" s="41" t="s">
        <v>8629</v>
      </c>
      <c r="B1429" s="36" t="s">
        <v>3556</v>
      </c>
      <c r="C1429" s="36" t="s">
        <v>51</v>
      </c>
      <c r="D1429" s="36" t="s">
        <v>297</v>
      </c>
      <c r="E1429" s="36" t="s">
        <v>3557</v>
      </c>
      <c r="F1429" s="42">
        <f>SUMIFS('Sample - Superstore'!R:R,'Sample - Superstore'!$V:$V,$A1429,'Sample - Superstore'!$N:$N,$B1429)</f>
        <v>15.91703704</v>
      </c>
      <c r="G1429" s="43" t="str">
        <f>IF(OR($F1429&lt;Lower_Limit,$F1429&gt;Upper_Limit),TRUE,IF($F1429&gt;Upper_percentile,"P99",IF($F1429&lt;Lower_percentile,"P01","")))</f>
        <v/>
      </c>
      <c r="H1429" s="44">
        <f>SUMIFS('Sample - Superstore'!S:S,'Sample - Superstore'!$V:$V,$A1429,'Sample - Superstore'!$N:$N,$B1429)</f>
        <v>5</v>
      </c>
      <c r="I1429" s="45">
        <f>SUMIFS('Sample - Superstore'!T:T,'Sample - Superstore'!$V:$V,$A1429,'Sample - Superstore'!$N:$N,$B1429)</f>
        <v>0</v>
      </c>
      <c r="J1429" s="42">
        <f>SUMIFS('Sample - Superstore'!U:U,'Sample - Superstore'!$V:$V,$A1429,'Sample - Superstore'!$N:$N,$B1429)</f>
        <v>7.799348148</v>
      </c>
      <c r="L1429" s="36" t="s">
        <v>6058</v>
      </c>
      <c r="N1429" s="40"/>
    </row>
    <row r="1430">
      <c r="A1430" s="41" t="s">
        <v>8629</v>
      </c>
      <c r="B1430" s="36" t="s">
        <v>4064</v>
      </c>
      <c r="C1430" s="36" t="s">
        <v>39</v>
      </c>
      <c r="D1430" s="36" t="s">
        <v>40</v>
      </c>
      <c r="E1430" s="36" t="s">
        <v>4065</v>
      </c>
      <c r="F1430" s="42">
        <f>SUMIFS('Sample - Superstore'!R:R,'Sample - Superstore'!$V:$V,$A1430,'Sample - Superstore'!$N:$N,$B1430)</f>
        <v>165.7472016</v>
      </c>
      <c r="G1430" s="43" t="str">
        <f>IF(OR($F1430&lt;Lower_Limit,$F1430&gt;Upper_Limit),TRUE,IF($F1430&gt;Upper_percentile,"P99",IF($F1430&lt;Lower_percentile,"P01","")))</f>
        <v/>
      </c>
      <c r="H1430" s="44">
        <f>SUMIFS('Sample - Superstore'!S:S,'Sample - Superstore'!$V:$V,$A1430,'Sample - Superstore'!$N:$N,$B1430)</f>
        <v>5</v>
      </c>
      <c r="I1430" s="45">
        <f>SUMIFS('Sample - Superstore'!T:T,'Sample - Superstore'!$V:$V,$A1430,'Sample - Superstore'!$N:$N,$B1430)</f>
        <v>0</v>
      </c>
      <c r="J1430" s="42">
        <f>SUMIFS('Sample - Superstore'!U:U,'Sample - Superstore'!$V:$V,$A1430,'Sample - Superstore'!$N:$N,$B1430)</f>
        <v>46.40921646</v>
      </c>
      <c r="L1430" s="36" t="s">
        <v>6065</v>
      </c>
      <c r="N1430" s="40"/>
    </row>
    <row r="1431">
      <c r="A1431" s="41" t="s">
        <v>8629</v>
      </c>
      <c r="B1431" s="36" t="s">
        <v>781</v>
      </c>
      <c r="C1431" s="36" t="s">
        <v>51</v>
      </c>
      <c r="D1431" s="36" t="s">
        <v>635</v>
      </c>
      <c r="E1431" s="36" t="s">
        <v>782</v>
      </c>
      <c r="F1431" s="42">
        <f>SUMIFS('Sample - Superstore'!R:R,'Sample - Superstore'!$V:$V,$A1431,'Sample - Superstore'!$N:$N,$B1431)</f>
        <v>18.68041152</v>
      </c>
      <c r="G1431" s="43" t="str">
        <f>IF(OR($F1431&lt;Lower_Limit,$F1431&gt;Upper_Limit),TRUE,IF($F1431&gt;Upper_percentile,"P99",IF($F1431&lt;Lower_percentile,"P01","")))</f>
        <v/>
      </c>
      <c r="H1431" s="44">
        <f>SUMIFS('Sample - Superstore'!S:S,'Sample - Superstore'!$V:$V,$A1431,'Sample - Superstore'!$N:$N,$B1431)</f>
        <v>2</v>
      </c>
      <c r="I1431" s="45">
        <f>SUMIFS('Sample - Superstore'!T:T,'Sample - Superstore'!$V:$V,$A1431,'Sample - Superstore'!$N:$N,$B1431)</f>
        <v>0</v>
      </c>
      <c r="J1431" s="42">
        <f>SUMIFS('Sample - Superstore'!U:U,'Sample - Superstore'!$V:$V,$A1431,'Sample - Superstore'!$N:$N,$B1431)</f>
        <v>5.604123457</v>
      </c>
      <c r="L1431" s="36" t="s">
        <v>6068</v>
      </c>
      <c r="N1431" s="40"/>
    </row>
    <row r="1432">
      <c r="A1432" s="41" t="s">
        <v>8629</v>
      </c>
      <c r="B1432" s="36" t="s">
        <v>4066</v>
      </c>
      <c r="C1432" s="36" t="s">
        <v>51</v>
      </c>
      <c r="D1432" s="36" t="s">
        <v>124</v>
      </c>
      <c r="E1432" s="36" t="s">
        <v>4067</v>
      </c>
      <c r="F1432" s="42">
        <f>SUMIFS('Sample - Superstore'!R:R,'Sample - Superstore'!$V:$V,$A1432,'Sample - Superstore'!$N:$N,$B1432)</f>
        <v>19.46520988</v>
      </c>
      <c r="G1432" s="43" t="str">
        <f>IF(OR($F1432&lt;Lower_Limit,$F1432&gt;Upper_Limit),TRUE,IF($F1432&gt;Upper_percentile,"P99",IF($F1432&lt;Lower_percentile,"P01","")))</f>
        <v/>
      </c>
      <c r="H1432" s="44">
        <f>SUMIFS('Sample - Superstore'!S:S,'Sample - Superstore'!$V:$V,$A1432,'Sample - Superstore'!$N:$N,$B1432)</f>
        <v>3</v>
      </c>
      <c r="I1432" s="45">
        <f>SUMIFS('Sample - Superstore'!T:T,'Sample - Superstore'!$V:$V,$A1432,'Sample - Superstore'!$N:$N,$B1432)</f>
        <v>0</v>
      </c>
      <c r="J1432" s="42">
        <f>SUMIFS('Sample - Superstore'!U:U,'Sample - Superstore'!$V:$V,$A1432,'Sample - Superstore'!$N:$N,$B1432)</f>
        <v>9.343300741</v>
      </c>
      <c r="L1432" s="36" t="s">
        <v>6075</v>
      </c>
      <c r="N1432" s="40"/>
    </row>
    <row r="1433">
      <c r="A1433" s="41" t="s">
        <v>8629</v>
      </c>
      <c r="B1433" s="36" t="s">
        <v>2727</v>
      </c>
      <c r="C1433" s="36" t="s">
        <v>51</v>
      </c>
      <c r="D1433" s="36" t="s">
        <v>283</v>
      </c>
      <c r="E1433" s="36" t="s">
        <v>2728</v>
      </c>
      <c r="F1433" s="42">
        <f>SUMIFS('Sample - Superstore'!R:R,'Sample - Superstore'!$V:$V,$A1433,'Sample - Superstore'!$N:$N,$B1433)</f>
        <v>417.8222222</v>
      </c>
      <c r="G1433" s="43" t="str">
        <f>IF(OR($F1433&lt;Lower_Limit,$F1433&gt;Upper_Limit),TRUE,IF($F1433&gt;Upper_percentile,"P99",IF($F1433&lt;Lower_percentile,"P01","")))</f>
        <v/>
      </c>
      <c r="H1433" s="44">
        <f>SUMIFS('Sample - Superstore'!S:S,'Sample - Superstore'!$V:$V,$A1433,'Sample - Superstore'!$N:$N,$B1433)</f>
        <v>2</v>
      </c>
      <c r="I1433" s="45">
        <f>SUMIFS('Sample - Superstore'!T:T,'Sample - Superstore'!$V:$V,$A1433,'Sample - Superstore'!$N:$N,$B1433)</f>
        <v>0</v>
      </c>
      <c r="J1433" s="42">
        <f>SUMIFS('Sample - Superstore'!U:U,'Sample - Superstore'!$V:$V,$A1433,'Sample - Superstore'!$N:$N,$B1433)</f>
        <v>150.416</v>
      </c>
      <c r="L1433" s="36" t="s">
        <v>6078</v>
      </c>
      <c r="N1433" s="40"/>
    </row>
    <row r="1434">
      <c r="A1434" s="41" t="s">
        <v>8629</v>
      </c>
      <c r="B1434" s="36" t="s">
        <v>1225</v>
      </c>
      <c r="C1434" s="36" t="s">
        <v>51</v>
      </c>
      <c r="D1434" s="36" t="s">
        <v>124</v>
      </c>
      <c r="E1434" s="36" t="s">
        <v>1226</v>
      </c>
      <c r="F1434" s="42">
        <f>SUMIFS('Sample - Superstore'!R:R,'Sample - Superstore'!$V:$V,$A1434,'Sample - Superstore'!$N:$N,$B1434)</f>
        <v>19.49837037</v>
      </c>
      <c r="G1434" s="43" t="str">
        <f>IF(OR($F1434&lt;Lower_Limit,$F1434&gt;Upper_Limit),TRUE,IF($F1434&gt;Upper_percentile,"P99",IF($F1434&lt;Lower_percentile,"P01","")))</f>
        <v/>
      </c>
      <c r="H1434" s="44">
        <f>SUMIFS('Sample - Superstore'!S:S,'Sample - Superstore'!$V:$V,$A1434,'Sample - Superstore'!$N:$N,$B1434)</f>
        <v>3</v>
      </c>
      <c r="I1434" s="45">
        <f>SUMIFS('Sample - Superstore'!T:T,'Sample - Superstore'!$V:$V,$A1434,'Sample - Superstore'!$N:$N,$B1434)</f>
        <v>0</v>
      </c>
      <c r="J1434" s="42">
        <f>SUMIFS('Sample - Superstore'!U:U,'Sample - Superstore'!$V:$V,$A1434,'Sample - Superstore'!$N:$N,$B1434)</f>
        <v>9.554201481</v>
      </c>
      <c r="L1434" s="36" t="s">
        <v>6081</v>
      </c>
      <c r="N1434" s="40"/>
    </row>
    <row r="1435">
      <c r="A1435" s="41" t="s">
        <v>8629</v>
      </c>
      <c r="B1435" s="36" t="s">
        <v>510</v>
      </c>
      <c r="C1435" s="36" t="s">
        <v>51</v>
      </c>
      <c r="D1435" s="36" t="s">
        <v>52</v>
      </c>
      <c r="E1435" s="36" t="s">
        <v>511</v>
      </c>
      <c r="F1435" s="42">
        <f>SUMIFS('Sample - Superstore'!R:R,'Sample - Superstore'!$V:$V,$A1435,'Sample - Superstore'!$N:$N,$B1435)</f>
        <v>412.3839012</v>
      </c>
      <c r="G1435" s="43" t="str">
        <f>IF(OR($F1435&lt;Lower_Limit,$F1435&gt;Upper_Limit),TRUE,IF($F1435&gt;Upper_percentile,"P99",IF($F1435&lt;Lower_percentile,"P01","")))</f>
        <v/>
      </c>
      <c r="H1435" s="44">
        <f>SUMIFS('Sample - Superstore'!S:S,'Sample - Superstore'!$V:$V,$A1435,'Sample - Superstore'!$N:$N,$B1435)</f>
        <v>6</v>
      </c>
      <c r="I1435" s="45">
        <f>SUMIFS('Sample - Superstore'!T:T,'Sample - Superstore'!$V:$V,$A1435,'Sample - Superstore'!$N:$N,$B1435)</f>
        <v>0</v>
      </c>
      <c r="J1435" s="42">
        <f>SUMIFS('Sample - Superstore'!U:U,'Sample - Superstore'!$V:$V,$A1435,'Sample - Superstore'!$N:$N,$B1435)</f>
        <v>111.3436533</v>
      </c>
      <c r="L1435" s="36" t="s">
        <v>6092</v>
      </c>
      <c r="N1435" s="40"/>
    </row>
    <row r="1436">
      <c r="A1436" s="41" t="s">
        <v>8629</v>
      </c>
      <c r="B1436" s="36" t="s">
        <v>4068</v>
      </c>
      <c r="C1436" s="36" t="s">
        <v>35</v>
      </c>
      <c r="D1436" s="36" t="s">
        <v>121</v>
      </c>
      <c r="E1436" s="36" t="s">
        <v>4069</v>
      </c>
      <c r="F1436" s="42">
        <f>SUMIFS('Sample - Superstore'!R:R,'Sample - Superstore'!$V:$V,$A1436,'Sample - Superstore'!$N:$N,$B1436)</f>
        <v>1477.233679</v>
      </c>
      <c r="G1436" s="43" t="str">
        <f>IF(OR($F1436&lt;Lower_Limit,$F1436&gt;Upper_Limit),TRUE,IF($F1436&gt;Upper_percentile,"P99",IF($F1436&lt;Lower_percentile,"P01","")))</f>
        <v/>
      </c>
      <c r="H1436" s="44">
        <f>SUMIFS('Sample - Superstore'!S:S,'Sample - Superstore'!$V:$V,$A1436,'Sample - Superstore'!$N:$N,$B1436)</f>
        <v>14</v>
      </c>
      <c r="I1436" s="45">
        <f>SUMIFS('Sample - Superstore'!T:T,'Sample - Superstore'!$V:$V,$A1436,'Sample - Superstore'!$N:$N,$B1436)</f>
        <v>0</v>
      </c>
      <c r="J1436" s="42">
        <f>SUMIFS('Sample - Superstore'!U:U,'Sample - Superstore'!$V:$V,$A1436,'Sample - Superstore'!$N:$N,$B1436)</f>
        <v>428.3977669</v>
      </c>
      <c r="L1436" s="36" t="s">
        <v>6096</v>
      </c>
      <c r="N1436" s="40"/>
    </row>
    <row r="1437">
      <c r="A1437" s="41" t="s">
        <v>8629</v>
      </c>
      <c r="B1437" s="36" t="s">
        <v>556</v>
      </c>
      <c r="C1437" s="36" t="s">
        <v>39</v>
      </c>
      <c r="D1437" s="36" t="s">
        <v>40</v>
      </c>
      <c r="E1437" s="36" t="s">
        <v>557</v>
      </c>
      <c r="F1437" s="42">
        <f>SUMIFS('Sample - Superstore'!R:R,'Sample - Superstore'!$V:$V,$A1437,'Sample - Superstore'!$N:$N,$B1437)</f>
        <v>33.12733333</v>
      </c>
      <c r="G1437" s="43" t="str">
        <f>IF(OR($F1437&lt;Lower_Limit,$F1437&gt;Upper_Limit),TRUE,IF($F1437&gt;Upper_percentile,"P99",IF($F1437&lt;Lower_percentile,"P01","")))</f>
        <v/>
      </c>
      <c r="H1437" s="44">
        <f>SUMIFS('Sample - Superstore'!S:S,'Sample - Superstore'!$V:$V,$A1437,'Sample - Superstore'!$N:$N,$B1437)</f>
        <v>3</v>
      </c>
      <c r="I1437" s="45">
        <f>SUMIFS('Sample - Superstore'!T:T,'Sample - Superstore'!$V:$V,$A1437,'Sample - Superstore'!$N:$N,$B1437)</f>
        <v>0</v>
      </c>
      <c r="J1437" s="42">
        <f>SUMIFS('Sample - Superstore'!U:U,'Sample - Superstore'!$V:$V,$A1437,'Sample - Superstore'!$N:$N,$B1437)</f>
        <v>0.3312733333</v>
      </c>
      <c r="L1437" s="36" t="s">
        <v>6099</v>
      </c>
      <c r="N1437" s="40"/>
    </row>
    <row r="1438">
      <c r="A1438" s="41" t="s">
        <v>8629</v>
      </c>
      <c r="B1438" s="36" t="s">
        <v>2251</v>
      </c>
      <c r="C1438" s="36" t="s">
        <v>51</v>
      </c>
      <c r="D1438" s="36" t="s">
        <v>124</v>
      </c>
      <c r="E1438" s="36" t="s">
        <v>2252</v>
      </c>
      <c r="F1438" s="42">
        <f>SUMIFS('Sample - Superstore'!R:R,'Sample - Superstore'!$V:$V,$A1438,'Sample - Superstore'!$N:$N,$B1438)</f>
        <v>19.66227993</v>
      </c>
      <c r="G1438" s="43" t="str">
        <f>IF(OR($F1438&lt;Lower_Limit,$F1438&gt;Upper_Limit),TRUE,IF($F1438&gt;Upper_percentile,"P99",IF($F1438&lt;Lower_percentile,"P01","")))</f>
        <v/>
      </c>
      <c r="H1438" s="44">
        <f>SUMIFS('Sample - Superstore'!S:S,'Sample - Superstore'!$V:$V,$A1438,'Sample - Superstore'!$N:$N,$B1438)</f>
        <v>4</v>
      </c>
      <c r="I1438" s="45">
        <f>SUMIFS('Sample - Superstore'!T:T,'Sample - Superstore'!$V:$V,$A1438,'Sample - Superstore'!$N:$N,$B1438)</f>
        <v>0</v>
      </c>
      <c r="J1438" s="42">
        <f>SUMIFS('Sample - Superstore'!U:U,'Sample - Superstore'!$V:$V,$A1438,'Sample - Superstore'!$N:$N,$B1438)</f>
        <v>9.437894367</v>
      </c>
      <c r="L1438" s="36" t="s">
        <v>6101</v>
      </c>
      <c r="N1438" s="40"/>
    </row>
    <row r="1439">
      <c r="A1439" s="41" t="s">
        <v>8629</v>
      </c>
      <c r="B1439" s="36" t="s">
        <v>4072</v>
      </c>
      <c r="C1439" s="36" t="s">
        <v>39</v>
      </c>
      <c r="D1439" s="36" t="s">
        <v>40</v>
      </c>
      <c r="E1439" s="36" t="s">
        <v>4073</v>
      </c>
      <c r="F1439" s="42">
        <f>SUMIFS('Sample - Superstore'!R:R,'Sample - Superstore'!$V:$V,$A1439,'Sample - Superstore'!$N:$N,$B1439)</f>
        <v>968.8557407</v>
      </c>
      <c r="G1439" s="43" t="str">
        <f>IF(OR($F1439&lt;Lower_Limit,$F1439&gt;Upper_Limit),TRUE,IF($F1439&gt;Upper_percentile,"P99",IF($F1439&lt;Lower_percentile,"P01","")))</f>
        <v/>
      </c>
      <c r="H1439" s="44">
        <f>SUMIFS('Sample - Superstore'!S:S,'Sample - Superstore'!$V:$V,$A1439,'Sample - Superstore'!$N:$N,$B1439)</f>
        <v>6</v>
      </c>
      <c r="I1439" s="45">
        <f>SUMIFS('Sample - Superstore'!T:T,'Sample - Superstore'!$V:$V,$A1439,'Sample - Superstore'!$N:$N,$B1439)</f>
        <v>0</v>
      </c>
      <c r="J1439" s="42">
        <f>SUMIFS('Sample - Superstore'!U:U,'Sample - Superstore'!$V:$V,$A1439,'Sample - Superstore'!$N:$N,$B1439)</f>
        <v>290.6567222</v>
      </c>
      <c r="L1439" s="36" t="s">
        <v>6115</v>
      </c>
      <c r="N1439" s="40"/>
    </row>
    <row r="1440">
      <c r="A1440" s="41" t="s">
        <v>8629</v>
      </c>
      <c r="B1440" s="36" t="s">
        <v>4074</v>
      </c>
      <c r="C1440" s="36" t="s">
        <v>51</v>
      </c>
      <c r="D1440" s="36" t="s">
        <v>76</v>
      </c>
      <c r="E1440" s="36" t="s">
        <v>4075</v>
      </c>
      <c r="F1440" s="42">
        <f>SUMIFS('Sample - Superstore'!R:R,'Sample - Superstore'!$V:$V,$A1440,'Sample - Superstore'!$N:$N,$B1440)</f>
        <v>744.8054387</v>
      </c>
      <c r="G1440" s="43" t="str">
        <f>IF(OR($F1440&lt;Lower_Limit,$F1440&gt;Upper_Limit),TRUE,IF($F1440&gt;Upper_percentile,"P99",IF($F1440&lt;Lower_percentile,"P01","")))</f>
        <v/>
      </c>
      <c r="H1440" s="44">
        <f>SUMIFS('Sample - Superstore'!S:S,'Sample - Superstore'!$V:$V,$A1440,'Sample - Superstore'!$N:$N,$B1440)</f>
        <v>2</v>
      </c>
      <c r="I1440" s="45">
        <f>SUMIFS('Sample - Superstore'!T:T,'Sample - Superstore'!$V:$V,$A1440,'Sample - Superstore'!$N:$N,$B1440)</f>
        <v>0.2</v>
      </c>
      <c r="J1440" s="42">
        <f>SUMIFS('Sample - Superstore'!U:U,'Sample - Superstore'!$V:$V,$A1440,'Sample - Superstore'!$N:$N,$B1440)</f>
        <v>279.3020395</v>
      </c>
      <c r="L1440" s="36" t="s">
        <v>6119</v>
      </c>
      <c r="N1440" s="40"/>
    </row>
    <row r="1441">
      <c r="A1441" s="41" t="s">
        <v>8629</v>
      </c>
      <c r="B1441" s="36" t="s">
        <v>4077</v>
      </c>
      <c r="C1441" s="36" t="s">
        <v>51</v>
      </c>
      <c r="D1441" s="36" t="s">
        <v>124</v>
      </c>
      <c r="E1441" s="36" t="s">
        <v>4078</v>
      </c>
      <c r="F1441" s="42">
        <f>SUMIFS('Sample - Superstore'!R:R,'Sample - Superstore'!$V:$V,$A1441,'Sample - Superstore'!$N:$N,$B1441)</f>
        <v>5.911387654</v>
      </c>
      <c r="G1441" s="43" t="str">
        <f>IF(OR($F1441&lt;Lower_Limit,$F1441&gt;Upper_Limit),TRUE,IF($F1441&gt;Upper_percentile,"P99",IF($F1441&lt;Lower_percentile,"P01","")))</f>
        <v/>
      </c>
      <c r="H1441" s="44">
        <f>SUMIFS('Sample - Superstore'!S:S,'Sample - Superstore'!$V:$V,$A1441,'Sample - Superstore'!$N:$N,$B1441)</f>
        <v>1</v>
      </c>
      <c r="I1441" s="45">
        <f>SUMIFS('Sample - Superstore'!T:T,'Sample - Superstore'!$V:$V,$A1441,'Sample - Superstore'!$N:$N,$B1441)</f>
        <v>0.2</v>
      </c>
      <c r="J1441" s="42">
        <f>SUMIFS('Sample - Superstore'!U:U,'Sample - Superstore'!$V:$V,$A1441,'Sample - Superstore'!$N:$N,$B1441)</f>
        <v>2.068985679</v>
      </c>
      <c r="L1441" s="36" t="s">
        <v>6121</v>
      </c>
      <c r="N1441" s="40"/>
    </row>
    <row r="1442">
      <c r="A1442" s="41" t="s">
        <v>8629</v>
      </c>
      <c r="B1442" s="36" t="s">
        <v>4080</v>
      </c>
      <c r="C1442" s="36" t="s">
        <v>51</v>
      </c>
      <c r="D1442" s="36" t="s">
        <v>76</v>
      </c>
      <c r="E1442" s="36" t="s">
        <v>4081</v>
      </c>
      <c r="F1442" s="42">
        <f>SUMIFS('Sample - Superstore'!R:R,'Sample - Superstore'!$V:$V,$A1442,'Sample - Superstore'!$N:$N,$B1442)</f>
        <v>930.9196642</v>
      </c>
      <c r="G1442" s="43" t="str">
        <f>IF(OR($F1442&lt;Lower_Limit,$F1442&gt;Upper_Limit),TRUE,IF($F1442&gt;Upper_percentile,"P99",IF($F1442&lt;Lower_percentile,"P01","")))</f>
        <v/>
      </c>
      <c r="H1442" s="44">
        <f>SUMIFS('Sample - Superstore'!S:S,'Sample - Superstore'!$V:$V,$A1442,'Sample - Superstore'!$N:$N,$B1442)</f>
        <v>2</v>
      </c>
      <c r="I1442" s="45">
        <f>SUMIFS('Sample - Superstore'!T:T,'Sample - Superstore'!$V:$V,$A1442,'Sample - Superstore'!$N:$N,$B1442)</f>
        <v>0.2</v>
      </c>
      <c r="J1442" s="42">
        <f>SUMIFS('Sample - Superstore'!U:U,'Sample - Superstore'!$V:$V,$A1442,'Sample - Superstore'!$N:$N,$B1442)</f>
        <v>325.8218825</v>
      </c>
      <c r="L1442" s="36" t="s">
        <v>6126</v>
      </c>
      <c r="N1442" s="40"/>
    </row>
    <row r="1443">
      <c r="A1443" s="41" t="s">
        <v>8629</v>
      </c>
      <c r="B1443" s="36" t="s">
        <v>1519</v>
      </c>
      <c r="C1443" s="36" t="s">
        <v>51</v>
      </c>
      <c r="D1443" s="36" t="s">
        <v>124</v>
      </c>
      <c r="E1443" s="36" t="s">
        <v>1520</v>
      </c>
      <c r="F1443" s="42">
        <f>SUMIFS('Sample - Superstore'!R:R,'Sample - Superstore'!$V:$V,$A1443,'Sample - Superstore'!$N:$N,$B1443)</f>
        <v>21.4</v>
      </c>
      <c r="G1443" s="43" t="str">
        <f>IF(OR($F1443&lt;Lower_Limit,$F1443&gt;Upper_Limit),TRUE,IF($F1443&gt;Upper_percentile,"P99",IF($F1443&lt;Lower_percentile,"P01","")))</f>
        <v/>
      </c>
      <c r="H1443" s="44">
        <f>SUMIFS('Sample - Superstore'!S:S,'Sample - Superstore'!$V:$V,$A1443,'Sample - Superstore'!$N:$N,$B1443)</f>
        <v>5</v>
      </c>
      <c r="I1443" s="45">
        <f>SUMIFS('Sample - Superstore'!T:T,'Sample - Superstore'!$V:$V,$A1443,'Sample - Superstore'!$N:$N,$B1443)</f>
        <v>0</v>
      </c>
      <c r="J1443" s="42">
        <f>SUMIFS('Sample - Superstore'!U:U,'Sample - Superstore'!$V:$V,$A1443,'Sample - Superstore'!$N:$N,$B1443)</f>
        <v>10.058</v>
      </c>
      <c r="L1443" s="36" t="s">
        <v>6132</v>
      </c>
      <c r="N1443" s="40"/>
    </row>
    <row r="1444">
      <c r="A1444" s="41" t="s">
        <v>8629</v>
      </c>
      <c r="B1444" s="36" t="s">
        <v>4083</v>
      </c>
      <c r="C1444" s="36" t="s">
        <v>51</v>
      </c>
      <c r="D1444" s="36" t="s">
        <v>76</v>
      </c>
      <c r="E1444" s="36" t="s">
        <v>4084</v>
      </c>
      <c r="F1444" s="42">
        <f>SUMIFS('Sample - Superstore'!R:R,'Sample - Superstore'!$V:$V,$A1444,'Sample - Superstore'!$N:$N,$B1444)</f>
        <v>48.664</v>
      </c>
      <c r="G1444" s="43" t="str">
        <f>IF(OR($F1444&lt;Lower_Limit,$F1444&gt;Upper_Limit),TRUE,IF($F1444&gt;Upper_percentile,"P99",IF($F1444&lt;Lower_percentile,"P01","")))</f>
        <v/>
      </c>
      <c r="H1444" s="44">
        <f>SUMIFS('Sample - Superstore'!S:S,'Sample - Superstore'!$V:$V,$A1444,'Sample - Superstore'!$N:$N,$B1444)</f>
        <v>7</v>
      </c>
      <c r="I1444" s="45">
        <f>SUMIFS('Sample - Superstore'!T:T,'Sample - Superstore'!$V:$V,$A1444,'Sample - Superstore'!$N:$N,$B1444)</f>
        <v>0.2</v>
      </c>
      <c r="J1444" s="42">
        <f>SUMIFS('Sample - Superstore'!U:U,'Sample - Superstore'!$V:$V,$A1444,'Sample - Superstore'!$N:$N,$B1444)</f>
        <v>15.8158</v>
      </c>
      <c r="L1444" s="36" t="s">
        <v>6137</v>
      </c>
      <c r="N1444" s="40"/>
    </row>
    <row r="1445">
      <c r="A1445" s="41" t="s">
        <v>8629</v>
      </c>
      <c r="B1445" s="36" t="s">
        <v>4089</v>
      </c>
      <c r="C1445" s="36" t="s">
        <v>51</v>
      </c>
      <c r="D1445" s="36" t="s">
        <v>76</v>
      </c>
      <c r="E1445" s="36" t="s">
        <v>4090</v>
      </c>
      <c r="F1445" s="42">
        <f>SUMIFS('Sample - Superstore'!R:R,'Sample - Superstore'!$V:$V,$A1445,'Sample - Superstore'!$N:$N,$B1445)</f>
        <v>27.49701235</v>
      </c>
      <c r="G1445" s="43" t="str">
        <f>IF(OR($F1445&lt;Lower_Limit,$F1445&gt;Upper_Limit),TRUE,IF($F1445&gt;Upper_percentile,"P99",IF($F1445&lt;Lower_percentile,"P01","")))</f>
        <v/>
      </c>
      <c r="H1445" s="44">
        <f>SUMIFS('Sample - Superstore'!S:S,'Sample - Superstore'!$V:$V,$A1445,'Sample - Superstore'!$N:$N,$B1445)</f>
        <v>5</v>
      </c>
      <c r="I1445" s="45">
        <f>SUMIFS('Sample - Superstore'!T:T,'Sample - Superstore'!$V:$V,$A1445,'Sample - Superstore'!$N:$N,$B1445)</f>
        <v>0.2</v>
      </c>
      <c r="J1445" s="42">
        <f>SUMIFS('Sample - Superstore'!U:U,'Sample - Superstore'!$V:$V,$A1445,'Sample - Superstore'!$N:$N,$B1445)</f>
        <v>9.892465679</v>
      </c>
      <c r="L1445" s="36" t="s">
        <v>6140</v>
      </c>
      <c r="N1445" s="40"/>
    </row>
    <row r="1446">
      <c r="A1446" s="41" t="s">
        <v>8629</v>
      </c>
      <c r="B1446" s="36" t="s">
        <v>2576</v>
      </c>
      <c r="C1446" s="36" t="s">
        <v>35</v>
      </c>
      <c r="D1446" s="36" t="s">
        <v>73</v>
      </c>
      <c r="E1446" s="36" t="s">
        <v>2577</v>
      </c>
      <c r="F1446" s="42">
        <f>SUMIFS('Sample - Superstore'!R:R,'Sample - Superstore'!$V:$V,$A1446,'Sample - Superstore'!$N:$N,$B1446)</f>
        <v>1128.39</v>
      </c>
      <c r="G1446" s="43" t="str">
        <f>IF(OR($F1446&lt;Lower_Limit,$F1446&gt;Upper_Limit),TRUE,IF($F1446&gt;Upper_percentile,"P99",IF($F1446&lt;Lower_percentile,"P01","")))</f>
        <v/>
      </c>
      <c r="H1446" s="44">
        <f>SUMIFS('Sample - Superstore'!S:S,'Sample - Superstore'!$V:$V,$A1446,'Sample - Superstore'!$N:$N,$B1446)</f>
        <v>3</v>
      </c>
      <c r="I1446" s="45">
        <f>SUMIFS('Sample - Superstore'!T:T,'Sample - Superstore'!$V:$V,$A1446,'Sample - Superstore'!$N:$N,$B1446)</f>
        <v>0</v>
      </c>
      <c r="J1446" s="42">
        <f>SUMIFS('Sample - Superstore'!U:U,'Sample - Superstore'!$V:$V,$A1446,'Sample - Superstore'!$N:$N,$B1446)</f>
        <v>259.5297</v>
      </c>
      <c r="L1446" s="36" t="s">
        <v>6146</v>
      </c>
      <c r="N1446" s="40"/>
    </row>
    <row r="1447">
      <c r="A1447" s="41" t="s">
        <v>8629</v>
      </c>
      <c r="B1447" s="36" t="s">
        <v>4094</v>
      </c>
      <c r="C1447" s="36" t="s">
        <v>51</v>
      </c>
      <c r="D1447" s="36" t="s">
        <v>93</v>
      </c>
      <c r="E1447" s="36" t="s">
        <v>4095</v>
      </c>
      <c r="F1447" s="42">
        <f>SUMIFS('Sample - Superstore'!R:R,'Sample - Superstore'!$V:$V,$A1447,'Sample - Superstore'!$N:$N,$B1447)</f>
        <v>70.8</v>
      </c>
      <c r="G1447" s="43" t="str">
        <f>IF(OR($F1447&lt;Lower_Limit,$F1447&gt;Upper_Limit),TRUE,IF($F1447&gt;Upper_percentile,"P99",IF($F1447&lt;Lower_percentile,"P01","")))</f>
        <v/>
      </c>
      <c r="H1447" s="44">
        <f>SUMIFS('Sample - Superstore'!S:S,'Sample - Superstore'!$V:$V,$A1447,'Sample - Superstore'!$N:$N,$B1447)</f>
        <v>10</v>
      </c>
      <c r="I1447" s="45">
        <f>SUMIFS('Sample - Superstore'!T:T,'Sample - Superstore'!$V:$V,$A1447,'Sample - Superstore'!$N:$N,$B1447)</f>
        <v>0</v>
      </c>
      <c r="J1447" s="42">
        <f>SUMIFS('Sample - Superstore'!U:U,'Sample - Superstore'!$V:$V,$A1447,'Sample - Superstore'!$N:$N,$B1447)</f>
        <v>26.904</v>
      </c>
      <c r="L1447" s="36" t="s">
        <v>6148</v>
      </c>
      <c r="N1447" s="40"/>
    </row>
    <row r="1448">
      <c r="A1448" s="41" t="s">
        <v>8629</v>
      </c>
      <c r="B1448" s="36" t="s">
        <v>3841</v>
      </c>
      <c r="C1448" s="36" t="s">
        <v>51</v>
      </c>
      <c r="D1448" s="36" t="s">
        <v>124</v>
      </c>
      <c r="E1448" s="36" t="s">
        <v>4098</v>
      </c>
      <c r="F1448" s="42">
        <f>SUMIFS('Sample - Superstore'!R:R,'Sample - Superstore'!$V:$V,$A1448,'Sample - Superstore'!$N:$N,$B1448)</f>
        <v>61.56531891</v>
      </c>
      <c r="G1448" s="43" t="str">
        <f>IF(OR($F1448&lt;Lower_Limit,$F1448&gt;Upper_Limit),TRUE,IF($F1448&gt;Upper_percentile,"P99",IF($F1448&lt;Lower_percentile,"P01","")))</f>
        <v/>
      </c>
      <c r="H1448" s="44">
        <f>SUMIFS('Sample - Superstore'!S:S,'Sample - Superstore'!$V:$V,$A1448,'Sample - Superstore'!$N:$N,$B1448)</f>
        <v>12</v>
      </c>
      <c r="I1448" s="45">
        <f>SUMIFS('Sample - Superstore'!T:T,'Sample - Superstore'!$V:$V,$A1448,'Sample - Superstore'!$N:$N,$B1448)</f>
        <v>0.2</v>
      </c>
      <c r="J1448" s="42">
        <f>SUMIFS('Sample - Superstore'!U:U,'Sample - Superstore'!$V:$V,$A1448,'Sample - Superstore'!$N:$N,$B1448)</f>
        <v>27.9802225</v>
      </c>
      <c r="L1448" s="36" t="s">
        <v>6154</v>
      </c>
      <c r="N1448" s="40"/>
    </row>
    <row r="1449">
      <c r="A1449" s="41" t="s">
        <v>8629</v>
      </c>
      <c r="B1449" s="36" t="s">
        <v>4102</v>
      </c>
      <c r="C1449" s="36" t="s">
        <v>35</v>
      </c>
      <c r="D1449" s="36" t="s">
        <v>36</v>
      </c>
      <c r="E1449" s="36" t="s">
        <v>4103</v>
      </c>
      <c r="F1449" s="42">
        <f>SUMIFS('Sample - Superstore'!R:R,'Sample - Superstore'!$V:$V,$A1449,'Sample - Superstore'!$N:$N,$B1449)</f>
        <v>273.666</v>
      </c>
      <c r="G1449" s="43" t="str">
        <f>IF(OR($F1449&lt;Lower_Limit,$F1449&gt;Upper_Limit),TRUE,IF($F1449&gt;Upper_percentile,"P99",IF($F1449&lt;Lower_percentile,"P01","")))</f>
        <v/>
      </c>
      <c r="H1449" s="44">
        <f>SUMIFS('Sample - Superstore'!S:S,'Sample - Superstore'!$V:$V,$A1449,'Sample - Superstore'!$N:$N,$B1449)</f>
        <v>2</v>
      </c>
      <c r="I1449" s="45">
        <f>SUMIFS('Sample - Superstore'!T:T,'Sample - Superstore'!$V:$V,$A1449,'Sample - Superstore'!$N:$N,$B1449)</f>
        <v>0.15</v>
      </c>
      <c r="J1449" s="42">
        <f>SUMIFS('Sample - Superstore'!U:U,'Sample - Superstore'!$V:$V,$A1449,'Sample - Superstore'!$N:$N,$B1449)</f>
        <v>-12.8784</v>
      </c>
      <c r="L1449" s="36" t="s">
        <v>6156</v>
      </c>
      <c r="N1449" s="40"/>
    </row>
    <row r="1450">
      <c r="A1450" s="41" t="s">
        <v>8629</v>
      </c>
      <c r="B1450" s="36" t="s">
        <v>4104</v>
      </c>
      <c r="C1450" s="36" t="s">
        <v>51</v>
      </c>
      <c r="D1450" s="36" t="s">
        <v>283</v>
      </c>
      <c r="E1450" s="36" t="s">
        <v>4105</v>
      </c>
      <c r="F1450" s="42">
        <f>SUMIFS('Sample - Superstore'!R:R,'Sample - Superstore'!$V:$V,$A1450,'Sample - Superstore'!$N:$N,$B1450)</f>
        <v>17.48</v>
      </c>
      <c r="G1450" s="43" t="str">
        <f>IF(OR($F1450&lt;Lower_Limit,$F1450&gt;Upper_Limit),TRUE,IF($F1450&gt;Upper_percentile,"P99",IF($F1450&lt;Lower_percentile,"P01","")))</f>
        <v/>
      </c>
      <c r="H1450" s="44">
        <f>SUMIFS('Sample - Superstore'!S:S,'Sample - Superstore'!$V:$V,$A1450,'Sample - Superstore'!$N:$N,$B1450)</f>
        <v>4</v>
      </c>
      <c r="I1450" s="45">
        <f>SUMIFS('Sample - Superstore'!T:T,'Sample - Superstore'!$V:$V,$A1450,'Sample - Superstore'!$N:$N,$B1450)</f>
        <v>0</v>
      </c>
      <c r="J1450" s="42">
        <f>SUMIFS('Sample - Superstore'!U:U,'Sample - Superstore'!$V:$V,$A1450,'Sample - Superstore'!$N:$N,$B1450)</f>
        <v>4.5448</v>
      </c>
      <c r="L1450" s="36" t="s">
        <v>6159</v>
      </c>
      <c r="N1450" s="40"/>
    </row>
    <row r="1451">
      <c r="A1451" s="41" t="s">
        <v>8629</v>
      </c>
      <c r="B1451" s="36" t="s">
        <v>2814</v>
      </c>
      <c r="C1451" s="36" t="s">
        <v>35</v>
      </c>
      <c r="D1451" s="36" t="s">
        <v>263</v>
      </c>
      <c r="E1451" s="36" t="s">
        <v>2815</v>
      </c>
      <c r="F1451" s="42">
        <f>SUMIFS('Sample - Superstore'!R:R,'Sample - Superstore'!$V:$V,$A1451,'Sample - Superstore'!$N:$N,$B1451)</f>
        <v>171.158124</v>
      </c>
      <c r="G1451" s="43" t="str">
        <f>IF(OR($F1451&lt;Lower_Limit,$F1451&gt;Upper_Limit),TRUE,IF($F1451&gt;Upper_percentile,"P99",IF($F1451&lt;Lower_percentile,"P01","")))</f>
        <v/>
      </c>
      <c r="H1451" s="44">
        <f>SUMIFS('Sample - Superstore'!S:S,'Sample - Superstore'!$V:$V,$A1451,'Sample - Superstore'!$N:$N,$B1451)</f>
        <v>4</v>
      </c>
      <c r="I1451" s="45">
        <f>SUMIFS('Sample - Superstore'!T:T,'Sample - Superstore'!$V:$V,$A1451,'Sample - Superstore'!$N:$N,$B1451)</f>
        <v>0.3</v>
      </c>
      <c r="J1451" s="42">
        <f>SUMIFS('Sample - Superstore'!U:U,'Sample - Superstore'!$V:$V,$A1451,'Sample - Superstore'!$N:$N,$B1451)</f>
        <v>1.848421294</v>
      </c>
      <c r="L1451" s="36" t="s">
        <v>6164</v>
      </c>
      <c r="N1451" s="40"/>
    </row>
    <row r="1452">
      <c r="A1452" s="41" t="s">
        <v>8629</v>
      </c>
      <c r="B1452" s="36" t="s">
        <v>4110</v>
      </c>
      <c r="C1452" s="36" t="s">
        <v>51</v>
      </c>
      <c r="D1452" s="36" t="s">
        <v>93</v>
      </c>
      <c r="E1452" s="36" t="s">
        <v>4111</v>
      </c>
      <c r="F1452" s="42">
        <f>SUMIFS('Sample - Superstore'!R:R,'Sample - Superstore'!$V:$V,$A1452,'Sample - Superstore'!$N:$N,$B1452)</f>
        <v>20.1</v>
      </c>
      <c r="G1452" s="43" t="str">
        <f>IF(OR($F1452&lt;Lower_Limit,$F1452&gt;Upper_Limit),TRUE,IF($F1452&gt;Upper_percentile,"P99",IF($F1452&lt;Lower_percentile,"P01","")))</f>
        <v/>
      </c>
      <c r="H1452" s="44">
        <f>SUMIFS('Sample - Superstore'!S:S,'Sample - Superstore'!$V:$V,$A1452,'Sample - Superstore'!$N:$N,$B1452)</f>
        <v>3</v>
      </c>
      <c r="I1452" s="45">
        <f>SUMIFS('Sample - Superstore'!T:T,'Sample - Superstore'!$V:$V,$A1452,'Sample - Superstore'!$N:$N,$B1452)</f>
        <v>0</v>
      </c>
      <c r="J1452" s="42">
        <f>SUMIFS('Sample - Superstore'!U:U,'Sample - Superstore'!$V:$V,$A1452,'Sample - Superstore'!$N:$N,$B1452)</f>
        <v>6.633</v>
      </c>
      <c r="L1452" s="36" t="s">
        <v>6168</v>
      </c>
      <c r="N1452" s="40"/>
    </row>
    <row r="1453">
      <c r="A1453" s="41" t="s">
        <v>8629</v>
      </c>
      <c r="B1453" s="36" t="s">
        <v>305</v>
      </c>
      <c r="C1453" s="36" t="s">
        <v>39</v>
      </c>
      <c r="D1453" s="36" t="s">
        <v>40</v>
      </c>
      <c r="E1453" s="36" t="s">
        <v>306</v>
      </c>
      <c r="F1453" s="42">
        <f>SUMIFS('Sample - Superstore'!R:R,'Sample - Superstore'!$V:$V,$A1453,'Sample - Superstore'!$N:$N,$B1453)</f>
        <v>73.584</v>
      </c>
      <c r="G1453" s="43" t="str">
        <f>IF(OR($F1453&lt;Lower_Limit,$F1453&gt;Upper_Limit),TRUE,IF($F1453&gt;Upper_percentile,"P99",IF($F1453&lt;Lower_percentile,"P01","")))</f>
        <v/>
      </c>
      <c r="H1453" s="44">
        <f>SUMIFS('Sample - Superstore'!S:S,'Sample - Superstore'!$V:$V,$A1453,'Sample - Superstore'!$N:$N,$B1453)</f>
        <v>2</v>
      </c>
      <c r="I1453" s="45">
        <f>SUMIFS('Sample - Superstore'!T:T,'Sample - Superstore'!$V:$V,$A1453,'Sample - Superstore'!$N:$N,$B1453)</f>
        <v>0.2</v>
      </c>
      <c r="J1453" s="42">
        <f>SUMIFS('Sample - Superstore'!U:U,'Sample - Superstore'!$V:$V,$A1453,'Sample - Superstore'!$N:$N,$B1453)</f>
        <v>8.2782</v>
      </c>
      <c r="L1453" s="36" t="s">
        <v>6171</v>
      </c>
      <c r="N1453" s="40"/>
    </row>
    <row r="1454">
      <c r="A1454" s="41" t="s">
        <v>8629</v>
      </c>
      <c r="B1454" s="36" t="s">
        <v>4112</v>
      </c>
      <c r="C1454" s="36" t="s">
        <v>51</v>
      </c>
      <c r="D1454" s="36" t="s">
        <v>124</v>
      </c>
      <c r="E1454" s="36" t="s">
        <v>4113</v>
      </c>
      <c r="F1454" s="42">
        <f>SUMIFS('Sample - Superstore'!R:R,'Sample - Superstore'!$V:$V,$A1454,'Sample - Superstore'!$N:$N,$B1454)</f>
        <v>6.48</v>
      </c>
      <c r="G1454" s="43" t="str">
        <f>IF(OR($F1454&lt;Lower_Limit,$F1454&gt;Upper_Limit),TRUE,IF($F1454&gt;Upper_percentile,"P99",IF($F1454&lt;Lower_percentile,"P01","")))</f>
        <v/>
      </c>
      <c r="H1454" s="44">
        <f>SUMIFS('Sample - Superstore'!S:S,'Sample - Superstore'!$V:$V,$A1454,'Sample - Superstore'!$N:$N,$B1454)</f>
        <v>1</v>
      </c>
      <c r="I1454" s="45">
        <f>SUMIFS('Sample - Superstore'!T:T,'Sample - Superstore'!$V:$V,$A1454,'Sample - Superstore'!$N:$N,$B1454)</f>
        <v>0</v>
      </c>
      <c r="J1454" s="42">
        <f>SUMIFS('Sample - Superstore'!U:U,'Sample - Superstore'!$V:$V,$A1454,'Sample - Superstore'!$N:$N,$B1454)</f>
        <v>3.1104</v>
      </c>
      <c r="L1454" s="36" t="s">
        <v>6190</v>
      </c>
      <c r="N1454" s="40"/>
    </row>
    <row r="1455">
      <c r="A1455" s="41" t="s">
        <v>8629</v>
      </c>
      <c r="B1455" s="36" t="s">
        <v>4117</v>
      </c>
      <c r="C1455" s="36" t="s">
        <v>39</v>
      </c>
      <c r="D1455" s="36" t="s">
        <v>446</v>
      </c>
      <c r="E1455" s="36" t="s">
        <v>4118</v>
      </c>
      <c r="F1455" s="42">
        <f>SUMIFS('Sample - Superstore'!R:R,'Sample - Superstore'!$V:$V,$A1455,'Sample - Superstore'!$N:$N,$B1455)</f>
        <v>298.6200089</v>
      </c>
      <c r="G1455" s="43" t="str">
        <f>IF(OR($F1455&lt;Lower_Limit,$F1455&gt;Upper_Limit),TRUE,IF($F1455&gt;Upper_percentile,"P99",IF($F1455&lt;Lower_percentile,"P01","")))</f>
        <v/>
      </c>
      <c r="H1455" s="44">
        <f>SUMIFS('Sample - Superstore'!S:S,'Sample - Superstore'!$V:$V,$A1455,'Sample - Superstore'!$N:$N,$B1455)</f>
        <v>4</v>
      </c>
      <c r="I1455" s="45">
        <f>SUMIFS('Sample - Superstore'!T:T,'Sample - Superstore'!$V:$V,$A1455,'Sample - Superstore'!$N:$N,$B1455)</f>
        <v>0</v>
      </c>
      <c r="J1455" s="42">
        <f>SUMIFS('Sample - Superstore'!U:U,'Sample - Superstore'!$V:$V,$A1455,'Sample - Superstore'!$N:$N,$B1455)</f>
        <v>143.3376043</v>
      </c>
      <c r="L1455" s="36" t="s">
        <v>6193</v>
      </c>
      <c r="N1455" s="40"/>
    </row>
    <row r="1456">
      <c r="A1456" s="41" t="s">
        <v>8629</v>
      </c>
      <c r="B1456" s="36" t="s">
        <v>4122</v>
      </c>
      <c r="C1456" s="36" t="s">
        <v>35</v>
      </c>
      <c r="D1456" s="36" t="s">
        <v>121</v>
      </c>
      <c r="E1456" s="36" t="s">
        <v>4123</v>
      </c>
      <c r="F1456" s="42">
        <f>SUMIFS('Sample - Superstore'!R:R,'Sample - Superstore'!$V:$V,$A1456,'Sample - Superstore'!$N:$N,$B1456)</f>
        <v>121.1939095</v>
      </c>
      <c r="G1456" s="43" t="str">
        <f>IF(OR($F1456&lt;Lower_Limit,$F1456&gt;Upper_Limit),TRUE,IF($F1456&gt;Upper_percentile,"P99",IF($F1456&lt;Lower_percentile,"P01","")))</f>
        <v/>
      </c>
      <c r="H1456" s="44">
        <f>SUMIFS('Sample - Superstore'!S:S,'Sample - Superstore'!$V:$V,$A1456,'Sample - Superstore'!$N:$N,$B1456)</f>
        <v>2</v>
      </c>
      <c r="I1456" s="45">
        <f>SUMIFS('Sample - Superstore'!T:T,'Sample - Superstore'!$V:$V,$A1456,'Sample - Superstore'!$N:$N,$B1456)</f>
        <v>0</v>
      </c>
      <c r="J1456" s="42">
        <f>SUMIFS('Sample - Superstore'!U:U,'Sample - Superstore'!$V:$V,$A1456,'Sample - Superstore'!$N:$N,$B1456)</f>
        <v>37.57011193</v>
      </c>
      <c r="L1456" s="36" t="s">
        <v>6198</v>
      </c>
      <c r="N1456" s="40"/>
    </row>
    <row r="1457">
      <c r="A1457" s="41" t="s">
        <v>8629</v>
      </c>
      <c r="B1457" s="36" t="s">
        <v>4125</v>
      </c>
      <c r="C1457" s="36" t="s">
        <v>35</v>
      </c>
      <c r="D1457" s="36" t="s">
        <v>263</v>
      </c>
      <c r="E1457" s="36" t="s">
        <v>4126</v>
      </c>
      <c r="F1457" s="42">
        <f>SUMIFS('Sample - Superstore'!R:R,'Sample - Superstore'!$V:$V,$A1457,'Sample - Superstore'!$N:$N,$B1457)</f>
        <v>113.888</v>
      </c>
      <c r="G1457" s="43" t="str">
        <f>IF(OR($F1457&lt;Lower_Limit,$F1457&gt;Upper_Limit),TRUE,IF($F1457&gt;Upper_percentile,"P99",IF($F1457&lt;Lower_percentile,"P01","")))</f>
        <v/>
      </c>
      <c r="H1457" s="44">
        <f>SUMIFS('Sample - Superstore'!S:S,'Sample - Superstore'!$V:$V,$A1457,'Sample - Superstore'!$N:$N,$B1457)</f>
        <v>2</v>
      </c>
      <c r="I1457" s="45">
        <f>SUMIFS('Sample - Superstore'!T:T,'Sample - Superstore'!$V:$V,$A1457,'Sample - Superstore'!$N:$N,$B1457)</f>
        <v>0.2</v>
      </c>
      <c r="J1457" s="42">
        <f>SUMIFS('Sample - Superstore'!U:U,'Sample - Superstore'!$V:$V,$A1457,'Sample - Superstore'!$N:$N,$B1457)</f>
        <v>9.9652</v>
      </c>
      <c r="L1457" s="36" t="s">
        <v>6211</v>
      </c>
      <c r="N1457" s="40"/>
    </row>
    <row r="1458">
      <c r="A1458" s="41" t="s">
        <v>8629</v>
      </c>
      <c r="B1458" s="36" t="s">
        <v>4127</v>
      </c>
      <c r="C1458" s="36" t="s">
        <v>39</v>
      </c>
      <c r="D1458" s="36" t="s">
        <v>40</v>
      </c>
      <c r="E1458" s="36" t="s">
        <v>4128</v>
      </c>
      <c r="F1458" s="42">
        <f>SUMIFS('Sample - Superstore'!R:R,'Sample - Superstore'!$V:$V,$A1458,'Sample - Superstore'!$N:$N,$B1458)</f>
        <v>105.584</v>
      </c>
      <c r="G1458" s="43" t="str">
        <f>IF(OR($F1458&lt;Lower_Limit,$F1458&gt;Upper_Limit),TRUE,IF($F1458&gt;Upper_percentile,"P99",IF($F1458&lt;Lower_percentile,"P01","")))</f>
        <v/>
      </c>
      <c r="H1458" s="44">
        <f>SUMIFS('Sample - Superstore'!S:S,'Sample - Superstore'!$V:$V,$A1458,'Sample - Superstore'!$N:$N,$B1458)</f>
        <v>2</v>
      </c>
      <c r="I1458" s="45">
        <f>SUMIFS('Sample - Superstore'!T:T,'Sample - Superstore'!$V:$V,$A1458,'Sample - Superstore'!$N:$N,$B1458)</f>
        <v>0.2</v>
      </c>
      <c r="J1458" s="42">
        <f>SUMIFS('Sample - Superstore'!U:U,'Sample - Superstore'!$V:$V,$A1458,'Sample - Superstore'!$N:$N,$B1458)</f>
        <v>7.9188</v>
      </c>
      <c r="L1458" s="36" t="s">
        <v>6217</v>
      </c>
      <c r="N1458" s="40"/>
    </row>
    <row r="1459">
      <c r="A1459" s="41" t="s">
        <v>8629</v>
      </c>
      <c r="B1459" s="36" t="s">
        <v>95</v>
      </c>
      <c r="C1459" s="36" t="s">
        <v>51</v>
      </c>
      <c r="D1459" s="36" t="s">
        <v>76</v>
      </c>
      <c r="E1459" s="36" t="s">
        <v>96</v>
      </c>
      <c r="F1459" s="42">
        <f>SUMIFS('Sample - Superstore'!R:R,'Sample - Superstore'!$V:$V,$A1459,'Sample - Superstore'!$N:$N,$B1459)</f>
        <v>274.619414</v>
      </c>
      <c r="G1459" s="43" t="str">
        <f>IF(OR($F1459&lt;Lower_Limit,$F1459&gt;Upper_Limit),TRUE,IF($F1459&gt;Upper_percentile,"P99",IF($F1459&lt;Lower_percentile,"P01","")))</f>
        <v/>
      </c>
      <c r="H1459" s="44">
        <f>SUMIFS('Sample - Superstore'!S:S,'Sample - Superstore'!$V:$V,$A1459,'Sample - Superstore'!$N:$N,$B1459)</f>
        <v>7</v>
      </c>
      <c r="I1459" s="45">
        <f>SUMIFS('Sample - Superstore'!T:T,'Sample - Superstore'!$V:$V,$A1459,'Sample - Superstore'!$N:$N,$B1459)</f>
        <v>1</v>
      </c>
      <c r="J1459" s="42">
        <f>SUMIFS('Sample - Superstore'!U:U,'Sample - Superstore'!$V:$V,$A1459,'Sample - Superstore'!$N:$N,$B1459)</f>
        <v>59.06150963</v>
      </c>
      <c r="L1459" s="36" t="s">
        <v>6223</v>
      </c>
      <c r="N1459" s="40"/>
    </row>
    <row r="1460">
      <c r="A1460" s="41" t="s">
        <v>8629</v>
      </c>
      <c r="B1460" s="36" t="s">
        <v>4133</v>
      </c>
      <c r="C1460" s="36" t="s">
        <v>51</v>
      </c>
      <c r="D1460" s="36" t="s">
        <v>93</v>
      </c>
      <c r="E1460" s="36" t="s">
        <v>4134</v>
      </c>
      <c r="F1460" s="42">
        <f>SUMIFS('Sample - Superstore'!R:R,'Sample - Superstore'!$V:$V,$A1460,'Sample - Superstore'!$N:$N,$B1460)</f>
        <v>36.97366255</v>
      </c>
      <c r="G1460" s="43" t="str">
        <f>IF(OR($F1460&lt;Lower_Limit,$F1460&gt;Upper_Limit),TRUE,IF($F1460&gt;Upper_percentile,"P99",IF($F1460&lt;Lower_percentile,"P01","")))</f>
        <v/>
      </c>
      <c r="H1460" s="44">
        <f>SUMIFS('Sample - Superstore'!S:S,'Sample - Superstore'!$V:$V,$A1460,'Sample - Superstore'!$N:$N,$B1460)</f>
        <v>5</v>
      </c>
      <c r="I1460" s="45">
        <f>SUMIFS('Sample - Superstore'!T:T,'Sample - Superstore'!$V:$V,$A1460,'Sample - Superstore'!$N:$N,$B1460)</f>
        <v>0</v>
      </c>
      <c r="J1460" s="42">
        <f>SUMIFS('Sample - Superstore'!U:U,'Sample - Superstore'!$V:$V,$A1460,'Sample - Superstore'!$N:$N,$B1460)</f>
        <v>13.68025514</v>
      </c>
      <c r="L1460" s="36" t="s">
        <v>6229</v>
      </c>
      <c r="N1460" s="40"/>
    </row>
    <row r="1461">
      <c r="A1461" s="41" t="s">
        <v>8629</v>
      </c>
      <c r="B1461" s="36" t="s">
        <v>1434</v>
      </c>
      <c r="C1461" s="36" t="s">
        <v>35</v>
      </c>
      <c r="D1461" s="36" t="s">
        <v>121</v>
      </c>
      <c r="E1461" s="36" t="s">
        <v>1435</v>
      </c>
      <c r="F1461" s="42">
        <f>SUMIFS('Sample - Superstore'!R:R,'Sample - Superstore'!$V:$V,$A1461,'Sample - Superstore'!$N:$N,$B1461)</f>
        <v>16.40567901</v>
      </c>
      <c r="G1461" s="43" t="str">
        <f>IF(OR($F1461&lt;Lower_Limit,$F1461&gt;Upper_Limit),TRUE,IF($F1461&gt;Upper_percentile,"P99",IF($F1461&lt;Lower_percentile,"P01","")))</f>
        <v/>
      </c>
      <c r="H1461" s="44">
        <f>SUMIFS('Sample - Superstore'!S:S,'Sample - Superstore'!$V:$V,$A1461,'Sample - Superstore'!$N:$N,$B1461)</f>
        <v>3</v>
      </c>
      <c r="I1461" s="45">
        <f>SUMIFS('Sample - Superstore'!T:T,'Sample - Superstore'!$V:$V,$A1461,'Sample - Superstore'!$N:$N,$B1461)</f>
        <v>0</v>
      </c>
      <c r="J1461" s="42">
        <f>SUMIFS('Sample - Superstore'!U:U,'Sample - Superstore'!$V:$V,$A1461,'Sample - Superstore'!$N:$N,$B1461)</f>
        <v>6.890385185</v>
      </c>
      <c r="L1461" s="36" t="s">
        <v>6234</v>
      </c>
      <c r="N1461" s="40"/>
    </row>
    <row r="1462">
      <c r="A1462" s="41" t="s">
        <v>8629</v>
      </c>
      <c r="B1462" s="36" t="s">
        <v>4140</v>
      </c>
      <c r="C1462" s="36" t="s">
        <v>51</v>
      </c>
      <c r="D1462" s="36" t="s">
        <v>52</v>
      </c>
      <c r="E1462" s="36" t="s">
        <v>4141</v>
      </c>
      <c r="F1462" s="42">
        <f>SUMIFS('Sample - Superstore'!R:R,'Sample - Superstore'!$V:$V,$A1462,'Sample - Superstore'!$N:$N,$B1462)</f>
        <v>327.0065844</v>
      </c>
      <c r="G1462" s="43" t="str">
        <f>IF(OR($F1462&lt;Lower_Limit,$F1462&gt;Upper_Limit),TRUE,IF($F1462&gt;Upper_percentile,"P99",IF($F1462&lt;Lower_percentile,"P01","")))</f>
        <v/>
      </c>
      <c r="H1462" s="44">
        <f>SUMIFS('Sample - Superstore'!S:S,'Sample - Superstore'!$V:$V,$A1462,'Sample - Superstore'!$N:$N,$B1462)</f>
        <v>5</v>
      </c>
      <c r="I1462" s="45">
        <f>SUMIFS('Sample - Superstore'!T:T,'Sample - Superstore'!$V:$V,$A1462,'Sample - Superstore'!$N:$N,$B1462)</f>
        <v>0.2</v>
      </c>
      <c r="J1462" s="42">
        <f>SUMIFS('Sample - Superstore'!U:U,'Sample - Superstore'!$V:$V,$A1462,'Sample - Superstore'!$N:$N,$B1462)</f>
        <v>-69.48889918</v>
      </c>
      <c r="L1462" s="36" t="s">
        <v>6236</v>
      </c>
      <c r="N1462" s="40"/>
    </row>
    <row r="1463">
      <c r="A1463" s="41" t="s">
        <v>8629</v>
      </c>
      <c r="B1463" s="36" t="s">
        <v>2123</v>
      </c>
      <c r="C1463" s="36" t="s">
        <v>51</v>
      </c>
      <c r="D1463" s="36" t="s">
        <v>297</v>
      </c>
      <c r="E1463" s="36" t="s">
        <v>2124</v>
      </c>
      <c r="F1463" s="42">
        <f>SUMIFS('Sample - Superstore'!R:R,'Sample - Superstore'!$V:$V,$A1463,'Sample - Superstore'!$N:$N,$B1463)</f>
        <v>12.32</v>
      </c>
      <c r="G1463" s="43" t="str">
        <f>IF(OR($F1463&lt;Lower_Limit,$F1463&gt;Upper_Limit),TRUE,IF($F1463&gt;Upper_percentile,"P99",IF($F1463&lt;Lower_percentile,"P01","")))</f>
        <v/>
      </c>
      <c r="H1463" s="44">
        <f>SUMIFS('Sample - Superstore'!S:S,'Sample - Superstore'!$V:$V,$A1463,'Sample - Superstore'!$N:$N,$B1463)</f>
        <v>4</v>
      </c>
      <c r="I1463" s="45">
        <f>SUMIFS('Sample - Superstore'!T:T,'Sample - Superstore'!$V:$V,$A1463,'Sample - Superstore'!$N:$N,$B1463)</f>
        <v>0</v>
      </c>
      <c r="J1463" s="42">
        <f>SUMIFS('Sample - Superstore'!U:U,'Sample - Superstore'!$V:$V,$A1463,'Sample - Superstore'!$N:$N,$B1463)</f>
        <v>5.9136</v>
      </c>
      <c r="L1463" s="36" t="s">
        <v>6242</v>
      </c>
      <c r="N1463" s="40"/>
    </row>
    <row r="1464">
      <c r="A1464" s="41" t="s">
        <v>8629</v>
      </c>
      <c r="B1464" s="36" t="s">
        <v>3989</v>
      </c>
      <c r="C1464" s="36" t="s">
        <v>51</v>
      </c>
      <c r="D1464" s="36" t="s">
        <v>76</v>
      </c>
      <c r="E1464" s="36" t="s">
        <v>4147</v>
      </c>
      <c r="F1464" s="42">
        <f>SUMIFS('Sample - Superstore'!R:R,'Sample - Superstore'!$V:$V,$A1464,'Sample - Superstore'!$N:$N,$B1464)</f>
        <v>63.02863868</v>
      </c>
      <c r="G1464" s="43" t="str">
        <f>IF(OR($F1464&lt;Lower_Limit,$F1464&gt;Upper_Limit),TRUE,IF($F1464&gt;Upper_percentile,"P99",IF($F1464&lt;Lower_percentile,"P01","")))</f>
        <v/>
      </c>
      <c r="H1464" s="44">
        <f>SUMIFS('Sample - Superstore'!S:S,'Sample - Superstore'!$V:$V,$A1464,'Sample - Superstore'!$N:$N,$B1464)</f>
        <v>7</v>
      </c>
      <c r="I1464" s="45">
        <f>SUMIFS('Sample - Superstore'!T:T,'Sample - Superstore'!$V:$V,$A1464,'Sample - Superstore'!$N:$N,$B1464)</f>
        <v>1.2</v>
      </c>
      <c r="J1464" s="42">
        <f>SUMIFS('Sample - Superstore'!U:U,'Sample - Superstore'!$V:$V,$A1464,'Sample - Superstore'!$N:$N,$B1464)</f>
        <v>16.76565309</v>
      </c>
      <c r="L1464" s="36" t="s">
        <v>6244</v>
      </c>
      <c r="N1464" s="40"/>
    </row>
    <row r="1465">
      <c r="A1465" s="41" t="s">
        <v>8629</v>
      </c>
      <c r="B1465" s="36" t="s">
        <v>350</v>
      </c>
      <c r="C1465" s="36" t="s">
        <v>35</v>
      </c>
      <c r="D1465" s="36" t="s">
        <v>73</v>
      </c>
      <c r="E1465" s="36" t="s">
        <v>351</v>
      </c>
      <c r="F1465" s="42">
        <f>SUMIFS('Sample - Superstore'!R:R,'Sample - Superstore'!$V:$V,$A1465,'Sample - Superstore'!$N:$N,$B1465)</f>
        <v>286.1681552</v>
      </c>
      <c r="G1465" s="43" t="str">
        <f>IF(OR($F1465&lt;Lower_Limit,$F1465&gt;Upper_Limit),TRUE,IF($F1465&gt;Upper_percentile,"P99",IF($F1465&lt;Lower_percentile,"P01","")))</f>
        <v/>
      </c>
      <c r="H1465" s="44">
        <f>SUMIFS('Sample - Superstore'!S:S,'Sample - Superstore'!$V:$V,$A1465,'Sample - Superstore'!$N:$N,$B1465)</f>
        <v>4</v>
      </c>
      <c r="I1465" s="45">
        <f>SUMIFS('Sample - Superstore'!T:T,'Sample - Superstore'!$V:$V,$A1465,'Sample - Superstore'!$N:$N,$B1465)</f>
        <v>0.45</v>
      </c>
      <c r="J1465" s="42">
        <f>SUMIFS('Sample - Superstore'!U:U,'Sample - Superstore'!$V:$V,$A1465,'Sample - Superstore'!$N:$N,$B1465)</f>
        <v>-124.8733768</v>
      </c>
      <c r="L1465" s="36" t="s">
        <v>6247</v>
      </c>
      <c r="N1465" s="40"/>
    </row>
    <row r="1466">
      <c r="A1466" s="41" t="s">
        <v>8629</v>
      </c>
      <c r="B1466" s="36" t="s">
        <v>4152</v>
      </c>
      <c r="C1466" s="36" t="s">
        <v>35</v>
      </c>
      <c r="D1466" s="36" t="s">
        <v>263</v>
      </c>
      <c r="E1466" s="36" t="s">
        <v>4153</v>
      </c>
      <c r="F1466" s="42">
        <f>SUMIFS('Sample - Superstore'!R:R,'Sample - Superstore'!$V:$V,$A1466,'Sample - Superstore'!$N:$N,$B1466)</f>
        <v>265.4104018</v>
      </c>
      <c r="G1466" s="43" t="str">
        <f>IF(OR($F1466&lt;Lower_Limit,$F1466&gt;Upper_Limit),TRUE,IF($F1466&gt;Upper_percentile,"P99",IF($F1466&lt;Lower_percentile,"P01","")))</f>
        <v/>
      </c>
      <c r="H1466" s="44">
        <f>SUMIFS('Sample - Superstore'!S:S,'Sample - Superstore'!$V:$V,$A1466,'Sample - Superstore'!$N:$N,$B1466)</f>
        <v>1</v>
      </c>
      <c r="I1466" s="45">
        <f>SUMIFS('Sample - Superstore'!T:T,'Sample - Superstore'!$V:$V,$A1466,'Sample - Superstore'!$N:$N,$B1466)</f>
        <v>0</v>
      </c>
      <c r="J1466" s="42">
        <f>SUMIFS('Sample - Superstore'!U:U,'Sample - Superstore'!$V:$V,$A1466,'Sample - Superstore'!$N:$N,$B1466)</f>
        <v>63.69849644</v>
      </c>
      <c r="L1466" s="36" t="s">
        <v>6249</v>
      </c>
      <c r="N1466" s="40"/>
    </row>
    <row r="1467">
      <c r="A1467" s="41" t="s">
        <v>8629</v>
      </c>
      <c r="B1467" s="36" t="s">
        <v>1866</v>
      </c>
      <c r="C1467" s="36" t="s">
        <v>51</v>
      </c>
      <c r="D1467" s="36" t="s">
        <v>124</v>
      </c>
      <c r="E1467" s="36" t="s">
        <v>1867</v>
      </c>
      <c r="F1467" s="42">
        <f>SUMIFS('Sample - Superstore'!R:R,'Sample - Superstore'!$V:$V,$A1467,'Sample - Superstore'!$N:$N,$B1467)</f>
        <v>9.855945806</v>
      </c>
      <c r="G1467" s="43" t="str">
        <f>IF(OR($F1467&lt;Lower_Limit,$F1467&gt;Upper_Limit),TRUE,IF($F1467&gt;Upper_percentile,"P99",IF($F1467&lt;Lower_percentile,"P01","")))</f>
        <v/>
      </c>
      <c r="H1467" s="44">
        <f>SUMIFS('Sample - Superstore'!S:S,'Sample - Superstore'!$V:$V,$A1467,'Sample - Superstore'!$N:$N,$B1467)</f>
        <v>2</v>
      </c>
      <c r="I1467" s="45">
        <f>SUMIFS('Sample - Superstore'!T:T,'Sample - Superstore'!$V:$V,$A1467,'Sample - Superstore'!$N:$N,$B1467)</f>
        <v>0</v>
      </c>
      <c r="J1467" s="42">
        <f>SUMIFS('Sample - Superstore'!U:U,'Sample - Superstore'!$V:$V,$A1467,'Sample - Superstore'!$N:$N,$B1467)</f>
        <v>4.533735071</v>
      </c>
      <c r="L1467" s="36" t="s">
        <v>6251</v>
      </c>
      <c r="N1467" s="40"/>
    </row>
    <row r="1468">
      <c r="A1468" s="41" t="s">
        <v>8629</v>
      </c>
      <c r="B1468" s="36" t="s">
        <v>561</v>
      </c>
      <c r="C1468" s="36" t="s">
        <v>51</v>
      </c>
      <c r="D1468" s="36" t="s">
        <v>52</v>
      </c>
      <c r="E1468" s="36" t="s">
        <v>562</v>
      </c>
      <c r="F1468" s="42">
        <f>SUMIFS('Sample - Superstore'!R:R,'Sample - Superstore'!$V:$V,$A1468,'Sample - Superstore'!$N:$N,$B1468)</f>
        <v>677.4840497</v>
      </c>
      <c r="G1468" s="43" t="str">
        <f>IF(OR($F1468&lt;Lower_Limit,$F1468&gt;Upper_Limit),TRUE,IF($F1468&gt;Upper_percentile,"P99",IF($F1468&lt;Lower_percentile,"P01","")))</f>
        <v/>
      </c>
      <c r="H1468" s="44">
        <f>SUMIFS('Sample - Superstore'!S:S,'Sample - Superstore'!$V:$V,$A1468,'Sample - Superstore'!$N:$N,$B1468)</f>
        <v>4</v>
      </c>
      <c r="I1468" s="45">
        <f>SUMIFS('Sample - Superstore'!T:T,'Sample - Superstore'!$V:$V,$A1468,'Sample - Superstore'!$N:$N,$B1468)</f>
        <v>0</v>
      </c>
      <c r="J1468" s="42">
        <f>SUMIFS('Sample - Superstore'!U:U,'Sample - Superstore'!$V:$V,$A1468,'Sample - Superstore'!$N:$N,$B1468)</f>
        <v>88.07292646</v>
      </c>
      <c r="L1468" s="36" t="s">
        <v>6256</v>
      </c>
      <c r="N1468" s="40"/>
    </row>
    <row r="1469">
      <c r="A1469" s="41" t="s">
        <v>8629</v>
      </c>
      <c r="B1469" s="36" t="s">
        <v>278</v>
      </c>
      <c r="C1469" s="36" t="s">
        <v>35</v>
      </c>
      <c r="D1469" s="36" t="s">
        <v>121</v>
      </c>
      <c r="E1469" s="36" t="s">
        <v>279</v>
      </c>
      <c r="F1469" s="42">
        <f>SUMIFS('Sample - Superstore'!R:R,'Sample - Superstore'!$V:$V,$A1469,'Sample - Superstore'!$N:$N,$B1469)</f>
        <v>5.926844444</v>
      </c>
      <c r="G1469" s="43" t="str">
        <f>IF(OR($F1469&lt;Lower_Limit,$F1469&gt;Upper_Limit),TRUE,IF($F1469&gt;Upper_percentile,"P99",IF($F1469&lt;Lower_percentile,"P01","")))</f>
        <v/>
      </c>
      <c r="H1469" s="44">
        <f>SUMIFS('Sample - Superstore'!S:S,'Sample - Superstore'!$V:$V,$A1469,'Sample - Superstore'!$N:$N,$B1469)</f>
        <v>3</v>
      </c>
      <c r="I1469" s="45">
        <f>SUMIFS('Sample - Superstore'!T:T,'Sample - Superstore'!$V:$V,$A1469,'Sample - Superstore'!$N:$N,$B1469)</f>
        <v>0.2</v>
      </c>
      <c r="J1469" s="42">
        <f>SUMIFS('Sample - Superstore'!U:U,'Sample - Superstore'!$V:$V,$A1469,'Sample - Superstore'!$N:$N,$B1469)</f>
        <v>1.778053333</v>
      </c>
      <c r="L1469" s="36" t="s">
        <v>6258</v>
      </c>
      <c r="N1469" s="40"/>
    </row>
    <row r="1470">
      <c r="A1470" s="41" t="s">
        <v>8629</v>
      </c>
      <c r="B1470" s="36" t="s">
        <v>4155</v>
      </c>
      <c r="C1470" s="36" t="s">
        <v>51</v>
      </c>
      <c r="D1470" s="36" t="s">
        <v>93</v>
      </c>
      <c r="E1470" s="36" t="s">
        <v>4156</v>
      </c>
      <c r="F1470" s="42">
        <f>SUMIFS('Sample - Superstore'!R:R,'Sample - Superstore'!$V:$V,$A1470,'Sample - Superstore'!$N:$N,$B1470)</f>
        <v>2.958992593</v>
      </c>
      <c r="G1470" s="43" t="str">
        <f>IF(OR($F1470&lt;Lower_Limit,$F1470&gt;Upper_Limit),TRUE,IF($F1470&gt;Upper_percentile,"P99",IF($F1470&lt;Lower_percentile,"P01","")))</f>
        <v/>
      </c>
      <c r="H1470" s="44">
        <f>SUMIFS('Sample - Superstore'!S:S,'Sample - Superstore'!$V:$V,$A1470,'Sample - Superstore'!$N:$N,$B1470)</f>
        <v>1</v>
      </c>
      <c r="I1470" s="45">
        <f>SUMIFS('Sample - Superstore'!T:T,'Sample - Superstore'!$V:$V,$A1470,'Sample - Superstore'!$N:$N,$B1470)</f>
        <v>0.2</v>
      </c>
      <c r="J1470" s="42">
        <f>SUMIFS('Sample - Superstore'!U:U,'Sample - Superstore'!$V:$V,$A1470,'Sample - Superstore'!$N:$N,$B1470)</f>
        <v>0.4068614815</v>
      </c>
      <c r="L1470" s="36" t="s">
        <v>6260</v>
      </c>
      <c r="N1470" s="40"/>
    </row>
    <row r="1471">
      <c r="A1471" s="41" t="s">
        <v>8629</v>
      </c>
      <c r="B1471" s="36" t="s">
        <v>4161</v>
      </c>
      <c r="C1471" s="36" t="s">
        <v>35</v>
      </c>
      <c r="D1471" s="36" t="s">
        <v>263</v>
      </c>
      <c r="E1471" s="36" t="s">
        <v>4162</v>
      </c>
      <c r="F1471" s="42">
        <f>SUMIFS('Sample - Superstore'!R:R,'Sample - Superstore'!$V:$V,$A1471,'Sample - Superstore'!$N:$N,$B1471)</f>
        <v>699.6400667</v>
      </c>
      <c r="G1471" s="43" t="str">
        <f>IF(OR($F1471&lt;Lower_Limit,$F1471&gt;Upper_Limit),TRUE,IF($F1471&gt;Upper_percentile,"P99",IF($F1471&lt;Lower_percentile,"P01","")))</f>
        <v/>
      </c>
      <c r="H1471" s="44">
        <f>SUMIFS('Sample - Superstore'!S:S,'Sample - Superstore'!$V:$V,$A1471,'Sample - Superstore'!$N:$N,$B1471)</f>
        <v>2</v>
      </c>
      <c r="I1471" s="45">
        <f>SUMIFS('Sample - Superstore'!T:T,'Sample - Superstore'!$V:$V,$A1471,'Sample - Superstore'!$N:$N,$B1471)</f>
        <v>0.1</v>
      </c>
      <c r="J1471" s="42">
        <f>SUMIFS('Sample - Superstore'!U:U,'Sample - Superstore'!$V:$V,$A1471,'Sample - Superstore'!$N:$N,$B1471)</f>
        <v>155.4755704</v>
      </c>
      <c r="L1471" s="36" t="s">
        <v>6263</v>
      </c>
      <c r="N1471" s="40"/>
    </row>
    <row r="1472">
      <c r="A1472" s="41" t="s">
        <v>8629</v>
      </c>
      <c r="B1472" s="36" t="s">
        <v>716</v>
      </c>
      <c r="C1472" s="36" t="s">
        <v>35</v>
      </c>
      <c r="D1472" s="36" t="s">
        <v>121</v>
      </c>
      <c r="E1472" s="36" t="s">
        <v>717</v>
      </c>
      <c r="F1472" s="42">
        <f>SUMIFS('Sample - Superstore'!R:R,'Sample - Superstore'!$V:$V,$A1472,'Sample - Superstore'!$N:$N,$B1472)</f>
        <v>67.24177778</v>
      </c>
      <c r="G1472" s="43" t="str">
        <f>IF(OR($F1472&lt;Lower_Limit,$F1472&gt;Upper_Limit),TRUE,IF($F1472&gt;Upper_percentile,"P99",IF($F1472&lt;Lower_percentile,"P01","")))</f>
        <v/>
      </c>
      <c r="H1472" s="44">
        <f>SUMIFS('Sample - Superstore'!S:S,'Sample - Superstore'!$V:$V,$A1472,'Sample - Superstore'!$N:$N,$B1472)</f>
        <v>3</v>
      </c>
      <c r="I1472" s="45">
        <f>SUMIFS('Sample - Superstore'!T:T,'Sample - Superstore'!$V:$V,$A1472,'Sample - Superstore'!$N:$N,$B1472)</f>
        <v>0</v>
      </c>
      <c r="J1472" s="42">
        <f>SUMIFS('Sample - Superstore'!U:U,'Sample - Superstore'!$V:$V,$A1472,'Sample - Superstore'!$N:$N,$B1472)</f>
        <v>28.91396444</v>
      </c>
      <c r="L1472" s="36" t="s">
        <v>6268</v>
      </c>
      <c r="N1472" s="40"/>
    </row>
    <row r="1473">
      <c r="A1473" s="41" t="s">
        <v>8629</v>
      </c>
      <c r="B1473" s="36" t="s">
        <v>4164</v>
      </c>
      <c r="C1473" s="36" t="s">
        <v>51</v>
      </c>
      <c r="D1473" s="36" t="s">
        <v>297</v>
      </c>
      <c r="E1473" s="36" t="s">
        <v>4165</v>
      </c>
      <c r="F1473" s="42">
        <f>SUMIFS('Sample - Superstore'!R:R,'Sample - Superstore'!$V:$V,$A1473,'Sample - Superstore'!$N:$N,$B1473)</f>
        <v>2.266732434</v>
      </c>
      <c r="G1473" s="43" t="str">
        <f>IF(OR($F1473&lt;Lower_Limit,$F1473&gt;Upper_Limit),TRUE,IF($F1473&gt;Upper_percentile,"P99",IF($F1473&lt;Lower_percentile,"P01","")))</f>
        <v/>
      </c>
      <c r="H1473" s="44">
        <f>SUMIFS('Sample - Superstore'!S:S,'Sample - Superstore'!$V:$V,$A1473,'Sample - Superstore'!$N:$N,$B1473)</f>
        <v>1</v>
      </c>
      <c r="I1473" s="45">
        <f>SUMIFS('Sample - Superstore'!T:T,'Sample - Superstore'!$V:$V,$A1473,'Sample - Superstore'!$N:$N,$B1473)</f>
        <v>0.2</v>
      </c>
      <c r="J1473" s="42">
        <f>SUMIFS('Sample - Superstore'!U:U,'Sample - Superstore'!$V:$V,$A1473,'Sample - Superstore'!$N:$N,$B1473)</f>
        <v>0.793356352</v>
      </c>
      <c r="L1473" s="36" t="s">
        <v>6272</v>
      </c>
      <c r="N1473" s="40"/>
    </row>
    <row r="1474">
      <c r="A1474" s="41" t="s">
        <v>8629</v>
      </c>
      <c r="B1474" s="36" t="s">
        <v>2366</v>
      </c>
      <c r="C1474" s="36" t="s">
        <v>35</v>
      </c>
      <c r="D1474" s="36" t="s">
        <v>263</v>
      </c>
      <c r="E1474" s="36" t="s">
        <v>2367</v>
      </c>
      <c r="F1474" s="42">
        <f>SUMIFS('Sample - Superstore'!R:R,'Sample - Superstore'!$V:$V,$A1474,'Sample - Superstore'!$N:$N,$B1474)</f>
        <v>1578.561179</v>
      </c>
      <c r="G1474" s="43" t="str">
        <f>IF(OR($F1474&lt;Lower_Limit,$F1474&gt;Upper_Limit),TRUE,IF($F1474&gt;Upper_percentile,"P99",IF($F1474&lt;Lower_percentile,"P01","")))</f>
        <v/>
      </c>
      <c r="H1474" s="44">
        <f>SUMIFS('Sample - Superstore'!S:S,'Sample - Superstore'!$V:$V,$A1474,'Sample - Superstore'!$N:$N,$B1474)</f>
        <v>4</v>
      </c>
      <c r="I1474" s="45">
        <f>SUMIFS('Sample - Superstore'!T:T,'Sample - Superstore'!$V:$V,$A1474,'Sample - Superstore'!$N:$N,$B1474)</f>
        <v>0.5</v>
      </c>
      <c r="J1474" s="42">
        <f>SUMIFS('Sample - Superstore'!U:U,'Sample - Superstore'!$V:$V,$A1474,'Sample - Superstore'!$N:$N,$B1474)</f>
        <v>-5.401512757</v>
      </c>
      <c r="L1474" s="36" t="s">
        <v>6279</v>
      </c>
      <c r="N1474" s="40"/>
    </row>
    <row r="1475">
      <c r="A1475" s="41" t="s">
        <v>8629</v>
      </c>
      <c r="B1475" s="36" t="s">
        <v>1048</v>
      </c>
      <c r="C1475" s="36" t="s">
        <v>35</v>
      </c>
      <c r="D1475" s="36" t="s">
        <v>263</v>
      </c>
      <c r="E1475" s="36" t="s">
        <v>1049</v>
      </c>
      <c r="F1475" s="42">
        <f>SUMIFS('Sample - Superstore'!R:R,'Sample - Superstore'!$V:$V,$A1475,'Sample - Superstore'!$N:$N,$B1475)</f>
        <v>959.8174164</v>
      </c>
      <c r="G1475" s="43" t="str">
        <f>IF(OR($F1475&lt;Lower_Limit,$F1475&gt;Upper_Limit),TRUE,IF($F1475&gt;Upper_percentile,"P99",IF($F1475&lt;Lower_percentile,"P01","")))</f>
        <v/>
      </c>
      <c r="H1475" s="44">
        <f>SUMIFS('Sample - Superstore'!S:S,'Sample - Superstore'!$V:$V,$A1475,'Sample - Superstore'!$N:$N,$B1475)</f>
        <v>10</v>
      </c>
      <c r="I1475" s="45">
        <f>SUMIFS('Sample - Superstore'!T:T,'Sample - Superstore'!$V:$V,$A1475,'Sample - Superstore'!$N:$N,$B1475)</f>
        <v>0.4</v>
      </c>
      <c r="J1475" s="42">
        <f>SUMIFS('Sample - Superstore'!U:U,'Sample - Superstore'!$V:$V,$A1475,'Sample - Superstore'!$N:$N,$B1475)</f>
        <v>-107.9794593</v>
      </c>
      <c r="L1475" s="36" t="s">
        <v>6285</v>
      </c>
      <c r="N1475" s="40"/>
    </row>
    <row r="1476">
      <c r="A1476" s="41" t="s">
        <v>8629</v>
      </c>
      <c r="B1476" s="36" t="s">
        <v>2876</v>
      </c>
      <c r="C1476" s="36" t="s">
        <v>39</v>
      </c>
      <c r="D1476" s="36" t="s">
        <v>40</v>
      </c>
      <c r="E1476" s="36" t="s">
        <v>2877</v>
      </c>
      <c r="F1476" s="42">
        <f>SUMIFS('Sample - Superstore'!R:R,'Sample - Superstore'!$V:$V,$A1476,'Sample - Superstore'!$N:$N,$B1476)</f>
        <v>239.984</v>
      </c>
      <c r="G1476" s="43" t="str">
        <f>IF(OR($F1476&lt;Lower_Limit,$F1476&gt;Upper_Limit),TRUE,IF($F1476&gt;Upper_percentile,"P99",IF($F1476&lt;Lower_percentile,"P01","")))</f>
        <v/>
      </c>
      <c r="H1476" s="44">
        <f>SUMIFS('Sample - Superstore'!S:S,'Sample - Superstore'!$V:$V,$A1476,'Sample - Superstore'!$N:$N,$B1476)</f>
        <v>2</v>
      </c>
      <c r="I1476" s="45">
        <f>SUMIFS('Sample - Superstore'!T:T,'Sample - Superstore'!$V:$V,$A1476,'Sample - Superstore'!$N:$N,$B1476)</f>
        <v>0.2</v>
      </c>
      <c r="J1476" s="42">
        <f>SUMIFS('Sample - Superstore'!U:U,'Sample - Superstore'!$V:$V,$A1476,'Sample - Superstore'!$N:$N,$B1476)</f>
        <v>23.9984</v>
      </c>
      <c r="L1476" s="36" t="s">
        <v>6289</v>
      </c>
      <c r="N1476" s="40"/>
    </row>
    <row r="1477">
      <c r="A1477" s="41" t="s">
        <v>8629</v>
      </c>
      <c r="B1477" s="36" t="s">
        <v>1662</v>
      </c>
      <c r="C1477" s="36" t="s">
        <v>51</v>
      </c>
      <c r="D1477" s="36" t="s">
        <v>124</v>
      </c>
      <c r="E1477" s="36" t="s">
        <v>1663</v>
      </c>
      <c r="F1477" s="42">
        <f>SUMIFS('Sample - Superstore'!R:R,'Sample - Superstore'!$V:$V,$A1477,'Sample - Superstore'!$N:$N,$B1477)</f>
        <v>18.87723457</v>
      </c>
      <c r="G1477" s="43" t="str">
        <f>IF(OR($F1477&lt;Lower_Limit,$F1477&gt;Upper_Limit),TRUE,IF($F1477&gt;Upper_percentile,"P99",IF($F1477&lt;Lower_percentile,"P01","")))</f>
        <v/>
      </c>
      <c r="H1477" s="44">
        <f>SUMIFS('Sample - Superstore'!S:S,'Sample - Superstore'!$V:$V,$A1477,'Sample - Superstore'!$N:$N,$B1477)</f>
        <v>3</v>
      </c>
      <c r="I1477" s="45">
        <f>SUMIFS('Sample - Superstore'!T:T,'Sample - Superstore'!$V:$V,$A1477,'Sample - Superstore'!$N:$N,$B1477)</f>
        <v>0</v>
      </c>
      <c r="J1477" s="42">
        <f>SUMIFS('Sample - Superstore'!U:U,'Sample - Superstore'!$V:$V,$A1477,'Sample - Superstore'!$N:$N,$B1477)</f>
        <v>8.494755556</v>
      </c>
      <c r="L1477" s="36" t="s">
        <v>6295</v>
      </c>
      <c r="N1477" s="40"/>
    </row>
    <row r="1478">
      <c r="A1478" s="41" t="s">
        <v>8629</v>
      </c>
      <c r="B1478" s="36" t="s">
        <v>4173</v>
      </c>
      <c r="C1478" s="36" t="s">
        <v>35</v>
      </c>
      <c r="D1478" s="36" t="s">
        <v>263</v>
      </c>
      <c r="E1478" s="36" t="s">
        <v>4174</v>
      </c>
      <c r="F1478" s="42">
        <f>SUMIFS('Sample - Superstore'!R:R,'Sample - Superstore'!$V:$V,$A1478,'Sample - Superstore'!$N:$N,$B1478)</f>
        <v>966.3726091</v>
      </c>
      <c r="G1478" s="43" t="str">
        <f>IF(OR($F1478&lt;Lower_Limit,$F1478&gt;Upper_Limit),TRUE,IF($F1478&gt;Upper_percentile,"P99",IF($F1478&lt;Lower_percentile,"P01","")))</f>
        <v/>
      </c>
      <c r="H1478" s="44">
        <f>SUMIFS('Sample - Superstore'!S:S,'Sample - Superstore'!$V:$V,$A1478,'Sample - Superstore'!$N:$N,$B1478)</f>
        <v>4</v>
      </c>
      <c r="I1478" s="45">
        <f>SUMIFS('Sample - Superstore'!T:T,'Sample - Superstore'!$V:$V,$A1478,'Sample - Superstore'!$N:$N,$B1478)</f>
        <v>0</v>
      </c>
      <c r="J1478" s="42">
        <f>SUMIFS('Sample - Superstore'!U:U,'Sample - Superstore'!$V:$V,$A1478,'Sample - Superstore'!$N:$N,$B1478)</f>
        <v>270.5843305</v>
      </c>
      <c r="L1478" s="36" t="s">
        <v>6319</v>
      </c>
      <c r="N1478" s="40"/>
    </row>
    <row r="1479">
      <c r="A1479" s="41" t="s">
        <v>8629</v>
      </c>
      <c r="B1479" s="36" t="s">
        <v>4180</v>
      </c>
      <c r="C1479" s="36" t="s">
        <v>51</v>
      </c>
      <c r="D1479" s="36" t="s">
        <v>76</v>
      </c>
      <c r="E1479" s="36" t="s">
        <v>4181</v>
      </c>
      <c r="F1479" s="42">
        <f>SUMIFS('Sample - Superstore'!R:R,'Sample - Superstore'!$V:$V,$A1479,'Sample - Superstore'!$N:$N,$B1479)</f>
        <v>28.18291358</v>
      </c>
      <c r="G1479" s="43" t="str">
        <f>IF(OR($F1479&lt;Lower_Limit,$F1479&gt;Upper_Limit),TRUE,IF($F1479&gt;Upper_percentile,"P99",IF($F1479&lt;Lower_percentile,"P01","")))</f>
        <v/>
      </c>
      <c r="H1479" s="44">
        <f>SUMIFS('Sample - Superstore'!S:S,'Sample - Superstore'!$V:$V,$A1479,'Sample - Superstore'!$N:$N,$B1479)</f>
        <v>6</v>
      </c>
      <c r="I1479" s="45">
        <f>SUMIFS('Sample - Superstore'!T:T,'Sample - Superstore'!$V:$V,$A1479,'Sample - Superstore'!$N:$N,$B1479)</f>
        <v>0</v>
      </c>
      <c r="J1479" s="42">
        <f>SUMIFS('Sample - Superstore'!U:U,'Sample - Superstore'!$V:$V,$A1479,'Sample - Superstore'!$N:$N,$B1479)</f>
        <v>14.09145679</v>
      </c>
      <c r="L1479" s="36" t="s">
        <v>6322</v>
      </c>
      <c r="N1479" s="40"/>
    </row>
    <row r="1480">
      <c r="A1480" s="41" t="s">
        <v>8629</v>
      </c>
      <c r="B1480" s="36" t="s">
        <v>2133</v>
      </c>
      <c r="C1480" s="36" t="s">
        <v>51</v>
      </c>
      <c r="D1480" s="36" t="s">
        <v>635</v>
      </c>
      <c r="E1480" s="36" t="s">
        <v>2134</v>
      </c>
      <c r="F1480" s="42">
        <f>SUMIFS('Sample - Superstore'!R:R,'Sample - Superstore'!$V:$V,$A1480,'Sample - Superstore'!$N:$N,$B1480)</f>
        <v>30.94138272</v>
      </c>
      <c r="G1480" s="43" t="str">
        <f>IF(OR($F1480&lt;Lower_Limit,$F1480&gt;Upper_Limit),TRUE,IF($F1480&gt;Upper_percentile,"P99",IF($F1480&lt;Lower_percentile,"P01","")))</f>
        <v/>
      </c>
      <c r="H1480" s="44">
        <f>SUMIFS('Sample - Superstore'!S:S,'Sample - Superstore'!$V:$V,$A1480,'Sample - Superstore'!$N:$N,$B1480)</f>
        <v>3</v>
      </c>
      <c r="I1480" s="45">
        <f>SUMIFS('Sample - Superstore'!T:T,'Sample - Superstore'!$V:$V,$A1480,'Sample - Superstore'!$N:$N,$B1480)</f>
        <v>0</v>
      </c>
      <c r="J1480" s="42">
        <f>SUMIFS('Sample - Superstore'!U:U,'Sample - Superstore'!$V:$V,$A1480,'Sample - Superstore'!$N:$N,$B1480)</f>
        <v>8.973000988</v>
      </c>
      <c r="L1480" s="36" t="s">
        <v>6326</v>
      </c>
      <c r="N1480" s="40"/>
    </row>
    <row r="1481">
      <c r="A1481" s="41" t="s">
        <v>8629</v>
      </c>
      <c r="B1481" s="36" t="s">
        <v>4183</v>
      </c>
      <c r="C1481" s="36" t="s">
        <v>51</v>
      </c>
      <c r="D1481" s="36" t="s">
        <v>635</v>
      </c>
      <c r="E1481" s="36" t="s">
        <v>4184</v>
      </c>
      <c r="F1481" s="42">
        <f>SUMIFS('Sample - Superstore'!R:R,'Sample - Superstore'!$V:$V,$A1481,'Sample - Superstore'!$N:$N,$B1481)</f>
        <v>3.792922047</v>
      </c>
      <c r="G1481" s="43" t="str">
        <f>IF(OR($F1481&lt;Lower_Limit,$F1481&gt;Upper_Limit),TRUE,IF($F1481&gt;Upper_percentile,"P99",IF($F1481&lt;Lower_percentile,"P01","")))</f>
        <v/>
      </c>
      <c r="H1481" s="44">
        <f>SUMIFS('Sample - Superstore'!S:S,'Sample - Superstore'!$V:$V,$A1481,'Sample - Superstore'!$N:$N,$B1481)</f>
        <v>2</v>
      </c>
      <c r="I1481" s="45">
        <f>SUMIFS('Sample - Superstore'!T:T,'Sample - Superstore'!$V:$V,$A1481,'Sample - Superstore'!$N:$N,$B1481)</f>
        <v>0</v>
      </c>
      <c r="J1481" s="42">
        <f>SUMIFS('Sample - Superstore'!U:U,'Sample - Superstore'!$V:$V,$A1481,'Sample - Superstore'!$N:$N,$B1481)</f>
        <v>0.1137876614</v>
      </c>
      <c r="L1481" s="36" t="s">
        <v>6331</v>
      </c>
      <c r="N1481" s="40"/>
    </row>
    <row r="1482">
      <c r="A1482" s="41" t="s">
        <v>8629</v>
      </c>
      <c r="B1482" s="36" t="s">
        <v>324</v>
      </c>
      <c r="C1482" s="36" t="s">
        <v>39</v>
      </c>
      <c r="D1482" s="36" t="s">
        <v>61</v>
      </c>
      <c r="E1482" s="36" t="s">
        <v>325</v>
      </c>
      <c r="F1482" s="42">
        <f>SUMIFS('Sample - Superstore'!R:R,'Sample - Superstore'!$V:$V,$A1482,'Sample - Superstore'!$N:$N,$B1482)</f>
        <v>187.2719164</v>
      </c>
      <c r="G1482" s="43" t="str">
        <f>IF(OR($F1482&lt;Lower_Limit,$F1482&gt;Upper_Limit),TRUE,IF($F1482&gt;Upper_percentile,"P99",IF($F1482&lt;Lower_percentile,"P01","")))</f>
        <v/>
      </c>
      <c r="H1482" s="44">
        <f>SUMIFS('Sample - Superstore'!S:S,'Sample - Superstore'!$V:$V,$A1482,'Sample - Superstore'!$N:$N,$B1482)</f>
        <v>5</v>
      </c>
      <c r="I1482" s="45">
        <f>SUMIFS('Sample - Superstore'!T:T,'Sample - Superstore'!$V:$V,$A1482,'Sample - Superstore'!$N:$N,$B1482)</f>
        <v>0</v>
      </c>
      <c r="J1482" s="42">
        <f>SUMIFS('Sample - Superstore'!U:U,'Sample - Superstore'!$V:$V,$A1482,'Sample - Superstore'!$N:$N,$B1482)</f>
        <v>80.52692405</v>
      </c>
      <c r="L1482" s="36" t="s">
        <v>6336</v>
      </c>
      <c r="N1482" s="40"/>
    </row>
    <row r="1483">
      <c r="A1483" s="41" t="s">
        <v>8629</v>
      </c>
      <c r="B1483" s="36" t="s">
        <v>4186</v>
      </c>
      <c r="C1483" s="36" t="s">
        <v>35</v>
      </c>
      <c r="D1483" s="36" t="s">
        <v>121</v>
      </c>
      <c r="E1483" s="36" t="s">
        <v>4187</v>
      </c>
      <c r="F1483" s="42">
        <f>SUMIFS('Sample - Superstore'!R:R,'Sample - Superstore'!$V:$V,$A1483,'Sample - Superstore'!$N:$N,$B1483)</f>
        <v>28.39561481</v>
      </c>
      <c r="G1483" s="43" t="str">
        <f>IF(OR($F1483&lt;Lower_Limit,$F1483&gt;Upper_Limit),TRUE,IF($F1483&gt;Upper_percentile,"P99",IF($F1483&lt;Lower_percentile,"P01","")))</f>
        <v/>
      </c>
      <c r="H1483" s="44">
        <f>SUMIFS('Sample - Superstore'!S:S,'Sample - Superstore'!$V:$V,$A1483,'Sample - Superstore'!$N:$N,$B1483)</f>
        <v>3</v>
      </c>
      <c r="I1483" s="45">
        <f>SUMIFS('Sample - Superstore'!T:T,'Sample - Superstore'!$V:$V,$A1483,'Sample - Superstore'!$N:$N,$B1483)</f>
        <v>0.2</v>
      </c>
      <c r="J1483" s="42">
        <f>SUMIFS('Sample - Superstore'!U:U,'Sample - Superstore'!$V:$V,$A1483,'Sample - Superstore'!$N:$N,$B1483)</f>
        <v>4.259342222</v>
      </c>
      <c r="L1483" s="36" t="s">
        <v>6338</v>
      </c>
      <c r="N1483" s="40"/>
    </row>
    <row r="1484">
      <c r="A1484" s="41" t="s">
        <v>8629</v>
      </c>
      <c r="B1484" s="36" t="s">
        <v>1771</v>
      </c>
      <c r="C1484" s="36" t="s">
        <v>51</v>
      </c>
      <c r="D1484" s="36" t="s">
        <v>76</v>
      </c>
      <c r="E1484" s="36" t="s">
        <v>1772</v>
      </c>
      <c r="F1484" s="42">
        <f>SUMIFS('Sample - Superstore'!R:R,'Sample - Superstore'!$V:$V,$A1484,'Sample - Superstore'!$N:$N,$B1484)</f>
        <v>11.952</v>
      </c>
      <c r="G1484" s="43" t="str">
        <f>IF(OR($F1484&lt;Lower_Limit,$F1484&gt;Upper_Limit),TRUE,IF($F1484&gt;Upper_percentile,"P99",IF($F1484&lt;Lower_percentile,"P01","")))</f>
        <v/>
      </c>
      <c r="H1484" s="44">
        <f>SUMIFS('Sample - Superstore'!S:S,'Sample - Superstore'!$V:$V,$A1484,'Sample - Superstore'!$N:$N,$B1484)</f>
        <v>3</v>
      </c>
      <c r="I1484" s="45">
        <f>SUMIFS('Sample - Superstore'!T:T,'Sample - Superstore'!$V:$V,$A1484,'Sample - Superstore'!$N:$N,$B1484)</f>
        <v>0.2</v>
      </c>
      <c r="J1484" s="42">
        <f>SUMIFS('Sample - Superstore'!U:U,'Sample - Superstore'!$V:$V,$A1484,'Sample - Superstore'!$N:$N,$B1484)</f>
        <v>4.1832</v>
      </c>
      <c r="L1484" s="36" t="s">
        <v>6340</v>
      </c>
      <c r="N1484" s="40"/>
    </row>
    <row r="1485">
      <c r="A1485" s="41" t="s">
        <v>8629</v>
      </c>
      <c r="B1485" s="36" t="s">
        <v>4189</v>
      </c>
      <c r="C1485" s="36" t="s">
        <v>51</v>
      </c>
      <c r="D1485" s="36" t="s">
        <v>635</v>
      </c>
      <c r="E1485" s="36" t="s">
        <v>4190</v>
      </c>
      <c r="F1485" s="42">
        <f>SUMIFS('Sample - Superstore'!R:R,'Sample - Superstore'!$V:$V,$A1485,'Sample - Superstore'!$N:$N,$B1485)</f>
        <v>6.24</v>
      </c>
      <c r="G1485" s="43" t="str">
        <f>IF(OR($F1485&lt;Lower_Limit,$F1485&gt;Upper_Limit),TRUE,IF($F1485&gt;Upper_percentile,"P99",IF($F1485&lt;Lower_percentile,"P01","")))</f>
        <v/>
      </c>
      <c r="H1485" s="44">
        <f>SUMIFS('Sample - Superstore'!S:S,'Sample - Superstore'!$V:$V,$A1485,'Sample - Superstore'!$N:$N,$B1485)</f>
        <v>3</v>
      </c>
      <c r="I1485" s="45">
        <f>SUMIFS('Sample - Superstore'!T:T,'Sample - Superstore'!$V:$V,$A1485,'Sample - Superstore'!$N:$N,$B1485)</f>
        <v>0</v>
      </c>
      <c r="J1485" s="42">
        <f>SUMIFS('Sample - Superstore'!U:U,'Sample - Superstore'!$V:$V,$A1485,'Sample - Superstore'!$N:$N,$B1485)</f>
        <v>1.872</v>
      </c>
      <c r="L1485" s="36" t="s">
        <v>6343</v>
      </c>
      <c r="N1485" s="40"/>
    </row>
    <row r="1486">
      <c r="A1486" s="41" t="s">
        <v>8629</v>
      </c>
      <c r="B1486" s="36" t="s">
        <v>2145</v>
      </c>
      <c r="C1486" s="36" t="s">
        <v>51</v>
      </c>
      <c r="D1486" s="36" t="s">
        <v>52</v>
      </c>
      <c r="E1486" s="36" t="s">
        <v>2146</v>
      </c>
      <c r="F1486" s="42">
        <f>SUMIFS('Sample - Superstore'!R:R,'Sample - Superstore'!$V:$V,$A1486,'Sample - Superstore'!$N:$N,$B1486)</f>
        <v>77.01557202</v>
      </c>
      <c r="G1486" s="43" t="str">
        <f>IF(OR($F1486&lt;Lower_Limit,$F1486&gt;Upper_Limit),TRUE,IF($F1486&gt;Upper_percentile,"P99",IF($F1486&lt;Lower_percentile,"P01","")))</f>
        <v/>
      </c>
      <c r="H1486" s="44">
        <f>SUMIFS('Sample - Superstore'!S:S,'Sample - Superstore'!$V:$V,$A1486,'Sample - Superstore'!$N:$N,$B1486)</f>
        <v>2</v>
      </c>
      <c r="I1486" s="45">
        <f>SUMIFS('Sample - Superstore'!T:T,'Sample - Superstore'!$V:$V,$A1486,'Sample - Superstore'!$N:$N,$B1486)</f>
        <v>0</v>
      </c>
      <c r="J1486" s="42">
        <f>SUMIFS('Sample - Superstore'!U:U,'Sample - Superstore'!$V:$V,$A1486,'Sample - Superstore'!$N:$N,$B1486)</f>
        <v>19.253893</v>
      </c>
      <c r="L1486" s="36" t="s">
        <v>6346</v>
      </c>
      <c r="N1486" s="40"/>
    </row>
    <row r="1487">
      <c r="A1487" s="41" t="s">
        <v>8629</v>
      </c>
      <c r="B1487" s="36" t="s">
        <v>655</v>
      </c>
      <c r="C1487" s="36" t="s">
        <v>51</v>
      </c>
      <c r="D1487" s="36" t="s">
        <v>76</v>
      </c>
      <c r="E1487" s="36" t="s">
        <v>656</v>
      </c>
      <c r="F1487" s="42">
        <f>SUMIFS('Sample - Superstore'!R:R,'Sample - Superstore'!$V:$V,$A1487,'Sample - Superstore'!$N:$N,$B1487)</f>
        <v>8.928</v>
      </c>
      <c r="G1487" s="43" t="str">
        <f>IF(OR($F1487&lt;Lower_Limit,$F1487&gt;Upper_Limit),TRUE,IF($F1487&gt;Upper_percentile,"P99",IF($F1487&lt;Lower_percentile,"P01","")))</f>
        <v/>
      </c>
      <c r="H1487" s="44">
        <f>SUMIFS('Sample - Superstore'!S:S,'Sample - Superstore'!$V:$V,$A1487,'Sample - Superstore'!$N:$N,$B1487)</f>
        <v>2</v>
      </c>
      <c r="I1487" s="45">
        <f>SUMIFS('Sample - Superstore'!T:T,'Sample - Superstore'!$V:$V,$A1487,'Sample - Superstore'!$N:$N,$B1487)</f>
        <v>0.2</v>
      </c>
      <c r="J1487" s="42">
        <f>SUMIFS('Sample - Superstore'!U:U,'Sample - Superstore'!$V:$V,$A1487,'Sample - Superstore'!$N:$N,$B1487)</f>
        <v>3.1248</v>
      </c>
      <c r="L1487" s="36" t="s">
        <v>6349</v>
      </c>
      <c r="N1487" s="40"/>
    </row>
    <row r="1488">
      <c r="A1488" s="41" t="s">
        <v>8629</v>
      </c>
      <c r="B1488" s="36" t="s">
        <v>3125</v>
      </c>
      <c r="C1488" s="36" t="s">
        <v>51</v>
      </c>
      <c r="D1488" s="36" t="s">
        <v>124</v>
      </c>
      <c r="E1488" s="36" t="s">
        <v>3126</v>
      </c>
      <c r="F1488" s="42">
        <f>SUMIFS('Sample - Superstore'!R:R,'Sample - Superstore'!$V:$V,$A1488,'Sample - Superstore'!$N:$N,$B1488)</f>
        <v>65.79</v>
      </c>
      <c r="G1488" s="43" t="str">
        <f>IF(OR($F1488&lt;Lower_Limit,$F1488&gt;Upper_Limit),TRUE,IF($F1488&gt;Upper_percentile,"P99",IF($F1488&lt;Lower_percentile,"P01","")))</f>
        <v/>
      </c>
      <c r="H1488" s="44">
        <f>SUMIFS('Sample - Superstore'!S:S,'Sample - Superstore'!$V:$V,$A1488,'Sample - Superstore'!$N:$N,$B1488)</f>
        <v>9</v>
      </c>
      <c r="I1488" s="45">
        <f>SUMIFS('Sample - Superstore'!T:T,'Sample - Superstore'!$V:$V,$A1488,'Sample - Superstore'!$N:$N,$B1488)</f>
        <v>0</v>
      </c>
      <c r="J1488" s="42">
        <f>SUMIFS('Sample - Superstore'!U:U,'Sample - Superstore'!$V:$V,$A1488,'Sample - Superstore'!$N:$N,$B1488)</f>
        <v>30.2634</v>
      </c>
      <c r="L1488" s="36" t="s">
        <v>6366</v>
      </c>
      <c r="N1488" s="40"/>
    </row>
    <row r="1489">
      <c r="A1489" s="41" t="s">
        <v>8629</v>
      </c>
      <c r="B1489" s="36" t="s">
        <v>4198</v>
      </c>
      <c r="C1489" s="36" t="s">
        <v>51</v>
      </c>
      <c r="D1489" s="36" t="s">
        <v>76</v>
      </c>
      <c r="E1489" s="36" t="s">
        <v>4199</v>
      </c>
      <c r="F1489" s="42">
        <f>SUMIFS('Sample - Superstore'!R:R,'Sample - Superstore'!$V:$V,$A1489,'Sample - Superstore'!$N:$N,$B1489)</f>
        <v>271.984</v>
      </c>
      <c r="G1489" s="43" t="str">
        <f>IF(OR($F1489&lt;Lower_Limit,$F1489&gt;Upper_Limit),TRUE,IF($F1489&gt;Upper_percentile,"P99",IF($F1489&lt;Lower_percentile,"P01","")))</f>
        <v/>
      </c>
      <c r="H1489" s="44">
        <f>SUMIFS('Sample - Superstore'!S:S,'Sample - Superstore'!$V:$V,$A1489,'Sample - Superstore'!$N:$N,$B1489)</f>
        <v>2</v>
      </c>
      <c r="I1489" s="45">
        <f>SUMIFS('Sample - Superstore'!T:T,'Sample - Superstore'!$V:$V,$A1489,'Sample - Superstore'!$N:$N,$B1489)</f>
        <v>0.2</v>
      </c>
      <c r="J1489" s="42">
        <f>SUMIFS('Sample - Superstore'!U:U,'Sample - Superstore'!$V:$V,$A1489,'Sample - Superstore'!$N:$N,$B1489)</f>
        <v>88.3948</v>
      </c>
      <c r="L1489" s="36" t="s">
        <v>6368</v>
      </c>
      <c r="N1489" s="40"/>
    </row>
    <row r="1490">
      <c r="A1490" s="41" t="s">
        <v>8629</v>
      </c>
      <c r="B1490" s="36" t="s">
        <v>2401</v>
      </c>
      <c r="C1490" s="36" t="s">
        <v>51</v>
      </c>
      <c r="D1490" s="36" t="s">
        <v>93</v>
      </c>
      <c r="E1490" s="36" t="s">
        <v>2402</v>
      </c>
      <c r="F1490" s="42">
        <f>SUMIFS('Sample - Superstore'!R:R,'Sample - Superstore'!$V:$V,$A1490,'Sample - Superstore'!$N:$N,$B1490)</f>
        <v>11.76</v>
      </c>
      <c r="G1490" s="43" t="str">
        <f>IF(OR($F1490&lt;Lower_Limit,$F1490&gt;Upper_Limit),TRUE,IF($F1490&gt;Upper_percentile,"P99",IF($F1490&lt;Lower_percentile,"P01","")))</f>
        <v/>
      </c>
      <c r="H1490" s="44">
        <f>SUMIFS('Sample - Superstore'!S:S,'Sample - Superstore'!$V:$V,$A1490,'Sample - Superstore'!$N:$N,$B1490)</f>
        <v>4</v>
      </c>
      <c r="I1490" s="45">
        <f>SUMIFS('Sample - Superstore'!T:T,'Sample - Superstore'!$V:$V,$A1490,'Sample - Superstore'!$N:$N,$B1490)</f>
        <v>0</v>
      </c>
      <c r="J1490" s="42">
        <f>SUMIFS('Sample - Superstore'!U:U,'Sample - Superstore'!$V:$V,$A1490,'Sample - Superstore'!$N:$N,$B1490)</f>
        <v>3.1752</v>
      </c>
      <c r="L1490" s="36" t="s">
        <v>6371</v>
      </c>
      <c r="N1490" s="40"/>
    </row>
    <row r="1491">
      <c r="A1491" s="41" t="s">
        <v>8629</v>
      </c>
      <c r="B1491" s="36" t="s">
        <v>3677</v>
      </c>
      <c r="C1491" s="36" t="s">
        <v>51</v>
      </c>
      <c r="D1491" s="36" t="s">
        <v>124</v>
      </c>
      <c r="E1491" s="36" t="s">
        <v>3678</v>
      </c>
      <c r="F1491" s="42">
        <f>SUMIFS('Sample - Superstore'!R:R,'Sample - Superstore'!$V:$V,$A1491,'Sample - Superstore'!$N:$N,$B1491)</f>
        <v>77.52</v>
      </c>
      <c r="G1491" s="43" t="str">
        <f>IF(OR($F1491&lt;Lower_Limit,$F1491&gt;Upper_Limit),TRUE,IF($F1491&gt;Upper_percentile,"P99",IF($F1491&lt;Lower_percentile,"P01","")))</f>
        <v/>
      </c>
      <c r="H1491" s="44">
        <f>SUMIFS('Sample - Superstore'!S:S,'Sample - Superstore'!$V:$V,$A1491,'Sample - Superstore'!$N:$N,$B1491)</f>
        <v>2</v>
      </c>
      <c r="I1491" s="45">
        <f>SUMIFS('Sample - Superstore'!T:T,'Sample - Superstore'!$V:$V,$A1491,'Sample - Superstore'!$N:$N,$B1491)</f>
        <v>0</v>
      </c>
      <c r="J1491" s="42">
        <f>SUMIFS('Sample - Superstore'!U:U,'Sample - Superstore'!$V:$V,$A1491,'Sample - Superstore'!$N:$N,$B1491)</f>
        <v>37.9848</v>
      </c>
      <c r="L1491" s="36" t="s">
        <v>6379</v>
      </c>
      <c r="N1491" s="40"/>
    </row>
    <row r="1492">
      <c r="A1492" s="41" t="s">
        <v>8629</v>
      </c>
      <c r="B1492" s="36" t="s">
        <v>4200</v>
      </c>
      <c r="C1492" s="36" t="s">
        <v>51</v>
      </c>
      <c r="D1492" s="36" t="s">
        <v>76</v>
      </c>
      <c r="E1492" s="36" t="s">
        <v>4201</v>
      </c>
      <c r="F1492" s="42">
        <f>SUMIFS('Sample - Superstore'!R:R,'Sample - Superstore'!$V:$V,$A1492,'Sample - Superstore'!$N:$N,$B1492)</f>
        <v>48.64</v>
      </c>
      <c r="G1492" s="43" t="str">
        <f>IF(OR($F1492&lt;Lower_Limit,$F1492&gt;Upper_Limit),TRUE,IF($F1492&gt;Upper_percentile,"P99",IF($F1492&lt;Lower_percentile,"P01","")))</f>
        <v/>
      </c>
      <c r="H1492" s="44">
        <f>SUMIFS('Sample - Superstore'!S:S,'Sample - Superstore'!$V:$V,$A1492,'Sample - Superstore'!$N:$N,$B1492)</f>
        <v>2</v>
      </c>
      <c r="I1492" s="45">
        <f>SUMIFS('Sample - Superstore'!T:T,'Sample - Superstore'!$V:$V,$A1492,'Sample - Superstore'!$N:$N,$B1492)</f>
        <v>0.2</v>
      </c>
      <c r="J1492" s="42">
        <f>SUMIFS('Sample - Superstore'!U:U,'Sample - Superstore'!$V:$V,$A1492,'Sample - Superstore'!$N:$N,$B1492)</f>
        <v>15.808</v>
      </c>
      <c r="L1492" s="36" t="s">
        <v>6384</v>
      </c>
      <c r="N1492" s="40"/>
    </row>
    <row r="1493">
      <c r="A1493" s="41" t="s">
        <v>8629</v>
      </c>
      <c r="B1493" s="36" t="s">
        <v>4203</v>
      </c>
      <c r="C1493" s="36" t="s">
        <v>35</v>
      </c>
      <c r="D1493" s="36" t="s">
        <v>121</v>
      </c>
      <c r="E1493" s="36" t="s">
        <v>4204</v>
      </c>
      <c r="F1493" s="42">
        <f>SUMIFS('Sample - Superstore'!R:R,'Sample - Superstore'!$V:$V,$A1493,'Sample - Superstore'!$N:$N,$B1493)</f>
        <v>12.8726352</v>
      </c>
      <c r="G1493" s="43" t="str">
        <f>IF(OR($F1493&lt;Lower_Limit,$F1493&gt;Upper_Limit),TRUE,IF($F1493&gt;Upper_percentile,"P99",IF($F1493&lt;Lower_percentile,"P01","")))</f>
        <v/>
      </c>
      <c r="H1493" s="44">
        <f>SUMIFS('Sample - Superstore'!S:S,'Sample - Superstore'!$V:$V,$A1493,'Sample - Superstore'!$N:$N,$B1493)</f>
        <v>2</v>
      </c>
      <c r="I1493" s="45">
        <f>SUMIFS('Sample - Superstore'!T:T,'Sample - Superstore'!$V:$V,$A1493,'Sample - Superstore'!$N:$N,$B1493)</f>
        <v>0.2</v>
      </c>
      <c r="J1493" s="42">
        <f>SUMIFS('Sample - Superstore'!U:U,'Sample - Superstore'!$V:$V,$A1493,'Sample - Superstore'!$N:$N,$B1493)</f>
        <v>0.8045397001</v>
      </c>
      <c r="L1493" s="36" t="s">
        <v>6388</v>
      </c>
      <c r="N1493" s="40"/>
    </row>
    <row r="1494">
      <c r="A1494" s="41" t="s">
        <v>8629</v>
      </c>
      <c r="B1494" s="36" t="s">
        <v>3348</v>
      </c>
      <c r="C1494" s="36" t="s">
        <v>51</v>
      </c>
      <c r="D1494" s="36" t="s">
        <v>283</v>
      </c>
      <c r="E1494" s="36" t="s">
        <v>3349</v>
      </c>
      <c r="F1494" s="42">
        <f>SUMIFS('Sample - Superstore'!R:R,'Sample - Superstore'!$V:$V,$A1494,'Sample - Superstore'!$N:$N,$B1494)</f>
        <v>435.8116255</v>
      </c>
      <c r="G1494" s="43" t="str">
        <f>IF(OR($F1494&lt;Lower_Limit,$F1494&gt;Upper_Limit),TRUE,IF($F1494&gt;Upper_percentile,"P99",IF($F1494&lt;Lower_percentile,"P01","")))</f>
        <v/>
      </c>
      <c r="H1494" s="44">
        <f>SUMIFS('Sample - Superstore'!S:S,'Sample - Superstore'!$V:$V,$A1494,'Sample - Superstore'!$N:$N,$B1494)</f>
        <v>5</v>
      </c>
      <c r="I1494" s="45">
        <f>SUMIFS('Sample - Superstore'!T:T,'Sample - Superstore'!$V:$V,$A1494,'Sample - Superstore'!$N:$N,$B1494)</f>
        <v>0</v>
      </c>
      <c r="J1494" s="42">
        <f>SUMIFS('Sample - Superstore'!U:U,'Sample - Superstore'!$V:$V,$A1494,'Sample - Superstore'!$N:$N,$B1494)</f>
        <v>143.8178364</v>
      </c>
      <c r="L1494" s="36" t="s">
        <v>6392</v>
      </c>
      <c r="N1494" s="40"/>
    </row>
    <row r="1495">
      <c r="A1495" s="41" t="s">
        <v>8629</v>
      </c>
      <c r="B1495" s="36" t="s">
        <v>4210</v>
      </c>
      <c r="C1495" s="36" t="s">
        <v>51</v>
      </c>
      <c r="D1495" s="36" t="s">
        <v>76</v>
      </c>
      <c r="E1495" s="36" t="s">
        <v>4211</v>
      </c>
      <c r="F1495" s="42">
        <f>SUMIFS('Sample - Superstore'!R:R,'Sample - Superstore'!$V:$V,$A1495,'Sample - Superstore'!$N:$N,$B1495)</f>
        <v>97.78088889</v>
      </c>
      <c r="G1495" s="43" t="str">
        <f>IF(OR($F1495&lt;Lower_Limit,$F1495&gt;Upper_Limit),TRUE,IF($F1495&gt;Upper_percentile,"P99",IF($F1495&lt;Lower_percentile,"P01","")))</f>
        <v/>
      </c>
      <c r="H1495" s="44">
        <f>SUMIFS('Sample - Superstore'!S:S,'Sample - Superstore'!$V:$V,$A1495,'Sample - Superstore'!$N:$N,$B1495)</f>
        <v>6</v>
      </c>
      <c r="I1495" s="45">
        <f>SUMIFS('Sample - Superstore'!T:T,'Sample - Superstore'!$V:$V,$A1495,'Sample - Superstore'!$N:$N,$B1495)</f>
        <v>0.7</v>
      </c>
      <c r="J1495" s="42">
        <f>SUMIFS('Sample - Superstore'!U:U,'Sample - Superstore'!$V:$V,$A1495,'Sample - Superstore'!$N:$N,$B1495)</f>
        <v>41.93645556</v>
      </c>
      <c r="L1495" s="36" t="s">
        <v>6396</v>
      </c>
      <c r="N1495" s="40"/>
    </row>
    <row r="1496">
      <c r="A1496" s="41" t="s">
        <v>8629</v>
      </c>
      <c r="B1496" s="36" t="s">
        <v>3725</v>
      </c>
      <c r="C1496" s="36" t="s">
        <v>35</v>
      </c>
      <c r="D1496" s="36" t="s">
        <v>36</v>
      </c>
      <c r="E1496" s="36" t="s">
        <v>3726</v>
      </c>
      <c r="F1496" s="42">
        <f>SUMIFS('Sample - Superstore'!R:R,'Sample - Superstore'!$V:$V,$A1496,'Sample - Superstore'!$N:$N,$B1496)</f>
        <v>163.88</v>
      </c>
      <c r="G1496" s="43" t="str">
        <f>IF(OR($F1496&lt;Lower_Limit,$F1496&gt;Upper_Limit),TRUE,IF($F1496&gt;Upper_percentile,"P99",IF($F1496&lt;Lower_percentile,"P01","")))</f>
        <v/>
      </c>
      <c r="H1496" s="44">
        <f>SUMIFS('Sample - Superstore'!S:S,'Sample - Superstore'!$V:$V,$A1496,'Sample - Superstore'!$N:$N,$B1496)</f>
        <v>2</v>
      </c>
      <c r="I1496" s="45">
        <f>SUMIFS('Sample - Superstore'!T:T,'Sample - Superstore'!$V:$V,$A1496,'Sample - Superstore'!$N:$N,$B1496)</f>
        <v>0</v>
      </c>
      <c r="J1496" s="42">
        <f>SUMIFS('Sample - Superstore'!U:U,'Sample - Superstore'!$V:$V,$A1496,'Sample - Superstore'!$N:$N,$B1496)</f>
        <v>40.97</v>
      </c>
      <c r="L1496" s="36" t="s">
        <v>6411</v>
      </c>
      <c r="N1496" s="40"/>
    </row>
    <row r="1497">
      <c r="A1497" s="41" t="s">
        <v>8629</v>
      </c>
      <c r="B1497" s="36" t="s">
        <v>800</v>
      </c>
      <c r="C1497" s="36" t="s">
        <v>51</v>
      </c>
      <c r="D1497" s="36" t="s">
        <v>93</v>
      </c>
      <c r="E1497" s="36" t="s">
        <v>801</v>
      </c>
      <c r="F1497" s="42">
        <f>SUMIFS('Sample - Superstore'!R:R,'Sample - Superstore'!$V:$V,$A1497,'Sample - Superstore'!$N:$N,$B1497)</f>
        <v>30.38069795</v>
      </c>
      <c r="G1497" s="43" t="str">
        <f>IF(OR($F1497&lt;Lower_Limit,$F1497&gt;Upper_Limit),TRUE,IF($F1497&gt;Upper_percentile,"P99",IF($F1497&lt;Lower_percentile,"P01","")))</f>
        <v/>
      </c>
      <c r="H1497" s="44">
        <f>SUMIFS('Sample - Superstore'!S:S,'Sample - Superstore'!$V:$V,$A1497,'Sample - Superstore'!$N:$N,$B1497)</f>
        <v>3</v>
      </c>
      <c r="I1497" s="45">
        <f>SUMIFS('Sample - Superstore'!T:T,'Sample - Superstore'!$V:$V,$A1497,'Sample - Superstore'!$N:$N,$B1497)</f>
        <v>0.2</v>
      </c>
      <c r="J1497" s="42">
        <f>SUMIFS('Sample - Superstore'!U:U,'Sample - Superstore'!$V:$V,$A1497,'Sample - Superstore'!$N:$N,$B1497)</f>
        <v>3.41782852</v>
      </c>
      <c r="L1497" s="36" t="s">
        <v>6414</v>
      </c>
      <c r="N1497" s="40"/>
    </row>
    <row r="1498">
      <c r="A1498" s="41" t="s">
        <v>8629</v>
      </c>
      <c r="B1498" s="36" t="s">
        <v>4216</v>
      </c>
      <c r="C1498" s="36" t="s">
        <v>39</v>
      </c>
      <c r="D1498" s="36" t="s">
        <v>40</v>
      </c>
      <c r="E1498" s="36" t="s">
        <v>4217</v>
      </c>
      <c r="F1498" s="42">
        <f>SUMIFS('Sample - Superstore'!R:R,'Sample - Superstore'!$V:$V,$A1498,'Sample - Superstore'!$N:$N,$B1498)</f>
        <v>48.52358796</v>
      </c>
      <c r="G1498" s="43" t="str">
        <f>IF(OR($F1498&lt;Lower_Limit,$F1498&gt;Upper_Limit),TRUE,IF($F1498&gt;Upper_percentile,"P99",IF($F1498&lt;Lower_percentile,"P01","")))</f>
        <v/>
      </c>
      <c r="H1498" s="44">
        <f>SUMIFS('Sample - Superstore'!S:S,'Sample - Superstore'!$V:$V,$A1498,'Sample - Superstore'!$N:$N,$B1498)</f>
        <v>8</v>
      </c>
      <c r="I1498" s="45">
        <f>SUMIFS('Sample - Superstore'!T:T,'Sample - Superstore'!$V:$V,$A1498,'Sample - Superstore'!$N:$N,$B1498)</f>
        <v>0.2</v>
      </c>
      <c r="J1498" s="42">
        <f>SUMIFS('Sample - Superstore'!U:U,'Sample - Superstore'!$V:$V,$A1498,'Sample - Superstore'!$N:$N,$B1498)</f>
        <v>4.245813947</v>
      </c>
      <c r="L1498" s="36" t="s">
        <v>6424</v>
      </c>
      <c r="N1498" s="40"/>
    </row>
    <row r="1499">
      <c r="A1499" s="41" t="s">
        <v>8629</v>
      </c>
      <c r="B1499" s="36" t="s">
        <v>4219</v>
      </c>
      <c r="C1499" s="36" t="s">
        <v>51</v>
      </c>
      <c r="D1499" s="36" t="s">
        <v>93</v>
      </c>
      <c r="E1499" s="36" t="s">
        <v>4220</v>
      </c>
      <c r="F1499" s="42">
        <f>SUMIFS('Sample - Superstore'!R:R,'Sample - Superstore'!$V:$V,$A1499,'Sample - Superstore'!$N:$N,$B1499)</f>
        <v>8.730469136</v>
      </c>
      <c r="G1499" s="43" t="str">
        <f>IF(OR($F1499&lt;Lower_Limit,$F1499&gt;Upper_Limit),TRUE,IF($F1499&gt;Upper_percentile,"P99",IF($F1499&lt;Lower_percentile,"P01","")))</f>
        <v/>
      </c>
      <c r="H1499" s="44">
        <f>SUMIFS('Sample - Superstore'!S:S,'Sample - Superstore'!$V:$V,$A1499,'Sample - Superstore'!$N:$N,$B1499)</f>
        <v>3</v>
      </c>
      <c r="I1499" s="45">
        <f>SUMIFS('Sample - Superstore'!T:T,'Sample - Superstore'!$V:$V,$A1499,'Sample - Superstore'!$N:$N,$B1499)</f>
        <v>0.2</v>
      </c>
      <c r="J1499" s="42">
        <f>SUMIFS('Sample - Superstore'!U:U,'Sample - Superstore'!$V:$V,$A1499,'Sample - Superstore'!$N:$N,$B1499)</f>
        <v>0.9821777778</v>
      </c>
      <c r="L1499" s="36" t="s">
        <v>6427</v>
      </c>
      <c r="N1499" s="40"/>
    </row>
    <row r="1500">
      <c r="A1500" s="41" t="s">
        <v>8629</v>
      </c>
      <c r="B1500" s="36" t="s">
        <v>4225</v>
      </c>
      <c r="C1500" s="36" t="s">
        <v>51</v>
      </c>
      <c r="D1500" s="36" t="s">
        <v>76</v>
      </c>
      <c r="E1500" s="36" t="s">
        <v>4226</v>
      </c>
      <c r="F1500" s="42">
        <f>SUMIFS('Sample - Superstore'!R:R,'Sample - Superstore'!$V:$V,$A1500,'Sample - Superstore'!$N:$N,$B1500)</f>
        <v>5.63551541</v>
      </c>
      <c r="G1500" s="43" t="str">
        <f>IF(OR($F1500&lt;Lower_Limit,$F1500&gt;Upper_Limit),TRUE,IF($F1500&gt;Upper_percentile,"P99",IF($F1500&lt;Lower_percentile,"P01","")))</f>
        <v/>
      </c>
      <c r="H1500" s="44">
        <f>SUMIFS('Sample - Superstore'!S:S,'Sample - Superstore'!$V:$V,$A1500,'Sample - Superstore'!$N:$N,$B1500)</f>
        <v>9</v>
      </c>
      <c r="I1500" s="45">
        <f>SUMIFS('Sample - Superstore'!T:T,'Sample - Superstore'!$V:$V,$A1500,'Sample - Superstore'!$N:$N,$B1500)</f>
        <v>0.7</v>
      </c>
      <c r="J1500" s="42">
        <f>SUMIFS('Sample - Superstore'!U:U,'Sample - Superstore'!$V:$V,$A1500,'Sample - Superstore'!$N:$N,$B1500)</f>
        <v>-4.508412328</v>
      </c>
      <c r="L1500" s="36" t="s">
        <v>6433</v>
      </c>
      <c r="N1500" s="40"/>
    </row>
    <row r="1501">
      <c r="A1501" s="41" t="s">
        <v>8629</v>
      </c>
      <c r="B1501" s="36" t="s">
        <v>4227</v>
      </c>
      <c r="C1501" s="36" t="s">
        <v>51</v>
      </c>
      <c r="D1501" s="36" t="s">
        <v>297</v>
      </c>
      <c r="E1501" s="36" t="s">
        <v>4228</v>
      </c>
      <c r="F1501" s="42">
        <f>SUMIFS('Sample - Superstore'!R:R,'Sample - Superstore'!$V:$V,$A1501,'Sample - Superstore'!$N:$N,$B1501)</f>
        <v>12.37768607</v>
      </c>
      <c r="G1501" s="43" t="str">
        <f>IF(OR($F1501&lt;Lower_Limit,$F1501&gt;Upper_Limit),TRUE,IF($F1501&gt;Upper_percentile,"P99",IF($F1501&lt;Lower_percentile,"P01","")))</f>
        <v/>
      </c>
      <c r="H1501" s="44">
        <f>SUMIFS('Sample - Superstore'!S:S,'Sample - Superstore'!$V:$V,$A1501,'Sample - Superstore'!$N:$N,$B1501)</f>
        <v>2</v>
      </c>
      <c r="I1501" s="45">
        <f>SUMIFS('Sample - Superstore'!T:T,'Sample - Superstore'!$V:$V,$A1501,'Sample - Superstore'!$N:$N,$B1501)</f>
        <v>0.2</v>
      </c>
      <c r="J1501" s="42">
        <f>SUMIFS('Sample - Superstore'!U:U,'Sample - Superstore'!$V:$V,$A1501,'Sample - Superstore'!$N:$N,$B1501)</f>
        <v>4.332190126</v>
      </c>
      <c r="L1501" s="36" t="s">
        <v>6440</v>
      </c>
      <c r="N1501" s="40"/>
    </row>
    <row r="1502">
      <c r="A1502" s="41" t="s">
        <v>8629</v>
      </c>
      <c r="B1502" s="36" t="s">
        <v>4232</v>
      </c>
      <c r="C1502" s="36" t="s">
        <v>35</v>
      </c>
      <c r="D1502" s="36" t="s">
        <v>121</v>
      </c>
      <c r="E1502" s="36" t="s">
        <v>4233</v>
      </c>
      <c r="F1502" s="42">
        <f>SUMIFS('Sample - Superstore'!R:R,'Sample - Superstore'!$V:$V,$A1502,'Sample - Superstore'!$N:$N,$B1502)</f>
        <v>10.02810575</v>
      </c>
      <c r="G1502" s="43" t="str">
        <f>IF(OR($F1502&lt;Lower_Limit,$F1502&gt;Upper_Limit),TRUE,IF($F1502&gt;Upper_percentile,"P99",IF($F1502&lt;Lower_percentile,"P01","")))</f>
        <v/>
      </c>
      <c r="H1502" s="44">
        <f>SUMIFS('Sample - Superstore'!S:S,'Sample - Superstore'!$V:$V,$A1502,'Sample - Superstore'!$N:$N,$B1502)</f>
        <v>2</v>
      </c>
      <c r="I1502" s="45">
        <f>SUMIFS('Sample - Superstore'!T:T,'Sample - Superstore'!$V:$V,$A1502,'Sample - Superstore'!$N:$N,$B1502)</f>
        <v>0</v>
      </c>
      <c r="J1502" s="42">
        <f>SUMIFS('Sample - Superstore'!U:U,'Sample - Superstore'!$V:$V,$A1502,'Sample - Superstore'!$N:$N,$B1502)</f>
        <v>4.813490758</v>
      </c>
      <c r="L1502" s="36" t="s">
        <v>6447</v>
      </c>
      <c r="N1502" s="40"/>
    </row>
    <row r="1503">
      <c r="A1503" s="41" t="s">
        <v>8629</v>
      </c>
      <c r="B1503" s="36" t="s">
        <v>299</v>
      </c>
      <c r="C1503" s="36" t="s">
        <v>51</v>
      </c>
      <c r="D1503" s="36" t="s">
        <v>297</v>
      </c>
      <c r="E1503" s="36" t="s">
        <v>300</v>
      </c>
      <c r="F1503" s="42">
        <f>SUMIFS('Sample - Superstore'!R:R,'Sample - Superstore'!$V:$V,$A1503,'Sample - Superstore'!$N:$N,$B1503)</f>
        <v>18.32156379</v>
      </c>
      <c r="G1503" s="43" t="str">
        <f>IF(OR($F1503&lt;Lower_Limit,$F1503&gt;Upper_Limit),TRUE,IF($F1503&gt;Upper_percentile,"P99",IF($F1503&lt;Lower_percentile,"P01","")))</f>
        <v/>
      </c>
      <c r="H1503" s="44">
        <f>SUMIFS('Sample - Superstore'!S:S,'Sample - Superstore'!$V:$V,$A1503,'Sample - Superstore'!$N:$N,$B1503)</f>
        <v>5</v>
      </c>
      <c r="I1503" s="45">
        <f>SUMIFS('Sample - Superstore'!T:T,'Sample - Superstore'!$V:$V,$A1503,'Sample - Superstore'!$N:$N,$B1503)</f>
        <v>0.2</v>
      </c>
      <c r="J1503" s="42">
        <f>SUMIFS('Sample - Superstore'!U:U,'Sample - Superstore'!$V:$V,$A1503,'Sample - Superstore'!$N:$N,$B1503)</f>
        <v>5.95450823</v>
      </c>
      <c r="L1503" s="36" t="s">
        <v>6449</v>
      </c>
      <c r="N1503" s="40"/>
    </row>
    <row r="1504">
      <c r="A1504" s="41" t="s">
        <v>8629</v>
      </c>
      <c r="B1504" s="36" t="s">
        <v>4236</v>
      </c>
      <c r="C1504" s="36" t="s">
        <v>51</v>
      </c>
      <c r="D1504" s="36" t="s">
        <v>52</v>
      </c>
      <c r="E1504" s="36" t="s">
        <v>4237</v>
      </c>
      <c r="F1504" s="42">
        <f>SUMIFS('Sample - Superstore'!R:R,'Sample - Superstore'!$V:$V,$A1504,'Sample - Superstore'!$N:$N,$B1504)</f>
        <v>142.3359259</v>
      </c>
      <c r="G1504" s="43" t="str">
        <f>IF(OR($F1504&lt;Lower_Limit,$F1504&gt;Upper_Limit),TRUE,IF($F1504&gt;Upper_percentile,"P99",IF($F1504&lt;Lower_percentile,"P01","")))</f>
        <v/>
      </c>
      <c r="H1504" s="44">
        <f>SUMIFS('Sample - Superstore'!S:S,'Sample - Superstore'!$V:$V,$A1504,'Sample - Superstore'!$N:$N,$B1504)</f>
        <v>6</v>
      </c>
      <c r="I1504" s="45">
        <f>SUMIFS('Sample - Superstore'!T:T,'Sample - Superstore'!$V:$V,$A1504,'Sample - Superstore'!$N:$N,$B1504)</f>
        <v>0</v>
      </c>
      <c r="J1504" s="42">
        <f>SUMIFS('Sample - Superstore'!U:U,'Sample - Superstore'!$V:$V,$A1504,'Sample - Superstore'!$N:$N,$B1504)</f>
        <v>41.27741852</v>
      </c>
      <c r="L1504" s="36" t="s">
        <v>6453</v>
      </c>
      <c r="N1504" s="40"/>
    </row>
    <row r="1505">
      <c r="A1505" s="41" t="s">
        <v>8629</v>
      </c>
      <c r="B1505" s="36" t="s">
        <v>4240</v>
      </c>
      <c r="C1505" s="36" t="s">
        <v>51</v>
      </c>
      <c r="D1505" s="36" t="s">
        <v>124</v>
      </c>
      <c r="E1505" s="36" t="s">
        <v>4241</v>
      </c>
      <c r="F1505" s="42">
        <f>SUMIFS('Sample - Superstore'!R:R,'Sample - Superstore'!$V:$V,$A1505,'Sample - Superstore'!$N:$N,$B1505)</f>
        <v>39.79283951</v>
      </c>
      <c r="G1505" s="43" t="str">
        <f>IF(OR($F1505&lt;Lower_Limit,$F1505&gt;Upper_Limit),TRUE,IF($F1505&gt;Upper_percentile,"P99",IF($F1505&lt;Lower_percentile,"P01","")))</f>
        <v/>
      </c>
      <c r="H1505" s="44">
        <f>SUMIFS('Sample - Superstore'!S:S,'Sample - Superstore'!$V:$V,$A1505,'Sample - Superstore'!$N:$N,$B1505)</f>
        <v>6</v>
      </c>
      <c r="I1505" s="45">
        <f>SUMIFS('Sample - Superstore'!T:T,'Sample - Superstore'!$V:$V,$A1505,'Sample - Superstore'!$N:$N,$B1505)</f>
        <v>0</v>
      </c>
      <c r="J1505" s="42">
        <f>SUMIFS('Sample - Superstore'!U:U,'Sample - Superstore'!$V:$V,$A1505,'Sample - Superstore'!$N:$N,$B1505)</f>
        <v>17.90677778</v>
      </c>
      <c r="L1505" s="36" t="s">
        <v>6456</v>
      </c>
      <c r="N1505" s="40"/>
    </row>
    <row r="1506">
      <c r="A1506" s="41" t="s">
        <v>8629</v>
      </c>
      <c r="B1506" s="36" t="s">
        <v>158</v>
      </c>
      <c r="C1506" s="36" t="s">
        <v>35</v>
      </c>
      <c r="D1506" s="36" t="s">
        <v>121</v>
      </c>
      <c r="E1506" s="36" t="s">
        <v>159</v>
      </c>
      <c r="F1506" s="42">
        <f>SUMIFS('Sample - Superstore'!R:R,'Sample - Superstore'!$V:$V,$A1506,'Sample - Superstore'!$N:$N,$B1506)</f>
        <v>21.02765432</v>
      </c>
      <c r="G1506" s="43" t="str">
        <f>IF(OR($F1506&lt;Lower_Limit,$F1506&gt;Upper_Limit),TRUE,IF($F1506&gt;Upper_percentile,"P99",IF($F1506&lt;Lower_percentile,"P01","")))</f>
        <v/>
      </c>
      <c r="H1506" s="44">
        <f>SUMIFS('Sample - Superstore'!S:S,'Sample - Superstore'!$V:$V,$A1506,'Sample - Superstore'!$N:$N,$B1506)</f>
        <v>2</v>
      </c>
      <c r="I1506" s="45">
        <f>SUMIFS('Sample - Superstore'!T:T,'Sample - Superstore'!$V:$V,$A1506,'Sample - Superstore'!$N:$N,$B1506)</f>
        <v>0</v>
      </c>
      <c r="J1506" s="42">
        <f>SUMIFS('Sample - Superstore'!U:U,'Sample - Superstore'!$V:$V,$A1506,'Sample - Superstore'!$N:$N,$B1506)</f>
        <v>8.411061728</v>
      </c>
      <c r="L1506" s="36" t="s">
        <v>6487</v>
      </c>
      <c r="N1506" s="40"/>
    </row>
    <row r="1507">
      <c r="A1507" s="41" t="s">
        <v>8629</v>
      </c>
      <c r="B1507" s="36" t="s">
        <v>2802</v>
      </c>
      <c r="C1507" s="36" t="s">
        <v>39</v>
      </c>
      <c r="D1507" s="36" t="s">
        <v>40</v>
      </c>
      <c r="E1507" s="36" t="s">
        <v>2803</v>
      </c>
      <c r="F1507" s="42">
        <f>SUMIFS('Sample - Superstore'!R:R,'Sample - Superstore'!$V:$V,$A1507,'Sample - Superstore'!$N:$N,$B1507)</f>
        <v>108.6650617</v>
      </c>
      <c r="G1507" s="43" t="str">
        <f>IF(OR($F1507&lt;Lower_Limit,$F1507&gt;Upper_Limit),TRUE,IF($F1507&gt;Upper_percentile,"P99",IF($F1507&lt;Lower_percentile,"P01","")))</f>
        <v/>
      </c>
      <c r="H1507" s="44">
        <f>SUMIFS('Sample - Superstore'!S:S,'Sample - Superstore'!$V:$V,$A1507,'Sample - Superstore'!$N:$N,$B1507)</f>
        <v>2</v>
      </c>
      <c r="I1507" s="45">
        <f>SUMIFS('Sample - Superstore'!T:T,'Sample - Superstore'!$V:$V,$A1507,'Sample - Superstore'!$N:$N,$B1507)</f>
        <v>0</v>
      </c>
      <c r="J1507" s="42">
        <f>SUMIFS('Sample - Superstore'!U:U,'Sample - Superstore'!$V:$V,$A1507,'Sample - Superstore'!$N:$N,$B1507)</f>
        <v>30.42621728</v>
      </c>
      <c r="L1507" s="36" t="s">
        <v>6491</v>
      </c>
      <c r="N1507" s="40"/>
    </row>
    <row r="1508">
      <c r="A1508" s="41" t="s">
        <v>8629</v>
      </c>
      <c r="B1508" s="36" t="s">
        <v>2703</v>
      </c>
      <c r="C1508" s="36" t="s">
        <v>35</v>
      </c>
      <c r="D1508" s="36" t="s">
        <v>121</v>
      </c>
      <c r="E1508" s="36" t="s">
        <v>2704</v>
      </c>
      <c r="F1508" s="42">
        <f>SUMIFS('Sample - Superstore'!R:R,'Sample - Superstore'!$V:$V,$A1508,'Sample - Superstore'!$N:$N,$B1508)</f>
        <v>591.0164543</v>
      </c>
      <c r="G1508" s="43" t="str">
        <f>IF(OR($F1508&lt;Lower_Limit,$F1508&gt;Upper_Limit),TRUE,IF($F1508&gt;Upper_percentile,"P99",IF($F1508&lt;Lower_percentile,"P01","")))</f>
        <v/>
      </c>
      <c r="H1508" s="44">
        <f>SUMIFS('Sample - Superstore'!S:S,'Sample - Superstore'!$V:$V,$A1508,'Sample - Superstore'!$N:$N,$B1508)</f>
        <v>6</v>
      </c>
      <c r="I1508" s="45">
        <f>SUMIFS('Sample - Superstore'!T:T,'Sample - Superstore'!$V:$V,$A1508,'Sample - Superstore'!$N:$N,$B1508)</f>
        <v>0.2</v>
      </c>
      <c r="J1508" s="42">
        <f>SUMIFS('Sample - Superstore'!U:U,'Sample - Superstore'!$V:$V,$A1508,'Sample - Superstore'!$N:$N,$B1508)</f>
        <v>-29.55082272</v>
      </c>
      <c r="L1508" s="36" t="s">
        <v>6495</v>
      </c>
      <c r="N1508" s="40"/>
    </row>
    <row r="1509">
      <c r="A1509" s="41" t="s">
        <v>8629</v>
      </c>
      <c r="B1509" s="36" t="s">
        <v>341</v>
      </c>
      <c r="C1509" s="36" t="s">
        <v>51</v>
      </c>
      <c r="D1509" s="36" t="s">
        <v>93</v>
      </c>
      <c r="E1509" s="36" t="s">
        <v>342</v>
      </c>
      <c r="F1509" s="42">
        <f>SUMIFS('Sample - Superstore'!R:R,'Sample - Superstore'!$V:$V,$A1509,'Sample - Superstore'!$N:$N,$B1509)</f>
        <v>5.449692181</v>
      </c>
      <c r="G1509" s="43" t="str">
        <f>IF(OR($F1509&lt;Lower_Limit,$F1509&gt;Upper_Limit),TRUE,IF($F1509&gt;Upper_percentile,"P99",IF($F1509&lt;Lower_percentile,"P01","")))</f>
        <v/>
      </c>
      <c r="H1509" s="44">
        <f>SUMIFS('Sample - Superstore'!S:S,'Sample - Superstore'!$V:$V,$A1509,'Sample - Superstore'!$N:$N,$B1509)</f>
        <v>2</v>
      </c>
      <c r="I1509" s="45">
        <f>SUMIFS('Sample - Superstore'!T:T,'Sample - Superstore'!$V:$V,$A1509,'Sample - Superstore'!$N:$N,$B1509)</f>
        <v>0.2</v>
      </c>
      <c r="J1509" s="42">
        <f>SUMIFS('Sample - Superstore'!U:U,'Sample - Superstore'!$V:$V,$A1509,'Sample - Superstore'!$N:$N,$B1509)</f>
        <v>0.3406057613</v>
      </c>
      <c r="L1509" s="36" t="s">
        <v>6501</v>
      </c>
      <c r="N1509" s="40"/>
    </row>
    <row r="1510">
      <c r="A1510" s="41" t="s">
        <v>8629</v>
      </c>
      <c r="B1510" s="36" t="s">
        <v>1961</v>
      </c>
      <c r="C1510" s="36" t="s">
        <v>35</v>
      </c>
      <c r="D1510" s="36" t="s">
        <v>263</v>
      </c>
      <c r="E1510" s="36" t="s">
        <v>1962</v>
      </c>
      <c r="F1510" s="42">
        <f>SUMIFS('Sample - Superstore'!R:R,'Sample - Superstore'!$V:$V,$A1510,'Sample - Superstore'!$N:$N,$B1510)</f>
        <v>278.1807878</v>
      </c>
      <c r="G1510" s="43" t="str">
        <f>IF(OR($F1510&lt;Lower_Limit,$F1510&gt;Upper_Limit),TRUE,IF($F1510&gt;Upper_percentile,"P99",IF($F1510&lt;Lower_percentile,"P01","")))</f>
        <v/>
      </c>
      <c r="H1510" s="44">
        <f>SUMIFS('Sample - Superstore'!S:S,'Sample - Superstore'!$V:$V,$A1510,'Sample - Superstore'!$N:$N,$B1510)</f>
        <v>3</v>
      </c>
      <c r="I1510" s="45">
        <f>SUMIFS('Sample - Superstore'!T:T,'Sample - Superstore'!$V:$V,$A1510,'Sample - Superstore'!$N:$N,$B1510)</f>
        <v>0</v>
      </c>
      <c r="J1510" s="42">
        <f>SUMIFS('Sample - Superstore'!U:U,'Sample - Superstore'!$V:$V,$A1510,'Sample - Superstore'!$N:$N,$B1510)</f>
        <v>61.19977331</v>
      </c>
      <c r="L1510" s="36" t="s">
        <v>6512</v>
      </c>
      <c r="N1510" s="40"/>
    </row>
    <row r="1511">
      <c r="A1511" s="41" t="s">
        <v>8629</v>
      </c>
      <c r="B1511" s="36" t="s">
        <v>4258</v>
      </c>
      <c r="C1511" s="36" t="s">
        <v>51</v>
      </c>
      <c r="D1511" s="36" t="s">
        <v>635</v>
      </c>
      <c r="E1511" s="36" t="s">
        <v>4259</v>
      </c>
      <c r="F1511" s="42">
        <f>SUMIFS('Sample - Superstore'!R:R,'Sample - Superstore'!$V:$V,$A1511,'Sample - Superstore'!$N:$N,$B1511)</f>
        <v>13.68</v>
      </c>
      <c r="G1511" s="43" t="str">
        <f>IF(OR($F1511&lt;Lower_Limit,$F1511&gt;Upper_Limit),TRUE,IF($F1511&gt;Upper_percentile,"P99",IF($F1511&lt;Lower_percentile,"P01","")))</f>
        <v/>
      </c>
      <c r="H1511" s="44">
        <f>SUMIFS('Sample - Superstore'!S:S,'Sample - Superstore'!$V:$V,$A1511,'Sample - Superstore'!$N:$N,$B1511)</f>
        <v>2</v>
      </c>
      <c r="I1511" s="45">
        <f>SUMIFS('Sample - Superstore'!T:T,'Sample - Superstore'!$V:$V,$A1511,'Sample - Superstore'!$N:$N,$B1511)</f>
        <v>0</v>
      </c>
      <c r="J1511" s="42">
        <f>SUMIFS('Sample - Superstore'!U:U,'Sample - Superstore'!$V:$V,$A1511,'Sample - Superstore'!$N:$N,$B1511)</f>
        <v>3.6936</v>
      </c>
      <c r="L1511" s="36" t="s">
        <v>6517</v>
      </c>
      <c r="N1511" s="40"/>
    </row>
    <row r="1512">
      <c r="A1512" s="41" t="s">
        <v>8629</v>
      </c>
      <c r="B1512" s="36" t="s">
        <v>1524</v>
      </c>
      <c r="C1512" s="36" t="s">
        <v>51</v>
      </c>
      <c r="D1512" s="36" t="s">
        <v>205</v>
      </c>
      <c r="E1512" s="36" t="s">
        <v>1525</v>
      </c>
      <c r="F1512" s="42">
        <f>SUMIFS('Sample - Superstore'!R:R,'Sample - Superstore'!$V:$V,$A1512,'Sample - Superstore'!$N:$N,$B1512)</f>
        <v>4.08</v>
      </c>
      <c r="G1512" s="43" t="str">
        <f>IF(OR($F1512&lt;Lower_Limit,$F1512&gt;Upper_Limit),TRUE,IF($F1512&gt;Upper_percentile,"P99",IF($F1512&lt;Lower_percentile,"P01","")))</f>
        <v/>
      </c>
      <c r="H1512" s="44">
        <f>SUMIFS('Sample - Superstore'!S:S,'Sample - Superstore'!$V:$V,$A1512,'Sample - Superstore'!$N:$N,$B1512)</f>
        <v>2</v>
      </c>
      <c r="I1512" s="45">
        <f>SUMIFS('Sample - Superstore'!T:T,'Sample - Superstore'!$V:$V,$A1512,'Sample - Superstore'!$N:$N,$B1512)</f>
        <v>0</v>
      </c>
      <c r="J1512" s="42">
        <f>SUMIFS('Sample - Superstore'!U:U,'Sample - Superstore'!$V:$V,$A1512,'Sample - Superstore'!$N:$N,$B1512)</f>
        <v>1.9176</v>
      </c>
      <c r="L1512" s="36" t="s">
        <v>6520</v>
      </c>
      <c r="N1512" s="40"/>
    </row>
    <row r="1513">
      <c r="A1513" s="41" t="s">
        <v>8629</v>
      </c>
      <c r="B1513" s="36" t="s">
        <v>2636</v>
      </c>
      <c r="C1513" s="36" t="s">
        <v>51</v>
      </c>
      <c r="D1513" s="36" t="s">
        <v>297</v>
      </c>
      <c r="E1513" s="36" t="s">
        <v>2637</v>
      </c>
      <c r="F1513" s="42">
        <f>SUMIFS('Sample - Superstore'!R:R,'Sample - Superstore'!$V:$V,$A1513,'Sample - Superstore'!$N:$N,$B1513)</f>
        <v>18.9</v>
      </c>
      <c r="G1513" s="43" t="str">
        <f>IF(OR($F1513&lt;Lower_Limit,$F1513&gt;Upper_Limit),TRUE,IF($F1513&gt;Upper_percentile,"P99",IF($F1513&lt;Lower_percentile,"P01","")))</f>
        <v/>
      </c>
      <c r="H1513" s="44">
        <f>SUMIFS('Sample - Superstore'!S:S,'Sample - Superstore'!$V:$V,$A1513,'Sample - Superstore'!$N:$N,$B1513)</f>
        <v>3</v>
      </c>
      <c r="I1513" s="45">
        <f>SUMIFS('Sample - Superstore'!T:T,'Sample - Superstore'!$V:$V,$A1513,'Sample - Superstore'!$N:$N,$B1513)</f>
        <v>0</v>
      </c>
      <c r="J1513" s="42">
        <f>SUMIFS('Sample - Superstore'!U:U,'Sample - Superstore'!$V:$V,$A1513,'Sample - Superstore'!$N:$N,$B1513)</f>
        <v>8.694</v>
      </c>
      <c r="L1513" s="36" t="s">
        <v>6523</v>
      </c>
      <c r="N1513" s="40"/>
    </row>
    <row r="1514">
      <c r="A1514" s="41" t="s">
        <v>8629</v>
      </c>
      <c r="B1514" s="36" t="s">
        <v>4262</v>
      </c>
      <c r="C1514" s="36" t="s">
        <v>51</v>
      </c>
      <c r="D1514" s="36" t="s">
        <v>76</v>
      </c>
      <c r="E1514" s="36" t="s">
        <v>4263</v>
      </c>
      <c r="F1514" s="42">
        <f>SUMIFS('Sample - Superstore'!R:R,'Sample - Superstore'!$V:$V,$A1514,'Sample - Superstore'!$N:$N,$B1514)</f>
        <v>11.68044774</v>
      </c>
      <c r="G1514" s="43" t="str">
        <f>IF(OR($F1514&lt;Lower_Limit,$F1514&gt;Upper_Limit),TRUE,IF($F1514&gt;Upper_percentile,"P99",IF($F1514&lt;Lower_percentile,"P01","")))</f>
        <v/>
      </c>
      <c r="H1514" s="44">
        <f>SUMIFS('Sample - Superstore'!S:S,'Sample - Superstore'!$V:$V,$A1514,'Sample - Superstore'!$N:$N,$B1514)</f>
        <v>7</v>
      </c>
      <c r="I1514" s="45">
        <f>SUMIFS('Sample - Superstore'!T:T,'Sample - Superstore'!$V:$V,$A1514,'Sample - Superstore'!$N:$N,$B1514)</f>
        <v>0.2</v>
      </c>
      <c r="J1514" s="42">
        <f>SUMIFS('Sample - Superstore'!U:U,'Sample - Superstore'!$V:$V,$A1514,'Sample - Superstore'!$N:$N,$B1514)</f>
        <v>4.088156708</v>
      </c>
      <c r="L1514" s="36" t="s">
        <v>6526</v>
      </c>
      <c r="N1514" s="40"/>
    </row>
    <row r="1515">
      <c r="A1515" s="41" t="s">
        <v>8629</v>
      </c>
      <c r="B1515" s="36" t="s">
        <v>4265</v>
      </c>
      <c r="C1515" s="36" t="s">
        <v>51</v>
      </c>
      <c r="D1515" s="36" t="s">
        <v>124</v>
      </c>
      <c r="E1515" s="36" t="s">
        <v>4266</v>
      </c>
      <c r="F1515" s="42">
        <f>SUMIFS('Sample - Superstore'!R:R,'Sample - Superstore'!$V:$V,$A1515,'Sample - Superstore'!$N:$N,$B1515)</f>
        <v>13.26032593</v>
      </c>
      <c r="G1515" s="43" t="str">
        <f>IF(OR($F1515&lt;Lower_Limit,$F1515&gt;Upper_Limit),TRUE,IF($F1515&gt;Upper_percentile,"P99",IF($F1515&lt;Lower_percentile,"P01","")))</f>
        <v/>
      </c>
      <c r="H1515" s="44">
        <f>SUMIFS('Sample - Superstore'!S:S,'Sample - Superstore'!$V:$V,$A1515,'Sample - Superstore'!$N:$N,$B1515)</f>
        <v>3</v>
      </c>
      <c r="I1515" s="45">
        <f>SUMIFS('Sample - Superstore'!T:T,'Sample - Superstore'!$V:$V,$A1515,'Sample - Superstore'!$N:$N,$B1515)</f>
        <v>0.2</v>
      </c>
      <c r="J1515" s="42">
        <f>SUMIFS('Sample - Superstore'!U:U,'Sample - Superstore'!$V:$V,$A1515,'Sample - Superstore'!$N:$N,$B1515)</f>
        <v>4.47536</v>
      </c>
      <c r="L1515" s="36" t="s">
        <v>6537</v>
      </c>
      <c r="N1515" s="40"/>
    </row>
    <row r="1516">
      <c r="A1516" s="41" t="s">
        <v>8629</v>
      </c>
      <c r="B1516" s="36" t="s">
        <v>4267</v>
      </c>
      <c r="C1516" s="36" t="s">
        <v>35</v>
      </c>
      <c r="D1516" s="36" t="s">
        <v>121</v>
      </c>
      <c r="E1516" s="36" t="s">
        <v>4268</v>
      </c>
      <c r="F1516" s="42">
        <f>SUMIFS('Sample - Superstore'!R:R,'Sample - Superstore'!$V:$V,$A1516,'Sample - Superstore'!$N:$N,$B1516)</f>
        <v>31.06502058</v>
      </c>
      <c r="G1516" s="43" t="str">
        <f>IF(OR($F1516&lt;Lower_Limit,$F1516&gt;Upper_Limit),TRUE,IF($F1516&gt;Upper_percentile,"P99",IF($F1516&lt;Lower_percentile,"P01","")))</f>
        <v/>
      </c>
      <c r="H1516" s="44">
        <f>SUMIFS('Sample - Superstore'!S:S,'Sample - Superstore'!$V:$V,$A1516,'Sample - Superstore'!$N:$N,$B1516)</f>
        <v>4</v>
      </c>
      <c r="I1516" s="45">
        <f>SUMIFS('Sample - Superstore'!T:T,'Sample - Superstore'!$V:$V,$A1516,'Sample - Superstore'!$N:$N,$B1516)</f>
        <v>0.2</v>
      </c>
      <c r="J1516" s="42">
        <f>SUMIFS('Sample - Superstore'!U:U,'Sample - Superstore'!$V:$V,$A1516,'Sample - Superstore'!$N:$N,$B1516)</f>
        <v>8.542880658</v>
      </c>
      <c r="L1516" s="36" t="s">
        <v>6543</v>
      </c>
      <c r="N1516" s="40"/>
    </row>
    <row r="1517">
      <c r="A1517" s="41" t="s">
        <v>8629</v>
      </c>
      <c r="B1517" s="36" t="s">
        <v>3727</v>
      </c>
      <c r="C1517" s="36" t="s">
        <v>51</v>
      </c>
      <c r="D1517" s="36" t="s">
        <v>76</v>
      </c>
      <c r="E1517" s="36" t="s">
        <v>3728</v>
      </c>
      <c r="F1517" s="42">
        <f>SUMIFS('Sample - Superstore'!R:R,'Sample - Superstore'!$V:$V,$A1517,'Sample - Superstore'!$N:$N,$B1517)</f>
        <v>13.53658272</v>
      </c>
      <c r="G1517" s="43" t="str">
        <f>IF(OR($F1517&lt;Lower_Limit,$F1517&gt;Upper_Limit),TRUE,IF($F1517&gt;Upper_percentile,"P99",IF($F1517&lt;Lower_percentile,"P01","")))</f>
        <v/>
      </c>
      <c r="H1517" s="44">
        <f>SUMIFS('Sample - Superstore'!S:S,'Sample - Superstore'!$V:$V,$A1517,'Sample - Superstore'!$N:$N,$B1517)</f>
        <v>7</v>
      </c>
      <c r="I1517" s="45">
        <f>SUMIFS('Sample - Superstore'!T:T,'Sample - Superstore'!$V:$V,$A1517,'Sample - Superstore'!$N:$N,$B1517)</f>
        <v>0.7</v>
      </c>
      <c r="J1517" s="42">
        <f>SUMIFS('Sample - Superstore'!U:U,'Sample - Superstore'!$V:$V,$A1517,'Sample - Superstore'!$N:$N,$B1517)</f>
        <v>-10.82926617</v>
      </c>
      <c r="L1517" s="36" t="s">
        <v>6546</v>
      </c>
      <c r="N1517" s="40"/>
    </row>
    <row r="1518">
      <c r="A1518" s="41" t="s">
        <v>8629</v>
      </c>
      <c r="B1518" s="36" t="s">
        <v>4270</v>
      </c>
      <c r="C1518" s="36" t="s">
        <v>35</v>
      </c>
      <c r="D1518" s="36" t="s">
        <v>263</v>
      </c>
      <c r="E1518" s="36" t="s">
        <v>4271</v>
      </c>
      <c r="F1518" s="42">
        <f>SUMIFS('Sample - Superstore'!R:R,'Sample - Superstore'!$V:$V,$A1518,'Sample - Superstore'!$N:$N,$B1518)</f>
        <v>184.752</v>
      </c>
      <c r="G1518" s="43" t="str">
        <f>IF(OR($F1518&lt;Lower_Limit,$F1518&gt;Upper_Limit),TRUE,IF($F1518&gt;Upper_percentile,"P99",IF($F1518&lt;Lower_percentile,"P01","")))</f>
        <v/>
      </c>
      <c r="H1518" s="44">
        <f>SUMIFS('Sample - Superstore'!S:S,'Sample - Superstore'!$V:$V,$A1518,'Sample - Superstore'!$N:$N,$B1518)</f>
        <v>3</v>
      </c>
      <c r="I1518" s="45">
        <f>SUMIFS('Sample - Superstore'!T:T,'Sample - Superstore'!$V:$V,$A1518,'Sample - Superstore'!$N:$N,$B1518)</f>
        <v>0.2</v>
      </c>
      <c r="J1518" s="42">
        <f>SUMIFS('Sample - Superstore'!U:U,'Sample - Superstore'!$V:$V,$A1518,'Sample - Superstore'!$N:$N,$B1518)</f>
        <v>-20.7846</v>
      </c>
      <c r="L1518" s="36" t="s">
        <v>6556</v>
      </c>
      <c r="N1518" s="40"/>
    </row>
    <row r="1519">
      <c r="A1519" s="41" t="s">
        <v>8629</v>
      </c>
      <c r="B1519" s="36" t="s">
        <v>4273</v>
      </c>
      <c r="C1519" s="36" t="s">
        <v>35</v>
      </c>
      <c r="D1519" s="36" t="s">
        <v>263</v>
      </c>
      <c r="E1519" s="36" t="s">
        <v>4274</v>
      </c>
      <c r="F1519" s="42">
        <f>SUMIFS('Sample - Superstore'!R:R,'Sample - Superstore'!$V:$V,$A1519,'Sample - Superstore'!$N:$N,$B1519)</f>
        <v>172.4437383</v>
      </c>
      <c r="G1519" s="43" t="str">
        <f>IF(OR($F1519&lt;Lower_Limit,$F1519&gt;Upper_Limit),TRUE,IF($F1519&gt;Upper_percentile,"P99",IF($F1519&lt;Lower_percentile,"P01","")))</f>
        <v/>
      </c>
      <c r="H1519" s="44">
        <f>SUMIFS('Sample - Superstore'!S:S,'Sample - Superstore'!$V:$V,$A1519,'Sample - Superstore'!$N:$N,$B1519)</f>
        <v>2</v>
      </c>
      <c r="I1519" s="45">
        <f>SUMIFS('Sample - Superstore'!T:T,'Sample - Superstore'!$V:$V,$A1519,'Sample - Superstore'!$N:$N,$B1519)</f>
        <v>0.3</v>
      </c>
      <c r="J1519" s="42">
        <f>SUMIFS('Sample - Superstore'!U:U,'Sample - Superstore'!$V:$V,$A1519,'Sample - Superstore'!$N:$N,$B1519)</f>
        <v>-14.78089185</v>
      </c>
      <c r="L1519" s="36" t="s">
        <v>6558</v>
      </c>
      <c r="N1519" s="40"/>
    </row>
    <row r="1520">
      <c r="A1520" s="41" t="s">
        <v>8629</v>
      </c>
      <c r="B1520" s="36" t="s">
        <v>4276</v>
      </c>
      <c r="C1520" s="36" t="s">
        <v>51</v>
      </c>
      <c r="D1520" s="36" t="s">
        <v>52</v>
      </c>
      <c r="E1520" s="36" t="s">
        <v>4277</v>
      </c>
      <c r="F1520" s="42">
        <f>SUMIFS('Sample - Superstore'!R:R,'Sample - Superstore'!$V:$V,$A1520,'Sample - Superstore'!$N:$N,$B1520)</f>
        <v>41.96</v>
      </c>
      <c r="G1520" s="43" t="str">
        <f>IF(OR($F1520&lt;Lower_Limit,$F1520&gt;Upper_Limit),TRUE,IF($F1520&gt;Upper_percentile,"P99",IF($F1520&lt;Lower_percentile,"P01","")))</f>
        <v/>
      </c>
      <c r="H1520" s="44">
        <f>SUMIFS('Sample - Superstore'!S:S,'Sample - Superstore'!$V:$V,$A1520,'Sample - Superstore'!$N:$N,$B1520)</f>
        <v>2</v>
      </c>
      <c r="I1520" s="45">
        <f>SUMIFS('Sample - Superstore'!T:T,'Sample - Superstore'!$V:$V,$A1520,'Sample - Superstore'!$N:$N,$B1520)</f>
        <v>0</v>
      </c>
      <c r="J1520" s="42">
        <f>SUMIFS('Sample - Superstore'!U:U,'Sample - Superstore'!$V:$V,$A1520,'Sample - Superstore'!$N:$N,$B1520)</f>
        <v>2.9372</v>
      </c>
      <c r="L1520" s="36" t="s">
        <v>6561</v>
      </c>
      <c r="N1520" s="40"/>
    </row>
    <row r="1521">
      <c r="A1521" s="41" t="s">
        <v>8629</v>
      </c>
      <c r="B1521" s="36" t="s">
        <v>4278</v>
      </c>
      <c r="C1521" s="36" t="s">
        <v>51</v>
      </c>
      <c r="D1521" s="36" t="s">
        <v>124</v>
      </c>
      <c r="E1521" s="36" t="s">
        <v>4279</v>
      </c>
      <c r="F1521" s="42">
        <f>SUMIFS('Sample - Superstore'!R:R,'Sample - Superstore'!$V:$V,$A1521,'Sample - Superstore'!$N:$N,$B1521)</f>
        <v>101.748</v>
      </c>
      <c r="G1521" s="43" t="str">
        <f>IF(OR($F1521&lt;Lower_Limit,$F1521&gt;Upper_Limit),TRUE,IF($F1521&gt;Upper_percentile,"P99",IF($F1521&lt;Lower_percentile,"P01","")))</f>
        <v/>
      </c>
      <c r="H1521" s="44">
        <f>SUMIFS('Sample - Superstore'!S:S,'Sample - Superstore'!$V:$V,$A1521,'Sample - Superstore'!$N:$N,$B1521)</f>
        <v>14</v>
      </c>
      <c r="I1521" s="45">
        <f>SUMIFS('Sample - Superstore'!T:T,'Sample - Superstore'!$V:$V,$A1521,'Sample - Superstore'!$N:$N,$B1521)</f>
        <v>0.2</v>
      </c>
      <c r="J1521" s="42">
        <f>SUMIFS('Sample - Superstore'!U:U,'Sample - Superstore'!$V:$V,$A1521,'Sample - Superstore'!$N:$N,$B1521)</f>
        <v>43.368</v>
      </c>
      <c r="L1521" s="36" t="s">
        <v>6574</v>
      </c>
      <c r="N1521" s="40"/>
    </row>
    <row r="1522">
      <c r="A1522" s="41" t="s">
        <v>8629</v>
      </c>
      <c r="B1522" s="36" t="s">
        <v>4281</v>
      </c>
      <c r="C1522" s="36" t="s">
        <v>35</v>
      </c>
      <c r="D1522" s="36" t="s">
        <v>121</v>
      </c>
      <c r="E1522" s="36" t="s">
        <v>4282</v>
      </c>
      <c r="F1522" s="42">
        <f>SUMIFS('Sample - Superstore'!R:R,'Sample - Superstore'!$V:$V,$A1522,'Sample - Superstore'!$N:$N,$B1522)</f>
        <v>63.2</v>
      </c>
      <c r="G1522" s="43" t="str">
        <f>IF(OR($F1522&lt;Lower_Limit,$F1522&gt;Upper_Limit),TRUE,IF($F1522&gt;Upper_percentile,"P99",IF($F1522&lt;Lower_percentile,"P01","")))</f>
        <v/>
      </c>
      <c r="H1522" s="44">
        <f>SUMIFS('Sample - Superstore'!S:S,'Sample - Superstore'!$V:$V,$A1522,'Sample - Superstore'!$N:$N,$B1522)</f>
        <v>5</v>
      </c>
      <c r="I1522" s="45">
        <f>SUMIFS('Sample - Superstore'!T:T,'Sample - Superstore'!$V:$V,$A1522,'Sample - Superstore'!$N:$N,$B1522)</f>
        <v>0</v>
      </c>
      <c r="J1522" s="42">
        <f>SUMIFS('Sample - Superstore'!U:U,'Sample - Superstore'!$V:$V,$A1522,'Sample - Superstore'!$N:$N,$B1522)</f>
        <v>23.384</v>
      </c>
      <c r="L1522" s="36" t="s">
        <v>6576</v>
      </c>
      <c r="N1522" s="40"/>
    </row>
    <row r="1523">
      <c r="A1523" s="41" t="s">
        <v>8629</v>
      </c>
      <c r="B1523" s="36" t="s">
        <v>4284</v>
      </c>
      <c r="C1523" s="36" t="s">
        <v>35</v>
      </c>
      <c r="D1523" s="36" t="s">
        <v>121</v>
      </c>
      <c r="E1523" s="36" t="s">
        <v>4285</v>
      </c>
      <c r="F1523" s="42">
        <f>SUMIFS('Sample - Superstore'!R:R,'Sample - Superstore'!$V:$V,$A1523,'Sample - Superstore'!$N:$N,$B1523)</f>
        <v>21.44</v>
      </c>
      <c r="G1523" s="43" t="str">
        <f>IF(OR($F1523&lt;Lower_Limit,$F1523&gt;Upper_Limit),TRUE,IF($F1523&gt;Upper_percentile,"P99",IF($F1523&lt;Lower_percentile,"P01","")))</f>
        <v/>
      </c>
      <c r="H1523" s="44">
        <f>SUMIFS('Sample - Superstore'!S:S,'Sample - Superstore'!$V:$V,$A1523,'Sample - Superstore'!$N:$N,$B1523)</f>
        <v>2</v>
      </c>
      <c r="I1523" s="45">
        <f>SUMIFS('Sample - Superstore'!T:T,'Sample - Superstore'!$V:$V,$A1523,'Sample - Superstore'!$N:$N,$B1523)</f>
        <v>0.2</v>
      </c>
      <c r="J1523" s="42">
        <f>SUMIFS('Sample - Superstore'!U:U,'Sample - Superstore'!$V:$V,$A1523,'Sample - Superstore'!$N:$N,$B1523)</f>
        <v>7.504</v>
      </c>
      <c r="L1523" s="36" t="s">
        <v>6580</v>
      </c>
      <c r="N1523" s="40"/>
    </row>
    <row r="1524">
      <c r="A1524" s="41" t="s">
        <v>8629</v>
      </c>
      <c r="B1524" s="36" t="s">
        <v>4286</v>
      </c>
      <c r="C1524" s="36" t="s">
        <v>51</v>
      </c>
      <c r="D1524" s="36" t="s">
        <v>52</v>
      </c>
      <c r="E1524" s="36" t="s">
        <v>4287</v>
      </c>
      <c r="F1524" s="42">
        <f>SUMIFS('Sample - Superstore'!R:R,'Sample - Superstore'!$V:$V,$A1524,'Sample - Superstore'!$N:$N,$B1524)</f>
        <v>511.056</v>
      </c>
      <c r="G1524" s="43" t="str">
        <f>IF(OR($F1524&lt;Lower_Limit,$F1524&gt;Upper_Limit),TRUE,IF($F1524&gt;Upper_percentile,"P99",IF($F1524&lt;Lower_percentile,"P01","")))</f>
        <v/>
      </c>
      <c r="H1524" s="44">
        <f>SUMIFS('Sample - Superstore'!S:S,'Sample - Superstore'!$V:$V,$A1524,'Sample - Superstore'!$N:$N,$B1524)</f>
        <v>9</v>
      </c>
      <c r="I1524" s="45">
        <f>SUMIFS('Sample - Superstore'!T:T,'Sample - Superstore'!$V:$V,$A1524,'Sample - Superstore'!$N:$N,$B1524)</f>
        <v>0.2</v>
      </c>
      <c r="J1524" s="42">
        <f>SUMIFS('Sample - Superstore'!U:U,'Sample - Superstore'!$V:$V,$A1524,'Sample - Superstore'!$N:$N,$B1524)</f>
        <v>-95.823</v>
      </c>
      <c r="L1524" s="36" t="s">
        <v>6591</v>
      </c>
      <c r="N1524" s="40"/>
    </row>
    <row r="1525">
      <c r="A1525" s="41" t="s">
        <v>8629</v>
      </c>
      <c r="B1525" s="36" t="s">
        <v>2680</v>
      </c>
      <c r="C1525" s="36" t="s">
        <v>51</v>
      </c>
      <c r="D1525" s="36" t="s">
        <v>124</v>
      </c>
      <c r="E1525" s="36" t="s">
        <v>2681</v>
      </c>
      <c r="F1525" s="42">
        <f>SUMIFS('Sample - Superstore'!R:R,'Sample - Superstore'!$V:$V,$A1525,'Sample - Superstore'!$N:$N,$B1525)</f>
        <v>7.192</v>
      </c>
      <c r="G1525" s="43" t="str">
        <f>IF(OR($F1525&lt;Lower_Limit,$F1525&gt;Upper_Limit),TRUE,IF($F1525&gt;Upper_percentile,"P99",IF($F1525&lt;Lower_percentile,"P01","")))</f>
        <v/>
      </c>
      <c r="H1525" s="44">
        <f>SUMIFS('Sample - Superstore'!S:S,'Sample - Superstore'!$V:$V,$A1525,'Sample - Superstore'!$N:$N,$B1525)</f>
        <v>1</v>
      </c>
      <c r="I1525" s="45">
        <f>SUMIFS('Sample - Superstore'!T:T,'Sample - Superstore'!$V:$V,$A1525,'Sample - Superstore'!$N:$N,$B1525)</f>
        <v>0</v>
      </c>
      <c r="J1525" s="42">
        <f>SUMIFS('Sample - Superstore'!U:U,'Sample - Superstore'!$V:$V,$A1525,'Sample - Superstore'!$N:$N,$B1525)</f>
        <v>3.45216</v>
      </c>
      <c r="L1525" s="36" t="s">
        <v>6593</v>
      </c>
      <c r="N1525" s="40"/>
    </row>
    <row r="1526">
      <c r="A1526" s="41" t="s">
        <v>8629</v>
      </c>
      <c r="B1526" s="36" t="s">
        <v>854</v>
      </c>
      <c r="C1526" s="36" t="s">
        <v>35</v>
      </c>
      <c r="D1526" s="36" t="s">
        <v>121</v>
      </c>
      <c r="E1526" s="36" t="s">
        <v>855</v>
      </c>
      <c r="F1526" s="42">
        <f>SUMIFS('Sample - Superstore'!R:R,'Sample - Superstore'!$V:$V,$A1526,'Sample - Superstore'!$N:$N,$B1526)</f>
        <v>142.0087037</v>
      </c>
      <c r="G1526" s="43" t="str">
        <f>IF(OR($F1526&lt;Lower_Limit,$F1526&gt;Upper_Limit),TRUE,IF($F1526&gt;Upper_percentile,"P99",IF($F1526&lt;Lower_percentile,"P01","")))</f>
        <v/>
      </c>
      <c r="H1526" s="44">
        <f>SUMIFS('Sample - Superstore'!S:S,'Sample - Superstore'!$V:$V,$A1526,'Sample - Superstore'!$N:$N,$B1526)</f>
        <v>3</v>
      </c>
      <c r="I1526" s="45">
        <f>SUMIFS('Sample - Superstore'!T:T,'Sample - Superstore'!$V:$V,$A1526,'Sample - Superstore'!$N:$N,$B1526)</f>
        <v>0</v>
      </c>
      <c r="J1526" s="42">
        <f>SUMIFS('Sample - Superstore'!U:U,'Sample - Superstore'!$V:$V,$A1526,'Sample - Superstore'!$N:$N,$B1526)</f>
        <v>24.14147963</v>
      </c>
      <c r="L1526" s="36" t="s">
        <v>6596</v>
      </c>
      <c r="N1526" s="40"/>
    </row>
    <row r="1527">
      <c r="A1527" s="41" t="s">
        <v>8629</v>
      </c>
      <c r="B1527" s="36" t="s">
        <v>1550</v>
      </c>
      <c r="C1527" s="36" t="s">
        <v>51</v>
      </c>
      <c r="D1527" s="36" t="s">
        <v>76</v>
      </c>
      <c r="E1527" s="36" t="s">
        <v>1551</v>
      </c>
      <c r="F1527" s="42">
        <f>SUMIFS('Sample - Superstore'!R:R,'Sample - Superstore'!$V:$V,$A1527,'Sample - Superstore'!$N:$N,$B1527)</f>
        <v>490.9783062</v>
      </c>
      <c r="G1527" s="43" t="str">
        <f>IF(OR($F1527&lt;Lower_Limit,$F1527&gt;Upper_Limit),TRUE,IF($F1527&gt;Upper_percentile,"P99",IF($F1527&lt;Lower_percentile,"P01","")))</f>
        <v/>
      </c>
      <c r="H1527" s="44">
        <f>SUMIFS('Sample - Superstore'!S:S,'Sample - Superstore'!$V:$V,$A1527,'Sample - Superstore'!$N:$N,$B1527)</f>
        <v>7</v>
      </c>
      <c r="I1527" s="45">
        <f>SUMIFS('Sample - Superstore'!T:T,'Sample - Superstore'!$V:$V,$A1527,'Sample - Superstore'!$N:$N,$B1527)</f>
        <v>0.8</v>
      </c>
      <c r="J1527" s="42">
        <f>SUMIFS('Sample - Superstore'!U:U,'Sample - Superstore'!$V:$V,$A1527,'Sample - Superstore'!$N:$N,$B1527)</f>
        <v>-810.1142052</v>
      </c>
      <c r="L1527" s="36" t="s">
        <v>6599</v>
      </c>
      <c r="N1527" s="40"/>
    </row>
    <row r="1528">
      <c r="A1528" s="41" t="s">
        <v>8629</v>
      </c>
      <c r="B1528" s="36" t="s">
        <v>879</v>
      </c>
      <c r="C1528" s="36" t="s">
        <v>51</v>
      </c>
      <c r="D1528" s="36" t="s">
        <v>205</v>
      </c>
      <c r="E1528" s="36" t="s">
        <v>880</v>
      </c>
      <c r="F1528" s="42">
        <f>SUMIFS('Sample - Superstore'!R:R,'Sample - Superstore'!$V:$V,$A1528,'Sample - Superstore'!$N:$N,$B1528)</f>
        <v>304.9</v>
      </c>
      <c r="G1528" s="43" t="str">
        <f>IF(OR($F1528&lt;Lower_Limit,$F1528&gt;Upper_Limit),TRUE,IF($F1528&gt;Upper_percentile,"P99",IF($F1528&lt;Lower_percentile,"P01","")))</f>
        <v/>
      </c>
      <c r="H1528" s="44">
        <f>SUMIFS('Sample - Superstore'!S:S,'Sample - Superstore'!$V:$V,$A1528,'Sample - Superstore'!$N:$N,$B1528)</f>
        <v>5</v>
      </c>
      <c r="I1528" s="45">
        <f>SUMIFS('Sample - Superstore'!T:T,'Sample - Superstore'!$V:$V,$A1528,'Sample - Superstore'!$N:$N,$B1528)</f>
        <v>0</v>
      </c>
      <c r="J1528" s="42">
        <f>SUMIFS('Sample - Superstore'!U:U,'Sample - Superstore'!$V:$V,$A1528,'Sample - Superstore'!$N:$N,$B1528)</f>
        <v>143.303</v>
      </c>
      <c r="L1528" s="36" t="s">
        <v>6601</v>
      </c>
      <c r="N1528" s="40"/>
    </row>
    <row r="1529">
      <c r="A1529" s="41" t="s">
        <v>8629</v>
      </c>
      <c r="B1529" s="36" t="s">
        <v>3154</v>
      </c>
      <c r="C1529" s="36" t="s">
        <v>35</v>
      </c>
      <c r="D1529" s="36" t="s">
        <v>263</v>
      </c>
      <c r="E1529" s="36" t="s">
        <v>3155</v>
      </c>
      <c r="F1529" s="42">
        <f>SUMIFS('Sample - Superstore'!R:R,'Sample - Superstore'!$V:$V,$A1529,'Sample - Superstore'!$N:$N,$B1529)</f>
        <v>563.24</v>
      </c>
      <c r="G1529" s="43" t="str">
        <f>IF(OR($F1529&lt;Lower_Limit,$F1529&gt;Upper_Limit),TRUE,IF($F1529&gt;Upper_percentile,"P99",IF($F1529&lt;Lower_percentile,"P01","")))</f>
        <v/>
      </c>
      <c r="H1529" s="44">
        <f>SUMIFS('Sample - Superstore'!S:S,'Sample - Superstore'!$V:$V,$A1529,'Sample - Superstore'!$N:$N,$B1529)</f>
        <v>5</v>
      </c>
      <c r="I1529" s="45">
        <f>SUMIFS('Sample - Superstore'!T:T,'Sample - Superstore'!$V:$V,$A1529,'Sample - Superstore'!$N:$N,$B1529)</f>
        <v>0.2</v>
      </c>
      <c r="J1529" s="42">
        <f>SUMIFS('Sample - Superstore'!U:U,'Sample - Superstore'!$V:$V,$A1529,'Sample - Superstore'!$N:$N,$B1529)</f>
        <v>56.324</v>
      </c>
      <c r="L1529" s="36" t="s">
        <v>6605</v>
      </c>
      <c r="N1529" s="40"/>
    </row>
    <row r="1530">
      <c r="A1530" s="41" t="s">
        <v>8629</v>
      </c>
      <c r="B1530" s="36" t="s">
        <v>578</v>
      </c>
      <c r="C1530" s="36" t="s">
        <v>35</v>
      </c>
      <c r="D1530" s="36" t="s">
        <v>73</v>
      </c>
      <c r="E1530" s="36" t="s">
        <v>579</v>
      </c>
      <c r="F1530" s="42">
        <f>SUMIFS('Sample - Superstore'!R:R,'Sample - Superstore'!$V:$V,$A1530,'Sample - Superstore'!$N:$N,$B1530)</f>
        <v>393.165</v>
      </c>
      <c r="G1530" s="43" t="str">
        <f>IF(OR($F1530&lt;Lower_Limit,$F1530&gt;Upper_Limit),TRUE,IF($F1530&gt;Upper_percentile,"P99",IF($F1530&lt;Lower_percentile,"P01","")))</f>
        <v/>
      </c>
      <c r="H1530" s="44">
        <f>SUMIFS('Sample - Superstore'!S:S,'Sample - Superstore'!$V:$V,$A1530,'Sample - Superstore'!$N:$N,$B1530)</f>
        <v>3</v>
      </c>
      <c r="I1530" s="45">
        <f>SUMIFS('Sample - Superstore'!T:T,'Sample - Superstore'!$V:$V,$A1530,'Sample - Superstore'!$N:$N,$B1530)</f>
        <v>0.5</v>
      </c>
      <c r="J1530" s="42">
        <f>SUMIFS('Sample - Superstore'!U:U,'Sample - Superstore'!$V:$V,$A1530,'Sample - Superstore'!$N:$N,$B1530)</f>
        <v>-204.4458</v>
      </c>
      <c r="L1530" s="36" t="s">
        <v>6610</v>
      </c>
      <c r="N1530" s="40"/>
    </row>
    <row r="1531">
      <c r="A1531" s="41" t="s">
        <v>8629</v>
      </c>
      <c r="B1531" s="36" t="s">
        <v>1824</v>
      </c>
      <c r="C1531" s="36" t="s">
        <v>51</v>
      </c>
      <c r="D1531" s="36" t="s">
        <v>297</v>
      </c>
      <c r="E1531" s="36" t="s">
        <v>1825</v>
      </c>
      <c r="F1531" s="42">
        <f>SUMIFS('Sample - Superstore'!R:R,'Sample - Superstore'!$V:$V,$A1531,'Sample - Superstore'!$N:$N,$B1531)</f>
        <v>17.69355062</v>
      </c>
      <c r="G1531" s="43" t="str">
        <f>IF(OR($F1531&lt;Lower_Limit,$F1531&gt;Upper_Limit),TRUE,IF($F1531&gt;Upper_percentile,"P99",IF($F1531&lt;Lower_percentile,"P01","")))</f>
        <v/>
      </c>
      <c r="H1531" s="44">
        <f>SUMIFS('Sample - Superstore'!S:S,'Sample - Superstore'!$V:$V,$A1531,'Sample - Superstore'!$N:$N,$B1531)</f>
        <v>4</v>
      </c>
      <c r="I1531" s="45">
        <f>SUMIFS('Sample - Superstore'!T:T,'Sample - Superstore'!$V:$V,$A1531,'Sample - Superstore'!$N:$N,$B1531)</f>
        <v>0.2</v>
      </c>
      <c r="J1531" s="42">
        <f>SUMIFS('Sample - Superstore'!U:U,'Sample - Superstore'!$V:$V,$A1531,'Sample - Superstore'!$N:$N,$B1531)</f>
        <v>5.750403951</v>
      </c>
      <c r="L1531" s="36" t="s">
        <v>6614</v>
      </c>
      <c r="N1531" s="40"/>
    </row>
    <row r="1532">
      <c r="A1532" s="41" t="s">
        <v>8629</v>
      </c>
      <c r="B1532" s="36" t="s">
        <v>4303</v>
      </c>
      <c r="C1532" s="36" t="s">
        <v>51</v>
      </c>
      <c r="D1532" s="36" t="s">
        <v>93</v>
      </c>
      <c r="E1532" s="36" t="s">
        <v>4304</v>
      </c>
      <c r="F1532" s="42">
        <f>SUMIFS('Sample - Superstore'!R:R,'Sample - Superstore'!$V:$V,$A1532,'Sample - Superstore'!$N:$N,$B1532)</f>
        <v>16.56</v>
      </c>
      <c r="G1532" s="43" t="str">
        <f>IF(OR($F1532&lt;Lower_Limit,$F1532&gt;Upper_Limit),TRUE,IF($F1532&gt;Upper_percentile,"P99",IF($F1532&lt;Lower_percentile,"P01","")))</f>
        <v/>
      </c>
      <c r="H1532" s="44">
        <f>SUMIFS('Sample - Superstore'!S:S,'Sample - Superstore'!$V:$V,$A1532,'Sample - Superstore'!$N:$N,$B1532)</f>
        <v>4</v>
      </c>
      <c r="I1532" s="45">
        <f>SUMIFS('Sample - Superstore'!T:T,'Sample - Superstore'!$V:$V,$A1532,'Sample - Superstore'!$N:$N,$B1532)</f>
        <v>0</v>
      </c>
      <c r="J1532" s="42">
        <f>SUMIFS('Sample - Superstore'!U:U,'Sample - Superstore'!$V:$V,$A1532,'Sample - Superstore'!$N:$N,$B1532)</f>
        <v>6.9552</v>
      </c>
      <c r="L1532" s="36" t="s">
        <v>6618</v>
      </c>
      <c r="N1532" s="40"/>
    </row>
    <row r="1533">
      <c r="A1533" s="41" t="s">
        <v>8629</v>
      </c>
      <c r="B1533" s="36" t="s">
        <v>1741</v>
      </c>
      <c r="C1533" s="36" t="s">
        <v>39</v>
      </c>
      <c r="D1533" s="36" t="s">
        <v>61</v>
      </c>
      <c r="E1533" s="36" t="s">
        <v>1742</v>
      </c>
      <c r="F1533" s="42">
        <f>SUMIFS('Sample - Superstore'!R:R,'Sample - Superstore'!$V:$V,$A1533,'Sample - Superstore'!$N:$N,$B1533)</f>
        <v>555.0885185</v>
      </c>
      <c r="G1533" s="43" t="str">
        <f>IF(OR($F1533&lt;Lower_Limit,$F1533&gt;Upper_Limit),TRUE,IF($F1533&gt;Upper_percentile,"P99",IF($F1533&lt;Lower_percentile,"P01","")))</f>
        <v/>
      </c>
      <c r="H1533" s="44">
        <f>SUMIFS('Sample - Superstore'!S:S,'Sample - Superstore'!$V:$V,$A1533,'Sample - Superstore'!$N:$N,$B1533)</f>
        <v>5</v>
      </c>
      <c r="I1533" s="45">
        <f>SUMIFS('Sample - Superstore'!T:T,'Sample - Superstore'!$V:$V,$A1533,'Sample - Superstore'!$N:$N,$B1533)</f>
        <v>0</v>
      </c>
      <c r="J1533" s="42">
        <f>SUMIFS('Sample - Superstore'!U:U,'Sample - Superstore'!$V:$V,$A1533,'Sample - Superstore'!$N:$N,$B1533)</f>
        <v>194.2809815</v>
      </c>
      <c r="L1533" s="36" t="s">
        <v>6621</v>
      </c>
      <c r="N1533" s="40"/>
    </row>
    <row r="1534">
      <c r="A1534" s="41" t="s">
        <v>8629</v>
      </c>
      <c r="B1534" s="36" t="s">
        <v>4306</v>
      </c>
      <c r="C1534" s="36" t="s">
        <v>51</v>
      </c>
      <c r="D1534" s="36" t="s">
        <v>93</v>
      </c>
      <c r="E1534" s="36" t="s">
        <v>4307</v>
      </c>
      <c r="F1534" s="42">
        <f>SUMIFS('Sample - Superstore'!R:R,'Sample - Superstore'!$V:$V,$A1534,'Sample - Superstore'!$N:$N,$B1534)</f>
        <v>3.37527572</v>
      </c>
      <c r="G1534" s="43" t="str">
        <f>IF(OR($F1534&lt;Lower_Limit,$F1534&gt;Upper_Limit),TRUE,IF($F1534&gt;Upper_percentile,"P99",IF($F1534&lt;Lower_percentile,"P01","")))</f>
        <v/>
      </c>
      <c r="H1534" s="44">
        <f>SUMIFS('Sample - Superstore'!S:S,'Sample - Superstore'!$V:$V,$A1534,'Sample - Superstore'!$N:$N,$B1534)</f>
        <v>1</v>
      </c>
      <c r="I1534" s="45">
        <f>SUMIFS('Sample - Superstore'!T:T,'Sample - Superstore'!$V:$V,$A1534,'Sample - Superstore'!$N:$N,$B1534)</f>
        <v>0</v>
      </c>
      <c r="J1534" s="42">
        <f>SUMIFS('Sample - Superstore'!U:U,'Sample - Superstore'!$V:$V,$A1534,'Sample - Superstore'!$N:$N,$B1534)</f>
        <v>1.147593745</v>
      </c>
      <c r="L1534" s="36" t="s">
        <v>6626</v>
      </c>
      <c r="N1534" s="40"/>
    </row>
    <row r="1535">
      <c r="A1535" s="41" t="s">
        <v>8629</v>
      </c>
      <c r="B1535" s="36" t="s">
        <v>4308</v>
      </c>
      <c r="C1535" s="36" t="s">
        <v>35</v>
      </c>
      <c r="D1535" s="36" t="s">
        <v>263</v>
      </c>
      <c r="E1535" s="36" t="s">
        <v>4309</v>
      </c>
      <c r="F1535" s="42">
        <f>SUMIFS('Sample - Superstore'!R:R,'Sample - Superstore'!$V:$V,$A1535,'Sample - Superstore'!$N:$N,$B1535)</f>
        <v>224.2337778</v>
      </c>
      <c r="G1535" s="43" t="str">
        <f>IF(OR($F1535&lt;Lower_Limit,$F1535&gt;Upper_Limit),TRUE,IF($F1535&gt;Upper_percentile,"P99",IF($F1535&lt;Lower_percentile,"P01","")))</f>
        <v/>
      </c>
      <c r="H1535" s="44">
        <f>SUMIFS('Sample - Superstore'!S:S,'Sample - Superstore'!$V:$V,$A1535,'Sample - Superstore'!$N:$N,$B1535)</f>
        <v>2</v>
      </c>
      <c r="I1535" s="45">
        <f>SUMIFS('Sample - Superstore'!T:T,'Sample - Superstore'!$V:$V,$A1535,'Sample - Superstore'!$N:$N,$B1535)</f>
        <v>0</v>
      </c>
      <c r="J1535" s="42">
        <f>SUMIFS('Sample - Superstore'!U:U,'Sample - Superstore'!$V:$V,$A1535,'Sample - Superstore'!$N:$N,$B1535)</f>
        <v>56.05844444</v>
      </c>
      <c r="L1535" s="36" t="s">
        <v>6632</v>
      </c>
      <c r="N1535" s="40"/>
    </row>
    <row r="1536">
      <c r="A1536" s="41" t="s">
        <v>8629</v>
      </c>
      <c r="B1536" s="36" t="s">
        <v>2263</v>
      </c>
      <c r="C1536" s="36" t="s">
        <v>35</v>
      </c>
      <c r="D1536" s="36" t="s">
        <v>121</v>
      </c>
      <c r="E1536" s="36" t="s">
        <v>2264</v>
      </c>
      <c r="F1536" s="42">
        <f>SUMIFS('Sample - Superstore'!R:R,'Sample - Superstore'!$V:$V,$A1536,'Sample - Superstore'!$N:$N,$B1536)</f>
        <v>76.21017284</v>
      </c>
      <c r="G1536" s="43" t="str">
        <f>IF(OR($F1536&lt;Lower_Limit,$F1536&gt;Upper_Limit),TRUE,IF($F1536&gt;Upper_percentile,"P99",IF($F1536&lt;Lower_percentile,"P01","")))</f>
        <v/>
      </c>
      <c r="H1536" s="44">
        <f>SUMIFS('Sample - Superstore'!S:S,'Sample - Superstore'!$V:$V,$A1536,'Sample - Superstore'!$N:$N,$B1536)</f>
        <v>11</v>
      </c>
      <c r="I1536" s="45">
        <f>SUMIFS('Sample - Superstore'!T:T,'Sample - Superstore'!$V:$V,$A1536,'Sample - Superstore'!$N:$N,$B1536)</f>
        <v>0</v>
      </c>
      <c r="J1536" s="42">
        <f>SUMIFS('Sample - Superstore'!U:U,'Sample - Superstore'!$V:$V,$A1536,'Sample - Superstore'!$N:$N,$B1536)</f>
        <v>19.05254321</v>
      </c>
      <c r="L1536" s="36" t="s">
        <v>6640</v>
      </c>
      <c r="N1536" s="40"/>
    </row>
    <row r="1537">
      <c r="A1537" s="41" t="s">
        <v>8629</v>
      </c>
      <c r="B1537" s="36" t="s">
        <v>3345</v>
      </c>
      <c r="C1537" s="36" t="s">
        <v>51</v>
      </c>
      <c r="D1537" s="36" t="s">
        <v>283</v>
      </c>
      <c r="E1537" s="36" t="s">
        <v>3346</v>
      </c>
      <c r="F1537" s="42">
        <f>SUMIFS('Sample - Superstore'!R:R,'Sample - Superstore'!$V:$V,$A1537,'Sample - Superstore'!$N:$N,$B1537)</f>
        <v>317.8266206</v>
      </c>
      <c r="G1537" s="43" t="str">
        <f>IF(OR($F1537&lt;Lower_Limit,$F1537&gt;Upper_Limit),TRUE,IF($F1537&gt;Upper_percentile,"P99",IF($F1537&lt;Lower_percentile,"P01","")))</f>
        <v/>
      </c>
      <c r="H1537" s="44">
        <f>SUMIFS('Sample - Superstore'!S:S,'Sample - Superstore'!$V:$V,$A1537,'Sample - Superstore'!$N:$N,$B1537)</f>
        <v>1</v>
      </c>
      <c r="I1537" s="45">
        <f>SUMIFS('Sample - Superstore'!T:T,'Sample - Superstore'!$V:$V,$A1537,'Sample - Superstore'!$N:$N,$B1537)</f>
        <v>0.2</v>
      </c>
      <c r="J1537" s="42">
        <f>SUMIFS('Sample - Superstore'!U:U,'Sample - Superstore'!$V:$V,$A1537,'Sample - Superstore'!$N:$N,$B1537)</f>
        <v>19.86416379</v>
      </c>
      <c r="L1537" s="36" t="s">
        <v>6650</v>
      </c>
      <c r="N1537" s="40"/>
    </row>
    <row r="1538">
      <c r="A1538" s="41" t="s">
        <v>8629</v>
      </c>
      <c r="B1538" s="36" t="s">
        <v>4313</v>
      </c>
      <c r="C1538" s="36" t="s">
        <v>51</v>
      </c>
      <c r="D1538" s="36" t="s">
        <v>52</v>
      </c>
      <c r="E1538" s="36" t="s">
        <v>4314</v>
      </c>
      <c r="F1538" s="42">
        <f>SUMIFS('Sample - Superstore'!R:R,'Sample - Superstore'!$V:$V,$A1538,'Sample - Superstore'!$N:$N,$B1538)</f>
        <v>26.89561811</v>
      </c>
      <c r="G1538" s="43" t="str">
        <f>IF(OR($F1538&lt;Lower_Limit,$F1538&gt;Upper_Limit),TRUE,IF($F1538&gt;Upper_percentile,"P99",IF($F1538&lt;Lower_percentile,"P01","")))</f>
        <v/>
      </c>
      <c r="H1538" s="44">
        <f>SUMIFS('Sample - Superstore'!S:S,'Sample - Superstore'!$V:$V,$A1538,'Sample - Superstore'!$N:$N,$B1538)</f>
        <v>2</v>
      </c>
      <c r="I1538" s="45">
        <f>SUMIFS('Sample - Superstore'!T:T,'Sample - Superstore'!$V:$V,$A1538,'Sample - Superstore'!$N:$N,$B1538)</f>
        <v>0.2</v>
      </c>
      <c r="J1538" s="42">
        <f>SUMIFS('Sample - Superstore'!U:U,'Sample - Superstore'!$V:$V,$A1538,'Sample - Superstore'!$N:$N,$B1538)</f>
        <v>-5.379123621</v>
      </c>
      <c r="L1538" s="36" t="s">
        <v>6653</v>
      </c>
      <c r="N1538" s="40"/>
    </row>
    <row r="1539">
      <c r="A1539" s="41" t="s">
        <v>8629</v>
      </c>
      <c r="B1539" s="36" t="s">
        <v>1020</v>
      </c>
      <c r="C1539" s="36" t="s">
        <v>51</v>
      </c>
      <c r="D1539" s="36" t="s">
        <v>52</v>
      </c>
      <c r="E1539" s="36" t="s">
        <v>1021</v>
      </c>
      <c r="F1539" s="42">
        <f>SUMIFS('Sample - Superstore'!R:R,'Sample - Superstore'!$V:$V,$A1539,'Sample - Superstore'!$N:$N,$B1539)</f>
        <v>368.1004642</v>
      </c>
      <c r="G1539" s="43" t="str">
        <f>IF(OR($F1539&lt;Lower_Limit,$F1539&gt;Upper_Limit),TRUE,IF($F1539&gt;Upper_percentile,"P99",IF($F1539&lt;Lower_percentile,"P01","")))</f>
        <v/>
      </c>
      <c r="H1539" s="44">
        <f>SUMIFS('Sample - Superstore'!S:S,'Sample - Superstore'!$V:$V,$A1539,'Sample - Superstore'!$N:$N,$B1539)</f>
        <v>3</v>
      </c>
      <c r="I1539" s="45">
        <f>SUMIFS('Sample - Superstore'!T:T,'Sample - Superstore'!$V:$V,$A1539,'Sample - Superstore'!$N:$N,$B1539)</f>
        <v>0.2</v>
      </c>
      <c r="J1539" s="42">
        <f>SUMIFS('Sample - Superstore'!U:U,'Sample - Superstore'!$V:$V,$A1539,'Sample - Superstore'!$N:$N,$B1539)</f>
        <v>-92.02511605</v>
      </c>
      <c r="L1539" s="36" t="s">
        <v>6658</v>
      </c>
      <c r="N1539" s="40"/>
    </row>
    <row r="1540">
      <c r="A1540" s="41" t="s">
        <v>8629</v>
      </c>
      <c r="B1540" s="36" t="s">
        <v>4316</v>
      </c>
      <c r="C1540" s="36" t="s">
        <v>35</v>
      </c>
      <c r="D1540" s="36" t="s">
        <v>36</v>
      </c>
      <c r="E1540" s="36" t="s">
        <v>4317</v>
      </c>
      <c r="F1540" s="42">
        <f>SUMIFS('Sample - Superstore'!R:R,'Sample - Superstore'!$V:$V,$A1540,'Sample - Superstore'!$N:$N,$B1540)</f>
        <v>477.666</v>
      </c>
      <c r="G1540" s="43" t="str">
        <f>IF(OR($F1540&lt;Lower_Limit,$F1540&gt;Upper_Limit),TRUE,IF($F1540&gt;Upper_percentile,"P99",IF($F1540&lt;Lower_percentile,"P01","")))</f>
        <v/>
      </c>
      <c r="H1540" s="44">
        <f>SUMIFS('Sample - Superstore'!S:S,'Sample - Superstore'!$V:$V,$A1540,'Sample - Superstore'!$N:$N,$B1540)</f>
        <v>2</v>
      </c>
      <c r="I1540" s="45">
        <f>SUMIFS('Sample - Superstore'!T:T,'Sample - Superstore'!$V:$V,$A1540,'Sample - Superstore'!$N:$N,$B1540)</f>
        <v>0.15</v>
      </c>
      <c r="J1540" s="42">
        <f>SUMIFS('Sample - Superstore'!U:U,'Sample - Superstore'!$V:$V,$A1540,'Sample - Superstore'!$N:$N,$B1540)</f>
        <v>84.294</v>
      </c>
      <c r="L1540" s="36" t="s">
        <v>6661</v>
      </c>
      <c r="N1540" s="40"/>
    </row>
    <row r="1541">
      <c r="A1541" s="41" t="s">
        <v>8629</v>
      </c>
      <c r="B1541" s="36" t="s">
        <v>4319</v>
      </c>
      <c r="C1541" s="36" t="s">
        <v>51</v>
      </c>
      <c r="D1541" s="36" t="s">
        <v>124</v>
      </c>
      <c r="E1541" s="36" t="s">
        <v>4320</v>
      </c>
      <c r="F1541" s="42">
        <f>SUMIFS('Sample - Superstore'!R:R,'Sample - Superstore'!$V:$V,$A1541,'Sample - Superstore'!$N:$N,$B1541)</f>
        <v>10.9</v>
      </c>
      <c r="G1541" s="43" t="str">
        <f>IF(OR($F1541&lt;Lower_Limit,$F1541&gt;Upper_Limit),TRUE,IF($F1541&gt;Upper_percentile,"P99",IF($F1541&lt;Lower_percentile,"P01","")))</f>
        <v/>
      </c>
      <c r="H1541" s="44">
        <f>SUMIFS('Sample - Superstore'!S:S,'Sample - Superstore'!$V:$V,$A1541,'Sample - Superstore'!$N:$N,$B1541)</f>
        <v>5</v>
      </c>
      <c r="I1541" s="45">
        <f>SUMIFS('Sample - Superstore'!T:T,'Sample - Superstore'!$V:$V,$A1541,'Sample - Superstore'!$N:$N,$B1541)</f>
        <v>0</v>
      </c>
      <c r="J1541" s="42">
        <f>SUMIFS('Sample - Superstore'!U:U,'Sample - Superstore'!$V:$V,$A1541,'Sample - Superstore'!$N:$N,$B1541)</f>
        <v>5.123</v>
      </c>
      <c r="L1541" s="36" t="s">
        <v>6668</v>
      </c>
      <c r="N1541" s="40"/>
    </row>
    <row r="1542">
      <c r="A1542" s="41" t="s">
        <v>8629</v>
      </c>
      <c r="B1542" s="36" t="s">
        <v>1959</v>
      </c>
      <c r="C1542" s="36" t="s">
        <v>51</v>
      </c>
      <c r="D1542" s="36" t="s">
        <v>297</v>
      </c>
      <c r="E1542" s="36" t="s">
        <v>1960</v>
      </c>
      <c r="F1542" s="42">
        <f>SUMIFS('Sample - Superstore'!R:R,'Sample - Superstore'!$V:$V,$A1542,'Sample - Superstore'!$N:$N,$B1542)</f>
        <v>29.6</v>
      </c>
      <c r="G1542" s="43" t="str">
        <f>IF(OR($F1542&lt;Lower_Limit,$F1542&gt;Upper_Limit),TRUE,IF($F1542&gt;Upper_percentile,"P99",IF($F1542&lt;Lower_percentile,"P01","")))</f>
        <v/>
      </c>
      <c r="H1542" s="44">
        <f>SUMIFS('Sample - Superstore'!S:S,'Sample - Superstore'!$V:$V,$A1542,'Sample - Superstore'!$N:$N,$B1542)</f>
        <v>2</v>
      </c>
      <c r="I1542" s="45">
        <f>SUMIFS('Sample - Superstore'!T:T,'Sample - Superstore'!$V:$V,$A1542,'Sample - Superstore'!$N:$N,$B1542)</f>
        <v>0</v>
      </c>
      <c r="J1542" s="42">
        <f>SUMIFS('Sample - Superstore'!U:U,'Sample - Superstore'!$V:$V,$A1542,'Sample - Superstore'!$N:$N,$B1542)</f>
        <v>14.8</v>
      </c>
      <c r="L1542" s="36" t="s">
        <v>6673</v>
      </c>
      <c r="N1542" s="40"/>
    </row>
    <row r="1543">
      <c r="A1543" s="41" t="s">
        <v>8629</v>
      </c>
      <c r="B1543" s="36" t="s">
        <v>4321</v>
      </c>
      <c r="C1543" s="36" t="s">
        <v>51</v>
      </c>
      <c r="D1543" s="36" t="s">
        <v>297</v>
      </c>
      <c r="E1543" s="36" t="s">
        <v>4322</v>
      </c>
      <c r="F1543" s="42">
        <f>SUMIFS('Sample - Superstore'!R:R,'Sample - Superstore'!$V:$V,$A1543,'Sample - Superstore'!$N:$N,$B1543)</f>
        <v>4.98</v>
      </c>
      <c r="G1543" s="43" t="str">
        <f>IF(OR($F1543&lt;Lower_Limit,$F1543&gt;Upper_Limit),TRUE,IF($F1543&gt;Upper_percentile,"P99",IF($F1543&lt;Lower_percentile,"P01","")))</f>
        <v/>
      </c>
      <c r="H1543" s="44">
        <f>SUMIFS('Sample - Superstore'!S:S,'Sample - Superstore'!$V:$V,$A1543,'Sample - Superstore'!$N:$N,$B1543)</f>
        <v>1</v>
      </c>
      <c r="I1543" s="45">
        <f>SUMIFS('Sample - Superstore'!T:T,'Sample - Superstore'!$V:$V,$A1543,'Sample - Superstore'!$N:$N,$B1543)</f>
        <v>0</v>
      </c>
      <c r="J1543" s="42">
        <f>SUMIFS('Sample - Superstore'!U:U,'Sample - Superstore'!$V:$V,$A1543,'Sample - Superstore'!$N:$N,$B1543)</f>
        <v>2.2908</v>
      </c>
      <c r="L1543" s="36" t="s">
        <v>6675</v>
      </c>
      <c r="N1543" s="40"/>
    </row>
    <row r="1544">
      <c r="A1544" s="41" t="s">
        <v>8629</v>
      </c>
      <c r="B1544" s="36" t="s">
        <v>4323</v>
      </c>
      <c r="C1544" s="36" t="s">
        <v>39</v>
      </c>
      <c r="D1544" s="36" t="s">
        <v>40</v>
      </c>
      <c r="E1544" s="36" t="s">
        <v>4324</v>
      </c>
      <c r="F1544" s="42">
        <f>SUMIFS('Sample - Superstore'!R:R,'Sample - Superstore'!$V:$V,$A1544,'Sample - Superstore'!$N:$N,$B1544)</f>
        <v>44.736</v>
      </c>
      <c r="G1544" s="43" t="str">
        <f>IF(OR($F1544&lt;Lower_Limit,$F1544&gt;Upper_Limit),TRUE,IF($F1544&gt;Upper_percentile,"P99",IF($F1544&lt;Lower_percentile,"P01","")))</f>
        <v/>
      </c>
      <c r="H1544" s="44">
        <f>SUMIFS('Sample - Superstore'!S:S,'Sample - Superstore'!$V:$V,$A1544,'Sample - Superstore'!$N:$N,$B1544)</f>
        <v>8</v>
      </c>
      <c r="I1544" s="45">
        <f>SUMIFS('Sample - Superstore'!T:T,'Sample - Superstore'!$V:$V,$A1544,'Sample - Superstore'!$N:$N,$B1544)</f>
        <v>0.2</v>
      </c>
      <c r="J1544" s="42">
        <f>SUMIFS('Sample - Superstore'!U:U,'Sample - Superstore'!$V:$V,$A1544,'Sample - Superstore'!$N:$N,$B1544)</f>
        <v>4.4736</v>
      </c>
      <c r="L1544" s="36" t="s">
        <v>6684</v>
      </c>
      <c r="N1544" s="40"/>
    </row>
    <row r="1545">
      <c r="A1545" s="41" t="s">
        <v>8629</v>
      </c>
      <c r="B1545" s="36" t="s">
        <v>2644</v>
      </c>
      <c r="C1545" s="36" t="s">
        <v>51</v>
      </c>
      <c r="D1545" s="36" t="s">
        <v>93</v>
      </c>
      <c r="E1545" s="36" t="s">
        <v>2645</v>
      </c>
      <c r="F1545" s="42">
        <f>SUMIFS('Sample - Superstore'!R:R,'Sample - Superstore'!$V:$V,$A1545,'Sample - Superstore'!$N:$N,$B1545)</f>
        <v>5.76</v>
      </c>
      <c r="G1545" s="43" t="str">
        <f>IF(OR($F1545&lt;Lower_Limit,$F1545&gt;Upper_Limit),TRUE,IF($F1545&gt;Upper_percentile,"P99",IF($F1545&lt;Lower_percentile,"P01","")))</f>
        <v/>
      </c>
      <c r="H1545" s="44">
        <f>SUMIFS('Sample - Superstore'!S:S,'Sample - Superstore'!$V:$V,$A1545,'Sample - Superstore'!$N:$N,$B1545)</f>
        <v>2</v>
      </c>
      <c r="I1545" s="45">
        <f>SUMIFS('Sample - Superstore'!T:T,'Sample - Superstore'!$V:$V,$A1545,'Sample - Superstore'!$N:$N,$B1545)</f>
        <v>0</v>
      </c>
      <c r="J1545" s="42">
        <f>SUMIFS('Sample - Superstore'!U:U,'Sample - Superstore'!$V:$V,$A1545,'Sample - Superstore'!$N:$N,$B1545)</f>
        <v>1.6704</v>
      </c>
      <c r="L1545" s="36" t="s">
        <v>6694</v>
      </c>
      <c r="N1545" s="40"/>
    </row>
    <row r="1546">
      <c r="A1546" s="41" t="s">
        <v>8629</v>
      </c>
      <c r="B1546" s="36" t="s">
        <v>1166</v>
      </c>
      <c r="C1546" s="36" t="s">
        <v>35</v>
      </c>
      <c r="D1546" s="36" t="s">
        <v>263</v>
      </c>
      <c r="E1546" s="36" t="s">
        <v>1167</v>
      </c>
      <c r="F1546" s="42">
        <f>SUMIFS('Sample - Superstore'!R:R,'Sample - Superstore'!$V:$V,$A1546,'Sample - Superstore'!$N:$N,$B1546)</f>
        <v>483.136</v>
      </c>
      <c r="G1546" s="43" t="str">
        <f>IF(OR($F1546&lt;Lower_Limit,$F1546&gt;Upper_Limit),TRUE,IF($F1546&gt;Upper_percentile,"P99",IF($F1546&lt;Lower_percentile,"P01","")))</f>
        <v/>
      </c>
      <c r="H1546" s="44">
        <f>SUMIFS('Sample - Superstore'!S:S,'Sample - Superstore'!$V:$V,$A1546,'Sample - Superstore'!$N:$N,$B1546)</f>
        <v>4</v>
      </c>
      <c r="I1546" s="45">
        <f>SUMIFS('Sample - Superstore'!T:T,'Sample - Superstore'!$V:$V,$A1546,'Sample - Superstore'!$N:$N,$B1546)</f>
        <v>0.2</v>
      </c>
      <c r="J1546" s="42">
        <f>SUMIFS('Sample - Superstore'!U:U,'Sample - Superstore'!$V:$V,$A1546,'Sample - Superstore'!$N:$N,$B1546)</f>
        <v>60.392</v>
      </c>
      <c r="L1546" s="36" t="s">
        <v>6696</v>
      </c>
      <c r="N1546" s="40"/>
    </row>
    <row r="1547">
      <c r="A1547" s="41" t="s">
        <v>8629</v>
      </c>
      <c r="B1547" s="36" t="s">
        <v>3148</v>
      </c>
      <c r="C1547" s="36" t="s">
        <v>35</v>
      </c>
      <c r="D1547" s="36" t="s">
        <v>263</v>
      </c>
      <c r="E1547" s="36" t="s">
        <v>3149</v>
      </c>
      <c r="F1547" s="42">
        <f>SUMIFS('Sample - Superstore'!R:R,'Sample - Superstore'!$V:$V,$A1547,'Sample - Superstore'!$N:$N,$B1547)</f>
        <v>830.312363</v>
      </c>
      <c r="G1547" s="43" t="str">
        <f>IF(OR($F1547&lt;Lower_Limit,$F1547&gt;Upper_Limit),TRUE,IF($F1547&gt;Upper_percentile,"P99",IF($F1547&lt;Lower_percentile,"P01","")))</f>
        <v/>
      </c>
      <c r="H1547" s="44">
        <f>SUMIFS('Sample - Superstore'!S:S,'Sample - Superstore'!$V:$V,$A1547,'Sample - Superstore'!$N:$N,$B1547)</f>
        <v>3</v>
      </c>
      <c r="I1547" s="45">
        <f>SUMIFS('Sample - Superstore'!T:T,'Sample - Superstore'!$V:$V,$A1547,'Sample - Superstore'!$N:$N,$B1547)</f>
        <v>0.3</v>
      </c>
      <c r="J1547" s="42">
        <f>SUMIFS('Sample - Superstore'!U:U,'Sample - Superstore'!$V:$V,$A1547,'Sample - Superstore'!$N:$N,$B1547)</f>
        <v>-106.7544467</v>
      </c>
      <c r="L1547" s="36" t="s">
        <v>6700</v>
      </c>
      <c r="N1547" s="40"/>
    </row>
    <row r="1548">
      <c r="A1548" s="41" t="s">
        <v>8629</v>
      </c>
      <c r="B1548" s="36" t="s">
        <v>4326</v>
      </c>
      <c r="C1548" s="36" t="s">
        <v>51</v>
      </c>
      <c r="D1548" s="36" t="s">
        <v>205</v>
      </c>
      <c r="E1548" s="36" t="s">
        <v>416</v>
      </c>
      <c r="F1548" s="42">
        <f>SUMIFS('Sample - Superstore'!R:R,'Sample - Superstore'!$V:$V,$A1548,'Sample - Superstore'!$N:$N,$B1548)</f>
        <v>9.916325926</v>
      </c>
      <c r="G1548" s="43" t="str">
        <f>IF(OR($F1548&lt;Lower_Limit,$F1548&gt;Upper_Limit),TRUE,IF($F1548&gt;Upper_percentile,"P99",IF($F1548&lt;Lower_percentile,"P01","")))</f>
        <v/>
      </c>
      <c r="H1548" s="44">
        <f>SUMIFS('Sample - Superstore'!S:S,'Sample - Superstore'!$V:$V,$A1548,'Sample - Superstore'!$N:$N,$B1548)</f>
        <v>2</v>
      </c>
      <c r="I1548" s="45">
        <f>SUMIFS('Sample - Superstore'!T:T,'Sample - Superstore'!$V:$V,$A1548,'Sample - Superstore'!$N:$N,$B1548)</f>
        <v>0.2</v>
      </c>
      <c r="J1548" s="42">
        <f>SUMIFS('Sample - Superstore'!U:U,'Sample - Superstore'!$V:$V,$A1548,'Sample - Superstore'!$N:$N,$B1548)</f>
        <v>3.718622222</v>
      </c>
      <c r="L1548" s="36" t="s">
        <v>6703</v>
      </c>
      <c r="N1548" s="40"/>
    </row>
    <row r="1549">
      <c r="A1549" s="41" t="s">
        <v>8629</v>
      </c>
      <c r="B1549" s="36" t="s">
        <v>4328</v>
      </c>
      <c r="C1549" s="36" t="s">
        <v>35</v>
      </c>
      <c r="D1549" s="36" t="s">
        <v>36</v>
      </c>
      <c r="E1549" s="36" t="s">
        <v>4329</v>
      </c>
      <c r="F1549" s="42">
        <f>SUMIFS('Sample - Superstore'!R:R,'Sample - Superstore'!$V:$V,$A1549,'Sample - Superstore'!$N:$N,$B1549)</f>
        <v>424.9575</v>
      </c>
      <c r="G1549" s="43" t="str">
        <f>IF(OR($F1549&lt;Lower_Limit,$F1549&gt;Upper_Limit),TRUE,IF($F1549&gt;Upper_percentile,"P99",IF($F1549&lt;Lower_percentile,"P01","")))</f>
        <v/>
      </c>
      <c r="H1549" s="44">
        <f>SUMIFS('Sample - Superstore'!S:S,'Sample - Superstore'!$V:$V,$A1549,'Sample - Superstore'!$N:$N,$B1549)</f>
        <v>5</v>
      </c>
      <c r="I1549" s="45">
        <f>SUMIFS('Sample - Superstore'!T:T,'Sample - Superstore'!$V:$V,$A1549,'Sample - Superstore'!$N:$N,$B1549)</f>
        <v>0.15</v>
      </c>
      <c r="J1549" s="42">
        <f>SUMIFS('Sample - Superstore'!U:U,'Sample - Superstore'!$V:$V,$A1549,'Sample - Superstore'!$N:$N,$B1549)</f>
        <v>19.998</v>
      </c>
      <c r="L1549" s="36" t="s">
        <v>6711</v>
      </c>
      <c r="N1549" s="40"/>
    </row>
    <row r="1550">
      <c r="A1550" s="41" t="s">
        <v>8629</v>
      </c>
      <c r="B1550" s="36" t="s">
        <v>3534</v>
      </c>
      <c r="C1550" s="36" t="s">
        <v>51</v>
      </c>
      <c r="D1550" s="36" t="s">
        <v>283</v>
      </c>
      <c r="E1550" s="36" t="s">
        <v>3535</v>
      </c>
      <c r="F1550" s="42">
        <f>SUMIFS('Sample - Superstore'!R:R,'Sample - Superstore'!$V:$V,$A1550,'Sample - Superstore'!$N:$N,$B1550)</f>
        <v>236.88</v>
      </c>
      <c r="G1550" s="43" t="str">
        <f>IF(OR($F1550&lt;Lower_Limit,$F1550&gt;Upper_Limit),TRUE,IF($F1550&gt;Upper_percentile,"P99",IF($F1550&lt;Lower_percentile,"P01","")))</f>
        <v/>
      </c>
      <c r="H1550" s="44">
        <f>SUMIFS('Sample - Superstore'!S:S,'Sample - Superstore'!$V:$V,$A1550,'Sample - Superstore'!$N:$N,$B1550)</f>
        <v>6</v>
      </c>
      <c r="I1550" s="45">
        <f>SUMIFS('Sample - Superstore'!T:T,'Sample - Superstore'!$V:$V,$A1550,'Sample - Superstore'!$N:$N,$B1550)</f>
        <v>0</v>
      </c>
      <c r="J1550" s="42">
        <f>SUMIFS('Sample - Superstore'!U:U,'Sample - Superstore'!$V:$V,$A1550,'Sample - Superstore'!$N:$N,$B1550)</f>
        <v>66.3264</v>
      </c>
      <c r="L1550" s="36" t="s">
        <v>6715</v>
      </c>
      <c r="N1550" s="40"/>
    </row>
    <row r="1551">
      <c r="A1551" s="41" t="s">
        <v>8629</v>
      </c>
      <c r="B1551" s="36" t="s">
        <v>2147</v>
      </c>
      <c r="C1551" s="36" t="s">
        <v>51</v>
      </c>
      <c r="D1551" s="36" t="s">
        <v>124</v>
      </c>
      <c r="E1551" s="36" t="s">
        <v>2148</v>
      </c>
      <c r="F1551" s="42">
        <f>SUMIFS('Sample - Superstore'!R:R,'Sample - Superstore'!$V:$V,$A1551,'Sample - Superstore'!$N:$N,$B1551)</f>
        <v>29.9</v>
      </c>
      <c r="G1551" s="43" t="str">
        <f>IF(OR($F1551&lt;Lower_Limit,$F1551&gt;Upper_Limit),TRUE,IF($F1551&gt;Upper_percentile,"P99",IF($F1551&lt;Lower_percentile,"P01","")))</f>
        <v/>
      </c>
      <c r="H1551" s="44">
        <f>SUMIFS('Sample - Superstore'!S:S,'Sample - Superstore'!$V:$V,$A1551,'Sample - Superstore'!$N:$N,$B1551)</f>
        <v>5</v>
      </c>
      <c r="I1551" s="45">
        <f>SUMIFS('Sample - Superstore'!T:T,'Sample - Superstore'!$V:$V,$A1551,'Sample - Superstore'!$N:$N,$B1551)</f>
        <v>0</v>
      </c>
      <c r="J1551" s="42">
        <f>SUMIFS('Sample - Superstore'!U:U,'Sample - Superstore'!$V:$V,$A1551,'Sample - Superstore'!$N:$N,$B1551)</f>
        <v>14.651</v>
      </c>
      <c r="L1551" s="36" t="s">
        <v>6733</v>
      </c>
      <c r="N1551" s="40"/>
    </row>
    <row r="1552">
      <c r="A1552" s="41" t="s">
        <v>8629</v>
      </c>
      <c r="B1552" s="36" t="s">
        <v>524</v>
      </c>
      <c r="C1552" s="36" t="s">
        <v>39</v>
      </c>
      <c r="D1552" s="36" t="s">
        <v>61</v>
      </c>
      <c r="E1552" s="36" t="s">
        <v>525</v>
      </c>
      <c r="F1552" s="42">
        <f>SUMIFS('Sample - Superstore'!R:R,'Sample - Superstore'!$V:$V,$A1552,'Sample - Superstore'!$N:$N,$B1552)</f>
        <v>100</v>
      </c>
      <c r="G1552" s="43" t="str">
        <f>IF(OR($F1552&lt;Lower_Limit,$F1552&gt;Upper_Limit),TRUE,IF($F1552&gt;Upper_percentile,"P99",IF($F1552&lt;Lower_percentile,"P01","")))</f>
        <v/>
      </c>
      <c r="H1552" s="44">
        <f>SUMIFS('Sample - Superstore'!S:S,'Sample - Superstore'!$V:$V,$A1552,'Sample - Superstore'!$N:$N,$B1552)</f>
        <v>4</v>
      </c>
      <c r="I1552" s="45">
        <f>SUMIFS('Sample - Superstore'!T:T,'Sample - Superstore'!$V:$V,$A1552,'Sample - Superstore'!$N:$N,$B1552)</f>
        <v>0</v>
      </c>
      <c r="J1552" s="42">
        <f>SUMIFS('Sample - Superstore'!U:U,'Sample - Superstore'!$V:$V,$A1552,'Sample - Superstore'!$N:$N,$B1552)</f>
        <v>21</v>
      </c>
      <c r="L1552" s="36" t="s">
        <v>6736</v>
      </c>
      <c r="N1552" s="40"/>
    </row>
    <row r="1553">
      <c r="A1553" s="41" t="s">
        <v>8629</v>
      </c>
      <c r="B1553" s="36" t="s">
        <v>975</v>
      </c>
      <c r="C1553" s="36" t="s">
        <v>51</v>
      </c>
      <c r="D1553" s="36" t="s">
        <v>124</v>
      </c>
      <c r="E1553" s="36" t="s">
        <v>976</v>
      </c>
      <c r="F1553" s="42">
        <f>SUMIFS('Sample - Superstore'!R:R,'Sample - Superstore'!$V:$V,$A1553,'Sample - Superstore'!$N:$N,$B1553)</f>
        <v>11.09588889</v>
      </c>
      <c r="G1553" s="43" t="str">
        <f>IF(OR($F1553&lt;Lower_Limit,$F1553&gt;Upper_Limit),TRUE,IF($F1553&gt;Upper_percentile,"P99",IF($F1553&lt;Lower_percentile,"P01","")))</f>
        <v/>
      </c>
      <c r="H1553" s="44">
        <f>SUMIFS('Sample - Superstore'!S:S,'Sample - Superstore'!$V:$V,$A1553,'Sample - Superstore'!$N:$N,$B1553)</f>
        <v>1</v>
      </c>
      <c r="I1553" s="45">
        <f>SUMIFS('Sample - Superstore'!T:T,'Sample - Superstore'!$V:$V,$A1553,'Sample - Superstore'!$N:$N,$B1553)</f>
        <v>0</v>
      </c>
      <c r="J1553" s="42">
        <f>SUMIFS('Sample - Superstore'!U:U,'Sample - Superstore'!$V:$V,$A1553,'Sample - Superstore'!$N:$N,$B1553)</f>
        <v>4.99315</v>
      </c>
      <c r="L1553" s="36" t="s">
        <v>6737</v>
      </c>
      <c r="N1553" s="40"/>
    </row>
    <row r="1554">
      <c r="A1554" s="41" t="s">
        <v>8629</v>
      </c>
      <c r="B1554" s="36" t="s">
        <v>4338</v>
      </c>
      <c r="C1554" s="36" t="s">
        <v>51</v>
      </c>
      <c r="D1554" s="36" t="s">
        <v>52</v>
      </c>
      <c r="E1554" s="36" t="s">
        <v>4339</v>
      </c>
      <c r="F1554" s="42">
        <f>SUMIFS('Sample - Superstore'!R:R,'Sample - Superstore'!$V:$V,$A1554,'Sample - Superstore'!$N:$N,$B1554)</f>
        <v>51.45</v>
      </c>
      <c r="G1554" s="43" t="str">
        <f>IF(OR($F1554&lt;Lower_Limit,$F1554&gt;Upper_Limit),TRUE,IF($F1554&gt;Upper_percentile,"P99",IF($F1554&lt;Lower_percentile,"P01","")))</f>
        <v/>
      </c>
      <c r="H1554" s="44">
        <f>SUMIFS('Sample - Superstore'!S:S,'Sample - Superstore'!$V:$V,$A1554,'Sample - Superstore'!$N:$N,$B1554)</f>
        <v>3</v>
      </c>
      <c r="I1554" s="45">
        <f>SUMIFS('Sample - Superstore'!T:T,'Sample - Superstore'!$V:$V,$A1554,'Sample - Superstore'!$N:$N,$B1554)</f>
        <v>0</v>
      </c>
      <c r="J1554" s="42">
        <f>SUMIFS('Sample - Superstore'!U:U,'Sample - Superstore'!$V:$V,$A1554,'Sample - Superstore'!$N:$N,$B1554)</f>
        <v>13.8915</v>
      </c>
      <c r="L1554" s="36" t="s">
        <v>6740</v>
      </c>
      <c r="N1554" s="40"/>
    </row>
    <row r="1555">
      <c r="A1555" s="41" t="s">
        <v>8629</v>
      </c>
      <c r="B1555" s="36" t="s">
        <v>3201</v>
      </c>
      <c r="C1555" s="36" t="s">
        <v>51</v>
      </c>
      <c r="D1555" s="36" t="s">
        <v>297</v>
      </c>
      <c r="E1555" s="36" t="s">
        <v>3202</v>
      </c>
      <c r="F1555" s="42">
        <f>SUMIFS('Sample - Superstore'!R:R,'Sample - Superstore'!$V:$V,$A1555,'Sample - Superstore'!$N:$N,$B1555)</f>
        <v>7.83</v>
      </c>
      <c r="G1555" s="43" t="str">
        <f>IF(OR($F1555&lt;Lower_Limit,$F1555&gt;Upper_Limit),TRUE,IF($F1555&gt;Upper_percentile,"P99",IF($F1555&lt;Lower_percentile,"P01","")))</f>
        <v/>
      </c>
      <c r="H1555" s="44">
        <f>SUMIFS('Sample - Superstore'!S:S,'Sample - Superstore'!$V:$V,$A1555,'Sample - Superstore'!$N:$N,$B1555)</f>
        <v>3</v>
      </c>
      <c r="I1555" s="45">
        <f>SUMIFS('Sample - Superstore'!T:T,'Sample - Superstore'!$V:$V,$A1555,'Sample - Superstore'!$N:$N,$B1555)</f>
        <v>0</v>
      </c>
      <c r="J1555" s="42">
        <f>SUMIFS('Sample - Superstore'!U:U,'Sample - Superstore'!$V:$V,$A1555,'Sample - Superstore'!$N:$N,$B1555)</f>
        <v>3.6018</v>
      </c>
      <c r="L1555" s="36" t="s">
        <v>6743</v>
      </c>
      <c r="N1555" s="40"/>
    </row>
    <row r="1556">
      <c r="A1556" s="41" t="s">
        <v>8629</v>
      </c>
      <c r="B1556" s="36" t="s">
        <v>4341</v>
      </c>
      <c r="C1556" s="36" t="s">
        <v>51</v>
      </c>
      <c r="D1556" s="36" t="s">
        <v>124</v>
      </c>
      <c r="E1556" s="36" t="s">
        <v>4342</v>
      </c>
      <c r="F1556" s="42">
        <f>SUMIFS('Sample - Superstore'!R:R,'Sample - Superstore'!$V:$V,$A1556,'Sample - Superstore'!$N:$N,$B1556)</f>
        <v>12.96</v>
      </c>
      <c r="G1556" s="43" t="str">
        <f>IF(OR($F1556&lt;Lower_Limit,$F1556&gt;Upper_Limit),TRUE,IF($F1556&gt;Upper_percentile,"P99",IF($F1556&lt;Lower_percentile,"P01","")))</f>
        <v/>
      </c>
      <c r="H1556" s="44">
        <f>SUMIFS('Sample - Superstore'!S:S,'Sample - Superstore'!$V:$V,$A1556,'Sample - Superstore'!$N:$N,$B1556)</f>
        <v>2</v>
      </c>
      <c r="I1556" s="45">
        <f>SUMIFS('Sample - Superstore'!T:T,'Sample - Superstore'!$V:$V,$A1556,'Sample - Superstore'!$N:$N,$B1556)</f>
        <v>0</v>
      </c>
      <c r="J1556" s="42">
        <f>SUMIFS('Sample - Superstore'!U:U,'Sample - Superstore'!$V:$V,$A1556,'Sample - Superstore'!$N:$N,$B1556)</f>
        <v>6.2208</v>
      </c>
      <c r="L1556" s="36" t="s">
        <v>6745</v>
      </c>
      <c r="N1556" s="40"/>
    </row>
    <row r="1557">
      <c r="A1557" s="41" t="s">
        <v>8629</v>
      </c>
      <c r="B1557" s="36" t="s">
        <v>1883</v>
      </c>
      <c r="C1557" s="36" t="s">
        <v>39</v>
      </c>
      <c r="D1557" s="36" t="s">
        <v>61</v>
      </c>
      <c r="E1557" s="36" t="s">
        <v>1884</v>
      </c>
      <c r="F1557" s="42">
        <f>SUMIFS('Sample - Superstore'!R:R,'Sample - Superstore'!$V:$V,$A1557,'Sample - Superstore'!$N:$N,$B1557)</f>
        <v>322.1357988</v>
      </c>
      <c r="G1557" s="43" t="str">
        <f>IF(OR($F1557&lt;Lower_Limit,$F1557&gt;Upper_Limit),TRUE,IF($F1557&gt;Upper_percentile,"P99",IF($F1557&lt;Lower_percentile,"P01","")))</f>
        <v/>
      </c>
      <c r="H1557" s="44">
        <f>SUMIFS('Sample - Superstore'!S:S,'Sample - Superstore'!$V:$V,$A1557,'Sample - Superstore'!$N:$N,$B1557)</f>
        <v>3</v>
      </c>
      <c r="I1557" s="45">
        <f>SUMIFS('Sample - Superstore'!T:T,'Sample - Superstore'!$V:$V,$A1557,'Sample - Superstore'!$N:$N,$B1557)</f>
        <v>0.2</v>
      </c>
      <c r="J1557" s="42">
        <f>SUMIFS('Sample - Superstore'!U:U,'Sample - Superstore'!$V:$V,$A1557,'Sample - Superstore'!$N:$N,$B1557)</f>
        <v>-56.37376479</v>
      </c>
      <c r="L1557" s="36" t="s">
        <v>6758</v>
      </c>
      <c r="N1557" s="40"/>
    </row>
    <row r="1558">
      <c r="A1558" s="41" t="s">
        <v>8629</v>
      </c>
      <c r="B1558" s="36" t="s">
        <v>95</v>
      </c>
      <c r="C1558" s="36" t="s">
        <v>51</v>
      </c>
      <c r="D1558" s="36" t="s">
        <v>76</v>
      </c>
      <c r="E1558" s="36" t="s">
        <v>4347</v>
      </c>
      <c r="F1558" s="42">
        <f>SUMIFS('Sample - Superstore'!R:R,'Sample - Superstore'!$V:$V,$A1558,'Sample - Superstore'!$N:$N,$B1558)</f>
        <v>274.619414</v>
      </c>
      <c r="G1558" s="43" t="str">
        <f>IF(OR($F1558&lt;Lower_Limit,$F1558&gt;Upper_Limit),TRUE,IF($F1558&gt;Upper_percentile,"P99",IF($F1558&lt;Lower_percentile,"P01","")))</f>
        <v/>
      </c>
      <c r="H1558" s="44">
        <f>SUMIFS('Sample - Superstore'!S:S,'Sample - Superstore'!$V:$V,$A1558,'Sample - Superstore'!$N:$N,$B1558)</f>
        <v>7</v>
      </c>
      <c r="I1558" s="45">
        <f>SUMIFS('Sample - Superstore'!T:T,'Sample - Superstore'!$V:$V,$A1558,'Sample - Superstore'!$N:$N,$B1558)</f>
        <v>1</v>
      </c>
      <c r="J1558" s="42">
        <f>SUMIFS('Sample - Superstore'!U:U,'Sample - Superstore'!$V:$V,$A1558,'Sample - Superstore'!$N:$N,$B1558)</f>
        <v>59.06150963</v>
      </c>
      <c r="L1558" s="36" t="s">
        <v>6766</v>
      </c>
      <c r="N1558" s="40"/>
    </row>
    <row r="1559">
      <c r="A1559" s="41" t="s">
        <v>8629</v>
      </c>
      <c r="B1559" s="36" t="s">
        <v>4351</v>
      </c>
      <c r="C1559" s="36" t="s">
        <v>51</v>
      </c>
      <c r="D1559" s="36" t="s">
        <v>283</v>
      </c>
      <c r="E1559" s="36" t="s">
        <v>4352</v>
      </c>
      <c r="F1559" s="42">
        <f>SUMIFS('Sample - Superstore'!R:R,'Sample - Superstore'!$V:$V,$A1559,'Sample - Superstore'!$N:$N,$B1559)</f>
        <v>103.3306041</v>
      </c>
      <c r="G1559" s="43" t="str">
        <f>IF(OR($F1559&lt;Lower_Limit,$F1559&gt;Upper_Limit),TRUE,IF($F1559&gt;Upper_percentile,"P99",IF($F1559&lt;Lower_percentile,"P01","")))</f>
        <v/>
      </c>
      <c r="H1559" s="44">
        <f>SUMIFS('Sample - Superstore'!S:S,'Sample - Superstore'!$V:$V,$A1559,'Sample - Superstore'!$N:$N,$B1559)</f>
        <v>2</v>
      </c>
      <c r="I1559" s="45">
        <f>SUMIFS('Sample - Superstore'!T:T,'Sample - Superstore'!$V:$V,$A1559,'Sample - Superstore'!$N:$N,$B1559)</f>
        <v>0.8</v>
      </c>
      <c r="J1559" s="42">
        <f>SUMIFS('Sample - Superstore'!U:U,'Sample - Superstore'!$V:$V,$A1559,'Sample - Superstore'!$N:$N,$B1559)</f>
        <v>-278.9926311</v>
      </c>
      <c r="L1559" s="36" t="s">
        <v>6773</v>
      </c>
      <c r="N1559" s="40"/>
    </row>
    <row r="1560">
      <c r="A1560" s="41" t="s">
        <v>8629</v>
      </c>
      <c r="B1560" s="36" t="s">
        <v>4353</v>
      </c>
      <c r="C1560" s="36" t="s">
        <v>35</v>
      </c>
      <c r="D1560" s="36" t="s">
        <v>263</v>
      </c>
      <c r="E1560" s="36" t="s">
        <v>4354</v>
      </c>
      <c r="F1560" s="42">
        <f>SUMIFS('Sample - Superstore'!R:R,'Sample - Superstore'!$V:$V,$A1560,'Sample - Superstore'!$N:$N,$B1560)</f>
        <v>505.3294383</v>
      </c>
      <c r="G1560" s="43" t="str">
        <f>IF(OR($F1560&lt;Lower_Limit,$F1560&gt;Upper_Limit),TRUE,IF($F1560&gt;Upper_percentile,"P99",IF($F1560&lt;Lower_percentile,"P01","")))</f>
        <v/>
      </c>
      <c r="H1560" s="44">
        <f>SUMIFS('Sample - Superstore'!S:S,'Sample - Superstore'!$V:$V,$A1560,'Sample - Superstore'!$N:$N,$B1560)</f>
        <v>5</v>
      </c>
      <c r="I1560" s="45">
        <f>SUMIFS('Sample - Superstore'!T:T,'Sample - Superstore'!$V:$V,$A1560,'Sample - Superstore'!$N:$N,$B1560)</f>
        <v>0.3</v>
      </c>
      <c r="J1560" s="42">
        <f>SUMIFS('Sample - Superstore'!U:U,'Sample - Superstore'!$V:$V,$A1560,'Sample - Superstore'!$N:$N,$B1560)</f>
        <v>-151.5988315</v>
      </c>
      <c r="L1560" s="36" t="s">
        <v>6777</v>
      </c>
      <c r="N1560" s="40"/>
    </row>
    <row r="1561">
      <c r="A1561" s="41" t="s">
        <v>8629</v>
      </c>
      <c r="B1561" s="36" t="s">
        <v>4356</v>
      </c>
      <c r="C1561" s="36" t="s">
        <v>51</v>
      </c>
      <c r="D1561" s="36" t="s">
        <v>76</v>
      </c>
      <c r="E1561" s="36" t="s">
        <v>4357</v>
      </c>
      <c r="F1561" s="42">
        <f>SUMIFS('Sample - Superstore'!R:R,'Sample - Superstore'!$V:$V,$A1561,'Sample - Superstore'!$N:$N,$B1561)</f>
        <v>7.570528395</v>
      </c>
      <c r="G1561" s="43" t="str">
        <f>IF(OR($F1561&lt;Lower_Limit,$F1561&gt;Upper_Limit),TRUE,IF($F1561&gt;Upper_percentile,"P99",IF($F1561&lt;Lower_percentile,"P01","")))</f>
        <v/>
      </c>
      <c r="H1561" s="44">
        <f>SUMIFS('Sample - Superstore'!S:S,'Sample - Superstore'!$V:$V,$A1561,'Sample - Superstore'!$N:$N,$B1561)</f>
        <v>2</v>
      </c>
      <c r="I1561" s="45">
        <f>SUMIFS('Sample - Superstore'!T:T,'Sample - Superstore'!$V:$V,$A1561,'Sample - Superstore'!$N:$N,$B1561)</f>
        <v>0.8</v>
      </c>
      <c r="J1561" s="42">
        <f>SUMIFS('Sample - Superstore'!U:U,'Sample - Superstore'!$V:$V,$A1561,'Sample - Superstore'!$N:$N,$B1561)</f>
        <v>-12.86989827</v>
      </c>
      <c r="L1561" s="36" t="s">
        <v>6791</v>
      </c>
      <c r="N1561" s="40"/>
    </row>
    <row r="1562">
      <c r="A1562" s="41" t="s">
        <v>8629</v>
      </c>
      <c r="B1562" s="36" t="s">
        <v>4359</v>
      </c>
      <c r="C1562" s="36" t="s">
        <v>35</v>
      </c>
      <c r="D1562" s="36" t="s">
        <v>36</v>
      </c>
      <c r="E1562" s="36" t="s">
        <v>4360</v>
      </c>
      <c r="F1562" s="42">
        <f>SUMIFS('Sample - Superstore'!R:R,'Sample - Superstore'!$V:$V,$A1562,'Sample - Superstore'!$N:$N,$B1562)</f>
        <v>1062.960889</v>
      </c>
      <c r="G1562" s="43" t="str">
        <f>IF(OR($F1562&lt;Lower_Limit,$F1562&gt;Upper_Limit),TRUE,IF($F1562&gt;Upper_percentile,"P99",IF($F1562&lt;Lower_percentile,"P01","")))</f>
        <v/>
      </c>
      <c r="H1562" s="44">
        <f>SUMIFS('Sample - Superstore'!S:S,'Sample - Superstore'!$V:$V,$A1562,'Sample - Superstore'!$N:$N,$B1562)</f>
        <v>7</v>
      </c>
      <c r="I1562" s="45">
        <f>SUMIFS('Sample - Superstore'!T:T,'Sample - Superstore'!$V:$V,$A1562,'Sample - Superstore'!$N:$N,$B1562)</f>
        <v>0.32</v>
      </c>
      <c r="J1562" s="42">
        <f>SUMIFS('Sample - Superstore'!U:U,'Sample - Superstore'!$V:$V,$A1562,'Sample - Superstore'!$N:$N,$B1562)</f>
        <v>-250.1084444</v>
      </c>
      <c r="L1562" s="36" t="s">
        <v>6800</v>
      </c>
      <c r="N1562" s="40"/>
    </row>
    <row r="1563">
      <c r="A1563" s="41" t="s">
        <v>8629</v>
      </c>
      <c r="B1563" s="36" t="s">
        <v>1761</v>
      </c>
      <c r="C1563" s="36" t="s">
        <v>51</v>
      </c>
      <c r="D1563" s="36" t="s">
        <v>76</v>
      </c>
      <c r="E1563" s="36" t="s">
        <v>1762</v>
      </c>
      <c r="F1563" s="42">
        <f>SUMIFS('Sample - Superstore'!R:R,'Sample - Superstore'!$V:$V,$A1563,'Sample - Superstore'!$N:$N,$B1563)</f>
        <v>3.23</v>
      </c>
      <c r="G1563" s="43" t="str">
        <f>IF(OR($F1563&lt;Lower_Limit,$F1563&gt;Upper_Limit),TRUE,IF($F1563&gt;Upper_percentile,"P99",IF($F1563&lt;Lower_percentile,"P01","")))</f>
        <v/>
      </c>
      <c r="H1563" s="44">
        <f>SUMIFS('Sample - Superstore'!S:S,'Sample - Superstore'!$V:$V,$A1563,'Sample - Superstore'!$N:$N,$B1563)</f>
        <v>3</v>
      </c>
      <c r="I1563" s="45">
        <f>SUMIFS('Sample - Superstore'!T:T,'Sample - Superstore'!$V:$V,$A1563,'Sample - Superstore'!$N:$N,$B1563)</f>
        <v>0.7</v>
      </c>
      <c r="J1563" s="42">
        <f>SUMIFS('Sample - Superstore'!U:U,'Sample - Superstore'!$V:$V,$A1563,'Sample - Superstore'!$N:$N,$B1563)</f>
        <v>-2.261</v>
      </c>
      <c r="L1563" s="36" t="s">
        <v>6804</v>
      </c>
      <c r="N1563" s="40"/>
    </row>
    <row r="1564">
      <c r="A1564" s="41" t="s">
        <v>8629</v>
      </c>
      <c r="B1564" s="36" t="s">
        <v>4367</v>
      </c>
      <c r="C1564" s="36" t="s">
        <v>39</v>
      </c>
      <c r="D1564" s="36" t="s">
        <v>40</v>
      </c>
      <c r="E1564" s="36" t="s">
        <v>4368</v>
      </c>
      <c r="F1564" s="42">
        <f>SUMIFS('Sample - Superstore'!R:R,'Sample - Superstore'!$V:$V,$A1564,'Sample - Superstore'!$N:$N,$B1564)</f>
        <v>1001.584</v>
      </c>
      <c r="G1564" s="43" t="str">
        <f>IF(OR($F1564&lt;Lower_Limit,$F1564&gt;Upper_Limit),TRUE,IF($F1564&gt;Upper_percentile,"P99",IF($F1564&lt;Lower_percentile,"P01","")))</f>
        <v/>
      </c>
      <c r="H1564" s="44">
        <f>SUMIFS('Sample - Superstore'!S:S,'Sample - Superstore'!$V:$V,$A1564,'Sample - Superstore'!$N:$N,$B1564)</f>
        <v>2</v>
      </c>
      <c r="I1564" s="45">
        <f>SUMIFS('Sample - Superstore'!T:T,'Sample - Superstore'!$V:$V,$A1564,'Sample - Superstore'!$N:$N,$B1564)</f>
        <v>0.2</v>
      </c>
      <c r="J1564" s="42">
        <f>SUMIFS('Sample - Superstore'!U:U,'Sample - Superstore'!$V:$V,$A1564,'Sample - Superstore'!$N:$N,$B1564)</f>
        <v>125.198</v>
      </c>
      <c r="L1564" s="36" t="s">
        <v>6824</v>
      </c>
      <c r="N1564" s="40"/>
    </row>
    <row r="1565">
      <c r="A1565" s="41" t="s">
        <v>8629</v>
      </c>
      <c r="B1565" s="36" t="s">
        <v>1899</v>
      </c>
      <c r="C1565" s="36" t="s">
        <v>51</v>
      </c>
      <c r="D1565" s="36" t="s">
        <v>124</v>
      </c>
      <c r="E1565" s="36" t="s">
        <v>1900</v>
      </c>
      <c r="F1565" s="42">
        <f>SUMIFS('Sample - Superstore'!R:R,'Sample - Superstore'!$V:$V,$A1565,'Sample - Superstore'!$N:$N,$B1565)</f>
        <v>13.36104499</v>
      </c>
      <c r="G1565" s="43" t="str">
        <f>IF(OR($F1565&lt;Lower_Limit,$F1565&gt;Upper_Limit),TRUE,IF($F1565&gt;Upper_percentile,"P99",IF($F1565&lt;Lower_percentile,"P01","")))</f>
        <v/>
      </c>
      <c r="H1565" s="44">
        <f>SUMIFS('Sample - Superstore'!S:S,'Sample - Superstore'!$V:$V,$A1565,'Sample - Superstore'!$N:$N,$B1565)</f>
        <v>3</v>
      </c>
      <c r="I1565" s="45">
        <f>SUMIFS('Sample - Superstore'!T:T,'Sample - Superstore'!$V:$V,$A1565,'Sample - Superstore'!$N:$N,$B1565)</f>
        <v>0</v>
      </c>
      <c r="J1565" s="42">
        <f>SUMIFS('Sample - Superstore'!U:U,'Sample - Superstore'!$V:$V,$A1565,'Sample - Superstore'!$N:$N,$B1565)</f>
        <v>6.546912043</v>
      </c>
      <c r="L1565" s="36" t="s">
        <v>6826</v>
      </c>
      <c r="N1565" s="40"/>
    </row>
    <row r="1566">
      <c r="A1566" s="41" t="s">
        <v>8629</v>
      </c>
      <c r="B1566" s="36" t="s">
        <v>2455</v>
      </c>
      <c r="C1566" s="36" t="s">
        <v>51</v>
      </c>
      <c r="D1566" s="36" t="s">
        <v>93</v>
      </c>
      <c r="E1566" s="36" t="s">
        <v>2456</v>
      </c>
      <c r="F1566" s="42">
        <f>SUMIFS('Sample - Superstore'!R:R,'Sample - Superstore'!$V:$V,$A1566,'Sample - Superstore'!$N:$N,$B1566)</f>
        <v>10.3516993</v>
      </c>
      <c r="G1566" s="43" t="str">
        <f>IF(OR($F1566&lt;Lower_Limit,$F1566&gt;Upper_Limit),TRUE,IF($F1566&gt;Upper_percentile,"P99",IF($F1566&lt;Lower_percentile,"P01","")))</f>
        <v/>
      </c>
      <c r="H1566" s="44">
        <f>SUMIFS('Sample - Superstore'!S:S,'Sample - Superstore'!$V:$V,$A1566,'Sample - Superstore'!$N:$N,$B1566)</f>
        <v>3</v>
      </c>
      <c r="I1566" s="45">
        <f>SUMIFS('Sample - Superstore'!T:T,'Sample - Superstore'!$V:$V,$A1566,'Sample - Superstore'!$N:$N,$B1566)</f>
        <v>0</v>
      </c>
      <c r="J1566" s="42">
        <f>SUMIFS('Sample - Superstore'!U:U,'Sample - Superstore'!$V:$V,$A1566,'Sample - Superstore'!$N:$N,$B1566)</f>
        <v>3.41606077</v>
      </c>
      <c r="L1566" s="36" t="s">
        <v>6832</v>
      </c>
      <c r="N1566" s="40"/>
    </row>
    <row r="1567">
      <c r="A1567" s="41" t="s">
        <v>8629</v>
      </c>
      <c r="B1567" s="36" t="s">
        <v>2891</v>
      </c>
      <c r="C1567" s="36" t="s">
        <v>51</v>
      </c>
      <c r="D1567" s="36" t="s">
        <v>124</v>
      </c>
      <c r="E1567" s="36" t="s">
        <v>2892</v>
      </c>
      <c r="F1567" s="42">
        <f>SUMIFS('Sample - Superstore'!R:R,'Sample - Superstore'!$V:$V,$A1567,'Sample - Superstore'!$N:$N,$B1567)</f>
        <v>110.1919078</v>
      </c>
      <c r="G1567" s="43" t="str">
        <f>IF(OR($F1567&lt;Lower_Limit,$F1567&gt;Upper_Limit),TRUE,IF($F1567&gt;Upper_percentile,"P99",IF($F1567&lt;Lower_percentile,"P01","")))</f>
        <v/>
      </c>
      <c r="H1567" s="44">
        <f>SUMIFS('Sample - Superstore'!S:S,'Sample - Superstore'!$V:$V,$A1567,'Sample - Superstore'!$N:$N,$B1567)</f>
        <v>4</v>
      </c>
      <c r="I1567" s="45">
        <f>SUMIFS('Sample - Superstore'!T:T,'Sample - Superstore'!$V:$V,$A1567,'Sample - Superstore'!$N:$N,$B1567)</f>
        <v>0.2</v>
      </c>
      <c r="J1567" s="42">
        <f>SUMIFS('Sample - Superstore'!U:U,'Sample - Superstore'!$V:$V,$A1567,'Sample - Superstore'!$N:$N,$B1567)</f>
        <v>34.43497119</v>
      </c>
      <c r="L1567" s="36" t="s">
        <v>6840</v>
      </c>
      <c r="N1567" s="40"/>
    </row>
    <row r="1568">
      <c r="A1568" s="41" t="s">
        <v>8629</v>
      </c>
      <c r="B1568" s="36" t="s">
        <v>4372</v>
      </c>
      <c r="C1568" s="36" t="s">
        <v>51</v>
      </c>
      <c r="D1568" s="36" t="s">
        <v>297</v>
      </c>
      <c r="E1568" s="36" t="s">
        <v>4373</v>
      </c>
      <c r="F1568" s="42">
        <f>SUMIFS('Sample - Superstore'!R:R,'Sample - Superstore'!$V:$V,$A1568,'Sample - Superstore'!$N:$N,$B1568)</f>
        <v>17.71978272</v>
      </c>
      <c r="G1568" s="43" t="str">
        <f>IF(OR($F1568&lt;Lower_Limit,$F1568&gt;Upper_Limit),TRUE,IF($F1568&gt;Upper_percentile,"P99",IF($F1568&lt;Lower_percentile,"P01","")))</f>
        <v/>
      </c>
      <c r="H1568" s="44">
        <f>SUMIFS('Sample - Superstore'!S:S,'Sample - Superstore'!$V:$V,$A1568,'Sample - Superstore'!$N:$N,$B1568)</f>
        <v>4</v>
      </c>
      <c r="I1568" s="45">
        <f>SUMIFS('Sample - Superstore'!T:T,'Sample - Superstore'!$V:$V,$A1568,'Sample - Superstore'!$N:$N,$B1568)</f>
        <v>0.2</v>
      </c>
      <c r="J1568" s="42">
        <f>SUMIFS('Sample - Superstore'!U:U,'Sample - Superstore'!$V:$V,$A1568,'Sample - Superstore'!$N:$N,$B1568)</f>
        <v>5.758929383</v>
      </c>
      <c r="L1568" s="36" t="s">
        <v>6845</v>
      </c>
      <c r="N1568" s="40"/>
    </row>
    <row r="1569">
      <c r="A1569" s="41" t="s">
        <v>8629</v>
      </c>
      <c r="B1569" s="36" t="s">
        <v>4375</v>
      </c>
      <c r="C1569" s="36" t="s">
        <v>51</v>
      </c>
      <c r="D1569" s="36" t="s">
        <v>93</v>
      </c>
      <c r="E1569" s="36" t="s">
        <v>4376</v>
      </c>
      <c r="F1569" s="42">
        <f>SUMIFS('Sample - Superstore'!R:R,'Sample - Superstore'!$V:$V,$A1569,'Sample - Superstore'!$N:$N,$B1569)</f>
        <v>45.45586831</v>
      </c>
      <c r="G1569" s="43" t="str">
        <f>IF(OR($F1569&lt;Lower_Limit,$F1569&gt;Upper_Limit),TRUE,IF($F1569&gt;Upper_percentile,"P99",IF($F1569&lt;Lower_percentile,"P01","")))</f>
        <v/>
      </c>
      <c r="H1569" s="44">
        <f>SUMIFS('Sample - Superstore'!S:S,'Sample - Superstore'!$V:$V,$A1569,'Sample - Superstore'!$N:$N,$B1569)</f>
        <v>7</v>
      </c>
      <c r="I1569" s="45">
        <f>SUMIFS('Sample - Superstore'!T:T,'Sample - Superstore'!$V:$V,$A1569,'Sample - Superstore'!$N:$N,$B1569)</f>
        <v>0</v>
      </c>
      <c r="J1569" s="42">
        <f>SUMIFS('Sample - Superstore'!U:U,'Sample - Superstore'!$V:$V,$A1569,'Sample - Superstore'!$N:$N,$B1569)</f>
        <v>11.81852576</v>
      </c>
      <c r="L1569" s="36" t="s">
        <v>6858</v>
      </c>
      <c r="N1569" s="40"/>
    </row>
    <row r="1570">
      <c r="A1570" s="41" t="s">
        <v>8629</v>
      </c>
      <c r="B1570" s="36" t="s">
        <v>4378</v>
      </c>
      <c r="C1570" s="36" t="s">
        <v>51</v>
      </c>
      <c r="D1570" s="36" t="s">
        <v>124</v>
      </c>
      <c r="E1570" s="36" t="s">
        <v>4379</v>
      </c>
      <c r="F1570" s="42">
        <f>SUMIFS('Sample - Superstore'!R:R,'Sample - Superstore'!$V:$V,$A1570,'Sample - Superstore'!$N:$N,$B1570)</f>
        <v>18.97</v>
      </c>
      <c r="G1570" s="43" t="str">
        <f>IF(OR($F1570&lt;Lower_Limit,$F1570&gt;Upper_Limit),TRUE,IF($F1570&gt;Upper_percentile,"P99",IF($F1570&lt;Lower_percentile,"P01","")))</f>
        <v/>
      </c>
      <c r="H1570" s="44">
        <f>SUMIFS('Sample - Superstore'!S:S,'Sample - Superstore'!$V:$V,$A1570,'Sample - Superstore'!$N:$N,$B1570)</f>
        <v>1</v>
      </c>
      <c r="I1570" s="45">
        <f>SUMIFS('Sample - Superstore'!T:T,'Sample - Superstore'!$V:$V,$A1570,'Sample - Superstore'!$N:$N,$B1570)</f>
        <v>0</v>
      </c>
      <c r="J1570" s="42">
        <f>SUMIFS('Sample - Superstore'!U:U,'Sample - Superstore'!$V:$V,$A1570,'Sample - Superstore'!$N:$N,$B1570)</f>
        <v>9.1056</v>
      </c>
      <c r="L1570" s="36" t="s">
        <v>6860</v>
      </c>
      <c r="N1570" s="40"/>
    </row>
    <row r="1571">
      <c r="A1571" s="41" t="s">
        <v>8629</v>
      </c>
      <c r="B1571" s="36" t="s">
        <v>149</v>
      </c>
      <c r="C1571" s="36" t="s">
        <v>39</v>
      </c>
      <c r="D1571" s="36" t="s">
        <v>61</v>
      </c>
      <c r="E1571" s="36" t="s">
        <v>150</v>
      </c>
      <c r="F1571" s="42">
        <f>SUMIFS('Sample - Superstore'!R:R,'Sample - Superstore'!$V:$V,$A1571,'Sample - Superstore'!$N:$N,$B1571)</f>
        <v>157.5215497</v>
      </c>
      <c r="G1571" s="43" t="str">
        <f>IF(OR($F1571&lt;Lower_Limit,$F1571&gt;Upper_Limit),TRUE,IF($F1571&gt;Upper_percentile,"P99",IF($F1571&lt;Lower_percentile,"P01","")))</f>
        <v/>
      </c>
      <c r="H1571" s="44">
        <f>SUMIFS('Sample - Superstore'!S:S,'Sample - Superstore'!$V:$V,$A1571,'Sample - Superstore'!$N:$N,$B1571)</f>
        <v>3</v>
      </c>
      <c r="I1571" s="45">
        <f>SUMIFS('Sample - Superstore'!T:T,'Sample - Superstore'!$V:$V,$A1571,'Sample - Superstore'!$N:$N,$B1571)</f>
        <v>0</v>
      </c>
      <c r="J1571" s="42">
        <f>SUMIFS('Sample - Superstore'!U:U,'Sample - Superstore'!$V:$V,$A1571,'Sample - Superstore'!$N:$N,$B1571)</f>
        <v>53.55732688</v>
      </c>
      <c r="L1571" s="36" t="s">
        <v>6861</v>
      </c>
      <c r="N1571" s="40"/>
    </row>
    <row r="1572">
      <c r="A1572" s="41" t="s">
        <v>8629</v>
      </c>
      <c r="B1572" s="36" t="s">
        <v>4382</v>
      </c>
      <c r="C1572" s="36" t="s">
        <v>51</v>
      </c>
      <c r="D1572" s="36" t="s">
        <v>93</v>
      </c>
      <c r="E1572" s="36" t="s">
        <v>4383</v>
      </c>
      <c r="F1572" s="42">
        <f>SUMIFS('Sample - Superstore'!R:R,'Sample - Superstore'!$V:$V,$A1572,'Sample - Superstore'!$N:$N,$B1572)</f>
        <v>19.4908527</v>
      </c>
      <c r="G1572" s="43" t="str">
        <f>IF(OR($F1572&lt;Lower_Limit,$F1572&gt;Upper_Limit),TRUE,IF($F1572&gt;Upper_percentile,"P99",IF($F1572&lt;Lower_percentile,"P01","")))</f>
        <v/>
      </c>
      <c r="H1572" s="44">
        <f>SUMIFS('Sample - Superstore'!S:S,'Sample - Superstore'!$V:$V,$A1572,'Sample - Superstore'!$N:$N,$B1572)</f>
        <v>9</v>
      </c>
      <c r="I1572" s="45">
        <f>SUMIFS('Sample - Superstore'!T:T,'Sample - Superstore'!$V:$V,$A1572,'Sample - Superstore'!$N:$N,$B1572)</f>
        <v>0</v>
      </c>
      <c r="J1572" s="42">
        <f>SUMIFS('Sample - Superstore'!U:U,'Sample - Superstore'!$V:$V,$A1572,'Sample - Superstore'!$N:$N,$B1572)</f>
        <v>5.847255809</v>
      </c>
      <c r="L1572" s="36" t="s">
        <v>6867</v>
      </c>
      <c r="N1572" s="40"/>
    </row>
    <row r="1573">
      <c r="A1573" s="41" t="s">
        <v>8629</v>
      </c>
      <c r="B1573" s="36" t="s">
        <v>832</v>
      </c>
      <c r="C1573" s="36" t="s">
        <v>51</v>
      </c>
      <c r="D1573" s="36" t="s">
        <v>76</v>
      </c>
      <c r="E1573" s="36" t="s">
        <v>833</v>
      </c>
      <c r="F1573" s="42">
        <f>SUMIFS('Sample - Superstore'!R:R,'Sample - Superstore'!$V:$V,$A1573,'Sample - Superstore'!$N:$N,$B1573)</f>
        <v>27.24</v>
      </c>
      <c r="G1573" s="43" t="str">
        <f>IF(OR($F1573&lt;Lower_Limit,$F1573&gt;Upper_Limit),TRUE,IF($F1573&gt;Upper_percentile,"P99",IF($F1573&lt;Lower_percentile,"P01","")))</f>
        <v/>
      </c>
      <c r="H1573" s="44">
        <f>SUMIFS('Sample - Superstore'!S:S,'Sample - Superstore'!$V:$V,$A1573,'Sample - Superstore'!$N:$N,$B1573)</f>
        <v>5</v>
      </c>
      <c r="I1573" s="45">
        <f>SUMIFS('Sample - Superstore'!T:T,'Sample - Superstore'!$V:$V,$A1573,'Sample - Superstore'!$N:$N,$B1573)</f>
        <v>0.2</v>
      </c>
      <c r="J1573" s="42">
        <f>SUMIFS('Sample - Superstore'!U:U,'Sample - Superstore'!$V:$V,$A1573,'Sample - Superstore'!$N:$N,$B1573)</f>
        <v>9.534</v>
      </c>
      <c r="L1573" s="36" t="s">
        <v>6873</v>
      </c>
      <c r="N1573" s="40"/>
    </row>
    <row r="1574">
      <c r="A1574" s="41" t="s">
        <v>8629</v>
      </c>
      <c r="B1574" s="36" t="s">
        <v>4388</v>
      </c>
      <c r="C1574" s="36" t="s">
        <v>51</v>
      </c>
      <c r="D1574" s="36" t="s">
        <v>93</v>
      </c>
      <c r="E1574" s="36" t="s">
        <v>4389</v>
      </c>
      <c r="F1574" s="42">
        <f>SUMIFS('Sample - Superstore'!R:R,'Sample - Superstore'!$V:$V,$A1574,'Sample - Superstore'!$N:$N,$B1574)</f>
        <v>10.496</v>
      </c>
      <c r="G1574" s="43" t="str">
        <f>IF(OR($F1574&lt;Lower_Limit,$F1574&gt;Upper_Limit),TRUE,IF($F1574&gt;Upper_percentile,"P99",IF($F1574&lt;Lower_percentile,"P01","")))</f>
        <v/>
      </c>
      <c r="H1574" s="44">
        <f>SUMIFS('Sample - Superstore'!S:S,'Sample - Superstore'!$V:$V,$A1574,'Sample - Superstore'!$N:$N,$B1574)</f>
        <v>4</v>
      </c>
      <c r="I1574" s="45">
        <f>SUMIFS('Sample - Superstore'!T:T,'Sample - Superstore'!$V:$V,$A1574,'Sample - Superstore'!$N:$N,$B1574)</f>
        <v>0.2</v>
      </c>
      <c r="J1574" s="42">
        <f>SUMIFS('Sample - Superstore'!U:U,'Sample - Superstore'!$V:$V,$A1574,'Sample - Superstore'!$N:$N,$B1574)</f>
        <v>1.1808</v>
      </c>
      <c r="L1574" s="36" t="s">
        <v>6886</v>
      </c>
      <c r="N1574" s="40"/>
    </row>
    <row r="1575">
      <c r="A1575" s="41" t="s">
        <v>8629</v>
      </c>
      <c r="B1575" s="36" t="s">
        <v>2347</v>
      </c>
      <c r="C1575" s="36" t="s">
        <v>39</v>
      </c>
      <c r="D1575" s="36" t="s">
        <v>40</v>
      </c>
      <c r="E1575" s="36" t="s">
        <v>2348</v>
      </c>
      <c r="F1575" s="42">
        <f>SUMIFS('Sample - Superstore'!R:R,'Sample - Superstore'!$V:$V,$A1575,'Sample - Superstore'!$N:$N,$B1575)</f>
        <v>859.2</v>
      </c>
      <c r="G1575" s="43" t="str">
        <f>IF(OR($F1575&lt;Lower_Limit,$F1575&gt;Upper_Limit),TRUE,IF($F1575&gt;Upper_percentile,"P99",IF($F1575&lt;Lower_percentile,"P01","")))</f>
        <v/>
      </c>
      <c r="H1575" s="44">
        <f>SUMIFS('Sample - Superstore'!S:S,'Sample - Superstore'!$V:$V,$A1575,'Sample - Superstore'!$N:$N,$B1575)</f>
        <v>3</v>
      </c>
      <c r="I1575" s="45">
        <f>SUMIFS('Sample - Superstore'!T:T,'Sample - Superstore'!$V:$V,$A1575,'Sample - Superstore'!$N:$N,$B1575)</f>
        <v>0.2</v>
      </c>
      <c r="J1575" s="42">
        <f>SUMIFS('Sample - Superstore'!U:U,'Sample - Superstore'!$V:$V,$A1575,'Sample - Superstore'!$N:$N,$B1575)</f>
        <v>75.18</v>
      </c>
      <c r="L1575" s="36" t="s">
        <v>6888</v>
      </c>
      <c r="N1575" s="40"/>
    </row>
    <row r="1576">
      <c r="A1576" s="41" t="s">
        <v>8629</v>
      </c>
      <c r="B1576" s="36" t="s">
        <v>2205</v>
      </c>
      <c r="C1576" s="36" t="s">
        <v>51</v>
      </c>
      <c r="D1576" s="36" t="s">
        <v>76</v>
      </c>
      <c r="E1576" s="36" t="s">
        <v>2206</v>
      </c>
      <c r="F1576" s="42">
        <f>SUMIFS('Sample - Superstore'!R:R,'Sample - Superstore'!$V:$V,$A1576,'Sample - Superstore'!$N:$N,$B1576)</f>
        <v>2.184646914</v>
      </c>
      <c r="G1576" s="43" t="str">
        <f>IF(OR($F1576&lt;Lower_Limit,$F1576&gt;Upper_Limit),TRUE,IF($F1576&gt;Upper_percentile,"P99",IF($F1576&lt;Lower_percentile,"P01","")))</f>
        <v/>
      </c>
      <c r="H1576" s="44">
        <f>SUMIFS('Sample - Superstore'!S:S,'Sample - Superstore'!$V:$V,$A1576,'Sample - Superstore'!$N:$N,$B1576)</f>
        <v>2</v>
      </c>
      <c r="I1576" s="45">
        <f>SUMIFS('Sample - Superstore'!T:T,'Sample - Superstore'!$V:$V,$A1576,'Sample - Superstore'!$N:$N,$B1576)</f>
        <v>0.8</v>
      </c>
      <c r="J1576" s="42">
        <f>SUMIFS('Sample - Superstore'!U:U,'Sample - Superstore'!$V:$V,$A1576,'Sample - Superstore'!$N:$N,$B1576)</f>
        <v>-3.604667407</v>
      </c>
      <c r="L1576" s="36" t="s">
        <v>6894</v>
      </c>
      <c r="N1576" s="40"/>
    </row>
    <row r="1577">
      <c r="A1577" s="41" t="s">
        <v>8629</v>
      </c>
      <c r="B1577" s="36" t="s">
        <v>4398</v>
      </c>
      <c r="C1577" s="36" t="s">
        <v>35</v>
      </c>
      <c r="D1577" s="36" t="s">
        <v>36</v>
      </c>
      <c r="E1577" s="36" t="s">
        <v>4399</v>
      </c>
      <c r="F1577" s="42">
        <f>SUMIFS('Sample - Superstore'!R:R,'Sample - Superstore'!$V:$V,$A1577,'Sample - Superstore'!$N:$N,$B1577)</f>
        <v>582.7801481</v>
      </c>
      <c r="G1577" s="43" t="str">
        <f>IF(OR($F1577&lt;Lower_Limit,$F1577&gt;Upper_Limit),TRUE,IF($F1577&gt;Upper_percentile,"P99",IF($F1577&lt;Lower_percentile,"P01","")))</f>
        <v/>
      </c>
      <c r="H1577" s="44">
        <f>SUMIFS('Sample - Superstore'!S:S,'Sample - Superstore'!$V:$V,$A1577,'Sample - Superstore'!$N:$N,$B1577)</f>
        <v>5</v>
      </c>
      <c r="I1577" s="45">
        <f>SUMIFS('Sample - Superstore'!T:T,'Sample - Superstore'!$V:$V,$A1577,'Sample - Superstore'!$N:$N,$B1577)</f>
        <v>0.2</v>
      </c>
      <c r="J1577" s="42">
        <f>SUMIFS('Sample - Superstore'!U:U,'Sample - Superstore'!$V:$V,$A1577,'Sample - Superstore'!$N:$N,$B1577)</f>
        <v>-29.13900741</v>
      </c>
      <c r="L1577" s="36" t="s">
        <v>6898</v>
      </c>
      <c r="N1577" s="40"/>
    </row>
    <row r="1578">
      <c r="A1578" s="41" t="s">
        <v>8630</v>
      </c>
      <c r="B1578" s="36" t="s">
        <v>2814</v>
      </c>
      <c r="C1578" s="36" t="s">
        <v>35</v>
      </c>
      <c r="D1578" s="36" t="s">
        <v>263</v>
      </c>
      <c r="E1578" s="36" t="s">
        <v>2815</v>
      </c>
      <c r="F1578" s="42">
        <f>SUMIFS('Sample - Superstore'!R:R,'Sample - Superstore'!$V:$V,$A1578,'Sample - Superstore'!$N:$N,$B1578)</f>
        <v>194.848</v>
      </c>
      <c r="G1578" s="43" t="str">
        <f>IF(OR($F1578&lt;Lower_Limit,$F1578&gt;Upper_Limit),TRUE,IF($F1578&gt;Upper_percentile,"P99",IF($F1578&lt;Lower_percentile,"P01","")))</f>
        <v/>
      </c>
      <c r="H1578" s="44">
        <f>SUMIFS('Sample - Superstore'!S:S,'Sample - Superstore'!$V:$V,$A1578,'Sample - Superstore'!$N:$N,$B1578)</f>
        <v>4</v>
      </c>
      <c r="I1578" s="45">
        <f>SUMIFS('Sample - Superstore'!T:T,'Sample - Superstore'!$V:$V,$A1578,'Sample - Superstore'!$N:$N,$B1578)</f>
        <v>0.2</v>
      </c>
      <c r="J1578" s="42">
        <f>SUMIFS('Sample - Superstore'!U:U,'Sample - Superstore'!$V:$V,$A1578,'Sample - Superstore'!$N:$N,$B1578)</f>
        <v>12.178</v>
      </c>
      <c r="L1578" s="36" t="s">
        <v>6900</v>
      </c>
      <c r="N1578" s="40"/>
    </row>
    <row r="1579">
      <c r="A1579" s="41" t="s">
        <v>8630</v>
      </c>
      <c r="B1579" s="36" t="s">
        <v>497</v>
      </c>
      <c r="C1579" s="36" t="s">
        <v>39</v>
      </c>
      <c r="D1579" s="36" t="s">
        <v>40</v>
      </c>
      <c r="E1579" s="36" t="s">
        <v>498</v>
      </c>
      <c r="F1579" s="42">
        <f>SUMIFS('Sample - Superstore'!R:R,'Sample - Superstore'!$V:$V,$A1579,'Sample - Superstore'!$N:$N,$B1579)</f>
        <v>77.7817284</v>
      </c>
      <c r="G1579" s="43" t="str">
        <f>IF(OR($F1579&lt;Lower_Limit,$F1579&gt;Upper_Limit),TRUE,IF($F1579&gt;Upper_percentile,"P99",IF($F1579&lt;Lower_percentile,"P01","")))</f>
        <v/>
      </c>
      <c r="H1579" s="44">
        <f>SUMIFS('Sample - Superstore'!S:S,'Sample - Superstore'!$V:$V,$A1579,'Sample - Superstore'!$N:$N,$B1579)</f>
        <v>2</v>
      </c>
      <c r="I1579" s="45">
        <f>SUMIFS('Sample - Superstore'!T:T,'Sample - Superstore'!$V:$V,$A1579,'Sample - Superstore'!$N:$N,$B1579)</f>
        <v>0</v>
      </c>
      <c r="J1579" s="42">
        <f>SUMIFS('Sample - Superstore'!U:U,'Sample - Superstore'!$V:$V,$A1579,'Sample - Superstore'!$N:$N,$B1579)</f>
        <v>21.00106667</v>
      </c>
      <c r="L1579" s="36" t="s">
        <v>6925</v>
      </c>
      <c r="N1579" s="40"/>
    </row>
    <row r="1580">
      <c r="A1580" s="41" t="s">
        <v>8630</v>
      </c>
      <c r="B1580" s="36" t="s">
        <v>1056</v>
      </c>
      <c r="C1580" s="36" t="s">
        <v>35</v>
      </c>
      <c r="D1580" s="36" t="s">
        <v>121</v>
      </c>
      <c r="E1580" s="36" t="s">
        <v>1057</v>
      </c>
      <c r="F1580" s="42">
        <f>SUMIFS('Sample - Superstore'!R:R,'Sample - Superstore'!$V:$V,$A1580,'Sample - Superstore'!$N:$N,$B1580)</f>
        <v>46.56888889</v>
      </c>
      <c r="G1580" s="43" t="str">
        <f>IF(OR($F1580&lt;Lower_Limit,$F1580&gt;Upper_Limit),TRUE,IF($F1580&gt;Upper_percentile,"P99",IF($F1580&lt;Lower_percentile,"P01","")))</f>
        <v/>
      </c>
      <c r="H1580" s="44">
        <f>SUMIFS('Sample - Superstore'!S:S,'Sample - Superstore'!$V:$V,$A1580,'Sample - Superstore'!$N:$N,$B1580)</f>
        <v>5</v>
      </c>
      <c r="I1580" s="45">
        <f>SUMIFS('Sample - Superstore'!T:T,'Sample - Superstore'!$V:$V,$A1580,'Sample - Superstore'!$N:$N,$B1580)</f>
        <v>0</v>
      </c>
      <c r="J1580" s="42">
        <f>SUMIFS('Sample - Superstore'!U:U,'Sample - Superstore'!$V:$V,$A1580,'Sample - Superstore'!$N:$N,$B1580)</f>
        <v>12.10791111</v>
      </c>
      <c r="L1580" s="36" t="s">
        <v>6952</v>
      </c>
      <c r="N1580" s="40"/>
    </row>
    <row r="1581">
      <c r="A1581" s="41" t="s">
        <v>8630</v>
      </c>
      <c r="B1581" s="36" t="s">
        <v>3919</v>
      </c>
      <c r="C1581" s="36" t="s">
        <v>35</v>
      </c>
      <c r="D1581" s="36" t="s">
        <v>73</v>
      </c>
      <c r="E1581" s="36" t="s">
        <v>3920</v>
      </c>
      <c r="F1581" s="42">
        <f>SUMIFS('Sample - Superstore'!R:R,'Sample - Superstore'!$V:$V,$A1581,'Sample - Superstore'!$N:$N,$B1581)</f>
        <v>1109.034311</v>
      </c>
      <c r="G1581" s="43" t="str">
        <f>IF(OR($F1581&lt;Lower_Limit,$F1581&gt;Upper_Limit),TRUE,IF($F1581&gt;Upper_percentile,"P99",IF($F1581&lt;Lower_percentile,"P01","")))</f>
        <v/>
      </c>
      <c r="H1581" s="44">
        <f>SUMIFS('Sample - Superstore'!S:S,'Sample - Superstore'!$V:$V,$A1581,'Sample - Superstore'!$N:$N,$B1581)</f>
        <v>3</v>
      </c>
      <c r="I1581" s="45">
        <f>SUMIFS('Sample - Superstore'!T:T,'Sample - Superstore'!$V:$V,$A1581,'Sample - Superstore'!$N:$N,$B1581)</f>
        <v>0.8</v>
      </c>
      <c r="J1581" s="42">
        <f>SUMIFS('Sample - Superstore'!U:U,'Sample - Superstore'!$V:$V,$A1581,'Sample - Superstore'!$N:$N,$B1581)</f>
        <v>-388.1620089</v>
      </c>
      <c r="L1581" s="36" t="s">
        <v>6960</v>
      </c>
      <c r="N1581" s="40"/>
    </row>
    <row r="1582">
      <c r="A1582" s="41" t="s">
        <v>8630</v>
      </c>
      <c r="B1582" s="36" t="s">
        <v>1205</v>
      </c>
      <c r="C1582" s="36" t="s">
        <v>39</v>
      </c>
      <c r="D1582" s="36" t="s">
        <v>61</v>
      </c>
      <c r="E1582" s="36" t="s">
        <v>1878</v>
      </c>
      <c r="F1582" s="42">
        <f>SUMIFS('Sample - Superstore'!R:R,'Sample - Superstore'!$V:$V,$A1582,'Sample - Superstore'!$N:$N,$B1582)</f>
        <v>88.47755062</v>
      </c>
      <c r="G1582" s="43" t="str">
        <f>IF(OR($F1582&lt;Lower_Limit,$F1582&gt;Upper_Limit),TRUE,IF($F1582&gt;Upper_percentile,"P99",IF($F1582&lt;Lower_percentile,"P01","")))</f>
        <v/>
      </c>
      <c r="H1582" s="44">
        <f>SUMIFS('Sample - Superstore'!S:S,'Sample - Superstore'!$V:$V,$A1582,'Sample - Superstore'!$N:$N,$B1582)</f>
        <v>3</v>
      </c>
      <c r="I1582" s="45">
        <f>SUMIFS('Sample - Superstore'!T:T,'Sample - Superstore'!$V:$V,$A1582,'Sample - Superstore'!$N:$N,$B1582)</f>
        <v>0.2</v>
      </c>
      <c r="J1582" s="42">
        <f>SUMIFS('Sample - Superstore'!U:U,'Sample - Superstore'!$V:$V,$A1582,'Sample - Superstore'!$N:$N,$B1582)</f>
        <v>23.22535704</v>
      </c>
      <c r="L1582" s="36" t="s">
        <v>6962</v>
      </c>
      <c r="N1582" s="40"/>
    </row>
    <row r="1583">
      <c r="A1583" s="41" t="s">
        <v>8630</v>
      </c>
      <c r="B1583" s="36" t="s">
        <v>3400</v>
      </c>
      <c r="C1583" s="36" t="s">
        <v>51</v>
      </c>
      <c r="D1583" s="36" t="s">
        <v>124</v>
      </c>
      <c r="E1583" s="36" t="s">
        <v>404</v>
      </c>
      <c r="F1583" s="42">
        <f>SUMIFS('Sample - Superstore'!R:R,'Sample - Superstore'!$V:$V,$A1583,'Sample - Superstore'!$N:$N,$B1583)</f>
        <v>31.54889218</v>
      </c>
      <c r="G1583" s="43" t="str">
        <f>IF(OR($F1583&lt;Lower_Limit,$F1583&gt;Upper_Limit),TRUE,IF($F1583&gt;Upper_percentile,"P99",IF($F1583&lt;Lower_percentile,"P01","")))</f>
        <v/>
      </c>
      <c r="H1583" s="44">
        <f>SUMIFS('Sample - Superstore'!S:S,'Sample - Superstore'!$V:$V,$A1583,'Sample - Superstore'!$N:$N,$B1583)</f>
        <v>1</v>
      </c>
      <c r="I1583" s="45">
        <f>SUMIFS('Sample - Superstore'!T:T,'Sample - Superstore'!$V:$V,$A1583,'Sample - Superstore'!$N:$N,$B1583)</f>
        <v>0.2</v>
      </c>
      <c r="J1583" s="42">
        <f>SUMIFS('Sample - Superstore'!U:U,'Sample - Superstore'!$V:$V,$A1583,'Sample - Superstore'!$N:$N,$B1583)</f>
        <v>10.64775111</v>
      </c>
      <c r="L1583" s="36" t="s">
        <v>6966</v>
      </c>
      <c r="N1583" s="40"/>
    </row>
    <row r="1584">
      <c r="A1584" s="41" t="s">
        <v>8630</v>
      </c>
      <c r="B1584" s="36" t="s">
        <v>1320</v>
      </c>
      <c r="C1584" s="36" t="s">
        <v>51</v>
      </c>
      <c r="D1584" s="36" t="s">
        <v>76</v>
      </c>
      <c r="E1584" s="36" t="s">
        <v>1321</v>
      </c>
      <c r="F1584" s="42">
        <f>SUMIFS('Sample - Superstore'!R:R,'Sample - Superstore'!$V:$V,$A1584,'Sample - Superstore'!$N:$N,$B1584)</f>
        <v>11.07770477</v>
      </c>
      <c r="G1584" s="43" t="str">
        <f>IF(OR($F1584&lt;Lower_Limit,$F1584&gt;Upper_Limit),TRUE,IF($F1584&gt;Upper_percentile,"P99",IF($F1584&lt;Lower_percentile,"P01","")))</f>
        <v/>
      </c>
      <c r="H1584" s="44">
        <f>SUMIFS('Sample - Superstore'!S:S,'Sample - Superstore'!$V:$V,$A1584,'Sample - Superstore'!$N:$N,$B1584)</f>
        <v>11</v>
      </c>
      <c r="I1584" s="45">
        <f>SUMIFS('Sample - Superstore'!T:T,'Sample - Superstore'!$V:$V,$A1584,'Sample - Superstore'!$N:$N,$B1584)</f>
        <v>1.5</v>
      </c>
      <c r="J1584" s="42">
        <f>SUMIFS('Sample - Superstore'!U:U,'Sample - Superstore'!$V:$V,$A1584,'Sample - Superstore'!$N:$N,$B1584)</f>
        <v>-15.67176824</v>
      </c>
      <c r="L1584" s="36" t="s">
        <v>6968</v>
      </c>
      <c r="N1584" s="40"/>
    </row>
    <row r="1585">
      <c r="A1585" s="41" t="s">
        <v>8630</v>
      </c>
      <c r="B1585" s="36" t="s">
        <v>4408</v>
      </c>
      <c r="C1585" s="36" t="s">
        <v>51</v>
      </c>
      <c r="D1585" s="36" t="s">
        <v>93</v>
      </c>
      <c r="E1585" s="36" t="s">
        <v>4409</v>
      </c>
      <c r="F1585" s="42">
        <f>SUMIFS('Sample - Superstore'!R:R,'Sample - Superstore'!$V:$V,$A1585,'Sample - Superstore'!$N:$N,$B1585)</f>
        <v>23.40849977</v>
      </c>
      <c r="G1585" s="43" t="str">
        <f>IF(OR($F1585&lt;Lower_Limit,$F1585&gt;Upper_Limit),TRUE,IF($F1585&gt;Upper_percentile,"P99",IF($F1585&lt;Lower_percentile,"P01","")))</f>
        <v/>
      </c>
      <c r="H1585" s="44">
        <f>SUMIFS('Sample - Superstore'!S:S,'Sample - Superstore'!$V:$V,$A1585,'Sample - Superstore'!$N:$N,$B1585)</f>
        <v>8</v>
      </c>
      <c r="I1585" s="45">
        <f>SUMIFS('Sample - Superstore'!T:T,'Sample - Superstore'!$V:$V,$A1585,'Sample - Superstore'!$N:$N,$B1585)</f>
        <v>0.2</v>
      </c>
      <c r="J1585" s="42">
        <f>SUMIFS('Sample - Superstore'!U:U,'Sample - Superstore'!$V:$V,$A1585,'Sample - Superstore'!$N:$N,$B1585)</f>
        <v>3.803881213</v>
      </c>
      <c r="L1585" s="36" t="s">
        <v>6988</v>
      </c>
      <c r="N1585" s="40"/>
    </row>
    <row r="1586">
      <c r="A1586" s="41" t="s">
        <v>8630</v>
      </c>
      <c r="B1586" s="36" t="s">
        <v>4413</v>
      </c>
      <c r="C1586" s="36" t="s">
        <v>51</v>
      </c>
      <c r="D1586" s="36" t="s">
        <v>283</v>
      </c>
      <c r="E1586" s="36" t="s">
        <v>4414</v>
      </c>
      <c r="F1586" s="42">
        <f>SUMIFS('Sample - Superstore'!R:R,'Sample - Superstore'!$V:$V,$A1586,'Sample - Superstore'!$N:$N,$B1586)</f>
        <v>68.39308642</v>
      </c>
      <c r="G1586" s="43" t="str">
        <f>IF(OR($F1586&lt;Lower_Limit,$F1586&gt;Upper_Limit),TRUE,IF($F1586&gt;Upper_percentile,"P99",IF($F1586&lt;Lower_percentile,"P01","")))</f>
        <v/>
      </c>
      <c r="H1586" s="44">
        <f>SUMIFS('Sample - Superstore'!S:S,'Sample - Superstore'!$V:$V,$A1586,'Sample - Superstore'!$N:$N,$B1586)</f>
        <v>3</v>
      </c>
      <c r="I1586" s="45">
        <f>SUMIFS('Sample - Superstore'!T:T,'Sample - Superstore'!$V:$V,$A1586,'Sample - Superstore'!$N:$N,$B1586)</f>
        <v>0</v>
      </c>
      <c r="J1586" s="42">
        <f>SUMIFS('Sample - Superstore'!U:U,'Sample - Superstore'!$V:$V,$A1586,'Sample - Superstore'!$N:$N,$B1586)</f>
        <v>18.46613333</v>
      </c>
      <c r="L1586" s="36" t="s">
        <v>6992</v>
      </c>
      <c r="N1586" s="40"/>
    </row>
    <row r="1587">
      <c r="A1587" s="41" t="s">
        <v>8630</v>
      </c>
      <c r="B1587" s="36" t="s">
        <v>3336</v>
      </c>
      <c r="C1587" s="36" t="s">
        <v>51</v>
      </c>
      <c r="D1587" s="36" t="s">
        <v>76</v>
      </c>
      <c r="E1587" s="36" t="s">
        <v>3337</v>
      </c>
      <c r="F1587" s="42">
        <f>SUMIFS('Sample - Superstore'!R:R,'Sample - Superstore'!$V:$V,$A1587,'Sample - Superstore'!$N:$N,$B1587)</f>
        <v>54.792</v>
      </c>
      <c r="G1587" s="43" t="str">
        <f>IF(OR($F1587&lt;Lower_Limit,$F1587&gt;Upper_Limit),TRUE,IF($F1587&gt;Upper_percentile,"P99",IF($F1587&lt;Lower_percentile,"P01","")))</f>
        <v/>
      </c>
      <c r="H1587" s="44">
        <f>SUMIFS('Sample - Superstore'!S:S,'Sample - Superstore'!$V:$V,$A1587,'Sample - Superstore'!$N:$N,$B1587)</f>
        <v>6</v>
      </c>
      <c r="I1587" s="45">
        <f>SUMIFS('Sample - Superstore'!T:T,'Sample - Superstore'!$V:$V,$A1587,'Sample - Superstore'!$N:$N,$B1587)</f>
        <v>0.7</v>
      </c>
      <c r="J1587" s="42">
        <f>SUMIFS('Sample - Superstore'!U:U,'Sample - Superstore'!$V:$V,$A1587,'Sample - Superstore'!$N:$N,$B1587)</f>
        <v>-40.1808</v>
      </c>
      <c r="L1587" s="36" t="s">
        <v>6995</v>
      </c>
      <c r="N1587" s="40"/>
    </row>
    <row r="1588">
      <c r="A1588" s="41" t="s">
        <v>8630</v>
      </c>
      <c r="B1588" s="36" t="s">
        <v>825</v>
      </c>
      <c r="C1588" s="36" t="s">
        <v>51</v>
      </c>
      <c r="D1588" s="36" t="s">
        <v>52</v>
      </c>
      <c r="E1588" s="36" t="s">
        <v>826</v>
      </c>
      <c r="F1588" s="42">
        <f>SUMIFS('Sample - Superstore'!R:R,'Sample - Superstore'!$V:$V,$A1588,'Sample - Superstore'!$N:$N,$B1588)</f>
        <v>36.15572016</v>
      </c>
      <c r="G1588" s="43" t="str">
        <f>IF(OR($F1588&lt;Lower_Limit,$F1588&gt;Upper_Limit),TRUE,IF($F1588&gt;Upper_percentile,"P99",IF($F1588&lt;Lower_percentile,"P01","")))</f>
        <v/>
      </c>
      <c r="H1588" s="44">
        <f>SUMIFS('Sample - Superstore'!S:S,'Sample - Superstore'!$V:$V,$A1588,'Sample - Superstore'!$N:$N,$B1588)</f>
        <v>2</v>
      </c>
      <c r="I1588" s="45">
        <f>SUMIFS('Sample - Superstore'!T:T,'Sample - Superstore'!$V:$V,$A1588,'Sample - Superstore'!$N:$N,$B1588)</f>
        <v>0</v>
      </c>
      <c r="J1588" s="42">
        <f>SUMIFS('Sample - Superstore'!U:U,'Sample - Superstore'!$V:$V,$A1588,'Sample - Superstore'!$N:$N,$B1588)</f>
        <v>5.423358025</v>
      </c>
      <c r="L1588" s="36" t="s">
        <v>6997</v>
      </c>
      <c r="N1588" s="40"/>
    </row>
    <row r="1589">
      <c r="A1589" s="41" t="s">
        <v>8630</v>
      </c>
      <c r="B1589" s="36" t="s">
        <v>2247</v>
      </c>
      <c r="C1589" s="36" t="s">
        <v>39</v>
      </c>
      <c r="D1589" s="36" t="s">
        <v>85</v>
      </c>
      <c r="E1589" s="36" t="s">
        <v>2248</v>
      </c>
      <c r="F1589" s="42">
        <f>SUMIFS('Sample - Superstore'!R:R,'Sample - Superstore'!$V:$V,$A1589,'Sample - Superstore'!$N:$N,$B1589)</f>
        <v>19480.39702</v>
      </c>
      <c r="G1589" s="43" t="b">
        <f>IF(OR($F1589&lt;Lower_Limit,$F1589&gt;Upper_Limit),TRUE,IF($F1589&gt;Upper_percentile,"P99",IF($F1589&lt;Lower_percentile,"P01","")))</f>
        <v>1</v>
      </c>
      <c r="H1589" s="44">
        <f>SUMIFS('Sample - Superstore'!S:S,'Sample - Superstore'!$V:$V,$A1589,'Sample - Superstore'!$N:$N,$B1589)</f>
        <v>5</v>
      </c>
      <c r="I1589" s="45">
        <f>SUMIFS('Sample - Superstore'!T:T,'Sample - Superstore'!$V:$V,$A1589,'Sample - Superstore'!$N:$N,$B1589)</f>
        <v>0</v>
      </c>
      <c r="J1589" s="42">
        <f>SUMIFS('Sample - Superstore'!U:U,'Sample - Superstore'!$V:$V,$A1589,'Sample - Superstore'!$N:$N,$B1589)</f>
        <v>9350.590568</v>
      </c>
      <c r="L1589" s="36" t="s">
        <v>7002</v>
      </c>
      <c r="N1589" s="40"/>
    </row>
    <row r="1590">
      <c r="A1590" s="41" t="s">
        <v>8630</v>
      </c>
      <c r="B1590" s="36" t="s">
        <v>1350</v>
      </c>
      <c r="C1590" s="36" t="s">
        <v>51</v>
      </c>
      <c r="D1590" s="36" t="s">
        <v>76</v>
      </c>
      <c r="E1590" s="36" t="s">
        <v>1351</v>
      </c>
      <c r="F1590" s="42">
        <f>SUMIFS('Sample - Superstore'!R:R,'Sample - Superstore'!$V:$V,$A1590,'Sample - Superstore'!$N:$N,$B1590)</f>
        <v>819.2699177</v>
      </c>
      <c r="G1590" s="43" t="str">
        <f>IF(OR($F1590&lt;Lower_Limit,$F1590&gt;Upper_Limit),TRUE,IF($F1590&gt;Upper_percentile,"P99",IF($F1590&lt;Lower_percentile,"P01","")))</f>
        <v/>
      </c>
      <c r="H1590" s="44">
        <f>SUMIFS('Sample - Superstore'!S:S,'Sample - Superstore'!$V:$V,$A1590,'Sample - Superstore'!$N:$N,$B1590)</f>
        <v>2</v>
      </c>
      <c r="I1590" s="45">
        <f>SUMIFS('Sample - Superstore'!T:T,'Sample - Superstore'!$V:$V,$A1590,'Sample - Superstore'!$N:$N,$B1590)</f>
        <v>0</v>
      </c>
      <c r="J1590" s="42">
        <f>SUMIFS('Sample - Superstore'!U:U,'Sample - Superstore'!$V:$V,$A1590,'Sample - Superstore'!$N:$N,$B1590)</f>
        <v>368.671463</v>
      </c>
      <c r="L1590" s="36" t="s">
        <v>7015</v>
      </c>
      <c r="N1590" s="40"/>
    </row>
    <row r="1591">
      <c r="A1591" s="41" t="s">
        <v>8630</v>
      </c>
      <c r="B1591" s="36" t="s">
        <v>1456</v>
      </c>
      <c r="C1591" s="36" t="s">
        <v>51</v>
      </c>
      <c r="D1591" s="36" t="s">
        <v>76</v>
      </c>
      <c r="E1591" s="36" t="s">
        <v>1457</v>
      </c>
      <c r="F1591" s="42">
        <f>SUMIFS('Sample - Superstore'!R:R,'Sample - Superstore'!$V:$V,$A1591,'Sample - Superstore'!$N:$N,$B1591)</f>
        <v>38.25960905</v>
      </c>
      <c r="G1591" s="43" t="str">
        <f>IF(OR($F1591&lt;Lower_Limit,$F1591&gt;Upper_Limit),TRUE,IF($F1591&gt;Upper_percentile,"P99",IF($F1591&lt;Lower_percentile,"P01","")))</f>
        <v/>
      </c>
      <c r="H1591" s="44">
        <f>SUMIFS('Sample - Superstore'!S:S,'Sample - Superstore'!$V:$V,$A1591,'Sample - Superstore'!$N:$N,$B1591)</f>
        <v>7</v>
      </c>
      <c r="I1591" s="45">
        <f>SUMIFS('Sample - Superstore'!T:T,'Sample - Superstore'!$V:$V,$A1591,'Sample - Superstore'!$N:$N,$B1591)</f>
        <v>0</v>
      </c>
      <c r="J1591" s="42">
        <f>SUMIFS('Sample - Superstore'!U:U,'Sample - Superstore'!$V:$V,$A1591,'Sample - Superstore'!$N:$N,$B1591)</f>
        <v>18.74720844</v>
      </c>
      <c r="L1591" s="36" t="s">
        <v>7018</v>
      </c>
      <c r="N1591" s="40"/>
    </row>
    <row r="1592">
      <c r="A1592" s="41" t="s">
        <v>8630</v>
      </c>
      <c r="B1592" s="36" t="s">
        <v>4419</v>
      </c>
      <c r="C1592" s="36" t="s">
        <v>51</v>
      </c>
      <c r="D1592" s="36" t="s">
        <v>93</v>
      </c>
      <c r="E1592" s="36" t="s">
        <v>4420</v>
      </c>
      <c r="F1592" s="42">
        <f>SUMIFS('Sample - Superstore'!R:R,'Sample - Superstore'!$V:$V,$A1592,'Sample - Superstore'!$N:$N,$B1592)</f>
        <v>37.80320988</v>
      </c>
      <c r="G1592" s="43" t="str">
        <f>IF(OR($F1592&lt;Lower_Limit,$F1592&gt;Upper_Limit),TRUE,IF($F1592&gt;Upper_percentile,"P99",IF($F1592&lt;Lower_percentile,"P01","")))</f>
        <v/>
      </c>
      <c r="H1592" s="44">
        <f>SUMIFS('Sample - Superstore'!S:S,'Sample - Superstore'!$V:$V,$A1592,'Sample - Superstore'!$N:$N,$B1592)</f>
        <v>2</v>
      </c>
      <c r="I1592" s="45">
        <f>SUMIFS('Sample - Superstore'!T:T,'Sample - Superstore'!$V:$V,$A1592,'Sample - Superstore'!$N:$N,$B1592)</f>
        <v>0</v>
      </c>
      <c r="J1592" s="42">
        <f>SUMIFS('Sample - Superstore'!U:U,'Sample - Superstore'!$V:$V,$A1592,'Sample - Superstore'!$N:$N,$B1592)</f>
        <v>10.58489877</v>
      </c>
      <c r="L1592" s="36" t="s">
        <v>7024</v>
      </c>
      <c r="N1592" s="40"/>
    </row>
    <row r="1593">
      <c r="A1593" s="41" t="s">
        <v>8630</v>
      </c>
      <c r="B1593" s="36" t="s">
        <v>960</v>
      </c>
      <c r="C1593" s="36" t="s">
        <v>51</v>
      </c>
      <c r="D1593" s="36" t="s">
        <v>205</v>
      </c>
      <c r="E1593" s="36" t="s">
        <v>416</v>
      </c>
      <c r="F1593" s="42">
        <f>SUMIFS('Sample - Superstore'!R:R,'Sample - Superstore'!$V:$V,$A1593,'Sample - Superstore'!$N:$N,$B1593)</f>
        <v>17.4253037</v>
      </c>
      <c r="G1593" s="43" t="str">
        <f>IF(OR($F1593&lt;Lower_Limit,$F1593&gt;Upper_Limit),TRUE,IF($F1593&gt;Upper_percentile,"P99",IF($F1593&lt;Lower_percentile,"P01","")))</f>
        <v/>
      </c>
      <c r="H1593" s="44">
        <f>SUMIFS('Sample - Superstore'!S:S,'Sample - Superstore'!$V:$V,$A1593,'Sample - Superstore'!$N:$N,$B1593)</f>
        <v>2</v>
      </c>
      <c r="I1593" s="45">
        <f>SUMIFS('Sample - Superstore'!T:T,'Sample - Superstore'!$V:$V,$A1593,'Sample - Superstore'!$N:$N,$B1593)</f>
        <v>0.2</v>
      </c>
      <c r="J1593" s="42">
        <f>SUMIFS('Sample - Superstore'!U:U,'Sample - Superstore'!$V:$V,$A1593,'Sample - Superstore'!$N:$N,$B1593)</f>
        <v>5.663223704</v>
      </c>
      <c r="L1593" s="36" t="s">
        <v>7028</v>
      </c>
      <c r="N1593" s="40"/>
    </row>
    <row r="1594">
      <c r="A1594" s="41" t="s">
        <v>8630</v>
      </c>
      <c r="B1594" s="36" t="s">
        <v>4273</v>
      </c>
      <c r="C1594" s="36" t="s">
        <v>35</v>
      </c>
      <c r="D1594" s="36" t="s">
        <v>263</v>
      </c>
      <c r="E1594" s="36" t="s">
        <v>4274</v>
      </c>
      <c r="F1594" s="42">
        <f>SUMIFS('Sample - Superstore'!R:R,'Sample - Superstore'!$V:$V,$A1594,'Sample - Superstore'!$N:$N,$B1594)</f>
        <v>667.3597333</v>
      </c>
      <c r="G1594" s="43" t="str">
        <f>IF(OR($F1594&lt;Lower_Limit,$F1594&gt;Upper_Limit),TRUE,IF($F1594&gt;Upper_percentile,"P99",IF($F1594&lt;Lower_percentile,"P01","")))</f>
        <v/>
      </c>
      <c r="H1594" s="44">
        <f>SUMIFS('Sample - Superstore'!S:S,'Sample - Superstore'!$V:$V,$A1594,'Sample - Superstore'!$N:$N,$B1594)</f>
        <v>6</v>
      </c>
      <c r="I1594" s="45">
        <f>SUMIFS('Sample - Superstore'!T:T,'Sample - Superstore'!$V:$V,$A1594,'Sample - Superstore'!$N:$N,$B1594)</f>
        <v>0.1</v>
      </c>
      <c r="J1594" s="42">
        <f>SUMIFS('Sample - Superstore'!U:U,'Sample - Superstore'!$V:$V,$A1594,'Sample - Superstore'!$N:$N,$B1594)</f>
        <v>103.8115141</v>
      </c>
      <c r="L1594" s="36" t="s">
        <v>7032</v>
      </c>
      <c r="N1594" s="40"/>
    </row>
    <row r="1595">
      <c r="A1595" s="41" t="s">
        <v>8630</v>
      </c>
      <c r="B1595" s="36" t="s">
        <v>3301</v>
      </c>
      <c r="C1595" s="36" t="s">
        <v>35</v>
      </c>
      <c r="D1595" s="36" t="s">
        <v>121</v>
      </c>
      <c r="E1595" s="36" t="s">
        <v>3302</v>
      </c>
      <c r="F1595" s="42">
        <f>SUMIFS('Sample - Superstore'!R:R,'Sample - Superstore'!$V:$V,$A1595,'Sample - Superstore'!$N:$N,$B1595)</f>
        <v>42.4051358</v>
      </c>
      <c r="G1595" s="43" t="str">
        <f>IF(OR($F1595&lt;Lower_Limit,$F1595&gt;Upper_Limit),TRUE,IF($F1595&gt;Upper_percentile,"P99",IF($F1595&lt;Lower_percentile,"P01","")))</f>
        <v/>
      </c>
      <c r="H1595" s="44">
        <f>SUMIFS('Sample - Superstore'!S:S,'Sample - Superstore'!$V:$V,$A1595,'Sample - Superstore'!$N:$N,$B1595)</f>
        <v>5</v>
      </c>
      <c r="I1595" s="45">
        <f>SUMIFS('Sample - Superstore'!T:T,'Sample - Superstore'!$V:$V,$A1595,'Sample - Superstore'!$N:$N,$B1595)</f>
        <v>0.6</v>
      </c>
      <c r="J1595" s="42">
        <f>SUMIFS('Sample - Superstore'!U:U,'Sample - Superstore'!$V:$V,$A1595,'Sample - Superstore'!$N:$N,$B1595)</f>
        <v>-32.86398025</v>
      </c>
      <c r="L1595" s="36" t="s">
        <v>7039</v>
      </c>
      <c r="N1595" s="40"/>
    </row>
    <row r="1596">
      <c r="A1596" s="41" t="s">
        <v>8630</v>
      </c>
      <c r="B1596" s="36" t="s">
        <v>4430</v>
      </c>
      <c r="C1596" s="36" t="s">
        <v>51</v>
      </c>
      <c r="D1596" s="36" t="s">
        <v>297</v>
      </c>
      <c r="E1596" s="36" t="s">
        <v>4431</v>
      </c>
      <c r="F1596" s="42">
        <f>SUMIFS('Sample - Superstore'!R:R,'Sample - Superstore'!$V:$V,$A1596,'Sample - Superstore'!$N:$N,$B1596)</f>
        <v>6.16</v>
      </c>
      <c r="G1596" s="43" t="str">
        <f>IF(OR($F1596&lt;Lower_Limit,$F1596&gt;Upper_Limit),TRUE,IF($F1596&gt;Upper_percentile,"P99",IF($F1596&lt;Lower_percentile,"P01","")))</f>
        <v/>
      </c>
      <c r="H1596" s="44">
        <f>SUMIFS('Sample - Superstore'!S:S,'Sample - Superstore'!$V:$V,$A1596,'Sample - Superstore'!$N:$N,$B1596)</f>
        <v>2</v>
      </c>
      <c r="I1596" s="45">
        <f>SUMIFS('Sample - Superstore'!T:T,'Sample - Superstore'!$V:$V,$A1596,'Sample - Superstore'!$N:$N,$B1596)</f>
        <v>0</v>
      </c>
      <c r="J1596" s="42">
        <f>SUMIFS('Sample - Superstore'!U:U,'Sample - Superstore'!$V:$V,$A1596,'Sample - Superstore'!$N:$N,$B1596)</f>
        <v>2.9568</v>
      </c>
      <c r="L1596" s="36" t="s">
        <v>7043</v>
      </c>
      <c r="N1596" s="40"/>
    </row>
    <row r="1597">
      <c r="A1597" s="41" t="s">
        <v>8630</v>
      </c>
      <c r="B1597" s="36" t="s">
        <v>4432</v>
      </c>
      <c r="C1597" s="36" t="s">
        <v>35</v>
      </c>
      <c r="D1597" s="36" t="s">
        <v>263</v>
      </c>
      <c r="E1597" s="36" t="s">
        <v>4433</v>
      </c>
      <c r="F1597" s="42">
        <f>SUMIFS('Sample - Superstore'!R:R,'Sample - Superstore'!$V:$V,$A1597,'Sample - Superstore'!$N:$N,$B1597)</f>
        <v>915.136</v>
      </c>
      <c r="G1597" s="43" t="str">
        <f>IF(OR($F1597&lt;Lower_Limit,$F1597&gt;Upper_Limit),TRUE,IF($F1597&gt;Upper_percentile,"P99",IF($F1597&lt;Lower_percentile,"P01","")))</f>
        <v/>
      </c>
      <c r="H1597" s="44">
        <f>SUMIFS('Sample - Superstore'!S:S,'Sample - Superstore'!$V:$V,$A1597,'Sample - Superstore'!$N:$N,$B1597)</f>
        <v>4</v>
      </c>
      <c r="I1597" s="45">
        <f>SUMIFS('Sample - Superstore'!T:T,'Sample - Superstore'!$V:$V,$A1597,'Sample - Superstore'!$N:$N,$B1597)</f>
        <v>0.2</v>
      </c>
      <c r="J1597" s="42">
        <f>SUMIFS('Sample - Superstore'!U:U,'Sample - Superstore'!$V:$V,$A1597,'Sample - Superstore'!$N:$N,$B1597)</f>
        <v>102.9528</v>
      </c>
      <c r="L1597" s="36" t="s">
        <v>7050</v>
      </c>
      <c r="N1597" s="40"/>
    </row>
    <row r="1598">
      <c r="A1598" s="41" t="s">
        <v>8630</v>
      </c>
      <c r="B1598" s="36" t="s">
        <v>2725</v>
      </c>
      <c r="C1598" s="36" t="s">
        <v>51</v>
      </c>
      <c r="D1598" s="36" t="s">
        <v>124</v>
      </c>
      <c r="E1598" s="36" t="s">
        <v>2726</v>
      </c>
      <c r="F1598" s="42">
        <f>SUMIFS('Sample - Superstore'!R:R,'Sample - Superstore'!$V:$V,$A1598,'Sample - Superstore'!$N:$N,$B1598)</f>
        <v>8.56</v>
      </c>
      <c r="G1598" s="43" t="str">
        <f>IF(OR($F1598&lt;Lower_Limit,$F1598&gt;Upper_Limit),TRUE,IF($F1598&gt;Upper_percentile,"P99",IF($F1598&lt;Lower_percentile,"P01","")))</f>
        <v/>
      </c>
      <c r="H1598" s="44">
        <f>SUMIFS('Sample - Superstore'!S:S,'Sample - Superstore'!$V:$V,$A1598,'Sample - Superstore'!$N:$N,$B1598)</f>
        <v>2</v>
      </c>
      <c r="I1598" s="45">
        <f>SUMIFS('Sample - Superstore'!T:T,'Sample - Superstore'!$V:$V,$A1598,'Sample - Superstore'!$N:$N,$B1598)</f>
        <v>0</v>
      </c>
      <c r="J1598" s="42">
        <f>SUMIFS('Sample - Superstore'!U:U,'Sample - Superstore'!$V:$V,$A1598,'Sample - Superstore'!$N:$N,$B1598)</f>
        <v>3.852</v>
      </c>
      <c r="L1598" s="36" t="s">
        <v>7065</v>
      </c>
      <c r="N1598" s="40"/>
    </row>
    <row r="1599">
      <c r="A1599" s="41" t="s">
        <v>8630</v>
      </c>
      <c r="B1599" s="36" t="s">
        <v>4434</v>
      </c>
      <c r="C1599" s="36" t="s">
        <v>51</v>
      </c>
      <c r="D1599" s="36" t="s">
        <v>124</v>
      </c>
      <c r="E1599" s="36" t="s">
        <v>4435</v>
      </c>
      <c r="F1599" s="42">
        <f>SUMIFS('Sample - Superstore'!R:R,'Sample - Superstore'!$V:$V,$A1599,'Sample - Superstore'!$N:$N,$B1599)</f>
        <v>97.82</v>
      </c>
      <c r="G1599" s="43" t="str">
        <f>IF(OR($F1599&lt;Lower_Limit,$F1599&gt;Upper_Limit),TRUE,IF($F1599&gt;Upper_percentile,"P99",IF($F1599&lt;Lower_percentile,"P01","")))</f>
        <v/>
      </c>
      <c r="H1599" s="44">
        <f>SUMIFS('Sample - Superstore'!S:S,'Sample - Superstore'!$V:$V,$A1599,'Sample - Superstore'!$N:$N,$B1599)</f>
        <v>2</v>
      </c>
      <c r="I1599" s="45">
        <f>SUMIFS('Sample - Superstore'!T:T,'Sample - Superstore'!$V:$V,$A1599,'Sample - Superstore'!$N:$N,$B1599)</f>
        <v>0</v>
      </c>
      <c r="J1599" s="42">
        <f>SUMIFS('Sample - Superstore'!U:U,'Sample - Superstore'!$V:$V,$A1599,'Sample - Superstore'!$N:$N,$B1599)</f>
        <v>45.9754</v>
      </c>
      <c r="L1599" s="36" t="s">
        <v>7070</v>
      </c>
      <c r="N1599" s="40"/>
    </row>
    <row r="1600">
      <c r="A1600" s="41" t="s">
        <v>8630</v>
      </c>
      <c r="B1600" s="36" t="s">
        <v>4438</v>
      </c>
      <c r="C1600" s="36" t="s">
        <v>51</v>
      </c>
      <c r="D1600" s="36" t="s">
        <v>205</v>
      </c>
      <c r="E1600" s="36" t="s">
        <v>4439</v>
      </c>
      <c r="F1600" s="42">
        <f>SUMIFS('Sample - Superstore'!R:R,'Sample - Superstore'!$V:$V,$A1600,'Sample - Superstore'!$N:$N,$B1600)</f>
        <v>66.56323621</v>
      </c>
      <c r="G1600" s="43" t="str">
        <f>IF(OR($F1600&lt;Lower_Limit,$F1600&gt;Upper_Limit),TRUE,IF($F1600&gt;Upper_percentile,"P99",IF($F1600&lt;Lower_percentile,"P01","")))</f>
        <v/>
      </c>
      <c r="H1600" s="44">
        <f>SUMIFS('Sample - Superstore'!S:S,'Sample - Superstore'!$V:$V,$A1600,'Sample - Superstore'!$N:$N,$B1600)</f>
        <v>7</v>
      </c>
      <c r="I1600" s="45">
        <f>SUMIFS('Sample - Superstore'!T:T,'Sample - Superstore'!$V:$V,$A1600,'Sample - Superstore'!$N:$N,$B1600)</f>
        <v>0.2</v>
      </c>
      <c r="J1600" s="42">
        <f>SUMIFS('Sample - Superstore'!U:U,'Sample - Superstore'!$V:$V,$A1600,'Sample - Superstore'!$N:$N,$B1600)</f>
        <v>21.63305177</v>
      </c>
      <c r="L1600" s="36" t="s">
        <v>7077</v>
      </c>
      <c r="N1600" s="40"/>
    </row>
    <row r="1601">
      <c r="A1601" s="41" t="s">
        <v>8630</v>
      </c>
      <c r="B1601" s="36" t="s">
        <v>4200</v>
      </c>
      <c r="C1601" s="36" t="s">
        <v>51</v>
      </c>
      <c r="D1601" s="36" t="s">
        <v>76</v>
      </c>
      <c r="E1601" s="36" t="s">
        <v>4201</v>
      </c>
      <c r="F1601" s="42">
        <f>SUMIFS('Sample - Superstore'!R:R,'Sample - Superstore'!$V:$V,$A1601,'Sample - Superstore'!$N:$N,$B1601)</f>
        <v>169.8772016</v>
      </c>
      <c r="G1601" s="43" t="str">
        <f>IF(OR($F1601&lt;Lower_Limit,$F1601&gt;Upper_Limit),TRUE,IF($F1601&gt;Upper_percentile,"P99",IF($F1601&lt;Lower_percentile,"P01","")))</f>
        <v/>
      </c>
      <c r="H1601" s="44">
        <f>SUMIFS('Sample - Superstore'!S:S,'Sample - Superstore'!$V:$V,$A1601,'Sample - Superstore'!$N:$N,$B1601)</f>
        <v>5</v>
      </c>
      <c r="I1601" s="45">
        <f>SUMIFS('Sample - Superstore'!T:T,'Sample - Superstore'!$V:$V,$A1601,'Sample - Superstore'!$N:$N,$B1601)</f>
        <v>0</v>
      </c>
      <c r="J1601" s="42">
        <f>SUMIFS('Sample - Superstore'!U:U,'Sample - Superstore'!$V:$V,$A1601,'Sample - Superstore'!$N:$N,$B1601)</f>
        <v>78.14351276</v>
      </c>
      <c r="L1601" s="36" t="s">
        <v>7079</v>
      </c>
      <c r="N1601" s="40"/>
    </row>
    <row r="1602">
      <c r="A1602" s="41" t="s">
        <v>8630</v>
      </c>
      <c r="B1602" s="36" t="s">
        <v>3271</v>
      </c>
      <c r="C1602" s="36" t="s">
        <v>39</v>
      </c>
      <c r="D1602" s="36" t="s">
        <v>85</v>
      </c>
      <c r="E1602" s="36" t="s">
        <v>3272</v>
      </c>
      <c r="F1602" s="42">
        <f>SUMIFS('Sample - Superstore'!R:R,'Sample - Superstore'!$V:$V,$A1602,'Sample - Superstore'!$N:$N,$B1602)</f>
        <v>6015.455296</v>
      </c>
      <c r="G1602" s="43" t="b">
        <f>IF(OR($F1602&lt;Lower_Limit,$F1602&gt;Upper_Limit),TRUE,IF($F1602&gt;Upper_percentile,"P99",IF($F1602&lt;Lower_percentile,"P01","")))</f>
        <v>1</v>
      </c>
      <c r="H1602" s="44">
        <f>SUMIFS('Sample - Superstore'!S:S,'Sample - Superstore'!$V:$V,$A1602,'Sample - Superstore'!$N:$N,$B1602)</f>
        <v>9</v>
      </c>
      <c r="I1602" s="45">
        <f>SUMIFS('Sample - Superstore'!T:T,'Sample - Superstore'!$V:$V,$A1602,'Sample - Superstore'!$N:$N,$B1602)</f>
        <v>0</v>
      </c>
      <c r="J1602" s="42">
        <f>SUMIFS('Sample - Superstore'!U:U,'Sample - Superstore'!$V:$V,$A1602,'Sample - Superstore'!$N:$N,$B1602)</f>
        <v>2887.418542</v>
      </c>
      <c r="L1602" s="36" t="s">
        <v>7083</v>
      </c>
      <c r="N1602" s="40"/>
    </row>
    <row r="1603">
      <c r="A1603" s="41" t="s">
        <v>8630</v>
      </c>
      <c r="B1603" s="36" t="s">
        <v>4443</v>
      </c>
      <c r="C1603" s="36" t="s">
        <v>51</v>
      </c>
      <c r="D1603" s="36" t="s">
        <v>52</v>
      </c>
      <c r="E1603" s="36" t="s">
        <v>4444</v>
      </c>
      <c r="F1603" s="42">
        <f>SUMIFS('Sample - Superstore'!R:R,'Sample - Superstore'!$V:$V,$A1603,'Sample - Superstore'!$N:$N,$B1603)</f>
        <v>132.6764198</v>
      </c>
      <c r="G1603" s="43" t="str">
        <f>IF(OR($F1603&lt;Lower_Limit,$F1603&gt;Upper_Limit),TRUE,IF($F1603&gt;Upper_percentile,"P99",IF($F1603&lt;Lower_percentile,"P01","")))</f>
        <v/>
      </c>
      <c r="H1603" s="44">
        <f>SUMIFS('Sample - Superstore'!S:S,'Sample - Superstore'!$V:$V,$A1603,'Sample - Superstore'!$N:$N,$B1603)</f>
        <v>3</v>
      </c>
      <c r="I1603" s="45">
        <f>SUMIFS('Sample - Superstore'!T:T,'Sample - Superstore'!$V:$V,$A1603,'Sample - Superstore'!$N:$N,$B1603)</f>
        <v>0</v>
      </c>
      <c r="J1603" s="42">
        <f>SUMIFS('Sample - Superstore'!U:U,'Sample - Superstore'!$V:$V,$A1603,'Sample - Superstore'!$N:$N,$B1603)</f>
        <v>38.47616173</v>
      </c>
      <c r="L1603" s="36" t="s">
        <v>7086</v>
      </c>
      <c r="N1603" s="40"/>
    </row>
    <row r="1604">
      <c r="A1604" s="41" t="s">
        <v>8630</v>
      </c>
      <c r="B1604" s="36" t="s">
        <v>1647</v>
      </c>
      <c r="C1604" s="36" t="s">
        <v>35</v>
      </c>
      <c r="D1604" s="36" t="s">
        <v>73</v>
      </c>
      <c r="E1604" s="36" t="s">
        <v>1648</v>
      </c>
      <c r="F1604" s="42">
        <f>SUMIFS('Sample - Superstore'!R:R,'Sample - Superstore'!$V:$V,$A1604,'Sample - Superstore'!$N:$N,$B1604)</f>
        <v>266.6584379</v>
      </c>
      <c r="G1604" s="43" t="str">
        <f>IF(OR($F1604&lt;Lower_Limit,$F1604&gt;Upper_Limit),TRUE,IF($F1604&gt;Upper_percentile,"P99",IF($F1604&lt;Lower_percentile,"P01","")))</f>
        <v/>
      </c>
      <c r="H1604" s="44">
        <f>SUMIFS('Sample - Superstore'!S:S,'Sample - Superstore'!$V:$V,$A1604,'Sample - Superstore'!$N:$N,$B1604)</f>
        <v>2</v>
      </c>
      <c r="I1604" s="45">
        <f>SUMIFS('Sample - Superstore'!T:T,'Sample - Superstore'!$V:$V,$A1604,'Sample - Superstore'!$N:$N,$B1604)</f>
        <v>0.3</v>
      </c>
      <c r="J1604" s="42">
        <f>SUMIFS('Sample - Superstore'!U:U,'Sample - Superstore'!$V:$V,$A1604,'Sample - Superstore'!$N:$N,$B1604)</f>
        <v>-26.66584379</v>
      </c>
      <c r="L1604" s="36" t="s">
        <v>7088</v>
      </c>
      <c r="N1604" s="40"/>
    </row>
    <row r="1605">
      <c r="A1605" s="41" t="s">
        <v>8630</v>
      </c>
      <c r="B1605" s="36" t="s">
        <v>4450</v>
      </c>
      <c r="C1605" s="36" t="s">
        <v>39</v>
      </c>
      <c r="D1605" s="36" t="s">
        <v>40</v>
      </c>
      <c r="E1605" s="36" t="s">
        <v>4451</v>
      </c>
      <c r="F1605" s="42">
        <f>SUMIFS('Sample - Superstore'!R:R,'Sample - Superstore'!$V:$V,$A1605,'Sample - Superstore'!$N:$N,$B1605)</f>
        <v>39.05904661</v>
      </c>
      <c r="G1605" s="43" t="str">
        <f>IF(OR($F1605&lt;Lower_Limit,$F1605&gt;Upper_Limit),TRUE,IF($F1605&gt;Upper_percentile,"P99",IF($F1605&lt;Lower_percentile,"P01","")))</f>
        <v/>
      </c>
      <c r="H1605" s="44">
        <f>SUMIFS('Sample - Superstore'!S:S,'Sample - Superstore'!$V:$V,$A1605,'Sample - Superstore'!$N:$N,$B1605)</f>
        <v>3</v>
      </c>
      <c r="I1605" s="45">
        <f>SUMIFS('Sample - Superstore'!T:T,'Sample - Superstore'!$V:$V,$A1605,'Sample - Superstore'!$N:$N,$B1605)</f>
        <v>0.2</v>
      </c>
      <c r="J1605" s="42">
        <f>SUMIFS('Sample - Superstore'!U:U,'Sample - Superstore'!$V:$V,$A1605,'Sample - Superstore'!$N:$N,$B1605)</f>
        <v>14.64714248</v>
      </c>
      <c r="L1605" s="36" t="s">
        <v>7090</v>
      </c>
      <c r="N1605" s="40"/>
    </row>
    <row r="1606">
      <c r="A1606" s="41" t="s">
        <v>8630</v>
      </c>
      <c r="B1606" s="36" t="s">
        <v>4452</v>
      </c>
      <c r="C1606" s="36" t="s">
        <v>35</v>
      </c>
      <c r="D1606" s="36" t="s">
        <v>121</v>
      </c>
      <c r="E1606" s="36" t="s">
        <v>4453</v>
      </c>
      <c r="F1606" s="42">
        <f>SUMIFS('Sample - Superstore'!R:R,'Sample - Superstore'!$V:$V,$A1606,'Sample - Superstore'!$N:$N,$B1606)</f>
        <v>8.619795764</v>
      </c>
      <c r="G1606" s="43" t="str">
        <f>IF(OR($F1606&lt;Lower_Limit,$F1606&gt;Upper_Limit),TRUE,IF($F1606&gt;Upper_percentile,"P99",IF($F1606&lt;Lower_percentile,"P01","")))</f>
        <v/>
      </c>
      <c r="H1606" s="44">
        <f>SUMIFS('Sample - Superstore'!S:S,'Sample - Superstore'!$V:$V,$A1606,'Sample - Superstore'!$N:$N,$B1606)</f>
        <v>3</v>
      </c>
      <c r="I1606" s="45">
        <f>SUMIFS('Sample - Superstore'!T:T,'Sample - Superstore'!$V:$V,$A1606,'Sample - Superstore'!$N:$N,$B1606)</f>
        <v>0.2</v>
      </c>
      <c r="J1606" s="42">
        <f>SUMIFS('Sample - Superstore'!U:U,'Sample - Superstore'!$V:$V,$A1606,'Sample - Superstore'!$N:$N,$B1606)</f>
        <v>1.939454047</v>
      </c>
      <c r="L1606" s="36" t="s">
        <v>7093</v>
      </c>
      <c r="N1606" s="40"/>
    </row>
    <row r="1607">
      <c r="A1607" s="41" t="s">
        <v>8630</v>
      </c>
      <c r="B1607" s="36" t="s">
        <v>3989</v>
      </c>
      <c r="C1607" s="36" t="s">
        <v>51</v>
      </c>
      <c r="D1607" s="36" t="s">
        <v>76</v>
      </c>
      <c r="E1607" s="36" t="s">
        <v>4147</v>
      </c>
      <c r="F1607" s="42">
        <f>SUMIFS('Sample - Superstore'!R:R,'Sample - Superstore'!$V:$V,$A1607,'Sample - Superstore'!$N:$N,$B1607)</f>
        <v>32.16240741</v>
      </c>
      <c r="G1607" s="43" t="str">
        <f>IF(OR($F1607&lt;Lower_Limit,$F1607&gt;Upper_Limit),TRUE,IF($F1607&gt;Upper_percentile,"P99",IF($F1607&lt;Lower_percentile,"P01","")))</f>
        <v/>
      </c>
      <c r="H1607" s="44">
        <f>SUMIFS('Sample - Superstore'!S:S,'Sample - Superstore'!$V:$V,$A1607,'Sample - Superstore'!$N:$N,$B1607)</f>
        <v>5</v>
      </c>
      <c r="I1607" s="45">
        <f>SUMIFS('Sample - Superstore'!T:T,'Sample - Superstore'!$V:$V,$A1607,'Sample - Superstore'!$N:$N,$B1607)</f>
        <v>0</v>
      </c>
      <c r="J1607" s="42">
        <f>SUMIFS('Sample - Superstore'!U:U,'Sample - Superstore'!$V:$V,$A1607,'Sample - Superstore'!$N:$N,$B1607)</f>
        <v>16.0812037</v>
      </c>
      <c r="L1607" s="36" t="s">
        <v>7104</v>
      </c>
      <c r="N1607" s="40"/>
    </row>
    <row r="1608">
      <c r="A1608" s="41" t="s">
        <v>8630</v>
      </c>
      <c r="B1608" s="36" t="s">
        <v>4459</v>
      </c>
      <c r="C1608" s="36" t="s">
        <v>39</v>
      </c>
      <c r="D1608" s="36" t="s">
        <v>446</v>
      </c>
      <c r="E1608" s="36" t="s">
        <v>4460</v>
      </c>
      <c r="F1608" s="42">
        <f>SUMIFS('Sample - Superstore'!R:R,'Sample - Superstore'!$V:$V,$A1608,'Sample - Superstore'!$N:$N,$B1608)</f>
        <v>703.71</v>
      </c>
      <c r="G1608" s="43" t="str">
        <f>IF(OR($F1608&lt;Lower_Limit,$F1608&gt;Upper_Limit),TRUE,IF($F1608&gt;Upper_percentile,"P99",IF($F1608&lt;Lower_percentile,"P01","")))</f>
        <v/>
      </c>
      <c r="H1608" s="44">
        <f>SUMIFS('Sample - Superstore'!S:S,'Sample - Superstore'!$V:$V,$A1608,'Sample - Superstore'!$N:$N,$B1608)</f>
        <v>6</v>
      </c>
      <c r="I1608" s="45">
        <f>SUMIFS('Sample - Superstore'!T:T,'Sample - Superstore'!$V:$V,$A1608,'Sample - Superstore'!$N:$N,$B1608)</f>
        <v>0.7</v>
      </c>
      <c r="J1608" s="42">
        <f>SUMIFS('Sample - Superstore'!U:U,'Sample - Superstore'!$V:$V,$A1608,'Sample - Superstore'!$N:$N,$B1608)</f>
        <v>-938.28</v>
      </c>
      <c r="L1608" s="36" t="s">
        <v>7112</v>
      </c>
      <c r="N1608" s="40"/>
    </row>
    <row r="1609">
      <c r="A1609" s="41" t="s">
        <v>8630</v>
      </c>
      <c r="B1609" s="36" t="s">
        <v>2159</v>
      </c>
      <c r="C1609" s="36" t="s">
        <v>51</v>
      </c>
      <c r="D1609" s="36" t="s">
        <v>76</v>
      </c>
      <c r="E1609" s="36" t="s">
        <v>2160</v>
      </c>
      <c r="F1609" s="42">
        <f>SUMIFS('Sample - Superstore'!R:R,'Sample - Superstore'!$V:$V,$A1609,'Sample - Superstore'!$N:$N,$B1609)</f>
        <v>17.904</v>
      </c>
      <c r="G1609" s="43" t="str">
        <f>IF(OR($F1609&lt;Lower_Limit,$F1609&gt;Upper_Limit),TRUE,IF($F1609&gt;Upper_percentile,"P99",IF($F1609&lt;Lower_percentile,"P01","")))</f>
        <v/>
      </c>
      <c r="H1609" s="44">
        <f>SUMIFS('Sample - Superstore'!S:S,'Sample - Superstore'!$V:$V,$A1609,'Sample - Superstore'!$N:$N,$B1609)</f>
        <v>4</v>
      </c>
      <c r="I1609" s="45">
        <f>SUMIFS('Sample - Superstore'!T:T,'Sample - Superstore'!$V:$V,$A1609,'Sample - Superstore'!$N:$N,$B1609)</f>
        <v>0.7</v>
      </c>
      <c r="J1609" s="42">
        <f>SUMIFS('Sample - Superstore'!U:U,'Sample - Superstore'!$V:$V,$A1609,'Sample - Superstore'!$N:$N,$B1609)</f>
        <v>-14.92</v>
      </c>
      <c r="L1609" s="36" t="s">
        <v>7117</v>
      </c>
      <c r="N1609" s="40"/>
    </row>
    <row r="1610">
      <c r="A1610" s="41" t="s">
        <v>8630</v>
      </c>
      <c r="B1610" s="36" t="s">
        <v>4461</v>
      </c>
      <c r="C1610" s="36" t="s">
        <v>51</v>
      </c>
      <c r="D1610" s="36" t="s">
        <v>76</v>
      </c>
      <c r="E1610" s="36" t="s">
        <v>4462</v>
      </c>
      <c r="F1610" s="42">
        <f>SUMIFS('Sample - Superstore'!R:R,'Sample - Superstore'!$V:$V,$A1610,'Sample - Superstore'!$N:$N,$B1610)</f>
        <v>11.976</v>
      </c>
      <c r="G1610" s="43" t="str">
        <f>IF(OR($F1610&lt;Lower_Limit,$F1610&gt;Upper_Limit),TRUE,IF($F1610&gt;Upper_percentile,"P99",IF($F1610&lt;Lower_percentile,"P01","")))</f>
        <v/>
      </c>
      <c r="H1610" s="44">
        <f>SUMIFS('Sample - Superstore'!S:S,'Sample - Superstore'!$V:$V,$A1610,'Sample - Superstore'!$N:$N,$B1610)</f>
        <v>4</v>
      </c>
      <c r="I1610" s="45">
        <f>SUMIFS('Sample - Superstore'!T:T,'Sample - Superstore'!$V:$V,$A1610,'Sample - Superstore'!$N:$N,$B1610)</f>
        <v>0.7</v>
      </c>
      <c r="J1610" s="42">
        <f>SUMIFS('Sample - Superstore'!U:U,'Sample - Superstore'!$V:$V,$A1610,'Sample - Superstore'!$N:$N,$B1610)</f>
        <v>-9.1816</v>
      </c>
      <c r="L1610" s="36" t="s">
        <v>7121</v>
      </c>
      <c r="N1610" s="40"/>
    </row>
    <row r="1611">
      <c r="A1611" s="41" t="s">
        <v>8630</v>
      </c>
      <c r="B1611" s="36" t="s">
        <v>4463</v>
      </c>
      <c r="C1611" s="36" t="s">
        <v>39</v>
      </c>
      <c r="D1611" s="36" t="s">
        <v>61</v>
      </c>
      <c r="E1611" s="36" t="s">
        <v>4464</v>
      </c>
      <c r="F1611" s="42">
        <f>SUMIFS('Sample - Superstore'!R:R,'Sample - Superstore'!$V:$V,$A1611,'Sample - Superstore'!$N:$N,$B1611)</f>
        <v>67.96</v>
      </c>
      <c r="G1611" s="43" t="str">
        <f>IF(OR($F1611&lt;Lower_Limit,$F1611&gt;Upper_Limit),TRUE,IF($F1611&gt;Upper_percentile,"P99",IF($F1611&lt;Lower_percentile,"P01","")))</f>
        <v/>
      </c>
      <c r="H1611" s="44">
        <f>SUMIFS('Sample - Superstore'!S:S,'Sample - Superstore'!$V:$V,$A1611,'Sample - Superstore'!$N:$N,$B1611)</f>
        <v>5</v>
      </c>
      <c r="I1611" s="45">
        <f>SUMIFS('Sample - Superstore'!T:T,'Sample - Superstore'!$V:$V,$A1611,'Sample - Superstore'!$N:$N,$B1611)</f>
        <v>0.2</v>
      </c>
      <c r="J1611" s="42">
        <f>SUMIFS('Sample - Superstore'!U:U,'Sample - Superstore'!$V:$V,$A1611,'Sample - Superstore'!$N:$N,$B1611)</f>
        <v>0.8495</v>
      </c>
      <c r="L1611" s="36" t="s">
        <v>7153</v>
      </c>
      <c r="N1611" s="40"/>
    </row>
    <row r="1612">
      <c r="A1612" s="41" t="s">
        <v>8630</v>
      </c>
      <c r="B1612" s="36" t="s">
        <v>4356</v>
      </c>
      <c r="C1612" s="36" t="s">
        <v>51</v>
      </c>
      <c r="D1612" s="36" t="s">
        <v>76</v>
      </c>
      <c r="E1612" s="36" t="s">
        <v>4357</v>
      </c>
      <c r="F1612" s="42">
        <f>SUMIFS('Sample - Superstore'!R:R,'Sample - Superstore'!$V:$V,$A1612,'Sample - Superstore'!$N:$N,$B1612)</f>
        <v>27.264</v>
      </c>
      <c r="G1612" s="43" t="str">
        <f>IF(OR($F1612&lt;Lower_Limit,$F1612&gt;Upper_Limit),TRUE,IF($F1612&gt;Upper_percentile,"P99",IF($F1612&lt;Lower_percentile,"P01","")))</f>
        <v/>
      </c>
      <c r="H1612" s="44">
        <f>SUMIFS('Sample - Superstore'!S:S,'Sample - Superstore'!$V:$V,$A1612,'Sample - Superstore'!$N:$N,$B1612)</f>
        <v>2</v>
      </c>
      <c r="I1612" s="45">
        <f>SUMIFS('Sample - Superstore'!T:T,'Sample - Superstore'!$V:$V,$A1612,'Sample - Superstore'!$N:$N,$B1612)</f>
        <v>0.2</v>
      </c>
      <c r="J1612" s="42">
        <f>SUMIFS('Sample - Superstore'!U:U,'Sample - Superstore'!$V:$V,$A1612,'Sample - Superstore'!$N:$N,$B1612)</f>
        <v>8.8608</v>
      </c>
      <c r="L1612" s="36" t="s">
        <v>7164</v>
      </c>
      <c r="N1612" s="40"/>
    </row>
    <row r="1613">
      <c r="A1613" s="41" t="s">
        <v>8630</v>
      </c>
      <c r="B1613" s="36" t="s">
        <v>2342</v>
      </c>
      <c r="C1613" s="36" t="s">
        <v>39</v>
      </c>
      <c r="D1613" s="36" t="s">
        <v>446</v>
      </c>
      <c r="E1613" s="36" t="s">
        <v>2343</v>
      </c>
      <c r="F1613" s="42">
        <f>SUMIFS('Sample - Superstore'!R:R,'Sample - Superstore'!$V:$V,$A1613,'Sample - Superstore'!$N:$N,$B1613)</f>
        <v>837.6</v>
      </c>
      <c r="G1613" s="43" t="str">
        <f>IF(OR($F1613&lt;Lower_Limit,$F1613&gt;Upper_Limit),TRUE,IF($F1613&gt;Upper_percentile,"P99",IF($F1613&lt;Lower_percentile,"P01","")))</f>
        <v/>
      </c>
      <c r="H1613" s="44">
        <f>SUMIFS('Sample - Superstore'!S:S,'Sample - Superstore'!$V:$V,$A1613,'Sample - Superstore'!$N:$N,$B1613)</f>
        <v>3</v>
      </c>
      <c r="I1613" s="45">
        <f>SUMIFS('Sample - Superstore'!T:T,'Sample - Superstore'!$V:$V,$A1613,'Sample - Superstore'!$N:$N,$B1613)</f>
        <v>0.2</v>
      </c>
      <c r="J1613" s="42">
        <f>SUMIFS('Sample - Superstore'!U:U,'Sample - Superstore'!$V:$V,$A1613,'Sample - Superstore'!$N:$N,$B1613)</f>
        <v>62.82</v>
      </c>
      <c r="L1613" s="36" t="s">
        <v>7173</v>
      </c>
      <c r="N1613" s="40"/>
    </row>
    <row r="1614">
      <c r="A1614" s="41" t="s">
        <v>8630</v>
      </c>
      <c r="B1614" s="36" t="s">
        <v>4469</v>
      </c>
      <c r="C1614" s="36" t="s">
        <v>51</v>
      </c>
      <c r="D1614" s="36" t="s">
        <v>124</v>
      </c>
      <c r="E1614" s="36" t="s">
        <v>4470</v>
      </c>
      <c r="F1614" s="42">
        <f>SUMIFS('Sample - Superstore'!R:R,'Sample - Superstore'!$V:$V,$A1614,'Sample - Superstore'!$N:$N,$B1614)</f>
        <v>10.56</v>
      </c>
      <c r="G1614" s="43" t="str">
        <f>IF(OR($F1614&lt;Lower_Limit,$F1614&gt;Upper_Limit),TRUE,IF($F1614&gt;Upper_percentile,"P99",IF($F1614&lt;Lower_percentile,"P01","")))</f>
        <v/>
      </c>
      <c r="H1614" s="44">
        <f>SUMIFS('Sample - Superstore'!S:S,'Sample - Superstore'!$V:$V,$A1614,'Sample - Superstore'!$N:$N,$B1614)</f>
        <v>2</v>
      </c>
      <c r="I1614" s="45">
        <f>SUMIFS('Sample - Superstore'!T:T,'Sample - Superstore'!$V:$V,$A1614,'Sample - Superstore'!$N:$N,$B1614)</f>
        <v>0</v>
      </c>
      <c r="J1614" s="42">
        <f>SUMIFS('Sample - Superstore'!U:U,'Sample - Superstore'!$V:$V,$A1614,'Sample - Superstore'!$N:$N,$B1614)</f>
        <v>5.0688</v>
      </c>
      <c r="L1614" s="36" t="s">
        <v>7180</v>
      </c>
      <c r="N1614" s="40"/>
    </row>
    <row r="1615">
      <c r="A1615" s="41" t="s">
        <v>8630</v>
      </c>
      <c r="B1615" s="36" t="s">
        <v>4472</v>
      </c>
      <c r="C1615" s="36" t="s">
        <v>51</v>
      </c>
      <c r="D1615" s="36" t="s">
        <v>297</v>
      </c>
      <c r="E1615" s="36" t="s">
        <v>4473</v>
      </c>
      <c r="F1615" s="42">
        <f>SUMIFS('Sample - Superstore'!R:R,'Sample - Superstore'!$V:$V,$A1615,'Sample - Superstore'!$N:$N,$B1615)</f>
        <v>5.495835391</v>
      </c>
      <c r="G1615" s="43" t="str">
        <f>IF(OR($F1615&lt;Lower_Limit,$F1615&gt;Upper_Limit),TRUE,IF($F1615&gt;Upper_percentile,"P99",IF($F1615&lt;Lower_percentile,"P01","")))</f>
        <v/>
      </c>
      <c r="H1615" s="44">
        <f>SUMIFS('Sample - Superstore'!S:S,'Sample - Superstore'!$V:$V,$A1615,'Sample - Superstore'!$N:$N,$B1615)</f>
        <v>2</v>
      </c>
      <c r="I1615" s="45">
        <f>SUMIFS('Sample - Superstore'!T:T,'Sample - Superstore'!$V:$V,$A1615,'Sample - Superstore'!$N:$N,$B1615)</f>
        <v>0.2</v>
      </c>
      <c r="J1615" s="42">
        <f>SUMIFS('Sample - Superstore'!U:U,'Sample - Superstore'!$V:$V,$A1615,'Sample - Superstore'!$N:$N,$B1615)</f>
        <v>1.923542387</v>
      </c>
      <c r="L1615" s="36" t="s">
        <v>7193</v>
      </c>
      <c r="N1615" s="40"/>
    </row>
    <row r="1616">
      <c r="A1616" s="41" t="s">
        <v>8630</v>
      </c>
      <c r="B1616" s="36" t="s">
        <v>3421</v>
      </c>
      <c r="C1616" s="36" t="s">
        <v>51</v>
      </c>
      <c r="D1616" s="36" t="s">
        <v>272</v>
      </c>
      <c r="E1616" s="36" t="s">
        <v>3422</v>
      </c>
      <c r="F1616" s="42">
        <f>SUMIFS('Sample - Superstore'!R:R,'Sample - Superstore'!$V:$V,$A1616,'Sample - Superstore'!$N:$N,$B1616)</f>
        <v>93.36</v>
      </c>
      <c r="G1616" s="43" t="str">
        <f>IF(OR($F1616&lt;Lower_Limit,$F1616&gt;Upper_Limit),TRUE,IF($F1616&gt;Upper_percentile,"P99",IF($F1616&lt;Lower_percentile,"P01","")))</f>
        <v/>
      </c>
      <c r="H1616" s="44">
        <f>SUMIFS('Sample - Superstore'!S:S,'Sample - Superstore'!$V:$V,$A1616,'Sample - Superstore'!$N:$N,$B1616)</f>
        <v>12</v>
      </c>
      <c r="I1616" s="45">
        <f>SUMIFS('Sample - Superstore'!T:T,'Sample - Superstore'!$V:$V,$A1616,'Sample - Superstore'!$N:$N,$B1616)</f>
        <v>0</v>
      </c>
      <c r="J1616" s="42">
        <f>SUMIFS('Sample - Superstore'!U:U,'Sample - Superstore'!$V:$V,$A1616,'Sample - Superstore'!$N:$N,$B1616)</f>
        <v>0.9336</v>
      </c>
      <c r="L1616" s="36" t="s">
        <v>7201</v>
      </c>
      <c r="N1616" s="40"/>
    </row>
    <row r="1617">
      <c r="A1617" s="41" t="s">
        <v>8630</v>
      </c>
      <c r="B1617" s="36" t="s">
        <v>4481</v>
      </c>
      <c r="C1617" s="36" t="s">
        <v>35</v>
      </c>
      <c r="D1617" s="36" t="s">
        <v>121</v>
      </c>
      <c r="E1617" s="36" t="s">
        <v>4482</v>
      </c>
      <c r="F1617" s="42">
        <f>SUMIFS('Sample - Superstore'!R:R,'Sample - Superstore'!$V:$V,$A1617,'Sample - Superstore'!$N:$N,$B1617)</f>
        <v>57.69186502</v>
      </c>
      <c r="G1617" s="43" t="str">
        <f>IF(OR($F1617&lt;Lower_Limit,$F1617&gt;Upper_Limit),TRUE,IF($F1617&gt;Upper_percentile,"P99",IF($F1617&lt;Lower_percentile,"P01","")))</f>
        <v/>
      </c>
      <c r="H1617" s="44">
        <f>SUMIFS('Sample - Superstore'!S:S,'Sample - Superstore'!$V:$V,$A1617,'Sample - Superstore'!$N:$N,$B1617)</f>
        <v>8</v>
      </c>
      <c r="I1617" s="45">
        <f>SUMIFS('Sample - Superstore'!T:T,'Sample - Superstore'!$V:$V,$A1617,'Sample - Superstore'!$N:$N,$B1617)</f>
        <v>0.6</v>
      </c>
      <c r="J1617" s="42">
        <f>SUMIFS('Sample - Superstore'!U:U,'Sample - Superstore'!$V:$V,$A1617,'Sample - Superstore'!$N:$N,$B1617)</f>
        <v>-36.05741564</v>
      </c>
      <c r="L1617" s="36" t="s">
        <v>7217</v>
      </c>
      <c r="N1617" s="40"/>
    </row>
    <row r="1618">
      <c r="A1618" s="41" t="s">
        <v>8630</v>
      </c>
      <c r="B1618" s="36" t="s">
        <v>2957</v>
      </c>
      <c r="C1618" s="36" t="s">
        <v>51</v>
      </c>
      <c r="D1618" s="36" t="s">
        <v>124</v>
      </c>
      <c r="E1618" s="36" t="s">
        <v>2958</v>
      </c>
      <c r="F1618" s="42">
        <f>SUMIFS('Sample - Superstore'!R:R,'Sample - Superstore'!$V:$V,$A1618,'Sample - Superstore'!$N:$N,$B1618)</f>
        <v>61.96</v>
      </c>
      <c r="G1618" s="43" t="str">
        <f>IF(OR($F1618&lt;Lower_Limit,$F1618&gt;Upper_Limit),TRUE,IF($F1618&gt;Upper_percentile,"P99",IF($F1618&lt;Lower_percentile,"P01","")))</f>
        <v/>
      </c>
      <c r="H1618" s="44">
        <f>SUMIFS('Sample - Superstore'!S:S,'Sample - Superstore'!$V:$V,$A1618,'Sample - Superstore'!$N:$N,$B1618)</f>
        <v>2</v>
      </c>
      <c r="I1618" s="45">
        <f>SUMIFS('Sample - Superstore'!T:T,'Sample - Superstore'!$V:$V,$A1618,'Sample - Superstore'!$N:$N,$B1618)</f>
        <v>0</v>
      </c>
      <c r="J1618" s="42">
        <f>SUMIFS('Sample - Superstore'!U:U,'Sample - Superstore'!$V:$V,$A1618,'Sample - Superstore'!$N:$N,$B1618)</f>
        <v>27.882</v>
      </c>
      <c r="L1618" s="36" t="s">
        <v>7219</v>
      </c>
      <c r="N1618" s="40"/>
    </row>
    <row r="1619">
      <c r="A1619" s="41" t="s">
        <v>8630</v>
      </c>
      <c r="B1619" s="36" t="s">
        <v>3917</v>
      </c>
      <c r="C1619" s="36" t="s">
        <v>51</v>
      </c>
      <c r="D1619" s="36" t="s">
        <v>297</v>
      </c>
      <c r="E1619" s="36" t="s">
        <v>3918</v>
      </c>
      <c r="F1619" s="42">
        <f>SUMIFS('Sample - Superstore'!R:R,'Sample - Superstore'!$V:$V,$A1619,'Sample - Superstore'!$N:$N,$B1619)</f>
        <v>67.09892346</v>
      </c>
      <c r="G1619" s="43" t="str">
        <f>IF(OR($F1619&lt;Lower_Limit,$F1619&gt;Upper_Limit),TRUE,IF($F1619&gt;Upper_percentile,"P99",IF($F1619&lt;Lower_percentile,"P01","")))</f>
        <v/>
      </c>
      <c r="H1619" s="44">
        <f>SUMIFS('Sample - Superstore'!S:S,'Sample - Superstore'!$V:$V,$A1619,'Sample - Superstore'!$N:$N,$B1619)</f>
        <v>6</v>
      </c>
      <c r="I1619" s="45">
        <f>SUMIFS('Sample - Superstore'!T:T,'Sample - Superstore'!$V:$V,$A1619,'Sample - Superstore'!$N:$N,$B1619)</f>
        <v>0.2</v>
      </c>
      <c r="J1619" s="42">
        <f>SUMIFS('Sample - Superstore'!U:U,'Sample - Superstore'!$V:$V,$A1619,'Sample - Superstore'!$N:$N,$B1619)</f>
        <v>22.64588667</v>
      </c>
      <c r="L1619" s="36" t="s">
        <v>7221</v>
      </c>
      <c r="N1619" s="40"/>
    </row>
    <row r="1620">
      <c r="A1620" s="41" t="s">
        <v>8630</v>
      </c>
      <c r="B1620" s="36" t="s">
        <v>4492</v>
      </c>
      <c r="C1620" s="36" t="s">
        <v>51</v>
      </c>
      <c r="D1620" s="36" t="s">
        <v>52</v>
      </c>
      <c r="E1620" s="36" t="s">
        <v>4493</v>
      </c>
      <c r="F1620" s="42">
        <f>SUMIFS('Sample - Superstore'!R:R,'Sample - Superstore'!$V:$V,$A1620,'Sample - Superstore'!$N:$N,$B1620)</f>
        <v>287.7538398</v>
      </c>
      <c r="G1620" s="43" t="str">
        <f>IF(OR($F1620&lt;Lower_Limit,$F1620&gt;Upper_Limit),TRUE,IF($F1620&gt;Upper_percentile,"P99",IF($F1620&lt;Lower_percentile,"P01","")))</f>
        <v/>
      </c>
      <c r="H1620" s="44">
        <f>SUMIFS('Sample - Superstore'!S:S,'Sample - Superstore'!$V:$V,$A1620,'Sample - Superstore'!$N:$N,$B1620)</f>
        <v>5</v>
      </c>
      <c r="I1620" s="45">
        <f>SUMIFS('Sample - Superstore'!T:T,'Sample - Superstore'!$V:$V,$A1620,'Sample - Superstore'!$N:$N,$B1620)</f>
        <v>0.2</v>
      </c>
      <c r="J1620" s="42">
        <f>SUMIFS('Sample - Superstore'!U:U,'Sample - Superstore'!$V:$V,$A1620,'Sample - Superstore'!$N:$N,$B1620)</f>
        <v>-50.35692197</v>
      </c>
      <c r="L1620" s="36" t="s">
        <v>7233</v>
      </c>
      <c r="N1620" s="40"/>
    </row>
    <row r="1621">
      <c r="A1621" s="41" t="s">
        <v>8630</v>
      </c>
      <c r="B1621" s="36" t="s">
        <v>556</v>
      </c>
      <c r="C1621" s="36" t="s">
        <v>39</v>
      </c>
      <c r="D1621" s="36" t="s">
        <v>40</v>
      </c>
      <c r="E1621" s="36" t="s">
        <v>557</v>
      </c>
      <c r="F1621" s="42">
        <f>SUMIFS('Sample - Superstore'!R:R,'Sample - Superstore'!$V:$V,$A1621,'Sample - Superstore'!$N:$N,$B1621)</f>
        <v>26.7584</v>
      </c>
      <c r="G1621" s="43" t="str">
        <f>IF(OR($F1621&lt;Lower_Limit,$F1621&gt;Upper_Limit),TRUE,IF($F1621&gt;Upper_percentile,"P99",IF($F1621&lt;Lower_percentile,"P01","")))</f>
        <v/>
      </c>
      <c r="H1621" s="44">
        <f>SUMIFS('Sample - Superstore'!S:S,'Sample - Superstore'!$V:$V,$A1621,'Sample - Superstore'!$N:$N,$B1621)</f>
        <v>4</v>
      </c>
      <c r="I1621" s="45">
        <f>SUMIFS('Sample - Superstore'!T:T,'Sample - Superstore'!$V:$V,$A1621,'Sample - Superstore'!$N:$N,$B1621)</f>
        <v>0.4</v>
      </c>
      <c r="J1621" s="42">
        <f>SUMIFS('Sample - Superstore'!U:U,'Sample - Superstore'!$V:$V,$A1621,'Sample - Superstore'!$N:$N,$B1621)</f>
        <v>-17.39296</v>
      </c>
      <c r="L1621" s="36" t="s">
        <v>7244</v>
      </c>
      <c r="N1621" s="40"/>
    </row>
    <row r="1622">
      <c r="A1622" s="41" t="s">
        <v>8630</v>
      </c>
      <c r="B1622" s="36" t="s">
        <v>4498</v>
      </c>
      <c r="C1622" s="36" t="s">
        <v>51</v>
      </c>
      <c r="D1622" s="36" t="s">
        <v>124</v>
      </c>
      <c r="E1622" s="36" t="s">
        <v>4499</v>
      </c>
      <c r="F1622" s="42">
        <f>SUMIFS('Sample - Superstore'!R:R,'Sample - Superstore'!$V:$V,$A1622,'Sample - Superstore'!$N:$N,$B1622)</f>
        <v>21.35672099</v>
      </c>
      <c r="G1622" s="43" t="str">
        <f>IF(OR($F1622&lt;Lower_Limit,$F1622&gt;Upper_Limit),TRUE,IF($F1622&gt;Upper_percentile,"P99",IF($F1622&lt;Lower_percentile,"P01","")))</f>
        <v/>
      </c>
      <c r="H1622" s="44">
        <f>SUMIFS('Sample - Superstore'!S:S,'Sample - Superstore'!$V:$V,$A1622,'Sample - Superstore'!$N:$N,$B1622)</f>
        <v>4</v>
      </c>
      <c r="I1622" s="45">
        <f>SUMIFS('Sample - Superstore'!T:T,'Sample - Superstore'!$V:$V,$A1622,'Sample - Superstore'!$N:$N,$B1622)</f>
        <v>0.2</v>
      </c>
      <c r="J1622" s="42">
        <f>SUMIFS('Sample - Superstore'!U:U,'Sample - Superstore'!$V:$V,$A1622,'Sample - Superstore'!$N:$N,$B1622)</f>
        <v>6.673975309</v>
      </c>
      <c r="L1622" s="36" t="s">
        <v>7256</v>
      </c>
      <c r="N1622" s="40"/>
    </row>
    <row r="1623">
      <c r="A1623" s="41" t="s">
        <v>8630</v>
      </c>
      <c r="B1623" s="36" t="s">
        <v>3514</v>
      </c>
      <c r="C1623" s="36" t="s">
        <v>35</v>
      </c>
      <c r="D1623" s="36" t="s">
        <v>121</v>
      </c>
      <c r="E1623" s="36" t="s">
        <v>3515</v>
      </c>
      <c r="F1623" s="42">
        <f>SUMIFS('Sample - Superstore'!R:R,'Sample - Superstore'!$V:$V,$A1623,'Sample - Superstore'!$N:$N,$B1623)</f>
        <v>371.4569481</v>
      </c>
      <c r="G1623" s="43" t="str">
        <f>IF(OR($F1623&lt;Lower_Limit,$F1623&gt;Upper_Limit),TRUE,IF($F1623&gt;Upper_percentile,"P99",IF($F1623&lt;Lower_percentile,"P01","")))</f>
        <v/>
      </c>
      <c r="H1623" s="44">
        <f>SUMIFS('Sample - Superstore'!S:S,'Sample - Superstore'!$V:$V,$A1623,'Sample - Superstore'!$N:$N,$B1623)</f>
        <v>4</v>
      </c>
      <c r="I1623" s="45">
        <f>SUMIFS('Sample - Superstore'!T:T,'Sample - Superstore'!$V:$V,$A1623,'Sample - Superstore'!$N:$N,$B1623)</f>
        <v>0.2</v>
      </c>
      <c r="J1623" s="42">
        <f>SUMIFS('Sample - Superstore'!U:U,'Sample - Superstore'!$V:$V,$A1623,'Sample - Superstore'!$N:$N,$B1623)</f>
        <v>-27.85927111</v>
      </c>
      <c r="L1623" s="36" t="s">
        <v>7261</v>
      </c>
      <c r="N1623" s="40"/>
    </row>
    <row r="1624">
      <c r="A1624" s="41" t="s">
        <v>8630</v>
      </c>
      <c r="B1624" s="36" t="s">
        <v>4503</v>
      </c>
      <c r="C1624" s="36" t="s">
        <v>51</v>
      </c>
      <c r="D1624" s="36" t="s">
        <v>93</v>
      </c>
      <c r="E1624" s="36" t="s">
        <v>4504</v>
      </c>
      <c r="F1624" s="42">
        <f>SUMIFS('Sample - Superstore'!R:R,'Sample - Superstore'!$V:$V,$A1624,'Sample - Superstore'!$N:$N,$B1624)</f>
        <v>1.408</v>
      </c>
      <c r="G1624" s="43" t="str">
        <f>IF(OR($F1624&lt;Lower_Limit,$F1624&gt;Upper_Limit),TRUE,IF($F1624&gt;Upper_percentile,"P99",IF($F1624&lt;Lower_percentile,"P01","")))</f>
        <v>P01</v>
      </c>
      <c r="H1624" s="44">
        <f>SUMIFS('Sample - Superstore'!S:S,'Sample - Superstore'!$V:$V,$A1624,'Sample - Superstore'!$N:$N,$B1624)</f>
        <v>1</v>
      </c>
      <c r="I1624" s="45">
        <f>SUMIFS('Sample - Superstore'!T:T,'Sample - Superstore'!$V:$V,$A1624,'Sample - Superstore'!$N:$N,$B1624)</f>
        <v>0.2</v>
      </c>
      <c r="J1624" s="42">
        <f>SUMIFS('Sample - Superstore'!U:U,'Sample - Superstore'!$V:$V,$A1624,'Sample - Superstore'!$N:$N,$B1624)</f>
        <v>0.1584</v>
      </c>
      <c r="L1624" s="36" t="s">
        <v>7264</v>
      </c>
      <c r="N1624" s="40"/>
    </row>
    <row r="1625">
      <c r="A1625" s="41" t="s">
        <v>8630</v>
      </c>
      <c r="B1625" s="36" t="s">
        <v>1972</v>
      </c>
      <c r="C1625" s="36" t="s">
        <v>35</v>
      </c>
      <c r="D1625" s="36" t="s">
        <v>121</v>
      </c>
      <c r="E1625" s="36" t="s">
        <v>1973</v>
      </c>
      <c r="F1625" s="42">
        <f>SUMIFS('Sample - Superstore'!R:R,'Sample - Superstore'!$V:$V,$A1625,'Sample - Superstore'!$N:$N,$B1625)</f>
        <v>169.568</v>
      </c>
      <c r="G1625" s="43" t="str">
        <f>IF(OR($F1625&lt;Lower_Limit,$F1625&gt;Upper_Limit),TRUE,IF($F1625&gt;Upper_percentile,"P99",IF($F1625&lt;Lower_percentile,"P01","")))</f>
        <v/>
      </c>
      <c r="H1625" s="44">
        <f>SUMIFS('Sample - Superstore'!S:S,'Sample - Superstore'!$V:$V,$A1625,'Sample - Superstore'!$N:$N,$B1625)</f>
        <v>2</v>
      </c>
      <c r="I1625" s="45">
        <f>SUMIFS('Sample - Superstore'!T:T,'Sample - Superstore'!$V:$V,$A1625,'Sample - Superstore'!$N:$N,$B1625)</f>
        <v>0.2</v>
      </c>
      <c r="J1625" s="42">
        <f>SUMIFS('Sample - Superstore'!U:U,'Sample - Superstore'!$V:$V,$A1625,'Sample - Superstore'!$N:$N,$B1625)</f>
        <v>0</v>
      </c>
      <c r="L1625" s="36" t="s">
        <v>7266</v>
      </c>
      <c r="N1625" s="40"/>
    </row>
    <row r="1626">
      <c r="A1626" s="41" t="s">
        <v>8630</v>
      </c>
      <c r="B1626" s="36" t="s">
        <v>3682</v>
      </c>
      <c r="C1626" s="36" t="s">
        <v>51</v>
      </c>
      <c r="D1626" s="36" t="s">
        <v>635</v>
      </c>
      <c r="E1626" s="36" t="s">
        <v>3683</v>
      </c>
      <c r="F1626" s="42">
        <f>SUMIFS('Sample - Superstore'!R:R,'Sample - Superstore'!$V:$V,$A1626,'Sample - Superstore'!$N:$N,$B1626)</f>
        <v>15.47761582</v>
      </c>
      <c r="G1626" s="43" t="str">
        <f>IF(OR($F1626&lt;Lower_Limit,$F1626&gt;Upper_Limit),TRUE,IF($F1626&gt;Upper_percentile,"P99",IF($F1626&lt;Lower_percentile,"P01","")))</f>
        <v/>
      </c>
      <c r="H1626" s="44">
        <f>SUMIFS('Sample - Superstore'!S:S,'Sample - Superstore'!$V:$V,$A1626,'Sample - Superstore'!$N:$N,$B1626)</f>
        <v>2</v>
      </c>
      <c r="I1626" s="45">
        <f>SUMIFS('Sample - Superstore'!T:T,'Sample - Superstore'!$V:$V,$A1626,'Sample - Superstore'!$N:$N,$B1626)</f>
        <v>0.2</v>
      </c>
      <c r="J1626" s="42">
        <f>SUMIFS('Sample - Superstore'!U:U,'Sample - Superstore'!$V:$V,$A1626,'Sample - Superstore'!$N:$N,$B1626)</f>
        <v>-3.288993362</v>
      </c>
      <c r="L1626" s="36" t="s">
        <v>7272</v>
      </c>
      <c r="N1626" s="40"/>
    </row>
    <row r="1627">
      <c r="A1627" s="41" t="s">
        <v>8630</v>
      </c>
      <c r="B1627" s="36" t="s">
        <v>448</v>
      </c>
      <c r="C1627" s="36" t="s">
        <v>51</v>
      </c>
      <c r="D1627" s="36" t="s">
        <v>76</v>
      </c>
      <c r="E1627" s="36" t="s">
        <v>449</v>
      </c>
      <c r="F1627" s="42">
        <f>SUMIFS('Sample - Superstore'!R:R,'Sample - Superstore'!$V:$V,$A1627,'Sample - Superstore'!$N:$N,$B1627)</f>
        <v>3.045759827</v>
      </c>
      <c r="G1627" s="43" t="str">
        <f>IF(OR($F1627&lt;Lower_Limit,$F1627&gt;Upper_Limit),TRUE,IF($F1627&gt;Upper_percentile,"P99",IF($F1627&lt;Lower_percentile,"P01","")))</f>
        <v/>
      </c>
      <c r="H1627" s="44">
        <f>SUMIFS('Sample - Superstore'!S:S,'Sample - Superstore'!$V:$V,$A1627,'Sample - Superstore'!$N:$N,$B1627)</f>
        <v>3</v>
      </c>
      <c r="I1627" s="45">
        <f>SUMIFS('Sample - Superstore'!T:T,'Sample - Superstore'!$V:$V,$A1627,'Sample - Superstore'!$N:$N,$B1627)</f>
        <v>0.7</v>
      </c>
      <c r="J1627" s="42">
        <f>SUMIFS('Sample - Superstore'!U:U,'Sample - Superstore'!$V:$V,$A1627,'Sample - Superstore'!$N:$N,$B1627)</f>
        <v>-2.030506551</v>
      </c>
      <c r="L1627" s="36" t="s">
        <v>7275</v>
      </c>
      <c r="N1627" s="40"/>
    </row>
    <row r="1628">
      <c r="A1628" s="41" t="s">
        <v>8630</v>
      </c>
      <c r="B1628" s="36" t="s">
        <v>4507</v>
      </c>
      <c r="C1628" s="36" t="s">
        <v>35</v>
      </c>
      <c r="D1628" s="36" t="s">
        <v>36</v>
      </c>
      <c r="E1628" s="36" t="s">
        <v>4508</v>
      </c>
      <c r="F1628" s="42">
        <f>SUMIFS('Sample - Superstore'!R:R,'Sample - Superstore'!$V:$V,$A1628,'Sample - Superstore'!$N:$N,$B1628)</f>
        <v>90.882</v>
      </c>
      <c r="G1628" s="43" t="str">
        <f>IF(OR($F1628&lt;Lower_Limit,$F1628&gt;Upper_Limit),TRUE,IF($F1628&gt;Upper_percentile,"P99",IF($F1628&lt;Lower_percentile,"P01","")))</f>
        <v/>
      </c>
      <c r="H1628" s="44">
        <f>SUMIFS('Sample - Superstore'!S:S,'Sample - Superstore'!$V:$V,$A1628,'Sample - Superstore'!$N:$N,$B1628)</f>
        <v>3</v>
      </c>
      <c r="I1628" s="45">
        <f>SUMIFS('Sample - Superstore'!T:T,'Sample - Superstore'!$V:$V,$A1628,'Sample - Superstore'!$N:$N,$B1628)</f>
        <v>0.7</v>
      </c>
      <c r="J1628" s="42">
        <f>SUMIFS('Sample - Superstore'!U:U,'Sample - Superstore'!$V:$V,$A1628,'Sample - Superstore'!$N:$N,$B1628)</f>
        <v>-190.8522</v>
      </c>
      <c r="L1628" s="36" t="s">
        <v>7278</v>
      </c>
      <c r="N1628" s="40"/>
    </row>
    <row r="1629">
      <c r="A1629" s="41" t="s">
        <v>8630</v>
      </c>
      <c r="B1629" s="36" t="s">
        <v>665</v>
      </c>
      <c r="C1629" s="36" t="s">
        <v>39</v>
      </c>
      <c r="D1629" s="36" t="s">
        <v>40</v>
      </c>
      <c r="E1629" s="36" t="s">
        <v>666</v>
      </c>
      <c r="F1629" s="42">
        <f>SUMIFS('Sample - Superstore'!R:R,'Sample - Superstore'!$V:$V,$A1629,'Sample - Superstore'!$N:$N,$B1629)</f>
        <v>15.992</v>
      </c>
      <c r="G1629" s="43" t="str">
        <f>IF(OR($F1629&lt;Lower_Limit,$F1629&gt;Upper_Limit),TRUE,IF($F1629&gt;Upper_percentile,"P99",IF($F1629&lt;Lower_percentile,"P01","")))</f>
        <v/>
      </c>
      <c r="H1629" s="44">
        <f>SUMIFS('Sample - Superstore'!S:S,'Sample - Superstore'!$V:$V,$A1629,'Sample - Superstore'!$N:$N,$B1629)</f>
        <v>1</v>
      </c>
      <c r="I1629" s="45">
        <f>SUMIFS('Sample - Superstore'!T:T,'Sample - Superstore'!$V:$V,$A1629,'Sample - Superstore'!$N:$N,$B1629)</f>
        <v>0.2</v>
      </c>
      <c r="J1629" s="42">
        <f>SUMIFS('Sample - Superstore'!U:U,'Sample - Superstore'!$V:$V,$A1629,'Sample - Superstore'!$N:$N,$B1629)</f>
        <v>-2.9985</v>
      </c>
      <c r="L1629" s="36" t="s">
        <v>7301</v>
      </c>
      <c r="N1629" s="40"/>
    </row>
    <row r="1630">
      <c r="A1630" s="41" t="s">
        <v>8630</v>
      </c>
      <c r="B1630" s="36" t="s">
        <v>2705</v>
      </c>
      <c r="C1630" s="36" t="s">
        <v>35</v>
      </c>
      <c r="D1630" s="36" t="s">
        <v>263</v>
      </c>
      <c r="E1630" s="36" t="s">
        <v>2706</v>
      </c>
      <c r="F1630" s="42">
        <f>SUMIFS('Sample - Superstore'!R:R,'Sample - Superstore'!$V:$V,$A1630,'Sample - Superstore'!$N:$N,$B1630)</f>
        <v>120.784</v>
      </c>
      <c r="G1630" s="43" t="str">
        <f>IF(OR($F1630&lt;Lower_Limit,$F1630&gt;Upper_Limit),TRUE,IF($F1630&gt;Upper_percentile,"P99",IF($F1630&lt;Lower_percentile,"P01","")))</f>
        <v/>
      </c>
      <c r="H1630" s="44">
        <f>SUMIFS('Sample - Superstore'!S:S,'Sample - Superstore'!$V:$V,$A1630,'Sample - Superstore'!$N:$N,$B1630)</f>
        <v>1</v>
      </c>
      <c r="I1630" s="45">
        <f>SUMIFS('Sample - Superstore'!T:T,'Sample - Superstore'!$V:$V,$A1630,'Sample - Superstore'!$N:$N,$B1630)</f>
        <v>0.2</v>
      </c>
      <c r="J1630" s="42">
        <f>SUMIFS('Sample - Superstore'!U:U,'Sample - Superstore'!$V:$V,$A1630,'Sample - Superstore'!$N:$N,$B1630)</f>
        <v>13.5882</v>
      </c>
      <c r="L1630" s="36" t="s">
        <v>7305</v>
      </c>
      <c r="N1630" s="40"/>
    </row>
    <row r="1631">
      <c r="A1631" s="41" t="s">
        <v>8630</v>
      </c>
      <c r="B1631" s="36" t="s">
        <v>4267</v>
      </c>
      <c r="C1631" s="36" t="s">
        <v>35</v>
      </c>
      <c r="D1631" s="36" t="s">
        <v>121</v>
      </c>
      <c r="E1631" s="36" t="s">
        <v>4268</v>
      </c>
      <c r="F1631" s="42">
        <f>SUMIFS('Sample - Superstore'!R:R,'Sample - Superstore'!$V:$V,$A1631,'Sample - Superstore'!$N:$N,$B1631)</f>
        <v>15.63045267</v>
      </c>
      <c r="G1631" s="43" t="str">
        <f>IF(OR($F1631&lt;Lower_Limit,$F1631&gt;Upper_Limit),TRUE,IF($F1631&gt;Upper_percentile,"P99",IF($F1631&lt;Lower_percentile,"P01","")))</f>
        <v/>
      </c>
      <c r="H1631" s="44">
        <f>SUMIFS('Sample - Superstore'!S:S,'Sample - Superstore'!$V:$V,$A1631,'Sample - Superstore'!$N:$N,$B1631)</f>
        <v>4</v>
      </c>
      <c r="I1631" s="45">
        <f>SUMIFS('Sample - Superstore'!T:T,'Sample - Superstore'!$V:$V,$A1631,'Sample - Superstore'!$N:$N,$B1631)</f>
        <v>0.6</v>
      </c>
      <c r="J1631" s="42">
        <f>SUMIFS('Sample - Superstore'!U:U,'Sample - Superstore'!$V:$V,$A1631,'Sample - Superstore'!$N:$N,$B1631)</f>
        <v>-7.033703704</v>
      </c>
      <c r="L1631" s="36" t="s">
        <v>7309</v>
      </c>
      <c r="N1631" s="40"/>
    </row>
    <row r="1632">
      <c r="A1632" s="41" t="s">
        <v>8630</v>
      </c>
      <c r="B1632" s="36" t="s">
        <v>3889</v>
      </c>
      <c r="C1632" s="36" t="s">
        <v>51</v>
      </c>
      <c r="D1632" s="36" t="s">
        <v>76</v>
      </c>
      <c r="E1632" s="36" t="s">
        <v>3890</v>
      </c>
      <c r="F1632" s="42">
        <f>SUMIFS('Sample - Superstore'!R:R,'Sample - Superstore'!$V:$V,$A1632,'Sample - Superstore'!$N:$N,$B1632)</f>
        <v>18.30102716</v>
      </c>
      <c r="G1632" s="43" t="str">
        <f>IF(OR($F1632&lt;Lower_Limit,$F1632&gt;Upper_Limit),TRUE,IF($F1632&gt;Upper_percentile,"P99",IF($F1632&lt;Lower_percentile,"P01","")))</f>
        <v/>
      </c>
      <c r="H1632" s="44">
        <f>SUMIFS('Sample - Superstore'!S:S,'Sample - Superstore'!$V:$V,$A1632,'Sample - Superstore'!$N:$N,$B1632)</f>
        <v>2</v>
      </c>
      <c r="I1632" s="45">
        <f>SUMIFS('Sample - Superstore'!T:T,'Sample - Superstore'!$V:$V,$A1632,'Sample - Superstore'!$N:$N,$B1632)</f>
        <v>0.8</v>
      </c>
      <c r="J1632" s="42">
        <f>SUMIFS('Sample - Superstore'!U:U,'Sample - Superstore'!$V:$V,$A1632,'Sample - Superstore'!$N:$N,$B1632)</f>
        <v>-29.28164346</v>
      </c>
      <c r="L1632" s="36" t="s">
        <v>7330</v>
      </c>
      <c r="N1632" s="40"/>
    </row>
    <row r="1633">
      <c r="A1633" s="41" t="s">
        <v>8630</v>
      </c>
      <c r="B1633" s="36" t="s">
        <v>4513</v>
      </c>
      <c r="C1633" s="36" t="s">
        <v>51</v>
      </c>
      <c r="D1633" s="36" t="s">
        <v>93</v>
      </c>
      <c r="E1633" s="36" t="s">
        <v>4514</v>
      </c>
      <c r="F1633" s="42">
        <f>SUMIFS('Sample - Superstore'!R:R,'Sample - Superstore'!$V:$V,$A1633,'Sample - Superstore'!$N:$N,$B1633)</f>
        <v>5.968566255</v>
      </c>
      <c r="G1633" s="43" t="str">
        <f>IF(OR($F1633&lt;Lower_Limit,$F1633&gt;Upper_Limit),TRUE,IF($F1633&gt;Upper_percentile,"P99",IF($F1633&lt;Lower_percentile,"P01","")))</f>
        <v/>
      </c>
      <c r="H1633" s="44">
        <f>SUMIFS('Sample - Superstore'!S:S,'Sample - Superstore'!$V:$V,$A1633,'Sample - Superstore'!$N:$N,$B1633)</f>
        <v>2</v>
      </c>
      <c r="I1633" s="45">
        <f>SUMIFS('Sample - Superstore'!T:T,'Sample - Superstore'!$V:$V,$A1633,'Sample - Superstore'!$N:$N,$B1633)</f>
        <v>0.2</v>
      </c>
      <c r="J1633" s="42">
        <f>SUMIFS('Sample - Superstore'!U:U,'Sample - Superstore'!$V:$V,$A1633,'Sample - Superstore'!$N:$N,$B1633)</f>
        <v>0.7460707819</v>
      </c>
      <c r="L1633" s="36" t="s">
        <v>7335</v>
      </c>
      <c r="N1633" s="40"/>
    </row>
    <row r="1634">
      <c r="A1634" s="41" t="s">
        <v>8630</v>
      </c>
      <c r="B1634" s="36" t="s">
        <v>4515</v>
      </c>
      <c r="C1634" s="36" t="s">
        <v>51</v>
      </c>
      <c r="D1634" s="36" t="s">
        <v>93</v>
      </c>
      <c r="E1634" s="36" t="s">
        <v>4516</v>
      </c>
      <c r="F1634" s="42">
        <f>SUMIFS('Sample - Superstore'!R:R,'Sample - Superstore'!$V:$V,$A1634,'Sample - Superstore'!$N:$N,$B1634)</f>
        <v>30.9597037</v>
      </c>
      <c r="G1634" s="43" t="str">
        <f>IF(OR($F1634&lt;Lower_Limit,$F1634&gt;Upper_Limit),TRUE,IF($F1634&gt;Upper_percentile,"P99",IF($F1634&lt;Lower_percentile,"P01","")))</f>
        <v/>
      </c>
      <c r="H1634" s="44">
        <f>SUMIFS('Sample - Superstore'!S:S,'Sample - Superstore'!$V:$V,$A1634,'Sample - Superstore'!$N:$N,$B1634)</f>
        <v>3</v>
      </c>
      <c r="I1634" s="45">
        <f>SUMIFS('Sample - Superstore'!T:T,'Sample - Superstore'!$V:$V,$A1634,'Sample - Superstore'!$N:$N,$B1634)</f>
        <v>0.2</v>
      </c>
      <c r="J1634" s="42">
        <f>SUMIFS('Sample - Superstore'!U:U,'Sample - Superstore'!$V:$V,$A1634,'Sample - Superstore'!$N:$N,$B1634)</f>
        <v>3.869962963</v>
      </c>
      <c r="L1634" s="36" t="s">
        <v>7339</v>
      </c>
      <c r="N1634" s="40"/>
    </row>
    <row r="1635">
      <c r="A1635" s="41" t="s">
        <v>8630</v>
      </c>
      <c r="B1635" s="36" t="s">
        <v>4518</v>
      </c>
      <c r="C1635" s="36" t="s">
        <v>51</v>
      </c>
      <c r="D1635" s="36" t="s">
        <v>124</v>
      </c>
      <c r="E1635" s="36" t="s">
        <v>4519</v>
      </c>
      <c r="F1635" s="42">
        <f>SUMIFS('Sample - Superstore'!R:R,'Sample - Superstore'!$V:$V,$A1635,'Sample - Superstore'!$N:$N,$B1635)</f>
        <v>20.04</v>
      </c>
      <c r="G1635" s="43" t="str">
        <f>IF(OR($F1635&lt;Lower_Limit,$F1635&gt;Upper_Limit),TRUE,IF($F1635&gt;Upper_percentile,"P99",IF($F1635&lt;Lower_percentile,"P01","")))</f>
        <v/>
      </c>
      <c r="H1635" s="44">
        <f>SUMIFS('Sample - Superstore'!S:S,'Sample - Superstore'!$V:$V,$A1635,'Sample - Superstore'!$N:$N,$B1635)</f>
        <v>3</v>
      </c>
      <c r="I1635" s="45">
        <f>SUMIFS('Sample - Superstore'!T:T,'Sample - Superstore'!$V:$V,$A1635,'Sample - Superstore'!$N:$N,$B1635)</f>
        <v>0</v>
      </c>
      <c r="J1635" s="42">
        <f>SUMIFS('Sample - Superstore'!U:U,'Sample - Superstore'!$V:$V,$A1635,'Sample - Superstore'!$N:$N,$B1635)</f>
        <v>9.6192</v>
      </c>
      <c r="L1635" s="36" t="s">
        <v>7361</v>
      </c>
      <c r="N1635" s="40"/>
    </row>
    <row r="1636">
      <c r="A1636" s="41" t="s">
        <v>8630</v>
      </c>
      <c r="B1636" s="36" t="s">
        <v>638</v>
      </c>
      <c r="C1636" s="36" t="s">
        <v>51</v>
      </c>
      <c r="D1636" s="36" t="s">
        <v>124</v>
      </c>
      <c r="E1636" s="36" t="s">
        <v>639</v>
      </c>
      <c r="F1636" s="42">
        <f>SUMIFS('Sample - Superstore'!R:R,'Sample - Superstore'!$V:$V,$A1636,'Sample - Superstore'!$N:$N,$B1636)</f>
        <v>35.44</v>
      </c>
      <c r="G1636" s="43" t="str">
        <f>IF(OR($F1636&lt;Lower_Limit,$F1636&gt;Upper_Limit),TRUE,IF($F1636&gt;Upper_percentile,"P99",IF($F1636&lt;Lower_percentile,"P01","")))</f>
        <v/>
      </c>
      <c r="H1636" s="44">
        <f>SUMIFS('Sample - Superstore'!S:S,'Sample - Superstore'!$V:$V,$A1636,'Sample - Superstore'!$N:$N,$B1636)</f>
        <v>1</v>
      </c>
      <c r="I1636" s="45">
        <f>SUMIFS('Sample - Superstore'!T:T,'Sample - Superstore'!$V:$V,$A1636,'Sample - Superstore'!$N:$N,$B1636)</f>
        <v>0</v>
      </c>
      <c r="J1636" s="42">
        <f>SUMIFS('Sample - Superstore'!U:U,'Sample - Superstore'!$V:$V,$A1636,'Sample - Superstore'!$N:$N,$B1636)</f>
        <v>16.6568</v>
      </c>
      <c r="L1636" s="36" t="s">
        <v>7372</v>
      </c>
      <c r="N1636" s="40"/>
    </row>
    <row r="1637">
      <c r="A1637" s="41" t="s">
        <v>8630</v>
      </c>
      <c r="B1637" s="36" t="s">
        <v>4382</v>
      </c>
      <c r="C1637" s="36" t="s">
        <v>51</v>
      </c>
      <c r="D1637" s="36" t="s">
        <v>93</v>
      </c>
      <c r="E1637" s="36" t="s">
        <v>4383</v>
      </c>
      <c r="F1637" s="42">
        <f>SUMIFS('Sample - Superstore'!R:R,'Sample - Superstore'!$V:$V,$A1637,'Sample - Superstore'!$N:$N,$B1637)</f>
        <v>11.52</v>
      </c>
      <c r="G1637" s="43" t="str">
        <f>IF(OR($F1637&lt;Lower_Limit,$F1637&gt;Upper_Limit),TRUE,IF($F1637&gt;Upper_percentile,"P99",IF($F1637&lt;Lower_percentile,"P01","")))</f>
        <v/>
      </c>
      <c r="H1637" s="44">
        <f>SUMIFS('Sample - Superstore'!S:S,'Sample - Superstore'!$V:$V,$A1637,'Sample - Superstore'!$N:$N,$B1637)</f>
        <v>4</v>
      </c>
      <c r="I1637" s="45">
        <f>SUMIFS('Sample - Superstore'!T:T,'Sample - Superstore'!$V:$V,$A1637,'Sample - Superstore'!$N:$N,$B1637)</f>
        <v>0</v>
      </c>
      <c r="J1637" s="42">
        <f>SUMIFS('Sample - Superstore'!U:U,'Sample - Superstore'!$V:$V,$A1637,'Sample - Superstore'!$N:$N,$B1637)</f>
        <v>3.456</v>
      </c>
      <c r="L1637" s="36" t="s">
        <v>7392</v>
      </c>
      <c r="N1637" s="40"/>
    </row>
    <row r="1638">
      <c r="A1638" s="41" t="s">
        <v>8630</v>
      </c>
      <c r="B1638" s="36" t="s">
        <v>1565</v>
      </c>
      <c r="C1638" s="36" t="s">
        <v>51</v>
      </c>
      <c r="D1638" s="36" t="s">
        <v>272</v>
      </c>
      <c r="E1638" s="36" t="s">
        <v>1566</v>
      </c>
      <c r="F1638" s="42">
        <f>SUMIFS('Sample - Superstore'!R:R,'Sample - Superstore'!$V:$V,$A1638,'Sample - Superstore'!$N:$N,$B1638)</f>
        <v>4.02</v>
      </c>
      <c r="G1638" s="43" t="str">
        <f>IF(OR($F1638&lt;Lower_Limit,$F1638&gt;Upper_Limit),TRUE,IF($F1638&gt;Upper_percentile,"P99",IF($F1638&lt;Lower_percentile,"P01","")))</f>
        <v/>
      </c>
      <c r="H1638" s="44">
        <f>SUMIFS('Sample - Superstore'!S:S,'Sample - Superstore'!$V:$V,$A1638,'Sample - Superstore'!$N:$N,$B1638)</f>
        <v>2</v>
      </c>
      <c r="I1638" s="45">
        <f>SUMIFS('Sample - Superstore'!T:T,'Sample - Superstore'!$V:$V,$A1638,'Sample - Superstore'!$N:$N,$B1638)</f>
        <v>0</v>
      </c>
      <c r="J1638" s="42">
        <f>SUMIFS('Sample - Superstore'!U:U,'Sample - Superstore'!$V:$V,$A1638,'Sample - Superstore'!$N:$N,$B1638)</f>
        <v>1.9698</v>
      </c>
      <c r="L1638" s="36" t="s">
        <v>7396</v>
      </c>
      <c r="N1638" s="40"/>
    </row>
    <row r="1639">
      <c r="A1639" s="41" t="s">
        <v>8630</v>
      </c>
      <c r="B1639" s="36" t="s">
        <v>370</v>
      </c>
      <c r="C1639" s="36" t="s">
        <v>51</v>
      </c>
      <c r="D1639" s="36" t="s">
        <v>76</v>
      </c>
      <c r="E1639" s="36" t="s">
        <v>371</v>
      </c>
      <c r="F1639" s="42">
        <f>SUMIFS('Sample - Superstore'!R:R,'Sample - Superstore'!$V:$V,$A1639,'Sample - Superstore'!$N:$N,$B1639)</f>
        <v>76.176</v>
      </c>
      <c r="G1639" s="43" t="str">
        <f>IF(OR($F1639&lt;Lower_Limit,$F1639&gt;Upper_Limit),TRUE,IF($F1639&gt;Upper_percentile,"P99",IF($F1639&lt;Lower_percentile,"P01","")))</f>
        <v/>
      </c>
      <c r="H1639" s="44">
        <f>SUMIFS('Sample - Superstore'!S:S,'Sample - Superstore'!$V:$V,$A1639,'Sample - Superstore'!$N:$N,$B1639)</f>
        <v>3</v>
      </c>
      <c r="I1639" s="45">
        <f>SUMIFS('Sample - Superstore'!T:T,'Sample - Superstore'!$V:$V,$A1639,'Sample - Superstore'!$N:$N,$B1639)</f>
        <v>0.2</v>
      </c>
      <c r="J1639" s="42">
        <f>SUMIFS('Sample - Superstore'!U:U,'Sample - Superstore'!$V:$V,$A1639,'Sample - Superstore'!$N:$N,$B1639)</f>
        <v>26.6616</v>
      </c>
      <c r="L1639" s="36" t="s">
        <v>7401</v>
      </c>
      <c r="N1639" s="40"/>
    </row>
    <row r="1640">
      <c r="A1640" s="41" t="s">
        <v>8630</v>
      </c>
      <c r="B1640" s="36" t="s">
        <v>1679</v>
      </c>
      <c r="C1640" s="36" t="s">
        <v>51</v>
      </c>
      <c r="D1640" s="36" t="s">
        <v>635</v>
      </c>
      <c r="E1640" s="36" t="s">
        <v>1680</v>
      </c>
      <c r="F1640" s="42">
        <f>SUMIFS('Sample - Superstore'!R:R,'Sample - Superstore'!$V:$V,$A1640,'Sample - Superstore'!$N:$N,$B1640)</f>
        <v>90.58725926</v>
      </c>
      <c r="G1640" s="43" t="str">
        <f>IF(OR($F1640&lt;Lower_Limit,$F1640&gt;Upper_Limit),TRUE,IF($F1640&gt;Upper_percentile,"P99",IF($F1640&lt;Lower_percentile,"P01","")))</f>
        <v/>
      </c>
      <c r="H1640" s="44">
        <f>SUMIFS('Sample - Superstore'!S:S,'Sample - Superstore'!$V:$V,$A1640,'Sample - Superstore'!$N:$N,$B1640)</f>
        <v>8</v>
      </c>
      <c r="I1640" s="45">
        <f>SUMIFS('Sample - Superstore'!T:T,'Sample - Superstore'!$V:$V,$A1640,'Sample - Superstore'!$N:$N,$B1640)</f>
        <v>0</v>
      </c>
      <c r="J1640" s="42">
        <f>SUMIFS('Sample - Superstore'!U:U,'Sample - Superstore'!$V:$V,$A1640,'Sample - Superstore'!$N:$N,$B1640)</f>
        <v>25.36443259</v>
      </c>
      <c r="L1640" s="36" t="s">
        <v>7404</v>
      </c>
      <c r="N1640" s="40"/>
    </row>
    <row r="1641">
      <c r="A1641" s="41" t="s">
        <v>8630</v>
      </c>
      <c r="B1641" s="36" t="s">
        <v>4520</v>
      </c>
      <c r="C1641" s="36" t="s">
        <v>35</v>
      </c>
      <c r="D1641" s="36" t="s">
        <v>121</v>
      </c>
      <c r="E1641" s="36" t="s">
        <v>4521</v>
      </c>
      <c r="F1641" s="42">
        <f>SUMIFS('Sample - Superstore'!R:R,'Sample - Superstore'!$V:$V,$A1641,'Sample - Superstore'!$N:$N,$B1641)</f>
        <v>43.12</v>
      </c>
      <c r="G1641" s="43" t="str">
        <f>IF(OR($F1641&lt;Lower_Limit,$F1641&gt;Upper_Limit),TRUE,IF($F1641&gt;Upper_percentile,"P99",IF($F1641&lt;Lower_percentile,"P01","")))</f>
        <v/>
      </c>
      <c r="H1641" s="44">
        <f>SUMIFS('Sample - Superstore'!S:S,'Sample - Superstore'!$V:$V,$A1641,'Sample - Superstore'!$N:$N,$B1641)</f>
        <v>14</v>
      </c>
      <c r="I1641" s="45">
        <f>SUMIFS('Sample - Superstore'!T:T,'Sample - Superstore'!$V:$V,$A1641,'Sample - Superstore'!$N:$N,$B1641)</f>
        <v>0</v>
      </c>
      <c r="J1641" s="42">
        <f>SUMIFS('Sample - Superstore'!U:U,'Sample - Superstore'!$V:$V,$A1641,'Sample - Superstore'!$N:$N,$B1641)</f>
        <v>20.6976</v>
      </c>
      <c r="L1641" s="36" t="s">
        <v>7418</v>
      </c>
      <c r="N1641" s="40"/>
    </row>
    <row r="1642">
      <c r="A1642" s="41" t="s">
        <v>8630</v>
      </c>
      <c r="B1642" s="36" t="s">
        <v>4525</v>
      </c>
      <c r="C1642" s="36" t="s">
        <v>35</v>
      </c>
      <c r="D1642" s="36" t="s">
        <v>73</v>
      </c>
      <c r="E1642" s="36" t="s">
        <v>4526</v>
      </c>
      <c r="F1642" s="42">
        <f>SUMIFS('Sample - Superstore'!R:R,'Sample - Superstore'!$V:$V,$A1642,'Sample - Superstore'!$N:$N,$B1642)</f>
        <v>727.45</v>
      </c>
      <c r="G1642" s="43" t="str">
        <f>IF(OR($F1642&lt;Lower_Limit,$F1642&gt;Upper_Limit),TRUE,IF($F1642&gt;Upper_percentile,"P99",IF($F1642&lt;Lower_percentile,"P01","")))</f>
        <v/>
      </c>
      <c r="H1642" s="44">
        <f>SUMIFS('Sample - Superstore'!S:S,'Sample - Superstore'!$V:$V,$A1642,'Sample - Superstore'!$N:$N,$B1642)</f>
        <v>5</v>
      </c>
      <c r="I1642" s="45">
        <f>SUMIFS('Sample - Superstore'!T:T,'Sample - Superstore'!$V:$V,$A1642,'Sample - Superstore'!$N:$N,$B1642)</f>
        <v>0.5</v>
      </c>
      <c r="J1642" s="42">
        <f>SUMIFS('Sample - Superstore'!U:U,'Sample - Superstore'!$V:$V,$A1642,'Sample - Superstore'!$N:$N,$B1642)</f>
        <v>-465.568</v>
      </c>
      <c r="L1642" s="36" t="s">
        <v>7434</v>
      </c>
      <c r="N1642" s="40"/>
    </row>
    <row r="1643">
      <c r="A1643" s="41" t="s">
        <v>8630</v>
      </c>
      <c r="B1643" s="36" t="s">
        <v>1954</v>
      </c>
      <c r="C1643" s="36" t="s">
        <v>35</v>
      </c>
      <c r="D1643" s="36" t="s">
        <v>121</v>
      </c>
      <c r="E1643" s="36" t="s">
        <v>1955</v>
      </c>
      <c r="F1643" s="42">
        <f>SUMIFS('Sample - Superstore'!R:R,'Sample - Superstore'!$V:$V,$A1643,'Sample - Superstore'!$N:$N,$B1643)</f>
        <v>24.96</v>
      </c>
      <c r="G1643" s="43" t="str">
        <f>IF(OR($F1643&lt;Lower_Limit,$F1643&gt;Upper_Limit),TRUE,IF($F1643&gt;Upper_percentile,"P99",IF($F1643&lt;Lower_percentile,"P01","")))</f>
        <v/>
      </c>
      <c r="H1643" s="44">
        <f>SUMIFS('Sample - Superstore'!S:S,'Sample - Superstore'!$V:$V,$A1643,'Sample - Superstore'!$N:$N,$B1643)</f>
        <v>3</v>
      </c>
      <c r="I1643" s="45">
        <f>SUMIFS('Sample - Superstore'!T:T,'Sample - Superstore'!$V:$V,$A1643,'Sample - Superstore'!$N:$N,$B1643)</f>
        <v>0.2</v>
      </c>
      <c r="J1643" s="42">
        <f>SUMIFS('Sample - Superstore'!U:U,'Sample - Superstore'!$V:$V,$A1643,'Sample - Superstore'!$N:$N,$B1643)</f>
        <v>4.368</v>
      </c>
      <c r="L1643" s="36" t="s">
        <v>7440</v>
      </c>
      <c r="N1643" s="40"/>
    </row>
    <row r="1644">
      <c r="A1644" s="41" t="s">
        <v>8630</v>
      </c>
      <c r="B1644" s="36" t="s">
        <v>2566</v>
      </c>
      <c r="C1644" s="36" t="s">
        <v>39</v>
      </c>
      <c r="D1644" s="36" t="s">
        <v>61</v>
      </c>
      <c r="E1644" s="36" t="s">
        <v>2567</v>
      </c>
      <c r="F1644" s="42">
        <f>SUMIFS('Sample - Superstore'!R:R,'Sample - Superstore'!$V:$V,$A1644,'Sample - Superstore'!$N:$N,$B1644)</f>
        <v>214.5707062</v>
      </c>
      <c r="G1644" s="43" t="str">
        <f>IF(OR($F1644&lt;Lower_Limit,$F1644&gt;Upper_Limit),TRUE,IF($F1644&gt;Upper_percentile,"P99",IF($F1644&lt;Lower_percentile,"P01","")))</f>
        <v/>
      </c>
      <c r="H1644" s="44">
        <f>SUMIFS('Sample - Superstore'!S:S,'Sample - Superstore'!$V:$V,$A1644,'Sample - Superstore'!$N:$N,$B1644)</f>
        <v>3</v>
      </c>
      <c r="I1644" s="45">
        <f>SUMIFS('Sample - Superstore'!T:T,'Sample - Superstore'!$V:$V,$A1644,'Sample - Superstore'!$N:$N,$B1644)</f>
        <v>0.2</v>
      </c>
      <c r="J1644" s="42">
        <f>SUMIFS('Sample - Superstore'!U:U,'Sample - Superstore'!$V:$V,$A1644,'Sample - Superstore'!$N:$N,$B1644)</f>
        <v>26.82133827</v>
      </c>
      <c r="L1644" s="36" t="s">
        <v>7446</v>
      </c>
      <c r="N1644" s="40"/>
    </row>
    <row r="1645">
      <c r="A1645" s="41" t="s">
        <v>8630</v>
      </c>
      <c r="B1645" s="36" t="s">
        <v>3485</v>
      </c>
      <c r="C1645" s="36" t="s">
        <v>51</v>
      </c>
      <c r="D1645" s="36" t="s">
        <v>124</v>
      </c>
      <c r="E1645" s="36" t="s">
        <v>3486</v>
      </c>
      <c r="F1645" s="42">
        <f>SUMIFS('Sample - Superstore'!R:R,'Sample - Superstore'!$V:$V,$A1645,'Sample - Superstore'!$N:$N,$B1645)</f>
        <v>9.263460082</v>
      </c>
      <c r="G1645" s="43" t="str">
        <f>IF(OR($F1645&lt;Lower_Limit,$F1645&gt;Upper_Limit),TRUE,IF($F1645&gt;Upper_percentile,"P99",IF($F1645&lt;Lower_percentile,"P01","")))</f>
        <v/>
      </c>
      <c r="H1645" s="44">
        <f>SUMIFS('Sample - Superstore'!S:S,'Sample - Superstore'!$V:$V,$A1645,'Sample - Superstore'!$N:$N,$B1645)</f>
        <v>2</v>
      </c>
      <c r="I1645" s="45">
        <f>SUMIFS('Sample - Superstore'!T:T,'Sample - Superstore'!$V:$V,$A1645,'Sample - Superstore'!$N:$N,$B1645)</f>
        <v>0.2</v>
      </c>
      <c r="J1645" s="42">
        <f>SUMIFS('Sample - Superstore'!U:U,'Sample - Superstore'!$V:$V,$A1645,'Sample - Superstore'!$N:$N,$B1645)</f>
        <v>3.35800428</v>
      </c>
      <c r="L1645" s="36" t="s">
        <v>7449</v>
      </c>
      <c r="N1645" s="40"/>
    </row>
    <row r="1646">
      <c r="A1646" s="41" t="s">
        <v>8630</v>
      </c>
      <c r="B1646" s="36" t="s">
        <v>3811</v>
      </c>
      <c r="C1646" s="36" t="s">
        <v>35</v>
      </c>
      <c r="D1646" s="36" t="s">
        <v>121</v>
      </c>
      <c r="E1646" s="36" t="s">
        <v>3812</v>
      </c>
      <c r="F1646" s="42">
        <f>SUMIFS('Sample - Superstore'!R:R,'Sample - Superstore'!$V:$V,$A1646,'Sample - Superstore'!$N:$N,$B1646)</f>
        <v>156.3879506</v>
      </c>
      <c r="G1646" s="43" t="str">
        <f>IF(OR($F1646&lt;Lower_Limit,$F1646&gt;Upper_Limit),TRUE,IF($F1646&gt;Upper_percentile,"P99",IF($F1646&lt;Lower_percentile,"P01","")))</f>
        <v/>
      </c>
      <c r="H1646" s="44">
        <f>SUMIFS('Sample - Superstore'!S:S,'Sample - Superstore'!$V:$V,$A1646,'Sample - Superstore'!$N:$N,$B1646)</f>
        <v>5</v>
      </c>
      <c r="I1646" s="45">
        <f>SUMIFS('Sample - Superstore'!T:T,'Sample - Superstore'!$V:$V,$A1646,'Sample - Superstore'!$N:$N,$B1646)</f>
        <v>0.6</v>
      </c>
      <c r="J1646" s="42">
        <f>SUMIFS('Sample - Superstore'!U:U,'Sample - Superstore'!$V:$V,$A1646,'Sample - Superstore'!$N:$N,$B1646)</f>
        <v>-168.1170469</v>
      </c>
      <c r="L1646" s="36" t="s">
        <v>7452</v>
      </c>
      <c r="N1646" s="40"/>
    </row>
    <row r="1647">
      <c r="A1647" s="41" t="s">
        <v>8630</v>
      </c>
      <c r="B1647" s="36" t="s">
        <v>4529</v>
      </c>
      <c r="C1647" s="36" t="s">
        <v>51</v>
      </c>
      <c r="D1647" s="36" t="s">
        <v>93</v>
      </c>
      <c r="E1647" s="36" t="s">
        <v>4530</v>
      </c>
      <c r="F1647" s="42">
        <f>SUMIFS('Sample - Superstore'!R:R,'Sample - Superstore'!$V:$V,$A1647,'Sample - Superstore'!$N:$N,$B1647)</f>
        <v>17.74006255</v>
      </c>
      <c r="G1647" s="43" t="str">
        <f>IF(OR($F1647&lt;Lower_Limit,$F1647&gt;Upper_Limit),TRUE,IF($F1647&gt;Upper_percentile,"P99",IF($F1647&lt;Lower_percentile,"P01","")))</f>
        <v/>
      </c>
      <c r="H1647" s="44">
        <f>SUMIFS('Sample - Superstore'!S:S,'Sample - Superstore'!$V:$V,$A1647,'Sample - Superstore'!$N:$N,$B1647)</f>
        <v>1</v>
      </c>
      <c r="I1647" s="45">
        <f>SUMIFS('Sample - Superstore'!T:T,'Sample - Superstore'!$V:$V,$A1647,'Sample - Superstore'!$N:$N,$B1647)</f>
        <v>0.2</v>
      </c>
      <c r="J1647" s="42">
        <f>SUMIFS('Sample - Superstore'!U:U,'Sample - Superstore'!$V:$V,$A1647,'Sample - Superstore'!$N:$N,$B1647)</f>
        <v>1.330504691</v>
      </c>
      <c r="L1647" s="36" t="s">
        <v>7456</v>
      </c>
      <c r="N1647" s="40"/>
    </row>
    <row r="1648">
      <c r="A1648" s="41" t="s">
        <v>8630</v>
      </c>
      <c r="B1648" s="36" t="s">
        <v>2260</v>
      </c>
      <c r="C1648" s="36" t="s">
        <v>51</v>
      </c>
      <c r="D1648" s="36" t="s">
        <v>93</v>
      </c>
      <c r="E1648" s="36" t="s">
        <v>2261</v>
      </c>
      <c r="F1648" s="42">
        <f>SUMIFS('Sample - Superstore'!R:R,'Sample - Superstore'!$V:$V,$A1648,'Sample - Superstore'!$N:$N,$B1648)</f>
        <v>38.78403292</v>
      </c>
      <c r="G1648" s="43" t="str">
        <f>IF(OR($F1648&lt;Lower_Limit,$F1648&gt;Upper_Limit),TRUE,IF($F1648&gt;Upper_percentile,"P99",IF($F1648&lt;Lower_percentile,"P01","")))</f>
        <v/>
      </c>
      <c r="H1648" s="44">
        <f>SUMIFS('Sample - Superstore'!S:S,'Sample - Superstore'!$V:$V,$A1648,'Sample - Superstore'!$N:$N,$B1648)</f>
        <v>5</v>
      </c>
      <c r="I1648" s="45">
        <f>SUMIFS('Sample - Superstore'!T:T,'Sample - Superstore'!$V:$V,$A1648,'Sample - Superstore'!$N:$N,$B1648)</f>
        <v>0</v>
      </c>
      <c r="J1648" s="42">
        <f>SUMIFS('Sample - Superstore'!U:U,'Sample - Superstore'!$V:$V,$A1648,'Sample - Superstore'!$N:$N,$B1648)</f>
        <v>13.96225185</v>
      </c>
      <c r="L1648" s="36" t="s">
        <v>7463</v>
      </c>
      <c r="N1648" s="40"/>
    </row>
    <row r="1649">
      <c r="A1649" s="41" t="s">
        <v>8630</v>
      </c>
      <c r="B1649" s="36" t="s">
        <v>4532</v>
      </c>
      <c r="C1649" s="36" t="s">
        <v>51</v>
      </c>
      <c r="D1649" s="36" t="s">
        <v>52</v>
      </c>
      <c r="E1649" s="36" t="s">
        <v>4533</v>
      </c>
      <c r="F1649" s="42">
        <f>SUMIFS('Sample - Superstore'!R:R,'Sample - Superstore'!$V:$V,$A1649,'Sample - Superstore'!$N:$N,$B1649)</f>
        <v>111.6242469</v>
      </c>
      <c r="G1649" s="43" t="str">
        <f>IF(OR($F1649&lt;Lower_Limit,$F1649&gt;Upper_Limit),TRUE,IF($F1649&gt;Upper_percentile,"P99",IF($F1649&lt;Lower_percentile,"P01","")))</f>
        <v/>
      </c>
      <c r="H1649" s="44">
        <f>SUMIFS('Sample - Superstore'!S:S,'Sample - Superstore'!$V:$V,$A1649,'Sample - Superstore'!$N:$N,$B1649)</f>
        <v>3</v>
      </c>
      <c r="I1649" s="45">
        <f>SUMIFS('Sample - Superstore'!T:T,'Sample - Superstore'!$V:$V,$A1649,'Sample - Superstore'!$N:$N,$B1649)</f>
        <v>0</v>
      </c>
      <c r="J1649" s="42">
        <f>SUMIFS('Sample - Superstore'!U:U,'Sample - Superstore'!$V:$V,$A1649,'Sample - Superstore'!$N:$N,$B1649)</f>
        <v>26.78981926</v>
      </c>
      <c r="L1649" s="36" t="s">
        <v>7466</v>
      </c>
      <c r="N1649" s="40"/>
    </row>
    <row r="1650">
      <c r="A1650" s="41" t="s">
        <v>8630</v>
      </c>
      <c r="B1650" s="36" t="s">
        <v>1247</v>
      </c>
      <c r="C1650" s="36" t="s">
        <v>51</v>
      </c>
      <c r="D1650" s="36" t="s">
        <v>124</v>
      </c>
      <c r="E1650" s="36" t="s">
        <v>1248</v>
      </c>
      <c r="F1650" s="42">
        <f>SUMIFS('Sample - Superstore'!R:R,'Sample - Superstore'!$V:$V,$A1650,'Sample - Superstore'!$N:$N,$B1650)</f>
        <v>42.40536626</v>
      </c>
      <c r="G1650" s="43" t="str">
        <f>IF(OR($F1650&lt;Lower_Limit,$F1650&gt;Upper_Limit),TRUE,IF($F1650&gt;Upper_percentile,"P99",IF($F1650&lt;Lower_percentile,"P01","")))</f>
        <v/>
      </c>
      <c r="H1650" s="44">
        <f>SUMIFS('Sample - Superstore'!S:S,'Sample - Superstore'!$V:$V,$A1650,'Sample - Superstore'!$N:$N,$B1650)</f>
        <v>2</v>
      </c>
      <c r="I1650" s="45">
        <f>SUMIFS('Sample - Superstore'!T:T,'Sample - Superstore'!$V:$V,$A1650,'Sample - Superstore'!$N:$N,$B1650)</f>
        <v>0</v>
      </c>
      <c r="J1650" s="42">
        <f>SUMIFS('Sample - Superstore'!U:U,'Sample - Superstore'!$V:$V,$A1650,'Sample - Superstore'!$N:$N,$B1650)</f>
        <v>20.3545758</v>
      </c>
      <c r="L1650" s="36" t="s">
        <v>7470</v>
      </c>
      <c r="N1650" s="40"/>
    </row>
    <row r="1651">
      <c r="A1651" s="41" t="s">
        <v>8630</v>
      </c>
      <c r="B1651" s="36" t="s">
        <v>2477</v>
      </c>
      <c r="C1651" s="36" t="s">
        <v>51</v>
      </c>
      <c r="D1651" s="36" t="s">
        <v>297</v>
      </c>
      <c r="E1651" s="36" t="s">
        <v>2478</v>
      </c>
      <c r="F1651" s="42">
        <f>SUMIFS('Sample - Superstore'!R:R,'Sample - Superstore'!$V:$V,$A1651,'Sample - Superstore'!$N:$N,$B1651)</f>
        <v>27.83061728</v>
      </c>
      <c r="G1651" s="43" t="str">
        <f>IF(OR($F1651&lt;Lower_Limit,$F1651&gt;Upper_Limit),TRUE,IF($F1651&gt;Upper_percentile,"P99",IF($F1651&lt;Lower_percentile,"P01","")))</f>
        <v/>
      </c>
      <c r="H1651" s="44">
        <f>SUMIFS('Sample - Superstore'!S:S,'Sample - Superstore'!$V:$V,$A1651,'Sample - Superstore'!$N:$N,$B1651)</f>
        <v>5</v>
      </c>
      <c r="I1651" s="45">
        <f>SUMIFS('Sample - Superstore'!T:T,'Sample - Superstore'!$V:$V,$A1651,'Sample - Superstore'!$N:$N,$B1651)</f>
        <v>0</v>
      </c>
      <c r="J1651" s="42">
        <f>SUMIFS('Sample - Superstore'!U:U,'Sample - Superstore'!$V:$V,$A1651,'Sample - Superstore'!$N:$N,$B1651)</f>
        <v>12.80208395</v>
      </c>
      <c r="L1651" s="36" t="s">
        <v>7475</v>
      </c>
      <c r="N1651" s="40"/>
    </row>
    <row r="1652">
      <c r="A1652" s="41" t="s">
        <v>8630</v>
      </c>
      <c r="B1652" s="36" t="s">
        <v>4534</v>
      </c>
      <c r="C1652" s="36" t="s">
        <v>35</v>
      </c>
      <c r="D1652" s="36" t="s">
        <v>121</v>
      </c>
      <c r="E1652" s="36" t="s">
        <v>4535</v>
      </c>
      <c r="F1652" s="42">
        <f>SUMIFS('Sample - Superstore'!R:R,'Sample - Superstore'!$V:$V,$A1652,'Sample - Superstore'!$N:$N,$B1652)</f>
        <v>91.94162963</v>
      </c>
      <c r="G1652" s="43" t="str">
        <f>IF(OR($F1652&lt;Lower_Limit,$F1652&gt;Upper_Limit),TRUE,IF($F1652&gt;Upper_percentile,"P99",IF($F1652&lt;Lower_percentile,"P01","")))</f>
        <v/>
      </c>
      <c r="H1652" s="44">
        <f>SUMIFS('Sample - Superstore'!S:S,'Sample - Superstore'!$V:$V,$A1652,'Sample - Superstore'!$N:$N,$B1652)</f>
        <v>3</v>
      </c>
      <c r="I1652" s="45">
        <f>SUMIFS('Sample - Superstore'!T:T,'Sample - Superstore'!$V:$V,$A1652,'Sample - Superstore'!$N:$N,$B1652)</f>
        <v>0</v>
      </c>
      <c r="J1652" s="42">
        <f>SUMIFS('Sample - Superstore'!U:U,'Sample - Superstore'!$V:$V,$A1652,'Sample - Superstore'!$N:$N,$B1652)</f>
        <v>37.69606815</v>
      </c>
      <c r="L1652" s="36" t="s">
        <v>7489</v>
      </c>
      <c r="N1652" s="40"/>
    </row>
    <row r="1653">
      <c r="A1653" s="41" t="s">
        <v>8630</v>
      </c>
      <c r="B1653" s="36" t="s">
        <v>4537</v>
      </c>
      <c r="C1653" s="36" t="s">
        <v>39</v>
      </c>
      <c r="D1653" s="36" t="s">
        <v>61</v>
      </c>
      <c r="E1653" s="36" t="s">
        <v>4538</v>
      </c>
      <c r="F1653" s="42">
        <f>SUMIFS('Sample - Superstore'!R:R,'Sample - Superstore'!$V:$V,$A1653,'Sample - Superstore'!$N:$N,$B1653)</f>
        <v>177</v>
      </c>
      <c r="G1653" s="43" t="str">
        <f>IF(OR($F1653&lt;Lower_Limit,$F1653&gt;Upper_Limit),TRUE,IF($F1653&gt;Upper_percentile,"P99",IF($F1653&lt;Lower_percentile,"P01","")))</f>
        <v/>
      </c>
      <c r="H1653" s="44">
        <f>SUMIFS('Sample - Superstore'!S:S,'Sample - Superstore'!$V:$V,$A1653,'Sample - Superstore'!$N:$N,$B1653)</f>
        <v>3</v>
      </c>
      <c r="I1653" s="45">
        <f>SUMIFS('Sample - Superstore'!T:T,'Sample - Superstore'!$V:$V,$A1653,'Sample - Superstore'!$N:$N,$B1653)</f>
        <v>0</v>
      </c>
      <c r="J1653" s="42">
        <f>SUMIFS('Sample - Superstore'!U:U,'Sample - Superstore'!$V:$V,$A1653,'Sample - Superstore'!$N:$N,$B1653)</f>
        <v>30.09</v>
      </c>
      <c r="L1653" s="36" t="s">
        <v>7498</v>
      </c>
      <c r="N1653" s="40"/>
    </row>
    <row r="1654">
      <c r="A1654" s="41" t="s">
        <v>8630</v>
      </c>
      <c r="B1654" s="36" t="s">
        <v>4542</v>
      </c>
      <c r="C1654" s="36" t="s">
        <v>35</v>
      </c>
      <c r="D1654" s="36" t="s">
        <v>263</v>
      </c>
      <c r="E1654" s="36" t="s">
        <v>4543</v>
      </c>
      <c r="F1654" s="42">
        <f>SUMIFS('Sample - Superstore'!R:R,'Sample - Superstore'!$V:$V,$A1654,'Sample - Superstore'!$N:$N,$B1654)</f>
        <v>75.72993026</v>
      </c>
      <c r="G1654" s="43" t="str">
        <f>IF(OR($F1654&lt;Lower_Limit,$F1654&gt;Upper_Limit),TRUE,IF($F1654&gt;Upper_percentile,"P99",IF($F1654&lt;Lower_percentile,"P01","")))</f>
        <v/>
      </c>
      <c r="H1654" s="44">
        <f>SUMIFS('Sample - Superstore'!S:S,'Sample - Superstore'!$V:$V,$A1654,'Sample - Superstore'!$N:$N,$B1654)</f>
        <v>1</v>
      </c>
      <c r="I1654" s="45">
        <f>SUMIFS('Sample - Superstore'!T:T,'Sample - Superstore'!$V:$V,$A1654,'Sample - Superstore'!$N:$N,$B1654)</f>
        <v>0.2</v>
      </c>
      <c r="J1654" s="42">
        <f>SUMIFS('Sample - Superstore'!U:U,'Sample - Superstore'!$V:$V,$A1654,'Sample - Superstore'!$N:$N,$B1654)</f>
        <v>7.572993026</v>
      </c>
      <c r="L1654" s="36" t="s">
        <v>7501</v>
      </c>
      <c r="N1654" s="40"/>
    </row>
    <row r="1655">
      <c r="A1655" s="41" t="s">
        <v>8630</v>
      </c>
      <c r="B1655" s="36" t="s">
        <v>4544</v>
      </c>
      <c r="C1655" s="36" t="s">
        <v>39</v>
      </c>
      <c r="D1655" s="36" t="s">
        <v>61</v>
      </c>
      <c r="E1655" s="36" t="s">
        <v>4545</v>
      </c>
      <c r="F1655" s="42">
        <f>SUMIFS('Sample - Superstore'!R:R,'Sample - Superstore'!$V:$V,$A1655,'Sample - Superstore'!$N:$N,$B1655)</f>
        <v>16.84617023</v>
      </c>
      <c r="G1655" s="43" t="str">
        <f>IF(OR($F1655&lt;Lower_Limit,$F1655&gt;Upper_Limit),TRUE,IF($F1655&gt;Upper_percentile,"P99",IF($F1655&lt;Lower_percentile,"P01","")))</f>
        <v/>
      </c>
      <c r="H1655" s="44">
        <f>SUMIFS('Sample - Superstore'!S:S,'Sample - Superstore'!$V:$V,$A1655,'Sample - Superstore'!$N:$N,$B1655)</f>
        <v>1</v>
      </c>
      <c r="I1655" s="45">
        <f>SUMIFS('Sample - Superstore'!T:T,'Sample - Superstore'!$V:$V,$A1655,'Sample - Superstore'!$N:$N,$B1655)</f>
        <v>0.2</v>
      </c>
      <c r="J1655" s="42">
        <f>SUMIFS('Sample - Superstore'!U:U,'Sample - Superstore'!$V:$V,$A1655,'Sample - Superstore'!$N:$N,$B1655)</f>
        <v>4.422119686</v>
      </c>
      <c r="L1655" s="36" t="s">
        <v>7506</v>
      </c>
      <c r="N1655" s="40"/>
    </row>
    <row r="1656">
      <c r="A1656" s="41" t="s">
        <v>8630</v>
      </c>
      <c r="B1656" s="36" t="s">
        <v>3677</v>
      </c>
      <c r="C1656" s="36" t="s">
        <v>51</v>
      </c>
      <c r="D1656" s="36" t="s">
        <v>124</v>
      </c>
      <c r="E1656" s="36" t="s">
        <v>3678</v>
      </c>
      <c r="F1656" s="42">
        <f>SUMIFS('Sample - Superstore'!R:R,'Sample - Superstore'!$V:$V,$A1656,'Sample - Superstore'!$N:$N,$B1656)</f>
        <v>69.65111741</v>
      </c>
      <c r="G1656" s="43" t="str">
        <f>IF(OR($F1656&lt;Lower_Limit,$F1656&gt;Upper_Limit),TRUE,IF($F1656&gt;Upper_percentile,"P99",IF($F1656&lt;Lower_percentile,"P01","")))</f>
        <v/>
      </c>
      <c r="H1656" s="44">
        <f>SUMIFS('Sample - Superstore'!S:S,'Sample - Superstore'!$V:$V,$A1656,'Sample - Superstore'!$N:$N,$B1656)</f>
        <v>3</v>
      </c>
      <c r="I1656" s="45">
        <f>SUMIFS('Sample - Superstore'!T:T,'Sample - Superstore'!$V:$V,$A1656,'Sample - Superstore'!$N:$N,$B1656)</f>
        <v>0.2</v>
      </c>
      <c r="J1656" s="42">
        <f>SUMIFS('Sample - Superstore'!U:U,'Sample - Superstore'!$V:$V,$A1656,'Sample - Superstore'!$N:$N,$B1656)</f>
        <v>25.24853006</v>
      </c>
      <c r="L1656" s="36" t="s">
        <v>7513</v>
      </c>
      <c r="N1656" s="40"/>
    </row>
    <row r="1657">
      <c r="A1657" s="41" t="s">
        <v>8630</v>
      </c>
      <c r="B1657" s="36" t="s">
        <v>1318</v>
      </c>
      <c r="C1657" s="36" t="s">
        <v>51</v>
      </c>
      <c r="D1657" s="36" t="s">
        <v>635</v>
      </c>
      <c r="E1657" s="36" t="s">
        <v>1319</v>
      </c>
      <c r="F1657" s="42">
        <f>SUMIFS('Sample - Superstore'!R:R,'Sample - Superstore'!$V:$V,$A1657,'Sample - Superstore'!$N:$N,$B1657)</f>
        <v>9.472154949</v>
      </c>
      <c r="G1657" s="43" t="str">
        <f>IF(OR($F1657&lt;Lower_Limit,$F1657&gt;Upper_Limit),TRUE,IF($F1657&gt;Upper_percentile,"P99",IF($F1657&lt;Lower_percentile,"P01","")))</f>
        <v/>
      </c>
      <c r="H1657" s="44">
        <f>SUMIFS('Sample - Superstore'!S:S,'Sample - Superstore'!$V:$V,$A1657,'Sample - Superstore'!$N:$N,$B1657)</f>
        <v>2</v>
      </c>
      <c r="I1657" s="45">
        <f>SUMIFS('Sample - Superstore'!T:T,'Sample - Superstore'!$V:$V,$A1657,'Sample - Superstore'!$N:$N,$B1657)</f>
        <v>0.2</v>
      </c>
      <c r="J1657" s="42">
        <f>SUMIFS('Sample - Superstore'!U:U,'Sample - Superstore'!$V:$V,$A1657,'Sample - Superstore'!$N:$N,$B1657)</f>
        <v>1.065617432</v>
      </c>
      <c r="L1657" s="36" t="s">
        <v>7531</v>
      </c>
      <c r="N1657" s="40"/>
    </row>
    <row r="1658">
      <c r="A1658" s="41" t="s">
        <v>8630</v>
      </c>
      <c r="B1658" s="36" t="s">
        <v>3745</v>
      </c>
      <c r="C1658" s="36" t="s">
        <v>51</v>
      </c>
      <c r="D1658" s="36" t="s">
        <v>205</v>
      </c>
      <c r="E1658" s="36" t="s">
        <v>3746</v>
      </c>
      <c r="F1658" s="42">
        <f>SUMIFS('Sample - Superstore'!R:R,'Sample - Superstore'!$V:$V,$A1658,'Sample - Superstore'!$N:$N,$B1658)</f>
        <v>26.01343779</v>
      </c>
      <c r="G1658" s="43" t="str">
        <f>IF(OR($F1658&lt;Lower_Limit,$F1658&gt;Upper_Limit),TRUE,IF($F1658&gt;Upper_percentile,"P99",IF($F1658&lt;Lower_percentile,"P01","")))</f>
        <v/>
      </c>
      <c r="H1658" s="44">
        <f>SUMIFS('Sample - Superstore'!S:S,'Sample - Superstore'!$V:$V,$A1658,'Sample - Superstore'!$N:$N,$B1658)</f>
        <v>4</v>
      </c>
      <c r="I1658" s="45">
        <f>SUMIFS('Sample - Superstore'!T:T,'Sample - Superstore'!$V:$V,$A1658,'Sample - Superstore'!$N:$N,$B1658)</f>
        <v>0.2</v>
      </c>
      <c r="J1658" s="42">
        <f>SUMIFS('Sample - Superstore'!U:U,'Sample - Superstore'!$V:$V,$A1658,'Sample - Superstore'!$N:$N,$B1658)</f>
        <v>9.755039171</v>
      </c>
      <c r="L1658" s="36" t="s">
        <v>7533</v>
      </c>
      <c r="N1658" s="40"/>
    </row>
    <row r="1659">
      <c r="A1659" s="41" t="s">
        <v>8630</v>
      </c>
      <c r="B1659" s="36" t="s">
        <v>1662</v>
      </c>
      <c r="C1659" s="36" t="s">
        <v>51</v>
      </c>
      <c r="D1659" s="36" t="s">
        <v>124</v>
      </c>
      <c r="E1659" s="36" t="s">
        <v>4546</v>
      </c>
      <c r="F1659" s="42">
        <f>SUMIFS('Sample - Superstore'!R:R,'Sample - Superstore'!$V:$V,$A1659,'Sample - Superstore'!$N:$N,$B1659)</f>
        <v>29.21259494</v>
      </c>
      <c r="G1659" s="43" t="str">
        <f>IF(OR($F1659&lt;Lower_Limit,$F1659&gt;Upper_Limit),TRUE,IF($F1659&gt;Upper_percentile,"P99",IF($F1659&lt;Lower_percentile,"P01","")))</f>
        <v/>
      </c>
      <c r="H1659" s="44">
        <f>SUMIFS('Sample - Superstore'!S:S,'Sample - Superstore'!$V:$V,$A1659,'Sample - Superstore'!$N:$N,$B1659)</f>
        <v>1</v>
      </c>
      <c r="I1659" s="45">
        <f>SUMIFS('Sample - Superstore'!T:T,'Sample - Superstore'!$V:$V,$A1659,'Sample - Superstore'!$N:$N,$B1659)</f>
        <v>0.2</v>
      </c>
      <c r="J1659" s="42">
        <f>SUMIFS('Sample - Superstore'!U:U,'Sample - Superstore'!$V:$V,$A1659,'Sample - Superstore'!$N:$N,$B1659)</f>
        <v>10.9547231</v>
      </c>
      <c r="L1659" s="36" t="s">
        <v>7542</v>
      </c>
      <c r="N1659" s="40"/>
    </row>
    <row r="1660">
      <c r="A1660" s="41" t="s">
        <v>8630</v>
      </c>
      <c r="B1660" s="36" t="s">
        <v>535</v>
      </c>
      <c r="C1660" s="36" t="s">
        <v>39</v>
      </c>
      <c r="D1660" s="36" t="s">
        <v>40</v>
      </c>
      <c r="E1660" s="36" t="s">
        <v>536</v>
      </c>
      <c r="F1660" s="42">
        <f>SUMIFS('Sample - Superstore'!R:R,'Sample - Superstore'!$V:$V,$A1660,'Sample - Superstore'!$N:$N,$B1660)</f>
        <v>1220.894572</v>
      </c>
      <c r="G1660" s="43" t="str">
        <f>IF(OR($F1660&lt;Lower_Limit,$F1660&gt;Upper_Limit),TRUE,IF($F1660&gt;Upper_percentile,"P99",IF($F1660&lt;Lower_percentile,"P01","")))</f>
        <v/>
      </c>
      <c r="H1660" s="44">
        <f>SUMIFS('Sample - Superstore'!S:S,'Sample - Superstore'!$V:$V,$A1660,'Sample - Superstore'!$N:$N,$B1660)</f>
        <v>7</v>
      </c>
      <c r="I1660" s="45">
        <f>SUMIFS('Sample - Superstore'!T:T,'Sample - Superstore'!$V:$V,$A1660,'Sample - Superstore'!$N:$N,$B1660)</f>
        <v>0</v>
      </c>
      <c r="J1660" s="42">
        <f>SUMIFS('Sample - Superstore'!U:U,'Sample - Superstore'!$V:$V,$A1660,'Sample - Superstore'!$N:$N,$B1660)</f>
        <v>305.223643</v>
      </c>
      <c r="L1660" s="36" t="s">
        <v>7547</v>
      </c>
      <c r="N1660" s="40"/>
    </row>
    <row r="1661">
      <c r="A1661" s="41" t="s">
        <v>8630</v>
      </c>
      <c r="B1661" s="36" t="s">
        <v>1799</v>
      </c>
      <c r="C1661" s="36" t="s">
        <v>51</v>
      </c>
      <c r="D1661" s="36" t="s">
        <v>124</v>
      </c>
      <c r="E1661" s="36" t="s">
        <v>2600</v>
      </c>
      <c r="F1661" s="42">
        <f>SUMIFS('Sample - Superstore'!R:R,'Sample - Superstore'!$V:$V,$A1661,'Sample - Superstore'!$N:$N,$B1661)</f>
        <v>125.1832593</v>
      </c>
      <c r="G1661" s="43" t="str">
        <f>IF(OR($F1661&lt;Lower_Limit,$F1661&gt;Upper_Limit),TRUE,IF($F1661&gt;Upper_percentile,"P99",IF($F1661&lt;Lower_percentile,"P01","")))</f>
        <v/>
      </c>
      <c r="H1661" s="44">
        <f>SUMIFS('Sample - Superstore'!S:S,'Sample - Superstore'!$V:$V,$A1661,'Sample - Superstore'!$N:$N,$B1661)</f>
        <v>2</v>
      </c>
      <c r="I1661" s="45">
        <f>SUMIFS('Sample - Superstore'!T:T,'Sample - Superstore'!$V:$V,$A1661,'Sample - Superstore'!$N:$N,$B1661)</f>
        <v>0</v>
      </c>
      <c r="J1661" s="42">
        <f>SUMIFS('Sample - Superstore'!U:U,'Sample - Superstore'!$V:$V,$A1661,'Sample - Superstore'!$N:$N,$B1661)</f>
        <v>61.33979704</v>
      </c>
      <c r="L1661" s="36" t="s">
        <v>7549</v>
      </c>
      <c r="N1661" s="40"/>
    </row>
    <row r="1662">
      <c r="A1662" s="41" t="s">
        <v>8630</v>
      </c>
      <c r="B1662" s="36" t="s">
        <v>2382</v>
      </c>
      <c r="C1662" s="36" t="s">
        <v>39</v>
      </c>
      <c r="D1662" s="36" t="s">
        <v>61</v>
      </c>
      <c r="E1662" s="36" t="s">
        <v>2383</v>
      </c>
      <c r="F1662" s="42">
        <f>SUMIFS('Sample - Superstore'!R:R,'Sample - Superstore'!$V:$V,$A1662,'Sample - Superstore'!$N:$N,$B1662)</f>
        <v>1844.597016</v>
      </c>
      <c r="G1662" s="43" t="str">
        <f>IF(OR($F1662&lt;Lower_Limit,$F1662&gt;Upper_Limit),TRUE,IF($F1662&gt;Upper_percentile,"P99",IF($F1662&lt;Lower_percentile,"P01","")))</f>
        <v/>
      </c>
      <c r="H1662" s="44">
        <f>SUMIFS('Sample - Superstore'!S:S,'Sample - Superstore'!$V:$V,$A1662,'Sample - Superstore'!$N:$N,$B1662)</f>
        <v>5</v>
      </c>
      <c r="I1662" s="45">
        <f>SUMIFS('Sample - Superstore'!T:T,'Sample - Superstore'!$V:$V,$A1662,'Sample - Superstore'!$N:$N,$B1662)</f>
        <v>0</v>
      </c>
      <c r="J1662" s="42">
        <f>SUMIFS('Sample - Superstore'!U:U,'Sample - Superstore'!$V:$V,$A1662,'Sample - Superstore'!$N:$N,$B1662)</f>
        <v>608.7170154</v>
      </c>
      <c r="L1662" s="36" t="s">
        <v>7554</v>
      </c>
      <c r="N1662" s="40"/>
    </row>
    <row r="1663">
      <c r="A1663" s="41" t="s">
        <v>8630</v>
      </c>
      <c r="B1663" s="36" t="s">
        <v>4554</v>
      </c>
      <c r="C1663" s="36" t="s">
        <v>51</v>
      </c>
      <c r="D1663" s="36" t="s">
        <v>124</v>
      </c>
      <c r="E1663" s="36" t="s">
        <v>4555</v>
      </c>
      <c r="F1663" s="42">
        <f>SUMIFS('Sample - Superstore'!R:R,'Sample - Superstore'!$V:$V,$A1663,'Sample - Superstore'!$N:$N,$B1663)</f>
        <v>45.68</v>
      </c>
      <c r="G1663" s="43" t="str">
        <f>IF(OR($F1663&lt;Lower_Limit,$F1663&gt;Upper_Limit),TRUE,IF($F1663&gt;Upper_percentile,"P99",IF($F1663&lt;Lower_percentile,"P01","")))</f>
        <v/>
      </c>
      <c r="H1663" s="44">
        <f>SUMIFS('Sample - Superstore'!S:S,'Sample - Superstore'!$V:$V,$A1663,'Sample - Superstore'!$N:$N,$B1663)</f>
        <v>2</v>
      </c>
      <c r="I1663" s="45">
        <f>SUMIFS('Sample - Superstore'!T:T,'Sample - Superstore'!$V:$V,$A1663,'Sample - Superstore'!$N:$N,$B1663)</f>
        <v>0</v>
      </c>
      <c r="J1663" s="42">
        <f>SUMIFS('Sample - Superstore'!U:U,'Sample - Superstore'!$V:$V,$A1663,'Sample - Superstore'!$N:$N,$B1663)</f>
        <v>21.0128</v>
      </c>
      <c r="L1663" s="36" t="s">
        <v>7559</v>
      </c>
      <c r="N1663" s="40"/>
    </row>
    <row r="1664">
      <c r="A1664" s="41" t="s">
        <v>8630</v>
      </c>
      <c r="B1664" s="36" t="s">
        <v>4556</v>
      </c>
      <c r="C1664" s="36" t="s">
        <v>51</v>
      </c>
      <c r="D1664" s="36" t="s">
        <v>124</v>
      </c>
      <c r="E1664" s="36" t="s">
        <v>4557</v>
      </c>
      <c r="F1664" s="42">
        <f>SUMIFS('Sample - Superstore'!R:R,'Sample - Superstore'!$V:$V,$A1664,'Sample - Superstore'!$N:$N,$B1664)</f>
        <v>66.8</v>
      </c>
      <c r="G1664" s="43" t="str">
        <f>IF(OR($F1664&lt;Lower_Limit,$F1664&gt;Upper_Limit),TRUE,IF($F1664&gt;Upper_percentile,"P99",IF($F1664&lt;Lower_percentile,"P01","")))</f>
        <v/>
      </c>
      <c r="H1664" s="44">
        <f>SUMIFS('Sample - Superstore'!S:S,'Sample - Superstore'!$V:$V,$A1664,'Sample - Superstore'!$N:$N,$B1664)</f>
        <v>10</v>
      </c>
      <c r="I1664" s="45">
        <f>SUMIFS('Sample - Superstore'!T:T,'Sample - Superstore'!$V:$V,$A1664,'Sample - Superstore'!$N:$N,$B1664)</f>
        <v>0</v>
      </c>
      <c r="J1664" s="42">
        <f>SUMIFS('Sample - Superstore'!U:U,'Sample - Superstore'!$V:$V,$A1664,'Sample - Superstore'!$N:$N,$B1664)</f>
        <v>32.064</v>
      </c>
      <c r="L1664" s="36" t="s">
        <v>7564</v>
      </c>
      <c r="N1664" s="40"/>
    </row>
    <row r="1665">
      <c r="A1665" s="41" t="s">
        <v>8630</v>
      </c>
      <c r="B1665" s="36" t="s">
        <v>4558</v>
      </c>
      <c r="C1665" s="36" t="s">
        <v>51</v>
      </c>
      <c r="D1665" s="36" t="s">
        <v>76</v>
      </c>
      <c r="E1665" s="36" t="s">
        <v>4559</v>
      </c>
      <c r="F1665" s="42">
        <f>SUMIFS('Sample - Superstore'!R:R,'Sample - Superstore'!$V:$V,$A1665,'Sample - Superstore'!$N:$N,$B1665)</f>
        <v>66.752</v>
      </c>
      <c r="G1665" s="43" t="str">
        <f>IF(OR($F1665&lt;Lower_Limit,$F1665&gt;Upper_Limit),TRUE,IF($F1665&gt;Upper_percentile,"P99",IF($F1665&lt;Lower_percentile,"P01","")))</f>
        <v/>
      </c>
      <c r="H1665" s="44">
        <f>SUMIFS('Sample - Superstore'!S:S,'Sample - Superstore'!$V:$V,$A1665,'Sample - Superstore'!$N:$N,$B1665)</f>
        <v>8</v>
      </c>
      <c r="I1665" s="45">
        <f>SUMIFS('Sample - Superstore'!T:T,'Sample - Superstore'!$V:$V,$A1665,'Sample - Superstore'!$N:$N,$B1665)</f>
        <v>0.4</v>
      </c>
      <c r="J1665" s="42">
        <f>SUMIFS('Sample - Superstore'!U:U,'Sample - Superstore'!$V:$V,$A1665,'Sample - Superstore'!$N:$N,$B1665)</f>
        <v>20.86</v>
      </c>
      <c r="L1665" s="36" t="s">
        <v>7566</v>
      </c>
      <c r="N1665" s="40"/>
    </row>
    <row r="1666">
      <c r="A1666" s="41" t="s">
        <v>8630</v>
      </c>
      <c r="B1666" s="36" t="s">
        <v>4560</v>
      </c>
      <c r="C1666" s="36" t="s">
        <v>51</v>
      </c>
      <c r="D1666" s="36" t="s">
        <v>124</v>
      </c>
      <c r="E1666" s="36" t="s">
        <v>4561</v>
      </c>
      <c r="F1666" s="42">
        <f>SUMIFS('Sample - Superstore'!R:R,'Sample - Superstore'!$V:$V,$A1666,'Sample - Superstore'!$N:$N,$B1666)</f>
        <v>71.6</v>
      </c>
      <c r="G1666" s="43" t="str">
        <f>IF(OR($F1666&lt;Lower_Limit,$F1666&gt;Upper_Limit),TRUE,IF($F1666&gt;Upper_percentile,"P99",IF($F1666&lt;Lower_percentile,"P01","")))</f>
        <v/>
      </c>
      <c r="H1666" s="44">
        <f>SUMIFS('Sample - Superstore'!S:S,'Sample - Superstore'!$V:$V,$A1666,'Sample - Superstore'!$N:$N,$B1666)</f>
        <v>8</v>
      </c>
      <c r="I1666" s="45">
        <f>SUMIFS('Sample - Superstore'!T:T,'Sample - Superstore'!$V:$V,$A1666,'Sample - Superstore'!$N:$N,$B1666)</f>
        <v>0</v>
      </c>
      <c r="J1666" s="42">
        <f>SUMIFS('Sample - Superstore'!U:U,'Sample - Superstore'!$V:$V,$A1666,'Sample - Superstore'!$N:$N,$B1666)</f>
        <v>32.936</v>
      </c>
      <c r="L1666" s="36" t="s">
        <v>7578</v>
      </c>
      <c r="N1666" s="40"/>
    </row>
    <row r="1667">
      <c r="A1667" s="41" t="s">
        <v>8630</v>
      </c>
      <c r="B1667" s="36" t="s">
        <v>3556</v>
      </c>
      <c r="C1667" s="36" t="s">
        <v>51</v>
      </c>
      <c r="D1667" s="36" t="s">
        <v>297</v>
      </c>
      <c r="E1667" s="36" t="s">
        <v>3557</v>
      </c>
      <c r="F1667" s="42">
        <f>SUMIFS('Sample - Superstore'!R:R,'Sample - Superstore'!$V:$V,$A1667,'Sample - Superstore'!$N:$N,$B1667)</f>
        <v>22.54933333</v>
      </c>
      <c r="G1667" s="43" t="str">
        <f>IF(OR($F1667&lt;Lower_Limit,$F1667&gt;Upper_Limit),TRUE,IF($F1667&gt;Upper_percentile,"P99",IF($F1667&lt;Lower_percentile,"P01","")))</f>
        <v/>
      </c>
      <c r="H1667" s="44">
        <f>SUMIFS('Sample - Superstore'!S:S,'Sample - Superstore'!$V:$V,$A1667,'Sample - Superstore'!$N:$N,$B1667)</f>
        <v>7</v>
      </c>
      <c r="I1667" s="45">
        <f>SUMIFS('Sample - Superstore'!T:T,'Sample - Superstore'!$V:$V,$A1667,'Sample - Superstore'!$N:$N,$B1667)</f>
        <v>0</v>
      </c>
      <c r="J1667" s="42">
        <f>SUMIFS('Sample - Superstore'!U:U,'Sample - Superstore'!$V:$V,$A1667,'Sample - Superstore'!$N:$N,$B1667)</f>
        <v>11.04917333</v>
      </c>
      <c r="L1667" s="36" t="s">
        <v>7582</v>
      </c>
      <c r="N1667" s="40"/>
    </row>
    <row r="1668">
      <c r="A1668" s="41" t="s">
        <v>8630</v>
      </c>
      <c r="B1668" s="36" t="s">
        <v>508</v>
      </c>
      <c r="C1668" s="36" t="s">
        <v>51</v>
      </c>
      <c r="D1668" s="36" t="s">
        <v>297</v>
      </c>
      <c r="E1668" s="36" t="s">
        <v>509</v>
      </c>
      <c r="F1668" s="42">
        <f>SUMIFS('Sample - Superstore'!R:R,'Sample - Superstore'!$V:$V,$A1668,'Sample - Superstore'!$N:$N,$B1668)</f>
        <v>32.95155556</v>
      </c>
      <c r="G1668" s="43" t="str">
        <f>IF(OR($F1668&lt;Lower_Limit,$F1668&gt;Upper_Limit),TRUE,IF($F1668&gt;Upper_percentile,"P99",IF($F1668&lt;Lower_percentile,"P01","")))</f>
        <v/>
      </c>
      <c r="H1668" s="44">
        <f>SUMIFS('Sample - Superstore'!S:S,'Sample - Superstore'!$V:$V,$A1668,'Sample - Superstore'!$N:$N,$B1668)</f>
        <v>6</v>
      </c>
      <c r="I1668" s="45">
        <f>SUMIFS('Sample - Superstore'!T:T,'Sample - Superstore'!$V:$V,$A1668,'Sample - Superstore'!$N:$N,$B1668)</f>
        <v>0</v>
      </c>
      <c r="J1668" s="42">
        <f>SUMIFS('Sample - Superstore'!U:U,'Sample - Superstore'!$V:$V,$A1668,'Sample - Superstore'!$N:$N,$B1668)</f>
        <v>16.14626222</v>
      </c>
      <c r="L1668" s="36" t="s">
        <v>7584</v>
      </c>
      <c r="N1668" s="40"/>
    </row>
    <row r="1669">
      <c r="A1669" s="41" t="s">
        <v>8630</v>
      </c>
      <c r="B1669" s="36" t="s">
        <v>4565</v>
      </c>
      <c r="C1669" s="36" t="s">
        <v>51</v>
      </c>
      <c r="D1669" s="36" t="s">
        <v>283</v>
      </c>
      <c r="E1669" s="36" t="s">
        <v>4566</v>
      </c>
      <c r="F1669" s="42">
        <f>SUMIFS('Sample - Superstore'!R:R,'Sample - Superstore'!$V:$V,$A1669,'Sample - Superstore'!$N:$N,$B1669)</f>
        <v>971.534</v>
      </c>
      <c r="G1669" s="43" t="str">
        <f>IF(OR($F1669&lt;Lower_Limit,$F1669&gt;Upper_Limit),TRUE,IF($F1669&gt;Upper_percentile,"P99",IF($F1669&lt;Lower_percentile,"P01","")))</f>
        <v/>
      </c>
      <c r="H1669" s="44">
        <f>SUMIFS('Sample - Superstore'!S:S,'Sample - Superstore'!$V:$V,$A1669,'Sample - Superstore'!$N:$N,$B1669)</f>
        <v>3</v>
      </c>
      <c r="I1669" s="45">
        <f>SUMIFS('Sample - Superstore'!T:T,'Sample - Superstore'!$V:$V,$A1669,'Sample - Superstore'!$N:$N,$B1669)</f>
        <v>0</v>
      </c>
      <c r="J1669" s="42">
        <f>SUMIFS('Sample - Superstore'!U:U,'Sample - Superstore'!$V:$V,$A1669,'Sample - Superstore'!$N:$N,$B1669)</f>
        <v>281.74486</v>
      </c>
      <c r="L1669" s="36" t="s">
        <v>7588</v>
      </c>
      <c r="N1669" s="40"/>
    </row>
    <row r="1670">
      <c r="A1670" s="41" t="s">
        <v>8630</v>
      </c>
      <c r="B1670" s="36" t="s">
        <v>4567</v>
      </c>
      <c r="C1670" s="36" t="s">
        <v>51</v>
      </c>
      <c r="D1670" s="36" t="s">
        <v>124</v>
      </c>
      <c r="E1670" s="36" t="s">
        <v>4568</v>
      </c>
      <c r="F1670" s="42">
        <f>SUMIFS('Sample - Superstore'!R:R,'Sample - Superstore'!$V:$V,$A1670,'Sample - Superstore'!$N:$N,$B1670)</f>
        <v>14.496</v>
      </c>
      <c r="G1670" s="43" t="str">
        <f>IF(OR($F1670&lt;Lower_Limit,$F1670&gt;Upper_Limit),TRUE,IF($F1670&gt;Upper_percentile,"P99",IF($F1670&lt;Lower_percentile,"P01","")))</f>
        <v/>
      </c>
      <c r="H1670" s="44">
        <f>SUMIFS('Sample - Superstore'!S:S,'Sample - Superstore'!$V:$V,$A1670,'Sample - Superstore'!$N:$N,$B1670)</f>
        <v>2</v>
      </c>
      <c r="I1670" s="45">
        <f>SUMIFS('Sample - Superstore'!T:T,'Sample - Superstore'!$V:$V,$A1670,'Sample - Superstore'!$N:$N,$B1670)</f>
        <v>0</v>
      </c>
      <c r="J1670" s="42">
        <f>SUMIFS('Sample - Superstore'!U:U,'Sample - Superstore'!$V:$V,$A1670,'Sample - Superstore'!$N:$N,$B1670)</f>
        <v>6.95808</v>
      </c>
      <c r="L1670" s="36" t="s">
        <v>7601</v>
      </c>
      <c r="N1670" s="40"/>
    </row>
    <row r="1671">
      <c r="A1671" s="41" t="s">
        <v>8630</v>
      </c>
      <c r="B1671" s="36" t="s">
        <v>3648</v>
      </c>
      <c r="C1671" s="36" t="s">
        <v>39</v>
      </c>
      <c r="D1671" s="36" t="s">
        <v>40</v>
      </c>
      <c r="E1671" s="36" t="s">
        <v>3649</v>
      </c>
      <c r="F1671" s="42">
        <f>SUMIFS('Sample - Superstore'!R:R,'Sample - Superstore'!$V:$V,$A1671,'Sample - Superstore'!$N:$N,$B1671)</f>
        <v>6.151851852</v>
      </c>
      <c r="G1671" s="43" t="str">
        <f>IF(OR($F1671&lt;Lower_Limit,$F1671&gt;Upper_Limit),TRUE,IF($F1671&gt;Upper_percentile,"P99",IF($F1671&lt;Lower_percentile,"P01","")))</f>
        <v/>
      </c>
      <c r="H1671" s="44">
        <f>SUMIFS('Sample - Superstore'!S:S,'Sample - Superstore'!$V:$V,$A1671,'Sample - Superstore'!$N:$N,$B1671)</f>
        <v>1</v>
      </c>
      <c r="I1671" s="45">
        <f>SUMIFS('Sample - Superstore'!T:T,'Sample - Superstore'!$V:$V,$A1671,'Sample - Superstore'!$N:$N,$B1671)</f>
        <v>0</v>
      </c>
      <c r="J1671" s="42">
        <f>SUMIFS('Sample - Superstore'!U:U,'Sample - Superstore'!$V:$V,$A1671,'Sample - Superstore'!$N:$N,$B1671)</f>
        <v>1.537962963</v>
      </c>
      <c r="L1671" s="36" t="s">
        <v>7603</v>
      </c>
      <c r="N1671" s="40"/>
    </row>
    <row r="1672">
      <c r="A1672" s="41" t="s">
        <v>8630</v>
      </c>
      <c r="B1672" s="36" t="s">
        <v>2658</v>
      </c>
      <c r="C1672" s="36" t="s">
        <v>51</v>
      </c>
      <c r="D1672" s="36" t="s">
        <v>76</v>
      </c>
      <c r="E1672" s="36" t="s">
        <v>2659</v>
      </c>
      <c r="F1672" s="42">
        <f>SUMIFS('Sample - Superstore'!R:R,'Sample - Superstore'!$V:$V,$A1672,'Sample - Superstore'!$N:$N,$B1672)</f>
        <v>172.4377572</v>
      </c>
      <c r="G1672" s="43" t="str">
        <f>IF(OR($F1672&lt;Lower_Limit,$F1672&gt;Upper_Limit),TRUE,IF($F1672&gt;Upper_percentile,"P99",IF($F1672&lt;Lower_percentile,"P01","")))</f>
        <v/>
      </c>
      <c r="H1672" s="44">
        <f>SUMIFS('Sample - Superstore'!S:S,'Sample - Superstore'!$V:$V,$A1672,'Sample - Superstore'!$N:$N,$B1672)</f>
        <v>7</v>
      </c>
      <c r="I1672" s="45">
        <f>SUMIFS('Sample - Superstore'!T:T,'Sample - Superstore'!$V:$V,$A1672,'Sample - Superstore'!$N:$N,$B1672)</f>
        <v>0</v>
      </c>
      <c r="J1672" s="42">
        <f>SUMIFS('Sample - Superstore'!U:U,'Sample - Superstore'!$V:$V,$A1672,'Sample - Superstore'!$N:$N,$B1672)</f>
        <v>86.2188786</v>
      </c>
      <c r="L1672" s="36" t="s">
        <v>7615</v>
      </c>
      <c r="N1672" s="40"/>
    </row>
    <row r="1673">
      <c r="A1673" s="41" t="s">
        <v>8630</v>
      </c>
      <c r="B1673" s="36" t="s">
        <v>1429</v>
      </c>
      <c r="C1673" s="36" t="s">
        <v>51</v>
      </c>
      <c r="D1673" s="36" t="s">
        <v>205</v>
      </c>
      <c r="E1673" s="36" t="s">
        <v>1430</v>
      </c>
      <c r="F1673" s="42">
        <f>SUMIFS('Sample - Superstore'!R:R,'Sample - Superstore'!$V:$V,$A1673,'Sample - Superstore'!$N:$N,$B1673)</f>
        <v>49.59770553</v>
      </c>
      <c r="G1673" s="43" t="str">
        <f>IF(OR($F1673&lt;Lower_Limit,$F1673&gt;Upper_Limit),TRUE,IF($F1673&gt;Upper_percentile,"P99",IF($F1673&lt;Lower_percentile,"P01","")))</f>
        <v/>
      </c>
      <c r="H1673" s="44">
        <f>SUMIFS('Sample - Superstore'!S:S,'Sample - Superstore'!$V:$V,$A1673,'Sample - Superstore'!$N:$N,$B1673)</f>
        <v>6</v>
      </c>
      <c r="I1673" s="45">
        <f>SUMIFS('Sample - Superstore'!T:T,'Sample - Superstore'!$V:$V,$A1673,'Sample - Superstore'!$N:$N,$B1673)</f>
        <v>0</v>
      </c>
      <c r="J1673" s="42">
        <f>SUMIFS('Sample - Superstore'!U:U,'Sample - Superstore'!$V:$V,$A1673,'Sample - Superstore'!$N:$N,$B1673)</f>
        <v>24.30287571</v>
      </c>
      <c r="L1673" s="36" t="s">
        <v>7623</v>
      </c>
      <c r="N1673" s="40"/>
    </row>
    <row r="1674">
      <c r="A1674" s="41" t="s">
        <v>8630</v>
      </c>
      <c r="B1674" s="36" t="s">
        <v>4570</v>
      </c>
      <c r="C1674" s="36" t="s">
        <v>51</v>
      </c>
      <c r="D1674" s="36" t="s">
        <v>283</v>
      </c>
      <c r="E1674" s="36" t="s">
        <v>4571</v>
      </c>
      <c r="F1674" s="42">
        <f>SUMIFS('Sample - Superstore'!R:R,'Sample - Superstore'!$V:$V,$A1674,'Sample - Superstore'!$N:$N,$B1674)</f>
        <v>32.37539092</v>
      </c>
      <c r="G1674" s="43" t="str">
        <f>IF(OR($F1674&lt;Lower_Limit,$F1674&gt;Upper_Limit),TRUE,IF($F1674&gt;Upper_percentile,"P99",IF($F1674&lt;Lower_percentile,"P01","")))</f>
        <v/>
      </c>
      <c r="H1674" s="44">
        <f>SUMIFS('Sample - Superstore'!S:S,'Sample - Superstore'!$V:$V,$A1674,'Sample - Superstore'!$N:$N,$B1674)</f>
        <v>3</v>
      </c>
      <c r="I1674" s="45">
        <f>SUMIFS('Sample - Superstore'!T:T,'Sample - Superstore'!$V:$V,$A1674,'Sample - Superstore'!$N:$N,$B1674)</f>
        <v>0</v>
      </c>
      <c r="J1674" s="42">
        <f>SUMIFS('Sample - Superstore'!U:U,'Sample - Superstore'!$V:$V,$A1674,'Sample - Superstore'!$N:$N,$B1674)</f>
        <v>10.683879</v>
      </c>
      <c r="L1674" s="36" t="s">
        <v>7629</v>
      </c>
      <c r="N1674" s="40"/>
    </row>
    <row r="1675">
      <c r="A1675" s="41" t="s">
        <v>8630</v>
      </c>
      <c r="B1675" s="36" t="s">
        <v>3803</v>
      </c>
      <c r="C1675" s="36" t="s">
        <v>35</v>
      </c>
      <c r="D1675" s="36" t="s">
        <v>73</v>
      </c>
      <c r="E1675" s="36" t="s">
        <v>3804</v>
      </c>
      <c r="F1675" s="42">
        <f>SUMIFS('Sample - Superstore'!R:R,'Sample - Superstore'!$V:$V,$A1675,'Sample - Superstore'!$N:$N,$B1675)</f>
        <v>159.0917111</v>
      </c>
      <c r="G1675" s="43" t="str">
        <f>IF(OR($F1675&lt;Lower_Limit,$F1675&gt;Upper_Limit),TRUE,IF($F1675&gt;Upper_percentile,"P99",IF($F1675&lt;Lower_percentile,"P01","")))</f>
        <v/>
      </c>
      <c r="H1675" s="44">
        <f>SUMIFS('Sample - Superstore'!S:S,'Sample - Superstore'!$V:$V,$A1675,'Sample - Superstore'!$N:$N,$B1675)</f>
        <v>1</v>
      </c>
      <c r="I1675" s="45">
        <f>SUMIFS('Sample - Superstore'!T:T,'Sample - Superstore'!$V:$V,$A1675,'Sample - Superstore'!$N:$N,$B1675)</f>
        <v>0.4</v>
      </c>
      <c r="J1675" s="42">
        <f>SUMIFS('Sample - Superstore'!U:U,'Sample - Superstore'!$V:$V,$A1675,'Sample - Superstore'!$N:$N,$B1675)</f>
        <v>-42.4244563</v>
      </c>
      <c r="L1675" s="36" t="s">
        <v>7631</v>
      </c>
      <c r="N1675" s="40"/>
    </row>
    <row r="1676">
      <c r="A1676" s="41" t="s">
        <v>8630</v>
      </c>
      <c r="B1676" s="36" t="s">
        <v>4574</v>
      </c>
      <c r="C1676" s="36" t="s">
        <v>51</v>
      </c>
      <c r="D1676" s="36" t="s">
        <v>76</v>
      </c>
      <c r="E1676" s="36" t="s">
        <v>4575</v>
      </c>
      <c r="F1676" s="42">
        <f>SUMIFS('Sample - Superstore'!R:R,'Sample - Superstore'!$V:$V,$A1676,'Sample - Superstore'!$N:$N,$B1676)</f>
        <v>18.16</v>
      </c>
      <c r="G1676" s="43" t="str">
        <f>IF(OR($F1676&lt;Lower_Limit,$F1676&gt;Upper_Limit),TRUE,IF($F1676&gt;Upper_percentile,"P99",IF($F1676&lt;Lower_percentile,"P01","")))</f>
        <v/>
      </c>
      <c r="H1676" s="44">
        <f>SUMIFS('Sample - Superstore'!S:S,'Sample - Superstore'!$V:$V,$A1676,'Sample - Superstore'!$N:$N,$B1676)</f>
        <v>5</v>
      </c>
      <c r="I1676" s="45">
        <f>SUMIFS('Sample - Superstore'!T:T,'Sample - Superstore'!$V:$V,$A1676,'Sample - Superstore'!$N:$N,$B1676)</f>
        <v>0.2</v>
      </c>
      <c r="J1676" s="42">
        <f>SUMIFS('Sample - Superstore'!U:U,'Sample - Superstore'!$V:$V,$A1676,'Sample - Superstore'!$N:$N,$B1676)</f>
        <v>6.583</v>
      </c>
      <c r="L1676" s="36" t="s">
        <v>7644</v>
      </c>
      <c r="N1676" s="40"/>
    </row>
    <row r="1677">
      <c r="A1677" s="41" t="s">
        <v>8630</v>
      </c>
      <c r="B1677" s="36" t="s">
        <v>3824</v>
      </c>
      <c r="C1677" s="36" t="s">
        <v>35</v>
      </c>
      <c r="D1677" s="36" t="s">
        <v>36</v>
      </c>
      <c r="E1677" s="36" t="s">
        <v>3825</v>
      </c>
      <c r="F1677" s="42">
        <f>SUMIFS('Sample - Superstore'!R:R,'Sample - Superstore'!$V:$V,$A1677,'Sample - Superstore'!$N:$N,$B1677)</f>
        <v>120.666</v>
      </c>
      <c r="G1677" s="43" t="str">
        <f>IF(OR($F1677&lt;Lower_Limit,$F1677&gt;Upper_Limit),TRUE,IF($F1677&gt;Upper_percentile,"P99",IF($F1677&lt;Lower_percentile,"P01","")))</f>
        <v/>
      </c>
      <c r="H1677" s="44">
        <f>SUMIFS('Sample - Superstore'!S:S,'Sample - Superstore'!$V:$V,$A1677,'Sample - Superstore'!$N:$N,$B1677)</f>
        <v>2</v>
      </c>
      <c r="I1677" s="45">
        <f>SUMIFS('Sample - Superstore'!T:T,'Sample - Superstore'!$V:$V,$A1677,'Sample - Superstore'!$N:$N,$B1677)</f>
        <v>0.15</v>
      </c>
      <c r="J1677" s="42">
        <f>SUMIFS('Sample - Superstore'!U:U,'Sample - Superstore'!$V:$V,$A1677,'Sample - Superstore'!$N:$N,$B1677)</f>
        <v>21.294</v>
      </c>
      <c r="L1677" s="36" t="s">
        <v>7646</v>
      </c>
      <c r="N1677" s="40"/>
    </row>
    <row r="1678">
      <c r="A1678" s="41" t="s">
        <v>8630</v>
      </c>
      <c r="B1678" s="36" t="s">
        <v>4580</v>
      </c>
      <c r="C1678" s="36" t="s">
        <v>39</v>
      </c>
      <c r="D1678" s="36" t="s">
        <v>40</v>
      </c>
      <c r="E1678" s="36" t="s">
        <v>4581</v>
      </c>
      <c r="F1678" s="42">
        <f>SUMIFS('Sample - Superstore'!R:R,'Sample - Superstore'!$V:$V,$A1678,'Sample - Superstore'!$N:$N,$B1678)</f>
        <v>503.6701235</v>
      </c>
      <c r="G1678" s="43" t="str">
        <f>IF(OR($F1678&lt;Lower_Limit,$F1678&gt;Upper_Limit),TRUE,IF($F1678&gt;Upper_percentile,"P99",IF($F1678&lt;Lower_percentile,"P01","")))</f>
        <v/>
      </c>
      <c r="H1678" s="44">
        <f>SUMIFS('Sample - Superstore'!S:S,'Sample - Superstore'!$V:$V,$A1678,'Sample - Superstore'!$N:$N,$B1678)</f>
        <v>3</v>
      </c>
      <c r="I1678" s="45">
        <f>SUMIFS('Sample - Superstore'!T:T,'Sample - Superstore'!$V:$V,$A1678,'Sample - Superstore'!$N:$N,$B1678)</f>
        <v>0</v>
      </c>
      <c r="J1678" s="42">
        <f>SUMIFS('Sample - Superstore'!U:U,'Sample - Superstore'!$V:$V,$A1678,'Sample - Superstore'!$N:$N,$B1678)</f>
        <v>246.7983605</v>
      </c>
      <c r="L1678" s="36" t="s">
        <v>7654</v>
      </c>
      <c r="N1678" s="40"/>
    </row>
    <row r="1679">
      <c r="A1679" s="41" t="s">
        <v>8630</v>
      </c>
      <c r="B1679" s="36" t="s">
        <v>4582</v>
      </c>
      <c r="C1679" s="36" t="s">
        <v>51</v>
      </c>
      <c r="D1679" s="36" t="s">
        <v>283</v>
      </c>
      <c r="E1679" s="36" t="s">
        <v>4583</v>
      </c>
      <c r="F1679" s="42">
        <f>SUMIFS('Sample - Superstore'!R:R,'Sample - Superstore'!$V:$V,$A1679,'Sample - Superstore'!$N:$N,$B1679)</f>
        <v>2157.631605</v>
      </c>
      <c r="G1679" s="43" t="str">
        <f>IF(OR($F1679&lt;Lower_Limit,$F1679&gt;Upper_Limit),TRUE,IF($F1679&gt;Upper_percentile,"P99",IF($F1679&lt;Lower_percentile,"P01","")))</f>
        <v/>
      </c>
      <c r="H1679" s="44">
        <f>SUMIFS('Sample - Superstore'!S:S,'Sample - Superstore'!$V:$V,$A1679,'Sample - Superstore'!$N:$N,$B1679)</f>
        <v>7</v>
      </c>
      <c r="I1679" s="45">
        <f>SUMIFS('Sample - Superstore'!T:T,'Sample - Superstore'!$V:$V,$A1679,'Sample - Superstore'!$N:$N,$B1679)</f>
        <v>0</v>
      </c>
      <c r="J1679" s="42">
        <f>SUMIFS('Sample - Superstore'!U:U,'Sample - Superstore'!$V:$V,$A1679,'Sample - Superstore'!$N:$N,$B1679)</f>
        <v>841.4763259</v>
      </c>
      <c r="L1679" s="36" t="s">
        <v>7660</v>
      </c>
      <c r="N1679" s="40"/>
    </row>
    <row r="1680">
      <c r="A1680" s="41" t="s">
        <v>8630</v>
      </c>
      <c r="B1680" s="36" t="s">
        <v>3470</v>
      </c>
      <c r="C1680" s="36" t="s">
        <v>35</v>
      </c>
      <c r="D1680" s="36" t="s">
        <v>36</v>
      </c>
      <c r="E1680" s="36" t="s">
        <v>3471</v>
      </c>
      <c r="F1680" s="42">
        <f>SUMIFS('Sample - Superstore'!R:R,'Sample - Superstore'!$V:$V,$A1680,'Sample - Superstore'!$N:$N,$B1680)</f>
        <v>135.4179424</v>
      </c>
      <c r="G1680" s="43" t="str">
        <f>IF(OR($F1680&lt;Lower_Limit,$F1680&gt;Upper_Limit),TRUE,IF($F1680&gt;Upper_percentile,"P99",IF($F1680&lt;Lower_percentile,"P01","")))</f>
        <v/>
      </c>
      <c r="H1680" s="44">
        <f>SUMIFS('Sample - Superstore'!S:S,'Sample - Superstore'!$V:$V,$A1680,'Sample - Superstore'!$N:$N,$B1680)</f>
        <v>1</v>
      </c>
      <c r="I1680" s="45">
        <f>SUMIFS('Sample - Superstore'!T:T,'Sample - Superstore'!$V:$V,$A1680,'Sample - Superstore'!$N:$N,$B1680)</f>
        <v>0</v>
      </c>
      <c r="J1680" s="42">
        <f>SUMIFS('Sample - Superstore'!U:U,'Sample - Superstore'!$V:$V,$A1680,'Sample - Superstore'!$N:$N,$B1680)</f>
        <v>13.54179424</v>
      </c>
      <c r="L1680" s="36" t="s">
        <v>7674</v>
      </c>
      <c r="N1680" s="40"/>
    </row>
    <row r="1681">
      <c r="A1681" s="41" t="s">
        <v>8630</v>
      </c>
      <c r="B1681" s="36" t="s">
        <v>1550</v>
      </c>
      <c r="C1681" s="36" t="s">
        <v>51</v>
      </c>
      <c r="D1681" s="36" t="s">
        <v>76</v>
      </c>
      <c r="E1681" s="36" t="s">
        <v>1551</v>
      </c>
      <c r="F1681" s="42">
        <f>SUMIFS('Sample - Superstore'!R:R,'Sample - Superstore'!$V:$V,$A1681,'Sample - Superstore'!$N:$N,$B1681)</f>
        <v>353.6895473</v>
      </c>
      <c r="G1681" s="43" t="str">
        <f>IF(OR($F1681&lt;Lower_Limit,$F1681&gt;Upper_Limit),TRUE,IF($F1681&gt;Upper_percentile,"P99",IF($F1681&lt;Lower_percentile,"P01","")))</f>
        <v/>
      </c>
      <c r="H1681" s="44">
        <f>SUMIFS('Sample - Superstore'!S:S,'Sample - Superstore'!$V:$V,$A1681,'Sample - Superstore'!$N:$N,$B1681)</f>
        <v>1</v>
      </c>
      <c r="I1681" s="45">
        <f>SUMIFS('Sample - Superstore'!T:T,'Sample - Superstore'!$V:$V,$A1681,'Sample - Superstore'!$N:$N,$B1681)</f>
        <v>0</v>
      </c>
      <c r="J1681" s="42">
        <f>SUMIFS('Sample - Superstore'!U:U,'Sample - Superstore'!$V:$V,$A1681,'Sample - Superstore'!$N:$N,$B1681)</f>
        <v>166.2340872</v>
      </c>
      <c r="L1681" s="36" t="s">
        <v>7680</v>
      </c>
      <c r="N1681" s="40"/>
    </row>
    <row r="1682">
      <c r="A1682" s="41" t="s">
        <v>8630</v>
      </c>
      <c r="B1682" s="36" t="s">
        <v>4270</v>
      </c>
      <c r="C1682" s="36" t="s">
        <v>35</v>
      </c>
      <c r="D1682" s="36" t="s">
        <v>263</v>
      </c>
      <c r="E1682" s="36" t="s">
        <v>4271</v>
      </c>
      <c r="F1682" s="42">
        <f>SUMIFS('Sample - Superstore'!R:R,'Sample - Superstore'!$V:$V,$A1682,'Sample - Superstore'!$N:$N,$B1682)</f>
        <v>307.92</v>
      </c>
      <c r="G1682" s="43" t="str">
        <f>IF(OR($F1682&lt;Lower_Limit,$F1682&gt;Upper_Limit),TRUE,IF($F1682&gt;Upper_percentile,"P99",IF($F1682&lt;Lower_percentile,"P01","")))</f>
        <v/>
      </c>
      <c r="H1682" s="44">
        <f>SUMIFS('Sample - Superstore'!S:S,'Sample - Superstore'!$V:$V,$A1682,'Sample - Superstore'!$N:$N,$B1682)</f>
        <v>5</v>
      </c>
      <c r="I1682" s="45">
        <f>SUMIFS('Sample - Superstore'!T:T,'Sample - Superstore'!$V:$V,$A1682,'Sample - Superstore'!$N:$N,$B1682)</f>
        <v>0.2</v>
      </c>
      <c r="J1682" s="42">
        <f>SUMIFS('Sample - Superstore'!U:U,'Sample - Superstore'!$V:$V,$A1682,'Sample - Superstore'!$N:$N,$B1682)</f>
        <v>-34.641</v>
      </c>
      <c r="L1682" s="36" t="s">
        <v>7694</v>
      </c>
      <c r="N1682" s="40"/>
    </row>
    <row r="1683">
      <c r="A1683" s="41" t="s">
        <v>8630</v>
      </c>
      <c r="B1683" s="36" t="s">
        <v>4590</v>
      </c>
      <c r="C1683" s="36" t="s">
        <v>51</v>
      </c>
      <c r="D1683" s="36" t="s">
        <v>93</v>
      </c>
      <c r="E1683" s="36" t="s">
        <v>4591</v>
      </c>
      <c r="F1683" s="42">
        <f>SUMIFS('Sample - Superstore'!R:R,'Sample - Superstore'!$V:$V,$A1683,'Sample - Superstore'!$N:$N,$B1683)</f>
        <v>8.014360494</v>
      </c>
      <c r="G1683" s="43" t="str">
        <f>IF(OR($F1683&lt;Lower_Limit,$F1683&gt;Upper_Limit),TRUE,IF($F1683&gt;Upper_percentile,"P99",IF($F1683&lt;Lower_percentile,"P01","")))</f>
        <v/>
      </c>
      <c r="H1683" s="44">
        <f>SUMIFS('Sample - Superstore'!S:S,'Sample - Superstore'!$V:$V,$A1683,'Sample - Superstore'!$N:$N,$B1683)</f>
        <v>3</v>
      </c>
      <c r="I1683" s="45">
        <f>SUMIFS('Sample - Superstore'!T:T,'Sample - Superstore'!$V:$V,$A1683,'Sample - Superstore'!$N:$N,$B1683)</f>
        <v>0.2</v>
      </c>
      <c r="J1683" s="42">
        <f>SUMIFS('Sample - Superstore'!U:U,'Sample - Superstore'!$V:$V,$A1683,'Sample - Superstore'!$N:$N,$B1683)</f>
        <v>0.8014360494</v>
      </c>
      <c r="L1683" s="36" t="s">
        <v>7703</v>
      </c>
      <c r="N1683" s="40"/>
    </row>
    <row r="1684">
      <c r="A1684" s="41" t="s">
        <v>8630</v>
      </c>
      <c r="B1684" s="36" t="s">
        <v>4593</v>
      </c>
      <c r="C1684" s="36" t="s">
        <v>51</v>
      </c>
      <c r="D1684" s="36" t="s">
        <v>124</v>
      </c>
      <c r="E1684" s="36" t="s">
        <v>4594</v>
      </c>
      <c r="F1684" s="42">
        <f>SUMIFS('Sample - Superstore'!R:R,'Sample - Superstore'!$V:$V,$A1684,'Sample - Superstore'!$N:$N,$B1684)</f>
        <v>57.16731193</v>
      </c>
      <c r="G1684" s="43" t="str">
        <f>IF(OR($F1684&lt;Lower_Limit,$F1684&gt;Upper_Limit),TRUE,IF($F1684&gt;Upper_percentile,"P99",IF($F1684&lt;Lower_percentile,"P01","")))</f>
        <v/>
      </c>
      <c r="H1684" s="44">
        <f>SUMIFS('Sample - Superstore'!S:S,'Sample - Superstore'!$V:$V,$A1684,'Sample - Superstore'!$N:$N,$B1684)</f>
        <v>7</v>
      </c>
      <c r="I1684" s="45">
        <f>SUMIFS('Sample - Superstore'!T:T,'Sample - Superstore'!$V:$V,$A1684,'Sample - Superstore'!$N:$N,$B1684)</f>
        <v>0.2</v>
      </c>
      <c r="J1684" s="42">
        <f>SUMIFS('Sample - Superstore'!U:U,'Sample - Superstore'!$V:$V,$A1684,'Sample - Superstore'!$N:$N,$B1684)</f>
        <v>17.86478498</v>
      </c>
      <c r="L1684" s="36" t="s">
        <v>7707</v>
      </c>
      <c r="N1684" s="40"/>
    </row>
    <row r="1685">
      <c r="A1685" s="41" t="s">
        <v>8630</v>
      </c>
      <c r="B1685" s="36" t="s">
        <v>1300</v>
      </c>
      <c r="C1685" s="36" t="s">
        <v>51</v>
      </c>
      <c r="D1685" s="36" t="s">
        <v>272</v>
      </c>
      <c r="E1685" s="36" t="s">
        <v>722</v>
      </c>
      <c r="F1685" s="42">
        <f>SUMIFS('Sample - Superstore'!R:R,'Sample - Superstore'!$V:$V,$A1685,'Sample - Superstore'!$N:$N,$B1685)</f>
        <v>28.29230617</v>
      </c>
      <c r="G1685" s="43" t="str">
        <f>IF(OR($F1685&lt;Lower_Limit,$F1685&gt;Upper_Limit),TRUE,IF($F1685&gt;Upper_percentile,"P99",IF($F1685&lt;Lower_percentile,"P01","")))</f>
        <v/>
      </c>
      <c r="H1685" s="44">
        <f>SUMIFS('Sample - Superstore'!S:S,'Sample - Superstore'!$V:$V,$A1685,'Sample - Superstore'!$N:$N,$B1685)</f>
        <v>4</v>
      </c>
      <c r="I1685" s="45">
        <f>SUMIFS('Sample - Superstore'!T:T,'Sample - Superstore'!$V:$V,$A1685,'Sample - Superstore'!$N:$N,$B1685)</f>
        <v>0.2</v>
      </c>
      <c r="J1685" s="42">
        <f>SUMIFS('Sample - Superstore'!U:U,'Sample - Superstore'!$V:$V,$A1685,'Sample - Superstore'!$N:$N,$B1685)</f>
        <v>8.841345679</v>
      </c>
      <c r="L1685" s="36" t="s">
        <v>7711</v>
      </c>
      <c r="N1685" s="40"/>
    </row>
    <row r="1686">
      <c r="A1686" s="41" t="s">
        <v>8630</v>
      </c>
      <c r="B1686" s="36" t="s">
        <v>3868</v>
      </c>
      <c r="C1686" s="36" t="s">
        <v>35</v>
      </c>
      <c r="D1686" s="36" t="s">
        <v>263</v>
      </c>
      <c r="E1686" s="36" t="s">
        <v>3869</v>
      </c>
      <c r="F1686" s="42">
        <f>SUMIFS('Sample - Superstore'!R:R,'Sample - Superstore'!$V:$V,$A1686,'Sample - Superstore'!$N:$N,$B1686)</f>
        <v>63.5209786</v>
      </c>
      <c r="G1686" s="43" t="str">
        <f>IF(OR($F1686&lt;Lower_Limit,$F1686&gt;Upper_Limit),TRUE,IF($F1686&gt;Upper_percentile,"P99",IF($F1686&lt;Lower_percentile,"P01","")))</f>
        <v/>
      </c>
      <c r="H1686" s="44">
        <f>SUMIFS('Sample - Superstore'!S:S,'Sample - Superstore'!$V:$V,$A1686,'Sample - Superstore'!$N:$N,$B1686)</f>
        <v>1</v>
      </c>
      <c r="I1686" s="45">
        <f>SUMIFS('Sample - Superstore'!T:T,'Sample - Superstore'!$V:$V,$A1686,'Sample - Superstore'!$N:$N,$B1686)</f>
        <v>0.3</v>
      </c>
      <c r="J1686" s="42">
        <f>SUMIFS('Sample - Superstore'!U:U,'Sample - Superstore'!$V:$V,$A1686,'Sample - Superstore'!$N:$N,$B1686)</f>
        <v>-16.33396593</v>
      </c>
      <c r="L1686" s="36" t="s">
        <v>7724</v>
      </c>
      <c r="N1686" s="40"/>
    </row>
    <row r="1687">
      <c r="A1687" s="41" t="s">
        <v>8630</v>
      </c>
      <c r="B1687" s="36" t="s">
        <v>4597</v>
      </c>
      <c r="C1687" s="36" t="s">
        <v>39</v>
      </c>
      <c r="D1687" s="36" t="s">
        <v>40</v>
      </c>
      <c r="E1687" s="36" t="s">
        <v>4598</v>
      </c>
      <c r="F1687" s="42">
        <f>SUMIFS('Sample - Superstore'!R:R,'Sample - Superstore'!$V:$V,$A1687,'Sample - Superstore'!$N:$N,$B1687)</f>
        <v>140.8564198</v>
      </c>
      <c r="G1687" s="43" t="str">
        <f>IF(OR($F1687&lt;Lower_Limit,$F1687&gt;Upper_Limit),TRUE,IF($F1687&gt;Upper_percentile,"P99",IF($F1687&lt;Lower_percentile,"P01","")))</f>
        <v/>
      </c>
      <c r="H1687" s="44">
        <f>SUMIFS('Sample - Superstore'!S:S,'Sample - Superstore'!$V:$V,$A1687,'Sample - Superstore'!$N:$N,$B1687)</f>
        <v>6</v>
      </c>
      <c r="I1687" s="45">
        <f>SUMIFS('Sample - Superstore'!T:T,'Sample - Superstore'!$V:$V,$A1687,'Sample - Superstore'!$N:$N,$B1687)</f>
        <v>0</v>
      </c>
      <c r="J1687" s="42">
        <f>SUMIFS('Sample - Superstore'!U:U,'Sample - Superstore'!$V:$V,$A1687,'Sample - Superstore'!$N:$N,$B1687)</f>
        <v>39.43979753</v>
      </c>
      <c r="L1687" s="36" t="s">
        <v>7728</v>
      </c>
      <c r="N1687" s="40"/>
    </row>
    <row r="1688">
      <c r="A1688" s="41" t="s">
        <v>8630</v>
      </c>
      <c r="B1688" s="36" t="s">
        <v>750</v>
      </c>
      <c r="C1688" s="36" t="s">
        <v>39</v>
      </c>
      <c r="D1688" s="36" t="s">
        <v>40</v>
      </c>
      <c r="E1688" s="36" t="s">
        <v>751</v>
      </c>
      <c r="F1688" s="42">
        <f>SUMIFS('Sample - Superstore'!R:R,'Sample - Superstore'!$V:$V,$A1688,'Sample - Superstore'!$N:$N,$B1688)</f>
        <v>215.1282058</v>
      </c>
      <c r="G1688" s="43" t="str">
        <f>IF(OR($F1688&lt;Lower_Limit,$F1688&gt;Upper_Limit),TRUE,IF($F1688&gt;Upper_percentile,"P99",IF($F1688&lt;Lower_percentile,"P01","")))</f>
        <v/>
      </c>
      <c r="H1688" s="44">
        <f>SUMIFS('Sample - Superstore'!S:S,'Sample - Superstore'!$V:$V,$A1688,'Sample - Superstore'!$N:$N,$B1688)</f>
        <v>2</v>
      </c>
      <c r="I1688" s="45">
        <f>SUMIFS('Sample - Superstore'!T:T,'Sample - Superstore'!$V:$V,$A1688,'Sample - Superstore'!$N:$N,$B1688)</f>
        <v>0</v>
      </c>
      <c r="J1688" s="42">
        <f>SUMIFS('Sample - Superstore'!U:U,'Sample - Superstore'!$V:$V,$A1688,'Sample - Superstore'!$N:$N,$B1688)</f>
        <v>58.08461556</v>
      </c>
      <c r="L1688" s="36" t="s">
        <v>7731</v>
      </c>
      <c r="N1688" s="40"/>
    </row>
    <row r="1689">
      <c r="A1689" s="41" t="s">
        <v>8630</v>
      </c>
      <c r="B1689" s="36" t="s">
        <v>1554</v>
      </c>
      <c r="C1689" s="36" t="s">
        <v>51</v>
      </c>
      <c r="D1689" s="36" t="s">
        <v>52</v>
      </c>
      <c r="E1689" s="36" t="s">
        <v>1555</v>
      </c>
      <c r="F1689" s="42">
        <f>SUMIFS('Sample - Superstore'!R:R,'Sample - Superstore'!$V:$V,$A1689,'Sample - Superstore'!$N:$N,$B1689)</f>
        <v>23.37521811</v>
      </c>
      <c r="G1689" s="43" t="str">
        <f>IF(OR($F1689&lt;Lower_Limit,$F1689&gt;Upper_Limit),TRUE,IF($F1689&gt;Upper_percentile,"P99",IF($F1689&lt;Lower_percentile,"P01","")))</f>
        <v/>
      </c>
      <c r="H1689" s="44">
        <f>SUMIFS('Sample - Superstore'!S:S,'Sample - Superstore'!$V:$V,$A1689,'Sample - Superstore'!$N:$N,$B1689)</f>
        <v>7</v>
      </c>
      <c r="I1689" s="45">
        <f>SUMIFS('Sample - Superstore'!T:T,'Sample - Superstore'!$V:$V,$A1689,'Sample - Superstore'!$N:$N,$B1689)</f>
        <v>0</v>
      </c>
      <c r="J1689" s="42">
        <f>SUMIFS('Sample - Superstore'!U:U,'Sample - Superstore'!$V:$V,$A1689,'Sample - Superstore'!$N:$N,$B1689)</f>
        <v>1.636265267</v>
      </c>
      <c r="L1689" s="36" t="s">
        <v>7738</v>
      </c>
      <c r="N1689" s="40"/>
    </row>
    <row r="1690">
      <c r="A1690" s="41" t="s">
        <v>8630</v>
      </c>
      <c r="B1690" s="36" t="s">
        <v>3012</v>
      </c>
      <c r="C1690" s="36" t="s">
        <v>51</v>
      </c>
      <c r="D1690" s="36" t="s">
        <v>76</v>
      </c>
      <c r="E1690" s="36" t="s">
        <v>3013</v>
      </c>
      <c r="F1690" s="42">
        <f>SUMIFS('Sample - Superstore'!R:R,'Sample - Superstore'!$V:$V,$A1690,'Sample - Superstore'!$N:$N,$B1690)</f>
        <v>19.296</v>
      </c>
      <c r="G1690" s="43" t="str">
        <f>IF(OR($F1690&lt;Lower_Limit,$F1690&gt;Upper_Limit),TRUE,IF($F1690&gt;Upper_percentile,"P99",IF($F1690&lt;Lower_percentile,"P01","")))</f>
        <v/>
      </c>
      <c r="H1690" s="44">
        <f>SUMIFS('Sample - Superstore'!S:S,'Sample - Superstore'!$V:$V,$A1690,'Sample - Superstore'!$N:$N,$B1690)</f>
        <v>3</v>
      </c>
      <c r="I1690" s="45">
        <f>SUMIFS('Sample - Superstore'!T:T,'Sample - Superstore'!$V:$V,$A1690,'Sample - Superstore'!$N:$N,$B1690)</f>
        <v>0.2</v>
      </c>
      <c r="J1690" s="42">
        <f>SUMIFS('Sample - Superstore'!U:U,'Sample - Superstore'!$V:$V,$A1690,'Sample - Superstore'!$N:$N,$B1690)</f>
        <v>6.03</v>
      </c>
      <c r="L1690" s="36" t="s">
        <v>7755</v>
      </c>
      <c r="N1690" s="40"/>
    </row>
    <row r="1691">
      <c r="A1691" s="41" t="s">
        <v>8630</v>
      </c>
      <c r="B1691" s="36" t="s">
        <v>3862</v>
      </c>
      <c r="C1691" s="36" t="s">
        <v>35</v>
      </c>
      <c r="D1691" s="36" t="s">
        <v>121</v>
      </c>
      <c r="E1691" s="36" t="s">
        <v>3863</v>
      </c>
      <c r="F1691" s="42">
        <f>SUMIFS('Sample - Superstore'!R:R,'Sample - Superstore'!$V:$V,$A1691,'Sample - Superstore'!$N:$N,$B1691)</f>
        <v>45.81711466</v>
      </c>
      <c r="G1691" s="43" t="str">
        <f>IF(OR($F1691&lt;Lower_Limit,$F1691&gt;Upper_Limit),TRUE,IF($F1691&gt;Upper_percentile,"P99",IF($F1691&lt;Lower_percentile,"P01","")))</f>
        <v/>
      </c>
      <c r="H1691" s="44">
        <f>SUMIFS('Sample - Superstore'!S:S,'Sample - Superstore'!$V:$V,$A1691,'Sample - Superstore'!$N:$N,$B1691)</f>
        <v>5</v>
      </c>
      <c r="I1691" s="45">
        <f>SUMIFS('Sample - Superstore'!T:T,'Sample - Superstore'!$V:$V,$A1691,'Sample - Superstore'!$N:$N,$B1691)</f>
        <v>0</v>
      </c>
      <c r="J1691" s="42">
        <f>SUMIFS('Sample - Superstore'!U:U,'Sample - Superstore'!$V:$V,$A1691,'Sample - Superstore'!$N:$N,$B1691)</f>
        <v>13.7451344</v>
      </c>
      <c r="L1691" s="36" t="s">
        <v>7768</v>
      </c>
      <c r="N1691" s="40"/>
    </row>
    <row r="1692">
      <c r="A1692" s="41" t="s">
        <v>8630</v>
      </c>
      <c r="B1692" s="36" t="s">
        <v>621</v>
      </c>
      <c r="C1692" s="36" t="s">
        <v>35</v>
      </c>
      <c r="D1692" s="36" t="s">
        <v>263</v>
      </c>
      <c r="E1692" s="36" t="s">
        <v>622</v>
      </c>
      <c r="F1692" s="42">
        <f>SUMIFS('Sample - Superstore'!R:R,'Sample - Superstore'!$V:$V,$A1692,'Sample - Superstore'!$N:$N,$B1692)</f>
        <v>387.136</v>
      </c>
      <c r="G1692" s="43" t="str">
        <f>IF(OR($F1692&lt;Lower_Limit,$F1692&gt;Upper_Limit),TRUE,IF($F1692&gt;Upper_percentile,"P99",IF($F1692&lt;Lower_percentile,"P01","")))</f>
        <v/>
      </c>
      <c r="H1692" s="44">
        <f>SUMIFS('Sample - Superstore'!S:S,'Sample - Superstore'!$V:$V,$A1692,'Sample - Superstore'!$N:$N,$B1692)</f>
        <v>4</v>
      </c>
      <c r="I1692" s="45">
        <f>SUMIFS('Sample - Superstore'!T:T,'Sample - Superstore'!$V:$V,$A1692,'Sample - Superstore'!$N:$N,$B1692)</f>
        <v>0.2</v>
      </c>
      <c r="J1692" s="42">
        <f>SUMIFS('Sample - Superstore'!U:U,'Sample - Superstore'!$V:$V,$A1692,'Sample - Superstore'!$N:$N,$B1692)</f>
        <v>4.8392</v>
      </c>
      <c r="L1692" s="36" t="s">
        <v>7773</v>
      </c>
      <c r="N1692" s="40"/>
    </row>
    <row r="1693">
      <c r="A1693" s="41" t="s">
        <v>8630</v>
      </c>
      <c r="B1693" s="36" t="s">
        <v>616</v>
      </c>
      <c r="C1693" s="36" t="s">
        <v>51</v>
      </c>
      <c r="D1693" s="36" t="s">
        <v>76</v>
      </c>
      <c r="E1693" s="36" t="s">
        <v>617</v>
      </c>
      <c r="F1693" s="42">
        <f>SUMIFS('Sample - Superstore'!R:R,'Sample - Superstore'!$V:$V,$A1693,'Sample - Superstore'!$N:$N,$B1693)</f>
        <v>26.00691358</v>
      </c>
      <c r="G1693" s="43" t="str">
        <f>IF(OR($F1693&lt;Lower_Limit,$F1693&gt;Upper_Limit),TRUE,IF($F1693&gt;Upper_percentile,"P99",IF($F1693&lt;Lower_percentile,"P01","")))</f>
        <v/>
      </c>
      <c r="H1693" s="44">
        <f>SUMIFS('Sample - Superstore'!S:S,'Sample - Superstore'!$V:$V,$A1693,'Sample - Superstore'!$N:$N,$B1693)</f>
        <v>4</v>
      </c>
      <c r="I1693" s="45">
        <f>SUMIFS('Sample - Superstore'!T:T,'Sample - Superstore'!$V:$V,$A1693,'Sample - Superstore'!$N:$N,$B1693)</f>
        <v>0</v>
      </c>
      <c r="J1693" s="42">
        <f>SUMIFS('Sample - Superstore'!U:U,'Sample - Superstore'!$V:$V,$A1693,'Sample - Superstore'!$N:$N,$B1693)</f>
        <v>11.70311111</v>
      </c>
      <c r="L1693" s="36" t="s">
        <v>7778</v>
      </c>
      <c r="N1693" s="40"/>
    </row>
    <row r="1694">
      <c r="A1694" s="41" t="s">
        <v>8630</v>
      </c>
      <c r="B1694" s="36" t="s">
        <v>4607</v>
      </c>
      <c r="C1694" s="36" t="s">
        <v>51</v>
      </c>
      <c r="D1694" s="36" t="s">
        <v>635</v>
      </c>
      <c r="E1694" s="36" t="s">
        <v>1319</v>
      </c>
      <c r="F1694" s="42">
        <f>SUMIFS('Sample - Superstore'!R:R,'Sample - Superstore'!$V:$V,$A1694,'Sample - Superstore'!$N:$N,$B1694)</f>
        <v>8.250469136</v>
      </c>
      <c r="G1694" s="43" t="str">
        <f>IF(OR($F1694&lt;Lower_Limit,$F1694&gt;Upper_Limit),TRUE,IF($F1694&gt;Upper_percentile,"P99",IF($F1694&lt;Lower_percentile,"P01","")))</f>
        <v/>
      </c>
      <c r="H1694" s="44">
        <f>SUMIFS('Sample - Superstore'!S:S,'Sample - Superstore'!$V:$V,$A1694,'Sample - Superstore'!$N:$N,$B1694)</f>
        <v>2</v>
      </c>
      <c r="I1694" s="45">
        <f>SUMIFS('Sample - Superstore'!T:T,'Sample - Superstore'!$V:$V,$A1694,'Sample - Superstore'!$N:$N,$B1694)</f>
        <v>0</v>
      </c>
      <c r="J1694" s="42">
        <f>SUMIFS('Sample - Superstore'!U:U,'Sample - Superstore'!$V:$V,$A1694,'Sample - Superstore'!$N:$N,$B1694)</f>
        <v>0.1650093827</v>
      </c>
      <c r="L1694" s="36" t="s">
        <v>7781</v>
      </c>
      <c r="N1694" s="40"/>
    </row>
    <row r="1695">
      <c r="A1695" s="41" t="s">
        <v>8630</v>
      </c>
      <c r="B1695" s="36" t="s">
        <v>1722</v>
      </c>
      <c r="C1695" s="36" t="s">
        <v>51</v>
      </c>
      <c r="D1695" s="36" t="s">
        <v>52</v>
      </c>
      <c r="E1695" s="36" t="s">
        <v>1723</v>
      </c>
      <c r="F1695" s="42">
        <f>SUMIFS('Sample - Superstore'!R:R,'Sample - Superstore'!$V:$V,$A1695,'Sample - Superstore'!$N:$N,$B1695)</f>
        <v>117.4682963</v>
      </c>
      <c r="G1695" s="43" t="str">
        <f>IF(OR($F1695&lt;Lower_Limit,$F1695&gt;Upper_Limit),TRUE,IF($F1695&gt;Upper_percentile,"P99",IF($F1695&lt;Lower_percentile,"P01","")))</f>
        <v/>
      </c>
      <c r="H1695" s="44">
        <f>SUMIFS('Sample - Superstore'!S:S,'Sample - Superstore'!$V:$V,$A1695,'Sample - Superstore'!$N:$N,$B1695)</f>
        <v>7</v>
      </c>
      <c r="I1695" s="45">
        <f>SUMIFS('Sample - Superstore'!T:T,'Sample - Superstore'!$V:$V,$A1695,'Sample - Superstore'!$N:$N,$B1695)</f>
        <v>0</v>
      </c>
      <c r="J1695" s="42">
        <f>SUMIFS('Sample - Superstore'!U:U,'Sample - Superstore'!$V:$V,$A1695,'Sample - Superstore'!$N:$N,$B1695)</f>
        <v>32.89112296</v>
      </c>
      <c r="L1695" s="36" t="s">
        <v>7794</v>
      </c>
      <c r="N1695" s="40"/>
    </row>
    <row r="1696">
      <c r="A1696" s="41" t="s">
        <v>8630</v>
      </c>
      <c r="B1696" s="36" t="s">
        <v>131</v>
      </c>
      <c r="C1696" s="36" t="s">
        <v>35</v>
      </c>
      <c r="D1696" s="36" t="s">
        <v>36</v>
      </c>
      <c r="E1696" s="36" t="s">
        <v>132</v>
      </c>
      <c r="F1696" s="42">
        <f>SUMIFS('Sample - Superstore'!R:R,'Sample - Superstore'!$V:$V,$A1696,'Sample - Superstore'!$N:$N,$B1696)</f>
        <v>1170.221432</v>
      </c>
      <c r="G1696" s="43" t="str">
        <f>IF(OR($F1696&lt;Lower_Limit,$F1696&gt;Upper_Limit),TRUE,IF($F1696&gt;Upper_percentile,"P99",IF($F1696&lt;Lower_percentile,"P01","")))</f>
        <v/>
      </c>
      <c r="H1696" s="44">
        <f>SUMIFS('Sample - Superstore'!S:S,'Sample - Superstore'!$V:$V,$A1696,'Sample - Superstore'!$N:$N,$B1696)</f>
        <v>4</v>
      </c>
      <c r="I1696" s="45">
        <f>SUMIFS('Sample - Superstore'!T:T,'Sample - Superstore'!$V:$V,$A1696,'Sample - Superstore'!$N:$N,$B1696)</f>
        <v>0</v>
      </c>
      <c r="J1696" s="42">
        <f>SUMIFS('Sample - Superstore'!U:U,'Sample - Superstore'!$V:$V,$A1696,'Sample - Superstore'!$N:$N,$B1696)</f>
        <v>304.2575723</v>
      </c>
      <c r="L1696" s="36" t="s">
        <v>7796</v>
      </c>
      <c r="N1696" s="40"/>
    </row>
    <row r="1697">
      <c r="A1697" s="41" t="s">
        <v>8630</v>
      </c>
      <c r="B1697" s="36" t="s">
        <v>758</v>
      </c>
      <c r="C1697" s="36" t="s">
        <v>51</v>
      </c>
      <c r="D1697" s="36" t="s">
        <v>124</v>
      </c>
      <c r="E1697" s="36" t="s">
        <v>759</v>
      </c>
      <c r="F1697" s="42">
        <f>SUMIFS('Sample - Superstore'!R:R,'Sample - Superstore'!$V:$V,$A1697,'Sample - Superstore'!$N:$N,$B1697)</f>
        <v>22.92</v>
      </c>
      <c r="G1697" s="43" t="str">
        <f>IF(OR($F1697&lt;Lower_Limit,$F1697&gt;Upper_Limit),TRUE,IF($F1697&gt;Upper_percentile,"P99",IF($F1697&lt;Lower_percentile,"P01","")))</f>
        <v/>
      </c>
      <c r="H1697" s="44">
        <f>SUMIFS('Sample - Superstore'!S:S,'Sample - Superstore'!$V:$V,$A1697,'Sample - Superstore'!$N:$N,$B1697)</f>
        <v>3</v>
      </c>
      <c r="I1697" s="45">
        <f>SUMIFS('Sample - Superstore'!T:T,'Sample - Superstore'!$V:$V,$A1697,'Sample - Superstore'!$N:$N,$B1697)</f>
        <v>0</v>
      </c>
      <c r="J1697" s="42">
        <f>SUMIFS('Sample - Superstore'!U:U,'Sample - Superstore'!$V:$V,$A1697,'Sample - Superstore'!$N:$N,$B1697)</f>
        <v>11.2308</v>
      </c>
      <c r="L1697" s="36" t="s">
        <v>7804</v>
      </c>
      <c r="N1697" s="40"/>
    </row>
    <row r="1698">
      <c r="A1698" s="41" t="s">
        <v>8630</v>
      </c>
      <c r="B1698" s="36" t="s">
        <v>503</v>
      </c>
      <c r="C1698" s="36" t="s">
        <v>51</v>
      </c>
      <c r="D1698" s="36" t="s">
        <v>52</v>
      </c>
      <c r="E1698" s="36" t="s">
        <v>504</v>
      </c>
      <c r="F1698" s="42">
        <f>SUMIFS('Sample - Superstore'!R:R,'Sample - Superstore'!$V:$V,$A1698,'Sample - Superstore'!$N:$N,$B1698)</f>
        <v>154.44</v>
      </c>
      <c r="G1698" s="43" t="str">
        <f>IF(OR($F1698&lt;Lower_Limit,$F1698&gt;Upper_Limit),TRUE,IF($F1698&gt;Upper_percentile,"P99",IF($F1698&lt;Lower_percentile,"P01","")))</f>
        <v/>
      </c>
      <c r="H1698" s="44">
        <f>SUMIFS('Sample - Superstore'!S:S,'Sample - Superstore'!$V:$V,$A1698,'Sample - Superstore'!$N:$N,$B1698)</f>
        <v>3</v>
      </c>
      <c r="I1698" s="45">
        <f>SUMIFS('Sample - Superstore'!T:T,'Sample - Superstore'!$V:$V,$A1698,'Sample - Superstore'!$N:$N,$B1698)</f>
        <v>0</v>
      </c>
      <c r="J1698" s="42">
        <f>SUMIFS('Sample - Superstore'!U:U,'Sample - Superstore'!$V:$V,$A1698,'Sample - Superstore'!$N:$N,$B1698)</f>
        <v>1.5444</v>
      </c>
      <c r="L1698" s="36" t="s">
        <v>7815</v>
      </c>
      <c r="N1698" s="40"/>
    </row>
    <row r="1699">
      <c r="A1699" s="41" t="s">
        <v>8630</v>
      </c>
      <c r="B1699" s="36" t="s">
        <v>4611</v>
      </c>
      <c r="C1699" s="36" t="s">
        <v>51</v>
      </c>
      <c r="D1699" s="36" t="s">
        <v>76</v>
      </c>
      <c r="E1699" s="36" t="s">
        <v>4612</v>
      </c>
      <c r="F1699" s="42">
        <f>SUMIFS('Sample - Superstore'!R:R,'Sample - Superstore'!$V:$V,$A1699,'Sample - Superstore'!$N:$N,$B1699)</f>
        <v>8.878222222</v>
      </c>
      <c r="G1699" s="43" t="str">
        <f>IF(OR($F1699&lt;Lower_Limit,$F1699&gt;Upper_Limit),TRUE,IF($F1699&gt;Upper_percentile,"P99",IF($F1699&lt;Lower_percentile,"P01","")))</f>
        <v/>
      </c>
      <c r="H1699" s="44">
        <f>SUMIFS('Sample - Superstore'!S:S,'Sample - Superstore'!$V:$V,$A1699,'Sample - Superstore'!$N:$N,$B1699)</f>
        <v>4</v>
      </c>
      <c r="I1699" s="45">
        <f>SUMIFS('Sample - Superstore'!T:T,'Sample - Superstore'!$V:$V,$A1699,'Sample - Superstore'!$N:$N,$B1699)</f>
        <v>0</v>
      </c>
      <c r="J1699" s="42">
        <f>SUMIFS('Sample - Superstore'!U:U,'Sample - Superstore'!$V:$V,$A1699,'Sample - Superstore'!$N:$N,$B1699)</f>
        <v>3.9952</v>
      </c>
      <c r="L1699" s="36" t="s">
        <v>7817</v>
      </c>
      <c r="N1699" s="40"/>
    </row>
    <row r="1700">
      <c r="A1700" s="41" t="s">
        <v>8630</v>
      </c>
      <c r="B1700" s="36" t="s">
        <v>1948</v>
      </c>
      <c r="C1700" s="36" t="s">
        <v>39</v>
      </c>
      <c r="D1700" s="36" t="s">
        <v>61</v>
      </c>
      <c r="E1700" s="36" t="s">
        <v>1949</v>
      </c>
      <c r="F1700" s="42">
        <f>SUMIFS('Sample - Superstore'!R:R,'Sample - Superstore'!$V:$V,$A1700,'Sample - Superstore'!$N:$N,$B1700)</f>
        <v>110.0361481</v>
      </c>
      <c r="G1700" s="43" t="str">
        <f>IF(OR($F1700&lt;Lower_Limit,$F1700&gt;Upper_Limit),TRUE,IF($F1700&gt;Upper_percentile,"P99",IF($F1700&lt;Lower_percentile,"P01","")))</f>
        <v/>
      </c>
      <c r="H1700" s="44">
        <f>SUMIFS('Sample - Superstore'!S:S,'Sample - Superstore'!$V:$V,$A1700,'Sample - Superstore'!$N:$N,$B1700)</f>
        <v>6</v>
      </c>
      <c r="I1700" s="45">
        <f>SUMIFS('Sample - Superstore'!T:T,'Sample - Superstore'!$V:$V,$A1700,'Sample - Superstore'!$N:$N,$B1700)</f>
        <v>0</v>
      </c>
      <c r="J1700" s="42">
        <f>SUMIFS('Sample - Superstore'!U:U,'Sample - Superstore'!$V:$V,$A1700,'Sample - Superstore'!$N:$N,$B1700)</f>
        <v>11.00361481</v>
      </c>
      <c r="L1700" s="36" t="s">
        <v>7832</v>
      </c>
      <c r="N1700" s="40"/>
    </row>
    <row r="1701">
      <c r="A1701" s="41" t="s">
        <v>8630</v>
      </c>
      <c r="B1701" s="36" t="s">
        <v>2802</v>
      </c>
      <c r="C1701" s="36" t="s">
        <v>39</v>
      </c>
      <c r="D1701" s="36" t="s">
        <v>40</v>
      </c>
      <c r="E1701" s="36" t="s">
        <v>2803</v>
      </c>
      <c r="F1701" s="42">
        <f>SUMIFS('Sample - Superstore'!R:R,'Sample - Superstore'!$V:$V,$A1701,'Sample - Superstore'!$N:$N,$B1701)</f>
        <v>263.6024889</v>
      </c>
      <c r="G1701" s="43" t="str">
        <f>IF(OR($F1701&lt;Lower_Limit,$F1701&gt;Upper_Limit),TRUE,IF($F1701&gt;Upper_percentile,"P99",IF($F1701&lt;Lower_percentile,"P01","")))</f>
        <v/>
      </c>
      <c r="H1701" s="44">
        <f>SUMIFS('Sample - Superstore'!S:S,'Sample - Superstore'!$V:$V,$A1701,'Sample - Superstore'!$N:$N,$B1701)</f>
        <v>8</v>
      </c>
      <c r="I1701" s="45">
        <f>SUMIFS('Sample - Superstore'!T:T,'Sample - Superstore'!$V:$V,$A1701,'Sample - Superstore'!$N:$N,$B1701)</f>
        <v>0.4</v>
      </c>
      <c r="J1701" s="42">
        <f>SUMIFS('Sample - Superstore'!U:U,'Sample - Superstore'!$V:$V,$A1701,'Sample - Superstore'!$N:$N,$B1701)</f>
        <v>-52.72049778</v>
      </c>
      <c r="L1701" s="36" t="s">
        <v>7837</v>
      </c>
      <c r="N1701" s="40"/>
    </row>
    <row r="1702">
      <c r="A1702" s="41" t="s">
        <v>8630</v>
      </c>
      <c r="B1702" s="36" t="s">
        <v>586</v>
      </c>
      <c r="C1702" s="36" t="s">
        <v>51</v>
      </c>
      <c r="D1702" s="36" t="s">
        <v>93</v>
      </c>
      <c r="E1702" s="36" t="s">
        <v>587</v>
      </c>
      <c r="F1702" s="42">
        <f>SUMIFS('Sample - Superstore'!R:R,'Sample - Superstore'!$V:$V,$A1702,'Sample - Superstore'!$N:$N,$B1702)</f>
        <v>113.22</v>
      </c>
      <c r="G1702" s="43" t="str">
        <f>IF(OR($F1702&lt;Lower_Limit,$F1702&gt;Upper_Limit),TRUE,IF($F1702&gt;Upper_percentile,"P99",IF($F1702&lt;Lower_percentile,"P01","")))</f>
        <v/>
      </c>
      <c r="H1702" s="44">
        <f>SUMIFS('Sample - Superstore'!S:S,'Sample - Superstore'!$V:$V,$A1702,'Sample - Superstore'!$N:$N,$B1702)</f>
        <v>3</v>
      </c>
      <c r="I1702" s="45">
        <f>SUMIFS('Sample - Superstore'!T:T,'Sample - Superstore'!$V:$V,$A1702,'Sample - Superstore'!$N:$N,$B1702)</f>
        <v>0</v>
      </c>
      <c r="J1702" s="42">
        <f>SUMIFS('Sample - Superstore'!U:U,'Sample - Superstore'!$V:$V,$A1702,'Sample - Superstore'!$N:$N,$B1702)</f>
        <v>29.4372</v>
      </c>
      <c r="L1702" s="36" t="s">
        <v>7851</v>
      </c>
      <c r="N1702" s="40"/>
    </row>
    <row r="1703">
      <c r="A1703" s="41" t="s">
        <v>8630</v>
      </c>
      <c r="B1703" s="36" t="s">
        <v>902</v>
      </c>
      <c r="C1703" s="36" t="s">
        <v>51</v>
      </c>
      <c r="D1703" s="36" t="s">
        <v>124</v>
      </c>
      <c r="E1703" s="36" t="s">
        <v>903</v>
      </c>
      <c r="F1703" s="42">
        <f>SUMIFS('Sample - Superstore'!R:R,'Sample - Superstore'!$V:$V,$A1703,'Sample - Superstore'!$N:$N,$B1703)</f>
        <v>35.88</v>
      </c>
      <c r="G1703" s="43" t="str">
        <f>IF(OR($F1703&lt;Lower_Limit,$F1703&gt;Upper_Limit),TRUE,IF($F1703&gt;Upper_percentile,"P99",IF($F1703&lt;Lower_percentile,"P01","")))</f>
        <v/>
      </c>
      <c r="H1703" s="44">
        <f>SUMIFS('Sample - Superstore'!S:S,'Sample - Superstore'!$V:$V,$A1703,'Sample - Superstore'!$N:$N,$B1703)</f>
        <v>6</v>
      </c>
      <c r="I1703" s="45">
        <f>SUMIFS('Sample - Superstore'!T:T,'Sample - Superstore'!$V:$V,$A1703,'Sample - Superstore'!$N:$N,$B1703)</f>
        <v>0</v>
      </c>
      <c r="J1703" s="42">
        <f>SUMIFS('Sample - Superstore'!U:U,'Sample - Superstore'!$V:$V,$A1703,'Sample - Superstore'!$N:$N,$B1703)</f>
        <v>17.5812</v>
      </c>
      <c r="L1703" s="36" t="s">
        <v>7865</v>
      </c>
      <c r="N1703" s="40"/>
    </row>
    <row r="1704">
      <c r="A1704" s="41" t="s">
        <v>8630</v>
      </c>
      <c r="B1704" s="36" t="s">
        <v>4621</v>
      </c>
      <c r="C1704" s="36" t="s">
        <v>51</v>
      </c>
      <c r="D1704" s="36" t="s">
        <v>76</v>
      </c>
      <c r="E1704" s="36" t="s">
        <v>4622</v>
      </c>
      <c r="F1704" s="42">
        <f>SUMIFS('Sample - Superstore'!R:R,'Sample - Superstore'!$V:$V,$A1704,'Sample - Superstore'!$N:$N,$B1704)</f>
        <v>4535.976</v>
      </c>
      <c r="G1704" s="43" t="str">
        <f>IF(OR($F1704&lt;Lower_Limit,$F1704&gt;Upper_Limit),TRUE,IF($F1704&gt;Upper_percentile,"P99",IF($F1704&lt;Lower_percentile,"P01","")))</f>
        <v>P99</v>
      </c>
      <c r="H1704" s="44">
        <f>SUMIFS('Sample - Superstore'!S:S,'Sample - Superstore'!$V:$V,$A1704,'Sample - Superstore'!$N:$N,$B1704)</f>
        <v>3</v>
      </c>
      <c r="I1704" s="45">
        <f>SUMIFS('Sample - Superstore'!T:T,'Sample - Superstore'!$V:$V,$A1704,'Sample - Superstore'!$N:$N,$B1704)</f>
        <v>0.2</v>
      </c>
      <c r="J1704" s="42">
        <f>SUMIFS('Sample - Superstore'!U:U,'Sample - Superstore'!$V:$V,$A1704,'Sample - Superstore'!$N:$N,$B1704)</f>
        <v>1644.2913</v>
      </c>
      <c r="L1704" s="36" t="s">
        <v>7869</v>
      </c>
      <c r="N1704" s="40"/>
    </row>
    <row r="1705">
      <c r="A1705" s="41" t="s">
        <v>8630</v>
      </c>
      <c r="B1705" s="36" t="s">
        <v>4624</v>
      </c>
      <c r="C1705" s="36" t="s">
        <v>51</v>
      </c>
      <c r="D1705" s="36" t="s">
        <v>52</v>
      </c>
      <c r="E1705" s="36" t="s">
        <v>4625</v>
      </c>
      <c r="F1705" s="42">
        <f>SUMIFS('Sample - Superstore'!R:R,'Sample - Superstore'!$V:$V,$A1705,'Sample - Superstore'!$N:$N,$B1705)</f>
        <v>82.57341587</v>
      </c>
      <c r="G1705" s="43" t="str">
        <f>IF(OR($F1705&lt;Lower_Limit,$F1705&gt;Upper_Limit),TRUE,IF($F1705&gt;Upper_percentile,"P99",IF($F1705&lt;Lower_percentile,"P01","")))</f>
        <v/>
      </c>
      <c r="H1705" s="44">
        <f>SUMIFS('Sample - Superstore'!S:S,'Sample - Superstore'!$V:$V,$A1705,'Sample - Superstore'!$N:$N,$B1705)</f>
        <v>9</v>
      </c>
      <c r="I1705" s="45">
        <f>SUMIFS('Sample - Superstore'!T:T,'Sample - Superstore'!$V:$V,$A1705,'Sample - Superstore'!$N:$N,$B1705)</f>
        <v>0.2</v>
      </c>
      <c r="J1705" s="42">
        <f>SUMIFS('Sample - Superstore'!U:U,'Sample - Superstore'!$V:$V,$A1705,'Sample - Superstore'!$N:$N,$B1705)</f>
        <v>5.160838492</v>
      </c>
      <c r="L1705" s="36" t="s">
        <v>7878</v>
      </c>
      <c r="N1705" s="40"/>
    </row>
    <row r="1706">
      <c r="A1706" s="41" t="s">
        <v>8630</v>
      </c>
      <c r="B1706" s="36" t="s">
        <v>4627</v>
      </c>
      <c r="C1706" s="36" t="s">
        <v>39</v>
      </c>
      <c r="D1706" s="36" t="s">
        <v>61</v>
      </c>
      <c r="E1706" s="36" t="s">
        <v>4628</v>
      </c>
      <c r="F1706" s="42">
        <f>SUMIFS('Sample - Superstore'!R:R,'Sample - Superstore'!$V:$V,$A1706,'Sample - Superstore'!$N:$N,$B1706)</f>
        <v>118.9143704</v>
      </c>
      <c r="G1706" s="43" t="str">
        <f>IF(OR($F1706&lt;Lower_Limit,$F1706&gt;Upper_Limit),TRUE,IF($F1706&gt;Upper_percentile,"P99",IF($F1706&lt;Lower_percentile,"P01","")))</f>
        <v/>
      </c>
      <c r="H1706" s="44">
        <f>SUMIFS('Sample - Superstore'!S:S,'Sample - Superstore'!$V:$V,$A1706,'Sample - Superstore'!$N:$N,$B1706)</f>
        <v>6</v>
      </c>
      <c r="I1706" s="45">
        <f>SUMIFS('Sample - Superstore'!T:T,'Sample - Superstore'!$V:$V,$A1706,'Sample - Superstore'!$N:$N,$B1706)</f>
        <v>0.2</v>
      </c>
      <c r="J1706" s="42">
        <f>SUMIFS('Sample - Superstore'!U:U,'Sample - Superstore'!$V:$V,$A1706,'Sample - Superstore'!$N:$N,$B1706)</f>
        <v>-10.40500741</v>
      </c>
      <c r="L1706" s="36" t="s">
        <v>7899</v>
      </c>
      <c r="N1706" s="40"/>
    </row>
    <row r="1707">
      <c r="A1707" s="41" t="s">
        <v>8630</v>
      </c>
      <c r="B1707" s="36" t="s">
        <v>3299</v>
      </c>
      <c r="C1707" s="36" t="s">
        <v>35</v>
      </c>
      <c r="D1707" s="36" t="s">
        <v>263</v>
      </c>
      <c r="E1707" s="36" t="s">
        <v>3300</v>
      </c>
      <c r="F1707" s="42">
        <f>SUMIFS('Sample - Superstore'!R:R,'Sample - Superstore'!$V:$V,$A1707,'Sample - Superstore'!$N:$N,$B1707)</f>
        <v>242.136</v>
      </c>
      <c r="G1707" s="43" t="str">
        <f>IF(OR($F1707&lt;Lower_Limit,$F1707&gt;Upper_Limit),TRUE,IF($F1707&gt;Upper_percentile,"P99",IF($F1707&lt;Lower_percentile,"P01","")))</f>
        <v/>
      </c>
      <c r="H1707" s="44">
        <f>SUMIFS('Sample - Superstore'!S:S,'Sample - Superstore'!$V:$V,$A1707,'Sample - Superstore'!$N:$N,$B1707)</f>
        <v>3</v>
      </c>
      <c r="I1707" s="45">
        <f>SUMIFS('Sample - Superstore'!T:T,'Sample - Superstore'!$V:$V,$A1707,'Sample - Superstore'!$N:$N,$B1707)</f>
        <v>0.2</v>
      </c>
      <c r="J1707" s="42">
        <f>SUMIFS('Sample - Superstore'!U:U,'Sample - Superstore'!$V:$V,$A1707,'Sample - Superstore'!$N:$N,$B1707)</f>
        <v>12.1068</v>
      </c>
      <c r="L1707" s="36" t="s">
        <v>7903</v>
      </c>
      <c r="N1707" s="40"/>
    </row>
    <row r="1708">
      <c r="A1708" s="41" t="s">
        <v>8630</v>
      </c>
      <c r="B1708" s="36" t="s">
        <v>3645</v>
      </c>
      <c r="C1708" s="36" t="s">
        <v>51</v>
      </c>
      <c r="D1708" s="36" t="s">
        <v>93</v>
      </c>
      <c r="E1708" s="36" t="s">
        <v>3646</v>
      </c>
      <c r="F1708" s="42">
        <f>SUMIFS('Sample - Superstore'!R:R,'Sample - Superstore'!$V:$V,$A1708,'Sample - Superstore'!$N:$N,$B1708)</f>
        <v>12.39</v>
      </c>
      <c r="G1708" s="43" t="str">
        <f>IF(OR($F1708&lt;Lower_Limit,$F1708&gt;Upper_Limit),TRUE,IF($F1708&gt;Upper_percentile,"P99",IF($F1708&lt;Lower_percentile,"P01","")))</f>
        <v/>
      </c>
      <c r="H1708" s="44">
        <f>SUMIFS('Sample - Superstore'!S:S,'Sample - Superstore'!$V:$V,$A1708,'Sample - Superstore'!$N:$N,$B1708)</f>
        <v>3</v>
      </c>
      <c r="I1708" s="45">
        <f>SUMIFS('Sample - Superstore'!T:T,'Sample - Superstore'!$V:$V,$A1708,'Sample - Superstore'!$N:$N,$B1708)</f>
        <v>0</v>
      </c>
      <c r="J1708" s="42">
        <f>SUMIFS('Sample - Superstore'!U:U,'Sample - Superstore'!$V:$V,$A1708,'Sample - Superstore'!$N:$N,$B1708)</f>
        <v>5.6994</v>
      </c>
      <c r="L1708" s="36" t="s">
        <v>7906</v>
      </c>
      <c r="N1708" s="40"/>
    </row>
    <row r="1709">
      <c r="A1709" s="41" t="s">
        <v>8630</v>
      </c>
      <c r="B1709" s="36" t="s">
        <v>1232</v>
      </c>
      <c r="C1709" s="36" t="s">
        <v>35</v>
      </c>
      <c r="D1709" s="36" t="s">
        <v>121</v>
      </c>
      <c r="E1709" s="36" t="s">
        <v>1233</v>
      </c>
      <c r="F1709" s="42">
        <f>SUMIFS('Sample - Superstore'!R:R,'Sample - Superstore'!$V:$V,$A1709,'Sample - Superstore'!$N:$N,$B1709)</f>
        <v>49.89425984</v>
      </c>
      <c r="G1709" s="43" t="str">
        <f>IF(OR($F1709&lt;Lower_Limit,$F1709&gt;Upper_Limit),TRUE,IF($F1709&gt;Upper_percentile,"P99",IF($F1709&lt;Lower_percentile,"P01","")))</f>
        <v/>
      </c>
      <c r="H1709" s="44">
        <f>SUMIFS('Sample - Superstore'!S:S,'Sample - Superstore'!$V:$V,$A1709,'Sample - Superstore'!$N:$N,$B1709)</f>
        <v>6</v>
      </c>
      <c r="I1709" s="45">
        <f>SUMIFS('Sample - Superstore'!T:T,'Sample - Superstore'!$V:$V,$A1709,'Sample - Superstore'!$N:$N,$B1709)</f>
        <v>0</v>
      </c>
      <c r="J1709" s="42">
        <f>SUMIFS('Sample - Superstore'!U:U,'Sample - Superstore'!$V:$V,$A1709,'Sample - Superstore'!$N:$N,$B1709)</f>
        <v>13.97039275</v>
      </c>
      <c r="L1709" s="36" t="s">
        <v>7914</v>
      </c>
      <c r="N1709" s="40"/>
    </row>
    <row r="1710">
      <c r="A1710" s="41" t="s">
        <v>8630</v>
      </c>
      <c r="B1710" s="36" t="s">
        <v>3607</v>
      </c>
      <c r="C1710" s="36" t="s">
        <v>51</v>
      </c>
      <c r="D1710" s="36" t="s">
        <v>52</v>
      </c>
      <c r="E1710" s="36" t="s">
        <v>3608</v>
      </c>
      <c r="F1710" s="42">
        <f>SUMIFS('Sample - Superstore'!R:R,'Sample - Superstore'!$V:$V,$A1710,'Sample - Superstore'!$N:$N,$B1710)</f>
        <v>340.92</v>
      </c>
      <c r="G1710" s="43" t="str">
        <f>IF(OR($F1710&lt;Lower_Limit,$F1710&gt;Upper_Limit),TRUE,IF($F1710&gt;Upper_percentile,"P99",IF($F1710&lt;Lower_percentile,"P01","")))</f>
        <v/>
      </c>
      <c r="H1710" s="44">
        <f>SUMIFS('Sample - Superstore'!S:S,'Sample - Superstore'!$V:$V,$A1710,'Sample - Superstore'!$N:$N,$B1710)</f>
        <v>3</v>
      </c>
      <c r="I1710" s="45">
        <f>SUMIFS('Sample - Superstore'!T:T,'Sample - Superstore'!$V:$V,$A1710,'Sample - Superstore'!$N:$N,$B1710)</f>
        <v>0</v>
      </c>
      <c r="J1710" s="42">
        <f>SUMIFS('Sample - Superstore'!U:U,'Sample - Superstore'!$V:$V,$A1710,'Sample - Superstore'!$N:$N,$B1710)</f>
        <v>3.4092</v>
      </c>
      <c r="L1710" s="36" t="s">
        <v>7921</v>
      </c>
      <c r="N1710" s="40"/>
    </row>
    <row r="1711">
      <c r="A1711" s="41" t="s">
        <v>8630</v>
      </c>
      <c r="B1711" s="36" t="s">
        <v>4631</v>
      </c>
      <c r="C1711" s="36" t="s">
        <v>35</v>
      </c>
      <c r="D1711" s="36" t="s">
        <v>121</v>
      </c>
      <c r="E1711" s="36" t="s">
        <v>4632</v>
      </c>
      <c r="F1711" s="42">
        <f>SUMIFS('Sample - Superstore'!R:R,'Sample - Superstore'!$V:$V,$A1711,'Sample - Superstore'!$N:$N,$B1711)</f>
        <v>33.56821345</v>
      </c>
      <c r="G1711" s="43" t="str">
        <f>IF(OR($F1711&lt;Lower_Limit,$F1711&gt;Upper_Limit),TRUE,IF($F1711&gt;Upper_percentile,"P99",IF($F1711&lt;Lower_percentile,"P01","")))</f>
        <v/>
      </c>
      <c r="H1711" s="44">
        <f>SUMIFS('Sample - Superstore'!S:S,'Sample - Superstore'!$V:$V,$A1711,'Sample - Superstore'!$N:$N,$B1711)</f>
        <v>2</v>
      </c>
      <c r="I1711" s="45">
        <f>SUMIFS('Sample - Superstore'!T:T,'Sample - Superstore'!$V:$V,$A1711,'Sample - Superstore'!$N:$N,$B1711)</f>
        <v>0.2</v>
      </c>
      <c r="J1711" s="42">
        <f>SUMIFS('Sample - Superstore'!U:U,'Sample - Superstore'!$V:$V,$A1711,'Sample - Superstore'!$N:$N,$B1711)</f>
        <v>7.133245358</v>
      </c>
      <c r="L1711" s="36" t="s">
        <v>7940</v>
      </c>
      <c r="N1711" s="40"/>
    </row>
    <row r="1712">
      <c r="A1712" s="41" t="s">
        <v>8630</v>
      </c>
      <c r="B1712" s="36" t="s">
        <v>2164</v>
      </c>
      <c r="C1712" s="36" t="s">
        <v>51</v>
      </c>
      <c r="D1712" s="36" t="s">
        <v>76</v>
      </c>
      <c r="E1712" s="36" t="s">
        <v>2165</v>
      </c>
      <c r="F1712" s="42">
        <f>SUMIFS('Sample - Superstore'!R:R,'Sample - Superstore'!$V:$V,$A1712,'Sample - Superstore'!$N:$N,$B1712)</f>
        <v>53.55455774</v>
      </c>
      <c r="G1712" s="43" t="str">
        <f>IF(OR($F1712&lt;Lower_Limit,$F1712&gt;Upper_Limit),TRUE,IF($F1712&gt;Upper_percentile,"P99",IF($F1712&lt;Lower_percentile,"P01","")))</f>
        <v/>
      </c>
      <c r="H1712" s="44">
        <f>SUMIFS('Sample - Superstore'!S:S,'Sample - Superstore'!$V:$V,$A1712,'Sample - Superstore'!$N:$N,$B1712)</f>
        <v>11</v>
      </c>
      <c r="I1712" s="45">
        <f>SUMIFS('Sample - Superstore'!T:T,'Sample - Superstore'!$V:$V,$A1712,'Sample - Superstore'!$N:$N,$B1712)</f>
        <v>0.9</v>
      </c>
      <c r="J1712" s="42">
        <f>SUMIFS('Sample - Superstore'!U:U,'Sample - Superstore'!$V:$V,$A1712,'Sample - Superstore'!$N:$N,$B1712)</f>
        <v>-4.241455921</v>
      </c>
      <c r="L1712" s="36" t="s">
        <v>7948</v>
      </c>
      <c r="N1712" s="40"/>
    </row>
    <row r="1713">
      <c r="A1713" s="41" t="s">
        <v>8630</v>
      </c>
      <c r="B1713" s="36" t="s">
        <v>1862</v>
      </c>
      <c r="C1713" s="36" t="s">
        <v>35</v>
      </c>
      <c r="D1713" s="36" t="s">
        <v>121</v>
      </c>
      <c r="E1713" s="36" t="s">
        <v>1863</v>
      </c>
      <c r="F1713" s="42">
        <f>SUMIFS('Sample - Superstore'!R:R,'Sample - Superstore'!$V:$V,$A1713,'Sample - Superstore'!$N:$N,$B1713)</f>
        <v>35.21193416</v>
      </c>
      <c r="G1713" s="43" t="str">
        <f>IF(OR($F1713&lt;Lower_Limit,$F1713&gt;Upper_Limit),TRUE,IF($F1713&gt;Upper_percentile,"P99",IF($F1713&lt;Lower_percentile,"P01","")))</f>
        <v/>
      </c>
      <c r="H1713" s="44">
        <f>SUMIFS('Sample - Superstore'!S:S,'Sample - Superstore'!$V:$V,$A1713,'Sample - Superstore'!$N:$N,$B1713)</f>
        <v>5</v>
      </c>
      <c r="I1713" s="45">
        <f>SUMIFS('Sample - Superstore'!T:T,'Sample - Superstore'!$V:$V,$A1713,'Sample - Superstore'!$N:$N,$B1713)</f>
        <v>0</v>
      </c>
      <c r="J1713" s="42">
        <f>SUMIFS('Sample - Superstore'!U:U,'Sample - Superstore'!$V:$V,$A1713,'Sample - Superstore'!$N:$N,$B1713)</f>
        <v>11.26781893</v>
      </c>
      <c r="L1713" s="36" t="s">
        <v>7963</v>
      </c>
      <c r="N1713" s="40"/>
    </row>
    <row r="1714">
      <c r="A1714" s="41" t="s">
        <v>8630</v>
      </c>
      <c r="B1714" s="36" t="s">
        <v>885</v>
      </c>
      <c r="C1714" s="36" t="s">
        <v>51</v>
      </c>
      <c r="D1714" s="36" t="s">
        <v>93</v>
      </c>
      <c r="E1714" s="36" t="s">
        <v>886</v>
      </c>
      <c r="F1714" s="42">
        <f>SUMIFS('Sample - Superstore'!R:R,'Sample - Superstore'!$V:$V,$A1714,'Sample - Superstore'!$N:$N,$B1714)</f>
        <v>8.34</v>
      </c>
      <c r="G1714" s="43" t="str">
        <f>IF(OR($F1714&lt;Lower_Limit,$F1714&gt;Upper_Limit),TRUE,IF($F1714&gt;Upper_percentile,"P99",IF($F1714&lt;Lower_percentile,"P01","")))</f>
        <v/>
      </c>
      <c r="H1714" s="44">
        <f>SUMIFS('Sample - Superstore'!S:S,'Sample - Superstore'!$V:$V,$A1714,'Sample - Superstore'!$N:$N,$B1714)</f>
        <v>3</v>
      </c>
      <c r="I1714" s="45">
        <f>SUMIFS('Sample - Superstore'!T:T,'Sample - Superstore'!$V:$V,$A1714,'Sample - Superstore'!$N:$N,$B1714)</f>
        <v>0</v>
      </c>
      <c r="J1714" s="42">
        <f>SUMIFS('Sample - Superstore'!U:U,'Sample - Superstore'!$V:$V,$A1714,'Sample - Superstore'!$N:$N,$B1714)</f>
        <v>2.2518</v>
      </c>
      <c r="L1714" s="36" t="s">
        <v>7965</v>
      </c>
      <c r="N1714" s="40"/>
    </row>
    <row r="1715">
      <c r="A1715" s="41" t="s">
        <v>8630</v>
      </c>
      <c r="B1715" s="36" t="s">
        <v>4638</v>
      </c>
      <c r="C1715" s="36" t="s">
        <v>35</v>
      </c>
      <c r="D1715" s="36" t="s">
        <v>121</v>
      </c>
      <c r="E1715" s="36" t="s">
        <v>4639</v>
      </c>
      <c r="F1715" s="42">
        <f>SUMIFS('Sample - Superstore'!R:R,'Sample - Superstore'!$V:$V,$A1715,'Sample - Superstore'!$N:$N,$B1715)</f>
        <v>101.94</v>
      </c>
      <c r="G1715" s="43" t="str">
        <f>IF(OR($F1715&lt;Lower_Limit,$F1715&gt;Upper_Limit),TRUE,IF($F1715&gt;Upper_percentile,"P99",IF($F1715&lt;Lower_percentile,"P01","")))</f>
        <v/>
      </c>
      <c r="H1715" s="44">
        <f>SUMIFS('Sample - Superstore'!S:S,'Sample - Superstore'!$V:$V,$A1715,'Sample - Superstore'!$N:$N,$B1715)</f>
        <v>3</v>
      </c>
      <c r="I1715" s="45">
        <f>SUMIFS('Sample - Superstore'!T:T,'Sample - Superstore'!$V:$V,$A1715,'Sample - Superstore'!$N:$N,$B1715)</f>
        <v>0</v>
      </c>
      <c r="J1715" s="42">
        <f>SUMIFS('Sample - Superstore'!U:U,'Sample - Superstore'!$V:$V,$A1715,'Sample - Superstore'!$N:$N,$B1715)</f>
        <v>30.582</v>
      </c>
      <c r="L1715" s="36" t="s">
        <v>7988</v>
      </c>
      <c r="N1715" s="40"/>
    </row>
    <row r="1716">
      <c r="A1716" s="41" t="s">
        <v>8630</v>
      </c>
      <c r="B1716" s="36" t="s">
        <v>2443</v>
      </c>
      <c r="C1716" s="36" t="s">
        <v>51</v>
      </c>
      <c r="D1716" s="36" t="s">
        <v>124</v>
      </c>
      <c r="E1716" s="36" t="s">
        <v>2444</v>
      </c>
      <c r="F1716" s="42">
        <f>SUMIFS('Sample - Superstore'!R:R,'Sample - Superstore'!$V:$V,$A1716,'Sample - Superstore'!$N:$N,$B1716)</f>
        <v>425.6149794</v>
      </c>
      <c r="G1716" s="43" t="str">
        <f>IF(OR($F1716&lt;Lower_Limit,$F1716&gt;Upper_Limit),TRUE,IF($F1716&gt;Upper_percentile,"P99",IF($F1716&lt;Lower_percentile,"P01","")))</f>
        <v/>
      </c>
      <c r="H1716" s="44">
        <f>SUMIFS('Sample - Superstore'!S:S,'Sample - Superstore'!$V:$V,$A1716,'Sample - Superstore'!$N:$N,$B1716)</f>
        <v>10</v>
      </c>
      <c r="I1716" s="45">
        <f>SUMIFS('Sample - Superstore'!T:T,'Sample - Superstore'!$V:$V,$A1716,'Sample - Superstore'!$N:$N,$B1716)</f>
        <v>0</v>
      </c>
      <c r="J1716" s="42">
        <f>SUMIFS('Sample - Superstore'!U:U,'Sample - Superstore'!$V:$V,$A1716,'Sample - Superstore'!$N:$N,$B1716)</f>
        <v>200.0390403</v>
      </c>
      <c r="L1716" s="36" t="s">
        <v>8001</v>
      </c>
      <c r="N1716" s="40"/>
    </row>
    <row r="1717">
      <c r="A1717" s="41" t="s">
        <v>8630</v>
      </c>
      <c r="B1717" s="36" t="s">
        <v>4642</v>
      </c>
      <c r="C1717" s="36" t="s">
        <v>35</v>
      </c>
      <c r="D1717" s="36" t="s">
        <v>121</v>
      </c>
      <c r="E1717" s="36" t="s">
        <v>4643</v>
      </c>
      <c r="F1717" s="42">
        <f>SUMIFS('Sample - Superstore'!R:R,'Sample - Superstore'!$V:$V,$A1717,'Sample - Superstore'!$N:$N,$B1717)</f>
        <v>18.12397366</v>
      </c>
      <c r="G1717" s="43" t="str">
        <f>IF(OR($F1717&lt;Lower_Limit,$F1717&gt;Upper_Limit),TRUE,IF($F1717&gt;Upper_percentile,"P99",IF($F1717&lt;Lower_percentile,"P01","")))</f>
        <v/>
      </c>
      <c r="H1717" s="44">
        <f>SUMIFS('Sample - Superstore'!S:S,'Sample - Superstore'!$V:$V,$A1717,'Sample - Superstore'!$N:$N,$B1717)</f>
        <v>7</v>
      </c>
      <c r="I1717" s="45">
        <f>SUMIFS('Sample - Superstore'!T:T,'Sample - Superstore'!$V:$V,$A1717,'Sample - Superstore'!$N:$N,$B1717)</f>
        <v>0.6</v>
      </c>
      <c r="J1717" s="42">
        <f>SUMIFS('Sample - Superstore'!U:U,'Sample - Superstore'!$V:$V,$A1717,'Sample - Superstore'!$N:$N,$B1717)</f>
        <v>-13.59298025</v>
      </c>
      <c r="L1717" s="36" t="s">
        <v>8008</v>
      </c>
      <c r="N1717" s="40"/>
    </row>
    <row r="1718">
      <c r="A1718" s="41" t="s">
        <v>8630</v>
      </c>
      <c r="B1718" s="36" t="s">
        <v>4644</v>
      </c>
      <c r="C1718" s="36" t="s">
        <v>51</v>
      </c>
      <c r="D1718" s="36" t="s">
        <v>124</v>
      </c>
      <c r="E1718" s="36" t="s">
        <v>4645</v>
      </c>
      <c r="F1718" s="42">
        <f>SUMIFS('Sample - Superstore'!R:R,'Sample - Superstore'!$V:$V,$A1718,'Sample - Superstore'!$N:$N,$B1718)</f>
        <v>61.49317531</v>
      </c>
      <c r="G1718" s="43" t="str">
        <f>IF(OR($F1718&lt;Lower_Limit,$F1718&gt;Upper_Limit),TRUE,IF($F1718&gt;Upper_percentile,"P99",IF($F1718&lt;Lower_percentile,"P01","")))</f>
        <v/>
      </c>
      <c r="H1718" s="44">
        <f>SUMIFS('Sample - Superstore'!S:S,'Sample - Superstore'!$V:$V,$A1718,'Sample - Superstore'!$N:$N,$B1718)</f>
        <v>3</v>
      </c>
      <c r="I1718" s="45">
        <f>SUMIFS('Sample - Superstore'!T:T,'Sample - Superstore'!$V:$V,$A1718,'Sample - Superstore'!$N:$N,$B1718)</f>
        <v>0.2</v>
      </c>
      <c r="J1718" s="42">
        <f>SUMIFS('Sample - Superstore'!U:U,'Sample - Superstore'!$V:$V,$A1718,'Sample - Superstore'!$N:$N,$B1718)</f>
        <v>19.98528198</v>
      </c>
      <c r="L1718" s="36" t="s">
        <v>8025</v>
      </c>
      <c r="N1718" s="40"/>
    </row>
    <row r="1719">
      <c r="A1719" s="41" t="s">
        <v>8630</v>
      </c>
      <c r="B1719" s="36" t="s">
        <v>3628</v>
      </c>
      <c r="C1719" s="36" t="s">
        <v>51</v>
      </c>
      <c r="D1719" s="36" t="s">
        <v>272</v>
      </c>
      <c r="E1719" s="36" t="s">
        <v>3629</v>
      </c>
      <c r="F1719" s="42">
        <f>SUMIFS('Sample - Superstore'!R:R,'Sample - Superstore'!$V:$V,$A1719,'Sample - Superstore'!$N:$N,$B1719)</f>
        <v>17.05</v>
      </c>
      <c r="G1719" s="43" t="str">
        <f>IF(OR($F1719&lt;Lower_Limit,$F1719&gt;Upper_Limit),TRUE,IF($F1719&gt;Upper_percentile,"P99",IF($F1719&lt;Lower_percentile,"P01","")))</f>
        <v/>
      </c>
      <c r="H1719" s="44">
        <f>SUMIFS('Sample - Superstore'!S:S,'Sample - Superstore'!$V:$V,$A1719,'Sample - Superstore'!$N:$N,$B1719)</f>
        <v>5</v>
      </c>
      <c r="I1719" s="45">
        <f>SUMIFS('Sample - Superstore'!T:T,'Sample - Superstore'!$V:$V,$A1719,'Sample - Superstore'!$N:$N,$B1719)</f>
        <v>0</v>
      </c>
      <c r="J1719" s="42">
        <f>SUMIFS('Sample - Superstore'!U:U,'Sample - Superstore'!$V:$V,$A1719,'Sample - Superstore'!$N:$N,$B1719)</f>
        <v>8.184</v>
      </c>
      <c r="L1719" s="36" t="s">
        <v>8029</v>
      </c>
      <c r="N1719" s="40"/>
    </row>
    <row r="1720">
      <c r="A1720" s="41" t="s">
        <v>8630</v>
      </c>
      <c r="B1720" s="36" t="s">
        <v>524</v>
      </c>
      <c r="C1720" s="36" t="s">
        <v>39</v>
      </c>
      <c r="D1720" s="36" t="s">
        <v>61</v>
      </c>
      <c r="E1720" s="36" t="s">
        <v>525</v>
      </c>
      <c r="F1720" s="42">
        <f>SUMIFS('Sample - Superstore'!R:R,'Sample - Superstore'!$V:$V,$A1720,'Sample - Superstore'!$N:$N,$B1720)</f>
        <v>100</v>
      </c>
      <c r="G1720" s="43" t="str">
        <f>IF(OR($F1720&lt;Lower_Limit,$F1720&gt;Upper_Limit),TRUE,IF($F1720&gt;Upper_percentile,"P99",IF($F1720&lt;Lower_percentile,"P01","")))</f>
        <v/>
      </c>
      <c r="H1720" s="44">
        <f>SUMIFS('Sample - Superstore'!S:S,'Sample - Superstore'!$V:$V,$A1720,'Sample - Superstore'!$N:$N,$B1720)</f>
        <v>4</v>
      </c>
      <c r="I1720" s="45">
        <f>SUMIFS('Sample - Superstore'!T:T,'Sample - Superstore'!$V:$V,$A1720,'Sample - Superstore'!$N:$N,$B1720)</f>
        <v>0</v>
      </c>
      <c r="J1720" s="42">
        <f>SUMIFS('Sample - Superstore'!U:U,'Sample - Superstore'!$V:$V,$A1720,'Sample - Superstore'!$N:$N,$B1720)</f>
        <v>21</v>
      </c>
      <c r="L1720" s="36" t="s">
        <v>8041</v>
      </c>
      <c r="N1720" s="40"/>
    </row>
    <row r="1721">
      <c r="A1721" s="41" t="s">
        <v>8630</v>
      </c>
      <c r="B1721" s="36" t="s">
        <v>1883</v>
      </c>
      <c r="C1721" s="36" t="s">
        <v>39</v>
      </c>
      <c r="D1721" s="36" t="s">
        <v>61</v>
      </c>
      <c r="E1721" s="36" t="s">
        <v>1884</v>
      </c>
      <c r="F1721" s="42">
        <f>SUMIFS('Sample - Superstore'!R:R,'Sample - Superstore'!$V:$V,$A1721,'Sample - Superstore'!$N:$N,$B1721)</f>
        <v>359.98</v>
      </c>
      <c r="G1721" s="43" t="str">
        <f>IF(OR($F1721&lt;Lower_Limit,$F1721&gt;Upper_Limit),TRUE,IF($F1721&gt;Upper_percentile,"P99",IF($F1721&lt;Lower_percentile,"P01","")))</f>
        <v/>
      </c>
      <c r="H1721" s="44">
        <f>SUMIFS('Sample - Superstore'!S:S,'Sample - Superstore'!$V:$V,$A1721,'Sample - Superstore'!$N:$N,$B1721)</f>
        <v>2</v>
      </c>
      <c r="I1721" s="45">
        <f>SUMIFS('Sample - Superstore'!T:T,'Sample - Superstore'!$V:$V,$A1721,'Sample - Superstore'!$N:$N,$B1721)</f>
        <v>0</v>
      </c>
      <c r="J1721" s="42">
        <f>SUMIFS('Sample - Superstore'!U:U,'Sample - Superstore'!$V:$V,$A1721,'Sample - Superstore'!$N:$N,$B1721)</f>
        <v>21.5988</v>
      </c>
      <c r="L1721" s="36" t="s">
        <v>8047</v>
      </c>
      <c r="N1721" s="40"/>
    </row>
    <row r="1722">
      <c r="A1722" s="41" t="s">
        <v>8630</v>
      </c>
      <c r="B1722" s="36" t="s">
        <v>4650</v>
      </c>
      <c r="C1722" s="36" t="s">
        <v>39</v>
      </c>
      <c r="D1722" s="36" t="s">
        <v>40</v>
      </c>
      <c r="E1722" s="36" t="s">
        <v>4651</v>
      </c>
      <c r="F1722" s="42">
        <f>SUMIFS('Sample - Superstore'!R:R,'Sample - Superstore'!$V:$V,$A1722,'Sample - Superstore'!$N:$N,$B1722)</f>
        <v>177.0031749</v>
      </c>
      <c r="G1722" s="43" t="str">
        <f>IF(OR($F1722&lt;Lower_Limit,$F1722&gt;Upper_Limit),TRUE,IF($F1722&gt;Upper_percentile,"P99",IF($F1722&lt;Lower_percentile,"P01","")))</f>
        <v/>
      </c>
      <c r="H1722" s="44">
        <f>SUMIFS('Sample - Superstore'!S:S,'Sample - Superstore'!$V:$V,$A1722,'Sample - Superstore'!$N:$N,$B1722)</f>
        <v>3</v>
      </c>
      <c r="I1722" s="45">
        <f>SUMIFS('Sample - Superstore'!T:T,'Sample - Superstore'!$V:$V,$A1722,'Sample - Superstore'!$N:$N,$B1722)</f>
        <v>0.2</v>
      </c>
      <c r="J1722" s="42">
        <f>SUMIFS('Sample - Superstore'!U:U,'Sample - Superstore'!$V:$V,$A1722,'Sample - Superstore'!$N:$N,$B1722)</f>
        <v>13.27523812</v>
      </c>
      <c r="L1722" s="36" t="s">
        <v>8060</v>
      </c>
      <c r="N1722" s="40"/>
    </row>
    <row r="1723">
      <c r="A1723" s="41" t="s">
        <v>8630</v>
      </c>
      <c r="B1723" s="36" t="s">
        <v>4653</v>
      </c>
      <c r="C1723" s="36" t="s">
        <v>39</v>
      </c>
      <c r="D1723" s="36" t="s">
        <v>61</v>
      </c>
      <c r="E1723" s="36" t="s">
        <v>4654</v>
      </c>
      <c r="F1723" s="42">
        <f>SUMIFS('Sample - Superstore'!R:R,'Sample - Superstore'!$V:$V,$A1723,'Sample - Superstore'!$N:$N,$B1723)</f>
        <v>199.99</v>
      </c>
      <c r="G1723" s="43" t="str">
        <f>IF(OR($F1723&lt;Lower_Limit,$F1723&gt;Upper_Limit),TRUE,IF($F1723&gt;Upper_percentile,"P99",IF($F1723&lt;Lower_percentile,"P01","")))</f>
        <v/>
      </c>
      <c r="H1723" s="44">
        <f>SUMIFS('Sample - Superstore'!S:S,'Sample - Superstore'!$V:$V,$A1723,'Sample - Superstore'!$N:$N,$B1723)</f>
        <v>1</v>
      </c>
      <c r="I1723" s="45">
        <f>SUMIFS('Sample - Superstore'!T:T,'Sample - Superstore'!$V:$V,$A1723,'Sample - Superstore'!$N:$N,$B1723)</f>
        <v>0</v>
      </c>
      <c r="J1723" s="42">
        <f>SUMIFS('Sample - Superstore'!U:U,'Sample - Superstore'!$V:$V,$A1723,'Sample - Superstore'!$N:$N,$B1723)</f>
        <v>85.9957</v>
      </c>
      <c r="L1723" s="36" t="s">
        <v>8069</v>
      </c>
      <c r="N1723" s="40"/>
    </row>
    <row r="1724">
      <c r="A1724" s="41" t="s">
        <v>8630</v>
      </c>
      <c r="B1724" s="36" t="s">
        <v>4656</v>
      </c>
      <c r="C1724" s="36" t="s">
        <v>51</v>
      </c>
      <c r="D1724" s="36" t="s">
        <v>124</v>
      </c>
      <c r="E1724" s="36" t="s">
        <v>4657</v>
      </c>
      <c r="F1724" s="42">
        <f>SUMIFS('Sample - Superstore'!R:R,'Sample - Superstore'!$V:$V,$A1724,'Sample - Superstore'!$N:$N,$B1724)</f>
        <v>17.4528</v>
      </c>
      <c r="G1724" s="43" t="str">
        <f>IF(OR($F1724&lt;Lower_Limit,$F1724&gt;Upper_Limit),TRUE,IF($F1724&gt;Upper_percentile,"P99",IF($F1724&lt;Lower_percentile,"P01","")))</f>
        <v/>
      </c>
      <c r="H1724" s="44">
        <f>SUMIFS('Sample - Superstore'!S:S,'Sample - Superstore'!$V:$V,$A1724,'Sample - Superstore'!$N:$N,$B1724)</f>
        <v>3</v>
      </c>
      <c r="I1724" s="45">
        <f>SUMIFS('Sample - Superstore'!T:T,'Sample - Superstore'!$V:$V,$A1724,'Sample - Superstore'!$N:$N,$B1724)</f>
        <v>0.2</v>
      </c>
      <c r="J1724" s="42">
        <f>SUMIFS('Sample - Superstore'!U:U,'Sample - Superstore'!$V:$V,$A1724,'Sample - Superstore'!$N:$N,$B1724)</f>
        <v>6.10848</v>
      </c>
      <c r="L1724" s="36" t="s">
        <v>8073</v>
      </c>
      <c r="N1724" s="40"/>
    </row>
    <row r="1725">
      <c r="A1725" s="41" t="s">
        <v>8630</v>
      </c>
      <c r="B1725" s="36" t="s">
        <v>4661</v>
      </c>
      <c r="C1725" s="36" t="s">
        <v>39</v>
      </c>
      <c r="D1725" s="36" t="s">
        <v>61</v>
      </c>
      <c r="E1725" s="36" t="s">
        <v>4662</v>
      </c>
      <c r="F1725" s="42">
        <f>SUMIFS('Sample - Superstore'!R:R,'Sample - Superstore'!$V:$V,$A1725,'Sample - Superstore'!$N:$N,$B1725)</f>
        <v>450</v>
      </c>
      <c r="G1725" s="43" t="str">
        <f>IF(OR($F1725&lt;Lower_Limit,$F1725&gt;Upper_Limit),TRUE,IF($F1725&gt;Upper_percentile,"P99",IF($F1725&lt;Lower_percentile,"P01","")))</f>
        <v/>
      </c>
      <c r="H1725" s="44">
        <f>SUMIFS('Sample - Superstore'!S:S,'Sample - Superstore'!$V:$V,$A1725,'Sample - Superstore'!$N:$N,$B1725)</f>
        <v>5</v>
      </c>
      <c r="I1725" s="45">
        <f>SUMIFS('Sample - Superstore'!T:T,'Sample - Superstore'!$V:$V,$A1725,'Sample - Superstore'!$N:$N,$B1725)</f>
        <v>0</v>
      </c>
      <c r="J1725" s="42">
        <f>SUMIFS('Sample - Superstore'!U:U,'Sample - Superstore'!$V:$V,$A1725,'Sample - Superstore'!$N:$N,$B1725)</f>
        <v>162</v>
      </c>
      <c r="L1725" s="36" t="s">
        <v>8104</v>
      </c>
      <c r="N1725" s="40"/>
    </row>
    <row r="1726">
      <c r="A1726" s="41" t="s">
        <v>8630</v>
      </c>
      <c r="B1726" s="36" t="s">
        <v>2353</v>
      </c>
      <c r="C1726" s="36" t="s">
        <v>39</v>
      </c>
      <c r="D1726" s="36" t="s">
        <v>40</v>
      </c>
      <c r="E1726" s="36" t="s">
        <v>2354</v>
      </c>
      <c r="F1726" s="42">
        <f>SUMIFS('Sample - Superstore'!R:R,'Sample - Superstore'!$V:$V,$A1726,'Sample - Superstore'!$N:$N,$B1726)</f>
        <v>577.2265242</v>
      </c>
      <c r="G1726" s="43" t="str">
        <f>IF(OR($F1726&lt;Lower_Limit,$F1726&gt;Upper_Limit),TRUE,IF($F1726&gt;Upper_percentile,"P99",IF($F1726&lt;Lower_percentile,"P01","")))</f>
        <v/>
      </c>
      <c r="H1726" s="44">
        <f>SUMIFS('Sample - Superstore'!S:S,'Sample - Superstore'!$V:$V,$A1726,'Sample - Superstore'!$N:$N,$B1726)</f>
        <v>5</v>
      </c>
      <c r="I1726" s="45">
        <f>SUMIFS('Sample - Superstore'!T:T,'Sample - Superstore'!$V:$V,$A1726,'Sample - Superstore'!$N:$N,$B1726)</f>
        <v>0.2</v>
      </c>
      <c r="J1726" s="42">
        <f>SUMIFS('Sample - Superstore'!U:U,'Sample - Superstore'!$V:$V,$A1726,'Sample - Superstore'!$N:$N,$B1726)</f>
        <v>57.72265242</v>
      </c>
      <c r="L1726" s="36" t="s">
        <v>8108</v>
      </c>
      <c r="N1726" s="40"/>
    </row>
    <row r="1727">
      <c r="A1727" s="41" t="s">
        <v>8630</v>
      </c>
      <c r="B1727" s="36" t="s">
        <v>4284</v>
      </c>
      <c r="C1727" s="36" t="s">
        <v>35</v>
      </c>
      <c r="D1727" s="36" t="s">
        <v>121</v>
      </c>
      <c r="E1727" s="36" t="s">
        <v>4285</v>
      </c>
      <c r="F1727" s="42">
        <f>SUMIFS('Sample - Superstore'!R:R,'Sample - Superstore'!$V:$V,$A1727,'Sample - Superstore'!$N:$N,$B1727)</f>
        <v>120.4897119</v>
      </c>
      <c r="G1727" s="43" t="str">
        <f>IF(OR($F1727&lt;Lower_Limit,$F1727&gt;Upper_Limit),TRUE,IF($F1727&gt;Upper_percentile,"P99",IF($F1727&lt;Lower_percentile,"P01","")))</f>
        <v/>
      </c>
      <c r="H1727" s="44">
        <f>SUMIFS('Sample - Superstore'!S:S,'Sample - Superstore'!$V:$V,$A1727,'Sample - Superstore'!$N:$N,$B1727)</f>
        <v>8</v>
      </c>
      <c r="I1727" s="45">
        <f>SUMIFS('Sample - Superstore'!T:T,'Sample - Superstore'!$V:$V,$A1727,'Sample - Superstore'!$N:$N,$B1727)</f>
        <v>0</v>
      </c>
      <c r="J1727" s="42">
        <f>SUMIFS('Sample - Superstore'!U:U,'Sample - Superstore'!$V:$V,$A1727,'Sample - Superstore'!$N:$N,$B1727)</f>
        <v>57.83506173</v>
      </c>
      <c r="L1727" s="36" t="s">
        <v>8122</v>
      </c>
      <c r="N1727" s="40"/>
    </row>
    <row r="1728">
      <c r="A1728" s="41" t="s">
        <v>8630</v>
      </c>
      <c r="B1728" s="36" t="s">
        <v>2171</v>
      </c>
      <c r="C1728" s="36" t="s">
        <v>51</v>
      </c>
      <c r="D1728" s="36" t="s">
        <v>283</v>
      </c>
      <c r="E1728" s="36" t="s">
        <v>2060</v>
      </c>
      <c r="F1728" s="42">
        <f>SUMIFS('Sample - Superstore'!R:R,'Sample - Superstore'!$V:$V,$A1728,'Sample - Superstore'!$N:$N,$B1728)</f>
        <v>43.92</v>
      </c>
      <c r="G1728" s="43" t="str">
        <f>IF(OR($F1728&lt;Lower_Limit,$F1728&gt;Upper_Limit),TRUE,IF($F1728&gt;Upper_percentile,"P99",IF($F1728&lt;Lower_percentile,"P01","")))</f>
        <v/>
      </c>
      <c r="H1728" s="44">
        <f>SUMIFS('Sample - Superstore'!S:S,'Sample - Superstore'!$V:$V,$A1728,'Sample - Superstore'!$N:$N,$B1728)</f>
        <v>4</v>
      </c>
      <c r="I1728" s="45">
        <f>SUMIFS('Sample - Superstore'!T:T,'Sample - Superstore'!$V:$V,$A1728,'Sample - Superstore'!$N:$N,$B1728)</f>
        <v>0</v>
      </c>
      <c r="J1728" s="42">
        <f>SUMIFS('Sample - Superstore'!U:U,'Sample - Superstore'!$V:$V,$A1728,'Sample - Superstore'!$N:$N,$B1728)</f>
        <v>11.8584</v>
      </c>
      <c r="L1728" s="36" t="s">
        <v>8125</v>
      </c>
      <c r="N1728" s="40"/>
    </row>
    <row r="1729">
      <c r="A1729" s="41" t="s">
        <v>8630</v>
      </c>
      <c r="B1729" s="36" t="s">
        <v>1329</v>
      </c>
      <c r="C1729" s="36" t="s">
        <v>35</v>
      </c>
      <c r="D1729" s="36" t="s">
        <v>263</v>
      </c>
      <c r="E1729" s="36" t="s">
        <v>1330</v>
      </c>
      <c r="F1729" s="42">
        <f>SUMIFS('Sample - Superstore'!R:R,'Sample - Superstore'!$V:$V,$A1729,'Sample - Superstore'!$N:$N,$B1729)</f>
        <v>217.0789743</v>
      </c>
      <c r="G1729" s="43" t="str">
        <f>IF(OR($F1729&lt;Lower_Limit,$F1729&gt;Upper_Limit),TRUE,IF($F1729&gt;Upper_percentile,"P99",IF($F1729&lt;Lower_percentile,"P01","")))</f>
        <v/>
      </c>
      <c r="H1729" s="44">
        <f>SUMIFS('Sample - Superstore'!S:S,'Sample - Superstore'!$V:$V,$A1729,'Sample - Superstore'!$N:$N,$B1729)</f>
        <v>1</v>
      </c>
      <c r="I1729" s="45">
        <f>SUMIFS('Sample - Superstore'!T:T,'Sample - Superstore'!$V:$V,$A1729,'Sample - Superstore'!$N:$N,$B1729)</f>
        <v>0</v>
      </c>
      <c r="J1729" s="42">
        <f>SUMIFS('Sample - Superstore'!U:U,'Sample - Superstore'!$V:$V,$A1729,'Sample - Superstore'!$N:$N,$B1729)</f>
        <v>56.44053333</v>
      </c>
      <c r="L1729" s="36" t="s">
        <v>8176</v>
      </c>
      <c r="N1729" s="40"/>
    </row>
    <row r="1730">
      <c r="A1730" s="41" t="s">
        <v>8630</v>
      </c>
      <c r="B1730" s="36" t="s">
        <v>2249</v>
      </c>
      <c r="C1730" s="36" t="s">
        <v>51</v>
      </c>
      <c r="D1730" s="36" t="s">
        <v>76</v>
      </c>
      <c r="E1730" s="36" t="s">
        <v>2250</v>
      </c>
      <c r="F1730" s="42">
        <f>SUMIFS('Sample - Superstore'!R:R,'Sample - Superstore'!$V:$V,$A1730,'Sample - Superstore'!$N:$N,$B1730)</f>
        <v>67.136</v>
      </c>
      <c r="G1730" s="43" t="str">
        <f>IF(OR($F1730&lt;Lower_Limit,$F1730&gt;Upper_Limit),TRUE,IF($F1730&gt;Upper_percentile,"P99",IF($F1730&lt;Lower_percentile,"P01","")))</f>
        <v/>
      </c>
      <c r="H1730" s="44">
        <f>SUMIFS('Sample - Superstore'!S:S,'Sample - Superstore'!$V:$V,$A1730,'Sample - Superstore'!$N:$N,$B1730)</f>
        <v>4</v>
      </c>
      <c r="I1730" s="45">
        <f>SUMIFS('Sample - Superstore'!T:T,'Sample - Superstore'!$V:$V,$A1730,'Sample - Superstore'!$N:$N,$B1730)</f>
        <v>0.2</v>
      </c>
      <c r="J1730" s="42">
        <f>SUMIFS('Sample - Superstore'!U:U,'Sample - Superstore'!$V:$V,$A1730,'Sample - Superstore'!$N:$N,$B1730)</f>
        <v>25.176</v>
      </c>
      <c r="L1730" s="36" t="s">
        <v>8190</v>
      </c>
      <c r="N1730" s="40"/>
    </row>
    <row r="1731">
      <c r="A1731" s="41" t="s">
        <v>8630</v>
      </c>
      <c r="B1731" s="36" t="s">
        <v>4680</v>
      </c>
      <c r="C1731" s="36" t="s">
        <v>35</v>
      </c>
      <c r="D1731" s="36" t="s">
        <v>263</v>
      </c>
      <c r="E1731" s="36" t="s">
        <v>4681</v>
      </c>
      <c r="F1731" s="42">
        <f>SUMIFS('Sample - Superstore'!R:R,'Sample - Superstore'!$V:$V,$A1731,'Sample - Superstore'!$N:$N,$B1731)</f>
        <v>480.4395556</v>
      </c>
      <c r="G1731" s="43" t="str">
        <f>IF(OR($F1731&lt;Lower_Limit,$F1731&gt;Upper_Limit),TRUE,IF($F1731&gt;Upper_percentile,"P99",IF($F1731&lt;Lower_percentile,"P01","")))</f>
        <v/>
      </c>
      <c r="H1731" s="44">
        <f>SUMIFS('Sample - Superstore'!S:S,'Sample - Superstore'!$V:$V,$A1731,'Sample - Superstore'!$N:$N,$B1731)</f>
        <v>14</v>
      </c>
      <c r="I1731" s="45">
        <f>SUMIFS('Sample - Superstore'!T:T,'Sample - Superstore'!$V:$V,$A1731,'Sample - Superstore'!$N:$N,$B1731)</f>
        <v>0.1</v>
      </c>
      <c r="J1731" s="42">
        <f>SUMIFS('Sample - Superstore'!U:U,'Sample - Superstore'!$V:$V,$A1731,'Sample - Superstore'!$N:$N,$B1731)</f>
        <v>90.74969383</v>
      </c>
      <c r="L1731" s="36" t="s">
        <v>8198</v>
      </c>
      <c r="N1731" s="40"/>
    </row>
    <row r="1732">
      <c r="A1732" s="41" t="s">
        <v>8630</v>
      </c>
      <c r="B1732" s="36" t="s">
        <v>1606</v>
      </c>
      <c r="C1732" s="36" t="s">
        <v>51</v>
      </c>
      <c r="D1732" s="36" t="s">
        <v>272</v>
      </c>
      <c r="E1732" s="36" t="s">
        <v>1607</v>
      </c>
      <c r="F1732" s="42">
        <f>SUMIFS('Sample - Superstore'!R:R,'Sample - Superstore'!$V:$V,$A1732,'Sample - Superstore'!$N:$N,$B1732)</f>
        <v>45.69098765</v>
      </c>
      <c r="G1732" s="43" t="str">
        <f>IF(OR($F1732&lt;Lower_Limit,$F1732&gt;Upper_Limit),TRUE,IF($F1732&gt;Upper_percentile,"P99",IF($F1732&lt;Lower_percentile,"P01","")))</f>
        <v/>
      </c>
      <c r="H1732" s="44">
        <f>SUMIFS('Sample - Superstore'!S:S,'Sample - Superstore'!$V:$V,$A1732,'Sample - Superstore'!$N:$N,$B1732)</f>
        <v>7</v>
      </c>
      <c r="I1732" s="45">
        <f>SUMIFS('Sample - Superstore'!T:T,'Sample - Superstore'!$V:$V,$A1732,'Sample - Superstore'!$N:$N,$B1732)</f>
        <v>0</v>
      </c>
      <c r="J1732" s="42">
        <f>SUMIFS('Sample - Superstore'!U:U,'Sample - Superstore'!$V:$V,$A1732,'Sample - Superstore'!$N:$N,$B1732)</f>
        <v>14.16420617</v>
      </c>
      <c r="L1732" s="36" t="s">
        <v>8205</v>
      </c>
      <c r="N1732" s="40"/>
    </row>
    <row r="1733">
      <c r="A1733" s="41" t="s">
        <v>8630</v>
      </c>
      <c r="B1733" s="36" t="s">
        <v>1485</v>
      </c>
      <c r="C1733" s="36" t="s">
        <v>51</v>
      </c>
      <c r="D1733" s="36" t="s">
        <v>52</v>
      </c>
      <c r="E1733" s="36" t="s">
        <v>1486</v>
      </c>
      <c r="F1733" s="42">
        <f>SUMIFS('Sample - Superstore'!R:R,'Sample - Superstore'!$V:$V,$A1733,'Sample - Superstore'!$N:$N,$B1733)</f>
        <v>37.61333333</v>
      </c>
      <c r="G1733" s="43" t="str">
        <f>IF(OR($F1733&lt;Lower_Limit,$F1733&gt;Upper_Limit),TRUE,IF($F1733&gt;Upper_percentile,"P99",IF($F1733&lt;Lower_percentile,"P01","")))</f>
        <v/>
      </c>
      <c r="H1733" s="44">
        <f>SUMIFS('Sample - Superstore'!S:S,'Sample - Superstore'!$V:$V,$A1733,'Sample - Superstore'!$N:$N,$B1733)</f>
        <v>2</v>
      </c>
      <c r="I1733" s="45">
        <f>SUMIFS('Sample - Superstore'!T:T,'Sample - Superstore'!$V:$V,$A1733,'Sample - Superstore'!$N:$N,$B1733)</f>
        <v>0</v>
      </c>
      <c r="J1733" s="42">
        <f>SUMIFS('Sample - Superstore'!U:U,'Sample - Superstore'!$V:$V,$A1733,'Sample - Superstore'!$N:$N,$B1733)</f>
        <v>1.504533333</v>
      </c>
      <c r="L1733" s="36" t="s">
        <v>8211</v>
      </c>
      <c r="N1733" s="40"/>
    </row>
    <row r="1734">
      <c r="A1734" s="41" t="s">
        <v>8630</v>
      </c>
      <c r="B1734" s="36" t="s">
        <v>4682</v>
      </c>
      <c r="C1734" s="36" t="s">
        <v>51</v>
      </c>
      <c r="D1734" s="36" t="s">
        <v>76</v>
      </c>
      <c r="E1734" s="36" t="s">
        <v>4683</v>
      </c>
      <c r="F1734" s="42">
        <f>SUMIFS('Sample - Superstore'!R:R,'Sample - Superstore'!$V:$V,$A1734,'Sample - Superstore'!$N:$N,$B1734)</f>
        <v>10.92898765</v>
      </c>
      <c r="G1734" s="43" t="str">
        <f>IF(OR($F1734&lt;Lower_Limit,$F1734&gt;Upper_Limit),TRUE,IF($F1734&gt;Upper_percentile,"P99",IF($F1734&lt;Lower_percentile,"P01","")))</f>
        <v/>
      </c>
      <c r="H1734" s="44">
        <f>SUMIFS('Sample - Superstore'!S:S,'Sample - Superstore'!$V:$V,$A1734,'Sample - Superstore'!$N:$N,$B1734)</f>
        <v>2</v>
      </c>
      <c r="I1734" s="45">
        <f>SUMIFS('Sample - Superstore'!T:T,'Sample - Superstore'!$V:$V,$A1734,'Sample - Superstore'!$N:$N,$B1734)</f>
        <v>0.2</v>
      </c>
      <c r="J1734" s="42">
        <f>SUMIFS('Sample - Superstore'!U:U,'Sample - Superstore'!$V:$V,$A1734,'Sample - Superstore'!$N:$N,$B1734)</f>
        <v>3.688533333</v>
      </c>
      <c r="L1734" s="36" t="s">
        <v>8225</v>
      </c>
      <c r="N1734" s="40"/>
    </row>
    <row r="1735">
      <c r="A1735" s="41" t="s">
        <v>8630</v>
      </c>
      <c r="B1735" s="36" t="s">
        <v>3098</v>
      </c>
      <c r="C1735" s="36" t="s">
        <v>51</v>
      </c>
      <c r="D1735" s="36" t="s">
        <v>52</v>
      </c>
      <c r="E1735" s="36" t="s">
        <v>3099</v>
      </c>
      <c r="F1735" s="42">
        <f>SUMIFS('Sample - Superstore'!R:R,'Sample - Superstore'!$V:$V,$A1735,'Sample - Superstore'!$N:$N,$B1735)</f>
        <v>93.06</v>
      </c>
      <c r="G1735" s="43" t="str">
        <f>IF(OR($F1735&lt;Lower_Limit,$F1735&gt;Upper_Limit),TRUE,IF($F1735&gt;Upper_percentile,"P99",IF($F1735&lt;Lower_percentile,"P01","")))</f>
        <v/>
      </c>
      <c r="H1735" s="44">
        <f>SUMIFS('Sample - Superstore'!S:S,'Sample - Superstore'!$V:$V,$A1735,'Sample - Superstore'!$N:$N,$B1735)</f>
        <v>6</v>
      </c>
      <c r="I1735" s="45">
        <f>SUMIFS('Sample - Superstore'!T:T,'Sample - Superstore'!$V:$V,$A1735,'Sample - Superstore'!$N:$N,$B1735)</f>
        <v>0</v>
      </c>
      <c r="J1735" s="42">
        <f>SUMIFS('Sample - Superstore'!U:U,'Sample - Superstore'!$V:$V,$A1735,'Sample - Superstore'!$N:$N,$B1735)</f>
        <v>26.0568</v>
      </c>
      <c r="L1735" s="36" t="s">
        <v>8228</v>
      </c>
      <c r="N1735" s="40"/>
    </row>
    <row r="1736">
      <c r="A1736" s="41" t="s">
        <v>8630</v>
      </c>
      <c r="B1736" s="36" t="s">
        <v>4685</v>
      </c>
      <c r="C1736" s="36" t="s">
        <v>39</v>
      </c>
      <c r="D1736" s="36" t="s">
        <v>40</v>
      </c>
      <c r="E1736" s="36" t="s">
        <v>4686</v>
      </c>
      <c r="F1736" s="42">
        <f>SUMIFS('Sample - Superstore'!R:R,'Sample - Superstore'!$V:$V,$A1736,'Sample - Superstore'!$N:$N,$B1736)</f>
        <v>302.376</v>
      </c>
      <c r="G1736" s="43" t="str">
        <f>IF(OR($F1736&lt;Lower_Limit,$F1736&gt;Upper_Limit),TRUE,IF($F1736&gt;Upper_percentile,"P99",IF($F1736&lt;Lower_percentile,"P01","")))</f>
        <v/>
      </c>
      <c r="H1736" s="44">
        <f>SUMIFS('Sample - Superstore'!S:S,'Sample - Superstore'!$V:$V,$A1736,'Sample - Superstore'!$N:$N,$B1736)</f>
        <v>3</v>
      </c>
      <c r="I1736" s="45">
        <f>SUMIFS('Sample - Superstore'!T:T,'Sample - Superstore'!$V:$V,$A1736,'Sample - Superstore'!$N:$N,$B1736)</f>
        <v>0.2</v>
      </c>
      <c r="J1736" s="42">
        <f>SUMIFS('Sample - Superstore'!U:U,'Sample - Superstore'!$V:$V,$A1736,'Sample - Superstore'!$N:$N,$B1736)</f>
        <v>22.6782</v>
      </c>
      <c r="L1736" s="36" t="s">
        <v>8238</v>
      </c>
      <c r="N1736" s="40"/>
    </row>
    <row r="1737">
      <c r="A1737" s="41" t="s">
        <v>8630</v>
      </c>
      <c r="B1737" s="36" t="s">
        <v>4688</v>
      </c>
      <c r="C1737" s="36" t="s">
        <v>51</v>
      </c>
      <c r="D1737" s="36" t="s">
        <v>124</v>
      </c>
      <c r="E1737" s="36" t="s">
        <v>4689</v>
      </c>
      <c r="F1737" s="42">
        <f>SUMIFS('Sample - Superstore'!R:R,'Sample - Superstore'!$V:$V,$A1737,'Sample - Superstore'!$N:$N,$B1737)</f>
        <v>36.41333333</v>
      </c>
      <c r="G1737" s="43" t="str">
        <f>IF(OR($F1737&lt;Lower_Limit,$F1737&gt;Upper_Limit),TRUE,IF($F1737&gt;Upper_percentile,"P99",IF($F1737&lt;Lower_percentile,"P01","")))</f>
        <v/>
      </c>
      <c r="H1737" s="44">
        <f>SUMIFS('Sample - Superstore'!S:S,'Sample - Superstore'!$V:$V,$A1737,'Sample - Superstore'!$N:$N,$B1737)</f>
        <v>5</v>
      </c>
      <c r="I1737" s="45">
        <f>SUMIFS('Sample - Superstore'!T:T,'Sample - Superstore'!$V:$V,$A1737,'Sample - Superstore'!$N:$N,$B1737)</f>
        <v>0</v>
      </c>
      <c r="J1737" s="42">
        <f>SUMIFS('Sample - Superstore'!U:U,'Sample - Superstore'!$V:$V,$A1737,'Sample - Superstore'!$N:$N,$B1737)</f>
        <v>17.4784</v>
      </c>
      <c r="L1737" s="36" t="s">
        <v>8243</v>
      </c>
      <c r="N1737" s="40"/>
    </row>
    <row r="1738">
      <c r="A1738" s="41" t="s">
        <v>8630</v>
      </c>
      <c r="B1738" s="36" t="s">
        <v>964</v>
      </c>
      <c r="C1738" s="36" t="s">
        <v>51</v>
      </c>
      <c r="D1738" s="36" t="s">
        <v>52</v>
      </c>
      <c r="E1738" s="36" t="s">
        <v>965</v>
      </c>
      <c r="F1738" s="42">
        <f>SUMIFS('Sample - Superstore'!R:R,'Sample - Superstore'!$V:$V,$A1738,'Sample - Superstore'!$N:$N,$B1738)</f>
        <v>1216.564971</v>
      </c>
      <c r="G1738" s="43" t="str">
        <f>IF(OR($F1738&lt;Lower_Limit,$F1738&gt;Upper_Limit),TRUE,IF($F1738&gt;Upper_percentile,"P99",IF($F1738&lt;Lower_percentile,"P01","")))</f>
        <v/>
      </c>
      <c r="H1738" s="44">
        <f>SUMIFS('Sample - Superstore'!S:S,'Sample - Superstore'!$V:$V,$A1738,'Sample - Superstore'!$N:$N,$B1738)</f>
        <v>8</v>
      </c>
      <c r="I1738" s="45">
        <f>SUMIFS('Sample - Superstore'!T:T,'Sample - Superstore'!$V:$V,$A1738,'Sample - Superstore'!$N:$N,$B1738)</f>
        <v>0</v>
      </c>
      <c r="J1738" s="42">
        <f>SUMIFS('Sample - Superstore'!U:U,'Sample - Superstore'!$V:$V,$A1738,'Sample - Superstore'!$N:$N,$B1738)</f>
        <v>12.16564971</v>
      </c>
      <c r="L1738" s="36" t="s">
        <v>8248</v>
      </c>
      <c r="N1738" s="40"/>
    </row>
    <row r="1739">
      <c r="A1739" s="41" t="s">
        <v>8630</v>
      </c>
      <c r="B1739" s="36" t="s">
        <v>1392</v>
      </c>
      <c r="C1739" s="36" t="s">
        <v>51</v>
      </c>
      <c r="D1739" s="36" t="s">
        <v>124</v>
      </c>
      <c r="E1739" s="36" t="s">
        <v>1393</v>
      </c>
      <c r="F1739" s="42">
        <f>SUMIFS('Sample - Superstore'!R:R,'Sample - Superstore'!$V:$V,$A1739,'Sample - Superstore'!$N:$N,$B1739)</f>
        <v>63.95934568</v>
      </c>
      <c r="G1739" s="43" t="str">
        <f>IF(OR($F1739&lt;Lower_Limit,$F1739&gt;Upper_Limit),TRUE,IF($F1739&gt;Upper_percentile,"P99",IF($F1739&lt;Lower_percentile,"P01","")))</f>
        <v/>
      </c>
      <c r="H1739" s="44">
        <f>SUMIFS('Sample - Superstore'!S:S,'Sample - Superstore'!$V:$V,$A1739,'Sample - Superstore'!$N:$N,$B1739)</f>
        <v>3</v>
      </c>
      <c r="I1739" s="45">
        <f>SUMIFS('Sample - Superstore'!T:T,'Sample - Superstore'!$V:$V,$A1739,'Sample - Superstore'!$N:$N,$B1739)</f>
        <v>0</v>
      </c>
      <c r="J1739" s="42">
        <f>SUMIFS('Sample - Superstore'!U:U,'Sample - Superstore'!$V:$V,$A1739,'Sample - Superstore'!$N:$N,$B1739)</f>
        <v>30.70048593</v>
      </c>
      <c r="L1739" s="36" t="s">
        <v>8315</v>
      </c>
      <c r="N1739" s="40"/>
    </row>
    <row r="1740">
      <c r="A1740" s="41" t="s">
        <v>8630</v>
      </c>
      <c r="B1740" s="36" t="s">
        <v>676</v>
      </c>
      <c r="C1740" s="36" t="s">
        <v>35</v>
      </c>
      <c r="D1740" s="36" t="s">
        <v>121</v>
      </c>
      <c r="E1740" s="36" t="s">
        <v>677</v>
      </c>
      <c r="F1740" s="42">
        <f>SUMIFS('Sample - Superstore'!R:R,'Sample - Superstore'!$V:$V,$A1740,'Sample - Superstore'!$N:$N,$B1740)</f>
        <v>87.21218107</v>
      </c>
      <c r="G1740" s="43" t="str">
        <f>IF(OR($F1740&lt;Lower_Limit,$F1740&gt;Upper_Limit),TRUE,IF($F1740&gt;Upper_percentile,"P99",IF($F1740&lt;Lower_percentile,"P01","")))</f>
        <v/>
      </c>
      <c r="H1740" s="44">
        <f>SUMIFS('Sample - Superstore'!S:S,'Sample - Superstore'!$V:$V,$A1740,'Sample - Superstore'!$N:$N,$B1740)</f>
        <v>4</v>
      </c>
      <c r="I1740" s="45">
        <f>SUMIFS('Sample - Superstore'!T:T,'Sample - Superstore'!$V:$V,$A1740,'Sample - Superstore'!$N:$N,$B1740)</f>
        <v>0</v>
      </c>
      <c r="J1740" s="42">
        <f>SUMIFS('Sample - Superstore'!U:U,'Sample - Superstore'!$V:$V,$A1740,'Sample - Superstore'!$N:$N,$B1740)</f>
        <v>42.73396872</v>
      </c>
      <c r="L1740" s="36" t="s">
        <v>8318</v>
      </c>
      <c r="N1740" s="40"/>
    </row>
    <row r="1741">
      <c r="A1741" s="41" t="s">
        <v>8630</v>
      </c>
      <c r="B1741" s="36" t="s">
        <v>4690</v>
      </c>
      <c r="C1741" s="36" t="s">
        <v>51</v>
      </c>
      <c r="D1741" s="36" t="s">
        <v>76</v>
      </c>
      <c r="E1741" s="36" t="s">
        <v>4691</v>
      </c>
      <c r="F1741" s="42">
        <f>SUMIFS('Sample - Superstore'!R:R,'Sample - Superstore'!$V:$V,$A1741,'Sample - Superstore'!$N:$N,$B1741)</f>
        <v>16.04883951</v>
      </c>
      <c r="G1741" s="43" t="str">
        <f>IF(OR($F1741&lt;Lower_Limit,$F1741&gt;Upper_Limit),TRUE,IF($F1741&gt;Upper_percentile,"P99",IF($F1741&lt;Lower_percentile,"P01","")))</f>
        <v/>
      </c>
      <c r="H1741" s="44">
        <f>SUMIFS('Sample - Superstore'!S:S,'Sample - Superstore'!$V:$V,$A1741,'Sample - Superstore'!$N:$N,$B1741)</f>
        <v>1</v>
      </c>
      <c r="I1741" s="45">
        <f>SUMIFS('Sample - Superstore'!T:T,'Sample - Superstore'!$V:$V,$A1741,'Sample - Superstore'!$N:$N,$B1741)</f>
        <v>0</v>
      </c>
      <c r="J1741" s="42">
        <f>SUMIFS('Sample - Superstore'!U:U,'Sample - Superstore'!$V:$V,$A1741,'Sample - Superstore'!$N:$N,$B1741)</f>
        <v>7.382466173</v>
      </c>
      <c r="L1741" s="36" t="s">
        <v>8349</v>
      </c>
      <c r="N1741" s="40"/>
    </row>
    <row r="1742">
      <c r="A1742" s="41" t="s">
        <v>8630</v>
      </c>
      <c r="B1742" s="36" t="s">
        <v>4693</v>
      </c>
      <c r="C1742" s="36" t="s">
        <v>51</v>
      </c>
      <c r="D1742" s="36" t="s">
        <v>124</v>
      </c>
      <c r="E1742" s="36" t="s">
        <v>4694</v>
      </c>
      <c r="F1742" s="42">
        <f>SUMIFS('Sample - Superstore'!R:R,'Sample - Superstore'!$V:$V,$A1742,'Sample - Superstore'!$N:$N,$B1742)</f>
        <v>50.96</v>
      </c>
      <c r="G1742" s="43" t="str">
        <f>IF(OR($F1742&lt;Lower_Limit,$F1742&gt;Upper_Limit),TRUE,IF($F1742&gt;Upper_percentile,"P99",IF($F1742&lt;Lower_percentile,"P01","")))</f>
        <v/>
      </c>
      <c r="H1742" s="44">
        <f>SUMIFS('Sample - Superstore'!S:S,'Sample - Superstore'!$V:$V,$A1742,'Sample - Superstore'!$N:$N,$B1742)</f>
        <v>7</v>
      </c>
      <c r="I1742" s="45">
        <f>SUMIFS('Sample - Superstore'!T:T,'Sample - Superstore'!$V:$V,$A1742,'Sample - Superstore'!$N:$N,$B1742)</f>
        <v>0</v>
      </c>
      <c r="J1742" s="42">
        <f>SUMIFS('Sample - Superstore'!U:U,'Sample - Superstore'!$V:$V,$A1742,'Sample - Superstore'!$N:$N,$B1742)</f>
        <v>25.48</v>
      </c>
      <c r="L1742" s="36" t="s">
        <v>8367</v>
      </c>
      <c r="N1742" s="40"/>
    </row>
    <row r="1743">
      <c r="A1743" s="41" t="s">
        <v>8630</v>
      </c>
      <c r="B1743" s="36" t="s">
        <v>228</v>
      </c>
      <c r="C1743" s="36" t="s">
        <v>51</v>
      </c>
      <c r="D1743" s="36" t="s">
        <v>76</v>
      </c>
      <c r="E1743" s="36" t="s">
        <v>229</v>
      </c>
      <c r="F1743" s="42">
        <f>SUMIFS('Sample - Superstore'!R:R,'Sample - Superstore'!$V:$V,$A1743,'Sample - Superstore'!$N:$N,$B1743)</f>
        <v>49.536</v>
      </c>
      <c r="G1743" s="43" t="str">
        <f>IF(OR($F1743&lt;Lower_Limit,$F1743&gt;Upper_Limit),TRUE,IF($F1743&gt;Upper_percentile,"P99",IF($F1743&lt;Lower_percentile,"P01","")))</f>
        <v/>
      </c>
      <c r="H1743" s="44">
        <f>SUMIFS('Sample - Superstore'!S:S,'Sample - Superstore'!$V:$V,$A1743,'Sample - Superstore'!$N:$N,$B1743)</f>
        <v>3</v>
      </c>
      <c r="I1743" s="45">
        <f>SUMIFS('Sample - Superstore'!T:T,'Sample - Superstore'!$V:$V,$A1743,'Sample - Superstore'!$N:$N,$B1743)</f>
        <v>0.2</v>
      </c>
      <c r="J1743" s="42">
        <f>SUMIFS('Sample - Superstore'!U:U,'Sample - Superstore'!$V:$V,$A1743,'Sample - Superstore'!$N:$N,$B1743)</f>
        <v>17.3376</v>
      </c>
      <c r="L1743" s="36" t="s">
        <v>8372</v>
      </c>
      <c r="N1743" s="40"/>
    </row>
    <row r="1744">
      <c r="A1744" s="41" t="s">
        <v>8630</v>
      </c>
      <c r="B1744" s="36" t="s">
        <v>165</v>
      </c>
      <c r="C1744" s="36" t="s">
        <v>35</v>
      </c>
      <c r="D1744" s="36" t="s">
        <v>121</v>
      </c>
      <c r="E1744" s="36" t="s">
        <v>166</v>
      </c>
      <c r="F1744" s="42">
        <f>SUMIFS('Sample - Superstore'!R:R,'Sample - Superstore'!$V:$V,$A1744,'Sample - Superstore'!$N:$N,$B1744)</f>
        <v>35.81926692</v>
      </c>
      <c r="G1744" s="43" t="str">
        <f>IF(OR($F1744&lt;Lower_Limit,$F1744&gt;Upper_Limit),TRUE,IF($F1744&gt;Upper_percentile,"P99",IF($F1744&lt;Lower_percentile,"P01","")))</f>
        <v/>
      </c>
      <c r="H1744" s="44">
        <f>SUMIFS('Sample - Superstore'!S:S,'Sample - Superstore'!$V:$V,$A1744,'Sample - Superstore'!$N:$N,$B1744)</f>
        <v>3</v>
      </c>
      <c r="I1744" s="45">
        <f>SUMIFS('Sample - Superstore'!T:T,'Sample - Superstore'!$V:$V,$A1744,'Sample - Superstore'!$N:$N,$B1744)</f>
        <v>0.2</v>
      </c>
      <c r="J1744" s="42">
        <f>SUMIFS('Sample - Superstore'!U:U,'Sample - Superstore'!$V:$V,$A1744,'Sample - Superstore'!$N:$N,$B1744)</f>
        <v>10.29803924</v>
      </c>
      <c r="L1744" s="36" t="s">
        <v>8374</v>
      </c>
      <c r="N1744" s="40"/>
    </row>
    <row r="1745">
      <c r="A1745" s="41" t="s">
        <v>8630</v>
      </c>
      <c r="B1745" s="36" t="s">
        <v>4697</v>
      </c>
      <c r="C1745" s="36" t="s">
        <v>51</v>
      </c>
      <c r="D1745" s="36" t="s">
        <v>76</v>
      </c>
      <c r="E1745" s="36" t="s">
        <v>4698</v>
      </c>
      <c r="F1745" s="42">
        <f>SUMIFS('Sample - Superstore'!R:R,'Sample - Superstore'!$V:$V,$A1745,'Sample - Superstore'!$N:$N,$B1745)</f>
        <v>27.71554141</v>
      </c>
      <c r="G1745" s="43" t="str">
        <f>IF(OR($F1745&lt;Lower_Limit,$F1745&gt;Upper_Limit),TRUE,IF($F1745&gt;Upper_percentile,"P99",IF($F1745&lt;Lower_percentile,"P01","")))</f>
        <v/>
      </c>
      <c r="H1745" s="44">
        <f>SUMIFS('Sample - Superstore'!S:S,'Sample - Superstore'!$V:$V,$A1745,'Sample - Superstore'!$N:$N,$B1745)</f>
        <v>5</v>
      </c>
      <c r="I1745" s="45">
        <f>SUMIFS('Sample - Superstore'!T:T,'Sample - Superstore'!$V:$V,$A1745,'Sample - Superstore'!$N:$N,$B1745)</f>
        <v>0.7</v>
      </c>
      <c r="J1745" s="42">
        <f>SUMIFS('Sample - Superstore'!U:U,'Sample - Superstore'!$V:$V,$A1745,'Sample - Superstore'!$N:$N,$B1745)</f>
        <v>-22.17243313</v>
      </c>
      <c r="L1745" s="36" t="s">
        <v>8379</v>
      </c>
      <c r="N1745" s="40"/>
    </row>
    <row r="1746">
      <c r="A1746" s="41" t="s">
        <v>8630</v>
      </c>
      <c r="B1746" s="36" t="s">
        <v>1451</v>
      </c>
      <c r="C1746" s="36" t="s">
        <v>35</v>
      </c>
      <c r="D1746" s="36" t="s">
        <v>121</v>
      </c>
      <c r="E1746" s="36" t="s">
        <v>1452</v>
      </c>
      <c r="F1746" s="42">
        <f>SUMIFS('Sample - Superstore'!R:R,'Sample - Superstore'!$V:$V,$A1746,'Sample - Superstore'!$N:$N,$B1746)</f>
        <v>47.3656669</v>
      </c>
      <c r="G1746" s="43" t="str">
        <f>IF(OR($F1746&lt;Lower_Limit,$F1746&gt;Upper_Limit),TRUE,IF($F1746&gt;Upper_percentile,"P99",IF($F1746&lt;Lower_percentile,"P01","")))</f>
        <v/>
      </c>
      <c r="H1746" s="44">
        <f>SUMIFS('Sample - Superstore'!S:S,'Sample - Superstore'!$V:$V,$A1746,'Sample - Superstore'!$N:$N,$B1746)</f>
        <v>2</v>
      </c>
      <c r="I1746" s="45">
        <f>SUMIFS('Sample - Superstore'!T:T,'Sample - Superstore'!$V:$V,$A1746,'Sample - Superstore'!$N:$N,$B1746)</f>
        <v>0.2</v>
      </c>
      <c r="J1746" s="42">
        <f>SUMIFS('Sample - Superstore'!U:U,'Sample - Superstore'!$V:$V,$A1746,'Sample - Superstore'!$N:$N,$B1746)</f>
        <v>0</v>
      </c>
      <c r="L1746" s="36" t="s">
        <v>8385</v>
      </c>
      <c r="N1746" s="40"/>
    </row>
    <row r="1747">
      <c r="A1747" s="41" t="s">
        <v>8630</v>
      </c>
      <c r="B1747" s="36" t="s">
        <v>4699</v>
      </c>
      <c r="C1747" s="36" t="s">
        <v>35</v>
      </c>
      <c r="D1747" s="36" t="s">
        <v>121</v>
      </c>
      <c r="E1747" s="36" t="s">
        <v>4700</v>
      </c>
      <c r="F1747" s="42">
        <f>SUMIFS('Sample - Superstore'!R:R,'Sample - Superstore'!$V:$V,$A1747,'Sample - Superstore'!$N:$N,$B1747)</f>
        <v>122.8099702</v>
      </c>
      <c r="G1747" s="43" t="str">
        <f>IF(OR($F1747&lt;Lower_Limit,$F1747&gt;Upper_Limit),TRUE,IF($F1747&gt;Upper_percentile,"P99",IF($F1747&lt;Lower_percentile,"P01","")))</f>
        <v/>
      </c>
      <c r="H1747" s="44">
        <f>SUMIFS('Sample - Superstore'!S:S,'Sample - Superstore'!$V:$V,$A1747,'Sample - Superstore'!$N:$N,$B1747)</f>
        <v>3</v>
      </c>
      <c r="I1747" s="45">
        <f>SUMIFS('Sample - Superstore'!T:T,'Sample - Superstore'!$V:$V,$A1747,'Sample - Superstore'!$N:$N,$B1747)</f>
        <v>0.2</v>
      </c>
      <c r="J1747" s="42">
        <f>SUMIFS('Sample - Superstore'!U:U,'Sample - Superstore'!$V:$V,$A1747,'Sample - Superstore'!$N:$N,$B1747)</f>
        <v>30.70249254</v>
      </c>
      <c r="L1747" s="36" t="s">
        <v>8399</v>
      </c>
      <c r="N1747" s="40"/>
    </row>
    <row r="1748">
      <c r="A1748" s="41" t="s">
        <v>8630</v>
      </c>
      <c r="B1748" s="36" t="s">
        <v>139</v>
      </c>
      <c r="C1748" s="36" t="s">
        <v>51</v>
      </c>
      <c r="D1748" s="36" t="s">
        <v>76</v>
      </c>
      <c r="E1748" s="36" t="s">
        <v>140</v>
      </c>
      <c r="F1748" s="42">
        <f>SUMIFS('Sample - Superstore'!R:R,'Sample - Superstore'!$V:$V,$A1748,'Sample - Superstore'!$N:$N,$B1748)</f>
        <v>24.80580571</v>
      </c>
      <c r="G1748" s="43" t="str">
        <f>IF(OR($F1748&lt;Lower_Limit,$F1748&gt;Upper_Limit),TRUE,IF($F1748&gt;Upper_percentile,"P99",IF($F1748&lt;Lower_percentile,"P01","")))</f>
        <v/>
      </c>
      <c r="H1748" s="44">
        <f>SUMIFS('Sample - Superstore'!S:S,'Sample - Superstore'!$V:$V,$A1748,'Sample - Superstore'!$N:$N,$B1748)</f>
        <v>5</v>
      </c>
      <c r="I1748" s="45">
        <f>SUMIFS('Sample - Superstore'!T:T,'Sample - Superstore'!$V:$V,$A1748,'Sample - Superstore'!$N:$N,$B1748)</f>
        <v>0.9</v>
      </c>
      <c r="J1748" s="42">
        <f>SUMIFS('Sample - Superstore'!U:U,'Sample - Superstore'!$V:$V,$A1748,'Sample - Superstore'!$N:$N,$B1748)</f>
        <v>-6.632644569</v>
      </c>
      <c r="L1748" s="36" t="s">
        <v>8410</v>
      </c>
      <c r="N1748" s="40"/>
    </row>
    <row r="1749">
      <c r="A1749" s="41" t="s">
        <v>8630</v>
      </c>
      <c r="B1749" s="36" t="s">
        <v>4703</v>
      </c>
      <c r="C1749" s="36" t="s">
        <v>51</v>
      </c>
      <c r="D1749" s="36" t="s">
        <v>76</v>
      </c>
      <c r="E1749" s="36" t="s">
        <v>4704</v>
      </c>
      <c r="F1749" s="42">
        <f>SUMIFS('Sample - Superstore'!R:R,'Sample - Superstore'!$V:$V,$A1749,'Sample - Superstore'!$N:$N,$B1749)</f>
        <v>28.25207758</v>
      </c>
      <c r="G1749" s="43" t="str">
        <f>IF(OR($F1749&lt;Lower_Limit,$F1749&gt;Upper_Limit),TRUE,IF($F1749&gt;Upper_percentile,"P99",IF($F1749&lt;Lower_percentile,"P01","")))</f>
        <v/>
      </c>
      <c r="H1749" s="44">
        <f>SUMIFS('Sample - Superstore'!S:S,'Sample - Superstore'!$V:$V,$A1749,'Sample - Superstore'!$N:$N,$B1749)</f>
        <v>5</v>
      </c>
      <c r="I1749" s="45">
        <f>SUMIFS('Sample - Superstore'!T:T,'Sample - Superstore'!$V:$V,$A1749,'Sample - Superstore'!$N:$N,$B1749)</f>
        <v>0.7</v>
      </c>
      <c r="J1749" s="42">
        <f>SUMIFS('Sample - Superstore'!U:U,'Sample - Superstore'!$V:$V,$A1749,'Sample - Superstore'!$N:$N,$B1749)</f>
        <v>-19.77645431</v>
      </c>
      <c r="L1749" s="36" t="s">
        <v>8456</v>
      </c>
      <c r="N1749" s="40"/>
    </row>
    <row r="1750">
      <c r="A1750" s="41" t="s">
        <v>8630</v>
      </c>
      <c r="B1750" s="36" t="s">
        <v>4303</v>
      </c>
      <c r="C1750" s="36" t="s">
        <v>51</v>
      </c>
      <c r="D1750" s="36" t="s">
        <v>93</v>
      </c>
      <c r="E1750" s="36" t="s">
        <v>4304</v>
      </c>
      <c r="F1750" s="42">
        <f>SUMIFS('Sample - Superstore'!R:R,'Sample - Superstore'!$V:$V,$A1750,'Sample - Superstore'!$N:$N,$B1750)</f>
        <v>13.95844444</v>
      </c>
      <c r="G1750" s="43" t="str">
        <f>IF(OR($F1750&lt;Lower_Limit,$F1750&gt;Upper_Limit),TRUE,IF($F1750&gt;Upper_percentile,"P99",IF($F1750&lt;Lower_percentile,"P01","")))</f>
        <v/>
      </c>
      <c r="H1750" s="44">
        <f>SUMIFS('Sample - Superstore'!S:S,'Sample - Superstore'!$V:$V,$A1750,'Sample - Superstore'!$N:$N,$B1750)</f>
        <v>3</v>
      </c>
      <c r="I1750" s="45">
        <f>SUMIFS('Sample - Superstore'!T:T,'Sample - Superstore'!$V:$V,$A1750,'Sample - Superstore'!$N:$N,$B1750)</f>
        <v>0</v>
      </c>
      <c r="J1750" s="42">
        <f>SUMIFS('Sample - Superstore'!U:U,'Sample - Superstore'!$V:$V,$A1750,'Sample - Superstore'!$N:$N,$B1750)</f>
        <v>5.862546667</v>
      </c>
      <c r="L1750" s="36" t="s">
        <v>8460</v>
      </c>
      <c r="N1750" s="40"/>
    </row>
    <row r="1751">
      <c r="A1751" s="41" t="s">
        <v>8630</v>
      </c>
      <c r="B1751" s="36" t="s">
        <v>3322</v>
      </c>
      <c r="C1751" s="36" t="s">
        <v>35</v>
      </c>
      <c r="D1751" s="36" t="s">
        <v>121</v>
      </c>
      <c r="E1751" s="36" t="s">
        <v>3323</v>
      </c>
      <c r="F1751" s="42">
        <f>SUMIFS('Sample - Superstore'!R:R,'Sample - Superstore'!$V:$V,$A1751,'Sample - Superstore'!$N:$N,$B1751)</f>
        <v>850.5435391</v>
      </c>
      <c r="G1751" s="43" t="str">
        <f>IF(OR($F1751&lt;Lower_Limit,$F1751&gt;Upper_Limit),TRUE,IF($F1751&gt;Upper_percentile,"P99",IF($F1751&lt;Lower_percentile,"P01","")))</f>
        <v/>
      </c>
      <c r="H1751" s="44">
        <f>SUMIFS('Sample - Superstore'!S:S,'Sample - Superstore'!$V:$V,$A1751,'Sample - Superstore'!$N:$N,$B1751)</f>
        <v>5</v>
      </c>
      <c r="I1751" s="45">
        <f>SUMIFS('Sample - Superstore'!T:T,'Sample - Superstore'!$V:$V,$A1751,'Sample - Superstore'!$N:$N,$B1751)</f>
        <v>0</v>
      </c>
      <c r="J1751" s="42">
        <f>SUMIFS('Sample - Superstore'!U:U,'Sample - Superstore'!$V:$V,$A1751,'Sample - Superstore'!$N:$N,$B1751)</f>
        <v>85.05435391</v>
      </c>
      <c r="L1751" s="36" t="s">
        <v>8491</v>
      </c>
      <c r="N1751" s="40"/>
    </row>
    <row r="1752">
      <c r="A1752" s="41" t="s">
        <v>8630</v>
      </c>
      <c r="B1752" s="36" t="s">
        <v>2694</v>
      </c>
      <c r="C1752" s="36" t="s">
        <v>51</v>
      </c>
      <c r="D1752" s="36" t="s">
        <v>52</v>
      </c>
      <c r="E1752" s="36" t="s">
        <v>2695</v>
      </c>
      <c r="F1752" s="42">
        <f>SUMIFS('Sample - Superstore'!R:R,'Sample - Superstore'!$V:$V,$A1752,'Sample - Superstore'!$N:$N,$B1752)</f>
        <v>45.80316049</v>
      </c>
      <c r="G1752" s="43" t="str">
        <f>IF(OR($F1752&lt;Lower_Limit,$F1752&gt;Upper_Limit),TRUE,IF($F1752&gt;Upper_percentile,"P99",IF($F1752&lt;Lower_percentile,"P01","")))</f>
        <v/>
      </c>
      <c r="H1752" s="44">
        <f>SUMIFS('Sample - Superstore'!S:S,'Sample - Superstore'!$V:$V,$A1752,'Sample - Superstore'!$N:$N,$B1752)</f>
        <v>3</v>
      </c>
      <c r="I1752" s="45">
        <f>SUMIFS('Sample - Superstore'!T:T,'Sample - Superstore'!$V:$V,$A1752,'Sample - Superstore'!$N:$N,$B1752)</f>
        <v>0</v>
      </c>
      <c r="J1752" s="42">
        <f>SUMIFS('Sample - Superstore'!U:U,'Sample - Superstore'!$V:$V,$A1752,'Sample - Superstore'!$N:$N,$B1752)</f>
        <v>0.4580316049</v>
      </c>
      <c r="L1752" s="36" t="s">
        <v>8534</v>
      </c>
      <c r="N1752" s="40"/>
    </row>
    <row r="1753">
      <c r="A1753" s="41" t="s">
        <v>8630</v>
      </c>
      <c r="B1753" s="36" t="s">
        <v>837</v>
      </c>
      <c r="C1753" s="36" t="s">
        <v>51</v>
      </c>
      <c r="D1753" s="36" t="s">
        <v>283</v>
      </c>
      <c r="E1753" s="36" t="s">
        <v>838</v>
      </c>
      <c r="F1753" s="42">
        <f>SUMIFS('Sample - Superstore'!R:R,'Sample - Superstore'!$V:$V,$A1753,'Sample - Superstore'!$N:$N,$B1753)</f>
        <v>13.12034568</v>
      </c>
      <c r="G1753" s="43" t="str">
        <f>IF(OR($F1753&lt;Lower_Limit,$F1753&gt;Upper_Limit),TRUE,IF($F1753&gt;Upper_percentile,"P99",IF($F1753&lt;Lower_percentile,"P01","")))</f>
        <v/>
      </c>
      <c r="H1753" s="44">
        <f>SUMIFS('Sample - Superstore'!S:S,'Sample - Superstore'!$V:$V,$A1753,'Sample - Superstore'!$N:$N,$B1753)</f>
        <v>3</v>
      </c>
      <c r="I1753" s="45">
        <f>SUMIFS('Sample - Superstore'!T:T,'Sample - Superstore'!$V:$V,$A1753,'Sample - Superstore'!$N:$N,$B1753)</f>
        <v>0</v>
      </c>
      <c r="J1753" s="42">
        <f>SUMIFS('Sample - Superstore'!U:U,'Sample - Superstore'!$V:$V,$A1753,'Sample - Superstore'!$N:$N,$B1753)</f>
        <v>3.411289877</v>
      </c>
      <c r="L1753" s="36" t="s">
        <v>8551</v>
      </c>
      <c r="N1753" s="40"/>
    </row>
    <row r="1754">
      <c r="A1754" s="41" t="s">
        <v>8630</v>
      </c>
      <c r="B1754" s="36" t="s">
        <v>92</v>
      </c>
      <c r="C1754" s="36" t="s">
        <v>51</v>
      </c>
      <c r="D1754" s="36" t="s">
        <v>93</v>
      </c>
      <c r="E1754" s="36" t="s">
        <v>94</v>
      </c>
      <c r="F1754" s="42">
        <f>SUMIFS('Sample - Superstore'!R:R,'Sample - Superstore'!$V:$V,$A1754,'Sample - Superstore'!$N:$N,$B1754)</f>
        <v>13.13639506</v>
      </c>
      <c r="G1754" s="43" t="str">
        <f>IF(OR($F1754&lt;Lower_Limit,$F1754&gt;Upper_Limit),TRUE,IF($F1754&gt;Upper_percentile,"P99",IF($F1754&lt;Lower_percentile,"P01","")))</f>
        <v/>
      </c>
      <c r="H1754" s="44">
        <f>SUMIFS('Sample - Superstore'!S:S,'Sample - Superstore'!$V:$V,$A1754,'Sample - Superstore'!$N:$N,$B1754)</f>
        <v>2</v>
      </c>
      <c r="I1754" s="45">
        <f>SUMIFS('Sample - Superstore'!T:T,'Sample - Superstore'!$V:$V,$A1754,'Sample - Superstore'!$N:$N,$B1754)</f>
        <v>0</v>
      </c>
      <c r="J1754" s="42">
        <f>SUMIFS('Sample - Superstore'!U:U,'Sample - Superstore'!$V:$V,$A1754,'Sample - Superstore'!$N:$N,$B1754)</f>
        <v>3.940918519</v>
      </c>
      <c r="L1754" s="36" t="s">
        <v>8570</v>
      </c>
      <c r="N1754" s="40"/>
    </row>
    <row r="1755">
      <c r="A1755" s="41" t="s">
        <v>8630</v>
      </c>
      <c r="B1755" s="36" t="s">
        <v>2089</v>
      </c>
      <c r="C1755" s="36" t="s">
        <v>51</v>
      </c>
      <c r="D1755" s="36" t="s">
        <v>93</v>
      </c>
      <c r="E1755" s="36" t="s">
        <v>2090</v>
      </c>
      <c r="F1755" s="42">
        <f>SUMIFS('Sample - Superstore'!R:R,'Sample - Superstore'!$V:$V,$A1755,'Sample - Superstore'!$N:$N,$B1755)</f>
        <v>129.2832716</v>
      </c>
      <c r="G1755" s="43" t="str">
        <f>IF(OR($F1755&lt;Lower_Limit,$F1755&gt;Upper_Limit),TRUE,IF($F1755&gt;Upper_percentile,"P99",IF($F1755&lt;Lower_percentile,"P01","")))</f>
        <v/>
      </c>
      <c r="H1755" s="44">
        <f>SUMIFS('Sample - Superstore'!S:S,'Sample - Superstore'!$V:$V,$A1755,'Sample - Superstore'!$N:$N,$B1755)</f>
        <v>5</v>
      </c>
      <c r="I1755" s="45">
        <f>SUMIFS('Sample - Superstore'!T:T,'Sample - Superstore'!$V:$V,$A1755,'Sample - Superstore'!$N:$N,$B1755)</f>
        <v>0</v>
      </c>
      <c r="J1755" s="42">
        <f>SUMIFS('Sample - Superstore'!U:U,'Sample - Superstore'!$V:$V,$A1755,'Sample - Superstore'!$N:$N,$B1755)</f>
        <v>36.19931605</v>
      </c>
      <c r="L1755" s="36" t="s">
        <v>8588</v>
      </c>
      <c r="N1755" s="40"/>
    </row>
    <row r="1756">
      <c r="A1756" s="41" t="s">
        <v>8630</v>
      </c>
      <c r="B1756" s="36" t="s">
        <v>4725</v>
      </c>
      <c r="C1756" s="36" t="s">
        <v>51</v>
      </c>
      <c r="D1756" s="36" t="s">
        <v>272</v>
      </c>
      <c r="E1756" s="36" t="s">
        <v>4726</v>
      </c>
      <c r="F1756" s="42">
        <f>SUMIFS('Sample - Superstore'!R:R,'Sample - Superstore'!$V:$V,$A1756,'Sample - Superstore'!$N:$N,$B1756)</f>
        <v>3.62</v>
      </c>
      <c r="G1756" s="43" t="str">
        <f>IF(OR($F1756&lt;Lower_Limit,$F1756&gt;Upper_Limit),TRUE,IF($F1756&gt;Upper_percentile,"P99",IF($F1756&lt;Lower_percentile,"P01","")))</f>
        <v/>
      </c>
      <c r="H1756" s="44">
        <f>SUMIFS('Sample - Superstore'!S:S,'Sample - Superstore'!$V:$V,$A1756,'Sample - Superstore'!$N:$N,$B1756)</f>
        <v>2</v>
      </c>
      <c r="I1756" s="45">
        <f>SUMIFS('Sample - Superstore'!T:T,'Sample - Superstore'!$V:$V,$A1756,'Sample - Superstore'!$N:$N,$B1756)</f>
        <v>0</v>
      </c>
      <c r="J1756" s="42">
        <f>SUMIFS('Sample - Superstore'!U:U,'Sample - Superstore'!$V:$V,$A1756,'Sample - Superstore'!$N:$N,$B1756)</f>
        <v>1.1946</v>
      </c>
      <c r="L1756" s="36" t="s">
        <v>8595</v>
      </c>
      <c r="N1756" s="40"/>
    </row>
    <row r="1757">
      <c r="A1757" s="41" t="s">
        <v>8630</v>
      </c>
      <c r="B1757" s="36" t="s">
        <v>3154</v>
      </c>
      <c r="C1757" s="36" t="s">
        <v>35</v>
      </c>
      <c r="D1757" s="36" t="s">
        <v>263</v>
      </c>
      <c r="E1757" s="36" t="s">
        <v>3155</v>
      </c>
      <c r="F1757" s="42">
        <f>SUMIFS('Sample - Superstore'!R:R,'Sample - Superstore'!$V:$V,$A1757,'Sample - Superstore'!$N:$N,$B1757)</f>
        <v>554.4900782</v>
      </c>
      <c r="G1757" s="43" t="str">
        <f>IF(OR($F1757&lt;Lower_Limit,$F1757&gt;Upper_Limit),TRUE,IF($F1757&gt;Upper_percentile,"P99",IF($F1757&lt;Lower_percentile,"P01","")))</f>
        <v/>
      </c>
      <c r="H1757" s="44">
        <f>SUMIFS('Sample - Superstore'!S:S,'Sample - Superstore'!$V:$V,$A1757,'Sample - Superstore'!$N:$N,$B1757)</f>
        <v>5</v>
      </c>
      <c r="I1757" s="45">
        <f>SUMIFS('Sample - Superstore'!T:T,'Sample - Superstore'!$V:$V,$A1757,'Sample - Superstore'!$N:$N,$B1757)</f>
        <v>0.3</v>
      </c>
      <c r="J1757" s="42">
        <f>SUMIFS('Sample - Superstore'!U:U,'Sample - Superstore'!$V:$V,$A1757,'Sample - Superstore'!$N:$N,$B1757)</f>
        <v>-15.84257366</v>
      </c>
      <c r="N1757" s="40"/>
    </row>
    <row r="1758">
      <c r="A1758" s="41" t="s">
        <v>8630</v>
      </c>
      <c r="B1758" s="36" t="s">
        <v>4729</v>
      </c>
      <c r="C1758" s="36" t="s">
        <v>51</v>
      </c>
      <c r="D1758" s="36" t="s">
        <v>52</v>
      </c>
      <c r="E1758" s="36" t="s">
        <v>4730</v>
      </c>
      <c r="F1758" s="42">
        <f>SUMIFS('Sample - Superstore'!R:R,'Sample - Superstore'!$V:$V,$A1758,'Sample - Superstore'!$N:$N,$B1758)</f>
        <v>1085.42</v>
      </c>
      <c r="G1758" s="43" t="str">
        <f>IF(OR($F1758&lt;Lower_Limit,$F1758&gt;Upper_Limit),TRUE,IF($F1758&gt;Upper_percentile,"P99",IF($F1758&lt;Lower_percentile,"P01","")))</f>
        <v/>
      </c>
      <c r="H1758" s="44">
        <f>SUMIFS('Sample - Superstore'!S:S,'Sample - Superstore'!$V:$V,$A1758,'Sample - Superstore'!$N:$N,$B1758)</f>
        <v>7</v>
      </c>
      <c r="I1758" s="45">
        <f>SUMIFS('Sample - Superstore'!T:T,'Sample - Superstore'!$V:$V,$A1758,'Sample - Superstore'!$N:$N,$B1758)</f>
        <v>0</v>
      </c>
      <c r="J1758" s="42">
        <f>SUMIFS('Sample - Superstore'!U:U,'Sample - Superstore'!$V:$V,$A1758,'Sample - Superstore'!$N:$N,$B1758)</f>
        <v>282.2092</v>
      </c>
      <c r="N1758" s="40"/>
    </row>
    <row r="1759">
      <c r="A1759" s="41" t="s">
        <v>8630</v>
      </c>
      <c r="B1759" s="36" t="s">
        <v>1979</v>
      </c>
      <c r="C1759" s="36" t="s">
        <v>51</v>
      </c>
      <c r="D1759" s="36" t="s">
        <v>124</v>
      </c>
      <c r="E1759" s="36" t="s">
        <v>1980</v>
      </c>
      <c r="F1759" s="42">
        <f>SUMIFS('Sample - Superstore'!R:R,'Sample - Superstore'!$V:$V,$A1759,'Sample - Superstore'!$N:$N,$B1759)</f>
        <v>23.70279282</v>
      </c>
      <c r="G1759" s="43" t="str">
        <f>IF(OR($F1759&lt;Lower_Limit,$F1759&gt;Upper_Limit),TRUE,IF($F1759&gt;Upper_percentile,"P99",IF($F1759&lt;Lower_percentile,"P01","")))</f>
        <v/>
      </c>
      <c r="H1759" s="44">
        <f>SUMIFS('Sample - Superstore'!S:S,'Sample - Superstore'!$V:$V,$A1759,'Sample - Superstore'!$N:$N,$B1759)</f>
        <v>6</v>
      </c>
      <c r="I1759" s="45">
        <f>SUMIFS('Sample - Superstore'!T:T,'Sample - Superstore'!$V:$V,$A1759,'Sample - Superstore'!$N:$N,$B1759)</f>
        <v>0.2</v>
      </c>
      <c r="J1759" s="42">
        <f>SUMIFS('Sample - Superstore'!U:U,'Sample - Superstore'!$V:$V,$A1759,'Sample - Superstore'!$N:$N,$B1759)</f>
        <v>8.295977486</v>
      </c>
      <c r="N1759" s="40"/>
    </row>
    <row r="1760">
      <c r="A1760" s="41" t="s">
        <v>8630</v>
      </c>
      <c r="B1760" s="36" t="s">
        <v>1961</v>
      </c>
      <c r="C1760" s="36" t="s">
        <v>35</v>
      </c>
      <c r="D1760" s="36" t="s">
        <v>263</v>
      </c>
      <c r="E1760" s="36" t="s">
        <v>1962</v>
      </c>
      <c r="F1760" s="42">
        <f>SUMIFS('Sample - Superstore'!R:R,'Sample - Superstore'!$V:$V,$A1760,'Sample - Superstore'!$N:$N,$B1760)</f>
        <v>415.1292099</v>
      </c>
      <c r="G1760" s="43" t="str">
        <f>IF(OR($F1760&lt;Lower_Limit,$F1760&gt;Upper_Limit),TRUE,IF($F1760&gt;Upper_percentile,"P99",IF($F1760&lt;Lower_percentile,"P01","")))</f>
        <v/>
      </c>
      <c r="H1760" s="44">
        <f>SUMIFS('Sample - Superstore'!S:S,'Sample - Superstore'!$V:$V,$A1760,'Sample - Superstore'!$N:$N,$B1760)</f>
        <v>3</v>
      </c>
      <c r="I1760" s="45">
        <f>SUMIFS('Sample - Superstore'!T:T,'Sample - Superstore'!$V:$V,$A1760,'Sample - Superstore'!$N:$N,$B1760)</f>
        <v>0</v>
      </c>
      <c r="J1760" s="42">
        <f>SUMIFS('Sample - Superstore'!U:U,'Sample - Superstore'!$V:$V,$A1760,'Sample - Superstore'!$N:$N,$B1760)</f>
        <v>91.32842617</v>
      </c>
      <c r="N1760" s="40"/>
    </row>
    <row r="1761">
      <c r="A1761" s="41" t="s">
        <v>8630</v>
      </c>
      <c r="B1761" s="36" t="s">
        <v>4735</v>
      </c>
      <c r="C1761" s="36" t="s">
        <v>51</v>
      </c>
      <c r="D1761" s="36" t="s">
        <v>93</v>
      </c>
      <c r="E1761" s="36" t="s">
        <v>4736</v>
      </c>
      <c r="F1761" s="42">
        <f>SUMIFS('Sample - Superstore'!R:R,'Sample - Superstore'!$V:$V,$A1761,'Sample - Superstore'!$N:$N,$B1761)</f>
        <v>13.94002469</v>
      </c>
      <c r="G1761" s="43" t="str">
        <f>IF(OR($F1761&lt;Lower_Limit,$F1761&gt;Upper_Limit),TRUE,IF($F1761&gt;Upper_percentile,"P99",IF($F1761&lt;Lower_percentile,"P01","")))</f>
        <v/>
      </c>
      <c r="H1761" s="44">
        <f>SUMIFS('Sample - Superstore'!S:S,'Sample - Superstore'!$V:$V,$A1761,'Sample - Superstore'!$N:$N,$B1761)</f>
        <v>3</v>
      </c>
      <c r="I1761" s="45">
        <f>SUMIFS('Sample - Superstore'!T:T,'Sample - Superstore'!$V:$V,$A1761,'Sample - Superstore'!$N:$N,$B1761)</f>
        <v>0</v>
      </c>
      <c r="J1761" s="42">
        <f>SUMIFS('Sample - Superstore'!U:U,'Sample - Superstore'!$V:$V,$A1761,'Sample - Superstore'!$N:$N,$B1761)</f>
        <v>3.903206914</v>
      </c>
      <c r="N1761" s="40"/>
    </row>
    <row r="1762">
      <c r="A1762" s="41" t="s">
        <v>8630</v>
      </c>
      <c r="B1762" s="36" t="s">
        <v>4737</v>
      </c>
      <c r="C1762" s="36" t="s">
        <v>51</v>
      </c>
      <c r="D1762" s="36" t="s">
        <v>52</v>
      </c>
      <c r="E1762" s="36" t="s">
        <v>4738</v>
      </c>
      <c r="F1762" s="42">
        <f>SUMIFS('Sample - Superstore'!R:R,'Sample - Superstore'!$V:$V,$A1762,'Sample - Superstore'!$N:$N,$B1762)</f>
        <v>374.5917531</v>
      </c>
      <c r="G1762" s="43" t="str">
        <f>IF(OR($F1762&lt;Lower_Limit,$F1762&gt;Upper_Limit),TRUE,IF($F1762&gt;Upper_percentile,"P99",IF($F1762&lt;Lower_percentile,"P01","")))</f>
        <v/>
      </c>
      <c r="H1762" s="44">
        <f>SUMIFS('Sample - Superstore'!S:S,'Sample - Superstore'!$V:$V,$A1762,'Sample - Superstore'!$N:$N,$B1762)</f>
        <v>3</v>
      </c>
      <c r="I1762" s="45">
        <f>SUMIFS('Sample - Superstore'!T:T,'Sample - Superstore'!$V:$V,$A1762,'Sample - Superstore'!$N:$N,$B1762)</f>
        <v>0</v>
      </c>
      <c r="J1762" s="42">
        <f>SUMIFS('Sample - Superstore'!U:U,'Sample - Superstore'!$V:$V,$A1762,'Sample - Superstore'!$N:$N,$B1762)</f>
        <v>11.23775259</v>
      </c>
      <c r="N1762" s="40"/>
    </row>
    <row r="1763">
      <c r="A1763" s="41" t="s">
        <v>8630</v>
      </c>
      <c r="B1763" s="36" t="s">
        <v>4152</v>
      </c>
      <c r="C1763" s="36" t="s">
        <v>35</v>
      </c>
      <c r="D1763" s="36" t="s">
        <v>263</v>
      </c>
      <c r="E1763" s="36" t="s">
        <v>4153</v>
      </c>
      <c r="F1763" s="42">
        <f>SUMIFS('Sample - Superstore'!R:R,'Sample - Superstore'!$V:$V,$A1763,'Sample - Superstore'!$N:$N,$B1763)</f>
        <v>1403.92</v>
      </c>
      <c r="G1763" s="43" t="str">
        <f>IF(OR($F1763&lt;Lower_Limit,$F1763&gt;Upper_Limit),TRUE,IF($F1763&gt;Upper_percentile,"P99",IF($F1763&lt;Lower_percentile,"P01","")))</f>
        <v/>
      </c>
      <c r="H1763" s="44">
        <f>SUMIFS('Sample - Superstore'!S:S,'Sample - Superstore'!$V:$V,$A1763,'Sample - Superstore'!$N:$N,$B1763)</f>
        <v>5</v>
      </c>
      <c r="I1763" s="45">
        <f>SUMIFS('Sample - Superstore'!T:T,'Sample - Superstore'!$V:$V,$A1763,'Sample - Superstore'!$N:$N,$B1763)</f>
        <v>0.2</v>
      </c>
      <c r="J1763" s="42">
        <f>SUMIFS('Sample - Superstore'!U:U,'Sample - Superstore'!$V:$V,$A1763,'Sample - Superstore'!$N:$N,$B1763)</f>
        <v>70.196</v>
      </c>
      <c r="N1763" s="40"/>
    </row>
    <row r="1764">
      <c r="A1764" s="41" t="s">
        <v>8605</v>
      </c>
      <c r="B1764" s="36" t="s">
        <v>2076</v>
      </c>
      <c r="C1764" s="36" t="s">
        <v>39</v>
      </c>
      <c r="D1764" s="36" t="s">
        <v>40</v>
      </c>
      <c r="E1764" s="36" t="s">
        <v>2077</v>
      </c>
      <c r="F1764" s="42">
        <f>SUMIFS('Sample - Superstore'!R:R,'Sample - Superstore'!$V:$V,$A1764,'Sample - Superstore'!$N:$N,$B1764)</f>
        <v>16.16288376</v>
      </c>
      <c r="G1764" s="43" t="str">
        <f>IF(OR($F1764&lt;Lower_Limit,$F1764&gt;Upper_Limit),TRUE,IF($F1764&gt;Upper_percentile,"P99",IF($F1764&lt;Lower_percentile,"P01","")))</f>
        <v/>
      </c>
      <c r="H1764" s="44">
        <f>SUMIFS('Sample - Superstore'!S:S,'Sample - Superstore'!$V:$V,$A1764,'Sample - Superstore'!$N:$N,$B1764)</f>
        <v>2</v>
      </c>
      <c r="I1764" s="45">
        <f>SUMIFS('Sample - Superstore'!T:T,'Sample - Superstore'!$V:$V,$A1764,'Sample - Superstore'!$N:$N,$B1764)</f>
        <v>0</v>
      </c>
      <c r="J1764" s="42">
        <f>SUMIFS('Sample - Superstore'!U:U,'Sample - Superstore'!$V:$V,$A1764,'Sample - Superstore'!$N:$N,$B1764)</f>
        <v>4.525607452</v>
      </c>
      <c r="N1764" s="40"/>
    </row>
    <row r="1765">
      <c r="A1765" s="41" t="s">
        <v>8605</v>
      </c>
      <c r="B1765" s="36" t="s">
        <v>3581</v>
      </c>
      <c r="C1765" s="36" t="s">
        <v>51</v>
      </c>
      <c r="D1765" s="36" t="s">
        <v>205</v>
      </c>
      <c r="E1765" s="36" t="s">
        <v>3582</v>
      </c>
      <c r="F1765" s="42">
        <f>SUMIFS('Sample - Superstore'!R:R,'Sample - Superstore'!$V:$V,$A1765,'Sample - Superstore'!$N:$N,$B1765)</f>
        <v>184.8038183</v>
      </c>
      <c r="G1765" s="43" t="str">
        <f>IF(OR($F1765&lt;Lower_Limit,$F1765&gt;Upper_Limit),TRUE,IF($F1765&gt;Upper_percentile,"P99",IF($F1765&lt;Lower_percentile,"P01","")))</f>
        <v/>
      </c>
      <c r="H1765" s="44">
        <f>SUMIFS('Sample - Superstore'!S:S,'Sample - Superstore'!$V:$V,$A1765,'Sample - Superstore'!$N:$N,$B1765)</f>
        <v>3</v>
      </c>
      <c r="I1765" s="45">
        <f>SUMIFS('Sample - Superstore'!T:T,'Sample - Superstore'!$V:$V,$A1765,'Sample - Superstore'!$N:$N,$B1765)</f>
        <v>0</v>
      </c>
      <c r="J1765" s="42">
        <f>SUMIFS('Sample - Superstore'!U:U,'Sample - Superstore'!$V:$V,$A1765,'Sample - Superstore'!$N:$N,$B1765)</f>
        <v>86.85779459</v>
      </c>
      <c r="N1765" s="40"/>
    </row>
    <row r="1766">
      <c r="A1766" s="41" t="s">
        <v>8605</v>
      </c>
      <c r="B1766" s="36" t="s">
        <v>4624</v>
      </c>
      <c r="C1766" s="36" t="s">
        <v>51</v>
      </c>
      <c r="D1766" s="36" t="s">
        <v>52</v>
      </c>
      <c r="E1766" s="36" t="s">
        <v>4625</v>
      </c>
      <c r="F1766" s="42">
        <f>SUMIFS('Sample - Superstore'!R:R,'Sample - Superstore'!$V:$V,$A1766,'Sample - Superstore'!$N:$N,$B1766)</f>
        <v>125.6884444</v>
      </c>
      <c r="G1766" s="43" t="str">
        <f>IF(OR($F1766&lt;Lower_Limit,$F1766&gt;Upper_Limit),TRUE,IF($F1766&gt;Upper_percentile,"P99",IF($F1766&lt;Lower_percentile,"P01","")))</f>
        <v/>
      </c>
      <c r="H1766" s="44">
        <f>SUMIFS('Sample - Superstore'!S:S,'Sample - Superstore'!$V:$V,$A1766,'Sample - Superstore'!$N:$N,$B1766)</f>
        <v>9</v>
      </c>
      <c r="I1766" s="45">
        <f>SUMIFS('Sample - Superstore'!T:T,'Sample - Superstore'!$V:$V,$A1766,'Sample - Superstore'!$N:$N,$B1766)</f>
        <v>0.2</v>
      </c>
      <c r="J1766" s="42">
        <f>SUMIFS('Sample - Superstore'!U:U,'Sample - Superstore'!$V:$V,$A1766,'Sample - Superstore'!$N:$N,$B1766)</f>
        <v>7.855527778</v>
      </c>
      <c r="N1766" s="40"/>
    </row>
    <row r="1767">
      <c r="A1767" s="41" t="s">
        <v>8605</v>
      </c>
      <c r="B1767" s="36" t="s">
        <v>4544</v>
      </c>
      <c r="C1767" s="36" t="s">
        <v>39</v>
      </c>
      <c r="D1767" s="36" t="s">
        <v>61</v>
      </c>
      <c r="E1767" s="36" t="s">
        <v>4545</v>
      </c>
      <c r="F1767" s="42">
        <f>SUMIFS('Sample - Superstore'!R:R,'Sample - Superstore'!$V:$V,$A1767,'Sample - Superstore'!$N:$N,$B1767)</f>
        <v>76.66103704</v>
      </c>
      <c r="G1767" s="43" t="str">
        <f>IF(OR($F1767&lt;Lower_Limit,$F1767&gt;Upper_Limit),TRUE,IF($F1767&gt;Upper_percentile,"P99",IF($F1767&lt;Lower_percentile,"P01","")))</f>
        <v/>
      </c>
      <c r="H1767" s="44">
        <f>SUMIFS('Sample - Superstore'!S:S,'Sample - Superstore'!$V:$V,$A1767,'Sample - Superstore'!$N:$N,$B1767)</f>
        <v>3</v>
      </c>
      <c r="I1767" s="45">
        <f>SUMIFS('Sample - Superstore'!T:T,'Sample - Superstore'!$V:$V,$A1767,'Sample - Superstore'!$N:$N,$B1767)</f>
        <v>0.2</v>
      </c>
      <c r="J1767" s="42">
        <f>SUMIFS('Sample - Superstore'!U:U,'Sample - Superstore'!$V:$V,$A1767,'Sample - Superstore'!$N:$N,$B1767)</f>
        <v>20.12352222</v>
      </c>
      <c r="N1767" s="40"/>
    </row>
    <row r="1768">
      <c r="A1768" s="41" t="s">
        <v>8605</v>
      </c>
      <c r="B1768" s="36" t="s">
        <v>4748</v>
      </c>
      <c r="C1768" s="36" t="s">
        <v>51</v>
      </c>
      <c r="D1768" s="36" t="s">
        <v>93</v>
      </c>
      <c r="E1768" s="36" t="s">
        <v>4749</v>
      </c>
      <c r="F1768" s="42">
        <f>SUMIFS('Sample - Superstore'!R:R,'Sample - Superstore'!$V:$V,$A1768,'Sample - Superstore'!$N:$N,$B1768)</f>
        <v>85.55659259</v>
      </c>
      <c r="G1768" s="43" t="str">
        <f>IF(OR($F1768&lt;Lower_Limit,$F1768&gt;Upper_Limit),TRUE,IF($F1768&gt;Upper_percentile,"P99",IF($F1768&lt;Lower_percentile,"P01","")))</f>
        <v/>
      </c>
      <c r="H1768" s="44">
        <f>SUMIFS('Sample - Superstore'!S:S,'Sample - Superstore'!$V:$V,$A1768,'Sample - Superstore'!$N:$N,$B1768)</f>
        <v>2</v>
      </c>
      <c r="I1768" s="45">
        <f>SUMIFS('Sample - Superstore'!T:T,'Sample - Superstore'!$V:$V,$A1768,'Sample - Superstore'!$N:$N,$B1768)</f>
        <v>0</v>
      </c>
      <c r="J1768" s="42">
        <f>SUMIFS('Sample - Superstore'!U:U,'Sample - Superstore'!$V:$V,$A1768,'Sample - Superstore'!$N:$N,$B1768)</f>
        <v>25.66697778</v>
      </c>
      <c r="N1768" s="40"/>
    </row>
    <row r="1769">
      <c r="A1769" s="41" t="s">
        <v>8605</v>
      </c>
      <c r="B1769" s="36" t="s">
        <v>4574</v>
      </c>
      <c r="C1769" s="36" t="s">
        <v>51</v>
      </c>
      <c r="D1769" s="36" t="s">
        <v>76</v>
      </c>
      <c r="E1769" s="36" t="s">
        <v>4575</v>
      </c>
      <c r="F1769" s="42">
        <f>SUMIFS('Sample - Superstore'!R:R,'Sample - Superstore'!$V:$V,$A1769,'Sample - Superstore'!$N:$N,$B1769)</f>
        <v>74.2654321</v>
      </c>
      <c r="G1769" s="43" t="str">
        <f>IF(OR($F1769&lt;Lower_Limit,$F1769&gt;Upper_Limit),TRUE,IF($F1769&gt;Upper_percentile,"P99",IF($F1769&lt;Lower_percentile,"P01","")))</f>
        <v/>
      </c>
      <c r="H1769" s="44">
        <f>SUMIFS('Sample - Superstore'!S:S,'Sample - Superstore'!$V:$V,$A1769,'Sample - Superstore'!$N:$N,$B1769)</f>
        <v>18</v>
      </c>
      <c r="I1769" s="45">
        <f>SUMIFS('Sample - Superstore'!T:T,'Sample - Superstore'!$V:$V,$A1769,'Sample - Superstore'!$N:$N,$B1769)</f>
        <v>0.2</v>
      </c>
      <c r="J1769" s="42">
        <f>SUMIFS('Sample - Superstore'!U:U,'Sample - Superstore'!$V:$V,$A1769,'Sample - Superstore'!$N:$N,$B1769)</f>
        <v>30.83310173</v>
      </c>
      <c r="N1769" s="40"/>
    </row>
    <row r="1770">
      <c r="A1770" s="41" t="s">
        <v>8605</v>
      </c>
      <c r="B1770" s="36" t="s">
        <v>4751</v>
      </c>
      <c r="C1770" s="36" t="s">
        <v>51</v>
      </c>
      <c r="D1770" s="36" t="s">
        <v>93</v>
      </c>
      <c r="E1770" s="36" t="s">
        <v>4752</v>
      </c>
      <c r="F1770" s="42">
        <f>SUMIFS('Sample - Superstore'!R:R,'Sample - Superstore'!$V:$V,$A1770,'Sample - Superstore'!$N:$N,$B1770)</f>
        <v>48.01758025</v>
      </c>
      <c r="G1770" s="43" t="str">
        <f>IF(OR($F1770&lt;Lower_Limit,$F1770&gt;Upper_Limit),TRUE,IF($F1770&gt;Upper_percentile,"P99",IF($F1770&lt;Lower_percentile,"P01","")))</f>
        <v/>
      </c>
      <c r="H1770" s="44">
        <f>SUMIFS('Sample - Superstore'!S:S,'Sample - Superstore'!$V:$V,$A1770,'Sample - Superstore'!$N:$N,$B1770)</f>
        <v>16</v>
      </c>
      <c r="I1770" s="45">
        <f>SUMIFS('Sample - Superstore'!T:T,'Sample - Superstore'!$V:$V,$A1770,'Sample - Superstore'!$N:$N,$B1770)</f>
        <v>0.2</v>
      </c>
      <c r="J1770" s="42">
        <f>SUMIFS('Sample - Superstore'!U:U,'Sample - Superstore'!$V:$V,$A1770,'Sample - Superstore'!$N:$N,$B1770)</f>
        <v>10.05545333</v>
      </c>
      <c r="N1770" s="40"/>
    </row>
    <row r="1771">
      <c r="A1771" s="41" t="s">
        <v>8605</v>
      </c>
      <c r="B1771" s="36" t="s">
        <v>377</v>
      </c>
      <c r="C1771" s="36" t="s">
        <v>35</v>
      </c>
      <c r="D1771" s="36" t="s">
        <v>263</v>
      </c>
      <c r="E1771" s="36" t="s">
        <v>378</v>
      </c>
      <c r="F1771" s="42">
        <f>SUMIFS('Sample - Superstore'!R:R,'Sample - Superstore'!$V:$V,$A1771,'Sample - Superstore'!$N:$N,$B1771)</f>
        <v>217.584</v>
      </c>
      <c r="G1771" s="43" t="str">
        <f>IF(OR($F1771&lt;Lower_Limit,$F1771&gt;Upper_Limit),TRUE,IF($F1771&gt;Upper_percentile,"P99",IF($F1771&lt;Lower_percentile,"P01","")))</f>
        <v/>
      </c>
      <c r="H1771" s="44">
        <f>SUMIFS('Sample - Superstore'!S:S,'Sample - Superstore'!$V:$V,$A1771,'Sample - Superstore'!$N:$N,$B1771)</f>
        <v>2</v>
      </c>
      <c r="I1771" s="45">
        <f>SUMIFS('Sample - Superstore'!T:T,'Sample - Superstore'!$V:$V,$A1771,'Sample - Superstore'!$N:$N,$B1771)</f>
        <v>0.2</v>
      </c>
      <c r="J1771" s="42">
        <f>SUMIFS('Sample - Superstore'!U:U,'Sample - Superstore'!$V:$V,$A1771,'Sample - Superstore'!$N:$N,$B1771)</f>
        <v>-29.9178</v>
      </c>
      <c r="N1771" s="40"/>
    </row>
    <row r="1772">
      <c r="A1772" s="41" t="s">
        <v>8605</v>
      </c>
      <c r="B1772" s="36" t="s">
        <v>4754</v>
      </c>
      <c r="C1772" s="36" t="s">
        <v>39</v>
      </c>
      <c r="D1772" s="36" t="s">
        <v>61</v>
      </c>
      <c r="E1772" s="36" t="s">
        <v>4755</v>
      </c>
      <c r="F1772" s="42">
        <f>SUMIFS('Sample - Superstore'!R:R,'Sample - Superstore'!$V:$V,$A1772,'Sample - Superstore'!$N:$N,$B1772)</f>
        <v>82.95</v>
      </c>
      <c r="G1772" s="43" t="str">
        <f>IF(OR($F1772&lt;Lower_Limit,$F1772&gt;Upper_Limit),TRUE,IF($F1772&gt;Upper_percentile,"P99",IF($F1772&lt;Lower_percentile,"P01","")))</f>
        <v/>
      </c>
      <c r="H1772" s="44">
        <f>SUMIFS('Sample - Superstore'!S:S,'Sample - Superstore'!$V:$V,$A1772,'Sample - Superstore'!$N:$N,$B1772)</f>
        <v>5</v>
      </c>
      <c r="I1772" s="45">
        <f>SUMIFS('Sample - Superstore'!T:T,'Sample - Superstore'!$V:$V,$A1772,'Sample - Superstore'!$N:$N,$B1772)</f>
        <v>0</v>
      </c>
      <c r="J1772" s="42">
        <f>SUMIFS('Sample - Superstore'!U:U,'Sample - Superstore'!$V:$V,$A1772,'Sample - Superstore'!$N:$N,$B1772)</f>
        <v>29.0325</v>
      </c>
      <c r="N1772" s="40"/>
    </row>
    <row r="1773">
      <c r="A1773" s="41" t="s">
        <v>8605</v>
      </c>
      <c r="B1773" s="36" t="s">
        <v>3917</v>
      </c>
      <c r="C1773" s="36" t="s">
        <v>51</v>
      </c>
      <c r="D1773" s="36" t="s">
        <v>297</v>
      </c>
      <c r="E1773" s="36" t="s">
        <v>3918</v>
      </c>
      <c r="F1773" s="42">
        <f>SUMIFS('Sample - Superstore'!R:R,'Sample - Superstore'!$V:$V,$A1773,'Sample - Superstore'!$N:$N,$B1773)</f>
        <v>87.71</v>
      </c>
      <c r="G1773" s="43" t="str">
        <f>IF(OR($F1773&lt;Lower_Limit,$F1773&gt;Upper_Limit),TRUE,IF($F1773&gt;Upper_percentile,"P99",IF($F1773&lt;Lower_percentile,"P01","")))</f>
        <v/>
      </c>
      <c r="H1773" s="44">
        <f>SUMIFS('Sample - Superstore'!S:S,'Sample - Superstore'!$V:$V,$A1773,'Sample - Superstore'!$N:$N,$B1773)</f>
        <v>7</v>
      </c>
      <c r="I1773" s="45">
        <f>SUMIFS('Sample - Superstore'!T:T,'Sample - Superstore'!$V:$V,$A1773,'Sample - Superstore'!$N:$N,$B1773)</f>
        <v>0</v>
      </c>
      <c r="J1773" s="42">
        <f>SUMIFS('Sample - Superstore'!U:U,'Sample - Superstore'!$V:$V,$A1773,'Sample - Superstore'!$N:$N,$B1773)</f>
        <v>41.2237</v>
      </c>
      <c r="N1773" s="40"/>
    </row>
    <row r="1774">
      <c r="A1774" s="41" t="s">
        <v>8605</v>
      </c>
      <c r="B1774" s="36" t="s">
        <v>4582</v>
      </c>
      <c r="C1774" s="36" t="s">
        <v>51</v>
      </c>
      <c r="D1774" s="36" t="s">
        <v>283</v>
      </c>
      <c r="E1774" s="36" t="s">
        <v>4583</v>
      </c>
      <c r="F1774" s="42">
        <f>SUMIFS('Sample - Superstore'!R:R,'Sample - Superstore'!$V:$V,$A1774,'Sample - Superstore'!$N:$N,$B1774)</f>
        <v>1101.48</v>
      </c>
      <c r="G1774" s="43" t="str">
        <f>IF(OR($F1774&lt;Lower_Limit,$F1774&gt;Upper_Limit),TRUE,IF($F1774&gt;Upper_percentile,"P99",IF($F1774&lt;Lower_percentile,"P01","")))</f>
        <v/>
      </c>
      <c r="H1774" s="44">
        <f>SUMIFS('Sample - Superstore'!S:S,'Sample - Superstore'!$V:$V,$A1774,'Sample - Superstore'!$N:$N,$B1774)</f>
        <v>4</v>
      </c>
      <c r="I1774" s="45">
        <f>SUMIFS('Sample - Superstore'!T:T,'Sample - Superstore'!$V:$V,$A1774,'Sample - Superstore'!$N:$N,$B1774)</f>
        <v>0</v>
      </c>
      <c r="J1774" s="42">
        <f>SUMIFS('Sample - Superstore'!U:U,'Sample - Superstore'!$V:$V,$A1774,'Sample - Superstore'!$N:$N,$B1774)</f>
        <v>429.5772</v>
      </c>
      <c r="N1774" s="40"/>
    </row>
    <row r="1775">
      <c r="A1775" s="41" t="s">
        <v>8605</v>
      </c>
      <c r="B1775" s="36" t="s">
        <v>1449</v>
      </c>
      <c r="C1775" s="36" t="s">
        <v>51</v>
      </c>
      <c r="D1775" s="36" t="s">
        <v>272</v>
      </c>
      <c r="E1775" s="36" t="s">
        <v>1450</v>
      </c>
      <c r="F1775" s="42">
        <f>SUMIFS('Sample - Superstore'!R:R,'Sample - Superstore'!$V:$V,$A1775,'Sample - Superstore'!$N:$N,$B1775)</f>
        <v>14.85939682</v>
      </c>
      <c r="G1775" s="43" t="str">
        <f>IF(OR($F1775&lt;Lower_Limit,$F1775&gt;Upper_Limit),TRUE,IF($F1775&gt;Upper_percentile,"P99",IF($F1775&lt;Lower_percentile,"P01","")))</f>
        <v/>
      </c>
      <c r="H1775" s="44">
        <f>SUMIFS('Sample - Superstore'!S:S,'Sample - Superstore'!$V:$V,$A1775,'Sample - Superstore'!$N:$N,$B1775)</f>
        <v>4</v>
      </c>
      <c r="I1775" s="45">
        <f>SUMIFS('Sample - Superstore'!T:T,'Sample - Superstore'!$V:$V,$A1775,'Sample - Superstore'!$N:$N,$B1775)</f>
        <v>0</v>
      </c>
      <c r="J1775" s="42">
        <f>SUMIFS('Sample - Superstore'!U:U,'Sample - Superstore'!$V:$V,$A1775,'Sample - Superstore'!$N:$N,$B1775)</f>
        <v>7.132510472</v>
      </c>
      <c r="N1775" s="40"/>
    </row>
    <row r="1776">
      <c r="A1776" s="41" t="s">
        <v>8605</v>
      </c>
      <c r="B1776" s="36" t="s">
        <v>576</v>
      </c>
      <c r="C1776" s="36" t="s">
        <v>51</v>
      </c>
      <c r="D1776" s="36" t="s">
        <v>93</v>
      </c>
      <c r="E1776" s="36" t="s">
        <v>577</v>
      </c>
      <c r="F1776" s="42">
        <f>SUMIFS('Sample - Superstore'!R:R,'Sample - Superstore'!$V:$V,$A1776,'Sample - Superstore'!$N:$N,$B1776)</f>
        <v>5.851132004</v>
      </c>
      <c r="G1776" s="43" t="str">
        <f>IF(OR($F1776&lt;Lower_Limit,$F1776&gt;Upper_Limit),TRUE,IF($F1776&gt;Upper_percentile,"P99",IF($F1776&lt;Lower_percentile,"P01","")))</f>
        <v/>
      </c>
      <c r="H1776" s="44">
        <f>SUMIFS('Sample - Superstore'!S:S,'Sample - Superstore'!$V:$V,$A1776,'Sample - Superstore'!$N:$N,$B1776)</f>
        <v>3</v>
      </c>
      <c r="I1776" s="45">
        <f>SUMIFS('Sample - Superstore'!T:T,'Sample - Superstore'!$V:$V,$A1776,'Sample - Superstore'!$N:$N,$B1776)</f>
        <v>0</v>
      </c>
      <c r="J1776" s="42">
        <f>SUMIFS('Sample - Superstore'!U:U,'Sample - Superstore'!$V:$V,$A1776,'Sample - Superstore'!$N:$N,$B1776)</f>
        <v>1.521294321</v>
      </c>
      <c r="N1776" s="40"/>
    </row>
    <row r="1777">
      <c r="A1777" s="41" t="s">
        <v>8605</v>
      </c>
      <c r="B1777" s="36" t="s">
        <v>4452</v>
      </c>
      <c r="C1777" s="36" t="s">
        <v>35</v>
      </c>
      <c r="D1777" s="36" t="s">
        <v>121</v>
      </c>
      <c r="E1777" s="36" t="s">
        <v>4453</v>
      </c>
      <c r="F1777" s="42">
        <f>SUMIFS('Sample - Superstore'!R:R,'Sample - Superstore'!$V:$V,$A1777,'Sample - Superstore'!$N:$N,$B1777)</f>
        <v>17.70022551</v>
      </c>
      <c r="G1777" s="43" t="str">
        <f>IF(OR($F1777&lt;Lower_Limit,$F1777&gt;Upper_Limit),TRUE,IF($F1777&gt;Upper_percentile,"P99",IF($F1777&lt;Lower_percentile,"P01","")))</f>
        <v/>
      </c>
      <c r="H1777" s="44">
        <f>SUMIFS('Sample - Superstore'!S:S,'Sample - Superstore'!$V:$V,$A1777,'Sample - Superstore'!$N:$N,$B1777)</f>
        <v>5</v>
      </c>
      <c r="I1777" s="45">
        <f>SUMIFS('Sample - Superstore'!T:T,'Sample - Superstore'!$V:$V,$A1777,'Sample - Superstore'!$N:$N,$B1777)</f>
        <v>0</v>
      </c>
      <c r="J1777" s="42">
        <f>SUMIFS('Sample - Superstore'!U:U,'Sample - Superstore'!$V:$V,$A1777,'Sample - Superstore'!$N:$N,$B1777)</f>
        <v>6.726085694</v>
      </c>
      <c r="N1777" s="40"/>
    </row>
    <row r="1778">
      <c r="A1778" s="41" t="s">
        <v>8605</v>
      </c>
      <c r="B1778" s="36" t="s">
        <v>4757</v>
      </c>
      <c r="C1778" s="36" t="s">
        <v>51</v>
      </c>
      <c r="D1778" s="36" t="s">
        <v>93</v>
      </c>
      <c r="E1778" s="36" t="s">
        <v>4758</v>
      </c>
      <c r="F1778" s="42">
        <f>SUMIFS('Sample - Superstore'!R:R,'Sample - Superstore'!$V:$V,$A1778,'Sample - Superstore'!$N:$N,$B1778)</f>
        <v>6.423326071</v>
      </c>
      <c r="G1778" s="43" t="str">
        <f>IF(OR($F1778&lt;Lower_Limit,$F1778&gt;Upper_Limit),TRUE,IF($F1778&gt;Upper_percentile,"P99",IF($F1778&lt;Lower_percentile,"P01","")))</f>
        <v/>
      </c>
      <c r="H1778" s="44">
        <f>SUMIFS('Sample - Superstore'!S:S,'Sample - Superstore'!$V:$V,$A1778,'Sample - Superstore'!$N:$N,$B1778)</f>
        <v>1</v>
      </c>
      <c r="I1778" s="45">
        <f>SUMIFS('Sample - Superstore'!T:T,'Sample - Superstore'!$V:$V,$A1778,'Sample - Superstore'!$N:$N,$B1778)</f>
        <v>0</v>
      </c>
      <c r="J1778" s="42">
        <f>SUMIFS('Sample - Superstore'!U:U,'Sample - Superstore'!$V:$V,$A1778,'Sample - Superstore'!$N:$N,$B1778)</f>
        <v>1.926997821</v>
      </c>
      <c r="N1778" s="40"/>
    </row>
    <row r="1779">
      <c r="A1779" s="41" t="s">
        <v>8605</v>
      </c>
      <c r="B1779" s="36" t="s">
        <v>1926</v>
      </c>
      <c r="C1779" s="36" t="s">
        <v>35</v>
      </c>
      <c r="D1779" s="36" t="s">
        <v>73</v>
      </c>
      <c r="E1779" s="36" t="s">
        <v>1927</v>
      </c>
      <c r="F1779" s="42">
        <f>SUMIFS('Sample - Superstore'!R:R,'Sample - Superstore'!$V:$V,$A1779,'Sample - Superstore'!$N:$N,$B1779)</f>
        <v>1295.930473</v>
      </c>
      <c r="G1779" s="43" t="str">
        <f>IF(OR($F1779&lt;Lower_Limit,$F1779&gt;Upper_Limit),TRUE,IF($F1779&gt;Upper_percentile,"P99",IF($F1779&lt;Lower_percentile,"P01","")))</f>
        <v/>
      </c>
      <c r="H1779" s="44">
        <f>SUMIFS('Sample - Superstore'!S:S,'Sample - Superstore'!$V:$V,$A1779,'Sample - Superstore'!$N:$N,$B1779)</f>
        <v>6</v>
      </c>
      <c r="I1779" s="45">
        <f>SUMIFS('Sample - Superstore'!T:T,'Sample - Superstore'!$V:$V,$A1779,'Sample - Superstore'!$N:$N,$B1779)</f>
        <v>0.2</v>
      </c>
      <c r="J1779" s="42">
        <f>SUMIFS('Sample - Superstore'!U:U,'Sample - Superstore'!$V:$V,$A1779,'Sample - Superstore'!$N:$N,$B1779)</f>
        <v>109.6705099</v>
      </c>
      <c r="N1779" s="40"/>
    </row>
    <row r="1780">
      <c r="A1780" s="41" t="s">
        <v>8605</v>
      </c>
      <c r="B1780" s="36" t="s">
        <v>4760</v>
      </c>
      <c r="C1780" s="36" t="s">
        <v>51</v>
      </c>
      <c r="D1780" s="36" t="s">
        <v>272</v>
      </c>
      <c r="E1780" s="36" t="s">
        <v>4761</v>
      </c>
      <c r="F1780" s="42">
        <f>SUMIFS('Sample - Superstore'!R:R,'Sample - Superstore'!$V:$V,$A1780,'Sample - Superstore'!$N:$N,$B1780)</f>
        <v>15.26</v>
      </c>
      <c r="G1780" s="43" t="str">
        <f>IF(OR($F1780&lt;Lower_Limit,$F1780&gt;Upper_Limit),TRUE,IF($F1780&gt;Upper_percentile,"P99",IF($F1780&lt;Lower_percentile,"P01","")))</f>
        <v/>
      </c>
      <c r="H1780" s="44">
        <f>SUMIFS('Sample - Superstore'!S:S,'Sample - Superstore'!$V:$V,$A1780,'Sample - Superstore'!$N:$N,$B1780)</f>
        <v>7</v>
      </c>
      <c r="I1780" s="45">
        <f>SUMIFS('Sample - Superstore'!T:T,'Sample - Superstore'!$V:$V,$A1780,'Sample - Superstore'!$N:$N,$B1780)</f>
        <v>0</v>
      </c>
      <c r="J1780" s="42">
        <f>SUMIFS('Sample - Superstore'!U:U,'Sample - Superstore'!$V:$V,$A1780,'Sample - Superstore'!$N:$N,$B1780)</f>
        <v>5.0358</v>
      </c>
      <c r="N1780" s="40"/>
    </row>
    <row r="1781">
      <c r="A1781" s="41" t="s">
        <v>8605</v>
      </c>
      <c r="B1781" s="36" t="s">
        <v>3082</v>
      </c>
      <c r="C1781" s="36" t="s">
        <v>51</v>
      </c>
      <c r="D1781" s="36" t="s">
        <v>283</v>
      </c>
      <c r="E1781" s="36" t="s">
        <v>3083</v>
      </c>
      <c r="F1781" s="42">
        <f>SUMIFS('Sample - Superstore'!R:R,'Sample - Superstore'!$V:$V,$A1781,'Sample - Superstore'!$N:$N,$B1781)</f>
        <v>161.0648296</v>
      </c>
      <c r="G1781" s="43" t="str">
        <f>IF(OR($F1781&lt;Lower_Limit,$F1781&gt;Upper_Limit),TRUE,IF($F1781&gt;Upper_percentile,"P99",IF($F1781&lt;Lower_percentile,"P01","")))</f>
        <v/>
      </c>
      <c r="H1781" s="44">
        <f>SUMIFS('Sample - Superstore'!S:S,'Sample - Superstore'!$V:$V,$A1781,'Sample - Superstore'!$N:$N,$B1781)</f>
        <v>8</v>
      </c>
      <c r="I1781" s="45">
        <f>SUMIFS('Sample - Superstore'!T:T,'Sample - Superstore'!$V:$V,$A1781,'Sample - Superstore'!$N:$N,$B1781)</f>
        <v>0.2</v>
      </c>
      <c r="J1781" s="42">
        <f>SUMIFS('Sample - Superstore'!U:U,'Sample - Superstore'!$V:$V,$A1781,'Sample - Superstore'!$N:$N,$B1781)</f>
        <v>33.42913481</v>
      </c>
      <c r="N1781" s="40"/>
    </row>
    <row r="1782">
      <c r="A1782" s="41" t="s">
        <v>8605</v>
      </c>
      <c r="B1782" s="36" t="s">
        <v>4762</v>
      </c>
      <c r="C1782" s="36" t="s">
        <v>51</v>
      </c>
      <c r="D1782" s="36" t="s">
        <v>124</v>
      </c>
      <c r="E1782" s="36" t="s">
        <v>4763</v>
      </c>
      <c r="F1782" s="42">
        <f>SUMIFS('Sample - Superstore'!R:R,'Sample - Superstore'!$V:$V,$A1782,'Sample - Superstore'!$N:$N,$B1782)</f>
        <v>116.28</v>
      </c>
      <c r="G1782" s="43" t="str">
        <f>IF(OR($F1782&lt;Lower_Limit,$F1782&gt;Upper_Limit),TRUE,IF($F1782&gt;Upper_percentile,"P99",IF($F1782&lt;Lower_percentile,"P01","")))</f>
        <v/>
      </c>
      <c r="H1782" s="44">
        <f>SUMIFS('Sample - Superstore'!S:S,'Sample - Superstore'!$V:$V,$A1782,'Sample - Superstore'!$N:$N,$B1782)</f>
        <v>3</v>
      </c>
      <c r="I1782" s="45">
        <f>SUMIFS('Sample - Superstore'!T:T,'Sample - Superstore'!$V:$V,$A1782,'Sample - Superstore'!$N:$N,$B1782)</f>
        <v>0</v>
      </c>
      <c r="J1782" s="42">
        <f>SUMIFS('Sample - Superstore'!U:U,'Sample - Superstore'!$V:$V,$A1782,'Sample - Superstore'!$N:$N,$B1782)</f>
        <v>56.9772</v>
      </c>
      <c r="N1782" s="40"/>
    </row>
    <row r="1783">
      <c r="A1783" s="41" t="s">
        <v>8605</v>
      </c>
      <c r="B1783" s="36" t="s">
        <v>3727</v>
      </c>
      <c r="C1783" s="36" t="s">
        <v>51</v>
      </c>
      <c r="D1783" s="36" t="s">
        <v>76</v>
      </c>
      <c r="E1783" s="36" t="s">
        <v>3728</v>
      </c>
      <c r="F1783" s="42">
        <f>SUMIFS('Sample - Superstore'!R:R,'Sample - Superstore'!$V:$V,$A1783,'Sample - Superstore'!$N:$N,$B1783)</f>
        <v>9.296</v>
      </c>
      <c r="G1783" s="43" t="str">
        <f>IF(OR($F1783&lt;Lower_Limit,$F1783&gt;Upper_Limit),TRUE,IF($F1783&gt;Upper_percentile,"P99",IF($F1783&lt;Lower_percentile,"P01","")))</f>
        <v/>
      </c>
      <c r="H1783" s="44">
        <f>SUMIFS('Sample - Superstore'!S:S,'Sample - Superstore'!$V:$V,$A1783,'Sample - Superstore'!$N:$N,$B1783)</f>
        <v>2</v>
      </c>
      <c r="I1783" s="45">
        <f>SUMIFS('Sample - Superstore'!T:T,'Sample - Superstore'!$V:$V,$A1783,'Sample - Superstore'!$N:$N,$B1783)</f>
        <v>0.2</v>
      </c>
      <c r="J1783" s="42">
        <f>SUMIFS('Sample - Superstore'!U:U,'Sample - Superstore'!$V:$V,$A1783,'Sample - Superstore'!$N:$N,$B1783)</f>
        <v>3.0212</v>
      </c>
      <c r="N1783" s="40"/>
    </row>
    <row r="1784">
      <c r="A1784" s="41" t="s">
        <v>8605</v>
      </c>
      <c r="B1784" s="36" t="s">
        <v>4764</v>
      </c>
      <c r="C1784" s="36" t="s">
        <v>51</v>
      </c>
      <c r="D1784" s="36" t="s">
        <v>124</v>
      </c>
      <c r="E1784" s="36" t="s">
        <v>4765</v>
      </c>
      <c r="F1784" s="42">
        <f>SUMIFS('Sample - Superstore'!R:R,'Sample - Superstore'!$V:$V,$A1784,'Sample - Superstore'!$N:$N,$B1784)</f>
        <v>19.44</v>
      </c>
      <c r="G1784" s="43" t="str">
        <f>IF(OR($F1784&lt;Lower_Limit,$F1784&gt;Upper_Limit),TRUE,IF($F1784&gt;Upper_percentile,"P99",IF($F1784&lt;Lower_percentile,"P01","")))</f>
        <v/>
      </c>
      <c r="H1784" s="44">
        <f>SUMIFS('Sample - Superstore'!S:S,'Sample - Superstore'!$V:$V,$A1784,'Sample - Superstore'!$N:$N,$B1784)</f>
        <v>3</v>
      </c>
      <c r="I1784" s="45">
        <f>SUMIFS('Sample - Superstore'!T:T,'Sample - Superstore'!$V:$V,$A1784,'Sample - Superstore'!$N:$N,$B1784)</f>
        <v>0</v>
      </c>
      <c r="J1784" s="42">
        <f>SUMIFS('Sample - Superstore'!U:U,'Sample - Superstore'!$V:$V,$A1784,'Sample - Superstore'!$N:$N,$B1784)</f>
        <v>9.3312</v>
      </c>
      <c r="N1784" s="40"/>
    </row>
    <row r="1785">
      <c r="A1785" s="41" t="s">
        <v>8605</v>
      </c>
      <c r="B1785" s="36" t="s">
        <v>4766</v>
      </c>
      <c r="C1785" s="36" t="s">
        <v>51</v>
      </c>
      <c r="D1785" s="36" t="s">
        <v>124</v>
      </c>
      <c r="E1785" s="36" t="s">
        <v>4767</v>
      </c>
      <c r="F1785" s="42">
        <f>SUMIFS('Sample - Superstore'!R:R,'Sample - Superstore'!$V:$V,$A1785,'Sample - Superstore'!$N:$N,$B1785)</f>
        <v>314.55</v>
      </c>
      <c r="G1785" s="43" t="str">
        <f>IF(OR($F1785&lt;Lower_Limit,$F1785&gt;Upper_Limit),TRUE,IF($F1785&gt;Upper_percentile,"P99",IF($F1785&lt;Lower_percentile,"P01","")))</f>
        <v/>
      </c>
      <c r="H1785" s="44">
        <f>SUMIFS('Sample - Superstore'!S:S,'Sample - Superstore'!$V:$V,$A1785,'Sample - Superstore'!$N:$N,$B1785)</f>
        <v>3</v>
      </c>
      <c r="I1785" s="45">
        <f>SUMIFS('Sample - Superstore'!T:T,'Sample - Superstore'!$V:$V,$A1785,'Sample - Superstore'!$N:$N,$B1785)</f>
        <v>0</v>
      </c>
      <c r="J1785" s="42">
        <f>SUMIFS('Sample - Superstore'!U:U,'Sample - Superstore'!$V:$V,$A1785,'Sample - Superstore'!$N:$N,$B1785)</f>
        <v>150.984</v>
      </c>
      <c r="N1785" s="40"/>
    </row>
    <row r="1786">
      <c r="A1786" s="41" t="s">
        <v>8605</v>
      </c>
      <c r="B1786" s="36" t="s">
        <v>2604</v>
      </c>
      <c r="C1786" s="36" t="s">
        <v>51</v>
      </c>
      <c r="D1786" s="36" t="s">
        <v>124</v>
      </c>
      <c r="E1786" s="36" t="s">
        <v>2605</v>
      </c>
      <c r="F1786" s="42">
        <f>SUMIFS('Sample - Superstore'!R:R,'Sample - Superstore'!$V:$V,$A1786,'Sample - Superstore'!$N:$N,$B1786)</f>
        <v>10.41636872</v>
      </c>
      <c r="G1786" s="43" t="str">
        <f>IF(OR($F1786&lt;Lower_Limit,$F1786&gt;Upper_Limit),TRUE,IF($F1786&gt;Upper_percentile,"P99",IF($F1786&lt;Lower_percentile,"P01","")))</f>
        <v/>
      </c>
      <c r="H1786" s="44">
        <f>SUMIFS('Sample - Superstore'!S:S,'Sample - Superstore'!$V:$V,$A1786,'Sample - Superstore'!$N:$N,$B1786)</f>
        <v>2</v>
      </c>
      <c r="I1786" s="45">
        <f>SUMIFS('Sample - Superstore'!T:T,'Sample - Superstore'!$V:$V,$A1786,'Sample - Superstore'!$N:$N,$B1786)</f>
        <v>0.2</v>
      </c>
      <c r="J1786" s="42">
        <f>SUMIFS('Sample - Superstore'!U:U,'Sample - Superstore'!$V:$V,$A1786,'Sample - Superstore'!$N:$N,$B1786)</f>
        <v>3.775933663</v>
      </c>
      <c r="N1786" s="40"/>
    </row>
    <row r="1787">
      <c r="A1787" s="41" t="s">
        <v>8605</v>
      </c>
      <c r="B1787" s="36" t="s">
        <v>4611</v>
      </c>
      <c r="C1787" s="36" t="s">
        <v>51</v>
      </c>
      <c r="D1787" s="36" t="s">
        <v>76</v>
      </c>
      <c r="E1787" s="36" t="s">
        <v>4612</v>
      </c>
      <c r="F1787" s="42">
        <f>SUMIFS('Sample - Superstore'!R:R,'Sample - Superstore'!$V:$V,$A1787,'Sample - Superstore'!$N:$N,$B1787)</f>
        <v>4.158</v>
      </c>
      <c r="G1787" s="43" t="str">
        <f>IF(OR($F1787&lt;Lower_Limit,$F1787&gt;Upper_Limit),TRUE,IF($F1787&gt;Upper_percentile,"P99",IF($F1787&lt;Lower_percentile,"P01","")))</f>
        <v/>
      </c>
      <c r="H1787" s="44">
        <f>SUMIFS('Sample - Superstore'!S:S,'Sample - Superstore'!$V:$V,$A1787,'Sample - Superstore'!$N:$N,$B1787)</f>
        <v>7</v>
      </c>
      <c r="I1787" s="45">
        <f>SUMIFS('Sample - Superstore'!T:T,'Sample - Superstore'!$V:$V,$A1787,'Sample - Superstore'!$N:$N,$B1787)</f>
        <v>0.7</v>
      </c>
      <c r="J1787" s="42">
        <f>SUMIFS('Sample - Superstore'!U:U,'Sample - Superstore'!$V:$V,$A1787,'Sample - Superstore'!$N:$N,$B1787)</f>
        <v>-3.465</v>
      </c>
      <c r="N1787" s="40"/>
    </row>
    <row r="1788">
      <c r="A1788" s="41" t="s">
        <v>8605</v>
      </c>
      <c r="B1788" s="36" t="s">
        <v>4772</v>
      </c>
      <c r="C1788" s="36" t="s">
        <v>39</v>
      </c>
      <c r="D1788" s="36" t="s">
        <v>446</v>
      </c>
      <c r="E1788" s="36" t="s">
        <v>4773</v>
      </c>
      <c r="F1788" s="42">
        <f>SUMIFS('Sample - Superstore'!R:R,'Sample - Superstore'!$V:$V,$A1788,'Sample - Superstore'!$N:$N,$B1788)</f>
        <v>179.991</v>
      </c>
      <c r="G1788" s="43" t="str">
        <f>IF(OR($F1788&lt;Lower_Limit,$F1788&gt;Upper_Limit),TRUE,IF($F1788&gt;Upper_percentile,"P99",IF($F1788&lt;Lower_percentile,"P01","")))</f>
        <v/>
      </c>
      <c r="H1788" s="44">
        <f>SUMIFS('Sample - Superstore'!S:S,'Sample - Superstore'!$V:$V,$A1788,'Sample - Superstore'!$N:$N,$B1788)</f>
        <v>3</v>
      </c>
      <c r="I1788" s="45">
        <f>SUMIFS('Sample - Superstore'!T:T,'Sample - Superstore'!$V:$V,$A1788,'Sample - Superstore'!$N:$N,$B1788)</f>
        <v>0.7</v>
      </c>
      <c r="J1788" s="42">
        <f>SUMIFS('Sample - Superstore'!U:U,'Sample - Superstore'!$V:$V,$A1788,'Sample - Superstore'!$N:$N,$B1788)</f>
        <v>-251.9874</v>
      </c>
      <c r="N1788" s="40"/>
    </row>
    <row r="1789">
      <c r="A1789" s="41" t="s">
        <v>8605</v>
      </c>
      <c r="B1789" s="36" t="s">
        <v>4661</v>
      </c>
      <c r="C1789" s="36" t="s">
        <v>39</v>
      </c>
      <c r="D1789" s="36" t="s">
        <v>61</v>
      </c>
      <c r="E1789" s="36" t="s">
        <v>4662</v>
      </c>
      <c r="F1789" s="42">
        <f>SUMIFS('Sample - Superstore'!R:R,'Sample - Superstore'!$V:$V,$A1789,'Sample - Superstore'!$N:$N,$B1789)</f>
        <v>81.0962963</v>
      </c>
      <c r="G1789" s="43" t="str">
        <f>IF(OR($F1789&lt;Lower_Limit,$F1789&gt;Upper_Limit),TRUE,IF($F1789&gt;Upper_percentile,"P99",IF($F1789&lt;Lower_percentile,"P01","")))</f>
        <v/>
      </c>
      <c r="H1789" s="44">
        <f>SUMIFS('Sample - Superstore'!S:S,'Sample - Superstore'!$V:$V,$A1789,'Sample - Superstore'!$N:$N,$B1789)</f>
        <v>1</v>
      </c>
      <c r="I1789" s="45">
        <f>SUMIFS('Sample - Superstore'!T:T,'Sample - Superstore'!$V:$V,$A1789,'Sample - Superstore'!$N:$N,$B1789)</f>
        <v>0.2</v>
      </c>
      <c r="J1789" s="42">
        <f>SUMIFS('Sample - Superstore'!U:U,'Sample - Superstore'!$V:$V,$A1789,'Sample - Superstore'!$N:$N,$B1789)</f>
        <v>16.21925926</v>
      </c>
      <c r="N1789" s="40"/>
    </row>
    <row r="1790">
      <c r="A1790" s="41" t="s">
        <v>8605</v>
      </c>
      <c r="B1790" s="36" t="s">
        <v>1529</v>
      </c>
      <c r="C1790" s="36" t="s">
        <v>35</v>
      </c>
      <c r="D1790" s="36" t="s">
        <v>263</v>
      </c>
      <c r="E1790" s="36" t="s">
        <v>1530</v>
      </c>
      <c r="F1790" s="42">
        <f>SUMIFS('Sample - Superstore'!R:R,'Sample - Superstore'!$V:$V,$A1790,'Sample - Superstore'!$N:$N,$B1790)</f>
        <v>529.5531831</v>
      </c>
      <c r="G1790" s="43" t="str">
        <f>IF(OR($F1790&lt;Lower_Limit,$F1790&gt;Upper_Limit),TRUE,IF($F1790&gt;Upper_percentile,"P99",IF($F1790&lt;Lower_percentile,"P01","")))</f>
        <v/>
      </c>
      <c r="H1790" s="44">
        <f>SUMIFS('Sample - Superstore'!S:S,'Sample - Superstore'!$V:$V,$A1790,'Sample - Superstore'!$N:$N,$B1790)</f>
        <v>7</v>
      </c>
      <c r="I1790" s="45">
        <f>SUMIFS('Sample - Superstore'!T:T,'Sample - Superstore'!$V:$V,$A1790,'Sample - Superstore'!$N:$N,$B1790)</f>
        <v>0.3</v>
      </c>
      <c r="J1790" s="42">
        <f>SUMIFS('Sample - Superstore'!U:U,'Sample - Superstore'!$V:$V,$A1790,'Sample - Superstore'!$N:$N,$B1790)</f>
        <v>-15.13009095</v>
      </c>
      <c r="N1790" s="40"/>
    </row>
    <row r="1791">
      <c r="A1791" s="41" t="s">
        <v>8605</v>
      </c>
      <c r="B1791" s="36" t="s">
        <v>4776</v>
      </c>
      <c r="C1791" s="36" t="s">
        <v>51</v>
      </c>
      <c r="D1791" s="36" t="s">
        <v>272</v>
      </c>
      <c r="E1791" s="36" t="s">
        <v>4777</v>
      </c>
      <c r="F1791" s="42">
        <f>SUMIFS('Sample - Superstore'!R:R,'Sample - Superstore'!$V:$V,$A1791,'Sample - Superstore'!$N:$N,$B1791)</f>
        <v>7.970739451</v>
      </c>
      <c r="G1791" s="43" t="str">
        <f>IF(OR($F1791&lt;Lower_Limit,$F1791&gt;Upper_Limit),TRUE,IF($F1791&gt;Upper_percentile,"P99",IF($F1791&lt;Lower_percentile,"P01","")))</f>
        <v/>
      </c>
      <c r="H1791" s="44">
        <f>SUMIFS('Sample - Superstore'!S:S,'Sample - Superstore'!$V:$V,$A1791,'Sample - Superstore'!$N:$N,$B1791)</f>
        <v>3</v>
      </c>
      <c r="I1791" s="45">
        <f>SUMIFS('Sample - Superstore'!T:T,'Sample - Superstore'!$V:$V,$A1791,'Sample - Superstore'!$N:$N,$B1791)</f>
        <v>0</v>
      </c>
      <c r="J1791" s="42">
        <f>SUMIFS('Sample - Superstore'!U:U,'Sample - Superstore'!$V:$V,$A1791,'Sample - Superstore'!$N:$N,$B1791)</f>
        <v>3.905662331</v>
      </c>
      <c r="N1791" s="40"/>
    </row>
    <row r="1792">
      <c r="A1792" s="41" t="s">
        <v>8605</v>
      </c>
      <c r="B1792" s="36" t="s">
        <v>3811</v>
      </c>
      <c r="C1792" s="36" t="s">
        <v>35</v>
      </c>
      <c r="D1792" s="36" t="s">
        <v>121</v>
      </c>
      <c r="E1792" s="36" t="s">
        <v>3812</v>
      </c>
      <c r="F1792" s="42">
        <f>SUMIFS('Sample - Superstore'!R:R,'Sample - Superstore'!$V:$V,$A1792,'Sample - Superstore'!$N:$N,$B1792)</f>
        <v>209.88</v>
      </c>
      <c r="G1792" s="43" t="str">
        <f>IF(OR($F1792&lt;Lower_Limit,$F1792&gt;Upper_Limit),TRUE,IF($F1792&gt;Upper_percentile,"P99",IF($F1792&lt;Lower_percentile,"P01","")))</f>
        <v/>
      </c>
      <c r="H1792" s="44">
        <f>SUMIFS('Sample - Superstore'!S:S,'Sample - Superstore'!$V:$V,$A1792,'Sample - Superstore'!$N:$N,$B1792)</f>
        <v>3</v>
      </c>
      <c r="I1792" s="45">
        <f>SUMIFS('Sample - Superstore'!T:T,'Sample - Superstore'!$V:$V,$A1792,'Sample - Superstore'!$N:$N,$B1792)</f>
        <v>0</v>
      </c>
      <c r="J1792" s="42">
        <f>SUMIFS('Sample - Superstore'!U:U,'Sample - Superstore'!$V:$V,$A1792,'Sample - Superstore'!$N:$N,$B1792)</f>
        <v>35.6796</v>
      </c>
      <c r="N1792" s="40"/>
    </row>
    <row r="1793">
      <c r="A1793" s="41" t="s">
        <v>8605</v>
      </c>
      <c r="B1793" s="36" t="s">
        <v>1037</v>
      </c>
      <c r="C1793" s="36" t="s">
        <v>35</v>
      </c>
      <c r="D1793" s="36" t="s">
        <v>121</v>
      </c>
      <c r="E1793" s="36" t="s">
        <v>1038</v>
      </c>
      <c r="F1793" s="42">
        <f>SUMIFS('Sample - Superstore'!R:R,'Sample - Superstore'!$V:$V,$A1793,'Sample - Superstore'!$N:$N,$B1793)</f>
        <v>38.29</v>
      </c>
      <c r="G1793" s="43" t="str">
        <f>IF(OR($F1793&lt;Lower_Limit,$F1793&gt;Upper_Limit),TRUE,IF($F1793&gt;Upper_percentile,"P99",IF($F1793&lt;Lower_percentile,"P01","")))</f>
        <v/>
      </c>
      <c r="H1793" s="44">
        <f>SUMIFS('Sample - Superstore'!S:S,'Sample - Superstore'!$V:$V,$A1793,'Sample - Superstore'!$N:$N,$B1793)</f>
        <v>7</v>
      </c>
      <c r="I1793" s="45">
        <f>SUMIFS('Sample - Superstore'!T:T,'Sample - Superstore'!$V:$V,$A1793,'Sample - Superstore'!$N:$N,$B1793)</f>
        <v>0</v>
      </c>
      <c r="J1793" s="42">
        <f>SUMIFS('Sample - Superstore'!U:U,'Sample - Superstore'!$V:$V,$A1793,'Sample - Superstore'!$N:$N,$B1793)</f>
        <v>16.4647</v>
      </c>
      <c r="N1793" s="40"/>
    </row>
    <row r="1794">
      <c r="A1794" s="41" t="s">
        <v>8605</v>
      </c>
      <c r="B1794" s="36" t="s">
        <v>3032</v>
      </c>
      <c r="C1794" s="36" t="s">
        <v>51</v>
      </c>
      <c r="D1794" s="36" t="s">
        <v>93</v>
      </c>
      <c r="E1794" s="36" t="s">
        <v>3033</v>
      </c>
      <c r="F1794" s="42">
        <f>SUMIFS('Sample - Superstore'!R:R,'Sample - Superstore'!$V:$V,$A1794,'Sample - Superstore'!$N:$N,$B1794)</f>
        <v>192.8</v>
      </c>
      <c r="G1794" s="43" t="str">
        <f>IF(OR($F1794&lt;Lower_Limit,$F1794&gt;Upper_Limit),TRUE,IF($F1794&gt;Upper_percentile,"P99",IF($F1794&lt;Lower_percentile,"P01","")))</f>
        <v/>
      </c>
      <c r="H1794" s="44">
        <f>SUMIFS('Sample - Superstore'!S:S,'Sample - Superstore'!$V:$V,$A1794,'Sample - Superstore'!$N:$N,$B1794)</f>
        <v>4</v>
      </c>
      <c r="I1794" s="45">
        <f>SUMIFS('Sample - Superstore'!T:T,'Sample - Superstore'!$V:$V,$A1794,'Sample - Superstore'!$N:$N,$B1794)</f>
        <v>0</v>
      </c>
      <c r="J1794" s="42">
        <f>SUMIFS('Sample - Superstore'!U:U,'Sample - Superstore'!$V:$V,$A1794,'Sample - Superstore'!$N:$N,$B1794)</f>
        <v>55.912</v>
      </c>
      <c r="N1794" s="40"/>
    </row>
    <row r="1795">
      <c r="A1795" s="41" t="s">
        <v>8605</v>
      </c>
      <c r="B1795" s="36" t="s">
        <v>4786</v>
      </c>
      <c r="C1795" s="36" t="s">
        <v>51</v>
      </c>
      <c r="D1795" s="36" t="s">
        <v>635</v>
      </c>
      <c r="E1795" s="36" t="s">
        <v>4787</v>
      </c>
      <c r="F1795" s="42">
        <f>SUMIFS('Sample - Superstore'!R:R,'Sample - Superstore'!$V:$V,$A1795,'Sample - Superstore'!$N:$N,$B1795)</f>
        <v>17.584</v>
      </c>
      <c r="G1795" s="43" t="str">
        <f>IF(OR($F1795&lt;Lower_Limit,$F1795&gt;Upper_Limit),TRUE,IF($F1795&gt;Upper_percentile,"P99",IF($F1795&lt;Lower_percentile,"P01","")))</f>
        <v/>
      </c>
      <c r="H1795" s="44">
        <f>SUMIFS('Sample - Superstore'!S:S,'Sample - Superstore'!$V:$V,$A1795,'Sample - Superstore'!$N:$N,$B1795)</f>
        <v>7</v>
      </c>
      <c r="I1795" s="45">
        <f>SUMIFS('Sample - Superstore'!T:T,'Sample - Superstore'!$V:$V,$A1795,'Sample - Superstore'!$N:$N,$B1795)</f>
        <v>0.2</v>
      </c>
      <c r="J1795" s="42">
        <f>SUMIFS('Sample - Superstore'!U:U,'Sample - Superstore'!$V:$V,$A1795,'Sample - Superstore'!$N:$N,$B1795)</f>
        <v>-4.1762</v>
      </c>
      <c r="N1795" s="40"/>
    </row>
    <row r="1796">
      <c r="A1796" s="41" t="s">
        <v>8605</v>
      </c>
      <c r="B1796" s="36" t="s">
        <v>1859</v>
      </c>
      <c r="C1796" s="36" t="s">
        <v>35</v>
      </c>
      <c r="D1796" s="36" t="s">
        <v>263</v>
      </c>
      <c r="E1796" s="36" t="s">
        <v>1860</v>
      </c>
      <c r="F1796" s="42">
        <f>SUMIFS('Sample - Superstore'!R:R,'Sample - Superstore'!$V:$V,$A1796,'Sample - Superstore'!$N:$N,$B1796)</f>
        <v>104.784</v>
      </c>
      <c r="G1796" s="43" t="str">
        <f>IF(OR($F1796&lt;Lower_Limit,$F1796&gt;Upper_Limit),TRUE,IF($F1796&gt;Upper_percentile,"P99",IF($F1796&lt;Lower_percentile,"P01","")))</f>
        <v/>
      </c>
      <c r="H1796" s="44">
        <f>SUMIFS('Sample - Superstore'!S:S,'Sample - Superstore'!$V:$V,$A1796,'Sample - Superstore'!$N:$N,$B1796)</f>
        <v>1</v>
      </c>
      <c r="I1796" s="45">
        <f>SUMIFS('Sample - Superstore'!T:T,'Sample - Superstore'!$V:$V,$A1796,'Sample - Superstore'!$N:$N,$B1796)</f>
        <v>0.2</v>
      </c>
      <c r="J1796" s="42">
        <f>SUMIFS('Sample - Superstore'!U:U,'Sample - Superstore'!$V:$V,$A1796,'Sample - Superstore'!$N:$N,$B1796)</f>
        <v>-14.4078</v>
      </c>
      <c r="N1796" s="40"/>
    </row>
    <row r="1797">
      <c r="A1797" s="41" t="s">
        <v>8605</v>
      </c>
      <c r="B1797" s="36" t="s">
        <v>3695</v>
      </c>
      <c r="C1797" s="36" t="s">
        <v>51</v>
      </c>
      <c r="D1797" s="36" t="s">
        <v>124</v>
      </c>
      <c r="E1797" s="36" t="s">
        <v>3696</v>
      </c>
      <c r="F1797" s="42">
        <f>SUMIFS('Sample - Superstore'!R:R,'Sample - Superstore'!$V:$V,$A1797,'Sample - Superstore'!$N:$N,$B1797)</f>
        <v>47.952</v>
      </c>
      <c r="G1797" s="43" t="str">
        <f>IF(OR($F1797&lt;Lower_Limit,$F1797&gt;Upper_Limit),TRUE,IF($F1797&gt;Upper_percentile,"P99",IF($F1797&lt;Lower_percentile,"P01","")))</f>
        <v/>
      </c>
      <c r="H1797" s="44">
        <f>SUMIFS('Sample - Superstore'!S:S,'Sample - Superstore'!$V:$V,$A1797,'Sample - Superstore'!$N:$N,$B1797)</f>
        <v>3</v>
      </c>
      <c r="I1797" s="45">
        <f>SUMIFS('Sample - Superstore'!T:T,'Sample - Superstore'!$V:$V,$A1797,'Sample - Superstore'!$N:$N,$B1797)</f>
        <v>0.2</v>
      </c>
      <c r="J1797" s="42">
        <f>SUMIFS('Sample - Superstore'!U:U,'Sample - Superstore'!$V:$V,$A1797,'Sample - Superstore'!$N:$N,$B1797)</f>
        <v>16.7832</v>
      </c>
      <c r="N1797" s="40"/>
    </row>
    <row r="1798">
      <c r="A1798" s="41" t="s">
        <v>8605</v>
      </c>
      <c r="B1798" s="36" t="s">
        <v>2624</v>
      </c>
      <c r="C1798" s="36" t="s">
        <v>35</v>
      </c>
      <c r="D1798" s="36" t="s">
        <v>263</v>
      </c>
      <c r="E1798" s="36" t="s">
        <v>2625</v>
      </c>
      <c r="F1798" s="42">
        <f>SUMIFS('Sample - Superstore'!R:R,'Sample - Superstore'!$V:$V,$A1798,'Sample - Superstore'!$N:$N,$B1798)</f>
        <v>650.352</v>
      </c>
      <c r="G1798" s="43" t="str">
        <f>IF(OR($F1798&lt;Lower_Limit,$F1798&gt;Upper_Limit),TRUE,IF($F1798&gt;Upper_percentile,"P99",IF($F1798&lt;Lower_percentile,"P01","")))</f>
        <v/>
      </c>
      <c r="H1798" s="44">
        <f>SUMIFS('Sample - Superstore'!S:S,'Sample - Superstore'!$V:$V,$A1798,'Sample - Superstore'!$N:$N,$B1798)</f>
        <v>3</v>
      </c>
      <c r="I1798" s="45">
        <f>SUMIFS('Sample - Superstore'!T:T,'Sample - Superstore'!$V:$V,$A1798,'Sample - Superstore'!$N:$N,$B1798)</f>
        <v>0.2</v>
      </c>
      <c r="J1798" s="42">
        <f>SUMIFS('Sample - Superstore'!U:U,'Sample - Superstore'!$V:$V,$A1798,'Sample - Superstore'!$N:$N,$B1798)</f>
        <v>-97.5528</v>
      </c>
      <c r="N1798" s="40"/>
    </row>
    <row r="1799">
      <c r="A1799" s="41" t="s">
        <v>8605</v>
      </c>
      <c r="B1799" s="36" t="s">
        <v>4788</v>
      </c>
      <c r="C1799" s="36" t="s">
        <v>51</v>
      </c>
      <c r="D1799" s="36" t="s">
        <v>297</v>
      </c>
      <c r="E1799" s="36" t="s">
        <v>4789</v>
      </c>
      <c r="F1799" s="42">
        <f>SUMIFS('Sample - Superstore'!R:R,'Sample - Superstore'!$V:$V,$A1799,'Sample - Superstore'!$N:$N,$B1799)</f>
        <v>629.184</v>
      </c>
      <c r="G1799" s="43" t="str">
        <f>IF(OR($F1799&lt;Lower_Limit,$F1799&gt;Upper_Limit),TRUE,IF($F1799&gt;Upper_percentile,"P99",IF($F1799&lt;Lower_percentile,"P01","")))</f>
        <v/>
      </c>
      <c r="H1799" s="44">
        <f>SUMIFS('Sample - Superstore'!S:S,'Sample - Superstore'!$V:$V,$A1799,'Sample - Superstore'!$N:$N,$B1799)</f>
        <v>8</v>
      </c>
      <c r="I1799" s="45">
        <f>SUMIFS('Sample - Superstore'!T:T,'Sample - Superstore'!$V:$V,$A1799,'Sample - Superstore'!$N:$N,$B1799)</f>
        <v>0.2</v>
      </c>
      <c r="J1799" s="42">
        <f>SUMIFS('Sample - Superstore'!U:U,'Sample - Superstore'!$V:$V,$A1799,'Sample - Superstore'!$N:$N,$B1799)</f>
        <v>228.0792</v>
      </c>
      <c r="N1799" s="40"/>
    </row>
    <row r="1800">
      <c r="A1800" s="41" t="s">
        <v>8605</v>
      </c>
      <c r="B1800" s="36" t="s">
        <v>4378</v>
      </c>
      <c r="C1800" s="36" t="s">
        <v>51</v>
      </c>
      <c r="D1800" s="36" t="s">
        <v>124</v>
      </c>
      <c r="E1800" s="36" t="s">
        <v>4379</v>
      </c>
      <c r="F1800" s="42">
        <f>SUMIFS('Sample - Superstore'!R:R,'Sample - Superstore'!$V:$V,$A1800,'Sample - Superstore'!$N:$N,$B1800)</f>
        <v>15.176</v>
      </c>
      <c r="G1800" s="43" t="str">
        <f>IF(OR($F1800&lt;Lower_Limit,$F1800&gt;Upper_Limit),TRUE,IF($F1800&gt;Upper_percentile,"P99",IF($F1800&lt;Lower_percentile,"P01","")))</f>
        <v/>
      </c>
      <c r="H1800" s="44">
        <f>SUMIFS('Sample - Superstore'!S:S,'Sample - Superstore'!$V:$V,$A1800,'Sample - Superstore'!$N:$N,$B1800)</f>
        <v>1</v>
      </c>
      <c r="I1800" s="45">
        <f>SUMIFS('Sample - Superstore'!T:T,'Sample - Superstore'!$V:$V,$A1800,'Sample - Superstore'!$N:$N,$B1800)</f>
        <v>0.2</v>
      </c>
      <c r="J1800" s="42">
        <f>SUMIFS('Sample - Superstore'!U:U,'Sample - Superstore'!$V:$V,$A1800,'Sample - Superstore'!$N:$N,$B1800)</f>
        <v>5.3116</v>
      </c>
      <c r="N1800" s="40"/>
    </row>
    <row r="1801">
      <c r="A1801" s="41" t="s">
        <v>8605</v>
      </c>
      <c r="B1801" s="36" t="s">
        <v>1725</v>
      </c>
      <c r="C1801" s="36" t="s">
        <v>35</v>
      </c>
      <c r="D1801" s="36" t="s">
        <v>121</v>
      </c>
      <c r="E1801" s="36" t="s">
        <v>1726</v>
      </c>
      <c r="F1801" s="42">
        <f>SUMIFS('Sample - Superstore'!R:R,'Sample - Superstore'!$V:$V,$A1801,'Sample - Superstore'!$N:$N,$B1801)</f>
        <v>73.41990657</v>
      </c>
      <c r="G1801" s="43" t="str">
        <f>IF(OR($F1801&lt;Lower_Limit,$F1801&gt;Upper_Limit),TRUE,IF($F1801&gt;Upper_percentile,"P99",IF($F1801&lt;Lower_percentile,"P01","")))</f>
        <v/>
      </c>
      <c r="H1801" s="44">
        <f>SUMIFS('Sample - Superstore'!S:S,'Sample - Superstore'!$V:$V,$A1801,'Sample - Superstore'!$N:$N,$B1801)</f>
        <v>9</v>
      </c>
      <c r="I1801" s="45">
        <f>SUMIFS('Sample - Superstore'!T:T,'Sample - Superstore'!$V:$V,$A1801,'Sample - Superstore'!$N:$N,$B1801)</f>
        <v>0.2</v>
      </c>
      <c r="J1801" s="42">
        <f>SUMIFS('Sample - Superstore'!U:U,'Sample - Superstore'!$V:$V,$A1801,'Sample - Superstore'!$N:$N,$B1801)</f>
        <v>17.93710284</v>
      </c>
      <c r="N1801" s="40"/>
    </row>
    <row r="1802">
      <c r="A1802" s="41" t="s">
        <v>8605</v>
      </c>
      <c r="B1802" s="36" t="s">
        <v>1813</v>
      </c>
      <c r="C1802" s="36" t="s">
        <v>51</v>
      </c>
      <c r="D1802" s="36" t="s">
        <v>76</v>
      </c>
      <c r="E1802" s="36" t="s">
        <v>1814</v>
      </c>
      <c r="F1802" s="42">
        <f>SUMIFS('Sample - Superstore'!R:R,'Sample - Superstore'!$V:$V,$A1802,'Sample - Superstore'!$N:$N,$B1802)</f>
        <v>7.712</v>
      </c>
      <c r="G1802" s="43" t="str">
        <f>IF(OR($F1802&lt;Lower_Limit,$F1802&gt;Upper_Limit),TRUE,IF($F1802&gt;Upper_percentile,"P99",IF($F1802&lt;Lower_percentile,"P01","")))</f>
        <v/>
      </c>
      <c r="H1802" s="44">
        <f>SUMIFS('Sample - Superstore'!S:S,'Sample - Superstore'!$V:$V,$A1802,'Sample - Superstore'!$N:$N,$B1802)</f>
        <v>2</v>
      </c>
      <c r="I1802" s="45">
        <f>SUMIFS('Sample - Superstore'!T:T,'Sample - Superstore'!$V:$V,$A1802,'Sample - Superstore'!$N:$N,$B1802)</f>
        <v>0.2</v>
      </c>
      <c r="J1802" s="42">
        <f>SUMIFS('Sample - Superstore'!U:U,'Sample - Superstore'!$V:$V,$A1802,'Sample - Superstore'!$N:$N,$B1802)</f>
        <v>2.7956</v>
      </c>
      <c r="N1802" s="40"/>
    </row>
    <row r="1803">
      <c r="A1803" s="41" t="s">
        <v>8605</v>
      </c>
      <c r="B1803" s="36" t="s">
        <v>4794</v>
      </c>
      <c r="C1803" s="36" t="s">
        <v>51</v>
      </c>
      <c r="D1803" s="36" t="s">
        <v>76</v>
      </c>
      <c r="E1803" s="36" t="s">
        <v>4795</v>
      </c>
      <c r="F1803" s="42">
        <f>SUMIFS('Sample - Superstore'!R:R,'Sample - Superstore'!$V:$V,$A1803,'Sample - Superstore'!$N:$N,$B1803)</f>
        <v>4.176</v>
      </c>
      <c r="G1803" s="43" t="str">
        <f>IF(OR($F1803&lt;Lower_Limit,$F1803&gt;Upper_Limit),TRUE,IF($F1803&gt;Upper_percentile,"P99",IF($F1803&lt;Lower_percentile,"P01","")))</f>
        <v/>
      </c>
      <c r="H1803" s="44">
        <f>SUMIFS('Sample - Superstore'!S:S,'Sample - Superstore'!$V:$V,$A1803,'Sample - Superstore'!$N:$N,$B1803)</f>
        <v>1</v>
      </c>
      <c r="I1803" s="45">
        <f>SUMIFS('Sample - Superstore'!T:T,'Sample - Superstore'!$V:$V,$A1803,'Sample - Superstore'!$N:$N,$B1803)</f>
        <v>0.2</v>
      </c>
      <c r="J1803" s="42">
        <f>SUMIFS('Sample - Superstore'!U:U,'Sample - Superstore'!$V:$V,$A1803,'Sample - Superstore'!$N:$N,$B1803)</f>
        <v>1.305</v>
      </c>
      <c r="N1803" s="40"/>
    </row>
    <row r="1804">
      <c r="A1804" s="41" t="s">
        <v>8605</v>
      </c>
      <c r="B1804" s="36" t="s">
        <v>4796</v>
      </c>
      <c r="C1804" s="36" t="s">
        <v>51</v>
      </c>
      <c r="D1804" s="36" t="s">
        <v>124</v>
      </c>
      <c r="E1804" s="36" t="s">
        <v>4797</v>
      </c>
      <c r="F1804" s="42">
        <f>SUMIFS('Sample - Superstore'!R:R,'Sample - Superstore'!$V:$V,$A1804,'Sample - Superstore'!$N:$N,$B1804)</f>
        <v>38.88</v>
      </c>
      <c r="G1804" s="43" t="str">
        <f>IF(OR($F1804&lt;Lower_Limit,$F1804&gt;Upper_Limit),TRUE,IF($F1804&gt;Upper_percentile,"P99",IF($F1804&lt;Lower_percentile,"P01","")))</f>
        <v/>
      </c>
      <c r="H1804" s="44">
        <f>SUMIFS('Sample - Superstore'!S:S,'Sample - Superstore'!$V:$V,$A1804,'Sample - Superstore'!$N:$N,$B1804)</f>
        <v>6</v>
      </c>
      <c r="I1804" s="45">
        <f>SUMIFS('Sample - Superstore'!T:T,'Sample - Superstore'!$V:$V,$A1804,'Sample - Superstore'!$N:$N,$B1804)</f>
        <v>0</v>
      </c>
      <c r="J1804" s="42">
        <f>SUMIFS('Sample - Superstore'!U:U,'Sample - Superstore'!$V:$V,$A1804,'Sample - Superstore'!$N:$N,$B1804)</f>
        <v>18.6624</v>
      </c>
      <c r="N1804" s="40"/>
    </row>
    <row r="1805">
      <c r="A1805" s="41" t="s">
        <v>8605</v>
      </c>
      <c r="B1805" s="36" t="s">
        <v>1363</v>
      </c>
      <c r="C1805" s="36" t="s">
        <v>51</v>
      </c>
      <c r="D1805" s="36" t="s">
        <v>52</v>
      </c>
      <c r="E1805" s="36" t="s">
        <v>1364</v>
      </c>
      <c r="F1805" s="42">
        <f>SUMIFS('Sample - Superstore'!R:R,'Sample - Superstore'!$V:$V,$A1805,'Sample - Superstore'!$N:$N,$B1805)</f>
        <v>118.1303515</v>
      </c>
      <c r="G1805" s="43" t="str">
        <f>IF(OR($F1805&lt;Lower_Limit,$F1805&gt;Upper_Limit),TRUE,IF($F1805&gt;Upper_percentile,"P99",IF($F1805&lt;Lower_percentile,"P01","")))</f>
        <v/>
      </c>
      <c r="H1805" s="44">
        <f>SUMIFS('Sample - Superstore'!S:S,'Sample - Superstore'!$V:$V,$A1805,'Sample - Superstore'!$N:$N,$B1805)</f>
        <v>5</v>
      </c>
      <c r="I1805" s="45">
        <f>SUMIFS('Sample - Superstore'!T:T,'Sample - Superstore'!$V:$V,$A1805,'Sample - Superstore'!$N:$N,$B1805)</f>
        <v>0.2</v>
      </c>
      <c r="J1805" s="42">
        <f>SUMIFS('Sample - Superstore'!U:U,'Sample - Superstore'!$V:$V,$A1805,'Sample - Superstore'!$N:$N,$B1805)</f>
        <v>25.81970576</v>
      </c>
      <c r="N1805" s="40"/>
    </row>
    <row r="1806">
      <c r="A1806" s="41" t="s">
        <v>8605</v>
      </c>
      <c r="B1806" s="36" t="s">
        <v>3456</v>
      </c>
      <c r="C1806" s="36" t="s">
        <v>35</v>
      </c>
      <c r="D1806" s="36" t="s">
        <v>73</v>
      </c>
      <c r="E1806" s="36" t="s">
        <v>3457</v>
      </c>
      <c r="F1806" s="42">
        <f>SUMIFS('Sample - Superstore'!R:R,'Sample - Superstore'!$V:$V,$A1806,'Sample - Superstore'!$N:$N,$B1806)</f>
        <v>641.2878001</v>
      </c>
      <c r="G1806" s="43" t="str">
        <f>IF(OR($F1806&lt;Lower_Limit,$F1806&gt;Upper_Limit),TRUE,IF($F1806&gt;Upper_percentile,"P99",IF($F1806&lt;Lower_percentile,"P01","")))</f>
        <v/>
      </c>
      <c r="H1806" s="44">
        <f>SUMIFS('Sample - Superstore'!S:S,'Sample - Superstore'!$V:$V,$A1806,'Sample - Superstore'!$N:$N,$B1806)</f>
        <v>10</v>
      </c>
      <c r="I1806" s="45">
        <f>SUMIFS('Sample - Superstore'!T:T,'Sample - Superstore'!$V:$V,$A1806,'Sample - Superstore'!$N:$N,$B1806)</f>
        <v>0.4</v>
      </c>
      <c r="J1806" s="42">
        <f>SUMIFS('Sample - Superstore'!U:U,'Sample - Superstore'!$V:$V,$A1806,'Sample - Superstore'!$N:$N,$B1806)</f>
        <v>-213.7626</v>
      </c>
      <c r="N1806" s="40"/>
    </row>
    <row r="1807">
      <c r="A1807" s="41" t="s">
        <v>8605</v>
      </c>
      <c r="B1807" s="36" t="s">
        <v>1708</v>
      </c>
      <c r="C1807" s="36" t="s">
        <v>51</v>
      </c>
      <c r="D1807" s="36" t="s">
        <v>635</v>
      </c>
      <c r="E1807" s="36" t="s">
        <v>1709</v>
      </c>
      <c r="F1807" s="42">
        <f>SUMIFS('Sample - Superstore'!R:R,'Sample - Superstore'!$V:$V,$A1807,'Sample - Superstore'!$N:$N,$B1807)</f>
        <v>135.8787112</v>
      </c>
      <c r="G1807" s="43" t="str">
        <f>IF(OR($F1807&lt;Lower_Limit,$F1807&gt;Upper_Limit),TRUE,IF($F1807&gt;Upper_percentile,"P99",IF($F1807&lt;Lower_percentile,"P01","")))</f>
        <v/>
      </c>
      <c r="H1807" s="44">
        <f>SUMIFS('Sample - Superstore'!S:S,'Sample - Superstore'!$V:$V,$A1807,'Sample - Superstore'!$N:$N,$B1807)</f>
        <v>2</v>
      </c>
      <c r="I1807" s="45">
        <f>SUMIFS('Sample - Superstore'!T:T,'Sample - Superstore'!$V:$V,$A1807,'Sample - Superstore'!$N:$N,$B1807)</f>
        <v>0.2</v>
      </c>
      <c r="J1807" s="42">
        <f>SUMIFS('Sample - Superstore'!U:U,'Sample - Superstore'!$V:$V,$A1807,'Sample - Superstore'!$N:$N,$B1807)</f>
        <v>-25.47725836</v>
      </c>
      <c r="N1807" s="40"/>
    </row>
    <row r="1808">
      <c r="A1808" s="41" t="s">
        <v>8605</v>
      </c>
      <c r="B1808" s="36" t="s">
        <v>4800</v>
      </c>
      <c r="C1808" s="36" t="s">
        <v>39</v>
      </c>
      <c r="D1808" s="36" t="s">
        <v>446</v>
      </c>
      <c r="E1808" s="36" t="s">
        <v>4801</v>
      </c>
      <c r="F1808" s="42">
        <f>SUMIFS('Sample - Superstore'!R:R,'Sample - Superstore'!$V:$V,$A1808,'Sample - Superstore'!$N:$N,$B1808)</f>
        <v>686.4</v>
      </c>
      <c r="G1808" s="43" t="str">
        <f>IF(OR($F1808&lt;Lower_Limit,$F1808&gt;Upper_Limit),TRUE,IF($F1808&gt;Upper_percentile,"P99",IF($F1808&lt;Lower_percentile,"P01","")))</f>
        <v/>
      </c>
      <c r="H1808" s="44">
        <f>SUMIFS('Sample - Superstore'!S:S,'Sample - Superstore'!$V:$V,$A1808,'Sample - Superstore'!$N:$N,$B1808)</f>
        <v>2</v>
      </c>
      <c r="I1808" s="45">
        <f>SUMIFS('Sample - Superstore'!T:T,'Sample - Superstore'!$V:$V,$A1808,'Sample - Superstore'!$N:$N,$B1808)</f>
        <v>0.2</v>
      </c>
      <c r="J1808" s="42">
        <f>SUMIFS('Sample - Superstore'!U:U,'Sample - Superstore'!$V:$V,$A1808,'Sample - Superstore'!$N:$N,$B1808)</f>
        <v>77.22</v>
      </c>
      <c r="N1808" s="40"/>
    </row>
    <row r="1809">
      <c r="A1809" s="41" t="s">
        <v>8605</v>
      </c>
      <c r="B1809" s="36" t="s">
        <v>158</v>
      </c>
      <c r="C1809" s="36" t="s">
        <v>35</v>
      </c>
      <c r="D1809" s="36" t="s">
        <v>121</v>
      </c>
      <c r="E1809" s="36" t="s">
        <v>159</v>
      </c>
      <c r="F1809" s="42">
        <f>SUMIFS('Sample - Superstore'!R:R,'Sample - Superstore'!$V:$V,$A1809,'Sample - Superstore'!$N:$N,$B1809)</f>
        <v>12.8178963</v>
      </c>
      <c r="G1809" s="43" t="str">
        <f>IF(OR($F1809&lt;Lower_Limit,$F1809&gt;Upper_Limit),TRUE,IF($F1809&gt;Upper_percentile,"P99",IF($F1809&lt;Lower_percentile,"P01","")))</f>
        <v/>
      </c>
      <c r="H1809" s="44">
        <f>SUMIFS('Sample - Superstore'!S:S,'Sample - Superstore'!$V:$V,$A1809,'Sample - Superstore'!$N:$N,$B1809)</f>
        <v>3</v>
      </c>
      <c r="I1809" s="45">
        <f>SUMIFS('Sample - Superstore'!T:T,'Sample - Superstore'!$V:$V,$A1809,'Sample - Superstore'!$N:$N,$B1809)</f>
        <v>0.6</v>
      </c>
      <c r="J1809" s="42">
        <f>SUMIFS('Sample - Superstore'!U:U,'Sample - Superstore'!$V:$V,$A1809,'Sample - Superstore'!$N:$N,$B1809)</f>
        <v>-6.408948148</v>
      </c>
      <c r="N1809" s="40"/>
    </row>
    <row r="1810">
      <c r="A1810" s="41" t="s">
        <v>8605</v>
      </c>
      <c r="B1810" s="36" t="s">
        <v>519</v>
      </c>
      <c r="C1810" s="36" t="s">
        <v>35</v>
      </c>
      <c r="D1810" s="36" t="s">
        <v>121</v>
      </c>
      <c r="E1810" s="36" t="s">
        <v>520</v>
      </c>
      <c r="F1810" s="42">
        <f>SUMIFS('Sample - Superstore'!R:R,'Sample - Superstore'!$V:$V,$A1810,'Sample - Superstore'!$N:$N,$B1810)</f>
        <v>74.49162798</v>
      </c>
      <c r="G1810" s="43" t="str">
        <f>IF(OR($F1810&lt;Lower_Limit,$F1810&gt;Upper_Limit),TRUE,IF($F1810&gt;Upper_percentile,"P99",IF($F1810&lt;Lower_percentile,"P01","")))</f>
        <v/>
      </c>
      <c r="H1810" s="44">
        <f>SUMIFS('Sample - Superstore'!S:S,'Sample - Superstore'!$V:$V,$A1810,'Sample - Superstore'!$N:$N,$B1810)</f>
        <v>4</v>
      </c>
      <c r="I1810" s="45">
        <f>SUMIFS('Sample - Superstore'!T:T,'Sample - Superstore'!$V:$V,$A1810,'Sample - Superstore'!$N:$N,$B1810)</f>
        <v>0.6</v>
      </c>
      <c r="J1810" s="42">
        <f>SUMIFS('Sample - Superstore'!U:U,'Sample - Superstore'!$V:$V,$A1810,'Sample - Superstore'!$N:$N,$B1810)</f>
        <v>-94.97682568</v>
      </c>
      <c r="N1810" s="40"/>
    </row>
    <row r="1811">
      <c r="A1811" s="41" t="s">
        <v>8605</v>
      </c>
      <c r="B1811" s="36" t="s">
        <v>3079</v>
      </c>
      <c r="C1811" s="36" t="s">
        <v>51</v>
      </c>
      <c r="D1811" s="36" t="s">
        <v>76</v>
      </c>
      <c r="E1811" s="36" t="s">
        <v>3080</v>
      </c>
      <c r="F1811" s="42">
        <f>SUMIFS('Sample - Superstore'!R:R,'Sample - Superstore'!$V:$V,$A1811,'Sample - Superstore'!$N:$N,$B1811)</f>
        <v>29.12</v>
      </c>
      <c r="G1811" s="43" t="str">
        <f>IF(OR($F1811&lt;Lower_Limit,$F1811&gt;Upper_Limit),TRUE,IF($F1811&gt;Upper_percentile,"P99",IF($F1811&lt;Lower_percentile,"P01","")))</f>
        <v/>
      </c>
      <c r="H1811" s="44">
        <f>SUMIFS('Sample - Superstore'!S:S,'Sample - Superstore'!$V:$V,$A1811,'Sample - Superstore'!$N:$N,$B1811)</f>
        <v>5</v>
      </c>
      <c r="I1811" s="45">
        <f>SUMIFS('Sample - Superstore'!T:T,'Sample - Superstore'!$V:$V,$A1811,'Sample - Superstore'!$N:$N,$B1811)</f>
        <v>0.2</v>
      </c>
      <c r="J1811" s="42">
        <f>SUMIFS('Sample - Superstore'!U:U,'Sample - Superstore'!$V:$V,$A1811,'Sample - Superstore'!$N:$N,$B1811)</f>
        <v>9.828</v>
      </c>
      <c r="N1811" s="40"/>
    </row>
    <row r="1812">
      <c r="A1812" s="41" t="s">
        <v>8605</v>
      </c>
      <c r="B1812" s="36" t="s">
        <v>3562</v>
      </c>
      <c r="C1812" s="36" t="s">
        <v>39</v>
      </c>
      <c r="D1812" s="36" t="s">
        <v>40</v>
      </c>
      <c r="E1812" s="36" t="s">
        <v>3563</v>
      </c>
      <c r="F1812" s="42">
        <f>SUMIFS('Sample - Superstore'!R:R,'Sample - Superstore'!$V:$V,$A1812,'Sample - Superstore'!$N:$N,$B1812)</f>
        <v>27.03832593</v>
      </c>
      <c r="G1812" s="43" t="str">
        <f>IF(OR($F1812&lt;Lower_Limit,$F1812&gt;Upper_Limit),TRUE,IF($F1812&gt;Upper_percentile,"P99",IF($F1812&lt;Lower_percentile,"P01","")))</f>
        <v/>
      </c>
      <c r="H1812" s="44">
        <f>SUMIFS('Sample - Superstore'!S:S,'Sample - Superstore'!$V:$V,$A1812,'Sample - Superstore'!$N:$N,$B1812)</f>
        <v>2</v>
      </c>
      <c r="I1812" s="45">
        <f>SUMIFS('Sample - Superstore'!T:T,'Sample - Superstore'!$V:$V,$A1812,'Sample - Superstore'!$N:$N,$B1812)</f>
        <v>0.4</v>
      </c>
      <c r="J1812" s="42">
        <f>SUMIFS('Sample - Superstore'!U:U,'Sample - Superstore'!$V:$V,$A1812,'Sample - Superstore'!$N:$N,$B1812)</f>
        <v>-18.02555062</v>
      </c>
      <c r="N1812" s="40"/>
    </row>
    <row r="1813">
      <c r="A1813" s="41" t="s">
        <v>8605</v>
      </c>
      <c r="B1813" s="36" t="s">
        <v>3357</v>
      </c>
      <c r="C1813" s="36" t="s">
        <v>35</v>
      </c>
      <c r="D1813" s="36" t="s">
        <v>73</v>
      </c>
      <c r="E1813" s="36" t="s">
        <v>3358</v>
      </c>
      <c r="F1813" s="42">
        <f>SUMIFS('Sample - Superstore'!R:R,'Sample - Superstore'!$V:$V,$A1813,'Sample - Superstore'!$N:$N,$B1813)</f>
        <v>972.8837827</v>
      </c>
      <c r="G1813" s="43" t="str">
        <f>IF(OR($F1813&lt;Lower_Limit,$F1813&gt;Upper_Limit),TRUE,IF($F1813&gt;Upper_percentile,"P99",IF($F1813&lt;Lower_percentile,"P01","")))</f>
        <v/>
      </c>
      <c r="H1813" s="44">
        <f>SUMIFS('Sample - Superstore'!S:S,'Sample - Superstore'!$V:$V,$A1813,'Sample - Superstore'!$N:$N,$B1813)</f>
        <v>8</v>
      </c>
      <c r="I1813" s="45">
        <f>SUMIFS('Sample - Superstore'!T:T,'Sample - Superstore'!$V:$V,$A1813,'Sample - Superstore'!$N:$N,$B1813)</f>
        <v>0.3</v>
      </c>
      <c r="J1813" s="42">
        <f>SUMIFS('Sample - Superstore'!U:U,'Sample - Superstore'!$V:$V,$A1813,'Sample - Superstore'!$N:$N,$B1813)</f>
        <v>-180.6784168</v>
      </c>
      <c r="N1813" s="40"/>
    </row>
    <row r="1814">
      <c r="A1814" s="41" t="s">
        <v>8605</v>
      </c>
      <c r="B1814" s="36" t="s">
        <v>75</v>
      </c>
      <c r="C1814" s="36" t="s">
        <v>51</v>
      </c>
      <c r="D1814" s="36" t="s">
        <v>76</v>
      </c>
      <c r="E1814" s="36" t="s">
        <v>77</v>
      </c>
      <c r="F1814" s="42">
        <f>SUMIFS('Sample - Superstore'!R:R,'Sample - Superstore'!$V:$V,$A1814,'Sample - Superstore'!$N:$N,$B1814)</f>
        <v>4.0172</v>
      </c>
      <c r="G1814" s="43" t="str">
        <f>IF(OR($F1814&lt;Lower_Limit,$F1814&gt;Upper_Limit),TRUE,IF($F1814&gt;Upper_percentile,"P99",IF($F1814&lt;Lower_percentile,"P01","")))</f>
        <v/>
      </c>
      <c r="H1814" s="44">
        <f>SUMIFS('Sample - Superstore'!S:S,'Sample - Superstore'!$V:$V,$A1814,'Sample - Superstore'!$N:$N,$B1814)</f>
        <v>3</v>
      </c>
      <c r="I1814" s="45">
        <f>SUMIFS('Sample - Superstore'!T:T,'Sample - Superstore'!$V:$V,$A1814,'Sample - Superstore'!$N:$N,$B1814)</f>
        <v>0.8</v>
      </c>
      <c r="J1814" s="42">
        <f>SUMIFS('Sample - Superstore'!U:U,'Sample - Superstore'!$V:$V,$A1814,'Sample - Superstore'!$N:$N,$B1814)</f>
        <v>-7.0301</v>
      </c>
      <c r="N1814" s="40"/>
    </row>
    <row r="1815">
      <c r="A1815" s="41" t="s">
        <v>8605</v>
      </c>
      <c r="B1815" s="36" t="s">
        <v>4359</v>
      </c>
      <c r="C1815" s="36" t="s">
        <v>35</v>
      </c>
      <c r="D1815" s="36" t="s">
        <v>36</v>
      </c>
      <c r="E1815" s="36" t="s">
        <v>4360</v>
      </c>
      <c r="F1815" s="42">
        <f>SUMIFS('Sample - Superstore'!R:R,'Sample - Superstore'!$V:$V,$A1815,'Sample - Superstore'!$N:$N,$B1815)</f>
        <v>1078.314768</v>
      </c>
      <c r="G1815" s="43" t="str">
        <f>IF(OR($F1815&lt;Lower_Limit,$F1815&gt;Upper_Limit),TRUE,IF($F1815&gt;Upper_percentile,"P99",IF($F1815&lt;Lower_percentile,"P01","")))</f>
        <v/>
      </c>
      <c r="H1815" s="44">
        <f>SUMIFS('Sample - Superstore'!S:S,'Sample - Superstore'!$V:$V,$A1815,'Sample - Superstore'!$N:$N,$B1815)</f>
        <v>7</v>
      </c>
      <c r="I1815" s="45">
        <f>SUMIFS('Sample - Superstore'!T:T,'Sample - Superstore'!$V:$V,$A1815,'Sample - Superstore'!$N:$N,$B1815)</f>
        <v>0.32</v>
      </c>
      <c r="J1815" s="42">
        <f>SUMIFS('Sample - Superstore'!U:U,'Sample - Superstore'!$V:$V,$A1815,'Sample - Superstore'!$N:$N,$B1815)</f>
        <v>-253.721122</v>
      </c>
      <c r="N1815" s="40"/>
    </row>
    <row r="1816">
      <c r="A1816" s="41" t="s">
        <v>8605</v>
      </c>
      <c r="B1816" s="36" t="s">
        <v>2639</v>
      </c>
      <c r="C1816" s="36" t="s">
        <v>51</v>
      </c>
      <c r="D1816" s="36" t="s">
        <v>76</v>
      </c>
      <c r="E1816" s="36" t="s">
        <v>2640</v>
      </c>
      <c r="F1816" s="42">
        <f>SUMIFS('Sample - Superstore'!R:R,'Sample - Superstore'!$V:$V,$A1816,'Sample - Superstore'!$N:$N,$B1816)</f>
        <v>132.4278321</v>
      </c>
      <c r="G1816" s="43" t="str">
        <f>IF(OR($F1816&lt;Lower_Limit,$F1816&gt;Upper_Limit),TRUE,IF($F1816&gt;Upper_percentile,"P99",IF($F1816&lt;Lower_percentile,"P01","")))</f>
        <v/>
      </c>
      <c r="H1816" s="44">
        <f>SUMIFS('Sample - Superstore'!S:S,'Sample - Superstore'!$V:$V,$A1816,'Sample - Superstore'!$N:$N,$B1816)</f>
        <v>8</v>
      </c>
      <c r="I1816" s="45">
        <f>SUMIFS('Sample - Superstore'!T:T,'Sample - Superstore'!$V:$V,$A1816,'Sample - Superstore'!$N:$N,$B1816)</f>
        <v>0.8</v>
      </c>
      <c r="J1816" s="42">
        <f>SUMIFS('Sample - Superstore'!U:U,'Sample - Superstore'!$V:$V,$A1816,'Sample - Superstore'!$N:$N,$B1816)</f>
        <v>34.05287111</v>
      </c>
      <c r="N1816" s="40"/>
    </row>
    <row r="1817">
      <c r="A1817" s="41" t="s">
        <v>8605</v>
      </c>
      <c r="B1817" s="36" t="s">
        <v>4806</v>
      </c>
      <c r="C1817" s="36" t="s">
        <v>39</v>
      </c>
      <c r="D1817" s="36" t="s">
        <v>61</v>
      </c>
      <c r="E1817" s="36" t="s">
        <v>4807</v>
      </c>
      <c r="F1817" s="42">
        <f>SUMIFS('Sample - Superstore'!R:R,'Sample - Superstore'!$V:$V,$A1817,'Sample - Superstore'!$N:$N,$B1817)</f>
        <v>193.8265185</v>
      </c>
      <c r="G1817" s="43" t="str">
        <f>IF(OR($F1817&lt;Lower_Limit,$F1817&gt;Upper_Limit),TRUE,IF($F1817&gt;Upper_percentile,"P99",IF($F1817&lt;Lower_percentile,"P01","")))</f>
        <v/>
      </c>
      <c r="H1817" s="44">
        <f>SUMIFS('Sample - Superstore'!S:S,'Sample - Superstore'!$V:$V,$A1817,'Sample - Superstore'!$N:$N,$B1817)</f>
        <v>5</v>
      </c>
      <c r="I1817" s="45">
        <f>SUMIFS('Sample - Superstore'!T:T,'Sample - Superstore'!$V:$V,$A1817,'Sample - Superstore'!$N:$N,$B1817)</f>
        <v>0.2</v>
      </c>
      <c r="J1817" s="42">
        <f>SUMIFS('Sample - Superstore'!U:U,'Sample - Superstore'!$V:$V,$A1817,'Sample - Superstore'!$N:$N,$B1817)</f>
        <v>50.87946111</v>
      </c>
      <c r="N1817" s="40"/>
    </row>
    <row r="1818">
      <c r="A1818" s="41" t="s">
        <v>8605</v>
      </c>
      <c r="B1818" s="36" t="s">
        <v>3843</v>
      </c>
      <c r="C1818" s="36" t="s">
        <v>51</v>
      </c>
      <c r="D1818" s="36" t="s">
        <v>93</v>
      </c>
      <c r="E1818" s="36" t="s">
        <v>3844</v>
      </c>
      <c r="F1818" s="42">
        <f>SUMIFS('Sample - Superstore'!R:R,'Sample - Superstore'!$V:$V,$A1818,'Sample - Superstore'!$N:$N,$B1818)</f>
        <v>44.7257284</v>
      </c>
      <c r="G1818" s="43" t="str">
        <f>IF(OR($F1818&lt;Lower_Limit,$F1818&gt;Upper_Limit),TRUE,IF($F1818&gt;Upper_percentile,"P99",IF($F1818&lt;Lower_percentile,"P01","")))</f>
        <v/>
      </c>
      <c r="H1818" s="44">
        <f>SUMIFS('Sample - Superstore'!S:S,'Sample - Superstore'!$V:$V,$A1818,'Sample - Superstore'!$N:$N,$B1818)</f>
        <v>2</v>
      </c>
      <c r="I1818" s="45">
        <f>SUMIFS('Sample - Superstore'!T:T,'Sample - Superstore'!$V:$V,$A1818,'Sample - Superstore'!$N:$N,$B1818)</f>
        <v>0</v>
      </c>
      <c r="J1818" s="42">
        <f>SUMIFS('Sample - Superstore'!U:U,'Sample - Superstore'!$V:$V,$A1818,'Sample - Superstore'!$N:$N,$B1818)</f>
        <v>18.33754864</v>
      </c>
      <c r="N1818" s="40"/>
    </row>
    <row r="1819">
      <c r="A1819" s="41" t="s">
        <v>8605</v>
      </c>
      <c r="B1819" s="36" t="s">
        <v>4811</v>
      </c>
      <c r="C1819" s="36" t="s">
        <v>51</v>
      </c>
      <c r="D1819" s="36" t="s">
        <v>297</v>
      </c>
      <c r="E1819" s="36" t="s">
        <v>4812</v>
      </c>
      <c r="F1819" s="42">
        <f>SUMIFS('Sample - Superstore'!R:R,'Sample - Superstore'!$V:$V,$A1819,'Sample - Superstore'!$N:$N,$B1819)</f>
        <v>58.33055556</v>
      </c>
      <c r="G1819" s="43" t="str">
        <f>IF(OR($F1819&lt;Lower_Limit,$F1819&gt;Upper_Limit),TRUE,IF($F1819&gt;Upper_percentile,"P99",IF($F1819&lt;Lower_percentile,"P01","")))</f>
        <v/>
      </c>
      <c r="H1819" s="44">
        <f>SUMIFS('Sample - Superstore'!S:S,'Sample - Superstore'!$V:$V,$A1819,'Sample - Superstore'!$N:$N,$B1819)</f>
        <v>5</v>
      </c>
      <c r="I1819" s="45">
        <f>SUMIFS('Sample - Superstore'!T:T,'Sample - Superstore'!$V:$V,$A1819,'Sample - Superstore'!$N:$N,$B1819)</f>
        <v>0</v>
      </c>
      <c r="J1819" s="42">
        <f>SUMIFS('Sample - Superstore'!U:U,'Sample - Superstore'!$V:$V,$A1819,'Sample - Superstore'!$N:$N,$B1819)</f>
        <v>27.99866667</v>
      </c>
      <c r="N1819" s="40"/>
    </row>
    <row r="1820">
      <c r="A1820" s="41" t="s">
        <v>8605</v>
      </c>
      <c r="B1820" s="36" t="s">
        <v>2658</v>
      </c>
      <c r="C1820" s="36" t="s">
        <v>51</v>
      </c>
      <c r="D1820" s="36" t="s">
        <v>76</v>
      </c>
      <c r="E1820" s="36" t="s">
        <v>2659</v>
      </c>
      <c r="F1820" s="42">
        <f>SUMIFS('Sample - Superstore'!R:R,'Sample - Superstore'!$V:$V,$A1820,'Sample - Superstore'!$N:$N,$B1820)</f>
        <v>132.1667951</v>
      </c>
      <c r="G1820" s="43" t="str">
        <f>IF(OR($F1820&lt;Lower_Limit,$F1820&gt;Upper_Limit),TRUE,IF($F1820&gt;Upper_percentile,"P99",IF($F1820&lt;Lower_percentile,"P01","")))</f>
        <v/>
      </c>
      <c r="H1820" s="44">
        <f>SUMIFS('Sample - Superstore'!S:S,'Sample - Superstore'!$V:$V,$A1820,'Sample - Superstore'!$N:$N,$B1820)</f>
        <v>9</v>
      </c>
      <c r="I1820" s="45">
        <f>SUMIFS('Sample - Superstore'!T:T,'Sample - Superstore'!$V:$V,$A1820,'Sample - Superstore'!$N:$N,$B1820)</f>
        <v>0.9</v>
      </c>
      <c r="J1820" s="42">
        <f>SUMIFS('Sample - Superstore'!U:U,'Sample - Superstore'!$V:$V,$A1820,'Sample - Superstore'!$N:$N,$B1820)</f>
        <v>-32.64453004</v>
      </c>
      <c r="N1820" s="40"/>
    </row>
    <row r="1821">
      <c r="A1821" s="41" t="s">
        <v>8605</v>
      </c>
      <c r="B1821" s="36" t="s">
        <v>4817</v>
      </c>
      <c r="C1821" s="36" t="s">
        <v>51</v>
      </c>
      <c r="D1821" s="36" t="s">
        <v>297</v>
      </c>
      <c r="E1821" s="36" t="s">
        <v>4818</v>
      </c>
      <c r="F1821" s="42">
        <f>SUMIFS('Sample - Superstore'!R:R,'Sample - Superstore'!$V:$V,$A1821,'Sample - Superstore'!$N:$N,$B1821)</f>
        <v>13.34558025</v>
      </c>
      <c r="G1821" s="43" t="str">
        <f>IF(OR($F1821&lt;Lower_Limit,$F1821&gt;Upper_Limit),TRUE,IF($F1821&gt;Upper_percentile,"P99",IF($F1821&lt;Lower_percentile,"P01","")))</f>
        <v/>
      </c>
      <c r="H1821" s="44">
        <f>SUMIFS('Sample - Superstore'!S:S,'Sample - Superstore'!$V:$V,$A1821,'Sample - Superstore'!$N:$N,$B1821)</f>
        <v>1</v>
      </c>
      <c r="I1821" s="45">
        <f>SUMIFS('Sample - Superstore'!T:T,'Sample - Superstore'!$V:$V,$A1821,'Sample - Superstore'!$N:$N,$B1821)</f>
        <v>0.2</v>
      </c>
      <c r="J1821" s="42">
        <f>SUMIFS('Sample - Superstore'!U:U,'Sample - Superstore'!$V:$V,$A1821,'Sample - Superstore'!$N:$N,$B1821)</f>
        <v>5.004592593</v>
      </c>
      <c r="N1821" s="40"/>
    </row>
    <row r="1822">
      <c r="A1822" s="41" t="s">
        <v>8605</v>
      </c>
      <c r="B1822" s="36" t="s">
        <v>4820</v>
      </c>
      <c r="C1822" s="36" t="s">
        <v>39</v>
      </c>
      <c r="D1822" s="36" t="s">
        <v>61</v>
      </c>
      <c r="E1822" s="36" t="s">
        <v>4821</v>
      </c>
      <c r="F1822" s="42">
        <f>SUMIFS('Sample - Superstore'!R:R,'Sample - Superstore'!$V:$V,$A1822,'Sample - Superstore'!$N:$N,$B1822)</f>
        <v>479.72</v>
      </c>
      <c r="G1822" s="43" t="str">
        <f>IF(OR($F1822&lt;Lower_Limit,$F1822&gt;Upper_Limit),TRUE,IF($F1822&gt;Upper_percentile,"P99",IF($F1822&lt;Lower_percentile,"P01","")))</f>
        <v/>
      </c>
      <c r="H1822" s="44">
        <f>SUMIFS('Sample - Superstore'!S:S,'Sample - Superstore'!$V:$V,$A1822,'Sample - Superstore'!$N:$N,$B1822)</f>
        <v>4</v>
      </c>
      <c r="I1822" s="45">
        <f>SUMIFS('Sample - Superstore'!T:T,'Sample - Superstore'!$V:$V,$A1822,'Sample - Superstore'!$N:$N,$B1822)</f>
        <v>0</v>
      </c>
      <c r="J1822" s="42">
        <f>SUMIFS('Sample - Superstore'!U:U,'Sample - Superstore'!$V:$V,$A1822,'Sample - Superstore'!$N:$N,$B1822)</f>
        <v>52.7692</v>
      </c>
      <c r="N1822" s="40"/>
    </row>
    <row r="1823">
      <c r="A1823" s="41" t="s">
        <v>8605</v>
      </c>
      <c r="B1823" s="36" t="s">
        <v>4823</v>
      </c>
      <c r="C1823" s="36" t="s">
        <v>39</v>
      </c>
      <c r="D1823" s="36" t="s">
        <v>61</v>
      </c>
      <c r="E1823" s="36" t="s">
        <v>4824</v>
      </c>
      <c r="F1823" s="42">
        <f>SUMIFS('Sample - Superstore'!R:R,'Sample - Superstore'!$V:$V,$A1823,'Sample - Superstore'!$N:$N,$B1823)</f>
        <v>112.6666667</v>
      </c>
      <c r="G1823" s="43" t="str">
        <f>IF(OR($F1823&lt;Lower_Limit,$F1823&gt;Upper_Limit),TRUE,IF($F1823&gt;Upper_percentile,"P99",IF($F1823&lt;Lower_percentile,"P01","")))</f>
        <v/>
      </c>
      <c r="H1823" s="44">
        <f>SUMIFS('Sample - Superstore'!S:S,'Sample - Superstore'!$V:$V,$A1823,'Sample - Superstore'!$N:$N,$B1823)</f>
        <v>6</v>
      </c>
      <c r="I1823" s="45">
        <f>SUMIFS('Sample - Superstore'!T:T,'Sample - Superstore'!$V:$V,$A1823,'Sample - Superstore'!$N:$N,$B1823)</f>
        <v>0</v>
      </c>
      <c r="J1823" s="42">
        <f>SUMIFS('Sample - Superstore'!U:U,'Sample - Superstore'!$V:$V,$A1823,'Sample - Superstore'!$N:$N,$B1823)</f>
        <v>20.28</v>
      </c>
      <c r="N1823" s="40"/>
    </row>
    <row r="1824">
      <c r="A1824" s="41" t="s">
        <v>8605</v>
      </c>
      <c r="B1824" s="36" t="s">
        <v>4125</v>
      </c>
      <c r="C1824" s="36" t="s">
        <v>35</v>
      </c>
      <c r="D1824" s="36" t="s">
        <v>263</v>
      </c>
      <c r="E1824" s="36" t="s">
        <v>4126</v>
      </c>
      <c r="F1824" s="42">
        <f>SUMIFS('Sample - Superstore'!R:R,'Sample - Superstore'!$V:$V,$A1824,'Sample - Superstore'!$N:$N,$B1824)</f>
        <v>113.888</v>
      </c>
      <c r="G1824" s="43" t="str">
        <f>IF(OR($F1824&lt;Lower_Limit,$F1824&gt;Upper_Limit),TRUE,IF($F1824&gt;Upper_percentile,"P99",IF($F1824&lt;Lower_percentile,"P01","")))</f>
        <v/>
      </c>
      <c r="H1824" s="44">
        <f>SUMIFS('Sample - Superstore'!S:S,'Sample - Superstore'!$V:$V,$A1824,'Sample - Superstore'!$N:$N,$B1824)</f>
        <v>2</v>
      </c>
      <c r="I1824" s="45">
        <f>SUMIFS('Sample - Superstore'!T:T,'Sample - Superstore'!$V:$V,$A1824,'Sample - Superstore'!$N:$N,$B1824)</f>
        <v>0.2</v>
      </c>
      <c r="J1824" s="42">
        <f>SUMIFS('Sample - Superstore'!U:U,'Sample - Superstore'!$V:$V,$A1824,'Sample - Superstore'!$N:$N,$B1824)</f>
        <v>9.9652</v>
      </c>
      <c r="N1824" s="40"/>
    </row>
    <row r="1825">
      <c r="A1825" s="41" t="s">
        <v>8605</v>
      </c>
      <c r="B1825" s="36" t="s">
        <v>4825</v>
      </c>
      <c r="C1825" s="36" t="s">
        <v>51</v>
      </c>
      <c r="D1825" s="36" t="s">
        <v>205</v>
      </c>
      <c r="E1825" s="36" t="s">
        <v>4826</v>
      </c>
      <c r="F1825" s="42">
        <f>SUMIFS('Sample - Superstore'!R:R,'Sample - Superstore'!$V:$V,$A1825,'Sample - Superstore'!$N:$N,$B1825)</f>
        <v>158.13</v>
      </c>
      <c r="G1825" s="43" t="str">
        <f>IF(OR($F1825&lt;Lower_Limit,$F1825&gt;Upper_Limit),TRUE,IF($F1825&gt;Upper_percentile,"P99",IF($F1825&lt;Lower_percentile,"P01","")))</f>
        <v/>
      </c>
      <c r="H1825" s="44">
        <f>SUMIFS('Sample - Superstore'!S:S,'Sample - Superstore'!$V:$V,$A1825,'Sample - Superstore'!$N:$N,$B1825)</f>
        <v>3</v>
      </c>
      <c r="I1825" s="45">
        <f>SUMIFS('Sample - Superstore'!T:T,'Sample - Superstore'!$V:$V,$A1825,'Sample - Superstore'!$N:$N,$B1825)</f>
        <v>0</v>
      </c>
      <c r="J1825" s="42">
        <f>SUMIFS('Sample - Superstore'!U:U,'Sample - Superstore'!$V:$V,$A1825,'Sample - Superstore'!$N:$N,$B1825)</f>
        <v>77.4837</v>
      </c>
      <c r="N1825" s="40"/>
    </row>
    <row r="1826">
      <c r="A1826" s="41" t="s">
        <v>8605</v>
      </c>
      <c r="B1826" s="36" t="s">
        <v>4830</v>
      </c>
      <c r="C1826" s="36" t="s">
        <v>35</v>
      </c>
      <c r="D1826" s="36" t="s">
        <v>121</v>
      </c>
      <c r="E1826" s="36" t="s">
        <v>4831</v>
      </c>
      <c r="F1826" s="42">
        <f>SUMIFS('Sample - Superstore'!R:R,'Sample - Superstore'!$V:$V,$A1826,'Sample - Superstore'!$N:$N,$B1826)</f>
        <v>203.24175</v>
      </c>
      <c r="G1826" s="43" t="str">
        <f>IF(OR($F1826&lt;Lower_Limit,$F1826&gt;Upper_Limit),TRUE,IF($F1826&gt;Upper_percentile,"P99",IF($F1826&lt;Lower_percentile,"P01","")))</f>
        <v/>
      </c>
      <c r="H1826" s="44">
        <f>SUMIFS('Sample - Superstore'!S:S,'Sample - Superstore'!$V:$V,$A1826,'Sample - Superstore'!$N:$N,$B1826)</f>
        <v>2</v>
      </c>
      <c r="I1826" s="45">
        <f>SUMIFS('Sample - Superstore'!T:T,'Sample - Superstore'!$V:$V,$A1826,'Sample - Superstore'!$N:$N,$B1826)</f>
        <v>0</v>
      </c>
      <c r="J1826" s="42">
        <f>SUMIFS('Sample - Superstore'!U:U,'Sample - Superstore'!$V:$V,$A1826,'Sample - Superstore'!$N:$N,$B1826)</f>
        <v>52.84285499</v>
      </c>
      <c r="N1826" s="40"/>
    </row>
    <row r="1827">
      <c r="A1827" s="41" t="s">
        <v>8605</v>
      </c>
      <c r="B1827" s="36" t="s">
        <v>4832</v>
      </c>
      <c r="C1827" s="36" t="s">
        <v>39</v>
      </c>
      <c r="D1827" s="36" t="s">
        <v>61</v>
      </c>
      <c r="E1827" s="36" t="s">
        <v>4833</v>
      </c>
      <c r="F1827" s="42">
        <f>SUMIFS('Sample - Superstore'!R:R,'Sample - Superstore'!$V:$V,$A1827,'Sample - Superstore'!$N:$N,$B1827)</f>
        <v>65.86294479</v>
      </c>
      <c r="G1827" s="43" t="str">
        <f>IF(OR($F1827&lt;Lower_Limit,$F1827&gt;Upper_Limit),TRUE,IF($F1827&gt;Upper_percentile,"P99",IF($F1827&lt;Lower_percentile,"P01","")))</f>
        <v/>
      </c>
      <c r="H1827" s="44">
        <f>SUMIFS('Sample - Superstore'!S:S,'Sample - Superstore'!$V:$V,$A1827,'Sample - Superstore'!$N:$N,$B1827)</f>
        <v>3</v>
      </c>
      <c r="I1827" s="45">
        <f>SUMIFS('Sample - Superstore'!T:T,'Sample - Superstore'!$V:$V,$A1827,'Sample - Superstore'!$N:$N,$B1827)</f>
        <v>0</v>
      </c>
      <c r="J1827" s="42">
        <f>SUMIFS('Sample - Superstore'!U:U,'Sample - Superstore'!$V:$V,$A1827,'Sample - Superstore'!$N:$N,$B1827)</f>
        <v>13.83121841</v>
      </c>
      <c r="N1827" s="40"/>
    </row>
    <row r="1828">
      <c r="A1828" s="41" t="s">
        <v>8605</v>
      </c>
      <c r="B1828" s="36" t="s">
        <v>3322</v>
      </c>
      <c r="C1828" s="36" t="s">
        <v>35</v>
      </c>
      <c r="D1828" s="36" t="s">
        <v>121</v>
      </c>
      <c r="E1828" s="36" t="s">
        <v>3323</v>
      </c>
      <c r="F1828" s="42">
        <f>SUMIFS('Sample - Superstore'!R:R,'Sample - Superstore'!$V:$V,$A1828,'Sample - Superstore'!$N:$N,$B1828)</f>
        <v>831.0186544</v>
      </c>
      <c r="G1828" s="43" t="str">
        <f>IF(OR($F1828&lt;Lower_Limit,$F1828&gt;Upper_Limit),TRUE,IF($F1828&gt;Upper_percentile,"P99",IF($F1828&lt;Lower_percentile,"P01","")))</f>
        <v/>
      </c>
      <c r="H1828" s="44">
        <f>SUMIFS('Sample - Superstore'!S:S,'Sample - Superstore'!$V:$V,$A1828,'Sample - Superstore'!$N:$N,$B1828)</f>
        <v>9</v>
      </c>
      <c r="I1828" s="45">
        <f>SUMIFS('Sample - Superstore'!T:T,'Sample - Superstore'!$V:$V,$A1828,'Sample - Superstore'!$N:$N,$B1828)</f>
        <v>0.6</v>
      </c>
      <c r="J1828" s="42">
        <f>SUMIFS('Sample - Superstore'!U:U,'Sample - Superstore'!$V:$V,$A1828,'Sample - Superstore'!$N:$N,$B1828)</f>
        <v>-288.6382946</v>
      </c>
      <c r="N1828" s="40"/>
    </row>
    <row r="1829">
      <c r="A1829" s="41" t="s">
        <v>8605</v>
      </c>
      <c r="B1829" s="36" t="s">
        <v>2814</v>
      </c>
      <c r="C1829" s="36" t="s">
        <v>35</v>
      </c>
      <c r="D1829" s="36" t="s">
        <v>263</v>
      </c>
      <c r="E1829" s="36" t="s">
        <v>3931</v>
      </c>
      <c r="F1829" s="42">
        <f>SUMIFS('Sample - Superstore'!R:R,'Sample - Superstore'!$V:$V,$A1829,'Sample - Superstore'!$N:$N,$B1829)</f>
        <v>81.424</v>
      </c>
      <c r="G1829" s="43" t="str">
        <f>IF(OR($F1829&lt;Lower_Limit,$F1829&gt;Upper_Limit),TRUE,IF($F1829&gt;Upper_percentile,"P99",IF($F1829&lt;Lower_percentile,"P01","")))</f>
        <v/>
      </c>
      <c r="H1829" s="44">
        <f>SUMIFS('Sample - Superstore'!S:S,'Sample - Superstore'!$V:$V,$A1829,'Sample - Superstore'!$N:$N,$B1829)</f>
        <v>2</v>
      </c>
      <c r="I1829" s="45">
        <f>SUMIFS('Sample - Superstore'!T:T,'Sample - Superstore'!$V:$V,$A1829,'Sample - Superstore'!$N:$N,$B1829)</f>
        <v>0.2</v>
      </c>
      <c r="J1829" s="42">
        <f>SUMIFS('Sample - Superstore'!U:U,'Sample - Superstore'!$V:$V,$A1829,'Sample - Superstore'!$N:$N,$B1829)</f>
        <v>-9.1602</v>
      </c>
      <c r="N1829" s="40"/>
    </row>
    <row r="1830">
      <c r="A1830" s="41" t="s">
        <v>8605</v>
      </c>
      <c r="B1830" s="36" t="s">
        <v>614</v>
      </c>
      <c r="C1830" s="36" t="s">
        <v>35</v>
      </c>
      <c r="D1830" s="36" t="s">
        <v>121</v>
      </c>
      <c r="E1830" s="36" t="s">
        <v>615</v>
      </c>
      <c r="F1830" s="42">
        <f>SUMIFS('Sample - Superstore'!R:R,'Sample - Superstore'!$V:$V,$A1830,'Sample - Superstore'!$N:$N,$B1830)</f>
        <v>238.56</v>
      </c>
      <c r="G1830" s="43" t="str">
        <f>IF(OR($F1830&lt;Lower_Limit,$F1830&gt;Upper_Limit),TRUE,IF($F1830&gt;Upper_percentile,"P99",IF($F1830&lt;Lower_percentile,"P01","")))</f>
        <v/>
      </c>
      <c r="H1830" s="44">
        <f>SUMIFS('Sample - Superstore'!S:S,'Sample - Superstore'!$V:$V,$A1830,'Sample - Superstore'!$N:$N,$B1830)</f>
        <v>3</v>
      </c>
      <c r="I1830" s="45">
        <f>SUMIFS('Sample - Superstore'!T:T,'Sample - Superstore'!$V:$V,$A1830,'Sample - Superstore'!$N:$N,$B1830)</f>
        <v>0</v>
      </c>
      <c r="J1830" s="42">
        <f>SUMIFS('Sample - Superstore'!U:U,'Sample - Superstore'!$V:$V,$A1830,'Sample - Superstore'!$N:$N,$B1830)</f>
        <v>26.2416</v>
      </c>
      <c r="N1830" s="40"/>
    </row>
    <row r="1831">
      <c r="A1831" s="41" t="s">
        <v>8605</v>
      </c>
      <c r="B1831" s="36" t="s">
        <v>4353</v>
      </c>
      <c r="C1831" s="36" t="s">
        <v>35</v>
      </c>
      <c r="D1831" s="36" t="s">
        <v>263</v>
      </c>
      <c r="E1831" s="36" t="s">
        <v>4354</v>
      </c>
      <c r="F1831" s="42">
        <f>SUMIFS('Sample - Superstore'!R:R,'Sample - Superstore'!$V:$V,$A1831,'Sample - Superstore'!$N:$N,$B1831)</f>
        <v>596.4362063</v>
      </c>
      <c r="G1831" s="43" t="str">
        <f>IF(OR($F1831&lt;Lower_Limit,$F1831&gt;Upper_Limit),TRUE,IF($F1831&gt;Upper_percentile,"P99",IF($F1831&lt;Lower_percentile,"P01","")))</f>
        <v/>
      </c>
      <c r="H1831" s="44">
        <f>SUMIFS('Sample - Superstore'!S:S,'Sample - Superstore'!$V:$V,$A1831,'Sample - Superstore'!$N:$N,$B1831)</f>
        <v>5</v>
      </c>
      <c r="I1831" s="45">
        <f>SUMIFS('Sample - Superstore'!T:T,'Sample - Superstore'!$V:$V,$A1831,'Sample - Superstore'!$N:$N,$B1831)</f>
        <v>0.2</v>
      </c>
      <c r="J1831" s="42">
        <f>SUMIFS('Sample - Superstore'!U:U,'Sample - Superstore'!$V:$V,$A1831,'Sample - Superstore'!$N:$N,$B1831)</f>
        <v>18.902382</v>
      </c>
      <c r="N1831" s="40"/>
    </row>
    <row r="1832">
      <c r="A1832" s="41" t="s">
        <v>8605</v>
      </c>
      <c r="B1832" s="36" t="s">
        <v>1751</v>
      </c>
      <c r="C1832" s="36" t="s">
        <v>51</v>
      </c>
      <c r="D1832" s="36" t="s">
        <v>124</v>
      </c>
      <c r="E1832" s="36" t="s">
        <v>1752</v>
      </c>
      <c r="F1832" s="42">
        <f>SUMIFS('Sample - Superstore'!R:R,'Sample - Superstore'!$V:$V,$A1832,'Sample - Superstore'!$N:$N,$B1832)</f>
        <v>94.23126226</v>
      </c>
      <c r="G1832" s="43" t="str">
        <f>IF(OR($F1832&lt;Lower_Limit,$F1832&gt;Upper_Limit),TRUE,IF($F1832&gt;Upper_percentile,"P99",IF($F1832&lt;Lower_percentile,"P01","")))</f>
        <v/>
      </c>
      <c r="H1832" s="44">
        <f>SUMIFS('Sample - Superstore'!S:S,'Sample - Superstore'!$V:$V,$A1832,'Sample - Superstore'!$N:$N,$B1832)</f>
        <v>5</v>
      </c>
      <c r="I1832" s="45">
        <f>SUMIFS('Sample - Superstore'!T:T,'Sample - Superstore'!$V:$V,$A1832,'Sample - Superstore'!$N:$N,$B1832)</f>
        <v>0.2</v>
      </c>
      <c r="J1832" s="42">
        <f>SUMIFS('Sample - Superstore'!U:U,'Sample - Superstore'!$V:$V,$A1832,'Sample - Superstore'!$N:$N,$B1832)</f>
        <v>41.78324179</v>
      </c>
      <c r="N1832" s="40"/>
    </row>
    <row r="1833">
      <c r="A1833" s="41" t="s">
        <v>8605</v>
      </c>
      <c r="B1833" s="36" t="s">
        <v>626</v>
      </c>
      <c r="C1833" s="36" t="s">
        <v>35</v>
      </c>
      <c r="D1833" s="36" t="s">
        <v>121</v>
      </c>
      <c r="E1833" s="36" t="s">
        <v>627</v>
      </c>
      <c r="F1833" s="42">
        <f>SUMIFS('Sample - Superstore'!R:R,'Sample - Superstore'!$V:$V,$A1833,'Sample - Superstore'!$N:$N,$B1833)</f>
        <v>26.24408316</v>
      </c>
      <c r="G1833" s="43" t="str">
        <f>IF(OR($F1833&lt;Lower_Limit,$F1833&gt;Upper_Limit),TRUE,IF($F1833&gt;Upper_percentile,"P99",IF($F1833&lt;Lower_percentile,"P01","")))</f>
        <v/>
      </c>
      <c r="H1833" s="44">
        <f>SUMIFS('Sample - Superstore'!S:S,'Sample - Superstore'!$V:$V,$A1833,'Sample - Superstore'!$N:$N,$B1833)</f>
        <v>2</v>
      </c>
      <c r="I1833" s="45">
        <f>SUMIFS('Sample - Superstore'!T:T,'Sample - Superstore'!$V:$V,$A1833,'Sample - Superstore'!$N:$N,$B1833)</f>
        <v>0.2</v>
      </c>
      <c r="J1833" s="42">
        <f>SUMIFS('Sample - Superstore'!U:U,'Sample - Superstore'!$V:$V,$A1833,'Sample - Superstore'!$N:$N,$B1833)</f>
        <v>4.264663514</v>
      </c>
      <c r="N1833" s="40"/>
    </row>
    <row r="1834">
      <c r="A1834" s="41" t="s">
        <v>8605</v>
      </c>
      <c r="B1834" s="36" t="s">
        <v>3120</v>
      </c>
      <c r="C1834" s="36" t="s">
        <v>51</v>
      </c>
      <c r="D1834" s="36" t="s">
        <v>124</v>
      </c>
      <c r="E1834" s="36" t="s">
        <v>3121</v>
      </c>
      <c r="F1834" s="42">
        <f>SUMIFS('Sample - Superstore'!R:R,'Sample - Superstore'!$V:$V,$A1834,'Sample - Superstore'!$N:$N,$B1834)</f>
        <v>65.64265421</v>
      </c>
      <c r="G1834" s="43" t="str">
        <f>IF(OR($F1834&lt;Lower_Limit,$F1834&gt;Upper_Limit),TRUE,IF($F1834&gt;Upper_percentile,"P99",IF($F1834&lt;Lower_percentile,"P01","")))</f>
        <v/>
      </c>
      <c r="H1834" s="44">
        <f>SUMIFS('Sample - Superstore'!S:S,'Sample - Superstore'!$V:$V,$A1834,'Sample - Superstore'!$N:$N,$B1834)</f>
        <v>2</v>
      </c>
      <c r="I1834" s="45">
        <f>SUMIFS('Sample - Superstore'!T:T,'Sample - Superstore'!$V:$V,$A1834,'Sample - Superstore'!$N:$N,$B1834)</f>
        <v>0.2</v>
      </c>
      <c r="J1834" s="42">
        <f>SUMIFS('Sample - Superstore'!U:U,'Sample - Superstore'!$V:$V,$A1834,'Sample - Superstore'!$N:$N,$B1834)</f>
        <v>22.97492897</v>
      </c>
      <c r="N1834" s="40"/>
    </row>
    <row r="1835">
      <c r="A1835" s="41" t="s">
        <v>8605</v>
      </c>
      <c r="B1835" s="36" t="s">
        <v>2080</v>
      </c>
      <c r="C1835" s="36" t="s">
        <v>51</v>
      </c>
      <c r="D1835" s="36" t="s">
        <v>76</v>
      </c>
      <c r="E1835" s="36" t="s">
        <v>2081</v>
      </c>
      <c r="F1835" s="42">
        <f>SUMIFS('Sample - Superstore'!R:R,'Sample - Superstore'!$V:$V,$A1835,'Sample - Superstore'!$N:$N,$B1835)</f>
        <v>47.32226337</v>
      </c>
      <c r="G1835" s="43" t="str">
        <f>IF(OR($F1835&lt;Lower_Limit,$F1835&gt;Upper_Limit),TRUE,IF($F1835&gt;Upper_percentile,"P99",IF($F1835&lt;Lower_percentile,"P01","")))</f>
        <v/>
      </c>
      <c r="H1835" s="44">
        <f>SUMIFS('Sample - Superstore'!S:S,'Sample - Superstore'!$V:$V,$A1835,'Sample - Superstore'!$N:$N,$B1835)</f>
        <v>3</v>
      </c>
      <c r="I1835" s="45">
        <f>SUMIFS('Sample - Superstore'!T:T,'Sample - Superstore'!$V:$V,$A1835,'Sample - Superstore'!$N:$N,$B1835)</f>
        <v>0.2</v>
      </c>
      <c r="J1835" s="42">
        <f>SUMIFS('Sample - Superstore'!U:U,'Sample - Superstore'!$V:$V,$A1835,'Sample - Superstore'!$N:$N,$B1835)</f>
        <v>19.11628642</v>
      </c>
      <c r="N1835" s="40"/>
    </row>
    <row r="1836">
      <c r="A1836" s="41" t="s">
        <v>8605</v>
      </c>
      <c r="B1836" s="36" t="s">
        <v>4841</v>
      </c>
      <c r="C1836" s="36" t="s">
        <v>51</v>
      </c>
      <c r="D1836" s="36" t="s">
        <v>76</v>
      </c>
      <c r="E1836" s="36" t="s">
        <v>4842</v>
      </c>
      <c r="F1836" s="42">
        <f>SUMIFS('Sample - Superstore'!R:R,'Sample - Superstore'!$V:$V,$A1836,'Sample - Superstore'!$N:$N,$B1836)</f>
        <v>37.44</v>
      </c>
      <c r="G1836" s="43" t="str">
        <f>IF(OR($F1836&lt;Lower_Limit,$F1836&gt;Upper_Limit),TRUE,IF($F1836&gt;Upper_percentile,"P99",IF($F1836&lt;Lower_percentile,"P01","")))</f>
        <v/>
      </c>
      <c r="H1836" s="44">
        <f>SUMIFS('Sample - Superstore'!S:S,'Sample - Superstore'!$V:$V,$A1836,'Sample - Superstore'!$N:$N,$B1836)</f>
        <v>4</v>
      </c>
      <c r="I1836" s="45">
        <f>SUMIFS('Sample - Superstore'!T:T,'Sample - Superstore'!$V:$V,$A1836,'Sample - Superstore'!$N:$N,$B1836)</f>
        <v>0.2</v>
      </c>
      <c r="J1836" s="42">
        <f>SUMIFS('Sample - Superstore'!U:U,'Sample - Superstore'!$V:$V,$A1836,'Sample - Superstore'!$N:$N,$B1836)</f>
        <v>11.7</v>
      </c>
      <c r="N1836" s="40"/>
    </row>
    <row r="1837">
      <c r="A1837" s="41" t="s">
        <v>8605</v>
      </c>
      <c r="B1837" s="36" t="s">
        <v>4843</v>
      </c>
      <c r="C1837" s="36" t="s">
        <v>51</v>
      </c>
      <c r="D1837" s="36" t="s">
        <v>76</v>
      </c>
      <c r="E1837" s="36" t="s">
        <v>4844</v>
      </c>
      <c r="F1837" s="42">
        <f>SUMIFS('Sample - Superstore'!R:R,'Sample - Superstore'!$V:$V,$A1837,'Sample - Superstore'!$N:$N,$B1837)</f>
        <v>26.976</v>
      </c>
      <c r="G1837" s="43" t="str">
        <f>IF(OR($F1837&lt;Lower_Limit,$F1837&gt;Upper_Limit),TRUE,IF($F1837&gt;Upper_percentile,"P99",IF($F1837&lt;Lower_percentile,"P01","")))</f>
        <v/>
      </c>
      <c r="H1837" s="44">
        <f>SUMIFS('Sample - Superstore'!S:S,'Sample - Superstore'!$V:$V,$A1837,'Sample - Superstore'!$N:$N,$B1837)</f>
        <v>4</v>
      </c>
      <c r="I1837" s="45">
        <f>SUMIFS('Sample - Superstore'!T:T,'Sample - Superstore'!$V:$V,$A1837,'Sample - Superstore'!$N:$N,$B1837)</f>
        <v>0.2</v>
      </c>
      <c r="J1837" s="42">
        <f>SUMIFS('Sample - Superstore'!U:U,'Sample - Superstore'!$V:$V,$A1837,'Sample - Superstore'!$N:$N,$B1837)</f>
        <v>8.7672</v>
      </c>
      <c r="N1837" s="40"/>
    </row>
    <row r="1838">
      <c r="A1838" s="41" t="s">
        <v>8605</v>
      </c>
      <c r="B1838" s="36" t="s">
        <v>3835</v>
      </c>
      <c r="C1838" s="36" t="s">
        <v>51</v>
      </c>
      <c r="D1838" s="36" t="s">
        <v>635</v>
      </c>
      <c r="E1838" s="36" t="s">
        <v>3836</v>
      </c>
      <c r="F1838" s="42">
        <f>SUMIFS('Sample - Superstore'!R:R,'Sample - Superstore'!$V:$V,$A1838,'Sample - Superstore'!$N:$N,$B1838)</f>
        <v>11.36</v>
      </c>
      <c r="G1838" s="43" t="str">
        <f>IF(OR($F1838&lt;Lower_Limit,$F1838&gt;Upper_Limit),TRUE,IF($F1838&gt;Upper_percentile,"P99",IF($F1838&lt;Lower_percentile,"P01","")))</f>
        <v/>
      </c>
      <c r="H1838" s="44">
        <f>SUMIFS('Sample - Superstore'!S:S,'Sample - Superstore'!$V:$V,$A1838,'Sample - Superstore'!$N:$N,$B1838)</f>
        <v>2</v>
      </c>
      <c r="I1838" s="45">
        <f>SUMIFS('Sample - Superstore'!T:T,'Sample - Superstore'!$V:$V,$A1838,'Sample - Superstore'!$N:$N,$B1838)</f>
        <v>0</v>
      </c>
      <c r="J1838" s="42">
        <f>SUMIFS('Sample - Superstore'!U:U,'Sample - Superstore'!$V:$V,$A1838,'Sample - Superstore'!$N:$N,$B1838)</f>
        <v>3.2944</v>
      </c>
      <c r="N1838" s="40"/>
    </row>
    <row r="1839">
      <c r="A1839" s="41" t="s">
        <v>8605</v>
      </c>
      <c r="B1839" s="36" t="s">
        <v>2569</v>
      </c>
      <c r="C1839" s="36" t="s">
        <v>51</v>
      </c>
      <c r="D1839" s="36" t="s">
        <v>297</v>
      </c>
      <c r="E1839" s="36" t="s">
        <v>2570</v>
      </c>
      <c r="F1839" s="42">
        <f>SUMIFS('Sample - Superstore'!R:R,'Sample - Superstore'!$V:$V,$A1839,'Sample - Superstore'!$N:$N,$B1839)</f>
        <v>14.62</v>
      </c>
      <c r="G1839" s="43" t="str">
        <f>IF(OR($F1839&lt;Lower_Limit,$F1839&gt;Upper_Limit),TRUE,IF($F1839&gt;Upper_percentile,"P99",IF($F1839&lt;Lower_percentile,"P01","")))</f>
        <v/>
      </c>
      <c r="H1839" s="44">
        <f>SUMIFS('Sample - Superstore'!S:S,'Sample - Superstore'!$V:$V,$A1839,'Sample - Superstore'!$N:$N,$B1839)</f>
        <v>2</v>
      </c>
      <c r="I1839" s="45">
        <f>SUMIFS('Sample - Superstore'!T:T,'Sample - Superstore'!$V:$V,$A1839,'Sample - Superstore'!$N:$N,$B1839)</f>
        <v>0</v>
      </c>
      <c r="J1839" s="42">
        <f>SUMIFS('Sample - Superstore'!U:U,'Sample - Superstore'!$V:$V,$A1839,'Sample - Superstore'!$N:$N,$B1839)</f>
        <v>6.8714</v>
      </c>
      <c r="N1839" s="40"/>
    </row>
    <row r="1840">
      <c r="A1840" s="41" t="s">
        <v>8605</v>
      </c>
      <c r="B1840" s="36" t="s">
        <v>1434</v>
      </c>
      <c r="C1840" s="36" t="s">
        <v>35</v>
      </c>
      <c r="D1840" s="36" t="s">
        <v>121</v>
      </c>
      <c r="E1840" s="36" t="s">
        <v>1435</v>
      </c>
      <c r="F1840" s="42">
        <f>SUMIFS('Sample - Superstore'!R:R,'Sample - Superstore'!$V:$V,$A1840,'Sample - Superstore'!$N:$N,$B1840)</f>
        <v>14.82</v>
      </c>
      <c r="G1840" s="43" t="str">
        <f>IF(OR($F1840&lt;Lower_Limit,$F1840&gt;Upper_Limit),TRUE,IF($F1840&gt;Upper_percentile,"P99",IF($F1840&lt;Lower_percentile,"P01","")))</f>
        <v/>
      </c>
      <c r="H1840" s="44">
        <f>SUMIFS('Sample - Superstore'!S:S,'Sample - Superstore'!$V:$V,$A1840,'Sample - Superstore'!$N:$N,$B1840)</f>
        <v>3</v>
      </c>
      <c r="I1840" s="45">
        <f>SUMIFS('Sample - Superstore'!T:T,'Sample - Superstore'!$V:$V,$A1840,'Sample - Superstore'!$N:$N,$B1840)</f>
        <v>0</v>
      </c>
      <c r="J1840" s="42">
        <f>SUMIFS('Sample - Superstore'!U:U,'Sample - Superstore'!$V:$V,$A1840,'Sample - Superstore'!$N:$N,$B1840)</f>
        <v>6.2244</v>
      </c>
      <c r="N1840" s="40"/>
    </row>
    <row r="1841">
      <c r="A1841" s="41" t="s">
        <v>8605</v>
      </c>
      <c r="B1841" s="36" t="s">
        <v>914</v>
      </c>
      <c r="C1841" s="36" t="s">
        <v>39</v>
      </c>
      <c r="D1841" s="36" t="s">
        <v>61</v>
      </c>
      <c r="E1841" s="36" t="s">
        <v>915</v>
      </c>
      <c r="F1841" s="42">
        <f>SUMIFS('Sample - Superstore'!R:R,'Sample - Superstore'!$V:$V,$A1841,'Sample - Superstore'!$N:$N,$B1841)</f>
        <v>135.3309531</v>
      </c>
      <c r="G1841" s="43" t="str">
        <f>IF(OR($F1841&lt;Lower_Limit,$F1841&gt;Upper_Limit),TRUE,IF($F1841&gt;Upper_percentile,"P99",IF($F1841&lt;Lower_percentile,"P01","")))</f>
        <v/>
      </c>
      <c r="H1841" s="44">
        <f>SUMIFS('Sample - Superstore'!S:S,'Sample - Superstore'!$V:$V,$A1841,'Sample - Superstore'!$N:$N,$B1841)</f>
        <v>3</v>
      </c>
      <c r="I1841" s="45">
        <f>SUMIFS('Sample - Superstore'!T:T,'Sample - Superstore'!$V:$V,$A1841,'Sample - Superstore'!$N:$N,$B1841)</f>
        <v>0.2</v>
      </c>
      <c r="J1841" s="42">
        <f>SUMIFS('Sample - Superstore'!U:U,'Sample - Superstore'!$V:$V,$A1841,'Sample - Superstore'!$N:$N,$B1841)</f>
        <v>25.3745537</v>
      </c>
      <c r="N1841" s="40"/>
    </row>
    <row r="1842">
      <c r="A1842" s="41" t="s">
        <v>8605</v>
      </c>
      <c r="B1842" s="36" t="s">
        <v>861</v>
      </c>
      <c r="C1842" s="36" t="s">
        <v>51</v>
      </c>
      <c r="D1842" s="36" t="s">
        <v>272</v>
      </c>
      <c r="E1842" s="36" t="s">
        <v>862</v>
      </c>
      <c r="F1842" s="42">
        <f>SUMIFS('Sample - Superstore'!R:R,'Sample - Superstore'!$V:$V,$A1842,'Sample - Superstore'!$N:$N,$B1842)</f>
        <v>16.87463374</v>
      </c>
      <c r="G1842" s="43" t="str">
        <f>IF(OR($F1842&lt;Lower_Limit,$F1842&gt;Upper_Limit),TRUE,IF($F1842&gt;Upper_percentile,"P99",IF($F1842&lt;Lower_percentile,"P01","")))</f>
        <v/>
      </c>
      <c r="H1842" s="44">
        <f>SUMIFS('Sample - Superstore'!S:S,'Sample - Superstore'!$V:$V,$A1842,'Sample - Superstore'!$N:$N,$B1842)</f>
        <v>4</v>
      </c>
      <c r="I1842" s="45">
        <f>SUMIFS('Sample - Superstore'!T:T,'Sample - Superstore'!$V:$V,$A1842,'Sample - Superstore'!$N:$N,$B1842)</f>
        <v>0</v>
      </c>
      <c r="J1842" s="42">
        <f>SUMIFS('Sample - Superstore'!U:U,'Sample - Superstore'!$V:$V,$A1842,'Sample - Superstore'!$N:$N,$B1842)</f>
        <v>0.3374926749</v>
      </c>
      <c r="N1842" s="40"/>
    </row>
    <row r="1843">
      <c r="A1843" s="41" t="s">
        <v>8605</v>
      </c>
      <c r="B1843" s="36" t="s">
        <v>3707</v>
      </c>
      <c r="C1843" s="36" t="s">
        <v>51</v>
      </c>
      <c r="D1843" s="36" t="s">
        <v>124</v>
      </c>
      <c r="E1843" s="36" t="s">
        <v>3708</v>
      </c>
      <c r="F1843" s="42">
        <f>SUMIFS('Sample - Superstore'!R:R,'Sample - Superstore'!$V:$V,$A1843,'Sample - Superstore'!$N:$N,$B1843)</f>
        <v>12.9</v>
      </c>
      <c r="G1843" s="43" t="str">
        <f>IF(OR($F1843&lt;Lower_Limit,$F1843&gt;Upper_Limit),TRUE,IF($F1843&gt;Upper_percentile,"P99",IF($F1843&lt;Lower_percentile,"P01","")))</f>
        <v/>
      </c>
      <c r="H1843" s="44">
        <f>SUMIFS('Sample - Superstore'!S:S,'Sample - Superstore'!$V:$V,$A1843,'Sample - Superstore'!$N:$N,$B1843)</f>
        <v>2</v>
      </c>
      <c r="I1843" s="45">
        <f>SUMIFS('Sample - Superstore'!T:T,'Sample - Superstore'!$V:$V,$A1843,'Sample - Superstore'!$N:$N,$B1843)</f>
        <v>0</v>
      </c>
      <c r="J1843" s="42">
        <f>SUMIFS('Sample - Superstore'!U:U,'Sample - Superstore'!$V:$V,$A1843,'Sample - Superstore'!$N:$N,$B1843)</f>
        <v>6.321</v>
      </c>
      <c r="N1843" s="40"/>
    </row>
    <row r="1844">
      <c r="A1844" s="41" t="s">
        <v>8605</v>
      </c>
      <c r="B1844" s="36" t="s">
        <v>2366</v>
      </c>
      <c r="C1844" s="36" t="s">
        <v>35</v>
      </c>
      <c r="D1844" s="36" t="s">
        <v>263</v>
      </c>
      <c r="E1844" s="36" t="s">
        <v>2367</v>
      </c>
      <c r="F1844" s="42">
        <f>SUMIFS('Sample - Superstore'!R:R,'Sample - Superstore'!$V:$V,$A1844,'Sample - Superstore'!$N:$N,$B1844)</f>
        <v>1603.136</v>
      </c>
      <c r="G1844" s="43" t="str">
        <f>IF(OR($F1844&lt;Lower_Limit,$F1844&gt;Upper_Limit),TRUE,IF($F1844&gt;Upper_percentile,"P99",IF($F1844&lt;Lower_percentile,"P01","")))</f>
        <v/>
      </c>
      <c r="H1844" s="44">
        <f>SUMIFS('Sample - Superstore'!S:S,'Sample - Superstore'!$V:$V,$A1844,'Sample - Superstore'!$N:$N,$B1844)</f>
        <v>4</v>
      </c>
      <c r="I1844" s="45">
        <f>SUMIFS('Sample - Superstore'!T:T,'Sample - Superstore'!$V:$V,$A1844,'Sample - Superstore'!$N:$N,$B1844)</f>
        <v>0.2</v>
      </c>
      <c r="J1844" s="42">
        <f>SUMIFS('Sample - Superstore'!U:U,'Sample - Superstore'!$V:$V,$A1844,'Sample - Superstore'!$N:$N,$B1844)</f>
        <v>100.196</v>
      </c>
      <c r="N1844" s="40"/>
    </row>
    <row r="1845">
      <c r="A1845" s="41" t="s">
        <v>8605</v>
      </c>
      <c r="B1845" s="36" t="s">
        <v>4855</v>
      </c>
      <c r="C1845" s="36" t="s">
        <v>39</v>
      </c>
      <c r="D1845" s="36" t="s">
        <v>40</v>
      </c>
      <c r="E1845" s="36" t="s">
        <v>4856</v>
      </c>
      <c r="F1845" s="42">
        <f>SUMIFS('Sample - Superstore'!R:R,'Sample - Superstore'!$V:$V,$A1845,'Sample - Superstore'!$N:$N,$B1845)</f>
        <v>297.742535</v>
      </c>
      <c r="G1845" s="43" t="str">
        <f>IF(OR($F1845&lt;Lower_Limit,$F1845&gt;Upper_Limit),TRUE,IF($F1845&gt;Upper_percentile,"P99",IF($F1845&lt;Lower_percentile,"P01","")))</f>
        <v/>
      </c>
      <c r="H1845" s="44">
        <f>SUMIFS('Sample - Superstore'!S:S,'Sample - Superstore'!$V:$V,$A1845,'Sample - Superstore'!$N:$N,$B1845)</f>
        <v>4</v>
      </c>
      <c r="I1845" s="45">
        <f>SUMIFS('Sample - Superstore'!T:T,'Sample - Superstore'!$V:$V,$A1845,'Sample - Superstore'!$N:$N,$B1845)</f>
        <v>0</v>
      </c>
      <c r="J1845" s="42">
        <f>SUMIFS('Sample - Superstore'!U:U,'Sample - Superstore'!$V:$V,$A1845,'Sample - Superstore'!$N:$N,$B1845)</f>
        <v>80.39048444</v>
      </c>
      <c r="N1845" s="40"/>
    </row>
    <row r="1846">
      <c r="A1846" s="41" t="s">
        <v>8605</v>
      </c>
      <c r="B1846" s="36" t="s">
        <v>4857</v>
      </c>
      <c r="C1846" s="36" t="s">
        <v>39</v>
      </c>
      <c r="D1846" s="36" t="s">
        <v>40</v>
      </c>
      <c r="E1846" s="36" t="s">
        <v>4858</v>
      </c>
      <c r="F1846" s="42">
        <f>SUMIFS('Sample - Superstore'!R:R,'Sample - Superstore'!$V:$V,$A1846,'Sample - Superstore'!$N:$N,$B1846)</f>
        <v>406.0402346</v>
      </c>
      <c r="G1846" s="43" t="str">
        <f>IF(OR($F1846&lt;Lower_Limit,$F1846&gt;Upper_Limit),TRUE,IF($F1846&gt;Upper_percentile,"P99",IF($F1846&lt;Lower_percentile,"P01","")))</f>
        <v/>
      </c>
      <c r="H1846" s="44">
        <f>SUMIFS('Sample - Superstore'!S:S,'Sample - Superstore'!$V:$V,$A1846,'Sample - Superstore'!$N:$N,$B1846)</f>
        <v>3</v>
      </c>
      <c r="I1846" s="45">
        <f>SUMIFS('Sample - Superstore'!T:T,'Sample - Superstore'!$V:$V,$A1846,'Sample - Superstore'!$N:$N,$B1846)</f>
        <v>0</v>
      </c>
      <c r="J1846" s="42">
        <f>SUMIFS('Sample - Superstore'!U:U,'Sample - Superstore'!$V:$V,$A1846,'Sample - Superstore'!$N:$N,$B1846)</f>
        <v>113.6912657</v>
      </c>
      <c r="N1846" s="40"/>
    </row>
    <row r="1847">
      <c r="A1847" s="41" t="s">
        <v>8605</v>
      </c>
      <c r="B1847" s="36" t="s">
        <v>2072</v>
      </c>
      <c r="C1847" s="36" t="s">
        <v>51</v>
      </c>
      <c r="D1847" s="36" t="s">
        <v>124</v>
      </c>
      <c r="E1847" s="36" t="s">
        <v>2073</v>
      </c>
      <c r="F1847" s="42">
        <f>SUMIFS('Sample - Superstore'!R:R,'Sample - Superstore'!$V:$V,$A1847,'Sample - Superstore'!$N:$N,$B1847)</f>
        <v>14.61866667</v>
      </c>
      <c r="G1847" s="43" t="str">
        <f>IF(OR($F1847&lt;Lower_Limit,$F1847&gt;Upper_Limit),TRUE,IF($F1847&gt;Upper_percentile,"P99",IF($F1847&lt;Lower_percentile,"P01","")))</f>
        <v/>
      </c>
      <c r="H1847" s="44">
        <f>SUMIFS('Sample - Superstore'!S:S,'Sample - Superstore'!$V:$V,$A1847,'Sample - Superstore'!$N:$N,$B1847)</f>
        <v>2</v>
      </c>
      <c r="I1847" s="45">
        <f>SUMIFS('Sample - Superstore'!T:T,'Sample - Superstore'!$V:$V,$A1847,'Sample - Superstore'!$N:$N,$B1847)</f>
        <v>0</v>
      </c>
      <c r="J1847" s="42">
        <f>SUMIFS('Sample - Superstore'!U:U,'Sample - Superstore'!$V:$V,$A1847,'Sample - Superstore'!$N:$N,$B1847)</f>
        <v>7.01696</v>
      </c>
      <c r="N1847" s="40"/>
    </row>
    <row r="1848">
      <c r="A1848" s="41" t="s">
        <v>8605</v>
      </c>
      <c r="B1848" s="36" t="s">
        <v>2470</v>
      </c>
      <c r="C1848" s="36" t="s">
        <v>51</v>
      </c>
      <c r="D1848" s="36" t="s">
        <v>52</v>
      </c>
      <c r="E1848" s="36" t="s">
        <v>2471</v>
      </c>
      <c r="F1848" s="42">
        <f>SUMIFS('Sample - Superstore'!R:R,'Sample - Superstore'!$V:$V,$A1848,'Sample - Superstore'!$N:$N,$B1848)</f>
        <v>131.771037</v>
      </c>
      <c r="G1848" s="43" t="str">
        <f>IF(OR($F1848&lt;Lower_Limit,$F1848&gt;Upper_Limit),TRUE,IF($F1848&gt;Upper_percentile,"P99",IF($F1848&lt;Lower_percentile,"P01","")))</f>
        <v/>
      </c>
      <c r="H1848" s="44">
        <f>SUMIFS('Sample - Superstore'!S:S,'Sample - Superstore'!$V:$V,$A1848,'Sample - Superstore'!$N:$N,$B1848)</f>
        <v>3</v>
      </c>
      <c r="I1848" s="45">
        <f>SUMIFS('Sample - Superstore'!T:T,'Sample - Superstore'!$V:$V,$A1848,'Sample - Superstore'!$N:$N,$B1848)</f>
        <v>0</v>
      </c>
      <c r="J1848" s="42">
        <f>SUMIFS('Sample - Superstore'!U:U,'Sample - Superstore'!$V:$V,$A1848,'Sample - Superstore'!$N:$N,$B1848)</f>
        <v>6.588551852</v>
      </c>
      <c r="N1848" s="40"/>
    </row>
    <row r="1849">
      <c r="A1849" s="41" t="s">
        <v>8605</v>
      </c>
      <c r="B1849" s="36" t="s">
        <v>1018</v>
      </c>
      <c r="C1849" s="36" t="s">
        <v>51</v>
      </c>
      <c r="D1849" s="36" t="s">
        <v>76</v>
      </c>
      <c r="E1849" s="36" t="s">
        <v>1019</v>
      </c>
      <c r="F1849" s="42">
        <f>SUMIFS('Sample - Superstore'!R:R,'Sample - Superstore'!$V:$V,$A1849,'Sample - Superstore'!$N:$N,$B1849)</f>
        <v>312.2077959</v>
      </c>
      <c r="G1849" s="43" t="str">
        <f>IF(OR($F1849&lt;Lower_Limit,$F1849&gt;Upper_Limit),TRUE,IF($F1849&gt;Upper_percentile,"P99",IF($F1849&lt;Lower_percentile,"P01","")))</f>
        <v/>
      </c>
      <c r="H1849" s="44">
        <f>SUMIFS('Sample - Superstore'!S:S,'Sample - Superstore'!$V:$V,$A1849,'Sample - Superstore'!$N:$N,$B1849)</f>
        <v>2</v>
      </c>
      <c r="I1849" s="45">
        <f>SUMIFS('Sample - Superstore'!T:T,'Sample - Superstore'!$V:$V,$A1849,'Sample - Superstore'!$N:$N,$B1849)</f>
        <v>0.2</v>
      </c>
      <c r="J1849" s="42">
        <f>SUMIFS('Sample - Superstore'!U:U,'Sample - Superstore'!$V:$V,$A1849,'Sample - Superstore'!$N:$N,$B1849)</f>
        <v>101.4675337</v>
      </c>
      <c r="N1849" s="40"/>
    </row>
    <row r="1850">
      <c r="A1850" s="41" t="s">
        <v>8605</v>
      </c>
      <c r="B1850" s="36" t="s">
        <v>4862</v>
      </c>
      <c r="C1850" s="36" t="s">
        <v>35</v>
      </c>
      <c r="D1850" s="36" t="s">
        <v>121</v>
      </c>
      <c r="E1850" s="36" t="s">
        <v>4863</v>
      </c>
      <c r="F1850" s="42">
        <f>SUMIFS('Sample - Superstore'!R:R,'Sample - Superstore'!$V:$V,$A1850,'Sample - Superstore'!$N:$N,$B1850)</f>
        <v>50.15014815</v>
      </c>
      <c r="G1850" s="43" t="str">
        <f>IF(OR($F1850&lt;Lower_Limit,$F1850&gt;Upper_Limit),TRUE,IF($F1850&gt;Upper_percentile,"P99",IF($F1850&lt;Lower_percentile,"P01","")))</f>
        <v/>
      </c>
      <c r="H1850" s="44">
        <f>SUMIFS('Sample - Superstore'!S:S,'Sample - Superstore'!$V:$V,$A1850,'Sample - Superstore'!$N:$N,$B1850)</f>
        <v>5</v>
      </c>
      <c r="I1850" s="45">
        <f>SUMIFS('Sample - Superstore'!T:T,'Sample - Superstore'!$V:$V,$A1850,'Sample - Superstore'!$N:$N,$B1850)</f>
        <v>0.6</v>
      </c>
      <c r="J1850" s="42">
        <f>SUMIFS('Sample - Superstore'!U:U,'Sample - Superstore'!$V:$V,$A1850,'Sample - Superstore'!$N:$N,$B1850)</f>
        <v>-20.06005926</v>
      </c>
      <c r="N1850" s="40"/>
    </row>
    <row r="1851">
      <c r="A1851" s="41" t="s">
        <v>8605</v>
      </c>
      <c r="B1851" s="36" t="s">
        <v>933</v>
      </c>
      <c r="C1851" s="36" t="s">
        <v>51</v>
      </c>
      <c r="D1851" s="36" t="s">
        <v>52</v>
      </c>
      <c r="E1851" s="36" t="s">
        <v>934</v>
      </c>
      <c r="F1851" s="42">
        <f>SUMIFS('Sample - Superstore'!R:R,'Sample - Superstore'!$V:$V,$A1851,'Sample - Superstore'!$N:$N,$B1851)</f>
        <v>354.2860938</v>
      </c>
      <c r="G1851" s="43" t="str">
        <f>IF(OR($F1851&lt;Lower_Limit,$F1851&gt;Upper_Limit),TRUE,IF($F1851&gt;Upper_percentile,"P99",IF($F1851&lt;Lower_percentile,"P01","")))</f>
        <v/>
      </c>
      <c r="H1851" s="44">
        <f>SUMIFS('Sample - Superstore'!S:S,'Sample - Superstore'!$V:$V,$A1851,'Sample - Superstore'!$N:$N,$B1851)</f>
        <v>3</v>
      </c>
      <c r="I1851" s="45">
        <f>SUMIFS('Sample - Superstore'!T:T,'Sample - Superstore'!$V:$V,$A1851,'Sample - Superstore'!$N:$N,$B1851)</f>
        <v>0.2</v>
      </c>
      <c r="J1851" s="42">
        <f>SUMIFS('Sample - Superstore'!U:U,'Sample - Superstore'!$V:$V,$A1851,'Sample - Superstore'!$N:$N,$B1851)</f>
        <v>22.14288086</v>
      </c>
      <c r="N1851" s="40"/>
    </row>
    <row r="1852">
      <c r="A1852" s="41" t="s">
        <v>8605</v>
      </c>
      <c r="B1852" s="36" t="s">
        <v>3662</v>
      </c>
      <c r="C1852" s="36" t="s">
        <v>39</v>
      </c>
      <c r="D1852" s="36" t="s">
        <v>61</v>
      </c>
      <c r="E1852" s="36" t="s">
        <v>3663</v>
      </c>
      <c r="F1852" s="42">
        <f>SUMIFS('Sample - Superstore'!R:R,'Sample - Superstore'!$V:$V,$A1852,'Sample - Superstore'!$N:$N,$B1852)</f>
        <v>479.97</v>
      </c>
      <c r="G1852" s="43" t="str">
        <f>IF(OR($F1852&lt;Lower_Limit,$F1852&gt;Upper_Limit),TRUE,IF($F1852&gt;Upper_percentile,"P99",IF($F1852&lt;Lower_percentile,"P01","")))</f>
        <v/>
      </c>
      <c r="H1852" s="44">
        <f>SUMIFS('Sample - Superstore'!S:S,'Sample - Superstore'!$V:$V,$A1852,'Sample - Superstore'!$N:$N,$B1852)</f>
        <v>3</v>
      </c>
      <c r="I1852" s="45">
        <f>SUMIFS('Sample - Superstore'!T:T,'Sample - Superstore'!$V:$V,$A1852,'Sample - Superstore'!$N:$N,$B1852)</f>
        <v>0</v>
      </c>
      <c r="J1852" s="42">
        <f>SUMIFS('Sample - Superstore'!U:U,'Sample - Superstore'!$V:$V,$A1852,'Sample - Superstore'!$N:$N,$B1852)</f>
        <v>163.1898</v>
      </c>
      <c r="N1852" s="40"/>
    </row>
    <row r="1853">
      <c r="A1853" s="41" t="s">
        <v>8605</v>
      </c>
      <c r="B1853" s="36" t="s">
        <v>4866</v>
      </c>
      <c r="C1853" s="36" t="s">
        <v>51</v>
      </c>
      <c r="D1853" s="36" t="s">
        <v>76</v>
      </c>
      <c r="E1853" s="36" t="s">
        <v>4867</v>
      </c>
      <c r="F1853" s="42">
        <f>SUMIFS('Sample - Superstore'!R:R,'Sample - Superstore'!$V:$V,$A1853,'Sample - Superstore'!$N:$N,$B1853)</f>
        <v>57.584</v>
      </c>
      <c r="G1853" s="43" t="str">
        <f>IF(OR($F1853&lt;Lower_Limit,$F1853&gt;Upper_Limit),TRUE,IF($F1853&gt;Upper_percentile,"P99",IF($F1853&lt;Lower_percentile,"P01","")))</f>
        <v/>
      </c>
      <c r="H1853" s="44">
        <f>SUMIFS('Sample - Superstore'!S:S,'Sample - Superstore'!$V:$V,$A1853,'Sample - Superstore'!$N:$N,$B1853)</f>
        <v>2</v>
      </c>
      <c r="I1853" s="45">
        <f>SUMIFS('Sample - Superstore'!T:T,'Sample - Superstore'!$V:$V,$A1853,'Sample - Superstore'!$N:$N,$B1853)</f>
        <v>0.2</v>
      </c>
      <c r="J1853" s="42">
        <f>SUMIFS('Sample - Superstore'!U:U,'Sample - Superstore'!$V:$V,$A1853,'Sample - Superstore'!$N:$N,$B1853)</f>
        <v>20.1544</v>
      </c>
      <c r="N1853" s="40"/>
    </row>
    <row r="1854">
      <c r="A1854" s="41" t="s">
        <v>8605</v>
      </c>
      <c r="B1854" s="36" t="s">
        <v>1467</v>
      </c>
      <c r="C1854" s="36" t="s">
        <v>35</v>
      </c>
      <c r="D1854" s="36" t="s">
        <v>36</v>
      </c>
      <c r="E1854" s="36" t="s">
        <v>1468</v>
      </c>
      <c r="F1854" s="42">
        <f>SUMIFS('Sample - Superstore'!R:R,'Sample - Superstore'!$V:$V,$A1854,'Sample - Superstore'!$N:$N,$B1854)</f>
        <v>193.8285894</v>
      </c>
      <c r="G1854" s="43" t="str">
        <f>IF(OR($F1854&lt;Lower_Limit,$F1854&gt;Upper_Limit),TRUE,IF($F1854&gt;Upper_percentile,"P99",IF($F1854&lt;Lower_percentile,"P01","")))</f>
        <v/>
      </c>
      <c r="H1854" s="44">
        <f>SUMIFS('Sample - Superstore'!S:S,'Sample - Superstore'!$V:$V,$A1854,'Sample - Superstore'!$N:$N,$B1854)</f>
        <v>2</v>
      </c>
      <c r="I1854" s="45">
        <f>SUMIFS('Sample - Superstore'!T:T,'Sample - Superstore'!$V:$V,$A1854,'Sample - Superstore'!$N:$N,$B1854)</f>
        <v>0</v>
      </c>
      <c r="J1854" s="42">
        <f>SUMIFS('Sample - Superstore'!U:U,'Sample - Superstore'!$V:$V,$A1854,'Sample - Superstore'!$N:$N,$B1854)</f>
        <v>31.01257431</v>
      </c>
      <c r="N1854" s="40"/>
    </row>
    <row r="1855">
      <c r="A1855" s="41" t="s">
        <v>8605</v>
      </c>
      <c r="B1855" s="36" t="s">
        <v>1316</v>
      </c>
      <c r="C1855" s="36" t="s">
        <v>35</v>
      </c>
      <c r="D1855" s="36" t="s">
        <v>263</v>
      </c>
      <c r="E1855" s="36" t="s">
        <v>1317</v>
      </c>
      <c r="F1855" s="42">
        <f>SUMIFS('Sample - Superstore'!R:R,'Sample - Superstore'!$V:$V,$A1855,'Sample - Superstore'!$N:$N,$B1855)</f>
        <v>2271.628076</v>
      </c>
      <c r="G1855" s="43" t="str">
        <f>IF(OR($F1855&lt;Lower_Limit,$F1855&gt;Upper_Limit),TRUE,IF($F1855&gt;Upper_percentile,"P99",IF($F1855&lt;Lower_percentile,"P01","")))</f>
        <v/>
      </c>
      <c r="H1855" s="44">
        <f>SUMIFS('Sample - Superstore'!S:S,'Sample - Superstore'!$V:$V,$A1855,'Sample - Superstore'!$N:$N,$B1855)</f>
        <v>12</v>
      </c>
      <c r="I1855" s="45">
        <f>SUMIFS('Sample - Superstore'!T:T,'Sample - Superstore'!$V:$V,$A1855,'Sample - Superstore'!$N:$N,$B1855)</f>
        <v>0.3</v>
      </c>
      <c r="J1855" s="42">
        <f>SUMIFS('Sample - Superstore'!U:U,'Sample - Superstore'!$V:$V,$A1855,'Sample - Superstore'!$N:$N,$B1855)</f>
        <v>160.4013606</v>
      </c>
      <c r="N1855" s="40"/>
    </row>
    <row r="1856">
      <c r="A1856" s="41" t="s">
        <v>8605</v>
      </c>
      <c r="B1856" s="36" t="s">
        <v>4872</v>
      </c>
      <c r="C1856" s="36" t="s">
        <v>39</v>
      </c>
      <c r="D1856" s="36" t="s">
        <v>61</v>
      </c>
      <c r="E1856" s="36" t="s">
        <v>4873</v>
      </c>
      <c r="F1856" s="42">
        <f>SUMIFS('Sample - Superstore'!R:R,'Sample - Superstore'!$V:$V,$A1856,'Sample - Superstore'!$N:$N,$B1856)</f>
        <v>770.0852</v>
      </c>
      <c r="G1856" s="43" t="str">
        <f>IF(OR($F1856&lt;Lower_Limit,$F1856&gt;Upper_Limit),TRUE,IF($F1856&gt;Upper_percentile,"P99",IF($F1856&lt;Lower_percentile,"P01","")))</f>
        <v/>
      </c>
      <c r="H1856" s="44">
        <f>SUMIFS('Sample - Superstore'!S:S,'Sample - Superstore'!$V:$V,$A1856,'Sample - Superstore'!$N:$N,$B1856)</f>
        <v>5</v>
      </c>
      <c r="I1856" s="45">
        <f>SUMIFS('Sample - Superstore'!T:T,'Sample - Superstore'!$V:$V,$A1856,'Sample - Superstore'!$N:$N,$B1856)</f>
        <v>0.2</v>
      </c>
      <c r="J1856" s="42">
        <f>SUMIFS('Sample - Superstore'!U:U,'Sample - Superstore'!$V:$V,$A1856,'Sample - Superstore'!$N:$N,$B1856)</f>
        <v>239.23838</v>
      </c>
      <c r="N1856" s="40"/>
    </row>
    <row r="1857">
      <c r="A1857" s="41" t="s">
        <v>8605</v>
      </c>
      <c r="B1857" s="36" t="s">
        <v>4877</v>
      </c>
      <c r="C1857" s="36" t="s">
        <v>51</v>
      </c>
      <c r="D1857" s="36" t="s">
        <v>52</v>
      </c>
      <c r="E1857" s="36" t="s">
        <v>4878</v>
      </c>
      <c r="F1857" s="42">
        <f>SUMIFS('Sample - Superstore'!R:R,'Sample - Superstore'!$V:$V,$A1857,'Sample - Superstore'!$N:$N,$B1857)</f>
        <v>155.82</v>
      </c>
      <c r="G1857" s="43" t="str">
        <f>IF(OR($F1857&lt;Lower_Limit,$F1857&gt;Upper_Limit),TRUE,IF($F1857&gt;Upper_percentile,"P99",IF($F1857&lt;Lower_percentile,"P01","")))</f>
        <v/>
      </c>
      <c r="H1857" s="44">
        <f>SUMIFS('Sample - Superstore'!S:S,'Sample - Superstore'!$V:$V,$A1857,'Sample - Superstore'!$N:$N,$B1857)</f>
        <v>7</v>
      </c>
      <c r="I1857" s="45">
        <f>SUMIFS('Sample - Superstore'!T:T,'Sample - Superstore'!$V:$V,$A1857,'Sample - Superstore'!$N:$N,$B1857)</f>
        <v>0</v>
      </c>
      <c r="J1857" s="42">
        <f>SUMIFS('Sample - Superstore'!U:U,'Sample - Superstore'!$V:$V,$A1857,'Sample - Superstore'!$N:$N,$B1857)</f>
        <v>42.0714</v>
      </c>
      <c r="N1857" s="40"/>
    </row>
    <row r="1858">
      <c r="A1858" s="41" t="s">
        <v>8605</v>
      </c>
      <c r="B1858" s="36" t="s">
        <v>2915</v>
      </c>
      <c r="C1858" s="36" t="s">
        <v>51</v>
      </c>
      <c r="D1858" s="36" t="s">
        <v>76</v>
      </c>
      <c r="E1858" s="36" t="s">
        <v>2916</v>
      </c>
      <c r="F1858" s="42">
        <f>SUMIFS('Sample - Superstore'!R:R,'Sample - Superstore'!$V:$V,$A1858,'Sample - Superstore'!$N:$N,$B1858)</f>
        <v>159.4626667</v>
      </c>
      <c r="G1858" s="43" t="str">
        <f>IF(OR($F1858&lt;Lower_Limit,$F1858&gt;Upper_Limit),TRUE,IF($F1858&gt;Upper_percentile,"P99",IF($F1858&lt;Lower_percentile,"P01","")))</f>
        <v/>
      </c>
      <c r="H1858" s="44">
        <f>SUMIFS('Sample - Superstore'!S:S,'Sample - Superstore'!$V:$V,$A1858,'Sample - Superstore'!$N:$N,$B1858)</f>
        <v>12</v>
      </c>
      <c r="I1858" s="45">
        <f>SUMIFS('Sample - Superstore'!T:T,'Sample - Superstore'!$V:$V,$A1858,'Sample - Superstore'!$N:$N,$B1858)</f>
        <v>0.9</v>
      </c>
      <c r="J1858" s="42">
        <f>SUMIFS('Sample - Superstore'!U:U,'Sample - Superstore'!$V:$V,$A1858,'Sample - Superstore'!$N:$N,$B1858)</f>
        <v>-41.09728889</v>
      </c>
      <c r="N1858" s="40"/>
    </row>
    <row r="1859">
      <c r="A1859" s="41" t="s">
        <v>8605</v>
      </c>
      <c r="B1859" s="36" t="s">
        <v>3768</v>
      </c>
      <c r="C1859" s="36" t="s">
        <v>51</v>
      </c>
      <c r="D1859" s="36" t="s">
        <v>76</v>
      </c>
      <c r="E1859" s="36" t="s">
        <v>3769</v>
      </c>
      <c r="F1859" s="42">
        <f>SUMIFS('Sample - Superstore'!R:R,'Sample - Superstore'!$V:$V,$A1859,'Sample - Superstore'!$N:$N,$B1859)</f>
        <v>19.22845908</v>
      </c>
      <c r="G1859" s="43" t="str">
        <f>IF(OR($F1859&lt;Lower_Limit,$F1859&gt;Upper_Limit),TRUE,IF($F1859&gt;Upper_percentile,"P99",IF($F1859&lt;Lower_percentile,"P01","")))</f>
        <v/>
      </c>
      <c r="H1859" s="44">
        <f>SUMIFS('Sample - Superstore'!S:S,'Sample - Superstore'!$V:$V,$A1859,'Sample - Superstore'!$N:$N,$B1859)</f>
        <v>6</v>
      </c>
      <c r="I1859" s="45">
        <f>SUMIFS('Sample - Superstore'!T:T,'Sample - Superstore'!$V:$V,$A1859,'Sample - Superstore'!$N:$N,$B1859)</f>
        <v>0.2</v>
      </c>
      <c r="J1859" s="42">
        <f>SUMIFS('Sample - Superstore'!U:U,'Sample - Superstore'!$V:$V,$A1859,'Sample - Superstore'!$N:$N,$B1859)</f>
        <v>7.286255766</v>
      </c>
      <c r="N1859" s="40"/>
    </row>
    <row r="1860">
      <c r="A1860" s="41" t="s">
        <v>8605</v>
      </c>
      <c r="B1860" s="36" t="s">
        <v>4880</v>
      </c>
      <c r="C1860" s="36" t="s">
        <v>51</v>
      </c>
      <c r="D1860" s="36" t="s">
        <v>124</v>
      </c>
      <c r="E1860" s="36" t="s">
        <v>4881</v>
      </c>
      <c r="F1860" s="42">
        <f>SUMIFS('Sample - Superstore'!R:R,'Sample - Superstore'!$V:$V,$A1860,'Sample - Superstore'!$N:$N,$B1860)</f>
        <v>32.4</v>
      </c>
      <c r="G1860" s="43" t="str">
        <f>IF(OR($F1860&lt;Lower_Limit,$F1860&gt;Upper_Limit),TRUE,IF($F1860&gt;Upper_percentile,"P99",IF($F1860&lt;Lower_percentile,"P01","")))</f>
        <v/>
      </c>
      <c r="H1860" s="44">
        <f>SUMIFS('Sample - Superstore'!S:S,'Sample - Superstore'!$V:$V,$A1860,'Sample - Superstore'!$N:$N,$B1860)</f>
        <v>5</v>
      </c>
      <c r="I1860" s="45">
        <f>SUMIFS('Sample - Superstore'!T:T,'Sample - Superstore'!$V:$V,$A1860,'Sample - Superstore'!$N:$N,$B1860)</f>
        <v>0</v>
      </c>
      <c r="J1860" s="42">
        <f>SUMIFS('Sample - Superstore'!U:U,'Sample - Superstore'!$V:$V,$A1860,'Sample - Superstore'!$N:$N,$B1860)</f>
        <v>15.552</v>
      </c>
      <c r="N1860" s="40"/>
    </row>
    <row r="1861">
      <c r="A1861" s="41" t="s">
        <v>8605</v>
      </c>
      <c r="B1861" s="36" t="s">
        <v>3057</v>
      </c>
      <c r="C1861" s="36" t="s">
        <v>51</v>
      </c>
      <c r="D1861" s="36" t="s">
        <v>93</v>
      </c>
      <c r="E1861" s="36" t="s">
        <v>3058</v>
      </c>
      <c r="F1861" s="42">
        <f>SUMIFS('Sample - Superstore'!R:R,'Sample - Superstore'!$V:$V,$A1861,'Sample - Superstore'!$N:$N,$B1861)</f>
        <v>30.78534848</v>
      </c>
      <c r="G1861" s="43" t="str">
        <f>IF(OR($F1861&lt;Lower_Limit,$F1861&gt;Upper_Limit),TRUE,IF($F1861&gt;Upper_percentile,"P99",IF($F1861&lt;Lower_percentile,"P01","")))</f>
        <v/>
      </c>
      <c r="H1861" s="44">
        <f>SUMIFS('Sample - Superstore'!S:S,'Sample - Superstore'!$V:$V,$A1861,'Sample - Superstore'!$N:$N,$B1861)</f>
        <v>7</v>
      </c>
      <c r="I1861" s="45">
        <f>SUMIFS('Sample - Superstore'!T:T,'Sample - Superstore'!$V:$V,$A1861,'Sample - Superstore'!$N:$N,$B1861)</f>
        <v>0</v>
      </c>
      <c r="J1861" s="42">
        <f>SUMIFS('Sample - Superstore'!U:U,'Sample - Superstore'!$V:$V,$A1861,'Sample - Superstore'!$N:$N,$B1861)</f>
        <v>7.69633712</v>
      </c>
      <c r="N1861" s="40"/>
    </row>
    <row r="1862">
      <c r="A1862" s="41" t="s">
        <v>8605</v>
      </c>
      <c r="B1862" s="36" t="s">
        <v>4607</v>
      </c>
      <c r="C1862" s="36" t="s">
        <v>51</v>
      </c>
      <c r="D1862" s="36" t="s">
        <v>635</v>
      </c>
      <c r="E1862" s="36" t="s">
        <v>1319</v>
      </c>
      <c r="F1862" s="42">
        <f>SUMIFS('Sample - Superstore'!R:R,'Sample - Superstore'!$V:$V,$A1862,'Sample - Superstore'!$N:$N,$B1862)</f>
        <v>16.62209053</v>
      </c>
      <c r="G1862" s="43" t="str">
        <f>IF(OR($F1862&lt;Lower_Limit,$F1862&gt;Upper_Limit),TRUE,IF($F1862&gt;Upper_percentile,"P99",IF($F1862&lt;Lower_percentile,"P01","")))</f>
        <v/>
      </c>
      <c r="H1862" s="44">
        <f>SUMIFS('Sample - Superstore'!S:S,'Sample - Superstore'!$V:$V,$A1862,'Sample - Superstore'!$N:$N,$B1862)</f>
        <v>5</v>
      </c>
      <c r="I1862" s="45">
        <f>SUMIFS('Sample - Superstore'!T:T,'Sample - Superstore'!$V:$V,$A1862,'Sample - Superstore'!$N:$N,$B1862)</f>
        <v>0.2</v>
      </c>
      <c r="J1862" s="42">
        <f>SUMIFS('Sample - Superstore'!U:U,'Sample - Superstore'!$V:$V,$A1862,'Sample - Superstore'!$N:$N,$B1862)</f>
        <v>-3.73997037</v>
      </c>
      <c r="N1862" s="40"/>
    </row>
    <row r="1863">
      <c r="A1863" s="41" t="s">
        <v>8605</v>
      </c>
      <c r="B1863" s="36" t="s">
        <v>825</v>
      </c>
      <c r="C1863" s="36" t="s">
        <v>51</v>
      </c>
      <c r="D1863" s="36" t="s">
        <v>52</v>
      </c>
      <c r="E1863" s="36" t="s">
        <v>826</v>
      </c>
      <c r="F1863" s="42">
        <f>SUMIFS('Sample - Superstore'!R:R,'Sample - Superstore'!$V:$V,$A1863,'Sample - Superstore'!$N:$N,$B1863)</f>
        <v>44.01240494</v>
      </c>
      <c r="G1863" s="43" t="str">
        <f>IF(OR($F1863&lt;Lower_Limit,$F1863&gt;Upper_Limit),TRUE,IF($F1863&gt;Upper_percentile,"P99",IF($F1863&lt;Lower_percentile,"P01","")))</f>
        <v/>
      </c>
      <c r="H1863" s="44">
        <f>SUMIFS('Sample - Superstore'!S:S,'Sample - Superstore'!$V:$V,$A1863,'Sample - Superstore'!$N:$N,$B1863)</f>
        <v>3</v>
      </c>
      <c r="I1863" s="45">
        <f>SUMIFS('Sample - Superstore'!T:T,'Sample - Superstore'!$V:$V,$A1863,'Sample - Superstore'!$N:$N,$B1863)</f>
        <v>0.2</v>
      </c>
      <c r="J1863" s="42">
        <f>SUMIFS('Sample - Superstore'!U:U,'Sample - Superstore'!$V:$V,$A1863,'Sample - Superstore'!$N:$N,$B1863)</f>
        <v>-2.750775309</v>
      </c>
      <c r="N1863" s="40"/>
    </row>
    <row r="1864">
      <c r="A1864" s="41" t="s">
        <v>8605</v>
      </c>
      <c r="B1864" s="36" t="s">
        <v>4890</v>
      </c>
      <c r="C1864" s="36" t="s">
        <v>51</v>
      </c>
      <c r="D1864" s="36" t="s">
        <v>297</v>
      </c>
      <c r="E1864" s="36" t="s">
        <v>4891</v>
      </c>
      <c r="F1864" s="42">
        <f>SUMIFS('Sample - Superstore'!R:R,'Sample - Superstore'!$V:$V,$A1864,'Sample - Superstore'!$N:$N,$B1864)</f>
        <v>10.40687407</v>
      </c>
      <c r="G1864" s="43" t="str">
        <f>IF(OR($F1864&lt;Lower_Limit,$F1864&gt;Upper_Limit),TRUE,IF($F1864&gt;Upper_percentile,"P99",IF($F1864&lt;Lower_percentile,"P01","")))</f>
        <v/>
      </c>
      <c r="H1864" s="44">
        <f>SUMIFS('Sample - Superstore'!S:S,'Sample - Superstore'!$V:$V,$A1864,'Sample - Superstore'!$N:$N,$B1864)</f>
        <v>4</v>
      </c>
      <c r="I1864" s="45">
        <f>SUMIFS('Sample - Superstore'!T:T,'Sample - Superstore'!$V:$V,$A1864,'Sample - Superstore'!$N:$N,$B1864)</f>
        <v>0.2</v>
      </c>
      <c r="J1864" s="42">
        <f>SUMIFS('Sample - Superstore'!U:U,'Sample - Superstore'!$V:$V,$A1864,'Sample - Superstore'!$N:$N,$B1864)</f>
        <v>3.772491852</v>
      </c>
      <c r="N1864" s="40"/>
    </row>
    <row r="1865">
      <c r="A1865" s="41" t="s">
        <v>8605</v>
      </c>
      <c r="B1865" s="36" t="s">
        <v>4892</v>
      </c>
      <c r="C1865" s="36" t="s">
        <v>39</v>
      </c>
      <c r="D1865" s="36" t="s">
        <v>40</v>
      </c>
      <c r="E1865" s="36" t="s">
        <v>4893</v>
      </c>
      <c r="F1865" s="42">
        <f>SUMIFS('Sample - Superstore'!R:R,'Sample - Superstore'!$V:$V,$A1865,'Sample - Superstore'!$N:$N,$B1865)</f>
        <v>47.37973333</v>
      </c>
      <c r="G1865" s="43" t="str">
        <f>IF(OR($F1865&lt;Lower_Limit,$F1865&gt;Upper_Limit),TRUE,IF($F1865&gt;Upper_percentile,"P99",IF($F1865&lt;Lower_percentile,"P01","")))</f>
        <v/>
      </c>
      <c r="H1865" s="44">
        <f>SUMIFS('Sample - Superstore'!S:S,'Sample - Superstore'!$V:$V,$A1865,'Sample - Superstore'!$N:$N,$B1865)</f>
        <v>7</v>
      </c>
      <c r="I1865" s="45">
        <f>SUMIFS('Sample - Superstore'!T:T,'Sample - Superstore'!$V:$V,$A1865,'Sample - Superstore'!$N:$N,$B1865)</f>
        <v>0.4</v>
      </c>
      <c r="J1865" s="42">
        <f>SUMIFS('Sample - Superstore'!U:U,'Sample - Superstore'!$V:$V,$A1865,'Sample - Superstore'!$N:$N,$B1865)</f>
        <v>-11.05527111</v>
      </c>
      <c r="N1865" s="40"/>
    </row>
    <row r="1866">
      <c r="A1866" s="41" t="s">
        <v>8605</v>
      </c>
      <c r="B1866" s="36" t="s">
        <v>195</v>
      </c>
      <c r="C1866" s="36" t="s">
        <v>51</v>
      </c>
      <c r="D1866" s="36" t="s">
        <v>124</v>
      </c>
      <c r="E1866" s="36" t="s">
        <v>196</v>
      </c>
      <c r="F1866" s="42">
        <f>SUMIFS('Sample - Superstore'!R:R,'Sample - Superstore'!$V:$V,$A1866,'Sample - Superstore'!$N:$N,$B1866)</f>
        <v>101.1418074</v>
      </c>
      <c r="G1866" s="43" t="str">
        <f>IF(OR($F1866&lt;Lower_Limit,$F1866&gt;Upper_Limit),TRUE,IF($F1866&gt;Upper_percentile,"P99",IF($F1866&lt;Lower_percentile,"P01","")))</f>
        <v/>
      </c>
      <c r="H1866" s="44">
        <f>SUMIFS('Sample - Superstore'!S:S,'Sample - Superstore'!$V:$V,$A1866,'Sample - Superstore'!$N:$N,$B1866)</f>
        <v>2</v>
      </c>
      <c r="I1866" s="45">
        <f>SUMIFS('Sample - Superstore'!T:T,'Sample - Superstore'!$V:$V,$A1866,'Sample - Superstore'!$N:$N,$B1866)</f>
        <v>0.2</v>
      </c>
      <c r="J1866" s="42">
        <f>SUMIFS('Sample - Superstore'!U:U,'Sample - Superstore'!$V:$V,$A1866,'Sample - Superstore'!$N:$N,$B1866)</f>
        <v>36.66390519</v>
      </c>
      <c r="N1866" s="40"/>
    </row>
    <row r="1867">
      <c r="A1867" s="41" t="s">
        <v>8605</v>
      </c>
      <c r="B1867" s="36" t="s">
        <v>1345</v>
      </c>
      <c r="C1867" s="36" t="s">
        <v>51</v>
      </c>
      <c r="D1867" s="36" t="s">
        <v>124</v>
      </c>
      <c r="E1867" s="36" t="s">
        <v>1346</v>
      </c>
      <c r="F1867" s="42">
        <f>SUMIFS('Sample - Superstore'!R:R,'Sample - Superstore'!$V:$V,$A1867,'Sample - Superstore'!$N:$N,$B1867)</f>
        <v>25.12284444</v>
      </c>
      <c r="G1867" s="43" t="str">
        <f>IF(OR($F1867&lt;Lower_Limit,$F1867&gt;Upper_Limit),TRUE,IF($F1867&gt;Upper_percentile,"P99",IF($F1867&lt;Lower_percentile,"P01","")))</f>
        <v/>
      </c>
      <c r="H1867" s="44">
        <f>SUMIFS('Sample - Superstore'!S:S,'Sample - Superstore'!$V:$V,$A1867,'Sample - Superstore'!$N:$N,$B1867)</f>
        <v>3</v>
      </c>
      <c r="I1867" s="45">
        <f>SUMIFS('Sample - Superstore'!T:T,'Sample - Superstore'!$V:$V,$A1867,'Sample - Superstore'!$N:$N,$B1867)</f>
        <v>0.2</v>
      </c>
      <c r="J1867" s="42">
        <f>SUMIFS('Sample - Superstore'!U:U,'Sample - Superstore'!$V:$V,$A1867,'Sample - Superstore'!$N:$N,$B1867)</f>
        <v>8.47896</v>
      </c>
      <c r="N1867" s="40"/>
    </row>
    <row r="1868">
      <c r="A1868" s="41" t="s">
        <v>8605</v>
      </c>
      <c r="B1868" s="36" t="s">
        <v>3755</v>
      </c>
      <c r="C1868" s="36" t="s">
        <v>51</v>
      </c>
      <c r="D1868" s="36" t="s">
        <v>283</v>
      </c>
      <c r="E1868" s="36" t="s">
        <v>3756</v>
      </c>
      <c r="F1868" s="42">
        <f>SUMIFS('Sample - Superstore'!R:R,'Sample - Superstore'!$V:$V,$A1868,'Sample - Superstore'!$N:$N,$B1868)</f>
        <v>378.1525597</v>
      </c>
      <c r="G1868" s="43" t="str">
        <f>IF(OR($F1868&lt;Lower_Limit,$F1868&gt;Upper_Limit),TRUE,IF($F1868&gt;Upper_percentile,"P99",IF($F1868&lt;Lower_percentile,"P01","")))</f>
        <v/>
      </c>
      <c r="H1868" s="44">
        <f>SUMIFS('Sample - Superstore'!S:S,'Sample - Superstore'!$V:$V,$A1868,'Sample - Superstore'!$N:$N,$B1868)</f>
        <v>4</v>
      </c>
      <c r="I1868" s="45">
        <f>SUMIFS('Sample - Superstore'!T:T,'Sample - Superstore'!$V:$V,$A1868,'Sample - Superstore'!$N:$N,$B1868)</f>
        <v>0.2</v>
      </c>
      <c r="J1868" s="42">
        <f>SUMIFS('Sample - Superstore'!U:U,'Sample - Superstore'!$V:$V,$A1868,'Sample - Superstore'!$N:$N,$B1868)</f>
        <v>33.08834897</v>
      </c>
      <c r="N1868" s="40"/>
    </row>
    <row r="1869">
      <c r="A1869" s="41" t="s">
        <v>8605</v>
      </c>
      <c r="B1869" s="36" t="s">
        <v>4894</v>
      </c>
      <c r="C1869" s="36" t="s">
        <v>35</v>
      </c>
      <c r="D1869" s="36" t="s">
        <v>121</v>
      </c>
      <c r="E1869" s="36" t="s">
        <v>4895</v>
      </c>
      <c r="F1869" s="42">
        <f>SUMIFS('Sample - Superstore'!R:R,'Sample - Superstore'!$V:$V,$A1869,'Sample - Superstore'!$N:$N,$B1869)</f>
        <v>167.4494947</v>
      </c>
      <c r="G1869" s="43" t="str">
        <f>IF(OR($F1869&lt;Lower_Limit,$F1869&gt;Upper_Limit),TRUE,IF($F1869&gt;Upper_percentile,"P99",IF($F1869&lt;Lower_percentile,"P01","")))</f>
        <v/>
      </c>
      <c r="H1869" s="44">
        <f>SUMIFS('Sample - Superstore'!S:S,'Sample - Superstore'!$V:$V,$A1869,'Sample - Superstore'!$N:$N,$B1869)</f>
        <v>7</v>
      </c>
      <c r="I1869" s="45">
        <f>SUMIFS('Sample - Superstore'!T:T,'Sample - Superstore'!$V:$V,$A1869,'Sample - Superstore'!$N:$N,$B1869)</f>
        <v>0.2</v>
      </c>
      <c r="J1869" s="42">
        <f>SUMIFS('Sample - Superstore'!U:U,'Sample - Superstore'!$V:$V,$A1869,'Sample - Superstore'!$N:$N,$B1869)</f>
        <v>33.48989893</v>
      </c>
      <c r="N1869" s="40"/>
    </row>
    <row r="1870">
      <c r="A1870" s="41" t="s">
        <v>8605</v>
      </c>
      <c r="B1870" s="36" t="s">
        <v>4896</v>
      </c>
      <c r="C1870" s="36" t="s">
        <v>51</v>
      </c>
      <c r="D1870" s="36" t="s">
        <v>124</v>
      </c>
      <c r="E1870" s="36" t="s">
        <v>4897</v>
      </c>
      <c r="F1870" s="42">
        <f>SUMIFS('Sample - Superstore'!R:R,'Sample - Superstore'!$V:$V,$A1870,'Sample - Superstore'!$N:$N,$B1870)</f>
        <v>5.221504527</v>
      </c>
      <c r="G1870" s="43" t="str">
        <f>IF(OR($F1870&lt;Lower_Limit,$F1870&gt;Upper_Limit),TRUE,IF($F1870&gt;Upper_percentile,"P99",IF($F1870&lt;Lower_percentile,"P01","")))</f>
        <v/>
      </c>
      <c r="H1870" s="44">
        <f>SUMIFS('Sample - Superstore'!S:S,'Sample - Superstore'!$V:$V,$A1870,'Sample - Superstore'!$N:$N,$B1870)</f>
        <v>1</v>
      </c>
      <c r="I1870" s="45">
        <f>SUMIFS('Sample - Superstore'!T:T,'Sample - Superstore'!$V:$V,$A1870,'Sample - Superstore'!$N:$N,$B1870)</f>
        <v>0.2</v>
      </c>
      <c r="J1870" s="42">
        <f>SUMIFS('Sample - Superstore'!U:U,'Sample - Superstore'!$V:$V,$A1870,'Sample - Superstore'!$N:$N,$B1870)</f>
        <v>1.892795391</v>
      </c>
      <c r="N1870" s="40"/>
    </row>
    <row r="1871">
      <c r="A1871" s="41" t="s">
        <v>8605</v>
      </c>
      <c r="B1871" s="36" t="s">
        <v>4898</v>
      </c>
      <c r="C1871" s="36" t="s">
        <v>39</v>
      </c>
      <c r="D1871" s="36" t="s">
        <v>61</v>
      </c>
      <c r="E1871" s="36" t="s">
        <v>4899</v>
      </c>
      <c r="F1871" s="42">
        <f>SUMIFS('Sample - Superstore'!R:R,'Sample - Superstore'!$V:$V,$A1871,'Sample - Superstore'!$N:$N,$B1871)</f>
        <v>202.0397037</v>
      </c>
      <c r="G1871" s="43" t="str">
        <f>IF(OR($F1871&lt;Lower_Limit,$F1871&gt;Upper_Limit),TRUE,IF($F1871&gt;Upper_percentile,"P99",IF($F1871&lt;Lower_percentile,"P01","")))</f>
        <v/>
      </c>
      <c r="H1871" s="44">
        <f>SUMIFS('Sample - Superstore'!S:S,'Sample - Superstore'!$V:$V,$A1871,'Sample - Superstore'!$N:$N,$B1871)</f>
        <v>7</v>
      </c>
      <c r="I1871" s="45">
        <f>SUMIFS('Sample - Superstore'!T:T,'Sample - Superstore'!$V:$V,$A1871,'Sample - Superstore'!$N:$N,$B1871)</f>
        <v>0.2</v>
      </c>
      <c r="J1871" s="42">
        <f>SUMIFS('Sample - Superstore'!U:U,'Sample - Superstore'!$V:$V,$A1871,'Sample - Superstore'!$N:$N,$B1871)</f>
        <v>-32.83145185</v>
      </c>
      <c r="N1871" s="40"/>
    </row>
    <row r="1872">
      <c r="A1872" s="41" t="s">
        <v>8605</v>
      </c>
      <c r="B1872" s="36" t="s">
        <v>4901</v>
      </c>
      <c r="C1872" s="36" t="s">
        <v>39</v>
      </c>
      <c r="D1872" s="36" t="s">
        <v>61</v>
      </c>
      <c r="E1872" s="36" t="s">
        <v>4902</v>
      </c>
      <c r="F1872" s="42">
        <f>SUMIFS('Sample - Superstore'!R:R,'Sample - Superstore'!$V:$V,$A1872,'Sample - Superstore'!$N:$N,$B1872)</f>
        <v>316.1178337</v>
      </c>
      <c r="G1872" s="43" t="str">
        <f>IF(OR($F1872&lt;Lower_Limit,$F1872&gt;Upper_Limit),TRUE,IF($F1872&gt;Upper_percentile,"P99",IF($F1872&lt;Lower_percentile,"P01","")))</f>
        <v/>
      </c>
      <c r="H1872" s="44">
        <f>SUMIFS('Sample - Superstore'!S:S,'Sample - Superstore'!$V:$V,$A1872,'Sample - Superstore'!$N:$N,$B1872)</f>
        <v>7</v>
      </c>
      <c r="I1872" s="45">
        <f>SUMIFS('Sample - Superstore'!T:T,'Sample - Superstore'!$V:$V,$A1872,'Sample - Superstore'!$N:$N,$B1872)</f>
        <v>0.2</v>
      </c>
      <c r="J1872" s="42">
        <f>SUMIFS('Sample - Superstore'!U:U,'Sample - Superstore'!$V:$V,$A1872,'Sample - Superstore'!$N:$N,$B1872)</f>
        <v>55.32062091</v>
      </c>
      <c r="N1872" s="40"/>
    </row>
    <row r="1873">
      <c r="A1873" s="41" t="s">
        <v>8605</v>
      </c>
      <c r="B1873" s="36" t="s">
        <v>2358</v>
      </c>
      <c r="C1873" s="36" t="s">
        <v>35</v>
      </c>
      <c r="D1873" s="36" t="s">
        <v>121</v>
      </c>
      <c r="E1873" s="36" t="s">
        <v>2359</v>
      </c>
      <c r="F1873" s="42">
        <f>SUMIFS('Sample - Superstore'!R:R,'Sample - Superstore'!$V:$V,$A1873,'Sample - Superstore'!$N:$N,$B1873)</f>
        <v>42.11983539</v>
      </c>
      <c r="G1873" s="43" t="str">
        <f>IF(OR($F1873&lt;Lower_Limit,$F1873&gt;Upper_Limit),TRUE,IF($F1873&gt;Upper_percentile,"P99",IF($F1873&lt;Lower_percentile,"P01","")))</f>
        <v/>
      </c>
      <c r="H1873" s="44">
        <f>SUMIFS('Sample - Superstore'!S:S,'Sample - Superstore'!$V:$V,$A1873,'Sample - Superstore'!$N:$N,$B1873)</f>
        <v>2</v>
      </c>
      <c r="I1873" s="45">
        <f>SUMIFS('Sample - Superstore'!T:T,'Sample - Superstore'!$V:$V,$A1873,'Sample - Superstore'!$N:$N,$B1873)</f>
        <v>0</v>
      </c>
      <c r="J1873" s="42">
        <f>SUMIFS('Sample - Superstore'!U:U,'Sample - Superstore'!$V:$V,$A1873,'Sample - Superstore'!$N:$N,$B1873)</f>
        <v>19.37512428</v>
      </c>
      <c r="N1873" s="40"/>
    </row>
    <row r="1874">
      <c r="A1874" s="41" t="s">
        <v>8605</v>
      </c>
      <c r="B1874" s="36" t="s">
        <v>3889</v>
      </c>
      <c r="C1874" s="36" t="s">
        <v>51</v>
      </c>
      <c r="D1874" s="36" t="s">
        <v>76</v>
      </c>
      <c r="E1874" s="36" t="s">
        <v>3890</v>
      </c>
      <c r="F1874" s="42">
        <f>SUMIFS('Sample - Superstore'!R:R,'Sample - Superstore'!$V:$V,$A1874,'Sample - Superstore'!$N:$N,$B1874)</f>
        <v>92.55071605</v>
      </c>
      <c r="G1874" s="43" t="str">
        <f>IF(OR($F1874&lt;Lower_Limit,$F1874&gt;Upper_Limit),TRUE,IF($F1874&gt;Upper_percentile,"P99",IF($F1874&lt;Lower_percentile,"P01","")))</f>
        <v/>
      </c>
      <c r="H1874" s="44">
        <f>SUMIFS('Sample - Superstore'!S:S,'Sample - Superstore'!$V:$V,$A1874,'Sample - Superstore'!$N:$N,$B1874)</f>
        <v>2</v>
      </c>
      <c r="I1874" s="45">
        <f>SUMIFS('Sample - Superstore'!T:T,'Sample - Superstore'!$V:$V,$A1874,'Sample - Superstore'!$N:$N,$B1874)</f>
        <v>0</v>
      </c>
      <c r="J1874" s="42">
        <f>SUMIFS('Sample - Superstore'!U:U,'Sample - Superstore'!$V:$V,$A1874,'Sample - Superstore'!$N:$N,$B1874)</f>
        <v>44.4243437</v>
      </c>
      <c r="N1874" s="40"/>
    </row>
    <row r="1875">
      <c r="A1875" s="41" t="s">
        <v>8605</v>
      </c>
      <c r="B1875" s="36" t="s">
        <v>4703</v>
      </c>
      <c r="C1875" s="36" t="s">
        <v>51</v>
      </c>
      <c r="D1875" s="36" t="s">
        <v>76</v>
      </c>
      <c r="E1875" s="36" t="s">
        <v>4704</v>
      </c>
      <c r="F1875" s="42">
        <f>SUMIFS('Sample - Superstore'!R:R,'Sample - Superstore'!$V:$V,$A1875,'Sample - Superstore'!$N:$N,$B1875)</f>
        <v>22.9999144</v>
      </c>
      <c r="G1875" s="43" t="str">
        <f>IF(OR($F1875&lt;Lower_Limit,$F1875&gt;Upper_Limit),TRUE,IF($F1875&gt;Upper_percentile,"P99",IF($F1875&lt;Lower_percentile,"P01","")))</f>
        <v/>
      </c>
      <c r="H1875" s="44">
        <f>SUMIFS('Sample - Superstore'!S:S,'Sample - Superstore'!$V:$V,$A1875,'Sample - Superstore'!$N:$N,$B1875)</f>
        <v>1</v>
      </c>
      <c r="I1875" s="45">
        <f>SUMIFS('Sample - Superstore'!T:T,'Sample - Superstore'!$V:$V,$A1875,'Sample - Superstore'!$N:$N,$B1875)</f>
        <v>0.2</v>
      </c>
      <c r="J1875" s="42">
        <f>SUMIFS('Sample - Superstore'!U:U,'Sample - Superstore'!$V:$V,$A1875,'Sample - Superstore'!$N:$N,$B1875)</f>
        <v>8.337468971</v>
      </c>
      <c r="N1875" s="40"/>
    </row>
    <row r="1876">
      <c r="A1876" s="41" t="s">
        <v>8605</v>
      </c>
      <c r="B1876" s="36" t="s">
        <v>4907</v>
      </c>
      <c r="C1876" s="36" t="s">
        <v>51</v>
      </c>
      <c r="D1876" s="36" t="s">
        <v>76</v>
      </c>
      <c r="E1876" s="36" t="s">
        <v>4908</v>
      </c>
      <c r="F1876" s="42">
        <f>SUMIFS('Sample - Superstore'!R:R,'Sample - Superstore'!$V:$V,$A1876,'Sample - Superstore'!$N:$N,$B1876)</f>
        <v>56.2892642</v>
      </c>
      <c r="G1876" s="43" t="str">
        <f>IF(OR($F1876&lt;Lower_Limit,$F1876&gt;Upper_Limit),TRUE,IF($F1876&gt;Upper_percentile,"P99",IF($F1876&lt;Lower_percentile,"P01","")))</f>
        <v/>
      </c>
      <c r="H1876" s="44">
        <f>SUMIFS('Sample - Superstore'!S:S,'Sample - Superstore'!$V:$V,$A1876,'Sample - Superstore'!$N:$N,$B1876)</f>
        <v>3</v>
      </c>
      <c r="I1876" s="45">
        <f>SUMIFS('Sample - Superstore'!T:T,'Sample - Superstore'!$V:$V,$A1876,'Sample - Superstore'!$N:$N,$B1876)</f>
        <v>0.2</v>
      </c>
      <c r="J1876" s="42">
        <f>SUMIFS('Sample - Superstore'!U:U,'Sample - Superstore'!$V:$V,$A1876,'Sample - Superstore'!$N:$N,$B1876)</f>
        <v>18.99762667</v>
      </c>
      <c r="N1876" s="40"/>
    </row>
    <row r="1877">
      <c r="A1877" s="41" t="s">
        <v>8605</v>
      </c>
      <c r="B1877" s="36" t="s">
        <v>4912</v>
      </c>
      <c r="C1877" s="36" t="s">
        <v>51</v>
      </c>
      <c r="D1877" s="36" t="s">
        <v>283</v>
      </c>
      <c r="E1877" s="36" t="s">
        <v>4913</v>
      </c>
      <c r="F1877" s="42">
        <f>SUMIFS('Sample - Superstore'!R:R,'Sample - Superstore'!$V:$V,$A1877,'Sample - Superstore'!$N:$N,$B1877)</f>
        <v>194.88</v>
      </c>
      <c r="G1877" s="43" t="str">
        <f>IF(OR($F1877&lt;Lower_Limit,$F1877&gt;Upper_Limit),TRUE,IF($F1877&gt;Upper_percentile,"P99",IF($F1877&lt;Lower_percentile,"P01","")))</f>
        <v/>
      </c>
      <c r="H1877" s="44">
        <f>SUMIFS('Sample - Superstore'!S:S,'Sample - Superstore'!$V:$V,$A1877,'Sample - Superstore'!$N:$N,$B1877)</f>
        <v>6</v>
      </c>
      <c r="I1877" s="45">
        <f>SUMIFS('Sample - Superstore'!T:T,'Sample - Superstore'!$V:$V,$A1877,'Sample - Superstore'!$N:$N,$B1877)</f>
        <v>0</v>
      </c>
      <c r="J1877" s="42">
        <f>SUMIFS('Sample - Superstore'!U:U,'Sample - Superstore'!$V:$V,$A1877,'Sample - Superstore'!$N:$N,$B1877)</f>
        <v>58.464</v>
      </c>
      <c r="N1877" s="40"/>
    </row>
    <row r="1878">
      <c r="A1878" s="41" t="s">
        <v>8605</v>
      </c>
      <c r="B1878" s="36" t="s">
        <v>4914</v>
      </c>
      <c r="C1878" s="36" t="s">
        <v>35</v>
      </c>
      <c r="D1878" s="36" t="s">
        <v>121</v>
      </c>
      <c r="E1878" s="36" t="s">
        <v>4915</v>
      </c>
      <c r="F1878" s="42">
        <f>SUMIFS('Sample - Superstore'!R:R,'Sample - Superstore'!$V:$V,$A1878,'Sample - Superstore'!$N:$N,$B1878)</f>
        <v>703.2633251</v>
      </c>
      <c r="G1878" s="43" t="str">
        <f>IF(OR($F1878&lt;Lower_Limit,$F1878&gt;Upper_Limit),TRUE,IF($F1878&gt;Upper_percentile,"P99",IF($F1878&lt;Lower_percentile,"P01","")))</f>
        <v/>
      </c>
      <c r="H1878" s="44">
        <f>SUMIFS('Sample - Superstore'!S:S,'Sample - Superstore'!$V:$V,$A1878,'Sample - Superstore'!$N:$N,$B1878)</f>
        <v>13</v>
      </c>
      <c r="I1878" s="45">
        <f>SUMIFS('Sample - Superstore'!T:T,'Sample - Superstore'!$V:$V,$A1878,'Sample - Superstore'!$N:$N,$B1878)</f>
        <v>0</v>
      </c>
      <c r="J1878" s="42">
        <f>SUMIFS('Sample - Superstore'!U:U,'Sample - Superstore'!$V:$V,$A1878,'Sample - Superstore'!$N:$N,$B1878)</f>
        <v>288.3379633</v>
      </c>
      <c r="N1878" s="40"/>
    </row>
    <row r="1879">
      <c r="A1879" s="41" t="s">
        <v>8605</v>
      </c>
      <c r="B1879" s="36" t="s">
        <v>4916</v>
      </c>
      <c r="C1879" s="36" t="s">
        <v>51</v>
      </c>
      <c r="D1879" s="36" t="s">
        <v>124</v>
      </c>
      <c r="E1879" s="36" t="s">
        <v>4917</v>
      </c>
      <c r="F1879" s="42">
        <f>SUMIFS('Sample - Superstore'!R:R,'Sample - Superstore'!$V:$V,$A1879,'Sample - Superstore'!$N:$N,$B1879)</f>
        <v>61.4</v>
      </c>
      <c r="G1879" s="43" t="str">
        <f>IF(OR($F1879&lt;Lower_Limit,$F1879&gt;Upper_Limit),TRUE,IF($F1879&gt;Upper_percentile,"P99",IF($F1879&lt;Lower_percentile,"P01","")))</f>
        <v/>
      </c>
      <c r="H1879" s="44">
        <f>SUMIFS('Sample - Superstore'!S:S,'Sample - Superstore'!$V:$V,$A1879,'Sample - Superstore'!$N:$N,$B1879)</f>
        <v>5</v>
      </c>
      <c r="I1879" s="45">
        <f>SUMIFS('Sample - Superstore'!T:T,'Sample - Superstore'!$V:$V,$A1879,'Sample - Superstore'!$N:$N,$B1879)</f>
        <v>0</v>
      </c>
      <c r="J1879" s="42">
        <f>SUMIFS('Sample - Superstore'!U:U,'Sample - Superstore'!$V:$V,$A1879,'Sample - Superstore'!$N:$N,$B1879)</f>
        <v>28.858</v>
      </c>
      <c r="N1879" s="40"/>
    </row>
    <row r="1880">
      <c r="A1880" s="41" t="s">
        <v>8605</v>
      </c>
      <c r="B1880" s="36" t="s">
        <v>673</v>
      </c>
      <c r="C1880" s="36" t="s">
        <v>51</v>
      </c>
      <c r="D1880" s="36" t="s">
        <v>52</v>
      </c>
      <c r="E1880" s="36" t="s">
        <v>674</v>
      </c>
      <c r="F1880" s="42">
        <f>SUMIFS('Sample - Superstore'!R:R,'Sample - Superstore'!$V:$V,$A1880,'Sample - Superstore'!$N:$N,$B1880)</f>
        <v>720.76</v>
      </c>
      <c r="G1880" s="43" t="str">
        <f>IF(OR($F1880&lt;Lower_Limit,$F1880&gt;Upper_Limit),TRUE,IF($F1880&gt;Upper_percentile,"P99",IF($F1880&lt;Lower_percentile,"P01","")))</f>
        <v/>
      </c>
      <c r="H1880" s="44">
        <f>SUMIFS('Sample - Superstore'!S:S,'Sample - Superstore'!$V:$V,$A1880,'Sample - Superstore'!$N:$N,$B1880)</f>
        <v>4</v>
      </c>
      <c r="I1880" s="45">
        <f>SUMIFS('Sample - Superstore'!T:T,'Sample - Superstore'!$V:$V,$A1880,'Sample - Superstore'!$N:$N,$B1880)</f>
        <v>0</v>
      </c>
      <c r="J1880" s="42">
        <f>SUMIFS('Sample - Superstore'!U:U,'Sample - Superstore'!$V:$V,$A1880,'Sample - Superstore'!$N:$N,$B1880)</f>
        <v>187.3976</v>
      </c>
      <c r="N1880" s="40"/>
    </row>
    <row r="1881">
      <c r="A1881" s="41" t="s">
        <v>8605</v>
      </c>
      <c r="B1881" s="36" t="s">
        <v>839</v>
      </c>
      <c r="C1881" s="36" t="s">
        <v>51</v>
      </c>
      <c r="D1881" s="36" t="s">
        <v>76</v>
      </c>
      <c r="E1881" s="36" t="s">
        <v>840</v>
      </c>
      <c r="F1881" s="42">
        <f>SUMIFS('Sample - Superstore'!R:R,'Sample - Superstore'!$V:$V,$A1881,'Sample - Superstore'!$N:$N,$B1881)</f>
        <v>5.184</v>
      </c>
      <c r="G1881" s="43" t="str">
        <f>IF(OR($F1881&lt;Lower_Limit,$F1881&gt;Upper_Limit),TRUE,IF($F1881&gt;Upper_percentile,"P99",IF($F1881&lt;Lower_percentile,"P01","")))</f>
        <v/>
      </c>
      <c r="H1881" s="44">
        <f>SUMIFS('Sample - Superstore'!S:S,'Sample - Superstore'!$V:$V,$A1881,'Sample - Superstore'!$N:$N,$B1881)</f>
        <v>3</v>
      </c>
      <c r="I1881" s="45">
        <f>SUMIFS('Sample - Superstore'!T:T,'Sample - Superstore'!$V:$V,$A1881,'Sample - Superstore'!$N:$N,$B1881)</f>
        <v>0.2</v>
      </c>
      <c r="J1881" s="42">
        <f>SUMIFS('Sample - Superstore'!U:U,'Sample - Superstore'!$V:$V,$A1881,'Sample - Superstore'!$N:$N,$B1881)</f>
        <v>1.8144</v>
      </c>
      <c r="N1881" s="40"/>
    </row>
    <row r="1882">
      <c r="A1882" s="41" t="s">
        <v>8605</v>
      </c>
      <c r="B1882" s="36" t="s">
        <v>4918</v>
      </c>
      <c r="C1882" s="36" t="s">
        <v>51</v>
      </c>
      <c r="D1882" s="36" t="s">
        <v>93</v>
      </c>
      <c r="E1882" s="36" t="s">
        <v>4919</v>
      </c>
      <c r="F1882" s="42">
        <f>SUMIFS('Sample - Superstore'!R:R,'Sample - Superstore'!$V:$V,$A1882,'Sample - Superstore'!$N:$N,$B1882)</f>
        <v>14.7</v>
      </c>
      <c r="G1882" s="43" t="str">
        <f>IF(OR($F1882&lt;Lower_Limit,$F1882&gt;Upper_Limit),TRUE,IF($F1882&gt;Upper_percentile,"P99",IF($F1882&lt;Lower_percentile,"P01","")))</f>
        <v/>
      </c>
      <c r="H1882" s="44">
        <f>SUMIFS('Sample - Superstore'!S:S,'Sample - Superstore'!$V:$V,$A1882,'Sample - Superstore'!$N:$N,$B1882)</f>
        <v>5</v>
      </c>
      <c r="I1882" s="45">
        <f>SUMIFS('Sample - Superstore'!T:T,'Sample - Superstore'!$V:$V,$A1882,'Sample - Superstore'!$N:$N,$B1882)</f>
        <v>0</v>
      </c>
      <c r="J1882" s="42">
        <f>SUMIFS('Sample - Superstore'!U:U,'Sample - Superstore'!$V:$V,$A1882,'Sample - Superstore'!$N:$N,$B1882)</f>
        <v>3.969</v>
      </c>
      <c r="N1882" s="40"/>
    </row>
    <row r="1883">
      <c r="A1883" s="41" t="s">
        <v>8605</v>
      </c>
      <c r="B1883" s="36" t="s">
        <v>1232</v>
      </c>
      <c r="C1883" s="36" t="s">
        <v>35</v>
      </c>
      <c r="D1883" s="36" t="s">
        <v>121</v>
      </c>
      <c r="E1883" s="36" t="s">
        <v>1233</v>
      </c>
      <c r="F1883" s="42">
        <f>SUMIFS('Sample - Superstore'!R:R,'Sample - Superstore'!$V:$V,$A1883,'Sample - Superstore'!$N:$N,$B1883)</f>
        <v>9.98</v>
      </c>
      <c r="G1883" s="43" t="str">
        <f>IF(OR($F1883&lt;Lower_Limit,$F1883&gt;Upper_Limit),TRUE,IF($F1883&gt;Upper_percentile,"P99",IF($F1883&lt;Lower_percentile,"P01","")))</f>
        <v/>
      </c>
      <c r="H1883" s="44">
        <f>SUMIFS('Sample - Superstore'!S:S,'Sample - Superstore'!$V:$V,$A1883,'Sample - Superstore'!$N:$N,$B1883)</f>
        <v>1</v>
      </c>
      <c r="I1883" s="45">
        <f>SUMIFS('Sample - Superstore'!T:T,'Sample - Superstore'!$V:$V,$A1883,'Sample - Superstore'!$N:$N,$B1883)</f>
        <v>0</v>
      </c>
      <c r="J1883" s="42">
        <f>SUMIFS('Sample - Superstore'!U:U,'Sample - Superstore'!$V:$V,$A1883,'Sample - Superstore'!$N:$N,$B1883)</f>
        <v>2.7944</v>
      </c>
      <c r="N1883" s="40"/>
    </row>
    <row r="1884">
      <c r="A1884" s="41" t="s">
        <v>8605</v>
      </c>
      <c r="B1884" s="36" t="s">
        <v>3997</v>
      </c>
      <c r="C1884" s="36" t="s">
        <v>51</v>
      </c>
      <c r="D1884" s="36" t="s">
        <v>52</v>
      </c>
      <c r="E1884" s="36" t="s">
        <v>3998</v>
      </c>
      <c r="F1884" s="42">
        <f>SUMIFS('Sample - Superstore'!R:R,'Sample - Superstore'!$V:$V,$A1884,'Sample - Superstore'!$N:$N,$B1884)</f>
        <v>29.74</v>
      </c>
      <c r="G1884" s="43" t="str">
        <f>IF(OR($F1884&lt;Lower_Limit,$F1884&gt;Upper_Limit),TRUE,IF($F1884&gt;Upper_percentile,"P99",IF($F1884&lt;Lower_percentile,"P01","")))</f>
        <v/>
      </c>
      <c r="H1884" s="44">
        <f>SUMIFS('Sample - Superstore'!S:S,'Sample - Superstore'!$V:$V,$A1884,'Sample - Superstore'!$N:$N,$B1884)</f>
        <v>1</v>
      </c>
      <c r="I1884" s="45">
        <f>SUMIFS('Sample - Superstore'!T:T,'Sample - Superstore'!$V:$V,$A1884,'Sample - Superstore'!$N:$N,$B1884)</f>
        <v>0</v>
      </c>
      <c r="J1884" s="42">
        <f>SUMIFS('Sample - Superstore'!U:U,'Sample - Superstore'!$V:$V,$A1884,'Sample - Superstore'!$N:$N,$B1884)</f>
        <v>4.461</v>
      </c>
      <c r="N1884" s="40"/>
    </row>
    <row r="1885">
      <c r="A1885" s="41" t="s">
        <v>8605</v>
      </c>
      <c r="B1885" s="36" t="s">
        <v>1476</v>
      </c>
      <c r="C1885" s="36" t="s">
        <v>51</v>
      </c>
      <c r="D1885" s="36" t="s">
        <v>124</v>
      </c>
      <c r="E1885" s="36" t="s">
        <v>1477</v>
      </c>
      <c r="F1885" s="42">
        <f>SUMIFS('Sample - Superstore'!R:R,'Sample - Superstore'!$V:$V,$A1885,'Sample - Superstore'!$N:$N,$B1885)</f>
        <v>35.1232</v>
      </c>
      <c r="G1885" s="43" t="str">
        <f>IF(OR($F1885&lt;Lower_Limit,$F1885&gt;Upper_Limit),TRUE,IF($F1885&gt;Upper_percentile,"P99",IF($F1885&lt;Lower_percentile,"P01","")))</f>
        <v/>
      </c>
      <c r="H1885" s="44">
        <f>SUMIFS('Sample - Superstore'!S:S,'Sample - Superstore'!$V:$V,$A1885,'Sample - Superstore'!$N:$N,$B1885)</f>
        <v>6</v>
      </c>
      <c r="I1885" s="45">
        <f>SUMIFS('Sample - Superstore'!T:T,'Sample - Superstore'!$V:$V,$A1885,'Sample - Superstore'!$N:$N,$B1885)</f>
        <v>0.2</v>
      </c>
      <c r="J1885" s="42">
        <f>SUMIFS('Sample - Superstore'!U:U,'Sample - Superstore'!$V:$V,$A1885,'Sample - Superstore'!$N:$N,$B1885)</f>
        <v>12.29312</v>
      </c>
      <c r="N1885" s="40"/>
    </row>
    <row r="1886">
      <c r="A1886" s="41" t="s">
        <v>8605</v>
      </c>
      <c r="B1886" s="36" t="s">
        <v>4926</v>
      </c>
      <c r="C1886" s="36" t="s">
        <v>39</v>
      </c>
      <c r="D1886" s="36" t="s">
        <v>40</v>
      </c>
      <c r="E1886" s="36" t="s">
        <v>4927</v>
      </c>
      <c r="F1886" s="42">
        <f>SUMIFS('Sample - Superstore'!R:R,'Sample - Superstore'!$V:$V,$A1886,'Sample - Superstore'!$N:$N,$B1886)</f>
        <v>250.6638354</v>
      </c>
      <c r="G1886" s="43" t="str">
        <f>IF(OR($F1886&lt;Lower_Limit,$F1886&gt;Upper_Limit),TRUE,IF($F1886&gt;Upper_percentile,"P99",IF($F1886&lt;Lower_percentile,"P01","")))</f>
        <v/>
      </c>
      <c r="H1886" s="44">
        <f>SUMIFS('Sample - Superstore'!S:S,'Sample - Superstore'!$V:$V,$A1886,'Sample - Superstore'!$N:$N,$B1886)</f>
        <v>2</v>
      </c>
      <c r="I1886" s="45">
        <f>SUMIFS('Sample - Superstore'!T:T,'Sample - Superstore'!$V:$V,$A1886,'Sample - Superstore'!$N:$N,$B1886)</f>
        <v>0</v>
      </c>
      <c r="J1886" s="42">
        <f>SUMIFS('Sample - Superstore'!U:U,'Sample - Superstore'!$V:$V,$A1886,'Sample - Superstore'!$N:$N,$B1886)</f>
        <v>70.18587391</v>
      </c>
      <c r="N1886" s="40"/>
    </row>
    <row r="1887">
      <c r="A1887" s="41" t="s">
        <v>8605</v>
      </c>
      <c r="B1887" s="36" t="s">
        <v>4928</v>
      </c>
      <c r="C1887" s="36" t="s">
        <v>35</v>
      </c>
      <c r="D1887" s="36" t="s">
        <v>36</v>
      </c>
      <c r="E1887" s="36" t="s">
        <v>4929</v>
      </c>
      <c r="F1887" s="42">
        <f>SUMIFS('Sample - Superstore'!R:R,'Sample - Superstore'!$V:$V,$A1887,'Sample - Superstore'!$N:$N,$B1887)</f>
        <v>386.1474239</v>
      </c>
      <c r="G1887" s="43" t="str">
        <f>IF(OR($F1887&lt;Lower_Limit,$F1887&gt;Upper_Limit),TRUE,IF($F1887&gt;Upper_percentile,"P99",IF($F1887&lt;Lower_percentile,"P01","")))</f>
        <v/>
      </c>
      <c r="H1887" s="44">
        <f>SUMIFS('Sample - Superstore'!S:S,'Sample - Superstore'!$V:$V,$A1887,'Sample - Superstore'!$N:$N,$B1887)</f>
        <v>2</v>
      </c>
      <c r="I1887" s="45">
        <f>SUMIFS('Sample - Superstore'!T:T,'Sample - Superstore'!$V:$V,$A1887,'Sample - Superstore'!$N:$N,$B1887)</f>
        <v>0</v>
      </c>
      <c r="J1887" s="42">
        <f>SUMIFS('Sample - Superstore'!U:U,'Sample - Superstore'!$V:$V,$A1887,'Sample - Superstore'!$N:$N,$B1887)</f>
        <v>61.78358782</v>
      </c>
      <c r="N1887" s="40"/>
    </row>
    <row r="1888">
      <c r="A1888" s="41" t="s">
        <v>8605</v>
      </c>
      <c r="B1888" s="36" t="s">
        <v>448</v>
      </c>
      <c r="C1888" s="36" t="s">
        <v>51</v>
      </c>
      <c r="D1888" s="36" t="s">
        <v>76</v>
      </c>
      <c r="E1888" s="36" t="s">
        <v>449</v>
      </c>
      <c r="F1888" s="42">
        <f>SUMIFS('Sample - Superstore'!R:R,'Sample - Superstore'!$V:$V,$A1888,'Sample - Superstore'!$N:$N,$B1888)</f>
        <v>4.110353909</v>
      </c>
      <c r="G1888" s="43" t="str">
        <f>IF(OR($F1888&lt;Lower_Limit,$F1888&gt;Upper_Limit),TRUE,IF($F1888&gt;Upper_percentile,"P99",IF($F1888&lt;Lower_percentile,"P01","")))</f>
        <v/>
      </c>
      <c r="H1888" s="44">
        <f>SUMIFS('Sample - Superstore'!S:S,'Sample - Superstore'!$V:$V,$A1888,'Sample - Superstore'!$N:$N,$B1888)</f>
        <v>1</v>
      </c>
      <c r="I1888" s="45">
        <f>SUMIFS('Sample - Superstore'!T:T,'Sample - Superstore'!$V:$V,$A1888,'Sample - Superstore'!$N:$N,$B1888)</f>
        <v>0.2</v>
      </c>
      <c r="J1888" s="42">
        <f>SUMIFS('Sample - Superstore'!U:U,'Sample - Superstore'!$V:$V,$A1888,'Sample - Superstore'!$N:$N,$B1888)</f>
        <v>1.541382716</v>
      </c>
      <c r="N1888" s="40"/>
    </row>
    <row r="1889">
      <c r="A1889" s="41" t="s">
        <v>8605</v>
      </c>
      <c r="B1889" s="36" t="s">
        <v>1189</v>
      </c>
      <c r="C1889" s="36" t="s">
        <v>39</v>
      </c>
      <c r="D1889" s="36" t="s">
        <v>40</v>
      </c>
      <c r="E1889" s="36" t="s">
        <v>1190</v>
      </c>
      <c r="F1889" s="42">
        <f>SUMIFS('Sample - Superstore'!R:R,'Sample - Superstore'!$V:$V,$A1889,'Sample - Superstore'!$N:$N,$B1889)</f>
        <v>995.8913251</v>
      </c>
      <c r="G1889" s="43" t="str">
        <f>IF(OR($F1889&lt;Lower_Limit,$F1889&gt;Upper_Limit),TRUE,IF($F1889&gt;Upper_percentile,"P99",IF($F1889&lt;Lower_percentile,"P01","")))</f>
        <v/>
      </c>
      <c r="H1889" s="44">
        <f>SUMIFS('Sample - Superstore'!S:S,'Sample - Superstore'!$V:$V,$A1889,'Sample - Superstore'!$N:$N,$B1889)</f>
        <v>7</v>
      </c>
      <c r="I1889" s="45">
        <f>SUMIFS('Sample - Superstore'!T:T,'Sample - Superstore'!$V:$V,$A1889,'Sample - Superstore'!$N:$N,$B1889)</f>
        <v>0</v>
      </c>
      <c r="J1889" s="42">
        <f>SUMIFS('Sample - Superstore'!U:U,'Sample - Superstore'!$V:$V,$A1889,'Sample - Superstore'!$N:$N,$B1889)</f>
        <v>248.9728313</v>
      </c>
      <c r="N1889" s="40"/>
    </row>
    <row r="1890">
      <c r="A1890" s="41" t="s">
        <v>8605</v>
      </c>
      <c r="B1890" s="36" t="s">
        <v>4934</v>
      </c>
      <c r="C1890" s="36" t="s">
        <v>39</v>
      </c>
      <c r="D1890" s="36" t="s">
        <v>61</v>
      </c>
      <c r="E1890" s="36" t="s">
        <v>4935</v>
      </c>
      <c r="F1890" s="42">
        <f>SUMIFS('Sample - Superstore'!R:R,'Sample - Superstore'!$V:$V,$A1890,'Sample - Superstore'!$N:$N,$B1890)</f>
        <v>167.841963</v>
      </c>
      <c r="G1890" s="43" t="str">
        <f>IF(OR($F1890&lt;Lower_Limit,$F1890&gt;Upper_Limit),TRUE,IF($F1890&gt;Upper_percentile,"P99",IF($F1890&lt;Lower_percentile,"P01","")))</f>
        <v/>
      </c>
      <c r="H1890" s="44">
        <f>SUMIFS('Sample - Superstore'!S:S,'Sample - Superstore'!$V:$V,$A1890,'Sample - Superstore'!$N:$N,$B1890)</f>
        <v>8</v>
      </c>
      <c r="I1890" s="45">
        <f>SUMIFS('Sample - Superstore'!T:T,'Sample - Superstore'!$V:$V,$A1890,'Sample - Superstore'!$N:$N,$B1890)</f>
        <v>0.2</v>
      </c>
      <c r="J1890" s="42">
        <f>SUMIFS('Sample - Superstore'!U:U,'Sample - Superstore'!$V:$V,$A1890,'Sample - Superstore'!$N:$N,$B1890)</f>
        <v>35.96349074</v>
      </c>
      <c r="N1890" s="40"/>
    </row>
    <row r="1891">
      <c r="A1891" s="41" t="s">
        <v>8605</v>
      </c>
      <c r="B1891" s="36" t="s">
        <v>3198</v>
      </c>
      <c r="C1891" s="36" t="s">
        <v>51</v>
      </c>
      <c r="D1891" s="36" t="s">
        <v>52</v>
      </c>
      <c r="E1891" s="36" t="s">
        <v>3199</v>
      </c>
      <c r="F1891" s="42">
        <f>SUMIFS('Sample - Superstore'!R:R,'Sample - Superstore'!$V:$V,$A1891,'Sample - Superstore'!$N:$N,$B1891)</f>
        <v>94.16592593</v>
      </c>
      <c r="G1891" s="43" t="str">
        <f>IF(OR($F1891&lt;Lower_Limit,$F1891&gt;Upper_Limit),TRUE,IF($F1891&gt;Upper_percentile,"P99",IF($F1891&lt;Lower_percentile,"P01","")))</f>
        <v/>
      </c>
      <c r="H1891" s="44">
        <f>SUMIFS('Sample - Superstore'!S:S,'Sample - Superstore'!$V:$V,$A1891,'Sample - Superstore'!$N:$N,$B1891)</f>
        <v>1</v>
      </c>
      <c r="I1891" s="45">
        <f>SUMIFS('Sample - Superstore'!T:T,'Sample - Superstore'!$V:$V,$A1891,'Sample - Superstore'!$N:$N,$B1891)</f>
        <v>0</v>
      </c>
      <c r="J1891" s="42">
        <f>SUMIFS('Sample - Superstore'!U:U,'Sample - Superstore'!$V:$V,$A1891,'Sample - Superstore'!$N:$N,$B1891)</f>
        <v>23.54148148</v>
      </c>
      <c r="N1891" s="40"/>
    </row>
    <row r="1892">
      <c r="A1892" s="41" t="s">
        <v>8605</v>
      </c>
      <c r="B1892" s="36" t="s">
        <v>4939</v>
      </c>
      <c r="C1892" s="36" t="s">
        <v>39</v>
      </c>
      <c r="D1892" s="36" t="s">
        <v>61</v>
      </c>
      <c r="E1892" s="36" t="s">
        <v>4940</v>
      </c>
      <c r="F1892" s="42">
        <f>SUMIFS('Sample - Superstore'!R:R,'Sample - Superstore'!$V:$V,$A1892,'Sample - Superstore'!$N:$N,$B1892)</f>
        <v>108.4082963</v>
      </c>
      <c r="G1892" s="43" t="str">
        <f>IF(OR($F1892&lt;Lower_Limit,$F1892&gt;Upper_Limit),TRUE,IF($F1892&gt;Upper_percentile,"P99",IF($F1892&lt;Lower_percentile,"P01","")))</f>
        <v/>
      </c>
      <c r="H1892" s="44">
        <f>SUMIFS('Sample - Superstore'!S:S,'Sample - Superstore'!$V:$V,$A1892,'Sample - Superstore'!$N:$N,$B1892)</f>
        <v>4</v>
      </c>
      <c r="I1892" s="45">
        <f>SUMIFS('Sample - Superstore'!T:T,'Sample - Superstore'!$V:$V,$A1892,'Sample - Superstore'!$N:$N,$B1892)</f>
        <v>0.2</v>
      </c>
      <c r="J1892" s="42">
        <f>SUMIFS('Sample - Superstore'!U:U,'Sample - Superstore'!$V:$V,$A1892,'Sample - Superstore'!$N:$N,$B1892)</f>
        <v>1.355103704</v>
      </c>
      <c r="N1892" s="40"/>
    </row>
    <row r="1893">
      <c r="A1893" s="41" t="s">
        <v>8605</v>
      </c>
      <c r="B1893" s="36" t="s">
        <v>1422</v>
      </c>
      <c r="C1893" s="36" t="s">
        <v>35</v>
      </c>
      <c r="D1893" s="36" t="s">
        <v>263</v>
      </c>
      <c r="E1893" s="36" t="s">
        <v>1423</v>
      </c>
      <c r="F1893" s="42">
        <f>SUMIFS('Sample - Superstore'!R:R,'Sample - Superstore'!$V:$V,$A1893,'Sample - Superstore'!$N:$N,$B1893)</f>
        <v>54.21318519</v>
      </c>
      <c r="G1893" s="43" t="str">
        <f>IF(OR($F1893&lt;Lower_Limit,$F1893&gt;Upper_Limit),TRUE,IF($F1893&gt;Upper_percentile,"P99",IF($F1893&lt;Lower_percentile,"P01","")))</f>
        <v/>
      </c>
      <c r="H1893" s="44">
        <f>SUMIFS('Sample - Superstore'!S:S,'Sample - Superstore'!$V:$V,$A1893,'Sample - Superstore'!$N:$N,$B1893)</f>
        <v>2</v>
      </c>
      <c r="I1893" s="45">
        <f>SUMIFS('Sample - Superstore'!T:T,'Sample - Superstore'!$V:$V,$A1893,'Sample - Superstore'!$N:$N,$B1893)</f>
        <v>0.3</v>
      </c>
      <c r="J1893" s="42">
        <f>SUMIFS('Sample - Superstore'!U:U,'Sample - Superstore'!$V:$V,$A1893,'Sample - Superstore'!$N:$N,$B1893)</f>
        <v>-2.323422222</v>
      </c>
      <c r="N1893" s="40"/>
    </row>
    <row r="1894">
      <c r="A1894" s="41" t="s">
        <v>8605</v>
      </c>
      <c r="B1894" s="36" t="s">
        <v>2220</v>
      </c>
      <c r="C1894" s="36" t="s">
        <v>39</v>
      </c>
      <c r="D1894" s="36" t="s">
        <v>40</v>
      </c>
      <c r="E1894" s="36" t="s">
        <v>2221</v>
      </c>
      <c r="F1894" s="42">
        <f>SUMIFS('Sample - Superstore'!R:R,'Sample - Superstore'!$V:$V,$A1894,'Sample - Superstore'!$N:$N,$B1894)</f>
        <v>291.4218519</v>
      </c>
      <c r="G1894" s="43" t="str">
        <f>IF(OR($F1894&lt;Lower_Limit,$F1894&gt;Upper_Limit),TRUE,IF($F1894&gt;Upper_percentile,"P99",IF($F1894&lt;Lower_percentile,"P01","")))</f>
        <v/>
      </c>
      <c r="H1894" s="44">
        <f>SUMIFS('Sample - Superstore'!S:S,'Sample - Superstore'!$V:$V,$A1894,'Sample - Superstore'!$N:$N,$B1894)</f>
        <v>2</v>
      </c>
      <c r="I1894" s="45">
        <f>SUMIFS('Sample - Superstore'!T:T,'Sample - Superstore'!$V:$V,$A1894,'Sample - Superstore'!$N:$N,$B1894)</f>
        <v>0</v>
      </c>
      <c r="J1894" s="42">
        <f>SUMIFS('Sample - Superstore'!U:U,'Sample - Superstore'!$V:$V,$A1894,'Sample - Superstore'!$N:$N,$B1894)</f>
        <v>84.51233704</v>
      </c>
      <c r="N1894" s="40"/>
    </row>
    <row r="1895">
      <c r="A1895" s="41" t="s">
        <v>8605</v>
      </c>
      <c r="B1895" s="36" t="s">
        <v>4945</v>
      </c>
      <c r="C1895" s="36" t="s">
        <v>35</v>
      </c>
      <c r="D1895" s="36" t="s">
        <v>121</v>
      </c>
      <c r="E1895" s="36" t="s">
        <v>4946</v>
      </c>
      <c r="F1895" s="42">
        <f>SUMIFS('Sample - Superstore'!R:R,'Sample - Superstore'!$V:$V,$A1895,'Sample - Superstore'!$N:$N,$B1895)</f>
        <v>6.96</v>
      </c>
      <c r="G1895" s="43" t="str">
        <f>IF(OR($F1895&lt;Lower_Limit,$F1895&gt;Upper_Limit),TRUE,IF($F1895&gt;Upper_percentile,"P99",IF($F1895&lt;Lower_percentile,"P01","")))</f>
        <v/>
      </c>
      <c r="H1895" s="44">
        <f>SUMIFS('Sample - Superstore'!S:S,'Sample - Superstore'!$V:$V,$A1895,'Sample - Superstore'!$N:$N,$B1895)</f>
        <v>4</v>
      </c>
      <c r="I1895" s="45">
        <f>SUMIFS('Sample - Superstore'!T:T,'Sample - Superstore'!$V:$V,$A1895,'Sample - Superstore'!$N:$N,$B1895)</f>
        <v>0</v>
      </c>
      <c r="J1895" s="42">
        <f>SUMIFS('Sample - Superstore'!U:U,'Sample - Superstore'!$V:$V,$A1895,'Sample - Superstore'!$N:$N,$B1895)</f>
        <v>2.2272</v>
      </c>
      <c r="N1895" s="40"/>
    </row>
    <row r="1896">
      <c r="A1896" s="41" t="s">
        <v>8605</v>
      </c>
      <c r="B1896" s="36" t="s">
        <v>2022</v>
      </c>
      <c r="C1896" s="36" t="s">
        <v>51</v>
      </c>
      <c r="D1896" s="36" t="s">
        <v>76</v>
      </c>
      <c r="E1896" s="36" t="s">
        <v>2023</v>
      </c>
      <c r="F1896" s="42">
        <f>SUMIFS('Sample - Superstore'!R:R,'Sample - Superstore'!$V:$V,$A1896,'Sample - Superstore'!$N:$N,$B1896)</f>
        <v>63.39187271</v>
      </c>
      <c r="G1896" s="43" t="str">
        <f>IF(OR($F1896&lt;Lower_Limit,$F1896&gt;Upper_Limit),TRUE,IF($F1896&gt;Upper_percentile,"P99",IF($F1896&lt;Lower_percentile,"P01","")))</f>
        <v/>
      </c>
      <c r="H1896" s="44">
        <f>SUMIFS('Sample - Superstore'!S:S,'Sample - Superstore'!$V:$V,$A1896,'Sample - Superstore'!$N:$N,$B1896)</f>
        <v>5</v>
      </c>
      <c r="I1896" s="45">
        <f>SUMIFS('Sample - Superstore'!T:T,'Sample - Superstore'!$V:$V,$A1896,'Sample - Superstore'!$N:$N,$B1896)</f>
        <v>0.7</v>
      </c>
      <c r="J1896" s="42">
        <f>SUMIFS('Sample - Superstore'!U:U,'Sample - Superstore'!$V:$V,$A1896,'Sample - Superstore'!$N:$N,$B1896)</f>
        <v>22.35219182</v>
      </c>
      <c r="N1896" s="40"/>
    </row>
    <row r="1897">
      <c r="A1897" s="41" t="s">
        <v>8605</v>
      </c>
      <c r="B1897" s="36" t="s">
        <v>2748</v>
      </c>
      <c r="C1897" s="36" t="s">
        <v>51</v>
      </c>
      <c r="D1897" s="36" t="s">
        <v>283</v>
      </c>
      <c r="E1897" s="36" t="s">
        <v>2749</v>
      </c>
      <c r="F1897" s="42">
        <f>SUMIFS('Sample - Superstore'!R:R,'Sample - Superstore'!$V:$V,$A1897,'Sample - Superstore'!$N:$N,$B1897)</f>
        <v>489.3637871</v>
      </c>
      <c r="G1897" s="43" t="str">
        <f>IF(OR($F1897&lt;Lower_Limit,$F1897&gt;Upper_Limit),TRUE,IF($F1897&gt;Upper_percentile,"P99",IF($F1897&lt;Lower_percentile,"P01","")))</f>
        <v/>
      </c>
      <c r="H1897" s="44">
        <f>SUMIFS('Sample - Superstore'!S:S,'Sample - Superstore'!$V:$V,$A1897,'Sample - Superstore'!$N:$N,$B1897)</f>
        <v>3</v>
      </c>
      <c r="I1897" s="45">
        <f>SUMIFS('Sample - Superstore'!T:T,'Sample - Superstore'!$V:$V,$A1897,'Sample - Superstore'!$N:$N,$B1897)</f>
        <v>0.2</v>
      </c>
      <c r="J1897" s="42">
        <f>SUMIFS('Sample - Superstore'!U:U,'Sample - Superstore'!$V:$V,$A1897,'Sample - Superstore'!$N:$N,$B1897)</f>
        <v>36.70228403</v>
      </c>
      <c r="N1897" s="40"/>
    </row>
    <row r="1898">
      <c r="A1898" s="41" t="s">
        <v>8605</v>
      </c>
      <c r="B1898" s="36" t="s">
        <v>2626</v>
      </c>
      <c r="C1898" s="36" t="s">
        <v>51</v>
      </c>
      <c r="D1898" s="36" t="s">
        <v>52</v>
      </c>
      <c r="E1898" s="36" t="s">
        <v>2627</v>
      </c>
      <c r="F1898" s="42">
        <f>SUMIFS('Sample - Superstore'!R:R,'Sample - Superstore'!$V:$V,$A1898,'Sample - Superstore'!$N:$N,$B1898)</f>
        <v>31.78777778</v>
      </c>
      <c r="G1898" s="43" t="str">
        <f>IF(OR($F1898&lt;Lower_Limit,$F1898&gt;Upper_Limit),TRUE,IF($F1898&gt;Upper_percentile,"P99",IF($F1898&lt;Lower_percentile,"P01","")))</f>
        <v/>
      </c>
      <c r="H1898" s="44">
        <f>SUMIFS('Sample - Superstore'!S:S,'Sample - Superstore'!$V:$V,$A1898,'Sample - Superstore'!$N:$N,$B1898)</f>
        <v>3</v>
      </c>
      <c r="I1898" s="45">
        <f>SUMIFS('Sample - Superstore'!T:T,'Sample - Superstore'!$V:$V,$A1898,'Sample - Superstore'!$N:$N,$B1898)</f>
        <v>0</v>
      </c>
      <c r="J1898" s="42">
        <f>SUMIFS('Sample - Superstore'!U:U,'Sample - Superstore'!$V:$V,$A1898,'Sample - Superstore'!$N:$N,$B1898)</f>
        <v>8.900577778</v>
      </c>
      <c r="N1898" s="40"/>
    </row>
    <row r="1899">
      <c r="A1899" s="41" t="s">
        <v>8605</v>
      </c>
      <c r="B1899" s="36" t="s">
        <v>2328</v>
      </c>
      <c r="C1899" s="36" t="s">
        <v>51</v>
      </c>
      <c r="D1899" s="36" t="s">
        <v>93</v>
      </c>
      <c r="E1899" s="36" t="s">
        <v>2329</v>
      </c>
      <c r="F1899" s="42">
        <f>SUMIFS('Sample - Superstore'!R:R,'Sample - Superstore'!$V:$V,$A1899,'Sample - Superstore'!$N:$N,$B1899)</f>
        <v>104.9877778</v>
      </c>
      <c r="G1899" s="43" t="str">
        <f>IF(OR($F1899&lt;Lower_Limit,$F1899&gt;Upper_Limit),TRUE,IF($F1899&gt;Upper_percentile,"P99",IF($F1899&lt;Lower_percentile,"P01","")))</f>
        <v/>
      </c>
      <c r="H1899" s="44">
        <f>SUMIFS('Sample - Superstore'!S:S,'Sample - Superstore'!$V:$V,$A1899,'Sample - Superstore'!$N:$N,$B1899)</f>
        <v>3</v>
      </c>
      <c r="I1899" s="45">
        <f>SUMIFS('Sample - Superstore'!T:T,'Sample - Superstore'!$V:$V,$A1899,'Sample - Superstore'!$N:$N,$B1899)</f>
        <v>0</v>
      </c>
      <c r="J1899" s="42">
        <f>SUMIFS('Sample - Superstore'!U:U,'Sample - Superstore'!$V:$V,$A1899,'Sample - Superstore'!$N:$N,$B1899)</f>
        <v>28.3467</v>
      </c>
      <c r="N1899" s="40"/>
    </row>
    <row r="1900">
      <c r="A1900" s="41" t="s">
        <v>8605</v>
      </c>
      <c r="B1900" s="36" t="s">
        <v>4949</v>
      </c>
      <c r="C1900" s="36" t="s">
        <v>35</v>
      </c>
      <c r="D1900" s="36" t="s">
        <v>263</v>
      </c>
      <c r="E1900" s="36" t="s">
        <v>4950</v>
      </c>
      <c r="F1900" s="42">
        <f>SUMIFS('Sample - Superstore'!R:R,'Sample - Superstore'!$V:$V,$A1900,'Sample - Superstore'!$N:$N,$B1900)</f>
        <v>638.3763333</v>
      </c>
      <c r="G1900" s="43" t="str">
        <f>IF(OR($F1900&lt;Lower_Limit,$F1900&gt;Upper_Limit),TRUE,IF($F1900&gt;Upper_percentile,"P99",IF($F1900&lt;Lower_percentile,"P01","")))</f>
        <v/>
      </c>
      <c r="H1900" s="44">
        <f>SUMIFS('Sample - Superstore'!S:S,'Sample - Superstore'!$V:$V,$A1900,'Sample - Superstore'!$N:$N,$B1900)</f>
        <v>8</v>
      </c>
      <c r="I1900" s="45">
        <f>SUMIFS('Sample - Superstore'!T:T,'Sample - Superstore'!$V:$V,$A1900,'Sample - Superstore'!$N:$N,$B1900)</f>
        <v>0.4</v>
      </c>
      <c r="J1900" s="42">
        <f>SUMIFS('Sample - Superstore'!U:U,'Sample - Superstore'!$V:$V,$A1900,'Sample - Superstore'!$N:$N,$B1900)</f>
        <v>-78.39443333</v>
      </c>
      <c r="N1900" s="40"/>
    </row>
    <row r="1901">
      <c r="A1901" s="41" t="s">
        <v>8605</v>
      </c>
      <c r="B1901" s="36" t="s">
        <v>3672</v>
      </c>
      <c r="C1901" s="36" t="s">
        <v>51</v>
      </c>
      <c r="D1901" s="36" t="s">
        <v>76</v>
      </c>
      <c r="E1901" s="36" t="s">
        <v>3673</v>
      </c>
      <c r="F1901" s="42">
        <f>SUMIFS('Sample - Superstore'!R:R,'Sample - Superstore'!$V:$V,$A1901,'Sample - Superstore'!$N:$N,$B1901)</f>
        <v>62.13866667</v>
      </c>
      <c r="G1901" s="43" t="str">
        <f>IF(OR($F1901&lt;Lower_Limit,$F1901&gt;Upper_Limit),TRUE,IF($F1901&gt;Upper_percentile,"P99",IF($F1901&lt;Lower_percentile,"P01","")))</f>
        <v/>
      </c>
      <c r="H1901" s="44">
        <f>SUMIFS('Sample - Superstore'!S:S,'Sample - Superstore'!$V:$V,$A1901,'Sample - Superstore'!$N:$N,$B1901)</f>
        <v>3</v>
      </c>
      <c r="I1901" s="45">
        <f>SUMIFS('Sample - Superstore'!T:T,'Sample - Superstore'!$V:$V,$A1901,'Sample - Superstore'!$N:$N,$B1901)</f>
        <v>0.2</v>
      </c>
      <c r="J1901" s="42">
        <f>SUMIFS('Sample - Superstore'!U:U,'Sample - Superstore'!$V:$V,$A1901,'Sample - Superstore'!$N:$N,$B1901)</f>
        <v>19.41833333</v>
      </c>
      <c r="N1901" s="40"/>
    </row>
    <row r="1902">
      <c r="A1902" s="41" t="s">
        <v>8605</v>
      </c>
      <c r="B1902" s="36" t="s">
        <v>139</v>
      </c>
      <c r="C1902" s="36" t="s">
        <v>51</v>
      </c>
      <c r="D1902" s="36" t="s">
        <v>76</v>
      </c>
      <c r="E1902" s="36" t="s">
        <v>140</v>
      </c>
      <c r="F1902" s="42">
        <f>SUMIFS('Sample - Superstore'!R:R,'Sample - Superstore'!$V:$V,$A1902,'Sample - Superstore'!$N:$N,$B1902)</f>
        <v>39.79911111</v>
      </c>
      <c r="G1902" s="43" t="str">
        <f>IF(OR($F1902&lt;Lower_Limit,$F1902&gt;Upper_Limit),TRUE,IF($F1902&gt;Upper_percentile,"P99",IF($F1902&lt;Lower_percentile,"P01","")))</f>
        <v/>
      </c>
      <c r="H1902" s="44">
        <f>SUMIFS('Sample - Superstore'!S:S,'Sample - Superstore'!$V:$V,$A1902,'Sample - Superstore'!$N:$N,$B1902)</f>
        <v>3</v>
      </c>
      <c r="I1902" s="45">
        <f>SUMIFS('Sample - Superstore'!T:T,'Sample - Superstore'!$V:$V,$A1902,'Sample - Superstore'!$N:$N,$B1902)</f>
        <v>0.2</v>
      </c>
      <c r="J1902" s="42">
        <f>SUMIFS('Sample - Superstore'!U:U,'Sample - Superstore'!$V:$V,$A1902,'Sample - Superstore'!$N:$N,$B1902)</f>
        <v>12.93471111</v>
      </c>
      <c r="N1902" s="40"/>
    </row>
    <row r="1903">
      <c r="A1903" s="41" t="s">
        <v>8605</v>
      </c>
      <c r="B1903" s="36" t="s">
        <v>4954</v>
      </c>
      <c r="C1903" s="36" t="s">
        <v>35</v>
      </c>
      <c r="D1903" s="36" t="s">
        <v>121</v>
      </c>
      <c r="E1903" s="36" t="s">
        <v>4955</v>
      </c>
      <c r="F1903" s="42">
        <f>SUMIFS('Sample - Superstore'!R:R,'Sample - Superstore'!$V:$V,$A1903,'Sample - Superstore'!$N:$N,$B1903)</f>
        <v>41.96</v>
      </c>
      <c r="G1903" s="43" t="str">
        <f>IF(OR($F1903&lt;Lower_Limit,$F1903&gt;Upper_Limit),TRUE,IF($F1903&gt;Upper_percentile,"P99",IF($F1903&lt;Lower_percentile,"P01","")))</f>
        <v/>
      </c>
      <c r="H1903" s="44">
        <f>SUMIFS('Sample - Superstore'!S:S,'Sample - Superstore'!$V:$V,$A1903,'Sample - Superstore'!$N:$N,$B1903)</f>
        <v>2</v>
      </c>
      <c r="I1903" s="45">
        <f>SUMIFS('Sample - Superstore'!T:T,'Sample - Superstore'!$V:$V,$A1903,'Sample - Superstore'!$N:$N,$B1903)</f>
        <v>0</v>
      </c>
      <c r="J1903" s="42">
        <f>SUMIFS('Sample - Superstore'!U:U,'Sample - Superstore'!$V:$V,$A1903,'Sample - Superstore'!$N:$N,$B1903)</f>
        <v>10.9096</v>
      </c>
      <c r="N1903" s="40"/>
    </row>
    <row r="1904">
      <c r="A1904" s="41" t="s">
        <v>8605</v>
      </c>
      <c r="B1904" s="36" t="s">
        <v>4956</v>
      </c>
      <c r="C1904" s="36" t="s">
        <v>35</v>
      </c>
      <c r="D1904" s="36" t="s">
        <v>263</v>
      </c>
      <c r="E1904" s="36" t="s">
        <v>4957</v>
      </c>
      <c r="F1904" s="42">
        <f>SUMIFS('Sample - Superstore'!R:R,'Sample - Superstore'!$V:$V,$A1904,'Sample - Superstore'!$N:$N,$B1904)</f>
        <v>451.152</v>
      </c>
      <c r="G1904" s="43" t="str">
        <f>IF(OR($F1904&lt;Lower_Limit,$F1904&gt;Upper_Limit),TRUE,IF($F1904&gt;Upper_percentile,"P99",IF($F1904&lt;Lower_percentile,"P01","")))</f>
        <v/>
      </c>
      <c r="H1904" s="44">
        <f>SUMIFS('Sample - Superstore'!S:S,'Sample - Superstore'!$V:$V,$A1904,'Sample - Superstore'!$N:$N,$B1904)</f>
        <v>3</v>
      </c>
      <c r="I1904" s="45">
        <f>SUMIFS('Sample - Superstore'!T:T,'Sample - Superstore'!$V:$V,$A1904,'Sample - Superstore'!$N:$N,$B1904)</f>
        <v>0.2</v>
      </c>
      <c r="J1904" s="42">
        <f>SUMIFS('Sample - Superstore'!U:U,'Sample - Superstore'!$V:$V,$A1904,'Sample - Superstore'!$N:$N,$B1904)</f>
        <v>0</v>
      </c>
      <c r="N1904" s="40"/>
    </row>
    <row r="1905">
      <c r="A1905" s="41" t="s">
        <v>8605</v>
      </c>
      <c r="B1905" s="36" t="s">
        <v>1928</v>
      </c>
      <c r="C1905" s="36" t="s">
        <v>51</v>
      </c>
      <c r="D1905" s="36" t="s">
        <v>76</v>
      </c>
      <c r="E1905" s="36" t="s">
        <v>1929</v>
      </c>
      <c r="F1905" s="42">
        <f>SUMIFS('Sample - Superstore'!R:R,'Sample - Superstore'!$V:$V,$A1905,'Sample - Superstore'!$N:$N,$B1905)</f>
        <v>39.64223868</v>
      </c>
      <c r="G1905" s="43" t="str">
        <f>IF(OR($F1905&lt;Lower_Limit,$F1905&gt;Upper_Limit),TRUE,IF($F1905&gt;Upper_percentile,"P99",IF($F1905&lt;Lower_percentile,"P01","")))</f>
        <v/>
      </c>
      <c r="H1905" s="44">
        <f>SUMIFS('Sample - Superstore'!S:S,'Sample - Superstore'!$V:$V,$A1905,'Sample - Superstore'!$N:$N,$B1905)</f>
        <v>13</v>
      </c>
      <c r="I1905" s="45">
        <f>SUMIFS('Sample - Superstore'!T:T,'Sample - Superstore'!$V:$V,$A1905,'Sample - Superstore'!$N:$N,$B1905)</f>
        <v>0.2</v>
      </c>
      <c r="J1905" s="42">
        <f>SUMIFS('Sample - Superstore'!U:U,'Sample - Superstore'!$V:$V,$A1905,'Sample - Superstore'!$N:$N,$B1905)</f>
        <v>14.93275457</v>
      </c>
      <c r="N1905" s="40"/>
    </row>
    <row r="1906">
      <c r="A1906" s="41" t="s">
        <v>8605</v>
      </c>
      <c r="B1906" s="36" t="s">
        <v>4960</v>
      </c>
      <c r="C1906" s="36" t="s">
        <v>35</v>
      </c>
      <c r="D1906" s="36" t="s">
        <v>73</v>
      </c>
      <c r="E1906" s="36" t="s">
        <v>4961</v>
      </c>
      <c r="F1906" s="42">
        <f>SUMIFS('Sample - Superstore'!R:R,'Sample - Superstore'!$V:$V,$A1906,'Sample - Superstore'!$N:$N,$B1906)</f>
        <v>3026.21</v>
      </c>
      <c r="G1906" s="43" t="str">
        <f>IF(OR($F1906&lt;Lower_Limit,$F1906&gt;Upper_Limit),TRUE,IF($F1906&gt;Upper_percentile,"P99",IF($F1906&lt;Lower_percentile,"P01","")))</f>
        <v>P99</v>
      </c>
      <c r="H1906" s="44">
        <f>SUMIFS('Sample - Superstore'!S:S,'Sample - Superstore'!$V:$V,$A1906,'Sample - Superstore'!$N:$N,$B1906)</f>
        <v>6</v>
      </c>
      <c r="I1906" s="45">
        <f>SUMIFS('Sample - Superstore'!T:T,'Sample - Superstore'!$V:$V,$A1906,'Sample - Superstore'!$N:$N,$B1906)</f>
        <v>0</v>
      </c>
      <c r="J1906" s="42">
        <f>SUMIFS('Sample - Superstore'!U:U,'Sample - Superstore'!$V:$V,$A1906,'Sample - Superstore'!$N:$N,$B1906)</f>
        <v>272.3589</v>
      </c>
      <c r="N1906" s="40"/>
    </row>
    <row r="1907">
      <c r="A1907" s="41" t="s">
        <v>8605</v>
      </c>
      <c r="B1907" s="36" t="s">
        <v>671</v>
      </c>
      <c r="C1907" s="36" t="s">
        <v>51</v>
      </c>
      <c r="D1907" s="36" t="s">
        <v>76</v>
      </c>
      <c r="E1907" s="36" t="s">
        <v>672</v>
      </c>
      <c r="F1907" s="42">
        <f>SUMIFS('Sample - Superstore'!R:R,'Sample - Superstore'!$V:$V,$A1907,'Sample - Superstore'!$N:$N,$B1907)</f>
        <v>6.27</v>
      </c>
      <c r="G1907" s="43" t="str">
        <f>IF(OR($F1907&lt;Lower_Limit,$F1907&gt;Upper_Limit),TRUE,IF($F1907&gt;Upper_percentile,"P99",IF($F1907&lt;Lower_percentile,"P01","")))</f>
        <v/>
      </c>
      <c r="H1907" s="44">
        <f>SUMIFS('Sample - Superstore'!S:S,'Sample - Superstore'!$V:$V,$A1907,'Sample - Superstore'!$N:$N,$B1907)</f>
        <v>5</v>
      </c>
      <c r="I1907" s="45">
        <f>SUMIFS('Sample - Superstore'!T:T,'Sample - Superstore'!$V:$V,$A1907,'Sample - Superstore'!$N:$N,$B1907)</f>
        <v>0.7</v>
      </c>
      <c r="J1907" s="42">
        <f>SUMIFS('Sample - Superstore'!U:U,'Sample - Superstore'!$V:$V,$A1907,'Sample - Superstore'!$N:$N,$B1907)</f>
        <v>-4.598</v>
      </c>
      <c r="N1907" s="40"/>
    </row>
    <row r="1908">
      <c r="A1908" s="41" t="s">
        <v>8605</v>
      </c>
      <c r="B1908" s="36" t="s">
        <v>1691</v>
      </c>
      <c r="C1908" s="36" t="s">
        <v>51</v>
      </c>
      <c r="D1908" s="36" t="s">
        <v>76</v>
      </c>
      <c r="E1908" s="36" t="s">
        <v>1692</v>
      </c>
      <c r="F1908" s="42">
        <f>SUMIFS('Sample - Superstore'!R:R,'Sample - Superstore'!$V:$V,$A1908,'Sample - Superstore'!$N:$N,$B1908)</f>
        <v>12.688</v>
      </c>
      <c r="G1908" s="43" t="str">
        <f>IF(OR($F1908&lt;Lower_Limit,$F1908&gt;Upper_Limit),TRUE,IF($F1908&gt;Upper_percentile,"P99",IF($F1908&lt;Lower_percentile,"P01","")))</f>
        <v/>
      </c>
      <c r="H1908" s="44">
        <f>SUMIFS('Sample - Superstore'!S:S,'Sample - Superstore'!$V:$V,$A1908,'Sample - Superstore'!$N:$N,$B1908)</f>
        <v>12</v>
      </c>
      <c r="I1908" s="45">
        <f>SUMIFS('Sample - Superstore'!T:T,'Sample - Superstore'!$V:$V,$A1908,'Sample - Superstore'!$N:$N,$B1908)</f>
        <v>0.9</v>
      </c>
      <c r="J1908" s="42">
        <f>SUMIFS('Sample - Superstore'!U:U,'Sample - Superstore'!$V:$V,$A1908,'Sample - Superstore'!$N:$N,$B1908)</f>
        <v>-0.5408</v>
      </c>
      <c r="N1908" s="40"/>
    </row>
    <row r="1909">
      <c r="A1909" s="41" t="s">
        <v>8605</v>
      </c>
      <c r="B1909" s="36" t="s">
        <v>4968</v>
      </c>
      <c r="C1909" s="36" t="s">
        <v>51</v>
      </c>
      <c r="D1909" s="36" t="s">
        <v>205</v>
      </c>
      <c r="E1909" s="36" t="s">
        <v>4969</v>
      </c>
      <c r="F1909" s="42">
        <f>SUMIFS('Sample - Superstore'!R:R,'Sample - Superstore'!$V:$V,$A1909,'Sample - Superstore'!$N:$N,$B1909)</f>
        <v>324.9094321</v>
      </c>
      <c r="G1909" s="43" t="str">
        <f>IF(OR($F1909&lt;Lower_Limit,$F1909&gt;Upper_Limit),TRUE,IF($F1909&gt;Upper_percentile,"P99",IF($F1909&lt;Lower_percentile,"P01","")))</f>
        <v/>
      </c>
      <c r="H1909" s="44">
        <f>SUMIFS('Sample - Superstore'!S:S,'Sample - Superstore'!$V:$V,$A1909,'Sample - Superstore'!$N:$N,$B1909)</f>
        <v>8</v>
      </c>
      <c r="I1909" s="45">
        <f>SUMIFS('Sample - Superstore'!T:T,'Sample - Superstore'!$V:$V,$A1909,'Sample - Superstore'!$N:$N,$B1909)</f>
        <v>0</v>
      </c>
      <c r="J1909" s="42">
        <f>SUMIFS('Sample - Superstore'!U:U,'Sample - Superstore'!$V:$V,$A1909,'Sample - Superstore'!$N:$N,$B1909)</f>
        <v>146.2092444</v>
      </c>
      <c r="N1909" s="40"/>
    </row>
    <row r="1910">
      <c r="A1910" s="41" t="s">
        <v>8605</v>
      </c>
      <c r="B1910" s="36" t="s">
        <v>1301</v>
      </c>
      <c r="C1910" s="36" t="s">
        <v>51</v>
      </c>
      <c r="D1910" s="36" t="s">
        <v>283</v>
      </c>
      <c r="E1910" s="36" t="s">
        <v>1302</v>
      </c>
      <c r="F1910" s="42">
        <f>SUMIFS('Sample - Superstore'!R:R,'Sample - Superstore'!$V:$V,$A1910,'Sample - Superstore'!$N:$N,$B1910)</f>
        <v>42.57995062</v>
      </c>
      <c r="G1910" s="43" t="str">
        <f>IF(OR($F1910&lt;Lower_Limit,$F1910&gt;Upper_Limit),TRUE,IF($F1910&gt;Upper_percentile,"P99",IF($F1910&lt;Lower_percentile,"P01","")))</f>
        <v/>
      </c>
      <c r="H1910" s="44">
        <f>SUMIFS('Sample - Superstore'!S:S,'Sample - Superstore'!$V:$V,$A1910,'Sample - Superstore'!$N:$N,$B1910)</f>
        <v>2</v>
      </c>
      <c r="I1910" s="45">
        <f>SUMIFS('Sample - Superstore'!T:T,'Sample - Superstore'!$V:$V,$A1910,'Sample - Superstore'!$N:$N,$B1910)</f>
        <v>0</v>
      </c>
      <c r="J1910" s="42">
        <f>SUMIFS('Sample - Superstore'!U:U,'Sample - Superstore'!$V:$V,$A1910,'Sample - Superstore'!$N:$N,$B1910)</f>
        <v>11.92238617</v>
      </c>
      <c r="N1910" s="40"/>
    </row>
    <row r="1911">
      <c r="A1911" s="41" t="s">
        <v>8605</v>
      </c>
      <c r="B1911" s="36" t="s">
        <v>4970</v>
      </c>
      <c r="C1911" s="36" t="s">
        <v>51</v>
      </c>
      <c r="D1911" s="36" t="s">
        <v>124</v>
      </c>
      <c r="E1911" s="36" t="s">
        <v>4971</v>
      </c>
      <c r="F1911" s="42">
        <f>SUMIFS('Sample - Superstore'!R:R,'Sample - Superstore'!$V:$V,$A1911,'Sample - Superstore'!$N:$N,$B1911)</f>
        <v>22.57822222</v>
      </c>
      <c r="G1911" s="43" t="str">
        <f>IF(OR($F1911&lt;Lower_Limit,$F1911&gt;Upper_Limit),TRUE,IF($F1911&gt;Upper_percentile,"P99",IF($F1911&lt;Lower_percentile,"P01","")))</f>
        <v/>
      </c>
      <c r="H1911" s="44">
        <f>SUMIFS('Sample - Superstore'!S:S,'Sample - Superstore'!$V:$V,$A1911,'Sample - Superstore'!$N:$N,$B1911)</f>
        <v>2</v>
      </c>
      <c r="I1911" s="45">
        <f>SUMIFS('Sample - Superstore'!T:T,'Sample - Superstore'!$V:$V,$A1911,'Sample - Superstore'!$N:$N,$B1911)</f>
        <v>0</v>
      </c>
      <c r="J1911" s="42">
        <f>SUMIFS('Sample - Superstore'!U:U,'Sample - Superstore'!$V:$V,$A1911,'Sample - Superstore'!$N:$N,$B1911)</f>
        <v>10.1602</v>
      </c>
      <c r="N1911" s="40"/>
    </row>
    <row r="1912">
      <c r="A1912" s="41" t="s">
        <v>8605</v>
      </c>
      <c r="B1912" s="36" t="s">
        <v>4972</v>
      </c>
      <c r="C1912" s="36" t="s">
        <v>51</v>
      </c>
      <c r="D1912" s="36" t="s">
        <v>76</v>
      </c>
      <c r="E1912" s="36" t="s">
        <v>4973</v>
      </c>
      <c r="F1912" s="42">
        <f>SUMIFS('Sample - Superstore'!R:R,'Sample - Superstore'!$V:$V,$A1912,'Sample - Superstore'!$N:$N,$B1912)</f>
        <v>19.64011523</v>
      </c>
      <c r="G1912" s="43" t="str">
        <f>IF(OR($F1912&lt;Lower_Limit,$F1912&gt;Upper_Limit),TRUE,IF($F1912&gt;Upper_percentile,"P99",IF($F1912&lt;Lower_percentile,"P01","")))</f>
        <v/>
      </c>
      <c r="H1912" s="44">
        <f>SUMIFS('Sample - Superstore'!S:S,'Sample - Superstore'!$V:$V,$A1912,'Sample - Superstore'!$N:$N,$B1912)</f>
        <v>2</v>
      </c>
      <c r="I1912" s="45">
        <f>SUMIFS('Sample - Superstore'!T:T,'Sample - Superstore'!$V:$V,$A1912,'Sample - Superstore'!$N:$N,$B1912)</f>
        <v>0</v>
      </c>
      <c r="J1912" s="42">
        <f>SUMIFS('Sample - Superstore'!U:U,'Sample - Superstore'!$V:$V,$A1912,'Sample - Superstore'!$N:$N,$B1912)</f>
        <v>9.820057613</v>
      </c>
      <c r="N1912" s="40"/>
    </row>
    <row r="1913">
      <c r="A1913" s="41" t="s">
        <v>8605</v>
      </c>
      <c r="B1913" s="36" t="s">
        <v>4975</v>
      </c>
      <c r="C1913" s="36" t="s">
        <v>35</v>
      </c>
      <c r="D1913" s="36" t="s">
        <v>263</v>
      </c>
      <c r="E1913" s="36" t="s">
        <v>4976</v>
      </c>
      <c r="F1913" s="42">
        <f>SUMIFS('Sample - Superstore'!R:R,'Sample - Superstore'!$V:$V,$A1913,'Sample - Superstore'!$N:$N,$B1913)</f>
        <v>1666.586951</v>
      </c>
      <c r="G1913" s="43" t="str">
        <f>IF(OR($F1913&lt;Lower_Limit,$F1913&gt;Upper_Limit),TRUE,IF($F1913&gt;Upper_percentile,"P99",IF($F1913&lt;Lower_percentile,"P01","")))</f>
        <v/>
      </c>
      <c r="H1913" s="44">
        <f>SUMIFS('Sample - Superstore'!S:S,'Sample - Superstore'!$V:$V,$A1913,'Sample - Superstore'!$N:$N,$B1913)</f>
        <v>7</v>
      </c>
      <c r="I1913" s="45">
        <f>SUMIFS('Sample - Superstore'!T:T,'Sample - Superstore'!$V:$V,$A1913,'Sample - Superstore'!$N:$N,$B1913)</f>
        <v>0.3</v>
      </c>
      <c r="J1913" s="42">
        <f>SUMIFS('Sample - Superstore'!U:U,'Sample - Superstore'!$V:$V,$A1913,'Sample - Superstore'!$N:$N,$B1913)</f>
        <v>-23.80838502</v>
      </c>
      <c r="N1913" s="40"/>
    </row>
    <row r="1914">
      <c r="A1914" s="41" t="s">
        <v>8605</v>
      </c>
      <c r="B1914" s="36" t="s">
        <v>2893</v>
      </c>
      <c r="C1914" s="36" t="s">
        <v>51</v>
      </c>
      <c r="D1914" s="36" t="s">
        <v>283</v>
      </c>
      <c r="E1914" s="36" t="s">
        <v>2894</v>
      </c>
      <c r="F1914" s="42">
        <f>SUMIFS('Sample - Superstore'!R:R,'Sample - Superstore'!$V:$V,$A1914,'Sample - Superstore'!$N:$N,$B1914)</f>
        <v>124.4130107</v>
      </c>
      <c r="G1914" s="43" t="str">
        <f>IF(OR($F1914&lt;Lower_Limit,$F1914&gt;Upper_Limit),TRUE,IF($F1914&gt;Upper_percentile,"P99",IF($F1914&lt;Lower_percentile,"P01","")))</f>
        <v/>
      </c>
      <c r="H1914" s="44">
        <f>SUMIFS('Sample - Superstore'!S:S,'Sample - Superstore'!$V:$V,$A1914,'Sample - Superstore'!$N:$N,$B1914)</f>
        <v>2</v>
      </c>
      <c r="I1914" s="45">
        <f>SUMIFS('Sample - Superstore'!T:T,'Sample - Superstore'!$V:$V,$A1914,'Sample - Superstore'!$N:$N,$B1914)</f>
        <v>0.2</v>
      </c>
      <c r="J1914" s="42">
        <f>SUMIFS('Sample - Superstore'!U:U,'Sample - Superstore'!$V:$V,$A1914,'Sample - Superstore'!$N:$N,$B1914)</f>
        <v>37.32390321</v>
      </c>
      <c r="N1914" s="40"/>
    </row>
    <row r="1915">
      <c r="A1915" s="41" t="s">
        <v>8605</v>
      </c>
      <c r="B1915" s="36" t="s">
        <v>3416</v>
      </c>
      <c r="C1915" s="36" t="s">
        <v>51</v>
      </c>
      <c r="D1915" s="36" t="s">
        <v>272</v>
      </c>
      <c r="E1915" s="36" t="s">
        <v>3417</v>
      </c>
      <c r="F1915" s="42">
        <f>SUMIFS('Sample - Superstore'!R:R,'Sample - Superstore'!$V:$V,$A1915,'Sample - Superstore'!$N:$N,$B1915)</f>
        <v>18.93044938</v>
      </c>
      <c r="G1915" s="43" t="str">
        <f>IF(OR($F1915&lt;Lower_Limit,$F1915&gt;Upper_Limit),TRUE,IF($F1915&gt;Upper_percentile,"P99",IF($F1915&lt;Lower_percentile,"P01","")))</f>
        <v/>
      </c>
      <c r="H1915" s="44">
        <f>SUMIFS('Sample - Superstore'!S:S,'Sample - Superstore'!$V:$V,$A1915,'Sample - Superstore'!$N:$N,$B1915)</f>
        <v>6</v>
      </c>
      <c r="I1915" s="45">
        <f>SUMIFS('Sample - Superstore'!T:T,'Sample - Superstore'!$V:$V,$A1915,'Sample - Superstore'!$N:$N,$B1915)</f>
        <v>0.2</v>
      </c>
      <c r="J1915" s="42">
        <f>SUMIFS('Sample - Superstore'!U:U,'Sample - Superstore'!$V:$V,$A1915,'Sample - Superstore'!$N:$N,$B1915)</f>
        <v>6.152396049</v>
      </c>
      <c r="N1915" s="40"/>
    </row>
    <row r="1916">
      <c r="A1916" s="41" t="s">
        <v>8605</v>
      </c>
      <c r="B1916" s="36" t="s">
        <v>970</v>
      </c>
      <c r="C1916" s="36" t="s">
        <v>35</v>
      </c>
      <c r="D1916" s="36" t="s">
        <v>263</v>
      </c>
      <c r="E1916" s="36" t="s">
        <v>971</v>
      </c>
      <c r="F1916" s="42">
        <f>SUMIFS('Sample - Superstore'!R:R,'Sample - Superstore'!$V:$V,$A1916,'Sample - Superstore'!$N:$N,$B1916)</f>
        <v>507.8088527</v>
      </c>
      <c r="G1916" s="43" t="str">
        <f>IF(OR($F1916&lt;Lower_Limit,$F1916&gt;Upper_Limit),TRUE,IF($F1916&gt;Upper_percentile,"P99",IF($F1916&lt;Lower_percentile,"P01","")))</f>
        <v/>
      </c>
      <c r="H1916" s="44">
        <f>SUMIFS('Sample - Superstore'!S:S,'Sample - Superstore'!$V:$V,$A1916,'Sample - Superstore'!$N:$N,$B1916)</f>
        <v>2</v>
      </c>
      <c r="I1916" s="45">
        <f>SUMIFS('Sample - Superstore'!T:T,'Sample - Superstore'!$V:$V,$A1916,'Sample - Superstore'!$N:$N,$B1916)</f>
        <v>0.3</v>
      </c>
      <c r="J1916" s="42">
        <f>SUMIFS('Sample - Superstore'!U:U,'Sample - Superstore'!$V:$V,$A1916,'Sample - Superstore'!$N:$N,$B1916)</f>
        <v>-14.50882436</v>
      </c>
      <c r="N1916" s="40"/>
    </row>
    <row r="1917">
      <c r="A1917" s="41" t="s">
        <v>8605</v>
      </c>
      <c r="B1917" s="36" t="s">
        <v>3737</v>
      </c>
      <c r="C1917" s="36" t="s">
        <v>39</v>
      </c>
      <c r="D1917" s="36" t="s">
        <v>40</v>
      </c>
      <c r="E1917" s="36" t="s">
        <v>3738</v>
      </c>
      <c r="F1917" s="42">
        <f>SUMIFS('Sample - Superstore'!R:R,'Sample - Superstore'!$V:$V,$A1917,'Sample - Superstore'!$N:$N,$B1917)</f>
        <v>203.976</v>
      </c>
      <c r="G1917" s="43" t="str">
        <f>IF(OR($F1917&lt;Lower_Limit,$F1917&gt;Upper_Limit),TRUE,IF($F1917&gt;Upper_percentile,"P99",IF($F1917&lt;Lower_percentile,"P01","")))</f>
        <v/>
      </c>
      <c r="H1917" s="44">
        <f>SUMIFS('Sample - Superstore'!S:S,'Sample - Superstore'!$V:$V,$A1917,'Sample - Superstore'!$N:$N,$B1917)</f>
        <v>3</v>
      </c>
      <c r="I1917" s="45">
        <f>SUMIFS('Sample - Superstore'!T:T,'Sample - Superstore'!$V:$V,$A1917,'Sample - Superstore'!$N:$N,$B1917)</f>
        <v>0.2</v>
      </c>
      <c r="J1917" s="42">
        <f>SUMIFS('Sample - Superstore'!U:U,'Sample - Superstore'!$V:$V,$A1917,'Sample - Superstore'!$N:$N,$B1917)</f>
        <v>25.497</v>
      </c>
      <c r="N1917" s="40"/>
    </row>
    <row r="1918">
      <c r="A1918" s="41" t="s">
        <v>8605</v>
      </c>
      <c r="B1918" s="36" t="s">
        <v>950</v>
      </c>
      <c r="C1918" s="36" t="s">
        <v>35</v>
      </c>
      <c r="D1918" s="36" t="s">
        <v>121</v>
      </c>
      <c r="E1918" s="36" t="s">
        <v>951</v>
      </c>
      <c r="F1918" s="42">
        <f>SUMIFS('Sample - Superstore'!R:R,'Sample - Superstore'!$V:$V,$A1918,'Sample - Superstore'!$N:$N,$B1918)</f>
        <v>25.7106963</v>
      </c>
      <c r="G1918" s="43" t="str">
        <f>IF(OR($F1918&lt;Lower_Limit,$F1918&gt;Upper_Limit),TRUE,IF($F1918&gt;Upper_percentile,"P99",IF($F1918&lt;Lower_percentile,"P01","")))</f>
        <v/>
      </c>
      <c r="H1918" s="44">
        <f>SUMIFS('Sample - Superstore'!S:S,'Sample - Superstore'!$V:$V,$A1918,'Sample - Superstore'!$N:$N,$B1918)</f>
        <v>6</v>
      </c>
      <c r="I1918" s="45">
        <f>SUMIFS('Sample - Superstore'!T:T,'Sample - Superstore'!$V:$V,$A1918,'Sample - Superstore'!$N:$N,$B1918)</f>
        <v>0.6</v>
      </c>
      <c r="J1918" s="42">
        <f>SUMIFS('Sample - Superstore'!U:U,'Sample - Superstore'!$V:$V,$A1918,'Sample - Superstore'!$N:$N,$B1918)</f>
        <v>-9.641511111</v>
      </c>
      <c r="N1918" s="40"/>
    </row>
    <row r="1919">
      <c r="A1919" s="41" t="s">
        <v>8605</v>
      </c>
      <c r="B1919" s="36" t="s">
        <v>1304</v>
      </c>
      <c r="C1919" s="36" t="s">
        <v>51</v>
      </c>
      <c r="D1919" s="36" t="s">
        <v>93</v>
      </c>
      <c r="E1919" s="36" t="s">
        <v>1305</v>
      </c>
      <c r="F1919" s="42">
        <f>SUMIFS('Sample - Superstore'!R:R,'Sample - Superstore'!$V:$V,$A1919,'Sample - Superstore'!$N:$N,$B1919)</f>
        <v>44.02</v>
      </c>
      <c r="G1919" s="43" t="str">
        <f>IF(OR($F1919&lt;Lower_Limit,$F1919&gt;Upper_Limit),TRUE,IF($F1919&gt;Upper_percentile,"P99",IF($F1919&lt;Lower_percentile,"P01","")))</f>
        <v/>
      </c>
      <c r="H1919" s="44">
        <f>SUMIFS('Sample - Superstore'!S:S,'Sample - Superstore'!$V:$V,$A1919,'Sample - Superstore'!$N:$N,$B1919)</f>
        <v>2</v>
      </c>
      <c r="I1919" s="45">
        <f>SUMIFS('Sample - Superstore'!T:T,'Sample - Superstore'!$V:$V,$A1919,'Sample - Superstore'!$N:$N,$B1919)</f>
        <v>0</v>
      </c>
      <c r="J1919" s="42">
        <f>SUMIFS('Sample - Superstore'!U:U,'Sample - Superstore'!$V:$V,$A1919,'Sample - Superstore'!$N:$N,$B1919)</f>
        <v>11.4452</v>
      </c>
      <c r="N1919" s="40"/>
    </row>
    <row r="1920">
      <c r="A1920" s="41" t="s">
        <v>8605</v>
      </c>
      <c r="B1920" s="36" t="s">
        <v>2133</v>
      </c>
      <c r="C1920" s="36" t="s">
        <v>51</v>
      </c>
      <c r="D1920" s="36" t="s">
        <v>635</v>
      </c>
      <c r="E1920" s="36" t="s">
        <v>2134</v>
      </c>
      <c r="F1920" s="42">
        <f>SUMIFS('Sample - Superstore'!R:R,'Sample - Superstore'!$V:$V,$A1920,'Sample - Superstore'!$N:$N,$B1920)</f>
        <v>38.07190223</v>
      </c>
      <c r="G1920" s="43" t="str">
        <f>IF(OR($F1920&lt;Lower_Limit,$F1920&gt;Upper_Limit),TRUE,IF($F1920&gt;Upper_percentile,"P99",IF($F1920&lt;Lower_percentile,"P01","")))</f>
        <v/>
      </c>
      <c r="H1920" s="44">
        <f>SUMIFS('Sample - Superstore'!S:S,'Sample - Superstore'!$V:$V,$A1920,'Sample - Superstore'!$N:$N,$B1920)</f>
        <v>7</v>
      </c>
      <c r="I1920" s="45">
        <f>SUMIFS('Sample - Superstore'!T:T,'Sample - Superstore'!$V:$V,$A1920,'Sample - Superstore'!$N:$N,$B1920)</f>
        <v>0.2</v>
      </c>
      <c r="J1920" s="42">
        <f>SUMIFS('Sample - Superstore'!U:U,'Sample - Superstore'!$V:$V,$A1920,'Sample - Superstore'!$N:$N,$B1920)</f>
        <v>4.283089001</v>
      </c>
      <c r="N1920" s="40"/>
    </row>
    <row r="1921">
      <c r="A1921" s="41" t="s">
        <v>8605</v>
      </c>
      <c r="B1921" s="36" t="s">
        <v>120</v>
      </c>
      <c r="C1921" s="36" t="s">
        <v>35</v>
      </c>
      <c r="D1921" s="36" t="s">
        <v>121</v>
      </c>
      <c r="E1921" s="36" t="s">
        <v>1917</v>
      </c>
      <c r="F1921" s="42">
        <f>SUMIFS('Sample - Superstore'!R:R,'Sample - Superstore'!$V:$V,$A1921,'Sample - Superstore'!$N:$N,$B1921)</f>
        <v>4.18</v>
      </c>
      <c r="G1921" s="43" t="str">
        <f>IF(OR($F1921&lt;Lower_Limit,$F1921&gt;Upper_Limit),TRUE,IF($F1921&gt;Upper_percentile,"P99",IF($F1921&lt;Lower_percentile,"P01","")))</f>
        <v/>
      </c>
      <c r="H1921" s="44">
        <f>SUMIFS('Sample - Superstore'!S:S,'Sample - Superstore'!$V:$V,$A1921,'Sample - Superstore'!$N:$N,$B1921)</f>
        <v>1</v>
      </c>
      <c r="I1921" s="45">
        <f>SUMIFS('Sample - Superstore'!T:T,'Sample - Superstore'!$V:$V,$A1921,'Sample - Superstore'!$N:$N,$B1921)</f>
        <v>0</v>
      </c>
      <c r="J1921" s="42">
        <f>SUMIFS('Sample - Superstore'!U:U,'Sample - Superstore'!$V:$V,$A1921,'Sample - Superstore'!$N:$N,$B1921)</f>
        <v>1.5048</v>
      </c>
      <c r="N1921" s="40"/>
    </row>
    <row r="1922">
      <c r="A1922" s="41" t="s">
        <v>8605</v>
      </c>
      <c r="B1922" s="36" t="s">
        <v>487</v>
      </c>
      <c r="C1922" s="36" t="s">
        <v>51</v>
      </c>
      <c r="D1922" s="36" t="s">
        <v>124</v>
      </c>
      <c r="E1922" s="36" t="s">
        <v>488</v>
      </c>
      <c r="F1922" s="42">
        <f>SUMIFS('Sample - Superstore'!R:R,'Sample - Superstore'!$V:$V,$A1922,'Sample - Superstore'!$N:$N,$B1922)</f>
        <v>245.3715358</v>
      </c>
      <c r="G1922" s="43" t="str">
        <f>IF(OR($F1922&lt;Lower_Limit,$F1922&gt;Upper_Limit),TRUE,IF($F1922&gt;Upper_percentile,"P99",IF($F1922&lt;Lower_percentile,"P01","")))</f>
        <v/>
      </c>
      <c r="H1922" s="44">
        <f>SUMIFS('Sample - Superstore'!S:S,'Sample - Superstore'!$V:$V,$A1922,'Sample - Superstore'!$N:$N,$B1922)</f>
        <v>7</v>
      </c>
      <c r="I1922" s="45">
        <f>SUMIFS('Sample - Superstore'!T:T,'Sample - Superstore'!$V:$V,$A1922,'Sample - Superstore'!$N:$N,$B1922)</f>
        <v>0.2</v>
      </c>
      <c r="J1922" s="42">
        <f>SUMIFS('Sample - Superstore'!U:U,'Sample - Superstore'!$V:$V,$A1922,'Sample - Superstore'!$N:$N,$B1922)</f>
        <v>88.94718173</v>
      </c>
      <c r="N1922" s="40"/>
    </row>
    <row r="1923">
      <c r="A1923" s="41" t="s">
        <v>8605</v>
      </c>
      <c r="B1923" s="36" t="s">
        <v>335</v>
      </c>
      <c r="C1923" s="36" t="s">
        <v>51</v>
      </c>
      <c r="D1923" s="36" t="s">
        <v>76</v>
      </c>
      <c r="E1923" s="36" t="s">
        <v>336</v>
      </c>
      <c r="F1923" s="42">
        <f>SUMIFS('Sample - Superstore'!R:R,'Sample - Superstore'!$V:$V,$A1923,'Sample - Superstore'!$N:$N,$B1923)</f>
        <v>3.545099588</v>
      </c>
      <c r="G1923" s="43" t="str">
        <f>IF(OR($F1923&lt;Lower_Limit,$F1923&gt;Upper_Limit),TRUE,IF($F1923&gt;Upper_percentile,"P99",IF($F1923&lt;Lower_percentile,"P01","")))</f>
        <v/>
      </c>
      <c r="H1923" s="44">
        <f>SUMIFS('Sample - Superstore'!S:S,'Sample - Superstore'!$V:$V,$A1923,'Sample - Superstore'!$N:$N,$B1923)</f>
        <v>2</v>
      </c>
      <c r="I1923" s="45">
        <f>SUMIFS('Sample - Superstore'!T:T,'Sample - Superstore'!$V:$V,$A1923,'Sample - Superstore'!$N:$N,$B1923)</f>
        <v>0.8</v>
      </c>
      <c r="J1923" s="42">
        <f>SUMIFS('Sample - Superstore'!U:U,'Sample - Superstore'!$V:$V,$A1923,'Sample - Superstore'!$N:$N,$B1923)</f>
        <v>-5.317649383</v>
      </c>
      <c r="N1923" s="40"/>
    </row>
    <row r="1924">
      <c r="A1924" s="41" t="s">
        <v>8605</v>
      </c>
      <c r="B1924" s="36" t="s">
        <v>1356</v>
      </c>
      <c r="C1924" s="36" t="s">
        <v>51</v>
      </c>
      <c r="D1924" s="36" t="s">
        <v>52</v>
      </c>
      <c r="E1924" s="36" t="s">
        <v>1357</v>
      </c>
      <c r="F1924" s="42">
        <f>SUMIFS('Sample - Superstore'!R:R,'Sample - Superstore'!$V:$V,$A1924,'Sample - Superstore'!$N:$N,$B1924)</f>
        <v>87.66660494</v>
      </c>
      <c r="G1924" s="43" t="str">
        <f>IF(OR($F1924&lt;Lower_Limit,$F1924&gt;Upper_Limit),TRUE,IF($F1924&gt;Upper_percentile,"P99",IF($F1924&lt;Lower_percentile,"P01","")))</f>
        <v/>
      </c>
      <c r="H1924" s="44">
        <f>SUMIFS('Sample - Superstore'!S:S,'Sample - Superstore'!$V:$V,$A1924,'Sample - Superstore'!$N:$N,$B1924)</f>
        <v>5</v>
      </c>
      <c r="I1924" s="45">
        <f>SUMIFS('Sample - Superstore'!T:T,'Sample - Superstore'!$V:$V,$A1924,'Sample - Superstore'!$N:$N,$B1924)</f>
        <v>0</v>
      </c>
      <c r="J1924" s="42">
        <f>SUMIFS('Sample - Superstore'!U:U,'Sample - Superstore'!$V:$V,$A1924,'Sample - Superstore'!$N:$N,$B1924)</f>
        <v>22.79331728</v>
      </c>
      <c r="N1924" s="40"/>
    </row>
    <row r="1925">
      <c r="A1925" s="41" t="s">
        <v>8605</v>
      </c>
      <c r="B1925" s="36" t="s">
        <v>2399</v>
      </c>
      <c r="C1925" s="36" t="s">
        <v>51</v>
      </c>
      <c r="D1925" s="36" t="s">
        <v>52</v>
      </c>
      <c r="E1925" s="36" t="s">
        <v>2400</v>
      </c>
      <c r="F1925" s="42">
        <f>SUMIFS('Sample - Superstore'!R:R,'Sample - Superstore'!$V:$V,$A1925,'Sample - Superstore'!$N:$N,$B1925)</f>
        <v>67.93366255</v>
      </c>
      <c r="G1925" s="43" t="str">
        <f>IF(OR($F1925&lt;Lower_Limit,$F1925&gt;Upper_Limit),TRUE,IF($F1925&gt;Upper_percentile,"P99",IF($F1925&lt;Lower_percentile,"P01","")))</f>
        <v/>
      </c>
      <c r="H1925" s="44">
        <f>SUMIFS('Sample - Superstore'!S:S,'Sample - Superstore'!$V:$V,$A1925,'Sample - Superstore'!$N:$N,$B1925)</f>
        <v>6</v>
      </c>
      <c r="I1925" s="45">
        <f>SUMIFS('Sample - Superstore'!T:T,'Sample - Superstore'!$V:$V,$A1925,'Sample - Superstore'!$N:$N,$B1925)</f>
        <v>0.2</v>
      </c>
      <c r="J1925" s="42">
        <f>SUMIFS('Sample - Superstore'!U:U,'Sample - Superstore'!$V:$V,$A1925,'Sample - Superstore'!$N:$N,$B1925)</f>
        <v>11.85598551</v>
      </c>
      <c r="N1925" s="40"/>
    </row>
    <row r="1926">
      <c r="A1926" s="41" t="s">
        <v>8605</v>
      </c>
      <c r="B1926" s="36" t="s">
        <v>4988</v>
      </c>
      <c r="C1926" s="36" t="s">
        <v>51</v>
      </c>
      <c r="D1926" s="36" t="s">
        <v>93</v>
      </c>
      <c r="E1926" s="36" t="s">
        <v>4989</v>
      </c>
      <c r="F1926" s="42">
        <f>SUMIFS('Sample - Superstore'!R:R,'Sample - Superstore'!$V:$V,$A1926,'Sample - Superstore'!$N:$N,$B1926)</f>
        <v>159.111214</v>
      </c>
      <c r="G1926" s="43" t="str">
        <f>IF(OR($F1926&lt;Lower_Limit,$F1926&gt;Upper_Limit),TRUE,IF($F1926&gt;Upper_percentile,"P99",IF($F1926&lt;Lower_percentile,"P01","")))</f>
        <v/>
      </c>
      <c r="H1926" s="44">
        <f>SUMIFS('Sample - Superstore'!S:S,'Sample - Superstore'!$V:$V,$A1926,'Sample - Superstore'!$N:$N,$B1926)</f>
        <v>5</v>
      </c>
      <c r="I1926" s="45">
        <f>SUMIFS('Sample - Superstore'!T:T,'Sample - Superstore'!$V:$V,$A1926,'Sample - Superstore'!$N:$N,$B1926)</f>
        <v>0</v>
      </c>
      <c r="J1926" s="42">
        <f>SUMIFS('Sample - Superstore'!U:U,'Sample - Superstore'!$V:$V,$A1926,'Sample - Superstore'!$N:$N,$B1926)</f>
        <v>44.55113992</v>
      </c>
      <c r="N1926" s="40"/>
    </row>
    <row r="1927">
      <c r="A1927" s="41" t="s">
        <v>8605</v>
      </c>
      <c r="B1927" s="36" t="s">
        <v>4990</v>
      </c>
      <c r="C1927" s="36" t="s">
        <v>51</v>
      </c>
      <c r="D1927" s="36" t="s">
        <v>52</v>
      </c>
      <c r="E1927" s="36" t="s">
        <v>4991</v>
      </c>
      <c r="F1927" s="42">
        <f>SUMIFS('Sample - Superstore'!R:R,'Sample - Superstore'!$V:$V,$A1927,'Sample - Superstore'!$N:$N,$B1927)</f>
        <v>41.40848148</v>
      </c>
      <c r="G1927" s="43" t="str">
        <f>IF(OR($F1927&lt;Lower_Limit,$F1927&gt;Upper_Limit),TRUE,IF($F1927&gt;Upper_percentile,"P99",IF($F1927&lt;Lower_percentile,"P01","")))</f>
        <v/>
      </c>
      <c r="H1927" s="44">
        <f>SUMIFS('Sample - Superstore'!S:S,'Sample - Superstore'!$V:$V,$A1927,'Sample - Superstore'!$N:$N,$B1927)</f>
        <v>3</v>
      </c>
      <c r="I1927" s="45">
        <f>SUMIFS('Sample - Superstore'!T:T,'Sample - Superstore'!$V:$V,$A1927,'Sample - Superstore'!$N:$N,$B1927)</f>
        <v>0</v>
      </c>
      <c r="J1927" s="42">
        <f>SUMIFS('Sample - Superstore'!U:U,'Sample - Superstore'!$V:$V,$A1927,'Sample - Superstore'!$N:$N,$B1927)</f>
        <v>11.18029</v>
      </c>
      <c r="N1927" s="40"/>
    </row>
    <row r="1928">
      <c r="A1928" s="41" t="s">
        <v>8605</v>
      </c>
      <c r="B1928" s="36" t="s">
        <v>4993</v>
      </c>
      <c r="C1928" s="36" t="s">
        <v>35</v>
      </c>
      <c r="D1928" s="36" t="s">
        <v>121</v>
      </c>
      <c r="E1928" s="36" t="s">
        <v>4994</v>
      </c>
      <c r="F1928" s="42">
        <f>SUMIFS('Sample - Superstore'!R:R,'Sample - Superstore'!$V:$V,$A1928,'Sample - Superstore'!$N:$N,$B1928)</f>
        <v>34.32054321</v>
      </c>
      <c r="G1928" s="43" t="str">
        <f>IF(OR($F1928&lt;Lower_Limit,$F1928&gt;Upper_Limit),TRUE,IF($F1928&gt;Upper_percentile,"P99",IF($F1928&lt;Lower_percentile,"P01","")))</f>
        <v/>
      </c>
      <c r="H1928" s="44">
        <f>SUMIFS('Sample - Superstore'!S:S,'Sample - Superstore'!$V:$V,$A1928,'Sample - Superstore'!$N:$N,$B1928)</f>
        <v>4</v>
      </c>
      <c r="I1928" s="45">
        <f>SUMIFS('Sample - Superstore'!T:T,'Sample - Superstore'!$V:$V,$A1928,'Sample - Superstore'!$N:$N,$B1928)</f>
        <v>0</v>
      </c>
      <c r="J1928" s="42">
        <f>SUMIFS('Sample - Superstore'!U:U,'Sample - Superstore'!$V:$V,$A1928,'Sample - Superstore'!$N:$N,$B1928)</f>
        <v>14.75783358</v>
      </c>
      <c r="N1928" s="40"/>
    </row>
    <row r="1929">
      <c r="A1929" s="41" t="s">
        <v>8605</v>
      </c>
      <c r="B1929" s="36" t="s">
        <v>4996</v>
      </c>
      <c r="C1929" s="36" t="s">
        <v>39</v>
      </c>
      <c r="D1929" s="36" t="s">
        <v>40</v>
      </c>
      <c r="E1929" s="36" t="s">
        <v>4997</v>
      </c>
      <c r="F1929" s="42">
        <f>SUMIFS('Sample - Superstore'!R:R,'Sample - Superstore'!$V:$V,$A1929,'Sample - Superstore'!$N:$N,$B1929)</f>
        <v>2577.386881</v>
      </c>
      <c r="G1929" s="43" t="str">
        <f>IF(OR($F1929&lt;Lower_Limit,$F1929&gt;Upper_Limit),TRUE,IF($F1929&gt;Upper_percentile,"P99",IF($F1929&lt;Lower_percentile,"P01","")))</f>
        <v/>
      </c>
      <c r="H1929" s="44">
        <f>SUMIFS('Sample - Superstore'!S:S,'Sample - Superstore'!$V:$V,$A1929,'Sample - Superstore'!$N:$N,$B1929)</f>
        <v>4</v>
      </c>
      <c r="I1929" s="45">
        <f>SUMIFS('Sample - Superstore'!T:T,'Sample - Superstore'!$V:$V,$A1929,'Sample - Superstore'!$N:$N,$B1929)</f>
        <v>0</v>
      </c>
      <c r="J1929" s="42">
        <f>SUMIFS('Sample - Superstore'!U:U,'Sample - Superstore'!$V:$V,$A1929,'Sample - Superstore'!$N:$N,$B1929)</f>
        <v>670.120589</v>
      </c>
      <c r="N1929" s="40"/>
    </row>
    <row r="1930">
      <c r="A1930" s="41" t="s">
        <v>8605</v>
      </c>
      <c r="B1930" s="36" t="s">
        <v>1824</v>
      </c>
      <c r="C1930" s="36" t="s">
        <v>51</v>
      </c>
      <c r="D1930" s="36" t="s">
        <v>297</v>
      </c>
      <c r="E1930" s="36" t="s">
        <v>1825</v>
      </c>
      <c r="F1930" s="42">
        <f>SUMIFS('Sample - Superstore'!R:R,'Sample - Superstore'!$V:$V,$A1930,'Sample - Superstore'!$N:$N,$B1930)</f>
        <v>16.88896296</v>
      </c>
      <c r="G1930" s="43" t="str">
        <f>IF(OR($F1930&lt;Lower_Limit,$F1930&gt;Upper_Limit),TRUE,IF($F1930&gt;Upper_percentile,"P99",IF($F1930&lt;Lower_percentile,"P01","")))</f>
        <v/>
      </c>
      <c r="H1930" s="44">
        <f>SUMIFS('Sample - Superstore'!S:S,'Sample - Superstore'!$V:$V,$A1930,'Sample - Superstore'!$N:$N,$B1930)</f>
        <v>3</v>
      </c>
      <c r="I1930" s="45">
        <f>SUMIFS('Sample - Superstore'!T:T,'Sample - Superstore'!$V:$V,$A1930,'Sample - Superstore'!$N:$N,$B1930)</f>
        <v>0</v>
      </c>
      <c r="J1930" s="42">
        <f>SUMIFS('Sample - Superstore'!U:U,'Sample - Superstore'!$V:$V,$A1930,'Sample - Superstore'!$N:$N,$B1930)</f>
        <v>7.768922963</v>
      </c>
      <c r="N1930" s="40"/>
    </row>
    <row r="1931">
      <c r="A1931" s="41" t="s">
        <v>8605</v>
      </c>
      <c r="B1931" s="36" t="s">
        <v>1258</v>
      </c>
      <c r="C1931" s="36" t="s">
        <v>35</v>
      </c>
      <c r="D1931" s="36" t="s">
        <v>121</v>
      </c>
      <c r="E1931" s="36" t="s">
        <v>1944</v>
      </c>
      <c r="F1931" s="42">
        <f>SUMIFS('Sample - Superstore'!R:R,'Sample - Superstore'!$V:$V,$A1931,'Sample - Superstore'!$N:$N,$B1931)</f>
        <v>19.54</v>
      </c>
      <c r="G1931" s="43" t="str">
        <f>IF(OR($F1931&lt;Lower_Limit,$F1931&gt;Upper_Limit),TRUE,IF($F1931&gt;Upper_percentile,"P99",IF($F1931&lt;Lower_percentile,"P01","")))</f>
        <v/>
      </c>
      <c r="H1931" s="44">
        <f>SUMIFS('Sample - Superstore'!S:S,'Sample - Superstore'!$V:$V,$A1931,'Sample - Superstore'!$N:$N,$B1931)</f>
        <v>2</v>
      </c>
      <c r="I1931" s="45">
        <f>SUMIFS('Sample - Superstore'!T:T,'Sample - Superstore'!$V:$V,$A1931,'Sample - Superstore'!$N:$N,$B1931)</f>
        <v>0</v>
      </c>
      <c r="J1931" s="42">
        <f>SUMIFS('Sample - Superstore'!U:U,'Sample - Superstore'!$V:$V,$A1931,'Sample - Superstore'!$N:$N,$B1931)</f>
        <v>7.2298</v>
      </c>
      <c r="N1931" s="40"/>
    </row>
    <row r="1932">
      <c r="A1932" s="41" t="s">
        <v>8605</v>
      </c>
      <c r="B1932" s="36" t="s">
        <v>3451</v>
      </c>
      <c r="C1932" s="36" t="s">
        <v>39</v>
      </c>
      <c r="D1932" s="36" t="s">
        <v>61</v>
      </c>
      <c r="E1932" s="36" t="s">
        <v>3452</v>
      </c>
      <c r="F1932" s="42">
        <f>SUMIFS('Sample - Superstore'!R:R,'Sample - Superstore'!$V:$V,$A1932,'Sample - Superstore'!$N:$N,$B1932)</f>
        <v>366.6920219</v>
      </c>
      <c r="G1932" s="43" t="str">
        <f>IF(OR($F1932&lt;Lower_Limit,$F1932&gt;Upper_Limit),TRUE,IF($F1932&gt;Upper_percentile,"P99",IF($F1932&lt;Lower_percentile,"P01","")))</f>
        <v/>
      </c>
      <c r="H1932" s="44">
        <f>SUMIFS('Sample - Superstore'!S:S,'Sample - Superstore'!$V:$V,$A1932,'Sample - Superstore'!$N:$N,$B1932)</f>
        <v>2</v>
      </c>
      <c r="I1932" s="45">
        <f>SUMIFS('Sample - Superstore'!T:T,'Sample - Superstore'!$V:$V,$A1932,'Sample - Superstore'!$N:$N,$B1932)</f>
        <v>0</v>
      </c>
      <c r="J1932" s="42">
        <f>SUMIFS('Sample - Superstore'!U:U,'Sample - Superstore'!$V:$V,$A1932,'Sample - Superstore'!$N:$N,$B1932)</f>
        <v>84.33916505</v>
      </c>
      <c r="N1932" s="40"/>
    </row>
    <row r="1933">
      <c r="A1933" s="41" t="s">
        <v>8605</v>
      </c>
      <c r="B1933" s="36" t="s">
        <v>5000</v>
      </c>
      <c r="C1933" s="36" t="s">
        <v>51</v>
      </c>
      <c r="D1933" s="36" t="s">
        <v>124</v>
      </c>
      <c r="E1933" s="36" t="s">
        <v>5001</v>
      </c>
      <c r="F1933" s="42">
        <f>SUMIFS('Sample - Superstore'!R:R,'Sample - Superstore'!$V:$V,$A1933,'Sample - Superstore'!$N:$N,$B1933)</f>
        <v>3.916781624</v>
      </c>
      <c r="G1933" s="43" t="str">
        <f>IF(OR($F1933&lt;Lower_Limit,$F1933&gt;Upper_Limit),TRUE,IF($F1933&gt;Upper_percentile,"P99",IF($F1933&lt;Lower_percentile,"P01","")))</f>
        <v/>
      </c>
      <c r="H1933" s="44">
        <f>SUMIFS('Sample - Superstore'!S:S,'Sample - Superstore'!$V:$V,$A1933,'Sample - Superstore'!$N:$N,$B1933)</f>
        <v>1</v>
      </c>
      <c r="I1933" s="45">
        <f>SUMIFS('Sample - Superstore'!T:T,'Sample - Superstore'!$V:$V,$A1933,'Sample - Superstore'!$N:$N,$B1933)</f>
        <v>0</v>
      </c>
      <c r="J1933" s="42">
        <f>SUMIFS('Sample - Superstore'!U:U,'Sample - Superstore'!$V:$V,$A1933,'Sample - Superstore'!$N:$N,$B1933)</f>
        <v>1.762551731</v>
      </c>
      <c r="N1933" s="40"/>
    </row>
    <row r="1934">
      <c r="A1934" s="41" t="s">
        <v>8605</v>
      </c>
      <c r="B1934" s="36" t="s">
        <v>2772</v>
      </c>
      <c r="C1934" s="36" t="s">
        <v>51</v>
      </c>
      <c r="D1934" s="36" t="s">
        <v>297</v>
      </c>
      <c r="E1934" s="36" t="s">
        <v>2773</v>
      </c>
      <c r="F1934" s="42">
        <f>SUMIFS('Sample - Superstore'!R:R,'Sample - Superstore'!$V:$V,$A1934,'Sample - Superstore'!$N:$N,$B1934)</f>
        <v>7.38</v>
      </c>
      <c r="G1934" s="43" t="str">
        <f>IF(OR($F1934&lt;Lower_Limit,$F1934&gt;Upper_Limit),TRUE,IF($F1934&gt;Upper_percentile,"P99",IF($F1934&lt;Lower_percentile,"P01","")))</f>
        <v/>
      </c>
      <c r="H1934" s="44">
        <f>SUMIFS('Sample - Superstore'!S:S,'Sample - Superstore'!$V:$V,$A1934,'Sample - Superstore'!$N:$N,$B1934)</f>
        <v>2</v>
      </c>
      <c r="I1934" s="45">
        <f>SUMIFS('Sample - Superstore'!T:T,'Sample - Superstore'!$V:$V,$A1934,'Sample - Superstore'!$N:$N,$B1934)</f>
        <v>0</v>
      </c>
      <c r="J1934" s="42">
        <f>SUMIFS('Sample - Superstore'!U:U,'Sample - Superstore'!$V:$V,$A1934,'Sample - Superstore'!$N:$N,$B1934)</f>
        <v>3.4686</v>
      </c>
      <c r="N1934" s="40"/>
    </row>
    <row r="1935">
      <c r="A1935" s="41" t="s">
        <v>8605</v>
      </c>
      <c r="B1935" s="36" t="s">
        <v>2096</v>
      </c>
      <c r="C1935" s="36" t="s">
        <v>51</v>
      </c>
      <c r="D1935" s="36" t="s">
        <v>76</v>
      </c>
      <c r="E1935" s="36" t="s">
        <v>2097</v>
      </c>
      <c r="F1935" s="42">
        <f>SUMIFS('Sample - Superstore'!R:R,'Sample - Superstore'!$V:$V,$A1935,'Sample - Superstore'!$N:$N,$B1935)</f>
        <v>2.596464198</v>
      </c>
      <c r="G1935" s="43" t="str">
        <f>IF(OR($F1935&lt;Lower_Limit,$F1935&gt;Upper_Limit),TRUE,IF($F1935&gt;Upper_percentile,"P99",IF($F1935&lt;Lower_percentile,"P01","")))</f>
        <v/>
      </c>
      <c r="H1935" s="44">
        <f>SUMIFS('Sample - Superstore'!S:S,'Sample - Superstore'!$V:$V,$A1935,'Sample - Superstore'!$N:$N,$B1935)</f>
        <v>2</v>
      </c>
      <c r="I1935" s="45">
        <f>SUMIFS('Sample - Superstore'!T:T,'Sample - Superstore'!$V:$V,$A1935,'Sample - Superstore'!$N:$N,$B1935)</f>
        <v>0.8</v>
      </c>
      <c r="J1935" s="42">
        <f>SUMIFS('Sample - Superstore'!U:U,'Sample - Superstore'!$V:$V,$A1935,'Sample - Superstore'!$N:$N,$B1935)</f>
        <v>-4.413989136</v>
      </c>
      <c r="N1935" s="40"/>
    </row>
    <row r="1936">
      <c r="A1936" s="41" t="s">
        <v>8605</v>
      </c>
      <c r="B1936" s="36" t="s">
        <v>3023</v>
      </c>
      <c r="C1936" s="36" t="s">
        <v>35</v>
      </c>
      <c r="D1936" s="36" t="s">
        <v>263</v>
      </c>
      <c r="E1936" s="36" t="s">
        <v>3024</v>
      </c>
      <c r="F1936" s="42">
        <f>SUMIFS('Sample - Superstore'!R:R,'Sample - Superstore'!$V:$V,$A1936,'Sample - Superstore'!$N:$N,$B1936)</f>
        <v>461.3993778</v>
      </c>
      <c r="G1936" s="43" t="str">
        <f>IF(OR($F1936&lt;Lower_Limit,$F1936&gt;Upper_Limit),TRUE,IF($F1936&gt;Upper_percentile,"P99",IF($F1936&lt;Lower_percentile,"P01","")))</f>
        <v/>
      </c>
      <c r="H1936" s="44">
        <f>SUMIFS('Sample - Superstore'!S:S,'Sample - Superstore'!$V:$V,$A1936,'Sample - Superstore'!$N:$N,$B1936)</f>
        <v>2</v>
      </c>
      <c r="I1936" s="45">
        <f>SUMIFS('Sample - Superstore'!T:T,'Sample - Superstore'!$V:$V,$A1936,'Sample - Superstore'!$N:$N,$B1936)</f>
        <v>0.1</v>
      </c>
      <c r="J1936" s="42">
        <f>SUMIFS('Sample - Superstore'!U:U,'Sample - Superstore'!$V:$V,$A1936,'Sample - Superstore'!$N:$N,$B1936)</f>
        <v>82.02655605</v>
      </c>
      <c r="N1936" s="40"/>
    </row>
    <row r="1937">
      <c r="A1937" s="41" t="s">
        <v>8605</v>
      </c>
      <c r="B1937" s="36" t="s">
        <v>3951</v>
      </c>
      <c r="C1937" s="36" t="s">
        <v>51</v>
      </c>
      <c r="D1937" s="36" t="s">
        <v>52</v>
      </c>
      <c r="E1937" s="36" t="s">
        <v>3952</v>
      </c>
      <c r="F1937" s="42">
        <f>SUMIFS('Sample - Superstore'!R:R,'Sample - Superstore'!$V:$V,$A1937,'Sample - Superstore'!$N:$N,$B1937)</f>
        <v>70.1847572</v>
      </c>
      <c r="G1937" s="43" t="str">
        <f>IF(OR($F1937&lt;Lower_Limit,$F1937&gt;Upper_Limit),TRUE,IF($F1937&gt;Upper_percentile,"P99",IF($F1937&lt;Lower_percentile,"P01","")))</f>
        <v/>
      </c>
      <c r="H1937" s="44">
        <f>SUMIFS('Sample - Superstore'!S:S,'Sample - Superstore'!$V:$V,$A1937,'Sample - Superstore'!$N:$N,$B1937)</f>
        <v>5</v>
      </c>
      <c r="I1937" s="45">
        <f>SUMIFS('Sample - Superstore'!T:T,'Sample - Superstore'!$V:$V,$A1937,'Sample - Superstore'!$N:$N,$B1937)</f>
        <v>0.2</v>
      </c>
      <c r="J1937" s="42">
        <f>SUMIFS('Sample - Superstore'!U:U,'Sample - Superstore'!$V:$V,$A1937,'Sample - Superstore'!$N:$N,$B1937)</f>
        <v>13.7243042</v>
      </c>
      <c r="N1937" s="40"/>
    </row>
    <row r="1938">
      <c r="A1938" s="41" t="s">
        <v>8605</v>
      </c>
      <c r="B1938" s="36" t="s">
        <v>265</v>
      </c>
      <c r="C1938" s="36" t="s">
        <v>35</v>
      </c>
      <c r="D1938" s="36" t="s">
        <v>263</v>
      </c>
      <c r="E1938" s="36" t="s">
        <v>266</v>
      </c>
      <c r="F1938" s="42">
        <f>SUMIFS('Sample - Superstore'!R:R,'Sample - Superstore'!$V:$V,$A1938,'Sample - Superstore'!$N:$N,$B1938)</f>
        <v>429.7939852</v>
      </c>
      <c r="G1938" s="43" t="str">
        <f>IF(OR($F1938&lt;Lower_Limit,$F1938&gt;Upper_Limit),TRUE,IF($F1938&gt;Upper_percentile,"P99",IF($F1938&lt;Lower_percentile,"P01","")))</f>
        <v/>
      </c>
      <c r="H1938" s="44">
        <f>SUMIFS('Sample - Superstore'!S:S,'Sample - Superstore'!$V:$V,$A1938,'Sample - Superstore'!$N:$N,$B1938)</f>
        <v>3</v>
      </c>
      <c r="I1938" s="45">
        <f>SUMIFS('Sample - Superstore'!T:T,'Sample - Superstore'!$V:$V,$A1938,'Sample - Superstore'!$N:$N,$B1938)</f>
        <v>0.3</v>
      </c>
      <c r="J1938" s="42">
        <f>SUMIFS('Sample - Superstore'!U:U,'Sample - Superstore'!$V:$V,$A1938,'Sample - Superstore'!$N:$N,$B1938)</f>
        <v>-24.5596563</v>
      </c>
      <c r="N1938" s="40"/>
    </row>
    <row r="1939">
      <c r="A1939" s="41" t="s">
        <v>8605</v>
      </c>
      <c r="B1939" s="36" t="s">
        <v>5010</v>
      </c>
      <c r="C1939" s="36" t="s">
        <v>39</v>
      </c>
      <c r="D1939" s="36" t="s">
        <v>85</v>
      </c>
      <c r="E1939" s="36" t="s">
        <v>5011</v>
      </c>
      <c r="F1939" s="42">
        <f>SUMIFS('Sample - Superstore'!R:R,'Sample - Superstore'!$V:$V,$A1939,'Sample - Superstore'!$N:$N,$B1939)</f>
        <v>1357.009896</v>
      </c>
      <c r="G1939" s="43" t="str">
        <f>IF(OR($F1939&lt;Lower_Limit,$F1939&gt;Upper_Limit),TRUE,IF($F1939&gt;Upper_percentile,"P99",IF($F1939&lt;Lower_percentile,"P01","")))</f>
        <v/>
      </c>
      <c r="H1939" s="44">
        <f>SUMIFS('Sample - Superstore'!S:S,'Sample - Superstore'!$V:$V,$A1939,'Sample - Superstore'!$N:$N,$B1939)</f>
        <v>4</v>
      </c>
      <c r="I1939" s="45">
        <f>SUMIFS('Sample - Superstore'!T:T,'Sample - Superstore'!$V:$V,$A1939,'Sample - Superstore'!$N:$N,$B1939)</f>
        <v>0.4</v>
      </c>
      <c r="J1939" s="42">
        <f>SUMIFS('Sample - Superstore'!U:U,'Sample - Superstore'!$V:$V,$A1939,'Sample - Superstore'!$N:$N,$B1939)</f>
        <v>203.5514844</v>
      </c>
      <c r="N1939" s="40"/>
    </row>
    <row r="1940">
      <c r="A1940" s="41" t="s">
        <v>8605</v>
      </c>
      <c r="B1940" s="36" t="s">
        <v>4059</v>
      </c>
      <c r="C1940" s="36" t="s">
        <v>35</v>
      </c>
      <c r="D1940" s="36" t="s">
        <v>121</v>
      </c>
      <c r="E1940" s="36" t="s">
        <v>4060</v>
      </c>
      <c r="F1940" s="42">
        <f>SUMIFS('Sample - Superstore'!R:R,'Sample - Superstore'!$V:$V,$A1940,'Sample - Superstore'!$N:$N,$B1940)</f>
        <v>54.93285926</v>
      </c>
      <c r="G1940" s="43" t="str">
        <f>IF(OR($F1940&lt;Lower_Limit,$F1940&gt;Upper_Limit),TRUE,IF($F1940&gt;Upper_percentile,"P99",IF($F1940&lt;Lower_percentile,"P01","")))</f>
        <v/>
      </c>
      <c r="H1940" s="44">
        <f>SUMIFS('Sample - Superstore'!S:S,'Sample - Superstore'!$V:$V,$A1940,'Sample - Superstore'!$N:$N,$B1940)</f>
        <v>3</v>
      </c>
      <c r="I1940" s="45">
        <f>SUMIFS('Sample - Superstore'!T:T,'Sample - Superstore'!$V:$V,$A1940,'Sample - Superstore'!$N:$N,$B1940)</f>
        <v>0.2</v>
      </c>
      <c r="J1940" s="42">
        <f>SUMIFS('Sample - Superstore'!U:U,'Sample - Superstore'!$V:$V,$A1940,'Sample - Superstore'!$N:$N,$B1940)</f>
        <v>10.98657185</v>
      </c>
      <c r="N1940" s="40"/>
    </row>
    <row r="1941">
      <c r="A1941" s="41" t="s">
        <v>8605</v>
      </c>
      <c r="B1941" s="36" t="s">
        <v>2712</v>
      </c>
      <c r="C1941" s="36" t="s">
        <v>51</v>
      </c>
      <c r="D1941" s="36" t="s">
        <v>93</v>
      </c>
      <c r="E1941" s="36" t="s">
        <v>2713</v>
      </c>
      <c r="F1941" s="42">
        <f>SUMIFS('Sample - Superstore'!R:R,'Sample - Superstore'!$V:$V,$A1941,'Sample - Superstore'!$N:$N,$B1941)</f>
        <v>9.84</v>
      </c>
      <c r="G1941" s="43" t="str">
        <f>IF(OR($F1941&lt;Lower_Limit,$F1941&gt;Upper_Limit),TRUE,IF($F1941&gt;Upper_percentile,"P99",IF($F1941&lt;Lower_percentile,"P01","")))</f>
        <v/>
      </c>
      <c r="H1941" s="44">
        <f>SUMIFS('Sample - Superstore'!S:S,'Sample - Superstore'!$V:$V,$A1941,'Sample - Superstore'!$N:$N,$B1941)</f>
        <v>3</v>
      </c>
      <c r="I1941" s="45">
        <f>SUMIFS('Sample - Superstore'!T:T,'Sample - Superstore'!$V:$V,$A1941,'Sample - Superstore'!$N:$N,$B1941)</f>
        <v>0</v>
      </c>
      <c r="J1941" s="42">
        <f>SUMIFS('Sample - Superstore'!U:U,'Sample - Superstore'!$V:$V,$A1941,'Sample - Superstore'!$N:$N,$B1941)</f>
        <v>2.8536</v>
      </c>
      <c r="N1941" s="40"/>
    </row>
    <row r="1942">
      <c r="A1942" s="41" t="s">
        <v>8605</v>
      </c>
      <c r="B1942" s="36" t="s">
        <v>2984</v>
      </c>
      <c r="C1942" s="36" t="s">
        <v>51</v>
      </c>
      <c r="D1942" s="36" t="s">
        <v>124</v>
      </c>
      <c r="E1942" s="36" t="s">
        <v>2985</v>
      </c>
      <c r="F1942" s="42">
        <f>SUMIFS('Sample - Superstore'!R:R,'Sample - Superstore'!$V:$V,$A1942,'Sample - Superstore'!$N:$N,$B1942)</f>
        <v>26.28883797</v>
      </c>
      <c r="G1942" s="43" t="str">
        <f>IF(OR($F1942&lt;Lower_Limit,$F1942&gt;Upper_Limit),TRUE,IF($F1942&gt;Upper_percentile,"P99",IF($F1942&lt;Lower_percentile,"P01","")))</f>
        <v/>
      </c>
      <c r="H1942" s="44">
        <f>SUMIFS('Sample - Superstore'!S:S,'Sample - Superstore'!$V:$V,$A1942,'Sample - Superstore'!$N:$N,$B1942)</f>
        <v>9</v>
      </c>
      <c r="I1942" s="45">
        <f>SUMIFS('Sample - Superstore'!T:T,'Sample - Superstore'!$V:$V,$A1942,'Sample - Superstore'!$N:$N,$B1942)</f>
        <v>0.2</v>
      </c>
      <c r="J1942" s="42">
        <f>SUMIFS('Sample - Superstore'!U:U,'Sample - Superstore'!$V:$V,$A1942,'Sample - Superstore'!$N:$N,$B1942)</f>
        <v>11.05523901</v>
      </c>
      <c r="N1942" s="40"/>
    </row>
    <row r="1943">
      <c r="A1943" s="41" t="s">
        <v>8605</v>
      </c>
      <c r="B1943" s="36" t="s">
        <v>1582</v>
      </c>
      <c r="C1943" s="36" t="s">
        <v>35</v>
      </c>
      <c r="D1943" s="36" t="s">
        <v>121</v>
      </c>
      <c r="E1943" s="36" t="s">
        <v>1583</v>
      </c>
      <c r="F1943" s="42">
        <f>SUMIFS('Sample - Superstore'!R:R,'Sample - Superstore'!$V:$V,$A1943,'Sample - Superstore'!$N:$N,$B1943)</f>
        <v>22.52681481</v>
      </c>
      <c r="G1943" s="43" t="str">
        <f>IF(OR($F1943&lt;Lower_Limit,$F1943&gt;Upper_Limit),TRUE,IF($F1943&gt;Upper_percentile,"P99",IF($F1943&lt;Lower_percentile,"P01","")))</f>
        <v/>
      </c>
      <c r="H1943" s="44">
        <f>SUMIFS('Sample - Superstore'!S:S,'Sample - Superstore'!$V:$V,$A1943,'Sample - Superstore'!$N:$N,$B1943)</f>
        <v>4</v>
      </c>
      <c r="I1943" s="45">
        <f>SUMIFS('Sample - Superstore'!T:T,'Sample - Superstore'!$V:$V,$A1943,'Sample - Superstore'!$N:$N,$B1943)</f>
        <v>0</v>
      </c>
      <c r="J1943" s="42">
        <f>SUMIFS('Sample - Superstore'!U:U,'Sample - Superstore'!$V:$V,$A1943,'Sample - Superstore'!$N:$N,$B1943)</f>
        <v>7.433848889</v>
      </c>
      <c r="N1943" s="40"/>
    </row>
    <row r="1944">
      <c r="A1944" s="41" t="s">
        <v>8605</v>
      </c>
      <c r="B1944" s="36" t="s">
        <v>4064</v>
      </c>
      <c r="C1944" s="36" t="s">
        <v>39</v>
      </c>
      <c r="D1944" s="36" t="s">
        <v>40</v>
      </c>
      <c r="E1944" s="36" t="s">
        <v>4065</v>
      </c>
      <c r="F1944" s="42">
        <f>SUMIFS('Sample - Superstore'!R:R,'Sample - Superstore'!$V:$V,$A1944,'Sample - Superstore'!$N:$N,$B1944)</f>
        <v>101.7438519</v>
      </c>
      <c r="G1944" s="43" t="str">
        <f>IF(OR($F1944&lt;Lower_Limit,$F1944&gt;Upper_Limit),TRUE,IF($F1944&gt;Upper_percentile,"P99",IF($F1944&lt;Lower_percentile,"P01","")))</f>
        <v/>
      </c>
      <c r="H1944" s="44">
        <f>SUMIFS('Sample - Superstore'!S:S,'Sample - Superstore'!$V:$V,$A1944,'Sample - Superstore'!$N:$N,$B1944)</f>
        <v>3</v>
      </c>
      <c r="I1944" s="45">
        <f>SUMIFS('Sample - Superstore'!T:T,'Sample - Superstore'!$V:$V,$A1944,'Sample - Superstore'!$N:$N,$B1944)</f>
        <v>0</v>
      </c>
      <c r="J1944" s="42">
        <f>SUMIFS('Sample - Superstore'!U:U,'Sample - Superstore'!$V:$V,$A1944,'Sample - Superstore'!$N:$N,$B1944)</f>
        <v>28.48827852</v>
      </c>
      <c r="N1944" s="40"/>
    </row>
    <row r="1945">
      <c r="A1945" s="41" t="s">
        <v>8605</v>
      </c>
      <c r="B1945" s="36" t="s">
        <v>4323</v>
      </c>
      <c r="C1945" s="36" t="s">
        <v>39</v>
      </c>
      <c r="D1945" s="36" t="s">
        <v>40</v>
      </c>
      <c r="E1945" s="36" t="s">
        <v>4324</v>
      </c>
      <c r="F1945" s="42">
        <f>SUMIFS('Sample - Superstore'!R:R,'Sample - Superstore'!$V:$V,$A1945,'Sample - Superstore'!$N:$N,$B1945)</f>
        <v>15.80948148</v>
      </c>
      <c r="G1945" s="43" t="str">
        <f>IF(OR($F1945&lt;Lower_Limit,$F1945&gt;Upper_Limit),TRUE,IF($F1945&gt;Upper_percentile,"P99",IF($F1945&lt;Lower_percentile,"P01","")))</f>
        <v/>
      </c>
      <c r="H1945" s="44">
        <f>SUMIFS('Sample - Superstore'!S:S,'Sample - Superstore'!$V:$V,$A1945,'Sample - Superstore'!$N:$N,$B1945)</f>
        <v>2</v>
      </c>
      <c r="I1945" s="45">
        <f>SUMIFS('Sample - Superstore'!T:T,'Sample - Superstore'!$V:$V,$A1945,'Sample - Superstore'!$N:$N,$B1945)</f>
        <v>0</v>
      </c>
      <c r="J1945" s="42">
        <f>SUMIFS('Sample - Superstore'!U:U,'Sample - Superstore'!$V:$V,$A1945,'Sample - Superstore'!$N:$N,$B1945)</f>
        <v>4.426654815</v>
      </c>
      <c r="N1945" s="40"/>
    </row>
    <row r="1946">
      <c r="A1946" s="41" t="s">
        <v>8605</v>
      </c>
      <c r="B1946" s="36" t="s">
        <v>5016</v>
      </c>
      <c r="C1946" s="36" t="s">
        <v>51</v>
      </c>
      <c r="D1946" s="36" t="s">
        <v>93</v>
      </c>
      <c r="E1946" s="36" t="s">
        <v>5017</v>
      </c>
      <c r="F1946" s="42">
        <f>SUMIFS('Sample - Superstore'!R:R,'Sample - Superstore'!$V:$V,$A1946,'Sample - Superstore'!$N:$N,$B1946)</f>
        <v>26.74493827</v>
      </c>
      <c r="G1946" s="43" t="str">
        <f>IF(OR($F1946&lt;Lower_Limit,$F1946&gt;Upper_Limit),TRUE,IF($F1946&gt;Upper_percentile,"P99",IF($F1946&lt;Lower_percentile,"P01","")))</f>
        <v/>
      </c>
      <c r="H1946" s="44">
        <f>SUMIFS('Sample - Superstore'!S:S,'Sample - Superstore'!$V:$V,$A1946,'Sample - Superstore'!$N:$N,$B1946)</f>
        <v>1</v>
      </c>
      <c r="I1946" s="45">
        <f>SUMIFS('Sample - Superstore'!T:T,'Sample - Superstore'!$V:$V,$A1946,'Sample - Superstore'!$N:$N,$B1946)</f>
        <v>0</v>
      </c>
      <c r="J1946" s="42">
        <f>SUMIFS('Sample - Superstore'!U:U,'Sample - Superstore'!$V:$V,$A1946,'Sample - Superstore'!$N:$N,$B1946)</f>
        <v>6.953683951</v>
      </c>
      <c r="N1946" s="40"/>
    </row>
    <row r="1947">
      <c r="A1947" s="41" t="s">
        <v>8605</v>
      </c>
      <c r="B1947" s="36" t="s">
        <v>1205</v>
      </c>
      <c r="C1947" s="36" t="s">
        <v>39</v>
      </c>
      <c r="D1947" s="36" t="s">
        <v>61</v>
      </c>
      <c r="E1947" s="36" t="s">
        <v>1878</v>
      </c>
      <c r="F1947" s="42">
        <f>SUMIFS('Sample - Superstore'!R:R,'Sample - Superstore'!$V:$V,$A1947,'Sample - Superstore'!$N:$N,$B1947)</f>
        <v>99.39</v>
      </c>
      <c r="G1947" s="43" t="str">
        <f>IF(OR($F1947&lt;Lower_Limit,$F1947&gt;Upper_Limit),TRUE,IF($F1947&gt;Upper_percentile,"P99",IF($F1947&lt;Lower_percentile,"P01","")))</f>
        <v/>
      </c>
      <c r="H1947" s="44">
        <f>SUMIFS('Sample - Superstore'!S:S,'Sample - Superstore'!$V:$V,$A1947,'Sample - Superstore'!$N:$N,$B1947)</f>
        <v>3</v>
      </c>
      <c r="I1947" s="45">
        <f>SUMIFS('Sample - Superstore'!T:T,'Sample - Superstore'!$V:$V,$A1947,'Sample - Superstore'!$N:$N,$B1947)</f>
        <v>0</v>
      </c>
      <c r="J1947" s="42">
        <f>SUMIFS('Sample - Superstore'!U:U,'Sample - Superstore'!$V:$V,$A1947,'Sample - Superstore'!$N:$N,$B1947)</f>
        <v>40.7499</v>
      </c>
      <c r="N1947" s="40"/>
    </row>
    <row r="1948">
      <c r="A1948" s="41" t="s">
        <v>8605</v>
      </c>
      <c r="B1948" s="36" t="s">
        <v>421</v>
      </c>
      <c r="C1948" s="36" t="s">
        <v>51</v>
      </c>
      <c r="D1948" s="36" t="s">
        <v>76</v>
      </c>
      <c r="E1948" s="36" t="s">
        <v>422</v>
      </c>
      <c r="F1948" s="42">
        <f>SUMIFS('Sample - Superstore'!R:R,'Sample - Superstore'!$V:$V,$A1948,'Sample - Superstore'!$N:$N,$B1948)</f>
        <v>1016.792</v>
      </c>
      <c r="G1948" s="43" t="str">
        <f>IF(OR($F1948&lt;Lower_Limit,$F1948&gt;Upper_Limit),TRUE,IF($F1948&gt;Upper_percentile,"P99",IF($F1948&lt;Lower_percentile,"P01","")))</f>
        <v/>
      </c>
      <c r="H1948" s="44">
        <f>SUMIFS('Sample - Superstore'!S:S,'Sample - Superstore'!$V:$V,$A1948,'Sample - Superstore'!$N:$N,$B1948)</f>
        <v>1</v>
      </c>
      <c r="I1948" s="45">
        <f>SUMIFS('Sample - Superstore'!T:T,'Sample - Superstore'!$V:$V,$A1948,'Sample - Superstore'!$N:$N,$B1948)</f>
        <v>0.2</v>
      </c>
      <c r="J1948" s="42">
        <f>SUMIFS('Sample - Superstore'!U:U,'Sample - Superstore'!$V:$V,$A1948,'Sample - Superstore'!$N:$N,$B1948)</f>
        <v>381.297</v>
      </c>
      <c r="N1948" s="40"/>
    </row>
    <row r="1949">
      <c r="A1949" s="41" t="s">
        <v>8605</v>
      </c>
      <c r="B1949" s="36" t="s">
        <v>832</v>
      </c>
      <c r="C1949" s="36" t="s">
        <v>51</v>
      </c>
      <c r="D1949" s="36" t="s">
        <v>76</v>
      </c>
      <c r="E1949" s="36" t="s">
        <v>833</v>
      </c>
      <c r="F1949" s="42">
        <f>SUMIFS('Sample - Superstore'!R:R,'Sample - Superstore'!$V:$V,$A1949,'Sample - Superstore'!$N:$N,$B1949)</f>
        <v>38.136</v>
      </c>
      <c r="G1949" s="43" t="str">
        <f>IF(OR($F1949&lt;Lower_Limit,$F1949&gt;Upper_Limit),TRUE,IF($F1949&gt;Upper_percentile,"P99",IF($F1949&lt;Lower_percentile,"P01","")))</f>
        <v/>
      </c>
      <c r="H1949" s="44">
        <f>SUMIFS('Sample - Superstore'!S:S,'Sample - Superstore'!$V:$V,$A1949,'Sample - Superstore'!$N:$N,$B1949)</f>
        <v>7</v>
      </c>
      <c r="I1949" s="45">
        <f>SUMIFS('Sample - Superstore'!T:T,'Sample - Superstore'!$V:$V,$A1949,'Sample - Superstore'!$N:$N,$B1949)</f>
        <v>0.2</v>
      </c>
      <c r="J1949" s="42">
        <f>SUMIFS('Sample - Superstore'!U:U,'Sample - Superstore'!$V:$V,$A1949,'Sample - Superstore'!$N:$N,$B1949)</f>
        <v>13.3476</v>
      </c>
      <c r="N1949" s="40"/>
    </row>
    <row r="1950">
      <c r="A1950" s="41" t="s">
        <v>8605</v>
      </c>
      <c r="B1950" s="36" t="s">
        <v>5021</v>
      </c>
      <c r="C1950" s="36" t="s">
        <v>39</v>
      </c>
      <c r="D1950" s="36" t="s">
        <v>40</v>
      </c>
      <c r="E1950" s="36" t="s">
        <v>5022</v>
      </c>
      <c r="F1950" s="42">
        <f>SUMIFS('Sample - Superstore'!R:R,'Sample - Superstore'!$V:$V,$A1950,'Sample - Superstore'!$N:$N,$B1950)</f>
        <v>361.376</v>
      </c>
      <c r="G1950" s="43" t="str">
        <f>IF(OR($F1950&lt;Lower_Limit,$F1950&gt;Upper_Limit),TRUE,IF($F1950&gt;Upper_percentile,"P99",IF($F1950&lt;Lower_percentile,"P01","")))</f>
        <v/>
      </c>
      <c r="H1950" s="44">
        <f>SUMIFS('Sample - Superstore'!S:S,'Sample - Superstore'!$V:$V,$A1950,'Sample - Superstore'!$N:$N,$B1950)</f>
        <v>2</v>
      </c>
      <c r="I1950" s="45">
        <f>SUMIFS('Sample - Superstore'!T:T,'Sample - Superstore'!$V:$V,$A1950,'Sample - Superstore'!$N:$N,$B1950)</f>
        <v>0.2</v>
      </c>
      <c r="J1950" s="42">
        <f>SUMIFS('Sample - Superstore'!U:U,'Sample - Superstore'!$V:$V,$A1950,'Sample - Superstore'!$N:$N,$B1950)</f>
        <v>27.1032</v>
      </c>
      <c r="N1950" s="40"/>
    </row>
    <row r="1951">
      <c r="A1951" s="41" t="s">
        <v>8605</v>
      </c>
      <c r="B1951" s="36" t="s">
        <v>3786</v>
      </c>
      <c r="C1951" s="36" t="s">
        <v>35</v>
      </c>
      <c r="D1951" s="36" t="s">
        <v>73</v>
      </c>
      <c r="E1951" s="36" t="s">
        <v>3787</v>
      </c>
      <c r="F1951" s="42">
        <f>SUMIFS('Sample - Superstore'!R:R,'Sample - Superstore'!$V:$V,$A1951,'Sample - Superstore'!$N:$N,$B1951)</f>
        <v>462.1169236</v>
      </c>
      <c r="G1951" s="43" t="str">
        <f>IF(OR($F1951&lt;Lower_Limit,$F1951&gt;Upper_Limit),TRUE,IF($F1951&gt;Upper_percentile,"P99",IF($F1951&lt;Lower_percentile,"P01","")))</f>
        <v/>
      </c>
      <c r="H1951" s="44">
        <f>SUMIFS('Sample - Superstore'!S:S,'Sample - Superstore'!$V:$V,$A1951,'Sample - Superstore'!$N:$N,$B1951)</f>
        <v>4</v>
      </c>
      <c r="I1951" s="45">
        <f>SUMIFS('Sample - Superstore'!T:T,'Sample - Superstore'!$V:$V,$A1951,'Sample - Superstore'!$N:$N,$B1951)</f>
        <v>0.4</v>
      </c>
      <c r="J1951" s="42">
        <f>SUMIFS('Sample - Superstore'!U:U,'Sample - Superstore'!$V:$V,$A1951,'Sample - Superstore'!$N:$N,$B1951)</f>
        <v>-146.3370258</v>
      </c>
      <c r="N1951" s="40"/>
    </row>
    <row r="1952">
      <c r="A1952" s="41" t="s">
        <v>8605</v>
      </c>
      <c r="B1952" s="36" t="s">
        <v>5027</v>
      </c>
      <c r="C1952" s="36" t="s">
        <v>51</v>
      </c>
      <c r="D1952" s="36" t="s">
        <v>205</v>
      </c>
      <c r="E1952" s="36" t="s">
        <v>416</v>
      </c>
      <c r="F1952" s="42">
        <f>SUMIFS('Sample - Superstore'!R:R,'Sample - Superstore'!$V:$V,$A1952,'Sample - Superstore'!$N:$N,$B1952)</f>
        <v>28.4</v>
      </c>
      <c r="G1952" s="43" t="str">
        <f>IF(OR($F1952&lt;Lower_Limit,$F1952&gt;Upper_Limit),TRUE,IF($F1952&gt;Upper_percentile,"P99",IF($F1952&lt;Lower_percentile,"P01","")))</f>
        <v/>
      </c>
      <c r="H1952" s="44">
        <f>SUMIFS('Sample - Superstore'!S:S,'Sample - Superstore'!$V:$V,$A1952,'Sample - Superstore'!$N:$N,$B1952)</f>
        <v>5</v>
      </c>
      <c r="I1952" s="45">
        <f>SUMIFS('Sample - Superstore'!T:T,'Sample - Superstore'!$V:$V,$A1952,'Sample - Superstore'!$N:$N,$B1952)</f>
        <v>0</v>
      </c>
      <c r="J1952" s="42">
        <f>SUMIFS('Sample - Superstore'!U:U,'Sample - Superstore'!$V:$V,$A1952,'Sample - Superstore'!$N:$N,$B1952)</f>
        <v>13.348</v>
      </c>
      <c r="N1952" s="40"/>
    </row>
    <row r="1953">
      <c r="A1953" s="41" t="s">
        <v>8605</v>
      </c>
      <c r="B1953" s="36" t="s">
        <v>1320</v>
      </c>
      <c r="C1953" s="36" t="s">
        <v>51</v>
      </c>
      <c r="D1953" s="36" t="s">
        <v>76</v>
      </c>
      <c r="E1953" s="36" t="s">
        <v>1321</v>
      </c>
      <c r="F1953" s="42">
        <f>SUMIFS('Sample - Superstore'!R:R,'Sample - Superstore'!$V:$V,$A1953,'Sample - Superstore'!$N:$N,$B1953)</f>
        <v>10.776</v>
      </c>
      <c r="G1953" s="43" t="str">
        <f>IF(OR($F1953&lt;Lower_Limit,$F1953&gt;Upper_Limit),TRUE,IF($F1953&gt;Upper_percentile,"P99",IF($F1953&lt;Lower_percentile,"P01","")))</f>
        <v/>
      </c>
      <c r="H1953" s="44">
        <f>SUMIFS('Sample - Superstore'!S:S,'Sample - Superstore'!$V:$V,$A1953,'Sample - Superstore'!$N:$N,$B1953)</f>
        <v>3</v>
      </c>
      <c r="I1953" s="45">
        <f>SUMIFS('Sample - Superstore'!T:T,'Sample - Superstore'!$V:$V,$A1953,'Sample - Superstore'!$N:$N,$B1953)</f>
        <v>0.2</v>
      </c>
      <c r="J1953" s="42">
        <f>SUMIFS('Sample - Superstore'!U:U,'Sample - Superstore'!$V:$V,$A1953,'Sample - Superstore'!$N:$N,$B1953)</f>
        <v>3.3675</v>
      </c>
      <c r="N1953" s="40"/>
    </row>
    <row r="1954">
      <c r="A1954" s="41" t="s">
        <v>8605</v>
      </c>
      <c r="B1954" s="36" t="s">
        <v>3436</v>
      </c>
      <c r="C1954" s="36" t="s">
        <v>39</v>
      </c>
      <c r="D1954" s="36" t="s">
        <v>40</v>
      </c>
      <c r="E1954" s="36" t="s">
        <v>3437</v>
      </c>
      <c r="F1954" s="42">
        <f>SUMIFS('Sample - Superstore'!R:R,'Sample - Superstore'!$V:$V,$A1954,'Sample - Superstore'!$N:$N,$B1954)</f>
        <v>76.04986667</v>
      </c>
      <c r="G1954" s="43" t="str">
        <f>IF(OR($F1954&lt;Lower_Limit,$F1954&gt;Upper_Limit),TRUE,IF($F1954&gt;Upper_percentile,"P99",IF($F1954&lt;Lower_percentile,"P01","")))</f>
        <v/>
      </c>
      <c r="H1954" s="44">
        <f>SUMIFS('Sample - Superstore'!S:S,'Sample - Superstore'!$V:$V,$A1954,'Sample - Superstore'!$N:$N,$B1954)</f>
        <v>3</v>
      </c>
      <c r="I1954" s="45">
        <f>SUMIFS('Sample - Superstore'!T:T,'Sample - Superstore'!$V:$V,$A1954,'Sample - Superstore'!$N:$N,$B1954)</f>
        <v>0.2</v>
      </c>
      <c r="J1954" s="42">
        <f>SUMIFS('Sample - Superstore'!U:U,'Sample - Superstore'!$V:$V,$A1954,'Sample - Superstore'!$N:$N,$B1954)</f>
        <v>7.604986667</v>
      </c>
      <c r="N1954" s="40"/>
    </row>
    <row r="1955">
      <c r="A1955" s="41" t="s">
        <v>8605</v>
      </c>
      <c r="B1955" s="36" t="s">
        <v>2107</v>
      </c>
      <c r="C1955" s="36" t="s">
        <v>51</v>
      </c>
      <c r="D1955" s="36" t="s">
        <v>124</v>
      </c>
      <c r="E1955" s="36" t="s">
        <v>2108</v>
      </c>
      <c r="F1955" s="42">
        <f>SUMIFS('Sample - Superstore'!R:R,'Sample - Superstore'!$V:$V,$A1955,'Sample - Superstore'!$N:$N,$B1955)</f>
        <v>17.2441284</v>
      </c>
      <c r="G1955" s="43" t="str">
        <f>IF(OR($F1955&lt;Lower_Limit,$F1955&gt;Upper_Limit),TRUE,IF($F1955&gt;Upper_percentile,"P99",IF($F1955&lt;Lower_percentile,"P01","")))</f>
        <v/>
      </c>
      <c r="H1955" s="44">
        <f>SUMIFS('Sample - Superstore'!S:S,'Sample - Superstore'!$V:$V,$A1955,'Sample - Superstore'!$N:$N,$B1955)</f>
        <v>4</v>
      </c>
      <c r="I1955" s="45">
        <f>SUMIFS('Sample - Superstore'!T:T,'Sample - Superstore'!$V:$V,$A1955,'Sample - Superstore'!$N:$N,$B1955)</f>
        <v>0.2</v>
      </c>
      <c r="J1955" s="42">
        <f>SUMIFS('Sample - Superstore'!U:U,'Sample - Superstore'!$V:$V,$A1955,'Sample - Superstore'!$N:$N,$B1955)</f>
        <v>6.250996543</v>
      </c>
      <c r="N1955" s="40"/>
    </row>
    <row r="1956">
      <c r="A1956" s="41" t="s">
        <v>8605</v>
      </c>
      <c r="B1956" s="36" t="s">
        <v>5034</v>
      </c>
      <c r="C1956" s="36" t="s">
        <v>51</v>
      </c>
      <c r="D1956" s="36" t="s">
        <v>635</v>
      </c>
      <c r="E1956" s="36" t="s">
        <v>5035</v>
      </c>
      <c r="F1956" s="42">
        <f>SUMIFS('Sample - Superstore'!R:R,'Sample - Superstore'!$V:$V,$A1956,'Sample - Superstore'!$N:$N,$B1956)</f>
        <v>49.5</v>
      </c>
      <c r="G1956" s="43" t="str">
        <f>IF(OR($F1956&lt;Lower_Limit,$F1956&gt;Upper_Limit),TRUE,IF($F1956&gt;Upper_percentile,"P99",IF($F1956&lt;Lower_percentile,"P01","")))</f>
        <v/>
      </c>
      <c r="H1956" s="44">
        <f>SUMIFS('Sample - Superstore'!S:S,'Sample - Superstore'!$V:$V,$A1956,'Sample - Superstore'!$N:$N,$B1956)</f>
        <v>5</v>
      </c>
      <c r="I1956" s="45">
        <f>SUMIFS('Sample - Superstore'!T:T,'Sample - Superstore'!$V:$V,$A1956,'Sample - Superstore'!$N:$N,$B1956)</f>
        <v>0</v>
      </c>
      <c r="J1956" s="42">
        <f>SUMIFS('Sample - Superstore'!U:U,'Sample - Superstore'!$V:$V,$A1956,'Sample - Superstore'!$N:$N,$B1956)</f>
        <v>13.365</v>
      </c>
      <c r="N1956" s="40"/>
    </row>
    <row r="1957">
      <c r="A1957" s="41" t="s">
        <v>8605</v>
      </c>
      <c r="B1957" s="36" t="s">
        <v>5037</v>
      </c>
      <c r="C1957" s="36" t="s">
        <v>51</v>
      </c>
      <c r="D1957" s="36" t="s">
        <v>52</v>
      </c>
      <c r="E1957" s="36" t="s">
        <v>5038</v>
      </c>
      <c r="F1957" s="42">
        <f>SUMIFS('Sample - Superstore'!R:R,'Sample - Superstore'!$V:$V,$A1957,'Sample - Superstore'!$N:$N,$B1957)</f>
        <v>1266.055901</v>
      </c>
      <c r="G1957" s="43" t="str">
        <f>IF(OR($F1957&lt;Lower_Limit,$F1957&gt;Upper_Limit),TRUE,IF($F1957&gt;Upper_percentile,"P99",IF($F1957&lt;Lower_percentile,"P01","")))</f>
        <v/>
      </c>
      <c r="H1957" s="44">
        <f>SUMIFS('Sample - Superstore'!S:S,'Sample - Superstore'!$V:$V,$A1957,'Sample - Superstore'!$N:$N,$B1957)</f>
        <v>4</v>
      </c>
      <c r="I1957" s="45">
        <f>SUMIFS('Sample - Superstore'!T:T,'Sample - Superstore'!$V:$V,$A1957,'Sample - Superstore'!$N:$N,$B1957)</f>
        <v>0</v>
      </c>
      <c r="J1957" s="42">
        <f>SUMIFS('Sample - Superstore'!U:U,'Sample - Superstore'!$V:$V,$A1957,'Sample - Superstore'!$N:$N,$B1957)</f>
        <v>63.30279506</v>
      </c>
      <c r="N1957" s="40"/>
    </row>
    <row r="1958">
      <c r="A1958" s="41" t="s">
        <v>8605</v>
      </c>
      <c r="B1958" s="36" t="s">
        <v>2014</v>
      </c>
      <c r="C1958" s="36" t="s">
        <v>51</v>
      </c>
      <c r="D1958" s="36" t="s">
        <v>93</v>
      </c>
      <c r="E1958" s="36" t="s">
        <v>2015</v>
      </c>
      <c r="F1958" s="42">
        <f>SUMIFS('Sample - Superstore'!R:R,'Sample - Superstore'!$V:$V,$A1958,'Sample - Superstore'!$N:$N,$B1958)</f>
        <v>7.211825514</v>
      </c>
      <c r="G1958" s="43" t="str">
        <f>IF(OR($F1958&lt;Lower_Limit,$F1958&gt;Upper_Limit),TRUE,IF($F1958&gt;Upper_percentile,"P99",IF($F1958&lt;Lower_percentile,"P01","")))</f>
        <v/>
      </c>
      <c r="H1958" s="44">
        <f>SUMIFS('Sample - Superstore'!S:S,'Sample - Superstore'!$V:$V,$A1958,'Sample - Superstore'!$N:$N,$B1958)</f>
        <v>2</v>
      </c>
      <c r="I1958" s="45">
        <f>SUMIFS('Sample - Superstore'!T:T,'Sample - Superstore'!$V:$V,$A1958,'Sample - Superstore'!$N:$N,$B1958)</f>
        <v>0.2</v>
      </c>
      <c r="J1958" s="42">
        <f>SUMIFS('Sample - Superstore'!U:U,'Sample - Superstore'!$V:$V,$A1958,'Sample - Superstore'!$N:$N,$B1958)</f>
        <v>1.171921646</v>
      </c>
      <c r="N1958" s="40"/>
    </row>
    <row r="1959">
      <c r="A1959" s="41" t="s">
        <v>8605</v>
      </c>
      <c r="B1959" s="36" t="s">
        <v>2770</v>
      </c>
      <c r="C1959" s="36" t="s">
        <v>51</v>
      </c>
      <c r="D1959" s="36" t="s">
        <v>297</v>
      </c>
      <c r="E1959" s="36" t="s">
        <v>2771</v>
      </c>
      <c r="F1959" s="42">
        <f>SUMIFS('Sample - Superstore'!R:R,'Sample - Superstore'!$V:$V,$A1959,'Sample - Superstore'!$N:$N,$B1959)</f>
        <v>55.32086255</v>
      </c>
      <c r="G1959" s="43" t="str">
        <f>IF(OR($F1959&lt;Lower_Limit,$F1959&gt;Upper_Limit),TRUE,IF($F1959&gt;Upper_percentile,"P99",IF($F1959&lt;Lower_percentile,"P01","")))</f>
        <v/>
      </c>
      <c r="H1959" s="44">
        <f>SUMIFS('Sample - Superstore'!S:S,'Sample - Superstore'!$V:$V,$A1959,'Sample - Superstore'!$N:$N,$B1959)</f>
        <v>2</v>
      </c>
      <c r="I1959" s="45">
        <f>SUMIFS('Sample - Superstore'!T:T,'Sample - Superstore'!$V:$V,$A1959,'Sample - Superstore'!$N:$N,$B1959)</f>
        <v>0.2</v>
      </c>
      <c r="J1959" s="42">
        <f>SUMIFS('Sample - Superstore'!U:U,'Sample - Superstore'!$V:$V,$A1959,'Sample - Superstore'!$N:$N,$B1959)</f>
        <v>17.97928033</v>
      </c>
      <c r="N1959" s="40"/>
    </row>
    <row r="1960">
      <c r="A1960" s="41" t="s">
        <v>8605</v>
      </c>
      <c r="B1960" s="36" t="s">
        <v>1799</v>
      </c>
      <c r="C1960" s="36" t="s">
        <v>51</v>
      </c>
      <c r="D1960" s="36" t="s">
        <v>124</v>
      </c>
      <c r="E1960" s="36" t="s">
        <v>1800</v>
      </c>
      <c r="F1960" s="42">
        <f>SUMIFS('Sample - Superstore'!R:R,'Sample - Superstore'!$V:$V,$A1960,'Sample - Superstore'!$N:$N,$B1960)</f>
        <v>22.25156214</v>
      </c>
      <c r="G1960" s="43" t="str">
        <f>IF(OR($F1960&lt;Lower_Limit,$F1960&gt;Upper_Limit),TRUE,IF($F1960&gt;Upper_percentile,"P99",IF($F1960&lt;Lower_percentile,"P01","")))</f>
        <v/>
      </c>
      <c r="H1960" s="44">
        <f>SUMIFS('Sample - Superstore'!S:S,'Sample - Superstore'!$V:$V,$A1960,'Sample - Superstore'!$N:$N,$B1960)</f>
        <v>2</v>
      </c>
      <c r="I1960" s="45">
        <f>SUMIFS('Sample - Superstore'!T:T,'Sample - Superstore'!$V:$V,$A1960,'Sample - Superstore'!$N:$N,$B1960)</f>
        <v>0.2</v>
      </c>
      <c r="J1960" s="42">
        <f>SUMIFS('Sample - Superstore'!U:U,'Sample - Superstore'!$V:$V,$A1960,'Sample - Superstore'!$N:$N,$B1960)</f>
        <v>7.509902222</v>
      </c>
      <c r="N1960" s="40"/>
    </row>
    <row r="1961">
      <c r="A1961" s="41" t="s">
        <v>8605</v>
      </c>
      <c r="B1961" s="36" t="s">
        <v>1283</v>
      </c>
      <c r="C1961" s="36" t="s">
        <v>35</v>
      </c>
      <c r="D1961" s="36" t="s">
        <v>263</v>
      </c>
      <c r="E1961" s="36" t="s">
        <v>1284</v>
      </c>
      <c r="F1961" s="42">
        <f>SUMIFS('Sample - Superstore'!R:R,'Sample - Superstore'!$V:$V,$A1961,'Sample - Superstore'!$N:$N,$B1961)</f>
        <v>433.5261259</v>
      </c>
      <c r="G1961" s="43" t="str">
        <f>IF(OR($F1961&lt;Lower_Limit,$F1961&gt;Upper_Limit),TRUE,IF($F1961&gt;Upper_percentile,"P99",IF($F1961&lt;Lower_percentile,"P01","")))</f>
        <v/>
      </c>
      <c r="H1961" s="44">
        <f>SUMIFS('Sample - Superstore'!S:S,'Sample - Superstore'!$V:$V,$A1961,'Sample - Superstore'!$N:$N,$B1961)</f>
        <v>9</v>
      </c>
      <c r="I1961" s="45">
        <f>SUMIFS('Sample - Superstore'!T:T,'Sample - Superstore'!$V:$V,$A1961,'Sample - Superstore'!$N:$N,$B1961)</f>
        <v>0.6</v>
      </c>
      <c r="J1961" s="42">
        <f>SUMIFS('Sample - Superstore'!U:U,'Sample - Superstore'!$V:$V,$A1961,'Sample - Superstore'!$N:$N,$B1961)</f>
        <v>-30.96615185</v>
      </c>
      <c r="N1961" s="40"/>
    </row>
    <row r="1962">
      <c r="A1962" s="41" t="s">
        <v>8605</v>
      </c>
      <c r="B1962" s="36" t="s">
        <v>5045</v>
      </c>
      <c r="C1962" s="36" t="s">
        <v>39</v>
      </c>
      <c r="D1962" s="36" t="s">
        <v>40</v>
      </c>
      <c r="E1962" s="36" t="s">
        <v>5046</v>
      </c>
      <c r="F1962" s="42">
        <f>SUMIFS('Sample - Superstore'!R:R,'Sample - Superstore'!$V:$V,$A1962,'Sample - Superstore'!$N:$N,$B1962)</f>
        <v>242.2369658</v>
      </c>
      <c r="G1962" s="43" t="str">
        <f>IF(OR($F1962&lt;Lower_Limit,$F1962&gt;Upper_Limit),TRUE,IF($F1962&gt;Upper_percentile,"P99",IF($F1962&lt;Lower_percentile,"P01","")))</f>
        <v/>
      </c>
      <c r="H1962" s="44">
        <f>SUMIFS('Sample - Superstore'!S:S,'Sample - Superstore'!$V:$V,$A1962,'Sample - Superstore'!$N:$N,$B1962)</f>
        <v>5</v>
      </c>
      <c r="I1962" s="45">
        <f>SUMIFS('Sample - Superstore'!T:T,'Sample - Superstore'!$V:$V,$A1962,'Sample - Superstore'!$N:$N,$B1962)</f>
        <v>0.4</v>
      </c>
      <c r="J1962" s="42">
        <f>SUMIFS('Sample - Superstore'!U:U,'Sample - Superstore'!$V:$V,$A1962,'Sample - Superstore'!$N:$N,$B1962)</f>
        <v>24.22369658</v>
      </c>
      <c r="N1962" s="40"/>
    </row>
    <row r="1963">
      <c r="A1963" s="41" t="s">
        <v>8605</v>
      </c>
      <c r="B1963" s="36" t="s">
        <v>5047</v>
      </c>
      <c r="C1963" s="36" t="s">
        <v>51</v>
      </c>
      <c r="D1963" s="36" t="s">
        <v>283</v>
      </c>
      <c r="E1963" s="36" t="s">
        <v>5048</v>
      </c>
      <c r="F1963" s="42">
        <f>SUMIFS('Sample - Superstore'!R:R,'Sample - Superstore'!$V:$V,$A1963,'Sample - Superstore'!$N:$N,$B1963)</f>
        <v>67.84</v>
      </c>
      <c r="G1963" s="43" t="str">
        <f>IF(OR($F1963&lt;Lower_Limit,$F1963&gt;Upper_Limit),TRUE,IF($F1963&gt;Upper_percentile,"P99",IF($F1963&lt;Lower_percentile,"P01","")))</f>
        <v/>
      </c>
      <c r="H1963" s="44">
        <f>SUMIFS('Sample - Superstore'!S:S,'Sample - Superstore'!$V:$V,$A1963,'Sample - Superstore'!$N:$N,$B1963)</f>
        <v>1</v>
      </c>
      <c r="I1963" s="45">
        <f>SUMIFS('Sample - Superstore'!T:T,'Sample - Superstore'!$V:$V,$A1963,'Sample - Superstore'!$N:$N,$B1963)</f>
        <v>0</v>
      </c>
      <c r="J1963" s="42">
        <f>SUMIFS('Sample - Superstore'!U:U,'Sample - Superstore'!$V:$V,$A1963,'Sample - Superstore'!$N:$N,$B1963)</f>
        <v>18.3168</v>
      </c>
      <c r="N1963" s="40"/>
    </row>
    <row r="1964">
      <c r="A1964" s="41" t="s">
        <v>8605</v>
      </c>
      <c r="B1964" s="36" t="s">
        <v>1077</v>
      </c>
      <c r="C1964" s="36" t="s">
        <v>35</v>
      </c>
      <c r="D1964" s="36" t="s">
        <v>263</v>
      </c>
      <c r="E1964" s="36" t="s">
        <v>1078</v>
      </c>
      <c r="F1964" s="42">
        <f>SUMIFS('Sample - Superstore'!R:R,'Sample - Superstore'!$V:$V,$A1964,'Sample - Superstore'!$N:$N,$B1964)</f>
        <v>341.9728066</v>
      </c>
      <c r="G1964" s="43" t="str">
        <f>IF(OR($F1964&lt;Lower_Limit,$F1964&gt;Upper_Limit),TRUE,IF($F1964&gt;Upper_percentile,"P99",IF($F1964&lt;Lower_percentile,"P01","")))</f>
        <v/>
      </c>
      <c r="H1964" s="44">
        <f>SUMIFS('Sample - Superstore'!S:S,'Sample - Superstore'!$V:$V,$A1964,'Sample - Superstore'!$N:$N,$B1964)</f>
        <v>2</v>
      </c>
      <c r="I1964" s="45">
        <f>SUMIFS('Sample - Superstore'!T:T,'Sample - Superstore'!$V:$V,$A1964,'Sample - Superstore'!$N:$N,$B1964)</f>
        <v>0</v>
      </c>
      <c r="J1964" s="42">
        <f>SUMIFS('Sample - Superstore'!U:U,'Sample - Superstore'!$V:$V,$A1964,'Sample - Superstore'!$N:$N,$B1964)</f>
        <v>37.61700872</v>
      </c>
      <c r="N1964" s="40"/>
    </row>
    <row r="1965">
      <c r="A1965" s="41" t="s">
        <v>8605</v>
      </c>
      <c r="B1965" s="36" t="s">
        <v>5054</v>
      </c>
      <c r="C1965" s="36" t="s">
        <v>39</v>
      </c>
      <c r="D1965" s="36" t="s">
        <v>61</v>
      </c>
      <c r="E1965" s="36" t="s">
        <v>5055</v>
      </c>
      <c r="F1965" s="42">
        <f>SUMIFS('Sample - Superstore'!R:R,'Sample - Superstore'!$V:$V,$A1965,'Sample - Superstore'!$N:$N,$B1965)</f>
        <v>964.2036501</v>
      </c>
      <c r="G1965" s="43" t="str">
        <f>IF(OR($F1965&lt;Lower_Limit,$F1965&gt;Upper_Limit),TRUE,IF($F1965&gt;Upper_percentile,"P99",IF($F1965&lt;Lower_percentile,"P01","")))</f>
        <v/>
      </c>
      <c r="H1965" s="44">
        <f>SUMIFS('Sample - Superstore'!S:S,'Sample - Superstore'!$V:$V,$A1965,'Sample - Superstore'!$N:$N,$B1965)</f>
        <v>4</v>
      </c>
      <c r="I1965" s="45">
        <f>SUMIFS('Sample - Superstore'!T:T,'Sample - Superstore'!$V:$V,$A1965,'Sample - Superstore'!$N:$N,$B1965)</f>
        <v>0</v>
      </c>
      <c r="J1965" s="42">
        <f>SUMIFS('Sample - Superstore'!U:U,'Sample - Superstore'!$V:$V,$A1965,'Sample - Superstore'!$N:$N,$B1965)</f>
        <v>385.68146</v>
      </c>
      <c r="N1965" s="40"/>
    </row>
    <row r="1966">
      <c r="A1966" s="41" t="s">
        <v>8605</v>
      </c>
      <c r="B1966" s="36" t="s">
        <v>3609</v>
      </c>
      <c r="C1966" s="36" t="s">
        <v>39</v>
      </c>
      <c r="D1966" s="36" t="s">
        <v>61</v>
      </c>
      <c r="E1966" s="36" t="s">
        <v>3610</v>
      </c>
      <c r="F1966" s="42">
        <f>SUMIFS('Sample - Superstore'!R:R,'Sample - Superstore'!$V:$V,$A1966,'Sample - Superstore'!$N:$N,$B1966)</f>
        <v>595</v>
      </c>
      <c r="G1966" s="43" t="str">
        <f>IF(OR($F1966&lt;Lower_Limit,$F1966&gt;Upper_Limit),TRUE,IF($F1966&gt;Upper_percentile,"P99",IF($F1966&lt;Lower_percentile,"P01","")))</f>
        <v/>
      </c>
      <c r="H1966" s="44">
        <f>SUMIFS('Sample - Superstore'!S:S,'Sample - Superstore'!$V:$V,$A1966,'Sample - Superstore'!$N:$N,$B1966)</f>
        <v>5</v>
      </c>
      <c r="I1966" s="45">
        <f>SUMIFS('Sample - Superstore'!T:T,'Sample - Superstore'!$V:$V,$A1966,'Sample - Superstore'!$N:$N,$B1966)</f>
        <v>0</v>
      </c>
      <c r="J1966" s="42">
        <f>SUMIFS('Sample - Superstore'!U:U,'Sample - Superstore'!$V:$V,$A1966,'Sample - Superstore'!$N:$N,$B1966)</f>
        <v>95.2</v>
      </c>
      <c r="N1966" s="40"/>
    </row>
    <row r="1967">
      <c r="A1967" s="41" t="s">
        <v>8605</v>
      </c>
      <c r="B1967" s="36" t="s">
        <v>5058</v>
      </c>
      <c r="C1967" s="36" t="s">
        <v>51</v>
      </c>
      <c r="D1967" s="36" t="s">
        <v>76</v>
      </c>
      <c r="E1967" s="36" t="s">
        <v>5059</v>
      </c>
      <c r="F1967" s="42">
        <f>SUMIFS('Sample - Superstore'!R:R,'Sample - Superstore'!$V:$V,$A1967,'Sample - Superstore'!$N:$N,$B1967)</f>
        <v>61.12</v>
      </c>
      <c r="G1967" s="43" t="str">
        <f>IF(OR($F1967&lt;Lower_Limit,$F1967&gt;Upper_Limit),TRUE,IF($F1967&gt;Upper_percentile,"P99",IF($F1967&lt;Lower_percentile,"P01","")))</f>
        <v/>
      </c>
      <c r="H1967" s="44">
        <f>SUMIFS('Sample - Superstore'!S:S,'Sample - Superstore'!$V:$V,$A1967,'Sample - Superstore'!$N:$N,$B1967)</f>
        <v>5</v>
      </c>
      <c r="I1967" s="45">
        <f>SUMIFS('Sample - Superstore'!T:T,'Sample - Superstore'!$V:$V,$A1967,'Sample - Superstore'!$N:$N,$B1967)</f>
        <v>0.2</v>
      </c>
      <c r="J1967" s="42">
        <f>SUMIFS('Sample - Superstore'!U:U,'Sample - Superstore'!$V:$V,$A1967,'Sample - Superstore'!$N:$N,$B1967)</f>
        <v>22.156</v>
      </c>
      <c r="N1967" s="40"/>
    </row>
    <row r="1968">
      <c r="A1968" s="41" t="s">
        <v>8605</v>
      </c>
      <c r="B1968" s="36" t="s">
        <v>1313</v>
      </c>
      <c r="C1968" s="36" t="s">
        <v>51</v>
      </c>
      <c r="D1968" s="36" t="s">
        <v>76</v>
      </c>
      <c r="E1968" s="36" t="s">
        <v>1314</v>
      </c>
      <c r="F1968" s="42">
        <f>SUMIFS('Sample - Superstore'!R:R,'Sample - Superstore'!$V:$V,$A1968,'Sample - Superstore'!$N:$N,$B1968)</f>
        <v>16.25969383</v>
      </c>
      <c r="G1968" s="43" t="str">
        <f>IF(OR($F1968&lt;Lower_Limit,$F1968&gt;Upper_Limit),TRUE,IF($F1968&gt;Upper_percentile,"P99",IF($F1968&lt;Lower_percentile,"P01","")))</f>
        <v/>
      </c>
      <c r="H1968" s="44">
        <f>SUMIFS('Sample - Superstore'!S:S,'Sample - Superstore'!$V:$V,$A1968,'Sample - Superstore'!$N:$N,$B1968)</f>
        <v>3</v>
      </c>
      <c r="I1968" s="45">
        <f>SUMIFS('Sample - Superstore'!T:T,'Sample - Superstore'!$V:$V,$A1968,'Sample - Superstore'!$N:$N,$B1968)</f>
        <v>0.2</v>
      </c>
      <c r="J1968" s="42">
        <f>SUMIFS('Sample - Superstore'!U:U,'Sample - Superstore'!$V:$V,$A1968,'Sample - Superstore'!$N:$N,$B1968)</f>
        <v>5.284400494</v>
      </c>
      <c r="N1968" s="40"/>
    </row>
    <row r="1969">
      <c r="A1969" s="41" t="s">
        <v>8605</v>
      </c>
      <c r="B1969" s="36" t="s">
        <v>1415</v>
      </c>
      <c r="C1969" s="36" t="s">
        <v>51</v>
      </c>
      <c r="D1969" s="36" t="s">
        <v>52</v>
      </c>
      <c r="E1969" s="36" t="s">
        <v>1416</v>
      </c>
      <c r="F1969" s="42">
        <f>SUMIFS('Sample - Superstore'!R:R,'Sample - Superstore'!$V:$V,$A1969,'Sample - Superstore'!$N:$N,$B1969)</f>
        <v>73.59460082</v>
      </c>
      <c r="G1969" s="43" t="str">
        <f>IF(OR($F1969&lt;Lower_Limit,$F1969&gt;Upper_Limit),TRUE,IF($F1969&gt;Upper_percentile,"P99",IF($F1969&lt;Lower_percentile,"P01","")))</f>
        <v/>
      </c>
      <c r="H1969" s="44">
        <f>SUMIFS('Sample - Superstore'!S:S,'Sample - Superstore'!$V:$V,$A1969,'Sample - Superstore'!$N:$N,$B1969)</f>
        <v>2</v>
      </c>
      <c r="I1969" s="45">
        <f>SUMIFS('Sample - Superstore'!T:T,'Sample - Superstore'!$V:$V,$A1969,'Sample - Superstore'!$N:$N,$B1969)</f>
        <v>0</v>
      </c>
      <c r="J1969" s="42">
        <f>SUMIFS('Sample - Superstore'!U:U,'Sample - Superstore'!$V:$V,$A1969,'Sample - Superstore'!$N:$N,$B1969)</f>
        <v>2.943784033</v>
      </c>
      <c r="N1969" s="40"/>
    </row>
    <row r="1970">
      <c r="A1970" s="41" t="s">
        <v>8605</v>
      </c>
      <c r="B1970" s="36" t="s">
        <v>4338</v>
      </c>
      <c r="C1970" s="36" t="s">
        <v>51</v>
      </c>
      <c r="D1970" s="36" t="s">
        <v>52</v>
      </c>
      <c r="E1970" s="36" t="s">
        <v>4339</v>
      </c>
      <c r="F1970" s="42">
        <f>SUMIFS('Sample - Superstore'!R:R,'Sample - Superstore'!$V:$V,$A1970,'Sample - Superstore'!$N:$N,$B1970)</f>
        <v>77.71843621</v>
      </c>
      <c r="G1970" s="43" t="str">
        <f>IF(OR($F1970&lt;Lower_Limit,$F1970&gt;Upper_Limit),TRUE,IF($F1970&gt;Upper_percentile,"P99",IF($F1970&lt;Lower_percentile,"P01","")))</f>
        <v/>
      </c>
      <c r="H1970" s="44">
        <f>SUMIFS('Sample - Superstore'!S:S,'Sample - Superstore'!$V:$V,$A1970,'Sample - Superstore'!$N:$N,$B1970)</f>
        <v>4</v>
      </c>
      <c r="I1970" s="45">
        <f>SUMIFS('Sample - Superstore'!T:T,'Sample - Superstore'!$V:$V,$A1970,'Sample - Superstore'!$N:$N,$B1970)</f>
        <v>0</v>
      </c>
      <c r="J1970" s="42">
        <f>SUMIFS('Sample - Superstore'!U:U,'Sample - Superstore'!$V:$V,$A1970,'Sample - Superstore'!$N:$N,$B1970)</f>
        <v>20.98397778</v>
      </c>
      <c r="N1970" s="40"/>
    </row>
    <row r="1971">
      <c r="A1971" s="41" t="s">
        <v>8605</v>
      </c>
      <c r="B1971" s="36" t="s">
        <v>4276</v>
      </c>
      <c r="C1971" s="36" t="s">
        <v>51</v>
      </c>
      <c r="D1971" s="36" t="s">
        <v>52</v>
      </c>
      <c r="E1971" s="36" t="s">
        <v>4277</v>
      </c>
      <c r="F1971" s="42">
        <f>SUMIFS('Sample - Superstore'!R:R,'Sample - Superstore'!$V:$V,$A1971,'Sample - Superstore'!$N:$N,$B1971)</f>
        <v>114.089758</v>
      </c>
      <c r="G1971" s="43" t="str">
        <f>IF(OR($F1971&lt;Lower_Limit,$F1971&gt;Upper_Limit),TRUE,IF($F1971&gt;Upper_percentile,"P99",IF($F1971&lt;Lower_percentile,"P01","")))</f>
        <v/>
      </c>
      <c r="H1971" s="44">
        <f>SUMIFS('Sample - Superstore'!S:S,'Sample - Superstore'!$V:$V,$A1971,'Sample - Superstore'!$N:$N,$B1971)</f>
        <v>6</v>
      </c>
      <c r="I1971" s="45">
        <f>SUMIFS('Sample - Superstore'!T:T,'Sample - Superstore'!$V:$V,$A1971,'Sample - Superstore'!$N:$N,$B1971)</f>
        <v>0.2</v>
      </c>
      <c r="J1971" s="42">
        <f>SUMIFS('Sample - Superstore'!U:U,'Sample - Superstore'!$V:$V,$A1971,'Sample - Superstore'!$N:$N,$B1971)</f>
        <v>-18.53958568</v>
      </c>
      <c r="N1971" s="40"/>
    </row>
    <row r="1972">
      <c r="A1972" s="41" t="s">
        <v>8605</v>
      </c>
      <c r="B1972" s="36" t="s">
        <v>1601</v>
      </c>
      <c r="C1972" s="36" t="s">
        <v>35</v>
      </c>
      <c r="D1972" s="36" t="s">
        <v>121</v>
      </c>
      <c r="E1972" s="36" t="s">
        <v>1602</v>
      </c>
      <c r="F1972" s="42">
        <f>SUMIFS('Sample - Superstore'!R:R,'Sample - Superstore'!$V:$V,$A1972,'Sample - Superstore'!$N:$N,$B1972)</f>
        <v>2.637441975</v>
      </c>
      <c r="G1972" s="43" t="str">
        <f>IF(OR($F1972&lt;Lower_Limit,$F1972&gt;Upper_Limit),TRUE,IF($F1972&gt;Upper_percentile,"P99",IF($F1972&lt;Lower_percentile,"P01","")))</f>
        <v/>
      </c>
      <c r="H1972" s="44">
        <f>SUMIFS('Sample - Superstore'!S:S,'Sample - Superstore'!$V:$V,$A1972,'Sample - Superstore'!$N:$N,$B1972)</f>
        <v>2</v>
      </c>
      <c r="I1972" s="45">
        <f>SUMIFS('Sample - Superstore'!T:T,'Sample - Superstore'!$V:$V,$A1972,'Sample - Superstore'!$N:$N,$B1972)</f>
        <v>0.6</v>
      </c>
      <c r="J1972" s="42">
        <f>SUMIFS('Sample - Superstore'!U:U,'Sample - Superstore'!$V:$V,$A1972,'Sample - Superstore'!$N:$N,$B1972)</f>
        <v>-0.857168642</v>
      </c>
      <c r="N1972" s="40"/>
    </row>
    <row r="1973">
      <c r="A1973" s="41" t="s">
        <v>8605</v>
      </c>
      <c r="B1973" s="36" t="s">
        <v>348</v>
      </c>
      <c r="C1973" s="36" t="s">
        <v>51</v>
      </c>
      <c r="D1973" s="36" t="s">
        <v>76</v>
      </c>
      <c r="E1973" s="36" t="s">
        <v>349</v>
      </c>
      <c r="F1973" s="42">
        <f>SUMIFS('Sample - Superstore'!R:R,'Sample - Superstore'!$V:$V,$A1973,'Sample - Superstore'!$N:$N,$B1973)</f>
        <v>12.21289712</v>
      </c>
      <c r="G1973" s="43" t="str">
        <f>IF(OR($F1973&lt;Lower_Limit,$F1973&gt;Upper_Limit),TRUE,IF($F1973&gt;Upper_percentile,"P99",IF($F1973&lt;Lower_percentile,"P01","")))</f>
        <v/>
      </c>
      <c r="H1973" s="44">
        <f>SUMIFS('Sample - Superstore'!S:S,'Sample - Superstore'!$V:$V,$A1973,'Sample - Superstore'!$N:$N,$B1973)</f>
        <v>5</v>
      </c>
      <c r="I1973" s="45">
        <f>SUMIFS('Sample - Superstore'!T:T,'Sample - Superstore'!$V:$V,$A1973,'Sample - Superstore'!$N:$N,$B1973)</f>
        <v>0.8</v>
      </c>
      <c r="J1973" s="42">
        <f>SUMIFS('Sample - Superstore'!U:U,'Sample - Superstore'!$V:$V,$A1973,'Sample - Superstore'!$N:$N,$B1973)</f>
        <v>-19.54063539</v>
      </c>
      <c r="N1973" s="40"/>
    </row>
    <row r="1974">
      <c r="A1974" s="41" t="s">
        <v>8605</v>
      </c>
      <c r="B1974" s="36" t="s">
        <v>721</v>
      </c>
      <c r="C1974" s="36" t="s">
        <v>51</v>
      </c>
      <c r="D1974" s="36" t="s">
        <v>272</v>
      </c>
      <c r="E1974" s="36" t="s">
        <v>722</v>
      </c>
      <c r="F1974" s="42">
        <f>SUMIFS('Sample - Superstore'!R:R,'Sample - Superstore'!$V:$V,$A1974,'Sample - Superstore'!$N:$N,$B1974)</f>
        <v>66.12638025</v>
      </c>
      <c r="G1974" s="43" t="str">
        <f>IF(OR($F1974&lt;Lower_Limit,$F1974&gt;Upper_Limit),TRUE,IF($F1974&gt;Upper_percentile,"P99",IF($F1974&lt;Lower_percentile,"P01","")))</f>
        <v/>
      </c>
      <c r="H1974" s="44">
        <f>SUMIFS('Sample - Superstore'!S:S,'Sample - Superstore'!$V:$V,$A1974,'Sample - Superstore'!$N:$N,$B1974)</f>
        <v>12</v>
      </c>
      <c r="I1974" s="45">
        <f>SUMIFS('Sample - Superstore'!T:T,'Sample - Superstore'!$V:$V,$A1974,'Sample - Superstore'!$N:$N,$B1974)</f>
        <v>0.2</v>
      </c>
      <c r="J1974" s="42">
        <f>SUMIFS('Sample - Superstore'!U:U,'Sample - Superstore'!$V:$V,$A1974,'Sample - Superstore'!$N:$N,$B1974)</f>
        <v>24.79739259</v>
      </c>
      <c r="N1974" s="40"/>
    </row>
    <row r="1975">
      <c r="A1975" s="41" t="s">
        <v>8605</v>
      </c>
      <c r="B1975" s="36" t="s">
        <v>5064</v>
      </c>
      <c r="C1975" s="36" t="s">
        <v>51</v>
      </c>
      <c r="D1975" s="36" t="s">
        <v>205</v>
      </c>
      <c r="E1975" s="36" t="s">
        <v>5065</v>
      </c>
      <c r="F1975" s="42">
        <f>SUMIFS('Sample - Superstore'!R:R,'Sample - Superstore'!$V:$V,$A1975,'Sample - Superstore'!$N:$N,$B1975)</f>
        <v>46.41354074</v>
      </c>
      <c r="G1975" s="43" t="str">
        <f>IF(OR($F1975&lt;Lower_Limit,$F1975&gt;Upper_Limit),TRUE,IF($F1975&gt;Upper_percentile,"P99",IF($F1975&lt;Lower_percentile,"P01","")))</f>
        <v/>
      </c>
      <c r="H1975" s="44">
        <f>SUMIFS('Sample - Superstore'!S:S,'Sample - Superstore'!$V:$V,$A1975,'Sample - Superstore'!$N:$N,$B1975)</f>
        <v>3</v>
      </c>
      <c r="I1975" s="45">
        <f>SUMIFS('Sample - Superstore'!T:T,'Sample - Superstore'!$V:$V,$A1975,'Sample - Superstore'!$N:$N,$B1975)</f>
        <v>0.2</v>
      </c>
      <c r="J1975" s="42">
        <f>SUMIFS('Sample - Superstore'!U:U,'Sample - Superstore'!$V:$V,$A1975,'Sample - Superstore'!$N:$N,$B1975)</f>
        <v>15.66457</v>
      </c>
      <c r="N1975" s="40"/>
    </row>
    <row r="1976">
      <c r="A1976" s="41" t="s">
        <v>8605</v>
      </c>
      <c r="B1976" s="36" t="s">
        <v>3190</v>
      </c>
      <c r="C1976" s="36" t="s">
        <v>39</v>
      </c>
      <c r="D1976" s="36" t="s">
        <v>40</v>
      </c>
      <c r="E1976" s="36" t="s">
        <v>3191</v>
      </c>
      <c r="F1976" s="42">
        <f>SUMIFS('Sample - Superstore'!R:R,'Sample - Superstore'!$V:$V,$A1976,'Sample - Superstore'!$N:$N,$B1976)</f>
        <v>81.5250535</v>
      </c>
      <c r="G1976" s="43" t="str">
        <f>IF(OR($F1976&lt;Lower_Limit,$F1976&gt;Upper_Limit),TRUE,IF($F1976&gt;Upper_percentile,"P99",IF($F1976&lt;Lower_percentile,"P01","")))</f>
        <v/>
      </c>
      <c r="H1976" s="44">
        <f>SUMIFS('Sample - Superstore'!S:S,'Sample - Superstore'!$V:$V,$A1976,'Sample - Superstore'!$N:$N,$B1976)</f>
        <v>5</v>
      </c>
      <c r="I1976" s="45">
        <f>SUMIFS('Sample - Superstore'!T:T,'Sample - Superstore'!$V:$V,$A1976,'Sample - Superstore'!$N:$N,$B1976)</f>
        <v>0.2</v>
      </c>
      <c r="J1976" s="42">
        <f>SUMIFS('Sample - Superstore'!U:U,'Sample - Superstore'!$V:$V,$A1976,'Sample - Superstore'!$N:$N,$B1976)</f>
        <v>28.53376872</v>
      </c>
      <c r="N1976" s="40"/>
    </row>
    <row r="1977">
      <c r="A1977" s="41" t="s">
        <v>8605</v>
      </c>
      <c r="B1977" s="36" t="s">
        <v>4341</v>
      </c>
      <c r="C1977" s="36" t="s">
        <v>51</v>
      </c>
      <c r="D1977" s="36" t="s">
        <v>124</v>
      </c>
      <c r="E1977" s="36" t="s">
        <v>4342</v>
      </c>
      <c r="F1977" s="42">
        <f>SUMIFS('Sample - Superstore'!R:R,'Sample - Superstore'!$V:$V,$A1977,'Sample - Superstore'!$N:$N,$B1977)</f>
        <v>11.74613333</v>
      </c>
      <c r="G1977" s="43" t="str">
        <f>IF(OR($F1977&lt;Lower_Limit,$F1977&gt;Upper_Limit),TRUE,IF($F1977&gt;Upper_percentile,"P99",IF($F1977&lt;Lower_percentile,"P01","")))</f>
        <v/>
      </c>
      <c r="H1977" s="44">
        <f>SUMIFS('Sample - Superstore'!S:S,'Sample - Superstore'!$V:$V,$A1977,'Sample - Superstore'!$N:$N,$B1977)</f>
        <v>2</v>
      </c>
      <c r="I1977" s="45">
        <f>SUMIFS('Sample - Superstore'!T:T,'Sample - Superstore'!$V:$V,$A1977,'Sample - Superstore'!$N:$N,$B1977)</f>
        <v>0.2</v>
      </c>
      <c r="J1977" s="42">
        <f>SUMIFS('Sample - Superstore'!U:U,'Sample - Superstore'!$V:$V,$A1977,'Sample - Superstore'!$N:$N,$B1977)</f>
        <v>4.111146667</v>
      </c>
      <c r="N1977" s="40"/>
    </row>
    <row r="1978">
      <c r="A1978" s="41" t="s">
        <v>8605</v>
      </c>
      <c r="B1978" s="36" t="s">
        <v>2427</v>
      </c>
      <c r="C1978" s="36" t="s">
        <v>51</v>
      </c>
      <c r="D1978" s="36" t="s">
        <v>76</v>
      </c>
      <c r="E1978" s="36" t="s">
        <v>2428</v>
      </c>
      <c r="F1978" s="42">
        <f>SUMIFS('Sample - Superstore'!R:R,'Sample - Superstore'!$V:$V,$A1978,'Sample - Superstore'!$N:$N,$B1978)</f>
        <v>1.350442798</v>
      </c>
      <c r="G1978" s="43" t="str">
        <f>IF(OR($F1978&lt;Lower_Limit,$F1978&gt;Upper_Limit),TRUE,IF($F1978&gt;Upper_percentile,"P99",IF($F1978&lt;Lower_percentile,"P01","")))</f>
        <v>P01</v>
      </c>
      <c r="H1978" s="44">
        <f>SUMIFS('Sample - Superstore'!S:S,'Sample - Superstore'!$V:$V,$A1978,'Sample - Superstore'!$N:$N,$B1978)</f>
        <v>2</v>
      </c>
      <c r="I1978" s="45">
        <f>SUMIFS('Sample - Superstore'!T:T,'Sample - Superstore'!$V:$V,$A1978,'Sample - Superstore'!$N:$N,$B1978)</f>
        <v>0.8</v>
      </c>
      <c r="J1978" s="42">
        <f>SUMIFS('Sample - Superstore'!U:U,'Sample - Superstore'!$V:$V,$A1978,'Sample - Superstore'!$N:$N,$B1978)</f>
        <v>-2.295752757</v>
      </c>
      <c r="N1978" s="40"/>
    </row>
    <row r="1979">
      <c r="A1979" s="41" t="s">
        <v>8605</v>
      </c>
      <c r="B1979" s="36" t="s">
        <v>5068</v>
      </c>
      <c r="C1979" s="36" t="s">
        <v>51</v>
      </c>
      <c r="D1979" s="36" t="s">
        <v>93</v>
      </c>
      <c r="E1979" s="36" t="s">
        <v>5069</v>
      </c>
      <c r="F1979" s="42">
        <f>SUMIFS('Sample - Superstore'!R:R,'Sample - Superstore'!$V:$V,$A1979,'Sample - Superstore'!$N:$N,$B1979)</f>
        <v>19.57688889</v>
      </c>
      <c r="G1979" s="43" t="str">
        <f>IF(OR($F1979&lt;Lower_Limit,$F1979&gt;Upper_Limit),TRUE,IF($F1979&gt;Upper_percentile,"P99",IF($F1979&lt;Lower_percentile,"P01","")))</f>
        <v/>
      </c>
      <c r="H1979" s="44">
        <f>SUMIFS('Sample - Superstore'!S:S,'Sample - Superstore'!$V:$V,$A1979,'Sample - Superstore'!$N:$N,$B1979)</f>
        <v>6</v>
      </c>
      <c r="I1979" s="45">
        <f>SUMIFS('Sample - Superstore'!T:T,'Sample - Superstore'!$V:$V,$A1979,'Sample - Superstore'!$N:$N,$B1979)</f>
        <v>0</v>
      </c>
      <c r="J1979" s="42">
        <f>SUMIFS('Sample - Superstore'!U:U,'Sample - Superstore'!$V:$V,$A1979,'Sample - Superstore'!$N:$N,$B1979)</f>
        <v>5.677297778</v>
      </c>
      <c r="N1979" s="40"/>
    </row>
    <row r="1980">
      <c r="A1980" s="41" t="s">
        <v>8605</v>
      </c>
      <c r="B1980" s="36" t="s">
        <v>1260</v>
      </c>
      <c r="C1980" s="36" t="s">
        <v>51</v>
      </c>
      <c r="D1980" s="36" t="s">
        <v>76</v>
      </c>
      <c r="E1980" s="36" t="s">
        <v>1261</v>
      </c>
      <c r="F1980" s="42">
        <f>SUMIFS('Sample - Superstore'!R:R,'Sample - Superstore'!$V:$V,$A1980,'Sample - Superstore'!$N:$N,$B1980)</f>
        <v>20.06631111</v>
      </c>
      <c r="G1980" s="43" t="str">
        <f>IF(OR($F1980&lt;Lower_Limit,$F1980&gt;Upper_Limit),TRUE,IF($F1980&gt;Upper_percentile,"P99",IF($F1980&lt;Lower_percentile,"P01","")))</f>
        <v/>
      </c>
      <c r="H1980" s="44">
        <f>SUMIFS('Sample - Superstore'!S:S,'Sample - Superstore'!$V:$V,$A1980,'Sample - Superstore'!$N:$N,$B1980)</f>
        <v>3</v>
      </c>
      <c r="I1980" s="45">
        <f>SUMIFS('Sample - Superstore'!T:T,'Sample - Superstore'!$V:$V,$A1980,'Sample - Superstore'!$N:$N,$B1980)</f>
        <v>0.2</v>
      </c>
      <c r="J1980" s="42">
        <f>SUMIFS('Sample - Superstore'!U:U,'Sample - Superstore'!$V:$V,$A1980,'Sample - Superstore'!$N:$N,$B1980)</f>
        <v>7.274037778</v>
      </c>
      <c r="N1980" s="40"/>
    </row>
    <row r="1981">
      <c r="A1981" s="41" t="s">
        <v>8605</v>
      </c>
      <c r="B1981" s="36" t="s">
        <v>5072</v>
      </c>
      <c r="C1981" s="36" t="s">
        <v>51</v>
      </c>
      <c r="D1981" s="36" t="s">
        <v>283</v>
      </c>
      <c r="E1981" s="36" t="s">
        <v>5073</v>
      </c>
      <c r="F1981" s="42">
        <f>SUMIFS('Sample - Superstore'!R:R,'Sample - Superstore'!$V:$V,$A1981,'Sample - Superstore'!$N:$N,$B1981)</f>
        <v>62.26538272</v>
      </c>
      <c r="G1981" s="43" t="str">
        <f>IF(OR($F1981&lt;Lower_Limit,$F1981&gt;Upper_Limit),TRUE,IF($F1981&gt;Upper_percentile,"P99",IF($F1981&lt;Lower_percentile,"P01","")))</f>
        <v/>
      </c>
      <c r="H1981" s="44">
        <f>SUMIFS('Sample - Superstore'!S:S,'Sample - Superstore'!$V:$V,$A1981,'Sample - Superstore'!$N:$N,$B1981)</f>
        <v>3</v>
      </c>
      <c r="I1981" s="45">
        <f>SUMIFS('Sample - Superstore'!T:T,'Sample - Superstore'!$V:$V,$A1981,'Sample - Superstore'!$N:$N,$B1981)</f>
        <v>0</v>
      </c>
      <c r="J1981" s="42">
        <f>SUMIFS('Sample - Superstore'!U:U,'Sample - Superstore'!$V:$V,$A1981,'Sample - Superstore'!$N:$N,$B1981)</f>
        <v>18.05696099</v>
      </c>
      <c r="N1981" s="40"/>
    </row>
    <row r="1982">
      <c r="A1982" s="41" t="s">
        <v>8605</v>
      </c>
      <c r="B1982" s="36" t="s">
        <v>5075</v>
      </c>
      <c r="C1982" s="36" t="s">
        <v>51</v>
      </c>
      <c r="D1982" s="36" t="s">
        <v>93</v>
      </c>
      <c r="E1982" s="36" t="s">
        <v>5076</v>
      </c>
      <c r="F1982" s="42">
        <f>SUMIFS('Sample - Superstore'!R:R,'Sample - Superstore'!$V:$V,$A1982,'Sample - Superstore'!$N:$N,$B1982)</f>
        <v>13.5161206</v>
      </c>
      <c r="G1982" s="43" t="str">
        <f>IF(OR($F1982&lt;Lower_Limit,$F1982&gt;Upper_Limit),TRUE,IF($F1982&gt;Upper_percentile,"P99",IF($F1982&lt;Lower_percentile,"P01","")))</f>
        <v/>
      </c>
      <c r="H1982" s="44">
        <f>SUMIFS('Sample - Superstore'!S:S,'Sample - Superstore'!$V:$V,$A1982,'Sample - Superstore'!$N:$N,$B1982)</f>
        <v>2</v>
      </c>
      <c r="I1982" s="45">
        <f>SUMIFS('Sample - Superstore'!T:T,'Sample - Superstore'!$V:$V,$A1982,'Sample - Superstore'!$N:$N,$B1982)</f>
        <v>0.2</v>
      </c>
      <c r="J1982" s="42">
        <f>SUMIFS('Sample - Superstore'!U:U,'Sample - Superstore'!$V:$V,$A1982,'Sample - Superstore'!$N:$N,$B1982)</f>
        <v>4.392739196</v>
      </c>
      <c r="N1982" s="40"/>
    </row>
    <row r="1983">
      <c r="A1983" s="41" t="s">
        <v>8605</v>
      </c>
      <c r="B1983" s="36" t="s">
        <v>2889</v>
      </c>
      <c r="C1983" s="36" t="s">
        <v>51</v>
      </c>
      <c r="D1983" s="36" t="s">
        <v>283</v>
      </c>
      <c r="E1983" s="36" t="s">
        <v>2890</v>
      </c>
      <c r="F1983" s="42">
        <f>SUMIFS('Sample - Superstore'!R:R,'Sample - Superstore'!$V:$V,$A1983,'Sample - Superstore'!$N:$N,$B1983)</f>
        <v>9.901736626</v>
      </c>
      <c r="G1983" s="43" t="str">
        <f>IF(OR($F1983&lt;Lower_Limit,$F1983&gt;Upper_Limit),TRUE,IF($F1983&gt;Upper_percentile,"P99",IF($F1983&lt;Lower_percentile,"P01","")))</f>
        <v/>
      </c>
      <c r="H1983" s="44">
        <f>SUMIFS('Sample - Superstore'!S:S,'Sample - Superstore'!$V:$V,$A1983,'Sample - Superstore'!$N:$N,$B1983)</f>
        <v>2</v>
      </c>
      <c r="I1983" s="45">
        <f>SUMIFS('Sample - Superstore'!T:T,'Sample - Superstore'!$V:$V,$A1983,'Sample - Superstore'!$N:$N,$B1983)</f>
        <v>0</v>
      </c>
      <c r="J1983" s="42">
        <f>SUMIFS('Sample - Superstore'!U:U,'Sample - Superstore'!$V:$V,$A1983,'Sample - Superstore'!$N:$N,$B1983)</f>
        <v>2.574451523</v>
      </c>
      <c r="N1983" s="40"/>
    </row>
    <row r="1984">
      <c r="A1984" s="41" t="s">
        <v>8605</v>
      </c>
      <c r="B1984" s="36" t="s">
        <v>4560</v>
      </c>
      <c r="C1984" s="36" t="s">
        <v>51</v>
      </c>
      <c r="D1984" s="36" t="s">
        <v>124</v>
      </c>
      <c r="E1984" s="36" t="s">
        <v>4561</v>
      </c>
      <c r="F1984" s="42">
        <f>SUMIFS('Sample - Superstore'!R:R,'Sample - Superstore'!$V:$V,$A1984,'Sample - Superstore'!$N:$N,$B1984)</f>
        <v>50.69825103</v>
      </c>
      <c r="G1984" s="43" t="str">
        <f>IF(OR($F1984&lt;Lower_Limit,$F1984&gt;Upper_Limit),TRUE,IF($F1984&gt;Upper_percentile,"P99",IF($F1984&lt;Lower_percentile,"P01","")))</f>
        <v/>
      </c>
      <c r="H1984" s="44">
        <f>SUMIFS('Sample - Superstore'!S:S,'Sample - Superstore'!$V:$V,$A1984,'Sample - Superstore'!$N:$N,$B1984)</f>
        <v>5</v>
      </c>
      <c r="I1984" s="45">
        <f>SUMIFS('Sample - Superstore'!T:T,'Sample - Superstore'!$V:$V,$A1984,'Sample - Superstore'!$N:$N,$B1984)</f>
        <v>0</v>
      </c>
      <c r="J1984" s="42">
        <f>SUMIFS('Sample - Superstore'!U:U,'Sample - Superstore'!$V:$V,$A1984,'Sample - Superstore'!$N:$N,$B1984)</f>
        <v>23.32119547</v>
      </c>
      <c r="N1984" s="40"/>
    </row>
    <row r="1985">
      <c r="A1985" s="41" t="s">
        <v>8605</v>
      </c>
      <c r="B1985" s="36" t="s">
        <v>5081</v>
      </c>
      <c r="C1985" s="36" t="s">
        <v>35</v>
      </c>
      <c r="D1985" s="36" t="s">
        <v>121</v>
      </c>
      <c r="E1985" s="36" t="s">
        <v>5082</v>
      </c>
      <c r="F1985" s="42">
        <f>SUMIFS('Sample - Superstore'!R:R,'Sample - Superstore'!$V:$V,$A1985,'Sample - Superstore'!$N:$N,$B1985)</f>
        <v>31.96</v>
      </c>
      <c r="G1985" s="43" t="str">
        <f>IF(OR($F1985&lt;Lower_Limit,$F1985&gt;Upper_Limit),TRUE,IF($F1985&gt;Upper_percentile,"P99",IF($F1985&lt;Lower_percentile,"P01","")))</f>
        <v/>
      </c>
      <c r="H1985" s="44">
        <f>SUMIFS('Sample - Superstore'!S:S,'Sample - Superstore'!$V:$V,$A1985,'Sample - Superstore'!$N:$N,$B1985)</f>
        <v>2</v>
      </c>
      <c r="I1985" s="45">
        <f>SUMIFS('Sample - Superstore'!T:T,'Sample - Superstore'!$V:$V,$A1985,'Sample - Superstore'!$N:$N,$B1985)</f>
        <v>0</v>
      </c>
      <c r="J1985" s="42">
        <f>SUMIFS('Sample - Superstore'!U:U,'Sample - Superstore'!$V:$V,$A1985,'Sample - Superstore'!$N:$N,$B1985)</f>
        <v>1.598</v>
      </c>
      <c r="N1985" s="40"/>
    </row>
    <row r="1986">
      <c r="A1986" s="41" t="s">
        <v>8605</v>
      </c>
      <c r="B1986" s="36" t="s">
        <v>2135</v>
      </c>
      <c r="C1986" s="36" t="s">
        <v>51</v>
      </c>
      <c r="D1986" s="36" t="s">
        <v>297</v>
      </c>
      <c r="E1986" s="36" t="s">
        <v>2136</v>
      </c>
      <c r="F1986" s="42">
        <f>SUMIFS('Sample - Superstore'!R:R,'Sample - Superstore'!$V:$V,$A1986,'Sample - Superstore'!$N:$N,$B1986)</f>
        <v>16.56933333</v>
      </c>
      <c r="G1986" s="43" t="str">
        <f>IF(OR($F1986&lt;Lower_Limit,$F1986&gt;Upper_Limit),TRUE,IF($F1986&gt;Upper_percentile,"P99",IF($F1986&lt;Lower_percentile,"P01","")))</f>
        <v/>
      </c>
      <c r="H1986" s="44">
        <f>SUMIFS('Sample - Superstore'!S:S,'Sample - Superstore'!$V:$V,$A1986,'Sample - Superstore'!$N:$N,$B1986)</f>
        <v>2</v>
      </c>
      <c r="I1986" s="45">
        <f>SUMIFS('Sample - Superstore'!T:T,'Sample - Superstore'!$V:$V,$A1986,'Sample - Superstore'!$N:$N,$B1986)</f>
        <v>0</v>
      </c>
      <c r="J1986" s="42">
        <f>SUMIFS('Sample - Superstore'!U:U,'Sample - Superstore'!$V:$V,$A1986,'Sample - Superstore'!$N:$N,$B1986)</f>
        <v>7.787586667</v>
      </c>
      <c r="N1986" s="40"/>
    </row>
    <row r="1987">
      <c r="A1987" s="41" t="s">
        <v>8605</v>
      </c>
      <c r="B1987" s="36" t="s">
        <v>5085</v>
      </c>
      <c r="C1987" s="36" t="s">
        <v>39</v>
      </c>
      <c r="D1987" s="36" t="s">
        <v>40</v>
      </c>
      <c r="E1987" s="36" t="s">
        <v>5086</v>
      </c>
      <c r="F1987" s="42">
        <f>SUMIFS('Sample - Superstore'!R:R,'Sample - Superstore'!$V:$V,$A1987,'Sample - Superstore'!$N:$N,$B1987)</f>
        <v>1070.920667</v>
      </c>
      <c r="G1987" s="43" t="str">
        <f>IF(OR($F1987&lt;Lower_Limit,$F1987&gt;Upper_Limit),TRUE,IF($F1987&gt;Upper_percentile,"P99",IF($F1987&lt;Lower_percentile,"P01","")))</f>
        <v/>
      </c>
      <c r="H1987" s="44">
        <f>SUMIFS('Sample - Superstore'!S:S,'Sample - Superstore'!$V:$V,$A1987,'Sample - Superstore'!$N:$N,$B1987)</f>
        <v>7</v>
      </c>
      <c r="I1987" s="45">
        <f>SUMIFS('Sample - Superstore'!T:T,'Sample - Superstore'!$V:$V,$A1987,'Sample - Superstore'!$N:$N,$B1987)</f>
        <v>0</v>
      </c>
      <c r="J1987" s="42">
        <f>SUMIFS('Sample - Superstore'!U:U,'Sample - Superstore'!$V:$V,$A1987,'Sample - Superstore'!$N:$N,$B1987)</f>
        <v>267.7301667</v>
      </c>
      <c r="N1987" s="40"/>
    </row>
    <row r="1988">
      <c r="A1988" s="41" t="s">
        <v>8605</v>
      </c>
      <c r="B1988" s="36" t="s">
        <v>3628</v>
      </c>
      <c r="C1988" s="36" t="s">
        <v>51</v>
      </c>
      <c r="D1988" s="36" t="s">
        <v>272</v>
      </c>
      <c r="E1988" s="36" t="s">
        <v>3629</v>
      </c>
      <c r="F1988" s="42">
        <f>SUMIFS('Sample - Superstore'!R:R,'Sample - Superstore'!$V:$V,$A1988,'Sample - Superstore'!$N:$N,$B1988)</f>
        <v>21.64213333</v>
      </c>
      <c r="G1988" s="43" t="str">
        <f>IF(OR($F1988&lt;Lower_Limit,$F1988&gt;Upper_Limit),TRUE,IF($F1988&gt;Upper_percentile,"P99",IF($F1988&lt;Lower_percentile,"P01","")))</f>
        <v/>
      </c>
      <c r="H1988" s="44">
        <f>SUMIFS('Sample - Superstore'!S:S,'Sample - Superstore'!$V:$V,$A1988,'Sample - Superstore'!$N:$N,$B1988)</f>
        <v>7</v>
      </c>
      <c r="I1988" s="45">
        <f>SUMIFS('Sample - Superstore'!T:T,'Sample - Superstore'!$V:$V,$A1988,'Sample - Superstore'!$N:$N,$B1988)</f>
        <v>0.2</v>
      </c>
      <c r="J1988" s="42">
        <f>SUMIFS('Sample - Superstore'!U:U,'Sample - Superstore'!$V:$V,$A1988,'Sample - Superstore'!$N:$N,$B1988)</f>
        <v>7.574746667</v>
      </c>
      <c r="N1988" s="40"/>
    </row>
    <row r="1989">
      <c r="A1989" s="41" t="s">
        <v>8605</v>
      </c>
      <c r="B1989" s="36" t="s">
        <v>372</v>
      </c>
      <c r="C1989" s="36" t="s">
        <v>51</v>
      </c>
      <c r="D1989" s="36" t="s">
        <v>297</v>
      </c>
      <c r="E1989" s="36" t="s">
        <v>373</v>
      </c>
      <c r="F1989" s="42">
        <f>SUMIFS('Sample - Superstore'!R:R,'Sample - Superstore'!$V:$V,$A1989,'Sample - Superstore'!$N:$N,$B1989)</f>
        <v>20.96213333</v>
      </c>
      <c r="G1989" s="43" t="str">
        <f>IF(OR($F1989&lt;Lower_Limit,$F1989&gt;Upper_Limit),TRUE,IF($F1989&gt;Upper_percentile,"P99",IF($F1989&lt;Lower_percentile,"P01","")))</f>
        <v/>
      </c>
      <c r="H1989" s="44">
        <f>SUMIFS('Sample - Superstore'!S:S,'Sample - Superstore'!$V:$V,$A1989,'Sample - Superstore'!$N:$N,$B1989)</f>
        <v>8</v>
      </c>
      <c r="I1989" s="45">
        <f>SUMIFS('Sample - Superstore'!T:T,'Sample - Superstore'!$V:$V,$A1989,'Sample - Superstore'!$N:$N,$B1989)</f>
        <v>0.2</v>
      </c>
      <c r="J1989" s="42">
        <f>SUMIFS('Sample - Superstore'!U:U,'Sample - Superstore'!$V:$V,$A1989,'Sample - Superstore'!$N:$N,$B1989)</f>
        <v>7.07472</v>
      </c>
      <c r="N1989" s="40"/>
    </row>
    <row r="1990">
      <c r="A1990" s="41" t="s">
        <v>8605</v>
      </c>
      <c r="B1990" s="36" t="s">
        <v>34</v>
      </c>
      <c r="C1990" s="36" t="s">
        <v>35</v>
      </c>
      <c r="D1990" s="36" t="s">
        <v>36</v>
      </c>
      <c r="E1990" s="36" t="s">
        <v>37</v>
      </c>
      <c r="F1990" s="42">
        <f>SUMIFS('Sample - Superstore'!R:R,'Sample - Superstore'!$V:$V,$A1990,'Sample - Superstore'!$N:$N,$B1990)</f>
        <v>98.566</v>
      </c>
      <c r="G1990" s="43" t="str">
        <f>IF(OR($F1990&lt;Lower_Limit,$F1990&gt;Upper_Limit),TRUE,IF($F1990&gt;Upper_percentile,"P99",IF($F1990&lt;Lower_percentile,"P01","")))</f>
        <v/>
      </c>
      <c r="H1990" s="44">
        <f>SUMIFS('Sample - Superstore'!S:S,'Sample - Superstore'!$V:$V,$A1990,'Sample - Superstore'!$N:$N,$B1990)</f>
        <v>3</v>
      </c>
      <c r="I1990" s="45">
        <f>SUMIFS('Sample - Superstore'!T:T,'Sample - Superstore'!$V:$V,$A1990,'Sample - Superstore'!$N:$N,$B1990)</f>
        <v>0.5</v>
      </c>
      <c r="J1990" s="42">
        <f>SUMIFS('Sample - Superstore'!U:U,'Sample - Superstore'!$V:$V,$A1990,'Sample - Superstore'!$N:$N,$B1990)</f>
        <v>-55.19696</v>
      </c>
      <c r="N1990" s="40"/>
    </row>
    <row r="1991">
      <c r="A1991" s="41" t="s">
        <v>8605</v>
      </c>
      <c r="B1991" s="36" t="s">
        <v>5091</v>
      </c>
      <c r="C1991" s="36" t="s">
        <v>51</v>
      </c>
      <c r="D1991" s="36" t="s">
        <v>124</v>
      </c>
      <c r="E1991" s="36" t="s">
        <v>5092</v>
      </c>
      <c r="F1991" s="42">
        <f>SUMIFS('Sample - Superstore'!R:R,'Sample - Superstore'!$V:$V,$A1991,'Sample - Superstore'!$N:$N,$B1991)</f>
        <v>17.7888</v>
      </c>
      <c r="G1991" s="43" t="str">
        <f>IF(OR($F1991&lt;Lower_Limit,$F1991&gt;Upper_Limit),TRUE,IF($F1991&gt;Upper_percentile,"P99",IF($F1991&lt;Lower_percentile,"P01","")))</f>
        <v/>
      </c>
      <c r="H1991" s="44">
        <f>SUMIFS('Sample - Superstore'!S:S,'Sample - Superstore'!$V:$V,$A1991,'Sample - Superstore'!$N:$N,$B1991)</f>
        <v>3</v>
      </c>
      <c r="I1991" s="45">
        <f>SUMIFS('Sample - Superstore'!T:T,'Sample - Superstore'!$V:$V,$A1991,'Sample - Superstore'!$N:$N,$B1991)</f>
        <v>0.2</v>
      </c>
      <c r="J1991" s="42">
        <f>SUMIFS('Sample - Superstore'!U:U,'Sample - Superstore'!$V:$V,$A1991,'Sample - Superstore'!$N:$N,$B1991)</f>
        <v>5.78136</v>
      </c>
      <c r="N1991" s="40"/>
    </row>
    <row r="1992">
      <c r="A1992" s="41" t="s">
        <v>8605</v>
      </c>
      <c r="B1992" s="36" t="s">
        <v>5093</v>
      </c>
      <c r="C1992" s="36" t="s">
        <v>51</v>
      </c>
      <c r="D1992" s="36" t="s">
        <v>76</v>
      </c>
      <c r="E1992" s="36" t="s">
        <v>5094</v>
      </c>
      <c r="F1992" s="42">
        <f>SUMIFS('Sample - Superstore'!R:R,'Sample - Superstore'!$V:$V,$A1992,'Sample - Superstore'!$N:$N,$B1992)</f>
        <v>2.9784</v>
      </c>
      <c r="G1992" s="43" t="str">
        <f>IF(OR($F1992&lt;Lower_Limit,$F1992&gt;Upper_Limit),TRUE,IF($F1992&gt;Upper_percentile,"P99",IF($F1992&lt;Lower_percentile,"P01","")))</f>
        <v/>
      </c>
      <c r="H1992" s="44">
        <f>SUMIFS('Sample - Superstore'!S:S,'Sample - Superstore'!$V:$V,$A1992,'Sample - Superstore'!$N:$N,$B1992)</f>
        <v>2</v>
      </c>
      <c r="I1992" s="45">
        <f>SUMIFS('Sample - Superstore'!T:T,'Sample - Superstore'!$V:$V,$A1992,'Sample - Superstore'!$N:$N,$B1992)</f>
        <v>0.7</v>
      </c>
      <c r="J1992" s="42">
        <f>SUMIFS('Sample - Superstore'!U:U,'Sample - Superstore'!$V:$V,$A1992,'Sample - Superstore'!$N:$N,$B1992)</f>
        <v>-2.18416</v>
      </c>
      <c r="N1992" s="40"/>
    </row>
    <row r="1993">
      <c r="A1993" s="41" t="s">
        <v>8605</v>
      </c>
      <c r="B1993" s="36" t="s">
        <v>5095</v>
      </c>
      <c r="C1993" s="36" t="s">
        <v>51</v>
      </c>
      <c r="D1993" s="36" t="s">
        <v>76</v>
      </c>
      <c r="E1993" s="36" t="s">
        <v>5096</v>
      </c>
      <c r="F1993" s="42">
        <f>SUMIFS('Sample - Superstore'!R:R,'Sample - Superstore'!$V:$V,$A1993,'Sample - Superstore'!$N:$N,$B1993)</f>
        <v>16.3506</v>
      </c>
      <c r="G1993" s="43" t="str">
        <f>IF(OR($F1993&lt;Lower_Limit,$F1993&gt;Upper_Limit),TRUE,IF($F1993&gt;Upper_percentile,"P99",IF($F1993&lt;Lower_percentile,"P01","")))</f>
        <v/>
      </c>
      <c r="H1993" s="44">
        <f>SUMIFS('Sample - Superstore'!S:S,'Sample - Superstore'!$V:$V,$A1993,'Sample - Superstore'!$N:$N,$B1993)</f>
        <v>3</v>
      </c>
      <c r="I1993" s="45">
        <f>SUMIFS('Sample - Superstore'!T:T,'Sample - Superstore'!$V:$V,$A1993,'Sample - Superstore'!$N:$N,$B1993)</f>
        <v>0.7</v>
      </c>
      <c r="J1993" s="42">
        <f>SUMIFS('Sample - Superstore'!U:U,'Sample - Superstore'!$V:$V,$A1993,'Sample - Superstore'!$N:$N,$B1993)</f>
        <v>-11.99044</v>
      </c>
      <c r="N1993" s="40"/>
    </row>
    <row r="1994">
      <c r="A1994" s="41" t="s">
        <v>8605</v>
      </c>
      <c r="B1994" s="36" t="s">
        <v>4450</v>
      </c>
      <c r="C1994" s="36" t="s">
        <v>39</v>
      </c>
      <c r="D1994" s="36" t="s">
        <v>40</v>
      </c>
      <c r="E1994" s="36" t="s">
        <v>4451</v>
      </c>
      <c r="F1994" s="42">
        <f>SUMIFS('Sample - Superstore'!R:R,'Sample - Superstore'!$V:$V,$A1994,'Sample - Superstore'!$N:$N,$B1994)</f>
        <v>139.3093333</v>
      </c>
      <c r="G1994" s="43" t="str">
        <f>IF(OR($F1994&lt;Lower_Limit,$F1994&gt;Upper_Limit),TRUE,IF($F1994&gt;Upper_percentile,"P99",IF($F1994&lt;Lower_percentile,"P01","")))</f>
        <v/>
      </c>
      <c r="H1994" s="44">
        <f>SUMIFS('Sample - Superstore'!S:S,'Sample - Superstore'!$V:$V,$A1994,'Sample - Superstore'!$N:$N,$B1994)</f>
        <v>7</v>
      </c>
      <c r="I1994" s="45">
        <f>SUMIFS('Sample - Superstore'!T:T,'Sample - Superstore'!$V:$V,$A1994,'Sample - Superstore'!$N:$N,$B1994)</f>
        <v>0.2</v>
      </c>
      <c r="J1994" s="42">
        <f>SUMIFS('Sample - Superstore'!U:U,'Sample - Superstore'!$V:$V,$A1994,'Sample - Superstore'!$N:$N,$B1994)</f>
        <v>52.241</v>
      </c>
      <c r="N1994" s="40"/>
    </row>
    <row r="1995">
      <c r="A1995" s="41" t="s">
        <v>8605</v>
      </c>
      <c r="B1995" s="36" t="s">
        <v>1702</v>
      </c>
      <c r="C1995" s="36" t="s">
        <v>35</v>
      </c>
      <c r="D1995" s="36" t="s">
        <v>121</v>
      </c>
      <c r="E1995" s="36" t="s">
        <v>1703</v>
      </c>
      <c r="F1995" s="42">
        <f>SUMIFS('Sample - Superstore'!R:R,'Sample - Superstore'!$V:$V,$A1995,'Sample - Superstore'!$N:$N,$B1995)</f>
        <v>8.0104</v>
      </c>
      <c r="G1995" s="43" t="str">
        <f>IF(OR($F1995&lt;Lower_Limit,$F1995&gt;Upper_Limit),TRUE,IF($F1995&gt;Upper_percentile,"P99",IF($F1995&lt;Lower_percentile,"P01","")))</f>
        <v/>
      </c>
      <c r="H1995" s="44">
        <f>SUMIFS('Sample - Superstore'!S:S,'Sample - Superstore'!$V:$V,$A1995,'Sample - Superstore'!$N:$N,$B1995)</f>
        <v>3</v>
      </c>
      <c r="I1995" s="45">
        <f>SUMIFS('Sample - Superstore'!T:T,'Sample - Superstore'!$V:$V,$A1995,'Sample - Superstore'!$N:$N,$B1995)</f>
        <v>0.6</v>
      </c>
      <c r="J1995" s="42">
        <f>SUMIFS('Sample - Superstore'!U:U,'Sample - Superstore'!$V:$V,$A1995,'Sample - Superstore'!$N:$N,$B1995)</f>
        <v>-3.20416</v>
      </c>
      <c r="N1995" s="40"/>
    </row>
    <row r="1996">
      <c r="A1996" s="41" t="s">
        <v>8605</v>
      </c>
      <c r="B1996" s="36" t="s">
        <v>5103</v>
      </c>
      <c r="C1996" s="36" t="s">
        <v>51</v>
      </c>
      <c r="D1996" s="36" t="s">
        <v>124</v>
      </c>
      <c r="E1996" s="36" t="s">
        <v>5104</v>
      </c>
      <c r="F1996" s="42">
        <f>SUMIFS('Sample - Superstore'!R:R,'Sample - Superstore'!$V:$V,$A1996,'Sample - Superstore'!$N:$N,$B1996)</f>
        <v>10.29066667</v>
      </c>
      <c r="G1996" s="43" t="str">
        <f>IF(OR($F1996&lt;Lower_Limit,$F1996&gt;Upper_Limit),TRUE,IF($F1996&gt;Upper_percentile,"P99",IF($F1996&lt;Lower_percentile,"P01","")))</f>
        <v/>
      </c>
      <c r="H1996" s="44">
        <f>SUMIFS('Sample - Superstore'!S:S,'Sample - Superstore'!$V:$V,$A1996,'Sample - Superstore'!$N:$N,$B1996)</f>
        <v>2</v>
      </c>
      <c r="I1996" s="45">
        <f>SUMIFS('Sample - Superstore'!T:T,'Sample - Superstore'!$V:$V,$A1996,'Sample - Superstore'!$N:$N,$B1996)</f>
        <v>0</v>
      </c>
      <c r="J1996" s="42">
        <f>SUMIFS('Sample - Superstore'!U:U,'Sample - Superstore'!$V:$V,$A1996,'Sample - Superstore'!$N:$N,$B1996)</f>
        <v>4.6308</v>
      </c>
      <c r="N1996" s="40"/>
    </row>
    <row r="1997">
      <c r="A1997" s="41" t="s">
        <v>8605</v>
      </c>
      <c r="B1997" s="36" t="s">
        <v>1649</v>
      </c>
      <c r="C1997" s="36" t="s">
        <v>51</v>
      </c>
      <c r="D1997" s="36" t="s">
        <v>124</v>
      </c>
      <c r="E1997" s="36" t="s">
        <v>1650</v>
      </c>
      <c r="F1997" s="42">
        <f>SUMIFS('Sample - Superstore'!R:R,'Sample - Superstore'!$V:$V,$A1997,'Sample - Superstore'!$N:$N,$B1997)</f>
        <v>356.49</v>
      </c>
      <c r="G1997" s="43" t="str">
        <f>IF(OR($F1997&lt;Lower_Limit,$F1997&gt;Upper_Limit),TRUE,IF($F1997&gt;Upper_percentile,"P99",IF($F1997&lt;Lower_percentile,"P01","")))</f>
        <v/>
      </c>
      <c r="H1997" s="44">
        <f>SUMIFS('Sample - Superstore'!S:S,'Sample - Superstore'!$V:$V,$A1997,'Sample - Superstore'!$N:$N,$B1997)</f>
        <v>3</v>
      </c>
      <c r="I1997" s="45">
        <f>SUMIFS('Sample - Superstore'!T:T,'Sample - Superstore'!$V:$V,$A1997,'Sample - Superstore'!$N:$N,$B1997)</f>
        <v>0</v>
      </c>
      <c r="J1997" s="42">
        <f>SUMIFS('Sample - Superstore'!U:U,'Sample - Superstore'!$V:$V,$A1997,'Sample - Superstore'!$N:$N,$B1997)</f>
        <v>171.1152</v>
      </c>
      <c r="N1997" s="40"/>
    </row>
    <row r="1998">
      <c r="A1998" s="41" t="s">
        <v>8605</v>
      </c>
      <c r="B1998" s="36" t="s">
        <v>2205</v>
      </c>
      <c r="C1998" s="36" t="s">
        <v>51</v>
      </c>
      <c r="D1998" s="36" t="s">
        <v>76</v>
      </c>
      <c r="E1998" s="36" t="s">
        <v>2206</v>
      </c>
      <c r="F1998" s="42">
        <f>SUMIFS('Sample - Superstore'!R:R,'Sample - Superstore'!$V:$V,$A1998,'Sample - Superstore'!$N:$N,$B1998)</f>
        <v>5.564666667</v>
      </c>
      <c r="G1998" s="43" t="str">
        <f>IF(OR($F1998&lt;Lower_Limit,$F1998&gt;Upper_Limit),TRUE,IF($F1998&gt;Upper_percentile,"P99",IF($F1998&lt;Lower_percentile,"P01","")))</f>
        <v/>
      </c>
      <c r="H1998" s="44">
        <f>SUMIFS('Sample - Superstore'!S:S,'Sample - Superstore'!$V:$V,$A1998,'Sample - Superstore'!$N:$N,$B1998)</f>
        <v>1</v>
      </c>
      <c r="I1998" s="45">
        <f>SUMIFS('Sample - Superstore'!T:T,'Sample - Superstore'!$V:$V,$A1998,'Sample - Superstore'!$N:$N,$B1998)</f>
        <v>0</v>
      </c>
      <c r="J1998" s="42">
        <f>SUMIFS('Sample - Superstore'!U:U,'Sample - Superstore'!$V:$V,$A1998,'Sample - Superstore'!$N:$N,$B1998)</f>
        <v>2.615393333</v>
      </c>
      <c r="N1998" s="40"/>
    </row>
    <row r="1999">
      <c r="A1999" s="41" t="s">
        <v>8605</v>
      </c>
      <c r="B1999" s="36" t="s">
        <v>2710</v>
      </c>
      <c r="C1999" s="36" t="s">
        <v>39</v>
      </c>
      <c r="D1999" s="36" t="s">
        <v>40</v>
      </c>
      <c r="E1999" s="36" t="s">
        <v>2711</v>
      </c>
      <c r="F1999" s="42">
        <f>SUMIFS('Sample - Superstore'!R:R,'Sample - Superstore'!$V:$V,$A1999,'Sample - Superstore'!$N:$N,$B1999)</f>
        <v>558.0104741</v>
      </c>
      <c r="G1999" s="43" t="str">
        <f>IF(OR($F1999&lt;Lower_Limit,$F1999&gt;Upper_Limit),TRUE,IF($F1999&gt;Upper_percentile,"P99",IF($F1999&lt;Lower_percentile,"P01","")))</f>
        <v/>
      </c>
      <c r="H1999" s="44">
        <f>SUMIFS('Sample - Superstore'!S:S,'Sample - Superstore'!$V:$V,$A1999,'Sample - Superstore'!$N:$N,$B1999)</f>
        <v>4</v>
      </c>
      <c r="I1999" s="45">
        <f>SUMIFS('Sample - Superstore'!T:T,'Sample - Superstore'!$V:$V,$A1999,'Sample - Superstore'!$N:$N,$B1999)</f>
        <v>0.6</v>
      </c>
      <c r="J1999" s="42">
        <f>SUMIFS('Sample - Superstore'!U:U,'Sample - Superstore'!$V:$V,$A1999,'Sample - Superstore'!$N:$N,$B1999)</f>
        <v>-68.78302716</v>
      </c>
      <c r="N1999" s="40"/>
    </row>
    <row r="2000">
      <c r="A2000" s="41" t="s">
        <v>8605</v>
      </c>
      <c r="B2000" s="36" t="s">
        <v>5109</v>
      </c>
      <c r="C2000" s="36" t="s">
        <v>51</v>
      </c>
      <c r="D2000" s="36" t="s">
        <v>283</v>
      </c>
      <c r="E2000" s="36" t="s">
        <v>5110</v>
      </c>
      <c r="F2000" s="42">
        <f>SUMIFS('Sample - Superstore'!R:R,'Sample - Superstore'!$V:$V,$A2000,'Sample - Superstore'!$N:$N,$B2000)</f>
        <v>39</v>
      </c>
      <c r="G2000" s="43" t="str">
        <f>IF(OR($F2000&lt;Lower_Limit,$F2000&gt;Upper_Limit),TRUE,IF($F2000&gt;Upper_percentile,"P99",IF($F2000&lt;Lower_percentile,"P01","")))</f>
        <v/>
      </c>
      <c r="H2000" s="44">
        <f>SUMIFS('Sample - Superstore'!S:S,'Sample - Superstore'!$V:$V,$A2000,'Sample - Superstore'!$N:$N,$B2000)</f>
        <v>12</v>
      </c>
      <c r="I2000" s="45">
        <f>SUMIFS('Sample - Superstore'!T:T,'Sample - Superstore'!$V:$V,$A2000,'Sample - Superstore'!$N:$N,$B2000)</f>
        <v>0</v>
      </c>
      <c r="J2000" s="42">
        <f>SUMIFS('Sample - Superstore'!U:U,'Sample - Superstore'!$V:$V,$A2000,'Sample - Superstore'!$N:$N,$B2000)</f>
        <v>11.31</v>
      </c>
      <c r="N2000" s="40"/>
    </row>
    <row r="2001">
      <c r="A2001" s="41" t="s">
        <v>8605</v>
      </c>
      <c r="B2001" s="36" t="s">
        <v>5114</v>
      </c>
      <c r="C2001" s="36" t="s">
        <v>51</v>
      </c>
      <c r="D2001" s="36" t="s">
        <v>76</v>
      </c>
      <c r="E2001" s="36" t="s">
        <v>5115</v>
      </c>
      <c r="F2001" s="42">
        <f>SUMIFS('Sample - Superstore'!R:R,'Sample - Superstore'!$V:$V,$A2001,'Sample - Superstore'!$N:$N,$B2001)</f>
        <v>145.52</v>
      </c>
      <c r="G2001" s="43" t="str">
        <f>IF(OR($F2001&lt;Lower_Limit,$F2001&gt;Upper_Limit),TRUE,IF($F2001&gt;Upper_percentile,"P99",IF($F2001&lt;Lower_percentile,"P01","")))</f>
        <v/>
      </c>
      <c r="H2001" s="44">
        <f>SUMIFS('Sample - Superstore'!S:S,'Sample - Superstore'!$V:$V,$A2001,'Sample - Superstore'!$N:$N,$B2001)</f>
        <v>3</v>
      </c>
      <c r="I2001" s="45">
        <f>SUMIFS('Sample - Superstore'!T:T,'Sample - Superstore'!$V:$V,$A2001,'Sample - Superstore'!$N:$N,$B2001)</f>
        <v>0</v>
      </c>
      <c r="J2001" s="42">
        <f>SUMIFS('Sample - Superstore'!U:U,'Sample - Superstore'!$V:$V,$A2001,'Sample - Superstore'!$N:$N,$B2001)</f>
        <v>71.3048</v>
      </c>
      <c r="N2001" s="40"/>
    </row>
    <row r="2002">
      <c r="A2002" s="41" t="s">
        <v>8605</v>
      </c>
      <c r="B2002" s="36" t="s">
        <v>2905</v>
      </c>
      <c r="C2002" s="36" t="s">
        <v>35</v>
      </c>
      <c r="D2002" s="36" t="s">
        <v>36</v>
      </c>
      <c r="E2002" s="36" t="s">
        <v>2906</v>
      </c>
      <c r="F2002" s="42">
        <f>SUMIFS('Sample - Superstore'!R:R,'Sample - Superstore'!$V:$V,$A2002,'Sample - Superstore'!$N:$N,$B2002)</f>
        <v>211.7275682</v>
      </c>
      <c r="G2002" s="43" t="str">
        <f>IF(OR($F2002&lt;Lower_Limit,$F2002&gt;Upper_Limit),TRUE,IF($F2002&gt;Upper_percentile,"P99",IF($F2002&lt;Lower_percentile,"P01","")))</f>
        <v/>
      </c>
      <c r="H2002" s="44">
        <f>SUMIFS('Sample - Superstore'!S:S,'Sample - Superstore'!$V:$V,$A2002,'Sample - Superstore'!$N:$N,$B2002)</f>
        <v>2</v>
      </c>
      <c r="I2002" s="45">
        <f>SUMIFS('Sample - Superstore'!T:T,'Sample - Superstore'!$V:$V,$A2002,'Sample - Superstore'!$N:$N,$B2002)</f>
        <v>0.2</v>
      </c>
      <c r="J2002" s="42">
        <f>SUMIFS('Sample - Superstore'!U:U,'Sample - Superstore'!$V:$V,$A2002,'Sample - Superstore'!$N:$N,$B2002)</f>
        <v>7.939783807</v>
      </c>
      <c r="N2002" s="40"/>
    </row>
    <row r="2003">
      <c r="A2003" s="41" t="s">
        <v>8605</v>
      </c>
      <c r="B2003" s="36" t="s">
        <v>5120</v>
      </c>
      <c r="C2003" s="36" t="s">
        <v>51</v>
      </c>
      <c r="D2003" s="36" t="s">
        <v>52</v>
      </c>
      <c r="E2003" s="36" t="s">
        <v>5121</v>
      </c>
      <c r="F2003" s="42">
        <f>SUMIFS('Sample - Superstore'!R:R,'Sample - Superstore'!$V:$V,$A2003,'Sample - Superstore'!$N:$N,$B2003)</f>
        <v>29.12774219</v>
      </c>
      <c r="G2003" s="43" t="str">
        <f>IF(OR($F2003&lt;Lower_Limit,$F2003&gt;Upper_Limit),TRUE,IF($F2003&gt;Upper_percentile,"P99",IF($F2003&lt;Lower_percentile,"P01","")))</f>
        <v/>
      </c>
      <c r="H2003" s="44">
        <f>SUMIFS('Sample - Superstore'!S:S,'Sample - Superstore'!$V:$V,$A2003,'Sample - Superstore'!$N:$N,$B2003)</f>
        <v>5</v>
      </c>
      <c r="I2003" s="45">
        <f>SUMIFS('Sample - Superstore'!T:T,'Sample - Superstore'!$V:$V,$A2003,'Sample - Superstore'!$N:$N,$B2003)</f>
        <v>0.2</v>
      </c>
      <c r="J2003" s="42">
        <f>SUMIFS('Sample - Superstore'!U:U,'Sample - Superstore'!$V:$V,$A2003,'Sample - Superstore'!$N:$N,$B2003)</f>
        <v>3.276870996</v>
      </c>
      <c r="N2003" s="40"/>
    </row>
    <row r="2004">
      <c r="A2004" s="41" t="s">
        <v>8605</v>
      </c>
      <c r="B2004" s="36" t="s">
        <v>3376</v>
      </c>
      <c r="C2004" s="36" t="s">
        <v>39</v>
      </c>
      <c r="D2004" s="36" t="s">
        <v>61</v>
      </c>
      <c r="E2004" s="36" t="s">
        <v>3377</v>
      </c>
      <c r="F2004" s="42">
        <f>SUMIFS('Sample - Superstore'!R:R,'Sample - Superstore'!$V:$V,$A2004,'Sample - Superstore'!$N:$N,$B2004)</f>
        <v>27.88</v>
      </c>
      <c r="G2004" s="43" t="str">
        <f>IF(OR($F2004&lt;Lower_Limit,$F2004&gt;Upper_Limit),TRUE,IF($F2004&gt;Upper_percentile,"P99",IF($F2004&lt;Lower_percentile,"P01","")))</f>
        <v/>
      </c>
      <c r="H2004" s="44">
        <f>SUMIFS('Sample - Superstore'!S:S,'Sample - Superstore'!$V:$V,$A2004,'Sample - Superstore'!$N:$N,$B2004)</f>
        <v>2</v>
      </c>
      <c r="I2004" s="45">
        <f>SUMIFS('Sample - Superstore'!T:T,'Sample - Superstore'!$V:$V,$A2004,'Sample - Superstore'!$N:$N,$B2004)</f>
        <v>0</v>
      </c>
      <c r="J2004" s="42">
        <f>SUMIFS('Sample - Superstore'!U:U,'Sample - Superstore'!$V:$V,$A2004,'Sample - Superstore'!$N:$N,$B2004)</f>
        <v>3.9032</v>
      </c>
      <c r="N2004" s="40"/>
    </row>
    <row r="2005">
      <c r="A2005" s="41" t="s">
        <v>8605</v>
      </c>
      <c r="B2005" s="36" t="s">
        <v>2333</v>
      </c>
      <c r="C2005" s="36" t="s">
        <v>35</v>
      </c>
      <c r="D2005" s="36" t="s">
        <v>263</v>
      </c>
      <c r="E2005" s="36" t="s">
        <v>2334</v>
      </c>
      <c r="F2005" s="42">
        <f>SUMIFS('Sample - Superstore'!R:R,'Sample - Superstore'!$V:$V,$A2005,'Sample - Superstore'!$N:$N,$B2005)</f>
        <v>195.136</v>
      </c>
      <c r="G2005" s="43" t="str">
        <f>IF(OR($F2005&lt;Lower_Limit,$F2005&gt;Upper_Limit),TRUE,IF($F2005&gt;Upper_percentile,"P99",IF($F2005&lt;Lower_percentile,"P01","")))</f>
        <v/>
      </c>
      <c r="H2005" s="44">
        <f>SUMIFS('Sample - Superstore'!S:S,'Sample - Superstore'!$V:$V,$A2005,'Sample - Superstore'!$N:$N,$B2005)</f>
        <v>4</v>
      </c>
      <c r="I2005" s="45">
        <f>SUMIFS('Sample - Superstore'!T:T,'Sample - Superstore'!$V:$V,$A2005,'Sample - Superstore'!$N:$N,$B2005)</f>
        <v>0.2</v>
      </c>
      <c r="J2005" s="42">
        <f>SUMIFS('Sample - Superstore'!U:U,'Sample - Superstore'!$V:$V,$A2005,'Sample - Superstore'!$N:$N,$B2005)</f>
        <v>-12.196</v>
      </c>
      <c r="N2005" s="40"/>
    </row>
    <row r="2006">
      <c r="A2006" s="41" t="s">
        <v>8605</v>
      </c>
      <c r="B2006" s="36" t="s">
        <v>5126</v>
      </c>
      <c r="C2006" s="36" t="s">
        <v>51</v>
      </c>
      <c r="D2006" s="36" t="s">
        <v>124</v>
      </c>
      <c r="E2006" s="36" t="s">
        <v>5127</v>
      </c>
      <c r="F2006" s="42">
        <f>SUMIFS('Sample - Superstore'!R:R,'Sample - Superstore'!$V:$V,$A2006,'Sample - Superstore'!$N:$N,$B2006)</f>
        <v>45.87131687</v>
      </c>
      <c r="G2006" s="43" t="str">
        <f>IF(OR($F2006&lt;Lower_Limit,$F2006&gt;Upper_Limit),TRUE,IF($F2006&gt;Upper_percentile,"P99",IF($F2006&lt;Lower_percentile,"P01","")))</f>
        <v/>
      </c>
      <c r="H2006" s="44">
        <f>SUMIFS('Sample - Superstore'!S:S,'Sample - Superstore'!$V:$V,$A2006,'Sample - Superstore'!$N:$N,$B2006)</f>
        <v>7</v>
      </c>
      <c r="I2006" s="45">
        <f>SUMIFS('Sample - Superstore'!T:T,'Sample - Superstore'!$V:$V,$A2006,'Sample - Superstore'!$N:$N,$B2006)</f>
        <v>0</v>
      </c>
      <c r="J2006" s="42">
        <f>SUMIFS('Sample - Superstore'!U:U,'Sample - Superstore'!$V:$V,$A2006,'Sample - Superstore'!$N:$N,$B2006)</f>
        <v>22.47694527</v>
      </c>
      <c r="N2006" s="40"/>
    </row>
    <row r="2007">
      <c r="A2007" s="41" t="s">
        <v>8605</v>
      </c>
      <c r="B2007" s="36" t="s">
        <v>3010</v>
      </c>
      <c r="C2007" s="36" t="s">
        <v>39</v>
      </c>
      <c r="D2007" s="36" t="s">
        <v>40</v>
      </c>
      <c r="E2007" s="36" t="s">
        <v>3011</v>
      </c>
      <c r="F2007" s="42">
        <f>SUMIFS('Sample - Superstore'!R:R,'Sample - Superstore'!$V:$V,$A2007,'Sample - Superstore'!$N:$N,$B2007)</f>
        <v>459.098642</v>
      </c>
      <c r="G2007" s="43" t="str">
        <f>IF(OR($F2007&lt;Lower_Limit,$F2007&gt;Upper_Limit),TRUE,IF($F2007&gt;Upper_percentile,"P99",IF($F2007&lt;Lower_percentile,"P01","")))</f>
        <v/>
      </c>
      <c r="H2007" s="44">
        <f>SUMIFS('Sample - Superstore'!S:S,'Sample - Superstore'!$V:$V,$A2007,'Sample - Superstore'!$N:$N,$B2007)</f>
        <v>3</v>
      </c>
      <c r="I2007" s="45">
        <f>SUMIFS('Sample - Superstore'!T:T,'Sample - Superstore'!$V:$V,$A2007,'Sample - Superstore'!$N:$N,$B2007)</f>
        <v>0</v>
      </c>
      <c r="J2007" s="42">
        <f>SUMIFS('Sample - Superstore'!U:U,'Sample - Superstore'!$V:$V,$A2007,'Sample - Superstore'!$N:$N,$B2007)</f>
        <v>123.9566333</v>
      </c>
      <c r="N2007" s="40"/>
    </row>
    <row r="2008">
      <c r="A2008" s="41" t="s">
        <v>8605</v>
      </c>
      <c r="B2008" s="36" t="s">
        <v>5129</v>
      </c>
      <c r="C2008" s="36" t="s">
        <v>39</v>
      </c>
      <c r="D2008" s="36" t="s">
        <v>446</v>
      </c>
      <c r="E2008" s="36" t="s">
        <v>5130</v>
      </c>
      <c r="F2008" s="42">
        <f>SUMIFS('Sample - Superstore'!R:R,'Sample - Superstore'!$V:$V,$A2008,'Sample - Superstore'!$N:$N,$B2008)</f>
        <v>34.40348765</v>
      </c>
      <c r="G2008" s="43" t="str">
        <f>IF(OR($F2008&lt;Lower_Limit,$F2008&gt;Upper_Limit),TRUE,IF($F2008&gt;Upper_percentile,"P99",IF($F2008&lt;Lower_percentile,"P01","")))</f>
        <v/>
      </c>
      <c r="H2008" s="44">
        <f>SUMIFS('Sample - Superstore'!S:S,'Sample - Superstore'!$V:$V,$A2008,'Sample - Superstore'!$N:$N,$B2008)</f>
        <v>7</v>
      </c>
      <c r="I2008" s="45">
        <f>SUMIFS('Sample - Superstore'!T:T,'Sample - Superstore'!$V:$V,$A2008,'Sample - Superstore'!$N:$N,$B2008)</f>
        <v>0.7</v>
      </c>
      <c r="J2008" s="42">
        <f>SUMIFS('Sample - Superstore'!U:U,'Sample - Superstore'!$V:$V,$A2008,'Sample - Superstore'!$N:$N,$B2008)</f>
        <v>-27.52279012</v>
      </c>
      <c r="N2008" s="40"/>
    </row>
    <row r="2009">
      <c r="A2009" s="41" t="s">
        <v>8605</v>
      </c>
      <c r="B2009" s="36" t="s">
        <v>1881</v>
      </c>
      <c r="C2009" s="36" t="s">
        <v>35</v>
      </c>
      <c r="D2009" s="36" t="s">
        <v>121</v>
      </c>
      <c r="E2009" s="36" t="s">
        <v>1882</v>
      </c>
      <c r="F2009" s="42">
        <f>SUMIFS('Sample - Superstore'!R:R,'Sample - Superstore'!$V:$V,$A2009,'Sample - Superstore'!$N:$N,$B2009)</f>
        <v>88.37767901</v>
      </c>
      <c r="G2009" s="43" t="str">
        <f>IF(OR($F2009&lt;Lower_Limit,$F2009&gt;Upper_Limit),TRUE,IF($F2009&gt;Upper_percentile,"P99",IF($F2009&lt;Lower_percentile,"P01","")))</f>
        <v/>
      </c>
      <c r="H2009" s="44">
        <f>SUMIFS('Sample - Superstore'!S:S,'Sample - Superstore'!$V:$V,$A2009,'Sample - Superstore'!$N:$N,$B2009)</f>
        <v>3</v>
      </c>
      <c r="I2009" s="45">
        <f>SUMIFS('Sample - Superstore'!T:T,'Sample - Superstore'!$V:$V,$A2009,'Sample - Superstore'!$N:$N,$B2009)</f>
        <v>0.2</v>
      </c>
      <c r="J2009" s="42">
        <f>SUMIFS('Sample - Superstore'!U:U,'Sample - Superstore'!$V:$V,$A2009,'Sample - Superstore'!$N:$N,$B2009)</f>
        <v>17.6755358</v>
      </c>
      <c r="N2009" s="40"/>
    </row>
    <row r="2010">
      <c r="A2010" s="41" t="s">
        <v>8605</v>
      </c>
      <c r="B2010" s="36" t="s">
        <v>2309</v>
      </c>
      <c r="C2010" s="36" t="s">
        <v>51</v>
      </c>
      <c r="D2010" s="36" t="s">
        <v>124</v>
      </c>
      <c r="E2010" s="36" t="s">
        <v>2310</v>
      </c>
      <c r="F2010" s="42">
        <f>SUMIFS('Sample - Superstore'!R:R,'Sample - Superstore'!$V:$V,$A2010,'Sample - Superstore'!$N:$N,$B2010)</f>
        <v>43.5720823</v>
      </c>
      <c r="G2010" s="43" t="str">
        <f>IF(OR($F2010&lt;Lower_Limit,$F2010&gt;Upper_Limit),TRUE,IF($F2010&gt;Upper_percentile,"P99",IF($F2010&lt;Lower_percentile,"P01","")))</f>
        <v/>
      </c>
      <c r="H2010" s="44">
        <f>SUMIFS('Sample - Superstore'!S:S,'Sample - Superstore'!$V:$V,$A2010,'Sample - Superstore'!$N:$N,$B2010)</f>
        <v>1</v>
      </c>
      <c r="I2010" s="45">
        <f>SUMIFS('Sample - Superstore'!T:T,'Sample - Superstore'!$V:$V,$A2010,'Sample - Superstore'!$N:$N,$B2010)</f>
        <v>0.2</v>
      </c>
      <c r="J2010" s="42">
        <f>SUMIFS('Sample - Superstore'!U:U,'Sample - Superstore'!$V:$V,$A2010,'Sample - Superstore'!$N:$N,$B2010)</f>
        <v>15.25022881</v>
      </c>
      <c r="N2010" s="40"/>
    </row>
    <row r="2011">
      <c r="A2011" s="41" t="s">
        <v>8605</v>
      </c>
      <c r="B2011" s="36" t="s">
        <v>5132</v>
      </c>
      <c r="C2011" s="36" t="s">
        <v>39</v>
      </c>
      <c r="D2011" s="36" t="s">
        <v>61</v>
      </c>
      <c r="E2011" s="36" t="s">
        <v>5133</v>
      </c>
      <c r="F2011" s="42">
        <f>SUMIFS('Sample - Superstore'!R:R,'Sample - Superstore'!$V:$V,$A2011,'Sample - Superstore'!$N:$N,$B2011)</f>
        <v>92.48637037</v>
      </c>
      <c r="G2011" s="43" t="str">
        <f>IF(OR($F2011&lt;Lower_Limit,$F2011&gt;Upper_Limit),TRUE,IF($F2011&gt;Upper_percentile,"P99",IF($F2011&lt;Lower_percentile,"P01","")))</f>
        <v/>
      </c>
      <c r="H2011" s="44">
        <f>SUMIFS('Sample - Superstore'!S:S,'Sample - Superstore'!$V:$V,$A2011,'Sample - Superstore'!$N:$N,$B2011)</f>
        <v>3</v>
      </c>
      <c r="I2011" s="45">
        <f>SUMIFS('Sample - Superstore'!T:T,'Sample - Superstore'!$V:$V,$A2011,'Sample - Superstore'!$N:$N,$B2011)</f>
        <v>0.2</v>
      </c>
      <c r="J2011" s="42">
        <f>SUMIFS('Sample - Superstore'!U:U,'Sample - Superstore'!$V:$V,$A2011,'Sample - Superstore'!$N:$N,$B2011)</f>
        <v>2.312159259</v>
      </c>
      <c r="N2011" s="40"/>
    </row>
    <row r="2012">
      <c r="A2012" s="41" t="s">
        <v>8605</v>
      </c>
      <c r="B2012" s="36" t="s">
        <v>2622</v>
      </c>
      <c r="C2012" s="36" t="s">
        <v>51</v>
      </c>
      <c r="D2012" s="36" t="s">
        <v>124</v>
      </c>
      <c r="E2012" s="36" t="s">
        <v>2623</v>
      </c>
      <c r="F2012" s="42">
        <f>SUMIFS('Sample - Superstore'!R:R,'Sample - Superstore'!$V:$V,$A2012,'Sample - Superstore'!$N:$N,$B2012)</f>
        <v>14.69333333</v>
      </c>
      <c r="G2012" s="43" t="str">
        <f>IF(OR($F2012&lt;Lower_Limit,$F2012&gt;Upper_Limit),TRUE,IF($F2012&gt;Upper_percentile,"P99",IF($F2012&lt;Lower_percentile,"P01","")))</f>
        <v/>
      </c>
      <c r="H2012" s="44">
        <f>SUMIFS('Sample - Superstore'!S:S,'Sample - Superstore'!$V:$V,$A2012,'Sample - Superstore'!$N:$N,$B2012)</f>
        <v>2</v>
      </c>
      <c r="I2012" s="45">
        <f>SUMIFS('Sample - Superstore'!T:T,'Sample - Superstore'!$V:$V,$A2012,'Sample - Superstore'!$N:$N,$B2012)</f>
        <v>0</v>
      </c>
      <c r="J2012" s="42">
        <f>SUMIFS('Sample - Superstore'!U:U,'Sample - Superstore'!$V:$V,$A2012,'Sample - Superstore'!$N:$N,$B2012)</f>
        <v>7.199733333</v>
      </c>
      <c r="N2012" s="40"/>
    </row>
    <row r="2013">
      <c r="A2013" s="41" t="s">
        <v>8605</v>
      </c>
      <c r="B2013" s="36" t="s">
        <v>5136</v>
      </c>
      <c r="C2013" s="36" t="s">
        <v>35</v>
      </c>
      <c r="D2013" s="36" t="s">
        <v>36</v>
      </c>
      <c r="E2013" s="36" t="s">
        <v>5137</v>
      </c>
      <c r="F2013" s="42">
        <f>SUMIFS('Sample - Superstore'!R:R,'Sample - Superstore'!$V:$V,$A2013,'Sample - Superstore'!$N:$N,$B2013)</f>
        <v>128.7571358</v>
      </c>
      <c r="G2013" s="43" t="str">
        <f>IF(OR($F2013&lt;Lower_Limit,$F2013&gt;Upper_Limit),TRUE,IF($F2013&gt;Upper_percentile,"P99",IF($F2013&lt;Lower_percentile,"P01","")))</f>
        <v/>
      </c>
      <c r="H2013" s="44">
        <f>SUMIFS('Sample - Superstore'!S:S,'Sample - Superstore'!$V:$V,$A2013,'Sample - Superstore'!$N:$N,$B2013)</f>
        <v>2</v>
      </c>
      <c r="I2013" s="45">
        <f>SUMIFS('Sample - Superstore'!T:T,'Sample - Superstore'!$V:$V,$A2013,'Sample - Superstore'!$N:$N,$B2013)</f>
        <v>0.2</v>
      </c>
      <c r="J2013" s="42">
        <f>SUMIFS('Sample - Superstore'!U:U,'Sample - Superstore'!$V:$V,$A2013,'Sample - Superstore'!$N:$N,$B2013)</f>
        <v>14.48517778</v>
      </c>
      <c r="N2013" s="40"/>
    </row>
    <row r="2014">
      <c r="A2014" s="41" t="s">
        <v>8605</v>
      </c>
      <c r="B2014" s="36" t="s">
        <v>1981</v>
      </c>
      <c r="C2014" s="36" t="s">
        <v>51</v>
      </c>
      <c r="D2014" s="36" t="s">
        <v>124</v>
      </c>
      <c r="E2014" s="36" t="s">
        <v>1982</v>
      </c>
      <c r="F2014" s="42">
        <f>SUMIFS('Sample - Superstore'!R:R,'Sample - Superstore'!$V:$V,$A2014,'Sample - Superstore'!$N:$N,$B2014)</f>
        <v>32.4</v>
      </c>
      <c r="G2014" s="43" t="str">
        <f>IF(OR($F2014&lt;Lower_Limit,$F2014&gt;Upper_Limit),TRUE,IF($F2014&gt;Upper_percentile,"P99",IF($F2014&lt;Lower_percentile,"P01","")))</f>
        <v/>
      </c>
      <c r="H2014" s="44">
        <f>SUMIFS('Sample - Superstore'!S:S,'Sample - Superstore'!$V:$V,$A2014,'Sample - Superstore'!$N:$N,$B2014)</f>
        <v>5</v>
      </c>
      <c r="I2014" s="45">
        <f>SUMIFS('Sample - Superstore'!T:T,'Sample - Superstore'!$V:$V,$A2014,'Sample - Superstore'!$N:$N,$B2014)</f>
        <v>0</v>
      </c>
      <c r="J2014" s="42">
        <f>SUMIFS('Sample - Superstore'!U:U,'Sample - Superstore'!$V:$V,$A2014,'Sample - Superstore'!$N:$N,$B2014)</f>
        <v>15.552</v>
      </c>
      <c r="N2014" s="40"/>
    </row>
    <row r="2015">
      <c r="A2015" s="41" t="s">
        <v>8605</v>
      </c>
      <c r="B2015" s="36" t="s">
        <v>5140</v>
      </c>
      <c r="C2015" s="36" t="s">
        <v>35</v>
      </c>
      <c r="D2015" s="36" t="s">
        <v>121</v>
      </c>
      <c r="E2015" s="36" t="s">
        <v>5141</v>
      </c>
      <c r="F2015" s="42">
        <f>SUMIFS('Sample - Superstore'!R:R,'Sample - Superstore'!$V:$V,$A2015,'Sample - Superstore'!$N:$N,$B2015)</f>
        <v>45.23015638</v>
      </c>
      <c r="G2015" s="43" t="str">
        <f>IF(OR($F2015&lt;Lower_Limit,$F2015&gt;Upper_Limit),TRUE,IF($F2015&gt;Upper_percentile,"P99",IF($F2015&lt;Lower_percentile,"P01","")))</f>
        <v/>
      </c>
      <c r="H2015" s="44">
        <f>SUMIFS('Sample - Superstore'!S:S,'Sample - Superstore'!$V:$V,$A2015,'Sample - Superstore'!$N:$N,$B2015)</f>
        <v>2</v>
      </c>
      <c r="I2015" s="45">
        <f>SUMIFS('Sample - Superstore'!T:T,'Sample - Superstore'!$V:$V,$A2015,'Sample - Superstore'!$N:$N,$B2015)</f>
        <v>0</v>
      </c>
      <c r="J2015" s="42">
        <f>SUMIFS('Sample - Superstore'!U:U,'Sample - Superstore'!$V:$V,$A2015,'Sample - Superstore'!$N:$N,$B2015)</f>
        <v>12.66444379</v>
      </c>
      <c r="N2015" s="40"/>
    </row>
    <row r="2016">
      <c r="A2016" s="41" t="s">
        <v>8605</v>
      </c>
      <c r="B2016" s="36" t="s">
        <v>5142</v>
      </c>
      <c r="C2016" s="36" t="s">
        <v>51</v>
      </c>
      <c r="D2016" s="36" t="s">
        <v>76</v>
      </c>
      <c r="E2016" s="36" t="s">
        <v>5143</v>
      </c>
      <c r="F2016" s="42">
        <f>SUMIFS('Sample - Superstore'!R:R,'Sample - Superstore'!$V:$V,$A2016,'Sample - Superstore'!$N:$N,$B2016)</f>
        <v>13.82763457</v>
      </c>
      <c r="G2016" s="43" t="str">
        <f>IF(OR($F2016&lt;Lower_Limit,$F2016&gt;Upper_Limit),TRUE,IF($F2016&gt;Upper_percentile,"P99",IF($F2016&lt;Lower_percentile,"P01","")))</f>
        <v/>
      </c>
      <c r="H2016" s="44">
        <f>SUMIFS('Sample - Superstore'!S:S,'Sample - Superstore'!$V:$V,$A2016,'Sample - Superstore'!$N:$N,$B2016)</f>
        <v>4</v>
      </c>
      <c r="I2016" s="45">
        <f>SUMIFS('Sample - Superstore'!T:T,'Sample - Superstore'!$V:$V,$A2016,'Sample - Superstore'!$N:$N,$B2016)</f>
        <v>0.2</v>
      </c>
      <c r="J2016" s="42">
        <f>SUMIFS('Sample - Superstore'!U:U,'Sample - Superstore'!$V:$V,$A2016,'Sample - Superstore'!$N:$N,$B2016)</f>
        <v>4.666826667</v>
      </c>
      <c r="N2016" s="40"/>
    </row>
    <row r="2017">
      <c r="A2017" s="41" t="s">
        <v>8605</v>
      </c>
      <c r="B2017" s="36" t="s">
        <v>2260</v>
      </c>
      <c r="C2017" s="36" t="s">
        <v>51</v>
      </c>
      <c r="D2017" s="36" t="s">
        <v>93</v>
      </c>
      <c r="E2017" s="36" t="s">
        <v>2261</v>
      </c>
      <c r="F2017" s="42">
        <f>SUMIFS('Sample - Superstore'!R:R,'Sample - Superstore'!$V:$V,$A2017,'Sample - Superstore'!$N:$N,$B2017)</f>
        <v>23.6131358</v>
      </c>
      <c r="G2017" s="43" t="str">
        <f>IF(OR($F2017&lt;Lower_Limit,$F2017&gt;Upper_Limit),TRUE,IF($F2017&gt;Upper_percentile,"P99",IF($F2017&lt;Lower_percentile,"P01","")))</f>
        <v/>
      </c>
      <c r="H2017" s="44">
        <f>SUMIFS('Sample - Superstore'!S:S,'Sample - Superstore'!$V:$V,$A2017,'Sample - Superstore'!$N:$N,$B2017)</f>
        <v>3</v>
      </c>
      <c r="I2017" s="45">
        <f>SUMIFS('Sample - Superstore'!T:T,'Sample - Superstore'!$V:$V,$A2017,'Sample - Superstore'!$N:$N,$B2017)</f>
        <v>0</v>
      </c>
      <c r="J2017" s="42">
        <f>SUMIFS('Sample - Superstore'!U:U,'Sample - Superstore'!$V:$V,$A2017,'Sample - Superstore'!$N:$N,$B2017)</f>
        <v>8.500728889</v>
      </c>
      <c r="N2017" s="40"/>
    </row>
    <row r="2018">
      <c r="A2018" s="41" t="s">
        <v>8605</v>
      </c>
      <c r="B2018" s="36" t="s">
        <v>1779</v>
      </c>
      <c r="C2018" s="36" t="s">
        <v>51</v>
      </c>
      <c r="D2018" s="36" t="s">
        <v>76</v>
      </c>
      <c r="E2018" s="36" t="s">
        <v>1780</v>
      </c>
      <c r="F2018" s="42">
        <f>SUMIFS('Sample - Superstore'!R:R,'Sample - Superstore'!$V:$V,$A2018,'Sample - Superstore'!$N:$N,$B2018)</f>
        <v>7.049916049</v>
      </c>
      <c r="G2018" s="43" t="str">
        <f>IF(OR($F2018&lt;Lower_Limit,$F2018&gt;Upper_Limit),TRUE,IF($F2018&gt;Upper_percentile,"P99",IF($F2018&lt;Lower_percentile,"P01","")))</f>
        <v/>
      </c>
      <c r="H2018" s="44">
        <f>SUMIFS('Sample - Superstore'!S:S,'Sample - Superstore'!$V:$V,$A2018,'Sample - Superstore'!$N:$N,$B2018)</f>
        <v>6</v>
      </c>
      <c r="I2018" s="45">
        <f>SUMIFS('Sample - Superstore'!T:T,'Sample - Superstore'!$V:$V,$A2018,'Sample - Superstore'!$N:$N,$B2018)</f>
        <v>0.8</v>
      </c>
      <c r="J2018" s="42">
        <f>SUMIFS('Sample - Superstore'!U:U,'Sample - Superstore'!$V:$V,$A2018,'Sample - Superstore'!$N:$N,$B2018)</f>
        <v>-10.92736988</v>
      </c>
      <c r="N2018" s="40"/>
    </row>
    <row r="2019">
      <c r="A2019" s="41" t="s">
        <v>8605</v>
      </c>
      <c r="B2019" s="36" t="s">
        <v>4219</v>
      </c>
      <c r="C2019" s="36" t="s">
        <v>51</v>
      </c>
      <c r="D2019" s="36" t="s">
        <v>93</v>
      </c>
      <c r="E2019" s="36" t="s">
        <v>4220</v>
      </c>
      <c r="F2019" s="42">
        <f>SUMIFS('Sample - Superstore'!R:R,'Sample - Superstore'!$V:$V,$A2019,'Sample - Superstore'!$N:$N,$B2019)</f>
        <v>26.78423704</v>
      </c>
      <c r="G2019" s="43" t="str">
        <f>IF(OR($F2019&lt;Lower_Limit,$F2019&gt;Upper_Limit),TRUE,IF($F2019&gt;Upper_percentile,"P99",IF($F2019&lt;Lower_percentile,"P01","")))</f>
        <v/>
      </c>
      <c r="H2019" s="44">
        <f>SUMIFS('Sample - Superstore'!S:S,'Sample - Superstore'!$V:$V,$A2019,'Sample - Superstore'!$N:$N,$B2019)</f>
        <v>9</v>
      </c>
      <c r="I2019" s="45">
        <f>SUMIFS('Sample - Superstore'!T:T,'Sample - Superstore'!$V:$V,$A2019,'Sample - Superstore'!$N:$N,$B2019)</f>
        <v>0.2</v>
      </c>
      <c r="J2019" s="42">
        <f>SUMIFS('Sample - Superstore'!U:U,'Sample - Superstore'!$V:$V,$A2019,'Sample - Superstore'!$N:$N,$B2019)</f>
        <v>3.013226667</v>
      </c>
      <c r="N2019" s="40"/>
    </row>
    <row r="2020">
      <c r="A2020" s="41" t="s">
        <v>8605</v>
      </c>
      <c r="B2020" s="36" t="s">
        <v>5148</v>
      </c>
      <c r="C2020" s="36" t="s">
        <v>39</v>
      </c>
      <c r="D2020" s="36" t="s">
        <v>61</v>
      </c>
      <c r="E2020" s="36" t="s">
        <v>5149</v>
      </c>
      <c r="F2020" s="42">
        <f>SUMIFS('Sample - Superstore'!R:R,'Sample - Superstore'!$V:$V,$A2020,'Sample - Superstore'!$N:$N,$B2020)</f>
        <v>27.25604609</v>
      </c>
      <c r="G2020" s="43" t="str">
        <f>IF(OR($F2020&lt;Lower_Limit,$F2020&gt;Upper_Limit),TRUE,IF($F2020&gt;Upper_percentile,"P99",IF($F2020&lt;Lower_percentile,"P01","")))</f>
        <v/>
      </c>
      <c r="H2020" s="44">
        <f>SUMIFS('Sample - Superstore'!S:S,'Sample - Superstore'!$V:$V,$A2020,'Sample - Superstore'!$N:$N,$B2020)</f>
        <v>2</v>
      </c>
      <c r="I2020" s="45">
        <f>SUMIFS('Sample - Superstore'!T:T,'Sample - Superstore'!$V:$V,$A2020,'Sample - Superstore'!$N:$N,$B2020)</f>
        <v>0.2</v>
      </c>
      <c r="J2020" s="42">
        <f>SUMIFS('Sample - Superstore'!U:U,'Sample - Superstore'!$V:$V,$A2020,'Sample - Superstore'!$N:$N,$B2020)</f>
        <v>-0.6814011523</v>
      </c>
      <c r="N2020" s="40"/>
    </row>
    <row r="2021">
      <c r="A2021" s="41" t="s">
        <v>8605</v>
      </c>
      <c r="B2021" s="36" t="s">
        <v>3201</v>
      </c>
      <c r="C2021" s="36" t="s">
        <v>51</v>
      </c>
      <c r="D2021" s="36" t="s">
        <v>297</v>
      </c>
      <c r="E2021" s="36" t="s">
        <v>3202</v>
      </c>
      <c r="F2021" s="42">
        <f>SUMIFS('Sample - Superstore'!R:R,'Sample - Superstore'!$V:$V,$A2021,'Sample - Superstore'!$N:$N,$B2021)</f>
        <v>2.368118519</v>
      </c>
      <c r="G2021" s="43" t="str">
        <f>IF(OR($F2021&lt;Lower_Limit,$F2021&gt;Upper_Limit),TRUE,IF($F2021&gt;Upper_percentile,"P99",IF($F2021&lt;Lower_percentile,"P01","")))</f>
        <v/>
      </c>
      <c r="H2021" s="44">
        <f>SUMIFS('Sample - Superstore'!S:S,'Sample - Superstore'!$V:$V,$A2021,'Sample - Superstore'!$N:$N,$B2021)</f>
        <v>1</v>
      </c>
      <c r="I2021" s="45">
        <f>SUMIFS('Sample - Superstore'!T:T,'Sample - Superstore'!$V:$V,$A2021,'Sample - Superstore'!$N:$N,$B2021)</f>
        <v>0.2</v>
      </c>
      <c r="J2021" s="42">
        <f>SUMIFS('Sample - Superstore'!U:U,'Sample - Superstore'!$V:$V,$A2021,'Sample - Superstore'!$N:$N,$B2021)</f>
        <v>0.7696385185</v>
      </c>
      <c r="N2021" s="40"/>
    </row>
    <row r="2022">
      <c r="A2022" s="41" t="s">
        <v>8605</v>
      </c>
      <c r="B2022" s="36" t="s">
        <v>5150</v>
      </c>
      <c r="C2022" s="36" t="s">
        <v>51</v>
      </c>
      <c r="D2022" s="36" t="s">
        <v>76</v>
      </c>
      <c r="E2022" s="36" t="s">
        <v>5151</v>
      </c>
      <c r="F2022" s="42">
        <f>SUMIFS('Sample - Superstore'!R:R,'Sample - Superstore'!$V:$V,$A2022,'Sample - Superstore'!$N:$N,$B2022)</f>
        <v>5.090093827</v>
      </c>
      <c r="G2022" s="43" t="str">
        <f>IF(OR($F2022&lt;Lower_Limit,$F2022&gt;Upper_Limit),TRUE,IF($F2022&gt;Upper_percentile,"P99",IF($F2022&lt;Lower_percentile,"P01","")))</f>
        <v/>
      </c>
      <c r="H2022" s="44">
        <f>SUMIFS('Sample - Superstore'!S:S,'Sample - Superstore'!$V:$V,$A2022,'Sample - Superstore'!$N:$N,$B2022)</f>
        <v>6</v>
      </c>
      <c r="I2022" s="45">
        <f>SUMIFS('Sample - Superstore'!T:T,'Sample - Superstore'!$V:$V,$A2022,'Sample - Superstore'!$N:$N,$B2022)</f>
        <v>0.8</v>
      </c>
      <c r="J2022" s="42">
        <f>SUMIFS('Sample - Superstore'!U:U,'Sample - Superstore'!$V:$V,$A2022,'Sample - Superstore'!$N:$N,$B2022)</f>
        <v>-7.635140741</v>
      </c>
      <c r="N2022" s="40"/>
    </row>
    <row r="2023">
      <c r="A2023" s="41" t="s">
        <v>8605</v>
      </c>
      <c r="B2023" s="36" t="s">
        <v>2881</v>
      </c>
      <c r="C2023" s="36" t="s">
        <v>51</v>
      </c>
      <c r="D2023" s="36" t="s">
        <v>76</v>
      </c>
      <c r="E2023" s="36" t="s">
        <v>2882</v>
      </c>
      <c r="F2023" s="42">
        <f>SUMIFS('Sample - Superstore'!R:R,'Sample - Superstore'!$V:$V,$A2023,'Sample - Superstore'!$N:$N,$B2023)</f>
        <v>152.2854453</v>
      </c>
      <c r="G2023" s="43" t="str">
        <f>IF(OR($F2023&lt;Lower_Limit,$F2023&gt;Upper_Limit),TRUE,IF($F2023&gt;Upper_percentile,"P99",IF($F2023&lt;Lower_percentile,"P01","")))</f>
        <v/>
      </c>
      <c r="H2023" s="44">
        <f>SUMIFS('Sample - Superstore'!S:S,'Sample - Superstore'!$V:$V,$A2023,'Sample - Superstore'!$N:$N,$B2023)</f>
        <v>8</v>
      </c>
      <c r="I2023" s="45">
        <f>SUMIFS('Sample - Superstore'!T:T,'Sample - Superstore'!$V:$V,$A2023,'Sample - Superstore'!$N:$N,$B2023)</f>
        <v>0.2</v>
      </c>
      <c r="J2023" s="42">
        <f>SUMIFS('Sample - Superstore'!U:U,'Sample - Superstore'!$V:$V,$A2023,'Sample - Superstore'!$N:$N,$B2023)</f>
        <v>53.29990584</v>
      </c>
      <c r="N2023" s="40"/>
    </row>
    <row r="2024">
      <c r="A2024" s="41" t="s">
        <v>8605</v>
      </c>
      <c r="B2024" s="36" t="s">
        <v>3896</v>
      </c>
      <c r="C2024" s="36" t="s">
        <v>51</v>
      </c>
      <c r="D2024" s="36" t="s">
        <v>272</v>
      </c>
      <c r="E2024" s="36" t="s">
        <v>3897</v>
      </c>
      <c r="F2024" s="42">
        <f>SUMIFS('Sample - Superstore'!R:R,'Sample - Superstore'!$V:$V,$A2024,'Sample - Superstore'!$N:$N,$B2024)</f>
        <v>17.92617284</v>
      </c>
      <c r="G2024" s="43" t="str">
        <f>IF(OR($F2024&lt;Lower_Limit,$F2024&gt;Upper_Limit),TRUE,IF($F2024&gt;Upper_percentile,"P99",IF($F2024&lt;Lower_percentile,"P01","")))</f>
        <v/>
      </c>
      <c r="H2024" s="44">
        <f>SUMIFS('Sample - Superstore'!S:S,'Sample - Superstore'!$V:$V,$A2024,'Sample - Superstore'!$N:$N,$B2024)</f>
        <v>5</v>
      </c>
      <c r="I2024" s="45">
        <f>SUMIFS('Sample - Superstore'!T:T,'Sample - Superstore'!$V:$V,$A2024,'Sample - Superstore'!$N:$N,$B2024)</f>
        <v>0.2</v>
      </c>
      <c r="J2024" s="42">
        <f>SUMIFS('Sample - Superstore'!U:U,'Sample - Superstore'!$V:$V,$A2024,'Sample - Superstore'!$N:$N,$B2024)</f>
        <v>2.688925926</v>
      </c>
      <c r="N2024" s="40"/>
    </row>
    <row r="2025">
      <c r="A2025" s="41" t="s">
        <v>8605</v>
      </c>
      <c r="B2025" s="36" t="s">
        <v>470</v>
      </c>
      <c r="C2025" s="36" t="s">
        <v>35</v>
      </c>
      <c r="D2025" s="36" t="s">
        <v>121</v>
      </c>
      <c r="E2025" s="36" t="s">
        <v>471</v>
      </c>
      <c r="F2025" s="42">
        <f>SUMIFS('Sample - Superstore'!R:R,'Sample - Superstore'!$V:$V,$A2025,'Sample - Superstore'!$N:$N,$B2025)</f>
        <v>16.3014716</v>
      </c>
      <c r="G2025" s="43" t="str">
        <f>IF(OR($F2025&lt;Lower_Limit,$F2025&gt;Upper_Limit),TRUE,IF($F2025&gt;Upper_percentile,"P99",IF($F2025&lt;Lower_percentile,"P01","")))</f>
        <v/>
      </c>
      <c r="H2025" s="44">
        <f>SUMIFS('Sample - Superstore'!S:S,'Sample - Superstore'!$V:$V,$A2025,'Sample - Superstore'!$N:$N,$B2025)</f>
        <v>2</v>
      </c>
      <c r="I2025" s="45">
        <f>SUMIFS('Sample - Superstore'!T:T,'Sample - Superstore'!$V:$V,$A2025,'Sample - Superstore'!$N:$N,$B2025)</f>
        <v>0.2</v>
      </c>
      <c r="J2025" s="42">
        <f>SUMIFS('Sample - Superstore'!U:U,'Sample - Superstore'!$V:$V,$A2025,'Sample - Superstore'!$N:$N,$B2025)</f>
        <v>4.482904691</v>
      </c>
      <c r="N2025" s="40"/>
    </row>
    <row r="2026">
      <c r="A2026" s="41" t="s">
        <v>8605</v>
      </c>
      <c r="B2026" s="36" t="s">
        <v>2859</v>
      </c>
      <c r="C2026" s="36" t="s">
        <v>35</v>
      </c>
      <c r="D2026" s="36" t="s">
        <v>121</v>
      </c>
      <c r="E2026" s="36" t="s">
        <v>2860</v>
      </c>
      <c r="F2026" s="42">
        <f>SUMIFS('Sample - Superstore'!R:R,'Sample - Superstore'!$V:$V,$A2026,'Sample - Superstore'!$N:$N,$B2026)</f>
        <v>79.92803951</v>
      </c>
      <c r="G2026" s="43" t="str">
        <f>IF(OR($F2026&lt;Lower_Limit,$F2026&gt;Upper_Limit),TRUE,IF($F2026&gt;Upper_percentile,"P99",IF($F2026&lt;Lower_percentile,"P01","")))</f>
        <v/>
      </c>
      <c r="H2026" s="44">
        <f>SUMIFS('Sample - Superstore'!S:S,'Sample - Superstore'!$V:$V,$A2026,'Sample - Superstore'!$N:$N,$B2026)</f>
        <v>7</v>
      </c>
      <c r="I2026" s="45">
        <f>SUMIFS('Sample - Superstore'!T:T,'Sample - Superstore'!$V:$V,$A2026,'Sample - Superstore'!$N:$N,$B2026)</f>
        <v>0.2</v>
      </c>
      <c r="J2026" s="42">
        <f>SUMIFS('Sample - Superstore'!U:U,'Sample - Superstore'!$V:$V,$A2026,'Sample - Superstore'!$N:$N,$B2026)</f>
        <v>13.98740691</v>
      </c>
      <c r="N2026" s="40"/>
    </row>
    <row r="2027">
      <c r="A2027" s="41" t="s">
        <v>8605</v>
      </c>
      <c r="B2027" s="36" t="s">
        <v>5159</v>
      </c>
      <c r="C2027" s="36" t="s">
        <v>51</v>
      </c>
      <c r="D2027" s="36" t="s">
        <v>272</v>
      </c>
      <c r="E2027" s="36" t="s">
        <v>5160</v>
      </c>
      <c r="F2027" s="42">
        <f>SUMIFS('Sample - Superstore'!R:R,'Sample - Superstore'!$V:$V,$A2027,'Sample - Superstore'!$N:$N,$B2027)</f>
        <v>5.012069136</v>
      </c>
      <c r="G2027" s="43" t="str">
        <f>IF(OR($F2027&lt;Lower_Limit,$F2027&gt;Upper_Limit),TRUE,IF($F2027&gt;Upper_percentile,"P99",IF($F2027&lt;Lower_percentile,"P01","")))</f>
        <v/>
      </c>
      <c r="H2027" s="44">
        <f>SUMIFS('Sample - Superstore'!S:S,'Sample - Superstore'!$V:$V,$A2027,'Sample - Superstore'!$N:$N,$B2027)</f>
        <v>3</v>
      </c>
      <c r="I2027" s="45">
        <f>SUMIFS('Sample - Superstore'!T:T,'Sample - Superstore'!$V:$V,$A2027,'Sample - Superstore'!$N:$N,$B2027)</f>
        <v>0.2</v>
      </c>
      <c r="J2027" s="42">
        <f>SUMIFS('Sample - Superstore'!U:U,'Sample - Superstore'!$V:$V,$A2027,'Sample - Superstore'!$N:$N,$B2027)</f>
        <v>1.816875062</v>
      </c>
      <c r="N2027" s="40"/>
    </row>
    <row r="2028">
      <c r="A2028" s="41" t="s">
        <v>8605</v>
      </c>
      <c r="B2028" s="36" t="s">
        <v>5164</v>
      </c>
      <c r="C2028" s="36" t="s">
        <v>51</v>
      </c>
      <c r="D2028" s="36" t="s">
        <v>76</v>
      </c>
      <c r="E2028" s="36" t="s">
        <v>5165</v>
      </c>
      <c r="F2028" s="42">
        <f>SUMIFS('Sample - Superstore'!R:R,'Sample - Superstore'!$V:$V,$A2028,'Sample - Superstore'!$N:$N,$B2028)</f>
        <v>19.53980576</v>
      </c>
      <c r="G2028" s="43" t="str">
        <f>IF(OR($F2028&lt;Lower_Limit,$F2028&gt;Upper_Limit),TRUE,IF($F2028&gt;Upper_percentile,"P99",IF($F2028&lt;Lower_percentile,"P01","")))</f>
        <v/>
      </c>
      <c r="H2028" s="44">
        <f>SUMIFS('Sample - Superstore'!S:S,'Sample - Superstore'!$V:$V,$A2028,'Sample - Superstore'!$N:$N,$B2028)</f>
        <v>4</v>
      </c>
      <c r="I2028" s="45">
        <f>SUMIFS('Sample - Superstore'!T:T,'Sample - Superstore'!$V:$V,$A2028,'Sample - Superstore'!$N:$N,$B2028)</f>
        <v>0.2</v>
      </c>
      <c r="J2028" s="42">
        <f>SUMIFS('Sample - Superstore'!U:U,'Sample - Superstore'!$V:$V,$A2028,'Sample - Superstore'!$N:$N,$B2028)</f>
        <v>6.838932016</v>
      </c>
      <c r="N2028" s="40"/>
    </row>
    <row r="2029">
      <c r="A2029" s="41" t="s">
        <v>8605</v>
      </c>
      <c r="B2029" s="36" t="s">
        <v>2116</v>
      </c>
      <c r="C2029" s="36" t="s">
        <v>51</v>
      </c>
      <c r="D2029" s="36" t="s">
        <v>124</v>
      </c>
      <c r="E2029" s="36" t="s">
        <v>2117</v>
      </c>
      <c r="F2029" s="42">
        <f>SUMIFS('Sample - Superstore'!R:R,'Sample - Superstore'!$V:$V,$A2029,'Sample - Superstore'!$N:$N,$B2029)</f>
        <v>13.12036214</v>
      </c>
      <c r="G2029" s="43" t="str">
        <f>IF(OR($F2029&lt;Lower_Limit,$F2029&gt;Upper_Limit),TRUE,IF($F2029&gt;Upper_percentile,"P99",IF($F2029&lt;Lower_percentile,"P01","")))</f>
        <v/>
      </c>
      <c r="H2029" s="44">
        <f>SUMIFS('Sample - Superstore'!S:S,'Sample - Superstore'!$V:$V,$A2029,'Sample - Superstore'!$N:$N,$B2029)</f>
        <v>2</v>
      </c>
      <c r="I2029" s="45">
        <f>SUMIFS('Sample - Superstore'!T:T,'Sample - Superstore'!$V:$V,$A2029,'Sample - Superstore'!$N:$N,$B2029)</f>
        <v>0</v>
      </c>
      <c r="J2029" s="42">
        <f>SUMIFS('Sample - Superstore'!U:U,'Sample - Superstore'!$V:$V,$A2029,'Sample - Superstore'!$N:$N,$B2029)</f>
        <v>6.428977449</v>
      </c>
      <c r="N2029" s="40"/>
    </row>
    <row r="2030">
      <c r="A2030" s="41" t="s">
        <v>8605</v>
      </c>
      <c r="B2030" s="36" t="s">
        <v>4627</v>
      </c>
      <c r="C2030" s="36" t="s">
        <v>39</v>
      </c>
      <c r="D2030" s="36" t="s">
        <v>61</v>
      </c>
      <c r="E2030" s="36" t="s">
        <v>4628</v>
      </c>
      <c r="F2030" s="42">
        <f>SUMIFS('Sample - Superstore'!R:R,'Sample - Superstore'!$V:$V,$A2030,'Sample - Superstore'!$N:$N,$B2030)</f>
        <v>100.3321811</v>
      </c>
      <c r="G2030" s="43" t="str">
        <f>IF(OR($F2030&lt;Lower_Limit,$F2030&gt;Upper_Limit),TRUE,IF($F2030&gt;Upper_percentile,"P99",IF($F2030&lt;Lower_percentile,"P01","")))</f>
        <v/>
      </c>
      <c r="H2030" s="44">
        <f>SUMIFS('Sample - Superstore'!S:S,'Sample - Superstore'!$V:$V,$A2030,'Sample - Superstore'!$N:$N,$B2030)</f>
        <v>4</v>
      </c>
      <c r="I2030" s="45">
        <f>SUMIFS('Sample - Superstore'!T:T,'Sample - Superstore'!$V:$V,$A2030,'Sample - Superstore'!$N:$N,$B2030)</f>
        <v>0</v>
      </c>
      <c r="J2030" s="42">
        <f>SUMIFS('Sample - Superstore'!U:U,'Sample - Superstore'!$V:$V,$A2030,'Sample - Superstore'!$N:$N,$B2030)</f>
        <v>13.04318354</v>
      </c>
      <c r="N2030" s="40"/>
    </row>
    <row r="2031">
      <c r="A2031" s="41" t="s">
        <v>8605</v>
      </c>
      <c r="B2031" s="36" t="s">
        <v>2403</v>
      </c>
      <c r="C2031" s="36" t="s">
        <v>51</v>
      </c>
      <c r="D2031" s="36" t="s">
        <v>124</v>
      </c>
      <c r="E2031" s="36" t="s">
        <v>2404</v>
      </c>
      <c r="F2031" s="42">
        <f>SUMIFS('Sample - Superstore'!R:R,'Sample - Superstore'!$V:$V,$A2031,'Sample - Superstore'!$N:$N,$B2031)</f>
        <v>7.354666667</v>
      </c>
      <c r="G2031" s="43" t="str">
        <f>IF(OR($F2031&lt;Lower_Limit,$F2031&gt;Upper_Limit),TRUE,IF($F2031&gt;Upper_percentile,"P99",IF($F2031&lt;Lower_percentile,"P01","")))</f>
        <v/>
      </c>
      <c r="H2031" s="44">
        <f>SUMIFS('Sample - Superstore'!S:S,'Sample - Superstore'!$V:$V,$A2031,'Sample - Superstore'!$N:$N,$B2031)</f>
        <v>1</v>
      </c>
      <c r="I2031" s="45">
        <f>SUMIFS('Sample - Superstore'!T:T,'Sample - Superstore'!$V:$V,$A2031,'Sample - Superstore'!$N:$N,$B2031)</f>
        <v>0</v>
      </c>
      <c r="J2031" s="42">
        <f>SUMIFS('Sample - Superstore'!U:U,'Sample - Superstore'!$V:$V,$A2031,'Sample - Superstore'!$N:$N,$B2031)</f>
        <v>3.53024</v>
      </c>
      <c r="N2031" s="40"/>
    </row>
    <row r="2032">
      <c r="A2032" s="41" t="s">
        <v>8605</v>
      </c>
      <c r="B2032" s="36" t="s">
        <v>4597</v>
      </c>
      <c r="C2032" s="36" t="s">
        <v>39</v>
      </c>
      <c r="D2032" s="36" t="s">
        <v>40</v>
      </c>
      <c r="E2032" s="36" t="s">
        <v>4598</v>
      </c>
      <c r="F2032" s="42">
        <f>SUMIFS('Sample - Superstore'!R:R,'Sample - Superstore'!$V:$V,$A2032,'Sample - Superstore'!$N:$N,$B2032)</f>
        <v>33.52</v>
      </c>
      <c r="G2032" s="43" t="str">
        <f>IF(OR($F2032&lt;Lower_Limit,$F2032&gt;Upper_Limit),TRUE,IF($F2032&gt;Upper_percentile,"P99",IF($F2032&lt;Lower_percentile,"P01","")))</f>
        <v/>
      </c>
      <c r="H2032" s="44">
        <f>SUMIFS('Sample - Superstore'!S:S,'Sample - Superstore'!$V:$V,$A2032,'Sample - Superstore'!$N:$N,$B2032)</f>
        <v>2</v>
      </c>
      <c r="I2032" s="45">
        <f>SUMIFS('Sample - Superstore'!T:T,'Sample - Superstore'!$V:$V,$A2032,'Sample - Superstore'!$N:$N,$B2032)</f>
        <v>0.2</v>
      </c>
      <c r="J2032" s="42">
        <f>SUMIFS('Sample - Superstore'!U:U,'Sample - Superstore'!$V:$V,$A2032,'Sample - Superstore'!$N:$N,$B2032)</f>
        <v>3.352</v>
      </c>
      <c r="N2032" s="40"/>
    </row>
    <row r="2033">
      <c r="A2033" s="41" t="s">
        <v>8605</v>
      </c>
      <c r="B2033" s="36" t="s">
        <v>173</v>
      </c>
      <c r="C2033" s="36" t="s">
        <v>35</v>
      </c>
      <c r="D2033" s="36" t="s">
        <v>121</v>
      </c>
      <c r="E2033" s="36" t="s">
        <v>174</v>
      </c>
      <c r="F2033" s="42">
        <f>SUMIFS('Sample - Superstore'!R:R,'Sample - Superstore'!$V:$V,$A2033,'Sample - Superstore'!$N:$N,$B2033)</f>
        <v>9.94</v>
      </c>
      <c r="G2033" s="43" t="str">
        <f>IF(OR($F2033&lt;Lower_Limit,$F2033&gt;Upper_Limit),TRUE,IF($F2033&gt;Upper_percentile,"P99",IF($F2033&lt;Lower_percentile,"P01","")))</f>
        <v/>
      </c>
      <c r="H2033" s="44">
        <f>SUMIFS('Sample - Superstore'!S:S,'Sample - Superstore'!$V:$V,$A2033,'Sample - Superstore'!$N:$N,$B2033)</f>
        <v>2</v>
      </c>
      <c r="I2033" s="45">
        <f>SUMIFS('Sample - Superstore'!T:T,'Sample - Superstore'!$V:$V,$A2033,'Sample - Superstore'!$N:$N,$B2033)</f>
        <v>0</v>
      </c>
      <c r="J2033" s="42">
        <f>SUMIFS('Sample - Superstore'!U:U,'Sample - Superstore'!$V:$V,$A2033,'Sample - Superstore'!$N:$N,$B2033)</f>
        <v>3.0814</v>
      </c>
      <c r="N2033" s="40"/>
    </row>
    <row r="2034">
      <c r="A2034" s="41" t="s">
        <v>8605</v>
      </c>
      <c r="B2034" s="36" t="s">
        <v>3029</v>
      </c>
      <c r="C2034" s="36" t="s">
        <v>51</v>
      </c>
      <c r="D2034" s="36" t="s">
        <v>52</v>
      </c>
      <c r="E2034" s="36" t="s">
        <v>3030</v>
      </c>
      <c r="F2034" s="42">
        <f>SUMIFS('Sample - Superstore'!R:R,'Sample - Superstore'!$V:$V,$A2034,'Sample - Superstore'!$N:$N,$B2034)</f>
        <v>101.2130778</v>
      </c>
      <c r="G2034" s="43" t="str">
        <f>IF(OR($F2034&lt;Lower_Limit,$F2034&gt;Upper_Limit),TRUE,IF($F2034&gt;Upper_percentile,"P99",IF($F2034&lt;Lower_percentile,"P01","")))</f>
        <v/>
      </c>
      <c r="H2034" s="44">
        <f>SUMIFS('Sample - Superstore'!S:S,'Sample - Superstore'!$V:$V,$A2034,'Sample - Superstore'!$N:$N,$B2034)</f>
        <v>12</v>
      </c>
      <c r="I2034" s="45">
        <f>SUMIFS('Sample - Superstore'!T:T,'Sample - Superstore'!$V:$V,$A2034,'Sample - Superstore'!$N:$N,$B2034)</f>
        <v>0.2</v>
      </c>
      <c r="J2034" s="42">
        <f>SUMIFS('Sample - Superstore'!U:U,'Sample - Superstore'!$V:$V,$A2034,'Sample - Superstore'!$N:$N,$B2034)</f>
        <v>18.64448441</v>
      </c>
      <c r="N2034" s="40"/>
    </row>
    <row r="2035">
      <c r="A2035" s="41" t="s">
        <v>8605</v>
      </c>
      <c r="B2035" s="36" t="s">
        <v>250</v>
      </c>
      <c r="C2035" s="36" t="s">
        <v>39</v>
      </c>
      <c r="D2035" s="36" t="s">
        <v>61</v>
      </c>
      <c r="E2035" s="36" t="s">
        <v>251</v>
      </c>
      <c r="F2035" s="42">
        <f>SUMIFS('Sample - Superstore'!R:R,'Sample - Superstore'!$V:$V,$A2035,'Sample - Superstore'!$N:$N,$B2035)</f>
        <v>337.742637</v>
      </c>
      <c r="G2035" s="43" t="str">
        <f>IF(OR($F2035&lt;Lower_Limit,$F2035&gt;Upper_Limit),TRUE,IF($F2035&gt;Upper_percentile,"P99",IF($F2035&lt;Lower_percentile,"P01","")))</f>
        <v/>
      </c>
      <c r="H2035" s="44">
        <f>SUMIFS('Sample - Superstore'!S:S,'Sample - Superstore'!$V:$V,$A2035,'Sample - Superstore'!$N:$N,$B2035)</f>
        <v>3</v>
      </c>
      <c r="I2035" s="45">
        <f>SUMIFS('Sample - Superstore'!T:T,'Sample - Superstore'!$V:$V,$A2035,'Sample - Superstore'!$N:$N,$B2035)</f>
        <v>0.2</v>
      </c>
      <c r="J2035" s="42">
        <f>SUMIFS('Sample - Superstore'!U:U,'Sample - Superstore'!$V:$V,$A2035,'Sample - Superstore'!$N:$N,$B2035)</f>
        <v>-8.443565926</v>
      </c>
      <c r="N2035" s="40"/>
    </row>
    <row r="2036">
      <c r="A2036" s="41" t="s">
        <v>8605</v>
      </c>
      <c r="B2036" s="36" t="s">
        <v>3766</v>
      </c>
      <c r="C2036" s="36" t="s">
        <v>51</v>
      </c>
      <c r="D2036" s="36" t="s">
        <v>272</v>
      </c>
      <c r="E2036" s="36" t="s">
        <v>3767</v>
      </c>
      <c r="F2036" s="42">
        <f>SUMIFS('Sample - Superstore'!R:R,'Sample - Superstore'!$V:$V,$A2036,'Sample - Superstore'!$N:$N,$B2036)</f>
        <v>4.930350617</v>
      </c>
      <c r="G2036" s="43" t="str">
        <f>IF(OR($F2036&lt;Lower_Limit,$F2036&gt;Upper_Limit),TRUE,IF($F2036&gt;Upper_percentile,"P99",IF($F2036&lt;Lower_percentile,"P01","")))</f>
        <v/>
      </c>
      <c r="H2036" s="44">
        <f>SUMIFS('Sample - Superstore'!S:S,'Sample - Superstore'!$V:$V,$A2036,'Sample - Superstore'!$N:$N,$B2036)</f>
        <v>3</v>
      </c>
      <c r="I2036" s="45">
        <f>SUMIFS('Sample - Superstore'!T:T,'Sample - Superstore'!$V:$V,$A2036,'Sample - Superstore'!$N:$N,$B2036)</f>
        <v>0.2</v>
      </c>
      <c r="J2036" s="42">
        <f>SUMIFS('Sample - Superstore'!U:U,'Sample - Superstore'!$V:$V,$A2036,'Sample - Superstore'!$N:$N,$B2036)</f>
        <v>0.9860701235</v>
      </c>
      <c r="N2036" s="40"/>
    </row>
    <row r="2037">
      <c r="A2037" s="41" t="s">
        <v>8605</v>
      </c>
      <c r="B2037" s="36" t="s">
        <v>5172</v>
      </c>
      <c r="C2037" s="36" t="s">
        <v>39</v>
      </c>
      <c r="D2037" s="36" t="s">
        <v>61</v>
      </c>
      <c r="E2037" s="36" t="s">
        <v>5173</v>
      </c>
      <c r="F2037" s="42">
        <f>SUMIFS('Sample - Superstore'!R:R,'Sample - Superstore'!$V:$V,$A2037,'Sample - Superstore'!$N:$N,$B2037)</f>
        <v>107.8139654</v>
      </c>
      <c r="G2037" s="43" t="str">
        <f>IF(OR($F2037&lt;Lower_Limit,$F2037&gt;Upper_Limit),TRUE,IF($F2037&gt;Upper_percentile,"P99",IF($F2037&lt;Lower_percentile,"P01","")))</f>
        <v/>
      </c>
      <c r="H2037" s="44">
        <f>SUMIFS('Sample - Superstore'!S:S,'Sample - Superstore'!$V:$V,$A2037,'Sample - Superstore'!$N:$N,$B2037)</f>
        <v>2</v>
      </c>
      <c r="I2037" s="45">
        <f>SUMIFS('Sample - Superstore'!T:T,'Sample - Superstore'!$V:$V,$A2037,'Sample - Superstore'!$N:$N,$B2037)</f>
        <v>0.2</v>
      </c>
      <c r="J2037" s="42">
        <f>SUMIFS('Sample - Superstore'!U:U,'Sample - Superstore'!$V:$V,$A2037,'Sample - Superstore'!$N:$N,$B2037)</f>
        <v>-2.695349136</v>
      </c>
      <c r="N2037" s="40"/>
    </row>
    <row r="2038">
      <c r="A2038" s="41" t="s">
        <v>8605</v>
      </c>
      <c r="B2038" s="36" t="s">
        <v>2957</v>
      </c>
      <c r="C2038" s="36" t="s">
        <v>51</v>
      </c>
      <c r="D2038" s="36" t="s">
        <v>124</v>
      </c>
      <c r="E2038" s="36" t="s">
        <v>2958</v>
      </c>
      <c r="F2038" s="42">
        <f>SUMIFS('Sample - Superstore'!R:R,'Sample - Superstore'!$V:$V,$A2038,'Sample - Superstore'!$N:$N,$B2038)</f>
        <v>84.38799012</v>
      </c>
      <c r="G2038" s="43" t="str">
        <f>IF(OR($F2038&lt;Lower_Limit,$F2038&gt;Upper_Limit),TRUE,IF($F2038&gt;Upper_percentile,"P99",IF($F2038&lt;Lower_percentile,"P01","")))</f>
        <v/>
      </c>
      <c r="H2038" s="44">
        <f>SUMIFS('Sample - Superstore'!S:S,'Sample - Superstore'!$V:$V,$A2038,'Sample - Superstore'!$N:$N,$B2038)</f>
        <v>3</v>
      </c>
      <c r="I2038" s="45">
        <f>SUMIFS('Sample - Superstore'!T:T,'Sample - Superstore'!$V:$V,$A2038,'Sample - Superstore'!$N:$N,$B2038)</f>
        <v>0.2</v>
      </c>
      <c r="J2038" s="42">
        <f>SUMIFS('Sample - Superstore'!U:U,'Sample - Superstore'!$V:$V,$A2038,'Sample - Superstore'!$N:$N,$B2038)</f>
        <v>26.37124691</v>
      </c>
      <c r="N2038" s="40"/>
    </row>
    <row r="2039">
      <c r="A2039" s="41" t="s">
        <v>8605</v>
      </c>
      <c r="B2039" s="36" t="s">
        <v>5174</v>
      </c>
      <c r="C2039" s="36" t="s">
        <v>51</v>
      </c>
      <c r="D2039" s="36" t="s">
        <v>93</v>
      </c>
      <c r="E2039" s="36" t="s">
        <v>5175</v>
      </c>
      <c r="F2039" s="42">
        <f>SUMIFS('Sample - Superstore'!R:R,'Sample - Superstore'!$V:$V,$A2039,'Sample - Superstore'!$N:$N,$B2039)</f>
        <v>15.93511111</v>
      </c>
      <c r="G2039" s="43" t="str">
        <f>IF(OR($F2039&lt;Lower_Limit,$F2039&gt;Upper_Limit),TRUE,IF($F2039&gt;Upper_percentile,"P99",IF($F2039&lt;Lower_percentile,"P01","")))</f>
        <v/>
      </c>
      <c r="H2039" s="44">
        <f>SUMIFS('Sample - Superstore'!S:S,'Sample - Superstore'!$V:$V,$A2039,'Sample - Superstore'!$N:$N,$B2039)</f>
        <v>3</v>
      </c>
      <c r="I2039" s="45">
        <f>SUMIFS('Sample - Superstore'!T:T,'Sample - Superstore'!$V:$V,$A2039,'Sample - Superstore'!$N:$N,$B2039)</f>
        <v>0.2</v>
      </c>
      <c r="J2039" s="42">
        <f>SUMIFS('Sample - Superstore'!U:U,'Sample - Superstore'!$V:$V,$A2039,'Sample - Superstore'!$N:$N,$B2039)</f>
        <v>1.7927</v>
      </c>
      <c r="N2039" s="40"/>
    </row>
    <row r="2040">
      <c r="A2040" s="41" t="s">
        <v>8605</v>
      </c>
      <c r="B2040" s="36" t="s">
        <v>2607</v>
      </c>
      <c r="C2040" s="36" t="s">
        <v>51</v>
      </c>
      <c r="D2040" s="36" t="s">
        <v>124</v>
      </c>
      <c r="E2040" s="36" t="s">
        <v>2608</v>
      </c>
      <c r="F2040" s="42">
        <f>SUMIFS('Sample - Superstore'!R:R,'Sample - Superstore'!$V:$V,$A2040,'Sample - Superstore'!$N:$N,$B2040)</f>
        <v>24.784</v>
      </c>
      <c r="G2040" s="43" t="str">
        <f>IF(OR($F2040&lt;Lower_Limit,$F2040&gt;Upper_Limit),TRUE,IF($F2040&gt;Upper_percentile,"P99",IF($F2040&lt;Lower_percentile,"P01","")))</f>
        <v/>
      </c>
      <c r="H2040" s="44">
        <f>SUMIFS('Sample - Superstore'!S:S,'Sample - Superstore'!$V:$V,$A2040,'Sample - Superstore'!$N:$N,$B2040)</f>
        <v>1</v>
      </c>
      <c r="I2040" s="45">
        <f>SUMIFS('Sample - Superstore'!T:T,'Sample - Superstore'!$V:$V,$A2040,'Sample - Superstore'!$N:$N,$B2040)</f>
        <v>0.2</v>
      </c>
      <c r="J2040" s="42">
        <f>SUMIFS('Sample - Superstore'!U:U,'Sample - Superstore'!$V:$V,$A2040,'Sample - Superstore'!$N:$N,$B2040)</f>
        <v>7.745</v>
      </c>
      <c r="N2040" s="40"/>
    </row>
    <row r="2041">
      <c r="A2041" s="41" t="s">
        <v>8605</v>
      </c>
      <c r="B2041" s="36" t="s">
        <v>401</v>
      </c>
      <c r="C2041" s="36" t="s">
        <v>39</v>
      </c>
      <c r="D2041" s="36" t="s">
        <v>40</v>
      </c>
      <c r="E2041" s="36" t="s">
        <v>402</v>
      </c>
      <c r="F2041" s="42">
        <f>SUMIFS('Sample - Superstore'!R:R,'Sample - Superstore'!$V:$V,$A2041,'Sample - Superstore'!$N:$N,$B2041)</f>
        <v>746.3079901</v>
      </c>
      <c r="G2041" s="43" t="str">
        <f>IF(OR($F2041&lt;Lower_Limit,$F2041&gt;Upper_Limit),TRUE,IF($F2041&gt;Upper_percentile,"P99",IF($F2041&lt;Lower_percentile,"P01","")))</f>
        <v/>
      </c>
      <c r="H2041" s="44">
        <f>SUMIFS('Sample - Superstore'!S:S,'Sample - Superstore'!$V:$V,$A2041,'Sample - Superstore'!$N:$N,$B2041)</f>
        <v>6</v>
      </c>
      <c r="I2041" s="45">
        <f>SUMIFS('Sample - Superstore'!T:T,'Sample - Superstore'!$V:$V,$A2041,'Sample - Superstore'!$N:$N,$B2041)</f>
        <v>0.2</v>
      </c>
      <c r="J2041" s="42">
        <f>SUMIFS('Sample - Superstore'!U:U,'Sample - Superstore'!$V:$V,$A2041,'Sample - Superstore'!$N:$N,$B2041)</f>
        <v>55.97309926</v>
      </c>
      <c r="N2041" s="40"/>
    </row>
    <row r="2042">
      <c r="A2042" s="41" t="s">
        <v>8605</v>
      </c>
      <c r="B2042" s="36" t="s">
        <v>2382</v>
      </c>
      <c r="C2042" s="36" t="s">
        <v>39</v>
      </c>
      <c r="D2042" s="36" t="s">
        <v>61</v>
      </c>
      <c r="E2042" s="36" t="s">
        <v>2383</v>
      </c>
      <c r="F2042" s="42">
        <f>SUMIFS('Sample - Superstore'!R:R,'Sample - Superstore'!$V:$V,$A2042,'Sample - Superstore'!$N:$N,$B2042)</f>
        <v>659.9</v>
      </c>
      <c r="G2042" s="43" t="str">
        <f>IF(OR($F2042&lt;Lower_Limit,$F2042&gt;Upper_Limit),TRUE,IF($F2042&gt;Upper_percentile,"P99",IF($F2042&lt;Lower_percentile,"P01","")))</f>
        <v/>
      </c>
      <c r="H2042" s="44">
        <f>SUMIFS('Sample - Superstore'!S:S,'Sample - Superstore'!$V:$V,$A2042,'Sample - Superstore'!$N:$N,$B2042)</f>
        <v>2</v>
      </c>
      <c r="I2042" s="45">
        <f>SUMIFS('Sample - Superstore'!T:T,'Sample - Superstore'!$V:$V,$A2042,'Sample - Superstore'!$N:$N,$B2042)</f>
        <v>0</v>
      </c>
      <c r="J2042" s="42">
        <f>SUMIFS('Sample - Superstore'!U:U,'Sample - Superstore'!$V:$V,$A2042,'Sample - Superstore'!$N:$N,$B2042)</f>
        <v>217.767</v>
      </c>
      <c r="N2042" s="40"/>
    </row>
    <row r="2043">
      <c r="A2043" s="41" t="s">
        <v>8605</v>
      </c>
      <c r="B2043" s="36" t="s">
        <v>4161</v>
      </c>
      <c r="C2043" s="36" t="s">
        <v>35</v>
      </c>
      <c r="D2043" s="36" t="s">
        <v>263</v>
      </c>
      <c r="E2043" s="36" t="s">
        <v>4162</v>
      </c>
      <c r="F2043" s="42">
        <f>SUMIFS('Sample - Superstore'!R:R,'Sample - Superstore'!$V:$V,$A2043,'Sample - Superstore'!$N:$N,$B2043)</f>
        <v>1684.752</v>
      </c>
      <c r="G2043" s="43" t="str">
        <f>IF(OR($F2043&lt;Lower_Limit,$F2043&gt;Upper_Limit),TRUE,IF($F2043&gt;Upper_percentile,"P99",IF($F2043&lt;Lower_percentile,"P01","")))</f>
        <v/>
      </c>
      <c r="H2043" s="44">
        <f>SUMIFS('Sample - Superstore'!S:S,'Sample - Superstore'!$V:$V,$A2043,'Sample - Superstore'!$N:$N,$B2043)</f>
        <v>6</v>
      </c>
      <c r="I2043" s="45">
        <f>SUMIFS('Sample - Superstore'!T:T,'Sample - Superstore'!$V:$V,$A2043,'Sample - Superstore'!$N:$N,$B2043)</f>
        <v>0.2</v>
      </c>
      <c r="J2043" s="42">
        <f>SUMIFS('Sample - Superstore'!U:U,'Sample - Superstore'!$V:$V,$A2043,'Sample - Superstore'!$N:$N,$B2043)</f>
        <v>210.594</v>
      </c>
      <c r="N2043" s="40"/>
    </row>
    <row r="2044">
      <c r="A2044" s="41" t="s">
        <v>8605</v>
      </c>
      <c r="B2044" s="36" t="s">
        <v>149</v>
      </c>
      <c r="C2044" s="36" t="s">
        <v>39</v>
      </c>
      <c r="D2044" s="36" t="s">
        <v>61</v>
      </c>
      <c r="E2044" s="36" t="s">
        <v>150</v>
      </c>
      <c r="F2044" s="42">
        <f>SUMIFS('Sample - Superstore'!R:R,'Sample - Superstore'!$V:$V,$A2044,'Sample - Superstore'!$N:$N,$B2044)</f>
        <v>559.92</v>
      </c>
      <c r="G2044" s="43" t="str">
        <f>IF(OR($F2044&lt;Lower_Limit,$F2044&gt;Upper_Limit),TRUE,IF($F2044&gt;Upper_percentile,"P99",IF($F2044&lt;Lower_percentile,"P01","")))</f>
        <v/>
      </c>
      <c r="H2044" s="44">
        <f>SUMIFS('Sample - Superstore'!S:S,'Sample - Superstore'!$V:$V,$A2044,'Sample - Superstore'!$N:$N,$B2044)</f>
        <v>8</v>
      </c>
      <c r="I2044" s="45">
        <f>SUMIFS('Sample - Superstore'!T:T,'Sample - Superstore'!$V:$V,$A2044,'Sample - Superstore'!$N:$N,$B2044)</f>
        <v>0</v>
      </c>
      <c r="J2044" s="42">
        <f>SUMIFS('Sample - Superstore'!U:U,'Sample - Superstore'!$V:$V,$A2044,'Sample - Superstore'!$N:$N,$B2044)</f>
        <v>190.3728</v>
      </c>
      <c r="N2044" s="40"/>
    </row>
    <row r="2045">
      <c r="A2045" s="41" t="s">
        <v>8605</v>
      </c>
      <c r="B2045" s="36" t="s">
        <v>904</v>
      </c>
      <c r="C2045" s="36" t="s">
        <v>51</v>
      </c>
      <c r="D2045" s="36" t="s">
        <v>76</v>
      </c>
      <c r="E2045" s="36" t="s">
        <v>5187</v>
      </c>
      <c r="F2045" s="42">
        <f>SUMIFS('Sample - Superstore'!R:R,'Sample - Superstore'!$V:$V,$A2045,'Sample - Superstore'!$N:$N,$B2045)</f>
        <v>1219.96</v>
      </c>
      <c r="G2045" s="43" t="str">
        <f>IF(OR($F2045&lt;Lower_Limit,$F2045&gt;Upper_Limit),TRUE,IF($F2045&gt;Upper_percentile,"P99",IF($F2045&lt;Lower_percentile,"P01","")))</f>
        <v/>
      </c>
      <c r="H2045" s="44">
        <f>SUMIFS('Sample - Superstore'!S:S,'Sample - Superstore'!$V:$V,$A2045,'Sample - Superstore'!$N:$N,$B2045)</f>
        <v>5</v>
      </c>
      <c r="I2045" s="45">
        <f>SUMIFS('Sample - Superstore'!T:T,'Sample - Superstore'!$V:$V,$A2045,'Sample - Superstore'!$N:$N,$B2045)</f>
        <v>0.2</v>
      </c>
      <c r="J2045" s="42">
        <f>SUMIFS('Sample - Superstore'!U:U,'Sample - Superstore'!$V:$V,$A2045,'Sample - Superstore'!$N:$N,$B2045)</f>
        <v>381.2375</v>
      </c>
      <c r="N2045" s="40"/>
    </row>
    <row r="2046">
      <c r="A2046" s="41" t="s">
        <v>8605</v>
      </c>
      <c r="B2046" s="36" t="s">
        <v>5190</v>
      </c>
      <c r="C2046" s="36" t="s">
        <v>51</v>
      </c>
      <c r="D2046" s="36" t="s">
        <v>205</v>
      </c>
      <c r="E2046" s="36" t="s">
        <v>5191</v>
      </c>
      <c r="F2046" s="42">
        <f>SUMIFS('Sample - Superstore'!R:R,'Sample - Superstore'!$V:$V,$A2046,'Sample - Superstore'!$N:$N,$B2046)</f>
        <v>46.25268148</v>
      </c>
      <c r="G2046" s="43" t="str">
        <f>IF(OR($F2046&lt;Lower_Limit,$F2046&gt;Upper_Limit),TRUE,IF($F2046&gt;Upper_percentile,"P99",IF($F2046&lt;Lower_percentile,"P01","")))</f>
        <v/>
      </c>
      <c r="H2046" s="44">
        <f>SUMIFS('Sample - Superstore'!S:S,'Sample - Superstore'!$V:$V,$A2046,'Sample - Superstore'!$N:$N,$B2046)</f>
        <v>3</v>
      </c>
      <c r="I2046" s="45">
        <f>SUMIFS('Sample - Superstore'!T:T,'Sample - Superstore'!$V:$V,$A2046,'Sample - Superstore'!$N:$N,$B2046)</f>
        <v>0.2</v>
      </c>
      <c r="J2046" s="42">
        <f>SUMIFS('Sample - Superstore'!U:U,'Sample - Superstore'!$V:$V,$A2046,'Sample - Superstore'!$N:$N,$B2046)</f>
        <v>17.34475556</v>
      </c>
      <c r="N2046" s="40"/>
    </row>
    <row r="2047">
      <c r="A2047" s="41" t="s">
        <v>8605</v>
      </c>
      <c r="B2047" s="36" t="s">
        <v>1061</v>
      </c>
      <c r="C2047" s="36" t="s">
        <v>39</v>
      </c>
      <c r="D2047" s="36" t="s">
        <v>61</v>
      </c>
      <c r="E2047" s="36" t="s">
        <v>1062</v>
      </c>
      <c r="F2047" s="42">
        <f>SUMIFS('Sample - Superstore'!R:R,'Sample - Superstore'!$V:$V,$A2047,'Sample - Superstore'!$N:$N,$B2047)</f>
        <v>158.8517202</v>
      </c>
      <c r="G2047" s="43" t="str">
        <f>IF(OR($F2047&lt;Lower_Limit,$F2047&gt;Upper_Limit),TRUE,IF($F2047&gt;Upper_percentile,"P99",IF($F2047&lt;Lower_percentile,"P01","")))</f>
        <v/>
      </c>
      <c r="H2047" s="44">
        <f>SUMIFS('Sample - Superstore'!S:S,'Sample - Superstore'!$V:$V,$A2047,'Sample - Superstore'!$N:$N,$B2047)</f>
        <v>5</v>
      </c>
      <c r="I2047" s="45">
        <f>SUMIFS('Sample - Superstore'!T:T,'Sample - Superstore'!$V:$V,$A2047,'Sample - Superstore'!$N:$N,$B2047)</f>
        <v>0.2</v>
      </c>
      <c r="J2047" s="42">
        <f>SUMIFS('Sample - Superstore'!U:U,'Sample - Superstore'!$V:$V,$A2047,'Sample - Superstore'!$N:$N,$B2047)</f>
        <v>-25.81340453</v>
      </c>
      <c r="N2047" s="40"/>
    </row>
    <row r="2048">
      <c r="A2048" s="41" t="s">
        <v>8605</v>
      </c>
      <c r="B2048" s="36" t="s">
        <v>781</v>
      </c>
      <c r="C2048" s="36" t="s">
        <v>51</v>
      </c>
      <c r="D2048" s="36" t="s">
        <v>635</v>
      </c>
      <c r="E2048" s="36" t="s">
        <v>782</v>
      </c>
      <c r="F2048" s="42">
        <f>SUMIFS('Sample - Superstore'!R:R,'Sample - Superstore'!$V:$V,$A2048,'Sample - Superstore'!$N:$N,$B2048)</f>
        <v>25.35</v>
      </c>
      <c r="G2048" s="43" t="str">
        <f>IF(OR($F2048&lt;Lower_Limit,$F2048&gt;Upper_Limit),TRUE,IF($F2048&gt;Upper_percentile,"P99",IF($F2048&lt;Lower_percentile,"P01","")))</f>
        <v/>
      </c>
      <c r="H2048" s="44">
        <f>SUMIFS('Sample - Superstore'!S:S,'Sample - Superstore'!$V:$V,$A2048,'Sample - Superstore'!$N:$N,$B2048)</f>
        <v>3</v>
      </c>
      <c r="I2048" s="45">
        <f>SUMIFS('Sample - Superstore'!T:T,'Sample - Superstore'!$V:$V,$A2048,'Sample - Superstore'!$N:$N,$B2048)</f>
        <v>0</v>
      </c>
      <c r="J2048" s="42">
        <f>SUMIFS('Sample - Superstore'!U:U,'Sample - Superstore'!$V:$V,$A2048,'Sample - Superstore'!$N:$N,$B2048)</f>
        <v>7.605</v>
      </c>
      <c r="N2048" s="40"/>
    </row>
    <row r="2049">
      <c r="A2049" s="41" t="s">
        <v>8605</v>
      </c>
      <c r="B2049" s="36" t="s">
        <v>4534</v>
      </c>
      <c r="C2049" s="36" t="s">
        <v>35</v>
      </c>
      <c r="D2049" s="36" t="s">
        <v>121</v>
      </c>
      <c r="E2049" s="36" t="s">
        <v>4535</v>
      </c>
      <c r="F2049" s="42">
        <f>SUMIFS('Sample - Superstore'!R:R,'Sample - Superstore'!$V:$V,$A2049,'Sample - Superstore'!$N:$N,$B2049)</f>
        <v>82.26</v>
      </c>
      <c r="G2049" s="43" t="str">
        <f>IF(OR($F2049&lt;Lower_Limit,$F2049&gt;Upper_Limit),TRUE,IF($F2049&gt;Upper_percentile,"P99",IF($F2049&lt;Lower_percentile,"P01","")))</f>
        <v/>
      </c>
      <c r="H2049" s="44">
        <f>SUMIFS('Sample - Superstore'!S:S,'Sample - Superstore'!$V:$V,$A2049,'Sample - Superstore'!$N:$N,$B2049)</f>
        <v>3</v>
      </c>
      <c r="I2049" s="45">
        <f>SUMIFS('Sample - Superstore'!T:T,'Sample - Superstore'!$V:$V,$A2049,'Sample - Superstore'!$N:$N,$B2049)</f>
        <v>0</v>
      </c>
      <c r="J2049" s="42">
        <f>SUMIFS('Sample - Superstore'!U:U,'Sample - Superstore'!$V:$V,$A2049,'Sample - Superstore'!$N:$N,$B2049)</f>
        <v>33.7266</v>
      </c>
      <c r="N2049" s="40"/>
    </row>
    <row r="2050">
      <c r="A2050" s="41" t="s">
        <v>8605</v>
      </c>
      <c r="B2050" s="36" t="s">
        <v>5196</v>
      </c>
      <c r="C2050" s="36" t="s">
        <v>35</v>
      </c>
      <c r="D2050" s="36" t="s">
        <v>36</v>
      </c>
      <c r="E2050" s="36" t="s">
        <v>5197</v>
      </c>
      <c r="F2050" s="42">
        <f>SUMIFS('Sample - Superstore'!R:R,'Sample - Superstore'!$V:$V,$A2050,'Sample - Superstore'!$N:$N,$B2050)</f>
        <v>246.7811767</v>
      </c>
      <c r="G2050" s="43" t="str">
        <f>IF(OR($F2050&lt;Lower_Limit,$F2050&gt;Upper_Limit),TRUE,IF($F2050&gt;Upper_percentile,"P99",IF($F2050&lt;Lower_percentile,"P01","")))</f>
        <v/>
      </c>
      <c r="H2050" s="44">
        <f>SUMIFS('Sample - Superstore'!S:S,'Sample - Superstore'!$V:$V,$A2050,'Sample - Superstore'!$N:$N,$B2050)</f>
        <v>5</v>
      </c>
      <c r="I2050" s="45">
        <f>SUMIFS('Sample - Superstore'!T:T,'Sample - Superstore'!$V:$V,$A2050,'Sample - Superstore'!$N:$N,$B2050)</f>
        <v>0.2</v>
      </c>
      <c r="J2050" s="42">
        <f>SUMIFS('Sample - Superstore'!U:U,'Sample - Superstore'!$V:$V,$A2050,'Sample - Superstore'!$N:$N,$B2050)</f>
        <v>6.169529417</v>
      </c>
      <c r="N2050" s="40"/>
    </row>
    <row r="2051">
      <c r="A2051" s="41" t="s">
        <v>8605</v>
      </c>
      <c r="B2051" s="36" t="s">
        <v>5198</v>
      </c>
      <c r="C2051" s="36" t="s">
        <v>51</v>
      </c>
      <c r="D2051" s="36" t="s">
        <v>283</v>
      </c>
      <c r="E2051" s="36" t="s">
        <v>5199</v>
      </c>
      <c r="F2051" s="42">
        <f>SUMIFS('Sample - Superstore'!R:R,'Sample - Superstore'!$V:$V,$A2051,'Sample - Superstore'!$N:$N,$B2051)</f>
        <v>31.23683204</v>
      </c>
      <c r="G2051" s="43" t="str">
        <f>IF(OR($F2051&lt;Lower_Limit,$F2051&gt;Upper_Limit),TRUE,IF($F2051&gt;Upper_percentile,"P99",IF($F2051&lt;Lower_percentile,"P01","")))</f>
        <v/>
      </c>
      <c r="H2051" s="44">
        <f>SUMIFS('Sample - Superstore'!S:S,'Sample - Superstore'!$V:$V,$A2051,'Sample - Superstore'!$N:$N,$B2051)</f>
        <v>2</v>
      </c>
      <c r="I2051" s="45">
        <f>SUMIFS('Sample - Superstore'!T:T,'Sample - Superstore'!$V:$V,$A2051,'Sample - Superstore'!$N:$N,$B2051)</f>
        <v>0.2</v>
      </c>
      <c r="J2051" s="42">
        <f>SUMIFS('Sample - Superstore'!U:U,'Sample - Superstore'!$V:$V,$A2051,'Sample - Superstore'!$N:$N,$B2051)</f>
        <v>3.123683204</v>
      </c>
      <c r="N2051" s="40"/>
    </row>
    <row r="2052">
      <c r="A2052" s="41" t="s">
        <v>8605</v>
      </c>
      <c r="B2052" s="36" t="s">
        <v>2280</v>
      </c>
      <c r="C2052" s="36" t="s">
        <v>51</v>
      </c>
      <c r="D2052" s="36" t="s">
        <v>124</v>
      </c>
      <c r="E2052" s="36" t="s">
        <v>2281</v>
      </c>
      <c r="F2052" s="42">
        <f>SUMIFS('Sample - Superstore'!R:R,'Sample - Superstore'!$V:$V,$A2052,'Sample - Superstore'!$N:$N,$B2052)</f>
        <v>3.700881934</v>
      </c>
      <c r="G2052" s="43" t="str">
        <f>IF(OR($F2052&lt;Lower_Limit,$F2052&gt;Upper_Limit),TRUE,IF($F2052&gt;Upper_percentile,"P99",IF($F2052&lt;Lower_percentile,"P01","")))</f>
        <v/>
      </c>
      <c r="H2052" s="44">
        <f>SUMIFS('Sample - Superstore'!S:S,'Sample - Superstore'!$V:$V,$A2052,'Sample - Superstore'!$N:$N,$B2052)</f>
        <v>1</v>
      </c>
      <c r="I2052" s="45">
        <f>SUMIFS('Sample - Superstore'!T:T,'Sample - Superstore'!$V:$V,$A2052,'Sample - Superstore'!$N:$N,$B2052)</f>
        <v>0.2</v>
      </c>
      <c r="J2052" s="42">
        <f>SUMIFS('Sample - Superstore'!U:U,'Sample - Superstore'!$V:$V,$A2052,'Sample - Superstore'!$N:$N,$B2052)</f>
        <v>1.202786629</v>
      </c>
      <c r="N2052" s="40"/>
    </row>
    <row r="2053">
      <c r="A2053" s="41" t="s">
        <v>8605</v>
      </c>
      <c r="B2053" s="36" t="s">
        <v>2267</v>
      </c>
      <c r="C2053" s="36" t="s">
        <v>51</v>
      </c>
      <c r="D2053" s="36" t="s">
        <v>52</v>
      </c>
      <c r="E2053" s="36" t="s">
        <v>2268</v>
      </c>
      <c r="F2053" s="42">
        <f>SUMIFS('Sample - Superstore'!R:R,'Sample - Superstore'!$V:$V,$A2053,'Sample - Superstore'!$N:$N,$B2053)</f>
        <v>639.6792593</v>
      </c>
      <c r="G2053" s="43" t="str">
        <f>IF(OR($F2053&lt;Lower_Limit,$F2053&gt;Upper_Limit),TRUE,IF($F2053&gt;Upper_percentile,"P99",IF($F2053&lt;Lower_percentile,"P01","")))</f>
        <v/>
      </c>
      <c r="H2053" s="44">
        <f>SUMIFS('Sample - Superstore'!S:S,'Sample - Superstore'!$V:$V,$A2053,'Sample - Superstore'!$N:$N,$B2053)</f>
        <v>4</v>
      </c>
      <c r="I2053" s="45">
        <f>SUMIFS('Sample - Superstore'!T:T,'Sample - Superstore'!$V:$V,$A2053,'Sample - Superstore'!$N:$N,$B2053)</f>
        <v>0</v>
      </c>
      <c r="J2053" s="42">
        <f>SUMIFS('Sample - Superstore'!U:U,'Sample - Superstore'!$V:$V,$A2053,'Sample - Superstore'!$N:$N,$B2053)</f>
        <v>76.76151111</v>
      </c>
      <c r="N2053" s="40"/>
    </row>
    <row r="2054">
      <c r="A2054" s="41" t="s">
        <v>8605</v>
      </c>
      <c r="B2054" s="36" t="s">
        <v>5204</v>
      </c>
      <c r="C2054" s="36" t="s">
        <v>39</v>
      </c>
      <c r="D2054" s="36" t="s">
        <v>446</v>
      </c>
      <c r="E2054" s="36" t="s">
        <v>5205</v>
      </c>
      <c r="F2054" s="42">
        <f>SUMIFS('Sample - Superstore'!R:R,'Sample - Superstore'!$V:$V,$A2054,'Sample - Superstore'!$N:$N,$B2054)</f>
        <v>363.2342716</v>
      </c>
      <c r="G2054" s="43" t="str">
        <f>IF(OR($F2054&lt;Lower_Limit,$F2054&gt;Upper_Limit),TRUE,IF($F2054&gt;Upper_percentile,"P99",IF($F2054&lt;Lower_percentile,"P01","")))</f>
        <v/>
      </c>
      <c r="H2054" s="44">
        <f>SUMIFS('Sample - Superstore'!S:S,'Sample - Superstore'!$V:$V,$A2054,'Sample - Superstore'!$N:$N,$B2054)</f>
        <v>8</v>
      </c>
      <c r="I2054" s="45">
        <f>SUMIFS('Sample - Superstore'!T:T,'Sample - Superstore'!$V:$V,$A2054,'Sample - Superstore'!$N:$N,$B2054)</f>
        <v>0</v>
      </c>
      <c r="J2054" s="42">
        <f>SUMIFS('Sample - Superstore'!U:U,'Sample - Superstore'!$V:$V,$A2054,'Sample - Superstore'!$N:$N,$B2054)</f>
        <v>134.3966805</v>
      </c>
      <c r="N2054" s="40"/>
    </row>
    <row r="2055">
      <c r="A2055" s="41" t="s">
        <v>8605</v>
      </c>
      <c r="B2055" s="36" t="s">
        <v>2969</v>
      </c>
      <c r="C2055" s="36" t="s">
        <v>39</v>
      </c>
      <c r="D2055" s="36" t="s">
        <v>40</v>
      </c>
      <c r="E2055" s="36" t="s">
        <v>2970</v>
      </c>
      <c r="F2055" s="42">
        <f>SUMIFS('Sample - Superstore'!R:R,'Sample - Superstore'!$V:$V,$A2055,'Sample - Superstore'!$N:$N,$B2055)</f>
        <v>43.60059586</v>
      </c>
      <c r="G2055" s="43" t="str">
        <f>IF(OR($F2055&lt;Lower_Limit,$F2055&gt;Upper_Limit),TRUE,IF($F2055&gt;Upper_percentile,"P99",IF($F2055&lt;Lower_percentile,"P01","")))</f>
        <v/>
      </c>
      <c r="H2055" s="44">
        <f>SUMIFS('Sample - Superstore'!S:S,'Sample - Superstore'!$V:$V,$A2055,'Sample - Superstore'!$N:$N,$B2055)</f>
        <v>2</v>
      </c>
      <c r="I2055" s="45">
        <f>SUMIFS('Sample - Superstore'!T:T,'Sample - Superstore'!$V:$V,$A2055,'Sample - Superstore'!$N:$N,$B2055)</f>
        <v>0</v>
      </c>
      <c r="J2055" s="42">
        <f>SUMIFS('Sample - Superstore'!U:U,'Sample - Superstore'!$V:$V,$A2055,'Sample - Superstore'!$N:$N,$B2055)</f>
        <v>13.08017876</v>
      </c>
      <c r="N2055" s="40"/>
    </row>
    <row r="2056">
      <c r="A2056" s="41" t="s">
        <v>8605</v>
      </c>
      <c r="B2056" s="36" t="s">
        <v>350</v>
      </c>
      <c r="C2056" s="36" t="s">
        <v>35</v>
      </c>
      <c r="D2056" s="36" t="s">
        <v>73</v>
      </c>
      <c r="E2056" s="36" t="s">
        <v>351</v>
      </c>
      <c r="F2056" s="42">
        <f>SUMIFS('Sample - Superstore'!R:R,'Sample - Superstore'!$V:$V,$A2056,'Sample - Superstore'!$N:$N,$B2056)</f>
        <v>1780.985593</v>
      </c>
      <c r="G2056" s="43" t="str">
        <f>IF(OR($F2056&lt;Lower_Limit,$F2056&gt;Upper_Limit),TRUE,IF($F2056&gt;Upper_percentile,"P99",IF($F2056&lt;Lower_percentile,"P01","")))</f>
        <v/>
      </c>
      <c r="H2056" s="44">
        <f>SUMIFS('Sample - Superstore'!S:S,'Sample - Superstore'!$V:$V,$A2056,'Sample - Superstore'!$N:$N,$B2056)</f>
        <v>9</v>
      </c>
      <c r="I2056" s="45">
        <f>SUMIFS('Sample - Superstore'!T:T,'Sample - Superstore'!$V:$V,$A2056,'Sample - Superstore'!$N:$N,$B2056)</f>
        <v>0</v>
      </c>
      <c r="J2056" s="42">
        <f>SUMIFS('Sample - Superstore'!U:U,'Sample - Superstore'!$V:$V,$A2056,'Sample - Superstore'!$N:$N,$B2056)</f>
        <v>374.0069744</v>
      </c>
      <c r="N2056" s="40"/>
    </row>
    <row r="2057">
      <c r="A2057" s="41" t="s">
        <v>8605</v>
      </c>
      <c r="B2057" s="36" t="s">
        <v>2057</v>
      </c>
      <c r="C2057" s="36" t="s">
        <v>39</v>
      </c>
      <c r="D2057" s="36" t="s">
        <v>61</v>
      </c>
      <c r="E2057" s="36" t="s">
        <v>2058</v>
      </c>
      <c r="F2057" s="42">
        <f>SUMIFS('Sample - Superstore'!R:R,'Sample - Superstore'!$V:$V,$A2057,'Sample - Superstore'!$N:$N,$B2057)</f>
        <v>181.6625514</v>
      </c>
      <c r="G2057" s="43" t="str">
        <f>IF(OR($F2057&lt;Lower_Limit,$F2057&gt;Upper_Limit),TRUE,IF($F2057&gt;Upper_percentile,"P99",IF($F2057&lt;Lower_percentile,"P01","")))</f>
        <v/>
      </c>
      <c r="H2057" s="44">
        <f>SUMIFS('Sample - Superstore'!S:S,'Sample - Superstore'!$V:$V,$A2057,'Sample - Superstore'!$N:$N,$B2057)</f>
        <v>8</v>
      </c>
      <c r="I2057" s="45">
        <f>SUMIFS('Sample - Superstore'!T:T,'Sample - Superstore'!$V:$V,$A2057,'Sample - Superstore'!$N:$N,$B2057)</f>
        <v>0</v>
      </c>
      <c r="J2057" s="42">
        <f>SUMIFS('Sample - Superstore'!U:U,'Sample - Superstore'!$V:$V,$A2057,'Sample - Superstore'!$N:$N,$B2057)</f>
        <v>70.84839506</v>
      </c>
      <c r="N2057" s="40"/>
    </row>
    <row r="2058">
      <c r="A2058" s="41" t="s">
        <v>8605</v>
      </c>
      <c r="B2058" s="36" t="s">
        <v>3317</v>
      </c>
      <c r="C2058" s="36" t="s">
        <v>51</v>
      </c>
      <c r="D2058" s="36" t="s">
        <v>76</v>
      </c>
      <c r="E2058" s="36" t="s">
        <v>3318</v>
      </c>
      <c r="F2058" s="42">
        <f>SUMIFS('Sample - Superstore'!R:R,'Sample - Superstore'!$V:$V,$A2058,'Sample - Superstore'!$N:$N,$B2058)</f>
        <v>518.4058815</v>
      </c>
      <c r="G2058" s="43" t="str">
        <f>IF(OR($F2058&lt;Lower_Limit,$F2058&gt;Upper_Limit),TRUE,IF($F2058&gt;Upper_percentile,"P99",IF($F2058&lt;Lower_percentile,"P01","")))</f>
        <v/>
      </c>
      <c r="H2058" s="44">
        <f>SUMIFS('Sample - Superstore'!S:S,'Sample - Superstore'!$V:$V,$A2058,'Sample - Superstore'!$N:$N,$B2058)</f>
        <v>2</v>
      </c>
      <c r="I2058" s="45">
        <f>SUMIFS('Sample - Superstore'!T:T,'Sample - Superstore'!$V:$V,$A2058,'Sample - Superstore'!$N:$N,$B2058)</f>
        <v>0.7</v>
      </c>
      <c r="J2058" s="42">
        <f>SUMIFS('Sample - Superstore'!U:U,'Sample - Superstore'!$V:$V,$A2058,'Sample - Superstore'!$N:$N,$B2058)</f>
        <v>-345.603921</v>
      </c>
      <c r="N2058" s="40"/>
    </row>
    <row r="2059">
      <c r="A2059" s="41" t="s">
        <v>8605</v>
      </c>
      <c r="B2059" s="36" t="s">
        <v>5209</v>
      </c>
      <c r="C2059" s="36" t="s">
        <v>39</v>
      </c>
      <c r="D2059" s="36" t="s">
        <v>446</v>
      </c>
      <c r="E2059" s="36" t="s">
        <v>5210</v>
      </c>
      <c r="F2059" s="42">
        <f>SUMIFS('Sample - Superstore'!R:R,'Sample - Superstore'!$V:$V,$A2059,'Sample - Superstore'!$N:$N,$B2059)</f>
        <v>5109.242228</v>
      </c>
      <c r="G2059" s="43" t="b">
        <f>IF(OR($F2059&lt;Lower_Limit,$F2059&gt;Upper_Limit),TRUE,IF($F2059&gt;Upper_percentile,"P99",IF($F2059&lt;Lower_percentile,"P01","")))</f>
        <v>1</v>
      </c>
      <c r="H2059" s="44">
        <f>SUMIFS('Sample - Superstore'!S:S,'Sample - Superstore'!$V:$V,$A2059,'Sample - Superstore'!$N:$N,$B2059)</f>
        <v>5</v>
      </c>
      <c r="I2059" s="45">
        <f>SUMIFS('Sample - Superstore'!T:T,'Sample - Superstore'!$V:$V,$A2059,'Sample - Superstore'!$N:$N,$B2059)</f>
        <v>0.7</v>
      </c>
      <c r="J2059" s="42">
        <f>SUMIFS('Sample - Superstore'!U:U,'Sample - Superstore'!$V:$V,$A2059,'Sample - Superstore'!$N:$N,$B2059)</f>
        <v>-7493.555268</v>
      </c>
      <c r="N2059" s="40"/>
    </row>
    <row r="2060">
      <c r="A2060" s="41" t="s">
        <v>8605</v>
      </c>
      <c r="B2060" s="36" t="s">
        <v>5211</v>
      </c>
      <c r="C2060" s="36" t="s">
        <v>39</v>
      </c>
      <c r="D2060" s="36" t="s">
        <v>61</v>
      </c>
      <c r="E2060" s="36" t="s">
        <v>5212</v>
      </c>
      <c r="F2060" s="42">
        <f>SUMIFS('Sample - Superstore'!R:R,'Sample - Superstore'!$V:$V,$A2060,'Sample - Superstore'!$N:$N,$B2060)</f>
        <v>68.09620741</v>
      </c>
      <c r="G2060" s="43" t="str">
        <f>IF(OR($F2060&lt;Lower_Limit,$F2060&gt;Upper_Limit),TRUE,IF($F2060&gt;Upper_percentile,"P99",IF($F2060&lt;Lower_percentile,"P01","")))</f>
        <v/>
      </c>
      <c r="H2060" s="44">
        <f>SUMIFS('Sample - Superstore'!S:S,'Sample - Superstore'!$V:$V,$A2060,'Sample - Superstore'!$N:$N,$B2060)</f>
        <v>3</v>
      </c>
      <c r="I2060" s="45">
        <f>SUMIFS('Sample - Superstore'!T:T,'Sample - Superstore'!$V:$V,$A2060,'Sample - Superstore'!$N:$N,$B2060)</f>
        <v>0.2</v>
      </c>
      <c r="J2060" s="42">
        <f>SUMIFS('Sample - Superstore'!U:U,'Sample - Superstore'!$V:$V,$A2060,'Sample - Superstore'!$N:$N,$B2060)</f>
        <v>13.61924148</v>
      </c>
      <c r="N2060" s="40"/>
    </row>
    <row r="2061">
      <c r="A2061" s="41" t="s">
        <v>8605</v>
      </c>
      <c r="B2061" s="36" t="s">
        <v>5217</v>
      </c>
      <c r="C2061" s="36" t="s">
        <v>35</v>
      </c>
      <c r="D2061" s="36" t="s">
        <v>263</v>
      </c>
      <c r="E2061" s="36" t="s">
        <v>5218</v>
      </c>
      <c r="F2061" s="42">
        <f>SUMIFS('Sample - Superstore'!R:R,'Sample - Superstore'!$V:$V,$A2061,'Sample - Superstore'!$N:$N,$B2061)</f>
        <v>194.352</v>
      </c>
      <c r="G2061" s="43" t="str">
        <f>IF(OR($F2061&lt;Lower_Limit,$F2061&gt;Upper_Limit),TRUE,IF($F2061&gt;Upper_percentile,"P99",IF($F2061&lt;Lower_percentile,"P01","")))</f>
        <v/>
      </c>
      <c r="H2061" s="44">
        <f>SUMIFS('Sample - Superstore'!S:S,'Sample - Superstore'!$V:$V,$A2061,'Sample - Superstore'!$N:$N,$B2061)</f>
        <v>3</v>
      </c>
      <c r="I2061" s="45">
        <f>SUMIFS('Sample - Superstore'!T:T,'Sample - Superstore'!$V:$V,$A2061,'Sample - Superstore'!$N:$N,$B2061)</f>
        <v>0.2</v>
      </c>
      <c r="J2061" s="42">
        <f>SUMIFS('Sample - Superstore'!U:U,'Sample - Superstore'!$V:$V,$A2061,'Sample - Superstore'!$N:$N,$B2061)</f>
        <v>19.4352</v>
      </c>
      <c r="N2061" s="40"/>
    </row>
    <row r="2062">
      <c r="A2062" s="41" t="s">
        <v>8605</v>
      </c>
      <c r="B2062" s="36" t="s">
        <v>5220</v>
      </c>
      <c r="C2062" s="36" t="s">
        <v>51</v>
      </c>
      <c r="D2062" s="36" t="s">
        <v>124</v>
      </c>
      <c r="E2062" s="36" t="s">
        <v>404</v>
      </c>
      <c r="F2062" s="42">
        <f>SUMIFS('Sample - Superstore'!R:R,'Sample - Superstore'!$V:$V,$A2062,'Sample - Superstore'!$N:$N,$B2062)</f>
        <v>52.03431456</v>
      </c>
      <c r="G2062" s="43" t="str">
        <f>IF(OR($F2062&lt;Lower_Limit,$F2062&gt;Upper_Limit),TRUE,IF($F2062&gt;Upper_percentile,"P99",IF($F2062&lt;Lower_percentile,"P01","")))</f>
        <v/>
      </c>
      <c r="H2062" s="44">
        <f>SUMIFS('Sample - Superstore'!S:S,'Sample - Superstore'!$V:$V,$A2062,'Sample - Superstore'!$N:$N,$B2062)</f>
        <v>7</v>
      </c>
      <c r="I2062" s="45">
        <f>SUMIFS('Sample - Superstore'!T:T,'Sample - Superstore'!$V:$V,$A2062,'Sample - Superstore'!$N:$N,$B2062)</f>
        <v>0</v>
      </c>
      <c r="J2062" s="42">
        <f>SUMIFS('Sample - Superstore'!U:U,'Sample - Superstore'!$V:$V,$A2062,'Sample - Superstore'!$N:$N,$B2062)</f>
        <v>25.49681414</v>
      </c>
      <c r="N2062" s="40"/>
    </row>
    <row r="2063">
      <c r="A2063" s="41" t="s">
        <v>8605</v>
      </c>
      <c r="B2063" s="36" t="s">
        <v>3551</v>
      </c>
      <c r="C2063" s="36" t="s">
        <v>51</v>
      </c>
      <c r="D2063" s="36" t="s">
        <v>76</v>
      </c>
      <c r="E2063" s="36" t="s">
        <v>3552</v>
      </c>
      <c r="F2063" s="42">
        <f>SUMIFS('Sample - Superstore'!R:R,'Sample - Superstore'!$V:$V,$A2063,'Sample - Superstore'!$N:$N,$B2063)</f>
        <v>66.54698908</v>
      </c>
      <c r="G2063" s="43" t="str">
        <f>IF(OR($F2063&lt;Lower_Limit,$F2063&gt;Upper_Limit),TRUE,IF($F2063&gt;Upper_percentile,"P99",IF($F2063&lt;Lower_percentile,"P01","")))</f>
        <v/>
      </c>
      <c r="H2063" s="44">
        <f>SUMIFS('Sample - Superstore'!S:S,'Sample - Superstore'!$V:$V,$A2063,'Sample - Superstore'!$N:$N,$B2063)</f>
        <v>3</v>
      </c>
      <c r="I2063" s="45">
        <f>SUMIFS('Sample - Superstore'!T:T,'Sample - Superstore'!$V:$V,$A2063,'Sample - Superstore'!$N:$N,$B2063)</f>
        <v>0</v>
      </c>
      <c r="J2063" s="42">
        <f>SUMIFS('Sample - Superstore'!U:U,'Sample - Superstore'!$V:$V,$A2063,'Sample - Superstore'!$N:$N,$B2063)</f>
        <v>33.27349454</v>
      </c>
      <c r="N2063" s="40"/>
    </row>
    <row r="2064">
      <c r="A2064" s="41" t="s">
        <v>8605</v>
      </c>
      <c r="B2064" s="36" t="s">
        <v>5221</v>
      </c>
      <c r="C2064" s="36" t="s">
        <v>51</v>
      </c>
      <c r="D2064" s="36" t="s">
        <v>76</v>
      </c>
      <c r="E2064" s="36" t="s">
        <v>5222</v>
      </c>
      <c r="F2064" s="42">
        <f>SUMIFS('Sample - Superstore'!R:R,'Sample - Superstore'!$V:$V,$A2064,'Sample - Superstore'!$N:$N,$B2064)</f>
        <v>24.55517084</v>
      </c>
      <c r="G2064" s="43" t="str">
        <f>IF(OR($F2064&lt;Lower_Limit,$F2064&gt;Upper_Limit),TRUE,IF($F2064&gt;Upper_percentile,"P99",IF($F2064&lt;Lower_percentile,"P01","")))</f>
        <v/>
      </c>
      <c r="H2064" s="44">
        <f>SUMIFS('Sample - Superstore'!S:S,'Sample - Superstore'!$V:$V,$A2064,'Sample - Superstore'!$N:$N,$B2064)</f>
        <v>5</v>
      </c>
      <c r="I2064" s="45">
        <f>SUMIFS('Sample - Superstore'!T:T,'Sample - Superstore'!$V:$V,$A2064,'Sample - Superstore'!$N:$N,$B2064)</f>
        <v>0</v>
      </c>
      <c r="J2064" s="42">
        <f>SUMIFS('Sample - Superstore'!U:U,'Sample - Superstore'!$V:$V,$A2064,'Sample - Superstore'!$N:$N,$B2064)</f>
        <v>12.27758542</v>
      </c>
      <c r="N2064" s="40"/>
    </row>
    <row r="2065">
      <c r="A2065" s="41" t="s">
        <v>8605</v>
      </c>
      <c r="B2065" s="36" t="s">
        <v>5223</v>
      </c>
      <c r="C2065" s="36" t="s">
        <v>39</v>
      </c>
      <c r="D2065" s="36" t="s">
        <v>446</v>
      </c>
      <c r="E2065" s="36" t="s">
        <v>5224</v>
      </c>
      <c r="F2065" s="42">
        <f>SUMIFS('Sample - Superstore'!R:R,'Sample - Superstore'!$V:$V,$A2065,'Sample - Superstore'!$N:$N,$B2065)</f>
        <v>2236.803642</v>
      </c>
      <c r="G2065" s="43" t="str">
        <f>IF(OR($F2065&lt;Lower_Limit,$F2065&gt;Upper_Limit),TRUE,IF($F2065&gt;Upper_percentile,"P99",IF($F2065&lt;Lower_percentile,"P01","")))</f>
        <v/>
      </c>
      <c r="H2065" s="44">
        <f>SUMIFS('Sample - Superstore'!S:S,'Sample - Superstore'!$V:$V,$A2065,'Sample - Superstore'!$N:$N,$B2065)</f>
        <v>8</v>
      </c>
      <c r="I2065" s="45">
        <f>SUMIFS('Sample - Superstore'!T:T,'Sample - Superstore'!$V:$V,$A2065,'Sample - Superstore'!$N:$N,$B2065)</f>
        <v>0</v>
      </c>
      <c r="J2065" s="42">
        <f>SUMIFS('Sample - Superstore'!U:U,'Sample - Superstore'!$V:$V,$A2065,'Sample - Superstore'!$N:$N,$B2065)</f>
        <v>1073.665748</v>
      </c>
      <c r="N2065" s="40"/>
    </row>
    <row r="2066">
      <c r="A2066" s="41" t="s">
        <v>8605</v>
      </c>
      <c r="B2066" s="36" t="s">
        <v>1828</v>
      </c>
      <c r="C2066" s="36" t="s">
        <v>51</v>
      </c>
      <c r="D2066" s="36" t="s">
        <v>76</v>
      </c>
      <c r="E2066" s="36" t="s">
        <v>1829</v>
      </c>
      <c r="F2066" s="42">
        <f>SUMIFS('Sample - Superstore'!R:R,'Sample - Superstore'!$V:$V,$A2066,'Sample - Superstore'!$N:$N,$B2066)</f>
        <v>7.312</v>
      </c>
      <c r="G2066" s="43" t="str">
        <f>IF(OR($F2066&lt;Lower_Limit,$F2066&gt;Upper_Limit),TRUE,IF($F2066&gt;Upper_percentile,"P99",IF($F2066&lt;Lower_percentile,"P01","")))</f>
        <v/>
      </c>
      <c r="H2066" s="44">
        <f>SUMIFS('Sample - Superstore'!S:S,'Sample - Superstore'!$V:$V,$A2066,'Sample - Superstore'!$N:$N,$B2066)</f>
        <v>2</v>
      </c>
      <c r="I2066" s="45">
        <f>SUMIFS('Sample - Superstore'!T:T,'Sample - Superstore'!$V:$V,$A2066,'Sample - Superstore'!$N:$N,$B2066)</f>
        <v>0.2</v>
      </c>
      <c r="J2066" s="42">
        <f>SUMIFS('Sample - Superstore'!U:U,'Sample - Superstore'!$V:$V,$A2066,'Sample - Superstore'!$N:$N,$B2066)</f>
        <v>2.5592</v>
      </c>
      <c r="N2066" s="40"/>
    </row>
    <row r="2067">
      <c r="A2067" s="41" t="s">
        <v>8605</v>
      </c>
      <c r="B2067" s="36" t="s">
        <v>2235</v>
      </c>
      <c r="C2067" s="36" t="s">
        <v>39</v>
      </c>
      <c r="D2067" s="36" t="s">
        <v>40</v>
      </c>
      <c r="E2067" s="36" t="s">
        <v>2236</v>
      </c>
      <c r="F2067" s="42">
        <f>SUMIFS('Sample - Superstore'!R:R,'Sample - Superstore'!$V:$V,$A2067,'Sample - Superstore'!$N:$N,$B2067)</f>
        <v>562.2017778</v>
      </c>
      <c r="G2067" s="43" t="str">
        <f>IF(OR($F2067&lt;Lower_Limit,$F2067&gt;Upper_Limit),TRUE,IF($F2067&gt;Upper_percentile,"P99",IF($F2067&lt;Lower_percentile,"P01","")))</f>
        <v/>
      </c>
      <c r="H2067" s="44">
        <f>SUMIFS('Sample - Superstore'!S:S,'Sample - Superstore'!$V:$V,$A2067,'Sample - Superstore'!$N:$N,$B2067)</f>
        <v>3</v>
      </c>
      <c r="I2067" s="45">
        <f>SUMIFS('Sample - Superstore'!T:T,'Sample - Superstore'!$V:$V,$A2067,'Sample - Superstore'!$N:$N,$B2067)</f>
        <v>0.4</v>
      </c>
      <c r="J2067" s="42">
        <f>SUMIFS('Sample - Superstore'!U:U,'Sample - Superstore'!$V:$V,$A2067,'Sample - Superstore'!$N:$N,$B2067)</f>
        <v>-131.1804148</v>
      </c>
      <c r="N2067" s="40"/>
    </row>
    <row r="2068">
      <c r="A2068" s="41" t="s">
        <v>8605</v>
      </c>
      <c r="B2068" s="36" t="s">
        <v>2932</v>
      </c>
      <c r="C2068" s="36" t="s">
        <v>51</v>
      </c>
      <c r="D2068" s="36" t="s">
        <v>76</v>
      </c>
      <c r="E2068" s="36" t="s">
        <v>2933</v>
      </c>
      <c r="F2068" s="42">
        <f>SUMIFS('Sample - Superstore'!R:R,'Sample - Superstore'!$V:$V,$A2068,'Sample - Superstore'!$N:$N,$B2068)</f>
        <v>2.739894745</v>
      </c>
      <c r="G2068" s="43" t="str">
        <f>IF(OR($F2068&lt;Lower_Limit,$F2068&gt;Upper_Limit),TRUE,IF($F2068&gt;Upper_percentile,"P99",IF($F2068&lt;Lower_percentile,"P01","")))</f>
        <v/>
      </c>
      <c r="H2068" s="44">
        <f>SUMIFS('Sample - Superstore'!S:S,'Sample - Superstore'!$V:$V,$A2068,'Sample - Superstore'!$N:$N,$B2068)</f>
        <v>4</v>
      </c>
      <c r="I2068" s="45">
        <f>SUMIFS('Sample - Superstore'!T:T,'Sample - Superstore'!$V:$V,$A2068,'Sample - Superstore'!$N:$N,$B2068)</f>
        <v>0.7</v>
      </c>
      <c r="J2068" s="42">
        <f>SUMIFS('Sample - Superstore'!U:U,'Sample - Superstore'!$V:$V,$A2068,'Sample - Superstore'!$N:$N,$B2068)</f>
        <v>-1.917926322</v>
      </c>
      <c r="N2068" s="40"/>
    </row>
    <row r="2069">
      <c r="A2069" s="41" t="s">
        <v>8605</v>
      </c>
      <c r="B2069" s="36" t="s">
        <v>5229</v>
      </c>
      <c r="C2069" s="36" t="s">
        <v>35</v>
      </c>
      <c r="D2069" s="36" t="s">
        <v>73</v>
      </c>
      <c r="E2069" s="36" t="s">
        <v>5230</v>
      </c>
      <c r="F2069" s="42">
        <f>SUMIFS('Sample - Superstore'!R:R,'Sample - Superstore'!$V:$V,$A2069,'Sample - Superstore'!$N:$N,$B2069)</f>
        <v>355.7060741</v>
      </c>
      <c r="G2069" s="43" t="str">
        <f>IF(OR($F2069&lt;Lower_Limit,$F2069&gt;Upper_Limit),TRUE,IF($F2069&gt;Upper_percentile,"P99",IF($F2069&lt;Lower_percentile,"P01","")))</f>
        <v/>
      </c>
      <c r="H2069" s="44">
        <f>SUMIFS('Sample - Superstore'!S:S,'Sample - Superstore'!$V:$V,$A2069,'Sample - Superstore'!$N:$N,$B2069)</f>
        <v>2</v>
      </c>
      <c r="I2069" s="45">
        <f>SUMIFS('Sample - Superstore'!T:T,'Sample - Superstore'!$V:$V,$A2069,'Sample - Superstore'!$N:$N,$B2069)</f>
        <v>0.4</v>
      </c>
      <c r="J2069" s="42">
        <f>SUMIFS('Sample - Superstore'!U:U,'Sample - Superstore'!$V:$V,$A2069,'Sample - Superstore'!$N:$N,$B2069)</f>
        <v>-136.3539951</v>
      </c>
      <c r="N2069" s="40"/>
    </row>
    <row r="2070">
      <c r="A2070" s="41" t="s">
        <v>8605</v>
      </c>
      <c r="B2070" s="36" t="s">
        <v>1836</v>
      </c>
      <c r="C2070" s="36" t="s">
        <v>51</v>
      </c>
      <c r="D2070" s="36" t="s">
        <v>93</v>
      </c>
      <c r="E2070" s="36" t="s">
        <v>1837</v>
      </c>
      <c r="F2070" s="42">
        <f>SUMIFS('Sample - Superstore'!R:R,'Sample - Superstore'!$V:$V,$A2070,'Sample - Superstore'!$N:$N,$B2070)</f>
        <v>20.28088889</v>
      </c>
      <c r="G2070" s="43" t="str">
        <f>IF(OR($F2070&lt;Lower_Limit,$F2070&gt;Upper_Limit),TRUE,IF($F2070&gt;Upper_percentile,"P99",IF($F2070&lt;Lower_percentile,"P01","")))</f>
        <v/>
      </c>
      <c r="H2070" s="44">
        <f>SUMIFS('Sample - Superstore'!S:S,'Sample - Superstore'!$V:$V,$A2070,'Sample - Superstore'!$N:$N,$B2070)</f>
        <v>4</v>
      </c>
      <c r="I2070" s="45">
        <f>SUMIFS('Sample - Superstore'!T:T,'Sample - Superstore'!$V:$V,$A2070,'Sample - Superstore'!$N:$N,$B2070)</f>
        <v>0.2</v>
      </c>
      <c r="J2070" s="42">
        <f>SUMIFS('Sample - Superstore'!U:U,'Sample - Superstore'!$V:$V,$A2070,'Sample - Superstore'!$N:$N,$B2070)</f>
        <v>4.816711111</v>
      </c>
      <c r="N2070" s="40"/>
    </row>
    <row r="2071">
      <c r="A2071" s="41" t="s">
        <v>8605</v>
      </c>
      <c r="B2071" s="36" t="s">
        <v>226</v>
      </c>
      <c r="C2071" s="36" t="s">
        <v>51</v>
      </c>
      <c r="D2071" s="36" t="s">
        <v>124</v>
      </c>
      <c r="E2071" s="36" t="s">
        <v>227</v>
      </c>
      <c r="F2071" s="42">
        <f>SUMIFS('Sample - Superstore'!R:R,'Sample - Superstore'!$V:$V,$A2071,'Sample - Superstore'!$N:$N,$B2071)</f>
        <v>15.17432099</v>
      </c>
      <c r="G2071" s="43" t="str">
        <f>IF(OR($F2071&lt;Lower_Limit,$F2071&gt;Upper_Limit),TRUE,IF($F2071&gt;Upper_percentile,"P99",IF($F2071&lt;Lower_percentile,"P01","")))</f>
        <v/>
      </c>
      <c r="H2071" s="44">
        <f>SUMIFS('Sample - Superstore'!S:S,'Sample - Superstore'!$V:$V,$A2071,'Sample - Superstore'!$N:$N,$B2071)</f>
        <v>2</v>
      </c>
      <c r="I2071" s="45">
        <f>SUMIFS('Sample - Superstore'!T:T,'Sample - Superstore'!$V:$V,$A2071,'Sample - Superstore'!$N:$N,$B2071)</f>
        <v>0</v>
      </c>
      <c r="J2071" s="42">
        <f>SUMIFS('Sample - Superstore'!U:U,'Sample - Superstore'!$V:$V,$A2071,'Sample - Superstore'!$N:$N,$B2071)</f>
        <v>7.283674074</v>
      </c>
      <c r="N2071" s="40"/>
    </row>
    <row r="2072">
      <c r="A2072" s="41" t="s">
        <v>8605</v>
      </c>
      <c r="B2072" s="36" t="s">
        <v>280</v>
      </c>
      <c r="C2072" s="36" t="s">
        <v>35</v>
      </c>
      <c r="D2072" s="36" t="s">
        <v>36</v>
      </c>
      <c r="E2072" s="36" t="s">
        <v>5237</v>
      </c>
      <c r="F2072" s="42">
        <f>SUMIFS('Sample - Superstore'!R:R,'Sample - Superstore'!$V:$V,$A2072,'Sample - Superstore'!$N:$N,$B2072)</f>
        <v>3406.664</v>
      </c>
      <c r="G2072" s="43" t="str">
        <f>IF(OR($F2072&lt;Lower_Limit,$F2072&gt;Upper_Limit),TRUE,IF($F2072&gt;Upper_percentile,"P99",IF($F2072&lt;Lower_percentile,"P01","")))</f>
        <v>P99</v>
      </c>
      <c r="H2072" s="44">
        <f>SUMIFS('Sample - Superstore'!S:S,'Sample - Superstore'!$V:$V,$A2072,'Sample - Superstore'!$N:$N,$B2072)</f>
        <v>8</v>
      </c>
      <c r="I2072" s="45">
        <f>SUMIFS('Sample - Superstore'!T:T,'Sample - Superstore'!$V:$V,$A2072,'Sample - Superstore'!$N:$N,$B2072)</f>
        <v>0.15</v>
      </c>
      <c r="J2072" s="42">
        <f>SUMIFS('Sample - Superstore'!U:U,'Sample - Superstore'!$V:$V,$A2072,'Sample - Superstore'!$N:$N,$B2072)</f>
        <v>160.3136</v>
      </c>
      <c r="N2072" s="40"/>
    </row>
    <row r="2073">
      <c r="A2073" s="41" t="s">
        <v>8605</v>
      </c>
      <c r="B2073" s="36" t="s">
        <v>4735</v>
      </c>
      <c r="C2073" s="36" t="s">
        <v>51</v>
      </c>
      <c r="D2073" s="36" t="s">
        <v>93</v>
      </c>
      <c r="E2073" s="36" t="s">
        <v>4736</v>
      </c>
      <c r="F2073" s="42">
        <f>SUMIFS('Sample - Superstore'!R:R,'Sample - Superstore'!$V:$V,$A2073,'Sample - Superstore'!$N:$N,$B2073)</f>
        <v>37.17</v>
      </c>
      <c r="G2073" s="43" t="str">
        <f>IF(OR($F2073&lt;Lower_Limit,$F2073&gt;Upper_Limit),TRUE,IF($F2073&gt;Upper_percentile,"P99",IF($F2073&lt;Lower_percentile,"P01","")))</f>
        <v/>
      </c>
      <c r="H2073" s="44">
        <f>SUMIFS('Sample - Superstore'!S:S,'Sample - Superstore'!$V:$V,$A2073,'Sample - Superstore'!$N:$N,$B2073)</f>
        <v>9</v>
      </c>
      <c r="I2073" s="45">
        <f>SUMIFS('Sample - Superstore'!T:T,'Sample - Superstore'!$V:$V,$A2073,'Sample - Superstore'!$N:$N,$B2073)</f>
        <v>0</v>
      </c>
      <c r="J2073" s="42">
        <f>SUMIFS('Sample - Superstore'!U:U,'Sample - Superstore'!$V:$V,$A2073,'Sample - Superstore'!$N:$N,$B2073)</f>
        <v>10.4076</v>
      </c>
      <c r="N2073" s="40"/>
    </row>
    <row r="2074">
      <c r="A2074" s="41" t="s">
        <v>8605</v>
      </c>
      <c r="B2074" s="36" t="s">
        <v>2065</v>
      </c>
      <c r="C2074" s="36" t="s">
        <v>35</v>
      </c>
      <c r="D2074" s="36" t="s">
        <v>121</v>
      </c>
      <c r="E2074" s="36" t="s">
        <v>2066</v>
      </c>
      <c r="F2074" s="42">
        <f>SUMIFS('Sample - Superstore'!R:R,'Sample - Superstore'!$V:$V,$A2074,'Sample - Superstore'!$N:$N,$B2074)</f>
        <v>595.38</v>
      </c>
      <c r="G2074" s="43" t="str">
        <f>IF(OR($F2074&lt;Lower_Limit,$F2074&gt;Upper_Limit),TRUE,IF($F2074&gt;Upper_percentile,"P99",IF($F2074&lt;Lower_percentile,"P01","")))</f>
        <v/>
      </c>
      <c r="H2074" s="44">
        <f>SUMIFS('Sample - Superstore'!S:S,'Sample - Superstore'!$V:$V,$A2074,'Sample - Superstore'!$N:$N,$B2074)</f>
        <v>6</v>
      </c>
      <c r="I2074" s="45">
        <f>SUMIFS('Sample - Superstore'!T:T,'Sample - Superstore'!$V:$V,$A2074,'Sample - Superstore'!$N:$N,$B2074)</f>
        <v>0</v>
      </c>
      <c r="J2074" s="42">
        <f>SUMIFS('Sample - Superstore'!U:U,'Sample - Superstore'!$V:$V,$A2074,'Sample - Superstore'!$N:$N,$B2074)</f>
        <v>297.69</v>
      </c>
      <c r="N2074" s="40"/>
    </row>
    <row r="2075">
      <c r="A2075" s="41" t="s">
        <v>8605</v>
      </c>
      <c r="B2075" s="36" t="s">
        <v>354</v>
      </c>
      <c r="C2075" s="36" t="s">
        <v>51</v>
      </c>
      <c r="D2075" s="36" t="s">
        <v>52</v>
      </c>
      <c r="E2075" s="36" t="s">
        <v>355</v>
      </c>
      <c r="F2075" s="42">
        <f>SUMIFS('Sample - Superstore'!R:R,'Sample - Superstore'!$V:$V,$A2075,'Sample - Superstore'!$N:$N,$B2075)</f>
        <v>111.3307918</v>
      </c>
      <c r="G2075" s="43" t="str">
        <f>IF(OR($F2075&lt;Lower_Limit,$F2075&gt;Upper_Limit),TRUE,IF($F2075&gt;Upper_percentile,"P99",IF($F2075&lt;Lower_percentile,"P01","")))</f>
        <v/>
      </c>
      <c r="H2075" s="44">
        <f>SUMIFS('Sample - Superstore'!S:S,'Sample - Superstore'!$V:$V,$A2075,'Sample - Superstore'!$N:$N,$B2075)</f>
        <v>2</v>
      </c>
      <c r="I2075" s="45">
        <f>SUMIFS('Sample - Superstore'!T:T,'Sample - Superstore'!$V:$V,$A2075,'Sample - Superstore'!$N:$N,$B2075)</f>
        <v>0.2</v>
      </c>
      <c r="J2075" s="42">
        <f>SUMIFS('Sample - Superstore'!U:U,'Sample - Superstore'!$V:$V,$A2075,'Sample - Superstore'!$N:$N,$B2075)</f>
        <v>-27.83269794</v>
      </c>
      <c r="N2075" s="40"/>
    </row>
    <row r="2076">
      <c r="A2076" s="41" t="s">
        <v>8605</v>
      </c>
      <c r="B2076" s="36" t="s">
        <v>5239</v>
      </c>
      <c r="C2076" s="36" t="s">
        <v>39</v>
      </c>
      <c r="D2076" s="36" t="s">
        <v>61</v>
      </c>
      <c r="E2076" s="36" t="s">
        <v>5240</v>
      </c>
      <c r="F2076" s="42">
        <f>SUMIFS('Sample - Superstore'!R:R,'Sample - Superstore'!$V:$V,$A2076,'Sample - Superstore'!$N:$N,$B2076)</f>
        <v>70.89975309</v>
      </c>
      <c r="G2076" s="43" t="str">
        <f>IF(OR($F2076&lt;Lower_Limit,$F2076&gt;Upper_Limit),TRUE,IF($F2076&gt;Upper_percentile,"P99",IF($F2076&lt;Lower_percentile,"P01","")))</f>
        <v/>
      </c>
      <c r="H2076" s="44">
        <f>SUMIFS('Sample - Superstore'!S:S,'Sample - Superstore'!$V:$V,$A2076,'Sample - Superstore'!$N:$N,$B2076)</f>
        <v>6</v>
      </c>
      <c r="I2076" s="45">
        <f>SUMIFS('Sample - Superstore'!T:T,'Sample - Superstore'!$V:$V,$A2076,'Sample - Superstore'!$N:$N,$B2076)</f>
        <v>0.2</v>
      </c>
      <c r="J2076" s="42">
        <f>SUMIFS('Sample - Superstore'!U:U,'Sample - Superstore'!$V:$V,$A2076,'Sample - Superstore'!$N:$N,$B2076)</f>
        <v>22.15617284</v>
      </c>
      <c r="N2076" s="40"/>
    </row>
    <row r="2077">
      <c r="A2077" s="41" t="s">
        <v>8605</v>
      </c>
      <c r="B2077" s="36" t="s">
        <v>5242</v>
      </c>
      <c r="C2077" s="36" t="s">
        <v>39</v>
      </c>
      <c r="D2077" s="36" t="s">
        <v>40</v>
      </c>
      <c r="E2077" s="36" t="s">
        <v>5243</v>
      </c>
      <c r="F2077" s="42">
        <f>SUMIFS('Sample - Superstore'!R:R,'Sample - Superstore'!$V:$V,$A2077,'Sample - Superstore'!$N:$N,$B2077)</f>
        <v>271.992</v>
      </c>
      <c r="G2077" s="43" t="str">
        <f>IF(OR($F2077&lt;Lower_Limit,$F2077&gt;Upper_Limit),TRUE,IF($F2077&gt;Upper_percentile,"P99",IF($F2077&lt;Lower_percentile,"P01","")))</f>
        <v/>
      </c>
      <c r="H2077" s="44">
        <f>SUMIFS('Sample - Superstore'!S:S,'Sample - Superstore'!$V:$V,$A2077,'Sample - Superstore'!$N:$N,$B2077)</f>
        <v>1</v>
      </c>
      <c r="I2077" s="45">
        <f>SUMIFS('Sample - Superstore'!T:T,'Sample - Superstore'!$V:$V,$A2077,'Sample - Superstore'!$N:$N,$B2077)</f>
        <v>0.2</v>
      </c>
      <c r="J2077" s="42">
        <f>SUMIFS('Sample - Superstore'!U:U,'Sample - Superstore'!$V:$V,$A2077,'Sample - Superstore'!$N:$N,$B2077)</f>
        <v>23.7993</v>
      </c>
      <c r="N2077" s="40"/>
    </row>
    <row r="2078">
      <c r="A2078" s="41" t="s">
        <v>8605</v>
      </c>
      <c r="B2078" s="36" t="s">
        <v>966</v>
      </c>
      <c r="C2078" s="36" t="s">
        <v>51</v>
      </c>
      <c r="D2078" s="36" t="s">
        <v>283</v>
      </c>
      <c r="E2078" s="36" t="s">
        <v>967</v>
      </c>
      <c r="F2078" s="42">
        <f>SUMIFS('Sample - Superstore'!R:R,'Sample - Superstore'!$V:$V,$A2078,'Sample - Superstore'!$N:$N,$B2078)</f>
        <v>190.0795111</v>
      </c>
      <c r="G2078" s="43" t="str">
        <f>IF(OR($F2078&lt;Lower_Limit,$F2078&gt;Upper_Limit),TRUE,IF($F2078&gt;Upper_percentile,"P99",IF($F2078&lt;Lower_percentile,"P01","")))</f>
        <v/>
      </c>
      <c r="H2078" s="44">
        <f>SUMIFS('Sample - Superstore'!S:S,'Sample - Superstore'!$V:$V,$A2078,'Sample - Superstore'!$N:$N,$B2078)</f>
        <v>6</v>
      </c>
      <c r="I2078" s="45">
        <f>SUMIFS('Sample - Superstore'!T:T,'Sample - Superstore'!$V:$V,$A2078,'Sample - Superstore'!$N:$N,$B2078)</f>
        <v>0.1</v>
      </c>
      <c r="J2078" s="42">
        <f>SUMIFS('Sample - Superstore'!U:U,'Sample - Superstore'!$V:$V,$A2078,'Sample - Superstore'!$N:$N,$B2078)</f>
        <v>33.79191309</v>
      </c>
      <c r="N2078" s="40"/>
    </row>
    <row r="2079">
      <c r="A2079" s="41" t="s">
        <v>8605</v>
      </c>
      <c r="B2079" s="36" t="s">
        <v>877</v>
      </c>
      <c r="C2079" s="36" t="s">
        <v>39</v>
      </c>
      <c r="D2079" s="36" t="s">
        <v>61</v>
      </c>
      <c r="E2079" s="36" t="s">
        <v>878</v>
      </c>
      <c r="F2079" s="42">
        <f>SUMIFS('Sample - Superstore'!R:R,'Sample - Superstore'!$V:$V,$A2079,'Sample - Superstore'!$N:$N,$B2079)</f>
        <v>39.71067901</v>
      </c>
      <c r="G2079" s="43" t="str">
        <f>IF(OR($F2079&lt;Lower_Limit,$F2079&gt;Upper_Limit),TRUE,IF($F2079&gt;Upper_percentile,"P99",IF($F2079&lt;Lower_percentile,"P01","")))</f>
        <v/>
      </c>
      <c r="H2079" s="44">
        <f>SUMIFS('Sample - Superstore'!S:S,'Sample - Superstore'!$V:$V,$A2079,'Sample - Superstore'!$N:$N,$B2079)</f>
        <v>5</v>
      </c>
      <c r="I2079" s="45">
        <f>SUMIFS('Sample - Superstore'!T:T,'Sample - Superstore'!$V:$V,$A2079,'Sample - Superstore'!$N:$N,$B2079)</f>
        <v>0</v>
      </c>
      <c r="J2079" s="42">
        <f>SUMIFS('Sample - Superstore'!U:U,'Sample - Superstore'!$V:$V,$A2079,'Sample - Superstore'!$N:$N,$B2079)</f>
        <v>17.47269877</v>
      </c>
      <c r="N2079" s="40"/>
    </row>
    <row r="2080">
      <c r="A2080" s="41" t="s">
        <v>8605</v>
      </c>
      <c r="B2080" s="36" t="s">
        <v>4200</v>
      </c>
      <c r="C2080" s="36" t="s">
        <v>51</v>
      </c>
      <c r="D2080" s="36" t="s">
        <v>76</v>
      </c>
      <c r="E2080" s="36" t="s">
        <v>4201</v>
      </c>
      <c r="F2080" s="42">
        <f>SUMIFS('Sample - Superstore'!R:R,'Sample - Superstore'!$V:$V,$A2080,'Sample - Superstore'!$N:$N,$B2080)</f>
        <v>172.7045267</v>
      </c>
      <c r="G2080" s="43" t="str">
        <f>IF(OR($F2080&lt;Lower_Limit,$F2080&gt;Upper_Limit),TRUE,IF($F2080&gt;Upper_percentile,"P99",IF($F2080&lt;Lower_percentile,"P01","")))</f>
        <v/>
      </c>
      <c r="H2080" s="44">
        <f>SUMIFS('Sample - Superstore'!S:S,'Sample - Superstore'!$V:$V,$A2080,'Sample - Superstore'!$N:$N,$B2080)</f>
        <v>5</v>
      </c>
      <c r="I2080" s="45">
        <f>SUMIFS('Sample - Superstore'!T:T,'Sample - Superstore'!$V:$V,$A2080,'Sample - Superstore'!$N:$N,$B2080)</f>
        <v>0</v>
      </c>
      <c r="J2080" s="42">
        <f>SUMIFS('Sample - Superstore'!U:U,'Sample - Superstore'!$V:$V,$A2080,'Sample - Superstore'!$N:$N,$B2080)</f>
        <v>79.4440823</v>
      </c>
      <c r="N2080" s="40"/>
    </row>
    <row r="2081">
      <c r="A2081" s="41" t="s">
        <v>8605</v>
      </c>
      <c r="B2081" s="36" t="s">
        <v>4072</v>
      </c>
      <c r="C2081" s="36" t="s">
        <v>39</v>
      </c>
      <c r="D2081" s="36" t="s">
        <v>40</v>
      </c>
      <c r="E2081" s="36" t="s">
        <v>4073</v>
      </c>
      <c r="F2081" s="42">
        <f>SUMIFS('Sample - Superstore'!R:R,'Sample - Superstore'!$V:$V,$A2081,'Sample - Superstore'!$N:$N,$B2081)</f>
        <v>85.8810291</v>
      </c>
      <c r="G2081" s="43" t="str">
        <f>IF(OR($F2081&lt;Lower_Limit,$F2081&gt;Upper_Limit),TRUE,IF($F2081&gt;Upper_percentile,"P99",IF($F2081&lt;Lower_percentile,"P01","")))</f>
        <v/>
      </c>
      <c r="H2081" s="44">
        <f>SUMIFS('Sample - Superstore'!S:S,'Sample - Superstore'!$V:$V,$A2081,'Sample - Superstore'!$N:$N,$B2081)</f>
        <v>1</v>
      </c>
      <c r="I2081" s="45">
        <f>SUMIFS('Sample - Superstore'!T:T,'Sample - Superstore'!$V:$V,$A2081,'Sample - Superstore'!$N:$N,$B2081)</f>
        <v>0.2</v>
      </c>
      <c r="J2081" s="42">
        <f>SUMIFS('Sample - Superstore'!U:U,'Sample - Superstore'!$V:$V,$A2081,'Sample - Superstore'!$N:$N,$B2081)</f>
        <v>10.73512864</v>
      </c>
      <c r="N2081" s="40"/>
    </row>
    <row r="2082">
      <c r="A2082" s="41" t="s">
        <v>8605</v>
      </c>
      <c r="B2082" s="36" t="s">
        <v>5250</v>
      </c>
      <c r="C2082" s="36" t="s">
        <v>35</v>
      </c>
      <c r="D2082" s="36" t="s">
        <v>73</v>
      </c>
      <c r="E2082" s="36" t="s">
        <v>1498</v>
      </c>
      <c r="F2082" s="42">
        <f>SUMIFS('Sample - Superstore'!R:R,'Sample - Superstore'!$V:$V,$A2082,'Sample - Superstore'!$N:$N,$B2082)</f>
        <v>239.725587</v>
      </c>
      <c r="G2082" s="43" t="str">
        <f>IF(OR($F2082&lt;Lower_Limit,$F2082&gt;Upper_Limit),TRUE,IF($F2082&gt;Upper_percentile,"P99",IF($F2082&lt;Lower_percentile,"P01","")))</f>
        <v/>
      </c>
      <c r="H2082" s="44">
        <f>SUMIFS('Sample - Superstore'!S:S,'Sample - Superstore'!$V:$V,$A2082,'Sample - Superstore'!$N:$N,$B2082)</f>
        <v>7</v>
      </c>
      <c r="I2082" s="45">
        <f>SUMIFS('Sample - Superstore'!T:T,'Sample - Superstore'!$V:$V,$A2082,'Sample - Superstore'!$N:$N,$B2082)</f>
        <v>0.45</v>
      </c>
      <c r="J2082" s="42">
        <f>SUMIFS('Sample - Superstore'!U:U,'Sample - Superstore'!$V:$V,$A2082,'Sample - Superstore'!$N:$N,$B2082)</f>
        <v>-82.8142937</v>
      </c>
      <c r="N2082" s="40"/>
    </row>
    <row r="2083">
      <c r="A2083" s="41" t="s">
        <v>8605</v>
      </c>
      <c r="B2083" s="36" t="s">
        <v>5256</v>
      </c>
      <c r="C2083" s="36" t="s">
        <v>51</v>
      </c>
      <c r="D2083" s="36" t="s">
        <v>124</v>
      </c>
      <c r="E2083" s="36" t="s">
        <v>5257</v>
      </c>
      <c r="F2083" s="42">
        <f>SUMIFS('Sample - Superstore'!R:R,'Sample - Superstore'!$V:$V,$A2083,'Sample - Superstore'!$N:$N,$B2083)</f>
        <v>29.45066667</v>
      </c>
      <c r="G2083" s="43" t="str">
        <f>IF(OR($F2083&lt;Lower_Limit,$F2083&gt;Upper_Limit),TRUE,IF($F2083&gt;Upper_percentile,"P99",IF($F2083&lt;Lower_percentile,"P01","")))</f>
        <v/>
      </c>
      <c r="H2083" s="44">
        <f>SUMIFS('Sample - Superstore'!S:S,'Sample - Superstore'!$V:$V,$A2083,'Sample - Superstore'!$N:$N,$B2083)</f>
        <v>4</v>
      </c>
      <c r="I2083" s="45">
        <f>SUMIFS('Sample - Superstore'!T:T,'Sample - Superstore'!$V:$V,$A2083,'Sample - Superstore'!$N:$N,$B2083)</f>
        <v>0</v>
      </c>
      <c r="J2083" s="42">
        <f>SUMIFS('Sample - Superstore'!U:U,'Sample - Superstore'!$V:$V,$A2083,'Sample - Superstore'!$N:$N,$B2083)</f>
        <v>14.13632</v>
      </c>
      <c r="N2083" s="40"/>
    </row>
    <row r="2084">
      <c r="A2084" s="41" t="s">
        <v>8605</v>
      </c>
      <c r="B2084" s="36" t="s">
        <v>5258</v>
      </c>
      <c r="C2084" s="36" t="s">
        <v>51</v>
      </c>
      <c r="D2084" s="36" t="s">
        <v>93</v>
      </c>
      <c r="E2084" s="36" t="s">
        <v>5259</v>
      </c>
      <c r="F2084" s="42">
        <f>SUMIFS('Sample - Superstore'!R:R,'Sample - Superstore'!$V:$V,$A2084,'Sample - Superstore'!$N:$N,$B2084)</f>
        <v>39.36981481</v>
      </c>
      <c r="G2084" s="43" t="str">
        <f>IF(OR($F2084&lt;Lower_Limit,$F2084&gt;Upper_Limit),TRUE,IF($F2084&gt;Upper_percentile,"P99",IF($F2084&lt;Lower_percentile,"P01","")))</f>
        <v/>
      </c>
      <c r="H2084" s="44">
        <f>SUMIFS('Sample - Superstore'!S:S,'Sample - Superstore'!$V:$V,$A2084,'Sample - Superstore'!$N:$N,$B2084)</f>
        <v>3</v>
      </c>
      <c r="I2084" s="45">
        <f>SUMIFS('Sample - Superstore'!T:T,'Sample - Superstore'!$V:$V,$A2084,'Sample - Superstore'!$N:$N,$B2084)</f>
        <v>0</v>
      </c>
      <c r="J2084" s="42">
        <f>SUMIFS('Sample - Superstore'!U:U,'Sample - Superstore'!$V:$V,$A2084,'Sample - Superstore'!$N:$N,$B2084)</f>
        <v>11.02354815</v>
      </c>
      <c r="N2084" s="40"/>
    </row>
    <row r="2085">
      <c r="A2085" s="41" t="s">
        <v>8605</v>
      </c>
      <c r="B2085" s="36" t="s">
        <v>1499</v>
      </c>
      <c r="C2085" s="36" t="s">
        <v>51</v>
      </c>
      <c r="D2085" s="36" t="s">
        <v>124</v>
      </c>
      <c r="E2085" s="36" t="s">
        <v>1500</v>
      </c>
      <c r="F2085" s="42">
        <f>SUMIFS('Sample - Superstore'!R:R,'Sample - Superstore'!$V:$V,$A2085,'Sample - Superstore'!$N:$N,$B2085)</f>
        <v>232.8670576</v>
      </c>
      <c r="G2085" s="43" t="str">
        <f>IF(OR($F2085&lt;Lower_Limit,$F2085&gt;Upper_Limit),TRUE,IF($F2085&gt;Upper_percentile,"P99",IF($F2085&lt;Lower_percentile,"P01","")))</f>
        <v/>
      </c>
      <c r="H2085" s="44">
        <f>SUMIFS('Sample - Superstore'!S:S,'Sample - Superstore'!$V:$V,$A2085,'Sample - Superstore'!$N:$N,$B2085)</f>
        <v>5</v>
      </c>
      <c r="I2085" s="45">
        <f>SUMIFS('Sample - Superstore'!T:T,'Sample - Superstore'!$V:$V,$A2085,'Sample - Superstore'!$N:$N,$B2085)</f>
        <v>0</v>
      </c>
      <c r="J2085" s="42">
        <f>SUMIFS('Sample - Superstore'!U:U,'Sample - Superstore'!$V:$V,$A2085,'Sample - Superstore'!$N:$N,$B2085)</f>
        <v>114.1048582</v>
      </c>
      <c r="N2085" s="40"/>
    </row>
    <row r="2086">
      <c r="A2086" s="41" t="s">
        <v>8605</v>
      </c>
      <c r="B2086" s="36" t="s">
        <v>1079</v>
      </c>
      <c r="C2086" s="36" t="s">
        <v>51</v>
      </c>
      <c r="D2086" s="36" t="s">
        <v>76</v>
      </c>
      <c r="E2086" s="36" t="s">
        <v>1080</v>
      </c>
      <c r="F2086" s="42">
        <f>SUMIFS('Sample - Superstore'!R:R,'Sample - Superstore'!$V:$V,$A2086,'Sample - Superstore'!$N:$N,$B2086)</f>
        <v>90.84030864</v>
      </c>
      <c r="G2086" s="43" t="str">
        <f>IF(OR($F2086&lt;Lower_Limit,$F2086&gt;Upper_Limit),TRUE,IF($F2086&gt;Upper_percentile,"P99",IF($F2086&lt;Lower_percentile,"P01","")))</f>
        <v/>
      </c>
      <c r="H2086" s="44">
        <f>SUMIFS('Sample - Superstore'!S:S,'Sample - Superstore'!$V:$V,$A2086,'Sample - Superstore'!$N:$N,$B2086)</f>
        <v>5</v>
      </c>
      <c r="I2086" s="45">
        <f>SUMIFS('Sample - Superstore'!T:T,'Sample - Superstore'!$V:$V,$A2086,'Sample - Superstore'!$N:$N,$B2086)</f>
        <v>0</v>
      </c>
      <c r="J2086" s="42">
        <f>SUMIFS('Sample - Superstore'!U:U,'Sample - Superstore'!$V:$V,$A2086,'Sample - Superstore'!$N:$N,$B2086)</f>
        <v>43.60334815</v>
      </c>
      <c r="N2086" s="40"/>
    </row>
    <row r="2087">
      <c r="A2087" s="41" t="s">
        <v>8605</v>
      </c>
      <c r="B2087" s="36" t="s">
        <v>5267</v>
      </c>
      <c r="C2087" s="36" t="s">
        <v>51</v>
      </c>
      <c r="D2087" s="36" t="s">
        <v>76</v>
      </c>
      <c r="E2087" s="36" t="s">
        <v>5268</v>
      </c>
      <c r="F2087" s="42">
        <f>SUMIFS('Sample - Superstore'!R:R,'Sample - Superstore'!$V:$V,$A2087,'Sample - Superstore'!$N:$N,$B2087)</f>
        <v>5.378372212</v>
      </c>
      <c r="G2087" s="43" t="str">
        <f>IF(OR($F2087&lt;Lower_Limit,$F2087&gt;Upper_Limit),TRUE,IF($F2087&gt;Upper_percentile,"P99",IF($F2087&lt;Lower_percentile,"P01","")))</f>
        <v/>
      </c>
      <c r="H2087" s="44">
        <f>SUMIFS('Sample - Superstore'!S:S,'Sample - Superstore'!$V:$V,$A2087,'Sample - Superstore'!$N:$N,$B2087)</f>
        <v>6</v>
      </c>
      <c r="I2087" s="45">
        <f>SUMIFS('Sample - Superstore'!T:T,'Sample - Superstore'!$V:$V,$A2087,'Sample - Superstore'!$N:$N,$B2087)</f>
        <v>0.7</v>
      </c>
      <c r="J2087" s="42">
        <f>SUMIFS('Sample - Superstore'!U:U,'Sample - Superstore'!$V:$V,$A2087,'Sample - Superstore'!$N:$N,$B2087)</f>
        <v>-4.123418696</v>
      </c>
      <c r="N2087" s="40"/>
    </row>
    <row r="2088">
      <c r="A2088" s="41" t="s">
        <v>8605</v>
      </c>
      <c r="B2088" s="36" t="s">
        <v>3925</v>
      </c>
      <c r="C2088" s="36" t="s">
        <v>35</v>
      </c>
      <c r="D2088" s="36" t="s">
        <v>263</v>
      </c>
      <c r="E2088" s="36" t="s">
        <v>3926</v>
      </c>
      <c r="F2088" s="42">
        <f>SUMIFS('Sample - Superstore'!R:R,'Sample - Superstore'!$V:$V,$A2088,'Sample - Superstore'!$N:$N,$B2088)</f>
        <v>134.6843449</v>
      </c>
      <c r="G2088" s="43" t="str">
        <f>IF(OR($F2088&lt;Lower_Limit,$F2088&gt;Upper_Limit),TRUE,IF($F2088&gt;Upper_percentile,"P99",IF($F2088&lt;Lower_percentile,"P01","")))</f>
        <v/>
      </c>
      <c r="H2088" s="44">
        <f>SUMIFS('Sample - Superstore'!S:S,'Sample - Superstore'!$V:$V,$A2088,'Sample - Superstore'!$N:$N,$B2088)</f>
        <v>3</v>
      </c>
      <c r="I2088" s="45">
        <f>SUMIFS('Sample - Superstore'!T:T,'Sample - Superstore'!$V:$V,$A2088,'Sample - Superstore'!$N:$N,$B2088)</f>
        <v>0</v>
      </c>
      <c r="J2088" s="42">
        <f>SUMIFS('Sample - Superstore'!U:U,'Sample - Superstore'!$V:$V,$A2088,'Sample - Superstore'!$N:$N,$B2088)</f>
        <v>39.05846002</v>
      </c>
      <c r="N2088" s="40"/>
    </row>
    <row r="2089">
      <c r="A2089" s="41" t="s">
        <v>8605</v>
      </c>
      <c r="B2089" s="36" t="s">
        <v>5271</v>
      </c>
      <c r="C2089" s="36" t="s">
        <v>39</v>
      </c>
      <c r="D2089" s="36" t="s">
        <v>61</v>
      </c>
      <c r="E2089" s="36" t="s">
        <v>5272</v>
      </c>
      <c r="F2089" s="42">
        <f>SUMIFS('Sample - Superstore'!R:R,'Sample - Superstore'!$V:$V,$A2089,'Sample - Superstore'!$N:$N,$B2089)</f>
        <v>74.77489041</v>
      </c>
      <c r="G2089" s="43" t="str">
        <f>IF(OR($F2089&lt;Lower_Limit,$F2089&gt;Upper_Limit),TRUE,IF($F2089&gt;Upper_percentile,"P99",IF($F2089&lt;Lower_percentile,"P01","")))</f>
        <v/>
      </c>
      <c r="H2089" s="44">
        <f>SUMIFS('Sample - Superstore'!S:S,'Sample - Superstore'!$V:$V,$A2089,'Sample - Superstore'!$N:$N,$B2089)</f>
        <v>6</v>
      </c>
      <c r="I2089" s="45">
        <f>SUMIFS('Sample - Superstore'!T:T,'Sample - Superstore'!$V:$V,$A2089,'Sample - Superstore'!$N:$N,$B2089)</f>
        <v>0</v>
      </c>
      <c r="J2089" s="42">
        <f>SUMIFS('Sample - Superstore'!U:U,'Sample - Superstore'!$V:$V,$A2089,'Sample - Superstore'!$N:$N,$B2089)</f>
        <v>4.486493425</v>
      </c>
      <c r="N2089" s="40"/>
    </row>
    <row r="2090">
      <c r="A2090" s="41" t="s">
        <v>8605</v>
      </c>
      <c r="B2090" s="36" t="s">
        <v>5273</v>
      </c>
      <c r="C2090" s="36" t="s">
        <v>51</v>
      </c>
      <c r="D2090" s="36" t="s">
        <v>52</v>
      </c>
      <c r="E2090" s="36" t="s">
        <v>5274</v>
      </c>
      <c r="F2090" s="42">
        <f>SUMIFS('Sample - Superstore'!R:R,'Sample - Superstore'!$V:$V,$A2090,'Sample - Superstore'!$N:$N,$B2090)</f>
        <v>825.3723046</v>
      </c>
      <c r="G2090" s="43" t="str">
        <f>IF(OR($F2090&lt;Lower_Limit,$F2090&gt;Upper_Limit),TRUE,IF($F2090&gt;Upper_percentile,"P99",IF($F2090&lt;Lower_percentile,"P01","")))</f>
        <v/>
      </c>
      <c r="H2090" s="44">
        <f>SUMIFS('Sample - Superstore'!S:S,'Sample - Superstore'!$V:$V,$A2090,'Sample - Superstore'!$N:$N,$B2090)</f>
        <v>3</v>
      </c>
      <c r="I2090" s="45">
        <f>SUMIFS('Sample - Superstore'!T:T,'Sample - Superstore'!$V:$V,$A2090,'Sample - Superstore'!$N:$N,$B2090)</f>
        <v>0</v>
      </c>
      <c r="J2090" s="42">
        <f>SUMIFS('Sample - Superstore'!U:U,'Sample - Superstore'!$V:$V,$A2090,'Sample - Superstore'!$N:$N,$B2090)</f>
        <v>41.26861523</v>
      </c>
      <c r="N2090" s="40"/>
    </row>
    <row r="2091">
      <c r="A2091" s="41" t="s">
        <v>8605</v>
      </c>
      <c r="B2091" s="36" t="s">
        <v>5275</v>
      </c>
      <c r="C2091" s="36" t="s">
        <v>51</v>
      </c>
      <c r="D2091" s="36" t="s">
        <v>52</v>
      </c>
      <c r="E2091" s="36" t="s">
        <v>5276</v>
      </c>
      <c r="F2091" s="42">
        <f>SUMIFS('Sample - Superstore'!R:R,'Sample - Superstore'!$V:$V,$A2091,'Sample - Superstore'!$N:$N,$B2091)</f>
        <v>928.0137536</v>
      </c>
      <c r="G2091" s="43" t="str">
        <f>IF(OR($F2091&lt;Lower_Limit,$F2091&gt;Upper_Limit),TRUE,IF($F2091&gt;Upper_percentile,"P99",IF($F2091&lt;Lower_percentile,"P01","")))</f>
        <v/>
      </c>
      <c r="H2091" s="44">
        <f>SUMIFS('Sample - Superstore'!S:S,'Sample - Superstore'!$V:$V,$A2091,'Sample - Superstore'!$N:$N,$B2091)</f>
        <v>6</v>
      </c>
      <c r="I2091" s="45">
        <f>SUMIFS('Sample - Superstore'!T:T,'Sample - Superstore'!$V:$V,$A2091,'Sample - Superstore'!$N:$N,$B2091)</f>
        <v>0</v>
      </c>
      <c r="J2091" s="42">
        <f>SUMIFS('Sample - Superstore'!U:U,'Sample - Superstore'!$V:$V,$A2091,'Sample - Superstore'!$N:$N,$B2091)</f>
        <v>232.0034384</v>
      </c>
      <c r="N2091" s="40"/>
    </row>
    <row r="2092">
      <c r="A2092" s="41" t="s">
        <v>8605</v>
      </c>
      <c r="B2092" s="36" t="s">
        <v>2776</v>
      </c>
      <c r="C2092" s="36" t="s">
        <v>51</v>
      </c>
      <c r="D2092" s="36" t="s">
        <v>272</v>
      </c>
      <c r="E2092" s="36" t="s">
        <v>2777</v>
      </c>
      <c r="F2092" s="42">
        <f>SUMIFS('Sample - Superstore'!R:R,'Sample - Superstore'!$V:$V,$A2092,'Sample - Superstore'!$N:$N,$B2092)</f>
        <v>14.40331852</v>
      </c>
      <c r="G2092" s="43" t="str">
        <f>IF(OR($F2092&lt;Lower_Limit,$F2092&gt;Upper_Limit),TRUE,IF($F2092&gt;Upper_percentile,"P99",IF($F2092&lt;Lower_percentile,"P01","")))</f>
        <v/>
      </c>
      <c r="H2092" s="44">
        <f>SUMIFS('Sample - Superstore'!S:S,'Sample - Superstore'!$V:$V,$A2092,'Sample - Superstore'!$N:$N,$B2092)</f>
        <v>8</v>
      </c>
      <c r="I2092" s="45">
        <f>SUMIFS('Sample - Superstore'!T:T,'Sample - Superstore'!$V:$V,$A2092,'Sample - Superstore'!$N:$N,$B2092)</f>
        <v>0.2</v>
      </c>
      <c r="J2092" s="42">
        <f>SUMIFS('Sample - Superstore'!U:U,'Sample - Superstore'!$V:$V,$A2092,'Sample - Superstore'!$N:$N,$B2092)</f>
        <v>3.060705185</v>
      </c>
      <c r="N2092" s="40"/>
    </row>
    <row r="2093">
      <c r="A2093" s="41" t="s">
        <v>8605</v>
      </c>
      <c r="B2093" s="36" t="s">
        <v>3789</v>
      </c>
      <c r="C2093" s="36" t="s">
        <v>51</v>
      </c>
      <c r="D2093" s="36" t="s">
        <v>76</v>
      </c>
      <c r="E2093" s="36" t="s">
        <v>3790</v>
      </c>
      <c r="F2093" s="42">
        <f>SUMIFS('Sample - Superstore'!R:R,'Sample - Superstore'!$V:$V,$A2093,'Sample - Superstore'!$N:$N,$B2093)</f>
        <v>7.829076543</v>
      </c>
      <c r="G2093" s="43" t="str">
        <f>IF(OR($F2093&lt;Lower_Limit,$F2093&gt;Upper_Limit),TRUE,IF($F2093&gt;Upper_percentile,"P99",IF($F2093&lt;Lower_percentile,"P01","")))</f>
        <v/>
      </c>
      <c r="H2093" s="44">
        <f>SUMIFS('Sample - Superstore'!S:S,'Sample - Superstore'!$V:$V,$A2093,'Sample - Superstore'!$N:$N,$B2093)</f>
        <v>2</v>
      </c>
      <c r="I2093" s="45">
        <f>SUMIFS('Sample - Superstore'!T:T,'Sample - Superstore'!$V:$V,$A2093,'Sample - Superstore'!$N:$N,$B2093)</f>
        <v>0.7</v>
      </c>
      <c r="J2093" s="42">
        <f>SUMIFS('Sample - Superstore'!U:U,'Sample - Superstore'!$V:$V,$A2093,'Sample - Superstore'!$N:$N,$B2093)</f>
        <v>-5.741322798</v>
      </c>
      <c r="N2093" s="40"/>
    </row>
    <row r="2094">
      <c r="A2094" s="41" t="s">
        <v>8605</v>
      </c>
      <c r="B2094" s="36" t="s">
        <v>5278</v>
      </c>
      <c r="C2094" s="36" t="s">
        <v>51</v>
      </c>
      <c r="D2094" s="36" t="s">
        <v>52</v>
      </c>
      <c r="E2094" s="36" t="s">
        <v>5279</v>
      </c>
      <c r="F2094" s="42">
        <f>SUMIFS('Sample - Superstore'!R:R,'Sample - Superstore'!$V:$V,$A2094,'Sample - Superstore'!$N:$N,$B2094)</f>
        <v>36.99034074</v>
      </c>
      <c r="G2094" s="43" t="str">
        <f>IF(OR($F2094&lt;Lower_Limit,$F2094&gt;Upper_Limit),TRUE,IF($F2094&gt;Upper_percentile,"P99",IF($F2094&lt;Lower_percentile,"P01","")))</f>
        <v/>
      </c>
      <c r="H2094" s="44">
        <f>SUMIFS('Sample - Superstore'!S:S,'Sample - Superstore'!$V:$V,$A2094,'Sample - Superstore'!$N:$N,$B2094)</f>
        <v>2</v>
      </c>
      <c r="I2094" s="45">
        <f>SUMIFS('Sample - Superstore'!T:T,'Sample - Superstore'!$V:$V,$A2094,'Sample - Superstore'!$N:$N,$B2094)</f>
        <v>0.2</v>
      </c>
      <c r="J2094" s="42">
        <f>SUMIFS('Sample - Superstore'!U:U,'Sample - Superstore'!$V:$V,$A2094,'Sample - Superstore'!$N:$N,$B2094)</f>
        <v>-8.785205926</v>
      </c>
      <c r="N2094" s="40"/>
    </row>
    <row r="2095">
      <c r="A2095" s="41" t="s">
        <v>8605</v>
      </c>
      <c r="B2095" s="36" t="s">
        <v>900</v>
      </c>
      <c r="C2095" s="36" t="s">
        <v>35</v>
      </c>
      <c r="D2095" s="36" t="s">
        <v>263</v>
      </c>
      <c r="E2095" s="36" t="s">
        <v>901</v>
      </c>
      <c r="F2095" s="42">
        <f>SUMIFS('Sample - Superstore'!R:R,'Sample - Superstore'!$V:$V,$A2095,'Sample - Superstore'!$N:$N,$B2095)</f>
        <v>395.3206272</v>
      </c>
      <c r="G2095" s="43" t="str">
        <f>IF(OR($F2095&lt;Lower_Limit,$F2095&gt;Upper_Limit),TRUE,IF($F2095&gt;Upper_percentile,"P99",IF($F2095&lt;Lower_percentile,"P01","")))</f>
        <v/>
      </c>
      <c r="H2095" s="44">
        <f>SUMIFS('Sample - Superstore'!S:S,'Sample - Superstore'!$V:$V,$A2095,'Sample - Superstore'!$N:$N,$B2095)</f>
        <v>7</v>
      </c>
      <c r="I2095" s="45">
        <f>SUMIFS('Sample - Superstore'!T:T,'Sample - Superstore'!$V:$V,$A2095,'Sample - Superstore'!$N:$N,$B2095)</f>
        <v>0.3</v>
      </c>
      <c r="J2095" s="42">
        <f>SUMIFS('Sample - Superstore'!U:U,'Sample - Superstore'!$V:$V,$A2095,'Sample - Superstore'!$N:$N,$B2095)</f>
        <v>-28.23718765</v>
      </c>
      <c r="N2095" s="40"/>
    </row>
    <row r="2096">
      <c r="A2096" s="41" t="s">
        <v>8605</v>
      </c>
      <c r="B2096" s="36" t="s">
        <v>5283</v>
      </c>
      <c r="C2096" s="36" t="s">
        <v>39</v>
      </c>
      <c r="D2096" s="36" t="s">
        <v>61</v>
      </c>
      <c r="E2096" s="36" t="s">
        <v>5284</v>
      </c>
      <c r="F2096" s="42">
        <f>SUMIFS('Sample - Superstore'!R:R,'Sample - Superstore'!$V:$V,$A2096,'Sample - Superstore'!$N:$N,$B2096)</f>
        <v>66.42115556</v>
      </c>
      <c r="G2096" s="43" t="str">
        <f>IF(OR($F2096&lt;Lower_Limit,$F2096&gt;Upper_Limit),TRUE,IF($F2096&gt;Upper_percentile,"P99",IF($F2096&lt;Lower_percentile,"P01","")))</f>
        <v/>
      </c>
      <c r="H2096" s="44">
        <f>SUMIFS('Sample - Superstore'!S:S,'Sample - Superstore'!$V:$V,$A2096,'Sample - Superstore'!$N:$N,$B2096)</f>
        <v>2</v>
      </c>
      <c r="I2096" s="45">
        <f>SUMIFS('Sample - Superstore'!T:T,'Sample - Superstore'!$V:$V,$A2096,'Sample - Superstore'!$N:$N,$B2096)</f>
        <v>0.2</v>
      </c>
      <c r="J2096" s="42">
        <f>SUMIFS('Sample - Superstore'!U:U,'Sample - Superstore'!$V:$V,$A2096,'Sample - Superstore'!$N:$N,$B2096)</f>
        <v>19.09608222</v>
      </c>
      <c r="N2096" s="40"/>
    </row>
    <row r="2097">
      <c r="A2097" s="41" t="s">
        <v>8605</v>
      </c>
      <c r="B2097" s="36" t="s">
        <v>65</v>
      </c>
      <c r="C2097" s="36" t="s">
        <v>39</v>
      </c>
      <c r="D2097" s="36" t="s">
        <v>40</v>
      </c>
      <c r="E2097" s="36" t="s">
        <v>66</v>
      </c>
      <c r="F2097" s="42">
        <f>SUMIFS('Sample - Superstore'!R:R,'Sample - Superstore'!$V:$V,$A2097,'Sample - Superstore'!$N:$N,$B2097)</f>
        <v>26.53752769</v>
      </c>
      <c r="G2097" s="43" t="str">
        <f>IF(OR($F2097&lt;Lower_Limit,$F2097&gt;Upper_Limit),TRUE,IF($F2097&gt;Upper_percentile,"P99",IF($F2097&lt;Lower_percentile,"P01","")))</f>
        <v/>
      </c>
      <c r="H2097" s="44">
        <f>SUMIFS('Sample - Superstore'!S:S,'Sample - Superstore'!$V:$V,$A2097,'Sample - Superstore'!$N:$N,$B2097)</f>
        <v>1</v>
      </c>
      <c r="I2097" s="45">
        <f>SUMIFS('Sample - Superstore'!T:T,'Sample - Superstore'!$V:$V,$A2097,'Sample - Superstore'!$N:$N,$B2097)</f>
        <v>0.2</v>
      </c>
      <c r="J2097" s="42">
        <f>SUMIFS('Sample - Superstore'!U:U,'Sample - Superstore'!$V:$V,$A2097,'Sample - Superstore'!$N:$N,$B2097)</f>
        <v>1.990314577</v>
      </c>
      <c r="N2097" s="40"/>
    </row>
    <row r="2098">
      <c r="A2098" s="41" t="s">
        <v>8605</v>
      </c>
      <c r="B2098" s="36" t="s">
        <v>4278</v>
      </c>
      <c r="C2098" s="36" t="s">
        <v>51</v>
      </c>
      <c r="D2098" s="36" t="s">
        <v>124</v>
      </c>
      <c r="E2098" s="36" t="s">
        <v>4279</v>
      </c>
      <c r="F2098" s="42">
        <f>SUMIFS('Sample - Superstore'!R:R,'Sample - Superstore'!$V:$V,$A2098,'Sample - Superstore'!$N:$N,$B2098)</f>
        <v>37.94528395</v>
      </c>
      <c r="G2098" s="43" t="str">
        <f>IF(OR($F2098&lt;Lower_Limit,$F2098&gt;Upper_Limit),TRUE,IF($F2098&gt;Upper_percentile,"P99",IF($F2098&lt;Lower_percentile,"P01","")))</f>
        <v/>
      </c>
      <c r="H2098" s="44">
        <f>SUMIFS('Sample - Superstore'!S:S,'Sample - Superstore'!$V:$V,$A2098,'Sample - Superstore'!$N:$N,$B2098)</f>
        <v>4</v>
      </c>
      <c r="I2098" s="45">
        <f>SUMIFS('Sample - Superstore'!T:T,'Sample - Superstore'!$V:$V,$A2098,'Sample - Superstore'!$N:$N,$B2098)</f>
        <v>0</v>
      </c>
      <c r="J2098" s="42">
        <f>SUMIFS('Sample - Superstore'!U:U,'Sample - Superstore'!$V:$V,$A2098,'Sample - Superstore'!$N:$N,$B2098)</f>
        <v>18.97264198</v>
      </c>
      <c r="N2098" s="40"/>
    </row>
    <row r="2099">
      <c r="A2099" s="41" t="s">
        <v>8605</v>
      </c>
      <c r="B2099" s="36" t="s">
        <v>1408</v>
      </c>
      <c r="C2099" s="36" t="s">
        <v>51</v>
      </c>
      <c r="D2099" s="36" t="s">
        <v>124</v>
      </c>
      <c r="E2099" s="36" t="s">
        <v>1409</v>
      </c>
      <c r="F2099" s="42">
        <f>SUMIFS('Sample - Superstore'!R:R,'Sample - Superstore'!$V:$V,$A2099,'Sample - Superstore'!$N:$N,$B2099)</f>
        <v>15.65129218</v>
      </c>
      <c r="G2099" s="43" t="str">
        <f>IF(OR($F2099&lt;Lower_Limit,$F2099&gt;Upper_Limit),TRUE,IF($F2099&gt;Upper_percentile,"P99",IF($F2099&lt;Lower_percentile,"P01","")))</f>
        <v/>
      </c>
      <c r="H2099" s="44">
        <f>SUMIFS('Sample - Superstore'!S:S,'Sample - Superstore'!$V:$V,$A2099,'Sample - Superstore'!$N:$N,$B2099)</f>
        <v>2</v>
      </c>
      <c r="I2099" s="45">
        <f>SUMIFS('Sample - Superstore'!T:T,'Sample - Superstore'!$V:$V,$A2099,'Sample - Superstore'!$N:$N,$B2099)</f>
        <v>0</v>
      </c>
      <c r="J2099" s="42">
        <f>SUMIFS('Sample - Superstore'!U:U,'Sample - Superstore'!$V:$V,$A2099,'Sample - Superstore'!$N:$N,$B2099)</f>
        <v>7.199594403</v>
      </c>
      <c r="N2099" s="40"/>
    </row>
    <row r="2100">
      <c r="A2100" s="41" t="s">
        <v>8605</v>
      </c>
      <c r="B2100" s="36" t="s">
        <v>4286</v>
      </c>
      <c r="C2100" s="36" t="s">
        <v>51</v>
      </c>
      <c r="D2100" s="36" t="s">
        <v>52</v>
      </c>
      <c r="E2100" s="36" t="s">
        <v>4287</v>
      </c>
      <c r="F2100" s="42">
        <f>SUMIFS('Sample - Superstore'!R:R,'Sample - Superstore'!$V:$V,$A2100,'Sample - Superstore'!$N:$N,$B2100)</f>
        <v>565.1526914</v>
      </c>
      <c r="G2100" s="43" t="str">
        <f>IF(OR($F2100&lt;Lower_Limit,$F2100&gt;Upper_Limit),TRUE,IF($F2100&gt;Upper_percentile,"P99",IF($F2100&lt;Lower_percentile,"P01","")))</f>
        <v/>
      </c>
      <c r="H2100" s="44">
        <f>SUMIFS('Sample - Superstore'!S:S,'Sample - Superstore'!$V:$V,$A2100,'Sample - Superstore'!$N:$N,$B2100)</f>
        <v>7</v>
      </c>
      <c r="I2100" s="45">
        <f>SUMIFS('Sample - Superstore'!T:T,'Sample - Superstore'!$V:$V,$A2100,'Sample - Superstore'!$N:$N,$B2100)</f>
        <v>0</v>
      </c>
      <c r="J2100" s="42">
        <f>SUMIFS('Sample - Superstore'!U:U,'Sample - Superstore'!$V:$V,$A2100,'Sample - Superstore'!$N:$N,$B2100)</f>
        <v>28.25763457</v>
      </c>
      <c r="N2100" s="40"/>
    </row>
    <row r="2101">
      <c r="A2101" s="41" t="s">
        <v>8631</v>
      </c>
      <c r="B2101" s="36" t="s">
        <v>2147</v>
      </c>
      <c r="C2101" s="36" t="s">
        <v>51</v>
      </c>
      <c r="D2101" s="36" t="s">
        <v>124</v>
      </c>
      <c r="E2101" s="36" t="s">
        <v>2148</v>
      </c>
      <c r="F2101" s="42">
        <f>SUMIFS('Sample - Superstore'!R:R,'Sample - Superstore'!$V:$V,$A2101,'Sample - Superstore'!$N:$N,$B2101)</f>
        <v>27.21761317</v>
      </c>
      <c r="G2101" s="43" t="str">
        <f>IF(OR($F2101&lt;Lower_Limit,$F2101&gt;Upper_Limit),TRUE,IF($F2101&gt;Upper_percentile,"P99",IF($F2101&lt;Lower_percentile,"P01","")))</f>
        <v/>
      </c>
      <c r="H2101" s="44">
        <f>SUMIFS('Sample - Superstore'!S:S,'Sample - Superstore'!$V:$V,$A2101,'Sample - Superstore'!$N:$N,$B2101)</f>
        <v>4</v>
      </c>
      <c r="I2101" s="45">
        <f>SUMIFS('Sample - Superstore'!T:T,'Sample - Superstore'!$V:$V,$A2101,'Sample - Superstore'!$N:$N,$B2101)</f>
        <v>0</v>
      </c>
      <c r="J2101" s="42">
        <f>SUMIFS('Sample - Superstore'!U:U,'Sample - Superstore'!$V:$V,$A2101,'Sample - Superstore'!$N:$N,$B2101)</f>
        <v>13.33663045</v>
      </c>
      <c r="N2101" s="40"/>
    </row>
    <row r="2102">
      <c r="A2102" s="41" t="s">
        <v>8631</v>
      </c>
      <c r="B2102" s="36" t="s">
        <v>545</v>
      </c>
      <c r="C2102" s="36" t="s">
        <v>35</v>
      </c>
      <c r="D2102" s="36" t="s">
        <v>263</v>
      </c>
      <c r="E2102" s="36" t="s">
        <v>546</v>
      </c>
      <c r="F2102" s="42">
        <f>SUMIFS('Sample - Superstore'!R:R,'Sample - Superstore'!$V:$V,$A2102,'Sample - Superstore'!$N:$N,$B2102)</f>
        <v>196.2808642</v>
      </c>
      <c r="G2102" s="43" t="str">
        <f>IF(OR($F2102&lt;Lower_Limit,$F2102&gt;Upper_Limit),TRUE,IF($F2102&gt;Upper_percentile,"P99",IF($F2102&lt;Lower_percentile,"P01","")))</f>
        <v/>
      </c>
      <c r="H2102" s="44">
        <f>SUMIFS('Sample - Superstore'!S:S,'Sample - Superstore'!$V:$V,$A2102,'Sample - Superstore'!$N:$N,$B2102)</f>
        <v>2</v>
      </c>
      <c r="I2102" s="45">
        <f>SUMIFS('Sample - Superstore'!T:T,'Sample - Superstore'!$V:$V,$A2102,'Sample - Superstore'!$N:$N,$B2102)</f>
        <v>0</v>
      </c>
      <c r="J2102" s="42">
        <f>SUMIFS('Sample - Superstore'!U:U,'Sample - Superstore'!$V:$V,$A2102,'Sample - Superstore'!$N:$N,$B2102)</f>
        <v>58.88425926</v>
      </c>
      <c r="N2102" s="40"/>
    </row>
    <row r="2103">
      <c r="A2103" s="41" t="s">
        <v>8631</v>
      </c>
      <c r="B2103" s="36" t="s">
        <v>5293</v>
      </c>
      <c r="C2103" s="36" t="s">
        <v>39</v>
      </c>
      <c r="D2103" s="36" t="s">
        <v>40</v>
      </c>
      <c r="E2103" s="36" t="s">
        <v>5294</v>
      </c>
      <c r="F2103" s="42">
        <f>SUMIFS('Sample - Superstore'!R:R,'Sample - Superstore'!$V:$V,$A2103,'Sample - Superstore'!$N:$N,$B2103)</f>
        <v>204.780679</v>
      </c>
      <c r="G2103" s="43" t="str">
        <f>IF(OR($F2103&lt;Lower_Limit,$F2103&gt;Upper_Limit),TRUE,IF($F2103&gt;Upper_percentile,"P99",IF($F2103&lt;Lower_percentile,"P01","")))</f>
        <v/>
      </c>
      <c r="H2103" s="44">
        <f>SUMIFS('Sample - Superstore'!S:S,'Sample - Superstore'!$V:$V,$A2103,'Sample - Superstore'!$N:$N,$B2103)</f>
        <v>3</v>
      </c>
      <c r="I2103" s="45">
        <f>SUMIFS('Sample - Superstore'!T:T,'Sample - Superstore'!$V:$V,$A2103,'Sample - Superstore'!$N:$N,$B2103)</f>
        <v>0</v>
      </c>
      <c r="J2103" s="42">
        <f>SUMIFS('Sample - Superstore'!U:U,'Sample - Superstore'!$V:$V,$A2103,'Sample - Superstore'!$N:$N,$B2103)</f>
        <v>51.19516975</v>
      </c>
      <c r="N2103" s="40"/>
    </row>
    <row r="2104">
      <c r="A2104" s="41" t="s">
        <v>8631</v>
      </c>
      <c r="B2104" s="36" t="s">
        <v>4642</v>
      </c>
      <c r="C2104" s="36" t="s">
        <v>35</v>
      </c>
      <c r="D2104" s="36" t="s">
        <v>121</v>
      </c>
      <c r="E2104" s="36" t="s">
        <v>4643</v>
      </c>
      <c r="F2104" s="42">
        <f>SUMIFS('Sample - Superstore'!R:R,'Sample - Superstore'!$V:$V,$A2104,'Sample - Superstore'!$N:$N,$B2104)</f>
        <v>19.69635802</v>
      </c>
      <c r="G2104" s="43" t="str">
        <f>IF(OR($F2104&lt;Lower_Limit,$F2104&gt;Upper_Limit),TRUE,IF($F2104&gt;Upper_percentile,"P99",IF($F2104&lt;Lower_percentile,"P01","")))</f>
        <v/>
      </c>
      <c r="H2104" s="44">
        <f>SUMIFS('Sample - Superstore'!S:S,'Sample - Superstore'!$V:$V,$A2104,'Sample - Superstore'!$N:$N,$B2104)</f>
        <v>3</v>
      </c>
      <c r="I2104" s="45">
        <f>SUMIFS('Sample - Superstore'!T:T,'Sample - Superstore'!$V:$V,$A2104,'Sample - Superstore'!$N:$N,$B2104)</f>
        <v>0</v>
      </c>
      <c r="J2104" s="42">
        <f>SUMIFS('Sample - Superstore'!U:U,'Sample - Superstore'!$V:$V,$A2104,'Sample - Superstore'!$N:$N,$B2104)</f>
        <v>5.908907407</v>
      </c>
      <c r="N2104" s="40"/>
    </row>
    <row r="2105">
      <c r="A2105" s="41" t="s">
        <v>8631</v>
      </c>
      <c r="B2105" s="36" t="s">
        <v>2401</v>
      </c>
      <c r="C2105" s="36" t="s">
        <v>51</v>
      </c>
      <c r="D2105" s="36" t="s">
        <v>93</v>
      </c>
      <c r="E2105" s="36" t="s">
        <v>2402</v>
      </c>
      <c r="F2105" s="42">
        <f>SUMIFS('Sample - Superstore'!R:R,'Sample - Superstore'!$V:$V,$A2105,'Sample - Superstore'!$N:$N,$B2105)</f>
        <v>3.445606619</v>
      </c>
      <c r="G2105" s="43" t="str">
        <f>IF(OR($F2105&lt;Lower_Limit,$F2105&gt;Upper_Limit),TRUE,IF($F2105&gt;Upper_percentile,"P99",IF($F2105&lt;Lower_percentile,"P01","")))</f>
        <v/>
      </c>
      <c r="H2105" s="44">
        <f>SUMIFS('Sample - Superstore'!S:S,'Sample - Superstore'!$V:$V,$A2105,'Sample - Superstore'!$N:$N,$B2105)</f>
        <v>2</v>
      </c>
      <c r="I2105" s="45">
        <f>SUMIFS('Sample - Superstore'!T:T,'Sample - Superstore'!$V:$V,$A2105,'Sample - Superstore'!$N:$N,$B2105)</f>
        <v>0.2</v>
      </c>
      <c r="J2105" s="42">
        <f>SUMIFS('Sample - Superstore'!U:U,'Sample - Superstore'!$V:$V,$A2105,'Sample - Superstore'!$N:$N,$B2105)</f>
        <v>0.3014905792</v>
      </c>
      <c r="N2105" s="40"/>
    </row>
    <row r="2106">
      <c r="A2106" s="41" t="s">
        <v>8631</v>
      </c>
      <c r="B2106" s="36" t="s">
        <v>1056</v>
      </c>
      <c r="C2106" s="36" t="s">
        <v>35</v>
      </c>
      <c r="D2106" s="36" t="s">
        <v>121</v>
      </c>
      <c r="E2106" s="36" t="s">
        <v>1057</v>
      </c>
      <c r="F2106" s="42">
        <f>SUMIFS('Sample - Superstore'!R:R,'Sample - Superstore'!$V:$V,$A2106,'Sample - Superstore'!$N:$N,$B2106)</f>
        <v>54.98711111</v>
      </c>
      <c r="G2106" s="43" t="str">
        <f>IF(OR($F2106&lt;Lower_Limit,$F2106&gt;Upper_Limit),TRUE,IF($F2106&gt;Upper_percentile,"P99",IF($F2106&lt;Lower_percentile,"P01","")))</f>
        <v/>
      </c>
      <c r="H2106" s="44">
        <f>SUMIFS('Sample - Superstore'!S:S,'Sample - Superstore'!$V:$V,$A2106,'Sample - Superstore'!$N:$N,$B2106)</f>
        <v>6</v>
      </c>
      <c r="I2106" s="45">
        <f>SUMIFS('Sample - Superstore'!T:T,'Sample - Superstore'!$V:$V,$A2106,'Sample - Superstore'!$N:$N,$B2106)</f>
        <v>0</v>
      </c>
      <c r="J2106" s="42">
        <f>SUMIFS('Sample - Superstore'!U:U,'Sample - Superstore'!$V:$V,$A2106,'Sample - Superstore'!$N:$N,$B2106)</f>
        <v>14.29664889</v>
      </c>
      <c r="N2106" s="40"/>
    </row>
    <row r="2107">
      <c r="A2107" s="41" t="s">
        <v>8631</v>
      </c>
      <c r="B2107" s="36" t="s">
        <v>139</v>
      </c>
      <c r="C2107" s="36" t="s">
        <v>51</v>
      </c>
      <c r="D2107" s="36" t="s">
        <v>76</v>
      </c>
      <c r="E2107" s="36" t="s">
        <v>140</v>
      </c>
      <c r="F2107" s="42">
        <f>SUMIFS('Sample - Superstore'!R:R,'Sample - Superstore'!$V:$V,$A2107,'Sample - Superstore'!$N:$N,$B2107)</f>
        <v>140.3263012</v>
      </c>
      <c r="G2107" s="43" t="str">
        <f>IF(OR($F2107&lt;Lower_Limit,$F2107&gt;Upper_Limit),TRUE,IF($F2107&gt;Upper_percentile,"P99",IF($F2107&lt;Lower_percentile,"P01","")))</f>
        <v/>
      </c>
      <c r="H2107" s="44">
        <f>SUMIFS('Sample - Superstore'!S:S,'Sample - Superstore'!$V:$V,$A2107,'Sample - Superstore'!$N:$N,$B2107)</f>
        <v>9</v>
      </c>
      <c r="I2107" s="45">
        <f>SUMIFS('Sample - Superstore'!T:T,'Sample - Superstore'!$V:$V,$A2107,'Sample - Superstore'!$N:$N,$B2107)</f>
        <v>0.2</v>
      </c>
      <c r="J2107" s="42">
        <f>SUMIFS('Sample - Superstore'!U:U,'Sample - Superstore'!$V:$V,$A2107,'Sample - Superstore'!$N:$N,$B2107)</f>
        <v>59.13611457</v>
      </c>
      <c r="N2107" s="40"/>
    </row>
    <row r="2108">
      <c r="A2108" s="41" t="s">
        <v>8631</v>
      </c>
      <c r="B2108" s="36" t="s">
        <v>4956</v>
      </c>
      <c r="C2108" s="36" t="s">
        <v>35</v>
      </c>
      <c r="D2108" s="36" t="s">
        <v>263</v>
      </c>
      <c r="E2108" s="36" t="s">
        <v>4957</v>
      </c>
      <c r="F2108" s="42">
        <f>SUMIFS('Sample - Superstore'!R:R,'Sample - Superstore'!$V:$V,$A2108,'Sample - Superstore'!$N:$N,$B2108)</f>
        <v>1501.209827</v>
      </c>
      <c r="G2108" s="43" t="str">
        <f>IF(OR($F2108&lt;Lower_Limit,$F2108&gt;Upper_Limit),TRUE,IF($F2108&gt;Upper_percentile,"P99",IF($F2108&lt;Lower_percentile,"P01","")))</f>
        <v/>
      </c>
      <c r="H2108" s="44">
        <f>SUMIFS('Sample - Superstore'!S:S,'Sample - Superstore'!$V:$V,$A2108,'Sample - Superstore'!$N:$N,$B2108)</f>
        <v>7</v>
      </c>
      <c r="I2108" s="45">
        <f>SUMIFS('Sample - Superstore'!T:T,'Sample - Superstore'!$V:$V,$A2108,'Sample - Superstore'!$N:$N,$B2108)</f>
        <v>0</v>
      </c>
      <c r="J2108" s="42">
        <f>SUMIFS('Sample - Superstore'!U:U,'Sample - Superstore'!$V:$V,$A2108,'Sample - Superstore'!$N:$N,$B2108)</f>
        <v>300.2419654</v>
      </c>
      <c r="N2108" s="40"/>
    </row>
    <row r="2109">
      <c r="A2109" s="41" t="s">
        <v>8631</v>
      </c>
      <c r="B2109" s="36" t="s">
        <v>4857</v>
      </c>
      <c r="C2109" s="36" t="s">
        <v>39</v>
      </c>
      <c r="D2109" s="36" t="s">
        <v>40</v>
      </c>
      <c r="E2109" s="36" t="s">
        <v>4858</v>
      </c>
      <c r="F2109" s="42">
        <f>SUMIFS('Sample - Superstore'!R:R,'Sample - Superstore'!$V:$V,$A2109,'Sample - Superstore'!$N:$N,$B2109)</f>
        <v>632.7653521</v>
      </c>
      <c r="G2109" s="43" t="str">
        <f>IF(OR($F2109&lt;Lower_Limit,$F2109&gt;Upper_Limit),TRUE,IF($F2109&gt;Upper_percentile,"P99",IF($F2109&lt;Lower_percentile,"P01","")))</f>
        <v/>
      </c>
      <c r="H2109" s="44">
        <f>SUMIFS('Sample - Superstore'!S:S,'Sample - Superstore'!$V:$V,$A2109,'Sample - Superstore'!$N:$N,$B2109)</f>
        <v>9</v>
      </c>
      <c r="I2109" s="45">
        <f>SUMIFS('Sample - Superstore'!T:T,'Sample - Superstore'!$V:$V,$A2109,'Sample - Superstore'!$N:$N,$B2109)</f>
        <v>0.2</v>
      </c>
      <c r="J2109" s="42">
        <f>SUMIFS('Sample - Superstore'!U:U,'Sample - Superstore'!$V:$V,$A2109,'Sample - Superstore'!$N:$N,$B2109)</f>
        <v>63.27653521</v>
      </c>
      <c r="N2109" s="40"/>
    </row>
    <row r="2110">
      <c r="A2110" s="41" t="s">
        <v>8631</v>
      </c>
      <c r="B2110" s="36" t="s">
        <v>900</v>
      </c>
      <c r="C2110" s="36" t="s">
        <v>35</v>
      </c>
      <c r="D2110" s="36" t="s">
        <v>263</v>
      </c>
      <c r="E2110" s="36" t="s">
        <v>901</v>
      </c>
      <c r="F2110" s="42">
        <f>SUMIFS('Sample - Superstore'!R:R,'Sample - Superstore'!$V:$V,$A2110,'Sample - Superstore'!$N:$N,$B2110)</f>
        <v>282.6785802</v>
      </c>
      <c r="G2110" s="43" t="str">
        <f>IF(OR($F2110&lt;Lower_Limit,$F2110&gt;Upper_Limit),TRUE,IF($F2110&gt;Upper_percentile,"P99",IF($F2110&lt;Lower_percentile,"P01","")))</f>
        <v/>
      </c>
      <c r="H2110" s="44">
        <f>SUMIFS('Sample - Superstore'!S:S,'Sample - Superstore'!$V:$V,$A2110,'Sample - Superstore'!$N:$N,$B2110)</f>
        <v>5</v>
      </c>
      <c r="I2110" s="45">
        <f>SUMIFS('Sample - Superstore'!T:T,'Sample - Superstore'!$V:$V,$A2110,'Sample - Superstore'!$N:$N,$B2110)</f>
        <v>0.3</v>
      </c>
      <c r="J2110" s="42">
        <f>SUMIFS('Sample - Superstore'!U:U,'Sample - Superstore'!$V:$V,$A2110,'Sample - Superstore'!$N:$N,$B2110)</f>
        <v>-20.19132716</v>
      </c>
      <c r="N2110" s="40"/>
    </row>
    <row r="2111">
      <c r="A2111" s="41" t="s">
        <v>8631</v>
      </c>
      <c r="B2111" s="36" t="s">
        <v>2484</v>
      </c>
      <c r="C2111" s="36" t="s">
        <v>51</v>
      </c>
      <c r="D2111" s="36" t="s">
        <v>283</v>
      </c>
      <c r="E2111" s="36" t="s">
        <v>2485</v>
      </c>
      <c r="F2111" s="42">
        <f>SUMIFS('Sample - Superstore'!R:R,'Sample - Superstore'!$V:$V,$A2111,'Sample - Superstore'!$N:$N,$B2111)</f>
        <v>38.7385523</v>
      </c>
      <c r="G2111" s="43" t="str">
        <f>IF(OR($F2111&lt;Lower_Limit,$F2111&gt;Upper_Limit),TRUE,IF($F2111&gt;Upper_percentile,"P99",IF($F2111&lt;Lower_percentile,"P01","")))</f>
        <v/>
      </c>
      <c r="H2111" s="44">
        <f>SUMIFS('Sample - Superstore'!S:S,'Sample - Superstore'!$V:$V,$A2111,'Sample - Superstore'!$N:$N,$B2111)</f>
        <v>7</v>
      </c>
      <c r="I2111" s="45">
        <f>SUMIFS('Sample - Superstore'!T:T,'Sample - Superstore'!$V:$V,$A2111,'Sample - Superstore'!$N:$N,$B2111)</f>
        <v>1</v>
      </c>
      <c r="J2111" s="42">
        <f>SUMIFS('Sample - Superstore'!U:U,'Sample - Superstore'!$V:$V,$A2111,'Sample - Superstore'!$N:$N,$B2111)</f>
        <v>-32.8926384</v>
      </c>
      <c r="N2111" s="40"/>
    </row>
    <row r="2112">
      <c r="A2112" s="41" t="s">
        <v>8631</v>
      </c>
      <c r="B2112" s="36" t="s">
        <v>3925</v>
      </c>
      <c r="C2112" s="36" t="s">
        <v>35</v>
      </c>
      <c r="D2112" s="36" t="s">
        <v>263</v>
      </c>
      <c r="E2112" s="36" t="s">
        <v>3926</v>
      </c>
      <c r="F2112" s="42">
        <f>SUMIFS('Sample - Superstore'!R:R,'Sample - Superstore'!$V:$V,$A2112,'Sample - Superstore'!$N:$N,$B2112)</f>
        <v>96.99802058</v>
      </c>
      <c r="G2112" s="43" t="str">
        <f>IF(OR($F2112&lt;Lower_Limit,$F2112&gt;Upper_Limit),TRUE,IF($F2112&gt;Upper_percentile,"P99",IF($F2112&lt;Lower_percentile,"P01","")))</f>
        <v/>
      </c>
      <c r="H2112" s="44">
        <f>SUMIFS('Sample - Superstore'!S:S,'Sample - Superstore'!$V:$V,$A2112,'Sample - Superstore'!$N:$N,$B2112)</f>
        <v>2</v>
      </c>
      <c r="I2112" s="45">
        <f>SUMIFS('Sample - Superstore'!T:T,'Sample - Superstore'!$V:$V,$A2112,'Sample - Superstore'!$N:$N,$B2112)</f>
        <v>0.3</v>
      </c>
      <c r="J2112" s="42">
        <f>SUMIFS('Sample - Superstore'!U:U,'Sample - Superstore'!$V:$V,$A2112,'Sample - Superstore'!$N:$N,$B2112)</f>
        <v>-1.385686008</v>
      </c>
      <c r="N2112" s="40"/>
    </row>
    <row r="2113">
      <c r="A2113" s="41" t="s">
        <v>8631</v>
      </c>
      <c r="B2113" s="36" t="s">
        <v>5309</v>
      </c>
      <c r="C2113" s="36" t="s">
        <v>39</v>
      </c>
      <c r="D2113" s="36" t="s">
        <v>40</v>
      </c>
      <c r="E2113" s="36" t="s">
        <v>5310</v>
      </c>
      <c r="F2113" s="42">
        <f>SUMIFS('Sample - Superstore'!R:R,'Sample - Superstore'!$V:$V,$A2113,'Sample - Superstore'!$N:$N,$B2113)</f>
        <v>156.9564198</v>
      </c>
      <c r="G2113" s="43" t="str">
        <f>IF(OR($F2113&lt;Lower_Limit,$F2113&gt;Upper_Limit),TRUE,IF($F2113&gt;Upper_percentile,"P99",IF($F2113&lt;Lower_percentile,"P01","")))</f>
        <v/>
      </c>
      <c r="H2113" s="44">
        <f>SUMIFS('Sample - Superstore'!S:S,'Sample - Superstore'!$V:$V,$A2113,'Sample - Superstore'!$N:$N,$B2113)</f>
        <v>3</v>
      </c>
      <c r="I2113" s="45">
        <f>SUMIFS('Sample - Superstore'!T:T,'Sample - Superstore'!$V:$V,$A2113,'Sample - Superstore'!$N:$N,$B2113)</f>
        <v>0</v>
      </c>
      <c r="J2113" s="42">
        <f>SUMIFS('Sample - Superstore'!U:U,'Sample - Superstore'!$V:$V,$A2113,'Sample - Superstore'!$N:$N,$B2113)</f>
        <v>40.80866914</v>
      </c>
      <c r="N2113" s="40"/>
    </row>
    <row r="2114">
      <c r="A2114" s="41" t="s">
        <v>8631</v>
      </c>
      <c r="B2114" s="36" t="s">
        <v>5311</v>
      </c>
      <c r="C2114" s="36" t="s">
        <v>35</v>
      </c>
      <c r="D2114" s="36" t="s">
        <v>121</v>
      </c>
      <c r="E2114" s="36" t="s">
        <v>5312</v>
      </c>
      <c r="F2114" s="42">
        <f>SUMIFS('Sample - Superstore'!R:R,'Sample - Superstore'!$V:$V,$A2114,'Sample - Superstore'!$N:$N,$B2114)</f>
        <v>223.2451864</v>
      </c>
      <c r="G2114" s="43" t="str">
        <f>IF(OR($F2114&lt;Lower_Limit,$F2114&gt;Upper_Limit),TRUE,IF($F2114&gt;Upper_percentile,"P99",IF($F2114&lt;Lower_percentile,"P01","")))</f>
        <v/>
      </c>
      <c r="H2114" s="44">
        <f>SUMIFS('Sample - Superstore'!S:S,'Sample - Superstore'!$V:$V,$A2114,'Sample - Superstore'!$N:$N,$B2114)</f>
        <v>11</v>
      </c>
      <c r="I2114" s="45">
        <f>SUMIFS('Sample - Superstore'!T:T,'Sample - Superstore'!$V:$V,$A2114,'Sample - Superstore'!$N:$N,$B2114)</f>
        <v>0</v>
      </c>
      <c r="J2114" s="42">
        <f>SUMIFS('Sample - Superstore'!U:U,'Sample - Superstore'!$V:$V,$A2114,'Sample - Superstore'!$N:$N,$B2114)</f>
        <v>98.22788201</v>
      </c>
      <c r="N2114" s="40"/>
    </row>
    <row r="2115">
      <c r="A2115" s="41" t="s">
        <v>8631</v>
      </c>
      <c r="B2115" s="36" t="s">
        <v>1098</v>
      </c>
      <c r="C2115" s="36" t="s">
        <v>51</v>
      </c>
      <c r="D2115" s="36" t="s">
        <v>283</v>
      </c>
      <c r="E2115" s="36" t="s">
        <v>1099</v>
      </c>
      <c r="F2115" s="42">
        <f>SUMIFS('Sample - Superstore'!R:R,'Sample - Superstore'!$V:$V,$A2115,'Sample - Superstore'!$N:$N,$B2115)</f>
        <v>2565.29975</v>
      </c>
      <c r="G2115" s="43" t="str">
        <f>IF(OR($F2115&lt;Lower_Limit,$F2115&gt;Upper_Limit),TRUE,IF($F2115&gt;Upper_percentile,"P99",IF($F2115&lt;Lower_percentile,"P01","")))</f>
        <v/>
      </c>
      <c r="H2115" s="44">
        <f>SUMIFS('Sample - Superstore'!S:S,'Sample - Superstore'!$V:$V,$A2115,'Sample - Superstore'!$N:$N,$B2115)</f>
        <v>10</v>
      </c>
      <c r="I2115" s="45">
        <f>SUMIFS('Sample - Superstore'!T:T,'Sample - Superstore'!$V:$V,$A2115,'Sample - Superstore'!$N:$N,$B2115)</f>
        <v>0</v>
      </c>
      <c r="J2115" s="42">
        <f>SUMIFS('Sample - Superstore'!U:U,'Sample - Superstore'!$V:$V,$A2115,'Sample - Superstore'!$N:$N,$B2115)</f>
        <v>846.5489176</v>
      </c>
      <c r="N2115" s="40"/>
    </row>
    <row r="2116">
      <c r="A2116" s="41" t="s">
        <v>8631</v>
      </c>
      <c r="B2116" s="36" t="s">
        <v>350</v>
      </c>
      <c r="C2116" s="36" t="s">
        <v>35</v>
      </c>
      <c r="D2116" s="36" t="s">
        <v>73</v>
      </c>
      <c r="E2116" s="36" t="s">
        <v>351</v>
      </c>
      <c r="F2116" s="42">
        <f>SUMIFS('Sample - Superstore'!R:R,'Sample - Superstore'!$V:$V,$A2116,'Sample - Superstore'!$N:$N,$B2116)</f>
        <v>416.4670309</v>
      </c>
      <c r="G2116" s="43" t="str">
        <f>IF(OR($F2116&lt;Lower_Limit,$F2116&gt;Upper_Limit),TRUE,IF($F2116&gt;Upper_percentile,"P99",IF($F2116&lt;Lower_percentile,"P01","")))</f>
        <v/>
      </c>
      <c r="H2116" s="44">
        <f>SUMIFS('Sample - Superstore'!S:S,'Sample - Superstore'!$V:$V,$A2116,'Sample - Superstore'!$N:$N,$B2116)</f>
        <v>3</v>
      </c>
      <c r="I2116" s="45">
        <f>SUMIFS('Sample - Superstore'!T:T,'Sample - Superstore'!$V:$V,$A2116,'Sample - Superstore'!$N:$N,$B2116)</f>
        <v>0.3</v>
      </c>
      <c r="J2116" s="42">
        <f>SUMIFS('Sample - Superstore'!U:U,'Sample - Superstore'!$V:$V,$A2116,'Sample - Superstore'!$N:$N,$B2116)</f>
        <v>-53.54576111</v>
      </c>
      <c r="N2116" s="40"/>
    </row>
    <row r="2117">
      <c r="A2117" s="41" t="s">
        <v>8631</v>
      </c>
      <c r="B2117" s="36" t="s">
        <v>2975</v>
      </c>
      <c r="C2117" s="36" t="s">
        <v>51</v>
      </c>
      <c r="D2117" s="36" t="s">
        <v>635</v>
      </c>
      <c r="E2117" s="36" t="s">
        <v>2976</v>
      </c>
      <c r="F2117" s="42">
        <f>SUMIFS('Sample - Superstore'!R:R,'Sample - Superstore'!$V:$V,$A2117,'Sample - Superstore'!$N:$N,$B2117)</f>
        <v>29.90518162</v>
      </c>
      <c r="G2117" s="43" t="str">
        <f>IF(OR($F2117&lt;Lower_Limit,$F2117&gt;Upper_Limit),TRUE,IF($F2117&gt;Upper_percentile,"P99",IF($F2117&lt;Lower_percentile,"P01","")))</f>
        <v/>
      </c>
      <c r="H2117" s="44">
        <f>SUMIFS('Sample - Superstore'!S:S,'Sample - Superstore'!$V:$V,$A2117,'Sample - Superstore'!$N:$N,$B2117)</f>
        <v>5</v>
      </c>
      <c r="I2117" s="45">
        <f>SUMIFS('Sample - Superstore'!T:T,'Sample - Superstore'!$V:$V,$A2117,'Sample - Superstore'!$N:$N,$B2117)</f>
        <v>0</v>
      </c>
      <c r="J2117" s="42">
        <f>SUMIFS('Sample - Superstore'!U:U,'Sample - Superstore'!$V:$V,$A2117,'Sample - Superstore'!$N:$N,$B2117)</f>
        <v>8.672502671</v>
      </c>
      <c r="N2117" s="40"/>
    </row>
    <row r="2118">
      <c r="A2118" s="41" t="s">
        <v>8631</v>
      </c>
      <c r="B2118" s="36" t="s">
        <v>5081</v>
      </c>
      <c r="C2118" s="36" t="s">
        <v>35</v>
      </c>
      <c r="D2118" s="36" t="s">
        <v>121</v>
      </c>
      <c r="E2118" s="36" t="s">
        <v>5082</v>
      </c>
      <c r="F2118" s="42">
        <f>SUMIFS('Sample - Superstore'!R:R,'Sample - Superstore'!$V:$V,$A2118,'Sample - Superstore'!$N:$N,$B2118)</f>
        <v>31.96</v>
      </c>
      <c r="G2118" s="43" t="str">
        <f>IF(OR($F2118&lt;Lower_Limit,$F2118&gt;Upper_Limit),TRUE,IF($F2118&gt;Upper_percentile,"P99",IF($F2118&lt;Lower_percentile,"P01","")))</f>
        <v/>
      </c>
      <c r="H2118" s="44">
        <f>SUMIFS('Sample - Superstore'!S:S,'Sample - Superstore'!$V:$V,$A2118,'Sample - Superstore'!$N:$N,$B2118)</f>
        <v>2</v>
      </c>
      <c r="I2118" s="45">
        <f>SUMIFS('Sample - Superstore'!T:T,'Sample - Superstore'!$V:$V,$A2118,'Sample - Superstore'!$N:$N,$B2118)</f>
        <v>0</v>
      </c>
      <c r="J2118" s="42">
        <f>SUMIFS('Sample - Superstore'!U:U,'Sample - Superstore'!$V:$V,$A2118,'Sample - Superstore'!$N:$N,$B2118)</f>
        <v>1.598</v>
      </c>
      <c r="N2118" s="40"/>
    </row>
    <row r="2119">
      <c r="A2119" s="41" t="s">
        <v>8631</v>
      </c>
      <c r="B2119" s="36" t="s">
        <v>3853</v>
      </c>
      <c r="C2119" s="36" t="s">
        <v>51</v>
      </c>
      <c r="D2119" s="36" t="s">
        <v>124</v>
      </c>
      <c r="E2119" s="36" t="s">
        <v>3854</v>
      </c>
      <c r="F2119" s="42">
        <f>SUMIFS('Sample - Superstore'!R:R,'Sample - Superstore'!$V:$V,$A2119,'Sample - Superstore'!$N:$N,$B2119)</f>
        <v>47.9</v>
      </c>
      <c r="G2119" s="43" t="str">
        <f>IF(OR($F2119&lt;Lower_Limit,$F2119&gt;Upper_Limit),TRUE,IF($F2119&gt;Upper_percentile,"P99",IF($F2119&lt;Lower_percentile,"P01","")))</f>
        <v/>
      </c>
      <c r="H2119" s="44">
        <f>SUMIFS('Sample - Superstore'!S:S,'Sample - Superstore'!$V:$V,$A2119,'Sample - Superstore'!$N:$N,$B2119)</f>
        <v>1</v>
      </c>
      <c r="I2119" s="45">
        <f>SUMIFS('Sample - Superstore'!T:T,'Sample - Superstore'!$V:$V,$A2119,'Sample - Superstore'!$N:$N,$B2119)</f>
        <v>0</v>
      </c>
      <c r="J2119" s="42">
        <f>SUMIFS('Sample - Superstore'!U:U,'Sample - Superstore'!$V:$V,$A2119,'Sample - Superstore'!$N:$N,$B2119)</f>
        <v>22.992</v>
      </c>
      <c r="N2119" s="40"/>
    </row>
    <row r="2120">
      <c r="A2120" s="41" t="s">
        <v>8631</v>
      </c>
      <c r="B2120" s="36" t="s">
        <v>3150</v>
      </c>
      <c r="C2120" s="36" t="s">
        <v>51</v>
      </c>
      <c r="D2120" s="36" t="s">
        <v>52</v>
      </c>
      <c r="E2120" s="36" t="s">
        <v>3151</v>
      </c>
      <c r="F2120" s="42">
        <f>SUMIFS('Sample - Superstore'!R:R,'Sample - Superstore'!$V:$V,$A2120,'Sample - Superstore'!$N:$N,$B2120)</f>
        <v>1112.94</v>
      </c>
      <c r="G2120" s="43" t="str">
        <f>IF(OR($F2120&lt;Lower_Limit,$F2120&gt;Upper_Limit),TRUE,IF($F2120&gt;Upper_percentile,"P99",IF($F2120&lt;Lower_percentile,"P01","")))</f>
        <v/>
      </c>
      <c r="H2120" s="44">
        <f>SUMIFS('Sample - Superstore'!S:S,'Sample - Superstore'!$V:$V,$A2120,'Sample - Superstore'!$N:$N,$B2120)</f>
        <v>3</v>
      </c>
      <c r="I2120" s="45">
        <f>SUMIFS('Sample - Superstore'!T:T,'Sample - Superstore'!$V:$V,$A2120,'Sample - Superstore'!$N:$N,$B2120)</f>
        <v>0</v>
      </c>
      <c r="J2120" s="42">
        <f>SUMIFS('Sample - Superstore'!U:U,'Sample - Superstore'!$V:$V,$A2120,'Sample - Superstore'!$N:$N,$B2120)</f>
        <v>222.588</v>
      </c>
      <c r="N2120" s="40"/>
    </row>
    <row r="2121">
      <c r="A2121" s="41" t="s">
        <v>8631</v>
      </c>
      <c r="B2121" s="36" t="s">
        <v>5316</v>
      </c>
      <c r="C2121" s="36" t="s">
        <v>51</v>
      </c>
      <c r="D2121" s="36" t="s">
        <v>205</v>
      </c>
      <c r="E2121" s="36" t="s">
        <v>5317</v>
      </c>
      <c r="F2121" s="42">
        <f>SUMIFS('Sample - Superstore'!R:R,'Sample - Superstore'!$V:$V,$A2121,'Sample - Superstore'!$N:$N,$B2121)</f>
        <v>22.92</v>
      </c>
      <c r="G2121" s="43" t="str">
        <f>IF(OR($F2121&lt;Lower_Limit,$F2121&gt;Upper_Limit),TRUE,IF($F2121&gt;Upper_percentile,"P99",IF($F2121&lt;Lower_percentile,"P01","")))</f>
        <v/>
      </c>
      <c r="H2121" s="44">
        <f>SUMIFS('Sample - Superstore'!S:S,'Sample - Superstore'!$V:$V,$A2121,'Sample - Superstore'!$N:$N,$B2121)</f>
        <v>3</v>
      </c>
      <c r="I2121" s="45">
        <f>SUMIFS('Sample - Superstore'!T:T,'Sample - Superstore'!$V:$V,$A2121,'Sample - Superstore'!$N:$N,$B2121)</f>
        <v>0</v>
      </c>
      <c r="J2121" s="42">
        <f>SUMIFS('Sample - Superstore'!U:U,'Sample - Superstore'!$V:$V,$A2121,'Sample - Superstore'!$N:$N,$B2121)</f>
        <v>11.2308</v>
      </c>
      <c r="N2121" s="40"/>
    </row>
    <row r="2122">
      <c r="A2122" s="41" t="s">
        <v>8631</v>
      </c>
      <c r="B2122" s="36" t="s">
        <v>4382</v>
      </c>
      <c r="C2122" s="36" t="s">
        <v>51</v>
      </c>
      <c r="D2122" s="36" t="s">
        <v>93</v>
      </c>
      <c r="E2122" s="36" t="s">
        <v>4383</v>
      </c>
      <c r="F2122" s="42">
        <f>SUMIFS('Sample - Superstore'!R:R,'Sample - Superstore'!$V:$V,$A2122,'Sample - Superstore'!$N:$N,$B2122)</f>
        <v>23.04</v>
      </c>
      <c r="G2122" s="43" t="str">
        <f>IF(OR($F2122&lt;Lower_Limit,$F2122&gt;Upper_Limit),TRUE,IF($F2122&gt;Upper_percentile,"P99",IF($F2122&lt;Lower_percentile,"P01","")))</f>
        <v/>
      </c>
      <c r="H2122" s="44">
        <f>SUMIFS('Sample - Superstore'!S:S,'Sample - Superstore'!$V:$V,$A2122,'Sample - Superstore'!$N:$N,$B2122)</f>
        <v>8</v>
      </c>
      <c r="I2122" s="45">
        <f>SUMIFS('Sample - Superstore'!T:T,'Sample - Superstore'!$V:$V,$A2122,'Sample - Superstore'!$N:$N,$B2122)</f>
        <v>0</v>
      </c>
      <c r="J2122" s="42">
        <f>SUMIFS('Sample - Superstore'!U:U,'Sample - Superstore'!$V:$V,$A2122,'Sample - Superstore'!$N:$N,$B2122)</f>
        <v>6.912</v>
      </c>
      <c r="N2122" s="40"/>
    </row>
    <row r="2123">
      <c r="A2123" s="41" t="s">
        <v>8631</v>
      </c>
      <c r="B2123" s="36" t="s">
        <v>3221</v>
      </c>
      <c r="C2123" s="36" t="s">
        <v>51</v>
      </c>
      <c r="D2123" s="36" t="s">
        <v>124</v>
      </c>
      <c r="E2123" s="36" t="s">
        <v>3222</v>
      </c>
      <c r="F2123" s="42">
        <f>SUMIFS('Sample - Superstore'!R:R,'Sample - Superstore'!$V:$V,$A2123,'Sample - Superstore'!$N:$N,$B2123)</f>
        <v>25.92</v>
      </c>
      <c r="G2123" s="43" t="str">
        <f>IF(OR($F2123&lt;Lower_Limit,$F2123&gt;Upper_Limit),TRUE,IF($F2123&gt;Upper_percentile,"P99",IF($F2123&lt;Lower_percentile,"P01","")))</f>
        <v/>
      </c>
      <c r="H2123" s="44">
        <f>SUMIFS('Sample - Superstore'!S:S,'Sample - Superstore'!$V:$V,$A2123,'Sample - Superstore'!$N:$N,$B2123)</f>
        <v>4</v>
      </c>
      <c r="I2123" s="45">
        <f>SUMIFS('Sample - Superstore'!T:T,'Sample - Superstore'!$V:$V,$A2123,'Sample - Superstore'!$N:$N,$B2123)</f>
        <v>0</v>
      </c>
      <c r="J2123" s="42">
        <f>SUMIFS('Sample - Superstore'!U:U,'Sample - Superstore'!$V:$V,$A2123,'Sample - Superstore'!$N:$N,$B2123)</f>
        <v>12.4416</v>
      </c>
      <c r="N2123" s="40"/>
    </row>
    <row r="2124">
      <c r="A2124" s="41" t="s">
        <v>8631</v>
      </c>
      <c r="B2124" s="36" t="s">
        <v>5324</v>
      </c>
      <c r="C2124" s="36" t="s">
        <v>51</v>
      </c>
      <c r="D2124" s="36" t="s">
        <v>124</v>
      </c>
      <c r="E2124" s="36" t="s">
        <v>5325</v>
      </c>
      <c r="F2124" s="42">
        <f>SUMIFS('Sample - Superstore'!R:R,'Sample - Superstore'!$V:$V,$A2124,'Sample - Superstore'!$N:$N,$B2124)</f>
        <v>40.46</v>
      </c>
      <c r="G2124" s="43" t="str">
        <f>IF(OR($F2124&lt;Lower_Limit,$F2124&gt;Upper_Limit),TRUE,IF($F2124&gt;Upper_percentile,"P99",IF($F2124&lt;Lower_percentile,"P01","")))</f>
        <v/>
      </c>
      <c r="H2124" s="44">
        <f>SUMIFS('Sample - Superstore'!S:S,'Sample - Superstore'!$V:$V,$A2124,'Sample - Superstore'!$N:$N,$B2124)</f>
        <v>7</v>
      </c>
      <c r="I2124" s="45">
        <f>SUMIFS('Sample - Superstore'!T:T,'Sample - Superstore'!$V:$V,$A2124,'Sample - Superstore'!$N:$N,$B2124)</f>
        <v>0</v>
      </c>
      <c r="J2124" s="42">
        <f>SUMIFS('Sample - Superstore'!U:U,'Sample - Superstore'!$V:$V,$A2124,'Sample - Superstore'!$N:$N,$B2124)</f>
        <v>19.8254</v>
      </c>
      <c r="N2124" s="40"/>
    </row>
    <row r="2125">
      <c r="A2125" s="41" t="s">
        <v>8631</v>
      </c>
      <c r="B2125" s="36" t="s">
        <v>430</v>
      </c>
      <c r="C2125" s="36" t="s">
        <v>51</v>
      </c>
      <c r="D2125" s="36" t="s">
        <v>52</v>
      </c>
      <c r="E2125" s="36" t="s">
        <v>431</v>
      </c>
      <c r="F2125" s="42">
        <f>SUMIFS('Sample - Superstore'!R:R,'Sample - Superstore'!$V:$V,$A2125,'Sample - Superstore'!$N:$N,$B2125)</f>
        <v>33.87</v>
      </c>
      <c r="G2125" s="43" t="str">
        <f>IF(OR($F2125&lt;Lower_Limit,$F2125&gt;Upper_Limit),TRUE,IF($F2125&gt;Upper_percentile,"P99",IF($F2125&lt;Lower_percentile,"P01","")))</f>
        <v/>
      </c>
      <c r="H2125" s="44">
        <f>SUMIFS('Sample - Superstore'!S:S,'Sample - Superstore'!$V:$V,$A2125,'Sample - Superstore'!$N:$N,$B2125)</f>
        <v>3</v>
      </c>
      <c r="I2125" s="45">
        <f>SUMIFS('Sample - Superstore'!T:T,'Sample - Superstore'!$V:$V,$A2125,'Sample - Superstore'!$N:$N,$B2125)</f>
        <v>0</v>
      </c>
      <c r="J2125" s="42">
        <f>SUMIFS('Sample - Superstore'!U:U,'Sample - Superstore'!$V:$V,$A2125,'Sample - Superstore'!$N:$N,$B2125)</f>
        <v>8.8062</v>
      </c>
      <c r="N2125" s="40"/>
    </row>
    <row r="2126">
      <c r="A2126" s="41" t="s">
        <v>8631</v>
      </c>
      <c r="B2126" s="36" t="s">
        <v>1022</v>
      </c>
      <c r="C2126" s="36" t="s">
        <v>51</v>
      </c>
      <c r="D2126" s="36" t="s">
        <v>76</v>
      </c>
      <c r="E2126" s="36" t="s">
        <v>1023</v>
      </c>
      <c r="F2126" s="42">
        <f>SUMIFS('Sample - Superstore'!R:R,'Sample - Superstore'!$V:$V,$A2126,'Sample - Superstore'!$N:$N,$B2126)</f>
        <v>24.704</v>
      </c>
      <c r="G2126" s="43" t="str">
        <f>IF(OR($F2126&lt;Lower_Limit,$F2126&gt;Upper_Limit),TRUE,IF($F2126&gt;Upper_percentile,"P99",IF($F2126&lt;Lower_percentile,"P01","")))</f>
        <v/>
      </c>
      <c r="H2126" s="44">
        <f>SUMIFS('Sample - Superstore'!S:S,'Sample - Superstore'!$V:$V,$A2126,'Sample - Superstore'!$N:$N,$B2126)</f>
        <v>2</v>
      </c>
      <c r="I2126" s="45">
        <f>SUMIFS('Sample - Superstore'!T:T,'Sample - Superstore'!$V:$V,$A2126,'Sample - Superstore'!$N:$N,$B2126)</f>
        <v>0.2</v>
      </c>
      <c r="J2126" s="42">
        <f>SUMIFS('Sample - Superstore'!U:U,'Sample - Superstore'!$V:$V,$A2126,'Sample - Superstore'!$N:$N,$B2126)</f>
        <v>9.264</v>
      </c>
      <c r="N2126" s="40"/>
    </row>
    <row r="2127">
      <c r="A2127" s="41" t="s">
        <v>8631</v>
      </c>
      <c r="B2127" s="36" t="s">
        <v>5327</v>
      </c>
      <c r="C2127" s="36" t="s">
        <v>51</v>
      </c>
      <c r="D2127" s="36" t="s">
        <v>283</v>
      </c>
      <c r="E2127" s="36" t="s">
        <v>5328</v>
      </c>
      <c r="F2127" s="42">
        <f>SUMIFS('Sample - Superstore'!R:R,'Sample - Superstore'!$V:$V,$A2127,'Sample - Superstore'!$N:$N,$B2127)</f>
        <v>59.7</v>
      </c>
      <c r="G2127" s="43" t="str">
        <f>IF(OR($F2127&lt;Lower_Limit,$F2127&gt;Upper_Limit),TRUE,IF($F2127&gt;Upper_percentile,"P99",IF($F2127&lt;Lower_percentile,"P01","")))</f>
        <v/>
      </c>
      <c r="H2127" s="44">
        <f>SUMIFS('Sample - Superstore'!S:S,'Sample - Superstore'!$V:$V,$A2127,'Sample - Superstore'!$N:$N,$B2127)</f>
        <v>3</v>
      </c>
      <c r="I2127" s="45">
        <f>SUMIFS('Sample - Superstore'!T:T,'Sample - Superstore'!$V:$V,$A2127,'Sample - Superstore'!$N:$N,$B2127)</f>
        <v>0</v>
      </c>
      <c r="J2127" s="42">
        <f>SUMIFS('Sample - Superstore'!U:U,'Sample - Superstore'!$V:$V,$A2127,'Sample - Superstore'!$N:$N,$B2127)</f>
        <v>26.865</v>
      </c>
      <c r="N2127" s="40"/>
    </row>
    <row r="2128">
      <c r="A2128" s="41" t="s">
        <v>8631</v>
      </c>
      <c r="B2128" s="36" t="s">
        <v>5329</v>
      </c>
      <c r="C2128" s="36" t="s">
        <v>35</v>
      </c>
      <c r="D2128" s="36" t="s">
        <v>121</v>
      </c>
      <c r="E2128" s="36" t="s">
        <v>5330</v>
      </c>
      <c r="F2128" s="42">
        <f>SUMIFS('Sample - Superstore'!R:R,'Sample - Superstore'!$V:$V,$A2128,'Sample - Superstore'!$N:$N,$B2128)</f>
        <v>14.52</v>
      </c>
      <c r="G2128" s="43" t="str">
        <f>IF(OR($F2128&lt;Lower_Limit,$F2128&gt;Upper_Limit),TRUE,IF($F2128&gt;Upper_percentile,"P99",IF($F2128&lt;Lower_percentile,"P01","")))</f>
        <v/>
      </c>
      <c r="H2128" s="44">
        <f>SUMIFS('Sample - Superstore'!S:S,'Sample - Superstore'!$V:$V,$A2128,'Sample - Superstore'!$N:$N,$B2128)</f>
        <v>3</v>
      </c>
      <c r="I2128" s="45">
        <f>SUMIFS('Sample - Superstore'!T:T,'Sample - Superstore'!$V:$V,$A2128,'Sample - Superstore'!$N:$N,$B2128)</f>
        <v>0</v>
      </c>
      <c r="J2128" s="42">
        <f>SUMIFS('Sample - Superstore'!U:U,'Sample - Superstore'!$V:$V,$A2128,'Sample - Superstore'!$N:$N,$B2128)</f>
        <v>5.6628</v>
      </c>
      <c r="N2128" s="40"/>
    </row>
    <row r="2129">
      <c r="A2129" s="41" t="s">
        <v>8631</v>
      </c>
      <c r="B2129" s="36" t="s">
        <v>870</v>
      </c>
      <c r="C2129" s="36" t="s">
        <v>51</v>
      </c>
      <c r="D2129" s="36" t="s">
        <v>76</v>
      </c>
      <c r="E2129" s="36" t="s">
        <v>871</v>
      </c>
      <c r="F2129" s="42">
        <f>SUMIFS('Sample - Superstore'!R:R,'Sample - Superstore'!$V:$V,$A2129,'Sample - Superstore'!$N:$N,$B2129)</f>
        <v>104.184</v>
      </c>
      <c r="G2129" s="43" t="str">
        <f>IF(OR($F2129&lt;Lower_Limit,$F2129&gt;Upper_Limit),TRUE,IF($F2129&gt;Upper_percentile,"P99",IF($F2129&lt;Lower_percentile,"P01","")))</f>
        <v/>
      </c>
      <c r="H2129" s="44">
        <f>SUMIFS('Sample - Superstore'!S:S,'Sample - Superstore'!$V:$V,$A2129,'Sample - Superstore'!$N:$N,$B2129)</f>
        <v>3</v>
      </c>
      <c r="I2129" s="45">
        <f>SUMIFS('Sample - Superstore'!T:T,'Sample - Superstore'!$V:$V,$A2129,'Sample - Superstore'!$N:$N,$B2129)</f>
        <v>0.2</v>
      </c>
      <c r="J2129" s="42">
        <f>SUMIFS('Sample - Superstore'!U:U,'Sample - Superstore'!$V:$V,$A2129,'Sample - Superstore'!$N:$N,$B2129)</f>
        <v>33.8598</v>
      </c>
      <c r="N2129" s="40"/>
    </row>
    <row r="2130">
      <c r="A2130" s="41" t="s">
        <v>8631</v>
      </c>
      <c r="B2130" s="36" t="s">
        <v>5332</v>
      </c>
      <c r="C2130" s="36" t="s">
        <v>51</v>
      </c>
      <c r="D2130" s="36" t="s">
        <v>52</v>
      </c>
      <c r="E2130" s="36" t="s">
        <v>5333</v>
      </c>
      <c r="F2130" s="42">
        <f>SUMIFS('Sample - Superstore'!R:R,'Sample - Superstore'!$V:$V,$A2130,'Sample - Superstore'!$N:$N,$B2130)</f>
        <v>2366.921975</v>
      </c>
      <c r="G2130" s="43" t="str">
        <f>IF(OR($F2130&lt;Lower_Limit,$F2130&gt;Upper_Limit),TRUE,IF($F2130&gt;Upper_percentile,"P99",IF($F2130&lt;Lower_percentile,"P01","")))</f>
        <v/>
      </c>
      <c r="H2130" s="44">
        <f>SUMIFS('Sample - Superstore'!S:S,'Sample - Superstore'!$V:$V,$A2130,'Sample - Superstore'!$N:$N,$B2130)</f>
        <v>5</v>
      </c>
      <c r="I2130" s="45">
        <f>SUMIFS('Sample - Superstore'!T:T,'Sample - Superstore'!$V:$V,$A2130,'Sample - Superstore'!$N:$N,$B2130)</f>
        <v>0</v>
      </c>
      <c r="J2130" s="42">
        <f>SUMIFS('Sample - Superstore'!U:U,'Sample - Superstore'!$V:$V,$A2130,'Sample - Superstore'!$N:$N,$B2130)</f>
        <v>662.7381531</v>
      </c>
      <c r="N2130" s="40"/>
    </row>
    <row r="2131">
      <c r="A2131" s="41" t="s">
        <v>8631</v>
      </c>
      <c r="B2131" s="36" t="s">
        <v>2405</v>
      </c>
      <c r="C2131" s="36" t="s">
        <v>39</v>
      </c>
      <c r="D2131" s="36" t="s">
        <v>40</v>
      </c>
      <c r="E2131" s="36" t="s">
        <v>2406</v>
      </c>
      <c r="F2131" s="42">
        <f>SUMIFS('Sample - Superstore'!R:R,'Sample - Superstore'!$V:$V,$A2131,'Sample - Superstore'!$N:$N,$B2131)</f>
        <v>717.0541975</v>
      </c>
      <c r="G2131" s="43" t="str">
        <f>IF(OR($F2131&lt;Lower_Limit,$F2131&gt;Upper_Limit),TRUE,IF($F2131&gt;Upper_percentile,"P99",IF($F2131&lt;Lower_percentile,"P01","")))</f>
        <v/>
      </c>
      <c r="H2131" s="44">
        <f>SUMIFS('Sample - Superstore'!S:S,'Sample - Superstore'!$V:$V,$A2131,'Sample - Superstore'!$N:$N,$B2131)</f>
        <v>5</v>
      </c>
      <c r="I2131" s="45">
        <f>SUMIFS('Sample - Superstore'!T:T,'Sample - Superstore'!$V:$V,$A2131,'Sample - Superstore'!$N:$N,$B2131)</f>
        <v>0</v>
      </c>
      <c r="J2131" s="42">
        <f>SUMIFS('Sample - Superstore'!U:U,'Sample - Superstore'!$V:$V,$A2131,'Sample - Superstore'!$N:$N,$B2131)</f>
        <v>200.7751753</v>
      </c>
      <c r="N2131" s="40"/>
    </row>
    <row r="2132">
      <c r="A2132" s="41" t="s">
        <v>8631</v>
      </c>
      <c r="B2132" s="36" t="s">
        <v>998</v>
      </c>
      <c r="C2132" s="36" t="s">
        <v>35</v>
      </c>
      <c r="D2132" s="36" t="s">
        <v>121</v>
      </c>
      <c r="E2132" s="36" t="s">
        <v>3367</v>
      </c>
      <c r="F2132" s="42">
        <f>SUMIFS('Sample - Superstore'!R:R,'Sample - Superstore'!$V:$V,$A2132,'Sample - Superstore'!$N:$N,$B2132)</f>
        <v>535.0166749</v>
      </c>
      <c r="G2132" s="43" t="str">
        <f>IF(OR($F2132&lt;Lower_Limit,$F2132&gt;Upper_Limit),TRUE,IF($F2132&gt;Upper_percentile,"P99",IF($F2132&lt;Lower_percentile,"P01","")))</f>
        <v/>
      </c>
      <c r="H2132" s="44">
        <f>SUMIFS('Sample - Superstore'!S:S,'Sample - Superstore'!$V:$V,$A2132,'Sample - Superstore'!$N:$N,$B2132)</f>
        <v>17</v>
      </c>
      <c r="I2132" s="45">
        <f>SUMIFS('Sample - Superstore'!T:T,'Sample - Superstore'!$V:$V,$A2132,'Sample - Superstore'!$N:$N,$B2132)</f>
        <v>0</v>
      </c>
      <c r="J2132" s="42">
        <f>SUMIFS('Sample - Superstore'!U:U,'Sample - Superstore'!$V:$V,$A2132,'Sample - Superstore'!$N:$N,$B2132)</f>
        <v>172.7191027</v>
      </c>
      <c r="N2132" s="40"/>
    </row>
    <row r="2133">
      <c r="A2133" s="41" t="s">
        <v>8631</v>
      </c>
      <c r="B2133" s="36" t="s">
        <v>1018</v>
      </c>
      <c r="C2133" s="36" t="s">
        <v>51</v>
      </c>
      <c r="D2133" s="36" t="s">
        <v>76</v>
      </c>
      <c r="E2133" s="36" t="s">
        <v>1019</v>
      </c>
      <c r="F2133" s="42">
        <f>SUMIFS('Sample - Superstore'!R:R,'Sample - Superstore'!$V:$V,$A2133,'Sample - Superstore'!$N:$N,$B2133)</f>
        <v>1576.87148</v>
      </c>
      <c r="G2133" s="43" t="str">
        <f>IF(OR($F2133&lt;Lower_Limit,$F2133&gt;Upper_Limit),TRUE,IF($F2133&gt;Upper_percentile,"P99",IF($F2133&lt;Lower_percentile,"P01","")))</f>
        <v/>
      </c>
      <c r="H2133" s="44">
        <f>SUMIFS('Sample - Superstore'!S:S,'Sample - Superstore'!$V:$V,$A2133,'Sample - Superstore'!$N:$N,$B2133)</f>
        <v>10</v>
      </c>
      <c r="I2133" s="45">
        <f>SUMIFS('Sample - Superstore'!T:T,'Sample - Superstore'!$V:$V,$A2133,'Sample - Superstore'!$N:$N,$B2133)</f>
        <v>0.4</v>
      </c>
      <c r="J2133" s="42">
        <f>SUMIFS('Sample - Superstore'!U:U,'Sample - Superstore'!$V:$V,$A2133,'Sample - Superstore'!$N:$N,$B2133)</f>
        <v>512.4832309</v>
      </c>
      <c r="N2133" s="40"/>
    </row>
    <row r="2134">
      <c r="A2134" s="41" t="s">
        <v>8631</v>
      </c>
      <c r="B2134" s="36" t="s">
        <v>5337</v>
      </c>
      <c r="C2134" s="36" t="s">
        <v>51</v>
      </c>
      <c r="D2134" s="36" t="s">
        <v>124</v>
      </c>
      <c r="E2134" s="36" t="s">
        <v>5338</v>
      </c>
      <c r="F2134" s="42">
        <f>SUMIFS('Sample - Superstore'!R:R,'Sample - Superstore'!$V:$V,$A2134,'Sample - Superstore'!$N:$N,$B2134)</f>
        <v>62.55940741</v>
      </c>
      <c r="G2134" s="43" t="str">
        <f>IF(OR($F2134&lt;Lower_Limit,$F2134&gt;Upper_Limit),TRUE,IF($F2134&gt;Upper_percentile,"P99",IF($F2134&lt;Lower_percentile,"P01","")))</f>
        <v/>
      </c>
      <c r="H2134" s="44">
        <f>SUMIFS('Sample - Superstore'!S:S,'Sample - Superstore'!$V:$V,$A2134,'Sample - Superstore'!$N:$N,$B2134)</f>
        <v>1</v>
      </c>
      <c r="I2134" s="45">
        <f>SUMIFS('Sample - Superstore'!T:T,'Sample - Superstore'!$V:$V,$A2134,'Sample - Superstore'!$N:$N,$B2134)</f>
        <v>0</v>
      </c>
      <c r="J2134" s="42">
        <f>SUMIFS('Sample - Superstore'!U:U,'Sample - Superstore'!$V:$V,$A2134,'Sample - Superstore'!$N:$N,$B2134)</f>
        <v>30.65410963</v>
      </c>
      <c r="N2134" s="40"/>
    </row>
    <row r="2135">
      <c r="A2135" s="41" t="s">
        <v>8631</v>
      </c>
      <c r="B2135" s="36" t="s">
        <v>63</v>
      </c>
      <c r="C2135" s="36" t="s">
        <v>39</v>
      </c>
      <c r="D2135" s="36" t="s">
        <v>61</v>
      </c>
      <c r="E2135" s="36" t="s">
        <v>64</v>
      </c>
      <c r="F2135" s="42">
        <f>SUMIFS('Sample - Superstore'!R:R,'Sample - Superstore'!$V:$V,$A2135,'Sample - Superstore'!$N:$N,$B2135)</f>
        <v>355.12</v>
      </c>
      <c r="G2135" s="43" t="str">
        <f>IF(OR($F2135&lt;Lower_Limit,$F2135&gt;Upper_Limit),TRUE,IF($F2135&gt;Upper_percentile,"P99",IF($F2135&lt;Lower_percentile,"P01","")))</f>
        <v/>
      </c>
      <c r="H2135" s="44">
        <f>SUMIFS('Sample - Superstore'!S:S,'Sample - Superstore'!$V:$V,$A2135,'Sample - Superstore'!$N:$N,$B2135)</f>
        <v>6</v>
      </c>
      <c r="I2135" s="45">
        <f>SUMIFS('Sample - Superstore'!T:T,'Sample - Superstore'!$V:$V,$A2135,'Sample - Superstore'!$N:$N,$B2135)</f>
        <v>0.4</v>
      </c>
      <c r="J2135" s="42">
        <f>SUMIFS('Sample - Superstore'!U:U,'Sample - Superstore'!$V:$V,$A2135,'Sample - Superstore'!$N:$N,$B2135)</f>
        <v>-13.317</v>
      </c>
      <c r="N2135" s="40"/>
    </row>
    <row r="2136">
      <c r="A2136" s="41" t="s">
        <v>8631</v>
      </c>
      <c r="B2136" s="36" t="s">
        <v>5344</v>
      </c>
      <c r="C2136" s="36" t="s">
        <v>51</v>
      </c>
      <c r="D2136" s="36" t="s">
        <v>76</v>
      </c>
      <c r="E2136" s="36" t="s">
        <v>5345</v>
      </c>
      <c r="F2136" s="42">
        <f>SUMIFS('Sample - Superstore'!R:R,'Sample - Superstore'!$V:$V,$A2136,'Sample - Superstore'!$N:$N,$B2136)</f>
        <v>131.8573827</v>
      </c>
      <c r="G2136" s="43" t="str">
        <f>IF(OR($F2136&lt;Lower_Limit,$F2136&gt;Upper_Limit),TRUE,IF($F2136&gt;Upper_percentile,"P99",IF($F2136&lt;Lower_percentile,"P01","")))</f>
        <v/>
      </c>
      <c r="H2136" s="44">
        <f>SUMIFS('Sample - Superstore'!S:S,'Sample - Superstore'!$V:$V,$A2136,'Sample - Superstore'!$N:$N,$B2136)</f>
        <v>8</v>
      </c>
      <c r="I2136" s="45">
        <f>SUMIFS('Sample - Superstore'!T:T,'Sample - Superstore'!$V:$V,$A2136,'Sample - Superstore'!$N:$N,$B2136)</f>
        <v>0</v>
      </c>
      <c r="J2136" s="42">
        <f>SUMIFS('Sample - Superstore'!U:U,'Sample - Superstore'!$V:$V,$A2136,'Sample - Superstore'!$N:$N,$B2136)</f>
        <v>61.97296988</v>
      </c>
      <c r="N2136" s="40"/>
    </row>
    <row r="2137">
      <c r="A2137" s="41" t="s">
        <v>8631</v>
      </c>
      <c r="B2137" s="36" t="s">
        <v>5347</v>
      </c>
      <c r="C2137" s="36" t="s">
        <v>35</v>
      </c>
      <c r="D2137" s="36" t="s">
        <v>36</v>
      </c>
      <c r="E2137" s="36" t="s">
        <v>5348</v>
      </c>
      <c r="F2137" s="42">
        <f>SUMIFS('Sample - Superstore'!R:R,'Sample - Superstore'!$V:$V,$A2137,'Sample - Superstore'!$N:$N,$B2137)</f>
        <v>889.9735901</v>
      </c>
      <c r="G2137" s="43" t="str">
        <f>IF(OR($F2137&lt;Lower_Limit,$F2137&gt;Upper_Limit),TRUE,IF($F2137&gt;Upper_percentile,"P99",IF($F2137&lt;Lower_percentile,"P01","")))</f>
        <v/>
      </c>
      <c r="H2137" s="44">
        <f>SUMIFS('Sample - Superstore'!S:S,'Sample - Superstore'!$V:$V,$A2137,'Sample - Superstore'!$N:$N,$B2137)</f>
        <v>10</v>
      </c>
      <c r="I2137" s="45">
        <f>SUMIFS('Sample - Superstore'!T:T,'Sample - Superstore'!$V:$V,$A2137,'Sample - Superstore'!$N:$N,$B2137)</f>
        <v>0.32</v>
      </c>
      <c r="J2137" s="42">
        <f>SUMIFS('Sample - Superstore'!U:U,'Sample - Superstore'!$V:$V,$A2137,'Sample - Superstore'!$N:$N,$B2137)</f>
        <v>-157.054163</v>
      </c>
      <c r="N2137" s="40"/>
    </row>
    <row r="2138">
      <c r="A2138" s="41" t="s">
        <v>8631</v>
      </c>
      <c r="B2138" s="36" t="s">
        <v>1342</v>
      </c>
      <c r="C2138" s="36" t="s">
        <v>51</v>
      </c>
      <c r="D2138" s="36" t="s">
        <v>124</v>
      </c>
      <c r="E2138" s="36" t="s">
        <v>1343</v>
      </c>
      <c r="F2138" s="42">
        <f>SUMIFS('Sample - Superstore'!R:R,'Sample - Superstore'!$V:$V,$A2138,'Sample - Superstore'!$N:$N,$B2138)</f>
        <v>35.07697778</v>
      </c>
      <c r="G2138" s="43" t="str">
        <f>IF(OR($F2138&lt;Lower_Limit,$F2138&gt;Upper_Limit),TRUE,IF($F2138&gt;Upper_percentile,"P99",IF($F2138&lt;Lower_percentile,"P01","")))</f>
        <v/>
      </c>
      <c r="H2138" s="44">
        <f>SUMIFS('Sample - Superstore'!S:S,'Sample - Superstore'!$V:$V,$A2138,'Sample - Superstore'!$N:$N,$B2138)</f>
        <v>9</v>
      </c>
      <c r="I2138" s="45">
        <f>SUMIFS('Sample - Superstore'!T:T,'Sample - Superstore'!$V:$V,$A2138,'Sample - Superstore'!$N:$N,$B2138)</f>
        <v>0.2</v>
      </c>
      <c r="J2138" s="42">
        <f>SUMIFS('Sample - Superstore'!U:U,'Sample - Superstore'!$V:$V,$A2138,'Sample - Superstore'!$N:$N,$B2138)</f>
        <v>10.96155556</v>
      </c>
      <c r="N2138" s="40"/>
    </row>
    <row r="2139">
      <c r="A2139" s="41" t="s">
        <v>8631</v>
      </c>
      <c r="B2139" s="36" t="s">
        <v>1071</v>
      </c>
      <c r="C2139" s="36" t="s">
        <v>51</v>
      </c>
      <c r="D2139" s="36" t="s">
        <v>124</v>
      </c>
      <c r="E2139" s="36" t="s">
        <v>1072</v>
      </c>
      <c r="F2139" s="42">
        <f>SUMIFS('Sample - Superstore'!R:R,'Sample - Superstore'!$V:$V,$A2139,'Sample - Superstore'!$N:$N,$B2139)</f>
        <v>208.0601811</v>
      </c>
      <c r="G2139" s="43" t="str">
        <f>IF(OR($F2139&lt;Lower_Limit,$F2139&gt;Upper_Limit),TRUE,IF($F2139&gt;Upper_percentile,"P99",IF($F2139&lt;Lower_percentile,"P01","")))</f>
        <v/>
      </c>
      <c r="H2139" s="44">
        <f>SUMIFS('Sample - Superstore'!S:S,'Sample - Superstore'!$V:$V,$A2139,'Sample - Superstore'!$N:$N,$B2139)</f>
        <v>8</v>
      </c>
      <c r="I2139" s="45">
        <f>SUMIFS('Sample - Superstore'!T:T,'Sample - Superstore'!$V:$V,$A2139,'Sample - Superstore'!$N:$N,$B2139)</f>
        <v>0</v>
      </c>
      <c r="J2139" s="42">
        <f>SUMIFS('Sample - Superstore'!U:U,'Sample - Superstore'!$V:$V,$A2139,'Sample - Superstore'!$N:$N,$B2139)</f>
        <v>95.70768329</v>
      </c>
      <c r="N2139" s="40"/>
    </row>
    <row r="2140">
      <c r="A2140" s="41" t="s">
        <v>8631</v>
      </c>
      <c r="B2140" s="36" t="s">
        <v>5352</v>
      </c>
      <c r="C2140" s="36" t="s">
        <v>35</v>
      </c>
      <c r="D2140" s="36" t="s">
        <v>73</v>
      </c>
      <c r="E2140" s="36" t="s">
        <v>5353</v>
      </c>
      <c r="F2140" s="42">
        <f>SUMIFS('Sample - Superstore'!R:R,'Sample - Superstore'!$V:$V,$A2140,'Sample - Superstore'!$N:$N,$B2140)</f>
        <v>455.5096889</v>
      </c>
      <c r="G2140" s="43" t="str">
        <f>IF(OR($F2140&lt;Lower_Limit,$F2140&gt;Upper_Limit),TRUE,IF($F2140&gt;Upper_percentile,"P99",IF($F2140&lt;Lower_percentile,"P01","")))</f>
        <v/>
      </c>
      <c r="H2140" s="44">
        <f>SUMIFS('Sample - Superstore'!S:S,'Sample - Superstore'!$V:$V,$A2140,'Sample - Superstore'!$N:$N,$B2140)</f>
        <v>2</v>
      </c>
      <c r="I2140" s="45">
        <f>SUMIFS('Sample - Superstore'!T:T,'Sample - Superstore'!$V:$V,$A2140,'Sample - Superstore'!$N:$N,$B2140)</f>
        <v>0.4</v>
      </c>
      <c r="J2140" s="42">
        <f>SUMIFS('Sample - Superstore'!U:U,'Sample - Superstore'!$V:$V,$A2140,'Sample - Superstore'!$N:$N,$B2140)</f>
        <v>-174.6120474</v>
      </c>
      <c r="N2140" s="40"/>
    </row>
    <row r="2141">
      <c r="A2141" s="41" t="s">
        <v>8631</v>
      </c>
      <c r="B2141" s="36" t="s">
        <v>898</v>
      </c>
      <c r="C2141" s="36" t="s">
        <v>51</v>
      </c>
      <c r="D2141" s="36" t="s">
        <v>52</v>
      </c>
      <c r="E2141" s="36" t="s">
        <v>899</v>
      </c>
      <c r="F2141" s="42">
        <f>SUMIFS('Sample - Superstore'!R:R,'Sample - Superstore'!$V:$V,$A2141,'Sample - Superstore'!$N:$N,$B2141)</f>
        <v>38.29391358</v>
      </c>
      <c r="G2141" s="43" t="str">
        <f>IF(OR($F2141&lt;Lower_Limit,$F2141&gt;Upper_Limit),TRUE,IF($F2141&gt;Upper_percentile,"P99",IF($F2141&lt;Lower_percentile,"P01","")))</f>
        <v/>
      </c>
      <c r="H2141" s="44">
        <f>SUMIFS('Sample - Superstore'!S:S,'Sample - Superstore'!$V:$V,$A2141,'Sample - Superstore'!$N:$N,$B2141)</f>
        <v>3</v>
      </c>
      <c r="I2141" s="45">
        <f>SUMIFS('Sample - Superstore'!T:T,'Sample - Superstore'!$V:$V,$A2141,'Sample - Superstore'!$N:$N,$B2141)</f>
        <v>0</v>
      </c>
      <c r="J2141" s="42">
        <f>SUMIFS('Sample - Superstore'!U:U,'Sample - Superstore'!$V:$V,$A2141,'Sample - Superstore'!$N:$N,$B2141)</f>
        <v>11.48817407</v>
      </c>
      <c r="N2141" s="40"/>
    </row>
    <row r="2142">
      <c r="A2142" s="41" t="s">
        <v>8631</v>
      </c>
      <c r="B2142" s="36" t="s">
        <v>1249</v>
      </c>
      <c r="C2142" s="36" t="s">
        <v>35</v>
      </c>
      <c r="D2142" s="36" t="s">
        <v>263</v>
      </c>
      <c r="E2142" s="36" t="s">
        <v>1250</v>
      </c>
      <c r="F2142" s="42">
        <f>SUMIFS('Sample - Superstore'!R:R,'Sample - Superstore'!$V:$V,$A2142,'Sample - Superstore'!$N:$N,$B2142)</f>
        <v>939.4698444</v>
      </c>
      <c r="G2142" s="43" t="str">
        <f>IF(OR($F2142&lt;Lower_Limit,$F2142&gt;Upper_Limit),TRUE,IF($F2142&gt;Upper_percentile,"P99",IF($F2142&lt;Lower_percentile,"P01","")))</f>
        <v/>
      </c>
      <c r="H2142" s="44">
        <f>SUMIFS('Sample - Superstore'!S:S,'Sample - Superstore'!$V:$V,$A2142,'Sample - Superstore'!$N:$N,$B2142)</f>
        <v>5</v>
      </c>
      <c r="I2142" s="45">
        <f>SUMIFS('Sample - Superstore'!T:T,'Sample - Superstore'!$V:$V,$A2142,'Sample - Superstore'!$N:$N,$B2142)</f>
        <v>0.3</v>
      </c>
      <c r="J2142" s="42">
        <f>SUMIFS('Sample - Superstore'!U:U,'Sample - Superstore'!$V:$V,$A2142,'Sample - Superstore'!$N:$N,$B2142)</f>
        <v>144.8519928</v>
      </c>
      <c r="N2142" s="40"/>
    </row>
    <row r="2143">
      <c r="A2143" s="41" t="s">
        <v>8631</v>
      </c>
      <c r="B2143" s="36" t="s">
        <v>3870</v>
      </c>
      <c r="C2143" s="36" t="s">
        <v>51</v>
      </c>
      <c r="D2143" s="36" t="s">
        <v>297</v>
      </c>
      <c r="E2143" s="36" t="s">
        <v>3871</v>
      </c>
      <c r="F2143" s="42">
        <f>SUMIFS('Sample - Superstore'!R:R,'Sample - Superstore'!$V:$V,$A2143,'Sample - Superstore'!$N:$N,$B2143)</f>
        <v>7.173703704</v>
      </c>
      <c r="G2143" s="43" t="str">
        <f>IF(OR($F2143&lt;Lower_Limit,$F2143&gt;Upper_Limit),TRUE,IF($F2143&gt;Upper_percentile,"P99",IF($F2143&lt;Lower_percentile,"P01","")))</f>
        <v/>
      </c>
      <c r="H2143" s="44">
        <f>SUMIFS('Sample - Superstore'!S:S,'Sample - Superstore'!$V:$V,$A2143,'Sample - Superstore'!$N:$N,$B2143)</f>
        <v>2</v>
      </c>
      <c r="I2143" s="45">
        <f>SUMIFS('Sample - Superstore'!T:T,'Sample - Superstore'!$V:$V,$A2143,'Sample - Superstore'!$N:$N,$B2143)</f>
        <v>0</v>
      </c>
      <c r="J2143" s="42">
        <f>SUMIFS('Sample - Superstore'!U:U,'Sample - Superstore'!$V:$V,$A2143,'Sample - Superstore'!$N:$N,$B2143)</f>
        <v>3.443377778</v>
      </c>
      <c r="N2143" s="40"/>
    </row>
    <row r="2144">
      <c r="A2144" s="41" t="s">
        <v>8631</v>
      </c>
      <c r="B2144" s="36" t="s">
        <v>5355</v>
      </c>
      <c r="C2144" s="36" t="s">
        <v>51</v>
      </c>
      <c r="D2144" s="36" t="s">
        <v>283</v>
      </c>
      <c r="E2144" s="36" t="s">
        <v>5356</v>
      </c>
      <c r="F2144" s="42">
        <f>SUMIFS('Sample - Superstore'!R:R,'Sample - Superstore'!$V:$V,$A2144,'Sample - Superstore'!$N:$N,$B2144)</f>
        <v>449.5703177</v>
      </c>
      <c r="G2144" s="43" t="str">
        <f>IF(OR($F2144&lt;Lower_Limit,$F2144&gt;Upper_Limit),TRUE,IF($F2144&gt;Upper_percentile,"P99",IF($F2144&lt;Lower_percentile,"P01","")))</f>
        <v/>
      </c>
      <c r="H2144" s="44">
        <f>SUMIFS('Sample - Superstore'!S:S,'Sample - Superstore'!$V:$V,$A2144,'Sample - Superstore'!$N:$N,$B2144)</f>
        <v>4</v>
      </c>
      <c r="I2144" s="45">
        <f>SUMIFS('Sample - Superstore'!T:T,'Sample - Superstore'!$V:$V,$A2144,'Sample - Superstore'!$N:$N,$B2144)</f>
        <v>0.2</v>
      </c>
      <c r="J2144" s="42">
        <f>SUMIFS('Sample - Superstore'!U:U,'Sample - Superstore'!$V:$V,$A2144,'Sample - Superstore'!$N:$N,$B2144)</f>
        <v>106.7729505</v>
      </c>
      <c r="N2144" s="40"/>
    </row>
    <row r="2145">
      <c r="A2145" s="41" t="s">
        <v>8631</v>
      </c>
      <c r="B2145" s="36" t="s">
        <v>5357</v>
      </c>
      <c r="C2145" s="36" t="s">
        <v>51</v>
      </c>
      <c r="D2145" s="36" t="s">
        <v>76</v>
      </c>
      <c r="E2145" s="36" t="s">
        <v>5358</v>
      </c>
      <c r="F2145" s="42">
        <f>SUMIFS('Sample - Superstore'!R:R,'Sample - Superstore'!$V:$V,$A2145,'Sample - Superstore'!$N:$N,$B2145)</f>
        <v>20.71492346</v>
      </c>
      <c r="G2145" s="43" t="str">
        <f>IF(OR($F2145&lt;Lower_Limit,$F2145&gt;Upper_Limit),TRUE,IF($F2145&gt;Upper_percentile,"P99",IF($F2145&lt;Lower_percentile,"P01","")))</f>
        <v/>
      </c>
      <c r="H2145" s="44">
        <f>SUMIFS('Sample - Superstore'!S:S,'Sample - Superstore'!$V:$V,$A2145,'Sample - Superstore'!$N:$N,$B2145)</f>
        <v>4</v>
      </c>
      <c r="I2145" s="45">
        <f>SUMIFS('Sample - Superstore'!T:T,'Sample - Superstore'!$V:$V,$A2145,'Sample - Superstore'!$N:$N,$B2145)</f>
        <v>0.7</v>
      </c>
      <c r="J2145" s="42">
        <f>SUMIFS('Sample - Superstore'!U:U,'Sample - Superstore'!$V:$V,$A2145,'Sample - Superstore'!$N:$N,$B2145)</f>
        <v>-16.57193877</v>
      </c>
      <c r="N2145" s="40"/>
    </row>
    <row r="2146">
      <c r="A2146" s="41" t="s">
        <v>8631</v>
      </c>
      <c r="B2146" s="36" t="s">
        <v>5054</v>
      </c>
      <c r="C2146" s="36" t="s">
        <v>39</v>
      </c>
      <c r="D2146" s="36" t="s">
        <v>61</v>
      </c>
      <c r="E2146" s="36" t="s">
        <v>5055</v>
      </c>
      <c r="F2146" s="42">
        <f>SUMIFS('Sample - Superstore'!R:R,'Sample - Superstore'!$V:$V,$A2146,'Sample - Superstore'!$N:$N,$B2146)</f>
        <v>1649.95</v>
      </c>
      <c r="G2146" s="43" t="str">
        <f>IF(OR($F2146&lt;Lower_Limit,$F2146&gt;Upper_Limit),TRUE,IF($F2146&gt;Upper_percentile,"P99",IF($F2146&lt;Lower_percentile,"P01","")))</f>
        <v/>
      </c>
      <c r="H2146" s="44">
        <f>SUMIFS('Sample - Superstore'!S:S,'Sample - Superstore'!$V:$V,$A2146,'Sample - Superstore'!$N:$N,$B2146)</f>
        <v>5</v>
      </c>
      <c r="I2146" s="45">
        <f>SUMIFS('Sample - Superstore'!T:T,'Sample - Superstore'!$V:$V,$A2146,'Sample - Superstore'!$N:$N,$B2146)</f>
        <v>0</v>
      </c>
      <c r="J2146" s="42">
        <f>SUMIFS('Sample - Superstore'!U:U,'Sample - Superstore'!$V:$V,$A2146,'Sample - Superstore'!$N:$N,$B2146)</f>
        <v>659.98</v>
      </c>
      <c r="N2146" s="40"/>
    </row>
    <row r="2147">
      <c r="A2147" s="41" t="s">
        <v>8631</v>
      </c>
      <c r="B2147" s="36" t="s">
        <v>2358</v>
      </c>
      <c r="C2147" s="36" t="s">
        <v>35</v>
      </c>
      <c r="D2147" s="36" t="s">
        <v>121</v>
      </c>
      <c r="E2147" s="36" t="s">
        <v>2359</v>
      </c>
      <c r="F2147" s="42">
        <f>SUMIFS('Sample - Superstore'!R:R,'Sample - Superstore'!$V:$V,$A2147,'Sample - Superstore'!$N:$N,$B2147)</f>
        <v>111.9</v>
      </c>
      <c r="G2147" s="43" t="str">
        <f>IF(OR($F2147&lt;Lower_Limit,$F2147&gt;Upper_Limit),TRUE,IF($F2147&gt;Upper_percentile,"P99",IF($F2147&lt;Lower_percentile,"P01","")))</f>
        <v/>
      </c>
      <c r="H2147" s="44">
        <f>SUMIFS('Sample - Superstore'!S:S,'Sample - Superstore'!$V:$V,$A2147,'Sample - Superstore'!$N:$N,$B2147)</f>
        <v>6</v>
      </c>
      <c r="I2147" s="45">
        <f>SUMIFS('Sample - Superstore'!T:T,'Sample - Superstore'!$V:$V,$A2147,'Sample - Superstore'!$N:$N,$B2147)</f>
        <v>0</v>
      </c>
      <c r="J2147" s="42">
        <f>SUMIFS('Sample - Superstore'!U:U,'Sample - Superstore'!$V:$V,$A2147,'Sample - Superstore'!$N:$N,$B2147)</f>
        <v>51.474</v>
      </c>
      <c r="N2147" s="40"/>
    </row>
    <row r="2148">
      <c r="A2148" s="41" t="s">
        <v>8631</v>
      </c>
      <c r="B2148" s="36" t="s">
        <v>4525</v>
      </c>
      <c r="C2148" s="36" t="s">
        <v>35</v>
      </c>
      <c r="D2148" s="36" t="s">
        <v>73</v>
      </c>
      <c r="E2148" s="36" t="s">
        <v>4526</v>
      </c>
      <c r="F2148" s="42">
        <f>SUMIFS('Sample - Superstore'!R:R,'Sample - Superstore'!$V:$V,$A2148,'Sample - Superstore'!$N:$N,$B2148)</f>
        <v>662.6680329</v>
      </c>
      <c r="G2148" s="43" t="str">
        <f>IF(OR($F2148&lt;Lower_Limit,$F2148&gt;Upper_Limit),TRUE,IF($F2148&gt;Upper_percentile,"P99",IF($F2148&lt;Lower_percentile,"P01","")))</f>
        <v/>
      </c>
      <c r="H2148" s="44">
        <f>SUMIFS('Sample - Superstore'!S:S,'Sample - Superstore'!$V:$V,$A2148,'Sample - Superstore'!$N:$N,$B2148)</f>
        <v>2</v>
      </c>
      <c r="I2148" s="45">
        <f>SUMIFS('Sample - Superstore'!T:T,'Sample - Superstore'!$V:$V,$A2148,'Sample - Superstore'!$N:$N,$B2148)</f>
        <v>0</v>
      </c>
      <c r="J2148" s="42">
        <f>SUMIFS('Sample - Superstore'!U:U,'Sample - Superstore'!$V:$V,$A2148,'Sample - Superstore'!$N:$N,$B2148)</f>
        <v>119.2802459</v>
      </c>
      <c r="N2148" s="40"/>
    </row>
    <row r="2149">
      <c r="A2149" s="41" t="s">
        <v>8631</v>
      </c>
      <c r="B2149" s="36" t="s">
        <v>600</v>
      </c>
      <c r="C2149" s="36" t="s">
        <v>35</v>
      </c>
      <c r="D2149" s="36" t="s">
        <v>263</v>
      </c>
      <c r="E2149" s="36" t="s">
        <v>601</v>
      </c>
      <c r="F2149" s="42">
        <f>SUMIFS('Sample - Superstore'!R:R,'Sample - Superstore'!$V:$V,$A2149,'Sample - Superstore'!$N:$N,$B2149)</f>
        <v>82.10572016</v>
      </c>
      <c r="G2149" s="43" t="str">
        <f>IF(OR($F2149&lt;Lower_Limit,$F2149&gt;Upper_Limit),TRUE,IF($F2149&gt;Upper_percentile,"P99",IF($F2149&lt;Lower_percentile,"P01","")))</f>
        <v/>
      </c>
      <c r="H2149" s="44">
        <f>SUMIFS('Sample - Superstore'!S:S,'Sample - Superstore'!$V:$V,$A2149,'Sample - Superstore'!$N:$N,$B2149)</f>
        <v>3</v>
      </c>
      <c r="I2149" s="45">
        <f>SUMIFS('Sample - Superstore'!T:T,'Sample - Superstore'!$V:$V,$A2149,'Sample - Superstore'!$N:$N,$B2149)</f>
        <v>0.2</v>
      </c>
      <c r="J2149" s="42">
        <f>SUMIFS('Sample - Superstore'!U:U,'Sample - Superstore'!$V:$V,$A2149,'Sample - Superstore'!$N:$N,$B2149)</f>
        <v>13.41438444</v>
      </c>
      <c r="N2149" s="40"/>
    </row>
    <row r="2150">
      <c r="A2150" s="41" t="s">
        <v>8631</v>
      </c>
      <c r="B2150" s="36" t="s">
        <v>1483</v>
      </c>
      <c r="C2150" s="36" t="s">
        <v>51</v>
      </c>
      <c r="D2150" s="36" t="s">
        <v>52</v>
      </c>
      <c r="E2150" s="36" t="s">
        <v>1484</v>
      </c>
      <c r="F2150" s="42">
        <f>SUMIFS('Sample - Superstore'!R:R,'Sample - Superstore'!$V:$V,$A2150,'Sample - Superstore'!$N:$N,$B2150)</f>
        <v>772.68</v>
      </c>
      <c r="G2150" s="43" t="str">
        <f>IF(OR($F2150&lt;Lower_Limit,$F2150&gt;Upper_Limit),TRUE,IF($F2150&gt;Upper_percentile,"P99",IF($F2150&lt;Lower_percentile,"P01","")))</f>
        <v/>
      </c>
      <c r="H2150" s="44">
        <f>SUMIFS('Sample - Superstore'!S:S,'Sample - Superstore'!$V:$V,$A2150,'Sample - Superstore'!$N:$N,$B2150)</f>
        <v>4</v>
      </c>
      <c r="I2150" s="45">
        <f>SUMIFS('Sample - Superstore'!T:T,'Sample - Superstore'!$V:$V,$A2150,'Sample - Superstore'!$N:$N,$B2150)</f>
        <v>0</v>
      </c>
      <c r="J2150" s="42">
        <f>SUMIFS('Sample - Superstore'!U:U,'Sample - Superstore'!$V:$V,$A2150,'Sample - Superstore'!$N:$N,$B2150)</f>
        <v>108.1752</v>
      </c>
      <c r="N2150" s="40"/>
    </row>
    <row r="2151">
      <c r="A2151" s="41" t="s">
        <v>8631</v>
      </c>
      <c r="B2151" s="36" t="s">
        <v>3660</v>
      </c>
      <c r="C2151" s="36" t="s">
        <v>35</v>
      </c>
      <c r="D2151" s="36" t="s">
        <v>73</v>
      </c>
      <c r="E2151" s="36" t="s">
        <v>3661</v>
      </c>
      <c r="F2151" s="42">
        <f>SUMIFS('Sample - Superstore'!R:R,'Sample - Superstore'!$V:$V,$A2151,'Sample - Superstore'!$N:$N,$B2151)</f>
        <v>268.704</v>
      </c>
      <c r="G2151" s="43" t="str">
        <f>IF(OR($F2151&lt;Lower_Limit,$F2151&gt;Upper_Limit),TRUE,IF($F2151&gt;Upper_percentile,"P99",IF($F2151&lt;Lower_percentile,"P01","")))</f>
        <v/>
      </c>
      <c r="H2151" s="44">
        <f>SUMIFS('Sample - Superstore'!S:S,'Sample - Superstore'!$V:$V,$A2151,'Sample - Superstore'!$N:$N,$B2151)</f>
        <v>3</v>
      </c>
      <c r="I2151" s="45">
        <f>SUMIFS('Sample - Superstore'!T:T,'Sample - Superstore'!$V:$V,$A2151,'Sample - Superstore'!$N:$N,$B2151)</f>
        <v>0.2</v>
      </c>
      <c r="J2151" s="42">
        <f>SUMIFS('Sample - Superstore'!U:U,'Sample - Superstore'!$V:$V,$A2151,'Sample - Superstore'!$N:$N,$B2151)</f>
        <v>6.7176</v>
      </c>
      <c r="N2151" s="40"/>
    </row>
    <row r="2152">
      <c r="A2152" s="41" t="s">
        <v>8631</v>
      </c>
      <c r="B2152" s="36" t="s">
        <v>2042</v>
      </c>
      <c r="C2152" s="36" t="s">
        <v>51</v>
      </c>
      <c r="D2152" s="36" t="s">
        <v>93</v>
      </c>
      <c r="E2152" s="36" t="s">
        <v>2043</v>
      </c>
      <c r="F2152" s="42">
        <f>SUMIFS('Sample - Superstore'!R:R,'Sample - Superstore'!$V:$V,$A2152,'Sample - Superstore'!$N:$N,$B2152)</f>
        <v>21.92</v>
      </c>
      <c r="G2152" s="43" t="str">
        <f>IF(OR($F2152&lt;Lower_Limit,$F2152&gt;Upper_Limit),TRUE,IF($F2152&gt;Upper_percentile,"P99",IF($F2152&lt;Lower_percentile,"P01","")))</f>
        <v/>
      </c>
      <c r="H2152" s="44">
        <f>SUMIFS('Sample - Superstore'!S:S,'Sample - Superstore'!$V:$V,$A2152,'Sample - Superstore'!$N:$N,$B2152)</f>
        <v>8</v>
      </c>
      <c r="I2152" s="45">
        <f>SUMIFS('Sample - Superstore'!T:T,'Sample - Superstore'!$V:$V,$A2152,'Sample - Superstore'!$N:$N,$B2152)</f>
        <v>0</v>
      </c>
      <c r="J2152" s="42">
        <f>SUMIFS('Sample - Superstore'!U:U,'Sample - Superstore'!$V:$V,$A2152,'Sample - Superstore'!$N:$N,$B2152)</f>
        <v>5.9184</v>
      </c>
      <c r="N2152" s="40"/>
    </row>
    <row r="2153">
      <c r="A2153" s="41" t="s">
        <v>8631</v>
      </c>
      <c r="B2153" s="36" t="s">
        <v>825</v>
      </c>
      <c r="C2153" s="36" t="s">
        <v>51</v>
      </c>
      <c r="D2153" s="36" t="s">
        <v>52</v>
      </c>
      <c r="E2153" s="36" t="s">
        <v>826</v>
      </c>
      <c r="F2153" s="42">
        <f>SUMIFS('Sample - Superstore'!R:R,'Sample - Superstore'!$V:$V,$A2153,'Sample - Superstore'!$N:$N,$B2153)</f>
        <v>122.902716</v>
      </c>
      <c r="G2153" s="43" t="str">
        <f>IF(OR($F2153&lt;Lower_Limit,$F2153&gt;Upper_Limit),TRUE,IF($F2153&gt;Upper_percentile,"P99",IF($F2153&lt;Lower_percentile,"P01","")))</f>
        <v/>
      </c>
      <c r="H2153" s="44">
        <f>SUMIFS('Sample - Superstore'!S:S,'Sample - Superstore'!$V:$V,$A2153,'Sample - Superstore'!$N:$N,$B2153)</f>
        <v>8</v>
      </c>
      <c r="I2153" s="45">
        <f>SUMIFS('Sample - Superstore'!T:T,'Sample - Superstore'!$V:$V,$A2153,'Sample - Superstore'!$N:$N,$B2153)</f>
        <v>0.2</v>
      </c>
      <c r="J2153" s="42">
        <f>SUMIFS('Sample - Superstore'!U:U,'Sample - Superstore'!$V:$V,$A2153,'Sample - Superstore'!$N:$N,$B2153)</f>
        <v>2.671580247</v>
      </c>
      <c r="N2153" s="40"/>
    </row>
    <row r="2154">
      <c r="A2154" s="41" t="s">
        <v>8631</v>
      </c>
      <c r="B2154" s="36" t="s">
        <v>3470</v>
      </c>
      <c r="C2154" s="36" t="s">
        <v>35</v>
      </c>
      <c r="D2154" s="36" t="s">
        <v>36</v>
      </c>
      <c r="E2154" s="36" t="s">
        <v>3471</v>
      </c>
      <c r="F2154" s="42">
        <f>SUMIFS('Sample - Superstore'!R:R,'Sample - Superstore'!$V:$V,$A2154,'Sample - Superstore'!$N:$N,$B2154)</f>
        <v>205.666</v>
      </c>
      <c r="G2154" s="43" t="str">
        <f>IF(OR($F2154&lt;Lower_Limit,$F2154&gt;Upper_Limit),TRUE,IF($F2154&gt;Upper_percentile,"P99",IF($F2154&lt;Lower_percentile,"P01","")))</f>
        <v/>
      </c>
      <c r="H2154" s="44">
        <f>SUMIFS('Sample - Superstore'!S:S,'Sample - Superstore'!$V:$V,$A2154,'Sample - Superstore'!$N:$N,$B2154)</f>
        <v>2</v>
      </c>
      <c r="I2154" s="45">
        <f>SUMIFS('Sample - Superstore'!T:T,'Sample - Superstore'!$V:$V,$A2154,'Sample - Superstore'!$N:$N,$B2154)</f>
        <v>0.15</v>
      </c>
      <c r="J2154" s="42">
        <f>SUMIFS('Sample - Superstore'!U:U,'Sample - Superstore'!$V:$V,$A2154,'Sample - Superstore'!$N:$N,$B2154)</f>
        <v>-12.098</v>
      </c>
      <c r="N2154" s="40"/>
    </row>
    <row r="2155">
      <c r="A2155" s="41" t="s">
        <v>8631</v>
      </c>
      <c r="B2155" s="36" t="s">
        <v>1808</v>
      </c>
      <c r="C2155" s="36" t="s">
        <v>35</v>
      </c>
      <c r="D2155" s="36" t="s">
        <v>121</v>
      </c>
      <c r="E2155" s="36" t="s">
        <v>1809</v>
      </c>
      <c r="F2155" s="42">
        <f>SUMIFS('Sample - Superstore'!R:R,'Sample - Superstore'!$V:$V,$A2155,'Sample - Superstore'!$N:$N,$B2155)</f>
        <v>129.6175802</v>
      </c>
      <c r="G2155" s="43" t="str">
        <f>IF(OR($F2155&lt;Lower_Limit,$F2155&gt;Upper_Limit),TRUE,IF($F2155&gt;Upper_percentile,"P99",IF($F2155&lt;Lower_percentile,"P01","")))</f>
        <v/>
      </c>
      <c r="H2155" s="44">
        <f>SUMIFS('Sample - Superstore'!S:S,'Sample - Superstore'!$V:$V,$A2155,'Sample - Superstore'!$N:$N,$B2155)</f>
        <v>3</v>
      </c>
      <c r="I2155" s="45">
        <f>SUMIFS('Sample - Superstore'!T:T,'Sample - Superstore'!$V:$V,$A2155,'Sample - Superstore'!$N:$N,$B2155)</f>
        <v>0</v>
      </c>
      <c r="J2155" s="42">
        <f>SUMIFS('Sample - Superstore'!U:U,'Sample - Superstore'!$V:$V,$A2155,'Sample - Superstore'!$N:$N,$B2155)</f>
        <v>23.33116444</v>
      </c>
      <c r="N2155" s="40"/>
    </row>
    <row r="2156">
      <c r="A2156" s="41" t="s">
        <v>8631</v>
      </c>
      <c r="B2156" s="36" t="s">
        <v>3750</v>
      </c>
      <c r="C2156" s="36" t="s">
        <v>39</v>
      </c>
      <c r="D2156" s="36" t="s">
        <v>61</v>
      </c>
      <c r="E2156" s="36" t="s">
        <v>3751</v>
      </c>
      <c r="F2156" s="42">
        <f>SUMIFS('Sample - Superstore'!R:R,'Sample - Superstore'!$V:$V,$A2156,'Sample - Superstore'!$N:$N,$B2156)</f>
        <v>89.02024691</v>
      </c>
      <c r="G2156" s="43" t="str">
        <f>IF(OR($F2156&lt;Lower_Limit,$F2156&gt;Upper_Limit),TRUE,IF($F2156&gt;Upper_percentile,"P99",IF($F2156&lt;Lower_percentile,"P01","")))</f>
        <v/>
      </c>
      <c r="H2156" s="44">
        <f>SUMIFS('Sample - Superstore'!S:S,'Sample - Superstore'!$V:$V,$A2156,'Sample - Superstore'!$N:$N,$B2156)</f>
        <v>1</v>
      </c>
      <c r="I2156" s="45">
        <f>SUMIFS('Sample - Superstore'!T:T,'Sample - Superstore'!$V:$V,$A2156,'Sample - Superstore'!$N:$N,$B2156)</f>
        <v>0</v>
      </c>
      <c r="J2156" s="42">
        <f>SUMIFS('Sample - Superstore'!U:U,'Sample - Superstore'!$V:$V,$A2156,'Sample - Superstore'!$N:$N,$B2156)</f>
        <v>39.16890864</v>
      </c>
      <c r="N2156" s="40"/>
    </row>
    <row r="2157">
      <c r="A2157" s="41" t="s">
        <v>8631</v>
      </c>
      <c r="B2157" s="36" t="s">
        <v>839</v>
      </c>
      <c r="C2157" s="36" t="s">
        <v>51</v>
      </c>
      <c r="D2157" s="36" t="s">
        <v>76</v>
      </c>
      <c r="E2157" s="36" t="s">
        <v>840</v>
      </c>
      <c r="F2157" s="42">
        <f>SUMIFS('Sample - Superstore'!R:R,'Sample - Superstore'!$V:$V,$A2157,'Sample - Superstore'!$N:$N,$B2157)</f>
        <v>1.968355556</v>
      </c>
      <c r="G2157" s="43" t="str">
        <f>IF(OR($F2157&lt;Lower_Limit,$F2157&gt;Upper_Limit),TRUE,IF($F2157&gt;Upper_percentile,"P99",IF($F2157&lt;Lower_percentile,"P01","")))</f>
        <v>P01</v>
      </c>
      <c r="H2157" s="44">
        <f>SUMIFS('Sample - Superstore'!S:S,'Sample - Superstore'!$V:$V,$A2157,'Sample - Superstore'!$N:$N,$B2157)</f>
        <v>1</v>
      </c>
      <c r="I2157" s="45">
        <f>SUMIFS('Sample - Superstore'!T:T,'Sample - Superstore'!$V:$V,$A2157,'Sample - Superstore'!$N:$N,$B2157)</f>
        <v>0.2</v>
      </c>
      <c r="J2157" s="42">
        <f>SUMIFS('Sample - Superstore'!U:U,'Sample - Superstore'!$V:$V,$A2157,'Sample - Superstore'!$N:$N,$B2157)</f>
        <v>0.6889244444</v>
      </c>
      <c r="N2157" s="40"/>
    </row>
    <row r="2158">
      <c r="A2158" s="41" t="s">
        <v>8631</v>
      </c>
      <c r="B2158" s="36" t="s">
        <v>5220</v>
      </c>
      <c r="C2158" s="36" t="s">
        <v>51</v>
      </c>
      <c r="D2158" s="36" t="s">
        <v>124</v>
      </c>
      <c r="E2158" s="36" t="s">
        <v>404</v>
      </c>
      <c r="F2158" s="42">
        <f>SUMIFS('Sample - Superstore'!R:R,'Sample - Superstore'!$V:$V,$A2158,'Sample - Superstore'!$N:$N,$B2158)</f>
        <v>46.20167901</v>
      </c>
      <c r="G2158" s="43" t="str">
        <f>IF(OR($F2158&lt;Lower_Limit,$F2158&gt;Upper_Limit),TRUE,IF($F2158&gt;Upper_percentile,"P99",IF($F2158&lt;Lower_percentile,"P01","")))</f>
        <v/>
      </c>
      <c r="H2158" s="44">
        <f>SUMIFS('Sample - Superstore'!S:S,'Sample - Superstore'!$V:$V,$A2158,'Sample - Superstore'!$N:$N,$B2158)</f>
        <v>4</v>
      </c>
      <c r="I2158" s="45">
        <f>SUMIFS('Sample - Superstore'!T:T,'Sample - Superstore'!$V:$V,$A2158,'Sample - Superstore'!$N:$N,$B2158)</f>
        <v>0</v>
      </c>
      <c r="J2158" s="42">
        <f>SUMIFS('Sample - Superstore'!U:U,'Sample - Superstore'!$V:$V,$A2158,'Sample - Superstore'!$N:$N,$B2158)</f>
        <v>22.63882272</v>
      </c>
      <c r="N2158" s="40"/>
    </row>
    <row r="2159">
      <c r="A2159" s="41" t="s">
        <v>8631</v>
      </c>
      <c r="B2159" s="36" t="s">
        <v>5367</v>
      </c>
      <c r="C2159" s="36" t="s">
        <v>51</v>
      </c>
      <c r="D2159" s="36" t="s">
        <v>52</v>
      </c>
      <c r="E2159" s="36" t="s">
        <v>5368</v>
      </c>
      <c r="F2159" s="42">
        <f>SUMIFS('Sample - Superstore'!R:R,'Sample - Superstore'!$V:$V,$A2159,'Sample - Superstore'!$N:$N,$B2159)</f>
        <v>208.3859753</v>
      </c>
      <c r="G2159" s="43" t="str">
        <f>IF(OR($F2159&lt;Lower_Limit,$F2159&gt;Upper_Limit),TRUE,IF($F2159&gt;Upper_percentile,"P99",IF($F2159&lt;Lower_percentile,"P01","")))</f>
        <v/>
      </c>
      <c r="H2159" s="44">
        <f>SUMIFS('Sample - Superstore'!S:S,'Sample - Superstore'!$V:$V,$A2159,'Sample - Superstore'!$N:$N,$B2159)</f>
        <v>3</v>
      </c>
      <c r="I2159" s="45">
        <f>SUMIFS('Sample - Superstore'!T:T,'Sample - Superstore'!$V:$V,$A2159,'Sample - Superstore'!$N:$N,$B2159)</f>
        <v>0</v>
      </c>
      <c r="J2159" s="42">
        <f>SUMIFS('Sample - Superstore'!U:U,'Sample - Superstore'!$V:$V,$A2159,'Sample - Superstore'!$N:$N,$B2159)</f>
        <v>4.167719506</v>
      </c>
      <c r="N2159" s="40"/>
    </row>
    <row r="2160">
      <c r="A2160" s="41" t="s">
        <v>8631</v>
      </c>
      <c r="B2160" s="36" t="s">
        <v>4492</v>
      </c>
      <c r="C2160" s="36" t="s">
        <v>51</v>
      </c>
      <c r="D2160" s="36" t="s">
        <v>52</v>
      </c>
      <c r="E2160" s="36" t="s">
        <v>4493</v>
      </c>
      <c r="F2160" s="42">
        <f>SUMIFS('Sample - Superstore'!R:R,'Sample - Superstore'!$V:$V,$A2160,'Sample - Superstore'!$N:$N,$B2160)</f>
        <v>220.8248889</v>
      </c>
      <c r="G2160" s="43" t="str">
        <f>IF(OR($F2160&lt;Lower_Limit,$F2160&gt;Upper_Limit),TRUE,IF($F2160&gt;Upper_percentile,"P99",IF($F2160&lt;Lower_percentile,"P01","")))</f>
        <v/>
      </c>
      <c r="H2160" s="44">
        <f>SUMIFS('Sample - Superstore'!S:S,'Sample - Superstore'!$V:$V,$A2160,'Sample - Superstore'!$N:$N,$B2160)</f>
        <v>2</v>
      </c>
      <c r="I2160" s="45">
        <f>SUMIFS('Sample - Superstore'!T:T,'Sample - Superstore'!$V:$V,$A2160,'Sample - Superstore'!$N:$N,$B2160)</f>
        <v>0</v>
      </c>
      <c r="J2160" s="42">
        <f>SUMIFS('Sample - Superstore'!U:U,'Sample - Superstore'!$V:$V,$A2160,'Sample - Superstore'!$N:$N,$B2160)</f>
        <v>13.24949333</v>
      </c>
      <c r="N2160" s="40"/>
    </row>
    <row r="2161">
      <c r="A2161" s="41" t="s">
        <v>8631</v>
      </c>
      <c r="B2161" s="36" t="s">
        <v>5372</v>
      </c>
      <c r="C2161" s="36" t="s">
        <v>51</v>
      </c>
      <c r="D2161" s="36" t="s">
        <v>52</v>
      </c>
      <c r="E2161" s="36" t="s">
        <v>5373</v>
      </c>
      <c r="F2161" s="42">
        <f>SUMIFS('Sample - Superstore'!R:R,'Sample - Superstore'!$V:$V,$A2161,'Sample - Superstore'!$N:$N,$B2161)</f>
        <v>242.4904691</v>
      </c>
      <c r="G2161" s="43" t="str">
        <f>IF(OR($F2161&lt;Lower_Limit,$F2161&gt;Upper_Limit),TRUE,IF($F2161&gt;Upper_percentile,"P99",IF($F2161&lt;Lower_percentile,"P01","")))</f>
        <v/>
      </c>
      <c r="H2161" s="44">
        <f>SUMIFS('Sample - Superstore'!S:S,'Sample - Superstore'!$V:$V,$A2161,'Sample - Superstore'!$N:$N,$B2161)</f>
        <v>6</v>
      </c>
      <c r="I2161" s="45">
        <f>SUMIFS('Sample - Superstore'!T:T,'Sample - Superstore'!$V:$V,$A2161,'Sample - Superstore'!$N:$N,$B2161)</f>
        <v>0</v>
      </c>
      <c r="J2161" s="42">
        <f>SUMIFS('Sample - Superstore'!U:U,'Sample - Superstore'!$V:$V,$A2161,'Sample - Superstore'!$N:$N,$B2161)</f>
        <v>0</v>
      </c>
      <c r="N2161" s="40"/>
    </row>
    <row r="2162">
      <c r="A2162" s="41" t="s">
        <v>8631</v>
      </c>
      <c r="B2162" s="36" t="s">
        <v>2102</v>
      </c>
      <c r="C2162" s="36" t="s">
        <v>51</v>
      </c>
      <c r="D2162" s="36" t="s">
        <v>76</v>
      </c>
      <c r="E2162" s="36" t="s">
        <v>2103</v>
      </c>
      <c r="F2162" s="42">
        <f>SUMIFS('Sample - Superstore'!R:R,'Sample - Superstore'!$V:$V,$A2162,'Sample - Superstore'!$N:$N,$B2162)</f>
        <v>17.68786173</v>
      </c>
      <c r="G2162" s="43" t="str">
        <f>IF(OR($F2162&lt;Lower_Limit,$F2162&gt;Upper_Limit),TRUE,IF($F2162&gt;Upper_percentile,"P99",IF($F2162&lt;Lower_percentile,"P01","")))</f>
        <v/>
      </c>
      <c r="H2162" s="44">
        <f>SUMIFS('Sample - Superstore'!S:S,'Sample - Superstore'!$V:$V,$A2162,'Sample - Superstore'!$N:$N,$B2162)</f>
        <v>3</v>
      </c>
      <c r="I2162" s="45">
        <f>SUMIFS('Sample - Superstore'!T:T,'Sample - Superstore'!$V:$V,$A2162,'Sample - Superstore'!$N:$N,$B2162)</f>
        <v>0.2</v>
      </c>
      <c r="J2162" s="42">
        <f>SUMIFS('Sample - Superstore'!U:U,'Sample - Superstore'!$V:$V,$A2162,'Sample - Superstore'!$N:$N,$B2162)</f>
        <v>6.632948148</v>
      </c>
      <c r="N2162" s="40"/>
    </row>
    <row r="2163">
      <c r="A2163" s="41" t="s">
        <v>8631</v>
      </c>
      <c r="B2163" s="36" t="s">
        <v>2311</v>
      </c>
      <c r="C2163" s="36" t="s">
        <v>51</v>
      </c>
      <c r="D2163" s="36" t="s">
        <v>124</v>
      </c>
      <c r="E2163" s="36" t="s">
        <v>2312</v>
      </c>
      <c r="F2163" s="42">
        <f>SUMIFS('Sample - Superstore'!R:R,'Sample - Superstore'!$V:$V,$A2163,'Sample - Superstore'!$N:$N,$B2163)</f>
        <v>104.85</v>
      </c>
      <c r="G2163" s="43" t="str">
        <f>IF(OR($F2163&lt;Lower_Limit,$F2163&gt;Upper_Limit),TRUE,IF($F2163&gt;Upper_percentile,"P99",IF($F2163&lt;Lower_percentile,"P01","")))</f>
        <v/>
      </c>
      <c r="H2163" s="44">
        <f>SUMIFS('Sample - Superstore'!S:S,'Sample - Superstore'!$V:$V,$A2163,'Sample - Superstore'!$N:$N,$B2163)</f>
        <v>1</v>
      </c>
      <c r="I2163" s="45">
        <f>SUMIFS('Sample - Superstore'!T:T,'Sample - Superstore'!$V:$V,$A2163,'Sample - Superstore'!$N:$N,$B2163)</f>
        <v>0</v>
      </c>
      <c r="J2163" s="42">
        <f>SUMIFS('Sample - Superstore'!U:U,'Sample - Superstore'!$V:$V,$A2163,'Sample - Superstore'!$N:$N,$B2163)</f>
        <v>50.328</v>
      </c>
      <c r="N2163" s="40"/>
    </row>
    <row r="2164">
      <c r="A2164" s="41" t="s">
        <v>8631</v>
      </c>
      <c r="B2164" s="36" t="s">
        <v>4198</v>
      </c>
      <c r="C2164" s="36" t="s">
        <v>51</v>
      </c>
      <c r="D2164" s="36" t="s">
        <v>76</v>
      </c>
      <c r="E2164" s="36" t="s">
        <v>4199</v>
      </c>
      <c r="F2164" s="42">
        <f>SUMIFS('Sample - Superstore'!R:R,'Sample - Superstore'!$V:$V,$A2164,'Sample - Superstore'!$N:$N,$B2164)</f>
        <v>1184.193712</v>
      </c>
      <c r="G2164" s="43" t="str">
        <f>IF(OR($F2164&lt;Lower_Limit,$F2164&gt;Upper_Limit),TRUE,IF($F2164&gt;Upper_percentile,"P99",IF($F2164&lt;Lower_percentile,"P01","")))</f>
        <v/>
      </c>
      <c r="H2164" s="44">
        <f>SUMIFS('Sample - Superstore'!S:S,'Sample - Superstore'!$V:$V,$A2164,'Sample - Superstore'!$N:$N,$B2164)</f>
        <v>8</v>
      </c>
      <c r="I2164" s="45">
        <f>SUMIFS('Sample - Superstore'!T:T,'Sample - Superstore'!$V:$V,$A2164,'Sample - Superstore'!$N:$N,$B2164)</f>
        <v>0.4</v>
      </c>
      <c r="J2164" s="42">
        <f>SUMIFS('Sample - Superstore'!U:U,'Sample - Superstore'!$V:$V,$A2164,'Sample - Superstore'!$N:$N,$B2164)</f>
        <v>384.8629564</v>
      </c>
      <c r="N2164" s="40"/>
    </row>
    <row r="2165">
      <c r="A2165" s="41" t="s">
        <v>8631</v>
      </c>
      <c r="B2165" s="36" t="s">
        <v>497</v>
      </c>
      <c r="C2165" s="36" t="s">
        <v>39</v>
      </c>
      <c r="D2165" s="36" t="s">
        <v>40</v>
      </c>
      <c r="E2165" s="36" t="s">
        <v>498</v>
      </c>
      <c r="F2165" s="42">
        <f>SUMIFS('Sample - Superstore'!R:R,'Sample - Superstore'!$V:$V,$A2165,'Sample - Superstore'!$N:$N,$B2165)</f>
        <v>438.0831481</v>
      </c>
      <c r="G2165" s="43" t="str">
        <f>IF(OR($F2165&lt;Lower_Limit,$F2165&gt;Upper_Limit),TRUE,IF($F2165&gt;Upper_percentile,"P99",IF($F2165&lt;Lower_percentile,"P01","")))</f>
        <v/>
      </c>
      <c r="H2165" s="44">
        <f>SUMIFS('Sample - Superstore'!S:S,'Sample - Superstore'!$V:$V,$A2165,'Sample - Superstore'!$N:$N,$B2165)</f>
        <v>11</v>
      </c>
      <c r="I2165" s="45">
        <f>SUMIFS('Sample - Superstore'!T:T,'Sample - Superstore'!$V:$V,$A2165,'Sample - Superstore'!$N:$N,$B2165)</f>
        <v>0</v>
      </c>
      <c r="J2165" s="42">
        <f>SUMIFS('Sample - Superstore'!U:U,'Sample - Superstore'!$V:$V,$A2165,'Sample - Superstore'!$N:$N,$B2165)</f>
        <v>118.28245</v>
      </c>
      <c r="N2165" s="40"/>
    </row>
    <row r="2166">
      <c r="A2166" s="41" t="s">
        <v>8631</v>
      </c>
      <c r="B2166" s="36" t="s">
        <v>512</v>
      </c>
      <c r="C2166" s="36" t="s">
        <v>39</v>
      </c>
      <c r="D2166" s="36" t="s">
        <v>40</v>
      </c>
      <c r="E2166" s="36" t="s">
        <v>513</v>
      </c>
      <c r="F2166" s="42">
        <f>SUMIFS('Sample - Superstore'!R:R,'Sample - Superstore'!$V:$V,$A2166,'Sample - Superstore'!$N:$N,$B2166)</f>
        <v>170.8917407</v>
      </c>
      <c r="G2166" s="43" t="str">
        <f>IF(OR($F2166&lt;Lower_Limit,$F2166&gt;Upper_Limit),TRUE,IF($F2166&gt;Upper_percentile,"P99",IF($F2166&lt;Lower_percentile,"P01","")))</f>
        <v/>
      </c>
      <c r="H2166" s="44">
        <f>SUMIFS('Sample - Superstore'!S:S,'Sample - Superstore'!$V:$V,$A2166,'Sample - Superstore'!$N:$N,$B2166)</f>
        <v>3</v>
      </c>
      <c r="I2166" s="45">
        <f>SUMIFS('Sample - Superstore'!T:T,'Sample - Superstore'!$V:$V,$A2166,'Sample - Superstore'!$N:$N,$B2166)</f>
        <v>0</v>
      </c>
      <c r="J2166" s="42">
        <f>SUMIFS('Sample - Superstore'!U:U,'Sample - Superstore'!$V:$V,$A2166,'Sample - Superstore'!$N:$N,$B2166)</f>
        <v>6.83566963</v>
      </c>
      <c r="N2166" s="40"/>
    </row>
    <row r="2167">
      <c r="A2167" s="41" t="s">
        <v>8631</v>
      </c>
      <c r="B2167" s="36" t="s">
        <v>1316</v>
      </c>
      <c r="C2167" s="36" t="s">
        <v>35</v>
      </c>
      <c r="D2167" s="36" t="s">
        <v>263</v>
      </c>
      <c r="E2167" s="36" t="s">
        <v>1317</v>
      </c>
      <c r="F2167" s="42">
        <f>SUMIFS('Sample - Superstore'!R:R,'Sample - Superstore'!$V:$V,$A2167,'Sample - Superstore'!$N:$N,$B2167)</f>
        <v>2420.502487</v>
      </c>
      <c r="G2167" s="43" t="str">
        <f>IF(OR($F2167&lt;Lower_Limit,$F2167&gt;Upper_Limit),TRUE,IF($F2167&gt;Upper_percentile,"P99",IF($F2167&lt;Lower_percentile,"P01","")))</f>
        <v/>
      </c>
      <c r="H2167" s="44">
        <f>SUMIFS('Sample - Superstore'!S:S,'Sample - Superstore'!$V:$V,$A2167,'Sample - Superstore'!$N:$N,$B2167)</f>
        <v>9</v>
      </c>
      <c r="I2167" s="45">
        <f>SUMIFS('Sample - Superstore'!T:T,'Sample - Superstore'!$V:$V,$A2167,'Sample - Superstore'!$N:$N,$B2167)</f>
        <v>0.3</v>
      </c>
      <c r="J2167" s="42">
        <f>SUMIFS('Sample - Superstore'!U:U,'Sample - Superstore'!$V:$V,$A2167,'Sample - Superstore'!$N:$N,$B2167)</f>
        <v>667.2401185</v>
      </c>
      <c r="N2167" s="40"/>
    </row>
    <row r="2168">
      <c r="A2168" s="41" t="s">
        <v>8631</v>
      </c>
      <c r="B2168" s="36" t="s">
        <v>5380</v>
      </c>
      <c r="C2168" s="36" t="s">
        <v>51</v>
      </c>
      <c r="D2168" s="36" t="s">
        <v>76</v>
      </c>
      <c r="E2168" s="36" t="s">
        <v>5381</v>
      </c>
      <c r="F2168" s="42">
        <f>SUMIFS('Sample - Superstore'!R:R,'Sample - Superstore'!$V:$V,$A2168,'Sample - Superstore'!$N:$N,$B2168)</f>
        <v>195.482284</v>
      </c>
      <c r="G2168" s="43" t="str">
        <f>IF(OR($F2168&lt;Lower_Limit,$F2168&gt;Upper_Limit),TRUE,IF($F2168&gt;Upper_percentile,"P99",IF($F2168&lt;Lower_percentile,"P01","")))</f>
        <v/>
      </c>
      <c r="H2168" s="44">
        <f>SUMIFS('Sample - Superstore'!S:S,'Sample - Superstore'!$V:$V,$A2168,'Sample - Superstore'!$N:$N,$B2168)</f>
        <v>5</v>
      </c>
      <c r="I2168" s="45">
        <f>SUMIFS('Sample - Superstore'!T:T,'Sample - Superstore'!$V:$V,$A2168,'Sample - Superstore'!$N:$N,$B2168)</f>
        <v>0</v>
      </c>
      <c r="J2168" s="42">
        <f>SUMIFS('Sample - Superstore'!U:U,'Sample - Superstore'!$V:$V,$A2168,'Sample - Superstore'!$N:$N,$B2168)</f>
        <v>91.87667346</v>
      </c>
      <c r="N2168" s="40"/>
    </row>
    <row r="2169">
      <c r="A2169" s="41" t="s">
        <v>8631</v>
      </c>
      <c r="B2169" s="36" t="s">
        <v>1639</v>
      </c>
      <c r="C2169" s="36" t="s">
        <v>35</v>
      </c>
      <c r="D2169" s="36" t="s">
        <v>121</v>
      </c>
      <c r="E2169" s="36" t="s">
        <v>1640</v>
      </c>
      <c r="F2169" s="42">
        <f>SUMIFS('Sample - Superstore'!R:R,'Sample - Superstore'!$V:$V,$A2169,'Sample - Superstore'!$N:$N,$B2169)</f>
        <v>138.6146769</v>
      </c>
      <c r="G2169" s="43" t="str">
        <f>IF(OR($F2169&lt;Lower_Limit,$F2169&gt;Upper_Limit),TRUE,IF($F2169&gt;Upper_percentile,"P99",IF($F2169&lt;Lower_percentile,"P01","")))</f>
        <v/>
      </c>
      <c r="H2169" s="44">
        <f>SUMIFS('Sample - Superstore'!S:S,'Sample - Superstore'!$V:$V,$A2169,'Sample - Superstore'!$N:$N,$B2169)</f>
        <v>3</v>
      </c>
      <c r="I2169" s="45">
        <f>SUMIFS('Sample - Superstore'!T:T,'Sample - Superstore'!$V:$V,$A2169,'Sample - Superstore'!$N:$N,$B2169)</f>
        <v>0</v>
      </c>
      <c r="J2169" s="42">
        <f>SUMIFS('Sample - Superstore'!U:U,'Sample - Superstore'!$V:$V,$A2169,'Sample - Superstore'!$N:$N,$B2169)</f>
        <v>54.05972398</v>
      </c>
      <c r="N2169" s="40"/>
    </row>
    <row r="2170">
      <c r="A2170" s="41" t="s">
        <v>8631</v>
      </c>
      <c r="B2170" s="36" t="s">
        <v>4729</v>
      </c>
      <c r="C2170" s="36" t="s">
        <v>51</v>
      </c>
      <c r="D2170" s="36" t="s">
        <v>52</v>
      </c>
      <c r="E2170" s="36" t="s">
        <v>4730</v>
      </c>
      <c r="F2170" s="42">
        <f>SUMIFS('Sample - Superstore'!R:R,'Sample - Superstore'!$V:$V,$A2170,'Sample - Superstore'!$N:$N,$B2170)</f>
        <v>530.0754815</v>
      </c>
      <c r="G2170" s="43" t="str">
        <f>IF(OR($F2170&lt;Lower_Limit,$F2170&gt;Upper_Limit),TRUE,IF($F2170&gt;Upper_percentile,"P99",IF($F2170&lt;Lower_percentile,"P01","")))</f>
        <v/>
      </c>
      <c r="H2170" s="44">
        <f>SUMIFS('Sample - Superstore'!S:S,'Sample - Superstore'!$V:$V,$A2170,'Sample - Superstore'!$N:$N,$B2170)</f>
        <v>3</v>
      </c>
      <c r="I2170" s="45">
        <f>SUMIFS('Sample - Superstore'!T:T,'Sample - Superstore'!$V:$V,$A2170,'Sample - Superstore'!$N:$N,$B2170)</f>
        <v>0</v>
      </c>
      <c r="J2170" s="42">
        <f>SUMIFS('Sample - Superstore'!U:U,'Sample - Superstore'!$V:$V,$A2170,'Sample - Superstore'!$N:$N,$B2170)</f>
        <v>137.8196252</v>
      </c>
      <c r="N2170" s="40"/>
    </row>
    <row r="2171">
      <c r="A2171" s="41" t="s">
        <v>8631</v>
      </c>
      <c r="B2171" s="36" t="s">
        <v>3725</v>
      </c>
      <c r="C2171" s="36" t="s">
        <v>35</v>
      </c>
      <c r="D2171" s="36" t="s">
        <v>36</v>
      </c>
      <c r="E2171" s="36" t="s">
        <v>3726</v>
      </c>
      <c r="F2171" s="42">
        <f>SUMIFS('Sample - Superstore'!R:R,'Sample - Superstore'!$V:$V,$A2171,'Sample - Superstore'!$N:$N,$B2171)</f>
        <v>93.3711358</v>
      </c>
      <c r="G2171" s="43" t="str">
        <f>IF(OR($F2171&lt;Lower_Limit,$F2171&gt;Upper_Limit),TRUE,IF($F2171&gt;Upper_percentile,"P99",IF($F2171&lt;Lower_percentile,"P01","")))</f>
        <v/>
      </c>
      <c r="H2171" s="44">
        <f>SUMIFS('Sample - Superstore'!S:S,'Sample - Superstore'!$V:$V,$A2171,'Sample - Superstore'!$N:$N,$B2171)</f>
        <v>1</v>
      </c>
      <c r="I2171" s="45">
        <f>SUMIFS('Sample - Superstore'!T:T,'Sample - Superstore'!$V:$V,$A2171,'Sample - Superstore'!$N:$N,$B2171)</f>
        <v>0</v>
      </c>
      <c r="J2171" s="42">
        <f>SUMIFS('Sample - Superstore'!U:U,'Sample - Superstore'!$V:$V,$A2171,'Sample - Superstore'!$N:$N,$B2171)</f>
        <v>23.34278395</v>
      </c>
      <c r="N2171" s="40"/>
    </row>
    <row r="2172">
      <c r="A2172" s="41" t="s">
        <v>8631</v>
      </c>
      <c r="B2172" s="36" t="s">
        <v>1492</v>
      </c>
      <c r="C2172" s="36" t="s">
        <v>51</v>
      </c>
      <c r="D2172" s="36" t="s">
        <v>93</v>
      </c>
      <c r="E2172" s="36" t="s">
        <v>1493</v>
      </c>
      <c r="F2172" s="42">
        <f>SUMIFS('Sample - Superstore'!R:R,'Sample - Superstore'!$V:$V,$A2172,'Sample - Superstore'!$N:$N,$B2172)</f>
        <v>38.65204938</v>
      </c>
      <c r="G2172" s="43" t="str">
        <f>IF(OR($F2172&lt;Lower_Limit,$F2172&gt;Upper_Limit),TRUE,IF($F2172&gt;Upper_percentile,"P99",IF($F2172&lt;Lower_percentile,"P01","")))</f>
        <v/>
      </c>
      <c r="H2172" s="44">
        <f>SUMIFS('Sample - Superstore'!S:S,'Sample - Superstore'!$V:$V,$A2172,'Sample - Superstore'!$N:$N,$B2172)</f>
        <v>8</v>
      </c>
      <c r="I2172" s="45">
        <f>SUMIFS('Sample - Superstore'!T:T,'Sample - Superstore'!$V:$V,$A2172,'Sample - Superstore'!$N:$N,$B2172)</f>
        <v>0</v>
      </c>
      <c r="J2172" s="42">
        <f>SUMIFS('Sample - Superstore'!U:U,'Sample - Superstore'!$V:$V,$A2172,'Sample - Superstore'!$N:$N,$B2172)</f>
        <v>15.07429926</v>
      </c>
      <c r="N2172" s="40"/>
    </row>
    <row r="2173">
      <c r="A2173" s="41" t="s">
        <v>8631</v>
      </c>
      <c r="B2173" s="36" t="s">
        <v>5390</v>
      </c>
      <c r="C2173" s="36" t="s">
        <v>39</v>
      </c>
      <c r="D2173" s="36" t="s">
        <v>40</v>
      </c>
      <c r="E2173" s="36" t="s">
        <v>5391</v>
      </c>
      <c r="F2173" s="42">
        <f>SUMIFS('Sample - Superstore'!R:R,'Sample - Superstore'!$V:$V,$A2173,'Sample - Superstore'!$N:$N,$B2173)</f>
        <v>507.8636407</v>
      </c>
      <c r="G2173" s="43" t="str">
        <f>IF(OR($F2173&lt;Lower_Limit,$F2173&gt;Upper_Limit),TRUE,IF($F2173&gt;Upper_percentile,"P99",IF($F2173&lt;Lower_percentile,"P01","")))</f>
        <v/>
      </c>
      <c r="H2173" s="44">
        <f>SUMIFS('Sample - Superstore'!S:S,'Sample - Superstore'!$V:$V,$A2173,'Sample - Superstore'!$N:$N,$B2173)</f>
        <v>2</v>
      </c>
      <c r="I2173" s="45">
        <f>SUMIFS('Sample - Superstore'!T:T,'Sample - Superstore'!$V:$V,$A2173,'Sample - Superstore'!$N:$N,$B2173)</f>
        <v>0</v>
      </c>
      <c r="J2173" s="42">
        <f>SUMIFS('Sample - Superstore'!U:U,'Sample - Superstore'!$V:$V,$A2173,'Sample - Superstore'!$N:$N,$B2173)</f>
        <v>142.2018194</v>
      </c>
      <c r="N2173" s="40"/>
    </row>
    <row r="2174">
      <c r="A2174" s="41" t="s">
        <v>8631</v>
      </c>
      <c r="B2174" s="36" t="s">
        <v>1517</v>
      </c>
      <c r="C2174" s="36" t="s">
        <v>51</v>
      </c>
      <c r="D2174" s="36" t="s">
        <v>52</v>
      </c>
      <c r="E2174" s="36" t="s">
        <v>1518</v>
      </c>
      <c r="F2174" s="42">
        <f>SUMIFS('Sample - Superstore'!R:R,'Sample - Superstore'!$V:$V,$A2174,'Sample - Superstore'!$N:$N,$B2174)</f>
        <v>425.7104309</v>
      </c>
      <c r="G2174" s="43" t="str">
        <f>IF(OR($F2174&lt;Lower_Limit,$F2174&gt;Upper_Limit),TRUE,IF($F2174&gt;Upper_percentile,"P99",IF($F2174&lt;Lower_percentile,"P01","")))</f>
        <v/>
      </c>
      <c r="H2174" s="44">
        <f>SUMIFS('Sample - Superstore'!S:S,'Sample - Superstore'!$V:$V,$A2174,'Sample - Superstore'!$N:$N,$B2174)</f>
        <v>9</v>
      </c>
      <c r="I2174" s="45">
        <f>SUMIFS('Sample - Superstore'!T:T,'Sample - Superstore'!$V:$V,$A2174,'Sample - Superstore'!$N:$N,$B2174)</f>
        <v>0</v>
      </c>
      <c r="J2174" s="42">
        <f>SUMIFS('Sample - Superstore'!U:U,'Sample - Superstore'!$V:$V,$A2174,'Sample - Superstore'!$N:$N,$B2174)</f>
        <v>51.0852517</v>
      </c>
      <c r="N2174" s="40"/>
    </row>
    <row r="2175">
      <c r="A2175" s="41" t="s">
        <v>8631</v>
      </c>
      <c r="B2175" s="36" t="s">
        <v>4372</v>
      </c>
      <c r="C2175" s="36" t="s">
        <v>51</v>
      </c>
      <c r="D2175" s="36" t="s">
        <v>297</v>
      </c>
      <c r="E2175" s="36" t="s">
        <v>4373</v>
      </c>
      <c r="F2175" s="42">
        <f>SUMIFS('Sample - Superstore'!R:R,'Sample - Superstore'!$V:$V,$A2175,'Sample - Superstore'!$N:$N,$B2175)</f>
        <v>13.61937778</v>
      </c>
      <c r="G2175" s="43" t="str">
        <f>IF(OR($F2175&lt;Lower_Limit,$F2175&gt;Upper_Limit),TRUE,IF($F2175&gt;Upper_percentile,"P99",IF($F2175&lt;Lower_percentile,"P01","")))</f>
        <v/>
      </c>
      <c r="H2175" s="44">
        <f>SUMIFS('Sample - Superstore'!S:S,'Sample - Superstore'!$V:$V,$A2175,'Sample - Superstore'!$N:$N,$B2175)</f>
        <v>3</v>
      </c>
      <c r="I2175" s="45">
        <f>SUMIFS('Sample - Superstore'!T:T,'Sample - Superstore'!$V:$V,$A2175,'Sample - Superstore'!$N:$N,$B2175)</f>
        <v>0.2</v>
      </c>
      <c r="J2175" s="42">
        <f>SUMIFS('Sample - Superstore'!U:U,'Sample - Superstore'!$V:$V,$A2175,'Sample - Superstore'!$N:$N,$B2175)</f>
        <v>4.426297778</v>
      </c>
      <c r="N2175" s="40"/>
    </row>
    <row r="2176">
      <c r="A2176" s="41" t="s">
        <v>8631</v>
      </c>
      <c r="B2176" s="36" t="s">
        <v>2837</v>
      </c>
      <c r="C2176" s="36" t="s">
        <v>51</v>
      </c>
      <c r="D2176" s="36" t="s">
        <v>93</v>
      </c>
      <c r="E2176" s="36" t="s">
        <v>2838</v>
      </c>
      <c r="F2176" s="42">
        <f>SUMIFS('Sample - Superstore'!R:R,'Sample - Superstore'!$V:$V,$A2176,'Sample - Superstore'!$N:$N,$B2176)</f>
        <v>4.029293827</v>
      </c>
      <c r="G2176" s="43" t="str">
        <f>IF(OR($F2176&lt;Lower_Limit,$F2176&gt;Upper_Limit),TRUE,IF($F2176&gt;Upper_percentile,"P99",IF($F2176&lt;Lower_percentile,"P01","")))</f>
        <v/>
      </c>
      <c r="H2176" s="44">
        <f>SUMIFS('Sample - Superstore'!S:S,'Sample - Superstore'!$V:$V,$A2176,'Sample - Superstore'!$N:$N,$B2176)</f>
        <v>2</v>
      </c>
      <c r="I2176" s="45">
        <f>SUMIFS('Sample - Superstore'!T:T,'Sample - Superstore'!$V:$V,$A2176,'Sample - Superstore'!$N:$N,$B2176)</f>
        <v>0.2</v>
      </c>
      <c r="J2176" s="42">
        <f>SUMIFS('Sample - Superstore'!U:U,'Sample - Superstore'!$V:$V,$A2176,'Sample - Superstore'!$N:$N,$B2176)</f>
        <v>0.3525632099</v>
      </c>
      <c r="N2176" s="40"/>
    </row>
    <row r="2177">
      <c r="A2177" s="41" t="s">
        <v>8631</v>
      </c>
      <c r="B2177" s="36" t="s">
        <v>4284</v>
      </c>
      <c r="C2177" s="36" t="s">
        <v>35</v>
      </c>
      <c r="D2177" s="36" t="s">
        <v>121</v>
      </c>
      <c r="E2177" s="36" t="s">
        <v>4285</v>
      </c>
      <c r="F2177" s="42">
        <f>SUMIFS('Sample - Superstore'!R:R,'Sample - Superstore'!$V:$V,$A2177,'Sample - Superstore'!$N:$N,$B2177)</f>
        <v>15.26938272</v>
      </c>
      <c r="G2177" s="43" t="str">
        <f>IF(OR($F2177&lt;Lower_Limit,$F2177&gt;Upper_Limit),TRUE,IF($F2177&gt;Upper_percentile,"P99",IF($F2177&lt;Lower_percentile,"P01","")))</f>
        <v/>
      </c>
      <c r="H2177" s="44">
        <f>SUMIFS('Sample - Superstore'!S:S,'Sample - Superstore'!$V:$V,$A2177,'Sample - Superstore'!$N:$N,$B2177)</f>
        <v>1</v>
      </c>
      <c r="I2177" s="45">
        <f>SUMIFS('Sample - Superstore'!T:T,'Sample - Superstore'!$V:$V,$A2177,'Sample - Superstore'!$N:$N,$B2177)</f>
        <v>0</v>
      </c>
      <c r="J2177" s="42">
        <f>SUMIFS('Sample - Superstore'!U:U,'Sample - Superstore'!$V:$V,$A2177,'Sample - Superstore'!$N:$N,$B2177)</f>
        <v>7.329303704</v>
      </c>
      <c r="N2177" s="40"/>
    </row>
    <row r="2178">
      <c r="A2178" s="41" t="s">
        <v>8631</v>
      </c>
      <c r="B2178" s="36" t="s">
        <v>2460</v>
      </c>
      <c r="C2178" s="36" t="s">
        <v>51</v>
      </c>
      <c r="D2178" s="36" t="s">
        <v>124</v>
      </c>
      <c r="E2178" s="36" t="s">
        <v>404</v>
      </c>
      <c r="F2178" s="42">
        <f>SUMIFS('Sample - Superstore'!R:R,'Sample - Superstore'!$V:$V,$A2178,'Sample - Superstore'!$N:$N,$B2178)</f>
        <v>5.674740741</v>
      </c>
      <c r="G2178" s="43" t="str">
        <f>IF(OR($F2178&lt;Lower_Limit,$F2178&gt;Upper_Limit),TRUE,IF($F2178&gt;Upper_percentile,"P99",IF($F2178&lt;Lower_percentile,"P01","")))</f>
        <v/>
      </c>
      <c r="H2178" s="44">
        <f>SUMIFS('Sample - Superstore'!S:S,'Sample - Superstore'!$V:$V,$A2178,'Sample - Superstore'!$N:$N,$B2178)</f>
        <v>1</v>
      </c>
      <c r="I2178" s="45">
        <f>SUMIFS('Sample - Superstore'!T:T,'Sample - Superstore'!$V:$V,$A2178,'Sample - Superstore'!$N:$N,$B2178)</f>
        <v>0</v>
      </c>
      <c r="J2178" s="42">
        <f>SUMIFS('Sample - Superstore'!U:U,'Sample - Superstore'!$V:$V,$A2178,'Sample - Superstore'!$N:$N,$B2178)</f>
        <v>2.667128148</v>
      </c>
      <c r="N2178" s="40"/>
    </row>
    <row r="2179">
      <c r="A2179" s="41" t="s">
        <v>8631</v>
      </c>
      <c r="B2179" s="36" t="s">
        <v>423</v>
      </c>
      <c r="C2179" s="36" t="s">
        <v>51</v>
      </c>
      <c r="D2179" s="36" t="s">
        <v>205</v>
      </c>
      <c r="E2179" s="36" t="s">
        <v>424</v>
      </c>
      <c r="F2179" s="42">
        <f>SUMIFS('Sample - Superstore'!R:R,'Sample - Superstore'!$V:$V,$A2179,'Sample - Superstore'!$N:$N,$B2179)</f>
        <v>124.9924321</v>
      </c>
      <c r="G2179" s="43" t="str">
        <f>IF(OR($F2179&lt;Lower_Limit,$F2179&gt;Upper_Limit),TRUE,IF($F2179&gt;Upper_percentile,"P99",IF($F2179&lt;Lower_percentile,"P01","")))</f>
        <v/>
      </c>
      <c r="H2179" s="44">
        <f>SUMIFS('Sample - Superstore'!S:S,'Sample - Superstore'!$V:$V,$A2179,'Sample - Superstore'!$N:$N,$B2179)</f>
        <v>7</v>
      </c>
      <c r="I2179" s="45">
        <f>SUMIFS('Sample - Superstore'!T:T,'Sample - Superstore'!$V:$V,$A2179,'Sample - Superstore'!$N:$N,$B2179)</f>
        <v>0</v>
      </c>
      <c r="J2179" s="42">
        <f>SUMIFS('Sample - Superstore'!U:U,'Sample - Superstore'!$V:$V,$A2179,'Sample - Superstore'!$N:$N,$B2179)</f>
        <v>58.74644309</v>
      </c>
      <c r="N2179" s="40"/>
    </row>
    <row r="2180">
      <c r="A2180" s="41" t="s">
        <v>8631</v>
      </c>
      <c r="B2180" s="36" t="s">
        <v>3229</v>
      </c>
      <c r="C2180" s="36" t="s">
        <v>51</v>
      </c>
      <c r="D2180" s="36" t="s">
        <v>124</v>
      </c>
      <c r="E2180" s="36" t="s">
        <v>3230</v>
      </c>
      <c r="F2180" s="42">
        <f>SUMIFS('Sample - Superstore'!R:R,'Sample - Superstore'!$V:$V,$A2180,'Sample - Superstore'!$N:$N,$B2180)</f>
        <v>19.44</v>
      </c>
      <c r="G2180" s="43" t="str">
        <f>IF(OR($F2180&lt;Lower_Limit,$F2180&gt;Upper_Limit),TRUE,IF($F2180&gt;Upper_percentile,"P99",IF($F2180&lt;Lower_percentile,"P01","")))</f>
        <v/>
      </c>
      <c r="H2180" s="44">
        <f>SUMIFS('Sample - Superstore'!S:S,'Sample - Superstore'!$V:$V,$A2180,'Sample - Superstore'!$N:$N,$B2180)</f>
        <v>3</v>
      </c>
      <c r="I2180" s="45">
        <f>SUMIFS('Sample - Superstore'!T:T,'Sample - Superstore'!$V:$V,$A2180,'Sample - Superstore'!$N:$N,$B2180)</f>
        <v>0</v>
      </c>
      <c r="J2180" s="42">
        <f>SUMIFS('Sample - Superstore'!U:U,'Sample - Superstore'!$V:$V,$A2180,'Sample - Superstore'!$N:$N,$B2180)</f>
        <v>9.3312</v>
      </c>
      <c r="N2180" s="40"/>
    </row>
    <row r="2181">
      <c r="A2181" s="41" t="s">
        <v>8631</v>
      </c>
      <c r="B2181" s="36" t="s">
        <v>2996</v>
      </c>
      <c r="C2181" s="36" t="s">
        <v>39</v>
      </c>
      <c r="D2181" s="36" t="s">
        <v>40</v>
      </c>
      <c r="E2181" s="36" t="s">
        <v>5400</v>
      </c>
      <c r="F2181" s="42">
        <f>SUMIFS('Sample - Superstore'!R:R,'Sample - Superstore'!$V:$V,$A2181,'Sample - Superstore'!$N:$N,$B2181)</f>
        <v>156.792</v>
      </c>
      <c r="G2181" s="43" t="str">
        <f>IF(OR($F2181&lt;Lower_Limit,$F2181&gt;Upper_Limit),TRUE,IF($F2181&gt;Upper_percentile,"P99",IF($F2181&lt;Lower_percentile,"P01","")))</f>
        <v/>
      </c>
      <c r="H2181" s="44">
        <f>SUMIFS('Sample - Superstore'!S:S,'Sample - Superstore'!$V:$V,$A2181,'Sample - Superstore'!$N:$N,$B2181)</f>
        <v>1</v>
      </c>
      <c r="I2181" s="45">
        <f>SUMIFS('Sample - Superstore'!T:T,'Sample - Superstore'!$V:$V,$A2181,'Sample - Superstore'!$N:$N,$B2181)</f>
        <v>0.2</v>
      </c>
      <c r="J2181" s="42">
        <f>SUMIFS('Sample - Superstore'!U:U,'Sample - Superstore'!$V:$V,$A2181,'Sample - Superstore'!$N:$N,$B2181)</f>
        <v>13.7193</v>
      </c>
      <c r="N2181" s="40"/>
    </row>
    <row r="2182">
      <c r="A2182" s="41" t="s">
        <v>8631</v>
      </c>
      <c r="B2182" s="36" t="s">
        <v>5401</v>
      </c>
      <c r="C2182" s="36" t="s">
        <v>39</v>
      </c>
      <c r="D2182" s="36" t="s">
        <v>40</v>
      </c>
      <c r="E2182" s="36" t="s">
        <v>5402</v>
      </c>
      <c r="F2182" s="42">
        <f>SUMIFS('Sample - Superstore'!R:R,'Sample - Superstore'!$V:$V,$A2182,'Sample - Superstore'!$N:$N,$B2182)</f>
        <v>431.976</v>
      </c>
      <c r="G2182" s="43" t="str">
        <f>IF(OR($F2182&lt;Lower_Limit,$F2182&gt;Upper_Limit),TRUE,IF($F2182&gt;Upper_percentile,"P99",IF($F2182&lt;Lower_percentile,"P01","")))</f>
        <v/>
      </c>
      <c r="H2182" s="44">
        <f>SUMIFS('Sample - Superstore'!S:S,'Sample - Superstore'!$V:$V,$A2182,'Sample - Superstore'!$N:$N,$B2182)</f>
        <v>3</v>
      </c>
      <c r="I2182" s="45">
        <f>SUMIFS('Sample - Superstore'!T:T,'Sample - Superstore'!$V:$V,$A2182,'Sample - Superstore'!$N:$N,$B2182)</f>
        <v>0.2</v>
      </c>
      <c r="J2182" s="42">
        <f>SUMIFS('Sample - Superstore'!U:U,'Sample - Superstore'!$V:$V,$A2182,'Sample - Superstore'!$N:$N,$B2182)</f>
        <v>26.9985</v>
      </c>
      <c r="N2182" s="40"/>
    </row>
    <row r="2183">
      <c r="A2183" s="41" t="s">
        <v>8631</v>
      </c>
      <c r="B2183" s="36" t="s">
        <v>5403</v>
      </c>
      <c r="C2183" s="36" t="s">
        <v>51</v>
      </c>
      <c r="D2183" s="36" t="s">
        <v>205</v>
      </c>
      <c r="E2183" s="36" t="s">
        <v>5404</v>
      </c>
      <c r="F2183" s="42">
        <f>SUMIFS('Sample - Superstore'!R:R,'Sample - Superstore'!$V:$V,$A2183,'Sample - Superstore'!$N:$N,$B2183)</f>
        <v>35.89</v>
      </c>
      <c r="G2183" s="43" t="str">
        <f>IF(OR($F2183&lt;Lower_Limit,$F2183&gt;Upper_Limit),TRUE,IF($F2183&gt;Upper_percentile,"P99",IF($F2183&lt;Lower_percentile,"P01","")))</f>
        <v/>
      </c>
      <c r="H2183" s="44">
        <f>SUMIFS('Sample - Superstore'!S:S,'Sample - Superstore'!$V:$V,$A2183,'Sample - Superstore'!$N:$N,$B2183)</f>
        <v>1</v>
      </c>
      <c r="I2183" s="45">
        <f>SUMIFS('Sample - Superstore'!T:T,'Sample - Superstore'!$V:$V,$A2183,'Sample - Superstore'!$N:$N,$B2183)</f>
        <v>0</v>
      </c>
      <c r="J2183" s="42">
        <f>SUMIFS('Sample - Superstore'!U:U,'Sample - Superstore'!$V:$V,$A2183,'Sample - Superstore'!$N:$N,$B2183)</f>
        <v>16.1505</v>
      </c>
      <c r="N2183" s="40"/>
    </row>
    <row r="2184">
      <c r="A2184" s="41" t="s">
        <v>8631</v>
      </c>
      <c r="B2184" s="36" t="s">
        <v>4843</v>
      </c>
      <c r="C2184" s="36" t="s">
        <v>51</v>
      </c>
      <c r="D2184" s="36" t="s">
        <v>76</v>
      </c>
      <c r="E2184" s="36" t="s">
        <v>4844</v>
      </c>
      <c r="F2184" s="42">
        <f>SUMIFS('Sample - Superstore'!R:R,'Sample - Superstore'!$V:$V,$A2184,'Sample - Superstore'!$N:$N,$B2184)</f>
        <v>60.696</v>
      </c>
      <c r="G2184" s="43" t="str">
        <f>IF(OR($F2184&lt;Lower_Limit,$F2184&gt;Upper_Limit),TRUE,IF($F2184&gt;Upper_percentile,"P99",IF($F2184&lt;Lower_percentile,"P01","")))</f>
        <v/>
      </c>
      <c r="H2184" s="44">
        <f>SUMIFS('Sample - Superstore'!S:S,'Sample - Superstore'!$V:$V,$A2184,'Sample - Superstore'!$N:$N,$B2184)</f>
        <v>9</v>
      </c>
      <c r="I2184" s="45">
        <f>SUMIFS('Sample - Superstore'!T:T,'Sample - Superstore'!$V:$V,$A2184,'Sample - Superstore'!$N:$N,$B2184)</f>
        <v>0.4</v>
      </c>
      <c r="J2184" s="42">
        <f>SUMIFS('Sample - Superstore'!U:U,'Sample - Superstore'!$V:$V,$A2184,'Sample - Superstore'!$N:$N,$B2184)</f>
        <v>19.7262</v>
      </c>
      <c r="N2184" s="40"/>
    </row>
    <row r="2185">
      <c r="A2185" s="41" t="s">
        <v>8631</v>
      </c>
      <c r="B2185" s="36" t="s">
        <v>638</v>
      </c>
      <c r="C2185" s="36" t="s">
        <v>51</v>
      </c>
      <c r="D2185" s="36" t="s">
        <v>124</v>
      </c>
      <c r="E2185" s="36" t="s">
        <v>639</v>
      </c>
      <c r="F2185" s="42">
        <f>SUMIFS('Sample - Superstore'!R:R,'Sample - Superstore'!$V:$V,$A2185,'Sample - Superstore'!$N:$N,$B2185)</f>
        <v>248.08</v>
      </c>
      <c r="G2185" s="43" t="str">
        <f>IF(OR($F2185&lt;Lower_Limit,$F2185&gt;Upper_Limit),TRUE,IF($F2185&gt;Upper_percentile,"P99",IF($F2185&lt;Lower_percentile,"P01","")))</f>
        <v/>
      </c>
      <c r="H2185" s="44">
        <f>SUMIFS('Sample - Superstore'!S:S,'Sample - Superstore'!$V:$V,$A2185,'Sample - Superstore'!$N:$N,$B2185)</f>
        <v>7</v>
      </c>
      <c r="I2185" s="45">
        <f>SUMIFS('Sample - Superstore'!T:T,'Sample - Superstore'!$V:$V,$A2185,'Sample - Superstore'!$N:$N,$B2185)</f>
        <v>0</v>
      </c>
      <c r="J2185" s="42">
        <f>SUMIFS('Sample - Superstore'!U:U,'Sample - Superstore'!$V:$V,$A2185,'Sample - Superstore'!$N:$N,$B2185)</f>
        <v>116.5976</v>
      </c>
      <c r="N2185" s="40"/>
    </row>
    <row r="2186">
      <c r="A2186" s="41" t="s">
        <v>8631</v>
      </c>
      <c r="B2186" s="36" t="s">
        <v>2443</v>
      </c>
      <c r="C2186" s="36" t="s">
        <v>51</v>
      </c>
      <c r="D2186" s="36" t="s">
        <v>124</v>
      </c>
      <c r="E2186" s="36" t="s">
        <v>2444</v>
      </c>
      <c r="F2186" s="42">
        <f>SUMIFS('Sample - Superstore'!R:R,'Sample - Superstore'!$V:$V,$A2186,'Sample - Superstore'!$N:$N,$B2186)</f>
        <v>189.7</v>
      </c>
      <c r="G2186" s="43" t="str">
        <f>IF(OR($F2186&lt;Lower_Limit,$F2186&gt;Upper_Limit),TRUE,IF($F2186&gt;Upper_percentile,"P99",IF($F2186&lt;Lower_percentile,"P01","")))</f>
        <v/>
      </c>
      <c r="H2186" s="44">
        <f>SUMIFS('Sample - Superstore'!S:S,'Sample - Superstore'!$V:$V,$A2186,'Sample - Superstore'!$N:$N,$B2186)</f>
        <v>5</v>
      </c>
      <c r="I2186" s="45">
        <f>SUMIFS('Sample - Superstore'!T:T,'Sample - Superstore'!$V:$V,$A2186,'Sample - Superstore'!$N:$N,$B2186)</f>
        <v>0</v>
      </c>
      <c r="J2186" s="42">
        <f>SUMIFS('Sample - Superstore'!U:U,'Sample - Superstore'!$V:$V,$A2186,'Sample - Superstore'!$N:$N,$B2186)</f>
        <v>89.159</v>
      </c>
      <c r="N2186" s="40"/>
    </row>
    <row r="2187">
      <c r="A2187" s="41" t="s">
        <v>8631</v>
      </c>
      <c r="B2187" s="36" t="s">
        <v>2364</v>
      </c>
      <c r="C2187" s="36" t="s">
        <v>51</v>
      </c>
      <c r="D2187" s="36" t="s">
        <v>76</v>
      </c>
      <c r="E2187" s="36" t="s">
        <v>2365</v>
      </c>
      <c r="F2187" s="42">
        <f>SUMIFS('Sample - Superstore'!R:R,'Sample - Superstore'!$V:$V,$A2187,'Sample - Superstore'!$N:$N,$B2187)</f>
        <v>59.808</v>
      </c>
      <c r="G2187" s="43" t="str">
        <f>IF(OR($F2187&lt;Lower_Limit,$F2187&gt;Upper_Limit),TRUE,IF($F2187&gt;Upper_percentile,"P99",IF($F2187&lt;Lower_percentile,"P01","")))</f>
        <v/>
      </c>
      <c r="H2187" s="44">
        <f>SUMIFS('Sample - Superstore'!S:S,'Sample - Superstore'!$V:$V,$A2187,'Sample - Superstore'!$N:$N,$B2187)</f>
        <v>3</v>
      </c>
      <c r="I2187" s="45">
        <f>SUMIFS('Sample - Superstore'!T:T,'Sample - Superstore'!$V:$V,$A2187,'Sample - Superstore'!$N:$N,$B2187)</f>
        <v>0.2</v>
      </c>
      <c r="J2187" s="42">
        <f>SUMIFS('Sample - Superstore'!U:U,'Sample - Superstore'!$V:$V,$A2187,'Sample - Superstore'!$N:$N,$B2187)</f>
        <v>19.4376</v>
      </c>
      <c r="N2187" s="40"/>
    </row>
    <row r="2188">
      <c r="A2188" s="41" t="s">
        <v>8631</v>
      </c>
      <c r="B2188" s="36" t="s">
        <v>2502</v>
      </c>
      <c r="C2188" s="36" t="s">
        <v>51</v>
      </c>
      <c r="D2188" s="36" t="s">
        <v>76</v>
      </c>
      <c r="E2188" s="36" t="s">
        <v>2503</v>
      </c>
      <c r="F2188" s="42">
        <f>SUMIFS('Sample - Superstore'!R:R,'Sample - Superstore'!$V:$V,$A2188,'Sample - Superstore'!$N:$N,$B2188)</f>
        <v>253.4629794</v>
      </c>
      <c r="G2188" s="43" t="str">
        <f>IF(OR($F2188&lt;Lower_Limit,$F2188&gt;Upper_Limit),TRUE,IF($F2188&gt;Upper_percentile,"P99",IF($F2188&lt;Lower_percentile,"P01","")))</f>
        <v/>
      </c>
      <c r="H2188" s="44">
        <f>SUMIFS('Sample - Superstore'!S:S,'Sample - Superstore'!$V:$V,$A2188,'Sample - Superstore'!$N:$N,$B2188)</f>
        <v>13</v>
      </c>
      <c r="I2188" s="45">
        <f>SUMIFS('Sample - Superstore'!T:T,'Sample - Superstore'!$V:$V,$A2188,'Sample - Superstore'!$N:$N,$B2188)</f>
        <v>0.2</v>
      </c>
      <c r="J2188" s="42">
        <f>SUMIFS('Sample - Superstore'!U:U,'Sample - Superstore'!$V:$V,$A2188,'Sample - Superstore'!$N:$N,$B2188)</f>
        <v>88.7120428</v>
      </c>
      <c r="N2188" s="40"/>
    </row>
    <row r="2189">
      <c r="A2189" s="41" t="s">
        <v>8631</v>
      </c>
      <c r="B2189" s="36" t="s">
        <v>5407</v>
      </c>
      <c r="C2189" s="36" t="s">
        <v>39</v>
      </c>
      <c r="D2189" s="36" t="s">
        <v>85</v>
      </c>
      <c r="E2189" s="36" t="s">
        <v>5408</v>
      </c>
      <c r="F2189" s="42">
        <f>SUMIFS('Sample - Superstore'!R:R,'Sample - Superstore'!$V:$V,$A2189,'Sample - Superstore'!$N:$N,$B2189)</f>
        <v>547.1422551</v>
      </c>
      <c r="G2189" s="43" t="str">
        <f>IF(OR($F2189&lt;Lower_Limit,$F2189&gt;Upper_Limit),TRUE,IF($F2189&gt;Upper_percentile,"P99",IF($F2189&lt;Lower_percentile,"P01","")))</f>
        <v/>
      </c>
      <c r="H2189" s="44">
        <f>SUMIFS('Sample - Superstore'!S:S,'Sample - Superstore'!$V:$V,$A2189,'Sample - Superstore'!$N:$N,$B2189)</f>
        <v>2</v>
      </c>
      <c r="I2189" s="45">
        <f>SUMIFS('Sample - Superstore'!T:T,'Sample - Superstore'!$V:$V,$A2189,'Sample - Superstore'!$N:$N,$B2189)</f>
        <v>0.2</v>
      </c>
      <c r="J2189" s="42">
        <f>SUMIFS('Sample - Superstore'!U:U,'Sample - Superstore'!$V:$V,$A2189,'Sample - Superstore'!$N:$N,$B2189)</f>
        <v>102.5891728</v>
      </c>
      <c r="N2189" s="40"/>
    </row>
    <row r="2190">
      <c r="A2190" s="41" t="s">
        <v>8631</v>
      </c>
      <c r="B2190" s="36" t="s">
        <v>143</v>
      </c>
      <c r="C2190" s="36" t="s">
        <v>39</v>
      </c>
      <c r="D2190" s="36" t="s">
        <v>40</v>
      </c>
      <c r="E2190" s="36" t="s">
        <v>144</v>
      </c>
      <c r="F2190" s="42">
        <f>SUMIFS('Sample - Superstore'!R:R,'Sample - Superstore'!$V:$V,$A2190,'Sample - Superstore'!$N:$N,$B2190)</f>
        <v>271.96</v>
      </c>
      <c r="G2190" s="43" t="str">
        <f>IF(OR($F2190&lt;Lower_Limit,$F2190&gt;Upper_Limit),TRUE,IF($F2190&gt;Upper_percentile,"P99",IF($F2190&lt;Lower_percentile,"P01","")))</f>
        <v/>
      </c>
      <c r="H2190" s="44">
        <f>SUMIFS('Sample - Superstore'!S:S,'Sample - Superstore'!$V:$V,$A2190,'Sample - Superstore'!$N:$N,$B2190)</f>
        <v>5</v>
      </c>
      <c r="I2190" s="45">
        <f>SUMIFS('Sample - Superstore'!T:T,'Sample - Superstore'!$V:$V,$A2190,'Sample - Superstore'!$N:$N,$B2190)</f>
        <v>0.2</v>
      </c>
      <c r="J2190" s="42">
        <f>SUMIFS('Sample - Superstore'!U:U,'Sample - Superstore'!$V:$V,$A2190,'Sample - Superstore'!$N:$N,$B2190)</f>
        <v>27.196</v>
      </c>
      <c r="N2190" s="40"/>
    </row>
    <row r="2191">
      <c r="A2191" s="41" t="s">
        <v>8631</v>
      </c>
      <c r="B2191" s="36" t="s">
        <v>3801</v>
      </c>
      <c r="C2191" s="36" t="s">
        <v>51</v>
      </c>
      <c r="D2191" s="36" t="s">
        <v>93</v>
      </c>
      <c r="E2191" s="36" t="s">
        <v>3802</v>
      </c>
      <c r="F2191" s="42">
        <f>SUMIFS('Sample - Superstore'!R:R,'Sample - Superstore'!$V:$V,$A2191,'Sample - Superstore'!$N:$N,$B2191)</f>
        <v>18.69</v>
      </c>
      <c r="G2191" s="43" t="str">
        <f>IF(OR($F2191&lt;Lower_Limit,$F2191&gt;Upper_Limit),TRUE,IF($F2191&gt;Upper_percentile,"P99",IF($F2191&lt;Lower_percentile,"P01","")))</f>
        <v/>
      </c>
      <c r="H2191" s="44">
        <f>SUMIFS('Sample - Superstore'!S:S,'Sample - Superstore'!$V:$V,$A2191,'Sample - Superstore'!$N:$N,$B2191)</f>
        <v>7</v>
      </c>
      <c r="I2191" s="45">
        <f>SUMIFS('Sample - Superstore'!T:T,'Sample - Superstore'!$V:$V,$A2191,'Sample - Superstore'!$N:$N,$B2191)</f>
        <v>0</v>
      </c>
      <c r="J2191" s="42">
        <f>SUMIFS('Sample - Superstore'!U:U,'Sample - Superstore'!$V:$V,$A2191,'Sample - Superstore'!$N:$N,$B2191)</f>
        <v>5.2332</v>
      </c>
      <c r="N2191" s="40"/>
    </row>
    <row r="2192">
      <c r="A2192" s="41" t="s">
        <v>8631</v>
      </c>
      <c r="B2192" s="36" t="s">
        <v>5410</v>
      </c>
      <c r="C2192" s="36" t="s">
        <v>51</v>
      </c>
      <c r="D2192" s="36" t="s">
        <v>124</v>
      </c>
      <c r="E2192" s="36" t="s">
        <v>5411</v>
      </c>
      <c r="F2192" s="42">
        <f>SUMIFS('Sample - Superstore'!R:R,'Sample - Superstore'!$V:$V,$A2192,'Sample - Superstore'!$N:$N,$B2192)</f>
        <v>13.36</v>
      </c>
      <c r="G2192" s="43" t="str">
        <f>IF(OR($F2192&lt;Lower_Limit,$F2192&gt;Upper_Limit),TRUE,IF($F2192&gt;Upper_percentile,"P99",IF($F2192&lt;Lower_percentile,"P01","")))</f>
        <v/>
      </c>
      <c r="H2192" s="44">
        <f>SUMIFS('Sample - Superstore'!S:S,'Sample - Superstore'!$V:$V,$A2192,'Sample - Superstore'!$N:$N,$B2192)</f>
        <v>2</v>
      </c>
      <c r="I2192" s="45">
        <f>SUMIFS('Sample - Superstore'!T:T,'Sample - Superstore'!$V:$V,$A2192,'Sample - Superstore'!$N:$N,$B2192)</f>
        <v>0</v>
      </c>
      <c r="J2192" s="42">
        <f>SUMIFS('Sample - Superstore'!U:U,'Sample - Superstore'!$V:$V,$A2192,'Sample - Superstore'!$N:$N,$B2192)</f>
        <v>6.4128</v>
      </c>
      <c r="N2192" s="40"/>
    </row>
    <row r="2193">
      <c r="A2193" s="41" t="s">
        <v>8631</v>
      </c>
      <c r="B2193" s="36" t="s">
        <v>3808</v>
      </c>
      <c r="C2193" s="36" t="s">
        <v>39</v>
      </c>
      <c r="D2193" s="36" t="s">
        <v>40</v>
      </c>
      <c r="E2193" s="36" t="s">
        <v>3809</v>
      </c>
      <c r="F2193" s="42">
        <f>SUMIFS('Sample - Superstore'!R:R,'Sample - Superstore'!$V:$V,$A2193,'Sample - Superstore'!$N:$N,$B2193)</f>
        <v>429.6786367</v>
      </c>
      <c r="G2193" s="43" t="str">
        <f>IF(OR($F2193&lt;Lower_Limit,$F2193&gt;Upper_Limit),TRUE,IF($F2193&gt;Upper_percentile,"P99",IF($F2193&lt;Lower_percentile,"P01","")))</f>
        <v/>
      </c>
      <c r="H2193" s="44">
        <f>SUMIFS('Sample - Superstore'!S:S,'Sample - Superstore'!$V:$V,$A2193,'Sample - Superstore'!$N:$N,$B2193)</f>
        <v>4</v>
      </c>
      <c r="I2193" s="45">
        <f>SUMIFS('Sample - Superstore'!T:T,'Sample - Superstore'!$V:$V,$A2193,'Sample - Superstore'!$N:$N,$B2193)</f>
        <v>0.4</v>
      </c>
      <c r="J2193" s="42">
        <f>SUMIFS('Sample - Superstore'!U:U,'Sample - Superstore'!$V:$V,$A2193,'Sample - Superstore'!$N:$N,$B2193)</f>
        <v>53.70982959</v>
      </c>
      <c r="N2193" s="40"/>
    </row>
    <row r="2194">
      <c r="A2194" s="41" t="s">
        <v>8631</v>
      </c>
      <c r="B2194" s="36" t="s">
        <v>2291</v>
      </c>
      <c r="C2194" s="36" t="s">
        <v>51</v>
      </c>
      <c r="D2194" s="36" t="s">
        <v>272</v>
      </c>
      <c r="E2194" s="36" t="s">
        <v>2292</v>
      </c>
      <c r="F2194" s="42">
        <f>SUMIFS('Sample - Superstore'!R:R,'Sample - Superstore'!$V:$V,$A2194,'Sample - Superstore'!$N:$N,$B2194)</f>
        <v>13.86</v>
      </c>
      <c r="G2194" s="43" t="str">
        <f>IF(OR($F2194&lt;Lower_Limit,$F2194&gt;Upper_Limit),TRUE,IF($F2194&gt;Upper_percentile,"P99",IF($F2194&lt;Lower_percentile,"P01","")))</f>
        <v/>
      </c>
      <c r="H2194" s="44">
        <f>SUMIFS('Sample - Superstore'!S:S,'Sample - Superstore'!$V:$V,$A2194,'Sample - Superstore'!$N:$N,$B2194)</f>
        <v>7</v>
      </c>
      <c r="I2194" s="45">
        <f>SUMIFS('Sample - Superstore'!T:T,'Sample - Superstore'!$V:$V,$A2194,'Sample - Superstore'!$N:$N,$B2194)</f>
        <v>0</v>
      </c>
      <c r="J2194" s="42">
        <f>SUMIFS('Sample - Superstore'!U:U,'Sample - Superstore'!$V:$V,$A2194,'Sample - Superstore'!$N:$N,$B2194)</f>
        <v>0</v>
      </c>
      <c r="N2194" s="40"/>
    </row>
    <row r="2195">
      <c r="A2195" s="41" t="s">
        <v>8631</v>
      </c>
      <c r="B2195" s="36" t="s">
        <v>671</v>
      </c>
      <c r="C2195" s="36" t="s">
        <v>51</v>
      </c>
      <c r="D2195" s="36" t="s">
        <v>76</v>
      </c>
      <c r="E2195" s="36" t="s">
        <v>672</v>
      </c>
      <c r="F2195" s="42">
        <f>SUMIFS('Sample - Superstore'!R:R,'Sample - Superstore'!$V:$V,$A2195,'Sample - Superstore'!$N:$N,$B2195)</f>
        <v>13.376</v>
      </c>
      <c r="G2195" s="43" t="str">
        <f>IF(OR($F2195&lt;Lower_Limit,$F2195&gt;Upper_Limit),TRUE,IF($F2195&gt;Upper_percentile,"P99",IF($F2195&lt;Lower_percentile,"P01","")))</f>
        <v/>
      </c>
      <c r="H2195" s="44">
        <f>SUMIFS('Sample - Superstore'!S:S,'Sample - Superstore'!$V:$V,$A2195,'Sample - Superstore'!$N:$N,$B2195)</f>
        <v>4</v>
      </c>
      <c r="I2195" s="45">
        <f>SUMIFS('Sample - Superstore'!T:T,'Sample - Superstore'!$V:$V,$A2195,'Sample - Superstore'!$N:$N,$B2195)</f>
        <v>0.2</v>
      </c>
      <c r="J2195" s="42">
        <f>SUMIFS('Sample - Superstore'!U:U,'Sample - Superstore'!$V:$V,$A2195,'Sample - Superstore'!$N:$N,$B2195)</f>
        <v>4.6816</v>
      </c>
      <c r="N2195" s="40"/>
    </row>
    <row r="2196">
      <c r="A2196" s="41" t="s">
        <v>8631</v>
      </c>
      <c r="B2196" s="36" t="s">
        <v>95</v>
      </c>
      <c r="C2196" s="36" t="s">
        <v>51</v>
      </c>
      <c r="D2196" s="36" t="s">
        <v>76</v>
      </c>
      <c r="E2196" s="36" t="s">
        <v>4347</v>
      </c>
      <c r="F2196" s="42">
        <f>SUMIFS('Sample - Superstore'!R:R,'Sample - Superstore'!$V:$V,$A2196,'Sample - Superstore'!$N:$N,$B2196)</f>
        <v>437.472</v>
      </c>
      <c r="G2196" s="43" t="str">
        <f>IF(OR($F2196&lt;Lower_Limit,$F2196&gt;Upper_Limit),TRUE,IF($F2196&gt;Upper_percentile,"P99",IF($F2196&lt;Lower_percentile,"P01","")))</f>
        <v/>
      </c>
      <c r="H2196" s="44">
        <f>SUMIFS('Sample - Superstore'!S:S,'Sample - Superstore'!$V:$V,$A2196,'Sample - Superstore'!$N:$N,$B2196)</f>
        <v>14</v>
      </c>
      <c r="I2196" s="45">
        <f>SUMIFS('Sample - Superstore'!T:T,'Sample - Superstore'!$V:$V,$A2196,'Sample - Superstore'!$N:$N,$B2196)</f>
        <v>0.2</v>
      </c>
      <c r="J2196" s="42">
        <f>SUMIFS('Sample - Superstore'!U:U,'Sample - Superstore'!$V:$V,$A2196,'Sample - Superstore'!$N:$N,$B2196)</f>
        <v>153.1152</v>
      </c>
      <c r="N2196" s="40"/>
    </row>
    <row r="2197">
      <c r="A2197" s="41" t="s">
        <v>8631</v>
      </c>
      <c r="B2197" s="36" t="s">
        <v>5416</v>
      </c>
      <c r="C2197" s="36" t="s">
        <v>39</v>
      </c>
      <c r="D2197" s="36" t="s">
        <v>40</v>
      </c>
      <c r="E2197" s="36" t="s">
        <v>5417</v>
      </c>
      <c r="F2197" s="42">
        <f>SUMIFS('Sample - Superstore'!R:R,'Sample - Superstore'!$V:$V,$A2197,'Sample - Superstore'!$N:$N,$B2197)</f>
        <v>1252.013156</v>
      </c>
      <c r="G2197" s="43" t="str">
        <f>IF(OR($F2197&lt;Lower_Limit,$F2197&gt;Upper_Limit),TRUE,IF($F2197&gt;Upper_percentile,"P99",IF($F2197&lt;Lower_percentile,"P01","")))</f>
        <v/>
      </c>
      <c r="H2197" s="44">
        <f>SUMIFS('Sample - Superstore'!S:S,'Sample - Superstore'!$V:$V,$A2197,'Sample - Superstore'!$N:$N,$B2197)</f>
        <v>7</v>
      </c>
      <c r="I2197" s="45">
        <f>SUMIFS('Sample - Superstore'!T:T,'Sample - Superstore'!$V:$V,$A2197,'Sample - Superstore'!$N:$N,$B2197)</f>
        <v>0.2</v>
      </c>
      <c r="J2197" s="42">
        <f>SUMIFS('Sample - Superstore'!U:U,'Sample - Superstore'!$V:$V,$A2197,'Sample - Superstore'!$N:$N,$B2197)</f>
        <v>140.85148</v>
      </c>
      <c r="N2197" s="40"/>
    </row>
    <row r="2198">
      <c r="A2198" s="41" t="s">
        <v>8631</v>
      </c>
      <c r="B2198" s="36" t="s">
        <v>4068</v>
      </c>
      <c r="C2198" s="36" t="s">
        <v>35</v>
      </c>
      <c r="D2198" s="36" t="s">
        <v>121</v>
      </c>
      <c r="E2198" s="36" t="s">
        <v>4069</v>
      </c>
      <c r="F2198" s="42">
        <f>SUMIFS('Sample - Superstore'!R:R,'Sample - Superstore'!$V:$V,$A2198,'Sample - Superstore'!$N:$N,$B2198)</f>
        <v>839.2266683</v>
      </c>
      <c r="G2198" s="43" t="str">
        <f>IF(OR($F2198&lt;Lower_Limit,$F2198&gt;Upper_Limit),TRUE,IF($F2198&gt;Upper_percentile,"P99",IF($F2198&lt;Lower_percentile,"P01","")))</f>
        <v/>
      </c>
      <c r="H2198" s="44">
        <f>SUMIFS('Sample - Superstore'!S:S,'Sample - Superstore'!$V:$V,$A2198,'Sample - Superstore'!$N:$N,$B2198)</f>
        <v>14</v>
      </c>
      <c r="I2198" s="45">
        <f>SUMIFS('Sample - Superstore'!T:T,'Sample - Superstore'!$V:$V,$A2198,'Sample - Superstore'!$N:$N,$B2198)</f>
        <v>0.6</v>
      </c>
      <c r="J2198" s="42">
        <f>SUMIFS('Sample - Superstore'!U:U,'Sample - Superstore'!$V:$V,$A2198,'Sample - Superstore'!$N:$N,$B2198)</f>
        <v>11.42914714</v>
      </c>
      <c r="N2198" s="40"/>
    </row>
    <row r="2199">
      <c r="A2199" s="41" t="s">
        <v>8631</v>
      </c>
      <c r="B2199" s="36" t="s">
        <v>2188</v>
      </c>
      <c r="C2199" s="36" t="s">
        <v>39</v>
      </c>
      <c r="D2199" s="36" t="s">
        <v>40</v>
      </c>
      <c r="E2199" s="36" t="s">
        <v>2189</v>
      </c>
      <c r="F2199" s="42">
        <f>SUMIFS('Sample - Superstore'!R:R,'Sample - Superstore'!$V:$V,$A2199,'Sample - Superstore'!$N:$N,$B2199)</f>
        <v>131.1281481</v>
      </c>
      <c r="G2199" s="43" t="str">
        <f>IF(OR($F2199&lt;Lower_Limit,$F2199&gt;Upper_Limit),TRUE,IF($F2199&gt;Upper_percentile,"P99",IF($F2199&lt;Lower_percentile,"P01","")))</f>
        <v/>
      </c>
      <c r="H2199" s="44">
        <f>SUMIFS('Sample - Superstore'!S:S,'Sample - Superstore'!$V:$V,$A2199,'Sample - Superstore'!$N:$N,$B2199)</f>
        <v>5</v>
      </c>
      <c r="I2199" s="45">
        <f>SUMIFS('Sample - Superstore'!T:T,'Sample - Superstore'!$V:$V,$A2199,'Sample - Superstore'!$N:$N,$B2199)</f>
        <v>0</v>
      </c>
      <c r="J2199" s="42">
        <f>SUMIFS('Sample - Superstore'!U:U,'Sample - Superstore'!$V:$V,$A2199,'Sample - Superstore'!$N:$N,$B2199)</f>
        <v>2.622562963</v>
      </c>
      <c r="N2199" s="40"/>
    </row>
    <row r="2200">
      <c r="A2200" s="41" t="s">
        <v>8631</v>
      </c>
      <c r="B2200" s="36" t="s">
        <v>5420</v>
      </c>
      <c r="C2200" s="36" t="s">
        <v>51</v>
      </c>
      <c r="D2200" s="36" t="s">
        <v>76</v>
      </c>
      <c r="E2200" s="36" t="s">
        <v>5421</v>
      </c>
      <c r="F2200" s="42">
        <f>SUMIFS('Sample - Superstore'!R:R,'Sample - Superstore'!$V:$V,$A2200,'Sample - Superstore'!$N:$N,$B2200)</f>
        <v>21.14938889</v>
      </c>
      <c r="G2200" s="43" t="str">
        <f>IF(OR($F2200&lt;Lower_Limit,$F2200&gt;Upper_Limit),TRUE,IF($F2200&gt;Upper_percentile,"P99",IF($F2200&lt;Lower_percentile,"P01","")))</f>
        <v/>
      </c>
      <c r="H2200" s="44">
        <f>SUMIFS('Sample - Superstore'!S:S,'Sample - Superstore'!$V:$V,$A2200,'Sample - Superstore'!$N:$N,$B2200)</f>
        <v>10</v>
      </c>
      <c r="I2200" s="45">
        <f>SUMIFS('Sample - Superstore'!T:T,'Sample - Superstore'!$V:$V,$A2200,'Sample - Superstore'!$N:$N,$B2200)</f>
        <v>1.4</v>
      </c>
      <c r="J2200" s="42">
        <f>SUMIFS('Sample - Superstore'!U:U,'Sample - Superstore'!$V:$V,$A2200,'Sample - Superstore'!$N:$N,$B2200)</f>
        <v>-15.50955185</v>
      </c>
      <c r="N2200" s="40"/>
    </row>
    <row r="2201">
      <c r="A2201" s="41" t="s">
        <v>8631</v>
      </c>
      <c r="B2201" s="36" t="s">
        <v>1575</v>
      </c>
      <c r="C2201" s="36" t="s">
        <v>51</v>
      </c>
      <c r="D2201" s="36" t="s">
        <v>93</v>
      </c>
      <c r="E2201" s="36" t="s">
        <v>1576</v>
      </c>
      <c r="F2201" s="42">
        <f>SUMIFS('Sample - Superstore'!R:R,'Sample - Superstore'!$V:$V,$A2201,'Sample - Superstore'!$N:$N,$B2201)</f>
        <v>8.56</v>
      </c>
      <c r="G2201" s="43" t="str">
        <f>IF(OR($F2201&lt;Lower_Limit,$F2201&gt;Upper_Limit),TRUE,IF($F2201&gt;Upper_percentile,"P99",IF($F2201&lt;Lower_percentile,"P01","")))</f>
        <v/>
      </c>
      <c r="H2201" s="44">
        <f>SUMIFS('Sample - Superstore'!S:S,'Sample - Superstore'!$V:$V,$A2201,'Sample - Superstore'!$N:$N,$B2201)</f>
        <v>2</v>
      </c>
      <c r="I2201" s="45">
        <f>SUMIFS('Sample - Superstore'!T:T,'Sample - Superstore'!$V:$V,$A2201,'Sample - Superstore'!$N:$N,$B2201)</f>
        <v>0</v>
      </c>
      <c r="J2201" s="42">
        <f>SUMIFS('Sample - Superstore'!U:U,'Sample - Superstore'!$V:$V,$A2201,'Sample - Superstore'!$N:$N,$B2201)</f>
        <v>2.4824</v>
      </c>
      <c r="N2201" s="40"/>
    </row>
    <row r="2202">
      <c r="A2202" s="41" t="s">
        <v>8631</v>
      </c>
      <c r="B2202" s="36" t="s">
        <v>5425</v>
      </c>
      <c r="C2202" s="36" t="s">
        <v>51</v>
      </c>
      <c r="D2202" s="36" t="s">
        <v>124</v>
      </c>
      <c r="E2202" s="36" t="s">
        <v>5426</v>
      </c>
      <c r="F2202" s="42">
        <f>SUMIFS('Sample - Superstore'!R:R,'Sample - Superstore'!$V:$V,$A2202,'Sample - Superstore'!$N:$N,$B2202)</f>
        <v>45.36</v>
      </c>
      <c r="G2202" s="43" t="str">
        <f>IF(OR($F2202&lt;Lower_Limit,$F2202&gt;Upper_Limit),TRUE,IF($F2202&gt;Upper_percentile,"P99",IF($F2202&lt;Lower_percentile,"P01","")))</f>
        <v/>
      </c>
      <c r="H2202" s="44">
        <f>SUMIFS('Sample - Superstore'!S:S,'Sample - Superstore'!$V:$V,$A2202,'Sample - Superstore'!$N:$N,$B2202)</f>
        <v>7</v>
      </c>
      <c r="I2202" s="45">
        <f>SUMIFS('Sample - Superstore'!T:T,'Sample - Superstore'!$V:$V,$A2202,'Sample - Superstore'!$N:$N,$B2202)</f>
        <v>0</v>
      </c>
      <c r="J2202" s="42">
        <f>SUMIFS('Sample - Superstore'!U:U,'Sample - Superstore'!$V:$V,$A2202,'Sample - Superstore'!$N:$N,$B2202)</f>
        <v>21.7728</v>
      </c>
      <c r="N2202" s="40"/>
    </row>
    <row r="2203">
      <c r="A2203" s="41" t="s">
        <v>8631</v>
      </c>
      <c r="B2203" s="36" t="s">
        <v>5427</v>
      </c>
      <c r="C2203" s="36" t="s">
        <v>35</v>
      </c>
      <c r="D2203" s="36" t="s">
        <v>73</v>
      </c>
      <c r="E2203" s="36" t="s">
        <v>5428</v>
      </c>
      <c r="F2203" s="42">
        <f>SUMIFS('Sample - Superstore'!R:R,'Sample - Superstore'!$V:$V,$A2203,'Sample - Superstore'!$N:$N,$B2203)</f>
        <v>1421.664</v>
      </c>
      <c r="G2203" s="43" t="str">
        <f>IF(OR($F2203&lt;Lower_Limit,$F2203&gt;Upper_Limit),TRUE,IF($F2203&gt;Upper_percentile,"P99",IF($F2203&lt;Lower_percentile,"P01","")))</f>
        <v/>
      </c>
      <c r="H2203" s="44">
        <f>SUMIFS('Sample - Superstore'!S:S,'Sample - Superstore'!$V:$V,$A2203,'Sample - Superstore'!$N:$N,$B2203)</f>
        <v>6</v>
      </c>
      <c r="I2203" s="45">
        <f>SUMIFS('Sample - Superstore'!T:T,'Sample - Superstore'!$V:$V,$A2203,'Sample - Superstore'!$N:$N,$B2203)</f>
        <v>0.2</v>
      </c>
      <c r="J2203" s="42">
        <f>SUMIFS('Sample - Superstore'!U:U,'Sample - Superstore'!$V:$V,$A2203,'Sample - Superstore'!$N:$N,$B2203)</f>
        <v>-195.4788</v>
      </c>
      <c r="N2203" s="40"/>
    </row>
    <row r="2204">
      <c r="A2204" s="41" t="s">
        <v>8631</v>
      </c>
      <c r="B2204" s="36" t="s">
        <v>5430</v>
      </c>
      <c r="C2204" s="36" t="s">
        <v>51</v>
      </c>
      <c r="D2204" s="36" t="s">
        <v>52</v>
      </c>
      <c r="E2204" s="36" t="s">
        <v>5431</v>
      </c>
      <c r="F2204" s="42">
        <f>SUMIFS('Sample - Superstore'!R:R,'Sample - Superstore'!$V:$V,$A2204,'Sample - Superstore'!$N:$N,$B2204)</f>
        <v>34.05</v>
      </c>
      <c r="G2204" s="43" t="str">
        <f>IF(OR($F2204&lt;Lower_Limit,$F2204&gt;Upper_Limit),TRUE,IF($F2204&gt;Upper_percentile,"P99",IF($F2204&lt;Lower_percentile,"P01","")))</f>
        <v/>
      </c>
      <c r="H2204" s="44">
        <f>SUMIFS('Sample - Superstore'!S:S,'Sample - Superstore'!$V:$V,$A2204,'Sample - Superstore'!$N:$N,$B2204)</f>
        <v>3</v>
      </c>
      <c r="I2204" s="45">
        <f>SUMIFS('Sample - Superstore'!T:T,'Sample - Superstore'!$V:$V,$A2204,'Sample - Superstore'!$N:$N,$B2204)</f>
        <v>0</v>
      </c>
      <c r="J2204" s="42">
        <f>SUMIFS('Sample - Superstore'!U:U,'Sample - Superstore'!$V:$V,$A2204,'Sample - Superstore'!$N:$N,$B2204)</f>
        <v>9.534</v>
      </c>
      <c r="N2204" s="40"/>
    </row>
    <row r="2205">
      <c r="A2205" s="41" t="s">
        <v>8631</v>
      </c>
      <c r="B2205" s="36" t="s">
        <v>3334</v>
      </c>
      <c r="C2205" s="36" t="s">
        <v>51</v>
      </c>
      <c r="D2205" s="36" t="s">
        <v>52</v>
      </c>
      <c r="E2205" s="36" t="s">
        <v>3335</v>
      </c>
      <c r="F2205" s="42">
        <f>SUMIFS('Sample - Superstore'!R:R,'Sample - Superstore'!$V:$V,$A2205,'Sample - Superstore'!$N:$N,$B2205)</f>
        <v>352.38</v>
      </c>
      <c r="G2205" s="43" t="str">
        <f>IF(OR($F2205&lt;Lower_Limit,$F2205&gt;Upper_Limit),TRUE,IF($F2205&gt;Upper_percentile,"P99",IF($F2205&lt;Lower_percentile,"P01","")))</f>
        <v/>
      </c>
      <c r="H2205" s="44">
        <f>SUMIFS('Sample - Superstore'!S:S,'Sample - Superstore'!$V:$V,$A2205,'Sample - Superstore'!$N:$N,$B2205)</f>
        <v>2</v>
      </c>
      <c r="I2205" s="45">
        <f>SUMIFS('Sample - Superstore'!T:T,'Sample - Superstore'!$V:$V,$A2205,'Sample - Superstore'!$N:$N,$B2205)</f>
        <v>0</v>
      </c>
      <c r="J2205" s="42">
        <f>SUMIFS('Sample - Superstore'!U:U,'Sample - Superstore'!$V:$V,$A2205,'Sample - Superstore'!$N:$N,$B2205)</f>
        <v>81.0474</v>
      </c>
      <c r="N2205" s="40"/>
    </row>
    <row r="2206">
      <c r="A2206" s="41" t="s">
        <v>8631</v>
      </c>
      <c r="B2206" s="36" t="s">
        <v>4544</v>
      </c>
      <c r="C2206" s="36" t="s">
        <v>39</v>
      </c>
      <c r="D2206" s="36" t="s">
        <v>61</v>
      </c>
      <c r="E2206" s="36" t="s">
        <v>4545</v>
      </c>
      <c r="F2206" s="42">
        <f>SUMIFS('Sample - Superstore'!R:R,'Sample - Superstore'!$V:$V,$A2206,'Sample - Superstore'!$N:$N,$B2206)</f>
        <v>49.80972298</v>
      </c>
      <c r="G2206" s="43" t="str">
        <f>IF(OR($F2206&lt;Lower_Limit,$F2206&gt;Upper_Limit),TRUE,IF($F2206&gt;Upper_percentile,"P99",IF($F2206&lt;Lower_percentile,"P01","")))</f>
        <v/>
      </c>
      <c r="H2206" s="44">
        <f>SUMIFS('Sample - Superstore'!S:S,'Sample - Superstore'!$V:$V,$A2206,'Sample - Superstore'!$N:$N,$B2206)</f>
        <v>3</v>
      </c>
      <c r="I2206" s="45">
        <f>SUMIFS('Sample - Superstore'!T:T,'Sample - Superstore'!$V:$V,$A2206,'Sample - Superstore'!$N:$N,$B2206)</f>
        <v>0.2</v>
      </c>
      <c r="J2206" s="42">
        <f>SUMIFS('Sample - Superstore'!U:U,'Sample - Superstore'!$V:$V,$A2206,'Sample - Superstore'!$N:$N,$B2206)</f>
        <v>13.07505228</v>
      </c>
      <c r="N2206" s="40"/>
    </row>
    <row r="2207">
      <c r="A2207" s="41" t="s">
        <v>8631</v>
      </c>
      <c r="B2207" s="36" t="s">
        <v>2759</v>
      </c>
      <c r="C2207" s="36" t="s">
        <v>39</v>
      </c>
      <c r="D2207" s="36" t="s">
        <v>61</v>
      </c>
      <c r="E2207" s="36" t="s">
        <v>2760</v>
      </c>
      <c r="F2207" s="42">
        <f>SUMIFS('Sample - Superstore'!R:R,'Sample - Superstore'!$V:$V,$A2207,'Sample - Superstore'!$N:$N,$B2207)</f>
        <v>12.15259795</v>
      </c>
      <c r="G2207" s="43" t="str">
        <f>IF(OR($F2207&lt;Lower_Limit,$F2207&gt;Upper_Limit),TRUE,IF($F2207&gt;Upper_percentile,"P99",IF($F2207&lt;Lower_percentile,"P01","")))</f>
        <v/>
      </c>
      <c r="H2207" s="44">
        <f>SUMIFS('Sample - Superstore'!S:S,'Sample - Superstore'!$V:$V,$A2207,'Sample - Superstore'!$N:$N,$B2207)</f>
        <v>3</v>
      </c>
      <c r="I2207" s="45">
        <f>SUMIFS('Sample - Superstore'!T:T,'Sample - Superstore'!$V:$V,$A2207,'Sample - Superstore'!$N:$N,$B2207)</f>
        <v>0.2</v>
      </c>
      <c r="J2207" s="42">
        <f>SUMIFS('Sample - Superstore'!U:U,'Sample - Superstore'!$V:$V,$A2207,'Sample - Superstore'!$N:$N,$B2207)</f>
        <v>-1.822889692</v>
      </c>
      <c r="N2207" s="40"/>
    </row>
    <row r="2208">
      <c r="A2208" s="41" t="s">
        <v>8631</v>
      </c>
      <c r="B2208" s="36" t="s">
        <v>3684</v>
      </c>
      <c r="C2208" s="36" t="s">
        <v>51</v>
      </c>
      <c r="D2208" s="36" t="s">
        <v>124</v>
      </c>
      <c r="E2208" s="36" t="s">
        <v>3685</v>
      </c>
      <c r="F2208" s="42">
        <f>SUMIFS('Sample - Superstore'!R:R,'Sample - Superstore'!$V:$V,$A2208,'Sample - Superstore'!$N:$N,$B2208)</f>
        <v>12.0736</v>
      </c>
      <c r="G2208" s="43" t="str">
        <f>IF(OR($F2208&lt;Lower_Limit,$F2208&gt;Upper_Limit),TRUE,IF($F2208&gt;Upper_percentile,"P99",IF($F2208&lt;Lower_percentile,"P01","")))</f>
        <v/>
      </c>
      <c r="H2208" s="44">
        <f>SUMIFS('Sample - Superstore'!S:S,'Sample - Superstore'!$V:$V,$A2208,'Sample - Superstore'!$N:$N,$B2208)</f>
        <v>3</v>
      </c>
      <c r="I2208" s="45">
        <f>SUMIFS('Sample - Superstore'!T:T,'Sample - Superstore'!$V:$V,$A2208,'Sample - Superstore'!$N:$N,$B2208)</f>
        <v>0.2</v>
      </c>
      <c r="J2208" s="42">
        <f>SUMIFS('Sample - Superstore'!U:U,'Sample - Superstore'!$V:$V,$A2208,'Sample - Superstore'!$N:$N,$B2208)</f>
        <v>3.92392</v>
      </c>
      <c r="N2208" s="40"/>
    </row>
    <row r="2209">
      <c r="A2209" s="41" t="s">
        <v>8631</v>
      </c>
      <c r="B2209" s="36" t="s">
        <v>3963</v>
      </c>
      <c r="C2209" s="36" t="s">
        <v>35</v>
      </c>
      <c r="D2209" s="36" t="s">
        <v>36</v>
      </c>
      <c r="E2209" s="36" t="s">
        <v>3964</v>
      </c>
      <c r="F2209" s="42">
        <f>SUMIFS('Sample - Superstore'!R:R,'Sample - Superstore'!$V:$V,$A2209,'Sample - Superstore'!$N:$N,$B2209)</f>
        <v>462.981037</v>
      </c>
      <c r="G2209" s="43" t="str">
        <f>IF(OR($F2209&lt;Lower_Limit,$F2209&gt;Upper_Limit),TRUE,IF($F2209&gt;Upper_percentile,"P99",IF($F2209&lt;Lower_percentile,"P01","")))</f>
        <v/>
      </c>
      <c r="H2209" s="44">
        <f>SUMIFS('Sample - Superstore'!S:S,'Sample - Superstore'!$V:$V,$A2209,'Sample - Superstore'!$N:$N,$B2209)</f>
        <v>7</v>
      </c>
      <c r="I2209" s="45">
        <f>SUMIFS('Sample - Superstore'!T:T,'Sample - Superstore'!$V:$V,$A2209,'Sample - Superstore'!$N:$N,$B2209)</f>
        <v>0</v>
      </c>
      <c r="J2209" s="42">
        <f>SUMIFS('Sample - Superstore'!U:U,'Sample - Superstore'!$V:$V,$A2209,'Sample - Superstore'!$N:$N,$B2209)</f>
        <v>37.03848296</v>
      </c>
      <c r="N2209" s="40"/>
    </row>
    <row r="2210">
      <c r="A2210" s="41" t="s">
        <v>8631</v>
      </c>
      <c r="B2210" s="36" t="s">
        <v>3023</v>
      </c>
      <c r="C2210" s="36" t="s">
        <v>35</v>
      </c>
      <c r="D2210" s="36" t="s">
        <v>263</v>
      </c>
      <c r="E2210" s="36" t="s">
        <v>3024</v>
      </c>
      <c r="F2210" s="42">
        <f>SUMIFS('Sample - Superstore'!R:R,'Sample - Superstore'!$V:$V,$A2210,'Sample - Superstore'!$N:$N,$B2210)</f>
        <v>775.7151111</v>
      </c>
      <c r="G2210" s="43" t="str">
        <f>IF(OR($F2210&lt;Lower_Limit,$F2210&gt;Upper_Limit),TRUE,IF($F2210&gt;Upper_percentile,"P99",IF($F2210&lt;Lower_percentile,"P01","")))</f>
        <v/>
      </c>
      <c r="H2210" s="44">
        <f>SUMIFS('Sample - Superstore'!S:S,'Sample - Superstore'!$V:$V,$A2210,'Sample - Superstore'!$N:$N,$B2210)</f>
        <v>3</v>
      </c>
      <c r="I2210" s="45">
        <f>SUMIFS('Sample - Superstore'!T:T,'Sample - Superstore'!$V:$V,$A2210,'Sample - Superstore'!$N:$N,$B2210)</f>
        <v>0</v>
      </c>
      <c r="J2210" s="42">
        <f>SUMIFS('Sample - Superstore'!U:U,'Sample - Superstore'!$V:$V,$A2210,'Sample - Superstore'!$N:$N,$B2210)</f>
        <v>201.6859289</v>
      </c>
      <c r="N2210" s="40"/>
    </row>
    <row r="2211">
      <c r="A2211" s="41" t="s">
        <v>8631</v>
      </c>
      <c r="B2211" s="36" t="s">
        <v>5438</v>
      </c>
      <c r="C2211" s="36" t="s">
        <v>51</v>
      </c>
      <c r="D2211" s="36" t="s">
        <v>93</v>
      </c>
      <c r="E2211" s="36" t="s">
        <v>5439</v>
      </c>
      <c r="F2211" s="42">
        <f>SUMIFS('Sample - Superstore'!R:R,'Sample - Superstore'!$V:$V,$A2211,'Sample - Superstore'!$N:$N,$B2211)</f>
        <v>22.20682305</v>
      </c>
      <c r="G2211" s="43" t="str">
        <f>IF(OR($F2211&lt;Lower_Limit,$F2211&gt;Upper_Limit),TRUE,IF($F2211&gt;Upper_percentile,"P99",IF($F2211&lt;Lower_percentile,"P01","")))</f>
        <v/>
      </c>
      <c r="H2211" s="44">
        <f>SUMIFS('Sample - Superstore'!S:S,'Sample - Superstore'!$V:$V,$A2211,'Sample - Superstore'!$N:$N,$B2211)</f>
        <v>7</v>
      </c>
      <c r="I2211" s="45">
        <f>SUMIFS('Sample - Superstore'!T:T,'Sample - Superstore'!$V:$V,$A2211,'Sample - Superstore'!$N:$N,$B2211)</f>
        <v>0</v>
      </c>
      <c r="J2211" s="42">
        <f>SUMIFS('Sample - Superstore'!U:U,'Sample - Superstore'!$V:$V,$A2211,'Sample - Superstore'!$N:$N,$B2211)</f>
        <v>5.773773992</v>
      </c>
      <c r="N2211" s="40"/>
    </row>
    <row r="2212">
      <c r="A2212" s="41" t="s">
        <v>8631</v>
      </c>
      <c r="B2212" s="36" t="s">
        <v>3614</v>
      </c>
      <c r="C2212" s="36" t="s">
        <v>51</v>
      </c>
      <c r="D2212" s="36" t="s">
        <v>283</v>
      </c>
      <c r="E2212" s="36" t="s">
        <v>3615</v>
      </c>
      <c r="F2212" s="42">
        <f>SUMIFS('Sample - Superstore'!R:R,'Sample - Superstore'!$V:$V,$A2212,'Sample - Superstore'!$N:$N,$B2212)</f>
        <v>68.85712757</v>
      </c>
      <c r="G2212" s="43" t="str">
        <f>IF(OR($F2212&lt;Lower_Limit,$F2212&gt;Upper_Limit),TRUE,IF($F2212&gt;Upper_percentile,"P99",IF($F2212&lt;Lower_percentile,"P01","")))</f>
        <v/>
      </c>
      <c r="H2212" s="44">
        <f>SUMIFS('Sample - Superstore'!S:S,'Sample - Superstore'!$V:$V,$A2212,'Sample - Superstore'!$N:$N,$B2212)</f>
        <v>7</v>
      </c>
      <c r="I2212" s="45">
        <f>SUMIFS('Sample - Superstore'!T:T,'Sample - Superstore'!$V:$V,$A2212,'Sample - Superstore'!$N:$N,$B2212)</f>
        <v>0</v>
      </c>
      <c r="J2212" s="42">
        <f>SUMIFS('Sample - Superstore'!U:U,'Sample - Superstore'!$V:$V,$A2212,'Sample - Superstore'!$N:$N,$B2212)</f>
        <v>17.90285317</v>
      </c>
      <c r="N2212" s="40"/>
    </row>
    <row r="2213">
      <c r="A2213" s="41" t="s">
        <v>8631</v>
      </c>
      <c r="B2213" s="36" t="s">
        <v>5441</v>
      </c>
      <c r="C2213" s="36" t="s">
        <v>51</v>
      </c>
      <c r="D2213" s="36" t="s">
        <v>297</v>
      </c>
      <c r="E2213" s="36" t="s">
        <v>5442</v>
      </c>
      <c r="F2213" s="42">
        <f>SUMIFS('Sample - Superstore'!R:R,'Sample - Superstore'!$V:$V,$A2213,'Sample - Superstore'!$N:$N,$B2213)</f>
        <v>4.210851852</v>
      </c>
      <c r="G2213" s="43" t="str">
        <f>IF(OR($F2213&lt;Lower_Limit,$F2213&gt;Upper_Limit),TRUE,IF($F2213&gt;Upper_percentile,"P99",IF($F2213&lt;Lower_percentile,"P01","")))</f>
        <v/>
      </c>
      <c r="H2213" s="44">
        <f>SUMIFS('Sample - Superstore'!S:S,'Sample - Superstore'!$V:$V,$A2213,'Sample - Superstore'!$N:$N,$B2213)</f>
        <v>1</v>
      </c>
      <c r="I2213" s="45">
        <f>SUMIFS('Sample - Superstore'!T:T,'Sample - Superstore'!$V:$V,$A2213,'Sample - Superstore'!$N:$N,$B2213)</f>
        <v>0</v>
      </c>
      <c r="J2213" s="42">
        <f>SUMIFS('Sample - Superstore'!U:U,'Sample - Superstore'!$V:$V,$A2213,'Sample - Superstore'!$N:$N,$B2213)</f>
        <v>1.97910037</v>
      </c>
      <c r="N2213" s="40"/>
    </row>
    <row r="2214">
      <c r="A2214" s="41" t="s">
        <v>8631</v>
      </c>
      <c r="B2214" s="36" t="s">
        <v>2923</v>
      </c>
      <c r="C2214" s="36" t="s">
        <v>51</v>
      </c>
      <c r="D2214" s="36" t="s">
        <v>297</v>
      </c>
      <c r="E2214" s="36" t="s">
        <v>2924</v>
      </c>
      <c r="F2214" s="42">
        <f>SUMIFS('Sample - Superstore'!R:R,'Sample - Superstore'!$V:$V,$A2214,'Sample - Superstore'!$N:$N,$B2214)</f>
        <v>139.3575144</v>
      </c>
      <c r="G2214" s="43" t="str">
        <f>IF(OR($F2214&lt;Lower_Limit,$F2214&gt;Upper_Limit),TRUE,IF($F2214&gt;Upper_percentile,"P99",IF($F2214&lt;Lower_percentile,"P01","")))</f>
        <v/>
      </c>
      <c r="H2214" s="44">
        <f>SUMIFS('Sample - Superstore'!S:S,'Sample - Superstore'!$V:$V,$A2214,'Sample - Superstore'!$N:$N,$B2214)</f>
        <v>4</v>
      </c>
      <c r="I2214" s="45">
        <f>SUMIFS('Sample - Superstore'!T:T,'Sample - Superstore'!$V:$V,$A2214,'Sample - Superstore'!$N:$N,$B2214)</f>
        <v>0</v>
      </c>
      <c r="J2214" s="42">
        <f>SUMIFS('Sample - Superstore'!U:U,'Sample - Superstore'!$V:$V,$A2214,'Sample - Superstore'!$N:$N,$B2214)</f>
        <v>64.10445663</v>
      </c>
      <c r="N2214" s="40"/>
    </row>
    <row r="2215">
      <c r="A2215" s="41" t="s">
        <v>8631</v>
      </c>
      <c r="B2215" s="36" t="s">
        <v>4066</v>
      </c>
      <c r="C2215" s="36" t="s">
        <v>51</v>
      </c>
      <c r="D2215" s="36" t="s">
        <v>124</v>
      </c>
      <c r="E2215" s="36" t="s">
        <v>4067</v>
      </c>
      <c r="F2215" s="42">
        <f>SUMIFS('Sample - Superstore'!R:R,'Sample - Superstore'!$V:$V,$A2215,'Sample - Superstore'!$N:$N,$B2215)</f>
        <v>27.57001194</v>
      </c>
      <c r="G2215" s="43" t="str">
        <f>IF(OR($F2215&lt;Lower_Limit,$F2215&gt;Upper_Limit),TRUE,IF($F2215&gt;Upper_percentile,"P99",IF($F2215&lt;Lower_percentile,"P01","")))</f>
        <v/>
      </c>
      <c r="H2215" s="44">
        <f>SUMIFS('Sample - Superstore'!S:S,'Sample - Superstore'!$V:$V,$A2215,'Sample - Superstore'!$N:$N,$B2215)</f>
        <v>7</v>
      </c>
      <c r="I2215" s="45">
        <f>SUMIFS('Sample - Superstore'!T:T,'Sample - Superstore'!$V:$V,$A2215,'Sample - Superstore'!$N:$N,$B2215)</f>
        <v>0.4</v>
      </c>
      <c r="J2215" s="42">
        <f>SUMIFS('Sample - Superstore'!U:U,'Sample - Superstore'!$V:$V,$A2215,'Sample - Superstore'!$N:$N,$B2215)</f>
        <v>9.649504178</v>
      </c>
      <c r="N2215" s="40"/>
    </row>
    <row r="2216">
      <c r="A2216" s="41" t="s">
        <v>8631</v>
      </c>
      <c r="B2216" s="36" t="s">
        <v>1201</v>
      </c>
      <c r="C2216" s="36" t="s">
        <v>51</v>
      </c>
      <c r="D2216" s="36" t="s">
        <v>93</v>
      </c>
      <c r="E2216" s="36" t="s">
        <v>1202</v>
      </c>
      <c r="F2216" s="42">
        <f>SUMIFS('Sample - Superstore'!R:R,'Sample - Superstore'!$V:$V,$A2216,'Sample - Superstore'!$N:$N,$B2216)</f>
        <v>10.64466831</v>
      </c>
      <c r="G2216" s="43" t="str">
        <f>IF(OR($F2216&lt;Lower_Limit,$F2216&gt;Upper_Limit),TRUE,IF($F2216&gt;Upper_percentile,"P99",IF($F2216&lt;Lower_percentile,"P01","")))</f>
        <v/>
      </c>
      <c r="H2216" s="44">
        <f>SUMIFS('Sample - Superstore'!S:S,'Sample - Superstore'!$V:$V,$A2216,'Sample - Superstore'!$N:$N,$B2216)</f>
        <v>1</v>
      </c>
      <c r="I2216" s="45">
        <f>SUMIFS('Sample - Superstore'!T:T,'Sample - Superstore'!$V:$V,$A2216,'Sample - Superstore'!$N:$N,$B2216)</f>
        <v>0.2</v>
      </c>
      <c r="J2216" s="42">
        <f>SUMIFS('Sample - Superstore'!U:U,'Sample - Superstore'!$V:$V,$A2216,'Sample - Superstore'!$N:$N,$B2216)</f>
        <v>0.9314084774</v>
      </c>
      <c r="N2216" s="40"/>
    </row>
    <row r="2217">
      <c r="A2217" s="41" t="s">
        <v>8631</v>
      </c>
      <c r="B2217" s="36" t="s">
        <v>1921</v>
      </c>
      <c r="C2217" s="36" t="s">
        <v>35</v>
      </c>
      <c r="D2217" s="36" t="s">
        <v>73</v>
      </c>
      <c r="E2217" s="36" t="s">
        <v>1922</v>
      </c>
      <c r="F2217" s="42">
        <f>SUMIFS('Sample - Superstore'!R:R,'Sample - Superstore'!$V:$V,$A2217,'Sample - Superstore'!$N:$N,$B2217)</f>
        <v>58.31905696</v>
      </c>
      <c r="G2217" s="43" t="str">
        <f>IF(OR($F2217&lt;Lower_Limit,$F2217&gt;Upper_Limit),TRUE,IF($F2217&gt;Upper_percentile,"P99",IF($F2217&lt;Lower_percentile,"P01","")))</f>
        <v/>
      </c>
      <c r="H2217" s="44">
        <f>SUMIFS('Sample - Superstore'!S:S,'Sample - Superstore'!$V:$V,$A2217,'Sample - Superstore'!$N:$N,$B2217)</f>
        <v>3</v>
      </c>
      <c r="I2217" s="45">
        <f>SUMIFS('Sample - Superstore'!T:T,'Sample - Superstore'!$V:$V,$A2217,'Sample - Superstore'!$N:$N,$B2217)</f>
        <v>0.4</v>
      </c>
      <c r="J2217" s="42">
        <f>SUMIFS('Sample - Superstore'!U:U,'Sample - Superstore'!$V:$V,$A2217,'Sample - Superstore'!$N:$N,$B2217)</f>
        <v>-21.38365422</v>
      </c>
      <c r="N2217" s="40"/>
    </row>
    <row r="2218">
      <c r="A2218" s="41" t="s">
        <v>8631</v>
      </c>
      <c r="B2218" s="36" t="s">
        <v>1456</v>
      </c>
      <c r="C2218" s="36" t="s">
        <v>51</v>
      </c>
      <c r="D2218" s="36" t="s">
        <v>76</v>
      </c>
      <c r="E2218" s="36" t="s">
        <v>1457</v>
      </c>
      <c r="F2218" s="42">
        <f>SUMIFS('Sample - Superstore'!R:R,'Sample - Superstore'!$V:$V,$A2218,'Sample - Superstore'!$N:$N,$B2218)</f>
        <v>2.137248506</v>
      </c>
      <c r="G2218" s="43" t="str">
        <f>IF(OR($F2218&lt;Lower_Limit,$F2218&gt;Upper_Limit),TRUE,IF($F2218&gt;Upper_percentile,"P99",IF($F2218&lt;Lower_percentile,"P01","")))</f>
        <v/>
      </c>
      <c r="H2218" s="44">
        <f>SUMIFS('Sample - Superstore'!S:S,'Sample - Superstore'!$V:$V,$A2218,'Sample - Superstore'!$N:$N,$B2218)</f>
        <v>2</v>
      </c>
      <c r="I2218" s="45">
        <f>SUMIFS('Sample - Superstore'!T:T,'Sample - Superstore'!$V:$V,$A2218,'Sample - Superstore'!$N:$N,$B2218)</f>
        <v>0.7</v>
      </c>
      <c r="J2218" s="42">
        <f>SUMIFS('Sample - Superstore'!U:U,'Sample - Superstore'!$V:$V,$A2218,'Sample - Superstore'!$N:$N,$B2218)</f>
        <v>-1.496073954</v>
      </c>
      <c r="N2218" s="40"/>
    </row>
    <row r="2219">
      <c r="A2219" s="41" t="s">
        <v>8631</v>
      </c>
      <c r="B2219" s="36" t="s">
        <v>2076</v>
      </c>
      <c r="C2219" s="36" t="s">
        <v>39</v>
      </c>
      <c r="D2219" s="36" t="s">
        <v>40</v>
      </c>
      <c r="E2219" s="36" t="s">
        <v>2077</v>
      </c>
      <c r="F2219" s="42">
        <f>SUMIFS('Sample - Superstore'!R:R,'Sample - Superstore'!$V:$V,$A2219,'Sample - Superstore'!$N:$N,$B2219)</f>
        <v>12.43855967</v>
      </c>
      <c r="G2219" s="43" t="str">
        <f>IF(OR($F2219&lt;Lower_Limit,$F2219&gt;Upper_Limit),TRUE,IF($F2219&gt;Upper_percentile,"P99",IF($F2219&lt;Lower_percentile,"P01","")))</f>
        <v/>
      </c>
      <c r="H2219" s="44">
        <f>SUMIFS('Sample - Superstore'!S:S,'Sample - Superstore'!$V:$V,$A2219,'Sample - Superstore'!$N:$N,$B2219)</f>
        <v>1</v>
      </c>
      <c r="I2219" s="45">
        <f>SUMIFS('Sample - Superstore'!T:T,'Sample - Superstore'!$V:$V,$A2219,'Sample - Superstore'!$N:$N,$B2219)</f>
        <v>0</v>
      </c>
      <c r="J2219" s="42">
        <f>SUMIFS('Sample - Superstore'!U:U,'Sample - Superstore'!$V:$V,$A2219,'Sample - Superstore'!$N:$N,$B2219)</f>
        <v>3.482796708</v>
      </c>
      <c r="N2219" s="40"/>
    </row>
    <row r="2220">
      <c r="A2220" s="41" t="s">
        <v>8631</v>
      </c>
      <c r="B2220" s="36" t="s">
        <v>1358</v>
      </c>
      <c r="C2220" s="36" t="s">
        <v>39</v>
      </c>
      <c r="D2220" s="36" t="s">
        <v>61</v>
      </c>
      <c r="E2220" s="36" t="s">
        <v>1359</v>
      </c>
      <c r="F2220" s="42">
        <f>SUMIFS('Sample - Superstore'!R:R,'Sample - Superstore'!$V:$V,$A2220,'Sample - Superstore'!$N:$N,$B2220)</f>
        <v>68.44631276</v>
      </c>
      <c r="G2220" s="43" t="str">
        <f>IF(OR($F2220&lt;Lower_Limit,$F2220&gt;Upper_Limit),TRUE,IF($F2220&gt;Upper_percentile,"P99",IF($F2220&lt;Lower_percentile,"P01","")))</f>
        <v/>
      </c>
      <c r="H2220" s="44">
        <f>SUMIFS('Sample - Superstore'!S:S,'Sample - Superstore'!$V:$V,$A2220,'Sample - Superstore'!$N:$N,$B2220)</f>
        <v>2</v>
      </c>
      <c r="I2220" s="45">
        <f>SUMIFS('Sample - Superstore'!T:T,'Sample - Superstore'!$V:$V,$A2220,'Sample - Superstore'!$N:$N,$B2220)</f>
        <v>0</v>
      </c>
      <c r="J2220" s="42">
        <f>SUMIFS('Sample - Superstore'!U:U,'Sample - Superstore'!$V:$V,$A2220,'Sample - Superstore'!$N:$N,$B2220)</f>
        <v>28.74745136</v>
      </c>
      <c r="N2220" s="40"/>
    </row>
    <row r="2221">
      <c r="A2221" s="41" t="s">
        <v>8631</v>
      </c>
      <c r="B2221" s="36" t="s">
        <v>2893</v>
      </c>
      <c r="C2221" s="36" t="s">
        <v>51</v>
      </c>
      <c r="D2221" s="36" t="s">
        <v>283</v>
      </c>
      <c r="E2221" s="36" t="s">
        <v>2894</v>
      </c>
      <c r="F2221" s="42">
        <f>SUMIFS('Sample - Superstore'!R:R,'Sample - Superstore'!$V:$V,$A2221,'Sample - Superstore'!$N:$N,$B2221)</f>
        <v>70.67041852</v>
      </c>
      <c r="G2221" s="43" t="str">
        <f>IF(OR($F2221&lt;Lower_Limit,$F2221&gt;Upper_Limit),TRUE,IF($F2221&gt;Upper_percentile,"P99",IF($F2221&lt;Lower_percentile,"P01","")))</f>
        <v/>
      </c>
      <c r="H2221" s="44">
        <f>SUMIFS('Sample - Superstore'!S:S,'Sample - Superstore'!$V:$V,$A2221,'Sample - Superstore'!$N:$N,$B2221)</f>
        <v>1</v>
      </c>
      <c r="I2221" s="45">
        <f>SUMIFS('Sample - Superstore'!T:T,'Sample - Superstore'!$V:$V,$A2221,'Sample - Superstore'!$N:$N,$B2221)</f>
        <v>0.1</v>
      </c>
      <c r="J2221" s="42">
        <f>SUMIFS('Sample - Superstore'!U:U,'Sample - Superstore'!$V:$V,$A2221,'Sample - Superstore'!$N:$N,$B2221)</f>
        <v>26.69771366</v>
      </c>
      <c r="N2221" s="40"/>
    </row>
    <row r="2222">
      <c r="A2222" s="41" t="s">
        <v>8631</v>
      </c>
      <c r="B2222" s="36" t="s">
        <v>5447</v>
      </c>
      <c r="C2222" s="36" t="s">
        <v>39</v>
      </c>
      <c r="D2222" s="36" t="s">
        <v>40</v>
      </c>
      <c r="E2222" s="36" t="s">
        <v>5448</v>
      </c>
      <c r="F2222" s="42">
        <f>SUMIFS('Sample - Superstore'!R:R,'Sample - Superstore'!$V:$V,$A2222,'Sample - Superstore'!$N:$N,$B2222)</f>
        <v>29.86155862</v>
      </c>
      <c r="G2222" s="43" t="str">
        <f>IF(OR($F2222&lt;Lower_Limit,$F2222&gt;Upper_Limit),TRUE,IF($F2222&gt;Upper_percentile,"P99",IF($F2222&lt;Lower_percentile,"P01","")))</f>
        <v/>
      </c>
      <c r="H2222" s="44">
        <f>SUMIFS('Sample - Superstore'!S:S,'Sample - Superstore'!$V:$V,$A2222,'Sample - Superstore'!$N:$N,$B2222)</f>
        <v>3</v>
      </c>
      <c r="I2222" s="45">
        <f>SUMIFS('Sample - Superstore'!T:T,'Sample - Superstore'!$V:$V,$A2222,'Sample - Superstore'!$N:$N,$B2222)</f>
        <v>0.2</v>
      </c>
      <c r="J2222" s="42">
        <f>SUMIFS('Sample - Superstore'!U:U,'Sample - Superstore'!$V:$V,$A2222,'Sample - Superstore'!$N:$N,$B2222)</f>
        <v>-6.71885069</v>
      </c>
      <c r="N2222" s="40"/>
    </row>
    <row r="2223">
      <c r="A2223" s="41" t="s">
        <v>8631</v>
      </c>
      <c r="B2223" s="36" t="s">
        <v>634</v>
      </c>
      <c r="C2223" s="36" t="s">
        <v>51</v>
      </c>
      <c r="D2223" s="36" t="s">
        <v>635</v>
      </c>
      <c r="E2223" s="36" t="s">
        <v>636</v>
      </c>
      <c r="F2223" s="42">
        <f>SUMIFS('Sample - Superstore'!R:R,'Sample - Superstore'!$V:$V,$A2223,'Sample - Superstore'!$N:$N,$B2223)</f>
        <v>39.23719835</v>
      </c>
      <c r="G2223" s="43" t="str">
        <f>IF(OR($F2223&lt;Lower_Limit,$F2223&gt;Upper_Limit),TRUE,IF($F2223&gt;Upper_percentile,"P99",IF($F2223&lt;Lower_percentile,"P01","")))</f>
        <v/>
      </c>
      <c r="H2223" s="44">
        <f>SUMIFS('Sample - Superstore'!S:S,'Sample - Superstore'!$V:$V,$A2223,'Sample - Superstore'!$N:$N,$B2223)</f>
        <v>5</v>
      </c>
      <c r="I2223" s="45">
        <f>SUMIFS('Sample - Superstore'!T:T,'Sample - Superstore'!$V:$V,$A2223,'Sample - Superstore'!$N:$N,$B2223)</f>
        <v>0.4</v>
      </c>
      <c r="J2223" s="42">
        <f>SUMIFS('Sample - Superstore'!U:U,'Sample - Superstore'!$V:$V,$A2223,'Sample - Superstore'!$N:$N,$B2223)</f>
        <v>2.942789877</v>
      </c>
      <c r="N2223" s="40"/>
    </row>
    <row r="2224">
      <c r="A2224" s="41" t="s">
        <v>8631</v>
      </c>
      <c r="B2224" s="36" t="s">
        <v>2751</v>
      </c>
      <c r="C2224" s="36" t="s">
        <v>51</v>
      </c>
      <c r="D2224" s="36" t="s">
        <v>283</v>
      </c>
      <c r="E2224" s="36" t="s">
        <v>2752</v>
      </c>
      <c r="F2224" s="42">
        <f>SUMIFS('Sample - Superstore'!R:R,'Sample - Superstore'!$V:$V,$A2224,'Sample - Superstore'!$N:$N,$B2224)</f>
        <v>4.970859259</v>
      </c>
      <c r="G2224" s="43" t="str">
        <f>IF(OR($F2224&lt;Lower_Limit,$F2224&gt;Upper_Limit),TRUE,IF($F2224&gt;Upper_percentile,"P99",IF($F2224&lt;Lower_percentile,"P01","")))</f>
        <v/>
      </c>
      <c r="H2224" s="44">
        <f>SUMIFS('Sample - Superstore'!S:S,'Sample - Superstore'!$V:$V,$A2224,'Sample - Superstore'!$N:$N,$B2224)</f>
        <v>2</v>
      </c>
      <c r="I2224" s="45">
        <f>SUMIFS('Sample - Superstore'!T:T,'Sample - Superstore'!$V:$V,$A2224,'Sample - Superstore'!$N:$N,$B2224)</f>
        <v>0.8</v>
      </c>
      <c r="J2224" s="42">
        <f>SUMIFS('Sample - Superstore'!U:U,'Sample - Superstore'!$V:$V,$A2224,'Sample - Superstore'!$N:$N,$B2224)</f>
        <v>-13.42132</v>
      </c>
      <c r="N2224" s="40"/>
    </row>
    <row r="2225">
      <c r="A2225" s="41" t="s">
        <v>8631</v>
      </c>
      <c r="B2225" s="36" t="s">
        <v>5450</v>
      </c>
      <c r="C2225" s="36" t="s">
        <v>39</v>
      </c>
      <c r="D2225" s="36" t="s">
        <v>61</v>
      </c>
      <c r="E2225" s="36" t="s">
        <v>5451</v>
      </c>
      <c r="F2225" s="42">
        <f>SUMIFS('Sample - Superstore'!R:R,'Sample - Superstore'!$V:$V,$A2225,'Sample - Superstore'!$N:$N,$B2225)</f>
        <v>21.72753909</v>
      </c>
      <c r="G2225" s="43" t="str">
        <f>IF(OR($F2225&lt;Lower_Limit,$F2225&gt;Upper_Limit),TRUE,IF($F2225&gt;Upper_percentile,"P99",IF($F2225&lt;Lower_percentile,"P01","")))</f>
        <v/>
      </c>
      <c r="H2225" s="44">
        <f>SUMIFS('Sample - Superstore'!S:S,'Sample - Superstore'!$V:$V,$A2225,'Sample - Superstore'!$N:$N,$B2225)</f>
        <v>4</v>
      </c>
      <c r="I2225" s="45">
        <f>SUMIFS('Sample - Superstore'!T:T,'Sample - Superstore'!$V:$V,$A2225,'Sample - Superstore'!$N:$N,$B2225)</f>
        <v>0.2</v>
      </c>
      <c r="J2225" s="42">
        <f>SUMIFS('Sample - Superstore'!U:U,'Sample - Superstore'!$V:$V,$A2225,'Sample - Superstore'!$N:$N,$B2225)</f>
        <v>-1.629565432</v>
      </c>
      <c r="N2225" s="40"/>
    </row>
    <row r="2226">
      <c r="A2226" s="41" t="s">
        <v>8631</v>
      </c>
      <c r="B2226" s="36" t="s">
        <v>5114</v>
      </c>
      <c r="C2226" s="36" t="s">
        <v>51</v>
      </c>
      <c r="D2226" s="36" t="s">
        <v>76</v>
      </c>
      <c r="E2226" s="36" t="s">
        <v>5115</v>
      </c>
      <c r="F2226" s="42">
        <f>SUMIFS('Sample - Superstore'!R:R,'Sample - Superstore'!$V:$V,$A2226,'Sample - Superstore'!$N:$N,$B2226)</f>
        <v>273.92</v>
      </c>
      <c r="G2226" s="43" t="str">
        <f>IF(OR($F2226&lt;Lower_Limit,$F2226&gt;Upper_Limit),TRUE,IF($F2226&gt;Upper_percentile,"P99",IF($F2226&lt;Lower_percentile,"P01","")))</f>
        <v/>
      </c>
      <c r="H2226" s="44">
        <f>SUMIFS('Sample - Superstore'!S:S,'Sample - Superstore'!$V:$V,$A2226,'Sample - Superstore'!$N:$N,$B2226)</f>
        <v>8</v>
      </c>
      <c r="I2226" s="45">
        <f>SUMIFS('Sample - Superstore'!T:T,'Sample - Superstore'!$V:$V,$A2226,'Sample - Superstore'!$N:$N,$B2226)</f>
        <v>0.2</v>
      </c>
      <c r="J2226" s="42">
        <f>SUMIFS('Sample - Superstore'!U:U,'Sample - Superstore'!$V:$V,$A2226,'Sample - Superstore'!$N:$N,$B2226)</f>
        <v>99.296</v>
      </c>
      <c r="N2226" s="40"/>
    </row>
    <row r="2227">
      <c r="A2227" s="41" t="s">
        <v>8631</v>
      </c>
      <c r="B2227" s="36" t="s">
        <v>3559</v>
      </c>
      <c r="C2227" s="36" t="s">
        <v>35</v>
      </c>
      <c r="D2227" s="36" t="s">
        <v>73</v>
      </c>
      <c r="E2227" s="36" t="s">
        <v>3560</v>
      </c>
      <c r="F2227" s="42">
        <f>SUMIFS('Sample - Superstore'!R:R,'Sample - Superstore'!$V:$V,$A2227,'Sample - Superstore'!$N:$N,$B2227)</f>
        <v>1145.823993</v>
      </c>
      <c r="G2227" s="43" t="str">
        <f>IF(OR($F2227&lt;Lower_Limit,$F2227&gt;Upper_Limit),TRUE,IF($F2227&gt;Upper_percentile,"P99",IF($F2227&lt;Lower_percentile,"P01","")))</f>
        <v/>
      </c>
      <c r="H2227" s="44">
        <f>SUMIFS('Sample - Superstore'!S:S,'Sample - Superstore'!$V:$V,$A2227,'Sample - Superstore'!$N:$N,$B2227)</f>
        <v>12</v>
      </c>
      <c r="I2227" s="45">
        <f>SUMIFS('Sample - Superstore'!T:T,'Sample - Superstore'!$V:$V,$A2227,'Sample - Superstore'!$N:$N,$B2227)</f>
        <v>0.5</v>
      </c>
      <c r="J2227" s="42">
        <f>SUMIFS('Sample - Superstore'!U:U,'Sample - Superstore'!$V:$V,$A2227,'Sample - Superstore'!$N:$N,$B2227)</f>
        <v>-148.9589011</v>
      </c>
      <c r="N2227" s="40"/>
    </row>
    <row r="2228">
      <c r="A2228" s="41" t="s">
        <v>8631</v>
      </c>
      <c r="B2228" s="36" t="s">
        <v>1534</v>
      </c>
      <c r="C2228" s="36" t="s">
        <v>51</v>
      </c>
      <c r="D2228" s="36" t="s">
        <v>52</v>
      </c>
      <c r="E2228" s="36" t="s">
        <v>1535</v>
      </c>
      <c r="F2228" s="42">
        <f>SUMIFS('Sample - Superstore'!R:R,'Sample - Superstore'!$V:$V,$A2228,'Sample - Superstore'!$N:$N,$B2228)</f>
        <v>91.98720988</v>
      </c>
      <c r="G2228" s="43" t="str">
        <f>IF(OR($F2228&lt;Lower_Limit,$F2228&gt;Upper_Limit),TRUE,IF($F2228&gt;Upper_percentile,"P99",IF($F2228&lt;Lower_percentile,"P01","")))</f>
        <v/>
      </c>
      <c r="H2228" s="44">
        <f>SUMIFS('Sample - Superstore'!S:S,'Sample - Superstore'!$V:$V,$A2228,'Sample - Superstore'!$N:$N,$B2228)</f>
        <v>6</v>
      </c>
      <c r="I2228" s="45">
        <f>SUMIFS('Sample - Superstore'!T:T,'Sample - Superstore'!$V:$V,$A2228,'Sample - Superstore'!$N:$N,$B2228)</f>
        <v>0</v>
      </c>
      <c r="J2228" s="42">
        <f>SUMIFS('Sample - Superstore'!U:U,'Sample - Superstore'!$V:$V,$A2228,'Sample - Superstore'!$N:$N,$B2228)</f>
        <v>25.75641877</v>
      </c>
      <c r="N2228" s="40"/>
    </row>
    <row r="2229">
      <c r="A2229" s="41" t="s">
        <v>8631</v>
      </c>
      <c r="B2229" s="36" t="s">
        <v>5458</v>
      </c>
      <c r="C2229" s="36" t="s">
        <v>51</v>
      </c>
      <c r="D2229" s="36" t="s">
        <v>205</v>
      </c>
      <c r="E2229" s="36" t="s">
        <v>5459</v>
      </c>
      <c r="F2229" s="42">
        <f>SUMIFS('Sample - Superstore'!R:R,'Sample - Superstore'!$V:$V,$A2229,'Sample - Superstore'!$N:$N,$B2229)</f>
        <v>413.1547654</v>
      </c>
      <c r="G2229" s="43" t="str">
        <f>IF(OR($F2229&lt;Lower_Limit,$F2229&gt;Upper_Limit),TRUE,IF($F2229&gt;Upper_percentile,"P99",IF($F2229&lt;Lower_percentile,"P01","")))</f>
        <v/>
      </c>
      <c r="H2229" s="44">
        <f>SUMIFS('Sample - Superstore'!S:S,'Sample - Superstore'!$V:$V,$A2229,'Sample - Superstore'!$N:$N,$B2229)</f>
        <v>4</v>
      </c>
      <c r="I2229" s="45">
        <f>SUMIFS('Sample - Superstore'!T:T,'Sample - Superstore'!$V:$V,$A2229,'Sample - Superstore'!$N:$N,$B2229)</f>
        <v>0</v>
      </c>
      <c r="J2229" s="42">
        <f>SUMIFS('Sample - Superstore'!U:U,'Sample - Superstore'!$V:$V,$A2229,'Sample - Superstore'!$N:$N,$B2229)</f>
        <v>185.9196444</v>
      </c>
      <c r="N2229" s="40"/>
    </row>
    <row r="2230">
      <c r="A2230" s="41" t="s">
        <v>8631</v>
      </c>
      <c r="B2230" s="36" t="s">
        <v>2070</v>
      </c>
      <c r="C2230" s="36" t="s">
        <v>51</v>
      </c>
      <c r="D2230" s="36" t="s">
        <v>76</v>
      </c>
      <c r="E2230" s="36" t="s">
        <v>2071</v>
      </c>
      <c r="F2230" s="42">
        <f>SUMIFS('Sample - Superstore'!R:R,'Sample - Superstore'!$V:$V,$A2230,'Sample - Superstore'!$N:$N,$B2230)</f>
        <v>153.552</v>
      </c>
      <c r="G2230" s="43" t="str">
        <f>IF(OR($F2230&lt;Lower_Limit,$F2230&gt;Upper_Limit),TRUE,IF($F2230&gt;Upper_percentile,"P99",IF($F2230&lt;Lower_percentile,"P01","")))</f>
        <v/>
      </c>
      <c r="H2230" s="44">
        <f>SUMIFS('Sample - Superstore'!S:S,'Sample - Superstore'!$V:$V,$A2230,'Sample - Superstore'!$N:$N,$B2230)</f>
        <v>3</v>
      </c>
      <c r="I2230" s="45">
        <f>SUMIFS('Sample - Superstore'!T:T,'Sample - Superstore'!$V:$V,$A2230,'Sample - Superstore'!$N:$N,$B2230)</f>
        <v>0.2</v>
      </c>
      <c r="J2230" s="42">
        <f>SUMIFS('Sample - Superstore'!U:U,'Sample - Superstore'!$V:$V,$A2230,'Sample - Superstore'!$N:$N,$B2230)</f>
        <v>51.8238</v>
      </c>
      <c r="N2230" s="40"/>
    </row>
    <row r="2231">
      <c r="A2231" s="41" t="s">
        <v>8631</v>
      </c>
      <c r="B2231" s="36" t="s">
        <v>2285</v>
      </c>
      <c r="C2231" s="36" t="s">
        <v>51</v>
      </c>
      <c r="D2231" s="36" t="s">
        <v>283</v>
      </c>
      <c r="E2231" s="36" t="s">
        <v>2286</v>
      </c>
      <c r="F2231" s="42">
        <f>SUMIFS('Sample - Superstore'!R:R,'Sample - Superstore'!$V:$V,$A2231,'Sample - Superstore'!$N:$N,$B2231)</f>
        <v>65.34</v>
      </c>
      <c r="G2231" s="43" t="str">
        <f>IF(OR($F2231&lt;Lower_Limit,$F2231&gt;Upper_Limit),TRUE,IF($F2231&gt;Upper_percentile,"P99",IF($F2231&lt;Lower_percentile,"P01","")))</f>
        <v/>
      </c>
      <c r="H2231" s="44">
        <f>SUMIFS('Sample - Superstore'!S:S,'Sample - Superstore'!$V:$V,$A2231,'Sample - Superstore'!$N:$N,$B2231)</f>
        <v>3</v>
      </c>
      <c r="I2231" s="45">
        <f>SUMIFS('Sample - Superstore'!T:T,'Sample - Superstore'!$V:$V,$A2231,'Sample - Superstore'!$N:$N,$B2231)</f>
        <v>0</v>
      </c>
      <c r="J2231" s="42">
        <f>SUMIFS('Sample - Superstore'!U:U,'Sample - Superstore'!$V:$V,$A2231,'Sample - Superstore'!$N:$N,$B2231)</f>
        <v>22.869</v>
      </c>
      <c r="N2231" s="40"/>
    </row>
    <row r="2232">
      <c r="A2232" s="41" t="s">
        <v>8631</v>
      </c>
      <c r="B2232" s="36" t="s">
        <v>5461</v>
      </c>
      <c r="C2232" s="36" t="s">
        <v>51</v>
      </c>
      <c r="D2232" s="36" t="s">
        <v>124</v>
      </c>
      <c r="E2232" s="36" t="s">
        <v>5462</v>
      </c>
      <c r="F2232" s="42">
        <f>SUMIFS('Sample - Superstore'!R:R,'Sample - Superstore'!$V:$V,$A2232,'Sample - Superstore'!$N:$N,$B2232)</f>
        <v>123.92</v>
      </c>
      <c r="G2232" s="43" t="str">
        <f>IF(OR($F2232&lt;Lower_Limit,$F2232&gt;Upper_Limit),TRUE,IF($F2232&gt;Upper_percentile,"P99",IF($F2232&lt;Lower_percentile,"P01","")))</f>
        <v/>
      </c>
      <c r="H2232" s="44">
        <f>SUMIFS('Sample - Superstore'!S:S,'Sample - Superstore'!$V:$V,$A2232,'Sample - Superstore'!$N:$N,$B2232)</f>
        <v>4</v>
      </c>
      <c r="I2232" s="45">
        <f>SUMIFS('Sample - Superstore'!T:T,'Sample - Superstore'!$V:$V,$A2232,'Sample - Superstore'!$N:$N,$B2232)</f>
        <v>0</v>
      </c>
      <c r="J2232" s="42">
        <f>SUMIFS('Sample - Superstore'!U:U,'Sample - Superstore'!$V:$V,$A2232,'Sample - Superstore'!$N:$N,$B2232)</f>
        <v>55.764</v>
      </c>
      <c r="N2232" s="40"/>
    </row>
    <row r="2233">
      <c r="A2233" s="41" t="s">
        <v>8631</v>
      </c>
      <c r="B2233" s="36" t="s">
        <v>5463</v>
      </c>
      <c r="C2233" s="36" t="s">
        <v>51</v>
      </c>
      <c r="D2233" s="36" t="s">
        <v>283</v>
      </c>
      <c r="E2233" s="36" t="s">
        <v>5464</v>
      </c>
      <c r="F2233" s="42">
        <f>SUMIFS('Sample - Superstore'!R:R,'Sample - Superstore'!$V:$V,$A2233,'Sample - Superstore'!$N:$N,$B2233)</f>
        <v>53.82</v>
      </c>
      <c r="G2233" s="43" t="str">
        <f>IF(OR($F2233&lt;Lower_Limit,$F2233&gt;Upper_Limit),TRUE,IF($F2233&gt;Upper_percentile,"P99",IF($F2233&lt;Lower_percentile,"P01","")))</f>
        <v/>
      </c>
      <c r="H2233" s="44">
        <f>SUMIFS('Sample - Superstore'!S:S,'Sample - Superstore'!$V:$V,$A2233,'Sample - Superstore'!$N:$N,$B2233)</f>
        <v>5</v>
      </c>
      <c r="I2233" s="45">
        <f>SUMIFS('Sample - Superstore'!T:T,'Sample - Superstore'!$V:$V,$A2233,'Sample - Superstore'!$N:$N,$B2233)</f>
        <v>0.2</v>
      </c>
      <c r="J2233" s="42">
        <f>SUMIFS('Sample - Superstore'!U:U,'Sample - Superstore'!$V:$V,$A2233,'Sample - Superstore'!$N:$N,$B2233)</f>
        <v>15.795</v>
      </c>
      <c r="N2233" s="40"/>
    </row>
    <row r="2234">
      <c r="A2234" s="41" t="s">
        <v>8631</v>
      </c>
      <c r="B2234" s="36" t="s">
        <v>926</v>
      </c>
      <c r="C2234" s="36" t="s">
        <v>39</v>
      </c>
      <c r="D2234" s="36" t="s">
        <v>61</v>
      </c>
      <c r="E2234" s="36" t="s">
        <v>927</v>
      </c>
      <c r="F2234" s="42">
        <f>SUMIFS('Sample - Superstore'!R:R,'Sample - Superstore'!$V:$V,$A2234,'Sample - Superstore'!$N:$N,$B2234)</f>
        <v>44.75</v>
      </c>
      <c r="G2234" s="43" t="str">
        <f>IF(OR($F2234&lt;Lower_Limit,$F2234&gt;Upper_Limit),TRUE,IF($F2234&gt;Upper_percentile,"P99",IF($F2234&lt;Lower_percentile,"P01","")))</f>
        <v/>
      </c>
      <c r="H2234" s="44">
        <f>SUMIFS('Sample - Superstore'!S:S,'Sample - Superstore'!$V:$V,$A2234,'Sample - Superstore'!$N:$N,$B2234)</f>
        <v>5</v>
      </c>
      <c r="I2234" s="45">
        <f>SUMIFS('Sample - Superstore'!T:T,'Sample - Superstore'!$V:$V,$A2234,'Sample - Superstore'!$N:$N,$B2234)</f>
        <v>0</v>
      </c>
      <c r="J2234" s="42">
        <f>SUMIFS('Sample - Superstore'!U:U,'Sample - Superstore'!$V:$V,$A2234,'Sample - Superstore'!$N:$N,$B2234)</f>
        <v>8.5025</v>
      </c>
      <c r="N2234" s="40"/>
    </row>
    <row r="2235">
      <c r="A2235" s="41" t="s">
        <v>8631</v>
      </c>
      <c r="B2235" s="36" t="s">
        <v>5467</v>
      </c>
      <c r="C2235" s="36" t="s">
        <v>35</v>
      </c>
      <c r="D2235" s="36" t="s">
        <v>263</v>
      </c>
      <c r="E2235" s="36" t="s">
        <v>5468</v>
      </c>
      <c r="F2235" s="42">
        <f>SUMIFS('Sample - Superstore'!R:R,'Sample - Superstore'!$V:$V,$A2235,'Sample - Superstore'!$N:$N,$B2235)</f>
        <v>1626.614239</v>
      </c>
      <c r="G2235" s="43" t="str">
        <f>IF(OR($F2235&lt;Lower_Limit,$F2235&gt;Upper_Limit),TRUE,IF($F2235&gt;Upper_percentile,"P99",IF($F2235&lt;Lower_percentile,"P01","")))</f>
        <v/>
      </c>
      <c r="H2235" s="44">
        <f>SUMIFS('Sample - Superstore'!S:S,'Sample - Superstore'!$V:$V,$A2235,'Sample - Superstore'!$N:$N,$B2235)</f>
        <v>5</v>
      </c>
      <c r="I2235" s="45">
        <f>SUMIFS('Sample - Superstore'!T:T,'Sample - Superstore'!$V:$V,$A2235,'Sample - Superstore'!$N:$N,$B2235)</f>
        <v>0</v>
      </c>
      <c r="J2235" s="42">
        <f>SUMIFS('Sample - Superstore'!U:U,'Sample - Superstore'!$V:$V,$A2235,'Sample - Superstore'!$N:$N,$B2235)</f>
        <v>406.6535597</v>
      </c>
      <c r="N2235" s="40"/>
    </row>
    <row r="2236">
      <c r="A2236" s="41" t="s">
        <v>8631</v>
      </c>
      <c r="B2236" s="36" t="s">
        <v>2323</v>
      </c>
      <c r="C2236" s="36" t="s">
        <v>51</v>
      </c>
      <c r="D2236" s="36" t="s">
        <v>124</v>
      </c>
      <c r="E2236" s="36" t="s">
        <v>2324</v>
      </c>
      <c r="F2236" s="42">
        <f>SUMIFS('Sample - Superstore'!R:R,'Sample - Superstore'!$V:$V,$A2236,'Sample - Superstore'!$N:$N,$B2236)</f>
        <v>80.28</v>
      </c>
      <c r="G2236" s="43" t="str">
        <f>IF(OR($F2236&lt;Lower_Limit,$F2236&gt;Upper_Limit),TRUE,IF($F2236&gt;Upper_percentile,"P99",IF($F2236&lt;Lower_percentile,"P01","")))</f>
        <v/>
      </c>
      <c r="H2236" s="44">
        <f>SUMIFS('Sample - Superstore'!S:S,'Sample - Superstore'!$V:$V,$A2236,'Sample - Superstore'!$N:$N,$B2236)</f>
        <v>12</v>
      </c>
      <c r="I2236" s="45">
        <f>SUMIFS('Sample - Superstore'!T:T,'Sample - Superstore'!$V:$V,$A2236,'Sample - Superstore'!$N:$N,$B2236)</f>
        <v>0</v>
      </c>
      <c r="J2236" s="42">
        <f>SUMIFS('Sample - Superstore'!U:U,'Sample - Superstore'!$V:$V,$A2236,'Sample - Superstore'!$N:$N,$B2236)</f>
        <v>36.9288</v>
      </c>
      <c r="N2236" s="40"/>
    </row>
    <row r="2237">
      <c r="A2237" s="41" t="s">
        <v>8631</v>
      </c>
      <c r="B2237" s="36" t="s">
        <v>1345</v>
      </c>
      <c r="C2237" s="36" t="s">
        <v>51</v>
      </c>
      <c r="D2237" s="36" t="s">
        <v>124</v>
      </c>
      <c r="E2237" s="36" t="s">
        <v>1346</v>
      </c>
      <c r="F2237" s="42">
        <f>SUMIFS('Sample - Superstore'!R:R,'Sample - Superstore'!$V:$V,$A2237,'Sample - Superstore'!$N:$N,$B2237)</f>
        <v>21.16459259</v>
      </c>
      <c r="G2237" s="43" t="str">
        <f>IF(OR($F2237&lt;Lower_Limit,$F2237&gt;Upper_Limit),TRUE,IF($F2237&gt;Upper_percentile,"P99",IF($F2237&lt;Lower_percentile,"P01","")))</f>
        <v/>
      </c>
      <c r="H2237" s="44">
        <f>SUMIFS('Sample - Superstore'!S:S,'Sample - Superstore'!$V:$V,$A2237,'Sample - Superstore'!$N:$N,$B2237)</f>
        <v>2</v>
      </c>
      <c r="I2237" s="45">
        <f>SUMIFS('Sample - Superstore'!T:T,'Sample - Superstore'!$V:$V,$A2237,'Sample - Superstore'!$N:$N,$B2237)</f>
        <v>0</v>
      </c>
      <c r="J2237" s="42">
        <f>SUMIFS('Sample - Superstore'!U:U,'Sample - Superstore'!$V:$V,$A2237,'Sample - Superstore'!$N:$N,$B2237)</f>
        <v>9.947358519</v>
      </c>
      <c r="N2237" s="40"/>
    </row>
    <row r="2238">
      <c r="A2238" s="41" t="s">
        <v>8631</v>
      </c>
      <c r="B2238" s="36" t="s">
        <v>988</v>
      </c>
      <c r="C2238" s="36" t="s">
        <v>51</v>
      </c>
      <c r="D2238" s="36" t="s">
        <v>124</v>
      </c>
      <c r="E2238" s="36" t="s">
        <v>5473</v>
      </c>
      <c r="F2238" s="42">
        <f>SUMIFS('Sample - Superstore'!R:R,'Sample - Superstore'!$V:$V,$A2238,'Sample - Superstore'!$N:$N,$B2238)</f>
        <v>71.71303704</v>
      </c>
      <c r="G2238" s="43" t="str">
        <f>IF(OR($F2238&lt;Lower_Limit,$F2238&gt;Upper_Limit),TRUE,IF($F2238&gt;Upper_percentile,"P99",IF($F2238&lt;Lower_percentile,"P01","")))</f>
        <v/>
      </c>
      <c r="H2238" s="44">
        <f>SUMIFS('Sample - Superstore'!S:S,'Sample - Superstore'!$V:$V,$A2238,'Sample - Superstore'!$N:$N,$B2238)</f>
        <v>9</v>
      </c>
      <c r="I2238" s="45">
        <f>SUMIFS('Sample - Superstore'!T:T,'Sample - Superstore'!$V:$V,$A2238,'Sample - Superstore'!$N:$N,$B2238)</f>
        <v>0</v>
      </c>
      <c r="J2238" s="42">
        <f>SUMIFS('Sample - Superstore'!U:U,'Sample - Superstore'!$V:$V,$A2238,'Sample - Superstore'!$N:$N,$B2238)</f>
        <v>33.70512741</v>
      </c>
      <c r="N2238" s="40"/>
    </row>
    <row r="2239">
      <c r="A2239" s="41" t="s">
        <v>8631</v>
      </c>
      <c r="B2239" s="36" t="s">
        <v>5477</v>
      </c>
      <c r="C2239" s="36" t="s">
        <v>51</v>
      </c>
      <c r="D2239" s="36" t="s">
        <v>124</v>
      </c>
      <c r="E2239" s="36" t="s">
        <v>5478</v>
      </c>
      <c r="F2239" s="42">
        <f>SUMIFS('Sample - Superstore'!R:R,'Sample - Superstore'!$V:$V,$A2239,'Sample - Superstore'!$N:$N,$B2239)</f>
        <v>7.397333333</v>
      </c>
      <c r="G2239" s="43" t="str">
        <f>IF(OR($F2239&lt;Lower_Limit,$F2239&gt;Upper_Limit),TRUE,IF($F2239&gt;Upper_percentile,"P99",IF($F2239&lt;Lower_percentile,"P01","")))</f>
        <v/>
      </c>
      <c r="H2239" s="44">
        <f>SUMIFS('Sample - Superstore'!S:S,'Sample - Superstore'!$V:$V,$A2239,'Sample - Superstore'!$N:$N,$B2239)</f>
        <v>1</v>
      </c>
      <c r="I2239" s="45">
        <f>SUMIFS('Sample - Superstore'!T:T,'Sample - Superstore'!$V:$V,$A2239,'Sample - Superstore'!$N:$N,$B2239)</f>
        <v>0</v>
      </c>
      <c r="J2239" s="42">
        <f>SUMIFS('Sample - Superstore'!U:U,'Sample - Superstore'!$V:$V,$A2239,'Sample - Superstore'!$N:$N,$B2239)</f>
        <v>3.55072</v>
      </c>
      <c r="N2239" s="40"/>
    </row>
    <row r="2240">
      <c r="A2240" s="41" t="s">
        <v>8631</v>
      </c>
      <c r="B2240" s="36" t="s">
        <v>593</v>
      </c>
      <c r="C2240" s="36" t="s">
        <v>51</v>
      </c>
      <c r="D2240" s="36" t="s">
        <v>272</v>
      </c>
      <c r="E2240" s="36" t="s">
        <v>594</v>
      </c>
      <c r="F2240" s="42">
        <f>SUMIFS('Sample - Superstore'!R:R,'Sample - Superstore'!$V:$V,$A2240,'Sample - Superstore'!$N:$N,$B2240)</f>
        <v>17.42654321</v>
      </c>
      <c r="G2240" s="43" t="str">
        <f>IF(OR($F2240&lt;Lower_Limit,$F2240&gt;Upper_Limit),TRUE,IF($F2240&gt;Upper_percentile,"P99",IF($F2240&lt;Lower_percentile,"P01","")))</f>
        <v/>
      </c>
      <c r="H2240" s="44">
        <f>SUMIFS('Sample - Superstore'!S:S,'Sample - Superstore'!$V:$V,$A2240,'Sample - Superstore'!$N:$N,$B2240)</f>
        <v>7</v>
      </c>
      <c r="I2240" s="45">
        <f>SUMIFS('Sample - Superstore'!T:T,'Sample - Superstore'!$V:$V,$A2240,'Sample - Superstore'!$N:$N,$B2240)</f>
        <v>0</v>
      </c>
      <c r="J2240" s="42">
        <f>SUMIFS('Sample - Superstore'!U:U,'Sample - Superstore'!$V:$V,$A2240,'Sample - Superstore'!$N:$N,$B2240)</f>
        <v>7.144882716</v>
      </c>
      <c r="N2240" s="40"/>
    </row>
    <row r="2241">
      <c r="A2241" s="41" t="s">
        <v>8631</v>
      </c>
      <c r="B2241" s="36" t="s">
        <v>3954</v>
      </c>
      <c r="C2241" s="36" t="s">
        <v>39</v>
      </c>
      <c r="D2241" s="36" t="s">
        <v>40</v>
      </c>
      <c r="E2241" s="36" t="s">
        <v>3955</v>
      </c>
      <c r="F2241" s="42">
        <f>SUMIFS('Sample - Superstore'!R:R,'Sample - Superstore'!$V:$V,$A2241,'Sample - Superstore'!$N:$N,$B2241)</f>
        <v>1176.177469</v>
      </c>
      <c r="G2241" s="43" t="str">
        <f>IF(OR($F2241&lt;Lower_Limit,$F2241&gt;Upper_Limit),TRUE,IF($F2241&gt;Upper_percentile,"P99",IF($F2241&lt;Lower_percentile,"P01","")))</f>
        <v/>
      </c>
      <c r="H2241" s="44">
        <f>SUMIFS('Sample - Superstore'!S:S,'Sample - Superstore'!$V:$V,$A2241,'Sample - Superstore'!$N:$N,$B2241)</f>
        <v>5</v>
      </c>
      <c r="I2241" s="45">
        <f>SUMIFS('Sample - Superstore'!T:T,'Sample - Superstore'!$V:$V,$A2241,'Sample - Superstore'!$N:$N,$B2241)</f>
        <v>0</v>
      </c>
      <c r="J2241" s="42">
        <f>SUMIFS('Sample - Superstore'!U:U,'Sample - Superstore'!$V:$V,$A2241,'Sample - Superstore'!$N:$N,$B2241)</f>
        <v>341.091466</v>
      </c>
      <c r="N2241" s="40"/>
    </row>
    <row r="2242">
      <c r="A2242" s="41" t="s">
        <v>8631</v>
      </c>
      <c r="B2242" s="36" t="s">
        <v>5481</v>
      </c>
      <c r="C2242" s="36" t="s">
        <v>51</v>
      </c>
      <c r="D2242" s="36" t="s">
        <v>52</v>
      </c>
      <c r="E2242" s="36" t="s">
        <v>5482</v>
      </c>
      <c r="F2242" s="42">
        <f>SUMIFS('Sample - Superstore'!R:R,'Sample - Superstore'!$V:$V,$A2242,'Sample - Superstore'!$N:$N,$B2242)</f>
        <v>243.384</v>
      </c>
      <c r="G2242" s="43" t="str">
        <f>IF(OR($F2242&lt;Lower_Limit,$F2242&gt;Upper_Limit),TRUE,IF($F2242&gt;Upper_percentile,"P99",IF($F2242&lt;Lower_percentile,"P01","")))</f>
        <v/>
      </c>
      <c r="H2242" s="44">
        <f>SUMIFS('Sample - Superstore'!S:S,'Sample - Superstore'!$V:$V,$A2242,'Sample - Superstore'!$N:$N,$B2242)</f>
        <v>3</v>
      </c>
      <c r="I2242" s="45">
        <f>SUMIFS('Sample - Superstore'!T:T,'Sample - Superstore'!$V:$V,$A2242,'Sample - Superstore'!$N:$N,$B2242)</f>
        <v>0.2</v>
      </c>
      <c r="J2242" s="42">
        <f>SUMIFS('Sample - Superstore'!U:U,'Sample - Superstore'!$V:$V,$A2242,'Sample - Superstore'!$N:$N,$B2242)</f>
        <v>-51.7191</v>
      </c>
      <c r="N2242" s="40"/>
    </row>
    <row r="2243">
      <c r="A2243" s="41" t="s">
        <v>8631</v>
      </c>
      <c r="B2243" s="36" t="s">
        <v>2305</v>
      </c>
      <c r="C2243" s="36" t="s">
        <v>39</v>
      </c>
      <c r="D2243" s="36" t="s">
        <v>61</v>
      </c>
      <c r="E2243" s="36" t="s">
        <v>2306</v>
      </c>
      <c r="F2243" s="42">
        <f>SUMIFS('Sample - Superstore'!R:R,'Sample - Superstore'!$V:$V,$A2243,'Sample - Superstore'!$N:$N,$B2243)</f>
        <v>119.8</v>
      </c>
      <c r="G2243" s="43" t="str">
        <f>IF(OR($F2243&lt;Lower_Limit,$F2243&gt;Upper_Limit),TRUE,IF($F2243&gt;Upper_percentile,"P99",IF($F2243&lt;Lower_percentile,"P01","")))</f>
        <v/>
      </c>
      <c r="H2243" s="44">
        <f>SUMIFS('Sample - Superstore'!S:S,'Sample - Superstore'!$V:$V,$A2243,'Sample - Superstore'!$N:$N,$B2243)</f>
        <v>5</v>
      </c>
      <c r="I2243" s="45">
        <f>SUMIFS('Sample - Superstore'!T:T,'Sample - Superstore'!$V:$V,$A2243,'Sample - Superstore'!$N:$N,$B2243)</f>
        <v>0.2</v>
      </c>
      <c r="J2243" s="42">
        <f>SUMIFS('Sample - Superstore'!U:U,'Sample - Superstore'!$V:$V,$A2243,'Sample - Superstore'!$N:$N,$B2243)</f>
        <v>29.95</v>
      </c>
      <c r="N2243" s="40"/>
    </row>
    <row r="2244">
      <c r="A2244" s="41" t="s">
        <v>8631</v>
      </c>
      <c r="B2244" s="36" t="s">
        <v>5483</v>
      </c>
      <c r="C2244" s="36" t="s">
        <v>39</v>
      </c>
      <c r="D2244" s="36" t="s">
        <v>40</v>
      </c>
      <c r="E2244" s="36" t="s">
        <v>5484</v>
      </c>
      <c r="F2244" s="42">
        <f>SUMIFS('Sample - Superstore'!R:R,'Sample - Superstore'!$V:$V,$A2244,'Sample - Superstore'!$N:$N,$B2244)</f>
        <v>1052.378568</v>
      </c>
      <c r="G2244" s="43" t="str">
        <f>IF(OR($F2244&lt;Lower_Limit,$F2244&gt;Upper_Limit),TRUE,IF($F2244&gt;Upper_percentile,"P99",IF($F2244&lt;Lower_percentile,"P01","")))</f>
        <v/>
      </c>
      <c r="H2244" s="44">
        <f>SUMIFS('Sample - Superstore'!S:S,'Sample - Superstore'!$V:$V,$A2244,'Sample - Superstore'!$N:$N,$B2244)</f>
        <v>11</v>
      </c>
      <c r="I2244" s="45">
        <f>SUMIFS('Sample - Superstore'!T:T,'Sample - Superstore'!$V:$V,$A2244,'Sample - Superstore'!$N:$N,$B2244)</f>
        <v>0.2</v>
      </c>
      <c r="J2244" s="42">
        <f>SUMIFS('Sample - Superstore'!U:U,'Sample - Superstore'!$V:$V,$A2244,'Sample - Superstore'!$N:$N,$B2244)</f>
        <v>240.527759</v>
      </c>
      <c r="N2244" s="40"/>
    </row>
    <row r="2245">
      <c r="A2245" s="41" t="s">
        <v>8631</v>
      </c>
      <c r="B2245" s="36" t="s">
        <v>5486</v>
      </c>
      <c r="C2245" s="36" t="s">
        <v>35</v>
      </c>
      <c r="D2245" s="36" t="s">
        <v>121</v>
      </c>
      <c r="E2245" s="36" t="s">
        <v>5487</v>
      </c>
      <c r="F2245" s="42">
        <f>SUMIFS('Sample - Superstore'!R:R,'Sample - Superstore'!$V:$V,$A2245,'Sample - Superstore'!$N:$N,$B2245)</f>
        <v>26.64</v>
      </c>
      <c r="G2245" s="43" t="str">
        <f>IF(OR($F2245&lt;Lower_Limit,$F2245&gt;Upper_Limit),TRUE,IF($F2245&gt;Upper_percentile,"P99",IF($F2245&lt;Lower_percentile,"P01","")))</f>
        <v/>
      </c>
      <c r="H2245" s="44">
        <f>SUMIFS('Sample - Superstore'!S:S,'Sample - Superstore'!$V:$V,$A2245,'Sample - Superstore'!$N:$N,$B2245)</f>
        <v>8</v>
      </c>
      <c r="I2245" s="45">
        <f>SUMIFS('Sample - Superstore'!T:T,'Sample - Superstore'!$V:$V,$A2245,'Sample - Superstore'!$N:$N,$B2245)</f>
        <v>0.2</v>
      </c>
      <c r="J2245" s="42">
        <f>SUMIFS('Sample - Superstore'!U:U,'Sample - Superstore'!$V:$V,$A2245,'Sample - Superstore'!$N:$N,$B2245)</f>
        <v>9.176</v>
      </c>
      <c r="N2245" s="40"/>
    </row>
    <row r="2246">
      <c r="A2246" s="41" t="s">
        <v>8631</v>
      </c>
      <c r="B2246" s="36" t="s">
        <v>5488</v>
      </c>
      <c r="C2246" s="36" t="s">
        <v>39</v>
      </c>
      <c r="D2246" s="36" t="s">
        <v>40</v>
      </c>
      <c r="E2246" s="36" t="s">
        <v>5489</v>
      </c>
      <c r="F2246" s="42">
        <f>SUMIFS('Sample - Superstore'!R:R,'Sample - Superstore'!$V:$V,$A2246,'Sample - Superstore'!$N:$N,$B2246)</f>
        <v>302.376</v>
      </c>
      <c r="G2246" s="43" t="str">
        <f>IF(OR($F2246&lt;Lower_Limit,$F2246&gt;Upper_Limit),TRUE,IF($F2246&gt;Upper_percentile,"P99",IF($F2246&lt;Lower_percentile,"P01","")))</f>
        <v/>
      </c>
      <c r="H2246" s="44">
        <f>SUMIFS('Sample - Superstore'!S:S,'Sample - Superstore'!$V:$V,$A2246,'Sample - Superstore'!$N:$N,$B2246)</f>
        <v>3</v>
      </c>
      <c r="I2246" s="45">
        <f>SUMIFS('Sample - Superstore'!T:T,'Sample - Superstore'!$V:$V,$A2246,'Sample - Superstore'!$N:$N,$B2246)</f>
        <v>0.2</v>
      </c>
      <c r="J2246" s="42">
        <f>SUMIFS('Sample - Superstore'!U:U,'Sample - Superstore'!$V:$V,$A2246,'Sample - Superstore'!$N:$N,$B2246)</f>
        <v>22.6782</v>
      </c>
      <c r="N2246" s="40"/>
    </row>
    <row r="2247">
      <c r="A2247" s="41" t="s">
        <v>8631</v>
      </c>
      <c r="B2247" s="36" t="s">
        <v>256</v>
      </c>
      <c r="C2247" s="36" t="s">
        <v>39</v>
      </c>
      <c r="D2247" s="36" t="s">
        <v>61</v>
      </c>
      <c r="E2247" s="36" t="s">
        <v>257</v>
      </c>
      <c r="F2247" s="42">
        <f>SUMIFS('Sample - Superstore'!R:R,'Sample - Superstore'!$V:$V,$A2247,'Sample - Superstore'!$N:$N,$B2247)</f>
        <v>316</v>
      </c>
      <c r="G2247" s="43" t="str">
        <f>IF(OR($F2247&lt;Lower_Limit,$F2247&gt;Upper_Limit),TRUE,IF($F2247&gt;Upper_percentile,"P99",IF($F2247&lt;Lower_percentile,"P01","")))</f>
        <v/>
      </c>
      <c r="H2247" s="44">
        <f>SUMIFS('Sample - Superstore'!S:S,'Sample - Superstore'!$V:$V,$A2247,'Sample - Superstore'!$N:$N,$B2247)</f>
        <v>4</v>
      </c>
      <c r="I2247" s="45">
        <f>SUMIFS('Sample - Superstore'!T:T,'Sample - Superstore'!$V:$V,$A2247,'Sample - Superstore'!$N:$N,$B2247)</f>
        <v>0</v>
      </c>
      <c r="J2247" s="42">
        <f>SUMIFS('Sample - Superstore'!U:U,'Sample - Superstore'!$V:$V,$A2247,'Sample - Superstore'!$N:$N,$B2247)</f>
        <v>31.6</v>
      </c>
      <c r="N2247" s="40"/>
    </row>
    <row r="2248">
      <c r="A2248" s="41" t="s">
        <v>8631</v>
      </c>
      <c r="B2248" s="36" t="s">
        <v>3170</v>
      </c>
      <c r="C2248" s="36" t="s">
        <v>51</v>
      </c>
      <c r="D2248" s="36" t="s">
        <v>52</v>
      </c>
      <c r="E2248" s="36" t="s">
        <v>3171</v>
      </c>
      <c r="F2248" s="42">
        <f>SUMIFS('Sample - Superstore'!R:R,'Sample - Superstore'!$V:$V,$A2248,'Sample - Superstore'!$N:$N,$B2248)</f>
        <v>61.70757188</v>
      </c>
      <c r="G2248" s="43" t="str">
        <f>IF(OR($F2248&lt;Lower_Limit,$F2248&gt;Upper_Limit),TRUE,IF($F2248&gt;Upper_percentile,"P99",IF($F2248&lt;Lower_percentile,"P01","")))</f>
        <v/>
      </c>
      <c r="H2248" s="44">
        <f>SUMIFS('Sample - Superstore'!S:S,'Sample - Superstore'!$V:$V,$A2248,'Sample - Superstore'!$N:$N,$B2248)</f>
        <v>3</v>
      </c>
      <c r="I2248" s="45">
        <f>SUMIFS('Sample - Superstore'!T:T,'Sample - Superstore'!$V:$V,$A2248,'Sample - Superstore'!$N:$N,$B2248)</f>
        <v>0.2</v>
      </c>
      <c r="J2248" s="42">
        <f>SUMIFS('Sample - Superstore'!U:U,'Sample - Superstore'!$V:$V,$A2248,'Sample - Superstore'!$N:$N,$B2248)</f>
        <v>5.399412539</v>
      </c>
      <c r="N2248" s="40"/>
    </row>
    <row r="2249">
      <c r="A2249" s="41" t="s">
        <v>8631</v>
      </c>
      <c r="B2249" s="36" t="s">
        <v>5495</v>
      </c>
      <c r="C2249" s="36" t="s">
        <v>51</v>
      </c>
      <c r="D2249" s="36" t="s">
        <v>93</v>
      </c>
      <c r="E2249" s="36" t="s">
        <v>886</v>
      </c>
      <c r="F2249" s="42">
        <f>SUMIFS('Sample - Superstore'!R:R,'Sample - Superstore'!$V:$V,$A2249,'Sample - Superstore'!$N:$N,$B2249)</f>
        <v>4.801140641</v>
      </c>
      <c r="G2249" s="43" t="str">
        <f>IF(OR($F2249&lt;Lower_Limit,$F2249&gt;Upper_Limit),TRUE,IF($F2249&gt;Upper_percentile,"P99",IF($F2249&lt;Lower_percentile,"P01","")))</f>
        <v/>
      </c>
      <c r="H2249" s="44">
        <f>SUMIFS('Sample - Superstore'!S:S,'Sample - Superstore'!$V:$V,$A2249,'Sample - Superstore'!$N:$N,$B2249)</f>
        <v>3</v>
      </c>
      <c r="I2249" s="45">
        <f>SUMIFS('Sample - Superstore'!T:T,'Sample - Superstore'!$V:$V,$A2249,'Sample - Superstore'!$N:$N,$B2249)</f>
        <v>0.2</v>
      </c>
      <c r="J2249" s="42">
        <f>SUMIFS('Sample - Superstore'!U:U,'Sample - Superstore'!$V:$V,$A2249,'Sample - Superstore'!$N:$N,$B2249)</f>
        <v>1.20028516</v>
      </c>
      <c r="N2249" s="40"/>
    </row>
    <row r="2250">
      <c r="A2250" s="41" t="s">
        <v>8631</v>
      </c>
      <c r="B2250" s="36" t="s">
        <v>781</v>
      </c>
      <c r="C2250" s="36" t="s">
        <v>51</v>
      </c>
      <c r="D2250" s="36" t="s">
        <v>635</v>
      </c>
      <c r="E2250" s="36" t="s">
        <v>782</v>
      </c>
      <c r="F2250" s="42">
        <f>SUMIFS('Sample - Superstore'!R:R,'Sample - Superstore'!$V:$V,$A2250,'Sample - Superstore'!$N:$N,$B2250)</f>
        <v>15.43950617</v>
      </c>
      <c r="G2250" s="43" t="str">
        <f>IF(OR($F2250&lt;Lower_Limit,$F2250&gt;Upper_Limit),TRUE,IF($F2250&gt;Upper_percentile,"P99",IF($F2250&lt;Lower_percentile,"P01","")))</f>
        <v/>
      </c>
      <c r="H2250" s="44">
        <f>SUMIFS('Sample - Superstore'!S:S,'Sample - Superstore'!$V:$V,$A2250,'Sample - Superstore'!$N:$N,$B2250)</f>
        <v>2</v>
      </c>
      <c r="I2250" s="45">
        <f>SUMIFS('Sample - Superstore'!T:T,'Sample - Superstore'!$V:$V,$A2250,'Sample - Superstore'!$N:$N,$B2250)</f>
        <v>0.2</v>
      </c>
      <c r="J2250" s="42">
        <f>SUMIFS('Sample - Superstore'!U:U,'Sample - Superstore'!$V:$V,$A2250,'Sample - Superstore'!$N:$N,$B2250)</f>
        <v>1.929938272</v>
      </c>
      <c r="N2250" s="40"/>
    </row>
    <row r="2251">
      <c r="A2251" s="41" t="s">
        <v>8631</v>
      </c>
      <c r="B2251" s="36" t="s">
        <v>1859</v>
      </c>
      <c r="C2251" s="36" t="s">
        <v>35</v>
      </c>
      <c r="D2251" s="36" t="s">
        <v>263</v>
      </c>
      <c r="E2251" s="36" t="s">
        <v>1860</v>
      </c>
      <c r="F2251" s="42">
        <f>SUMIFS('Sample - Superstore'!R:R,'Sample - Superstore'!$V:$V,$A2251,'Sample - Superstore'!$N:$N,$B2251)</f>
        <v>523.5157407</v>
      </c>
      <c r="G2251" s="43" t="str">
        <f>IF(OR($F2251&lt;Lower_Limit,$F2251&gt;Upper_Limit),TRUE,IF($F2251&gt;Upper_percentile,"P99",IF($F2251&lt;Lower_percentile,"P01","")))</f>
        <v/>
      </c>
      <c r="H2251" s="44">
        <f>SUMIFS('Sample - Superstore'!S:S,'Sample - Superstore'!$V:$V,$A2251,'Sample - Superstore'!$N:$N,$B2251)</f>
        <v>5</v>
      </c>
      <c r="I2251" s="45">
        <f>SUMIFS('Sample - Superstore'!T:T,'Sample - Superstore'!$V:$V,$A2251,'Sample - Superstore'!$N:$N,$B2251)</f>
        <v>0.3</v>
      </c>
      <c r="J2251" s="42">
        <f>SUMIFS('Sample - Superstore'!U:U,'Sample - Superstore'!$V:$V,$A2251,'Sample - Superstore'!$N:$N,$B2251)</f>
        <v>-157.0547222</v>
      </c>
      <c r="N2251" s="40"/>
    </row>
    <row r="2252">
      <c r="A2252" s="41" t="s">
        <v>8631</v>
      </c>
      <c r="B2252" s="36" t="s">
        <v>3534</v>
      </c>
      <c r="C2252" s="36" t="s">
        <v>51</v>
      </c>
      <c r="D2252" s="36" t="s">
        <v>283</v>
      </c>
      <c r="E2252" s="36" t="s">
        <v>5497</v>
      </c>
      <c r="F2252" s="42">
        <f>SUMIFS('Sample - Superstore'!R:R,'Sample - Superstore'!$V:$V,$A2252,'Sample - Superstore'!$N:$N,$B2252)</f>
        <v>442.0997531</v>
      </c>
      <c r="G2252" s="43" t="str">
        <f>IF(OR($F2252&lt;Lower_Limit,$F2252&gt;Upper_Limit),TRUE,IF($F2252&gt;Upper_percentile,"P99",IF($F2252&lt;Lower_percentile,"P01","")))</f>
        <v/>
      </c>
      <c r="H2252" s="44">
        <f>SUMIFS('Sample - Superstore'!S:S,'Sample - Superstore'!$V:$V,$A2252,'Sample - Superstore'!$N:$N,$B2252)</f>
        <v>4</v>
      </c>
      <c r="I2252" s="45">
        <f>SUMIFS('Sample - Superstore'!T:T,'Sample - Superstore'!$V:$V,$A2252,'Sample - Superstore'!$N:$N,$B2252)</f>
        <v>0.2</v>
      </c>
      <c r="J2252" s="42">
        <f>SUMIFS('Sample - Superstore'!U:U,'Sample - Superstore'!$V:$V,$A2252,'Sample - Superstore'!$N:$N,$B2252)</f>
        <v>27.63123457</v>
      </c>
      <c r="N2252" s="40"/>
    </row>
    <row r="2253">
      <c r="A2253" s="41" t="s">
        <v>8631</v>
      </c>
      <c r="B2253" s="36" t="s">
        <v>3979</v>
      </c>
      <c r="C2253" s="36" t="s">
        <v>35</v>
      </c>
      <c r="D2253" s="36" t="s">
        <v>73</v>
      </c>
      <c r="E2253" s="36" t="s">
        <v>3980</v>
      </c>
      <c r="F2253" s="42">
        <f>SUMIFS('Sample - Superstore'!R:R,'Sample - Superstore'!$V:$V,$A2253,'Sample - Superstore'!$N:$N,$B2253)</f>
        <v>375.2416667</v>
      </c>
      <c r="G2253" s="43" t="str">
        <f>IF(OR($F2253&lt;Lower_Limit,$F2253&gt;Upper_Limit),TRUE,IF($F2253&gt;Upper_percentile,"P99",IF($F2253&lt;Lower_percentile,"P01","")))</f>
        <v/>
      </c>
      <c r="H2253" s="44">
        <f>SUMIFS('Sample - Superstore'!S:S,'Sample - Superstore'!$V:$V,$A2253,'Sample - Superstore'!$N:$N,$B2253)</f>
        <v>3</v>
      </c>
      <c r="I2253" s="45">
        <f>SUMIFS('Sample - Superstore'!T:T,'Sample - Superstore'!$V:$V,$A2253,'Sample - Superstore'!$N:$N,$B2253)</f>
        <v>0.4</v>
      </c>
      <c r="J2253" s="42">
        <f>SUMIFS('Sample - Superstore'!U:U,'Sample - Superstore'!$V:$V,$A2253,'Sample - Superstore'!$N:$N,$B2253)</f>
        <v>-168.85875</v>
      </c>
      <c r="N2253" s="40"/>
    </row>
    <row r="2254">
      <c r="A2254" s="41" t="s">
        <v>8631</v>
      </c>
      <c r="B2254" s="36" t="s">
        <v>4308</v>
      </c>
      <c r="C2254" s="36" t="s">
        <v>35</v>
      </c>
      <c r="D2254" s="36" t="s">
        <v>263</v>
      </c>
      <c r="E2254" s="36" t="s">
        <v>4309</v>
      </c>
      <c r="F2254" s="42">
        <f>SUMIFS('Sample - Superstore'!R:R,'Sample - Superstore'!$V:$V,$A2254,'Sample - Superstore'!$N:$N,$B2254)</f>
        <v>403.92</v>
      </c>
      <c r="G2254" s="43" t="str">
        <f>IF(OR($F2254&lt;Lower_Limit,$F2254&gt;Upper_Limit),TRUE,IF($F2254&gt;Upper_percentile,"P99",IF($F2254&lt;Lower_percentile,"P01","")))</f>
        <v/>
      </c>
      <c r="H2254" s="44">
        <f>SUMIFS('Sample - Superstore'!S:S,'Sample - Superstore'!$V:$V,$A2254,'Sample - Superstore'!$N:$N,$B2254)</f>
        <v>5</v>
      </c>
      <c r="I2254" s="45">
        <f>SUMIFS('Sample - Superstore'!T:T,'Sample - Superstore'!$V:$V,$A2254,'Sample - Superstore'!$N:$N,$B2254)</f>
        <v>0.2</v>
      </c>
      <c r="J2254" s="42">
        <f>SUMIFS('Sample - Superstore'!U:U,'Sample - Superstore'!$V:$V,$A2254,'Sample - Superstore'!$N:$N,$B2254)</f>
        <v>25.245</v>
      </c>
      <c r="N2254" s="40"/>
    </row>
    <row r="2255">
      <c r="A2255" s="41" t="s">
        <v>8631</v>
      </c>
      <c r="B2255" s="36" t="s">
        <v>1739</v>
      </c>
      <c r="C2255" s="36" t="s">
        <v>51</v>
      </c>
      <c r="D2255" s="36" t="s">
        <v>76</v>
      </c>
      <c r="E2255" s="36" t="s">
        <v>1740</v>
      </c>
      <c r="F2255" s="42">
        <f>SUMIFS('Sample - Superstore'!R:R,'Sample - Superstore'!$V:$V,$A2255,'Sample - Superstore'!$N:$N,$B2255)</f>
        <v>209.6</v>
      </c>
      <c r="G2255" s="43" t="str">
        <f>IF(OR($F2255&lt;Lower_Limit,$F2255&gt;Upper_Limit),TRUE,IF($F2255&gt;Upper_percentile,"P99",IF($F2255&lt;Lower_percentile,"P01","")))</f>
        <v/>
      </c>
      <c r="H2255" s="44">
        <f>SUMIFS('Sample - Superstore'!S:S,'Sample - Superstore'!$V:$V,$A2255,'Sample - Superstore'!$N:$N,$B2255)</f>
        <v>5</v>
      </c>
      <c r="I2255" s="45">
        <f>SUMIFS('Sample - Superstore'!T:T,'Sample - Superstore'!$V:$V,$A2255,'Sample - Superstore'!$N:$N,$B2255)</f>
        <v>0.2</v>
      </c>
      <c r="J2255" s="42">
        <f>SUMIFS('Sample - Superstore'!U:U,'Sample - Superstore'!$V:$V,$A2255,'Sample - Superstore'!$N:$N,$B2255)</f>
        <v>68.12</v>
      </c>
      <c r="N2255" s="40"/>
    </row>
    <row r="2256">
      <c r="A2256" s="41" t="s">
        <v>8631</v>
      </c>
      <c r="B2256" s="36" t="s">
        <v>3194</v>
      </c>
      <c r="C2256" s="36" t="s">
        <v>51</v>
      </c>
      <c r="D2256" s="36" t="s">
        <v>93</v>
      </c>
      <c r="E2256" s="36" t="s">
        <v>3195</v>
      </c>
      <c r="F2256" s="42">
        <f>SUMIFS('Sample - Superstore'!R:R,'Sample - Superstore'!$V:$V,$A2256,'Sample - Superstore'!$N:$N,$B2256)</f>
        <v>23.32</v>
      </c>
      <c r="G2256" s="43" t="str">
        <f>IF(OR($F2256&lt;Lower_Limit,$F2256&gt;Upper_Limit),TRUE,IF($F2256&gt;Upper_percentile,"P99",IF($F2256&lt;Lower_percentile,"P01","")))</f>
        <v/>
      </c>
      <c r="H2256" s="44">
        <f>SUMIFS('Sample - Superstore'!S:S,'Sample - Superstore'!$V:$V,$A2256,'Sample - Superstore'!$N:$N,$B2256)</f>
        <v>2</v>
      </c>
      <c r="I2256" s="45">
        <f>SUMIFS('Sample - Superstore'!T:T,'Sample - Superstore'!$V:$V,$A2256,'Sample - Superstore'!$N:$N,$B2256)</f>
        <v>0</v>
      </c>
      <c r="J2256" s="42">
        <f>SUMIFS('Sample - Superstore'!U:U,'Sample - Superstore'!$V:$V,$A2256,'Sample - Superstore'!$N:$N,$B2256)</f>
        <v>6.0632</v>
      </c>
      <c r="N2256" s="40"/>
    </row>
    <row r="2257">
      <c r="A2257" s="41" t="s">
        <v>8631</v>
      </c>
      <c r="B2257" s="36" t="s">
        <v>2607</v>
      </c>
      <c r="C2257" s="36" t="s">
        <v>51</v>
      </c>
      <c r="D2257" s="36" t="s">
        <v>124</v>
      </c>
      <c r="E2257" s="36" t="s">
        <v>2608</v>
      </c>
      <c r="F2257" s="42">
        <f>SUMIFS('Sample - Superstore'!R:R,'Sample - Superstore'!$V:$V,$A2257,'Sample - Superstore'!$N:$N,$B2257)</f>
        <v>30.98</v>
      </c>
      <c r="G2257" s="43" t="str">
        <f>IF(OR($F2257&lt;Lower_Limit,$F2257&gt;Upper_Limit),TRUE,IF($F2257&gt;Upper_percentile,"P99",IF($F2257&lt;Lower_percentile,"P01","")))</f>
        <v/>
      </c>
      <c r="H2257" s="44">
        <f>SUMIFS('Sample - Superstore'!S:S,'Sample - Superstore'!$V:$V,$A2257,'Sample - Superstore'!$N:$N,$B2257)</f>
        <v>1</v>
      </c>
      <c r="I2257" s="45">
        <f>SUMIFS('Sample - Superstore'!T:T,'Sample - Superstore'!$V:$V,$A2257,'Sample - Superstore'!$N:$N,$B2257)</f>
        <v>0</v>
      </c>
      <c r="J2257" s="42">
        <f>SUMIFS('Sample - Superstore'!U:U,'Sample - Superstore'!$V:$V,$A2257,'Sample - Superstore'!$N:$N,$B2257)</f>
        <v>13.941</v>
      </c>
      <c r="N2257" s="40"/>
    </row>
    <row r="2258">
      <c r="A2258" s="41" t="s">
        <v>8631</v>
      </c>
      <c r="B2258" s="36" t="s">
        <v>4832</v>
      </c>
      <c r="C2258" s="36" t="s">
        <v>39</v>
      </c>
      <c r="D2258" s="36" t="s">
        <v>61</v>
      </c>
      <c r="E2258" s="36" t="s">
        <v>4833</v>
      </c>
      <c r="F2258" s="42">
        <f>SUMIFS('Sample - Superstore'!R:R,'Sample - Superstore'!$V:$V,$A2258,'Sample - Superstore'!$N:$N,$B2258)</f>
        <v>119.96</v>
      </c>
      <c r="G2258" s="43" t="str">
        <f>IF(OR($F2258&lt;Lower_Limit,$F2258&gt;Upper_Limit),TRUE,IF($F2258&gt;Upper_percentile,"P99",IF($F2258&lt;Lower_percentile,"P01","")))</f>
        <v/>
      </c>
      <c r="H2258" s="44">
        <f>SUMIFS('Sample - Superstore'!S:S,'Sample - Superstore'!$V:$V,$A2258,'Sample - Superstore'!$N:$N,$B2258)</f>
        <v>4</v>
      </c>
      <c r="I2258" s="45">
        <f>SUMIFS('Sample - Superstore'!T:T,'Sample - Superstore'!$V:$V,$A2258,'Sample - Superstore'!$N:$N,$B2258)</f>
        <v>0</v>
      </c>
      <c r="J2258" s="42">
        <f>SUMIFS('Sample - Superstore'!U:U,'Sample - Superstore'!$V:$V,$A2258,'Sample - Superstore'!$N:$N,$B2258)</f>
        <v>25.1916</v>
      </c>
      <c r="N2258" s="40"/>
    </row>
    <row r="2259">
      <c r="A2259" s="41" t="s">
        <v>8631</v>
      </c>
      <c r="B2259" s="36" t="s">
        <v>4949</v>
      </c>
      <c r="C2259" s="36" t="s">
        <v>35</v>
      </c>
      <c r="D2259" s="36" t="s">
        <v>263</v>
      </c>
      <c r="E2259" s="36" t="s">
        <v>4950</v>
      </c>
      <c r="F2259" s="42">
        <f>SUMIFS('Sample - Superstore'!R:R,'Sample - Superstore'!$V:$V,$A2259,'Sample - Superstore'!$N:$N,$B2259)</f>
        <v>363.92</v>
      </c>
      <c r="G2259" s="43" t="str">
        <f>IF(OR($F2259&lt;Lower_Limit,$F2259&gt;Upper_Limit),TRUE,IF($F2259&gt;Upper_percentile,"P99",IF($F2259&lt;Lower_percentile,"P01","")))</f>
        <v/>
      </c>
      <c r="H2259" s="44">
        <f>SUMIFS('Sample - Superstore'!S:S,'Sample - Superstore'!$V:$V,$A2259,'Sample - Superstore'!$N:$N,$B2259)</f>
        <v>5</v>
      </c>
      <c r="I2259" s="45">
        <f>SUMIFS('Sample - Superstore'!T:T,'Sample - Superstore'!$V:$V,$A2259,'Sample - Superstore'!$N:$N,$B2259)</f>
        <v>0.2</v>
      </c>
      <c r="J2259" s="42">
        <f>SUMIFS('Sample - Superstore'!U:U,'Sample - Superstore'!$V:$V,$A2259,'Sample - Superstore'!$N:$N,$B2259)</f>
        <v>-31.843</v>
      </c>
      <c r="N2259" s="40"/>
    </row>
    <row r="2260">
      <c r="A2260" s="41" t="s">
        <v>8631</v>
      </c>
      <c r="B2260" s="36" t="s">
        <v>2159</v>
      </c>
      <c r="C2260" s="36" t="s">
        <v>51</v>
      </c>
      <c r="D2260" s="36" t="s">
        <v>76</v>
      </c>
      <c r="E2260" s="36" t="s">
        <v>2160</v>
      </c>
      <c r="F2260" s="42">
        <f>SUMIFS('Sample - Superstore'!R:R,'Sample - Superstore'!$V:$V,$A2260,'Sample - Superstore'!$N:$N,$B2260)</f>
        <v>35.808</v>
      </c>
      <c r="G2260" s="43" t="str">
        <f>IF(OR($F2260&lt;Lower_Limit,$F2260&gt;Upper_Limit),TRUE,IF($F2260&gt;Upper_percentile,"P99",IF($F2260&lt;Lower_percentile,"P01","")))</f>
        <v/>
      </c>
      <c r="H2260" s="44">
        <f>SUMIFS('Sample - Superstore'!S:S,'Sample - Superstore'!$V:$V,$A2260,'Sample - Superstore'!$N:$N,$B2260)</f>
        <v>3</v>
      </c>
      <c r="I2260" s="45">
        <f>SUMIFS('Sample - Superstore'!T:T,'Sample - Superstore'!$V:$V,$A2260,'Sample - Superstore'!$N:$N,$B2260)</f>
        <v>0.2</v>
      </c>
      <c r="J2260" s="42">
        <f>SUMIFS('Sample - Superstore'!U:U,'Sample - Superstore'!$V:$V,$A2260,'Sample - Superstore'!$N:$N,$B2260)</f>
        <v>11.19</v>
      </c>
      <c r="N2260" s="40"/>
    </row>
    <row r="2261">
      <c r="A2261" s="41" t="s">
        <v>8631</v>
      </c>
      <c r="B2261" s="36" t="s">
        <v>4356</v>
      </c>
      <c r="C2261" s="36" t="s">
        <v>51</v>
      </c>
      <c r="D2261" s="36" t="s">
        <v>76</v>
      </c>
      <c r="E2261" s="36" t="s">
        <v>4357</v>
      </c>
      <c r="F2261" s="42">
        <f>SUMIFS('Sample - Superstore'!R:R,'Sample - Superstore'!$V:$V,$A2261,'Sample - Superstore'!$N:$N,$B2261)</f>
        <v>122.688</v>
      </c>
      <c r="G2261" s="43" t="str">
        <f>IF(OR($F2261&lt;Lower_Limit,$F2261&gt;Upper_Limit),TRUE,IF($F2261&gt;Upper_percentile,"P99",IF($F2261&lt;Lower_percentile,"P01","")))</f>
        <v/>
      </c>
      <c r="H2261" s="44">
        <f>SUMIFS('Sample - Superstore'!S:S,'Sample - Superstore'!$V:$V,$A2261,'Sample - Superstore'!$N:$N,$B2261)</f>
        <v>9</v>
      </c>
      <c r="I2261" s="45">
        <f>SUMIFS('Sample - Superstore'!T:T,'Sample - Superstore'!$V:$V,$A2261,'Sample - Superstore'!$N:$N,$B2261)</f>
        <v>0.2</v>
      </c>
      <c r="J2261" s="42">
        <f>SUMIFS('Sample - Superstore'!U:U,'Sample - Superstore'!$V:$V,$A2261,'Sample - Superstore'!$N:$N,$B2261)</f>
        <v>39.8736</v>
      </c>
      <c r="N2261" s="40"/>
    </row>
    <row r="2262">
      <c r="A2262" s="41" t="s">
        <v>8631</v>
      </c>
      <c r="B2262" s="36" t="s">
        <v>992</v>
      </c>
      <c r="C2262" s="36" t="s">
        <v>35</v>
      </c>
      <c r="D2262" s="36" t="s">
        <v>73</v>
      </c>
      <c r="E2262" s="36" t="s">
        <v>993</v>
      </c>
      <c r="F2262" s="42">
        <f>SUMIFS('Sample - Superstore'!R:R,'Sample - Superstore'!$V:$V,$A2262,'Sample - Superstore'!$N:$N,$B2262)</f>
        <v>892.136</v>
      </c>
      <c r="G2262" s="43" t="str">
        <f>IF(OR($F2262&lt;Lower_Limit,$F2262&gt;Upper_Limit),TRUE,IF($F2262&gt;Upper_percentile,"P99",IF($F2262&lt;Lower_percentile,"P01","")))</f>
        <v/>
      </c>
      <c r="H2262" s="44">
        <f>SUMIFS('Sample - Superstore'!S:S,'Sample - Superstore'!$V:$V,$A2262,'Sample - Superstore'!$N:$N,$B2262)</f>
        <v>7</v>
      </c>
      <c r="I2262" s="45">
        <f>SUMIFS('Sample - Superstore'!T:T,'Sample - Superstore'!$V:$V,$A2262,'Sample - Superstore'!$N:$N,$B2262)</f>
        <v>0.2</v>
      </c>
      <c r="J2262" s="42">
        <f>SUMIFS('Sample - Superstore'!U:U,'Sample - Superstore'!$V:$V,$A2262,'Sample - Superstore'!$N:$N,$B2262)</f>
        <v>111.517</v>
      </c>
      <c r="N2262" s="40"/>
    </row>
    <row r="2263">
      <c r="A2263" s="41" t="s">
        <v>8631</v>
      </c>
      <c r="B2263" s="36" t="s">
        <v>1485</v>
      </c>
      <c r="C2263" s="36" t="s">
        <v>51</v>
      </c>
      <c r="D2263" s="36" t="s">
        <v>52</v>
      </c>
      <c r="E2263" s="36" t="s">
        <v>1486</v>
      </c>
      <c r="F2263" s="42">
        <f>SUMIFS('Sample - Superstore'!R:R,'Sample - Superstore'!$V:$V,$A2263,'Sample - Superstore'!$N:$N,$B2263)</f>
        <v>50.22</v>
      </c>
      <c r="G2263" s="43" t="str">
        <f>IF(OR($F2263&lt;Lower_Limit,$F2263&gt;Upper_Limit),TRUE,IF($F2263&gt;Upper_percentile,"P99",IF($F2263&lt;Lower_percentile,"P01","")))</f>
        <v/>
      </c>
      <c r="H2263" s="44">
        <f>SUMIFS('Sample - Superstore'!S:S,'Sample - Superstore'!$V:$V,$A2263,'Sample - Superstore'!$N:$N,$B2263)</f>
        <v>3</v>
      </c>
      <c r="I2263" s="45">
        <f>SUMIFS('Sample - Superstore'!T:T,'Sample - Superstore'!$V:$V,$A2263,'Sample - Superstore'!$N:$N,$B2263)</f>
        <v>0</v>
      </c>
      <c r="J2263" s="42">
        <f>SUMIFS('Sample - Superstore'!U:U,'Sample - Superstore'!$V:$V,$A2263,'Sample - Superstore'!$N:$N,$B2263)</f>
        <v>2.0088</v>
      </c>
      <c r="N2263" s="40"/>
    </row>
    <row r="2264">
      <c r="A2264" s="41" t="s">
        <v>8631</v>
      </c>
      <c r="B2264" s="36" t="s">
        <v>5500</v>
      </c>
      <c r="C2264" s="36" t="s">
        <v>51</v>
      </c>
      <c r="D2264" s="36" t="s">
        <v>283</v>
      </c>
      <c r="E2264" s="36" t="s">
        <v>5501</v>
      </c>
      <c r="F2264" s="42">
        <f>SUMIFS('Sample - Superstore'!R:R,'Sample - Superstore'!$V:$V,$A2264,'Sample - Superstore'!$N:$N,$B2264)</f>
        <v>83.42</v>
      </c>
      <c r="G2264" s="43" t="str">
        <f>IF(OR($F2264&lt;Lower_Limit,$F2264&gt;Upper_Limit),TRUE,IF($F2264&gt;Upper_percentile,"P99",IF($F2264&lt;Lower_percentile,"P01","")))</f>
        <v/>
      </c>
      <c r="H2264" s="44">
        <f>SUMIFS('Sample - Superstore'!S:S,'Sample - Superstore'!$V:$V,$A2264,'Sample - Superstore'!$N:$N,$B2264)</f>
        <v>2</v>
      </c>
      <c r="I2264" s="45">
        <f>SUMIFS('Sample - Superstore'!T:T,'Sample - Superstore'!$V:$V,$A2264,'Sample - Superstore'!$N:$N,$B2264)</f>
        <v>0</v>
      </c>
      <c r="J2264" s="42">
        <f>SUMIFS('Sample - Superstore'!U:U,'Sample - Superstore'!$V:$V,$A2264,'Sample - Superstore'!$N:$N,$B2264)</f>
        <v>24.1918</v>
      </c>
      <c r="N2264" s="40"/>
    </row>
    <row r="2265">
      <c r="A2265" s="41" t="s">
        <v>8631</v>
      </c>
      <c r="B2265" s="36" t="s">
        <v>5502</v>
      </c>
      <c r="C2265" s="36" t="s">
        <v>51</v>
      </c>
      <c r="D2265" s="36" t="s">
        <v>76</v>
      </c>
      <c r="E2265" s="36" t="s">
        <v>5503</v>
      </c>
      <c r="F2265" s="42">
        <f>SUMIFS('Sample - Superstore'!R:R,'Sample - Superstore'!$V:$V,$A2265,'Sample - Superstore'!$N:$N,$B2265)</f>
        <v>5.872</v>
      </c>
      <c r="G2265" s="43" t="str">
        <f>IF(OR($F2265&lt;Lower_Limit,$F2265&gt;Upper_Limit),TRUE,IF($F2265&gt;Upper_percentile,"P99",IF($F2265&lt;Lower_percentile,"P01","")))</f>
        <v/>
      </c>
      <c r="H2265" s="44">
        <f>SUMIFS('Sample - Superstore'!S:S,'Sample - Superstore'!$V:$V,$A2265,'Sample - Superstore'!$N:$N,$B2265)</f>
        <v>2</v>
      </c>
      <c r="I2265" s="45">
        <f>SUMIFS('Sample - Superstore'!T:T,'Sample - Superstore'!$V:$V,$A2265,'Sample - Superstore'!$N:$N,$B2265)</f>
        <v>0.2</v>
      </c>
      <c r="J2265" s="42">
        <f>SUMIFS('Sample - Superstore'!U:U,'Sample - Superstore'!$V:$V,$A2265,'Sample - Superstore'!$N:$N,$B2265)</f>
        <v>2.1286</v>
      </c>
      <c r="N2265" s="40"/>
    </row>
    <row r="2266">
      <c r="A2266" s="41" t="s">
        <v>8631</v>
      </c>
      <c r="B2266" s="36" t="s">
        <v>3143</v>
      </c>
      <c r="C2266" s="36" t="s">
        <v>51</v>
      </c>
      <c r="D2266" s="36" t="s">
        <v>283</v>
      </c>
      <c r="E2266" s="36" t="s">
        <v>3144</v>
      </c>
      <c r="F2266" s="42">
        <f>SUMIFS('Sample - Superstore'!R:R,'Sample - Superstore'!$V:$V,$A2266,'Sample - Superstore'!$N:$N,$B2266)</f>
        <v>83.9762963</v>
      </c>
      <c r="G2266" s="43" t="str">
        <f>IF(OR($F2266&lt;Lower_Limit,$F2266&gt;Upper_Limit),TRUE,IF($F2266&gt;Upper_percentile,"P99",IF($F2266&lt;Lower_percentile,"P01","")))</f>
        <v/>
      </c>
      <c r="H2266" s="44">
        <f>SUMIFS('Sample - Superstore'!S:S,'Sample - Superstore'!$V:$V,$A2266,'Sample - Superstore'!$N:$N,$B2266)</f>
        <v>4</v>
      </c>
      <c r="I2266" s="45">
        <f>SUMIFS('Sample - Superstore'!T:T,'Sample - Superstore'!$V:$V,$A2266,'Sample - Superstore'!$N:$N,$B2266)</f>
        <v>0.2</v>
      </c>
      <c r="J2266" s="42">
        <f>SUMIFS('Sample - Superstore'!U:U,'Sample - Superstore'!$V:$V,$A2266,'Sample - Superstore'!$N:$N,$B2266)</f>
        <v>10.49703704</v>
      </c>
      <c r="N2266" s="40"/>
    </row>
    <row r="2267">
      <c r="A2267" s="41" t="s">
        <v>8631</v>
      </c>
      <c r="B2267" s="36" t="s">
        <v>4907</v>
      </c>
      <c r="C2267" s="36" t="s">
        <v>51</v>
      </c>
      <c r="D2267" s="36" t="s">
        <v>76</v>
      </c>
      <c r="E2267" s="36" t="s">
        <v>4908</v>
      </c>
      <c r="F2267" s="42">
        <f>SUMIFS('Sample - Superstore'!R:R,'Sample - Superstore'!$V:$V,$A2267,'Sample - Superstore'!$N:$N,$B2267)</f>
        <v>21.35463704</v>
      </c>
      <c r="G2267" s="43" t="str">
        <f>IF(OR($F2267&lt;Lower_Limit,$F2267&gt;Upper_Limit),TRUE,IF($F2267&gt;Upper_percentile,"P99",IF($F2267&lt;Lower_percentile,"P01","")))</f>
        <v/>
      </c>
      <c r="H2267" s="44">
        <f>SUMIFS('Sample - Superstore'!S:S,'Sample - Superstore'!$V:$V,$A2267,'Sample - Superstore'!$N:$N,$B2267)</f>
        <v>3</v>
      </c>
      <c r="I2267" s="45">
        <f>SUMIFS('Sample - Superstore'!T:T,'Sample - Superstore'!$V:$V,$A2267,'Sample - Superstore'!$N:$N,$B2267)</f>
        <v>0.7</v>
      </c>
      <c r="J2267" s="42">
        <f>SUMIFS('Sample - Superstore'!U:U,'Sample - Superstore'!$V:$V,$A2267,'Sample - Superstore'!$N:$N,$B2267)</f>
        <v>-16.3718884</v>
      </c>
      <c r="N2267" s="40"/>
    </row>
    <row r="2268">
      <c r="A2268" s="41" t="s">
        <v>8631</v>
      </c>
      <c r="B2268" s="36" t="s">
        <v>818</v>
      </c>
      <c r="C2268" s="36" t="s">
        <v>39</v>
      </c>
      <c r="D2268" s="36" t="s">
        <v>61</v>
      </c>
      <c r="E2268" s="36" t="s">
        <v>819</v>
      </c>
      <c r="F2268" s="42">
        <f>SUMIFS('Sample - Superstore'!R:R,'Sample - Superstore'!$V:$V,$A2268,'Sample - Superstore'!$N:$N,$B2268)</f>
        <v>438.6217086</v>
      </c>
      <c r="G2268" s="43" t="str">
        <f>IF(OR($F2268&lt;Lower_Limit,$F2268&gt;Upper_Limit),TRUE,IF($F2268&gt;Upper_percentile,"P99",IF($F2268&lt;Lower_percentile,"P01","")))</f>
        <v/>
      </c>
      <c r="H2268" s="44">
        <f>SUMIFS('Sample - Superstore'!S:S,'Sample - Superstore'!$V:$V,$A2268,'Sample - Superstore'!$N:$N,$B2268)</f>
        <v>6</v>
      </c>
      <c r="I2268" s="45">
        <f>SUMIFS('Sample - Superstore'!T:T,'Sample - Superstore'!$V:$V,$A2268,'Sample - Superstore'!$N:$N,$B2268)</f>
        <v>0.2</v>
      </c>
      <c r="J2268" s="42">
        <f>SUMIFS('Sample - Superstore'!U:U,'Sample - Superstore'!$V:$V,$A2268,'Sample - Superstore'!$N:$N,$B2268)</f>
        <v>87.72434173</v>
      </c>
      <c r="N2268" s="40"/>
    </row>
    <row r="2269">
      <c r="A2269" s="41" t="s">
        <v>8631</v>
      </c>
      <c r="B2269" s="36" t="s">
        <v>2356</v>
      </c>
      <c r="C2269" s="36" t="s">
        <v>51</v>
      </c>
      <c r="D2269" s="36" t="s">
        <v>93</v>
      </c>
      <c r="E2269" s="36" t="s">
        <v>2357</v>
      </c>
      <c r="F2269" s="42">
        <f>SUMIFS('Sample - Superstore'!R:R,'Sample - Superstore'!$V:$V,$A2269,'Sample - Superstore'!$N:$N,$B2269)</f>
        <v>15.87917695</v>
      </c>
      <c r="G2269" s="43" t="str">
        <f>IF(OR($F2269&lt;Lower_Limit,$F2269&gt;Upper_Limit),TRUE,IF($F2269&gt;Upper_percentile,"P99",IF($F2269&lt;Lower_percentile,"P01","")))</f>
        <v/>
      </c>
      <c r="H2269" s="44">
        <f>SUMIFS('Sample - Superstore'!S:S,'Sample - Superstore'!$V:$V,$A2269,'Sample - Superstore'!$N:$N,$B2269)</f>
        <v>5</v>
      </c>
      <c r="I2269" s="45">
        <f>SUMIFS('Sample - Superstore'!T:T,'Sample - Superstore'!$V:$V,$A2269,'Sample - Superstore'!$N:$N,$B2269)</f>
        <v>0</v>
      </c>
      <c r="J2269" s="42">
        <f>SUMIFS('Sample - Superstore'!U:U,'Sample - Superstore'!$V:$V,$A2269,'Sample - Superstore'!$N:$N,$B2269)</f>
        <v>4.128586008</v>
      </c>
      <c r="N2269" s="40"/>
    </row>
    <row r="2270">
      <c r="A2270" s="41" t="s">
        <v>8631</v>
      </c>
      <c r="B2270" s="36" t="s">
        <v>5507</v>
      </c>
      <c r="C2270" s="36" t="s">
        <v>51</v>
      </c>
      <c r="D2270" s="36" t="s">
        <v>52</v>
      </c>
      <c r="E2270" s="36" t="s">
        <v>5508</v>
      </c>
      <c r="F2270" s="42">
        <f>SUMIFS('Sample - Superstore'!R:R,'Sample - Superstore'!$V:$V,$A2270,'Sample - Superstore'!$N:$N,$B2270)</f>
        <v>30.68451029</v>
      </c>
      <c r="G2270" s="43" t="str">
        <f>IF(OR($F2270&lt;Lower_Limit,$F2270&gt;Upper_Limit),TRUE,IF($F2270&gt;Upper_percentile,"P99",IF($F2270&lt;Lower_percentile,"P01","")))</f>
        <v/>
      </c>
      <c r="H2270" s="44">
        <f>SUMIFS('Sample - Superstore'!S:S,'Sample - Superstore'!$V:$V,$A2270,'Sample - Superstore'!$N:$N,$B2270)</f>
        <v>2</v>
      </c>
      <c r="I2270" s="45">
        <f>SUMIFS('Sample - Superstore'!T:T,'Sample - Superstore'!$V:$V,$A2270,'Sample - Superstore'!$N:$N,$B2270)</f>
        <v>0</v>
      </c>
      <c r="J2270" s="42">
        <f>SUMIFS('Sample - Superstore'!U:U,'Sample - Superstore'!$V:$V,$A2270,'Sample - Superstore'!$N:$N,$B2270)</f>
        <v>7.671127572</v>
      </c>
      <c r="N2270" s="40"/>
    </row>
    <row r="2271">
      <c r="A2271" s="41" t="s">
        <v>8631</v>
      </c>
      <c r="B2271" s="36" t="s">
        <v>1218</v>
      </c>
      <c r="C2271" s="36" t="s">
        <v>39</v>
      </c>
      <c r="D2271" s="36" t="s">
        <v>61</v>
      </c>
      <c r="E2271" s="36" t="s">
        <v>1219</v>
      </c>
      <c r="F2271" s="42">
        <f>SUMIFS('Sample - Superstore'!R:R,'Sample - Superstore'!$V:$V,$A2271,'Sample - Superstore'!$N:$N,$B2271)</f>
        <v>180.9144651</v>
      </c>
      <c r="G2271" s="43" t="str">
        <f>IF(OR($F2271&lt;Lower_Limit,$F2271&gt;Upper_Limit),TRUE,IF($F2271&gt;Upper_percentile,"P99",IF($F2271&lt;Lower_percentile,"P01","")))</f>
        <v/>
      </c>
      <c r="H2271" s="44">
        <f>SUMIFS('Sample - Superstore'!S:S,'Sample - Superstore'!$V:$V,$A2271,'Sample - Superstore'!$N:$N,$B2271)</f>
        <v>5</v>
      </c>
      <c r="I2271" s="45">
        <f>SUMIFS('Sample - Superstore'!T:T,'Sample - Superstore'!$V:$V,$A2271,'Sample - Superstore'!$N:$N,$B2271)</f>
        <v>0</v>
      </c>
      <c r="J2271" s="42">
        <f>SUMIFS('Sample - Superstore'!U:U,'Sample - Superstore'!$V:$V,$A2271,'Sample - Superstore'!$N:$N,$B2271)</f>
        <v>14.47315721</v>
      </c>
      <c r="N2271" s="40"/>
    </row>
    <row r="2272">
      <c r="A2272" s="41" t="s">
        <v>8631</v>
      </c>
      <c r="B2272" s="36" t="s">
        <v>5512</v>
      </c>
      <c r="C2272" s="36" t="s">
        <v>51</v>
      </c>
      <c r="D2272" s="36" t="s">
        <v>124</v>
      </c>
      <c r="E2272" s="36" t="s">
        <v>5513</v>
      </c>
      <c r="F2272" s="42">
        <f>SUMIFS('Sample - Superstore'!R:R,'Sample - Superstore'!$V:$V,$A2272,'Sample - Superstore'!$N:$N,$B2272)</f>
        <v>35.86719324</v>
      </c>
      <c r="G2272" s="43" t="str">
        <f>IF(OR($F2272&lt;Lower_Limit,$F2272&gt;Upper_Limit),TRUE,IF($F2272&gt;Upper_percentile,"P99",IF($F2272&lt;Lower_percentile,"P01","")))</f>
        <v/>
      </c>
      <c r="H2272" s="44">
        <f>SUMIFS('Sample - Superstore'!S:S,'Sample - Superstore'!$V:$V,$A2272,'Sample - Superstore'!$N:$N,$B2272)</f>
        <v>4</v>
      </c>
      <c r="I2272" s="45">
        <f>SUMIFS('Sample - Superstore'!T:T,'Sample - Superstore'!$V:$V,$A2272,'Sample - Superstore'!$N:$N,$B2272)</f>
        <v>0</v>
      </c>
      <c r="J2272" s="42">
        <f>SUMIFS('Sample - Superstore'!U:U,'Sample - Superstore'!$V:$V,$A2272,'Sample - Superstore'!$N:$N,$B2272)</f>
        <v>16.85758082</v>
      </c>
      <c r="N2272" s="40"/>
    </row>
    <row r="2273">
      <c r="A2273" s="41" t="s">
        <v>8631</v>
      </c>
      <c r="B2273" s="36" t="s">
        <v>998</v>
      </c>
      <c r="C2273" s="36" t="s">
        <v>35</v>
      </c>
      <c r="D2273" s="36" t="s">
        <v>121</v>
      </c>
      <c r="E2273" s="36" t="s">
        <v>999</v>
      </c>
      <c r="F2273" s="42">
        <f>SUMIFS('Sample - Superstore'!R:R,'Sample - Superstore'!$V:$V,$A2273,'Sample - Superstore'!$N:$N,$B2273)</f>
        <v>535.0166749</v>
      </c>
      <c r="G2273" s="43" t="str">
        <f>IF(OR($F2273&lt;Lower_Limit,$F2273&gt;Upper_Limit),TRUE,IF($F2273&gt;Upper_percentile,"P99",IF($F2273&lt;Lower_percentile,"P01","")))</f>
        <v/>
      </c>
      <c r="H2273" s="44">
        <f>SUMIFS('Sample - Superstore'!S:S,'Sample - Superstore'!$V:$V,$A2273,'Sample - Superstore'!$N:$N,$B2273)</f>
        <v>17</v>
      </c>
      <c r="I2273" s="45">
        <f>SUMIFS('Sample - Superstore'!T:T,'Sample - Superstore'!$V:$V,$A2273,'Sample - Superstore'!$N:$N,$B2273)</f>
        <v>0</v>
      </c>
      <c r="J2273" s="42">
        <f>SUMIFS('Sample - Superstore'!U:U,'Sample - Superstore'!$V:$V,$A2273,'Sample - Superstore'!$N:$N,$B2273)</f>
        <v>172.7191027</v>
      </c>
      <c r="N2273" s="40"/>
    </row>
    <row r="2274">
      <c r="A2274" s="41" t="s">
        <v>8631</v>
      </c>
      <c r="B2274" s="36" t="s">
        <v>1301</v>
      </c>
      <c r="C2274" s="36" t="s">
        <v>51</v>
      </c>
      <c r="D2274" s="36" t="s">
        <v>283</v>
      </c>
      <c r="E2274" s="36" t="s">
        <v>1302</v>
      </c>
      <c r="F2274" s="42">
        <f>SUMIFS('Sample - Superstore'!R:R,'Sample - Superstore'!$V:$V,$A2274,'Sample - Superstore'!$N:$N,$B2274)</f>
        <v>56.52</v>
      </c>
      <c r="G2274" s="43" t="str">
        <f>IF(OR($F2274&lt;Lower_Limit,$F2274&gt;Upper_Limit),TRUE,IF($F2274&gt;Upper_percentile,"P99",IF($F2274&lt;Lower_percentile,"P01","")))</f>
        <v/>
      </c>
      <c r="H2274" s="44">
        <f>SUMIFS('Sample - Superstore'!S:S,'Sample - Superstore'!$V:$V,$A2274,'Sample - Superstore'!$N:$N,$B2274)</f>
        <v>3</v>
      </c>
      <c r="I2274" s="45">
        <f>SUMIFS('Sample - Superstore'!T:T,'Sample - Superstore'!$V:$V,$A2274,'Sample - Superstore'!$N:$N,$B2274)</f>
        <v>0</v>
      </c>
      <c r="J2274" s="42">
        <f>SUMIFS('Sample - Superstore'!U:U,'Sample - Superstore'!$V:$V,$A2274,'Sample - Superstore'!$N:$N,$B2274)</f>
        <v>15.8256</v>
      </c>
      <c r="N2274" s="40"/>
    </row>
    <row r="2275">
      <c r="A2275" s="41" t="s">
        <v>8631</v>
      </c>
      <c r="B2275" s="36" t="s">
        <v>3088</v>
      </c>
      <c r="C2275" s="36" t="s">
        <v>51</v>
      </c>
      <c r="D2275" s="36" t="s">
        <v>635</v>
      </c>
      <c r="E2275" s="36" t="s">
        <v>3089</v>
      </c>
      <c r="F2275" s="42">
        <f>SUMIFS('Sample - Superstore'!R:R,'Sample - Superstore'!$V:$V,$A2275,'Sample - Superstore'!$N:$N,$B2275)</f>
        <v>58.33758025</v>
      </c>
      <c r="G2275" s="43" t="str">
        <f>IF(OR($F2275&lt;Lower_Limit,$F2275&gt;Upper_Limit),TRUE,IF($F2275&gt;Upper_percentile,"P99",IF($F2275&lt;Lower_percentile,"P01","")))</f>
        <v/>
      </c>
      <c r="H2275" s="44">
        <f>SUMIFS('Sample - Superstore'!S:S,'Sample - Superstore'!$V:$V,$A2275,'Sample - Superstore'!$N:$N,$B2275)</f>
        <v>6</v>
      </c>
      <c r="I2275" s="45">
        <f>SUMIFS('Sample - Superstore'!T:T,'Sample - Superstore'!$V:$V,$A2275,'Sample - Superstore'!$N:$N,$B2275)</f>
        <v>0</v>
      </c>
      <c r="J2275" s="42">
        <f>SUMIFS('Sample - Superstore'!U:U,'Sample - Superstore'!$V:$V,$A2275,'Sample - Superstore'!$N:$N,$B2275)</f>
        <v>16.33452247</v>
      </c>
      <c r="N2275" s="40"/>
    </row>
    <row r="2276">
      <c r="A2276" s="41" t="s">
        <v>8631</v>
      </c>
      <c r="B2276" s="36" t="s">
        <v>2001</v>
      </c>
      <c r="C2276" s="36" t="s">
        <v>51</v>
      </c>
      <c r="D2276" s="36" t="s">
        <v>93</v>
      </c>
      <c r="E2276" s="36" t="s">
        <v>2002</v>
      </c>
      <c r="F2276" s="42">
        <f>SUMIFS('Sample - Superstore'!R:R,'Sample - Superstore'!$V:$V,$A2276,'Sample - Superstore'!$N:$N,$B2276)</f>
        <v>12.79473251</v>
      </c>
      <c r="G2276" s="43" t="str">
        <f>IF(OR($F2276&lt;Lower_Limit,$F2276&gt;Upper_Limit),TRUE,IF($F2276&gt;Upper_percentile,"P99",IF($F2276&lt;Lower_percentile,"P01","")))</f>
        <v/>
      </c>
      <c r="H2276" s="44">
        <f>SUMIFS('Sample - Superstore'!S:S,'Sample - Superstore'!$V:$V,$A2276,'Sample - Superstore'!$N:$N,$B2276)</f>
        <v>7</v>
      </c>
      <c r="I2276" s="45">
        <f>SUMIFS('Sample - Superstore'!T:T,'Sample - Superstore'!$V:$V,$A2276,'Sample - Superstore'!$N:$N,$B2276)</f>
        <v>0</v>
      </c>
      <c r="J2276" s="42">
        <f>SUMIFS('Sample - Superstore'!U:U,'Sample - Superstore'!$V:$V,$A2276,'Sample - Superstore'!$N:$N,$B2276)</f>
        <v>5.501734979</v>
      </c>
      <c r="N2276" s="40"/>
    </row>
    <row r="2277">
      <c r="A2277" s="41" t="s">
        <v>8631</v>
      </c>
      <c r="B2277" s="36" t="s">
        <v>5517</v>
      </c>
      <c r="C2277" s="36" t="s">
        <v>39</v>
      </c>
      <c r="D2277" s="36" t="s">
        <v>61</v>
      </c>
      <c r="E2277" s="36" t="s">
        <v>5518</v>
      </c>
      <c r="F2277" s="42">
        <f>SUMIFS('Sample - Superstore'!R:R,'Sample - Superstore'!$V:$V,$A2277,'Sample - Superstore'!$N:$N,$B2277)</f>
        <v>73.00195885</v>
      </c>
      <c r="G2277" s="43" t="str">
        <f>IF(OR($F2277&lt;Lower_Limit,$F2277&gt;Upper_Limit),TRUE,IF($F2277&gt;Upper_percentile,"P99",IF($F2277&lt;Lower_percentile,"P01","")))</f>
        <v/>
      </c>
      <c r="H2277" s="44">
        <f>SUMIFS('Sample - Superstore'!S:S,'Sample - Superstore'!$V:$V,$A2277,'Sample - Superstore'!$N:$N,$B2277)</f>
        <v>4</v>
      </c>
      <c r="I2277" s="45">
        <f>SUMIFS('Sample - Superstore'!T:T,'Sample - Superstore'!$V:$V,$A2277,'Sample - Superstore'!$N:$N,$B2277)</f>
        <v>0</v>
      </c>
      <c r="J2277" s="42">
        <f>SUMIFS('Sample - Superstore'!U:U,'Sample - Superstore'!$V:$V,$A2277,'Sample - Superstore'!$N:$N,$B2277)</f>
        <v>28.47076395</v>
      </c>
      <c r="N2277" s="40"/>
    </row>
    <row r="2278">
      <c r="A2278" s="41" t="s">
        <v>8631</v>
      </c>
      <c r="B2278" s="36" t="s">
        <v>5521</v>
      </c>
      <c r="C2278" s="36" t="s">
        <v>51</v>
      </c>
      <c r="D2278" s="36" t="s">
        <v>76</v>
      </c>
      <c r="E2278" s="36" t="s">
        <v>5522</v>
      </c>
      <c r="F2278" s="42">
        <f>SUMIFS('Sample - Superstore'!R:R,'Sample - Superstore'!$V:$V,$A2278,'Sample - Superstore'!$N:$N,$B2278)</f>
        <v>6.096</v>
      </c>
      <c r="G2278" s="43" t="str">
        <f>IF(OR($F2278&lt;Lower_Limit,$F2278&gt;Upper_Limit),TRUE,IF($F2278&gt;Upper_percentile,"P99",IF($F2278&lt;Lower_percentile,"P01","")))</f>
        <v/>
      </c>
      <c r="H2278" s="44">
        <f>SUMIFS('Sample - Superstore'!S:S,'Sample - Superstore'!$V:$V,$A2278,'Sample - Superstore'!$N:$N,$B2278)</f>
        <v>2</v>
      </c>
      <c r="I2278" s="45">
        <f>SUMIFS('Sample - Superstore'!T:T,'Sample - Superstore'!$V:$V,$A2278,'Sample - Superstore'!$N:$N,$B2278)</f>
        <v>0.2</v>
      </c>
      <c r="J2278" s="42">
        <f>SUMIFS('Sample - Superstore'!U:U,'Sample - Superstore'!$V:$V,$A2278,'Sample - Superstore'!$N:$N,$B2278)</f>
        <v>2.2098</v>
      </c>
      <c r="N2278" s="40"/>
    </row>
    <row r="2279">
      <c r="A2279" s="41" t="s">
        <v>8631</v>
      </c>
      <c r="B2279" s="36" t="s">
        <v>5523</v>
      </c>
      <c r="C2279" s="36" t="s">
        <v>35</v>
      </c>
      <c r="D2279" s="36" t="s">
        <v>73</v>
      </c>
      <c r="E2279" s="36" t="s">
        <v>5524</v>
      </c>
      <c r="F2279" s="42">
        <f>SUMIFS('Sample - Superstore'!R:R,'Sample - Superstore'!$V:$V,$A2279,'Sample - Superstore'!$N:$N,$B2279)</f>
        <v>1114.272</v>
      </c>
      <c r="G2279" s="43" t="str">
        <f>IF(OR($F2279&lt;Lower_Limit,$F2279&gt;Upper_Limit),TRUE,IF($F2279&gt;Upper_percentile,"P99",IF($F2279&lt;Lower_percentile,"P01","")))</f>
        <v/>
      </c>
      <c r="H2279" s="44">
        <f>SUMIFS('Sample - Superstore'!S:S,'Sample - Superstore'!$V:$V,$A2279,'Sample - Superstore'!$N:$N,$B2279)</f>
        <v>4</v>
      </c>
      <c r="I2279" s="45">
        <f>SUMIFS('Sample - Superstore'!T:T,'Sample - Superstore'!$V:$V,$A2279,'Sample - Superstore'!$N:$N,$B2279)</f>
        <v>0.2</v>
      </c>
      <c r="J2279" s="42">
        <f>SUMIFS('Sample - Superstore'!U:U,'Sample - Superstore'!$V:$V,$A2279,'Sample - Superstore'!$N:$N,$B2279)</f>
        <v>41.7852</v>
      </c>
      <c r="N2279" s="40"/>
    </row>
    <row r="2280">
      <c r="A2280" s="41" t="s">
        <v>8631</v>
      </c>
      <c r="B2280" s="36" t="s">
        <v>5526</v>
      </c>
      <c r="C2280" s="36" t="s">
        <v>51</v>
      </c>
      <c r="D2280" s="36" t="s">
        <v>93</v>
      </c>
      <c r="E2280" s="36" t="s">
        <v>5527</v>
      </c>
      <c r="F2280" s="42">
        <f>SUMIFS('Sample - Superstore'!R:R,'Sample - Superstore'!$V:$V,$A2280,'Sample - Superstore'!$N:$N,$B2280)</f>
        <v>9.84</v>
      </c>
      <c r="G2280" s="43" t="str">
        <f>IF(OR($F2280&lt;Lower_Limit,$F2280&gt;Upper_Limit),TRUE,IF($F2280&gt;Upper_percentile,"P99",IF($F2280&lt;Lower_percentile,"P01","")))</f>
        <v/>
      </c>
      <c r="H2280" s="44">
        <f>SUMIFS('Sample - Superstore'!S:S,'Sample - Superstore'!$V:$V,$A2280,'Sample - Superstore'!$N:$N,$B2280)</f>
        <v>3</v>
      </c>
      <c r="I2280" s="45">
        <f>SUMIFS('Sample - Superstore'!T:T,'Sample - Superstore'!$V:$V,$A2280,'Sample - Superstore'!$N:$N,$B2280)</f>
        <v>0</v>
      </c>
      <c r="J2280" s="42">
        <f>SUMIFS('Sample - Superstore'!U:U,'Sample - Superstore'!$V:$V,$A2280,'Sample - Superstore'!$N:$N,$B2280)</f>
        <v>3.2472</v>
      </c>
      <c r="N2280" s="40"/>
    </row>
    <row r="2281">
      <c r="A2281" s="41" t="s">
        <v>8631</v>
      </c>
      <c r="B2281" s="36" t="s">
        <v>3125</v>
      </c>
      <c r="C2281" s="36" t="s">
        <v>51</v>
      </c>
      <c r="D2281" s="36" t="s">
        <v>124</v>
      </c>
      <c r="E2281" s="36" t="s">
        <v>3126</v>
      </c>
      <c r="F2281" s="42">
        <f>SUMIFS('Sample - Superstore'!R:R,'Sample - Superstore'!$V:$V,$A2281,'Sample - Superstore'!$N:$N,$B2281)</f>
        <v>16.7137284</v>
      </c>
      <c r="G2281" s="43" t="str">
        <f>IF(OR($F2281&lt;Lower_Limit,$F2281&gt;Upper_Limit),TRUE,IF($F2281&gt;Upper_percentile,"P99",IF($F2281&lt;Lower_percentile,"P01","")))</f>
        <v/>
      </c>
      <c r="H2281" s="44">
        <f>SUMIFS('Sample - Superstore'!S:S,'Sample - Superstore'!$V:$V,$A2281,'Sample - Superstore'!$N:$N,$B2281)</f>
        <v>2</v>
      </c>
      <c r="I2281" s="45">
        <f>SUMIFS('Sample - Superstore'!T:T,'Sample - Superstore'!$V:$V,$A2281,'Sample - Superstore'!$N:$N,$B2281)</f>
        <v>0</v>
      </c>
      <c r="J2281" s="42">
        <f>SUMIFS('Sample - Superstore'!U:U,'Sample - Superstore'!$V:$V,$A2281,'Sample - Superstore'!$N:$N,$B2281)</f>
        <v>7.688315062</v>
      </c>
      <c r="N2281" s="40"/>
    </row>
    <row r="2282">
      <c r="A2282" s="41" t="s">
        <v>8631</v>
      </c>
      <c r="B2282" s="36" t="s">
        <v>5530</v>
      </c>
      <c r="C2282" s="36" t="s">
        <v>51</v>
      </c>
      <c r="D2282" s="36" t="s">
        <v>297</v>
      </c>
      <c r="E2282" s="36" t="s">
        <v>5531</v>
      </c>
      <c r="F2282" s="42">
        <f>SUMIFS('Sample - Superstore'!R:R,'Sample - Superstore'!$V:$V,$A2282,'Sample - Superstore'!$N:$N,$B2282)</f>
        <v>6.584888889</v>
      </c>
      <c r="G2282" s="43" t="str">
        <f>IF(OR($F2282&lt;Lower_Limit,$F2282&gt;Upper_Limit),TRUE,IF($F2282&gt;Upper_percentile,"P99",IF($F2282&lt;Lower_percentile,"P01","")))</f>
        <v/>
      </c>
      <c r="H2282" s="44">
        <f>SUMIFS('Sample - Superstore'!S:S,'Sample - Superstore'!$V:$V,$A2282,'Sample - Superstore'!$N:$N,$B2282)</f>
        <v>2</v>
      </c>
      <c r="I2282" s="45">
        <f>SUMIFS('Sample - Superstore'!T:T,'Sample - Superstore'!$V:$V,$A2282,'Sample - Superstore'!$N:$N,$B2282)</f>
        <v>0</v>
      </c>
      <c r="J2282" s="42">
        <f>SUMIFS('Sample - Superstore'!U:U,'Sample - Superstore'!$V:$V,$A2282,'Sample - Superstore'!$N:$N,$B2282)</f>
        <v>3.226595556</v>
      </c>
      <c r="N2282" s="40"/>
    </row>
    <row r="2283">
      <c r="A2283" s="41" t="s">
        <v>8631</v>
      </c>
      <c r="B2283" s="36" t="s">
        <v>4776</v>
      </c>
      <c r="C2283" s="36" t="s">
        <v>51</v>
      </c>
      <c r="D2283" s="36" t="s">
        <v>272</v>
      </c>
      <c r="E2283" s="36" t="s">
        <v>4777</v>
      </c>
      <c r="F2283" s="42">
        <f>SUMIFS('Sample - Superstore'!R:R,'Sample - Superstore'!$V:$V,$A2283,'Sample - Superstore'!$N:$N,$B2283)</f>
        <v>44.29299753</v>
      </c>
      <c r="G2283" s="43" t="str">
        <f>IF(OR($F2283&lt;Lower_Limit,$F2283&gt;Upper_Limit),TRUE,IF($F2283&gt;Upper_percentile,"P99",IF($F2283&lt;Lower_percentile,"P01","")))</f>
        <v/>
      </c>
      <c r="H2283" s="44">
        <f>SUMIFS('Sample - Superstore'!S:S,'Sample - Superstore'!$V:$V,$A2283,'Sample - Superstore'!$N:$N,$B2283)</f>
        <v>12</v>
      </c>
      <c r="I2283" s="45">
        <f>SUMIFS('Sample - Superstore'!T:T,'Sample - Superstore'!$V:$V,$A2283,'Sample - Superstore'!$N:$N,$B2283)</f>
        <v>0.2</v>
      </c>
      <c r="J2283" s="42">
        <f>SUMIFS('Sample - Superstore'!U:U,'Sample - Superstore'!$V:$V,$A2283,'Sample - Superstore'!$N:$N,$B2283)</f>
        <v>19.18712049</v>
      </c>
      <c r="N2283" s="40"/>
    </row>
    <row r="2284">
      <c r="A2284" s="41" t="s">
        <v>8631</v>
      </c>
      <c r="B2284" s="36" t="s">
        <v>2065</v>
      </c>
      <c r="C2284" s="36" t="s">
        <v>35</v>
      </c>
      <c r="D2284" s="36" t="s">
        <v>121</v>
      </c>
      <c r="E2284" s="36" t="s">
        <v>2066</v>
      </c>
      <c r="F2284" s="42">
        <f>SUMIFS('Sample - Superstore'!R:R,'Sample - Superstore'!$V:$V,$A2284,'Sample - Superstore'!$N:$N,$B2284)</f>
        <v>453.7628642</v>
      </c>
      <c r="G2284" s="43" t="str">
        <f>IF(OR($F2284&lt;Lower_Limit,$F2284&gt;Upper_Limit),TRUE,IF($F2284&gt;Upper_percentile,"P99",IF($F2284&lt;Lower_percentile,"P01","")))</f>
        <v/>
      </c>
      <c r="H2284" s="44">
        <f>SUMIFS('Sample - Superstore'!S:S,'Sample - Superstore'!$V:$V,$A2284,'Sample - Superstore'!$N:$N,$B2284)</f>
        <v>4</v>
      </c>
      <c r="I2284" s="45">
        <f>SUMIFS('Sample - Superstore'!T:T,'Sample - Superstore'!$V:$V,$A2284,'Sample - Superstore'!$N:$N,$B2284)</f>
        <v>0</v>
      </c>
      <c r="J2284" s="42">
        <f>SUMIFS('Sample - Superstore'!U:U,'Sample - Superstore'!$V:$V,$A2284,'Sample - Superstore'!$N:$N,$B2284)</f>
        <v>226.8814321</v>
      </c>
      <c r="N2284" s="40"/>
    </row>
    <row r="2285">
      <c r="A2285" s="41" t="s">
        <v>8631</v>
      </c>
      <c r="B2285" s="36" t="s">
        <v>4338</v>
      </c>
      <c r="C2285" s="36" t="s">
        <v>51</v>
      </c>
      <c r="D2285" s="36" t="s">
        <v>52</v>
      </c>
      <c r="E2285" s="36" t="s">
        <v>4339</v>
      </c>
      <c r="F2285" s="42">
        <f>SUMIFS('Sample - Superstore'!R:R,'Sample - Superstore'!$V:$V,$A2285,'Sample - Superstore'!$N:$N,$B2285)</f>
        <v>19.60604938</v>
      </c>
      <c r="G2285" s="43" t="str">
        <f>IF(OR($F2285&lt;Lower_Limit,$F2285&gt;Upper_Limit),TRUE,IF($F2285&gt;Upper_percentile,"P99",IF($F2285&lt;Lower_percentile,"P01","")))</f>
        <v/>
      </c>
      <c r="H2285" s="44">
        <f>SUMIFS('Sample - Superstore'!S:S,'Sample - Superstore'!$V:$V,$A2285,'Sample - Superstore'!$N:$N,$B2285)</f>
        <v>1</v>
      </c>
      <c r="I2285" s="45">
        <f>SUMIFS('Sample - Superstore'!T:T,'Sample - Superstore'!$V:$V,$A2285,'Sample - Superstore'!$N:$N,$B2285)</f>
        <v>0</v>
      </c>
      <c r="J2285" s="42">
        <f>SUMIFS('Sample - Superstore'!U:U,'Sample - Superstore'!$V:$V,$A2285,'Sample - Superstore'!$N:$N,$B2285)</f>
        <v>5.293633333</v>
      </c>
      <c r="N2285" s="40"/>
    </row>
    <row r="2286">
      <c r="A2286" s="41" t="s">
        <v>8631</v>
      </c>
      <c r="B2286" s="36" t="s">
        <v>2140</v>
      </c>
      <c r="C2286" s="36" t="s">
        <v>51</v>
      </c>
      <c r="D2286" s="36" t="s">
        <v>76</v>
      </c>
      <c r="E2286" s="36" t="s">
        <v>2141</v>
      </c>
      <c r="F2286" s="42">
        <f>SUMIFS('Sample - Superstore'!R:R,'Sample - Superstore'!$V:$V,$A2286,'Sample - Superstore'!$N:$N,$B2286)</f>
        <v>26.43101235</v>
      </c>
      <c r="G2286" s="43" t="str">
        <f>IF(OR($F2286&lt;Lower_Limit,$F2286&gt;Upper_Limit),TRUE,IF($F2286&gt;Upper_percentile,"P99",IF($F2286&lt;Lower_percentile,"P01","")))</f>
        <v/>
      </c>
      <c r="H2286" s="44">
        <f>SUMIFS('Sample - Superstore'!S:S,'Sample - Superstore'!$V:$V,$A2286,'Sample - Superstore'!$N:$N,$B2286)</f>
        <v>2</v>
      </c>
      <c r="I2286" s="45">
        <f>SUMIFS('Sample - Superstore'!T:T,'Sample - Superstore'!$V:$V,$A2286,'Sample - Superstore'!$N:$N,$B2286)</f>
        <v>0.2</v>
      </c>
      <c r="J2286" s="42">
        <f>SUMIFS('Sample - Superstore'!U:U,'Sample - Superstore'!$V:$V,$A2286,'Sample - Superstore'!$N:$N,$B2286)</f>
        <v>8.920466667</v>
      </c>
      <c r="N2286" s="40"/>
    </row>
    <row r="2287">
      <c r="A2287" s="41" t="s">
        <v>8631</v>
      </c>
      <c r="B2287" s="36" t="s">
        <v>2814</v>
      </c>
      <c r="C2287" s="36" t="s">
        <v>35</v>
      </c>
      <c r="D2287" s="36" t="s">
        <v>263</v>
      </c>
      <c r="E2287" s="36" t="s">
        <v>3931</v>
      </c>
      <c r="F2287" s="42">
        <f>SUMIFS('Sample - Superstore'!R:R,'Sample - Superstore'!$V:$V,$A2287,'Sample - Superstore'!$N:$N,$B2287)</f>
        <v>81.424</v>
      </c>
      <c r="G2287" s="43" t="str">
        <f>IF(OR($F2287&lt;Lower_Limit,$F2287&gt;Upper_Limit),TRUE,IF($F2287&gt;Upper_percentile,"P99",IF($F2287&lt;Lower_percentile,"P01","")))</f>
        <v/>
      </c>
      <c r="H2287" s="44">
        <f>SUMIFS('Sample - Superstore'!S:S,'Sample - Superstore'!$V:$V,$A2287,'Sample - Superstore'!$N:$N,$B2287)</f>
        <v>2</v>
      </c>
      <c r="I2287" s="45">
        <f>SUMIFS('Sample - Superstore'!T:T,'Sample - Superstore'!$V:$V,$A2287,'Sample - Superstore'!$N:$N,$B2287)</f>
        <v>0.2</v>
      </c>
      <c r="J2287" s="42">
        <f>SUMIFS('Sample - Superstore'!U:U,'Sample - Superstore'!$V:$V,$A2287,'Sample - Superstore'!$N:$N,$B2287)</f>
        <v>-9.1602</v>
      </c>
      <c r="N2287" s="40"/>
    </row>
    <row r="2288">
      <c r="A2288" s="41" t="s">
        <v>8631</v>
      </c>
      <c r="B2288" s="36" t="s">
        <v>3951</v>
      </c>
      <c r="C2288" s="36" t="s">
        <v>51</v>
      </c>
      <c r="D2288" s="36" t="s">
        <v>52</v>
      </c>
      <c r="E2288" s="36" t="s">
        <v>3952</v>
      </c>
      <c r="F2288" s="42">
        <f>SUMIFS('Sample - Superstore'!R:R,'Sample - Superstore'!$V:$V,$A2288,'Sample - Superstore'!$N:$N,$B2288)</f>
        <v>134.8</v>
      </c>
      <c r="G2288" s="43" t="str">
        <f>IF(OR($F2288&lt;Lower_Limit,$F2288&gt;Upper_Limit),TRUE,IF($F2288&gt;Upper_percentile,"P99",IF($F2288&lt;Lower_percentile,"P01","")))</f>
        <v/>
      </c>
      <c r="H2288" s="44">
        <f>SUMIFS('Sample - Superstore'!S:S,'Sample - Superstore'!$V:$V,$A2288,'Sample - Superstore'!$N:$N,$B2288)</f>
        <v>10</v>
      </c>
      <c r="I2288" s="45">
        <f>SUMIFS('Sample - Superstore'!T:T,'Sample - Superstore'!$V:$V,$A2288,'Sample - Superstore'!$N:$N,$B2288)</f>
        <v>0</v>
      </c>
      <c r="J2288" s="42">
        <f>SUMIFS('Sample - Superstore'!U:U,'Sample - Superstore'!$V:$V,$A2288,'Sample - Superstore'!$N:$N,$B2288)</f>
        <v>35.048</v>
      </c>
      <c r="N2288" s="40"/>
    </row>
    <row r="2289">
      <c r="A2289" s="41" t="s">
        <v>8631</v>
      </c>
      <c r="B2289" s="36" t="s">
        <v>5534</v>
      </c>
      <c r="C2289" s="36" t="s">
        <v>35</v>
      </c>
      <c r="D2289" s="36" t="s">
        <v>73</v>
      </c>
      <c r="E2289" s="36" t="s">
        <v>5535</v>
      </c>
      <c r="F2289" s="42">
        <f>SUMIFS('Sample - Superstore'!R:R,'Sample - Superstore'!$V:$V,$A2289,'Sample - Superstore'!$N:$N,$B2289)</f>
        <v>1890.337556</v>
      </c>
      <c r="G2289" s="43" t="str">
        <f>IF(OR($F2289&lt;Lower_Limit,$F2289&gt;Upper_Limit),TRUE,IF($F2289&gt;Upper_percentile,"P99",IF($F2289&lt;Lower_percentile,"P01","")))</f>
        <v/>
      </c>
      <c r="H2289" s="44">
        <f>SUMIFS('Sample - Superstore'!S:S,'Sample - Superstore'!$V:$V,$A2289,'Sample - Superstore'!$N:$N,$B2289)</f>
        <v>3</v>
      </c>
      <c r="I2289" s="45">
        <f>SUMIFS('Sample - Superstore'!T:T,'Sample - Superstore'!$V:$V,$A2289,'Sample - Superstore'!$N:$N,$B2289)</f>
        <v>0</v>
      </c>
      <c r="J2289" s="42">
        <f>SUMIFS('Sample - Superstore'!U:U,'Sample - Superstore'!$V:$V,$A2289,'Sample - Superstore'!$N:$N,$B2289)</f>
        <v>264.6472578</v>
      </c>
      <c r="N2289" s="40"/>
    </row>
    <row r="2290">
      <c r="A2290" s="41" t="s">
        <v>8631</v>
      </c>
      <c r="B2290" s="36" t="s">
        <v>663</v>
      </c>
      <c r="C2290" s="36" t="s">
        <v>51</v>
      </c>
      <c r="D2290" s="36" t="s">
        <v>52</v>
      </c>
      <c r="E2290" s="36" t="s">
        <v>664</v>
      </c>
      <c r="F2290" s="42">
        <f>SUMIFS('Sample - Superstore'!R:R,'Sample - Superstore'!$V:$V,$A2290,'Sample - Superstore'!$N:$N,$B2290)</f>
        <v>338.9350741</v>
      </c>
      <c r="G2290" s="43" t="str">
        <f>IF(OR($F2290&lt;Lower_Limit,$F2290&gt;Upper_Limit),TRUE,IF($F2290&gt;Upper_percentile,"P99",IF($F2290&lt;Lower_percentile,"P01","")))</f>
        <v/>
      </c>
      <c r="H2290" s="44">
        <f>SUMIFS('Sample - Superstore'!S:S,'Sample - Superstore'!$V:$V,$A2290,'Sample - Superstore'!$N:$N,$B2290)</f>
        <v>3</v>
      </c>
      <c r="I2290" s="45">
        <f>SUMIFS('Sample - Superstore'!T:T,'Sample - Superstore'!$V:$V,$A2290,'Sample - Superstore'!$N:$N,$B2290)</f>
        <v>0</v>
      </c>
      <c r="J2290" s="42">
        <f>SUMIFS('Sample - Superstore'!U:U,'Sample - Superstore'!$V:$V,$A2290,'Sample - Superstore'!$N:$N,$B2290)</f>
        <v>91.51247</v>
      </c>
      <c r="N2290" s="40"/>
    </row>
    <row r="2291">
      <c r="A2291" s="41" t="s">
        <v>8631</v>
      </c>
      <c r="B2291" s="36" t="s">
        <v>2832</v>
      </c>
      <c r="C2291" s="36" t="s">
        <v>35</v>
      </c>
      <c r="D2291" s="36" t="s">
        <v>121</v>
      </c>
      <c r="E2291" s="36" t="s">
        <v>2833</v>
      </c>
      <c r="F2291" s="42">
        <f>SUMIFS('Sample - Superstore'!R:R,'Sample - Superstore'!$V:$V,$A2291,'Sample - Superstore'!$N:$N,$B2291)</f>
        <v>14.76</v>
      </c>
      <c r="G2291" s="43" t="str">
        <f>IF(OR($F2291&lt;Lower_Limit,$F2291&gt;Upper_Limit),TRUE,IF($F2291&gt;Upper_percentile,"P99",IF($F2291&lt;Lower_percentile,"P01","")))</f>
        <v/>
      </c>
      <c r="H2291" s="44">
        <f>SUMIFS('Sample - Superstore'!S:S,'Sample - Superstore'!$V:$V,$A2291,'Sample - Superstore'!$N:$N,$B2291)</f>
        <v>2</v>
      </c>
      <c r="I2291" s="45">
        <f>SUMIFS('Sample - Superstore'!T:T,'Sample - Superstore'!$V:$V,$A2291,'Sample - Superstore'!$N:$N,$B2291)</f>
        <v>0</v>
      </c>
      <c r="J2291" s="42">
        <f>SUMIFS('Sample - Superstore'!U:U,'Sample - Superstore'!$V:$V,$A2291,'Sample - Superstore'!$N:$N,$B2291)</f>
        <v>4.2804</v>
      </c>
      <c r="N2291" s="40"/>
    </row>
    <row r="2292">
      <c r="A2292" s="41" t="s">
        <v>8631</v>
      </c>
      <c r="B2292" s="36" t="s">
        <v>2576</v>
      </c>
      <c r="C2292" s="36" t="s">
        <v>35</v>
      </c>
      <c r="D2292" s="36" t="s">
        <v>73</v>
      </c>
      <c r="E2292" s="36" t="s">
        <v>2577</v>
      </c>
      <c r="F2292" s="42">
        <f>SUMIFS('Sample - Superstore'!R:R,'Sample - Superstore'!$V:$V,$A2292,'Sample - Superstore'!$N:$N,$B2292)</f>
        <v>1466.907</v>
      </c>
      <c r="G2292" s="43" t="str">
        <f>IF(OR($F2292&lt;Lower_Limit,$F2292&gt;Upper_Limit),TRUE,IF($F2292&gt;Upper_percentile,"P99",IF($F2292&lt;Lower_percentile,"P01","")))</f>
        <v/>
      </c>
      <c r="H2292" s="44">
        <f>SUMIFS('Sample - Superstore'!S:S,'Sample - Superstore'!$V:$V,$A2292,'Sample - Superstore'!$N:$N,$B2292)</f>
        <v>6</v>
      </c>
      <c r="I2292" s="45">
        <f>SUMIFS('Sample - Superstore'!T:T,'Sample - Superstore'!$V:$V,$A2292,'Sample - Superstore'!$N:$N,$B2292)</f>
        <v>0.7</v>
      </c>
      <c r="J2292" s="42">
        <f>SUMIFS('Sample - Superstore'!U:U,'Sample - Superstore'!$V:$V,$A2292,'Sample - Superstore'!$N:$N,$B2292)</f>
        <v>-270.8136</v>
      </c>
      <c r="N2292" s="40"/>
    </row>
    <row r="2293">
      <c r="A2293" s="41" t="s">
        <v>8631</v>
      </c>
      <c r="B2293" s="36" t="s">
        <v>682</v>
      </c>
      <c r="C2293" s="36" t="s">
        <v>51</v>
      </c>
      <c r="D2293" s="36" t="s">
        <v>283</v>
      </c>
      <c r="E2293" s="36" t="s">
        <v>683</v>
      </c>
      <c r="F2293" s="42">
        <f>SUMIFS('Sample - Superstore'!R:R,'Sample - Superstore'!$V:$V,$A2293,'Sample - Superstore'!$N:$N,$B2293)</f>
        <v>87.168</v>
      </c>
      <c r="G2293" s="43" t="str">
        <f>IF(OR($F2293&lt;Lower_Limit,$F2293&gt;Upper_Limit),TRUE,IF($F2293&gt;Upper_percentile,"P99",IF($F2293&lt;Lower_percentile,"P01","")))</f>
        <v/>
      </c>
      <c r="H2293" s="44">
        <f>SUMIFS('Sample - Superstore'!S:S,'Sample - Superstore'!$V:$V,$A2293,'Sample - Superstore'!$N:$N,$B2293)</f>
        <v>2</v>
      </c>
      <c r="I2293" s="45">
        <f>SUMIFS('Sample - Superstore'!T:T,'Sample - Superstore'!$V:$V,$A2293,'Sample - Superstore'!$N:$N,$B2293)</f>
        <v>0.2</v>
      </c>
      <c r="J2293" s="42">
        <f>SUMIFS('Sample - Superstore'!U:U,'Sample - Superstore'!$V:$V,$A2293,'Sample - Superstore'!$N:$N,$B2293)</f>
        <v>8.7168</v>
      </c>
      <c r="N2293" s="40"/>
    </row>
    <row r="2294">
      <c r="A2294" s="41" t="s">
        <v>8631</v>
      </c>
      <c r="B2294" s="36" t="s">
        <v>3329</v>
      </c>
      <c r="C2294" s="36" t="s">
        <v>51</v>
      </c>
      <c r="D2294" s="36" t="s">
        <v>76</v>
      </c>
      <c r="E2294" s="36" t="s">
        <v>3330</v>
      </c>
      <c r="F2294" s="42">
        <f>SUMIFS('Sample - Superstore'!R:R,'Sample - Superstore'!$V:$V,$A2294,'Sample - Superstore'!$N:$N,$B2294)</f>
        <v>2.531977778</v>
      </c>
      <c r="G2294" s="43" t="str">
        <f>IF(OR($F2294&lt;Lower_Limit,$F2294&gt;Upper_Limit),TRUE,IF($F2294&gt;Upper_percentile,"P99",IF($F2294&lt;Lower_percentile,"P01","")))</f>
        <v/>
      </c>
      <c r="H2294" s="44">
        <f>SUMIFS('Sample - Superstore'!S:S,'Sample - Superstore'!$V:$V,$A2294,'Sample - Superstore'!$N:$N,$B2294)</f>
        <v>3</v>
      </c>
      <c r="I2294" s="45">
        <f>SUMIFS('Sample - Superstore'!T:T,'Sample - Superstore'!$V:$V,$A2294,'Sample - Superstore'!$N:$N,$B2294)</f>
        <v>0.7</v>
      </c>
      <c r="J2294" s="42">
        <f>SUMIFS('Sample - Superstore'!U:U,'Sample - Superstore'!$V:$V,$A2294,'Sample - Superstore'!$N:$N,$B2294)</f>
        <v>-1.687985185</v>
      </c>
      <c r="N2294" s="40"/>
    </row>
    <row r="2295">
      <c r="A2295" s="41" t="s">
        <v>8631</v>
      </c>
      <c r="B2295" s="36" t="s">
        <v>5543</v>
      </c>
      <c r="C2295" s="36" t="s">
        <v>51</v>
      </c>
      <c r="D2295" s="36" t="s">
        <v>124</v>
      </c>
      <c r="E2295" s="36" t="s">
        <v>5544</v>
      </c>
      <c r="F2295" s="42">
        <f>SUMIFS('Sample - Superstore'!R:R,'Sample - Superstore'!$V:$V,$A2295,'Sample - Superstore'!$N:$N,$B2295)</f>
        <v>14.2030061</v>
      </c>
      <c r="G2295" s="43" t="str">
        <f>IF(OR($F2295&lt;Lower_Limit,$F2295&gt;Upper_Limit),TRUE,IF($F2295&gt;Upper_percentile,"P99",IF($F2295&lt;Lower_percentile,"P01","")))</f>
        <v/>
      </c>
      <c r="H2295" s="44">
        <f>SUMIFS('Sample - Superstore'!S:S,'Sample - Superstore'!$V:$V,$A2295,'Sample - Superstore'!$N:$N,$B2295)</f>
        <v>3</v>
      </c>
      <c r="I2295" s="45">
        <f>SUMIFS('Sample - Superstore'!T:T,'Sample - Superstore'!$V:$V,$A2295,'Sample - Superstore'!$N:$N,$B2295)</f>
        <v>0</v>
      </c>
      <c r="J2295" s="42">
        <f>SUMIFS('Sample - Superstore'!U:U,'Sample - Superstore'!$V:$V,$A2295,'Sample - Superstore'!$N:$N,$B2295)</f>
        <v>6.817442928</v>
      </c>
      <c r="N2295" s="40"/>
    </row>
    <row r="2296">
      <c r="A2296" s="41" t="s">
        <v>8631</v>
      </c>
      <c r="B2296" s="36" t="s">
        <v>5546</v>
      </c>
      <c r="C2296" s="36" t="s">
        <v>51</v>
      </c>
      <c r="D2296" s="36" t="s">
        <v>76</v>
      </c>
      <c r="E2296" s="36" t="s">
        <v>5547</v>
      </c>
      <c r="F2296" s="42">
        <f>SUMIFS('Sample - Superstore'!R:R,'Sample - Superstore'!$V:$V,$A2296,'Sample - Superstore'!$N:$N,$B2296)</f>
        <v>11.86162963</v>
      </c>
      <c r="G2296" s="43" t="str">
        <f>IF(OR($F2296&lt;Lower_Limit,$F2296&gt;Upper_Limit),TRUE,IF($F2296&gt;Upper_percentile,"P99",IF($F2296&lt;Lower_percentile,"P01","")))</f>
        <v/>
      </c>
      <c r="H2296" s="44">
        <f>SUMIFS('Sample - Superstore'!S:S,'Sample - Superstore'!$V:$V,$A2296,'Sample - Superstore'!$N:$N,$B2296)</f>
        <v>4</v>
      </c>
      <c r="I2296" s="45">
        <f>SUMIFS('Sample - Superstore'!T:T,'Sample - Superstore'!$V:$V,$A2296,'Sample - Superstore'!$N:$N,$B2296)</f>
        <v>1</v>
      </c>
      <c r="J2296" s="42">
        <f>SUMIFS('Sample - Superstore'!U:U,'Sample - Superstore'!$V:$V,$A2296,'Sample - Superstore'!$N:$N,$B2296)</f>
        <v>-6.883488889</v>
      </c>
      <c r="N2296" s="40"/>
    </row>
    <row r="2297">
      <c r="A2297" s="41" t="s">
        <v>8631</v>
      </c>
      <c r="B2297" s="36" t="s">
        <v>5159</v>
      </c>
      <c r="C2297" s="36" t="s">
        <v>51</v>
      </c>
      <c r="D2297" s="36" t="s">
        <v>272</v>
      </c>
      <c r="E2297" s="36" t="s">
        <v>5160</v>
      </c>
      <c r="F2297" s="42">
        <f>SUMIFS('Sample - Superstore'!R:R,'Sample - Superstore'!$V:$V,$A2297,'Sample - Superstore'!$N:$N,$B2297)</f>
        <v>4.210041152</v>
      </c>
      <c r="G2297" s="43" t="str">
        <f>IF(OR($F2297&lt;Lower_Limit,$F2297&gt;Upper_Limit),TRUE,IF($F2297&gt;Upper_percentile,"P99",IF($F2297&lt;Lower_percentile,"P01","")))</f>
        <v/>
      </c>
      <c r="H2297" s="44">
        <f>SUMIFS('Sample - Superstore'!S:S,'Sample - Superstore'!$V:$V,$A2297,'Sample - Superstore'!$N:$N,$B2297)</f>
        <v>2</v>
      </c>
      <c r="I2297" s="45">
        <f>SUMIFS('Sample - Superstore'!T:T,'Sample - Superstore'!$V:$V,$A2297,'Sample - Superstore'!$N:$N,$B2297)</f>
        <v>0</v>
      </c>
      <c r="J2297" s="42">
        <f>SUMIFS('Sample - Superstore'!U:U,'Sample - Superstore'!$V:$V,$A2297,'Sample - Superstore'!$N:$N,$B2297)</f>
        <v>2.062920165</v>
      </c>
      <c r="N2297" s="40"/>
    </row>
    <row r="2298">
      <c r="A2298" s="41" t="s">
        <v>8631</v>
      </c>
      <c r="B2298" s="36" t="s">
        <v>3261</v>
      </c>
      <c r="C2298" s="36" t="s">
        <v>35</v>
      </c>
      <c r="D2298" s="36" t="s">
        <v>263</v>
      </c>
      <c r="E2298" s="36" t="s">
        <v>3262</v>
      </c>
      <c r="F2298" s="42">
        <f>SUMIFS('Sample - Superstore'!R:R,'Sample - Superstore'!$V:$V,$A2298,'Sample - Superstore'!$N:$N,$B2298)</f>
        <v>563.92</v>
      </c>
      <c r="G2298" s="43" t="str">
        <f>IF(OR($F2298&lt;Lower_Limit,$F2298&gt;Upper_Limit),TRUE,IF($F2298&gt;Upper_percentile,"P99",IF($F2298&lt;Lower_percentile,"P01","")))</f>
        <v/>
      </c>
      <c r="H2298" s="44">
        <f>SUMIFS('Sample - Superstore'!S:S,'Sample - Superstore'!$V:$V,$A2298,'Sample - Superstore'!$N:$N,$B2298)</f>
        <v>5</v>
      </c>
      <c r="I2298" s="45">
        <f>SUMIFS('Sample - Superstore'!T:T,'Sample - Superstore'!$V:$V,$A2298,'Sample - Superstore'!$N:$N,$B2298)</f>
        <v>0.2</v>
      </c>
      <c r="J2298" s="42">
        <f>SUMIFS('Sample - Superstore'!U:U,'Sample - Superstore'!$V:$V,$A2298,'Sample - Superstore'!$N:$N,$B2298)</f>
        <v>7.049</v>
      </c>
      <c r="N2298" s="40"/>
    </row>
    <row r="2299">
      <c r="A2299" s="41" t="s">
        <v>8631</v>
      </c>
      <c r="B2299" s="36" t="s">
        <v>5556</v>
      </c>
      <c r="C2299" s="36" t="s">
        <v>39</v>
      </c>
      <c r="D2299" s="36" t="s">
        <v>61</v>
      </c>
      <c r="E2299" s="36" t="s">
        <v>5557</v>
      </c>
      <c r="F2299" s="42">
        <f>SUMIFS('Sample - Superstore'!R:R,'Sample - Superstore'!$V:$V,$A2299,'Sample - Superstore'!$N:$N,$B2299)</f>
        <v>21.21</v>
      </c>
      <c r="G2299" s="43" t="str">
        <f>IF(OR($F2299&lt;Lower_Limit,$F2299&gt;Upper_Limit),TRUE,IF($F2299&gt;Upper_percentile,"P99",IF($F2299&lt;Lower_percentile,"P01","")))</f>
        <v/>
      </c>
      <c r="H2299" s="44">
        <f>SUMIFS('Sample - Superstore'!S:S,'Sample - Superstore'!$V:$V,$A2299,'Sample - Superstore'!$N:$N,$B2299)</f>
        <v>7</v>
      </c>
      <c r="I2299" s="45">
        <f>SUMIFS('Sample - Superstore'!T:T,'Sample - Superstore'!$V:$V,$A2299,'Sample - Superstore'!$N:$N,$B2299)</f>
        <v>0</v>
      </c>
      <c r="J2299" s="42">
        <f>SUMIFS('Sample - Superstore'!U:U,'Sample - Superstore'!$V:$V,$A2299,'Sample - Superstore'!$N:$N,$B2299)</f>
        <v>4.4541</v>
      </c>
      <c r="N2299" s="40"/>
    </row>
    <row r="2300">
      <c r="A2300" s="41" t="s">
        <v>8631</v>
      </c>
      <c r="B2300" s="36" t="s">
        <v>396</v>
      </c>
      <c r="C2300" s="36" t="s">
        <v>35</v>
      </c>
      <c r="D2300" s="36" t="s">
        <v>73</v>
      </c>
      <c r="E2300" s="36" t="s">
        <v>397</v>
      </c>
      <c r="F2300" s="42">
        <f>SUMIFS('Sample - Superstore'!R:R,'Sample - Superstore'!$V:$V,$A2300,'Sample - Superstore'!$N:$N,$B2300)</f>
        <v>2003.52</v>
      </c>
      <c r="G2300" s="43" t="str">
        <f>IF(OR($F2300&lt;Lower_Limit,$F2300&gt;Upper_Limit),TRUE,IF($F2300&gt;Upper_percentile,"P99",IF($F2300&lt;Lower_percentile,"P01","")))</f>
        <v/>
      </c>
      <c r="H2300" s="44">
        <f>SUMIFS('Sample - Superstore'!S:S,'Sample - Superstore'!$V:$V,$A2300,'Sample - Superstore'!$N:$N,$B2300)</f>
        <v>6</v>
      </c>
      <c r="I2300" s="45">
        <f>SUMIFS('Sample - Superstore'!T:T,'Sample - Superstore'!$V:$V,$A2300,'Sample - Superstore'!$N:$N,$B2300)</f>
        <v>0.2</v>
      </c>
      <c r="J2300" s="42">
        <f>SUMIFS('Sample - Superstore'!U:U,'Sample - Superstore'!$V:$V,$A2300,'Sample - Superstore'!$N:$N,$B2300)</f>
        <v>-325.572</v>
      </c>
      <c r="N2300" s="40"/>
    </row>
    <row r="2301">
      <c r="A2301" s="41" t="s">
        <v>8631</v>
      </c>
      <c r="B2301" s="36" t="s">
        <v>3098</v>
      </c>
      <c r="C2301" s="36" t="s">
        <v>51</v>
      </c>
      <c r="D2301" s="36" t="s">
        <v>52</v>
      </c>
      <c r="E2301" s="36" t="s">
        <v>3099</v>
      </c>
      <c r="F2301" s="42">
        <f>SUMIFS('Sample - Superstore'!R:R,'Sample - Superstore'!$V:$V,$A2301,'Sample - Superstore'!$N:$N,$B2301)</f>
        <v>46.53</v>
      </c>
      <c r="G2301" s="43" t="str">
        <f>IF(OR($F2301&lt;Lower_Limit,$F2301&gt;Upper_Limit),TRUE,IF($F2301&gt;Upper_percentile,"P99",IF($F2301&lt;Lower_percentile,"P01","")))</f>
        <v/>
      </c>
      <c r="H2301" s="44">
        <f>SUMIFS('Sample - Superstore'!S:S,'Sample - Superstore'!$V:$V,$A2301,'Sample - Superstore'!$N:$N,$B2301)</f>
        <v>3</v>
      </c>
      <c r="I2301" s="45">
        <f>SUMIFS('Sample - Superstore'!T:T,'Sample - Superstore'!$V:$V,$A2301,'Sample - Superstore'!$N:$N,$B2301)</f>
        <v>0</v>
      </c>
      <c r="J2301" s="42">
        <f>SUMIFS('Sample - Superstore'!U:U,'Sample - Superstore'!$V:$V,$A2301,'Sample - Superstore'!$N:$N,$B2301)</f>
        <v>13.0284</v>
      </c>
      <c r="N2301" s="40"/>
    </row>
    <row r="2302">
      <c r="A2302" s="41" t="s">
        <v>8631</v>
      </c>
      <c r="B2302" s="36" t="s">
        <v>5561</v>
      </c>
      <c r="C2302" s="36" t="s">
        <v>51</v>
      </c>
      <c r="D2302" s="36" t="s">
        <v>124</v>
      </c>
      <c r="E2302" s="36" t="s">
        <v>5562</v>
      </c>
      <c r="F2302" s="42">
        <f>SUMIFS('Sample - Superstore'!R:R,'Sample - Superstore'!$V:$V,$A2302,'Sample - Superstore'!$N:$N,$B2302)</f>
        <v>71.23626667</v>
      </c>
      <c r="G2302" s="43" t="str">
        <f>IF(OR($F2302&lt;Lower_Limit,$F2302&gt;Upper_Limit),TRUE,IF($F2302&gt;Upper_percentile,"P99",IF($F2302&lt;Lower_percentile,"P01","")))</f>
        <v/>
      </c>
      <c r="H2302" s="44">
        <f>SUMIFS('Sample - Superstore'!S:S,'Sample - Superstore'!$V:$V,$A2302,'Sample - Superstore'!$N:$N,$B2302)</f>
        <v>12</v>
      </c>
      <c r="I2302" s="45">
        <f>SUMIFS('Sample - Superstore'!T:T,'Sample - Superstore'!$V:$V,$A2302,'Sample - Superstore'!$N:$N,$B2302)</f>
        <v>0.4</v>
      </c>
      <c r="J2302" s="42">
        <f>SUMIFS('Sample - Superstore'!U:U,'Sample - Superstore'!$V:$V,$A2302,'Sample - Superstore'!$N:$N,$B2302)</f>
        <v>24.93269333</v>
      </c>
      <c r="N2302" s="40"/>
    </row>
    <row r="2303">
      <c r="A2303" s="41" t="s">
        <v>8631</v>
      </c>
      <c r="B2303" s="36" t="s">
        <v>3243</v>
      </c>
      <c r="C2303" s="36" t="s">
        <v>51</v>
      </c>
      <c r="D2303" s="36" t="s">
        <v>76</v>
      </c>
      <c r="E2303" s="36" t="s">
        <v>3244</v>
      </c>
      <c r="F2303" s="42">
        <f>SUMIFS('Sample - Superstore'!R:R,'Sample - Superstore'!$V:$V,$A2303,'Sample - Superstore'!$N:$N,$B2303)</f>
        <v>50.63912099</v>
      </c>
      <c r="G2303" s="43" t="str">
        <f>IF(OR($F2303&lt;Lower_Limit,$F2303&gt;Upper_Limit),TRUE,IF($F2303&gt;Upper_percentile,"P99",IF($F2303&lt;Lower_percentile,"P01","")))</f>
        <v/>
      </c>
      <c r="H2303" s="44">
        <f>SUMIFS('Sample - Superstore'!S:S,'Sample - Superstore'!$V:$V,$A2303,'Sample - Superstore'!$N:$N,$B2303)</f>
        <v>4</v>
      </c>
      <c r="I2303" s="45">
        <f>SUMIFS('Sample - Superstore'!T:T,'Sample - Superstore'!$V:$V,$A2303,'Sample - Superstore'!$N:$N,$B2303)</f>
        <v>0.4</v>
      </c>
      <c r="J2303" s="42">
        <f>SUMIFS('Sample - Superstore'!U:U,'Sample - Superstore'!$V:$V,$A2303,'Sample - Superstore'!$N:$N,$B2303)</f>
        <v>17.09070333</v>
      </c>
      <c r="N2303" s="40"/>
    </row>
    <row r="2304">
      <c r="A2304" s="41" t="s">
        <v>8631</v>
      </c>
      <c r="B2304" s="36" t="s">
        <v>3317</v>
      </c>
      <c r="C2304" s="36" t="s">
        <v>51</v>
      </c>
      <c r="D2304" s="36" t="s">
        <v>76</v>
      </c>
      <c r="E2304" s="36" t="s">
        <v>3318</v>
      </c>
      <c r="F2304" s="42">
        <f>SUMIFS('Sample - Superstore'!R:R,'Sample - Superstore'!$V:$V,$A2304,'Sample - Superstore'!$N:$N,$B2304)</f>
        <v>11321.69133</v>
      </c>
      <c r="G2304" s="43" t="b">
        <f>IF(OR($F2304&lt;Lower_Limit,$F2304&gt;Upper_Limit),TRUE,IF($F2304&gt;Upper_percentile,"P99",IF($F2304&lt;Lower_percentile,"P01","")))</f>
        <v>1</v>
      </c>
      <c r="H2304" s="44">
        <f>SUMIFS('Sample - Superstore'!S:S,'Sample - Superstore'!$V:$V,$A2304,'Sample - Superstore'!$N:$N,$B2304)</f>
        <v>13</v>
      </c>
      <c r="I2304" s="45">
        <f>SUMIFS('Sample - Superstore'!T:T,'Sample - Superstore'!$V:$V,$A2304,'Sample - Superstore'!$N:$N,$B2304)</f>
        <v>0</v>
      </c>
      <c r="J2304" s="42">
        <f>SUMIFS('Sample - Superstore'!U:U,'Sample - Superstore'!$V:$V,$A2304,'Sample - Superstore'!$N:$N,$B2304)</f>
        <v>5660.845667</v>
      </c>
      <c r="N2304" s="40"/>
    </row>
    <row r="2305">
      <c r="A2305" s="41" t="s">
        <v>8631</v>
      </c>
      <c r="B2305" s="36" t="s">
        <v>5569</v>
      </c>
      <c r="C2305" s="36" t="s">
        <v>51</v>
      </c>
      <c r="D2305" s="36" t="s">
        <v>76</v>
      </c>
      <c r="E2305" s="36" t="s">
        <v>5570</v>
      </c>
      <c r="F2305" s="42">
        <f>SUMIFS('Sample - Superstore'!R:R,'Sample - Superstore'!$V:$V,$A2305,'Sample - Superstore'!$N:$N,$B2305)</f>
        <v>182.7652398</v>
      </c>
      <c r="G2305" s="43" t="str">
        <f>IF(OR($F2305&lt;Lower_Limit,$F2305&gt;Upper_Limit),TRUE,IF($F2305&gt;Upper_percentile,"P99",IF($F2305&lt;Lower_percentile,"P01","")))</f>
        <v/>
      </c>
      <c r="H2305" s="44">
        <f>SUMIFS('Sample - Superstore'!S:S,'Sample - Superstore'!$V:$V,$A2305,'Sample - Superstore'!$N:$N,$B2305)</f>
        <v>7</v>
      </c>
      <c r="I2305" s="45">
        <f>SUMIFS('Sample - Superstore'!T:T,'Sample - Superstore'!$V:$V,$A2305,'Sample - Superstore'!$N:$N,$B2305)</f>
        <v>0.7</v>
      </c>
      <c r="J2305" s="42">
        <f>SUMIFS('Sample - Superstore'!U:U,'Sample - Superstore'!$V:$V,$A2305,'Sample - Superstore'!$N:$N,$B2305)</f>
        <v>-121.8434932</v>
      </c>
      <c r="N2305" s="40"/>
    </row>
    <row r="2306">
      <c r="A2306" s="41" t="s">
        <v>8631</v>
      </c>
      <c r="B2306" s="36" t="s">
        <v>2397</v>
      </c>
      <c r="C2306" s="36" t="s">
        <v>51</v>
      </c>
      <c r="D2306" s="36" t="s">
        <v>283</v>
      </c>
      <c r="E2306" s="36" t="s">
        <v>2398</v>
      </c>
      <c r="F2306" s="42">
        <f>SUMIFS('Sample - Superstore'!R:R,'Sample - Superstore'!$V:$V,$A2306,'Sample - Superstore'!$N:$N,$B2306)</f>
        <v>140.6818401</v>
      </c>
      <c r="G2306" s="43" t="str">
        <f>IF(OR($F2306&lt;Lower_Limit,$F2306&gt;Upper_Limit),TRUE,IF($F2306&gt;Upper_percentile,"P99",IF($F2306&lt;Lower_percentile,"P01","")))</f>
        <v/>
      </c>
      <c r="H2306" s="44">
        <f>SUMIFS('Sample - Superstore'!S:S,'Sample - Superstore'!$V:$V,$A2306,'Sample - Superstore'!$N:$N,$B2306)</f>
        <v>2</v>
      </c>
      <c r="I2306" s="45">
        <f>SUMIFS('Sample - Superstore'!T:T,'Sample - Superstore'!$V:$V,$A2306,'Sample - Superstore'!$N:$N,$B2306)</f>
        <v>0.2</v>
      </c>
      <c r="J2306" s="42">
        <f>SUMIFS('Sample - Superstore'!U:U,'Sample - Superstore'!$V:$V,$A2306,'Sample - Superstore'!$N:$N,$B2306)</f>
        <v>17.58523002</v>
      </c>
      <c r="N2306" s="40"/>
    </row>
    <row r="2307">
      <c r="A2307" s="41" t="s">
        <v>8631</v>
      </c>
      <c r="B2307" s="36" t="s">
        <v>1368</v>
      </c>
      <c r="C2307" s="36" t="s">
        <v>51</v>
      </c>
      <c r="D2307" s="36" t="s">
        <v>635</v>
      </c>
      <c r="E2307" s="36" t="s">
        <v>1369</v>
      </c>
      <c r="F2307" s="42">
        <f>SUMIFS('Sample - Superstore'!R:R,'Sample - Superstore'!$V:$V,$A2307,'Sample - Superstore'!$N:$N,$B2307)</f>
        <v>689.3120955</v>
      </c>
      <c r="G2307" s="43" t="str">
        <f>IF(OR($F2307&lt;Lower_Limit,$F2307&gt;Upper_Limit),TRUE,IF($F2307&gt;Upper_percentile,"P99",IF($F2307&lt;Lower_percentile,"P01","")))</f>
        <v/>
      </c>
      <c r="H2307" s="44">
        <f>SUMIFS('Sample - Superstore'!S:S,'Sample - Superstore'!$V:$V,$A2307,'Sample - Superstore'!$N:$N,$B2307)</f>
        <v>5</v>
      </c>
      <c r="I2307" s="45">
        <f>SUMIFS('Sample - Superstore'!T:T,'Sample - Superstore'!$V:$V,$A2307,'Sample - Superstore'!$N:$N,$B2307)</f>
        <v>0.2</v>
      </c>
      <c r="J2307" s="42">
        <f>SUMIFS('Sample - Superstore'!U:U,'Sample - Superstore'!$V:$V,$A2307,'Sample - Superstore'!$N:$N,$B2307)</f>
        <v>-146.4788203</v>
      </c>
      <c r="N2307" s="40"/>
    </row>
    <row r="2308">
      <c r="A2308" s="41" t="s">
        <v>8631</v>
      </c>
      <c r="B2308" s="36" t="s">
        <v>1862</v>
      </c>
      <c r="C2308" s="36" t="s">
        <v>35</v>
      </c>
      <c r="D2308" s="36" t="s">
        <v>121</v>
      </c>
      <c r="E2308" s="36" t="s">
        <v>1863</v>
      </c>
      <c r="F2308" s="42">
        <f>SUMIFS('Sample - Superstore'!R:R,'Sample - Superstore'!$V:$V,$A2308,'Sample - Superstore'!$N:$N,$B2308)</f>
        <v>21.56908642</v>
      </c>
      <c r="G2308" s="43" t="str">
        <f>IF(OR($F2308&lt;Lower_Limit,$F2308&gt;Upper_Limit),TRUE,IF($F2308&gt;Upper_percentile,"P99",IF($F2308&lt;Lower_percentile,"P01","")))</f>
        <v/>
      </c>
      <c r="H2308" s="44">
        <f>SUMIFS('Sample - Superstore'!S:S,'Sample - Superstore'!$V:$V,$A2308,'Sample - Superstore'!$N:$N,$B2308)</f>
        <v>3</v>
      </c>
      <c r="I2308" s="45">
        <f>SUMIFS('Sample - Superstore'!T:T,'Sample - Superstore'!$V:$V,$A2308,'Sample - Superstore'!$N:$N,$B2308)</f>
        <v>0</v>
      </c>
      <c r="J2308" s="42">
        <f>SUMIFS('Sample - Superstore'!U:U,'Sample - Superstore'!$V:$V,$A2308,'Sample - Superstore'!$N:$N,$B2308)</f>
        <v>6.902107654</v>
      </c>
      <c r="N2308" s="40"/>
    </row>
    <row r="2309">
      <c r="A2309" s="41" t="s">
        <v>8631</v>
      </c>
      <c r="B2309" s="36" t="s">
        <v>4656</v>
      </c>
      <c r="C2309" s="36" t="s">
        <v>51</v>
      </c>
      <c r="D2309" s="36" t="s">
        <v>124</v>
      </c>
      <c r="E2309" s="36" t="s">
        <v>4657</v>
      </c>
      <c r="F2309" s="42">
        <f>SUMIFS('Sample - Superstore'!R:R,'Sample - Superstore'!$V:$V,$A2309,'Sample - Superstore'!$N:$N,$B2309)</f>
        <v>38.88</v>
      </c>
      <c r="G2309" s="43" t="str">
        <f>IF(OR($F2309&lt;Lower_Limit,$F2309&gt;Upper_Limit),TRUE,IF($F2309&gt;Upper_percentile,"P99",IF($F2309&lt;Lower_percentile,"P01","")))</f>
        <v/>
      </c>
      <c r="H2309" s="44">
        <f>SUMIFS('Sample - Superstore'!S:S,'Sample - Superstore'!$V:$V,$A2309,'Sample - Superstore'!$N:$N,$B2309)</f>
        <v>6</v>
      </c>
      <c r="I2309" s="45">
        <f>SUMIFS('Sample - Superstore'!T:T,'Sample - Superstore'!$V:$V,$A2309,'Sample - Superstore'!$N:$N,$B2309)</f>
        <v>0</v>
      </c>
      <c r="J2309" s="42">
        <f>SUMIFS('Sample - Superstore'!U:U,'Sample - Superstore'!$V:$V,$A2309,'Sample - Superstore'!$N:$N,$B2309)</f>
        <v>18.6624</v>
      </c>
      <c r="N2309" s="40"/>
    </row>
    <row r="2310">
      <c r="A2310" s="41" t="s">
        <v>8631</v>
      </c>
      <c r="B2310" s="36" t="s">
        <v>5573</v>
      </c>
      <c r="C2310" s="36" t="s">
        <v>35</v>
      </c>
      <c r="D2310" s="36" t="s">
        <v>121</v>
      </c>
      <c r="E2310" s="36" t="s">
        <v>5574</v>
      </c>
      <c r="F2310" s="42">
        <f>SUMIFS('Sample - Superstore'!R:R,'Sample - Superstore'!$V:$V,$A2310,'Sample - Superstore'!$N:$N,$B2310)</f>
        <v>183.84</v>
      </c>
      <c r="G2310" s="43" t="str">
        <f>IF(OR($F2310&lt;Lower_Limit,$F2310&gt;Upper_Limit),TRUE,IF($F2310&gt;Upper_percentile,"P99",IF($F2310&lt;Lower_percentile,"P01","")))</f>
        <v/>
      </c>
      <c r="H2310" s="44">
        <f>SUMIFS('Sample - Superstore'!S:S,'Sample - Superstore'!$V:$V,$A2310,'Sample - Superstore'!$N:$N,$B2310)</f>
        <v>8</v>
      </c>
      <c r="I2310" s="45">
        <f>SUMIFS('Sample - Superstore'!T:T,'Sample - Superstore'!$V:$V,$A2310,'Sample - Superstore'!$N:$N,$B2310)</f>
        <v>0</v>
      </c>
      <c r="J2310" s="42">
        <f>SUMIFS('Sample - Superstore'!U:U,'Sample - Superstore'!$V:$V,$A2310,'Sample - Superstore'!$N:$N,$B2310)</f>
        <v>62.5056</v>
      </c>
      <c r="N2310" s="40"/>
    </row>
    <row r="2311">
      <c r="A2311" s="41" t="s">
        <v>8631</v>
      </c>
      <c r="B2311" s="36" t="s">
        <v>1708</v>
      </c>
      <c r="C2311" s="36" t="s">
        <v>51</v>
      </c>
      <c r="D2311" s="36" t="s">
        <v>635</v>
      </c>
      <c r="E2311" s="36" t="s">
        <v>1709</v>
      </c>
      <c r="F2311" s="42">
        <f>SUMIFS('Sample - Superstore'!R:R,'Sample - Superstore'!$V:$V,$A2311,'Sample - Superstore'!$N:$N,$B2311)</f>
        <v>579.3</v>
      </c>
      <c r="G2311" s="43" t="str">
        <f>IF(OR($F2311&lt;Lower_Limit,$F2311&gt;Upper_Limit),TRUE,IF($F2311&gt;Upper_percentile,"P99",IF($F2311&lt;Lower_percentile,"P01","")))</f>
        <v/>
      </c>
      <c r="H2311" s="44">
        <f>SUMIFS('Sample - Superstore'!S:S,'Sample - Superstore'!$V:$V,$A2311,'Sample - Superstore'!$N:$N,$B2311)</f>
        <v>5</v>
      </c>
      <c r="I2311" s="45">
        <f>SUMIFS('Sample - Superstore'!T:T,'Sample - Superstore'!$V:$V,$A2311,'Sample - Superstore'!$N:$N,$B2311)</f>
        <v>0</v>
      </c>
      <c r="J2311" s="42">
        <f>SUMIFS('Sample - Superstore'!U:U,'Sample - Superstore'!$V:$V,$A2311,'Sample - Superstore'!$N:$N,$B2311)</f>
        <v>28.965</v>
      </c>
      <c r="N2311" s="40"/>
    </row>
    <row r="2312">
      <c r="A2312" s="41" t="s">
        <v>8631</v>
      </c>
      <c r="B2312" s="36" t="s">
        <v>561</v>
      </c>
      <c r="C2312" s="36" t="s">
        <v>51</v>
      </c>
      <c r="D2312" s="36" t="s">
        <v>52</v>
      </c>
      <c r="E2312" s="36" t="s">
        <v>562</v>
      </c>
      <c r="F2312" s="42">
        <f>SUMIFS('Sample - Superstore'!R:R,'Sample - Superstore'!$V:$V,$A2312,'Sample - Superstore'!$N:$N,$B2312)</f>
        <v>1420.333214</v>
      </c>
      <c r="G2312" s="43" t="str">
        <f>IF(OR($F2312&lt;Lower_Limit,$F2312&gt;Upper_Limit),TRUE,IF($F2312&gt;Upper_percentile,"P99",IF($F2312&lt;Lower_percentile,"P01","")))</f>
        <v/>
      </c>
      <c r="H2312" s="44">
        <f>SUMIFS('Sample - Superstore'!S:S,'Sample - Superstore'!$V:$V,$A2312,'Sample - Superstore'!$N:$N,$B2312)</f>
        <v>7</v>
      </c>
      <c r="I2312" s="45">
        <f>SUMIFS('Sample - Superstore'!T:T,'Sample - Superstore'!$V:$V,$A2312,'Sample - Superstore'!$N:$N,$B2312)</f>
        <v>0.2</v>
      </c>
      <c r="J2312" s="42">
        <f>SUMIFS('Sample - Superstore'!U:U,'Sample - Superstore'!$V:$V,$A2312,'Sample - Superstore'!$N:$N,$B2312)</f>
        <v>99.84631984</v>
      </c>
      <c r="N2312" s="40"/>
    </row>
    <row r="2313">
      <c r="A2313" s="41" t="s">
        <v>8631</v>
      </c>
      <c r="B2313" s="36" t="s">
        <v>5577</v>
      </c>
      <c r="C2313" s="36" t="s">
        <v>51</v>
      </c>
      <c r="D2313" s="36" t="s">
        <v>76</v>
      </c>
      <c r="E2313" s="36" t="s">
        <v>5578</v>
      </c>
      <c r="F2313" s="42">
        <f>SUMIFS('Sample - Superstore'!R:R,'Sample - Superstore'!$V:$V,$A2313,'Sample - Superstore'!$N:$N,$B2313)</f>
        <v>2053.848708</v>
      </c>
      <c r="G2313" s="43" t="str">
        <f>IF(OR($F2313&lt;Lower_Limit,$F2313&gt;Upper_Limit),TRUE,IF($F2313&gt;Upper_percentile,"P99",IF($F2313&lt;Lower_percentile,"P01","")))</f>
        <v/>
      </c>
      <c r="H2313" s="44">
        <f>SUMIFS('Sample - Superstore'!S:S,'Sample - Superstore'!$V:$V,$A2313,'Sample - Superstore'!$N:$N,$B2313)</f>
        <v>2</v>
      </c>
      <c r="I2313" s="45">
        <f>SUMIFS('Sample - Superstore'!T:T,'Sample - Superstore'!$V:$V,$A2313,'Sample - Superstore'!$N:$N,$B2313)</f>
        <v>0</v>
      </c>
      <c r="J2313" s="42">
        <f>SUMIFS('Sample - Superstore'!U:U,'Sample - Superstore'!$V:$V,$A2313,'Sample - Superstore'!$N:$N,$B2313)</f>
        <v>965.3088927</v>
      </c>
      <c r="N2313" s="40"/>
    </row>
    <row r="2314">
      <c r="A2314" s="41" t="s">
        <v>8631</v>
      </c>
      <c r="B2314" s="36" t="s">
        <v>1983</v>
      </c>
      <c r="C2314" s="36" t="s">
        <v>39</v>
      </c>
      <c r="D2314" s="36" t="s">
        <v>61</v>
      </c>
      <c r="E2314" s="36" t="s">
        <v>1984</v>
      </c>
      <c r="F2314" s="42">
        <f>SUMIFS('Sample - Superstore'!R:R,'Sample - Superstore'!$V:$V,$A2314,'Sample - Superstore'!$N:$N,$B2314)</f>
        <v>326.88</v>
      </c>
      <c r="G2314" s="43" t="str">
        <f>IF(OR($F2314&lt;Lower_Limit,$F2314&gt;Upper_Limit),TRUE,IF($F2314&gt;Upper_percentile,"P99",IF($F2314&lt;Lower_percentile,"P01","")))</f>
        <v/>
      </c>
      <c r="H2314" s="44">
        <f>SUMIFS('Sample - Superstore'!S:S,'Sample - Superstore'!$V:$V,$A2314,'Sample - Superstore'!$N:$N,$B2314)</f>
        <v>9</v>
      </c>
      <c r="I2314" s="45">
        <f>SUMIFS('Sample - Superstore'!T:T,'Sample - Superstore'!$V:$V,$A2314,'Sample - Superstore'!$N:$N,$B2314)</f>
        <v>0</v>
      </c>
      <c r="J2314" s="42">
        <f>SUMIFS('Sample - Superstore'!U:U,'Sample - Superstore'!$V:$V,$A2314,'Sample - Superstore'!$N:$N,$B2314)</f>
        <v>98.064</v>
      </c>
      <c r="N2314" s="40"/>
    </row>
    <row r="2315">
      <c r="A2315" s="41" t="s">
        <v>8631</v>
      </c>
      <c r="B2315" s="36" t="s">
        <v>1205</v>
      </c>
      <c r="C2315" s="36" t="s">
        <v>39</v>
      </c>
      <c r="D2315" s="36" t="s">
        <v>61</v>
      </c>
      <c r="E2315" s="36" t="s">
        <v>1206</v>
      </c>
      <c r="F2315" s="42">
        <f>SUMIFS('Sample - Superstore'!R:R,'Sample - Superstore'!$V:$V,$A2315,'Sample - Superstore'!$N:$N,$B2315)</f>
        <v>772.47</v>
      </c>
      <c r="G2315" s="43" t="str">
        <f>IF(OR($F2315&lt;Lower_Limit,$F2315&gt;Upper_Limit),TRUE,IF($F2315&gt;Upper_percentile,"P99",IF($F2315&lt;Lower_percentile,"P01","")))</f>
        <v/>
      </c>
      <c r="H2315" s="44">
        <f>SUMIFS('Sample - Superstore'!S:S,'Sample - Superstore'!$V:$V,$A2315,'Sample - Superstore'!$N:$N,$B2315)</f>
        <v>3</v>
      </c>
      <c r="I2315" s="45">
        <f>SUMIFS('Sample - Superstore'!T:T,'Sample - Superstore'!$V:$V,$A2315,'Sample - Superstore'!$N:$N,$B2315)</f>
        <v>0</v>
      </c>
      <c r="J2315" s="42">
        <f>SUMIFS('Sample - Superstore'!U:U,'Sample - Superstore'!$V:$V,$A2315,'Sample - Superstore'!$N:$N,$B2315)</f>
        <v>146.7693</v>
      </c>
      <c r="N2315" s="40"/>
    </row>
    <row r="2316">
      <c r="A2316" s="41" t="s">
        <v>8631</v>
      </c>
      <c r="B2316" s="36" t="s">
        <v>1232</v>
      </c>
      <c r="C2316" s="36" t="s">
        <v>35</v>
      </c>
      <c r="D2316" s="36" t="s">
        <v>121</v>
      </c>
      <c r="E2316" s="36" t="s">
        <v>1233</v>
      </c>
      <c r="F2316" s="42">
        <f>SUMIFS('Sample - Superstore'!R:R,'Sample - Superstore'!$V:$V,$A2316,'Sample - Superstore'!$N:$N,$B2316)</f>
        <v>39.92</v>
      </c>
      <c r="G2316" s="43" t="str">
        <f>IF(OR($F2316&lt;Lower_Limit,$F2316&gt;Upper_Limit),TRUE,IF($F2316&gt;Upper_percentile,"P99",IF($F2316&lt;Lower_percentile,"P01","")))</f>
        <v/>
      </c>
      <c r="H2316" s="44">
        <f>SUMIFS('Sample - Superstore'!S:S,'Sample - Superstore'!$V:$V,$A2316,'Sample - Superstore'!$N:$N,$B2316)</f>
        <v>4</v>
      </c>
      <c r="I2316" s="45">
        <f>SUMIFS('Sample - Superstore'!T:T,'Sample - Superstore'!$V:$V,$A2316,'Sample - Superstore'!$N:$N,$B2316)</f>
        <v>0</v>
      </c>
      <c r="J2316" s="42">
        <f>SUMIFS('Sample - Superstore'!U:U,'Sample - Superstore'!$V:$V,$A2316,'Sample - Superstore'!$N:$N,$B2316)</f>
        <v>11.1776</v>
      </c>
      <c r="N2316" s="40"/>
    </row>
    <row r="2317">
      <c r="A2317" s="41" t="s">
        <v>8631</v>
      </c>
      <c r="B2317" s="36" t="s">
        <v>1864</v>
      </c>
      <c r="C2317" s="36" t="s">
        <v>51</v>
      </c>
      <c r="D2317" s="36" t="s">
        <v>76</v>
      </c>
      <c r="E2317" s="36" t="s">
        <v>1865</v>
      </c>
      <c r="F2317" s="42">
        <f>SUMIFS('Sample - Superstore'!R:R,'Sample - Superstore'!$V:$V,$A2317,'Sample - Superstore'!$N:$N,$B2317)</f>
        <v>45.24</v>
      </c>
      <c r="G2317" s="43" t="str">
        <f>IF(OR($F2317&lt;Lower_Limit,$F2317&gt;Upper_Limit),TRUE,IF($F2317&gt;Upper_percentile,"P99",IF($F2317&lt;Lower_percentile,"P01","")))</f>
        <v/>
      </c>
      <c r="H2317" s="44">
        <f>SUMIFS('Sample - Superstore'!S:S,'Sample - Superstore'!$V:$V,$A2317,'Sample - Superstore'!$N:$N,$B2317)</f>
        <v>4</v>
      </c>
      <c r="I2317" s="45">
        <f>SUMIFS('Sample - Superstore'!T:T,'Sample - Superstore'!$V:$V,$A2317,'Sample - Superstore'!$N:$N,$B2317)</f>
        <v>0.7</v>
      </c>
      <c r="J2317" s="42">
        <f>SUMIFS('Sample - Superstore'!U:U,'Sample - Superstore'!$V:$V,$A2317,'Sample - Superstore'!$N:$N,$B2317)</f>
        <v>-30.16</v>
      </c>
      <c r="N2317" s="40"/>
    </row>
    <row r="2318">
      <c r="A2318" s="41" t="s">
        <v>8631</v>
      </c>
      <c r="B2318" s="36" t="s">
        <v>92</v>
      </c>
      <c r="C2318" s="36" t="s">
        <v>51</v>
      </c>
      <c r="D2318" s="36" t="s">
        <v>93</v>
      </c>
      <c r="E2318" s="36" t="s">
        <v>94</v>
      </c>
      <c r="F2318" s="42">
        <f>SUMIFS('Sample - Superstore'!R:R,'Sample - Superstore'!$V:$V,$A2318,'Sample - Superstore'!$N:$N,$B2318)</f>
        <v>18.688</v>
      </c>
      <c r="G2318" s="43" t="str">
        <f>IF(OR($F2318&lt;Lower_Limit,$F2318&gt;Upper_Limit),TRUE,IF($F2318&gt;Upper_percentile,"P99",IF($F2318&lt;Lower_percentile,"P01","")))</f>
        <v/>
      </c>
      <c r="H2318" s="44">
        <f>SUMIFS('Sample - Superstore'!S:S,'Sample - Superstore'!$V:$V,$A2318,'Sample - Superstore'!$N:$N,$B2318)</f>
        <v>4</v>
      </c>
      <c r="I2318" s="45">
        <f>SUMIFS('Sample - Superstore'!T:T,'Sample - Superstore'!$V:$V,$A2318,'Sample - Superstore'!$N:$N,$B2318)</f>
        <v>0.2</v>
      </c>
      <c r="J2318" s="42">
        <f>SUMIFS('Sample - Superstore'!U:U,'Sample - Superstore'!$V:$V,$A2318,'Sample - Superstore'!$N:$N,$B2318)</f>
        <v>2.336</v>
      </c>
      <c r="N2318" s="40"/>
    </row>
    <row r="2319">
      <c r="A2319" s="41" t="s">
        <v>8631</v>
      </c>
      <c r="B2319" s="36" t="s">
        <v>5581</v>
      </c>
      <c r="C2319" s="36" t="s">
        <v>51</v>
      </c>
      <c r="D2319" s="36" t="s">
        <v>124</v>
      </c>
      <c r="E2319" s="36" t="s">
        <v>5582</v>
      </c>
      <c r="F2319" s="42">
        <f>SUMIFS('Sample - Superstore'!R:R,'Sample - Superstore'!$V:$V,$A2319,'Sample - Superstore'!$N:$N,$B2319)</f>
        <v>11.648</v>
      </c>
      <c r="G2319" s="43" t="str">
        <f>IF(OR($F2319&lt;Lower_Limit,$F2319&gt;Upper_Limit),TRUE,IF($F2319&gt;Upper_percentile,"P99",IF($F2319&lt;Lower_percentile,"P01","")))</f>
        <v/>
      </c>
      <c r="H2319" s="44">
        <f>SUMIFS('Sample - Superstore'!S:S,'Sample - Superstore'!$V:$V,$A2319,'Sample - Superstore'!$N:$N,$B2319)</f>
        <v>2</v>
      </c>
      <c r="I2319" s="45">
        <f>SUMIFS('Sample - Superstore'!T:T,'Sample - Superstore'!$V:$V,$A2319,'Sample - Superstore'!$N:$N,$B2319)</f>
        <v>0.2</v>
      </c>
      <c r="J2319" s="42">
        <f>SUMIFS('Sample - Superstore'!U:U,'Sample - Superstore'!$V:$V,$A2319,'Sample - Superstore'!$N:$N,$B2319)</f>
        <v>3.7856</v>
      </c>
      <c r="N2319" s="40"/>
    </row>
    <row r="2320">
      <c r="A2320" s="41" t="s">
        <v>8631</v>
      </c>
      <c r="B2320" s="36" t="s">
        <v>1993</v>
      </c>
      <c r="C2320" s="36" t="s">
        <v>39</v>
      </c>
      <c r="D2320" s="36" t="s">
        <v>61</v>
      </c>
      <c r="E2320" s="36" t="s">
        <v>1994</v>
      </c>
      <c r="F2320" s="42">
        <f>SUMIFS('Sample - Superstore'!R:R,'Sample - Superstore'!$V:$V,$A2320,'Sample - Superstore'!$N:$N,$B2320)</f>
        <v>112.776</v>
      </c>
      <c r="G2320" s="43" t="str">
        <f>IF(OR($F2320&lt;Lower_Limit,$F2320&gt;Upper_Limit),TRUE,IF($F2320&gt;Upper_percentile,"P99",IF($F2320&lt;Lower_percentile,"P01","")))</f>
        <v/>
      </c>
      <c r="H2320" s="44">
        <f>SUMIFS('Sample - Superstore'!S:S,'Sample - Superstore'!$V:$V,$A2320,'Sample - Superstore'!$N:$N,$B2320)</f>
        <v>3</v>
      </c>
      <c r="I2320" s="45">
        <f>SUMIFS('Sample - Superstore'!T:T,'Sample - Superstore'!$V:$V,$A2320,'Sample - Superstore'!$N:$N,$B2320)</f>
        <v>0.2</v>
      </c>
      <c r="J2320" s="42">
        <f>SUMIFS('Sample - Superstore'!U:U,'Sample - Superstore'!$V:$V,$A2320,'Sample - Superstore'!$N:$N,$B2320)</f>
        <v>-8.4582</v>
      </c>
      <c r="N2320" s="40"/>
    </row>
    <row r="2321">
      <c r="A2321" s="41" t="s">
        <v>8631</v>
      </c>
      <c r="B2321" s="36" t="s">
        <v>2477</v>
      </c>
      <c r="C2321" s="36" t="s">
        <v>51</v>
      </c>
      <c r="D2321" s="36" t="s">
        <v>297</v>
      </c>
      <c r="E2321" s="36" t="s">
        <v>2478</v>
      </c>
      <c r="F2321" s="42">
        <f>SUMIFS('Sample - Superstore'!R:R,'Sample - Superstore'!$V:$V,$A2321,'Sample - Superstore'!$N:$N,$B2321)</f>
        <v>15.936</v>
      </c>
      <c r="G2321" s="43" t="str">
        <f>IF(OR($F2321&lt;Lower_Limit,$F2321&gt;Upper_Limit),TRUE,IF($F2321&gt;Upper_percentile,"P99",IF($F2321&lt;Lower_percentile,"P01","")))</f>
        <v/>
      </c>
      <c r="H2321" s="44">
        <f>SUMIFS('Sample - Superstore'!S:S,'Sample - Superstore'!$V:$V,$A2321,'Sample - Superstore'!$N:$N,$B2321)</f>
        <v>4</v>
      </c>
      <c r="I2321" s="45">
        <f>SUMIFS('Sample - Superstore'!T:T,'Sample - Superstore'!$V:$V,$A2321,'Sample - Superstore'!$N:$N,$B2321)</f>
        <v>0.2</v>
      </c>
      <c r="J2321" s="42">
        <f>SUMIFS('Sample - Superstore'!U:U,'Sample - Superstore'!$V:$V,$A2321,'Sample - Superstore'!$N:$N,$B2321)</f>
        <v>5.1792</v>
      </c>
      <c r="N2321" s="40"/>
    </row>
    <row r="2322">
      <c r="A2322" s="41" t="s">
        <v>8631</v>
      </c>
      <c r="B2322" s="36" t="s">
        <v>2797</v>
      </c>
      <c r="C2322" s="36" t="s">
        <v>39</v>
      </c>
      <c r="D2322" s="36" t="s">
        <v>40</v>
      </c>
      <c r="E2322" s="36" t="s">
        <v>2798</v>
      </c>
      <c r="F2322" s="42">
        <f>SUMIFS('Sample - Superstore'!R:R,'Sample - Superstore'!$V:$V,$A2322,'Sample - Superstore'!$N:$N,$B2322)</f>
        <v>28.68</v>
      </c>
      <c r="G2322" s="43" t="str">
        <f>IF(OR($F2322&lt;Lower_Limit,$F2322&gt;Upper_Limit),TRUE,IF($F2322&gt;Upper_percentile,"P99",IF($F2322&lt;Lower_percentile,"P01","")))</f>
        <v/>
      </c>
      <c r="H2322" s="44">
        <f>SUMIFS('Sample - Superstore'!S:S,'Sample - Superstore'!$V:$V,$A2322,'Sample - Superstore'!$N:$N,$B2322)</f>
        <v>3</v>
      </c>
      <c r="I2322" s="45">
        <f>SUMIFS('Sample - Superstore'!T:T,'Sample - Superstore'!$V:$V,$A2322,'Sample - Superstore'!$N:$N,$B2322)</f>
        <v>0.2</v>
      </c>
      <c r="J2322" s="42">
        <f>SUMIFS('Sample - Superstore'!U:U,'Sample - Superstore'!$V:$V,$A2322,'Sample - Superstore'!$N:$N,$B2322)</f>
        <v>-7.17</v>
      </c>
      <c r="N2322" s="40"/>
    </row>
    <row r="2323">
      <c r="A2323" s="41" t="s">
        <v>8631</v>
      </c>
      <c r="B2323" s="36" t="s">
        <v>2009</v>
      </c>
      <c r="C2323" s="36" t="s">
        <v>39</v>
      </c>
      <c r="D2323" s="36" t="s">
        <v>40</v>
      </c>
      <c r="E2323" s="36" t="s">
        <v>2010</v>
      </c>
      <c r="F2323" s="42">
        <f>SUMIFS('Sample - Superstore'!R:R,'Sample - Superstore'!$V:$V,$A2323,'Sample - Superstore'!$N:$N,$B2323)</f>
        <v>66.976</v>
      </c>
      <c r="G2323" s="43" t="str">
        <f>IF(OR($F2323&lt;Lower_Limit,$F2323&gt;Upper_Limit),TRUE,IF($F2323&gt;Upper_percentile,"P99",IF($F2323&lt;Lower_percentile,"P01","")))</f>
        <v/>
      </c>
      <c r="H2323" s="44">
        <f>SUMIFS('Sample - Superstore'!S:S,'Sample - Superstore'!$V:$V,$A2323,'Sample - Superstore'!$N:$N,$B2323)</f>
        <v>7</v>
      </c>
      <c r="I2323" s="45">
        <f>SUMIFS('Sample - Superstore'!T:T,'Sample - Superstore'!$V:$V,$A2323,'Sample - Superstore'!$N:$N,$B2323)</f>
        <v>0.2</v>
      </c>
      <c r="J2323" s="42">
        <f>SUMIFS('Sample - Superstore'!U:U,'Sample - Superstore'!$V:$V,$A2323,'Sample - Superstore'!$N:$N,$B2323)</f>
        <v>6.6976</v>
      </c>
      <c r="N2323" s="40"/>
    </row>
    <row r="2324">
      <c r="A2324" s="41" t="s">
        <v>8631</v>
      </c>
      <c r="B2324" s="36" t="s">
        <v>5588</v>
      </c>
      <c r="C2324" s="36" t="s">
        <v>35</v>
      </c>
      <c r="D2324" s="36" t="s">
        <v>73</v>
      </c>
      <c r="E2324" s="36" t="s">
        <v>5589</v>
      </c>
      <c r="F2324" s="42">
        <f>SUMIFS('Sample - Superstore'!R:R,'Sample - Superstore'!$V:$V,$A2324,'Sample - Superstore'!$N:$N,$B2324)</f>
        <v>455.97</v>
      </c>
      <c r="G2324" s="43" t="str">
        <f>IF(OR($F2324&lt;Lower_Limit,$F2324&gt;Upper_Limit),TRUE,IF($F2324&gt;Upper_percentile,"P99",IF($F2324&lt;Lower_percentile,"P01","")))</f>
        <v/>
      </c>
      <c r="H2324" s="44">
        <f>SUMIFS('Sample - Superstore'!S:S,'Sample - Superstore'!$V:$V,$A2324,'Sample - Superstore'!$N:$N,$B2324)</f>
        <v>6</v>
      </c>
      <c r="I2324" s="45">
        <f>SUMIFS('Sample - Superstore'!T:T,'Sample - Superstore'!$V:$V,$A2324,'Sample - Superstore'!$N:$N,$B2324)</f>
        <v>0.5</v>
      </c>
      <c r="J2324" s="42">
        <f>SUMIFS('Sample - Superstore'!U:U,'Sample - Superstore'!$V:$V,$A2324,'Sample - Superstore'!$N:$N,$B2324)</f>
        <v>-218.8656</v>
      </c>
      <c r="N2324" s="40"/>
    </row>
    <row r="2325">
      <c r="A2325" s="41" t="s">
        <v>8631</v>
      </c>
      <c r="B2325" s="36" t="s">
        <v>651</v>
      </c>
      <c r="C2325" s="36" t="s">
        <v>51</v>
      </c>
      <c r="D2325" s="36" t="s">
        <v>76</v>
      </c>
      <c r="E2325" s="36" t="s">
        <v>652</v>
      </c>
      <c r="F2325" s="42">
        <f>SUMIFS('Sample - Superstore'!R:R,'Sample - Superstore'!$V:$V,$A2325,'Sample - Superstore'!$N:$N,$B2325)</f>
        <v>10.44</v>
      </c>
      <c r="G2325" s="43" t="str">
        <f>IF(OR($F2325&lt;Lower_Limit,$F2325&gt;Upper_Limit),TRUE,IF($F2325&gt;Upper_percentile,"P99",IF($F2325&lt;Lower_percentile,"P01","")))</f>
        <v/>
      </c>
      <c r="H2325" s="44">
        <f>SUMIFS('Sample - Superstore'!S:S,'Sample - Superstore'!$V:$V,$A2325,'Sample - Superstore'!$N:$N,$B2325)</f>
        <v>6</v>
      </c>
      <c r="I2325" s="45">
        <f>SUMIFS('Sample - Superstore'!T:T,'Sample - Superstore'!$V:$V,$A2325,'Sample - Superstore'!$N:$N,$B2325)</f>
        <v>0.7</v>
      </c>
      <c r="J2325" s="42">
        <f>SUMIFS('Sample - Superstore'!U:U,'Sample - Superstore'!$V:$V,$A2325,'Sample - Superstore'!$N:$N,$B2325)</f>
        <v>-7.656</v>
      </c>
      <c r="N2325" s="40"/>
    </row>
    <row r="2326">
      <c r="A2326" s="41" t="s">
        <v>8631</v>
      </c>
      <c r="B2326" s="36" t="s">
        <v>4083</v>
      </c>
      <c r="C2326" s="36" t="s">
        <v>51</v>
      </c>
      <c r="D2326" s="36" t="s">
        <v>76</v>
      </c>
      <c r="E2326" s="36" t="s">
        <v>4084</v>
      </c>
      <c r="F2326" s="42">
        <f>SUMIFS('Sample - Superstore'!R:R,'Sample - Superstore'!$V:$V,$A2326,'Sample - Superstore'!$N:$N,$B2326)</f>
        <v>5.214</v>
      </c>
      <c r="G2326" s="43" t="str">
        <f>IF(OR($F2326&lt;Lower_Limit,$F2326&gt;Upper_Limit),TRUE,IF($F2326&gt;Upper_percentile,"P99",IF($F2326&lt;Lower_percentile,"P01","")))</f>
        <v/>
      </c>
      <c r="H2326" s="44">
        <f>SUMIFS('Sample - Superstore'!S:S,'Sample - Superstore'!$V:$V,$A2326,'Sample - Superstore'!$N:$N,$B2326)</f>
        <v>2</v>
      </c>
      <c r="I2326" s="45">
        <f>SUMIFS('Sample - Superstore'!T:T,'Sample - Superstore'!$V:$V,$A2326,'Sample - Superstore'!$N:$N,$B2326)</f>
        <v>0.7</v>
      </c>
      <c r="J2326" s="42">
        <f>SUMIFS('Sample - Superstore'!U:U,'Sample - Superstore'!$V:$V,$A2326,'Sample - Superstore'!$N:$N,$B2326)</f>
        <v>-4.1712</v>
      </c>
      <c r="N2326" s="40"/>
    </row>
    <row r="2327">
      <c r="A2327" s="41" t="s">
        <v>8631</v>
      </c>
      <c r="B2327" s="36" t="s">
        <v>2642</v>
      </c>
      <c r="C2327" s="36" t="s">
        <v>51</v>
      </c>
      <c r="D2327" s="36" t="s">
        <v>93</v>
      </c>
      <c r="E2327" s="36" t="s">
        <v>2643</v>
      </c>
      <c r="F2327" s="42">
        <f>SUMIFS('Sample - Superstore'!R:R,'Sample - Superstore'!$V:$V,$A2327,'Sample - Superstore'!$N:$N,$B2327)</f>
        <v>4.031341564</v>
      </c>
      <c r="G2327" s="43" t="str">
        <f>IF(OR($F2327&lt;Lower_Limit,$F2327&gt;Upper_Limit),TRUE,IF($F2327&gt;Upper_percentile,"P99",IF($F2327&lt;Lower_percentile,"P01","")))</f>
        <v/>
      </c>
      <c r="H2327" s="44">
        <f>SUMIFS('Sample - Superstore'!S:S,'Sample - Superstore'!$V:$V,$A2327,'Sample - Superstore'!$N:$N,$B2327)</f>
        <v>2</v>
      </c>
      <c r="I2327" s="45">
        <f>SUMIFS('Sample - Superstore'!T:T,'Sample - Superstore'!$V:$V,$A2327,'Sample - Superstore'!$N:$N,$B2327)</f>
        <v>0</v>
      </c>
      <c r="J2327" s="42">
        <f>SUMIFS('Sample - Superstore'!U:U,'Sample - Superstore'!$V:$V,$A2327,'Sample - Superstore'!$N:$N,$B2327)</f>
        <v>1.169089053</v>
      </c>
      <c r="N2327" s="40"/>
    </row>
    <row r="2328">
      <c r="A2328" s="41" t="s">
        <v>8631</v>
      </c>
      <c r="B2328" s="36" t="s">
        <v>3233</v>
      </c>
      <c r="C2328" s="36" t="s">
        <v>51</v>
      </c>
      <c r="D2328" s="36" t="s">
        <v>76</v>
      </c>
      <c r="E2328" s="36" t="s">
        <v>3234</v>
      </c>
      <c r="F2328" s="42">
        <f>SUMIFS('Sample - Superstore'!R:R,'Sample - Superstore'!$V:$V,$A2328,'Sample - Superstore'!$N:$N,$B2328)</f>
        <v>2.061481481</v>
      </c>
      <c r="G2328" s="43" t="str">
        <f>IF(OR($F2328&lt;Lower_Limit,$F2328&gt;Upper_Limit),TRUE,IF($F2328&gt;Upper_percentile,"P99",IF($F2328&lt;Lower_percentile,"P01","")))</f>
        <v>P01</v>
      </c>
      <c r="H2328" s="44">
        <f>SUMIFS('Sample - Superstore'!S:S,'Sample - Superstore'!$V:$V,$A2328,'Sample - Superstore'!$N:$N,$B2328)</f>
        <v>5</v>
      </c>
      <c r="I2328" s="45">
        <f>SUMIFS('Sample - Superstore'!T:T,'Sample - Superstore'!$V:$V,$A2328,'Sample - Superstore'!$N:$N,$B2328)</f>
        <v>0.8</v>
      </c>
      <c r="J2328" s="42">
        <f>SUMIFS('Sample - Superstore'!U:U,'Sample - Superstore'!$V:$V,$A2328,'Sample - Superstore'!$N:$N,$B2328)</f>
        <v>-3.29837037</v>
      </c>
      <c r="N2328" s="40"/>
    </row>
    <row r="2329">
      <c r="A2329" s="41" t="s">
        <v>8631</v>
      </c>
      <c r="B2329" s="36" t="s">
        <v>5594</v>
      </c>
      <c r="C2329" s="36" t="s">
        <v>35</v>
      </c>
      <c r="D2329" s="36" t="s">
        <v>121</v>
      </c>
      <c r="E2329" s="36" t="s">
        <v>5595</v>
      </c>
      <c r="F2329" s="42">
        <f>SUMIFS('Sample - Superstore'!R:R,'Sample - Superstore'!$V:$V,$A2329,'Sample - Superstore'!$N:$N,$B2329)</f>
        <v>348.0696955</v>
      </c>
      <c r="G2329" s="43" t="str">
        <f>IF(OR($F2329&lt;Lower_Limit,$F2329&gt;Upper_Limit),TRUE,IF($F2329&gt;Upper_percentile,"P99",IF($F2329&lt;Lower_percentile,"P01","")))</f>
        <v/>
      </c>
      <c r="H2329" s="44">
        <f>SUMIFS('Sample - Superstore'!S:S,'Sample - Superstore'!$V:$V,$A2329,'Sample - Superstore'!$N:$N,$B2329)</f>
        <v>5</v>
      </c>
      <c r="I2329" s="45">
        <f>SUMIFS('Sample - Superstore'!T:T,'Sample - Superstore'!$V:$V,$A2329,'Sample - Superstore'!$N:$N,$B2329)</f>
        <v>0.2</v>
      </c>
      <c r="J2329" s="42">
        <f>SUMIFS('Sample - Superstore'!U:U,'Sample - Superstore'!$V:$V,$A2329,'Sample - Superstore'!$N:$N,$B2329)</f>
        <v>-34.80696955</v>
      </c>
      <c r="N2329" s="40"/>
    </row>
    <row r="2330">
      <c r="A2330" s="41" t="s">
        <v>8631</v>
      </c>
      <c r="B2330" s="36" t="s">
        <v>4627</v>
      </c>
      <c r="C2330" s="36" t="s">
        <v>39</v>
      </c>
      <c r="D2330" s="36" t="s">
        <v>61</v>
      </c>
      <c r="E2330" s="36" t="s">
        <v>4628</v>
      </c>
      <c r="F2330" s="42">
        <f>SUMIFS('Sample - Superstore'!R:R,'Sample - Superstore'!$V:$V,$A2330,'Sample - Superstore'!$N:$N,$B2330)</f>
        <v>47.67666023</v>
      </c>
      <c r="G2330" s="43" t="str">
        <f>IF(OR($F2330&lt;Lower_Limit,$F2330&gt;Upper_Limit),TRUE,IF($F2330&gt;Upper_percentile,"P99",IF($F2330&lt;Lower_percentile,"P01","")))</f>
        <v/>
      </c>
      <c r="H2330" s="44">
        <f>SUMIFS('Sample - Superstore'!S:S,'Sample - Superstore'!$V:$V,$A2330,'Sample - Superstore'!$N:$N,$B2330)</f>
        <v>3</v>
      </c>
      <c r="I2330" s="45">
        <f>SUMIFS('Sample - Superstore'!T:T,'Sample - Superstore'!$V:$V,$A2330,'Sample - Superstore'!$N:$N,$B2330)</f>
        <v>0</v>
      </c>
      <c r="J2330" s="42">
        <f>SUMIFS('Sample - Superstore'!U:U,'Sample - Superstore'!$V:$V,$A2330,'Sample - Superstore'!$N:$N,$B2330)</f>
        <v>6.197965831</v>
      </c>
      <c r="N2330" s="40"/>
    </row>
    <row r="2331">
      <c r="A2331" s="41" t="s">
        <v>8631</v>
      </c>
      <c r="B2331" s="36" t="s">
        <v>4044</v>
      </c>
      <c r="C2331" s="36" t="s">
        <v>35</v>
      </c>
      <c r="D2331" s="36" t="s">
        <v>121</v>
      </c>
      <c r="E2331" s="36" t="s">
        <v>4045</v>
      </c>
      <c r="F2331" s="42">
        <f>SUMIFS('Sample - Superstore'!R:R,'Sample - Superstore'!$V:$V,$A2331,'Sample - Superstore'!$N:$N,$B2331)</f>
        <v>13.79674521</v>
      </c>
      <c r="G2331" s="43" t="str">
        <f>IF(OR($F2331&lt;Lower_Limit,$F2331&gt;Upper_Limit),TRUE,IF($F2331&gt;Upper_percentile,"P99",IF($F2331&lt;Lower_percentile,"P01","")))</f>
        <v/>
      </c>
      <c r="H2331" s="44">
        <f>SUMIFS('Sample - Superstore'!S:S,'Sample - Superstore'!$V:$V,$A2331,'Sample - Superstore'!$N:$N,$B2331)</f>
        <v>4</v>
      </c>
      <c r="I2331" s="45">
        <f>SUMIFS('Sample - Superstore'!T:T,'Sample - Superstore'!$V:$V,$A2331,'Sample - Superstore'!$N:$N,$B2331)</f>
        <v>0</v>
      </c>
      <c r="J2331" s="42">
        <f>SUMIFS('Sample - Superstore'!U:U,'Sample - Superstore'!$V:$V,$A2331,'Sample - Superstore'!$N:$N,$B2331)</f>
        <v>5.380730631</v>
      </c>
      <c r="N2331" s="40"/>
    </row>
    <row r="2332">
      <c r="A2332" s="41" t="s">
        <v>8631</v>
      </c>
      <c r="B2332" s="36" t="s">
        <v>2589</v>
      </c>
      <c r="C2332" s="36" t="s">
        <v>51</v>
      </c>
      <c r="D2332" s="36" t="s">
        <v>76</v>
      </c>
      <c r="E2332" s="36" t="s">
        <v>2590</v>
      </c>
      <c r="F2332" s="42">
        <f>SUMIFS('Sample - Superstore'!R:R,'Sample - Superstore'!$V:$V,$A2332,'Sample - Superstore'!$N:$N,$B2332)</f>
        <v>11.21185016</v>
      </c>
      <c r="G2332" s="43" t="str">
        <f>IF(OR($F2332&lt;Lower_Limit,$F2332&gt;Upper_Limit),TRUE,IF($F2332&gt;Upper_percentile,"P99",IF($F2332&lt;Lower_percentile,"P01","")))</f>
        <v/>
      </c>
      <c r="H2332" s="44">
        <f>SUMIFS('Sample - Superstore'!S:S,'Sample - Superstore'!$V:$V,$A2332,'Sample - Superstore'!$N:$N,$B2332)</f>
        <v>2</v>
      </c>
      <c r="I2332" s="45">
        <f>SUMIFS('Sample - Superstore'!T:T,'Sample - Superstore'!$V:$V,$A2332,'Sample - Superstore'!$N:$N,$B2332)</f>
        <v>0</v>
      </c>
      <c r="J2332" s="42">
        <f>SUMIFS('Sample - Superstore'!U:U,'Sample - Superstore'!$V:$V,$A2332,'Sample - Superstore'!$N:$N,$B2332)</f>
        <v>5.045332573</v>
      </c>
      <c r="N2332" s="40"/>
    </row>
    <row r="2333">
      <c r="A2333" s="41" t="s">
        <v>8631</v>
      </c>
      <c r="B2333" s="36" t="s">
        <v>5603</v>
      </c>
      <c r="C2333" s="36" t="s">
        <v>51</v>
      </c>
      <c r="D2333" s="36" t="s">
        <v>124</v>
      </c>
      <c r="E2333" s="36" t="s">
        <v>5604</v>
      </c>
      <c r="F2333" s="42">
        <f>SUMIFS('Sample - Superstore'!R:R,'Sample - Superstore'!$V:$V,$A2333,'Sample - Superstore'!$N:$N,$B2333)</f>
        <v>72.73851852</v>
      </c>
      <c r="G2333" s="43" t="str">
        <f>IF(OR($F2333&lt;Lower_Limit,$F2333&gt;Upper_Limit),TRUE,IF($F2333&gt;Upper_percentile,"P99",IF($F2333&lt;Lower_percentile,"P01","")))</f>
        <v/>
      </c>
      <c r="H2333" s="44">
        <f>SUMIFS('Sample - Superstore'!S:S,'Sample - Superstore'!$V:$V,$A2333,'Sample - Superstore'!$N:$N,$B2333)</f>
        <v>10</v>
      </c>
      <c r="I2333" s="45">
        <f>SUMIFS('Sample - Superstore'!T:T,'Sample - Superstore'!$V:$V,$A2333,'Sample - Superstore'!$N:$N,$B2333)</f>
        <v>0</v>
      </c>
      <c r="J2333" s="42">
        <f>SUMIFS('Sample - Superstore'!U:U,'Sample - Superstore'!$V:$V,$A2333,'Sample - Superstore'!$N:$N,$B2333)</f>
        <v>33.45971852</v>
      </c>
      <c r="N2333" s="40"/>
    </row>
    <row r="2334">
      <c r="A2334" s="41" t="s">
        <v>8631</v>
      </c>
      <c r="B2334" s="36" t="s">
        <v>3290</v>
      </c>
      <c r="C2334" s="36" t="s">
        <v>51</v>
      </c>
      <c r="D2334" s="36" t="s">
        <v>76</v>
      </c>
      <c r="E2334" s="36" t="s">
        <v>3291</v>
      </c>
      <c r="F2334" s="42">
        <f>SUMIFS('Sample - Superstore'!R:R,'Sample - Superstore'!$V:$V,$A2334,'Sample - Superstore'!$N:$N,$B2334)</f>
        <v>31.32</v>
      </c>
      <c r="G2334" s="43" t="str">
        <f>IF(OR($F2334&lt;Lower_Limit,$F2334&gt;Upper_Limit),TRUE,IF($F2334&gt;Upper_percentile,"P99",IF($F2334&lt;Lower_percentile,"P01","")))</f>
        <v/>
      </c>
      <c r="H2334" s="44">
        <f>SUMIFS('Sample - Superstore'!S:S,'Sample - Superstore'!$V:$V,$A2334,'Sample - Superstore'!$N:$N,$B2334)</f>
        <v>10</v>
      </c>
      <c r="I2334" s="45">
        <f>SUMIFS('Sample - Superstore'!T:T,'Sample - Superstore'!$V:$V,$A2334,'Sample - Superstore'!$N:$N,$B2334)</f>
        <v>0.7</v>
      </c>
      <c r="J2334" s="42">
        <f>SUMIFS('Sample - Superstore'!U:U,'Sample - Superstore'!$V:$V,$A2334,'Sample - Superstore'!$N:$N,$B2334)</f>
        <v>-25.056</v>
      </c>
      <c r="N2334" s="40"/>
    </row>
    <row r="2335">
      <c r="A2335" s="41" t="s">
        <v>8631</v>
      </c>
      <c r="B2335" s="36" t="s">
        <v>4631</v>
      </c>
      <c r="C2335" s="36" t="s">
        <v>35</v>
      </c>
      <c r="D2335" s="36" t="s">
        <v>121</v>
      </c>
      <c r="E2335" s="36" t="s">
        <v>4632</v>
      </c>
      <c r="F2335" s="42">
        <f>SUMIFS('Sample - Superstore'!R:R,'Sample - Superstore'!$V:$V,$A2335,'Sample - Superstore'!$N:$N,$B2335)</f>
        <v>22.784</v>
      </c>
      <c r="G2335" s="43" t="str">
        <f>IF(OR($F2335&lt;Lower_Limit,$F2335&gt;Upper_Limit),TRUE,IF($F2335&gt;Upper_percentile,"P99",IF($F2335&lt;Lower_percentile,"P01","")))</f>
        <v/>
      </c>
      <c r="H2335" s="44">
        <f>SUMIFS('Sample - Superstore'!S:S,'Sample - Superstore'!$V:$V,$A2335,'Sample - Superstore'!$N:$N,$B2335)</f>
        <v>1</v>
      </c>
      <c r="I2335" s="45">
        <f>SUMIFS('Sample - Superstore'!T:T,'Sample - Superstore'!$V:$V,$A2335,'Sample - Superstore'!$N:$N,$B2335)</f>
        <v>0.2</v>
      </c>
      <c r="J2335" s="42">
        <f>SUMIFS('Sample - Superstore'!U:U,'Sample - Superstore'!$V:$V,$A2335,'Sample - Superstore'!$N:$N,$B2335)</f>
        <v>4.8416</v>
      </c>
      <c r="N2335" s="40"/>
    </row>
    <row r="2336">
      <c r="A2336" s="41" t="s">
        <v>8631</v>
      </c>
      <c r="B2336" s="36" t="s">
        <v>1079</v>
      </c>
      <c r="C2336" s="36" t="s">
        <v>51</v>
      </c>
      <c r="D2336" s="36" t="s">
        <v>76</v>
      </c>
      <c r="E2336" s="36" t="s">
        <v>1080</v>
      </c>
      <c r="F2336" s="42">
        <f>SUMIFS('Sample - Superstore'!R:R,'Sample - Superstore'!$V:$V,$A2336,'Sample - Superstore'!$N:$N,$B2336)</f>
        <v>67.70810864</v>
      </c>
      <c r="G2336" s="43" t="str">
        <f>IF(OR($F2336&lt;Lower_Limit,$F2336&gt;Upper_Limit),TRUE,IF($F2336&gt;Upper_percentile,"P99",IF($F2336&lt;Lower_percentile,"P01","")))</f>
        <v/>
      </c>
      <c r="H2336" s="44">
        <f>SUMIFS('Sample - Superstore'!S:S,'Sample - Superstore'!$V:$V,$A2336,'Sample - Superstore'!$N:$N,$B2336)</f>
        <v>5</v>
      </c>
      <c r="I2336" s="45">
        <f>SUMIFS('Sample - Superstore'!T:T,'Sample - Superstore'!$V:$V,$A2336,'Sample - Superstore'!$N:$N,$B2336)</f>
        <v>0.4</v>
      </c>
      <c r="J2336" s="42">
        <f>SUMIFS('Sample - Superstore'!U:U,'Sample - Superstore'!$V:$V,$A2336,'Sample - Superstore'!$N:$N,$B2336)</f>
        <v>23.69783802</v>
      </c>
      <c r="N2336" s="40"/>
    </row>
    <row r="2337">
      <c r="A2337" s="41" t="s">
        <v>8631</v>
      </c>
      <c r="B2337" s="36" t="s">
        <v>2080</v>
      </c>
      <c r="C2337" s="36" t="s">
        <v>51</v>
      </c>
      <c r="D2337" s="36" t="s">
        <v>76</v>
      </c>
      <c r="E2337" s="36" t="s">
        <v>2081</v>
      </c>
      <c r="F2337" s="42">
        <f>SUMIFS('Sample - Superstore'!R:R,'Sample - Superstore'!$V:$V,$A2337,'Sample - Superstore'!$N:$N,$B2337)</f>
        <v>55.36</v>
      </c>
      <c r="G2337" s="43" t="str">
        <f>IF(OR($F2337&lt;Lower_Limit,$F2337&gt;Upper_Limit),TRUE,IF($F2337&gt;Upper_percentile,"P99",IF($F2337&lt;Lower_percentile,"P01","")))</f>
        <v/>
      </c>
      <c r="H2337" s="44">
        <f>SUMIFS('Sample - Superstore'!S:S,'Sample - Superstore'!$V:$V,$A2337,'Sample - Superstore'!$N:$N,$B2337)</f>
        <v>4</v>
      </c>
      <c r="I2337" s="45">
        <f>SUMIFS('Sample - Superstore'!T:T,'Sample - Superstore'!$V:$V,$A2337,'Sample - Superstore'!$N:$N,$B2337)</f>
        <v>0.2</v>
      </c>
      <c r="J2337" s="42">
        <f>SUMIFS('Sample - Superstore'!U:U,'Sample - Superstore'!$V:$V,$A2337,'Sample - Superstore'!$N:$N,$B2337)</f>
        <v>19.376</v>
      </c>
      <c r="N2337" s="40"/>
    </row>
    <row r="2338">
      <c r="A2338" s="41" t="s">
        <v>8631</v>
      </c>
      <c r="B2338" s="36" t="s">
        <v>5129</v>
      </c>
      <c r="C2338" s="36" t="s">
        <v>39</v>
      </c>
      <c r="D2338" s="36" t="s">
        <v>446</v>
      </c>
      <c r="E2338" s="36" t="s">
        <v>5130</v>
      </c>
      <c r="F2338" s="42">
        <f>SUMIFS('Sample - Superstore'!R:R,'Sample - Superstore'!$V:$V,$A2338,'Sample - Superstore'!$N:$N,$B2338)</f>
        <v>11.56</v>
      </c>
      <c r="G2338" s="43" t="str">
        <f>IF(OR($F2338&lt;Lower_Limit,$F2338&gt;Upper_Limit),TRUE,IF($F2338&gt;Upper_percentile,"P99",IF($F2338&lt;Lower_percentile,"P01","")))</f>
        <v/>
      </c>
      <c r="H2338" s="44">
        <f>SUMIFS('Sample - Superstore'!S:S,'Sample - Superstore'!$V:$V,$A2338,'Sample - Superstore'!$N:$N,$B2338)</f>
        <v>1</v>
      </c>
      <c r="I2338" s="45">
        <f>SUMIFS('Sample - Superstore'!T:T,'Sample - Superstore'!$V:$V,$A2338,'Sample - Superstore'!$N:$N,$B2338)</f>
        <v>0.2</v>
      </c>
      <c r="J2338" s="42">
        <f>SUMIFS('Sample - Superstore'!U:U,'Sample - Superstore'!$V:$V,$A2338,'Sample - Superstore'!$N:$N,$B2338)</f>
        <v>3.757</v>
      </c>
      <c r="N2338" s="40"/>
    </row>
    <row r="2339">
      <c r="A2339" s="41" t="s">
        <v>8631</v>
      </c>
      <c r="B2339" s="36" t="s">
        <v>3779</v>
      </c>
      <c r="C2339" s="36" t="s">
        <v>35</v>
      </c>
      <c r="D2339" s="36" t="s">
        <v>121</v>
      </c>
      <c r="E2339" s="36" t="s">
        <v>3780</v>
      </c>
      <c r="F2339" s="42">
        <f>SUMIFS('Sample - Superstore'!R:R,'Sample - Superstore'!$V:$V,$A2339,'Sample - Superstore'!$N:$N,$B2339)</f>
        <v>842.72</v>
      </c>
      <c r="G2339" s="43" t="str">
        <f>IF(OR($F2339&lt;Lower_Limit,$F2339&gt;Upper_Limit),TRUE,IF($F2339&gt;Upper_percentile,"P99",IF($F2339&lt;Lower_percentile,"P01","")))</f>
        <v/>
      </c>
      <c r="H2339" s="44">
        <f>SUMIFS('Sample - Superstore'!S:S,'Sample - Superstore'!$V:$V,$A2339,'Sample - Superstore'!$N:$N,$B2339)</f>
        <v>8</v>
      </c>
      <c r="I2339" s="45">
        <f>SUMIFS('Sample - Superstore'!T:T,'Sample - Superstore'!$V:$V,$A2339,'Sample - Superstore'!$N:$N,$B2339)</f>
        <v>0</v>
      </c>
      <c r="J2339" s="42">
        <f>SUMIFS('Sample - Superstore'!U:U,'Sample - Superstore'!$V:$V,$A2339,'Sample - Superstore'!$N:$N,$B2339)</f>
        <v>202.2528</v>
      </c>
      <c r="N2339" s="40"/>
    </row>
    <row r="2340">
      <c r="A2340" s="41" t="s">
        <v>8631</v>
      </c>
      <c r="B2340" s="36" t="s">
        <v>4954</v>
      </c>
      <c r="C2340" s="36" t="s">
        <v>35</v>
      </c>
      <c r="D2340" s="36" t="s">
        <v>121</v>
      </c>
      <c r="E2340" s="36" t="s">
        <v>4955</v>
      </c>
      <c r="F2340" s="42">
        <f>SUMIFS('Sample - Superstore'!R:R,'Sample - Superstore'!$V:$V,$A2340,'Sample - Superstore'!$N:$N,$B2340)</f>
        <v>41.96</v>
      </c>
      <c r="G2340" s="43" t="str">
        <f>IF(OR($F2340&lt;Lower_Limit,$F2340&gt;Upper_Limit),TRUE,IF($F2340&gt;Upper_percentile,"P99",IF($F2340&lt;Lower_percentile,"P01","")))</f>
        <v/>
      </c>
      <c r="H2340" s="44">
        <f>SUMIFS('Sample - Superstore'!S:S,'Sample - Superstore'!$V:$V,$A2340,'Sample - Superstore'!$N:$N,$B2340)</f>
        <v>2</v>
      </c>
      <c r="I2340" s="45">
        <f>SUMIFS('Sample - Superstore'!T:T,'Sample - Superstore'!$V:$V,$A2340,'Sample - Superstore'!$N:$N,$B2340)</f>
        <v>0</v>
      </c>
      <c r="J2340" s="42">
        <f>SUMIFS('Sample - Superstore'!U:U,'Sample - Superstore'!$V:$V,$A2340,'Sample - Superstore'!$N:$N,$B2340)</f>
        <v>10.9096</v>
      </c>
      <c r="N2340" s="40"/>
    </row>
    <row r="2341">
      <c r="A2341" s="41" t="s">
        <v>8631</v>
      </c>
      <c r="B2341" s="36" t="s">
        <v>1611</v>
      </c>
      <c r="C2341" s="36" t="s">
        <v>35</v>
      </c>
      <c r="D2341" s="36" t="s">
        <v>36</v>
      </c>
      <c r="E2341" s="36" t="s">
        <v>1612</v>
      </c>
      <c r="F2341" s="42">
        <f>SUMIFS('Sample - Superstore'!R:R,'Sample - Superstore'!$V:$V,$A2341,'Sample - Superstore'!$N:$N,$B2341)</f>
        <v>162.1414667</v>
      </c>
      <c r="G2341" s="43" t="str">
        <f>IF(OR($F2341&lt;Lower_Limit,$F2341&gt;Upper_Limit),TRUE,IF($F2341&gt;Upper_percentile,"P99",IF($F2341&lt;Lower_percentile,"P01","")))</f>
        <v/>
      </c>
      <c r="H2341" s="44">
        <f>SUMIFS('Sample - Superstore'!S:S,'Sample - Superstore'!$V:$V,$A2341,'Sample - Superstore'!$N:$N,$B2341)</f>
        <v>2</v>
      </c>
      <c r="I2341" s="45">
        <f>SUMIFS('Sample - Superstore'!T:T,'Sample - Superstore'!$V:$V,$A2341,'Sample - Superstore'!$N:$N,$B2341)</f>
        <v>0.3</v>
      </c>
      <c r="J2341" s="42">
        <f>SUMIFS('Sample - Superstore'!U:U,'Sample - Superstore'!$V:$V,$A2341,'Sample - Superstore'!$N:$N,$B2341)</f>
        <v>-16.21414667</v>
      </c>
      <c r="N2341" s="40"/>
    </row>
    <row r="2342">
      <c r="A2342" s="41" t="s">
        <v>8631</v>
      </c>
      <c r="B2342" s="36" t="s">
        <v>691</v>
      </c>
      <c r="C2342" s="36" t="s">
        <v>51</v>
      </c>
      <c r="D2342" s="36" t="s">
        <v>272</v>
      </c>
      <c r="E2342" s="36" t="s">
        <v>692</v>
      </c>
      <c r="F2342" s="42">
        <f>SUMIFS('Sample - Superstore'!R:R,'Sample - Superstore'!$V:$V,$A2342,'Sample - Superstore'!$N:$N,$B2342)</f>
        <v>28.50080247</v>
      </c>
      <c r="G2342" s="43" t="str">
        <f>IF(OR($F2342&lt;Lower_Limit,$F2342&gt;Upper_Limit),TRUE,IF($F2342&gt;Upper_percentile,"P99",IF($F2342&lt;Lower_percentile,"P01","")))</f>
        <v/>
      </c>
      <c r="H2342" s="44">
        <f>SUMIFS('Sample - Superstore'!S:S,'Sample - Superstore'!$V:$V,$A2342,'Sample - Superstore'!$N:$N,$B2342)</f>
        <v>7</v>
      </c>
      <c r="I2342" s="45">
        <f>SUMIFS('Sample - Superstore'!T:T,'Sample - Superstore'!$V:$V,$A2342,'Sample - Superstore'!$N:$N,$B2342)</f>
        <v>0</v>
      </c>
      <c r="J2342" s="42">
        <f>SUMIFS('Sample - Superstore'!U:U,'Sample - Superstore'!$V:$V,$A2342,'Sample - Superstore'!$N:$N,$B2342)</f>
        <v>13.39537716</v>
      </c>
      <c r="N2342" s="40"/>
    </row>
    <row r="2343">
      <c r="A2343" s="41" t="s">
        <v>8631</v>
      </c>
      <c r="B2343" s="36" t="s">
        <v>5617</v>
      </c>
      <c r="C2343" s="36" t="s">
        <v>51</v>
      </c>
      <c r="D2343" s="36" t="s">
        <v>93</v>
      </c>
      <c r="E2343" s="36" t="s">
        <v>5618</v>
      </c>
      <c r="F2343" s="42">
        <f>SUMIFS('Sample - Superstore'!R:R,'Sample - Superstore'!$V:$V,$A2343,'Sample - Superstore'!$N:$N,$B2343)</f>
        <v>8.82</v>
      </c>
      <c r="G2343" s="43" t="str">
        <f>IF(OR($F2343&lt;Lower_Limit,$F2343&gt;Upper_Limit),TRUE,IF($F2343&gt;Upper_percentile,"P99",IF($F2343&lt;Lower_percentile,"P01","")))</f>
        <v/>
      </c>
      <c r="H2343" s="44">
        <f>SUMIFS('Sample - Superstore'!S:S,'Sample - Superstore'!$V:$V,$A2343,'Sample - Superstore'!$N:$N,$B2343)</f>
        <v>3</v>
      </c>
      <c r="I2343" s="45">
        <f>SUMIFS('Sample - Superstore'!T:T,'Sample - Superstore'!$V:$V,$A2343,'Sample - Superstore'!$N:$N,$B2343)</f>
        <v>0</v>
      </c>
      <c r="J2343" s="42">
        <f>SUMIFS('Sample - Superstore'!U:U,'Sample - Superstore'!$V:$V,$A2343,'Sample - Superstore'!$N:$N,$B2343)</f>
        <v>2.5578</v>
      </c>
      <c r="N2343" s="40"/>
    </row>
    <row r="2344">
      <c r="A2344" s="41" t="s">
        <v>8631</v>
      </c>
      <c r="B2344" s="36" t="s">
        <v>1247</v>
      </c>
      <c r="C2344" s="36" t="s">
        <v>51</v>
      </c>
      <c r="D2344" s="36" t="s">
        <v>124</v>
      </c>
      <c r="E2344" s="36" t="s">
        <v>1248</v>
      </c>
      <c r="F2344" s="42">
        <f>SUMIFS('Sample - Superstore'!R:R,'Sample - Superstore'!$V:$V,$A2344,'Sample - Superstore'!$N:$N,$B2344)</f>
        <v>37.94</v>
      </c>
      <c r="G2344" s="43" t="str">
        <f>IF(OR($F2344&lt;Lower_Limit,$F2344&gt;Upper_Limit),TRUE,IF($F2344&gt;Upper_percentile,"P99",IF($F2344&lt;Lower_percentile,"P01","")))</f>
        <v/>
      </c>
      <c r="H2344" s="44">
        <f>SUMIFS('Sample - Superstore'!S:S,'Sample - Superstore'!$V:$V,$A2344,'Sample - Superstore'!$N:$N,$B2344)</f>
        <v>2</v>
      </c>
      <c r="I2344" s="45">
        <f>SUMIFS('Sample - Superstore'!T:T,'Sample - Superstore'!$V:$V,$A2344,'Sample - Superstore'!$N:$N,$B2344)</f>
        <v>0</v>
      </c>
      <c r="J2344" s="42">
        <f>SUMIFS('Sample - Superstore'!U:U,'Sample - Superstore'!$V:$V,$A2344,'Sample - Superstore'!$N:$N,$B2344)</f>
        <v>18.2112</v>
      </c>
      <c r="N2344" s="40"/>
    </row>
    <row r="2345">
      <c r="A2345" s="41" t="s">
        <v>8631</v>
      </c>
      <c r="B2345" s="36" t="s">
        <v>5619</v>
      </c>
      <c r="C2345" s="36" t="s">
        <v>51</v>
      </c>
      <c r="D2345" s="36" t="s">
        <v>93</v>
      </c>
      <c r="E2345" s="36" t="s">
        <v>5620</v>
      </c>
      <c r="F2345" s="42">
        <f>SUMIFS('Sample - Superstore'!R:R,'Sample - Superstore'!$V:$V,$A2345,'Sample - Superstore'!$N:$N,$B2345)</f>
        <v>4.2</v>
      </c>
      <c r="G2345" s="43" t="str">
        <f>IF(OR($F2345&lt;Lower_Limit,$F2345&gt;Upper_Limit),TRUE,IF($F2345&gt;Upper_percentile,"P99",IF($F2345&lt;Lower_percentile,"P01","")))</f>
        <v/>
      </c>
      <c r="H2345" s="44">
        <f>SUMIFS('Sample - Superstore'!S:S,'Sample - Superstore'!$V:$V,$A2345,'Sample - Superstore'!$N:$N,$B2345)</f>
        <v>2</v>
      </c>
      <c r="I2345" s="45">
        <f>SUMIFS('Sample - Superstore'!T:T,'Sample - Superstore'!$V:$V,$A2345,'Sample - Superstore'!$N:$N,$B2345)</f>
        <v>0</v>
      </c>
      <c r="J2345" s="42">
        <f>SUMIFS('Sample - Superstore'!U:U,'Sample - Superstore'!$V:$V,$A2345,'Sample - Superstore'!$N:$N,$B2345)</f>
        <v>1.176</v>
      </c>
      <c r="N2345" s="40"/>
    </row>
    <row r="2346">
      <c r="A2346" s="41" t="s">
        <v>8631</v>
      </c>
      <c r="B2346" s="36" t="s">
        <v>3607</v>
      </c>
      <c r="C2346" s="36" t="s">
        <v>51</v>
      </c>
      <c r="D2346" s="36" t="s">
        <v>52</v>
      </c>
      <c r="E2346" s="36" t="s">
        <v>3608</v>
      </c>
      <c r="F2346" s="42">
        <f>SUMIFS('Sample - Superstore'!R:R,'Sample - Superstore'!$V:$V,$A2346,'Sample - Superstore'!$N:$N,$B2346)</f>
        <v>227.28</v>
      </c>
      <c r="G2346" s="43" t="str">
        <f>IF(OR($F2346&lt;Lower_Limit,$F2346&gt;Upper_Limit),TRUE,IF($F2346&gt;Upper_percentile,"P99",IF($F2346&lt;Lower_percentile,"P01","")))</f>
        <v/>
      </c>
      <c r="H2346" s="44">
        <f>SUMIFS('Sample - Superstore'!S:S,'Sample - Superstore'!$V:$V,$A2346,'Sample - Superstore'!$N:$N,$B2346)</f>
        <v>2</v>
      </c>
      <c r="I2346" s="45">
        <f>SUMIFS('Sample - Superstore'!T:T,'Sample - Superstore'!$V:$V,$A2346,'Sample - Superstore'!$N:$N,$B2346)</f>
        <v>0</v>
      </c>
      <c r="J2346" s="42">
        <f>SUMIFS('Sample - Superstore'!U:U,'Sample - Superstore'!$V:$V,$A2346,'Sample - Superstore'!$N:$N,$B2346)</f>
        <v>2.2728</v>
      </c>
      <c r="N2346" s="40"/>
    </row>
    <row r="2347">
      <c r="A2347" s="41" t="s">
        <v>8631</v>
      </c>
      <c r="B2347" s="36" t="s">
        <v>1570</v>
      </c>
      <c r="C2347" s="36" t="s">
        <v>51</v>
      </c>
      <c r="D2347" s="36" t="s">
        <v>124</v>
      </c>
      <c r="E2347" s="36" t="s">
        <v>1571</v>
      </c>
      <c r="F2347" s="42">
        <f>SUMIFS('Sample - Superstore'!R:R,'Sample - Superstore'!$V:$V,$A2347,'Sample - Superstore'!$N:$N,$B2347)</f>
        <v>47.9</v>
      </c>
      <c r="G2347" s="43" t="str">
        <f>IF(OR($F2347&lt;Lower_Limit,$F2347&gt;Upper_Limit),TRUE,IF($F2347&gt;Upper_percentile,"P99",IF($F2347&lt;Lower_percentile,"P01","")))</f>
        <v/>
      </c>
      <c r="H2347" s="44">
        <f>SUMIFS('Sample - Superstore'!S:S,'Sample - Superstore'!$V:$V,$A2347,'Sample - Superstore'!$N:$N,$B2347)</f>
        <v>1</v>
      </c>
      <c r="I2347" s="45">
        <f>SUMIFS('Sample - Superstore'!T:T,'Sample - Superstore'!$V:$V,$A2347,'Sample - Superstore'!$N:$N,$B2347)</f>
        <v>0</v>
      </c>
      <c r="J2347" s="42">
        <f>SUMIFS('Sample - Superstore'!U:U,'Sample - Superstore'!$V:$V,$A2347,'Sample - Superstore'!$N:$N,$B2347)</f>
        <v>22.992</v>
      </c>
      <c r="N2347" s="40"/>
    </row>
    <row r="2348">
      <c r="A2348" s="41" t="s">
        <v>8631</v>
      </c>
      <c r="B2348" s="36" t="s">
        <v>5621</v>
      </c>
      <c r="C2348" s="36" t="s">
        <v>51</v>
      </c>
      <c r="D2348" s="36" t="s">
        <v>205</v>
      </c>
      <c r="E2348" s="36" t="s">
        <v>416</v>
      </c>
      <c r="F2348" s="42">
        <f>SUMIFS('Sample - Superstore'!R:R,'Sample - Superstore'!$V:$V,$A2348,'Sample - Superstore'!$N:$N,$B2348)</f>
        <v>61.96</v>
      </c>
      <c r="G2348" s="43" t="str">
        <f>IF(OR($F2348&lt;Lower_Limit,$F2348&gt;Upper_Limit),TRUE,IF($F2348&gt;Upper_percentile,"P99",IF($F2348&lt;Lower_percentile,"P01","")))</f>
        <v/>
      </c>
      <c r="H2348" s="44">
        <f>SUMIFS('Sample - Superstore'!S:S,'Sample - Superstore'!$V:$V,$A2348,'Sample - Superstore'!$N:$N,$B2348)</f>
        <v>2</v>
      </c>
      <c r="I2348" s="45">
        <f>SUMIFS('Sample - Superstore'!T:T,'Sample - Superstore'!$V:$V,$A2348,'Sample - Superstore'!$N:$N,$B2348)</f>
        <v>0</v>
      </c>
      <c r="J2348" s="42">
        <f>SUMIFS('Sample - Superstore'!U:U,'Sample - Superstore'!$V:$V,$A2348,'Sample - Superstore'!$N:$N,$B2348)</f>
        <v>30.3604</v>
      </c>
      <c r="N2348" s="40"/>
    </row>
    <row r="2349">
      <c r="A2349" s="41" t="s">
        <v>8631</v>
      </c>
      <c r="B2349" s="36" t="s">
        <v>5037</v>
      </c>
      <c r="C2349" s="36" t="s">
        <v>51</v>
      </c>
      <c r="D2349" s="36" t="s">
        <v>52</v>
      </c>
      <c r="E2349" s="36" t="s">
        <v>5038</v>
      </c>
      <c r="F2349" s="42">
        <f>SUMIFS('Sample - Superstore'!R:R,'Sample - Superstore'!$V:$V,$A2349,'Sample - Superstore'!$N:$N,$B2349)</f>
        <v>1117.92</v>
      </c>
      <c r="G2349" s="43" t="str">
        <f>IF(OR($F2349&lt;Lower_Limit,$F2349&gt;Upper_Limit),TRUE,IF($F2349&gt;Upper_percentile,"P99",IF($F2349&lt;Lower_percentile,"P01","")))</f>
        <v/>
      </c>
      <c r="H2349" s="44">
        <f>SUMIFS('Sample - Superstore'!S:S,'Sample - Superstore'!$V:$V,$A2349,'Sample - Superstore'!$N:$N,$B2349)</f>
        <v>4</v>
      </c>
      <c r="I2349" s="45">
        <f>SUMIFS('Sample - Superstore'!T:T,'Sample - Superstore'!$V:$V,$A2349,'Sample - Superstore'!$N:$N,$B2349)</f>
        <v>0</v>
      </c>
      <c r="J2349" s="42">
        <f>SUMIFS('Sample - Superstore'!U:U,'Sample - Superstore'!$V:$V,$A2349,'Sample - Superstore'!$N:$N,$B2349)</f>
        <v>55.896</v>
      </c>
      <c r="N2349" s="40"/>
    </row>
    <row r="2350">
      <c r="A2350" s="41" t="s">
        <v>8631</v>
      </c>
      <c r="B2350" s="36" t="s">
        <v>1378</v>
      </c>
      <c r="C2350" s="36" t="s">
        <v>39</v>
      </c>
      <c r="D2350" s="36" t="s">
        <v>85</v>
      </c>
      <c r="E2350" s="36" t="s">
        <v>1379</v>
      </c>
      <c r="F2350" s="42">
        <f>SUMIFS('Sample - Superstore'!R:R,'Sample - Superstore'!$V:$V,$A2350,'Sample - Superstore'!$N:$N,$B2350)</f>
        <v>2293.781284</v>
      </c>
      <c r="G2350" s="43" t="str">
        <f>IF(OR($F2350&lt;Lower_Limit,$F2350&gt;Upper_Limit),TRUE,IF($F2350&gt;Upper_percentile,"P99",IF($F2350&lt;Lower_percentile,"P01","")))</f>
        <v/>
      </c>
      <c r="H2350" s="44">
        <f>SUMIFS('Sample - Superstore'!S:S,'Sample - Superstore'!$V:$V,$A2350,'Sample - Superstore'!$N:$N,$B2350)</f>
        <v>4</v>
      </c>
      <c r="I2350" s="45">
        <f>SUMIFS('Sample - Superstore'!T:T,'Sample - Superstore'!$V:$V,$A2350,'Sample - Superstore'!$N:$N,$B2350)</f>
        <v>0</v>
      </c>
      <c r="J2350" s="42">
        <f>SUMIFS('Sample - Superstore'!U:U,'Sample - Superstore'!$V:$V,$A2350,'Sample - Superstore'!$N:$N,$B2350)</f>
        <v>1032.201578</v>
      </c>
      <c r="N2350" s="40"/>
    </row>
    <row r="2351">
      <c r="A2351" s="41" t="s">
        <v>8631</v>
      </c>
      <c r="B2351" s="36" t="s">
        <v>2710</v>
      </c>
      <c r="C2351" s="36" t="s">
        <v>39</v>
      </c>
      <c r="D2351" s="36" t="s">
        <v>40</v>
      </c>
      <c r="E2351" s="36" t="s">
        <v>2711</v>
      </c>
      <c r="F2351" s="42">
        <f>SUMIFS('Sample - Superstore'!R:R,'Sample - Superstore'!$V:$V,$A2351,'Sample - Superstore'!$N:$N,$B2351)</f>
        <v>520.2124741</v>
      </c>
      <c r="G2351" s="43" t="str">
        <f>IF(OR($F2351&lt;Lower_Limit,$F2351&gt;Upper_Limit),TRUE,IF($F2351&gt;Upper_percentile,"P99",IF($F2351&lt;Lower_percentile,"P01","")))</f>
        <v/>
      </c>
      <c r="H2351" s="44">
        <f>SUMIFS('Sample - Superstore'!S:S,'Sample - Superstore'!$V:$V,$A2351,'Sample - Superstore'!$N:$N,$B2351)</f>
        <v>3</v>
      </c>
      <c r="I2351" s="45">
        <f>SUMIFS('Sample - Superstore'!T:T,'Sample - Superstore'!$V:$V,$A2351,'Sample - Superstore'!$N:$N,$B2351)</f>
        <v>0.2</v>
      </c>
      <c r="J2351" s="42">
        <f>SUMIFS('Sample - Superstore'!U:U,'Sample - Superstore'!$V:$V,$A2351,'Sample - Superstore'!$N:$N,$B2351)</f>
        <v>45.51859148</v>
      </c>
      <c r="N2351" s="40"/>
    </row>
    <row r="2352">
      <c r="A2352" s="41" t="s">
        <v>8631</v>
      </c>
      <c r="B2352" s="36" t="s">
        <v>2994</v>
      </c>
      <c r="C2352" s="36" t="s">
        <v>51</v>
      </c>
      <c r="D2352" s="36" t="s">
        <v>297</v>
      </c>
      <c r="E2352" s="36" t="s">
        <v>2995</v>
      </c>
      <c r="F2352" s="42">
        <f>SUMIFS('Sample - Superstore'!R:R,'Sample - Superstore'!$V:$V,$A2352,'Sample - Superstore'!$N:$N,$B2352)</f>
        <v>52.024</v>
      </c>
      <c r="G2352" s="43" t="str">
        <f>IF(OR($F2352&lt;Lower_Limit,$F2352&gt;Upper_Limit),TRUE,IF($F2352&gt;Upper_percentile,"P99",IF($F2352&lt;Lower_percentile,"P01","")))</f>
        <v/>
      </c>
      <c r="H2352" s="44">
        <f>SUMIFS('Sample - Superstore'!S:S,'Sample - Superstore'!$V:$V,$A2352,'Sample - Superstore'!$N:$N,$B2352)</f>
        <v>9</v>
      </c>
      <c r="I2352" s="45">
        <f>SUMIFS('Sample - Superstore'!T:T,'Sample - Superstore'!$V:$V,$A2352,'Sample - Superstore'!$N:$N,$B2352)</f>
        <v>0.2</v>
      </c>
      <c r="J2352" s="42">
        <f>SUMIFS('Sample - Superstore'!U:U,'Sample - Superstore'!$V:$V,$A2352,'Sample - Superstore'!$N:$N,$B2352)</f>
        <v>16.9078</v>
      </c>
      <c r="N2352" s="40"/>
    </row>
    <row r="2353">
      <c r="A2353" s="41" t="s">
        <v>8631</v>
      </c>
      <c r="B2353" s="36" t="s">
        <v>3003</v>
      </c>
      <c r="C2353" s="36" t="s">
        <v>39</v>
      </c>
      <c r="D2353" s="36" t="s">
        <v>40</v>
      </c>
      <c r="E2353" s="36" t="s">
        <v>3004</v>
      </c>
      <c r="F2353" s="42">
        <f>SUMIFS('Sample - Superstore'!R:R,'Sample - Superstore'!$V:$V,$A2353,'Sample - Superstore'!$N:$N,$B2353)</f>
        <v>330.1734815</v>
      </c>
      <c r="G2353" s="43" t="str">
        <f>IF(OR($F2353&lt;Lower_Limit,$F2353&gt;Upper_Limit),TRUE,IF($F2353&gt;Upper_percentile,"P99",IF($F2353&lt;Lower_percentile,"P01","")))</f>
        <v/>
      </c>
      <c r="H2353" s="44">
        <f>SUMIFS('Sample - Superstore'!S:S,'Sample - Superstore'!$V:$V,$A2353,'Sample - Superstore'!$N:$N,$B2353)</f>
        <v>3</v>
      </c>
      <c r="I2353" s="45">
        <f>SUMIFS('Sample - Superstore'!T:T,'Sample - Superstore'!$V:$V,$A2353,'Sample - Superstore'!$N:$N,$B2353)</f>
        <v>0.2</v>
      </c>
      <c r="J2353" s="42">
        <f>SUMIFS('Sample - Superstore'!U:U,'Sample - Superstore'!$V:$V,$A2353,'Sample - Superstore'!$N:$N,$B2353)</f>
        <v>41.27168519</v>
      </c>
      <c r="N2353" s="40"/>
    </row>
    <row r="2354">
      <c r="A2354" s="41" t="s">
        <v>8631</v>
      </c>
      <c r="B2354" s="36" t="s">
        <v>5626</v>
      </c>
      <c r="C2354" s="36" t="s">
        <v>39</v>
      </c>
      <c r="D2354" s="36" t="s">
        <v>40</v>
      </c>
      <c r="E2354" s="36" t="s">
        <v>5627</v>
      </c>
      <c r="F2354" s="42">
        <f>SUMIFS('Sample - Superstore'!R:R,'Sample - Superstore'!$V:$V,$A2354,'Sample - Superstore'!$N:$N,$B2354)</f>
        <v>151.254963</v>
      </c>
      <c r="G2354" s="43" t="str">
        <f>IF(OR($F2354&lt;Lower_Limit,$F2354&gt;Upper_Limit),TRUE,IF($F2354&gt;Upper_percentile,"P99",IF($F2354&lt;Lower_percentile,"P01","")))</f>
        <v/>
      </c>
      <c r="H2354" s="44">
        <f>SUMIFS('Sample - Superstore'!S:S,'Sample - Superstore'!$V:$V,$A2354,'Sample - Superstore'!$N:$N,$B2354)</f>
        <v>3</v>
      </c>
      <c r="I2354" s="45">
        <f>SUMIFS('Sample - Superstore'!T:T,'Sample - Superstore'!$V:$V,$A2354,'Sample - Superstore'!$N:$N,$B2354)</f>
        <v>0.2</v>
      </c>
      <c r="J2354" s="42">
        <f>SUMIFS('Sample - Superstore'!U:U,'Sample - Superstore'!$V:$V,$A2354,'Sample - Superstore'!$N:$N,$B2354)</f>
        <v>17.01618333</v>
      </c>
      <c r="N2354" s="40"/>
    </row>
    <row r="2355">
      <c r="A2355" s="41" t="s">
        <v>8631</v>
      </c>
      <c r="B2355" s="36" t="s">
        <v>1601</v>
      </c>
      <c r="C2355" s="36" t="s">
        <v>35</v>
      </c>
      <c r="D2355" s="36" t="s">
        <v>121</v>
      </c>
      <c r="E2355" s="36" t="s">
        <v>1602</v>
      </c>
      <c r="F2355" s="42">
        <f>SUMIFS('Sample - Superstore'!R:R,'Sample - Superstore'!$V:$V,$A2355,'Sample - Superstore'!$N:$N,$B2355)</f>
        <v>2.670014815</v>
      </c>
      <c r="G2355" s="43" t="str">
        <f>IF(OR($F2355&lt;Lower_Limit,$F2355&gt;Upper_Limit),TRUE,IF($F2355&gt;Upper_percentile,"P99",IF($F2355&lt;Lower_percentile,"P01","")))</f>
        <v/>
      </c>
      <c r="H2355" s="44">
        <f>SUMIFS('Sample - Superstore'!S:S,'Sample - Superstore'!$V:$V,$A2355,'Sample - Superstore'!$N:$N,$B2355)</f>
        <v>2</v>
      </c>
      <c r="I2355" s="45">
        <f>SUMIFS('Sample - Superstore'!T:T,'Sample - Superstore'!$V:$V,$A2355,'Sample - Superstore'!$N:$N,$B2355)</f>
        <v>0.6</v>
      </c>
      <c r="J2355" s="42">
        <f>SUMIFS('Sample - Superstore'!U:U,'Sample - Superstore'!$V:$V,$A2355,'Sample - Superstore'!$N:$N,$B2355)</f>
        <v>-0.8677548148</v>
      </c>
      <c r="N2355" s="40"/>
    </row>
    <row r="2356">
      <c r="A2356" s="41" t="s">
        <v>8631</v>
      </c>
      <c r="B2356" s="36" t="s">
        <v>4764</v>
      </c>
      <c r="C2356" s="36" t="s">
        <v>51</v>
      </c>
      <c r="D2356" s="36" t="s">
        <v>124</v>
      </c>
      <c r="E2356" s="36" t="s">
        <v>5629</v>
      </c>
      <c r="F2356" s="42">
        <f>SUMIFS('Sample - Superstore'!R:R,'Sample - Superstore'!$V:$V,$A2356,'Sample - Superstore'!$N:$N,$B2356)</f>
        <v>9.138607407</v>
      </c>
      <c r="G2356" s="43" t="str">
        <f>IF(OR($F2356&lt;Lower_Limit,$F2356&gt;Upper_Limit),TRUE,IF($F2356&gt;Upper_percentile,"P99",IF($F2356&lt;Lower_percentile,"P01","")))</f>
        <v/>
      </c>
      <c r="H2356" s="44">
        <f>SUMIFS('Sample - Superstore'!S:S,'Sample - Superstore'!$V:$V,$A2356,'Sample - Superstore'!$N:$N,$B2356)</f>
        <v>2</v>
      </c>
      <c r="I2356" s="45">
        <f>SUMIFS('Sample - Superstore'!T:T,'Sample - Superstore'!$V:$V,$A2356,'Sample - Superstore'!$N:$N,$B2356)</f>
        <v>0.2</v>
      </c>
      <c r="J2356" s="42">
        <f>SUMIFS('Sample - Superstore'!U:U,'Sample - Superstore'!$V:$V,$A2356,'Sample - Superstore'!$N:$N,$B2356)</f>
        <v>3.08428</v>
      </c>
      <c r="N2356" s="40"/>
    </row>
    <row r="2357">
      <c r="A2357" s="41" t="s">
        <v>8631</v>
      </c>
      <c r="B2357" s="36" t="s">
        <v>5630</v>
      </c>
      <c r="C2357" s="36" t="s">
        <v>39</v>
      </c>
      <c r="D2357" s="36" t="s">
        <v>40</v>
      </c>
      <c r="E2357" s="36" t="s">
        <v>5631</v>
      </c>
      <c r="F2357" s="42">
        <f>SUMIFS('Sample - Superstore'!R:R,'Sample - Superstore'!$V:$V,$A2357,'Sample - Superstore'!$N:$N,$B2357)</f>
        <v>1720.335963</v>
      </c>
      <c r="G2357" s="43" t="str">
        <f>IF(OR($F2357&lt;Lower_Limit,$F2357&gt;Upper_Limit),TRUE,IF($F2357&gt;Upper_percentile,"P99",IF($F2357&lt;Lower_percentile,"P01","")))</f>
        <v/>
      </c>
      <c r="H2357" s="44">
        <f>SUMIFS('Sample - Superstore'!S:S,'Sample - Superstore'!$V:$V,$A2357,'Sample - Superstore'!$N:$N,$B2357)</f>
        <v>5</v>
      </c>
      <c r="I2357" s="45">
        <f>SUMIFS('Sample - Superstore'!T:T,'Sample - Superstore'!$V:$V,$A2357,'Sample - Superstore'!$N:$N,$B2357)</f>
        <v>0.4</v>
      </c>
      <c r="J2357" s="42">
        <f>SUMIFS('Sample - Superstore'!U:U,'Sample - Superstore'!$V:$V,$A2357,'Sample - Superstore'!$N:$N,$B2357)</f>
        <v>-430.0839907</v>
      </c>
      <c r="N2357" s="40"/>
    </row>
    <row r="2358">
      <c r="A2358" s="41" t="s">
        <v>8631</v>
      </c>
      <c r="B2358" s="36" t="s">
        <v>5633</v>
      </c>
      <c r="C2358" s="36" t="s">
        <v>51</v>
      </c>
      <c r="D2358" s="36" t="s">
        <v>76</v>
      </c>
      <c r="E2358" s="36" t="s">
        <v>5634</v>
      </c>
      <c r="F2358" s="42">
        <f>SUMIFS('Sample - Superstore'!R:R,'Sample - Superstore'!$V:$V,$A2358,'Sample - Superstore'!$N:$N,$B2358)</f>
        <v>19.94922254</v>
      </c>
      <c r="G2358" s="43" t="str">
        <f>IF(OR($F2358&lt;Lower_Limit,$F2358&gt;Upper_Limit),TRUE,IF($F2358&gt;Upper_percentile,"P99",IF($F2358&lt;Lower_percentile,"P01","")))</f>
        <v/>
      </c>
      <c r="H2358" s="44">
        <f>SUMIFS('Sample - Superstore'!S:S,'Sample - Superstore'!$V:$V,$A2358,'Sample - Superstore'!$N:$N,$B2358)</f>
        <v>3</v>
      </c>
      <c r="I2358" s="45">
        <f>SUMIFS('Sample - Superstore'!T:T,'Sample - Superstore'!$V:$V,$A2358,'Sample - Superstore'!$N:$N,$B2358)</f>
        <v>0.7</v>
      </c>
      <c r="J2358" s="42">
        <f>SUMIFS('Sample - Superstore'!U:U,'Sample - Superstore'!$V:$V,$A2358,'Sample - Superstore'!$N:$N,$B2358)</f>
        <v>-14.62942986</v>
      </c>
      <c r="N2358" s="40"/>
    </row>
    <row r="2359">
      <c r="A2359" s="41" t="s">
        <v>8631</v>
      </c>
      <c r="B2359" s="36" t="s">
        <v>891</v>
      </c>
      <c r="C2359" s="36" t="s">
        <v>39</v>
      </c>
      <c r="D2359" s="36" t="s">
        <v>61</v>
      </c>
      <c r="E2359" s="36" t="s">
        <v>892</v>
      </c>
      <c r="F2359" s="42">
        <f>SUMIFS('Sample - Superstore'!R:R,'Sample - Superstore'!$V:$V,$A2359,'Sample - Superstore'!$N:$N,$B2359)</f>
        <v>185.0654651</v>
      </c>
      <c r="G2359" s="43" t="str">
        <f>IF(OR($F2359&lt;Lower_Limit,$F2359&gt;Upper_Limit),TRUE,IF($F2359&gt;Upper_percentile,"P99",IF($F2359&lt;Lower_percentile,"P01","")))</f>
        <v/>
      </c>
      <c r="H2359" s="44">
        <f>SUMIFS('Sample - Superstore'!S:S,'Sample - Superstore'!$V:$V,$A2359,'Sample - Superstore'!$N:$N,$B2359)</f>
        <v>8</v>
      </c>
      <c r="I2359" s="45">
        <f>SUMIFS('Sample - Superstore'!T:T,'Sample - Superstore'!$V:$V,$A2359,'Sample - Superstore'!$N:$N,$B2359)</f>
        <v>0.2</v>
      </c>
      <c r="J2359" s="42">
        <f>SUMIFS('Sample - Superstore'!U:U,'Sample - Superstore'!$V:$V,$A2359,'Sample - Superstore'!$N:$N,$B2359)</f>
        <v>55.51963953</v>
      </c>
      <c r="N2359" s="40"/>
    </row>
    <row r="2360">
      <c r="A2360" s="41" t="s">
        <v>8631</v>
      </c>
      <c r="B2360" s="36" t="s">
        <v>1979</v>
      </c>
      <c r="C2360" s="36" t="s">
        <v>51</v>
      </c>
      <c r="D2360" s="36" t="s">
        <v>124</v>
      </c>
      <c r="E2360" s="36" t="s">
        <v>1980</v>
      </c>
      <c r="F2360" s="42">
        <f>SUMIFS('Sample - Superstore'!R:R,'Sample - Superstore'!$V:$V,$A2360,'Sample - Superstore'!$N:$N,$B2360)</f>
        <v>60.49453548</v>
      </c>
      <c r="G2360" s="43" t="str">
        <f>IF(OR($F2360&lt;Lower_Limit,$F2360&gt;Upper_Limit),TRUE,IF($F2360&gt;Upper_percentile,"P99",IF($F2360&lt;Lower_percentile,"P01","")))</f>
        <v/>
      </c>
      <c r="H2360" s="44">
        <f>SUMIFS('Sample - Superstore'!S:S,'Sample - Superstore'!$V:$V,$A2360,'Sample - Superstore'!$N:$N,$B2360)</f>
        <v>12</v>
      </c>
      <c r="I2360" s="45">
        <f>SUMIFS('Sample - Superstore'!T:T,'Sample - Superstore'!$V:$V,$A2360,'Sample - Superstore'!$N:$N,$B2360)</f>
        <v>0.2</v>
      </c>
      <c r="J2360" s="42">
        <f>SUMIFS('Sample - Superstore'!U:U,'Sample - Superstore'!$V:$V,$A2360,'Sample - Superstore'!$N:$N,$B2360)</f>
        <v>25.51508742</v>
      </c>
      <c r="N2360" s="40"/>
    </row>
    <row r="2361">
      <c r="A2361" s="41" t="s">
        <v>8631</v>
      </c>
      <c r="B2361" s="36" t="s">
        <v>5637</v>
      </c>
      <c r="C2361" s="36" t="s">
        <v>35</v>
      </c>
      <c r="D2361" s="36" t="s">
        <v>121</v>
      </c>
      <c r="E2361" s="36" t="s">
        <v>5638</v>
      </c>
      <c r="F2361" s="42">
        <f>SUMIFS('Sample - Superstore'!R:R,'Sample - Superstore'!$V:$V,$A2361,'Sample - Superstore'!$N:$N,$B2361)</f>
        <v>917.3552593</v>
      </c>
      <c r="G2361" s="43" t="str">
        <f>IF(OR($F2361&lt;Lower_Limit,$F2361&gt;Upper_Limit),TRUE,IF($F2361&gt;Upper_percentile,"P99",IF($F2361&lt;Lower_percentile,"P01","")))</f>
        <v/>
      </c>
      <c r="H2361" s="44">
        <f>SUMIFS('Sample - Superstore'!S:S,'Sample - Superstore'!$V:$V,$A2361,'Sample - Superstore'!$N:$N,$B2361)</f>
        <v>9</v>
      </c>
      <c r="I2361" s="45">
        <f>SUMIFS('Sample - Superstore'!T:T,'Sample - Superstore'!$V:$V,$A2361,'Sample - Superstore'!$N:$N,$B2361)</f>
        <v>0</v>
      </c>
      <c r="J2361" s="42">
        <f>SUMIFS('Sample - Superstore'!U:U,'Sample - Superstore'!$V:$V,$A2361,'Sample - Superstore'!$N:$N,$B2361)</f>
        <v>238.5123674</v>
      </c>
      <c r="N2361" s="40"/>
    </row>
    <row r="2362">
      <c r="A2362" s="41" t="s">
        <v>8631</v>
      </c>
      <c r="B2362" s="36" t="s">
        <v>5640</v>
      </c>
      <c r="C2362" s="36" t="s">
        <v>39</v>
      </c>
      <c r="D2362" s="36" t="s">
        <v>40</v>
      </c>
      <c r="E2362" s="36" t="s">
        <v>5641</v>
      </c>
      <c r="F2362" s="42">
        <f>SUMIFS('Sample - Superstore'!R:R,'Sample - Superstore'!$V:$V,$A2362,'Sample - Superstore'!$N:$N,$B2362)</f>
        <v>227.1359506</v>
      </c>
      <c r="G2362" s="43" t="str">
        <f>IF(OR($F2362&lt;Lower_Limit,$F2362&gt;Upper_Limit),TRUE,IF($F2362&gt;Upper_percentile,"P99",IF($F2362&lt;Lower_percentile,"P01","")))</f>
        <v/>
      </c>
      <c r="H2362" s="44">
        <f>SUMIFS('Sample - Superstore'!S:S,'Sample - Superstore'!$V:$V,$A2362,'Sample - Superstore'!$N:$N,$B2362)</f>
        <v>3</v>
      </c>
      <c r="I2362" s="45">
        <f>SUMIFS('Sample - Superstore'!T:T,'Sample - Superstore'!$V:$V,$A2362,'Sample - Superstore'!$N:$N,$B2362)</f>
        <v>0</v>
      </c>
      <c r="J2362" s="42">
        <f>SUMIFS('Sample - Superstore'!U:U,'Sample - Superstore'!$V:$V,$A2362,'Sample - Superstore'!$N:$N,$B2362)</f>
        <v>61.32670667</v>
      </c>
      <c r="N2362" s="40"/>
    </row>
    <row r="2363">
      <c r="A2363" s="41" t="s">
        <v>8631</v>
      </c>
      <c r="B2363" s="36" t="s">
        <v>5645</v>
      </c>
      <c r="C2363" s="36" t="s">
        <v>35</v>
      </c>
      <c r="D2363" s="36" t="s">
        <v>121</v>
      </c>
      <c r="E2363" s="36" t="s">
        <v>5646</v>
      </c>
      <c r="F2363" s="42">
        <f>SUMIFS('Sample - Superstore'!R:R,'Sample - Superstore'!$V:$V,$A2363,'Sample - Superstore'!$N:$N,$B2363)</f>
        <v>43.96</v>
      </c>
      <c r="G2363" s="43" t="str">
        <f>IF(OR($F2363&lt;Lower_Limit,$F2363&gt;Upper_Limit),TRUE,IF($F2363&gt;Upper_percentile,"P99",IF($F2363&lt;Lower_percentile,"P01","")))</f>
        <v/>
      </c>
      <c r="H2363" s="44">
        <f>SUMIFS('Sample - Superstore'!S:S,'Sample - Superstore'!$V:$V,$A2363,'Sample - Superstore'!$N:$N,$B2363)</f>
        <v>7</v>
      </c>
      <c r="I2363" s="45">
        <f>SUMIFS('Sample - Superstore'!T:T,'Sample - Superstore'!$V:$V,$A2363,'Sample - Superstore'!$N:$N,$B2363)</f>
        <v>0</v>
      </c>
      <c r="J2363" s="42">
        <f>SUMIFS('Sample - Superstore'!U:U,'Sample - Superstore'!$V:$V,$A2363,'Sample - Superstore'!$N:$N,$B2363)</f>
        <v>18.4632</v>
      </c>
      <c r="N2363" s="40"/>
    </row>
    <row r="2364">
      <c r="A2364" s="41" t="s">
        <v>8631</v>
      </c>
      <c r="B2364" s="36" t="s">
        <v>5027</v>
      </c>
      <c r="C2364" s="36" t="s">
        <v>51</v>
      </c>
      <c r="D2364" s="36" t="s">
        <v>205</v>
      </c>
      <c r="E2364" s="36" t="s">
        <v>416</v>
      </c>
      <c r="F2364" s="42">
        <f>SUMIFS('Sample - Superstore'!R:R,'Sample - Superstore'!$V:$V,$A2364,'Sample - Superstore'!$N:$N,$B2364)</f>
        <v>39.76</v>
      </c>
      <c r="G2364" s="43" t="str">
        <f>IF(OR($F2364&lt;Lower_Limit,$F2364&gt;Upper_Limit),TRUE,IF($F2364&gt;Upper_percentile,"P99",IF($F2364&lt;Lower_percentile,"P01","")))</f>
        <v/>
      </c>
      <c r="H2364" s="44">
        <f>SUMIFS('Sample - Superstore'!S:S,'Sample - Superstore'!$V:$V,$A2364,'Sample - Superstore'!$N:$N,$B2364)</f>
        <v>7</v>
      </c>
      <c r="I2364" s="45">
        <f>SUMIFS('Sample - Superstore'!T:T,'Sample - Superstore'!$V:$V,$A2364,'Sample - Superstore'!$N:$N,$B2364)</f>
        <v>0</v>
      </c>
      <c r="J2364" s="42">
        <f>SUMIFS('Sample - Superstore'!U:U,'Sample - Superstore'!$V:$V,$A2364,'Sample - Superstore'!$N:$N,$B2364)</f>
        <v>18.6872</v>
      </c>
      <c r="N2364" s="40"/>
    </row>
    <row r="2365">
      <c r="A2365" s="41" t="s">
        <v>8631</v>
      </c>
      <c r="B2365" s="36" t="s">
        <v>5648</v>
      </c>
      <c r="C2365" s="36" t="s">
        <v>39</v>
      </c>
      <c r="D2365" s="36" t="s">
        <v>40</v>
      </c>
      <c r="E2365" s="36" t="s">
        <v>5649</v>
      </c>
      <c r="F2365" s="42">
        <f>SUMIFS('Sample - Superstore'!R:R,'Sample - Superstore'!$V:$V,$A2365,'Sample - Superstore'!$N:$N,$B2365)</f>
        <v>2575.944</v>
      </c>
      <c r="G2365" s="43" t="str">
        <f>IF(OR($F2365&lt;Lower_Limit,$F2365&gt;Upper_Limit),TRUE,IF($F2365&gt;Upper_percentile,"P99",IF($F2365&lt;Lower_percentile,"P01","")))</f>
        <v/>
      </c>
      <c r="H2365" s="44">
        <f>SUMIFS('Sample - Superstore'!S:S,'Sample - Superstore'!$V:$V,$A2365,'Sample - Superstore'!$N:$N,$B2365)</f>
        <v>7</v>
      </c>
      <c r="I2365" s="45">
        <f>SUMIFS('Sample - Superstore'!T:T,'Sample - Superstore'!$V:$V,$A2365,'Sample - Superstore'!$N:$N,$B2365)</f>
        <v>0.2</v>
      </c>
      <c r="J2365" s="42">
        <f>SUMIFS('Sample - Superstore'!U:U,'Sample - Superstore'!$V:$V,$A2365,'Sample - Superstore'!$N:$N,$B2365)</f>
        <v>257.5944</v>
      </c>
      <c r="N2365" s="40"/>
    </row>
    <row r="2366">
      <c r="A2366" s="41" t="s">
        <v>8631</v>
      </c>
      <c r="B2366" s="36" t="s">
        <v>1139</v>
      </c>
      <c r="C2366" s="36" t="s">
        <v>51</v>
      </c>
      <c r="D2366" s="36" t="s">
        <v>124</v>
      </c>
      <c r="E2366" s="36" t="s">
        <v>1140</v>
      </c>
      <c r="F2366" s="42">
        <f>SUMIFS('Sample - Superstore'!R:R,'Sample - Superstore'!$V:$V,$A2366,'Sample - Superstore'!$N:$N,$B2366)</f>
        <v>45.36</v>
      </c>
      <c r="G2366" s="43" t="str">
        <f>IF(OR($F2366&lt;Lower_Limit,$F2366&gt;Upper_Limit),TRUE,IF($F2366&gt;Upper_percentile,"P99",IF($F2366&lt;Lower_percentile,"P01","")))</f>
        <v/>
      </c>
      <c r="H2366" s="44">
        <f>SUMIFS('Sample - Superstore'!S:S,'Sample - Superstore'!$V:$V,$A2366,'Sample - Superstore'!$N:$N,$B2366)</f>
        <v>7</v>
      </c>
      <c r="I2366" s="45">
        <f>SUMIFS('Sample - Superstore'!T:T,'Sample - Superstore'!$V:$V,$A2366,'Sample - Superstore'!$N:$N,$B2366)</f>
        <v>0</v>
      </c>
      <c r="J2366" s="42">
        <f>SUMIFS('Sample - Superstore'!U:U,'Sample - Superstore'!$V:$V,$A2366,'Sample - Superstore'!$N:$N,$B2366)</f>
        <v>21.7728</v>
      </c>
      <c r="N2366" s="40"/>
    </row>
    <row r="2367">
      <c r="A2367" s="41" t="s">
        <v>8631</v>
      </c>
      <c r="B2367" s="36" t="s">
        <v>2881</v>
      </c>
      <c r="C2367" s="36" t="s">
        <v>51</v>
      </c>
      <c r="D2367" s="36" t="s">
        <v>76</v>
      </c>
      <c r="E2367" s="36" t="s">
        <v>2882</v>
      </c>
      <c r="F2367" s="42">
        <f>SUMIFS('Sample - Superstore'!R:R,'Sample - Superstore'!$V:$V,$A2367,'Sample - Superstore'!$N:$N,$B2367)</f>
        <v>38.52722305</v>
      </c>
      <c r="G2367" s="43" t="str">
        <f>IF(OR($F2367&lt;Lower_Limit,$F2367&gt;Upper_Limit),TRUE,IF($F2367&gt;Upper_percentile,"P99",IF($F2367&lt;Lower_percentile,"P01","")))</f>
        <v/>
      </c>
      <c r="H2367" s="44">
        <f>SUMIFS('Sample - Superstore'!S:S,'Sample - Superstore'!$V:$V,$A2367,'Sample - Superstore'!$N:$N,$B2367)</f>
        <v>2</v>
      </c>
      <c r="I2367" s="45">
        <f>SUMIFS('Sample - Superstore'!T:T,'Sample - Superstore'!$V:$V,$A2367,'Sample - Superstore'!$N:$N,$B2367)</f>
        <v>0.2</v>
      </c>
      <c r="J2367" s="42">
        <f>SUMIFS('Sample - Superstore'!U:U,'Sample - Superstore'!$V:$V,$A2367,'Sample - Superstore'!$N:$N,$B2367)</f>
        <v>13.48452807</v>
      </c>
      <c r="N2367" s="40"/>
    </row>
    <row r="2368">
      <c r="A2368" s="41" t="s">
        <v>8631</v>
      </c>
      <c r="B2368" s="36" t="s">
        <v>5655</v>
      </c>
      <c r="C2368" s="36" t="s">
        <v>35</v>
      </c>
      <c r="D2368" s="36" t="s">
        <v>121</v>
      </c>
      <c r="E2368" s="36" t="s">
        <v>5656</v>
      </c>
      <c r="F2368" s="42">
        <f>SUMIFS('Sample - Superstore'!R:R,'Sample - Superstore'!$V:$V,$A2368,'Sample - Superstore'!$N:$N,$B2368)</f>
        <v>24.24019753</v>
      </c>
      <c r="G2368" s="43" t="str">
        <f>IF(OR($F2368&lt;Lower_Limit,$F2368&gt;Upper_Limit),TRUE,IF($F2368&gt;Upper_percentile,"P99",IF($F2368&lt;Lower_percentile,"P01","")))</f>
        <v/>
      </c>
      <c r="H2368" s="44">
        <f>SUMIFS('Sample - Superstore'!S:S,'Sample - Superstore'!$V:$V,$A2368,'Sample - Superstore'!$N:$N,$B2368)</f>
        <v>4</v>
      </c>
      <c r="I2368" s="45">
        <f>SUMIFS('Sample - Superstore'!T:T,'Sample - Superstore'!$V:$V,$A2368,'Sample - Superstore'!$N:$N,$B2368)</f>
        <v>0</v>
      </c>
      <c r="J2368" s="42">
        <f>SUMIFS('Sample - Superstore'!U:U,'Sample - Superstore'!$V:$V,$A2368,'Sample - Superstore'!$N:$N,$B2368)</f>
        <v>7.514461235</v>
      </c>
      <c r="N2368" s="40"/>
    </row>
    <row r="2369">
      <c r="A2369" s="41" t="s">
        <v>8631</v>
      </c>
      <c r="B2369" s="36" t="s">
        <v>1329</v>
      </c>
      <c r="C2369" s="36" t="s">
        <v>35</v>
      </c>
      <c r="D2369" s="36" t="s">
        <v>263</v>
      </c>
      <c r="E2369" s="36" t="s">
        <v>1330</v>
      </c>
      <c r="F2369" s="42">
        <f>SUMIFS('Sample - Superstore'!R:R,'Sample - Superstore'!$V:$V,$A2369,'Sample - Superstore'!$N:$N,$B2369)</f>
        <v>698.352</v>
      </c>
      <c r="G2369" s="43" t="str">
        <f>IF(OR($F2369&lt;Lower_Limit,$F2369&gt;Upper_Limit),TRUE,IF($F2369&gt;Upper_percentile,"P99",IF($F2369&lt;Lower_percentile,"P01","")))</f>
        <v/>
      </c>
      <c r="H2369" s="44">
        <f>SUMIFS('Sample - Superstore'!S:S,'Sample - Superstore'!$V:$V,$A2369,'Sample - Superstore'!$N:$N,$B2369)</f>
        <v>3</v>
      </c>
      <c r="I2369" s="45">
        <f>SUMIFS('Sample - Superstore'!T:T,'Sample - Superstore'!$V:$V,$A2369,'Sample - Superstore'!$N:$N,$B2369)</f>
        <v>0.2</v>
      </c>
      <c r="J2369" s="42">
        <f>SUMIFS('Sample - Superstore'!U:U,'Sample - Superstore'!$V:$V,$A2369,'Sample - Superstore'!$N:$N,$B2369)</f>
        <v>52.3764</v>
      </c>
      <c r="N2369" s="40"/>
    </row>
    <row r="2370">
      <c r="A2370" s="41" t="s">
        <v>8631</v>
      </c>
      <c r="B2370" s="36" t="s">
        <v>3690</v>
      </c>
      <c r="C2370" s="36" t="s">
        <v>35</v>
      </c>
      <c r="D2370" s="36" t="s">
        <v>73</v>
      </c>
      <c r="E2370" s="36" t="s">
        <v>3691</v>
      </c>
      <c r="F2370" s="42">
        <f>SUMIFS('Sample - Superstore'!R:R,'Sample - Superstore'!$V:$V,$A2370,'Sample - Superstore'!$N:$N,$B2370)</f>
        <v>1747.25</v>
      </c>
      <c r="G2370" s="43" t="str">
        <f>IF(OR($F2370&lt;Lower_Limit,$F2370&gt;Upper_Limit),TRUE,IF($F2370&gt;Upper_percentile,"P99",IF($F2370&lt;Lower_percentile,"P01","")))</f>
        <v/>
      </c>
      <c r="H2370" s="44">
        <f>SUMIFS('Sample - Superstore'!S:S,'Sample - Superstore'!$V:$V,$A2370,'Sample - Superstore'!$N:$N,$B2370)</f>
        <v>5</v>
      </c>
      <c r="I2370" s="45">
        <f>SUMIFS('Sample - Superstore'!T:T,'Sample - Superstore'!$V:$V,$A2370,'Sample - Superstore'!$N:$N,$B2370)</f>
        <v>0</v>
      </c>
      <c r="J2370" s="42">
        <f>SUMIFS('Sample - Superstore'!U:U,'Sample - Superstore'!$V:$V,$A2370,'Sample - Superstore'!$N:$N,$B2370)</f>
        <v>629.01</v>
      </c>
      <c r="N2370" s="40"/>
    </row>
    <row r="2371">
      <c r="A2371" s="41" t="s">
        <v>8631</v>
      </c>
      <c r="B2371" s="36" t="s">
        <v>2451</v>
      </c>
      <c r="C2371" s="36" t="s">
        <v>35</v>
      </c>
      <c r="D2371" s="36" t="s">
        <v>73</v>
      </c>
      <c r="E2371" s="36" t="s">
        <v>2452</v>
      </c>
      <c r="F2371" s="42">
        <f>SUMIFS('Sample - Superstore'!R:R,'Sample - Superstore'!$V:$V,$A2371,'Sample - Superstore'!$N:$N,$B2371)</f>
        <v>35.445</v>
      </c>
      <c r="G2371" s="43" t="str">
        <f>IF(OR($F2371&lt;Lower_Limit,$F2371&gt;Upper_Limit),TRUE,IF($F2371&gt;Upper_percentile,"P99",IF($F2371&lt;Lower_percentile,"P01","")))</f>
        <v/>
      </c>
      <c r="H2371" s="44">
        <f>SUMIFS('Sample - Superstore'!S:S,'Sample - Superstore'!$V:$V,$A2371,'Sample - Superstore'!$N:$N,$B2371)</f>
        <v>1</v>
      </c>
      <c r="I2371" s="45">
        <f>SUMIFS('Sample - Superstore'!T:T,'Sample - Superstore'!$V:$V,$A2371,'Sample - Superstore'!$N:$N,$B2371)</f>
        <v>0.5</v>
      </c>
      <c r="J2371" s="42">
        <f>SUMIFS('Sample - Superstore'!U:U,'Sample - Superstore'!$V:$V,$A2371,'Sample - Superstore'!$N:$N,$B2371)</f>
        <v>-24.1026</v>
      </c>
      <c r="N2371" s="40"/>
    </row>
    <row r="2372">
      <c r="A2372" s="41" t="s">
        <v>8631</v>
      </c>
      <c r="B2372" s="36" t="s">
        <v>2461</v>
      </c>
      <c r="C2372" s="36" t="s">
        <v>39</v>
      </c>
      <c r="D2372" s="36" t="s">
        <v>446</v>
      </c>
      <c r="E2372" s="36" t="s">
        <v>2462</v>
      </c>
      <c r="F2372" s="42">
        <f>SUMIFS('Sample - Superstore'!R:R,'Sample - Superstore'!$V:$V,$A2372,'Sample - Superstore'!$N:$N,$B2372)</f>
        <v>269.97</v>
      </c>
      <c r="G2372" s="43" t="str">
        <f>IF(OR($F2372&lt;Lower_Limit,$F2372&gt;Upper_Limit),TRUE,IF($F2372&gt;Upper_percentile,"P99",IF($F2372&lt;Lower_percentile,"P01","")))</f>
        <v/>
      </c>
      <c r="H2372" s="44">
        <f>SUMIFS('Sample - Superstore'!S:S,'Sample - Superstore'!$V:$V,$A2372,'Sample - Superstore'!$N:$N,$B2372)</f>
        <v>2</v>
      </c>
      <c r="I2372" s="45">
        <f>SUMIFS('Sample - Superstore'!T:T,'Sample - Superstore'!$V:$V,$A2372,'Sample - Superstore'!$N:$N,$B2372)</f>
        <v>0.7</v>
      </c>
      <c r="J2372" s="42">
        <f>SUMIFS('Sample - Superstore'!U:U,'Sample - Superstore'!$V:$V,$A2372,'Sample - Superstore'!$N:$N,$B2372)</f>
        <v>-386.957</v>
      </c>
      <c r="N2372" s="40"/>
    </row>
    <row r="2373">
      <c r="A2373" s="41" t="s">
        <v>8631</v>
      </c>
      <c r="B2373" s="36" t="s">
        <v>60</v>
      </c>
      <c r="C2373" s="36" t="s">
        <v>39</v>
      </c>
      <c r="D2373" s="36" t="s">
        <v>61</v>
      </c>
      <c r="E2373" s="36" t="s">
        <v>62</v>
      </c>
      <c r="F2373" s="42">
        <f>SUMIFS('Sample - Superstore'!R:R,'Sample - Superstore'!$V:$V,$A2373,'Sample - Superstore'!$N:$N,$B2373)</f>
        <v>45.12</v>
      </c>
      <c r="G2373" s="43" t="str">
        <f>IF(OR($F2373&lt;Lower_Limit,$F2373&gt;Upper_Limit),TRUE,IF($F2373&gt;Upper_percentile,"P99",IF($F2373&lt;Lower_percentile,"P01","")))</f>
        <v/>
      </c>
      <c r="H2373" s="44">
        <f>SUMIFS('Sample - Superstore'!S:S,'Sample - Superstore'!$V:$V,$A2373,'Sample - Superstore'!$N:$N,$B2373)</f>
        <v>3</v>
      </c>
      <c r="I2373" s="45">
        <f>SUMIFS('Sample - Superstore'!T:T,'Sample - Superstore'!$V:$V,$A2373,'Sample - Superstore'!$N:$N,$B2373)</f>
        <v>0.2</v>
      </c>
      <c r="J2373" s="42">
        <f>SUMIFS('Sample - Superstore'!U:U,'Sample - Superstore'!$V:$V,$A2373,'Sample - Superstore'!$N:$N,$B2373)</f>
        <v>-7.896</v>
      </c>
      <c r="N2373" s="40"/>
    </row>
    <row r="2374">
      <c r="A2374" s="41" t="s">
        <v>8631</v>
      </c>
      <c r="B2374" s="36" t="s">
        <v>5661</v>
      </c>
      <c r="C2374" s="36" t="s">
        <v>39</v>
      </c>
      <c r="D2374" s="36" t="s">
        <v>61</v>
      </c>
      <c r="E2374" s="36" t="s">
        <v>5662</v>
      </c>
      <c r="F2374" s="42">
        <f>SUMIFS('Sample - Superstore'!R:R,'Sample - Superstore'!$V:$V,$A2374,'Sample - Superstore'!$N:$N,$B2374)</f>
        <v>100.8</v>
      </c>
      <c r="G2374" s="43" t="str">
        <f>IF(OR($F2374&lt;Lower_Limit,$F2374&gt;Upper_Limit),TRUE,IF($F2374&gt;Upper_percentile,"P99",IF($F2374&lt;Lower_percentile,"P01","")))</f>
        <v/>
      </c>
      <c r="H2374" s="44">
        <f>SUMIFS('Sample - Superstore'!S:S,'Sample - Superstore'!$V:$V,$A2374,'Sample - Superstore'!$N:$N,$B2374)</f>
        <v>2</v>
      </c>
      <c r="I2374" s="45">
        <f>SUMIFS('Sample - Superstore'!T:T,'Sample - Superstore'!$V:$V,$A2374,'Sample - Superstore'!$N:$N,$B2374)</f>
        <v>0.2</v>
      </c>
      <c r="J2374" s="42">
        <f>SUMIFS('Sample - Superstore'!U:U,'Sample - Superstore'!$V:$V,$A2374,'Sample - Superstore'!$N:$N,$B2374)</f>
        <v>21.42</v>
      </c>
      <c r="N2374" s="40"/>
    </row>
    <row r="2375">
      <c r="A2375" s="41" t="s">
        <v>8631</v>
      </c>
      <c r="B2375" s="36" t="s">
        <v>5229</v>
      </c>
      <c r="C2375" s="36" t="s">
        <v>35</v>
      </c>
      <c r="D2375" s="36" t="s">
        <v>73</v>
      </c>
      <c r="E2375" s="36" t="s">
        <v>5230</v>
      </c>
      <c r="F2375" s="42">
        <f>SUMIFS('Sample - Superstore'!R:R,'Sample - Superstore'!$V:$V,$A2375,'Sample - Superstore'!$N:$N,$B2375)</f>
        <v>359.4435654</v>
      </c>
      <c r="G2375" s="43" t="str">
        <f>IF(OR($F2375&lt;Lower_Limit,$F2375&gt;Upper_Limit),TRUE,IF($F2375&gt;Upper_percentile,"P99",IF($F2375&lt;Lower_percentile,"P01","")))</f>
        <v/>
      </c>
      <c r="H2375" s="44">
        <f>SUMIFS('Sample - Superstore'!S:S,'Sample - Superstore'!$V:$V,$A2375,'Sample - Superstore'!$N:$N,$B2375)</f>
        <v>2</v>
      </c>
      <c r="I2375" s="45">
        <f>SUMIFS('Sample - Superstore'!T:T,'Sample - Superstore'!$V:$V,$A2375,'Sample - Superstore'!$N:$N,$B2375)</f>
        <v>0.4</v>
      </c>
      <c r="J2375" s="42">
        <f>SUMIFS('Sample - Superstore'!U:U,'Sample - Superstore'!$V:$V,$A2375,'Sample - Superstore'!$N:$N,$B2375)</f>
        <v>-137.7867001</v>
      </c>
      <c r="N2375" s="40"/>
    </row>
    <row r="2376">
      <c r="A2376" s="41" t="s">
        <v>8631</v>
      </c>
      <c r="B2376" s="36" t="s">
        <v>970</v>
      </c>
      <c r="C2376" s="36" t="s">
        <v>35</v>
      </c>
      <c r="D2376" s="36" t="s">
        <v>263</v>
      </c>
      <c r="E2376" s="36" t="s">
        <v>971</v>
      </c>
      <c r="F2376" s="42">
        <f>SUMIFS('Sample - Superstore'!R:R,'Sample - Superstore'!$V:$V,$A2376,'Sample - Superstore'!$N:$N,$B2376)</f>
        <v>994.6813556</v>
      </c>
      <c r="G2376" s="43" t="str">
        <f>IF(OR($F2376&lt;Lower_Limit,$F2376&gt;Upper_Limit),TRUE,IF($F2376&gt;Upper_percentile,"P99",IF($F2376&lt;Lower_percentile,"P01","")))</f>
        <v/>
      </c>
      <c r="H2376" s="44">
        <f>SUMIFS('Sample - Superstore'!S:S,'Sample - Superstore'!$V:$V,$A2376,'Sample - Superstore'!$N:$N,$B2376)</f>
        <v>3</v>
      </c>
      <c r="I2376" s="45">
        <f>SUMIFS('Sample - Superstore'!T:T,'Sample - Superstore'!$V:$V,$A2376,'Sample - Superstore'!$N:$N,$B2376)</f>
        <v>0.1</v>
      </c>
      <c r="J2376" s="42">
        <f>SUMIFS('Sample - Superstore'!U:U,'Sample - Superstore'!$V:$V,$A2376,'Sample - Superstore'!$N:$N,$B2376)</f>
        <v>198.9362711</v>
      </c>
      <c r="N2376" s="40"/>
    </row>
    <row r="2377">
      <c r="A2377" s="41" t="s">
        <v>8631</v>
      </c>
      <c r="B2377" s="36" t="s">
        <v>5667</v>
      </c>
      <c r="C2377" s="36" t="s">
        <v>51</v>
      </c>
      <c r="D2377" s="36" t="s">
        <v>93</v>
      </c>
      <c r="E2377" s="36" t="s">
        <v>5668</v>
      </c>
      <c r="F2377" s="42">
        <f>SUMIFS('Sample - Superstore'!R:R,'Sample - Superstore'!$V:$V,$A2377,'Sample - Superstore'!$N:$N,$B2377)</f>
        <v>14.21194312</v>
      </c>
      <c r="G2377" s="43" t="str">
        <f>IF(OR($F2377&lt;Lower_Limit,$F2377&gt;Upper_Limit),TRUE,IF($F2377&gt;Upper_percentile,"P99",IF($F2377&lt;Lower_percentile,"P01","")))</f>
        <v/>
      </c>
      <c r="H2377" s="44">
        <f>SUMIFS('Sample - Superstore'!S:S,'Sample - Superstore'!$V:$V,$A2377,'Sample - Superstore'!$N:$N,$B2377)</f>
        <v>9</v>
      </c>
      <c r="I2377" s="45">
        <f>SUMIFS('Sample - Superstore'!T:T,'Sample - Superstore'!$V:$V,$A2377,'Sample - Superstore'!$N:$N,$B2377)</f>
        <v>0</v>
      </c>
      <c r="J2377" s="42">
        <f>SUMIFS('Sample - Superstore'!U:U,'Sample - Superstore'!$V:$V,$A2377,'Sample - Superstore'!$N:$N,$B2377)</f>
        <v>3.837224642</v>
      </c>
      <c r="N2377" s="40"/>
    </row>
    <row r="2378">
      <c r="A2378" s="41" t="s">
        <v>8631</v>
      </c>
      <c r="B2378" s="36" t="s">
        <v>4653</v>
      </c>
      <c r="C2378" s="36" t="s">
        <v>39</v>
      </c>
      <c r="D2378" s="36" t="s">
        <v>61</v>
      </c>
      <c r="E2378" s="36" t="s">
        <v>4654</v>
      </c>
      <c r="F2378" s="42">
        <f>SUMIFS('Sample - Superstore'!R:R,'Sample - Superstore'!$V:$V,$A2378,'Sample - Superstore'!$N:$N,$B2378)</f>
        <v>291.4102548</v>
      </c>
      <c r="G2378" s="43" t="str">
        <f>IF(OR($F2378&lt;Lower_Limit,$F2378&gt;Upper_Limit),TRUE,IF($F2378&gt;Upper_percentile,"P99",IF($F2378&lt;Lower_percentile,"P01","")))</f>
        <v/>
      </c>
      <c r="H2378" s="44">
        <f>SUMIFS('Sample - Superstore'!S:S,'Sample - Superstore'!$V:$V,$A2378,'Sample - Superstore'!$N:$N,$B2378)</f>
        <v>2</v>
      </c>
      <c r="I2378" s="45">
        <f>SUMIFS('Sample - Superstore'!T:T,'Sample - Superstore'!$V:$V,$A2378,'Sample - Superstore'!$N:$N,$B2378)</f>
        <v>0</v>
      </c>
      <c r="J2378" s="42">
        <f>SUMIFS('Sample - Superstore'!U:U,'Sample - Superstore'!$V:$V,$A2378,'Sample - Superstore'!$N:$N,$B2378)</f>
        <v>125.3064096</v>
      </c>
      <c r="N2378" s="40"/>
    </row>
    <row r="2379">
      <c r="A2379" s="41" t="s">
        <v>8631</v>
      </c>
      <c r="B2379" s="36" t="s">
        <v>4699</v>
      </c>
      <c r="C2379" s="36" t="s">
        <v>35</v>
      </c>
      <c r="D2379" s="36" t="s">
        <v>121</v>
      </c>
      <c r="E2379" s="36" t="s">
        <v>4700</v>
      </c>
      <c r="F2379" s="42">
        <f>SUMIFS('Sample - Superstore'!R:R,'Sample - Superstore'!$V:$V,$A2379,'Sample - Superstore'!$N:$N,$B2379)</f>
        <v>246.1617551</v>
      </c>
      <c r="G2379" s="43" t="str">
        <f>IF(OR($F2379&lt;Lower_Limit,$F2379&gt;Upper_Limit),TRUE,IF($F2379&gt;Upper_percentile,"P99",IF($F2379&lt;Lower_percentile,"P01","")))</f>
        <v/>
      </c>
      <c r="H2379" s="44">
        <f>SUMIFS('Sample - Superstore'!S:S,'Sample - Superstore'!$V:$V,$A2379,'Sample - Superstore'!$N:$N,$B2379)</f>
        <v>5</v>
      </c>
      <c r="I2379" s="45">
        <f>SUMIFS('Sample - Superstore'!T:T,'Sample - Superstore'!$V:$V,$A2379,'Sample - Superstore'!$N:$N,$B2379)</f>
        <v>0</v>
      </c>
      <c r="J2379" s="42">
        <f>SUMIFS('Sample - Superstore'!U:U,'Sample - Superstore'!$V:$V,$A2379,'Sample - Superstore'!$N:$N,$B2379)</f>
        <v>98.46470204</v>
      </c>
      <c r="N2379" s="40"/>
    </row>
    <row r="2380">
      <c r="A2380" s="41" t="s">
        <v>8631</v>
      </c>
      <c r="B2380" s="36" t="s">
        <v>5669</v>
      </c>
      <c r="C2380" s="36" t="s">
        <v>51</v>
      </c>
      <c r="D2380" s="36" t="s">
        <v>124</v>
      </c>
      <c r="E2380" s="36" t="s">
        <v>5670</v>
      </c>
      <c r="F2380" s="42">
        <f>SUMIFS('Sample - Superstore'!R:R,'Sample - Superstore'!$V:$V,$A2380,'Sample - Superstore'!$N:$N,$B2380)</f>
        <v>76.5338805</v>
      </c>
      <c r="G2380" s="43" t="str">
        <f>IF(OR($F2380&lt;Lower_Limit,$F2380&gt;Upper_Limit),TRUE,IF($F2380&gt;Upper_percentile,"P99",IF($F2380&lt;Lower_percentile,"P01","")))</f>
        <v/>
      </c>
      <c r="H2380" s="44">
        <f>SUMIFS('Sample - Superstore'!S:S,'Sample - Superstore'!$V:$V,$A2380,'Sample - Superstore'!$N:$N,$B2380)</f>
        <v>3</v>
      </c>
      <c r="I2380" s="45">
        <f>SUMIFS('Sample - Superstore'!T:T,'Sample - Superstore'!$V:$V,$A2380,'Sample - Superstore'!$N:$N,$B2380)</f>
        <v>0</v>
      </c>
      <c r="J2380" s="42">
        <f>SUMIFS('Sample - Superstore'!U:U,'Sample - Superstore'!$V:$V,$A2380,'Sample - Superstore'!$N:$N,$B2380)</f>
        <v>35.97092384</v>
      </c>
      <c r="N2380" s="40"/>
    </row>
    <row r="2381">
      <c r="A2381" s="41" t="s">
        <v>8631</v>
      </c>
      <c r="B2381" s="36" t="s">
        <v>3148</v>
      </c>
      <c r="C2381" s="36" t="s">
        <v>35</v>
      </c>
      <c r="D2381" s="36" t="s">
        <v>263</v>
      </c>
      <c r="E2381" s="36" t="s">
        <v>3149</v>
      </c>
      <c r="F2381" s="42">
        <f>SUMIFS('Sample - Superstore'!R:R,'Sample - Superstore'!$V:$V,$A2381,'Sample - Superstore'!$N:$N,$B2381)</f>
        <v>2941.713244</v>
      </c>
      <c r="G2381" s="43" t="str">
        <f>IF(OR($F2381&lt;Lower_Limit,$F2381&gt;Upper_Limit),TRUE,IF($F2381&gt;Upper_percentile,"P99",IF($F2381&lt;Lower_percentile,"P01","")))</f>
        <v>P99</v>
      </c>
      <c r="H2381" s="44">
        <f>SUMIFS('Sample - Superstore'!S:S,'Sample - Superstore'!$V:$V,$A2381,'Sample - Superstore'!$N:$N,$B2381)</f>
        <v>8</v>
      </c>
      <c r="I2381" s="45">
        <f>SUMIFS('Sample - Superstore'!T:T,'Sample - Superstore'!$V:$V,$A2381,'Sample - Superstore'!$N:$N,$B2381)</f>
        <v>0.1</v>
      </c>
      <c r="J2381" s="42">
        <f>SUMIFS('Sample - Superstore'!U:U,'Sample - Superstore'!$V:$V,$A2381,'Sample - Superstore'!$N:$N,$B2381)</f>
        <v>359.5427299</v>
      </c>
      <c r="N2381" s="40"/>
    </row>
    <row r="2382">
      <c r="A2382" s="41" t="s">
        <v>8631</v>
      </c>
      <c r="B2382" s="36" t="s">
        <v>4939</v>
      </c>
      <c r="C2382" s="36" t="s">
        <v>39</v>
      </c>
      <c r="D2382" s="36" t="s">
        <v>61</v>
      </c>
      <c r="E2382" s="36" t="s">
        <v>4940</v>
      </c>
      <c r="F2382" s="42">
        <f>SUMIFS('Sample - Superstore'!R:R,'Sample - Superstore'!$V:$V,$A2382,'Sample - Superstore'!$N:$N,$B2382)</f>
        <v>103.2988889</v>
      </c>
      <c r="G2382" s="43" t="str">
        <f>IF(OR($F2382&lt;Lower_Limit,$F2382&gt;Upper_Limit),TRUE,IF($F2382&gt;Upper_percentile,"P99",IF($F2382&lt;Lower_percentile,"P01","")))</f>
        <v/>
      </c>
      <c r="H2382" s="44">
        <f>SUMIFS('Sample - Superstore'!S:S,'Sample - Superstore'!$V:$V,$A2382,'Sample - Superstore'!$N:$N,$B2382)</f>
        <v>3</v>
      </c>
      <c r="I2382" s="45">
        <f>SUMIFS('Sample - Superstore'!T:T,'Sample - Superstore'!$V:$V,$A2382,'Sample - Superstore'!$N:$N,$B2382)</f>
        <v>0</v>
      </c>
      <c r="J2382" s="42">
        <f>SUMIFS('Sample - Superstore'!U:U,'Sample - Superstore'!$V:$V,$A2382,'Sample - Superstore'!$N:$N,$B2382)</f>
        <v>21.69276667</v>
      </c>
      <c r="N2382" s="40"/>
    </row>
    <row r="2383">
      <c r="A2383" s="41" t="s">
        <v>8631</v>
      </c>
      <c r="B2383" s="36" t="s">
        <v>4094</v>
      </c>
      <c r="C2383" s="36" t="s">
        <v>51</v>
      </c>
      <c r="D2383" s="36" t="s">
        <v>93</v>
      </c>
      <c r="E2383" s="36" t="s">
        <v>4095</v>
      </c>
      <c r="F2383" s="42">
        <f>SUMIFS('Sample - Superstore'!R:R,'Sample - Superstore'!$V:$V,$A2383,'Sample - Superstore'!$N:$N,$B2383)</f>
        <v>11.328</v>
      </c>
      <c r="G2383" s="43" t="str">
        <f>IF(OR($F2383&lt;Lower_Limit,$F2383&gt;Upper_Limit),TRUE,IF($F2383&gt;Upper_percentile,"P99",IF($F2383&lt;Lower_percentile,"P01","")))</f>
        <v/>
      </c>
      <c r="H2383" s="44">
        <f>SUMIFS('Sample - Superstore'!S:S,'Sample - Superstore'!$V:$V,$A2383,'Sample - Superstore'!$N:$N,$B2383)</f>
        <v>2</v>
      </c>
      <c r="I2383" s="45">
        <f>SUMIFS('Sample - Superstore'!T:T,'Sample - Superstore'!$V:$V,$A2383,'Sample - Superstore'!$N:$N,$B2383)</f>
        <v>0.2</v>
      </c>
      <c r="J2383" s="42">
        <f>SUMIFS('Sample - Superstore'!U:U,'Sample - Superstore'!$V:$V,$A2383,'Sample - Superstore'!$N:$N,$B2383)</f>
        <v>2.5488</v>
      </c>
      <c r="N2383" s="40"/>
    </row>
    <row r="2384">
      <c r="A2384" s="41" t="s">
        <v>8631</v>
      </c>
      <c r="B2384" s="36" t="s">
        <v>3394</v>
      </c>
      <c r="C2384" s="36" t="s">
        <v>39</v>
      </c>
      <c r="D2384" s="36" t="s">
        <v>40</v>
      </c>
      <c r="E2384" s="36" t="s">
        <v>3395</v>
      </c>
      <c r="F2384" s="42">
        <f>SUMIFS('Sample - Superstore'!R:R,'Sample - Superstore'!$V:$V,$A2384,'Sample - Superstore'!$N:$N,$B2384)</f>
        <v>302.384</v>
      </c>
      <c r="G2384" s="43" t="str">
        <f>IF(OR($F2384&lt;Lower_Limit,$F2384&gt;Upper_Limit),TRUE,IF($F2384&gt;Upper_percentile,"P99",IF($F2384&lt;Lower_percentile,"P01","")))</f>
        <v/>
      </c>
      <c r="H2384" s="44">
        <f>SUMIFS('Sample - Superstore'!S:S,'Sample - Superstore'!$V:$V,$A2384,'Sample - Superstore'!$N:$N,$B2384)</f>
        <v>2</v>
      </c>
      <c r="I2384" s="45">
        <f>SUMIFS('Sample - Superstore'!T:T,'Sample - Superstore'!$V:$V,$A2384,'Sample - Superstore'!$N:$N,$B2384)</f>
        <v>0.2</v>
      </c>
      <c r="J2384" s="42">
        <f>SUMIFS('Sample - Superstore'!U:U,'Sample - Superstore'!$V:$V,$A2384,'Sample - Superstore'!$N:$N,$B2384)</f>
        <v>30.2384</v>
      </c>
      <c r="N2384" s="40"/>
    </row>
    <row r="2385">
      <c r="A2385" s="41" t="s">
        <v>8631</v>
      </c>
      <c r="B2385" s="36" t="s">
        <v>2887</v>
      </c>
      <c r="C2385" s="36" t="s">
        <v>35</v>
      </c>
      <c r="D2385" s="36" t="s">
        <v>263</v>
      </c>
      <c r="E2385" s="36" t="s">
        <v>2888</v>
      </c>
      <c r="F2385" s="42">
        <f>SUMIFS('Sample - Superstore'!R:R,'Sample - Superstore'!$V:$V,$A2385,'Sample - Superstore'!$N:$N,$B2385)</f>
        <v>146.352</v>
      </c>
      <c r="G2385" s="43" t="str">
        <f>IF(OR($F2385&lt;Lower_Limit,$F2385&gt;Upper_Limit),TRUE,IF($F2385&gt;Upper_percentile,"P99",IF($F2385&lt;Lower_percentile,"P01","")))</f>
        <v/>
      </c>
      <c r="H2385" s="44">
        <f>SUMIFS('Sample - Superstore'!S:S,'Sample - Superstore'!$V:$V,$A2385,'Sample - Superstore'!$N:$N,$B2385)</f>
        <v>3</v>
      </c>
      <c r="I2385" s="45">
        <f>SUMIFS('Sample - Superstore'!T:T,'Sample - Superstore'!$V:$V,$A2385,'Sample - Superstore'!$N:$N,$B2385)</f>
        <v>0.2</v>
      </c>
      <c r="J2385" s="42">
        <f>SUMIFS('Sample - Superstore'!U:U,'Sample - Superstore'!$V:$V,$A2385,'Sample - Superstore'!$N:$N,$B2385)</f>
        <v>-5.4882</v>
      </c>
      <c r="N2385" s="40"/>
    </row>
    <row r="2386">
      <c r="A2386" s="41" t="s">
        <v>8631</v>
      </c>
      <c r="B2386" s="36" t="s">
        <v>3319</v>
      </c>
      <c r="C2386" s="36" t="s">
        <v>51</v>
      </c>
      <c r="D2386" s="36" t="s">
        <v>283</v>
      </c>
      <c r="E2386" s="36" t="s">
        <v>3320</v>
      </c>
      <c r="F2386" s="42">
        <f>SUMIFS('Sample - Superstore'!R:R,'Sample - Superstore'!$V:$V,$A2386,'Sample - Superstore'!$N:$N,$B2386)</f>
        <v>7.9</v>
      </c>
      <c r="G2386" s="43" t="str">
        <f>IF(OR($F2386&lt;Lower_Limit,$F2386&gt;Upper_Limit),TRUE,IF($F2386&gt;Upper_percentile,"P99",IF($F2386&lt;Lower_percentile,"P01","")))</f>
        <v/>
      </c>
      <c r="H2386" s="44">
        <f>SUMIFS('Sample - Superstore'!S:S,'Sample - Superstore'!$V:$V,$A2386,'Sample - Superstore'!$N:$N,$B2386)</f>
        <v>2</v>
      </c>
      <c r="I2386" s="45">
        <f>SUMIFS('Sample - Superstore'!T:T,'Sample - Superstore'!$V:$V,$A2386,'Sample - Superstore'!$N:$N,$B2386)</f>
        <v>0</v>
      </c>
      <c r="J2386" s="42">
        <f>SUMIFS('Sample - Superstore'!U:U,'Sample - Superstore'!$V:$V,$A2386,'Sample - Superstore'!$N:$N,$B2386)</f>
        <v>2.054</v>
      </c>
      <c r="N2386" s="40"/>
    </row>
    <row r="2387">
      <c r="A2387" s="41" t="s">
        <v>8631</v>
      </c>
      <c r="B2387" s="36" t="s">
        <v>5679</v>
      </c>
      <c r="C2387" s="36" t="s">
        <v>51</v>
      </c>
      <c r="D2387" s="36" t="s">
        <v>93</v>
      </c>
      <c r="E2387" s="36" t="s">
        <v>5680</v>
      </c>
      <c r="F2387" s="42">
        <f>SUMIFS('Sample - Superstore'!R:R,'Sample - Superstore'!$V:$V,$A2387,'Sample - Superstore'!$N:$N,$B2387)</f>
        <v>53.97</v>
      </c>
      <c r="G2387" s="43" t="str">
        <f>IF(OR($F2387&lt;Lower_Limit,$F2387&gt;Upper_Limit),TRUE,IF($F2387&gt;Upper_percentile,"P99",IF($F2387&lt;Lower_percentile,"P01","")))</f>
        <v/>
      </c>
      <c r="H2387" s="44">
        <f>SUMIFS('Sample - Superstore'!S:S,'Sample - Superstore'!$V:$V,$A2387,'Sample - Superstore'!$N:$N,$B2387)</f>
        <v>3</v>
      </c>
      <c r="I2387" s="45">
        <f>SUMIFS('Sample - Superstore'!T:T,'Sample - Superstore'!$V:$V,$A2387,'Sample - Superstore'!$N:$N,$B2387)</f>
        <v>0</v>
      </c>
      <c r="J2387" s="42">
        <f>SUMIFS('Sample - Superstore'!U:U,'Sample - Superstore'!$V:$V,$A2387,'Sample - Superstore'!$N:$N,$B2387)</f>
        <v>15.1116</v>
      </c>
      <c r="N2387" s="40"/>
    </row>
    <row r="2388">
      <c r="A2388" s="41" t="s">
        <v>8631</v>
      </c>
      <c r="B2388" s="36" t="s">
        <v>2682</v>
      </c>
      <c r="C2388" s="36" t="s">
        <v>35</v>
      </c>
      <c r="D2388" s="36" t="s">
        <v>263</v>
      </c>
      <c r="E2388" s="36" t="s">
        <v>2683</v>
      </c>
      <c r="F2388" s="42">
        <f>SUMIFS('Sample - Superstore'!R:R,'Sample - Superstore'!$V:$V,$A2388,'Sample - Superstore'!$N:$N,$B2388)</f>
        <v>244.4866667</v>
      </c>
      <c r="G2388" s="43" t="str">
        <f>IF(OR($F2388&lt;Lower_Limit,$F2388&gt;Upper_Limit),TRUE,IF($F2388&gt;Upper_percentile,"P99",IF($F2388&lt;Lower_percentile,"P01","")))</f>
        <v/>
      </c>
      <c r="H2388" s="44">
        <f>SUMIFS('Sample - Superstore'!S:S,'Sample - Superstore'!$V:$V,$A2388,'Sample - Superstore'!$N:$N,$B2388)</f>
        <v>3</v>
      </c>
      <c r="I2388" s="45">
        <f>SUMIFS('Sample - Superstore'!T:T,'Sample - Superstore'!$V:$V,$A2388,'Sample - Superstore'!$N:$N,$B2388)</f>
        <v>0</v>
      </c>
      <c r="J2388" s="42">
        <f>SUMIFS('Sample - Superstore'!U:U,'Sample - Superstore'!$V:$V,$A2388,'Sample - Superstore'!$N:$N,$B2388)</f>
        <v>29.3384</v>
      </c>
      <c r="N2388" s="40"/>
    </row>
    <row r="2389">
      <c r="A2389" s="41" t="s">
        <v>8631</v>
      </c>
      <c r="B2389" s="36" t="s">
        <v>5198</v>
      </c>
      <c r="C2389" s="36" t="s">
        <v>51</v>
      </c>
      <c r="D2389" s="36" t="s">
        <v>283</v>
      </c>
      <c r="E2389" s="36" t="s">
        <v>5199</v>
      </c>
      <c r="F2389" s="42">
        <f>SUMIFS('Sample - Superstore'!R:R,'Sample - Superstore'!$V:$V,$A2389,'Sample - Superstore'!$N:$N,$B2389)</f>
        <v>30.41444444</v>
      </c>
      <c r="G2389" s="43" t="str">
        <f>IF(OR($F2389&lt;Lower_Limit,$F2389&gt;Upper_Limit),TRUE,IF($F2389&gt;Upper_percentile,"P99",IF($F2389&lt;Lower_percentile,"P01","")))</f>
        <v/>
      </c>
      <c r="H2389" s="44">
        <f>SUMIFS('Sample - Superstore'!S:S,'Sample - Superstore'!$V:$V,$A2389,'Sample - Superstore'!$N:$N,$B2389)</f>
        <v>1</v>
      </c>
      <c r="I2389" s="45">
        <f>SUMIFS('Sample - Superstore'!T:T,'Sample - Superstore'!$V:$V,$A2389,'Sample - Superstore'!$N:$N,$B2389)</f>
        <v>0</v>
      </c>
      <c r="J2389" s="42">
        <f>SUMIFS('Sample - Superstore'!U:U,'Sample - Superstore'!$V:$V,$A2389,'Sample - Superstore'!$N:$N,$B2389)</f>
        <v>8.516044444</v>
      </c>
      <c r="N2389" s="40"/>
    </row>
    <row r="2390">
      <c r="A2390" s="41" t="s">
        <v>8631</v>
      </c>
      <c r="B2390" s="36" t="s">
        <v>1691</v>
      </c>
      <c r="C2390" s="36" t="s">
        <v>51</v>
      </c>
      <c r="D2390" s="36" t="s">
        <v>76</v>
      </c>
      <c r="E2390" s="36" t="s">
        <v>1692</v>
      </c>
      <c r="F2390" s="42">
        <f>SUMIFS('Sample - Superstore'!R:R,'Sample - Superstore'!$V:$V,$A2390,'Sample - Superstore'!$N:$N,$B2390)</f>
        <v>5.731555556</v>
      </c>
      <c r="G2390" s="43" t="str">
        <f>IF(OR($F2390&lt;Lower_Limit,$F2390&gt;Upper_Limit),TRUE,IF($F2390&gt;Upper_percentile,"P99",IF($F2390&lt;Lower_percentile,"P01","")))</f>
        <v/>
      </c>
      <c r="H2390" s="44">
        <f>SUMIFS('Sample - Superstore'!S:S,'Sample - Superstore'!$V:$V,$A2390,'Sample - Superstore'!$N:$N,$B2390)</f>
        <v>3</v>
      </c>
      <c r="I2390" s="45">
        <f>SUMIFS('Sample - Superstore'!T:T,'Sample - Superstore'!$V:$V,$A2390,'Sample - Superstore'!$N:$N,$B2390)</f>
        <v>0.2</v>
      </c>
      <c r="J2390" s="42">
        <f>SUMIFS('Sample - Superstore'!U:U,'Sample - Superstore'!$V:$V,$A2390,'Sample - Superstore'!$N:$N,$B2390)</f>
        <v>1.9344</v>
      </c>
      <c r="N2390" s="40"/>
    </row>
    <row r="2391">
      <c r="A2391" s="41" t="s">
        <v>8631</v>
      </c>
      <c r="B2391" s="36" t="s">
        <v>2705</v>
      </c>
      <c r="C2391" s="36" t="s">
        <v>35</v>
      </c>
      <c r="D2391" s="36" t="s">
        <v>263</v>
      </c>
      <c r="E2391" s="36" t="s">
        <v>2706</v>
      </c>
      <c r="F2391" s="42">
        <f>SUMIFS('Sample - Superstore'!R:R,'Sample - Superstore'!$V:$V,$A2391,'Sample - Superstore'!$N:$N,$B2391)</f>
        <v>971.0934189</v>
      </c>
      <c r="G2391" s="43" t="str">
        <f>IF(OR($F2391&lt;Lower_Limit,$F2391&gt;Upper_Limit),TRUE,IF($F2391&gt;Upper_percentile,"P99",IF($F2391&lt;Lower_percentile,"P01","")))</f>
        <v/>
      </c>
      <c r="H2391" s="44">
        <f>SUMIFS('Sample - Superstore'!S:S,'Sample - Superstore'!$V:$V,$A2391,'Sample - Superstore'!$N:$N,$B2391)</f>
        <v>8</v>
      </c>
      <c r="I2391" s="45">
        <f>SUMIFS('Sample - Superstore'!T:T,'Sample - Superstore'!$V:$V,$A2391,'Sample - Superstore'!$N:$N,$B2391)</f>
        <v>0.3</v>
      </c>
      <c r="J2391" s="42">
        <f>SUMIFS('Sample - Superstore'!U:U,'Sample - Superstore'!$V:$V,$A2391,'Sample - Superstore'!$N:$N,$B2391)</f>
        <v>-13.87276313</v>
      </c>
      <c r="N2391" s="40"/>
    </row>
    <row r="2392">
      <c r="A2392" s="41" t="s">
        <v>8631</v>
      </c>
      <c r="B2392" s="36" t="s">
        <v>5687</v>
      </c>
      <c r="C2392" s="36" t="s">
        <v>51</v>
      </c>
      <c r="D2392" s="36" t="s">
        <v>124</v>
      </c>
      <c r="E2392" s="36" t="s">
        <v>5688</v>
      </c>
      <c r="F2392" s="42">
        <f>SUMIFS('Sample - Superstore'!R:R,'Sample - Superstore'!$V:$V,$A2392,'Sample - Superstore'!$N:$N,$B2392)</f>
        <v>27.197893</v>
      </c>
      <c r="G2392" s="43" t="str">
        <f>IF(OR($F2392&lt;Lower_Limit,$F2392&gt;Upper_Limit),TRUE,IF($F2392&gt;Upper_percentile,"P99",IF($F2392&lt;Lower_percentile,"P01","")))</f>
        <v/>
      </c>
      <c r="H2392" s="44">
        <f>SUMIFS('Sample - Superstore'!S:S,'Sample - Superstore'!$V:$V,$A2392,'Sample - Superstore'!$N:$N,$B2392)</f>
        <v>4</v>
      </c>
      <c r="I2392" s="45">
        <f>SUMIFS('Sample - Superstore'!T:T,'Sample - Superstore'!$V:$V,$A2392,'Sample - Superstore'!$N:$N,$B2392)</f>
        <v>0.2</v>
      </c>
      <c r="J2392" s="42">
        <f>SUMIFS('Sample - Superstore'!U:U,'Sample - Superstore'!$V:$V,$A2392,'Sample - Superstore'!$N:$N,$B2392)</f>
        <v>8.499341564</v>
      </c>
      <c r="N2392" s="40"/>
    </row>
    <row r="2393">
      <c r="A2393" s="41" t="s">
        <v>8631</v>
      </c>
      <c r="B2393" s="36" t="s">
        <v>524</v>
      </c>
      <c r="C2393" s="36" t="s">
        <v>39</v>
      </c>
      <c r="D2393" s="36" t="s">
        <v>61</v>
      </c>
      <c r="E2393" s="36" t="s">
        <v>525</v>
      </c>
      <c r="F2393" s="42">
        <f>SUMIFS('Sample - Superstore'!R:R,'Sample - Superstore'!$V:$V,$A2393,'Sample - Superstore'!$N:$N,$B2393)</f>
        <v>45.94238683</v>
      </c>
      <c r="G2393" s="43" t="str">
        <f>IF(OR($F2393&lt;Lower_Limit,$F2393&gt;Upper_Limit),TRUE,IF($F2393&gt;Upper_percentile,"P99",IF($F2393&lt;Lower_percentile,"P01","")))</f>
        <v/>
      </c>
      <c r="H2393" s="44">
        <f>SUMIFS('Sample - Superstore'!S:S,'Sample - Superstore'!$V:$V,$A2393,'Sample - Superstore'!$N:$N,$B2393)</f>
        <v>2</v>
      </c>
      <c r="I2393" s="45">
        <f>SUMIFS('Sample - Superstore'!T:T,'Sample - Superstore'!$V:$V,$A2393,'Sample - Superstore'!$N:$N,$B2393)</f>
        <v>0.2</v>
      </c>
      <c r="J2393" s="42">
        <f>SUMIFS('Sample - Superstore'!U:U,'Sample - Superstore'!$V:$V,$A2393,'Sample - Superstore'!$N:$N,$B2393)</f>
        <v>0.5742798354</v>
      </c>
      <c r="N2393" s="40"/>
    </row>
    <row r="2394">
      <c r="A2394" s="41" t="s">
        <v>8631</v>
      </c>
      <c r="B2394" s="36" t="s">
        <v>4890</v>
      </c>
      <c r="C2394" s="36" t="s">
        <v>51</v>
      </c>
      <c r="D2394" s="36" t="s">
        <v>297</v>
      </c>
      <c r="E2394" s="36" t="s">
        <v>4891</v>
      </c>
      <c r="F2394" s="42">
        <f>SUMIFS('Sample - Superstore'!R:R,'Sample - Superstore'!$V:$V,$A2394,'Sample - Superstore'!$N:$N,$B2394)</f>
        <v>20.16</v>
      </c>
      <c r="G2394" s="43" t="str">
        <f>IF(OR($F2394&lt;Lower_Limit,$F2394&gt;Upper_Limit),TRUE,IF($F2394&gt;Upper_percentile,"P99",IF($F2394&lt;Lower_percentile,"P01","")))</f>
        <v/>
      </c>
      <c r="H2394" s="44">
        <f>SUMIFS('Sample - Superstore'!S:S,'Sample - Superstore'!$V:$V,$A2394,'Sample - Superstore'!$N:$N,$B2394)</f>
        <v>7</v>
      </c>
      <c r="I2394" s="45">
        <f>SUMIFS('Sample - Superstore'!T:T,'Sample - Superstore'!$V:$V,$A2394,'Sample - Superstore'!$N:$N,$B2394)</f>
        <v>0</v>
      </c>
      <c r="J2394" s="42">
        <f>SUMIFS('Sample - Superstore'!U:U,'Sample - Superstore'!$V:$V,$A2394,'Sample - Superstore'!$N:$N,$B2394)</f>
        <v>9.8784</v>
      </c>
      <c r="N2394" s="40"/>
    </row>
    <row r="2395">
      <c r="A2395" s="41" t="s">
        <v>8631</v>
      </c>
      <c r="B2395" s="36" t="s">
        <v>5697</v>
      </c>
      <c r="C2395" s="36" t="s">
        <v>51</v>
      </c>
      <c r="D2395" s="36" t="s">
        <v>297</v>
      </c>
      <c r="E2395" s="36" t="s">
        <v>5698</v>
      </c>
      <c r="F2395" s="42">
        <f>SUMIFS('Sample - Superstore'!R:R,'Sample - Superstore'!$V:$V,$A2395,'Sample - Superstore'!$N:$N,$B2395)</f>
        <v>1.870265032</v>
      </c>
      <c r="G2395" s="43" t="str">
        <f>IF(OR($F2395&lt;Lower_Limit,$F2395&gt;Upper_Limit),TRUE,IF($F2395&gt;Upper_percentile,"P99",IF($F2395&lt;Lower_percentile,"P01","")))</f>
        <v>P01</v>
      </c>
      <c r="H2395" s="44">
        <f>SUMIFS('Sample - Superstore'!S:S,'Sample - Superstore'!$V:$V,$A2395,'Sample - Superstore'!$N:$N,$B2395)</f>
        <v>1</v>
      </c>
      <c r="I2395" s="45">
        <f>SUMIFS('Sample - Superstore'!T:T,'Sample - Superstore'!$V:$V,$A2395,'Sample - Superstore'!$N:$N,$B2395)</f>
        <v>0</v>
      </c>
      <c r="J2395" s="42">
        <f>SUMIFS('Sample - Superstore'!U:U,'Sample - Superstore'!$V:$V,$A2395,'Sample - Superstore'!$N:$N,$B2395)</f>
        <v>0.8603219147</v>
      </c>
      <c r="N2395" s="40"/>
    </row>
    <row r="2396">
      <c r="A2396" s="41" t="s">
        <v>8631</v>
      </c>
      <c r="B2396" s="36" t="s">
        <v>5700</v>
      </c>
      <c r="C2396" s="36" t="s">
        <v>35</v>
      </c>
      <c r="D2396" s="36" t="s">
        <v>263</v>
      </c>
      <c r="E2396" s="36" t="s">
        <v>5701</v>
      </c>
      <c r="F2396" s="42">
        <f>SUMIFS('Sample - Superstore'!R:R,'Sample - Superstore'!$V:$V,$A2396,'Sample - Superstore'!$N:$N,$B2396)</f>
        <v>867.1517901</v>
      </c>
      <c r="G2396" s="43" t="str">
        <f>IF(OR($F2396&lt;Lower_Limit,$F2396&gt;Upper_Limit),TRUE,IF($F2396&gt;Upper_percentile,"P99",IF($F2396&lt;Lower_percentile,"P01","")))</f>
        <v/>
      </c>
      <c r="H2396" s="44">
        <f>SUMIFS('Sample - Superstore'!S:S,'Sample - Superstore'!$V:$V,$A2396,'Sample - Superstore'!$N:$N,$B2396)</f>
        <v>5</v>
      </c>
      <c r="I2396" s="45">
        <f>SUMIFS('Sample - Superstore'!T:T,'Sample - Superstore'!$V:$V,$A2396,'Sample - Superstore'!$N:$N,$B2396)</f>
        <v>0</v>
      </c>
      <c r="J2396" s="42">
        <f>SUMIFS('Sample - Superstore'!U:U,'Sample - Superstore'!$V:$V,$A2396,'Sample - Superstore'!$N:$N,$B2396)</f>
        <v>69.37214321</v>
      </c>
      <c r="N2396" s="40"/>
    </row>
    <row r="2397">
      <c r="A2397" s="41" t="s">
        <v>8631</v>
      </c>
      <c r="B2397" s="36" t="s">
        <v>487</v>
      </c>
      <c r="C2397" s="36" t="s">
        <v>51</v>
      </c>
      <c r="D2397" s="36" t="s">
        <v>124</v>
      </c>
      <c r="E2397" s="36" t="s">
        <v>488</v>
      </c>
      <c r="F2397" s="42">
        <f>SUMIFS('Sample - Superstore'!R:R,'Sample - Superstore'!$V:$V,$A2397,'Sample - Superstore'!$N:$N,$B2397)</f>
        <v>213.8403556</v>
      </c>
      <c r="G2397" s="43" t="str">
        <f>IF(OR($F2397&lt;Lower_Limit,$F2397&gt;Upper_Limit),TRUE,IF($F2397&gt;Upper_percentile,"P99",IF($F2397&lt;Lower_percentile,"P01","")))</f>
        <v/>
      </c>
      <c r="H2397" s="44">
        <f>SUMIFS('Sample - Superstore'!S:S,'Sample - Superstore'!$V:$V,$A2397,'Sample - Superstore'!$N:$N,$B2397)</f>
        <v>6</v>
      </c>
      <c r="I2397" s="45">
        <f>SUMIFS('Sample - Superstore'!T:T,'Sample - Superstore'!$V:$V,$A2397,'Sample - Superstore'!$N:$N,$B2397)</f>
        <v>0.2</v>
      </c>
      <c r="J2397" s="42">
        <f>SUMIFS('Sample - Superstore'!U:U,'Sample - Superstore'!$V:$V,$A2397,'Sample - Superstore'!$N:$N,$B2397)</f>
        <v>77.51712889</v>
      </c>
      <c r="N2397" s="40"/>
    </row>
    <row r="2398">
      <c r="A2398" s="41" t="s">
        <v>8631</v>
      </c>
      <c r="B2398" s="36" t="s">
        <v>370</v>
      </c>
      <c r="C2398" s="36" t="s">
        <v>51</v>
      </c>
      <c r="D2398" s="36" t="s">
        <v>76</v>
      </c>
      <c r="E2398" s="36" t="s">
        <v>371</v>
      </c>
      <c r="F2398" s="42">
        <f>SUMIFS('Sample - Superstore'!R:R,'Sample - Superstore'!$V:$V,$A2398,'Sample - Superstore'!$N:$N,$B2398)</f>
        <v>27.28202638</v>
      </c>
      <c r="G2398" s="43" t="str">
        <f>IF(OR($F2398&lt;Lower_Limit,$F2398&gt;Upper_Limit),TRUE,IF($F2398&gt;Upper_percentile,"P99",IF($F2398&lt;Lower_percentile,"P01","")))</f>
        <v/>
      </c>
      <c r="H2398" s="44">
        <f>SUMIFS('Sample - Superstore'!S:S,'Sample - Superstore'!$V:$V,$A2398,'Sample - Superstore'!$N:$N,$B2398)</f>
        <v>4</v>
      </c>
      <c r="I2398" s="45">
        <f>SUMIFS('Sample - Superstore'!T:T,'Sample - Superstore'!$V:$V,$A2398,'Sample - Superstore'!$N:$N,$B2398)</f>
        <v>0.7</v>
      </c>
      <c r="J2398" s="42">
        <f>SUMIFS('Sample - Superstore'!U:U,'Sample - Superstore'!$V:$V,$A2398,'Sample - Superstore'!$N:$N,$B2398)</f>
        <v>-20.00681935</v>
      </c>
      <c r="N2398" s="40"/>
    </row>
    <row r="2399">
      <c r="A2399" s="41" t="s">
        <v>8631</v>
      </c>
      <c r="B2399" s="36" t="s">
        <v>2932</v>
      </c>
      <c r="C2399" s="36" t="s">
        <v>51</v>
      </c>
      <c r="D2399" s="36" t="s">
        <v>76</v>
      </c>
      <c r="E2399" s="36" t="s">
        <v>2933</v>
      </c>
      <c r="F2399" s="42">
        <f>SUMIFS('Sample - Superstore'!R:R,'Sample - Superstore'!$V:$V,$A2399,'Sample - Superstore'!$N:$N,$B2399)</f>
        <v>2.025406284</v>
      </c>
      <c r="G2399" s="43" t="str">
        <f>IF(OR($F2399&lt;Lower_Limit,$F2399&gt;Upper_Limit),TRUE,IF($F2399&gt;Upper_percentile,"P99",IF($F2399&lt;Lower_percentile,"P01","")))</f>
        <v>P01</v>
      </c>
      <c r="H2399" s="44">
        <f>SUMIFS('Sample - Superstore'!S:S,'Sample - Superstore'!$V:$V,$A2399,'Sample - Superstore'!$N:$N,$B2399)</f>
        <v>3</v>
      </c>
      <c r="I2399" s="45">
        <f>SUMIFS('Sample - Superstore'!T:T,'Sample - Superstore'!$V:$V,$A2399,'Sample - Superstore'!$N:$N,$B2399)</f>
        <v>0.7</v>
      </c>
      <c r="J2399" s="42">
        <f>SUMIFS('Sample - Superstore'!U:U,'Sample - Superstore'!$V:$V,$A2399,'Sample - Superstore'!$N:$N,$B2399)</f>
        <v>-1.417784399</v>
      </c>
      <c r="N2399" s="40"/>
    </row>
    <row r="2400">
      <c r="A2400" s="41" t="s">
        <v>8631</v>
      </c>
      <c r="B2400" s="36" t="s">
        <v>783</v>
      </c>
      <c r="C2400" s="36" t="s">
        <v>35</v>
      </c>
      <c r="D2400" s="36" t="s">
        <v>121</v>
      </c>
      <c r="E2400" s="36" t="s">
        <v>784</v>
      </c>
      <c r="F2400" s="42">
        <f>SUMIFS('Sample - Superstore'!R:R,'Sample - Superstore'!$V:$V,$A2400,'Sample - Superstore'!$N:$N,$B2400)</f>
        <v>81.10044444</v>
      </c>
      <c r="G2400" s="43" t="str">
        <f>IF(OR($F2400&lt;Lower_Limit,$F2400&gt;Upper_Limit),TRUE,IF($F2400&gt;Upper_percentile,"P99",IF($F2400&lt;Lower_percentile,"P01","")))</f>
        <v/>
      </c>
      <c r="H2400" s="44">
        <f>SUMIFS('Sample - Superstore'!S:S,'Sample - Superstore'!$V:$V,$A2400,'Sample - Superstore'!$N:$N,$B2400)</f>
        <v>6</v>
      </c>
      <c r="I2400" s="45">
        <f>SUMIFS('Sample - Superstore'!T:T,'Sample - Superstore'!$V:$V,$A2400,'Sample - Superstore'!$N:$N,$B2400)</f>
        <v>0</v>
      </c>
      <c r="J2400" s="42">
        <f>SUMIFS('Sample - Superstore'!U:U,'Sample - Superstore'!$V:$V,$A2400,'Sample - Superstore'!$N:$N,$B2400)</f>
        <v>27.57415111</v>
      </c>
      <c r="N2400" s="40"/>
    </row>
    <row r="2401">
      <c r="A2401" s="41" t="s">
        <v>8631</v>
      </c>
      <c r="B2401" s="36" t="s">
        <v>5709</v>
      </c>
      <c r="C2401" s="36" t="s">
        <v>51</v>
      </c>
      <c r="D2401" s="36" t="s">
        <v>283</v>
      </c>
      <c r="E2401" s="36" t="s">
        <v>5710</v>
      </c>
      <c r="F2401" s="42">
        <f>SUMIFS('Sample - Superstore'!R:R,'Sample - Superstore'!$V:$V,$A2401,'Sample - Superstore'!$N:$N,$B2401)</f>
        <v>94.20340741</v>
      </c>
      <c r="G2401" s="43" t="str">
        <f>IF(OR($F2401&lt;Lower_Limit,$F2401&gt;Upper_Limit),TRUE,IF($F2401&gt;Upper_percentile,"P99",IF($F2401&lt;Lower_percentile,"P01","")))</f>
        <v/>
      </c>
      <c r="H2401" s="44">
        <f>SUMIFS('Sample - Superstore'!S:S,'Sample - Superstore'!$V:$V,$A2401,'Sample - Superstore'!$N:$N,$B2401)</f>
        <v>2</v>
      </c>
      <c r="I2401" s="45">
        <f>SUMIFS('Sample - Superstore'!T:T,'Sample - Superstore'!$V:$V,$A2401,'Sample - Superstore'!$N:$N,$B2401)</f>
        <v>0</v>
      </c>
      <c r="J2401" s="42">
        <f>SUMIFS('Sample - Superstore'!U:U,'Sample - Superstore'!$V:$V,$A2401,'Sample - Superstore'!$N:$N,$B2401)</f>
        <v>26.37695407</v>
      </c>
      <c r="N2401" s="40"/>
    </row>
    <row r="2402">
      <c r="A2402" s="41" t="s">
        <v>8631</v>
      </c>
      <c r="B2402" s="36" t="s">
        <v>2439</v>
      </c>
      <c r="C2402" s="36" t="s">
        <v>51</v>
      </c>
      <c r="D2402" s="36" t="s">
        <v>76</v>
      </c>
      <c r="E2402" s="36" t="s">
        <v>2440</v>
      </c>
      <c r="F2402" s="42">
        <f>SUMIFS('Sample - Superstore'!R:R,'Sample - Superstore'!$V:$V,$A2402,'Sample - Superstore'!$N:$N,$B2402)</f>
        <v>11.232</v>
      </c>
      <c r="G2402" s="43" t="str">
        <f>IF(OR($F2402&lt;Lower_Limit,$F2402&gt;Upper_Limit),TRUE,IF($F2402&gt;Upper_percentile,"P99",IF($F2402&lt;Lower_percentile,"P01","")))</f>
        <v/>
      </c>
      <c r="H2402" s="44">
        <f>SUMIFS('Sample - Superstore'!S:S,'Sample - Superstore'!$V:$V,$A2402,'Sample - Superstore'!$N:$N,$B2402)</f>
        <v>3</v>
      </c>
      <c r="I2402" s="45">
        <f>SUMIFS('Sample - Superstore'!T:T,'Sample - Superstore'!$V:$V,$A2402,'Sample - Superstore'!$N:$N,$B2402)</f>
        <v>0.2</v>
      </c>
      <c r="J2402" s="42">
        <f>SUMIFS('Sample - Superstore'!U:U,'Sample - Superstore'!$V:$V,$A2402,'Sample - Superstore'!$N:$N,$B2402)</f>
        <v>3.9312</v>
      </c>
      <c r="N2402" s="40"/>
    </row>
    <row r="2403">
      <c r="A2403" s="41" t="s">
        <v>8631</v>
      </c>
      <c r="B2403" s="36" t="s">
        <v>5713</v>
      </c>
      <c r="C2403" s="36" t="s">
        <v>51</v>
      </c>
      <c r="D2403" s="36" t="s">
        <v>205</v>
      </c>
      <c r="E2403" s="36" t="s">
        <v>5714</v>
      </c>
      <c r="F2403" s="42">
        <f>SUMIFS('Sample - Superstore'!R:R,'Sample - Superstore'!$V:$V,$A2403,'Sample - Superstore'!$N:$N,$B2403)</f>
        <v>27.792</v>
      </c>
      <c r="G2403" s="43" t="str">
        <f>IF(OR($F2403&lt;Lower_Limit,$F2403&gt;Upper_Limit),TRUE,IF($F2403&gt;Upper_percentile,"P99",IF($F2403&lt;Lower_percentile,"P01","")))</f>
        <v/>
      </c>
      <c r="H2403" s="44">
        <f>SUMIFS('Sample - Superstore'!S:S,'Sample - Superstore'!$V:$V,$A2403,'Sample - Superstore'!$N:$N,$B2403)</f>
        <v>3</v>
      </c>
      <c r="I2403" s="45">
        <f>SUMIFS('Sample - Superstore'!T:T,'Sample - Superstore'!$V:$V,$A2403,'Sample - Superstore'!$N:$N,$B2403)</f>
        <v>0.2</v>
      </c>
      <c r="J2403" s="42">
        <f>SUMIFS('Sample - Superstore'!U:U,'Sample - Superstore'!$V:$V,$A2403,'Sample - Superstore'!$N:$N,$B2403)</f>
        <v>10.422</v>
      </c>
      <c r="N2403" s="40"/>
    </row>
    <row r="2404">
      <c r="A2404" s="41" t="s">
        <v>8631</v>
      </c>
      <c r="B2404" s="36" t="s">
        <v>4469</v>
      </c>
      <c r="C2404" s="36" t="s">
        <v>51</v>
      </c>
      <c r="D2404" s="36" t="s">
        <v>124</v>
      </c>
      <c r="E2404" s="36" t="s">
        <v>4470</v>
      </c>
      <c r="F2404" s="42">
        <f>SUMIFS('Sample - Superstore'!R:R,'Sample - Superstore'!$V:$V,$A2404,'Sample - Superstore'!$N:$N,$B2404)</f>
        <v>18.10509771</v>
      </c>
      <c r="G2404" s="43" t="str">
        <f>IF(OR($F2404&lt;Lower_Limit,$F2404&gt;Upper_Limit),TRUE,IF($F2404&gt;Upper_percentile,"P99",IF($F2404&lt;Lower_percentile,"P01","")))</f>
        <v/>
      </c>
      <c r="H2404" s="44">
        <f>SUMIFS('Sample - Superstore'!S:S,'Sample - Superstore'!$V:$V,$A2404,'Sample - Superstore'!$N:$N,$B2404)</f>
        <v>6</v>
      </c>
      <c r="I2404" s="45">
        <f>SUMIFS('Sample - Superstore'!T:T,'Sample - Superstore'!$V:$V,$A2404,'Sample - Superstore'!$N:$N,$B2404)</f>
        <v>0.2</v>
      </c>
      <c r="J2404" s="42">
        <f>SUMIFS('Sample - Superstore'!U:U,'Sample - Superstore'!$V:$V,$A2404,'Sample - Superstore'!$N:$N,$B2404)</f>
        <v>6.336784199</v>
      </c>
      <c r="N2404" s="40"/>
    </row>
    <row r="2405">
      <c r="A2405" s="41" t="s">
        <v>8631</v>
      </c>
      <c r="B2405" s="36" t="s">
        <v>5717</v>
      </c>
      <c r="C2405" s="36" t="s">
        <v>51</v>
      </c>
      <c r="D2405" s="36" t="s">
        <v>52</v>
      </c>
      <c r="E2405" s="36" t="s">
        <v>5718</v>
      </c>
      <c r="F2405" s="42">
        <f>SUMIFS('Sample - Superstore'!R:R,'Sample - Superstore'!$V:$V,$A2405,'Sample - Superstore'!$N:$N,$B2405)</f>
        <v>14.03</v>
      </c>
      <c r="G2405" s="43" t="str">
        <f>IF(OR($F2405&lt;Lower_Limit,$F2405&gt;Upper_Limit),TRUE,IF($F2405&gt;Upper_percentile,"P99",IF($F2405&lt;Lower_percentile,"P01","")))</f>
        <v/>
      </c>
      <c r="H2405" s="44">
        <f>SUMIFS('Sample - Superstore'!S:S,'Sample - Superstore'!$V:$V,$A2405,'Sample - Superstore'!$N:$N,$B2405)</f>
        <v>1</v>
      </c>
      <c r="I2405" s="45">
        <f>SUMIFS('Sample - Superstore'!T:T,'Sample - Superstore'!$V:$V,$A2405,'Sample - Superstore'!$N:$N,$B2405)</f>
        <v>0</v>
      </c>
      <c r="J2405" s="42">
        <f>SUMIFS('Sample - Superstore'!U:U,'Sample - Superstore'!$V:$V,$A2405,'Sample - Superstore'!$N:$N,$B2405)</f>
        <v>4.0687</v>
      </c>
      <c r="N2405" s="40"/>
    </row>
    <row r="2406">
      <c r="A2406" s="41" t="s">
        <v>8631</v>
      </c>
      <c r="B2406" s="36" t="s">
        <v>5719</v>
      </c>
      <c r="C2406" s="36" t="s">
        <v>51</v>
      </c>
      <c r="D2406" s="36" t="s">
        <v>635</v>
      </c>
      <c r="E2406" s="36" t="s">
        <v>5720</v>
      </c>
      <c r="F2406" s="42">
        <f>SUMIFS('Sample - Superstore'!R:R,'Sample - Superstore'!$V:$V,$A2406,'Sample - Superstore'!$N:$N,$B2406)</f>
        <v>27.96</v>
      </c>
      <c r="G2406" s="43" t="str">
        <f>IF(OR($F2406&lt;Lower_Limit,$F2406&gt;Upper_Limit),TRUE,IF($F2406&gt;Upper_percentile,"P99",IF($F2406&lt;Lower_percentile,"P01","")))</f>
        <v/>
      </c>
      <c r="H2406" s="44">
        <f>SUMIFS('Sample - Superstore'!S:S,'Sample - Superstore'!$V:$V,$A2406,'Sample - Superstore'!$N:$N,$B2406)</f>
        <v>2</v>
      </c>
      <c r="I2406" s="45">
        <f>SUMIFS('Sample - Superstore'!T:T,'Sample - Superstore'!$V:$V,$A2406,'Sample - Superstore'!$N:$N,$B2406)</f>
        <v>0</v>
      </c>
      <c r="J2406" s="42">
        <f>SUMIFS('Sample - Superstore'!U:U,'Sample - Superstore'!$V:$V,$A2406,'Sample - Superstore'!$N:$N,$B2406)</f>
        <v>7.2696</v>
      </c>
      <c r="N2406" s="40"/>
    </row>
    <row r="2407">
      <c r="A2407" s="41" t="s">
        <v>8631</v>
      </c>
      <c r="B2407" s="36" t="s">
        <v>3989</v>
      </c>
      <c r="C2407" s="36" t="s">
        <v>51</v>
      </c>
      <c r="D2407" s="36" t="s">
        <v>76</v>
      </c>
      <c r="E2407" s="36" t="s">
        <v>4147</v>
      </c>
      <c r="F2407" s="42">
        <f>SUMIFS('Sample - Superstore'!R:R,'Sample - Superstore'!$V:$V,$A2407,'Sample - Superstore'!$N:$N,$B2407)</f>
        <v>7.961175309</v>
      </c>
      <c r="G2407" s="43" t="str">
        <f>IF(OR($F2407&lt;Lower_Limit,$F2407&gt;Upper_Limit),TRUE,IF($F2407&gt;Upper_percentile,"P99",IF($F2407&lt;Lower_percentile,"P01","")))</f>
        <v/>
      </c>
      <c r="H2407" s="44">
        <f>SUMIFS('Sample - Superstore'!S:S,'Sample - Superstore'!$V:$V,$A2407,'Sample - Superstore'!$N:$N,$B2407)</f>
        <v>6</v>
      </c>
      <c r="I2407" s="45">
        <f>SUMIFS('Sample - Superstore'!T:T,'Sample - Superstore'!$V:$V,$A2407,'Sample - Superstore'!$N:$N,$B2407)</f>
        <v>0.8</v>
      </c>
      <c r="J2407" s="42">
        <f>SUMIFS('Sample - Superstore'!U:U,'Sample - Superstore'!$V:$V,$A2407,'Sample - Superstore'!$N:$N,$B2407)</f>
        <v>-11.94176296</v>
      </c>
      <c r="N2407" s="40"/>
    </row>
    <row r="2408">
      <c r="A2408" s="41" t="s">
        <v>8631</v>
      </c>
      <c r="B2408" s="36" t="s">
        <v>2554</v>
      </c>
      <c r="C2408" s="36" t="s">
        <v>51</v>
      </c>
      <c r="D2408" s="36" t="s">
        <v>297</v>
      </c>
      <c r="E2408" s="36" t="s">
        <v>2555</v>
      </c>
      <c r="F2408" s="42">
        <f>SUMIFS('Sample - Superstore'!R:R,'Sample - Superstore'!$V:$V,$A2408,'Sample - Superstore'!$N:$N,$B2408)</f>
        <v>6.788385185</v>
      </c>
      <c r="G2408" s="43" t="str">
        <f>IF(OR($F2408&lt;Lower_Limit,$F2408&gt;Upper_Limit),TRUE,IF($F2408&gt;Upper_percentile,"P99",IF($F2408&lt;Lower_percentile,"P01","")))</f>
        <v/>
      </c>
      <c r="H2408" s="44">
        <f>SUMIFS('Sample - Superstore'!S:S,'Sample - Superstore'!$V:$V,$A2408,'Sample - Superstore'!$N:$N,$B2408)</f>
        <v>2</v>
      </c>
      <c r="I2408" s="45">
        <f>SUMIFS('Sample - Superstore'!T:T,'Sample - Superstore'!$V:$V,$A2408,'Sample - Superstore'!$N:$N,$B2408)</f>
        <v>0.2</v>
      </c>
      <c r="J2408" s="42">
        <f>SUMIFS('Sample - Superstore'!U:U,'Sample - Superstore'!$V:$V,$A2408,'Sample - Superstore'!$N:$N,$B2408)</f>
        <v>2.29108</v>
      </c>
      <c r="N2408" s="40"/>
    </row>
    <row r="2409">
      <c r="A2409" s="41" t="s">
        <v>8631</v>
      </c>
      <c r="B2409" s="36" t="s">
        <v>328</v>
      </c>
      <c r="C2409" s="36" t="s">
        <v>51</v>
      </c>
      <c r="D2409" s="36" t="s">
        <v>52</v>
      </c>
      <c r="E2409" s="36" t="s">
        <v>329</v>
      </c>
      <c r="F2409" s="42">
        <f>SUMIFS('Sample - Superstore'!R:R,'Sample - Superstore'!$V:$V,$A2409,'Sample - Superstore'!$N:$N,$B2409)</f>
        <v>481.32</v>
      </c>
      <c r="G2409" s="43" t="str">
        <f>IF(OR($F2409&lt;Lower_Limit,$F2409&gt;Upper_Limit),TRUE,IF($F2409&gt;Upper_percentile,"P99",IF($F2409&lt;Lower_percentile,"P01","")))</f>
        <v/>
      </c>
      <c r="H2409" s="44">
        <f>SUMIFS('Sample - Superstore'!S:S,'Sample - Superstore'!$V:$V,$A2409,'Sample - Superstore'!$N:$N,$B2409)</f>
        <v>4</v>
      </c>
      <c r="I2409" s="45">
        <f>SUMIFS('Sample - Superstore'!T:T,'Sample - Superstore'!$V:$V,$A2409,'Sample - Superstore'!$N:$N,$B2409)</f>
        <v>0</v>
      </c>
      <c r="J2409" s="42">
        <f>SUMIFS('Sample - Superstore'!U:U,'Sample - Superstore'!$V:$V,$A2409,'Sample - Superstore'!$N:$N,$B2409)</f>
        <v>125.1432</v>
      </c>
      <c r="N2409" s="40"/>
    </row>
    <row r="2410">
      <c r="A2410" s="41" t="s">
        <v>8631</v>
      </c>
      <c r="B2410" s="36" t="s">
        <v>4735</v>
      </c>
      <c r="C2410" s="36" t="s">
        <v>51</v>
      </c>
      <c r="D2410" s="36" t="s">
        <v>93</v>
      </c>
      <c r="E2410" s="36" t="s">
        <v>4736</v>
      </c>
      <c r="F2410" s="42">
        <f>SUMIFS('Sample - Superstore'!R:R,'Sample - Superstore'!$V:$V,$A2410,'Sample - Superstore'!$N:$N,$B2410)</f>
        <v>18.99460082</v>
      </c>
      <c r="G2410" s="43" t="str">
        <f>IF(OR($F2410&lt;Lower_Limit,$F2410&gt;Upper_Limit),TRUE,IF($F2410&gt;Upper_percentile,"P99",IF($F2410&lt;Lower_percentile,"P01","")))</f>
        <v/>
      </c>
      <c r="H2410" s="44">
        <f>SUMIFS('Sample - Superstore'!S:S,'Sample - Superstore'!$V:$V,$A2410,'Sample - Superstore'!$N:$N,$B2410)</f>
        <v>5</v>
      </c>
      <c r="I2410" s="45">
        <f>SUMIFS('Sample - Superstore'!T:T,'Sample - Superstore'!$V:$V,$A2410,'Sample - Superstore'!$N:$N,$B2410)</f>
        <v>0.2</v>
      </c>
      <c r="J2410" s="42">
        <f>SUMIFS('Sample - Superstore'!U:U,'Sample - Superstore'!$V:$V,$A2410,'Sample - Superstore'!$N:$N,$B2410)</f>
        <v>1.899460082</v>
      </c>
      <c r="N2410" s="40"/>
    </row>
    <row r="2411">
      <c r="A2411" s="41" t="s">
        <v>8631</v>
      </c>
      <c r="B2411" s="36" t="s">
        <v>1751</v>
      </c>
      <c r="C2411" s="36" t="s">
        <v>51</v>
      </c>
      <c r="D2411" s="36" t="s">
        <v>124</v>
      </c>
      <c r="E2411" s="36" t="s">
        <v>1752</v>
      </c>
      <c r="F2411" s="42">
        <f>SUMIFS('Sample - Superstore'!R:R,'Sample - Superstore'!$V:$V,$A2411,'Sample - Superstore'!$N:$N,$B2411)</f>
        <v>51.60693695</v>
      </c>
      <c r="G2411" s="43" t="str">
        <f>IF(OR($F2411&lt;Lower_Limit,$F2411&gt;Upper_Limit),TRUE,IF($F2411&gt;Upper_percentile,"P99",IF($F2411&lt;Lower_percentile,"P01","")))</f>
        <v/>
      </c>
      <c r="H2411" s="44">
        <f>SUMIFS('Sample - Superstore'!S:S,'Sample - Superstore'!$V:$V,$A2411,'Sample - Superstore'!$N:$N,$B2411)</f>
        <v>4</v>
      </c>
      <c r="I2411" s="45">
        <f>SUMIFS('Sample - Superstore'!T:T,'Sample - Superstore'!$V:$V,$A2411,'Sample - Superstore'!$N:$N,$B2411)</f>
        <v>0.2</v>
      </c>
      <c r="J2411" s="42">
        <f>SUMIFS('Sample - Superstore'!U:U,'Sample - Superstore'!$V:$V,$A2411,'Sample - Superstore'!$N:$N,$B2411)</f>
        <v>18.06242793</v>
      </c>
      <c r="N2411" s="40"/>
    </row>
    <row r="2412">
      <c r="A2412" s="41" t="s">
        <v>8631</v>
      </c>
      <c r="B2412" s="36" t="s">
        <v>4035</v>
      </c>
      <c r="C2412" s="36" t="s">
        <v>51</v>
      </c>
      <c r="D2412" s="36" t="s">
        <v>93</v>
      </c>
      <c r="E2412" s="36" t="s">
        <v>4036</v>
      </c>
      <c r="F2412" s="42">
        <f>SUMIFS('Sample - Superstore'!R:R,'Sample - Superstore'!$V:$V,$A2412,'Sample - Superstore'!$N:$N,$B2412)</f>
        <v>3.64</v>
      </c>
      <c r="G2412" s="43" t="str">
        <f>IF(OR($F2412&lt;Lower_Limit,$F2412&gt;Upper_Limit),TRUE,IF($F2412&gt;Upper_percentile,"P99",IF($F2412&lt;Lower_percentile,"P01","")))</f>
        <v/>
      </c>
      <c r="H2412" s="44">
        <f>SUMIFS('Sample - Superstore'!S:S,'Sample - Superstore'!$V:$V,$A2412,'Sample - Superstore'!$N:$N,$B2412)</f>
        <v>2</v>
      </c>
      <c r="I2412" s="45">
        <f>SUMIFS('Sample - Superstore'!T:T,'Sample - Superstore'!$V:$V,$A2412,'Sample - Superstore'!$N:$N,$B2412)</f>
        <v>0</v>
      </c>
      <c r="J2412" s="42">
        <f>SUMIFS('Sample - Superstore'!U:U,'Sample - Superstore'!$V:$V,$A2412,'Sample - Superstore'!$N:$N,$B2412)</f>
        <v>1.638</v>
      </c>
      <c r="N2412" s="40"/>
    </row>
    <row r="2413">
      <c r="A2413" s="41" t="s">
        <v>8631</v>
      </c>
      <c r="B2413" s="36" t="s">
        <v>5733</v>
      </c>
      <c r="C2413" s="36" t="s">
        <v>51</v>
      </c>
      <c r="D2413" s="36" t="s">
        <v>76</v>
      </c>
      <c r="E2413" s="36" t="s">
        <v>5734</v>
      </c>
      <c r="F2413" s="42">
        <f>SUMIFS('Sample - Superstore'!R:R,'Sample - Superstore'!$V:$V,$A2413,'Sample - Superstore'!$N:$N,$B2413)</f>
        <v>159.768</v>
      </c>
      <c r="G2413" s="43" t="str">
        <f>IF(OR($F2413&lt;Lower_Limit,$F2413&gt;Upper_Limit),TRUE,IF($F2413&gt;Upper_percentile,"P99",IF($F2413&lt;Lower_percentile,"P01","")))</f>
        <v/>
      </c>
      <c r="H2413" s="44">
        <f>SUMIFS('Sample - Superstore'!S:S,'Sample - Superstore'!$V:$V,$A2413,'Sample - Superstore'!$N:$N,$B2413)</f>
        <v>7</v>
      </c>
      <c r="I2413" s="45">
        <f>SUMIFS('Sample - Superstore'!T:T,'Sample - Superstore'!$V:$V,$A2413,'Sample - Superstore'!$N:$N,$B2413)</f>
        <v>0.2</v>
      </c>
      <c r="J2413" s="42">
        <f>SUMIFS('Sample - Superstore'!U:U,'Sample - Superstore'!$V:$V,$A2413,'Sample - Superstore'!$N:$N,$B2413)</f>
        <v>53.9217</v>
      </c>
      <c r="N2413" s="40"/>
    </row>
    <row r="2414">
      <c r="A2414" s="41" t="s">
        <v>8631</v>
      </c>
      <c r="B2414" s="36" t="s">
        <v>4685</v>
      </c>
      <c r="C2414" s="36" t="s">
        <v>39</v>
      </c>
      <c r="D2414" s="36" t="s">
        <v>40</v>
      </c>
      <c r="E2414" s="36" t="s">
        <v>4686</v>
      </c>
      <c r="F2414" s="42">
        <f>SUMIFS('Sample - Superstore'!R:R,'Sample - Superstore'!$V:$V,$A2414,'Sample - Superstore'!$N:$N,$B2414)</f>
        <v>302.376</v>
      </c>
      <c r="G2414" s="43" t="str">
        <f>IF(OR($F2414&lt;Lower_Limit,$F2414&gt;Upper_Limit),TRUE,IF($F2414&gt;Upper_percentile,"P99",IF($F2414&lt;Lower_percentile,"P01","")))</f>
        <v/>
      </c>
      <c r="H2414" s="44">
        <f>SUMIFS('Sample - Superstore'!S:S,'Sample - Superstore'!$V:$V,$A2414,'Sample - Superstore'!$N:$N,$B2414)</f>
        <v>3</v>
      </c>
      <c r="I2414" s="45">
        <f>SUMIFS('Sample - Superstore'!T:T,'Sample - Superstore'!$V:$V,$A2414,'Sample - Superstore'!$N:$N,$B2414)</f>
        <v>0.2</v>
      </c>
      <c r="J2414" s="42">
        <f>SUMIFS('Sample - Superstore'!U:U,'Sample - Superstore'!$V:$V,$A2414,'Sample - Superstore'!$N:$N,$B2414)</f>
        <v>22.6782</v>
      </c>
      <c r="N2414" s="40"/>
    </row>
    <row r="2415">
      <c r="A2415" s="41" t="s">
        <v>8631</v>
      </c>
      <c r="B2415" s="36" t="s">
        <v>357</v>
      </c>
      <c r="C2415" s="36" t="s">
        <v>51</v>
      </c>
      <c r="D2415" s="36" t="s">
        <v>93</v>
      </c>
      <c r="E2415" s="36" t="s">
        <v>358</v>
      </c>
      <c r="F2415" s="42">
        <f>SUMIFS('Sample - Superstore'!R:R,'Sample - Superstore'!$V:$V,$A2415,'Sample - Superstore'!$N:$N,$B2415)</f>
        <v>34.27251515</v>
      </c>
      <c r="G2415" s="43" t="str">
        <f>IF(OR($F2415&lt;Lower_Limit,$F2415&gt;Upper_Limit),TRUE,IF($F2415&gt;Upper_percentile,"P99",IF($F2415&lt;Lower_percentile,"P01","")))</f>
        <v/>
      </c>
      <c r="H2415" s="44">
        <f>SUMIFS('Sample - Superstore'!S:S,'Sample - Superstore'!$V:$V,$A2415,'Sample - Superstore'!$N:$N,$B2415)</f>
        <v>3</v>
      </c>
      <c r="I2415" s="45">
        <f>SUMIFS('Sample - Superstore'!T:T,'Sample - Superstore'!$V:$V,$A2415,'Sample - Superstore'!$N:$N,$B2415)</f>
        <v>0.2</v>
      </c>
      <c r="J2415" s="42">
        <f>SUMIFS('Sample - Superstore'!U:U,'Sample - Superstore'!$V:$V,$A2415,'Sample - Superstore'!$N:$N,$B2415)</f>
        <v>2.570438636</v>
      </c>
      <c r="N2415" s="40"/>
    </row>
    <row r="2416">
      <c r="A2416" s="41" t="s">
        <v>8631</v>
      </c>
      <c r="B2416" s="36" t="s">
        <v>1879</v>
      </c>
      <c r="C2416" s="36" t="s">
        <v>51</v>
      </c>
      <c r="D2416" s="36" t="s">
        <v>52</v>
      </c>
      <c r="E2416" s="36" t="s">
        <v>1880</v>
      </c>
      <c r="F2416" s="42">
        <f>SUMIFS('Sample - Superstore'!R:R,'Sample - Superstore'!$V:$V,$A2416,'Sample - Superstore'!$N:$N,$B2416)</f>
        <v>180.0210041</v>
      </c>
      <c r="G2416" s="43" t="str">
        <f>IF(OR($F2416&lt;Lower_Limit,$F2416&gt;Upper_Limit),TRUE,IF($F2416&gt;Upper_percentile,"P99",IF($F2416&lt;Lower_percentile,"P01","")))</f>
        <v/>
      </c>
      <c r="H2416" s="44">
        <f>SUMIFS('Sample - Superstore'!S:S,'Sample - Superstore'!$V:$V,$A2416,'Sample - Superstore'!$N:$N,$B2416)</f>
        <v>4</v>
      </c>
      <c r="I2416" s="45">
        <f>SUMIFS('Sample - Superstore'!T:T,'Sample - Superstore'!$V:$V,$A2416,'Sample - Superstore'!$N:$N,$B2416)</f>
        <v>0.2</v>
      </c>
      <c r="J2416" s="42">
        <f>SUMIFS('Sample - Superstore'!U:U,'Sample - Superstore'!$V:$V,$A2416,'Sample - Superstore'!$N:$N,$B2416)</f>
        <v>-40.50472593</v>
      </c>
      <c r="N2416" s="40"/>
    </row>
    <row r="2417">
      <c r="A2417" s="41" t="s">
        <v>8632</v>
      </c>
      <c r="B2417" s="36" t="s">
        <v>2465</v>
      </c>
      <c r="C2417" s="36" t="s">
        <v>35</v>
      </c>
      <c r="D2417" s="36" t="s">
        <v>121</v>
      </c>
      <c r="E2417" s="36" t="s">
        <v>2466</v>
      </c>
      <c r="F2417" s="42">
        <f>SUMIFS('Sample - Superstore'!R:R,'Sample - Superstore'!$V:$V,$A2417,'Sample - Superstore'!$N:$N,$B2417)</f>
        <v>56.26058272</v>
      </c>
      <c r="G2417" s="43" t="str">
        <f>IF(OR($F2417&lt;Lower_Limit,$F2417&gt;Upper_Limit),TRUE,IF($F2417&gt;Upper_percentile,"P99",IF($F2417&lt;Lower_percentile,"P01","")))</f>
        <v/>
      </c>
      <c r="H2417" s="44">
        <f>SUMIFS('Sample - Superstore'!S:S,'Sample - Superstore'!$V:$V,$A2417,'Sample - Superstore'!$N:$N,$B2417)</f>
        <v>4</v>
      </c>
      <c r="I2417" s="45">
        <f>SUMIFS('Sample - Superstore'!T:T,'Sample - Superstore'!$V:$V,$A2417,'Sample - Superstore'!$N:$N,$B2417)</f>
        <v>0.2</v>
      </c>
      <c r="J2417" s="42">
        <f>SUMIFS('Sample - Superstore'!U:U,'Sample - Superstore'!$V:$V,$A2417,'Sample - Superstore'!$N:$N,$B2417)</f>
        <v>9.845601975</v>
      </c>
      <c r="N2417" s="40"/>
    </row>
    <row r="2418">
      <c r="A2418" s="41" t="s">
        <v>8632</v>
      </c>
      <c r="B2418" s="36" t="s">
        <v>5745</v>
      </c>
      <c r="C2418" s="36" t="s">
        <v>35</v>
      </c>
      <c r="D2418" s="36" t="s">
        <v>121</v>
      </c>
      <c r="E2418" s="36" t="s">
        <v>5746</v>
      </c>
      <c r="F2418" s="42">
        <f>SUMIFS('Sample - Superstore'!R:R,'Sample - Superstore'!$V:$V,$A2418,'Sample - Superstore'!$N:$N,$B2418)</f>
        <v>474.43</v>
      </c>
      <c r="G2418" s="43" t="str">
        <f>IF(OR($F2418&lt;Lower_Limit,$F2418&gt;Upper_Limit),TRUE,IF($F2418&gt;Upper_percentile,"P99",IF($F2418&lt;Lower_percentile,"P01","")))</f>
        <v/>
      </c>
      <c r="H2418" s="44">
        <f>SUMIFS('Sample - Superstore'!S:S,'Sample - Superstore'!$V:$V,$A2418,'Sample - Superstore'!$N:$N,$B2418)</f>
        <v>11</v>
      </c>
      <c r="I2418" s="45">
        <f>SUMIFS('Sample - Superstore'!T:T,'Sample - Superstore'!$V:$V,$A2418,'Sample - Superstore'!$N:$N,$B2418)</f>
        <v>0</v>
      </c>
      <c r="J2418" s="42">
        <f>SUMIFS('Sample - Superstore'!U:U,'Sample - Superstore'!$V:$V,$A2418,'Sample - Superstore'!$N:$N,$B2418)</f>
        <v>199.2606</v>
      </c>
      <c r="N2418" s="40"/>
    </row>
    <row r="2419">
      <c r="A2419" s="41" t="s">
        <v>8632</v>
      </c>
      <c r="B2419" s="36" t="s">
        <v>3233</v>
      </c>
      <c r="C2419" s="36" t="s">
        <v>51</v>
      </c>
      <c r="D2419" s="36" t="s">
        <v>76</v>
      </c>
      <c r="E2419" s="36" t="s">
        <v>3234</v>
      </c>
      <c r="F2419" s="42">
        <f>SUMIFS('Sample - Superstore'!R:R,'Sample - Superstore'!$V:$V,$A2419,'Sample - Superstore'!$N:$N,$B2419)</f>
        <v>4.142222222</v>
      </c>
      <c r="G2419" s="43" t="str">
        <f>IF(OR($F2419&lt;Lower_Limit,$F2419&gt;Upper_Limit),TRUE,IF($F2419&gt;Upper_percentile,"P99",IF($F2419&lt;Lower_percentile,"P01","")))</f>
        <v/>
      </c>
      <c r="H2419" s="44">
        <f>SUMIFS('Sample - Superstore'!S:S,'Sample - Superstore'!$V:$V,$A2419,'Sample - Superstore'!$N:$N,$B2419)</f>
        <v>2</v>
      </c>
      <c r="I2419" s="45">
        <f>SUMIFS('Sample - Superstore'!T:T,'Sample - Superstore'!$V:$V,$A2419,'Sample - Superstore'!$N:$N,$B2419)</f>
        <v>0</v>
      </c>
      <c r="J2419" s="42">
        <f>SUMIFS('Sample - Superstore'!U:U,'Sample - Superstore'!$V:$V,$A2419,'Sample - Superstore'!$N:$N,$B2419)</f>
        <v>1.988266667</v>
      </c>
      <c r="N2419" s="40"/>
    </row>
    <row r="2420">
      <c r="A2420" s="41" t="s">
        <v>8632</v>
      </c>
      <c r="B2420" s="36" t="s">
        <v>3607</v>
      </c>
      <c r="C2420" s="36" t="s">
        <v>51</v>
      </c>
      <c r="D2420" s="36" t="s">
        <v>52</v>
      </c>
      <c r="E2420" s="36" t="s">
        <v>3608</v>
      </c>
      <c r="F2420" s="42">
        <f>SUMIFS('Sample - Superstore'!R:R,'Sample - Superstore'!$V:$V,$A2420,'Sample - Superstore'!$N:$N,$B2420)</f>
        <v>523.0245926</v>
      </c>
      <c r="G2420" s="43" t="str">
        <f>IF(OR($F2420&lt;Lower_Limit,$F2420&gt;Upper_Limit),TRUE,IF($F2420&gt;Upper_percentile,"P99",IF($F2420&lt;Lower_percentile,"P01","")))</f>
        <v/>
      </c>
      <c r="H2420" s="44">
        <f>SUMIFS('Sample - Superstore'!S:S,'Sample - Superstore'!$V:$V,$A2420,'Sample - Superstore'!$N:$N,$B2420)</f>
        <v>5</v>
      </c>
      <c r="I2420" s="45">
        <f>SUMIFS('Sample - Superstore'!T:T,'Sample - Superstore'!$V:$V,$A2420,'Sample - Superstore'!$N:$N,$B2420)</f>
        <v>0.2</v>
      </c>
      <c r="J2420" s="42">
        <f>SUMIFS('Sample - Superstore'!U:U,'Sample - Superstore'!$V:$V,$A2420,'Sample - Superstore'!$N:$N,$B2420)</f>
        <v>-124.2183407</v>
      </c>
      <c r="N2420" s="40"/>
    </row>
    <row r="2421">
      <c r="A2421" s="41" t="s">
        <v>8632</v>
      </c>
      <c r="B2421" s="36" t="s">
        <v>2121</v>
      </c>
      <c r="C2421" s="36" t="s">
        <v>35</v>
      </c>
      <c r="D2421" s="36" t="s">
        <v>121</v>
      </c>
      <c r="E2421" s="36" t="s">
        <v>2122</v>
      </c>
      <c r="F2421" s="42">
        <f>SUMIFS('Sample - Superstore'!R:R,'Sample - Superstore'!$V:$V,$A2421,'Sample - Superstore'!$N:$N,$B2421)</f>
        <v>162.7202963</v>
      </c>
      <c r="G2421" s="43" t="str">
        <f>IF(OR($F2421&lt;Lower_Limit,$F2421&gt;Upper_Limit),TRUE,IF($F2421&gt;Upper_percentile,"P99",IF($F2421&lt;Lower_percentile,"P01","")))</f>
        <v/>
      </c>
      <c r="H2421" s="44">
        <f>SUMIFS('Sample - Superstore'!S:S,'Sample - Superstore'!$V:$V,$A2421,'Sample - Superstore'!$N:$N,$B2421)</f>
        <v>5</v>
      </c>
      <c r="I2421" s="45">
        <f>SUMIFS('Sample - Superstore'!T:T,'Sample - Superstore'!$V:$V,$A2421,'Sample - Superstore'!$N:$N,$B2421)</f>
        <v>0.6</v>
      </c>
      <c r="J2421" s="42">
        <f>SUMIFS('Sample - Superstore'!U:U,'Sample - Superstore'!$V:$V,$A2421,'Sample - Superstore'!$N:$N,$B2421)</f>
        <v>-215.6043926</v>
      </c>
      <c r="N2421" s="40"/>
    </row>
    <row r="2422">
      <c r="A2422" s="41" t="s">
        <v>8632</v>
      </c>
      <c r="B2422" s="36" t="s">
        <v>4273</v>
      </c>
      <c r="C2422" s="36" t="s">
        <v>35</v>
      </c>
      <c r="D2422" s="36" t="s">
        <v>263</v>
      </c>
      <c r="E2422" s="36" t="s">
        <v>4274</v>
      </c>
      <c r="F2422" s="42">
        <f>SUMIFS('Sample - Superstore'!R:R,'Sample - Superstore'!$V:$V,$A2422,'Sample - Superstore'!$N:$N,$B2422)</f>
        <v>357.5474173</v>
      </c>
      <c r="G2422" s="43" t="str">
        <f>IF(OR($F2422&lt;Lower_Limit,$F2422&gt;Upper_Limit),TRUE,IF($F2422&gt;Upper_percentile,"P99",IF($F2422&lt;Lower_percentile,"P01","")))</f>
        <v/>
      </c>
      <c r="H2422" s="44">
        <f>SUMIFS('Sample - Superstore'!S:S,'Sample - Superstore'!$V:$V,$A2422,'Sample - Superstore'!$N:$N,$B2422)</f>
        <v>4</v>
      </c>
      <c r="I2422" s="45">
        <f>SUMIFS('Sample - Superstore'!T:T,'Sample - Superstore'!$V:$V,$A2422,'Sample - Superstore'!$N:$N,$B2422)</f>
        <v>0.3</v>
      </c>
      <c r="J2422" s="42">
        <f>SUMIFS('Sample - Superstore'!U:U,'Sample - Superstore'!$V:$V,$A2422,'Sample - Superstore'!$N:$N,$B2422)</f>
        <v>-30.64692148</v>
      </c>
      <c r="N2422" s="40"/>
    </row>
    <row r="2423">
      <c r="A2423" s="41" t="s">
        <v>8632</v>
      </c>
      <c r="B2423" s="36" t="s">
        <v>5749</v>
      </c>
      <c r="C2423" s="36" t="s">
        <v>51</v>
      </c>
      <c r="D2423" s="36" t="s">
        <v>93</v>
      </c>
      <c r="E2423" s="36" t="s">
        <v>5750</v>
      </c>
      <c r="F2423" s="42">
        <f>SUMIFS('Sample - Superstore'!R:R,'Sample - Superstore'!$V:$V,$A2423,'Sample - Superstore'!$N:$N,$B2423)</f>
        <v>14.65426173</v>
      </c>
      <c r="G2423" s="43" t="str">
        <f>IF(OR($F2423&lt;Lower_Limit,$F2423&gt;Upper_Limit),TRUE,IF($F2423&gt;Upper_percentile,"P99",IF($F2423&lt;Lower_percentile,"P01","")))</f>
        <v/>
      </c>
      <c r="H2423" s="44">
        <f>SUMIFS('Sample - Superstore'!S:S,'Sample - Superstore'!$V:$V,$A2423,'Sample - Superstore'!$N:$N,$B2423)</f>
        <v>4</v>
      </c>
      <c r="I2423" s="45">
        <f>SUMIFS('Sample - Superstore'!T:T,'Sample - Superstore'!$V:$V,$A2423,'Sample - Superstore'!$N:$N,$B2423)</f>
        <v>0.2</v>
      </c>
      <c r="J2423" s="42">
        <f>SUMIFS('Sample - Superstore'!U:U,'Sample - Superstore'!$V:$V,$A2423,'Sample - Superstore'!$N:$N,$B2423)</f>
        <v>2.564495802</v>
      </c>
      <c r="N2423" s="40"/>
    </row>
    <row r="2424">
      <c r="A2424" s="41" t="s">
        <v>8632</v>
      </c>
      <c r="B2424" s="36" t="s">
        <v>2102</v>
      </c>
      <c r="C2424" s="36" t="s">
        <v>51</v>
      </c>
      <c r="D2424" s="36" t="s">
        <v>76</v>
      </c>
      <c r="E2424" s="36" t="s">
        <v>2103</v>
      </c>
      <c r="F2424" s="42">
        <f>SUMIFS('Sample - Superstore'!R:R,'Sample - Superstore'!$V:$V,$A2424,'Sample - Superstore'!$N:$N,$B2424)</f>
        <v>45.05303292</v>
      </c>
      <c r="G2424" s="43" t="str">
        <f>IF(OR($F2424&lt;Lower_Limit,$F2424&gt;Upper_Limit),TRUE,IF($F2424&gt;Upper_percentile,"P99",IF($F2424&lt;Lower_percentile,"P01","")))</f>
        <v/>
      </c>
      <c r="H2424" s="44">
        <f>SUMIFS('Sample - Superstore'!S:S,'Sample - Superstore'!$V:$V,$A2424,'Sample - Superstore'!$N:$N,$B2424)</f>
        <v>10</v>
      </c>
      <c r="I2424" s="45">
        <f>SUMIFS('Sample - Superstore'!T:T,'Sample - Superstore'!$V:$V,$A2424,'Sample - Superstore'!$N:$N,$B2424)</f>
        <v>0.8</v>
      </c>
      <c r="J2424" s="42">
        <f>SUMIFS('Sample - Superstore'!U:U,'Sample - Superstore'!$V:$V,$A2424,'Sample - Superstore'!$N:$N,$B2424)</f>
        <v>7.637528807</v>
      </c>
      <c r="N2424" s="40"/>
    </row>
    <row r="2425">
      <c r="A2425" s="41" t="s">
        <v>8632</v>
      </c>
      <c r="B2425" s="36" t="s">
        <v>2205</v>
      </c>
      <c r="C2425" s="36" t="s">
        <v>51</v>
      </c>
      <c r="D2425" s="36" t="s">
        <v>76</v>
      </c>
      <c r="E2425" s="36" t="s">
        <v>2206</v>
      </c>
      <c r="F2425" s="42">
        <f>SUMIFS('Sample - Superstore'!R:R,'Sample - Superstore'!$V:$V,$A2425,'Sample - Superstore'!$N:$N,$B2425)</f>
        <v>15.81868642</v>
      </c>
      <c r="G2425" s="43" t="str">
        <f>IF(OR($F2425&lt;Lower_Limit,$F2425&gt;Upper_Limit),TRUE,IF($F2425&gt;Upper_percentile,"P99",IF($F2425&lt;Lower_percentile,"P01","")))</f>
        <v/>
      </c>
      <c r="H2425" s="44">
        <f>SUMIFS('Sample - Superstore'!S:S,'Sample - Superstore'!$V:$V,$A2425,'Sample - Superstore'!$N:$N,$B2425)</f>
        <v>14</v>
      </c>
      <c r="I2425" s="45">
        <f>SUMIFS('Sample - Superstore'!T:T,'Sample - Superstore'!$V:$V,$A2425,'Sample - Superstore'!$N:$N,$B2425)</f>
        <v>0.8</v>
      </c>
      <c r="J2425" s="42">
        <f>SUMIFS('Sample - Superstore'!U:U,'Sample - Superstore'!$V:$V,$A2425,'Sample - Superstore'!$N:$N,$B2425)</f>
        <v>-26.10083259</v>
      </c>
      <c r="N2425" s="40"/>
    </row>
    <row r="2426">
      <c r="A2426" s="41" t="s">
        <v>8632</v>
      </c>
      <c r="B2426" s="36" t="s">
        <v>5751</v>
      </c>
      <c r="C2426" s="36" t="s">
        <v>51</v>
      </c>
      <c r="D2426" s="36" t="s">
        <v>283</v>
      </c>
      <c r="E2426" s="36" t="s">
        <v>5752</v>
      </c>
      <c r="F2426" s="42">
        <f>SUMIFS('Sample - Superstore'!R:R,'Sample - Superstore'!$V:$V,$A2426,'Sample - Superstore'!$N:$N,$B2426)</f>
        <v>17.51699753</v>
      </c>
      <c r="G2426" s="43" t="str">
        <f>IF(OR($F2426&lt;Lower_Limit,$F2426&gt;Upper_Limit),TRUE,IF($F2426&gt;Upper_percentile,"P99",IF($F2426&lt;Lower_percentile,"P01","")))</f>
        <v/>
      </c>
      <c r="H2426" s="44">
        <f>SUMIFS('Sample - Superstore'!S:S,'Sample - Superstore'!$V:$V,$A2426,'Sample - Superstore'!$N:$N,$B2426)</f>
        <v>2</v>
      </c>
      <c r="I2426" s="45">
        <f>SUMIFS('Sample - Superstore'!T:T,'Sample - Superstore'!$V:$V,$A2426,'Sample - Superstore'!$N:$N,$B2426)</f>
        <v>0.8</v>
      </c>
      <c r="J2426" s="42">
        <f>SUMIFS('Sample - Superstore'!U:U,'Sample - Superstore'!$V:$V,$A2426,'Sample - Superstore'!$N:$N,$B2426)</f>
        <v>-44.6683437</v>
      </c>
      <c r="N2426" s="40"/>
    </row>
    <row r="2427">
      <c r="A2427" s="41" t="s">
        <v>8632</v>
      </c>
      <c r="B2427" s="36" t="s">
        <v>2539</v>
      </c>
      <c r="C2427" s="36" t="s">
        <v>39</v>
      </c>
      <c r="D2427" s="36" t="s">
        <v>446</v>
      </c>
      <c r="E2427" s="36" t="s">
        <v>2540</v>
      </c>
      <c r="F2427" s="42">
        <f>SUMIFS('Sample - Superstore'!R:R,'Sample - Superstore'!$V:$V,$A2427,'Sample - Superstore'!$N:$N,$B2427)</f>
        <v>502.8472583</v>
      </c>
      <c r="G2427" s="43" t="str">
        <f>IF(OR($F2427&lt;Lower_Limit,$F2427&gt;Upper_Limit),TRUE,IF($F2427&gt;Upper_percentile,"P99",IF($F2427&lt;Lower_percentile,"P01","")))</f>
        <v/>
      </c>
      <c r="H2427" s="44">
        <f>SUMIFS('Sample - Superstore'!S:S,'Sample - Superstore'!$V:$V,$A2427,'Sample - Superstore'!$N:$N,$B2427)</f>
        <v>2</v>
      </c>
      <c r="I2427" s="45">
        <f>SUMIFS('Sample - Superstore'!T:T,'Sample - Superstore'!$V:$V,$A2427,'Sample - Superstore'!$N:$N,$B2427)</f>
        <v>0.5</v>
      </c>
      <c r="J2427" s="42">
        <f>SUMIFS('Sample - Superstore'!U:U,'Sample - Superstore'!$V:$V,$A2427,'Sample - Superstore'!$N:$N,$B2427)</f>
        <v>-20.11389033</v>
      </c>
      <c r="N2427" s="40"/>
    </row>
    <row r="2428">
      <c r="A2428" s="41" t="s">
        <v>8632</v>
      </c>
      <c r="B2428" s="36" t="s">
        <v>3290</v>
      </c>
      <c r="C2428" s="36" t="s">
        <v>51</v>
      </c>
      <c r="D2428" s="36" t="s">
        <v>76</v>
      </c>
      <c r="E2428" s="36" t="s">
        <v>3291</v>
      </c>
      <c r="F2428" s="42">
        <f>SUMIFS('Sample - Superstore'!R:R,'Sample - Superstore'!$V:$V,$A2428,'Sample - Superstore'!$N:$N,$B2428)</f>
        <v>11.29303146</v>
      </c>
      <c r="G2428" s="43" t="str">
        <f>IF(OR($F2428&lt;Lower_Limit,$F2428&gt;Upper_Limit),TRUE,IF($F2428&gt;Upper_percentile,"P99",IF($F2428&lt;Lower_percentile,"P01","")))</f>
        <v/>
      </c>
      <c r="H2428" s="44">
        <f>SUMIFS('Sample - Superstore'!S:S,'Sample - Superstore'!$V:$V,$A2428,'Sample - Superstore'!$N:$N,$B2428)</f>
        <v>5</v>
      </c>
      <c r="I2428" s="45">
        <f>SUMIFS('Sample - Superstore'!T:T,'Sample - Superstore'!$V:$V,$A2428,'Sample - Superstore'!$N:$N,$B2428)</f>
        <v>0.7</v>
      </c>
      <c r="J2428" s="42">
        <f>SUMIFS('Sample - Superstore'!U:U,'Sample - Superstore'!$V:$V,$A2428,'Sample - Superstore'!$N:$N,$B2428)</f>
        <v>-9.03442517</v>
      </c>
      <c r="N2428" s="40"/>
    </row>
    <row r="2429">
      <c r="A2429" s="41" t="s">
        <v>8632</v>
      </c>
      <c r="B2429" s="36" t="s">
        <v>5095</v>
      </c>
      <c r="C2429" s="36" t="s">
        <v>51</v>
      </c>
      <c r="D2429" s="36" t="s">
        <v>76</v>
      </c>
      <c r="E2429" s="36" t="s">
        <v>5096</v>
      </c>
      <c r="F2429" s="42">
        <f>SUMIFS('Sample - Superstore'!R:R,'Sample - Superstore'!$V:$V,$A2429,'Sample - Superstore'!$N:$N,$B2429)</f>
        <v>20.66575281</v>
      </c>
      <c r="G2429" s="43" t="str">
        <f>IF(OR($F2429&lt;Lower_Limit,$F2429&gt;Upper_Limit),TRUE,IF($F2429&gt;Upper_percentile,"P99",IF($F2429&lt;Lower_percentile,"P01","")))</f>
        <v/>
      </c>
      <c r="H2429" s="44">
        <f>SUMIFS('Sample - Superstore'!S:S,'Sample - Superstore'!$V:$V,$A2429,'Sample - Superstore'!$N:$N,$B2429)</f>
        <v>6</v>
      </c>
      <c r="I2429" s="45">
        <f>SUMIFS('Sample - Superstore'!T:T,'Sample - Superstore'!$V:$V,$A2429,'Sample - Superstore'!$N:$N,$B2429)</f>
        <v>0.7</v>
      </c>
      <c r="J2429" s="42">
        <f>SUMIFS('Sample - Superstore'!U:U,'Sample - Superstore'!$V:$V,$A2429,'Sample - Superstore'!$N:$N,$B2429)</f>
        <v>-15.15488539</v>
      </c>
      <c r="N2429" s="40"/>
    </row>
    <row r="2430">
      <c r="A2430" s="41" t="s">
        <v>8632</v>
      </c>
      <c r="B2430" s="36" t="s">
        <v>141</v>
      </c>
      <c r="C2430" s="36" t="s">
        <v>51</v>
      </c>
      <c r="D2430" s="36" t="s">
        <v>93</v>
      </c>
      <c r="E2430" s="36" t="s">
        <v>142</v>
      </c>
      <c r="F2430" s="42">
        <f>SUMIFS('Sample - Superstore'!R:R,'Sample - Superstore'!$V:$V,$A2430,'Sample - Superstore'!$N:$N,$B2430)</f>
        <v>36.53825844</v>
      </c>
      <c r="G2430" s="43" t="str">
        <f>IF(OR($F2430&lt;Lower_Limit,$F2430&gt;Upper_Limit),TRUE,IF($F2430&gt;Upper_percentile,"P99",IF($F2430&lt;Lower_percentile,"P01","")))</f>
        <v/>
      </c>
      <c r="H2430" s="44">
        <f>SUMIFS('Sample - Superstore'!S:S,'Sample - Superstore'!$V:$V,$A2430,'Sample - Superstore'!$N:$N,$B2430)</f>
        <v>2</v>
      </c>
      <c r="I2430" s="45">
        <f>SUMIFS('Sample - Superstore'!T:T,'Sample - Superstore'!$V:$V,$A2430,'Sample - Superstore'!$N:$N,$B2430)</f>
        <v>0.2</v>
      </c>
      <c r="J2430" s="42">
        <f>SUMIFS('Sample - Superstore'!U:U,'Sample - Superstore'!$V:$V,$A2430,'Sample - Superstore'!$N:$N,$B2430)</f>
        <v>4.567282305</v>
      </c>
      <c r="N2430" s="40"/>
    </row>
    <row r="2431">
      <c r="A2431" s="41" t="s">
        <v>8632</v>
      </c>
      <c r="B2431" s="36" t="s">
        <v>5755</v>
      </c>
      <c r="C2431" s="36" t="s">
        <v>51</v>
      </c>
      <c r="D2431" s="36" t="s">
        <v>283</v>
      </c>
      <c r="E2431" s="36" t="s">
        <v>5756</v>
      </c>
      <c r="F2431" s="42">
        <f>SUMIFS('Sample - Superstore'!R:R,'Sample - Superstore'!$V:$V,$A2431,'Sample - Superstore'!$N:$N,$B2431)</f>
        <v>6.252388477</v>
      </c>
      <c r="G2431" s="43" t="str">
        <f>IF(OR($F2431&lt;Lower_Limit,$F2431&gt;Upper_Limit),TRUE,IF($F2431&gt;Upper_percentile,"P99",IF($F2431&lt;Lower_percentile,"P01","")))</f>
        <v/>
      </c>
      <c r="H2431" s="44">
        <f>SUMIFS('Sample - Superstore'!S:S,'Sample - Superstore'!$V:$V,$A2431,'Sample - Superstore'!$N:$N,$B2431)</f>
        <v>2</v>
      </c>
      <c r="I2431" s="45">
        <f>SUMIFS('Sample - Superstore'!T:T,'Sample - Superstore'!$V:$V,$A2431,'Sample - Superstore'!$N:$N,$B2431)</f>
        <v>0.8</v>
      </c>
      <c r="J2431" s="42">
        <f>SUMIFS('Sample - Superstore'!U:U,'Sample - Superstore'!$V:$V,$A2431,'Sample - Superstore'!$N:$N,$B2431)</f>
        <v>-15.63097119</v>
      </c>
      <c r="N2431" s="40"/>
    </row>
    <row r="2432">
      <c r="A2432" s="41" t="s">
        <v>8632</v>
      </c>
      <c r="B2432" s="36" t="s">
        <v>5229</v>
      </c>
      <c r="C2432" s="36" t="s">
        <v>35</v>
      </c>
      <c r="D2432" s="36" t="s">
        <v>73</v>
      </c>
      <c r="E2432" s="36" t="s">
        <v>5230</v>
      </c>
      <c r="F2432" s="42">
        <f>SUMIFS('Sample - Superstore'!R:R,'Sample - Superstore'!$V:$V,$A2432,'Sample - Superstore'!$N:$N,$B2432)</f>
        <v>1051.384243</v>
      </c>
      <c r="G2432" s="43" t="str">
        <f>IF(OR($F2432&lt;Lower_Limit,$F2432&gt;Upper_Limit),TRUE,IF($F2432&gt;Upper_percentile,"P99",IF($F2432&lt;Lower_percentile,"P01","")))</f>
        <v/>
      </c>
      <c r="H2432" s="44">
        <f>SUMIFS('Sample - Superstore'!S:S,'Sample - Superstore'!$V:$V,$A2432,'Sample - Superstore'!$N:$N,$B2432)</f>
        <v>5</v>
      </c>
      <c r="I2432" s="45">
        <f>SUMIFS('Sample - Superstore'!T:T,'Sample - Superstore'!$V:$V,$A2432,'Sample - Superstore'!$N:$N,$B2432)</f>
        <v>0.3</v>
      </c>
      <c r="J2432" s="42">
        <f>SUMIFS('Sample - Superstore'!U:U,'Sample - Superstore'!$V:$V,$A2432,'Sample - Superstore'!$N:$N,$B2432)</f>
        <v>-195.2570737</v>
      </c>
      <c r="N2432" s="40"/>
    </row>
    <row r="2433">
      <c r="A2433" s="41" t="s">
        <v>8632</v>
      </c>
      <c r="B2433" s="36" t="s">
        <v>4729</v>
      </c>
      <c r="C2433" s="36" t="s">
        <v>51</v>
      </c>
      <c r="D2433" s="36" t="s">
        <v>52</v>
      </c>
      <c r="E2433" s="36" t="s">
        <v>4730</v>
      </c>
      <c r="F2433" s="42">
        <f>SUMIFS('Sample - Superstore'!R:R,'Sample - Superstore'!$V:$V,$A2433,'Sample - Superstore'!$N:$N,$B2433)</f>
        <v>428.3484642</v>
      </c>
      <c r="G2433" s="43" t="str">
        <f>IF(OR($F2433&lt;Lower_Limit,$F2433&gt;Upper_Limit),TRUE,IF($F2433&gt;Upper_percentile,"P99",IF($F2433&lt;Lower_percentile,"P01","")))</f>
        <v/>
      </c>
      <c r="H2433" s="44">
        <f>SUMIFS('Sample - Superstore'!S:S,'Sample - Superstore'!$V:$V,$A2433,'Sample - Superstore'!$N:$N,$B2433)</f>
        <v>3</v>
      </c>
      <c r="I2433" s="45">
        <f>SUMIFS('Sample - Superstore'!T:T,'Sample - Superstore'!$V:$V,$A2433,'Sample - Superstore'!$N:$N,$B2433)</f>
        <v>0.2</v>
      </c>
      <c r="J2433" s="42">
        <f>SUMIFS('Sample - Superstore'!U:U,'Sample - Superstore'!$V:$V,$A2433,'Sample - Superstore'!$N:$N,$B2433)</f>
        <v>32.12613481</v>
      </c>
      <c r="N2433" s="40"/>
    </row>
    <row r="2434">
      <c r="A2434" s="41" t="s">
        <v>8632</v>
      </c>
      <c r="B2434" s="36" t="s">
        <v>4754</v>
      </c>
      <c r="C2434" s="36" t="s">
        <v>39</v>
      </c>
      <c r="D2434" s="36" t="s">
        <v>61</v>
      </c>
      <c r="E2434" s="36" t="s">
        <v>4755</v>
      </c>
      <c r="F2434" s="42">
        <f>SUMIFS('Sample - Superstore'!R:R,'Sample - Superstore'!$V:$V,$A2434,'Sample - Superstore'!$N:$N,$B2434)</f>
        <v>16.59</v>
      </c>
      <c r="G2434" s="43" t="str">
        <f>IF(OR($F2434&lt;Lower_Limit,$F2434&gt;Upper_Limit),TRUE,IF($F2434&gt;Upper_percentile,"P99",IF($F2434&lt;Lower_percentile,"P01","")))</f>
        <v/>
      </c>
      <c r="H2434" s="44">
        <f>SUMIFS('Sample - Superstore'!S:S,'Sample - Superstore'!$V:$V,$A2434,'Sample - Superstore'!$N:$N,$B2434)</f>
        <v>1</v>
      </c>
      <c r="I2434" s="45">
        <f>SUMIFS('Sample - Superstore'!T:T,'Sample - Superstore'!$V:$V,$A2434,'Sample - Superstore'!$N:$N,$B2434)</f>
        <v>0</v>
      </c>
      <c r="J2434" s="42">
        <f>SUMIFS('Sample - Superstore'!U:U,'Sample - Superstore'!$V:$V,$A2434,'Sample - Superstore'!$N:$N,$B2434)</f>
        <v>5.8065</v>
      </c>
      <c r="N2434" s="40"/>
    </row>
    <row r="2435">
      <c r="A2435" s="41" t="s">
        <v>8632</v>
      </c>
      <c r="B2435" s="36" t="s">
        <v>4341</v>
      </c>
      <c r="C2435" s="36" t="s">
        <v>51</v>
      </c>
      <c r="D2435" s="36" t="s">
        <v>124</v>
      </c>
      <c r="E2435" s="36" t="s">
        <v>4342</v>
      </c>
      <c r="F2435" s="42">
        <f>SUMIFS('Sample - Superstore'!R:R,'Sample - Superstore'!$V:$V,$A2435,'Sample - Superstore'!$N:$N,$B2435)</f>
        <v>38.88</v>
      </c>
      <c r="G2435" s="43" t="str">
        <f>IF(OR($F2435&lt;Lower_Limit,$F2435&gt;Upper_Limit),TRUE,IF($F2435&gt;Upper_percentile,"P99",IF($F2435&lt;Lower_percentile,"P01","")))</f>
        <v/>
      </c>
      <c r="H2435" s="44">
        <f>SUMIFS('Sample - Superstore'!S:S,'Sample - Superstore'!$V:$V,$A2435,'Sample - Superstore'!$N:$N,$B2435)</f>
        <v>6</v>
      </c>
      <c r="I2435" s="45">
        <f>SUMIFS('Sample - Superstore'!T:T,'Sample - Superstore'!$V:$V,$A2435,'Sample - Superstore'!$N:$N,$B2435)</f>
        <v>0</v>
      </c>
      <c r="J2435" s="42">
        <f>SUMIFS('Sample - Superstore'!U:U,'Sample - Superstore'!$V:$V,$A2435,'Sample - Superstore'!$N:$N,$B2435)</f>
        <v>18.6624</v>
      </c>
      <c r="N2435" s="40"/>
    </row>
    <row r="2436">
      <c r="A2436" s="41" t="s">
        <v>8632</v>
      </c>
      <c r="B2436" s="36" t="s">
        <v>1550</v>
      </c>
      <c r="C2436" s="36" t="s">
        <v>51</v>
      </c>
      <c r="D2436" s="36" t="s">
        <v>76</v>
      </c>
      <c r="E2436" s="36" t="s">
        <v>1551</v>
      </c>
      <c r="F2436" s="42">
        <f>SUMIFS('Sample - Superstore'!R:R,'Sample - Superstore'!$V:$V,$A2436,'Sample - Superstore'!$N:$N,$B2436)</f>
        <v>2022.272</v>
      </c>
      <c r="G2436" s="43" t="str">
        <f>IF(OR($F2436&lt;Lower_Limit,$F2436&gt;Upper_Limit),TRUE,IF($F2436&gt;Upper_percentile,"P99",IF($F2436&lt;Lower_percentile,"P01","")))</f>
        <v/>
      </c>
      <c r="H2436" s="44">
        <f>SUMIFS('Sample - Superstore'!S:S,'Sample - Superstore'!$V:$V,$A2436,'Sample - Superstore'!$N:$N,$B2436)</f>
        <v>8</v>
      </c>
      <c r="I2436" s="45">
        <f>SUMIFS('Sample - Superstore'!T:T,'Sample - Superstore'!$V:$V,$A2436,'Sample - Superstore'!$N:$N,$B2436)</f>
        <v>0.2</v>
      </c>
      <c r="J2436" s="42">
        <f>SUMIFS('Sample - Superstore'!U:U,'Sample - Superstore'!$V:$V,$A2436,'Sample - Superstore'!$N:$N,$B2436)</f>
        <v>682.5168</v>
      </c>
      <c r="N2436" s="40"/>
    </row>
    <row r="2437">
      <c r="A2437" s="41" t="s">
        <v>8632</v>
      </c>
      <c r="B2437" s="36" t="s">
        <v>4306</v>
      </c>
      <c r="C2437" s="36" t="s">
        <v>51</v>
      </c>
      <c r="D2437" s="36" t="s">
        <v>93</v>
      </c>
      <c r="E2437" s="36" t="s">
        <v>4307</v>
      </c>
      <c r="F2437" s="42">
        <f>SUMIFS('Sample - Superstore'!R:R,'Sample - Superstore'!$V:$V,$A2437,'Sample - Superstore'!$N:$N,$B2437)</f>
        <v>9.12</v>
      </c>
      <c r="G2437" s="43" t="str">
        <f>IF(OR($F2437&lt;Lower_Limit,$F2437&gt;Upper_Limit),TRUE,IF($F2437&gt;Upper_percentile,"P99",IF($F2437&lt;Lower_percentile,"P01","")))</f>
        <v/>
      </c>
      <c r="H2437" s="44">
        <f>SUMIFS('Sample - Superstore'!S:S,'Sample - Superstore'!$V:$V,$A2437,'Sample - Superstore'!$N:$N,$B2437)</f>
        <v>3</v>
      </c>
      <c r="I2437" s="45">
        <f>SUMIFS('Sample - Superstore'!T:T,'Sample - Superstore'!$V:$V,$A2437,'Sample - Superstore'!$N:$N,$B2437)</f>
        <v>0</v>
      </c>
      <c r="J2437" s="42">
        <f>SUMIFS('Sample - Superstore'!U:U,'Sample - Superstore'!$V:$V,$A2437,'Sample - Superstore'!$N:$N,$B2437)</f>
        <v>3.1008</v>
      </c>
      <c r="N2437" s="40"/>
    </row>
    <row r="2438">
      <c r="A2438" s="41" t="s">
        <v>8632</v>
      </c>
      <c r="B2438" s="36" t="s">
        <v>2176</v>
      </c>
      <c r="C2438" s="36" t="s">
        <v>51</v>
      </c>
      <c r="D2438" s="36" t="s">
        <v>76</v>
      </c>
      <c r="E2438" s="36" t="s">
        <v>2177</v>
      </c>
      <c r="F2438" s="42">
        <f>SUMIFS('Sample - Superstore'!R:R,'Sample - Superstore'!$V:$V,$A2438,'Sample - Superstore'!$N:$N,$B2438)</f>
        <v>24.09783702</v>
      </c>
      <c r="G2438" s="43" t="str">
        <f>IF(OR($F2438&lt;Lower_Limit,$F2438&gt;Upper_Limit),TRUE,IF($F2438&gt;Upper_percentile,"P99",IF($F2438&lt;Lower_percentile,"P01","")))</f>
        <v/>
      </c>
      <c r="H2438" s="44">
        <f>SUMIFS('Sample - Superstore'!S:S,'Sample - Superstore'!$V:$V,$A2438,'Sample - Superstore'!$N:$N,$B2438)</f>
        <v>7</v>
      </c>
      <c r="I2438" s="45">
        <f>SUMIFS('Sample - Superstore'!T:T,'Sample - Superstore'!$V:$V,$A2438,'Sample - Superstore'!$N:$N,$B2438)</f>
        <v>0</v>
      </c>
      <c r="J2438" s="42">
        <f>SUMIFS('Sample - Superstore'!U:U,'Sample - Superstore'!$V:$V,$A2438,'Sample - Superstore'!$N:$N,$B2438)</f>
        <v>11.08500503</v>
      </c>
      <c r="N2438" s="40"/>
    </row>
    <row r="2439">
      <c r="A2439" s="41" t="s">
        <v>8632</v>
      </c>
      <c r="B2439" s="36" t="s">
        <v>5766</v>
      </c>
      <c r="C2439" s="36" t="s">
        <v>39</v>
      </c>
      <c r="D2439" s="36" t="s">
        <v>446</v>
      </c>
      <c r="E2439" s="36" t="s">
        <v>5767</v>
      </c>
      <c r="F2439" s="42">
        <f>SUMIFS('Sample - Superstore'!R:R,'Sample - Superstore'!$V:$V,$A2439,'Sample - Superstore'!$N:$N,$B2439)</f>
        <v>3528.423689</v>
      </c>
      <c r="G2439" s="43" t="str">
        <f>IF(OR($F2439&lt;Lower_Limit,$F2439&gt;Upper_Limit),TRUE,IF($F2439&gt;Upper_percentile,"P99",IF($F2439&lt;Lower_percentile,"P01","")))</f>
        <v>P99</v>
      </c>
      <c r="H2439" s="44">
        <f>SUMIFS('Sample - Superstore'!S:S,'Sample - Superstore'!$V:$V,$A2439,'Sample - Superstore'!$N:$N,$B2439)</f>
        <v>2</v>
      </c>
      <c r="I2439" s="45">
        <f>SUMIFS('Sample - Superstore'!T:T,'Sample - Superstore'!$V:$V,$A2439,'Sample - Superstore'!$N:$N,$B2439)</f>
        <v>0.1</v>
      </c>
      <c r="J2439" s="42">
        <f>SUMIFS('Sample - Superstore'!U:U,'Sample - Superstore'!$V:$V,$A2439,'Sample - Superstore'!$N:$N,$B2439)</f>
        <v>784.0941531</v>
      </c>
      <c r="N2439" s="40"/>
    </row>
    <row r="2440">
      <c r="A2440" s="41" t="s">
        <v>8632</v>
      </c>
      <c r="B2440" s="36" t="s">
        <v>2932</v>
      </c>
      <c r="C2440" s="36" t="s">
        <v>51</v>
      </c>
      <c r="D2440" s="36" t="s">
        <v>76</v>
      </c>
      <c r="E2440" s="36" t="s">
        <v>2933</v>
      </c>
      <c r="F2440" s="42">
        <f>SUMIFS('Sample - Superstore'!R:R,'Sample - Superstore'!$V:$V,$A2440,'Sample - Superstore'!$N:$N,$B2440)</f>
        <v>2.027461909</v>
      </c>
      <c r="G2440" s="43" t="str">
        <f>IF(OR($F2440&lt;Lower_Limit,$F2440&gt;Upper_Limit),TRUE,IF($F2440&gt;Upper_percentile,"P99",IF($F2440&lt;Lower_percentile,"P01","")))</f>
        <v>P01</v>
      </c>
      <c r="H2440" s="44">
        <f>SUMIFS('Sample - Superstore'!S:S,'Sample - Superstore'!$V:$V,$A2440,'Sample - Superstore'!$N:$N,$B2440)</f>
        <v>3</v>
      </c>
      <c r="I2440" s="45">
        <f>SUMIFS('Sample - Superstore'!T:T,'Sample - Superstore'!$V:$V,$A2440,'Sample - Superstore'!$N:$N,$B2440)</f>
        <v>0.7</v>
      </c>
      <c r="J2440" s="42">
        <f>SUMIFS('Sample - Superstore'!U:U,'Sample - Superstore'!$V:$V,$A2440,'Sample - Superstore'!$N:$N,$B2440)</f>
        <v>-1.419223336</v>
      </c>
      <c r="N2440" s="40"/>
    </row>
    <row r="2441">
      <c r="A2441" s="41" t="s">
        <v>8632</v>
      </c>
      <c r="B2441" s="36" t="s">
        <v>1753</v>
      </c>
      <c r="C2441" s="36" t="s">
        <v>51</v>
      </c>
      <c r="D2441" s="36" t="s">
        <v>52</v>
      </c>
      <c r="E2441" s="36" t="s">
        <v>1754</v>
      </c>
      <c r="F2441" s="42">
        <f>SUMIFS('Sample - Superstore'!R:R,'Sample - Superstore'!$V:$V,$A2441,'Sample - Superstore'!$N:$N,$B2441)</f>
        <v>153.78</v>
      </c>
      <c r="G2441" s="43" t="str">
        <f>IF(OR($F2441&lt;Lower_Limit,$F2441&gt;Upper_Limit),TRUE,IF($F2441&gt;Upper_percentile,"P99",IF($F2441&lt;Lower_percentile,"P01","")))</f>
        <v/>
      </c>
      <c r="H2441" s="44">
        <f>SUMIFS('Sample - Superstore'!S:S,'Sample - Superstore'!$V:$V,$A2441,'Sample - Superstore'!$N:$N,$B2441)</f>
        <v>11</v>
      </c>
      <c r="I2441" s="45">
        <f>SUMIFS('Sample - Superstore'!T:T,'Sample - Superstore'!$V:$V,$A2441,'Sample - Superstore'!$N:$N,$B2441)</f>
        <v>0</v>
      </c>
      <c r="J2441" s="42">
        <f>SUMIFS('Sample - Superstore'!U:U,'Sample - Superstore'!$V:$V,$A2441,'Sample - Superstore'!$N:$N,$B2441)</f>
        <v>44.5962</v>
      </c>
      <c r="N2441" s="40"/>
    </row>
    <row r="2442">
      <c r="A2442" s="41" t="s">
        <v>8632</v>
      </c>
      <c r="B2442" s="36" t="s">
        <v>5278</v>
      </c>
      <c r="C2442" s="36" t="s">
        <v>51</v>
      </c>
      <c r="D2442" s="36" t="s">
        <v>52</v>
      </c>
      <c r="E2442" s="36" t="s">
        <v>5279</v>
      </c>
      <c r="F2442" s="42">
        <f>SUMIFS('Sample - Superstore'!R:R,'Sample - Superstore'!$V:$V,$A2442,'Sample - Superstore'!$N:$N,$B2442)</f>
        <v>61.02</v>
      </c>
      <c r="G2442" s="43" t="str">
        <f>IF(OR($F2442&lt;Lower_Limit,$F2442&gt;Upper_Limit),TRUE,IF($F2442&gt;Upper_percentile,"P99",IF($F2442&lt;Lower_percentile,"P01","")))</f>
        <v/>
      </c>
      <c r="H2442" s="44">
        <f>SUMIFS('Sample - Superstore'!S:S,'Sample - Superstore'!$V:$V,$A2442,'Sample - Superstore'!$N:$N,$B2442)</f>
        <v>3</v>
      </c>
      <c r="I2442" s="45">
        <f>SUMIFS('Sample - Superstore'!T:T,'Sample - Superstore'!$V:$V,$A2442,'Sample - Superstore'!$N:$N,$B2442)</f>
        <v>0</v>
      </c>
      <c r="J2442" s="42">
        <f>SUMIFS('Sample - Superstore'!U:U,'Sample - Superstore'!$V:$V,$A2442,'Sample - Superstore'!$N:$N,$B2442)</f>
        <v>0.6102</v>
      </c>
      <c r="N2442" s="40"/>
    </row>
    <row r="2443">
      <c r="A2443" s="41" t="s">
        <v>8632</v>
      </c>
      <c r="B2443" s="36" t="s">
        <v>5773</v>
      </c>
      <c r="C2443" s="36" t="s">
        <v>51</v>
      </c>
      <c r="D2443" s="36" t="s">
        <v>635</v>
      </c>
      <c r="E2443" s="36" t="s">
        <v>5774</v>
      </c>
      <c r="F2443" s="42">
        <f>SUMIFS('Sample - Superstore'!R:R,'Sample - Superstore'!$V:$V,$A2443,'Sample - Superstore'!$N:$N,$B2443)</f>
        <v>110.11</v>
      </c>
      <c r="G2443" s="43" t="str">
        <f>IF(OR($F2443&lt;Lower_Limit,$F2443&gt;Upper_Limit),TRUE,IF($F2443&gt;Upper_percentile,"P99",IF($F2443&lt;Lower_percentile,"P01","")))</f>
        <v/>
      </c>
      <c r="H2443" s="44">
        <f>SUMIFS('Sample - Superstore'!S:S,'Sample - Superstore'!$V:$V,$A2443,'Sample - Superstore'!$N:$N,$B2443)</f>
        <v>7</v>
      </c>
      <c r="I2443" s="45">
        <f>SUMIFS('Sample - Superstore'!T:T,'Sample - Superstore'!$V:$V,$A2443,'Sample - Superstore'!$N:$N,$B2443)</f>
        <v>0</v>
      </c>
      <c r="J2443" s="42">
        <f>SUMIFS('Sample - Superstore'!U:U,'Sample - Superstore'!$V:$V,$A2443,'Sample - Superstore'!$N:$N,$B2443)</f>
        <v>31.9319</v>
      </c>
      <c r="N2443" s="40"/>
    </row>
    <row r="2444">
      <c r="A2444" s="41" t="s">
        <v>8632</v>
      </c>
      <c r="B2444" s="36" t="s">
        <v>1300</v>
      </c>
      <c r="C2444" s="36" t="s">
        <v>51</v>
      </c>
      <c r="D2444" s="36" t="s">
        <v>272</v>
      </c>
      <c r="E2444" s="36" t="s">
        <v>722</v>
      </c>
      <c r="F2444" s="42">
        <f>SUMIFS('Sample - Superstore'!R:R,'Sample - Superstore'!$V:$V,$A2444,'Sample - Superstore'!$N:$N,$B2444)</f>
        <v>7.89</v>
      </c>
      <c r="G2444" s="43" t="str">
        <f>IF(OR($F2444&lt;Lower_Limit,$F2444&gt;Upper_Limit),TRUE,IF($F2444&gt;Upper_percentile,"P99",IF($F2444&lt;Lower_percentile,"P01","")))</f>
        <v/>
      </c>
      <c r="H2444" s="44">
        <f>SUMIFS('Sample - Superstore'!S:S,'Sample - Superstore'!$V:$V,$A2444,'Sample - Superstore'!$N:$N,$B2444)</f>
        <v>1</v>
      </c>
      <c r="I2444" s="45">
        <f>SUMIFS('Sample - Superstore'!T:T,'Sample - Superstore'!$V:$V,$A2444,'Sample - Superstore'!$N:$N,$B2444)</f>
        <v>0</v>
      </c>
      <c r="J2444" s="42">
        <f>SUMIFS('Sample - Superstore'!U:U,'Sample - Superstore'!$V:$V,$A2444,'Sample - Superstore'!$N:$N,$B2444)</f>
        <v>3.5505</v>
      </c>
      <c r="N2444" s="40"/>
    </row>
    <row r="2445">
      <c r="A2445" s="41" t="s">
        <v>8632</v>
      </c>
      <c r="B2445" s="36" t="s">
        <v>4960</v>
      </c>
      <c r="C2445" s="36" t="s">
        <v>35</v>
      </c>
      <c r="D2445" s="36" t="s">
        <v>73</v>
      </c>
      <c r="E2445" s="36" t="s">
        <v>4961</v>
      </c>
      <c r="F2445" s="42">
        <f>SUMIFS('Sample - Superstore'!R:R,'Sample - Superstore'!$V:$V,$A2445,'Sample - Superstore'!$N:$N,$B2445)</f>
        <v>892.98</v>
      </c>
      <c r="G2445" s="43" t="str">
        <f>IF(OR($F2445&lt;Lower_Limit,$F2445&gt;Upper_Limit),TRUE,IF($F2445&gt;Upper_percentile,"P99",IF($F2445&lt;Lower_percentile,"P01","")))</f>
        <v/>
      </c>
      <c r="H2445" s="44">
        <f>SUMIFS('Sample - Superstore'!S:S,'Sample - Superstore'!$V:$V,$A2445,'Sample - Superstore'!$N:$N,$B2445)</f>
        <v>2</v>
      </c>
      <c r="I2445" s="45">
        <f>SUMIFS('Sample - Superstore'!T:T,'Sample - Superstore'!$V:$V,$A2445,'Sample - Superstore'!$N:$N,$B2445)</f>
        <v>0</v>
      </c>
      <c r="J2445" s="42">
        <f>SUMIFS('Sample - Superstore'!U:U,'Sample - Superstore'!$V:$V,$A2445,'Sample - Superstore'!$N:$N,$B2445)</f>
        <v>80.3682</v>
      </c>
      <c r="N2445" s="40"/>
    </row>
    <row r="2446">
      <c r="A2446" s="41" t="s">
        <v>8632</v>
      </c>
      <c r="B2446" s="36" t="s">
        <v>904</v>
      </c>
      <c r="C2446" s="36" t="s">
        <v>51</v>
      </c>
      <c r="D2446" s="36" t="s">
        <v>76</v>
      </c>
      <c r="E2446" s="36" t="s">
        <v>5187</v>
      </c>
      <c r="F2446" s="42">
        <f>SUMIFS('Sample - Superstore'!R:R,'Sample - Superstore'!$V:$V,$A2446,'Sample - Superstore'!$N:$N,$B2446)</f>
        <v>316.737763</v>
      </c>
      <c r="G2446" s="43" t="str">
        <f>IF(OR($F2446&lt;Lower_Limit,$F2446&gt;Upper_Limit),TRUE,IF($F2446&gt;Upper_percentile,"P99",IF($F2446&lt;Lower_percentile,"P01","")))</f>
        <v/>
      </c>
      <c r="H2446" s="44">
        <f>SUMIFS('Sample - Superstore'!S:S,'Sample - Superstore'!$V:$V,$A2446,'Sample - Superstore'!$N:$N,$B2446)</f>
        <v>3</v>
      </c>
      <c r="I2446" s="45">
        <f>SUMIFS('Sample - Superstore'!T:T,'Sample - Superstore'!$V:$V,$A2446,'Sample - Superstore'!$N:$N,$B2446)</f>
        <v>0.7</v>
      </c>
      <c r="J2446" s="42">
        <f>SUMIFS('Sample - Superstore'!U:U,'Sample - Superstore'!$V:$V,$A2446,'Sample - Superstore'!$N:$N,$B2446)</f>
        <v>-263.9481358</v>
      </c>
      <c r="N2446" s="40"/>
    </row>
    <row r="2447">
      <c r="A2447" s="41" t="s">
        <v>8632</v>
      </c>
      <c r="B2447" s="36" t="s">
        <v>4518</v>
      </c>
      <c r="C2447" s="36" t="s">
        <v>51</v>
      </c>
      <c r="D2447" s="36" t="s">
        <v>124</v>
      </c>
      <c r="E2447" s="36" t="s">
        <v>4519</v>
      </c>
      <c r="F2447" s="42">
        <f>SUMIFS('Sample - Superstore'!R:R,'Sample - Superstore'!$V:$V,$A2447,'Sample - Superstore'!$N:$N,$B2447)</f>
        <v>46.29817284</v>
      </c>
      <c r="G2447" s="43" t="str">
        <f>IF(OR($F2447&lt;Lower_Limit,$F2447&gt;Upper_Limit),TRUE,IF($F2447&gt;Upper_percentile,"P99",IF($F2447&lt;Lower_percentile,"P01","")))</f>
        <v/>
      </c>
      <c r="H2447" s="44">
        <f>SUMIFS('Sample - Superstore'!S:S,'Sample - Superstore'!$V:$V,$A2447,'Sample - Superstore'!$N:$N,$B2447)</f>
        <v>6</v>
      </c>
      <c r="I2447" s="45">
        <f>SUMIFS('Sample - Superstore'!T:T,'Sample - Superstore'!$V:$V,$A2447,'Sample - Superstore'!$N:$N,$B2447)</f>
        <v>0</v>
      </c>
      <c r="J2447" s="42">
        <f>SUMIFS('Sample - Superstore'!U:U,'Sample - Superstore'!$V:$V,$A2447,'Sample - Superstore'!$N:$N,$B2447)</f>
        <v>22.22312296</v>
      </c>
      <c r="N2447" s="40"/>
    </row>
    <row r="2448">
      <c r="A2448" s="41" t="s">
        <v>8632</v>
      </c>
      <c r="B2448" s="36" t="s">
        <v>1816</v>
      </c>
      <c r="C2448" s="36" t="s">
        <v>35</v>
      </c>
      <c r="D2448" s="36" t="s">
        <v>121</v>
      </c>
      <c r="E2448" s="36" t="s">
        <v>1817</v>
      </c>
      <c r="F2448" s="42">
        <f>SUMIFS('Sample - Superstore'!R:R,'Sample - Superstore'!$V:$V,$A2448,'Sample - Superstore'!$N:$N,$B2448)</f>
        <v>43.52582716</v>
      </c>
      <c r="G2448" s="43" t="str">
        <f>IF(OR($F2448&lt;Lower_Limit,$F2448&gt;Upper_Limit),TRUE,IF($F2448&gt;Upper_percentile,"P99",IF($F2448&lt;Lower_percentile,"P01","")))</f>
        <v/>
      </c>
      <c r="H2448" s="44">
        <f>SUMIFS('Sample - Superstore'!S:S,'Sample - Superstore'!$V:$V,$A2448,'Sample - Superstore'!$N:$N,$B2448)</f>
        <v>2</v>
      </c>
      <c r="I2448" s="45">
        <f>SUMIFS('Sample - Superstore'!T:T,'Sample - Superstore'!$V:$V,$A2448,'Sample - Superstore'!$N:$N,$B2448)</f>
        <v>0</v>
      </c>
      <c r="J2448" s="42">
        <f>SUMIFS('Sample - Superstore'!U:U,'Sample - Superstore'!$V:$V,$A2448,'Sample - Superstore'!$N:$N,$B2448)</f>
        <v>18.28084741</v>
      </c>
      <c r="N2448" s="40"/>
    </row>
    <row r="2449">
      <c r="A2449" s="41" t="s">
        <v>8632</v>
      </c>
      <c r="B2449" s="36" t="s">
        <v>5781</v>
      </c>
      <c r="C2449" s="36" t="s">
        <v>51</v>
      </c>
      <c r="D2449" s="36" t="s">
        <v>205</v>
      </c>
      <c r="E2449" s="36" t="s">
        <v>416</v>
      </c>
      <c r="F2449" s="42">
        <f>SUMIFS('Sample - Superstore'!R:R,'Sample - Superstore'!$V:$V,$A2449,'Sample - Superstore'!$N:$N,$B2449)</f>
        <v>9.78</v>
      </c>
      <c r="G2449" s="43" t="str">
        <f>IF(OR($F2449&lt;Lower_Limit,$F2449&gt;Upper_Limit),TRUE,IF($F2449&gt;Upper_percentile,"P99",IF($F2449&lt;Lower_percentile,"P01","")))</f>
        <v/>
      </c>
      <c r="H2449" s="44">
        <f>SUMIFS('Sample - Superstore'!S:S,'Sample - Superstore'!$V:$V,$A2449,'Sample - Superstore'!$N:$N,$B2449)</f>
        <v>1</v>
      </c>
      <c r="I2449" s="45">
        <f>SUMIFS('Sample - Superstore'!T:T,'Sample - Superstore'!$V:$V,$A2449,'Sample - Superstore'!$N:$N,$B2449)</f>
        <v>0</v>
      </c>
      <c r="J2449" s="42">
        <f>SUMIFS('Sample - Superstore'!U:U,'Sample - Superstore'!$V:$V,$A2449,'Sample - Superstore'!$N:$N,$B2449)</f>
        <v>4.89</v>
      </c>
      <c r="N2449" s="40"/>
    </row>
    <row r="2450">
      <c r="A2450" s="41" t="s">
        <v>8632</v>
      </c>
      <c r="B2450" s="36" t="s">
        <v>3317</v>
      </c>
      <c r="C2450" s="36" t="s">
        <v>51</v>
      </c>
      <c r="D2450" s="36" t="s">
        <v>76</v>
      </c>
      <c r="E2450" s="36" t="s">
        <v>3318</v>
      </c>
      <c r="F2450" s="42">
        <f>SUMIFS('Sample - Superstore'!R:R,'Sample - Superstore'!$V:$V,$A2450,'Sample - Superstore'!$N:$N,$B2450)</f>
        <v>879.0415062</v>
      </c>
      <c r="G2450" s="43" t="str">
        <f>IF(OR($F2450&lt;Lower_Limit,$F2450&gt;Upper_Limit),TRUE,IF($F2450&gt;Upper_percentile,"P99",IF($F2450&lt;Lower_percentile,"P01","")))</f>
        <v/>
      </c>
      <c r="H2450" s="44">
        <f>SUMIFS('Sample - Superstore'!S:S,'Sample - Superstore'!$V:$V,$A2450,'Sample - Superstore'!$N:$N,$B2450)</f>
        <v>5</v>
      </c>
      <c r="I2450" s="45">
        <f>SUMIFS('Sample - Superstore'!T:T,'Sample - Superstore'!$V:$V,$A2450,'Sample - Superstore'!$N:$N,$B2450)</f>
        <v>0.8</v>
      </c>
      <c r="J2450" s="42">
        <f>SUMIFS('Sample - Superstore'!U:U,'Sample - Superstore'!$V:$V,$A2450,'Sample - Superstore'!$N:$N,$B2450)</f>
        <v>-1318.562259</v>
      </c>
      <c r="N2450" s="40"/>
    </row>
    <row r="2451">
      <c r="A2451" s="41" t="s">
        <v>8632</v>
      </c>
      <c r="B2451" s="36" t="s">
        <v>2072</v>
      </c>
      <c r="C2451" s="36" t="s">
        <v>51</v>
      </c>
      <c r="D2451" s="36" t="s">
        <v>124</v>
      </c>
      <c r="E2451" s="36" t="s">
        <v>2073</v>
      </c>
      <c r="F2451" s="42">
        <f>SUMIFS('Sample - Superstore'!R:R,'Sample - Superstore'!$V:$V,$A2451,'Sample - Superstore'!$N:$N,$B2451)</f>
        <v>37.44</v>
      </c>
      <c r="G2451" s="43" t="str">
        <f>IF(OR($F2451&lt;Lower_Limit,$F2451&gt;Upper_Limit),TRUE,IF($F2451&gt;Upper_percentile,"P99",IF($F2451&lt;Lower_percentile,"P01","")))</f>
        <v/>
      </c>
      <c r="H2451" s="44">
        <f>SUMIFS('Sample - Superstore'!S:S,'Sample - Superstore'!$V:$V,$A2451,'Sample - Superstore'!$N:$N,$B2451)</f>
        <v>5</v>
      </c>
      <c r="I2451" s="45">
        <f>SUMIFS('Sample - Superstore'!T:T,'Sample - Superstore'!$V:$V,$A2451,'Sample - Superstore'!$N:$N,$B2451)</f>
        <v>0</v>
      </c>
      <c r="J2451" s="42">
        <f>SUMIFS('Sample - Superstore'!U:U,'Sample - Superstore'!$V:$V,$A2451,'Sample - Superstore'!$N:$N,$B2451)</f>
        <v>17.9712</v>
      </c>
      <c r="N2451" s="40"/>
    </row>
    <row r="2452">
      <c r="A2452" s="41" t="s">
        <v>8632</v>
      </c>
      <c r="B2452" s="36" t="s">
        <v>5786</v>
      </c>
      <c r="C2452" s="36" t="s">
        <v>51</v>
      </c>
      <c r="D2452" s="36" t="s">
        <v>93</v>
      </c>
      <c r="E2452" s="36" t="s">
        <v>5787</v>
      </c>
      <c r="F2452" s="42">
        <f>SUMIFS('Sample - Superstore'!R:R,'Sample - Superstore'!$V:$V,$A2452,'Sample - Superstore'!$N:$N,$B2452)</f>
        <v>242.5973333</v>
      </c>
      <c r="G2452" s="43" t="str">
        <f>IF(OR($F2452&lt;Lower_Limit,$F2452&gt;Upper_Limit),TRUE,IF($F2452&gt;Upper_percentile,"P99",IF($F2452&lt;Lower_percentile,"P01","")))</f>
        <v/>
      </c>
      <c r="H2452" s="44">
        <f>SUMIFS('Sample - Superstore'!S:S,'Sample - Superstore'!$V:$V,$A2452,'Sample - Superstore'!$N:$N,$B2452)</f>
        <v>6</v>
      </c>
      <c r="I2452" s="45">
        <f>SUMIFS('Sample - Superstore'!T:T,'Sample - Superstore'!$V:$V,$A2452,'Sample - Superstore'!$N:$N,$B2452)</f>
        <v>0</v>
      </c>
      <c r="J2452" s="42">
        <f>SUMIFS('Sample - Superstore'!U:U,'Sample - Superstore'!$V:$V,$A2452,'Sample - Superstore'!$N:$N,$B2452)</f>
        <v>63.07530667</v>
      </c>
      <c r="N2452" s="40"/>
    </row>
    <row r="2453">
      <c r="A2453" s="41" t="s">
        <v>8632</v>
      </c>
      <c r="B2453" s="36" t="s">
        <v>5788</v>
      </c>
      <c r="C2453" s="36" t="s">
        <v>51</v>
      </c>
      <c r="D2453" s="36" t="s">
        <v>635</v>
      </c>
      <c r="E2453" s="36" t="s">
        <v>5789</v>
      </c>
      <c r="F2453" s="42">
        <f>SUMIFS('Sample - Superstore'!R:R,'Sample - Superstore'!$V:$V,$A2453,'Sample - Superstore'!$N:$N,$B2453)</f>
        <v>4811.791111</v>
      </c>
      <c r="G2453" s="43" t="str">
        <f>IF(OR($F2453&lt;Lower_Limit,$F2453&gt;Upper_Limit),TRUE,IF($F2453&gt;Upper_percentile,"P99",IF($F2453&lt;Lower_percentile,"P01","")))</f>
        <v>P99</v>
      </c>
      <c r="H2453" s="44">
        <f>SUMIFS('Sample - Superstore'!S:S,'Sample - Superstore'!$V:$V,$A2453,'Sample - Superstore'!$N:$N,$B2453)</f>
        <v>5</v>
      </c>
      <c r="I2453" s="45">
        <f>SUMIFS('Sample - Superstore'!T:T,'Sample - Superstore'!$V:$V,$A2453,'Sample - Superstore'!$N:$N,$B2453)</f>
        <v>0</v>
      </c>
      <c r="J2453" s="42">
        <f>SUMIFS('Sample - Superstore'!U:U,'Sample - Superstore'!$V:$V,$A2453,'Sample - Superstore'!$N:$N,$B2453)</f>
        <v>96.23582222</v>
      </c>
      <c r="N2453" s="40"/>
    </row>
    <row r="2454">
      <c r="A2454" s="41" t="s">
        <v>8632</v>
      </c>
      <c r="B2454" s="36" t="s">
        <v>1442</v>
      </c>
      <c r="C2454" s="36" t="s">
        <v>35</v>
      </c>
      <c r="D2454" s="36" t="s">
        <v>36</v>
      </c>
      <c r="E2454" s="36" t="s">
        <v>1443</v>
      </c>
      <c r="F2454" s="42">
        <f>SUMIFS('Sample - Superstore'!R:R,'Sample - Superstore'!$V:$V,$A2454,'Sample - Superstore'!$N:$N,$B2454)</f>
        <v>246.064</v>
      </c>
      <c r="G2454" s="43" t="str">
        <f>IF(OR($F2454&lt;Lower_Limit,$F2454&gt;Upper_Limit),TRUE,IF($F2454&gt;Upper_percentile,"P99",IF($F2454&lt;Lower_percentile,"P01","")))</f>
        <v/>
      </c>
      <c r="H2454" s="44">
        <f>SUMIFS('Sample - Superstore'!S:S,'Sample - Superstore'!$V:$V,$A2454,'Sample - Superstore'!$N:$N,$B2454)</f>
        <v>3</v>
      </c>
      <c r="I2454" s="45">
        <f>SUMIFS('Sample - Superstore'!T:T,'Sample - Superstore'!$V:$V,$A2454,'Sample - Superstore'!$N:$N,$B2454)</f>
        <v>0</v>
      </c>
      <c r="J2454" s="42">
        <f>SUMIFS('Sample - Superstore'!U:U,'Sample - Superstore'!$V:$V,$A2454,'Sample - Superstore'!$N:$N,$B2454)</f>
        <v>61.516</v>
      </c>
      <c r="N2454" s="40"/>
    </row>
    <row r="2455">
      <c r="A2455" s="41" t="s">
        <v>8632</v>
      </c>
      <c r="B2455" s="36" t="s">
        <v>3374</v>
      </c>
      <c r="C2455" s="36" t="s">
        <v>51</v>
      </c>
      <c r="D2455" s="36" t="s">
        <v>205</v>
      </c>
      <c r="E2455" s="36" t="s">
        <v>3375</v>
      </c>
      <c r="F2455" s="42">
        <f>SUMIFS('Sample - Superstore'!R:R,'Sample - Superstore'!$V:$V,$A2455,'Sample - Superstore'!$N:$N,$B2455)</f>
        <v>15.51215875</v>
      </c>
      <c r="G2455" s="43" t="str">
        <f>IF(OR($F2455&lt;Lower_Limit,$F2455&gt;Upper_Limit),TRUE,IF($F2455&gt;Upper_percentile,"P99",IF($F2455&lt;Lower_percentile,"P01","")))</f>
        <v/>
      </c>
      <c r="H2455" s="44">
        <f>SUMIFS('Sample - Superstore'!S:S,'Sample - Superstore'!$V:$V,$A2455,'Sample - Superstore'!$N:$N,$B2455)</f>
        <v>1</v>
      </c>
      <c r="I2455" s="45">
        <f>SUMIFS('Sample - Superstore'!T:T,'Sample - Superstore'!$V:$V,$A2455,'Sample - Superstore'!$N:$N,$B2455)</f>
        <v>0.2</v>
      </c>
      <c r="J2455" s="42">
        <f>SUMIFS('Sample - Superstore'!U:U,'Sample - Superstore'!$V:$V,$A2455,'Sample - Superstore'!$N:$N,$B2455)</f>
        <v>5.235353578</v>
      </c>
      <c r="N2455" s="40"/>
    </row>
    <row r="2456">
      <c r="A2456" s="41" t="s">
        <v>8632</v>
      </c>
      <c r="B2456" s="36" t="s">
        <v>5791</v>
      </c>
      <c r="C2456" s="36" t="s">
        <v>39</v>
      </c>
      <c r="D2456" s="36" t="s">
        <v>40</v>
      </c>
      <c r="E2456" s="36" t="s">
        <v>5792</v>
      </c>
      <c r="F2456" s="42">
        <f>SUMIFS('Sample - Superstore'!R:R,'Sample - Superstore'!$V:$V,$A2456,'Sample - Superstore'!$N:$N,$B2456)</f>
        <v>5.62481964</v>
      </c>
      <c r="G2456" s="43" t="str">
        <f>IF(OR($F2456&lt;Lower_Limit,$F2456&gt;Upper_Limit),TRUE,IF($F2456&gt;Upper_percentile,"P99",IF($F2456&lt;Lower_percentile,"P01","")))</f>
        <v/>
      </c>
      <c r="H2456" s="44">
        <f>SUMIFS('Sample - Superstore'!S:S,'Sample - Superstore'!$V:$V,$A2456,'Sample - Superstore'!$N:$N,$B2456)</f>
        <v>5</v>
      </c>
      <c r="I2456" s="45">
        <f>SUMIFS('Sample - Superstore'!T:T,'Sample - Superstore'!$V:$V,$A2456,'Sample - Superstore'!$N:$N,$B2456)</f>
        <v>0.2</v>
      </c>
      <c r="J2456" s="42">
        <f>SUMIFS('Sample - Superstore'!U:U,'Sample - Superstore'!$V:$V,$A2456,'Sample - Superstore'!$N:$N,$B2456)</f>
        <v>0.4921717185</v>
      </c>
      <c r="N2456" s="40"/>
    </row>
    <row r="2457">
      <c r="A2457" s="41" t="s">
        <v>8632</v>
      </c>
      <c r="B2457" s="36" t="s">
        <v>240</v>
      </c>
      <c r="C2457" s="36" t="s">
        <v>39</v>
      </c>
      <c r="D2457" s="36" t="s">
        <v>61</v>
      </c>
      <c r="E2457" s="36" t="s">
        <v>241</v>
      </c>
      <c r="F2457" s="42">
        <f>SUMIFS('Sample - Superstore'!R:R,'Sample - Superstore'!$V:$V,$A2457,'Sample - Superstore'!$N:$N,$B2457)</f>
        <v>169.064</v>
      </c>
      <c r="G2457" s="43" t="str">
        <f>IF(OR($F2457&lt;Lower_Limit,$F2457&gt;Upper_Limit),TRUE,IF($F2457&gt;Upper_percentile,"P99",IF($F2457&lt;Lower_percentile,"P01","")))</f>
        <v/>
      </c>
      <c r="H2457" s="44">
        <f>SUMIFS('Sample - Superstore'!S:S,'Sample - Superstore'!$V:$V,$A2457,'Sample - Superstore'!$N:$N,$B2457)</f>
        <v>7</v>
      </c>
      <c r="I2457" s="45">
        <f>SUMIFS('Sample - Superstore'!T:T,'Sample - Superstore'!$V:$V,$A2457,'Sample - Superstore'!$N:$N,$B2457)</f>
        <v>0.2</v>
      </c>
      <c r="J2457" s="42">
        <f>SUMIFS('Sample - Superstore'!U:U,'Sample - Superstore'!$V:$V,$A2457,'Sample - Superstore'!$N:$N,$B2457)</f>
        <v>-14.7931</v>
      </c>
      <c r="N2457" s="40"/>
    </row>
    <row r="2458">
      <c r="A2458" s="41" t="s">
        <v>8632</v>
      </c>
      <c r="B2458" s="36" t="s">
        <v>2787</v>
      </c>
      <c r="C2458" s="36" t="s">
        <v>51</v>
      </c>
      <c r="D2458" s="36" t="s">
        <v>52</v>
      </c>
      <c r="E2458" s="36" t="s">
        <v>2788</v>
      </c>
      <c r="F2458" s="42">
        <f>SUMIFS('Sample - Superstore'!R:R,'Sample - Superstore'!$V:$V,$A2458,'Sample - Superstore'!$N:$N,$B2458)</f>
        <v>168.624</v>
      </c>
      <c r="G2458" s="43" t="str">
        <f>IF(OR($F2458&lt;Lower_Limit,$F2458&gt;Upper_Limit),TRUE,IF($F2458&gt;Upper_percentile,"P99",IF($F2458&lt;Lower_percentile,"P01","")))</f>
        <v/>
      </c>
      <c r="H2458" s="44">
        <f>SUMIFS('Sample - Superstore'!S:S,'Sample - Superstore'!$V:$V,$A2458,'Sample - Superstore'!$N:$N,$B2458)</f>
        <v>9</v>
      </c>
      <c r="I2458" s="45">
        <f>SUMIFS('Sample - Superstore'!T:T,'Sample - Superstore'!$V:$V,$A2458,'Sample - Superstore'!$N:$N,$B2458)</f>
        <v>0.2</v>
      </c>
      <c r="J2458" s="42">
        <f>SUMIFS('Sample - Superstore'!U:U,'Sample - Superstore'!$V:$V,$A2458,'Sample - Superstore'!$N:$N,$B2458)</f>
        <v>14.7546</v>
      </c>
      <c r="N2458" s="40"/>
    </row>
    <row r="2459">
      <c r="A2459" s="41" t="s">
        <v>8632</v>
      </c>
      <c r="B2459" s="36" t="s">
        <v>5316</v>
      </c>
      <c r="C2459" s="36" t="s">
        <v>51</v>
      </c>
      <c r="D2459" s="36" t="s">
        <v>205</v>
      </c>
      <c r="E2459" s="36" t="s">
        <v>5317</v>
      </c>
      <c r="F2459" s="42">
        <f>SUMIFS('Sample - Superstore'!R:R,'Sample - Superstore'!$V:$V,$A2459,'Sample - Superstore'!$N:$N,$B2459)</f>
        <v>13.01011401</v>
      </c>
      <c r="G2459" s="43" t="str">
        <f>IF(OR($F2459&lt;Lower_Limit,$F2459&gt;Upper_Limit),TRUE,IF($F2459&gt;Upper_percentile,"P99",IF($F2459&lt;Lower_percentile,"P01","")))</f>
        <v/>
      </c>
      <c r="H2459" s="44">
        <f>SUMIFS('Sample - Superstore'!S:S,'Sample - Superstore'!$V:$V,$A2459,'Sample - Superstore'!$N:$N,$B2459)</f>
        <v>3</v>
      </c>
      <c r="I2459" s="45">
        <f>SUMIFS('Sample - Superstore'!T:T,'Sample - Superstore'!$V:$V,$A2459,'Sample - Superstore'!$N:$N,$B2459)</f>
        <v>0.2</v>
      </c>
      <c r="J2459" s="42">
        <f>SUMIFS('Sample - Superstore'!U:U,'Sample - Superstore'!$V:$V,$A2459,'Sample - Superstore'!$N:$N,$B2459)</f>
        <v>4.716166329</v>
      </c>
      <c r="N2459" s="40"/>
    </row>
    <row r="2460">
      <c r="A2460" s="41" t="s">
        <v>8632</v>
      </c>
      <c r="B2460" s="36" t="s">
        <v>1417</v>
      </c>
      <c r="C2460" s="36" t="s">
        <v>51</v>
      </c>
      <c r="D2460" s="36" t="s">
        <v>124</v>
      </c>
      <c r="E2460" s="36" t="s">
        <v>1418</v>
      </c>
      <c r="F2460" s="42">
        <f>SUMIFS('Sample - Superstore'!R:R,'Sample - Superstore'!$V:$V,$A2460,'Sample - Superstore'!$N:$N,$B2460)</f>
        <v>26.05814934</v>
      </c>
      <c r="G2460" s="43" t="str">
        <f>IF(OR($F2460&lt;Lower_Limit,$F2460&gt;Upper_Limit),TRUE,IF($F2460&gt;Upper_percentile,"P99",IF($F2460&lt;Lower_percentile,"P01","")))</f>
        <v/>
      </c>
      <c r="H2460" s="44">
        <f>SUMIFS('Sample - Superstore'!S:S,'Sample - Superstore'!$V:$V,$A2460,'Sample - Superstore'!$N:$N,$B2460)</f>
        <v>7</v>
      </c>
      <c r="I2460" s="45">
        <f>SUMIFS('Sample - Superstore'!T:T,'Sample - Superstore'!$V:$V,$A2460,'Sample - Superstore'!$N:$N,$B2460)</f>
        <v>0.2</v>
      </c>
      <c r="J2460" s="42">
        <f>SUMIFS('Sample - Superstore'!U:U,'Sample - Superstore'!$V:$V,$A2460,'Sample - Superstore'!$N:$N,$B2460)</f>
        <v>9.12035227</v>
      </c>
      <c r="N2460" s="40"/>
    </row>
    <row r="2461">
      <c r="A2461" s="41" t="s">
        <v>8632</v>
      </c>
      <c r="B2461" s="36" t="s">
        <v>3165</v>
      </c>
      <c r="C2461" s="36" t="s">
        <v>39</v>
      </c>
      <c r="D2461" s="36" t="s">
        <v>40</v>
      </c>
      <c r="E2461" s="36" t="s">
        <v>3166</v>
      </c>
      <c r="F2461" s="42">
        <f>SUMIFS('Sample - Superstore'!R:R,'Sample - Superstore'!$V:$V,$A2461,'Sample - Superstore'!$N:$N,$B2461)</f>
        <v>80.71663291</v>
      </c>
      <c r="G2461" s="43" t="str">
        <f>IF(OR($F2461&lt;Lower_Limit,$F2461&gt;Upper_Limit),TRUE,IF($F2461&gt;Upper_percentile,"P99",IF($F2461&lt;Lower_percentile,"P01","")))</f>
        <v/>
      </c>
      <c r="H2461" s="44">
        <f>SUMIFS('Sample - Superstore'!S:S,'Sample - Superstore'!$V:$V,$A2461,'Sample - Superstore'!$N:$N,$B2461)</f>
        <v>2</v>
      </c>
      <c r="I2461" s="45">
        <f>SUMIFS('Sample - Superstore'!T:T,'Sample - Superstore'!$V:$V,$A2461,'Sample - Superstore'!$N:$N,$B2461)</f>
        <v>0.2</v>
      </c>
      <c r="J2461" s="42">
        <f>SUMIFS('Sample - Superstore'!U:U,'Sample - Superstore'!$V:$V,$A2461,'Sample - Superstore'!$N:$N,$B2461)</f>
        <v>5.044789557</v>
      </c>
      <c r="N2461" s="40"/>
    </row>
    <row r="2462">
      <c r="A2462" s="41" t="s">
        <v>8632</v>
      </c>
      <c r="B2462" s="36" t="s">
        <v>2708</v>
      </c>
      <c r="C2462" s="36" t="s">
        <v>51</v>
      </c>
      <c r="D2462" s="36" t="s">
        <v>76</v>
      </c>
      <c r="E2462" s="36" t="s">
        <v>2709</v>
      </c>
      <c r="F2462" s="42">
        <f>SUMIFS('Sample - Superstore'!R:R,'Sample - Superstore'!$V:$V,$A2462,'Sample - Superstore'!$N:$N,$B2462)</f>
        <v>4.257064794</v>
      </c>
      <c r="G2462" s="43" t="str">
        <f>IF(OR($F2462&lt;Lower_Limit,$F2462&gt;Upper_Limit),TRUE,IF($F2462&gt;Upper_percentile,"P99",IF($F2462&lt;Lower_percentile,"P01","")))</f>
        <v/>
      </c>
      <c r="H2462" s="44">
        <f>SUMIFS('Sample - Superstore'!S:S,'Sample - Superstore'!$V:$V,$A2462,'Sample - Superstore'!$N:$N,$B2462)</f>
        <v>5</v>
      </c>
      <c r="I2462" s="45">
        <f>SUMIFS('Sample - Superstore'!T:T,'Sample - Superstore'!$V:$V,$A2462,'Sample - Superstore'!$N:$N,$B2462)</f>
        <v>0.7</v>
      </c>
      <c r="J2462" s="42">
        <f>SUMIFS('Sample - Superstore'!U:U,'Sample - Superstore'!$V:$V,$A2462,'Sample - Superstore'!$N:$N,$B2462)</f>
        <v>-3.263749676</v>
      </c>
      <c r="N2462" s="40"/>
    </row>
    <row r="2463">
      <c r="A2463" s="41" t="s">
        <v>8632</v>
      </c>
      <c r="B2463" s="36" t="s">
        <v>671</v>
      </c>
      <c r="C2463" s="36" t="s">
        <v>51</v>
      </c>
      <c r="D2463" s="36" t="s">
        <v>76</v>
      </c>
      <c r="E2463" s="36" t="s">
        <v>672</v>
      </c>
      <c r="F2463" s="42">
        <f>SUMIFS('Sample - Superstore'!R:R,'Sample - Superstore'!$V:$V,$A2463,'Sample - Superstore'!$N:$N,$B2463)</f>
        <v>1.780170489</v>
      </c>
      <c r="G2463" s="43" t="str">
        <f>IF(OR($F2463&lt;Lower_Limit,$F2463&gt;Upper_Limit),TRUE,IF($F2463&gt;Upper_percentile,"P99",IF($F2463&lt;Lower_percentile,"P01","")))</f>
        <v>P01</v>
      </c>
      <c r="H2463" s="44">
        <f>SUMIFS('Sample - Superstore'!S:S,'Sample - Superstore'!$V:$V,$A2463,'Sample - Superstore'!$N:$N,$B2463)</f>
        <v>2</v>
      </c>
      <c r="I2463" s="45">
        <f>SUMIFS('Sample - Superstore'!T:T,'Sample - Superstore'!$V:$V,$A2463,'Sample - Superstore'!$N:$N,$B2463)</f>
        <v>0.7</v>
      </c>
      <c r="J2463" s="42">
        <f>SUMIFS('Sample - Superstore'!U:U,'Sample - Superstore'!$V:$V,$A2463,'Sample - Superstore'!$N:$N,$B2463)</f>
        <v>-1.305458359</v>
      </c>
      <c r="N2463" s="40"/>
    </row>
    <row r="2464">
      <c r="A2464" s="41" t="s">
        <v>8632</v>
      </c>
      <c r="B2464" s="36" t="s">
        <v>2666</v>
      </c>
      <c r="C2464" s="36" t="s">
        <v>51</v>
      </c>
      <c r="D2464" s="36" t="s">
        <v>124</v>
      </c>
      <c r="E2464" s="36" t="s">
        <v>2667</v>
      </c>
      <c r="F2464" s="42">
        <f>SUMIFS('Sample - Superstore'!R:R,'Sample - Superstore'!$V:$V,$A2464,'Sample - Superstore'!$N:$N,$B2464)</f>
        <v>154.9</v>
      </c>
      <c r="G2464" s="43" t="str">
        <f>IF(OR($F2464&lt;Lower_Limit,$F2464&gt;Upper_Limit),TRUE,IF($F2464&gt;Upper_percentile,"P99",IF($F2464&lt;Lower_percentile,"P01","")))</f>
        <v/>
      </c>
      <c r="H2464" s="44">
        <f>SUMIFS('Sample - Superstore'!S:S,'Sample - Superstore'!$V:$V,$A2464,'Sample - Superstore'!$N:$N,$B2464)</f>
        <v>5</v>
      </c>
      <c r="I2464" s="45">
        <f>SUMIFS('Sample - Superstore'!T:T,'Sample - Superstore'!$V:$V,$A2464,'Sample - Superstore'!$N:$N,$B2464)</f>
        <v>0</v>
      </c>
      <c r="J2464" s="42">
        <f>SUMIFS('Sample - Superstore'!U:U,'Sample - Superstore'!$V:$V,$A2464,'Sample - Superstore'!$N:$N,$B2464)</f>
        <v>69.705</v>
      </c>
      <c r="N2464" s="40"/>
    </row>
    <row r="2465">
      <c r="A2465" s="41" t="s">
        <v>8632</v>
      </c>
      <c r="B2465" s="36" t="s">
        <v>3951</v>
      </c>
      <c r="C2465" s="36" t="s">
        <v>51</v>
      </c>
      <c r="D2465" s="36" t="s">
        <v>52</v>
      </c>
      <c r="E2465" s="36" t="s">
        <v>3952</v>
      </c>
      <c r="F2465" s="42">
        <f>SUMIFS('Sample - Superstore'!R:R,'Sample - Superstore'!$V:$V,$A2465,'Sample - Superstore'!$N:$N,$B2465)</f>
        <v>93.57782716</v>
      </c>
      <c r="G2465" s="43" t="str">
        <f>IF(OR($F2465&lt;Lower_Limit,$F2465&gt;Upper_Limit),TRUE,IF($F2465&gt;Upper_percentile,"P99",IF($F2465&lt;Lower_percentile,"P01","")))</f>
        <v/>
      </c>
      <c r="H2465" s="44">
        <f>SUMIFS('Sample - Superstore'!S:S,'Sample - Superstore'!$V:$V,$A2465,'Sample - Superstore'!$N:$N,$B2465)</f>
        <v>6</v>
      </c>
      <c r="I2465" s="45">
        <f>SUMIFS('Sample - Superstore'!T:T,'Sample - Superstore'!$V:$V,$A2465,'Sample - Superstore'!$N:$N,$B2465)</f>
        <v>0</v>
      </c>
      <c r="J2465" s="42">
        <f>SUMIFS('Sample - Superstore'!U:U,'Sample - Superstore'!$V:$V,$A2465,'Sample - Superstore'!$N:$N,$B2465)</f>
        <v>24.33023506</v>
      </c>
      <c r="N2465" s="40"/>
    </row>
    <row r="2466">
      <c r="A2466" s="41" t="s">
        <v>8632</v>
      </c>
      <c r="B2466" s="36" t="s">
        <v>271</v>
      </c>
      <c r="C2466" s="36" t="s">
        <v>51</v>
      </c>
      <c r="D2466" s="36" t="s">
        <v>272</v>
      </c>
      <c r="E2466" s="36" t="s">
        <v>273</v>
      </c>
      <c r="F2466" s="42">
        <f>SUMIFS('Sample - Superstore'!R:R,'Sample - Superstore'!$V:$V,$A2466,'Sample - Superstore'!$N:$N,$B2466)</f>
        <v>2.913037037</v>
      </c>
      <c r="G2466" s="43" t="str">
        <f>IF(OR($F2466&lt;Lower_Limit,$F2466&gt;Upper_Limit),TRUE,IF($F2466&gt;Upper_percentile,"P99",IF($F2466&lt;Lower_percentile,"P01","")))</f>
        <v/>
      </c>
      <c r="H2466" s="44">
        <f>SUMIFS('Sample - Superstore'!S:S,'Sample - Superstore'!$V:$V,$A2466,'Sample - Superstore'!$N:$N,$B2466)</f>
        <v>2</v>
      </c>
      <c r="I2466" s="45">
        <f>SUMIFS('Sample - Superstore'!T:T,'Sample - Superstore'!$V:$V,$A2466,'Sample - Superstore'!$N:$N,$B2466)</f>
        <v>0</v>
      </c>
      <c r="J2466" s="42">
        <f>SUMIFS('Sample - Superstore'!U:U,'Sample - Superstore'!$V:$V,$A2466,'Sample - Superstore'!$N:$N,$B2466)</f>
        <v>0.1165214815</v>
      </c>
      <c r="N2466" s="40"/>
    </row>
    <row r="2467">
      <c r="A2467" s="41" t="s">
        <v>8632</v>
      </c>
      <c r="B2467" s="36" t="s">
        <v>5447</v>
      </c>
      <c r="C2467" s="36" t="s">
        <v>39</v>
      </c>
      <c r="D2467" s="36" t="s">
        <v>40</v>
      </c>
      <c r="E2467" s="36" t="s">
        <v>5448</v>
      </c>
      <c r="F2467" s="42">
        <f>SUMIFS('Sample - Superstore'!R:R,'Sample - Superstore'!$V:$V,$A2467,'Sample - Superstore'!$N:$N,$B2467)</f>
        <v>78.3745679</v>
      </c>
      <c r="G2467" s="43" t="str">
        <f>IF(OR($F2467&lt;Lower_Limit,$F2467&gt;Upper_Limit),TRUE,IF($F2467&gt;Upper_percentile,"P99",IF($F2467&lt;Lower_percentile,"P01","")))</f>
        <v/>
      </c>
      <c r="H2467" s="44">
        <f>SUMIFS('Sample - Superstore'!S:S,'Sample - Superstore'!$V:$V,$A2467,'Sample - Superstore'!$N:$N,$B2467)</f>
        <v>4</v>
      </c>
      <c r="I2467" s="45">
        <f>SUMIFS('Sample - Superstore'!T:T,'Sample - Superstore'!$V:$V,$A2467,'Sample - Superstore'!$N:$N,$B2467)</f>
        <v>0</v>
      </c>
      <c r="J2467" s="42">
        <f>SUMIFS('Sample - Superstore'!U:U,'Sample - Superstore'!$V:$V,$A2467,'Sample - Superstore'!$N:$N,$B2467)</f>
        <v>1.567491358</v>
      </c>
      <c r="N2467" s="40"/>
    </row>
    <row r="2468">
      <c r="A2468" s="41" t="s">
        <v>8632</v>
      </c>
      <c r="B2468" s="36" t="s">
        <v>2626</v>
      </c>
      <c r="C2468" s="36" t="s">
        <v>51</v>
      </c>
      <c r="D2468" s="36" t="s">
        <v>52</v>
      </c>
      <c r="E2468" s="36" t="s">
        <v>2627</v>
      </c>
      <c r="F2468" s="42">
        <f>SUMIFS('Sample - Superstore'!R:R,'Sample - Superstore'!$V:$V,$A2468,'Sample - Superstore'!$N:$N,$B2468)</f>
        <v>21.68594239</v>
      </c>
      <c r="G2468" s="43" t="str">
        <f>IF(OR($F2468&lt;Lower_Limit,$F2468&gt;Upper_Limit),TRUE,IF($F2468&gt;Upper_percentile,"P99",IF($F2468&lt;Lower_percentile,"P01","")))</f>
        <v/>
      </c>
      <c r="H2468" s="44">
        <f>SUMIFS('Sample - Superstore'!S:S,'Sample - Superstore'!$V:$V,$A2468,'Sample - Superstore'!$N:$N,$B2468)</f>
        <v>2</v>
      </c>
      <c r="I2468" s="45">
        <f>SUMIFS('Sample - Superstore'!T:T,'Sample - Superstore'!$V:$V,$A2468,'Sample - Superstore'!$N:$N,$B2468)</f>
        <v>0</v>
      </c>
      <c r="J2468" s="42">
        <f>SUMIFS('Sample - Superstore'!U:U,'Sample - Superstore'!$V:$V,$A2468,'Sample - Superstore'!$N:$N,$B2468)</f>
        <v>6.072063868</v>
      </c>
      <c r="N2468" s="40"/>
    </row>
    <row r="2469">
      <c r="A2469" s="41" t="s">
        <v>8632</v>
      </c>
      <c r="B2469" s="36" t="s">
        <v>5556</v>
      </c>
      <c r="C2469" s="36" t="s">
        <v>39</v>
      </c>
      <c r="D2469" s="36" t="s">
        <v>61</v>
      </c>
      <c r="E2469" s="36" t="s">
        <v>5557</v>
      </c>
      <c r="F2469" s="42">
        <f>SUMIFS('Sample - Superstore'!R:R,'Sample - Superstore'!$V:$V,$A2469,'Sample - Superstore'!$N:$N,$B2469)</f>
        <v>14.01032099</v>
      </c>
      <c r="G2469" s="43" t="str">
        <f>IF(OR($F2469&lt;Lower_Limit,$F2469&gt;Upper_Limit),TRUE,IF($F2469&gt;Upper_percentile,"P99",IF($F2469&lt;Lower_percentile,"P01","")))</f>
        <v/>
      </c>
      <c r="H2469" s="44">
        <f>SUMIFS('Sample - Superstore'!S:S,'Sample - Superstore'!$V:$V,$A2469,'Sample - Superstore'!$N:$N,$B2469)</f>
        <v>4</v>
      </c>
      <c r="I2469" s="45">
        <f>SUMIFS('Sample - Superstore'!T:T,'Sample - Superstore'!$V:$V,$A2469,'Sample - Superstore'!$N:$N,$B2469)</f>
        <v>0</v>
      </c>
      <c r="J2469" s="42">
        <f>SUMIFS('Sample - Superstore'!U:U,'Sample - Superstore'!$V:$V,$A2469,'Sample - Superstore'!$N:$N,$B2469)</f>
        <v>2.942167407</v>
      </c>
      <c r="N2469" s="40"/>
    </row>
    <row r="2470">
      <c r="A2470" s="41" t="s">
        <v>8632</v>
      </c>
      <c r="B2470" s="36" t="s">
        <v>1271</v>
      </c>
      <c r="C2470" s="36" t="s">
        <v>51</v>
      </c>
      <c r="D2470" s="36" t="s">
        <v>124</v>
      </c>
      <c r="E2470" s="36" t="s">
        <v>1272</v>
      </c>
      <c r="F2470" s="42">
        <f>SUMIFS('Sample - Superstore'!R:R,'Sample - Superstore'!$V:$V,$A2470,'Sample - Superstore'!$N:$N,$B2470)</f>
        <v>13.10866667</v>
      </c>
      <c r="G2470" s="43" t="str">
        <f>IF(OR($F2470&lt;Lower_Limit,$F2470&gt;Upper_Limit),TRUE,IF($F2470&gt;Upper_percentile,"P99",IF($F2470&lt;Lower_percentile,"P01","")))</f>
        <v/>
      </c>
      <c r="H2470" s="44">
        <f>SUMIFS('Sample - Superstore'!S:S,'Sample - Superstore'!$V:$V,$A2470,'Sample - Superstore'!$N:$N,$B2470)</f>
        <v>1</v>
      </c>
      <c r="I2470" s="45">
        <f>SUMIFS('Sample - Superstore'!T:T,'Sample - Superstore'!$V:$V,$A2470,'Sample - Superstore'!$N:$N,$B2470)</f>
        <v>0</v>
      </c>
      <c r="J2470" s="42">
        <f>SUMIFS('Sample - Superstore'!U:U,'Sample - Superstore'!$V:$V,$A2470,'Sample - Superstore'!$N:$N,$B2470)</f>
        <v>6.423246667</v>
      </c>
      <c r="N2470" s="40"/>
    </row>
    <row r="2471">
      <c r="A2471" s="41" t="s">
        <v>8632</v>
      </c>
      <c r="B2471" s="36" t="s">
        <v>891</v>
      </c>
      <c r="C2471" s="36" t="s">
        <v>39</v>
      </c>
      <c r="D2471" s="36" t="s">
        <v>61</v>
      </c>
      <c r="E2471" s="36" t="s">
        <v>892</v>
      </c>
      <c r="F2471" s="42">
        <f>SUMIFS('Sample - Superstore'!R:R,'Sample - Superstore'!$V:$V,$A2471,'Sample - Superstore'!$N:$N,$B2471)</f>
        <v>184.7235391</v>
      </c>
      <c r="G2471" s="43" t="str">
        <f>IF(OR($F2471&lt;Lower_Limit,$F2471&gt;Upper_Limit),TRUE,IF($F2471&gt;Upper_percentile,"P99",IF($F2471&lt;Lower_percentile,"P01","")))</f>
        <v/>
      </c>
      <c r="H2471" s="44">
        <f>SUMIFS('Sample - Superstore'!S:S,'Sample - Superstore'!$V:$V,$A2471,'Sample - Superstore'!$N:$N,$B2471)</f>
        <v>4</v>
      </c>
      <c r="I2471" s="45">
        <f>SUMIFS('Sample - Superstore'!T:T,'Sample - Superstore'!$V:$V,$A2471,'Sample - Superstore'!$N:$N,$B2471)</f>
        <v>0</v>
      </c>
      <c r="J2471" s="42">
        <f>SUMIFS('Sample - Superstore'!U:U,'Sample - Superstore'!$V:$V,$A2471,'Sample - Superstore'!$N:$N,$B2471)</f>
        <v>81.2783572</v>
      </c>
      <c r="N2471" s="40"/>
    </row>
    <row r="2472">
      <c r="A2472" s="41" t="s">
        <v>8632</v>
      </c>
      <c r="B2472" s="36" t="s">
        <v>950</v>
      </c>
      <c r="C2472" s="36" t="s">
        <v>35</v>
      </c>
      <c r="D2472" s="36" t="s">
        <v>121</v>
      </c>
      <c r="E2472" s="36" t="s">
        <v>951</v>
      </c>
      <c r="F2472" s="42">
        <f>SUMIFS('Sample - Superstore'!R:R,'Sample - Superstore'!$V:$V,$A2472,'Sample - Superstore'!$N:$N,$B2472)</f>
        <v>21.9171358</v>
      </c>
      <c r="G2472" s="43" t="str">
        <f>IF(OR($F2472&lt;Lower_Limit,$F2472&gt;Upper_Limit),TRUE,IF($F2472&gt;Upper_percentile,"P99",IF($F2472&lt;Lower_percentile,"P01","")))</f>
        <v/>
      </c>
      <c r="H2472" s="44">
        <f>SUMIFS('Sample - Superstore'!S:S,'Sample - Superstore'!$V:$V,$A2472,'Sample - Superstore'!$N:$N,$B2472)</f>
        <v>2</v>
      </c>
      <c r="I2472" s="45">
        <f>SUMIFS('Sample - Superstore'!T:T,'Sample - Superstore'!$V:$V,$A2472,'Sample - Superstore'!$N:$N,$B2472)</f>
        <v>0</v>
      </c>
      <c r="J2472" s="42">
        <f>SUMIFS('Sample - Superstore'!U:U,'Sample - Superstore'!$V:$V,$A2472,'Sample - Superstore'!$N:$N,$B2472)</f>
        <v>9.862711111</v>
      </c>
      <c r="N2472" s="40"/>
    </row>
    <row r="2473">
      <c r="A2473" s="41" t="s">
        <v>8632</v>
      </c>
      <c r="B2473" s="36" t="s">
        <v>3782</v>
      </c>
      <c r="C2473" s="36" t="s">
        <v>51</v>
      </c>
      <c r="D2473" s="36" t="s">
        <v>283</v>
      </c>
      <c r="E2473" s="36" t="s">
        <v>3783</v>
      </c>
      <c r="F2473" s="42">
        <f>SUMIFS('Sample - Superstore'!R:R,'Sample - Superstore'!$V:$V,$A2473,'Sample - Superstore'!$N:$N,$B2473)</f>
        <v>39.76092181</v>
      </c>
      <c r="G2473" s="43" t="str">
        <f>IF(OR($F2473&lt;Lower_Limit,$F2473&gt;Upper_Limit),TRUE,IF($F2473&gt;Upper_percentile,"P99",IF($F2473&lt;Lower_percentile,"P01","")))</f>
        <v/>
      </c>
      <c r="H2473" s="44">
        <f>SUMIFS('Sample - Superstore'!S:S,'Sample - Superstore'!$V:$V,$A2473,'Sample - Superstore'!$N:$N,$B2473)</f>
        <v>1</v>
      </c>
      <c r="I2473" s="45">
        <f>SUMIFS('Sample - Superstore'!T:T,'Sample - Superstore'!$V:$V,$A2473,'Sample - Superstore'!$N:$N,$B2473)</f>
        <v>0.2</v>
      </c>
      <c r="J2473" s="42">
        <f>SUMIFS('Sample - Superstore'!U:U,'Sample - Superstore'!$V:$V,$A2473,'Sample - Superstore'!$N:$N,$B2473)</f>
        <v>4.473103704</v>
      </c>
      <c r="N2473" s="40"/>
    </row>
    <row r="2474">
      <c r="A2474" s="41" t="s">
        <v>8632</v>
      </c>
      <c r="B2474" s="36" t="s">
        <v>1098</v>
      </c>
      <c r="C2474" s="36" t="s">
        <v>51</v>
      </c>
      <c r="D2474" s="36" t="s">
        <v>283</v>
      </c>
      <c r="E2474" s="36" t="s">
        <v>1099</v>
      </c>
      <c r="F2474" s="42">
        <f>SUMIFS('Sample - Superstore'!R:R,'Sample - Superstore'!$V:$V,$A2474,'Sample - Superstore'!$N:$N,$B2474)</f>
        <v>2225.057449</v>
      </c>
      <c r="G2474" s="43" t="str">
        <f>IF(OR($F2474&lt;Lower_Limit,$F2474&gt;Upper_Limit),TRUE,IF($F2474&gt;Upper_percentile,"P99",IF($F2474&lt;Lower_percentile,"P01","")))</f>
        <v/>
      </c>
      <c r="H2474" s="44">
        <f>SUMIFS('Sample - Superstore'!S:S,'Sample - Superstore'!$V:$V,$A2474,'Sample - Superstore'!$N:$N,$B2474)</f>
        <v>8</v>
      </c>
      <c r="I2474" s="45">
        <f>SUMIFS('Sample - Superstore'!T:T,'Sample - Superstore'!$V:$V,$A2474,'Sample - Superstore'!$N:$N,$B2474)</f>
        <v>0.2</v>
      </c>
      <c r="J2474" s="42">
        <f>SUMIFS('Sample - Superstore'!U:U,'Sample - Superstore'!$V:$V,$A2474,'Sample - Superstore'!$N:$N,$B2474)</f>
        <v>361.5718354</v>
      </c>
      <c r="N2474" s="40"/>
    </row>
    <row r="2475">
      <c r="A2475" s="41" t="s">
        <v>8632</v>
      </c>
      <c r="B2475" s="36" t="s">
        <v>2280</v>
      </c>
      <c r="C2475" s="36" t="s">
        <v>51</v>
      </c>
      <c r="D2475" s="36" t="s">
        <v>124</v>
      </c>
      <c r="E2475" s="36" t="s">
        <v>2281</v>
      </c>
      <c r="F2475" s="42">
        <f>SUMIFS('Sample - Superstore'!R:R,'Sample - Superstore'!$V:$V,$A2475,'Sample - Superstore'!$N:$N,$B2475)</f>
        <v>14.68600823</v>
      </c>
      <c r="G2475" s="43" t="str">
        <f>IF(OR($F2475&lt;Lower_Limit,$F2475&gt;Upper_Limit),TRUE,IF($F2475&gt;Upper_percentile,"P99",IF($F2475&lt;Lower_percentile,"P01","")))</f>
        <v/>
      </c>
      <c r="H2475" s="44">
        <f>SUMIFS('Sample - Superstore'!S:S,'Sample - Superstore'!$V:$V,$A2475,'Sample - Superstore'!$N:$N,$B2475)</f>
        <v>2</v>
      </c>
      <c r="I2475" s="45">
        <f>SUMIFS('Sample - Superstore'!T:T,'Sample - Superstore'!$V:$V,$A2475,'Sample - Superstore'!$N:$N,$B2475)</f>
        <v>0</v>
      </c>
      <c r="J2475" s="42">
        <f>SUMIFS('Sample - Superstore'!U:U,'Sample - Superstore'!$V:$V,$A2475,'Sample - Superstore'!$N:$N,$B2475)</f>
        <v>6.755563786</v>
      </c>
      <c r="N2475" s="40"/>
    </row>
    <row r="2476">
      <c r="A2476" s="41" t="s">
        <v>8632</v>
      </c>
      <c r="B2476" s="36" t="s">
        <v>5804</v>
      </c>
      <c r="C2476" s="36" t="s">
        <v>51</v>
      </c>
      <c r="D2476" s="36" t="s">
        <v>93</v>
      </c>
      <c r="E2476" s="36" t="s">
        <v>5805</v>
      </c>
      <c r="F2476" s="42">
        <f>SUMIFS('Sample - Superstore'!R:R,'Sample - Superstore'!$V:$V,$A2476,'Sample - Superstore'!$N:$N,$B2476)</f>
        <v>21.4</v>
      </c>
      <c r="G2476" s="43" t="str">
        <f>IF(OR($F2476&lt;Lower_Limit,$F2476&gt;Upper_Limit),TRUE,IF($F2476&gt;Upper_percentile,"P99",IF($F2476&lt;Lower_percentile,"P01","")))</f>
        <v/>
      </c>
      <c r="H2476" s="44">
        <f>SUMIFS('Sample - Superstore'!S:S,'Sample - Superstore'!$V:$V,$A2476,'Sample - Superstore'!$N:$N,$B2476)</f>
        <v>5</v>
      </c>
      <c r="I2476" s="45">
        <f>SUMIFS('Sample - Superstore'!T:T,'Sample - Superstore'!$V:$V,$A2476,'Sample - Superstore'!$N:$N,$B2476)</f>
        <v>0</v>
      </c>
      <c r="J2476" s="42">
        <f>SUMIFS('Sample - Superstore'!U:U,'Sample - Superstore'!$V:$V,$A2476,'Sample - Superstore'!$N:$N,$B2476)</f>
        <v>6.206</v>
      </c>
      <c r="N2476" s="40"/>
    </row>
    <row r="2477">
      <c r="A2477" s="41" t="s">
        <v>8632</v>
      </c>
      <c r="B2477" s="36" t="s">
        <v>3889</v>
      </c>
      <c r="C2477" s="36" t="s">
        <v>51</v>
      </c>
      <c r="D2477" s="36" t="s">
        <v>76</v>
      </c>
      <c r="E2477" s="36" t="s">
        <v>3890</v>
      </c>
      <c r="F2477" s="42">
        <f>SUMIFS('Sample - Superstore'!R:R,'Sample - Superstore'!$V:$V,$A2477,'Sample - Superstore'!$N:$N,$B2477)</f>
        <v>37.91071605</v>
      </c>
      <c r="G2477" s="43" t="str">
        <f>IF(OR($F2477&lt;Lower_Limit,$F2477&gt;Upper_Limit),TRUE,IF($F2477&gt;Upper_percentile,"P99",IF($F2477&lt;Lower_percentile,"P01","")))</f>
        <v/>
      </c>
      <c r="H2477" s="44">
        <f>SUMIFS('Sample - Superstore'!S:S,'Sample - Superstore'!$V:$V,$A2477,'Sample - Superstore'!$N:$N,$B2477)</f>
        <v>4</v>
      </c>
      <c r="I2477" s="45">
        <f>SUMIFS('Sample - Superstore'!T:T,'Sample - Superstore'!$V:$V,$A2477,'Sample - Superstore'!$N:$N,$B2477)</f>
        <v>0.8</v>
      </c>
      <c r="J2477" s="42">
        <f>SUMIFS('Sample - Superstore'!U:U,'Sample - Superstore'!$V:$V,$A2477,'Sample - Superstore'!$N:$N,$B2477)</f>
        <v>-60.65714568</v>
      </c>
      <c r="N2477" s="40"/>
    </row>
    <row r="2478">
      <c r="A2478" s="41" t="s">
        <v>8632</v>
      </c>
      <c r="B2478" s="36" t="s">
        <v>248</v>
      </c>
      <c r="C2478" s="36" t="s">
        <v>39</v>
      </c>
      <c r="D2478" s="36" t="s">
        <v>61</v>
      </c>
      <c r="E2478" s="36" t="s">
        <v>249</v>
      </c>
      <c r="F2478" s="42">
        <f>SUMIFS('Sample - Superstore'!R:R,'Sample - Superstore'!$V:$V,$A2478,'Sample - Superstore'!$N:$N,$B2478)</f>
        <v>55.48767078</v>
      </c>
      <c r="G2478" s="43" t="str">
        <f>IF(OR($F2478&lt;Lower_Limit,$F2478&gt;Upper_Limit),TRUE,IF($F2478&gt;Upper_percentile,"P99",IF($F2478&lt;Lower_percentile,"P01","")))</f>
        <v/>
      </c>
      <c r="H2478" s="44">
        <f>SUMIFS('Sample - Superstore'!S:S,'Sample - Superstore'!$V:$V,$A2478,'Sample - Superstore'!$N:$N,$B2478)</f>
        <v>2</v>
      </c>
      <c r="I2478" s="45">
        <f>SUMIFS('Sample - Superstore'!T:T,'Sample - Superstore'!$V:$V,$A2478,'Sample - Superstore'!$N:$N,$B2478)</f>
        <v>0.2</v>
      </c>
      <c r="J2478" s="42">
        <f>SUMIFS('Sample - Superstore'!U:U,'Sample - Superstore'!$V:$V,$A2478,'Sample - Superstore'!$N:$N,$B2478)</f>
        <v>16.64630123</v>
      </c>
      <c r="N2478" s="40"/>
    </row>
    <row r="2479">
      <c r="A2479" s="41" t="s">
        <v>8632</v>
      </c>
      <c r="B2479" s="36" t="s">
        <v>5807</v>
      </c>
      <c r="C2479" s="36" t="s">
        <v>39</v>
      </c>
      <c r="D2479" s="36" t="s">
        <v>61</v>
      </c>
      <c r="E2479" s="36" t="s">
        <v>5808</v>
      </c>
      <c r="F2479" s="42">
        <f>SUMIFS('Sample - Superstore'!R:R,'Sample - Superstore'!$V:$V,$A2479,'Sample - Superstore'!$N:$N,$B2479)</f>
        <v>72.38004938</v>
      </c>
      <c r="G2479" s="43" t="str">
        <f>IF(OR($F2479&lt;Lower_Limit,$F2479&gt;Upper_Limit),TRUE,IF($F2479&gt;Upper_percentile,"P99",IF($F2479&lt;Lower_percentile,"P01","")))</f>
        <v/>
      </c>
      <c r="H2479" s="44">
        <f>SUMIFS('Sample - Superstore'!S:S,'Sample - Superstore'!$V:$V,$A2479,'Sample - Superstore'!$N:$N,$B2479)</f>
        <v>8</v>
      </c>
      <c r="I2479" s="45">
        <f>SUMIFS('Sample - Superstore'!T:T,'Sample - Superstore'!$V:$V,$A2479,'Sample - Superstore'!$N:$N,$B2479)</f>
        <v>0.2</v>
      </c>
      <c r="J2479" s="42">
        <f>SUMIFS('Sample - Superstore'!U:U,'Sample - Superstore'!$V:$V,$A2479,'Sample - Superstore'!$N:$N,$B2479)</f>
        <v>15.38076049</v>
      </c>
      <c r="N2479" s="40"/>
    </row>
    <row r="2480">
      <c r="A2480" s="41" t="s">
        <v>8632</v>
      </c>
      <c r="B2480" s="36" t="s">
        <v>5809</v>
      </c>
      <c r="C2480" s="36" t="s">
        <v>51</v>
      </c>
      <c r="D2480" s="36" t="s">
        <v>76</v>
      </c>
      <c r="E2480" s="36" t="s">
        <v>5810</v>
      </c>
      <c r="F2480" s="42">
        <f>SUMIFS('Sample - Superstore'!R:R,'Sample - Superstore'!$V:$V,$A2480,'Sample - Superstore'!$N:$N,$B2480)</f>
        <v>4.944674897</v>
      </c>
      <c r="G2480" s="43" t="str">
        <f>IF(OR($F2480&lt;Lower_Limit,$F2480&gt;Upper_Limit),TRUE,IF($F2480&gt;Upper_percentile,"P99",IF($F2480&lt;Lower_percentile,"P01","")))</f>
        <v/>
      </c>
      <c r="H2480" s="44">
        <f>SUMIFS('Sample - Superstore'!S:S,'Sample - Superstore'!$V:$V,$A2480,'Sample - Superstore'!$N:$N,$B2480)</f>
        <v>1</v>
      </c>
      <c r="I2480" s="45">
        <f>SUMIFS('Sample - Superstore'!T:T,'Sample - Superstore'!$V:$V,$A2480,'Sample - Superstore'!$N:$N,$B2480)</f>
        <v>0.8</v>
      </c>
      <c r="J2480" s="42">
        <f>SUMIFS('Sample - Superstore'!U:U,'Sample - Superstore'!$V:$V,$A2480,'Sample - Superstore'!$N:$N,$B2480)</f>
        <v>-7.664246091</v>
      </c>
      <c r="N2480" s="40"/>
    </row>
    <row r="2481">
      <c r="A2481" s="41" t="s">
        <v>8632</v>
      </c>
      <c r="B2481" s="36" t="s">
        <v>5812</v>
      </c>
      <c r="C2481" s="36" t="s">
        <v>35</v>
      </c>
      <c r="D2481" s="36" t="s">
        <v>121</v>
      </c>
      <c r="E2481" s="36" t="s">
        <v>5813</v>
      </c>
      <c r="F2481" s="42">
        <f>SUMIFS('Sample - Superstore'!R:R,'Sample - Superstore'!$V:$V,$A2481,'Sample - Superstore'!$N:$N,$B2481)</f>
        <v>27.92</v>
      </c>
      <c r="G2481" s="43" t="str">
        <f>IF(OR($F2481&lt;Lower_Limit,$F2481&gt;Upper_Limit),TRUE,IF($F2481&gt;Upper_percentile,"P99",IF($F2481&lt;Lower_percentile,"P01","")))</f>
        <v/>
      </c>
      <c r="H2481" s="44">
        <f>SUMIFS('Sample - Superstore'!S:S,'Sample - Superstore'!$V:$V,$A2481,'Sample - Superstore'!$N:$N,$B2481)</f>
        <v>4</v>
      </c>
      <c r="I2481" s="45">
        <f>SUMIFS('Sample - Superstore'!T:T,'Sample - Superstore'!$V:$V,$A2481,'Sample - Superstore'!$N:$N,$B2481)</f>
        <v>0</v>
      </c>
      <c r="J2481" s="42">
        <f>SUMIFS('Sample - Superstore'!U:U,'Sample - Superstore'!$V:$V,$A2481,'Sample - Superstore'!$N:$N,$B2481)</f>
        <v>8.0968</v>
      </c>
      <c r="N2481" s="40"/>
    </row>
    <row r="2482">
      <c r="A2482" s="41" t="s">
        <v>8632</v>
      </c>
      <c r="B2482" s="36" t="s">
        <v>5814</v>
      </c>
      <c r="C2482" s="36" t="s">
        <v>35</v>
      </c>
      <c r="D2482" s="36" t="s">
        <v>73</v>
      </c>
      <c r="E2482" s="36" t="s">
        <v>5815</v>
      </c>
      <c r="F2482" s="42">
        <f>SUMIFS('Sample - Superstore'!R:R,'Sample - Superstore'!$V:$V,$A2482,'Sample - Superstore'!$N:$N,$B2482)</f>
        <v>399.672</v>
      </c>
      <c r="G2482" s="43" t="str">
        <f>IF(OR($F2482&lt;Lower_Limit,$F2482&gt;Upper_Limit),TRUE,IF($F2482&gt;Upper_percentile,"P99",IF($F2482&lt;Lower_percentile,"P01","")))</f>
        <v/>
      </c>
      <c r="H2482" s="44">
        <f>SUMIFS('Sample - Superstore'!S:S,'Sample - Superstore'!$V:$V,$A2482,'Sample - Superstore'!$N:$N,$B2482)</f>
        <v>7</v>
      </c>
      <c r="I2482" s="45">
        <f>SUMIFS('Sample - Superstore'!T:T,'Sample - Superstore'!$V:$V,$A2482,'Sample - Superstore'!$N:$N,$B2482)</f>
        <v>0.2</v>
      </c>
      <c r="J2482" s="42">
        <f>SUMIFS('Sample - Superstore'!U:U,'Sample - Superstore'!$V:$V,$A2482,'Sample - Superstore'!$N:$N,$B2482)</f>
        <v>-14.9877</v>
      </c>
      <c r="N2482" s="40"/>
    </row>
    <row r="2483">
      <c r="A2483" s="41" t="s">
        <v>8632</v>
      </c>
      <c r="B2483" s="36" t="s">
        <v>1424</v>
      </c>
      <c r="C2483" s="36" t="s">
        <v>51</v>
      </c>
      <c r="D2483" s="36" t="s">
        <v>76</v>
      </c>
      <c r="E2483" s="36" t="s">
        <v>1425</v>
      </c>
      <c r="F2483" s="42">
        <f>SUMIFS('Sample - Superstore'!R:R,'Sample - Superstore'!$V:$V,$A2483,'Sample - Superstore'!$N:$N,$B2483)</f>
        <v>6297.51916</v>
      </c>
      <c r="G2483" s="43" t="b">
        <f>IF(OR($F2483&lt;Lower_Limit,$F2483&gt;Upper_Limit),TRUE,IF($F2483&gt;Upper_percentile,"P99",IF($F2483&lt;Lower_percentile,"P01","")))</f>
        <v>1</v>
      </c>
      <c r="H2483" s="44">
        <f>SUMIFS('Sample - Superstore'!S:S,'Sample - Superstore'!$V:$V,$A2483,'Sample - Superstore'!$N:$N,$B2483)</f>
        <v>4</v>
      </c>
      <c r="I2483" s="45">
        <f>SUMIFS('Sample - Superstore'!T:T,'Sample - Superstore'!$V:$V,$A2483,'Sample - Superstore'!$N:$N,$B2483)</f>
        <v>0</v>
      </c>
      <c r="J2483" s="42">
        <f>SUMIFS('Sample - Superstore'!U:U,'Sample - Superstore'!$V:$V,$A2483,'Sample - Superstore'!$N:$N,$B2483)</f>
        <v>2896.858814</v>
      </c>
      <c r="N2483" s="40"/>
    </row>
    <row r="2484">
      <c r="A2484" s="41" t="s">
        <v>8632</v>
      </c>
      <c r="B2484" s="36" t="s">
        <v>3299</v>
      </c>
      <c r="C2484" s="36" t="s">
        <v>35</v>
      </c>
      <c r="D2484" s="36" t="s">
        <v>263</v>
      </c>
      <c r="E2484" s="36" t="s">
        <v>3300</v>
      </c>
      <c r="F2484" s="42">
        <f>SUMIFS('Sample - Superstore'!R:R,'Sample - Superstore'!$V:$V,$A2484,'Sample - Superstore'!$N:$N,$B2484)</f>
        <v>350.1256667</v>
      </c>
      <c r="G2484" s="43" t="str">
        <f>IF(OR($F2484&lt;Lower_Limit,$F2484&gt;Upper_Limit),TRUE,IF($F2484&gt;Upper_percentile,"P99",IF($F2484&lt;Lower_percentile,"P01","")))</f>
        <v/>
      </c>
      <c r="H2484" s="44">
        <f>SUMIFS('Sample - Superstore'!S:S,'Sample - Superstore'!$V:$V,$A2484,'Sample - Superstore'!$N:$N,$B2484)</f>
        <v>3</v>
      </c>
      <c r="I2484" s="45">
        <f>SUMIFS('Sample - Superstore'!T:T,'Sample - Superstore'!$V:$V,$A2484,'Sample - Superstore'!$N:$N,$B2484)</f>
        <v>0</v>
      </c>
      <c r="J2484" s="42">
        <f>SUMIFS('Sample - Superstore'!U:U,'Sample - Superstore'!$V:$V,$A2484,'Sample - Superstore'!$N:$N,$B2484)</f>
        <v>84.03016</v>
      </c>
      <c r="N2484" s="40"/>
    </row>
    <row r="2485">
      <c r="A2485" s="41" t="s">
        <v>8632</v>
      </c>
      <c r="B2485" s="36" t="s">
        <v>2006</v>
      </c>
      <c r="C2485" s="36" t="s">
        <v>51</v>
      </c>
      <c r="D2485" s="36" t="s">
        <v>124</v>
      </c>
      <c r="E2485" s="36" t="s">
        <v>2007</v>
      </c>
      <c r="F2485" s="42">
        <f>SUMIFS('Sample - Superstore'!R:R,'Sample - Superstore'!$V:$V,$A2485,'Sample - Superstore'!$N:$N,$B2485)</f>
        <v>64.86122222</v>
      </c>
      <c r="G2485" s="43" t="str">
        <f>IF(OR($F2485&lt;Lower_Limit,$F2485&gt;Upper_Limit),TRUE,IF($F2485&gt;Upper_percentile,"P99",IF($F2485&lt;Lower_percentile,"P01","")))</f>
        <v/>
      </c>
      <c r="H2485" s="44">
        <f>SUMIFS('Sample - Superstore'!S:S,'Sample - Superstore'!$V:$V,$A2485,'Sample - Superstore'!$N:$N,$B2485)</f>
        <v>7</v>
      </c>
      <c r="I2485" s="45">
        <f>SUMIFS('Sample - Superstore'!T:T,'Sample - Superstore'!$V:$V,$A2485,'Sample - Superstore'!$N:$N,$B2485)</f>
        <v>0</v>
      </c>
      <c r="J2485" s="42">
        <f>SUMIFS('Sample - Superstore'!U:U,'Sample - Superstore'!$V:$V,$A2485,'Sample - Superstore'!$N:$N,$B2485)</f>
        <v>29.18755</v>
      </c>
      <c r="N2485" s="40"/>
    </row>
    <row r="2486">
      <c r="A2486" s="41" t="s">
        <v>8632</v>
      </c>
      <c r="B2486" s="36" t="s">
        <v>5819</v>
      </c>
      <c r="C2486" s="36" t="s">
        <v>51</v>
      </c>
      <c r="D2486" s="36" t="s">
        <v>297</v>
      </c>
      <c r="E2486" s="36" t="s">
        <v>5820</v>
      </c>
      <c r="F2486" s="42">
        <f>SUMIFS('Sample - Superstore'!R:R,'Sample - Superstore'!$V:$V,$A2486,'Sample - Superstore'!$N:$N,$B2486)</f>
        <v>6.948148148</v>
      </c>
      <c r="G2486" s="43" t="str">
        <f>IF(OR($F2486&lt;Lower_Limit,$F2486&gt;Upper_Limit),TRUE,IF($F2486&gt;Upper_percentile,"P99",IF($F2486&lt;Lower_percentile,"P01","")))</f>
        <v/>
      </c>
      <c r="H2486" s="44">
        <f>SUMIFS('Sample - Superstore'!S:S,'Sample - Superstore'!$V:$V,$A2486,'Sample - Superstore'!$N:$N,$B2486)</f>
        <v>2</v>
      </c>
      <c r="I2486" s="45">
        <f>SUMIFS('Sample - Superstore'!T:T,'Sample - Superstore'!$V:$V,$A2486,'Sample - Superstore'!$N:$N,$B2486)</f>
        <v>0.2</v>
      </c>
      <c r="J2486" s="42">
        <f>SUMIFS('Sample - Superstore'!U:U,'Sample - Superstore'!$V:$V,$A2486,'Sample - Superstore'!$N:$N,$B2486)</f>
        <v>2.431851852</v>
      </c>
      <c r="N2486" s="40"/>
    </row>
    <row r="2487">
      <c r="A2487" s="41" t="s">
        <v>8632</v>
      </c>
      <c r="B2487" s="36" t="s">
        <v>2347</v>
      </c>
      <c r="C2487" s="36" t="s">
        <v>39</v>
      </c>
      <c r="D2487" s="36" t="s">
        <v>40</v>
      </c>
      <c r="E2487" s="36" t="s">
        <v>2348</v>
      </c>
      <c r="F2487" s="42">
        <f>SUMIFS('Sample - Superstore'!R:R,'Sample - Superstore'!$V:$V,$A2487,'Sample - Superstore'!$N:$N,$B2487)</f>
        <v>497.4874074</v>
      </c>
      <c r="G2487" s="43" t="str">
        <f>IF(OR($F2487&lt;Lower_Limit,$F2487&gt;Upper_Limit),TRUE,IF($F2487&gt;Upper_percentile,"P99",IF($F2487&lt;Lower_percentile,"P01","")))</f>
        <v/>
      </c>
      <c r="H2487" s="44">
        <f>SUMIFS('Sample - Superstore'!S:S,'Sample - Superstore'!$V:$V,$A2487,'Sample - Superstore'!$N:$N,$B2487)</f>
        <v>2</v>
      </c>
      <c r="I2487" s="45">
        <f>SUMIFS('Sample - Superstore'!T:T,'Sample - Superstore'!$V:$V,$A2487,'Sample - Superstore'!$N:$N,$B2487)</f>
        <v>0.4</v>
      </c>
      <c r="J2487" s="42">
        <f>SUMIFS('Sample - Superstore'!U:U,'Sample - Superstore'!$V:$V,$A2487,'Sample - Superstore'!$N:$N,$B2487)</f>
        <v>-107.7889383</v>
      </c>
      <c r="N2487" s="40"/>
    </row>
    <row r="2488">
      <c r="A2488" s="41" t="s">
        <v>8632</v>
      </c>
      <c r="B2488" s="36" t="s">
        <v>1821</v>
      </c>
      <c r="C2488" s="36" t="s">
        <v>35</v>
      </c>
      <c r="D2488" s="36" t="s">
        <v>121</v>
      </c>
      <c r="E2488" s="36" t="s">
        <v>1822</v>
      </c>
      <c r="F2488" s="42">
        <f>SUMIFS('Sample - Superstore'!R:R,'Sample - Superstore'!$V:$V,$A2488,'Sample - Superstore'!$N:$N,$B2488)</f>
        <v>37.01973333</v>
      </c>
      <c r="G2488" s="43" t="str">
        <f>IF(OR($F2488&lt;Lower_Limit,$F2488&gt;Upper_Limit),TRUE,IF($F2488&gt;Upper_percentile,"P99",IF($F2488&lt;Lower_percentile,"P01","")))</f>
        <v/>
      </c>
      <c r="H2488" s="44">
        <f>SUMIFS('Sample - Superstore'!S:S,'Sample - Superstore'!$V:$V,$A2488,'Sample - Superstore'!$N:$N,$B2488)</f>
        <v>2</v>
      </c>
      <c r="I2488" s="45">
        <f>SUMIFS('Sample - Superstore'!T:T,'Sample - Superstore'!$V:$V,$A2488,'Sample - Superstore'!$N:$N,$B2488)</f>
        <v>0.2</v>
      </c>
      <c r="J2488" s="42">
        <f>SUMIFS('Sample - Superstore'!U:U,'Sample - Superstore'!$V:$V,$A2488,'Sample - Superstore'!$N:$N,$B2488)</f>
        <v>7.403946667</v>
      </c>
      <c r="N2488" s="40"/>
    </row>
    <row r="2489">
      <c r="A2489" s="41" t="s">
        <v>8632</v>
      </c>
      <c r="B2489" s="36" t="s">
        <v>1068</v>
      </c>
      <c r="C2489" s="36" t="s">
        <v>35</v>
      </c>
      <c r="D2489" s="36" t="s">
        <v>263</v>
      </c>
      <c r="E2489" s="36" t="s">
        <v>1069</v>
      </c>
      <c r="F2489" s="42">
        <f>SUMIFS('Sample - Superstore'!R:R,'Sample - Superstore'!$V:$V,$A2489,'Sample - Superstore'!$N:$N,$B2489)</f>
        <v>1027.481726</v>
      </c>
      <c r="G2489" s="43" t="str">
        <f>IF(OR($F2489&lt;Lower_Limit,$F2489&gt;Upper_Limit),TRUE,IF($F2489&gt;Upper_percentile,"P99",IF($F2489&lt;Lower_percentile,"P01","")))</f>
        <v/>
      </c>
      <c r="H2489" s="44">
        <f>SUMIFS('Sample - Superstore'!S:S,'Sample - Superstore'!$V:$V,$A2489,'Sample - Superstore'!$N:$N,$B2489)</f>
        <v>3</v>
      </c>
      <c r="I2489" s="45">
        <f>SUMIFS('Sample - Superstore'!T:T,'Sample - Superstore'!$V:$V,$A2489,'Sample - Superstore'!$N:$N,$B2489)</f>
        <v>0.3</v>
      </c>
      <c r="J2489" s="42">
        <f>SUMIFS('Sample - Superstore'!U:U,'Sample - Superstore'!$V:$V,$A2489,'Sample - Superstore'!$N:$N,$B2489)</f>
        <v>-73.39155185</v>
      </c>
      <c r="N2489" s="40"/>
    </row>
    <row r="2490">
      <c r="A2490" s="41" t="s">
        <v>8632</v>
      </c>
      <c r="B2490" s="36" t="s">
        <v>5603</v>
      </c>
      <c r="C2490" s="36" t="s">
        <v>51</v>
      </c>
      <c r="D2490" s="36" t="s">
        <v>124</v>
      </c>
      <c r="E2490" s="36" t="s">
        <v>5604</v>
      </c>
      <c r="F2490" s="42">
        <f>SUMIFS('Sample - Superstore'!R:R,'Sample - Superstore'!$V:$V,$A2490,'Sample - Superstore'!$N:$N,$B2490)</f>
        <v>25.1245037</v>
      </c>
      <c r="G2490" s="43" t="str">
        <f>IF(OR($F2490&lt;Lower_Limit,$F2490&gt;Upper_Limit),TRUE,IF($F2490&gt;Upper_percentile,"P99",IF($F2490&lt;Lower_percentile,"P01","")))</f>
        <v/>
      </c>
      <c r="H2490" s="44">
        <f>SUMIFS('Sample - Superstore'!S:S,'Sample - Superstore'!$V:$V,$A2490,'Sample - Superstore'!$N:$N,$B2490)</f>
        <v>4</v>
      </c>
      <c r="I2490" s="45">
        <f>SUMIFS('Sample - Superstore'!T:T,'Sample - Superstore'!$V:$V,$A2490,'Sample - Superstore'!$N:$N,$B2490)</f>
        <v>0.2</v>
      </c>
      <c r="J2490" s="42">
        <f>SUMIFS('Sample - Superstore'!U:U,'Sample - Superstore'!$V:$V,$A2490,'Sample - Superstore'!$N:$N,$B2490)</f>
        <v>8.165463704</v>
      </c>
      <c r="N2490" s="40"/>
    </row>
    <row r="2491">
      <c r="A2491" s="41" t="s">
        <v>8632</v>
      </c>
      <c r="B2491" s="36" t="s">
        <v>2500</v>
      </c>
      <c r="C2491" s="36" t="s">
        <v>51</v>
      </c>
      <c r="D2491" s="36" t="s">
        <v>124</v>
      </c>
      <c r="E2491" s="36" t="s">
        <v>2501</v>
      </c>
      <c r="F2491" s="42">
        <f>SUMIFS('Sample - Superstore'!R:R,'Sample - Superstore'!$V:$V,$A2491,'Sample - Superstore'!$N:$N,$B2491)</f>
        <v>92.54933333</v>
      </c>
      <c r="G2491" s="43" t="str">
        <f>IF(OR($F2491&lt;Lower_Limit,$F2491&gt;Upper_Limit),TRUE,IF($F2491&gt;Upper_percentile,"P99",IF($F2491&lt;Lower_percentile,"P01","")))</f>
        <v/>
      </c>
      <c r="H2491" s="44">
        <f>SUMIFS('Sample - Superstore'!S:S,'Sample - Superstore'!$V:$V,$A2491,'Sample - Superstore'!$N:$N,$B2491)</f>
        <v>4</v>
      </c>
      <c r="I2491" s="45">
        <f>SUMIFS('Sample - Superstore'!T:T,'Sample - Superstore'!$V:$V,$A2491,'Sample - Superstore'!$N:$N,$B2491)</f>
        <v>0</v>
      </c>
      <c r="J2491" s="42">
        <f>SUMIFS('Sample - Superstore'!U:U,'Sample - Superstore'!$V:$V,$A2491,'Sample - Superstore'!$N:$N,$B2491)</f>
        <v>43.49818667</v>
      </c>
      <c r="N2491" s="40"/>
    </row>
    <row r="2492">
      <c r="A2492" s="41" t="s">
        <v>8632</v>
      </c>
      <c r="B2492" s="36" t="s">
        <v>1799</v>
      </c>
      <c r="C2492" s="36" t="s">
        <v>51</v>
      </c>
      <c r="D2492" s="36" t="s">
        <v>124</v>
      </c>
      <c r="E2492" s="36" t="s">
        <v>1800</v>
      </c>
      <c r="F2492" s="42">
        <f>SUMIFS('Sample - Superstore'!R:R,'Sample - Superstore'!$V:$V,$A2492,'Sample - Superstore'!$N:$N,$B2492)</f>
        <v>14.22054321</v>
      </c>
      <c r="G2492" s="43" t="str">
        <f>IF(OR($F2492&lt;Lower_Limit,$F2492&gt;Upper_Limit),TRUE,IF($F2492&gt;Upper_percentile,"P99",IF($F2492&lt;Lower_percentile,"P01","")))</f>
        <v/>
      </c>
      <c r="H2492" s="44">
        <f>SUMIFS('Sample - Superstore'!S:S,'Sample - Superstore'!$V:$V,$A2492,'Sample - Superstore'!$N:$N,$B2492)</f>
        <v>1</v>
      </c>
      <c r="I2492" s="45">
        <f>SUMIFS('Sample - Superstore'!T:T,'Sample - Superstore'!$V:$V,$A2492,'Sample - Superstore'!$N:$N,$B2492)</f>
        <v>0</v>
      </c>
      <c r="J2492" s="42">
        <f>SUMIFS('Sample - Superstore'!U:U,'Sample - Superstore'!$V:$V,$A2492,'Sample - Superstore'!$N:$N,$B2492)</f>
        <v>6.683655309</v>
      </c>
      <c r="N2492" s="40"/>
    </row>
    <row r="2493">
      <c r="A2493" s="41" t="s">
        <v>8632</v>
      </c>
      <c r="B2493" s="36" t="s">
        <v>5823</v>
      </c>
      <c r="C2493" s="36" t="s">
        <v>51</v>
      </c>
      <c r="D2493" s="36" t="s">
        <v>283</v>
      </c>
      <c r="E2493" s="36" t="s">
        <v>5824</v>
      </c>
      <c r="F2493" s="42">
        <f>SUMIFS('Sample - Superstore'!R:R,'Sample - Superstore'!$V:$V,$A2493,'Sample - Superstore'!$N:$N,$B2493)</f>
        <v>628.7379259</v>
      </c>
      <c r="G2493" s="43" t="str">
        <f>IF(OR($F2493&lt;Lower_Limit,$F2493&gt;Upper_Limit),TRUE,IF($F2493&gt;Upper_percentile,"P99",IF($F2493&lt;Lower_percentile,"P01","")))</f>
        <v/>
      </c>
      <c r="H2493" s="44">
        <f>SUMIFS('Sample - Superstore'!S:S,'Sample - Superstore'!$V:$V,$A2493,'Sample - Superstore'!$N:$N,$B2493)</f>
        <v>3</v>
      </c>
      <c r="I2493" s="45">
        <f>SUMIFS('Sample - Superstore'!T:T,'Sample - Superstore'!$V:$V,$A2493,'Sample - Superstore'!$N:$N,$B2493)</f>
        <v>0</v>
      </c>
      <c r="J2493" s="42">
        <f>SUMIFS('Sample - Superstore'!U:U,'Sample - Superstore'!$V:$V,$A2493,'Sample - Superstore'!$N:$N,$B2493)</f>
        <v>176.0466193</v>
      </c>
      <c r="N2493" s="40"/>
    </row>
    <row r="2494">
      <c r="A2494" s="41" t="s">
        <v>8632</v>
      </c>
      <c r="B2494" s="36" t="s">
        <v>1524</v>
      </c>
      <c r="C2494" s="36" t="s">
        <v>51</v>
      </c>
      <c r="D2494" s="36" t="s">
        <v>205</v>
      </c>
      <c r="E2494" s="36" t="s">
        <v>1525</v>
      </c>
      <c r="F2494" s="42">
        <f>SUMIFS('Sample - Superstore'!R:R,'Sample - Superstore'!$V:$V,$A2494,'Sample - Superstore'!$N:$N,$B2494)</f>
        <v>2.36237037</v>
      </c>
      <c r="G2494" s="43" t="str">
        <f>IF(OR($F2494&lt;Lower_Limit,$F2494&gt;Upper_Limit),TRUE,IF($F2494&gt;Upper_percentile,"P99",IF($F2494&lt;Lower_percentile,"P01","")))</f>
        <v/>
      </c>
      <c r="H2494" s="44">
        <f>SUMIFS('Sample - Superstore'!S:S,'Sample - Superstore'!$V:$V,$A2494,'Sample - Superstore'!$N:$N,$B2494)</f>
        <v>1</v>
      </c>
      <c r="I2494" s="45">
        <f>SUMIFS('Sample - Superstore'!T:T,'Sample - Superstore'!$V:$V,$A2494,'Sample - Superstore'!$N:$N,$B2494)</f>
        <v>0</v>
      </c>
      <c r="J2494" s="42">
        <f>SUMIFS('Sample - Superstore'!U:U,'Sample - Superstore'!$V:$V,$A2494,'Sample - Superstore'!$N:$N,$B2494)</f>
        <v>1.110314074</v>
      </c>
      <c r="N2494" s="40"/>
    </row>
    <row r="2495">
      <c r="A2495" s="41" t="s">
        <v>8632</v>
      </c>
      <c r="B2495" s="36" t="s">
        <v>4270</v>
      </c>
      <c r="C2495" s="36" t="s">
        <v>35</v>
      </c>
      <c r="D2495" s="36" t="s">
        <v>263</v>
      </c>
      <c r="E2495" s="36" t="s">
        <v>4271</v>
      </c>
      <c r="F2495" s="42">
        <f>SUMIFS('Sample - Superstore'!R:R,'Sample - Superstore'!$V:$V,$A2495,'Sample - Superstore'!$N:$N,$B2495)</f>
        <v>240.7763333</v>
      </c>
      <c r="G2495" s="43" t="str">
        <f>IF(OR($F2495&lt;Lower_Limit,$F2495&gt;Upper_Limit),TRUE,IF($F2495&gt;Upper_percentile,"P99",IF($F2495&lt;Lower_percentile,"P01","")))</f>
        <v/>
      </c>
      <c r="H2495" s="44">
        <f>SUMIFS('Sample - Superstore'!S:S,'Sample - Superstore'!$V:$V,$A2495,'Sample - Superstore'!$N:$N,$B2495)</f>
        <v>3</v>
      </c>
      <c r="I2495" s="45">
        <f>SUMIFS('Sample - Superstore'!T:T,'Sample - Superstore'!$V:$V,$A2495,'Sample - Superstore'!$N:$N,$B2495)</f>
        <v>0.1</v>
      </c>
      <c r="J2495" s="42">
        <f>SUMIFS('Sample - Superstore'!U:U,'Sample - Superstore'!$V:$V,$A2495,'Sample - Superstore'!$N:$N,$B2495)</f>
        <v>2.675292593</v>
      </c>
      <c r="N2495" s="40"/>
    </row>
    <row r="2496">
      <c r="A2496" s="41" t="s">
        <v>8632</v>
      </c>
      <c r="B2496" s="36" t="s">
        <v>5827</v>
      </c>
      <c r="C2496" s="36" t="s">
        <v>39</v>
      </c>
      <c r="D2496" s="36" t="s">
        <v>40</v>
      </c>
      <c r="E2496" s="36" t="s">
        <v>5828</v>
      </c>
      <c r="F2496" s="42">
        <f>SUMIFS('Sample - Superstore'!R:R,'Sample - Superstore'!$V:$V,$A2496,'Sample - Superstore'!$N:$N,$B2496)</f>
        <v>160.776</v>
      </c>
      <c r="G2496" s="43" t="str">
        <f>IF(OR($F2496&lt;Lower_Limit,$F2496&gt;Upper_Limit),TRUE,IF($F2496&gt;Upper_percentile,"P99",IF($F2496&lt;Lower_percentile,"P01","")))</f>
        <v/>
      </c>
      <c r="H2496" s="44">
        <f>SUMIFS('Sample - Superstore'!S:S,'Sample - Superstore'!$V:$V,$A2496,'Sample - Superstore'!$N:$N,$B2496)</f>
        <v>3</v>
      </c>
      <c r="I2496" s="45">
        <f>SUMIFS('Sample - Superstore'!T:T,'Sample - Superstore'!$V:$V,$A2496,'Sample - Superstore'!$N:$N,$B2496)</f>
        <v>0.2</v>
      </c>
      <c r="J2496" s="42">
        <f>SUMIFS('Sample - Superstore'!U:U,'Sample - Superstore'!$V:$V,$A2496,'Sample - Superstore'!$N:$N,$B2496)</f>
        <v>10.0485</v>
      </c>
      <c r="N2496" s="40"/>
    </row>
    <row r="2497">
      <c r="A2497" s="41" t="s">
        <v>8632</v>
      </c>
      <c r="B2497" s="36" t="s">
        <v>4408</v>
      </c>
      <c r="C2497" s="36" t="s">
        <v>51</v>
      </c>
      <c r="D2497" s="36" t="s">
        <v>93</v>
      </c>
      <c r="E2497" s="36" t="s">
        <v>4409</v>
      </c>
      <c r="F2497" s="42">
        <f>SUMIFS('Sample - Superstore'!R:R,'Sample - Superstore'!$V:$V,$A2497,'Sample - Superstore'!$N:$N,$B2497)</f>
        <v>24.2</v>
      </c>
      <c r="G2497" s="43" t="str">
        <f>IF(OR($F2497&lt;Lower_Limit,$F2497&gt;Upper_Limit),TRUE,IF($F2497&gt;Upper_percentile,"P99",IF($F2497&lt;Lower_percentile,"P01","")))</f>
        <v/>
      </c>
      <c r="H2497" s="44">
        <f>SUMIFS('Sample - Superstore'!S:S,'Sample - Superstore'!$V:$V,$A2497,'Sample - Superstore'!$N:$N,$B2497)</f>
        <v>5</v>
      </c>
      <c r="I2497" s="45">
        <f>SUMIFS('Sample - Superstore'!T:T,'Sample - Superstore'!$V:$V,$A2497,'Sample - Superstore'!$N:$N,$B2497)</f>
        <v>0</v>
      </c>
      <c r="J2497" s="42">
        <f>SUMIFS('Sample - Superstore'!U:U,'Sample - Superstore'!$V:$V,$A2497,'Sample - Superstore'!$N:$N,$B2497)</f>
        <v>7.986</v>
      </c>
      <c r="N2497" s="40"/>
    </row>
    <row r="2498">
      <c r="A2498" s="41" t="s">
        <v>8632</v>
      </c>
      <c r="B2498" s="36" t="s">
        <v>4580</v>
      </c>
      <c r="C2498" s="36" t="s">
        <v>39</v>
      </c>
      <c r="D2498" s="36" t="s">
        <v>40</v>
      </c>
      <c r="E2498" s="36" t="s">
        <v>4581</v>
      </c>
      <c r="F2498" s="42">
        <f>SUMIFS('Sample - Superstore'!R:R,'Sample - Superstore'!$V:$V,$A2498,'Sample - Superstore'!$N:$N,$B2498)</f>
        <v>359.976</v>
      </c>
      <c r="G2498" s="43" t="str">
        <f>IF(OR($F2498&lt;Lower_Limit,$F2498&gt;Upper_Limit),TRUE,IF($F2498&gt;Upper_percentile,"P99",IF($F2498&lt;Lower_percentile,"P01","")))</f>
        <v/>
      </c>
      <c r="H2498" s="44">
        <f>SUMIFS('Sample - Superstore'!S:S,'Sample - Superstore'!$V:$V,$A2498,'Sample - Superstore'!$N:$N,$B2498)</f>
        <v>3</v>
      </c>
      <c r="I2498" s="45">
        <f>SUMIFS('Sample - Superstore'!T:T,'Sample - Superstore'!$V:$V,$A2498,'Sample - Superstore'!$N:$N,$B2498)</f>
        <v>0.2</v>
      </c>
      <c r="J2498" s="42">
        <f>SUMIFS('Sample - Superstore'!U:U,'Sample - Superstore'!$V:$V,$A2498,'Sample - Superstore'!$N:$N,$B2498)</f>
        <v>130.4913</v>
      </c>
      <c r="N2498" s="40"/>
    </row>
    <row r="2499">
      <c r="A2499" s="41" t="s">
        <v>8632</v>
      </c>
      <c r="B2499" s="36" t="s">
        <v>2642</v>
      </c>
      <c r="C2499" s="36" t="s">
        <v>51</v>
      </c>
      <c r="D2499" s="36" t="s">
        <v>93</v>
      </c>
      <c r="E2499" s="36" t="s">
        <v>2643</v>
      </c>
      <c r="F2499" s="42">
        <f>SUMIFS('Sample - Superstore'!R:R,'Sample - Superstore'!$V:$V,$A2499,'Sample - Superstore'!$N:$N,$B2499)</f>
        <v>4.077695473</v>
      </c>
      <c r="G2499" s="43" t="str">
        <f>IF(OR($F2499&lt;Lower_Limit,$F2499&gt;Upper_Limit),TRUE,IF($F2499&gt;Upper_percentile,"P99",IF($F2499&lt;Lower_percentile,"P01","")))</f>
        <v/>
      </c>
      <c r="H2499" s="44">
        <f>SUMIFS('Sample - Superstore'!S:S,'Sample - Superstore'!$V:$V,$A2499,'Sample - Superstore'!$N:$N,$B2499)</f>
        <v>2</v>
      </c>
      <c r="I2499" s="45">
        <f>SUMIFS('Sample - Superstore'!T:T,'Sample - Superstore'!$V:$V,$A2499,'Sample - Superstore'!$N:$N,$B2499)</f>
        <v>0</v>
      </c>
      <c r="J2499" s="42">
        <f>SUMIFS('Sample - Superstore'!U:U,'Sample - Superstore'!$V:$V,$A2499,'Sample - Superstore'!$N:$N,$B2499)</f>
        <v>1.182531687</v>
      </c>
      <c r="N2499" s="40"/>
    </row>
    <row r="2500">
      <c r="A2500" s="41" t="s">
        <v>8632</v>
      </c>
      <c r="B2500" s="36" t="s">
        <v>4890</v>
      </c>
      <c r="C2500" s="36" t="s">
        <v>51</v>
      </c>
      <c r="D2500" s="36" t="s">
        <v>297</v>
      </c>
      <c r="E2500" s="36" t="s">
        <v>4891</v>
      </c>
      <c r="F2500" s="42">
        <f>SUMIFS('Sample - Superstore'!R:R,'Sample - Superstore'!$V:$V,$A2500,'Sample - Superstore'!$N:$N,$B2500)</f>
        <v>13.34518519</v>
      </c>
      <c r="G2500" s="43" t="str">
        <f>IF(OR($F2500&lt;Lower_Limit,$F2500&gt;Upper_Limit),TRUE,IF($F2500&gt;Upper_percentile,"P99",IF($F2500&lt;Lower_percentile,"P01","")))</f>
        <v/>
      </c>
      <c r="H2500" s="44">
        <f>SUMIFS('Sample - Superstore'!S:S,'Sample - Superstore'!$V:$V,$A2500,'Sample - Superstore'!$N:$N,$B2500)</f>
        <v>5</v>
      </c>
      <c r="I2500" s="45">
        <f>SUMIFS('Sample - Superstore'!T:T,'Sample - Superstore'!$V:$V,$A2500,'Sample - Superstore'!$N:$N,$B2500)</f>
        <v>0.2</v>
      </c>
      <c r="J2500" s="42">
        <f>SUMIFS('Sample - Superstore'!U:U,'Sample - Superstore'!$V:$V,$A2500,'Sample - Superstore'!$N:$N,$B2500)</f>
        <v>4.83762963</v>
      </c>
      <c r="N2500" s="40"/>
    </row>
    <row r="2501">
      <c r="A2501" s="41" t="s">
        <v>8632</v>
      </c>
      <c r="B2501" s="36" t="s">
        <v>628</v>
      </c>
      <c r="C2501" s="36" t="s">
        <v>51</v>
      </c>
      <c r="D2501" s="36" t="s">
        <v>52</v>
      </c>
      <c r="E2501" s="36" t="s">
        <v>629</v>
      </c>
      <c r="F2501" s="42">
        <f>SUMIFS('Sample - Superstore'!R:R,'Sample - Superstore'!$V:$V,$A2501,'Sample - Superstore'!$N:$N,$B2501)</f>
        <v>242.94</v>
      </c>
      <c r="G2501" s="43" t="str">
        <f>IF(OR($F2501&lt;Lower_Limit,$F2501&gt;Upper_Limit),TRUE,IF($F2501&gt;Upper_percentile,"P99",IF($F2501&lt;Lower_percentile,"P01","")))</f>
        <v/>
      </c>
      <c r="H2501" s="44">
        <f>SUMIFS('Sample - Superstore'!S:S,'Sample - Superstore'!$V:$V,$A2501,'Sample - Superstore'!$N:$N,$B2501)</f>
        <v>3</v>
      </c>
      <c r="I2501" s="45">
        <f>SUMIFS('Sample - Superstore'!T:T,'Sample - Superstore'!$V:$V,$A2501,'Sample - Superstore'!$N:$N,$B2501)</f>
        <v>0</v>
      </c>
      <c r="J2501" s="42">
        <f>SUMIFS('Sample - Superstore'!U:U,'Sample - Superstore'!$V:$V,$A2501,'Sample - Superstore'!$N:$N,$B2501)</f>
        <v>9.7176</v>
      </c>
      <c r="N2501" s="40"/>
    </row>
    <row r="2502">
      <c r="A2502" s="41" t="s">
        <v>8632</v>
      </c>
      <c r="B2502" s="36" t="s">
        <v>3413</v>
      </c>
      <c r="C2502" s="36" t="s">
        <v>39</v>
      </c>
      <c r="D2502" s="36" t="s">
        <v>61</v>
      </c>
      <c r="E2502" s="36" t="s">
        <v>3414</v>
      </c>
      <c r="F2502" s="42">
        <f>SUMIFS('Sample - Superstore'!R:R,'Sample - Superstore'!$V:$V,$A2502,'Sample - Superstore'!$N:$N,$B2502)</f>
        <v>179.97</v>
      </c>
      <c r="G2502" s="43" t="str">
        <f>IF(OR($F2502&lt;Lower_Limit,$F2502&gt;Upper_Limit),TRUE,IF($F2502&gt;Upper_percentile,"P99",IF($F2502&lt;Lower_percentile,"P01","")))</f>
        <v/>
      </c>
      <c r="H2502" s="44">
        <f>SUMIFS('Sample - Superstore'!S:S,'Sample - Superstore'!$V:$V,$A2502,'Sample - Superstore'!$N:$N,$B2502)</f>
        <v>3</v>
      </c>
      <c r="I2502" s="45">
        <f>SUMIFS('Sample - Superstore'!T:T,'Sample - Superstore'!$V:$V,$A2502,'Sample - Superstore'!$N:$N,$B2502)</f>
        <v>0</v>
      </c>
      <c r="J2502" s="42">
        <f>SUMIFS('Sample - Superstore'!U:U,'Sample - Superstore'!$V:$V,$A2502,'Sample - Superstore'!$N:$N,$B2502)</f>
        <v>86.3856</v>
      </c>
      <c r="N2502" s="40"/>
    </row>
    <row r="2503">
      <c r="A2503" s="41" t="s">
        <v>8632</v>
      </c>
      <c r="B2503" s="36" t="s">
        <v>4907</v>
      </c>
      <c r="C2503" s="36" t="s">
        <v>51</v>
      </c>
      <c r="D2503" s="36" t="s">
        <v>76</v>
      </c>
      <c r="E2503" s="36" t="s">
        <v>4908</v>
      </c>
      <c r="F2503" s="42">
        <f>SUMIFS('Sample - Superstore'!R:R,'Sample - Superstore'!$V:$V,$A2503,'Sample - Superstore'!$N:$N,$B2503)</f>
        <v>99.696</v>
      </c>
      <c r="G2503" s="43" t="str">
        <f>IF(OR($F2503&lt;Lower_Limit,$F2503&gt;Upper_Limit),TRUE,IF($F2503&gt;Upper_percentile,"P99",IF($F2503&lt;Lower_percentile,"P01","")))</f>
        <v/>
      </c>
      <c r="H2503" s="44">
        <f>SUMIFS('Sample - Superstore'!S:S,'Sample - Superstore'!$V:$V,$A2503,'Sample - Superstore'!$N:$N,$B2503)</f>
        <v>6</v>
      </c>
      <c r="I2503" s="45">
        <f>SUMIFS('Sample - Superstore'!T:T,'Sample - Superstore'!$V:$V,$A2503,'Sample - Superstore'!$N:$N,$B2503)</f>
        <v>0.2</v>
      </c>
      <c r="J2503" s="42">
        <f>SUMIFS('Sample - Superstore'!U:U,'Sample - Superstore'!$V:$V,$A2503,'Sample - Superstore'!$N:$N,$B2503)</f>
        <v>33.6474</v>
      </c>
      <c r="N2503" s="40"/>
    </row>
    <row r="2504">
      <c r="A2504" s="41" t="s">
        <v>8632</v>
      </c>
      <c r="B2504" s="36" t="s">
        <v>938</v>
      </c>
      <c r="C2504" s="36" t="s">
        <v>51</v>
      </c>
      <c r="D2504" s="36" t="s">
        <v>76</v>
      </c>
      <c r="E2504" s="36" t="s">
        <v>939</v>
      </c>
      <c r="F2504" s="42">
        <f>SUMIFS('Sample - Superstore'!R:R,'Sample - Superstore'!$V:$V,$A2504,'Sample - Superstore'!$N:$N,$B2504)</f>
        <v>27.936</v>
      </c>
      <c r="G2504" s="43" t="str">
        <f>IF(OR($F2504&lt;Lower_Limit,$F2504&gt;Upper_Limit),TRUE,IF($F2504&gt;Upper_percentile,"P99",IF($F2504&lt;Lower_percentile,"P01","")))</f>
        <v/>
      </c>
      <c r="H2504" s="44">
        <f>SUMIFS('Sample - Superstore'!S:S,'Sample - Superstore'!$V:$V,$A2504,'Sample - Superstore'!$N:$N,$B2504)</f>
        <v>4</v>
      </c>
      <c r="I2504" s="45">
        <f>SUMIFS('Sample - Superstore'!T:T,'Sample - Superstore'!$V:$V,$A2504,'Sample - Superstore'!$N:$N,$B2504)</f>
        <v>0.2</v>
      </c>
      <c r="J2504" s="42">
        <f>SUMIFS('Sample - Superstore'!U:U,'Sample - Superstore'!$V:$V,$A2504,'Sample - Superstore'!$N:$N,$B2504)</f>
        <v>9.4284</v>
      </c>
      <c r="N2504" s="40"/>
    </row>
    <row r="2505">
      <c r="A2505" s="41" t="s">
        <v>8632</v>
      </c>
      <c r="B2505" s="36" t="s">
        <v>5196</v>
      </c>
      <c r="C2505" s="36" t="s">
        <v>35</v>
      </c>
      <c r="D2505" s="36" t="s">
        <v>36</v>
      </c>
      <c r="E2505" s="36" t="s">
        <v>5197</v>
      </c>
      <c r="F2505" s="42">
        <f>SUMIFS('Sample - Superstore'!R:R,'Sample - Superstore'!$V:$V,$A2505,'Sample - Superstore'!$N:$N,$B2505)</f>
        <v>84.98</v>
      </c>
      <c r="G2505" s="43" t="str">
        <f>IF(OR($F2505&lt;Lower_Limit,$F2505&gt;Upper_Limit),TRUE,IF($F2505&gt;Upper_percentile,"P99",IF($F2505&lt;Lower_percentile,"P01","")))</f>
        <v/>
      </c>
      <c r="H2505" s="44">
        <f>SUMIFS('Sample - Superstore'!S:S,'Sample - Superstore'!$V:$V,$A2505,'Sample - Superstore'!$N:$N,$B2505)</f>
        <v>1</v>
      </c>
      <c r="I2505" s="45">
        <f>SUMIFS('Sample - Superstore'!T:T,'Sample - Superstore'!$V:$V,$A2505,'Sample - Superstore'!$N:$N,$B2505)</f>
        <v>0</v>
      </c>
      <c r="J2505" s="42">
        <f>SUMIFS('Sample - Superstore'!U:U,'Sample - Superstore'!$V:$V,$A2505,'Sample - Superstore'!$N:$N,$B2505)</f>
        <v>18.6956</v>
      </c>
      <c r="N2505" s="40"/>
    </row>
    <row r="2506">
      <c r="A2506" s="41" t="s">
        <v>8632</v>
      </c>
      <c r="B2506" s="36" t="s">
        <v>2439</v>
      </c>
      <c r="C2506" s="36" t="s">
        <v>51</v>
      </c>
      <c r="D2506" s="36" t="s">
        <v>76</v>
      </c>
      <c r="E2506" s="36" t="s">
        <v>2440</v>
      </c>
      <c r="F2506" s="42">
        <f>SUMIFS('Sample - Superstore'!R:R,'Sample - Superstore'!$V:$V,$A2506,'Sample - Superstore'!$N:$N,$B2506)</f>
        <v>18.72</v>
      </c>
      <c r="G2506" s="43" t="str">
        <f>IF(OR($F2506&lt;Lower_Limit,$F2506&gt;Upper_Limit),TRUE,IF($F2506&gt;Upper_percentile,"P99",IF($F2506&lt;Lower_percentile,"P01","")))</f>
        <v/>
      </c>
      <c r="H2506" s="44">
        <f>SUMIFS('Sample - Superstore'!S:S,'Sample - Superstore'!$V:$V,$A2506,'Sample - Superstore'!$N:$N,$B2506)</f>
        <v>5</v>
      </c>
      <c r="I2506" s="45">
        <f>SUMIFS('Sample - Superstore'!T:T,'Sample - Superstore'!$V:$V,$A2506,'Sample - Superstore'!$N:$N,$B2506)</f>
        <v>0.2</v>
      </c>
      <c r="J2506" s="42">
        <f>SUMIFS('Sample - Superstore'!U:U,'Sample - Superstore'!$V:$V,$A2506,'Sample - Superstore'!$N:$N,$B2506)</f>
        <v>6.552</v>
      </c>
      <c r="N2506" s="40"/>
    </row>
    <row r="2507">
      <c r="A2507" s="41" t="s">
        <v>8632</v>
      </c>
      <c r="B2507" s="36" t="s">
        <v>510</v>
      </c>
      <c r="C2507" s="36" t="s">
        <v>51</v>
      </c>
      <c r="D2507" s="36" t="s">
        <v>52</v>
      </c>
      <c r="E2507" s="36" t="s">
        <v>511</v>
      </c>
      <c r="F2507" s="42">
        <f>SUMIFS('Sample - Superstore'!R:R,'Sample - Superstore'!$V:$V,$A2507,'Sample - Superstore'!$N:$N,$B2507)</f>
        <v>247.7673454</v>
      </c>
      <c r="G2507" s="43" t="str">
        <f>IF(OR($F2507&lt;Lower_Limit,$F2507&gt;Upper_Limit),TRUE,IF($F2507&gt;Upper_percentile,"P99",IF($F2507&lt;Lower_percentile,"P01","")))</f>
        <v/>
      </c>
      <c r="H2507" s="44">
        <f>SUMIFS('Sample - Superstore'!S:S,'Sample - Superstore'!$V:$V,$A2507,'Sample - Superstore'!$N:$N,$B2507)</f>
        <v>7</v>
      </c>
      <c r="I2507" s="45">
        <f>SUMIFS('Sample - Superstore'!T:T,'Sample - Superstore'!$V:$V,$A2507,'Sample - Superstore'!$N:$N,$B2507)</f>
        <v>0.2</v>
      </c>
      <c r="J2507" s="42">
        <f>SUMIFS('Sample - Superstore'!U:U,'Sample - Superstore'!$V:$V,$A2507,'Sample - Superstore'!$N:$N,$B2507)</f>
        <v>21.67964272</v>
      </c>
      <c r="N2507" s="40"/>
    </row>
    <row r="2508">
      <c r="A2508" s="41" t="s">
        <v>8632</v>
      </c>
      <c r="B2508" s="36" t="s">
        <v>4356</v>
      </c>
      <c r="C2508" s="36" t="s">
        <v>51</v>
      </c>
      <c r="D2508" s="36" t="s">
        <v>76</v>
      </c>
      <c r="E2508" s="36" t="s">
        <v>4357</v>
      </c>
      <c r="F2508" s="42">
        <f>SUMIFS('Sample - Superstore'!R:R,'Sample - Superstore'!$V:$V,$A2508,'Sample - Superstore'!$N:$N,$B2508)</f>
        <v>25.54391446</v>
      </c>
      <c r="G2508" s="43" t="str">
        <f>IF(OR($F2508&lt;Lower_Limit,$F2508&gt;Upper_Limit),TRUE,IF($F2508&gt;Upper_percentile,"P99",IF($F2508&lt;Lower_percentile,"P01","")))</f>
        <v/>
      </c>
      <c r="H2508" s="44">
        <f>SUMIFS('Sample - Superstore'!S:S,'Sample - Superstore'!$V:$V,$A2508,'Sample - Superstore'!$N:$N,$B2508)</f>
        <v>7</v>
      </c>
      <c r="I2508" s="45">
        <f>SUMIFS('Sample - Superstore'!T:T,'Sample - Superstore'!$V:$V,$A2508,'Sample - Superstore'!$N:$N,$B2508)</f>
        <v>0.7</v>
      </c>
      <c r="J2508" s="42">
        <f>SUMIFS('Sample - Superstore'!U:U,'Sample - Superstore'!$V:$V,$A2508,'Sample - Superstore'!$N:$N,$B2508)</f>
        <v>-20.43513157</v>
      </c>
      <c r="N2508" s="40"/>
    </row>
    <row r="2509">
      <c r="A2509" s="41" t="s">
        <v>8632</v>
      </c>
      <c r="B2509" s="36" t="s">
        <v>394</v>
      </c>
      <c r="C2509" s="36" t="s">
        <v>51</v>
      </c>
      <c r="D2509" s="36" t="s">
        <v>76</v>
      </c>
      <c r="E2509" s="36" t="s">
        <v>395</v>
      </c>
      <c r="F2509" s="42">
        <f>SUMIFS('Sample - Superstore'!R:R,'Sample - Superstore'!$V:$V,$A2509,'Sample - Superstore'!$N:$N,$B2509)</f>
        <v>16.68740741</v>
      </c>
      <c r="G2509" s="43" t="str">
        <f>IF(OR($F2509&lt;Lower_Limit,$F2509&gt;Upper_Limit),TRUE,IF($F2509&gt;Upper_percentile,"P99",IF($F2509&lt;Lower_percentile,"P01","")))</f>
        <v/>
      </c>
      <c r="H2509" s="44">
        <f>SUMIFS('Sample - Superstore'!S:S,'Sample - Superstore'!$V:$V,$A2509,'Sample - Superstore'!$N:$N,$B2509)</f>
        <v>5</v>
      </c>
      <c r="I2509" s="45">
        <f>SUMIFS('Sample - Superstore'!T:T,'Sample - Superstore'!$V:$V,$A2509,'Sample - Superstore'!$N:$N,$B2509)</f>
        <v>0</v>
      </c>
      <c r="J2509" s="42">
        <f>SUMIFS('Sample - Superstore'!U:U,'Sample - Superstore'!$V:$V,$A2509,'Sample - Superstore'!$N:$N,$B2509)</f>
        <v>8.17682963</v>
      </c>
      <c r="N2509" s="40"/>
    </row>
    <row r="2510">
      <c r="A2510" s="41" t="s">
        <v>8632</v>
      </c>
      <c r="B2510" s="36" t="s">
        <v>250</v>
      </c>
      <c r="C2510" s="36" t="s">
        <v>39</v>
      </c>
      <c r="D2510" s="36" t="s">
        <v>61</v>
      </c>
      <c r="E2510" s="36" t="s">
        <v>251</v>
      </c>
      <c r="F2510" s="42">
        <f>SUMIFS('Sample - Superstore'!R:R,'Sample - Superstore'!$V:$V,$A2510,'Sample - Superstore'!$N:$N,$B2510)</f>
        <v>718.4276543</v>
      </c>
      <c r="G2510" s="43" t="str">
        <f>IF(OR($F2510&lt;Lower_Limit,$F2510&gt;Upper_Limit),TRUE,IF($F2510&gt;Upper_percentile,"P99",IF($F2510&lt;Lower_percentile,"P01","")))</f>
        <v/>
      </c>
      <c r="H2510" s="44">
        <f>SUMIFS('Sample - Superstore'!S:S,'Sample - Superstore'!$V:$V,$A2510,'Sample - Superstore'!$N:$N,$B2510)</f>
        <v>5</v>
      </c>
      <c r="I2510" s="45">
        <f>SUMIFS('Sample - Superstore'!T:T,'Sample - Superstore'!$V:$V,$A2510,'Sample - Superstore'!$N:$N,$B2510)</f>
        <v>0</v>
      </c>
      <c r="J2510" s="42">
        <f>SUMIFS('Sample - Superstore'!U:U,'Sample - Superstore'!$V:$V,$A2510,'Sample - Superstore'!$N:$N,$B2510)</f>
        <v>129.3169778</v>
      </c>
      <c r="N2510" s="40"/>
    </row>
    <row r="2511">
      <c r="A2511" s="41" t="s">
        <v>8632</v>
      </c>
      <c r="B2511" s="36" t="s">
        <v>5839</v>
      </c>
      <c r="C2511" s="36" t="s">
        <v>51</v>
      </c>
      <c r="D2511" s="36" t="s">
        <v>76</v>
      </c>
      <c r="E2511" s="36" t="s">
        <v>5840</v>
      </c>
      <c r="F2511" s="42">
        <f>SUMIFS('Sample - Superstore'!R:R,'Sample - Superstore'!$V:$V,$A2511,'Sample - Superstore'!$N:$N,$B2511)</f>
        <v>103.7400494</v>
      </c>
      <c r="G2511" s="43" t="str">
        <f>IF(OR($F2511&lt;Lower_Limit,$F2511&gt;Upper_Limit),TRUE,IF($F2511&gt;Upper_percentile,"P99",IF($F2511&lt;Lower_percentile,"P01","")))</f>
        <v/>
      </c>
      <c r="H2511" s="44">
        <f>SUMIFS('Sample - Superstore'!S:S,'Sample - Superstore'!$V:$V,$A2511,'Sample - Superstore'!$N:$N,$B2511)</f>
        <v>4</v>
      </c>
      <c r="I2511" s="45">
        <f>SUMIFS('Sample - Superstore'!T:T,'Sample - Superstore'!$V:$V,$A2511,'Sample - Superstore'!$N:$N,$B2511)</f>
        <v>0</v>
      </c>
      <c r="J2511" s="42">
        <f>SUMIFS('Sample - Superstore'!U:U,'Sample - Superstore'!$V:$V,$A2511,'Sample - Superstore'!$N:$N,$B2511)</f>
        <v>48.75782321</v>
      </c>
      <c r="N2511" s="40"/>
    </row>
    <row r="2512">
      <c r="A2512" s="41" t="s">
        <v>8632</v>
      </c>
      <c r="B2512" s="36" t="s">
        <v>5841</v>
      </c>
      <c r="C2512" s="36" t="s">
        <v>39</v>
      </c>
      <c r="D2512" s="36" t="s">
        <v>446</v>
      </c>
      <c r="E2512" s="36" t="s">
        <v>5842</v>
      </c>
      <c r="F2512" s="42">
        <f>SUMIFS('Sample - Superstore'!R:R,'Sample - Superstore'!$V:$V,$A2512,'Sample - Superstore'!$N:$N,$B2512)</f>
        <v>406.7242667</v>
      </c>
      <c r="G2512" s="43" t="str">
        <f>IF(OR($F2512&lt;Lower_Limit,$F2512&gt;Upper_Limit),TRUE,IF($F2512&gt;Upper_percentile,"P99",IF($F2512&lt;Lower_percentile,"P01","")))</f>
        <v/>
      </c>
      <c r="H2512" s="44">
        <f>SUMIFS('Sample - Superstore'!S:S,'Sample - Superstore'!$V:$V,$A2512,'Sample - Superstore'!$N:$N,$B2512)</f>
        <v>3</v>
      </c>
      <c r="I2512" s="45">
        <f>SUMIFS('Sample - Superstore'!T:T,'Sample - Superstore'!$V:$V,$A2512,'Sample - Superstore'!$N:$N,$B2512)</f>
        <v>0.1</v>
      </c>
      <c r="J2512" s="42">
        <f>SUMIFS('Sample - Superstore'!U:U,'Sample - Superstore'!$V:$V,$A2512,'Sample - Superstore'!$N:$N,$B2512)</f>
        <v>176.2471822</v>
      </c>
      <c r="N2512" s="40"/>
    </row>
    <row r="2513">
      <c r="A2513" s="41" t="s">
        <v>8632</v>
      </c>
      <c r="B2513" s="36" t="s">
        <v>5843</v>
      </c>
      <c r="C2513" s="36" t="s">
        <v>39</v>
      </c>
      <c r="D2513" s="36" t="s">
        <v>40</v>
      </c>
      <c r="E2513" s="36" t="s">
        <v>5844</v>
      </c>
      <c r="F2513" s="42">
        <f>SUMIFS('Sample - Superstore'!R:R,'Sample - Superstore'!$V:$V,$A2513,'Sample - Superstore'!$N:$N,$B2513)</f>
        <v>191.1982881</v>
      </c>
      <c r="G2513" s="43" t="str">
        <f>IF(OR($F2513&lt;Lower_Limit,$F2513&gt;Upper_Limit),TRUE,IF($F2513&gt;Upper_percentile,"P99",IF($F2513&lt;Lower_percentile,"P01","")))</f>
        <v/>
      </c>
      <c r="H2513" s="44">
        <f>SUMIFS('Sample - Superstore'!S:S,'Sample - Superstore'!$V:$V,$A2513,'Sample - Superstore'!$N:$N,$B2513)</f>
        <v>1</v>
      </c>
      <c r="I2513" s="45">
        <f>SUMIFS('Sample - Superstore'!T:T,'Sample - Superstore'!$V:$V,$A2513,'Sample - Superstore'!$N:$N,$B2513)</f>
        <v>0</v>
      </c>
      <c r="J2513" s="42">
        <f>SUMIFS('Sample - Superstore'!U:U,'Sample - Superstore'!$V:$V,$A2513,'Sample - Superstore'!$N:$N,$B2513)</f>
        <v>57.35948642</v>
      </c>
      <c r="N2513" s="40"/>
    </row>
    <row r="2514">
      <c r="A2514" s="41" t="s">
        <v>8632</v>
      </c>
      <c r="B2514" s="36" t="s">
        <v>3581</v>
      </c>
      <c r="C2514" s="36" t="s">
        <v>51</v>
      </c>
      <c r="D2514" s="36" t="s">
        <v>205</v>
      </c>
      <c r="E2514" s="36" t="s">
        <v>3582</v>
      </c>
      <c r="F2514" s="42">
        <f>SUMIFS('Sample - Superstore'!R:R,'Sample - Superstore'!$V:$V,$A2514,'Sample - Superstore'!$N:$N,$B2514)</f>
        <v>311.2386897</v>
      </c>
      <c r="G2514" s="43" t="str">
        <f>IF(OR($F2514&lt;Lower_Limit,$F2514&gt;Upper_Limit),TRUE,IF($F2514&gt;Upper_percentile,"P99",IF($F2514&lt;Lower_percentile,"P01","")))</f>
        <v/>
      </c>
      <c r="H2514" s="44">
        <f>SUMIFS('Sample - Superstore'!S:S,'Sample - Superstore'!$V:$V,$A2514,'Sample - Superstore'!$N:$N,$B2514)</f>
        <v>4</v>
      </c>
      <c r="I2514" s="45">
        <f>SUMIFS('Sample - Superstore'!T:T,'Sample - Superstore'!$V:$V,$A2514,'Sample - Superstore'!$N:$N,$B2514)</f>
        <v>0.2</v>
      </c>
      <c r="J2514" s="42">
        <f>SUMIFS('Sample - Superstore'!U:U,'Sample - Superstore'!$V:$V,$A2514,'Sample - Superstore'!$N:$N,$B2514)</f>
        <v>105.0430578</v>
      </c>
      <c r="N2514" s="40"/>
    </row>
    <row r="2515">
      <c r="A2515" s="41" t="s">
        <v>8632</v>
      </c>
      <c r="B2515" s="36" t="s">
        <v>5851</v>
      </c>
      <c r="C2515" s="36" t="s">
        <v>39</v>
      </c>
      <c r="D2515" s="36" t="s">
        <v>85</v>
      </c>
      <c r="E2515" s="36" t="s">
        <v>5852</v>
      </c>
      <c r="F2515" s="42">
        <f>SUMIFS('Sample - Superstore'!R:R,'Sample - Superstore'!$V:$V,$A2515,'Sample - Superstore'!$N:$N,$B2515)</f>
        <v>2999.95</v>
      </c>
      <c r="G2515" s="43" t="str">
        <f>IF(OR($F2515&lt;Lower_Limit,$F2515&gt;Upper_Limit),TRUE,IF($F2515&gt;Upper_percentile,"P99",IF($F2515&lt;Lower_percentile,"P01","")))</f>
        <v>P99</v>
      </c>
      <c r="H2515" s="44">
        <f>SUMIFS('Sample - Superstore'!S:S,'Sample - Superstore'!$V:$V,$A2515,'Sample - Superstore'!$N:$N,$B2515)</f>
        <v>5</v>
      </c>
      <c r="I2515" s="45">
        <f>SUMIFS('Sample - Superstore'!T:T,'Sample - Superstore'!$V:$V,$A2515,'Sample - Superstore'!$N:$N,$B2515)</f>
        <v>0</v>
      </c>
      <c r="J2515" s="42">
        <f>SUMIFS('Sample - Superstore'!U:U,'Sample - Superstore'!$V:$V,$A2515,'Sample - Superstore'!$N:$N,$B2515)</f>
        <v>1379.977</v>
      </c>
      <c r="N2515" s="40"/>
    </row>
    <row r="2516">
      <c r="A2516" s="41" t="s">
        <v>8632</v>
      </c>
      <c r="B2516" s="36" t="s">
        <v>4338</v>
      </c>
      <c r="C2516" s="36" t="s">
        <v>51</v>
      </c>
      <c r="D2516" s="36" t="s">
        <v>52</v>
      </c>
      <c r="E2516" s="36" t="s">
        <v>4339</v>
      </c>
      <c r="F2516" s="42">
        <f>SUMIFS('Sample - Superstore'!R:R,'Sample - Superstore'!$V:$V,$A2516,'Sample - Superstore'!$N:$N,$B2516)</f>
        <v>51.45</v>
      </c>
      <c r="G2516" s="43" t="str">
        <f>IF(OR($F2516&lt;Lower_Limit,$F2516&gt;Upper_Limit),TRUE,IF($F2516&gt;Upper_percentile,"P99",IF($F2516&lt;Lower_percentile,"P01","")))</f>
        <v/>
      </c>
      <c r="H2516" s="44">
        <f>SUMIFS('Sample - Superstore'!S:S,'Sample - Superstore'!$V:$V,$A2516,'Sample - Superstore'!$N:$N,$B2516)</f>
        <v>3</v>
      </c>
      <c r="I2516" s="45">
        <f>SUMIFS('Sample - Superstore'!T:T,'Sample - Superstore'!$V:$V,$A2516,'Sample - Superstore'!$N:$N,$B2516)</f>
        <v>0</v>
      </c>
      <c r="J2516" s="42">
        <f>SUMIFS('Sample - Superstore'!U:U,'Sample - Superstore'!$V:$V,$A2516,'Sample - Superstore'!$N:$N,$B2516)</f>
        <v>13.8915</v>
      </c>
      <c r="N2516" s="40"/>
    </row>
    <row r="2517">
      <c r="A2517" s="41" t="s">
        <v>8632</v>
      </c>
      <c r="B2517" s="36" t="s">
        <v>2335</v>
      </c>
      <c r="C2517" s="36" t="s">
        <v>51</v>
      </c>
      <c r="D2517" s="36" t="s">
        <v>124</v>
      </c>
      <c r="E2517" s="36" t="s">
        <v>2336</v>
      </c>
      <c r="F2517" s="42">
        <f>SUMIFS('Sample - Superstore'!R:R,'Sample - Superstore'!$V:$V,$A2517,'Sample - Superstore'!$N:$N,$B2517)</f>
        <v>11.96</v>
      </c>
      <c r="G2517" s="43" t="str">
        <f>IF(OR($F2517&lt;Lower_Limit,$F2517&gt;Upper_Limit),TRUE,IF($F2517&gt;Upper_percentile,"P99",IF($F2517&lt;Lower_percentile,"P01","")))</f>
        <v/>
      </c>
      <c r="H2517" s="44">
        <f>SUMIFS('Sample - Superstore'!S:S,'Sample - Superstore'!$V:$V,$A2517,'Sample - Superstore'!$N:$N,$B2517)</f>
        <v>2</v>
      </c>
      <c r="I2517" s="45">
        <f>SUMIFS('Sample - Superstore'!T:T,'Sample - Superstore'!$V:$V,$A2517,'Sample - Superstore'!$N:$N,$B2517)</f>
        <v>0</v>
      </c>
      <c r="J2517" s="42">
        <f>SUMIFS('Sample - Superstore'!U:U,'Sample - Superstore'!$V:$V,$A2517,'Sample - Superstore'!$N:$N,$B2517)</f>
        <v>5.382</v>
      </c>
      <c r="N2517" s="40"/>
    </row>
    <row r="2518">
      <c r="A2518" s="41" t="s">
        <v>8632</v>
      </c>
      <c r="B2518" s="36" t="s">
        <v>5273</v>
      </c>
      <c r="C2518" s="36" t="s">
        <v>51</v>
      </c>
      <c r="D2518" s="36" t="s">
        <v>52</v>
      </c>
      <c r="E2518" s="36" t="s">
        <v>5274</v>
      </c>
      <c r="F2518" s="42">
        <f>SUMIFS('Sample - Superstore'!R:R,'Sample - Superstore'!$V:$V,$A2518,'Sample - Superstore'!$N:$N,$B2518)</f>
        <v>1126.02</v>
      </c>
      <c r="G2518" s="43" t="str">
        <f>IF(OR($F2518&lt;Lower_Limit,$F2518&gt;Upper_Limit),TRUE,IF($F2518&gt;Upper_percentile,"P99",IF($F2518&lt;Lower_percentile,"P01","")))</f>
        <v/>
      </c>
      <c r="H2518" s="44">
        <f>SUMIFS('Sample - Superstore'!S:S,'Sample - Superstore'!$V:$V,$A2518,'Sample - Superstore'!$N:$N,$B2518)</f>
        <v>3</v>
      </c>
      <c r="I2518" s="45">
        <f>SUMIFS('Sample - Superstore'!T:T,'Sample - Superstore'!$V:$V,$A2518,'Sample - Superstore'!$N:$N,$B2518)</f>
        <v>0</v>
      </c>
      <c r="J2518" s="42">
        <f>SUMIFS('Sample - Superstore'!U:U,'Sample - Superstore'!$V:$V,$A2518,'Sample - Superstore'!$N:$N,$B2518)</f>
        <v>56.301</v>
      </c>
      <c r="N2518" s="40"/>
    </row>
    <row r="2519">
      <c r="A2519" s="41" t="s">
        <v>8632</v>
      </c>
      <c r="B2519" s="36" t="s">
        <v>4050</v>
      </c>
      <c r="C2519" s="36" t="s">
        <v>51</v>
      </c>
      <c r="D2519" s="36" t="s">
        <v>272</v>
      </c>
      <c r="E2519" s="36" t="s">
        <v>722</v>
      </c>
      <c r="F2519" s="42">
        <f>SUMIFS('Sample - Superstore'!R:R,'Sample - Superstore'!$V:$V,$A2519,'Sample - Superstore'!$N:$N,$B2519)</f>
        <v>17.528</v>
      </c>
      <c r="G2519" s="43" t="str">
        <f>IF(OR($F2519&lt;Lower_Limit,$F2519&gt;Upper_Limit),TRUE,IF($F2519&gt;Upper_percentile,"P99",IF($F2519&lt;Lower_percentile,"P01","")))</f>
        <v/>
      </c>
      <c r="H2519" s="44">
        <f>SUMIFS('Sample - Superstore'!S:S,'Sample - Superstore'!$V:$V,$A2519,'Sample - Superstore'!$N:$N,$B2519)</f>
        <v>5</v>
      </c>
      <c r="I2519" s="45">
        <f>SUMIFS('Sample - Superstore'!T:T,'Sample - Superstore'!$V:$V,$A2519,'Sample - Superstore'!$N:$N,$B2519)</f>
        <v>0.2</v>
      </c>
      <c r="J2519" s="42">
        <f>SUMIFS('Sample - Superstore'!U:U,'Sample - Superstore'!$V:$V,$A2519,'Sample - Superstore'!$N:$N,$B2519)</f>
        <v>5.6966</v>
      </c>
      <c r="N2519" s="40"/>
    </row>
    <row r="2520">
      <c r="A2520" s="41" t="s">
        <v>8632</v>
      </c>
      <c r="B2520" s="36" t="s">
        <v>4219</v>
      </c>
      <c r="C2520" s="36" t="s">
        <v>51</v>
      </c>
      <c r="D2520" s="36" t="s">
        <v>93</v>
      </c>
      <c r="E2520" s="36" t="s">
        <v>4220</v>
      </c>
      <c r="F2520" s="42">
        <f>SUMIFS('Sample - Superstore'!R:R,'Sample - Superstore'!$V:$V,$A2520,'Sample - Superstore'!$N:$N,$B2520)</f>
        <v>9.125688889</v>
      </c>
      <c r="G2520" s="43" t="str">
        <f>IF(OR($F2520&lt;Lower_Limit,$F2520&gt;Upper_Limit),TRUE,IF($F2520&gt;Upper_percentile,"P99",IF($F2520&lt;Lower_percentile,"P01","")))</f>
        <v/>
      </c>
      <c r="H2520" s="44">
        <f>SUMIFS('Sample - Superstore'!S:S,'Sample - Superstore'!$V:$V,$A2520,'Sample - Superstore'!$N:$N,$B2520)</f>
        <v>3</v>
      </c>
      <c r="I2520" s="45">
        <f>SUMIFS('Sample - Superstore'!T:T,'Sample - Superstore'!$V:$V,$A2520,'Sample - Superstore'!$N:$N,$B2520)</f>
        <v>0.2</v>
      </c>
      <c r="J2520" s="42">
        <f>SUMIFS('Sample - Superstore'!U:U,'Sample - Superstore'!$V:$V,$A2520,'Sample - Superstore'!$N:$N,$B2520)</f>
        <v>1.02664</v>
      </c>
      <c r="N2520" s="40"/>
    </row>
    <row r="2521">
      <c r="A2521" s="41" t="s">
        <v>8632</v>
      </c>
      <c r="B2521" s="36" t="s">
        <v>1111</v>
      </c>
      <c r="C2521" s="36" t="s">
        <v>35</v>
      </c>
      <c r="D2521" s="36" t="s">
        <v>73</v>
      </c>
      <c r="E2521" s="36" t="s">
        <v>1112</v>
      </c>
      <c r="F2521" s="42">
        <f>SUMIFS('Sample - Superstore'!R:R,'Sample - Superstore'!$V:$V,$A2521,'Sample - Superstore'!$N:$N,$B2521)</f>
        <v>244.6673416</v>
      </c>
      <c r="G2521" s="43" t="str">
        <f>IF(OR($F2521&lt;Lower_Limit,$F2521&gt;Upper_Limit),TRUE,IF($F2521&gt;Upper_percentile,"P99",IF($F2521&lt;Lower_percentile,"P01","")))</f>
        <v/>
      </c>
      <c r="H2521" s="44">
        <f>SUMIFS('Sample - Superstore'!S:S,'Sample - Superstore'!$V:$V,$A2521,'Sample - Superstore'!$N:$N,$B2521)</f>
        <v>2</v>
      </c>
      <c r="I2521" s="45">
        <f>SUMIFS('Sample - Superstore'!T:T,'Sample - Superstore'!$V:$V,$A2521,'Sample - Superstore'!$N:$N,$B2521)</f>
        <v>0</v>
      </c>
      <c r="J2521" s="42">
        <f>SUMIFS('Sample - Superstore'!U:U,'Sample - Superstore'!$V:$V,$A2521,'Sample - Superstore'!$N:$N,$B2521)</f>
        <v>24.46673416</v>
      </c>
      <c r="N2521" s="40"/>
    </row>
    <row r="2522">
      <c r="A2522" s="41" t="s">
        <v>8632</v>
      </c>
      <c r="B2522" s="36" t="s">
        <v>875</v>
      </c>
      <c r="C2522" s="36" t="s">
        <v>51</v>
      </c>
      <c r="D2522" s="36" t="s">
        <v>76</v>
      </c>
      <c r="E2522" s="36" t="s">
        <v>876</v>
      </c>
      <c r="F2522" s="42">
        <f>SUMIFS('Sample - Superstore'!R:R,'Sample - Superstore'!$V:$V,$A2522,'Sample - Superstore'!$N:$N,$B2522)</f>
        <v>19.68</v>
      </c>
      <c r="G2522" s="43" t="str">
        <f>IF(OR($F2522&lt;Lower_Limit,$F2522&gt;Upper_Limit),TRUE,IF($F2522&gt;Upper_percentile,"P99",IF($F2522&lt;Lower_percentile,"P01","")))</f>
        <v/>
      </c>
      <c r="H2522" s="44">
        <f>SUMIFS('Sample - Superstore'!S:S,'Sample - Superstore'!$V:$V,$A2522,'Sample - Superstore'!$N:$N,$B2522)</f>
        <v>5</v>
      </c>
      <c r="I2522" s="45">
        <f>SUMIFS('Sample - Superstore'!T:T,'Sample - Superstore'!$V:$V,$A2522,'Sample - Superstore'!$N:$N,$B2522)</f>
        <v>0.2</v>
      </c>
      <c r="J2522" s="42">
        <f>SUMIFS('Sample - Superstore'!U:U,'Sample - Superstore'!$V:$V,$A2522,'Sample - Superstore'!$N:$N,$B2522)</f>
        <v>6.888</v>
      </c>
      <c r="N2522" s="40"/>
    </row>
    <row r="2523">
      <c r="A2523" s="41" t="s">
        <v>8632</v>
      </c>
      <c r="B2523" s="36" t="s">
        <v>123</v>
      </c>
      <c r="C2523" s="36" t="s">
        <v>51</v>
      </c>
      <c r="D2523" s="36" t="s">
        <v>124</v>
      </c>
      <c r="E2523" s="36" t="s">
        <v>125</v>
      </c>
      <c r="F2523" s="42">
        <f>SUMIFS('Sample - Superstore'!R:R,'Sample - Superstore'!$V:$V,$A2523,'Sample - Superstore'!$N:$N,$B2523)</f>
        <v>25.92</v>
      </c>
      <c r="G2523" s="43" t="str">
        <f>IF(OR($F2523&lt;Lower_Limit,$F2523&gt;Upper_Limit),TRUE,IF($F2523&gt;Upper_percentile,"P99",IF($F2523&lt;Lower_percentile,"P01","")))</f>
        <v/>
      </c>
      <c r="H2523" s="44">
        <f>SUMIFS('Sample - Superstore'!S:S,'Sample - Superstore'!$V:$V,$A2523,'Sample - Superstore'!$N:$N,$B2523)</f>
        <v>4</v>
      </c>
      <c r="I2523" s="45">
        <f>SUMIFS('Sample - Superstore'!T:T,'Sample - Superstore'!$V:$V,$A2523,'Sample - Superstore'!$N:$N,$B2523)</f>
        <v>0</v>
      </c>
      <c r="J2523" s="42">
        <f>SUMIFS('Sample - Superstore'!U:U,'Sample - Superstore'!$V:$V,$A2523,'Sample - Superstore'!$N:$N,$B2523)</f>
        <v>12.4416</v>
      </c>
      <c r="N2523" s="40"/>
    </row>
    <row r="2524">
      <c r="A2524" s="41" t="s">
        <v>8632</v>
      </c>
      <c r="B2524" s="36" t="s">
        <v>3221</v>
      </c>
      <c r="C2524" s="36" t="s">
        <v>51</v>
      </c>
      <c r="D2524" s="36" t="s">
        <v>124</v>
      </c>
      <c r="E2524" s="36" t="s">
        <v>3222</v>
      </c>
      <c r="F2524" s="42">
        <f>SUMIFS('Sample - Superstore'!R:R,'Sample - Superstore'!$V:$V,$A2524,'Sample - Superstore'!$N:$N,$B2524)</f>
        <v>6.48</v>
      </c>
      <c r="G2524" s="43" t="str">
        <f>IF(OR($F2524&lt;Lower_Limit,$F2524&gt;Upper_Limit),TRUE,IF($F2524&gt;Upper_percentile,"P99",IF($F2524&lt;Lower_percentile,"P01","")))</f>
        <v/>
      </c>
      <c r="H2524" s="44">
        <f>SUMIFS('Sample - Superstore'!S:S,'Sample - Superstore'!$V:$V,$A2524,'Sample - Superstore'!$N:$N,$B2524)</f>
        <v>1</v>
      </c>
      <c r="I2524" s="45">
        <f>SUMIFS('Sample - Superstore'!T:T,'Sample - Superstore'!$V:$V,$A2524,'Sample - Superstore'!$N:$N,$B2524)</f>
        <v>0</v>
      </c>
      <c r="J2524" s="42">
        <f>SUMIFS('Sample - Superstore'!U:U,'Sample - Superstore'!$V:$V,$A2524,'Sample - Superstore'!$N:$N,$B2524)</f>
        <v>3.1104</v>
      </c>
      <c r="N2524" s="40"/>
    </row>
    <row r="2525">
      <c r="A2525" s="41" t="s">
        <v>8632</v>
      </c>
      <c r="B2525" s="36" t="s">
        <v>3256</v>
      </c>
      <c r="C2525" s="36" t="s">
        <v>39</v>
      </c>
      <c r="D2525" s="36" t="s">
        <v>40</v>
      </c>
      <c r="E2525" s="36" t="s">
        <v>3257</v>
      </c>
      <c r="F2525" s="42">
        <f>SUMIFS('Sample - Superstore'!R:R,'Sample - Superstore'!$V:$V,$A2525,'Sample - Superstore'!$N:$N,$B2525)</f>
        <v>86.352</v>
      </c>
      <c r="G2525" s="43" t="str">
        <f>IF(OR($F2525&lt;Lower_Limit,$F2525&gt;Upper_Limit),TRUE,IF($F2525&gt;Upper_percentile,"P99",IF($F2525&lt;Lower_percentile,"P01","")))</f>
        <v/>
      </c>
      <c r="H2525" s="44">
        <f>SUMIFS('Sample - Superstore'!S:S,'Sample - Superstore'!$V:$V,$A2525,'Sample - Superstore'!$N:$N,$B2525)</f>
        <v>6</v>
      </c>
      <c r="I2525" s="45">
        <f>SUMIFS('Sample - Superstore'!T:T,'Sample - Superstore'!$V:$V,$A2525,'Sample - Superstore'!$N:$N,$B2525)</f>
        <v>0.2</v>
      </c>
      <c r="J2525" s="42">
        <f>SUMIFS('Sample - Superstore'!U:U,'Sample - Superstore'!$V:$V,$A2525,'Sample - Superstore'!$N:$N,$B2525)</f>
        <v>8.6352</v>
      </c>
      <c r="N2525" s="40"/>
    </row>
    <row r="2526">
      <c r="A2526" s="41" t="s">
        <v>8632</v>
      </c>
      <c r="B2526" s="36" t="s">
        <v>5859</v>
      </c>
      <c r="C2526" s="36" t="s">
        <v>39</v>
      </c>
      <c r="D2526" s="36" t="s">
        <v>61</v>
      </c>
      <c r="E2526" s="36" t="s">
        <v>5860</v>
      </c>
      <c r="F2526" s="42">
        <f>SUMIFS('Sample - Superstore'!R:R,'Sample - Superstore'!$V:$V,$A2526,'Sample - Superstore'!$N:$N,$B2526)</f>
        <v>95.984</v>
      </c>
      <c r="G2526" s="43" t="str">
        <f>IF(OR($F2526&lt;Lower_Limit,$F2526&gt;Upper_Limit),TRUE,IF($F2526&gt;Upper_percentile,"P99",IF($F2526&lt;Lower_percentile,"P01","")))</f>
        <v/>
      </c>
      <c r="H2526" s="44">
        <f>SUMIFS('Sample - Superstore'!S:S,'Sample - Superstore'!$V:$V,$A2526,'Sample - Superstore'!$N:$N,$B2526)</f>
        <v>2</v>
      </c>
      <c r="I2526" s="45">
        <f>SUMIFS('Sample - Superstore'!T:T,'Sample - Superstore'!$V:$V,$A2526,'Sample - Superstore'!$N:$N,$B2526)</f>
        <v>0.2</v>
      </c>
      <c r="J2526" s="42">
        <f>SUMIFS('Sample - Superstore'!U:U,'Sample - Superstore'!$V:$V,$A2526,'Sample - Superstore'!$N:$N,$B2526)</f>
        <v>11.998</v>
      </c>
      <c r="N2526" s="40"/>
    </row>
    <row r="2527">
      <c r="A2527" s="41" t="s">
        <v>8632</v>
      </c>
      <c r="B2527" s="36" t="s">
        <v>312</v>
      </c>
      <c r="C2527" s="36" t="s">
        <v>51</v>
      </c>
      <c r="D2527" s="36" t="s">
        <v>76</v>
      </c>
      <c r="E2527" s="36" t="s">
        <v>313</v>
      </c>
      <c r="F2527" s="42">
        <f>SUMIFS('Sample - Superstore'!R:R,'Sample - Superstore'!$V:$V,$A2527,'Sample - Superstore'!$N:$N,$B2527)</f>
        <v>4.938</v>
      </c>
      <c r="G2527" s="43" t="str">
        <f>IF(OR($F2527&lt;Lower_Limit,$F2527&gt;Upper_Limit),TRUE,IF($F2527&gt;Upper_percentile,"P99",IF($F2527&lt;Lower_percentile,"P01","")))</f>
        <v/>
      </c>
      <c r="H2527" s="44">
        <f>SUMIFS('Sample - Superstore'!S:S,'Sample - Superstore'!$V:$V,$A2527,'Sample - Superstore'!$N:$N,$B2527)</f>
        <v>2</v>
      </c>
      <c r="I2527" s="45">
        <f>SUMIFS('Sample - Superstore'!T:T,'Sample - Superstore'!$V:$V,$A2527,'Sample - Superstore'!$N:$N,$B2527)</f>
        <v>0.7</v>
      </c>
      <c r="J2527" s="42">
        <f>SUMIFS('Sample - Superstore'!U:U,'Sample - Superstore'!$V:$V,$A2527,'Sample - Superstore'!$N:$N,$B2527)</f>
        <v>-3.6212</v>
      </c>
      <c r="N2527" s="40"/>
    </row>
    <row r="2528">
      <c r="A2528" s="41" t="s">
        <v>8632</v>
      </c>
      <c r="B2528" s="36" t="s">
        <v>489</v>
      </c>
      <c r="C2528" s="36" t="s">
        <v>51</v>
      </c>
      <c r="D2528" s="36" t="s">
        <v>272</v>
      </c>
      <c r="E2528" s="36" t="s">
        <v>490</v>
      </c>
      <c r="F2528" s="42">
        <f>SUMIFS('Sample - Superstore'!R:R,'Sample - Superstore'!$V:$V,$A2528,'Sample - Superstore'!$N:$N,$B2528)</f>
        <v>4.069004176</v>
      </c>
      <c r="G2528" s="43" t="str">
        <f>IF(OR($F2528&lt;Lower_Limit,$F2528&gt;Upper_Limit),TRUE,IF($F2528&gt;Upper_percentile,"P99",IF($F2528&lt;Lower_percentile,"P01","")))</f>
        <v/>
      </c>
      <c r="H2528" s="44">
        <f>SUMIFS('Sample - Superstore'!S:S,'Sample - Superstore'!$V:$V,$A2528,'Sample - Superstore'!$N:$N,$B2528)</f>
        <v>3</v>
      </c>
      <c r="I2528" s="45">
        <f>SUMIFS('Sample - Superstore'!T:T,'Sample - Superstore'!$V:$V,$A2528,'Sample - Superstore'!$N:$N,$B2528)</f>
        <v>0</v>
      </c>
      <c r="J2528" s="42">
        <f>SUMIFS('Sample - Superstore'!U:U,'Sample - Superstore'!$V:$V,$A2528,'Sample - Superstore'!$N:$N,$B2528)</f>
        <v>0.08138008352</v>
      </c>
      <c r="N2528" s="40"/>
    </row>
    <row r="2529">
      <c r="A2529" s="41" t="s">
        <v>8632</v>
      </c>
      <c r="B2529" s="36" t="s">
        <v>3614</v>
      </c>
      <c r="C2529" s="36" t="s">
        <v>51</v>
      </c>
      <c r="D2529" s="36" t="s">
        <v>283</v>
      </c>
      <c r="E2529" s="36" t="s">
        <v>3615</v>
      </c>
      <c r="F2529" s="42">
        <f>SUMIFS('Sample - Superstore'!R:R,'Sample - Superstore'!$V:$V,$A2529,'Sample - Superstore'!$N:$N,$B2529)</f>
        <v>25.86</v>
      </c>
      <c r="G2529" s="43" t="str">
        <f>IF(OR($F2529&lt;Lower_Limit,$F2529&gt;Upper_Limit),TRUE,IF($F2529&gt;Upper_percentile,"P99",IF($F2529&lt;Lower_percentile,"P01","")))</f>
        <v/>
      </c>
      <c r="H2529" s="44">
        <f>SUMIFS('Sample - Superstore'!S:S,'Sample - Superstore'!$V:$V,$A2529,'Sample - Superstore'!$N:$N,$B2529)</f>
        <v>3</v>
      </c>
      <c r="I2529" s="45">
        <f>SUMIFS('Sample - Superstore'!T:T,'Sample - Superstore'!$V:$V,$A2529,'Sample - Superstore'!$N:$N,$B2529)</f>
        <v>0</v>
      </c>
      <c r="J2529" s="42">
        <f>SUMIFS('Sample - Superstore'!U:U,'Sample - Superstore'!$V:$V,$A2529,'Sample - Superstore'!$N:$N,$B2529)</f>
        <v>6.7236</v>
      </c>
      <c r="N2529" s="40"/>
    </row>
    <row r="2530">
      <c r="A2530" s="41" t="s">
        <v>8632</v>
      </c>
      <c r="B2530" s="36" t="s">
        <v>1018</v>
      </c>
      <c r="C2530" s="36" t="s">
        <v>51</v>
      </c>
      <c r="D2530" s="36" t="s">
        <v>76</v>
      </c>
      <c r="E2530" s="36" t="s">
        <v>1019</v>
      </c>
      <c r="F2530" s="42">
        <f>SUMIFS('Sample - Superstore'!R:R,'Sample - Superstore'!$V:$V,$A2530,'Sample - Superstore'!$N:$N,$B2530)</f>
        <v>276.784</v>
      </c>
      <c r="G2530" s="43" t="str">
        <f>IF(OR($F2530&lt;Lower_Limit,$F2530&gt;Upper_Limit),TRUE,IF($F2530&gt;Upper_percentile,"P99",IF($F2530&lt;Lower_percentile,"P01","")))</f>
        <v/>
      </c>
      <c r="H2530" s="44">
        <f>SUMIFS('Sample - Superstore'!S:S,'Sample - Superstore'!$V:$V,$A2530,'Sample - Superstore'!$N:$N,$B2530)</f>
        <v>2</v>
      </c>
      <c r="I2530" s="45">
        <f>SUMIFS('Sample - Superstore'!T:T,'Sample - Superstore'!$V:$V,$A2530,'Sample - Superstore'!$N:$N,$B2530)</f>
        <v>0.2</v>
      </c>
      <c r="J2530" s="42">
        <f>SUMIFS('Sample - Superstore'!U:U,'Sample - Superstore'!$V:$V,$A2530,'Sample - Superstore'!$N:$N,$B2530)</f>
        <v>89.9548</v>
      </c>
      <c r="N2530" s="40"/>
    </row>
    <row r="2531">
      <c r="A2531" s="41" t="s">
        <v>8632</v>
      </c>
      <c r="B2531" s="36" t="s">
        <v>5309</v>
      </c>
      <c r="C2531" s="36" t="s">
        <v>39</v>
      </c>
      <c r="D2531" s="36" t="s">
        <v>40</v>
      </c>
      <c r="E2531" s="36" t="s">
        <v>5310</v>
      </c>
      <c r="F2531" s="42">
        <f>SUMIFS('Sample - Superstore'!R:R,'Sample - Superstore'!$V:$V,$A2531,'Sample - Superstore'!$N:$N,$B2531)</f>
        <v>270.5440494</v>
      </c>
      <c r="G2531" s="43" t="str">
        <f>IF(OR($F2531&lt;Lower_Limit,$F2531&gt;Upper_Limit),TRUE,IF($F2531&gt;Upper_percentile,"P99",IF($F2531&lt;Lower_percentile,"P01","")))</f>
        <v/>
      </c>
      <c r="H2531" s="44">
        <f>SUMIFS('Sample - Superstore'!S:S,'Sample - Superstore'!$V:$V,$A2531,'Sample - Superstore'!$N:$N,$B2531)</f>
        <v>6</v>
      </c>
      <c r="I2531" s="45">
        <f>SUMIFS('Sample - Superstore'!T:T,'Sample - Superstore'!$V:$V,$A2531,'Sample - Superstore'!$N:$N,$B2531)</f>
        <v>0.2</v>
      </c>
      <c r="J2531" s="42">
        <f>SUMIFS('Sample - Superstore'!U:U,'Sample - Superstore'!$V:$V,$A2531,'Sample - Superstore'!$N:$N,$B2531)</f>
        <v>49.92633284</v>
      </c>
      <c r="N2531" s="40"/>
    </row>
    <row r="2532">
      <c r="A2532" s="41" t="s">
        <v>8632</v>
      </c>
      <c r="B2532" s="36" t="s">
        <v>2837</v>
      </c>
      <c r="C2532" s="36" t="s">
        <v>51</v>
      </c>
      <c r="D2532" s="36" t="s">
        <v>93</v>
      </c>
      <c r="E2532" s="36" t="s">
        <v>2838</v>
      </c>
      <c r="F2532" s="42">
        <f>SUMIFS('Sample - Superstore'!R:R,'Sample - Superstore'!$V:$V,$A2532,'Sample - Superstore'!$N:$N,$B2532)</f>
        <v>10.89189339</v>
      </c>
      <c r="G2532" s="43" t="str">
        <f>IF(OR($F2532&lt;Lower_Limit,$F2532&gt;Upper_Limit),TRUE,IF($F2532&gt;Upper_percentile,"P99",IF($F2532&lt;Lower_percentile,"P01","")))</f>
        <v/>
      </c>
      <c r="H2532" s="44">
        <f>SUMIFS('Sample - Superstore'!S:S,'Sample - Superstore'!$V:$V,$A2532,'Sample - Superstore'!$N:$N,$B2532)</f>
        <v>7</v>
      </c>
      <c r="I2532" s="45">
        <f>SUMIFS('Sample - Superstore'!T:T,'Sample - Superstore'!$V:$V,$A2532,'Sample - Superstore'!$N:$N,$B2532)</f>
        <v>0</v>
      </c>
      <c r="J2532" s="42">
        <f>SUMIFS('Sample - Superstore'!U:U,'Sample - Superstore'!$V:$V,$A2532,'Sample - Superstore'!$N:$N,$B2532)</f>
        <v>2.940811215</v>
      </c>
      <c r="N2532" s="40"/>
    </row>
    <row r="2533">
      <c r="A2533" s="41" t="s">
        <v>8632</v>
      </c>
      <c r="B2533" s="36" t="s">
        <v>1928</v>
      </c>
      <c r="C2533" s="36" t="s">
        <v>51</v>
      </c>
      <c r="D2533" s="36" t="s">
        <v>76</v>
      </c>
      <c r="E2533" s="36" t="s">
        <v>1929</v>
      </c>
      <c r="F2533" s="42">
        <f>SUMIFS('Sample - Superstore'!R:R,'Sample - Superstore'!$V:$V,$A2533,'Sample - Superstore'!$N:$N,$B2533)</f>
        <v>5.085217469</v>
      </c>
      <c r="G2533" s="43" t="str">
        <f>IF(OR($F2533&lt;Lower_Limit,$F2533&gt;Upper_Limit),TRUE,IF($F2533&gt;Upper_percentile,"P99",IF($F2533&lt;Lower_percentile,"P01","")))</f>
        <v/>
      </c>
      <c r="H2533" s="44">
        <f>SUMIFS('Sample - Superstore'!S:S,'Sample - Superstore'!$V:$V,$A2533,'Sample - Superstore'!$N:$N,$B2533)</f>
        <v>2</v>
      </c>
      <c r="I2533" s="45">
        <f>SUMIFS('Sample - Superstore'!T:T,'Sample - Superstore'!$V:$V,$A2533,'Sample - Superstore'!$N:$N,$B2533)</f>
        <v>0</v>
      </c>
      <c r="J2533" s="42">
        <f>SUMIFS('Sample - Superstore'!U:U,'Sample - Superstore'!$V:$V,$A2533,'Sample - Superstore'!$N:$N,$B2533)</f>
        <v>2.440904385</v>
      </c>
      <c r="N2533" s="40"/>
    </row>
    <row r="2534">
      <c r="A2534" s="41" t="s">
        <v>8632</v>
      </c>
      <c r="B2534" s="36" t="s">
        <v>5430</v>
      </c>
      <c r="C2534" s="36" t="s">
        <v>51</v>
      </c>
      <c r="D2534" s="36" t="s">
        <v>52</v>
      </c>
      <c r="E2534" s="36" t="s">
        <v>5431</v>
      </c>
      <c r="F2534" s="42">
        <f>SUMIFS('Sample - Superstore'!R:R,'Sample - Superstore'!$V:$V,$A2534,'Sample - Superstore'!$N:$N,$B2534)</f>
        <v>21.08204115</v>
      </c>
      <c r="G2534" s="43" t="str">
        <f>IF(OR($F2534&lt;Lower_Limit,$F2534&gt;Upper_Limit),TRUE,IF($F2534&gt;Upper_percentile,"P99",IF($F2534&lt;Lower_percentile,"P01","")))</f>
        <v/>
      </c>
      <c r="H2534" s="44">
        <f>SUMIFS('Sample - Superstore'!S:S,'Sample - Superstore'!$V:$V,$A2534,'Sample - Superstore'!$N:$N,$B2534)</f>
        <v>2</v>
      </c>
      <c r="I2534" s="45">
        <f>SUMIFS('Sample - Superstore'!T:T,'Sample - Superstore'!$V:$V,$A2534,'Sample - Superstore'!$N:$N,$B2534)</f>
        <v>0.2</v>
      </c>
      <c r="J2534" s="42">
        <f>SUMIFS('Sample - Superstore'!U:U,'Sample - Superstore'!$V:$V,$A2534,'Sample - Superstore'!$N:$N,$B2534)</f>
        <v>2.108204115</v>
      </c>
      <c r="N2534" s="40"/>
    </row>
    <row r="2535">
      <c r="A2535" s="41" t="s">
        <v>8632</v>
      </c>
      <c r="B2535" s="36" t="s">
        <v>5867</v>
      </c>
      <c r="C2535" s="36" t="s">
        <v>51</v>
      </c>
      <c r="D2535" s="36" t="s">
        <v>272</v>
      </c>
      <c r="E2535" s="36" t="s">
        <v>5868</v>
      </c>
      <c r="F2535" s="42">
        <f>SUMIFS('Sample - Superstore'!R:R,'Sample - Superstore'!$V:$V,$A2535,'Sample - Superstore'!$N:$N,$B2535)</f>
        <v>11.84</v>
      </c>
      <c r="G2535" s="43" t="str">
        <f>IF(OR($F2535&lt;Lower_Limit,$F2535&gt;Upper_Limit),TRUE,IF($F2535&gt;Upper_percentile,"P99",IF($F2535&lt;Lower_percentile,"P01","")))</f>
        <v/>
      </c>
      <c r="H2535" s="44">
        <f>SUMIFS('Sample - Superstore'!S:S,'Sample - Superstore'!$V:$V,$A2535,'Sample - Superstore'!$N:$N,$B2535)</f>
        <v>8</v>
      </c>
      <c r="I2535" s="45">
        <f>SUMIFS('Sample - Superstore'!T:T,'Sample - Superstore'!$V:$V,$A2535,'Sample - Superstore'!$N:$N,$B2535)</f>
        <v>0</v>
      </c>
      <c r="J2535" s="42">
        <f>SUMIFS('Sample - Superstore'!U:U,'Sample - Superstore'!$V:$V,$A2535,'Sample - Superstore'!$N:$N,$B2535)</f>
        <v>5.6832</v>
      </c>
      <c r="N2535" s="40"/>
    </row>
    <row r="2536">
      <c r="A2536" s="41" t="s">
        <v>8632</v>
      </c>
      <c r="B2536" s="36" t="s">
        <v>2587</v>
      </c>
      <c r="C2536" s="36" t="s">
        <v>35</v>
      </c>
      <c r="D2536" s="36" t="s">
        <v>121</v>
      </c>
      <c r="E2536" s="36" t="s">
        <v>2588</v>
      </c>
      <c r="F2536" s="42">
        <f>SUMIFS('Sample - Superstore'!R:R,'Sample - Superstore'!$V:$V,$A2536,'Sample - Superstore'!$N:$N,$B2536)</f>
        <v>44.20858549</v>
      </c>
      <c r="G2536" s="43" t="str">
        <f>IF(OR($F2536&lt;Lower_Limit,$F2536&gt;Upper_Limit),TRUE,IF($F2536&gt;Upper_percentile,"P99",IF($F2536&lt;Lower_percentile,"P01","")))</f>
        <v/>
      </c>
      <c r="H2536" s="44">
        <f>SUMIFS('Sample - Superstore'!S:S,'Sample - Superstore'!$V:$V,$A2536,'Sample - Superstore'!$N:$N,$B2536)</f>
        <v>4</v>
      </c>
      <c r="I2536" s="45">
        <f>SUMIFS('Sample - Superstore'!T:T,'Sample - Superstore'!$V:$V,$A2536,'Sample - Superstore'!$N:$N,$B2536)</f>
        <v>0</v>
      </c>
      <c r="J2536" s="42">
        <f>SUMIFS('Sample - Superstore'!U:U,'Sample - Superstore'!$V:$V,$A2536,'Sample - Superstore'!$N:$N,$B2536)</f>
        <v>17.24134834</v>
      </c>
      <c r="N2536" s="40"/>
    </row>
    <row r="2537">
      <c r="A2537" s="41" t="s">
        <v>8632</v>
      </c>
      <c r="B2537" s="36" t="s">
        <v>2513</v>
      </c>
      <c r="C2537" s="36" t="s">
        <v>39</v>
      </c>
      <c r="D2537" s="36" t="s">
        <v>40</v>
      </c>
      <c r="E2537" s="36" t="s">
        <v>2514</v>
      </c>
      <c r="F2537" s="42">
        <f>SUMIFS('Sample - Superstore'!R:R,'Sample - Superstore'!$V:$V,$A2537,'Sample - Superstore'!$N:$N,$B2537)</f>
        <v>2097.251595</v>
      </c>
      <c r="G2537" s="43" t="str">
        <f>IF(OR($F2537&lt;Lower_Limit,$F2537&gt;Upper_Limit),TRUE,IF($F2537&gt;Upper_percentile,"P99",IF($F2537&lt;Lower_percentile,"P01","")))</f>
        <v/>
      </c>
      <c r="H2537" s="44">
        <f>SUMIFS('Sample - Superstore'!S:S,'Sample - Superstore'!$V:$V,$A2537,'Sample - Superstore'!$N:$N,$B2537)</f>
        <v>7</v>
      </c>
      <c r="I2537" s="45">
        <f>SUMIFS('Sample - Superstore'!T:T,'Sample - Superstore'!$V:$V,$A2537,'Sample - Superstore'!$N:$N,$B2537)</f>
        <v>0</v>
      </c>
      <c r="J2537" s="42">
        <f>SUMIFS('Sample - Superstore'!U:U,'Sample - Superstore'!$V:$V,$A2537,'Sample - Superstore'!$N:$N,$B2537)</f>
        <v>545.2854148</v>
      </c>
      <c r="N2537" s="40"/>
    </row>
    <row r="2538">
      <c r="A2538" s="41" t="s">
        <v>8632</v>
      </c>
      <c r="B2538" s="36" t="s">
        <v>92</v>
      </c>
      <c r="C2538" s="36" t="s">
        <v>51</v>
      </c>
      <c r="D2538" s="36" t="s">
        <v>93</v>
      </c>
      <c r="E2538" s="36" t="s">
        <v>94</v>
      </c>
      <c r="F2538" s="42">
        <f>SUMIFS('Sample - Superstore'!R:R,'Sample - Superstore'!$V:$V,$A2538,'Sample - Superstore'!$N:$N,$B2538)</f>
        <v>16.27701728</v>
      </c>
      <c r="G2538" s="43" t="str">
        <f>IF(OR($F2538&lt;Lower_Limit,$F2538&gt;Upper_Limit),TRUE,IF($F2538&gt;Upper_percentile,"P99",IF($F2538&lt;Lower_percentile,"P01","")))</f>
        <v/>
      </c>
      <c r="H2538" s="44">
        <f>SUMIFS('Sample - Superstore'!S:S,'Sample - Superstore'!$V:$V,$A2538,'Sample - Superstore'!$N:$N,$B2538)</f>
        <v>3</v>
      </c>
      <c r="I2538" s="45">
        <f>SUMIFS('Sample - Superstore'!T:T,'Sample - Superstore'!$V:$V,$A2538,'Sample - Superstore'!$N:$N,$B2538)</f>
        <v>0.2</v>
      </c>
      <c r="J2538" s="42">
        <f>SUMIFS('Sample - Superstore'!U:U,'Sample - Superstore'!$V:$V,$A2538,'Sample - Superstore'!$N:$N,$B2538)</f>
        <v>2.03462716</v>
      </c>
      <c r="N2538" s="40"/>
    </row>
    <row r="2539">
      <c r="A2539" s="41" t="s">
        <v>8632</v>
      </c>
      <c r="B2539" s="36" t="s">
        <v>5875</v>
      </c>
      <c r="C2539" s="36" t="s">
        <v>39</v>
      </c>
      <c r="D2539" s="36" t="s">
        <v>61</v>
      </c>
      <c r="E2539" s="36" t="s">
        <v>5876</v>
      </c>
      <c r="F2539" s="42">
        <f>SUMIFS('Sample - Superstore'!R:R,'Sample - Superstore'!$V:$V,$A2539,'Sample - Superstore'!$N:$N,$B2539)</f>
        <v>83.58694321</v>
      </c>
      <c r="G2539" s="43" t="str">
        <f>IF(OR($F2539&lt;Lower_Limit,$F2539&gt;Upper_Limit),TRUE,IF($F2539&gt;Upper_percentile,"P99",IF($F2539&lt;Lower_percentile,"P01","")))</f>
        <v/>
      </c>
      <c r="H2539" s="44">
        <f>SUMIFS('Sample - Superstore'!S:S,'Sample - Superstore'!$V:$V,$A2539,'Sample - Superstore'!$N:$N,$B2539)</f>
        <v>3</v>
      </c>
      <c r="I2539" s="45">
        <f>SUMIFS('Sample - Superstore'!T:T,'Sample - Superstore'!$V:$V,$A2539,'Sample - Superstore'!$N:$N,$B2539)</f>
        <v>0.2</v>
      </c>
      <c r="J2539" s="42">
        <f>SUMIFS('Sample - Superstore'!U:U,'Sample - Superstore'!$V:$V,$A2539,'Sample - Superstore'!$N:$N,$B2539)</f>
        <v>-10.4483679</v>
      </c>
      <c r="N2539" s="40"/>
    </row>
    <row r="2540">
      <c r="A2540" s="41" t="s">
        <v>8632</v>
      </c>
      <c r="B2540" s="36" t="s">
        <v>5293</v>
      </c>
      <c r="C2540" s="36" t="s">
        <v>39</v>
      </c>
      <c r="D2540" s="36" t="s">
        <v>40</v>
      </c>
      <c r="E2540" s="36" t="s">
        <v>5294</v>
      </c>
      <c r="F2540" s="42">
        <f>SUMIFS('Sample - Superstore'!R:R,'Sample - Superstore'!$V:$V,$A2540,'Sample - Superstore'!$N:$N,$B2540)</f>
        <v>125.4013185</v>
      </c>
      <c r="G2540" s="43" t="str">
        <f>IF(OR($F2540&lt;Lower_Limit,$F2540&gt;Upper_Limit),TRUE,IF($F2540&gt;Upper_percentile,"P99",IF($F2540&lt;Lower_percentile,"P01","")))</f>
        <v/>
      </c>
      <c r="H2540" s="44">
        <f>SUMIFS('Sample - Superstore'!S:S,'Sample - Superstore'!$V:$V,$A2540,'Sample - Superstore'!$N:$N,$B2540)</f>
        <v>3</v>
      </c>
      <c r="I2540" s="45">
        <f>SUMIFS('Sample - Superstore'!T:T,'Sample - Superstore'!$V:$V,$A2540,'Sample - Superstore'!$N:$N,$B2540)</f>
        <v>0.4</v>
      </c>
      <c r="J2540" s="42">
        <f>SUMIFS('Sample - Superstore'!U:U,'Sample - Superstore'!$V:$V,$A2540,'Sample - Superstore'!$N:$N,$B2540)</f>
        <v>-31.35032963</v>
      </c>
      <c r="N2540" s="40"/>
    </row>
    <row r="2541">
      <c r="A2541" s="41" t="s">
        <v>8632</v>
      </c>
      <c r="B2541" s="36" t="s">
        <v>2274</v>
      </c>
      <c r="C2541" s="36" t="s">
        <v>39</v>
      </c>
      <c r="D2541" s="36" t="s">
        <v>61</v>
      </c>
      <c r="E2541" s="36" t="s">
        <v>2275</v>
      </c>
      <c r="F2541" s="42">
        <f>SUMIFS('Sample - Superstore'!R:R,'Sample - Superstore'!$V:$V,$A2541,'Sample - Superstore'!$N:$N,$B2541)</f>
        <v>239.97</v>
      </c>
      <c r="G2541" s="43" t="str">
        <f>IF(OR($F2541&lt;Lower_Limit,$F2541&gt;Upper_Limit),TRUE,IF($F2541&gt;Upper_percentile,"P99",IF($F2541&lt;Lower_percentile,"P01","")))</f>
        <v/>
      </c>
      <c r="H2541" s="44">
        <f>SUMIFS('Sample - Superstore'!S:S,'Sample - Superstore'!$V:$V,$A2541,'Sample - Superstore'!$N:$N,$B2541)</f>
        <v>3</v>
      </c>
      <c r="I2541" s="45">
        <f>SUMIFS('Sample - Superstore'!T:T,'Sample - Superstore'!$V:$V,$A2541,'Sample - Superstore'!$N:$N,$B2541)</f>
        <v>0</v>
      </c>
      <c r="J2541" s="42">
        <f>SUMIFS('Sample - Superstore'!U:U,'Sample - Superstore'!$V:$V,$A2541,'Sample - Superstore'!$N:$N,$B2541)</f>
        <v>26.3967</v>
      </c>
      <c r="N2541" s="40"/>
    </row>
    <row r="2542">
      <c r="A2542" s="41" t="s">
        <v>8632</v>
      </c>
      <c r="B2542" s="36" t="s">
        <v>2859</v>
      </c>
      <c r="C2542" s="36" t="s">
        <v>35</v>
      </c>
      <c r="D2542" s="36" t="s">
        <v>121</v>
      </c>
      <c r="E2542" s="36" t="s">
        <v>2860</v>
      </c>
      <c r="F2542" s="42">
        <f>SUMIFS('Sample - Superstore'!R:R,'Sample - Superstore'!$V:$V,$A2542,'Sample - Superstore'!$N:$N,$B2542)</f>
        <v>37.74</v>
      </c>
      <c r="G2542" s="43" t="str">
        <f>IF(OR($F2542&lt;Lower_Limit,$F2542&gt;Upper_Limit),TRUE,IF($F2542&gt;Upper_percentile,"P99",IF($F2542&lt;Lower_percentile,"P01","")))</f>
        <v/>
      </c>
      <c r="H2542" s="44">
        <f>SUMIFS('Sample - Superstore'!S:S,'Sample - Superstore'!$V:$V,$A2542,'Sample - Superstore'!$N:$N,$B2542)</f>
        <v>3</v>
      </c>
      <c r="I2542" s="45">
        <f>SUMIFS('Sample - Superstore'!T:T,'Sample - Superstore'!$V:$V,$A2542,'Sample - Superstore'!$N:$N,$B2542)</f>
        <v>0</v>
      </c>
      <c r="J2542" s="42">
        <f>SUMIFS('Sample - Superstore'!U:U,'Sample - Superstore'!$V:$V,$A2542,'Sample - Superstore'!$N:$N,$B2542)</f>
        <v>12.8316</v>
      </c>
      <c r="N2542" s="40"/>
    </row>
    <row r="2543">
      <c r="A2543" s="41" t="s">
        <v>8632</v>
      </c>
      <c r="B2543" s="36" t="s">
        <v>2691</v>
      </c>
      <c r="C2543" s="36" t="s">
        <v>51</v>
      </c>
      <c r="D2543" s="36" t="s">
        <v>124</v>
      </c>
      <c r="E2543" s="36" t="s">
        <v>2692</v>
      </c>
      <c r="F2543" s="42">
        <f>SUMIFS('Sample - Superstore'!R:R,'Sample - Superstore'!$V:$V,$A2543,'Sample - Superstore'!$N:$N,$B2543)</f>
        <v>325.1677778</v>
      </c>
      <c r="G2543" s="43" t="str">
        <f>IF(OR($F2543&lt;Lower_Limit,$F2543&gt;Upper_Limit),TRUE,IF($F2543&gt;Upper_percentile,"P99",IF($F2543&lt;Lower_percentile,"P01","")))</f>
        <v/>
      </c>
      <c r="H2543" s="44">
        <f>SUMIFS('Sample - Superstore'!S:S,'Sample - Superstore'!$V:$V,$A2543,'Sample - Superstore'!$N:$N,$B2543)</f>
        <v>5</v>
      </c>
      <c r="I2543" s="45">
        <f>SUMIFS('Sample - Superstore'!T:T,'Sample - Superstore'!$V:$V,$A2543,'Sample - Superstore'!$N:$N,$B2543)</f>
        <v>0</v>
      </c>
      <c r="J2543" s="42">
        <f>SUMIFS('Sample - Superstore'!U:U,'Sample - Superstore'!$V:$V,$A2543,'Sample - Superstore'!$N:$N,$B2543)</f>
        <v>159.3322111</v>
      </c>
      <c r="N2543" s="40"/>
    </row>
    <row r="2544">
      <c r="A2544" s="41" t="s">
        <v>8632</v>
      </c>
      <c r="B2544" s="36" t="s">
        <v>914</v>
      </c>
      <c r="C2544" s="36" t="s">
        <v>39</v>
      </c>
      <c r="D2544" s="36" t="s">
        <v>61</v>
      </c>
      <c r="E2544" s="36" t="s">
        <v>915</v>
      </c>
      <c r="F2544" s="42">
        <f>SUMIFS('Sample - Superstore'!R:R,'Sample - Superstore'!$V:$V,$A2544,'Sample - Superstore'!$N:$N,$B2544)</f>
        <v>522.6732222</v>
      </c>
      <c r="G2544" s="43" t="str">
        <f>IF(OR($F2544&lt;Lower_Limit,$F2544&gt;Upper_Limit),TRUE,IF($F2544&gt;Upper_percentile,"P99",IF($F2544&lt;Lower_percentile,"P01","")))</f>
        <v/>
      </c>
      <c r="H2544" s="44">
        <f>SUMIFS('Sample - Superstore'!S:S,'Sample - Superstore'!$V:$V,$A2544,'Sample - Superstore'!$N:$N,$B2544)</f>
        <v>9</v>
      </c>
      <c r="I2544" s="45">
        <f>SUMIFS('Sample - Superstore'!T:T,'Sample - Superstore'!$V:$V,$A2544,'Sample - Superstore'!$N:$N,$B2544)</f>
        <v>0</v>
      </c>
      <c r="J2544" s="42">
        <f>SUMIFS('Sample - Superstore'!U:U,'Sample - Superstore'!$V:$V,$A2544,'Sample - Superstore'!$N:$N,$B2544)</f>
        <v>182.9356278</v>
      </c>
      <c r="N2544" s="40"/>
    </row>
    <row r="2545">
      <c r="A2545" s="41" t="s">
        <v>8632</v>
      </c>
      <c r="B2545" s="36" t="s">
        <v>5357</v>
      </c>
      <c r="C2545" s="36" t="s">
        <v>51</v>
      </c>
      <c r="D2545" s="36" t="s">
        <v>76</v>
      </c>
      <c r="E2545" s="36" t="s">
        <v>5358</v>
      </c>
      <c r="F2545" s="42">
        <f>SUMIFS('Sample - Superstore'!R:R,'Sample - Superstore'!$V:$V,$A2545,'Sample - Superstore'!$N:$N,$B2545)</f>
        <v>14.09443292</v>
      </c>
      <c r="G2545" s="43" t="str">
        <f>IF(OR($F2545&lt;Lower_Limit,$F2545&gt;Upper_Limit),TRUE,IF($F2545&gt;Upper_percentile,"P99",IF($F2545&lt;Lower_percentile,"P01","")))</f>
        <v/>
      </c>
      <c r="H2545" s="44">
        <f>SUMIFS('Sample - Superstore'!S:S,'Sample - Superstore'!$V:$V,$A2545,'Sample - Superstore'!$N:$N,$B2545)</f>
        <v>4</v>
      </c>
      <c r="I2545" s="45">
        <f>SUMIFS('Sample - Superstore'!T:T,'Sample - Superstore'!$V:$V,$A2545,'Sample - Superstore'!$N:$N,$B2545)</f>
        <v>0.8</v>
      </c>
      <c r="J2545" s="42">
        <f>SUMIFS('Sample - Superstore'!U:U,'Sample - Superstore'!$V:$V,$A2545,'Sample - Superstore'!$N:$N,$B2545)</f>
        <v>-23.96053597</v>
      </c>
      <c r="N2545" s="40"/>
    </row>
    <row r="2546">
      <c r="A2546" s="41" t="s">
        <v>8632</v>
      </c>
      <c r="B2546" s="36" t="s">
        <v>3247</v>
      </c>
      <c r="C2546" s="36" t="s">
        <v>51</v>
      </c>
      <c r="D2546" s="36" t="s">
        <v>93</v>
      </c>
      <c r="E2546" s="36" t="s">
        <v>3248</v>
      </c>
      <c r="F2546" s="42">
        <f>SUMIFS('Sample - Superstore'!R:R,'Sample - Superstore'!$V:$V,$A2546,'Sample - Superstore'!$N:$N,$B2546)</f>
        <v>8.34</v>
      </c>
      <c r="G2546" s="43" t="str">
        <f>IF(OR($F2546&lt;Lower_Limit,$F2546&gt;Upper_Limit),TRUE,IF($F2546&gt;Upper_percentile,"P99",IF($F2546&lt;Lower_percentile,"P01","")))</f>
        <v/>
      </c>
      <c r="H2546" s="44">
        <f>SUMIFS('Sample - Superstore'!S:S,'Sample - Superstore'!$V:$V,$A2546,'Sample - Superstore'!$N:$N,$B2546)</f>
        <v>3</v>
      </c>
      <c r="I2546" s="45">
        <f>SUMIFS('Sample - Superstore'!T:T,'Sample - Superstore'!$V:$V,$A2546,'Sample - Superstore'!$N:$N,$B2546)</f>
        <v>0</v>
      </c>
      <c r="J2546" s="42">
        <f>SUMIFS('Sample - Superstore'!U:U,'Sample - Superstore'!$V:$V,$A2546,'Sample - Superstore'!$N:$N,$B2546)</f>
        <v>2.1684</v>
      </c>
      <c r="N2546" s="40"/>
    </row>
    <row r="2547">
      <c r="A2547" s="41" t="s">
        <v>8632</v>
      </c>
      <c r="B2547" s="36" t="s">
        <v>634</v>
      </c>
      <c r="C2547" s="36" t="s">
        <v>51</v>
      </c>
      <c r="D2547" s="36" t="s">
        <v>635</v>
      </c>
      <c r="E2547" s="36" t="s">
        <v>636</v>
      </c>
      <c r="F2547" s="42">
        <f>SUMIFS('Sample - Superstore'!R:R,'Sample - Superstore'!$V:$V,$A2547,'Sample - Superstore'!$N:$N,$B2547)</f>
        <v>8.57</v>
      </c>
      <c r="G2547" s="43" t="str">
        <f>IF(OR($F2547&lt;Lower_Limit,$F2547&gt;Upper_Limit),TRUE,IF($F2547&gt;Upper_percentile,"P99",IF($F2547&lt;Lower_percentile,"P01","")))</f>
        <v/>
      </c>
      <c r="H2547" s="44">
        <f>SUMIFS('Sample - Superstore'!S:S,'Sample - Superstore'!$V:$V,$A2547,'Sample - Superstore'!$N:$N,$B2547)</f>
        <v>1</v>
      </c>
      <c r="I2547" s="45">
        <f>SUMIFS('Sample - Superstore'!T:T,'Sample - Superstore'!$V:$V,$A2547,'Sample - Superstore'!$N:$N,$B2547)</f>
        <v>0</v>
      </c>
      <c r="J2547" s="42">
        <f>SUMIFS('Sample - Superstore'!U:U,'Sample - Superstore'!$V:$V,$A2547,'Sample - Superstore'!$N:$N,$B2547)</f>
        <v>2.2282</v>
      </c>
      <c r="N2547" s="40"/>
    </row>
    <row r="2548">
      <c r="A2548" s="41" t="s">
        <v>8632</v>
      </c>
      <c r="B2548" s="36" t="s">
        <v>1141</v>
      </c>
      <c r="C2548" s="36" t="s">
        <v>51</v>
      </c>
      <c r="D2548" s="36" t="s">
        <v>76</v>
      </c>
      <c r="E2548" s="36" t="s">
        <v>1142</v>
      </c>
      <c r="F2548" s="42">
        <f>SUMIFS('Sample - Superstore'!R:R,'Sample - Superstore'!$V:$V,$A2548,'Sample - Superstore'!$N:$N,$B2548)</f>
        <v>119.616</v>
      </c>
      <c r="G2548" s="43" t="str">
        <f>IF(OR($F2548&lt;Lower_Limit,$F2548&gt;Upper_Limit),TRUE,IF($F2548&gt;Upper_percentile,"P99",IF($F2548&lt;Lower_percentile,"P01","")))</f>
        <v/>
      </c>
      <c r="H2548" s="44">
        <f>SUMIFS('Sample - Superstore'!S:S,'Sample - Superstore'!$V:$V,$A2548,'Sample - Superstore'!$N:$N,$B2548)</f>
        <v>8</v>
      </c>
      <c r="I2548" s="45">
        <f>SUMIFS('Sample - Superstore'!T:T,'Sample - Superstore'!$V:$V,$A2548,'Sample - Superstore'!$N:$N,$B2548)</f>
        <v>0.2</v>
      </c>
      <c r="J2548" s="42">
        <f>SUMIFS('Sample - Superstore'!U:U,'Sample - Superstore'!$V:$V,$A2548,'Sample - Superstore'!$N:$N,$B2548)</f>
        <v>40.3704</v>
      </c>
      <c r="N2548" s="40"/>
    </row>
    <row r="2549">
      <c r="A2549" s="41" t="s">
        <v>8632</v>
      </c>
      <c r="B2549" s="36" t="s">
        <v>526</v>
      </c>
      <c r="C2549" s="36" t="s">
        <v>51</v>
      </c>
      <c r="D2549" s="36" t="s">
        <v>297</v>
      </c>
      <c r="E2549" s="36" t="s">
        <v>527</v>
      </c>
      <c r="F2549" s="42">
        <f>SUMIFS('Sample - Superstore'!R:R,'Sample - Superstore'!$V:$V,$A2549,'Sample - Superstore'!$N:$N,$B2549)</f>
        <v>6.06637037</v>
      </c>
      <c r="G2549" s="43" t="str">
        <f>IF(OR($F2549&lt;Lower_Limit,$F2549&gt;Upper_Limit),TRUE,IF($F2549&gt;Upper_percentile,"P99",IF($F2549&lt;Lower_percentile,"P01","")))</f>
        <v/>
      </c>
      <c r="H2549" s="44">
        <f>SUMIFS('Sample - Superstore'!S:S,'Sample - Superstore'!$V:$V,$A2549,'Sample - Superstore'!$N:$N,$B2549)</f>
        <v>2</v>
      </c>
      <c r="I2549" s="45">
        <f>SUMIFS('Sample - Superstore'!T:T,'Sample - Superstore'!$V:$V,$A2549,'Sample - Superstore'!$N:$N,$B2549)</f>
        <v>0</v>
      </c>
      <c r="J2549" s="42">
        <f>SUMIFS('Sample - Superstore'!U:U,'Sample - Superstore'!$V:$V,$A2549,'Sample - Superstore'!$N:$N,$B2549)</f>
        <v>2.79053037</v>
      </c>
      <c r="N2549" s="40"/>
    </row>
    <row r="2550">
      <c r="A2550" s="41" t="s">
        <v>8632</v>
      </c>
      <c r="B2550" s="36" t="s">
        <v>4590</v>
      </c>
      <c r="C2550" s="36" t="s">
        <v>51</v>
      </c>
      <c r="D2550" s="36" t="s">
        <v>93</v>
      </c>
      <c r="E2550" s="36" t="s">
        <v>4591</v>
      </c>
      <c r="F2550" s="42">
        <f>SUMIFS('Sample - Superstore'!R:R,'Sample - Superstore'!$V:$V,$A2550,'Sample - Superstore'!$N:$N,$B2550)</f>
        <v>5.541083128</v>
      </c>
      <c r="G2550" s="43" t="str">
        <f>IF(OR($F2550&lt;Lower_Limit,$F2550&gt;Upper_Limit),TRUE,IF($F2550&gt;Upper_percentile,"P99",IF($F2550&lt;Lower_percentile,"P01","")))</f>
        <v/>
      </c>
      <c r="H2550" s="44">
        <f>SUMIFS('Sample - Superstore'!S:S,'Sample - Superstore'!$V:$V,$A2550,'Sample - Superstore'!$N:$N,$B2550)</f>
        <v>2</v>
      </c>
      <c r="I2550" s="45">
        <f>SUMIFS('Sample - Superstore'!T:T,'Sample - Superstore'!$V:$V,$A2550,'Sample - Superstore'!$N:$N,$B2550)</f>
        <v>0.2</v>
      </c>
      <c r="J2550" s="42">
        <f>SUMIFS('Sample - Superstore'!U:U,'Sample - Superstore'!$V:$V,$A2550,'Sample - Superstore'!$N:$N,$B2550)</f>
        <v>0.5541083128</v>
      </c>
      <c r="N2550" s="40"/>
    </row>
    <row r="2551">
      <c r="A2551" s="41" t="s">
        <v>8632</v>
      </c>
      <c r="B2551" s="36" t="s">
        <v>3566</v>
      </c>
      <c r="C2551" s="36" t="s">
        <v>51</v>
      </c>
      <c r="D2551" s="36" t="s">
        <v>124</v>
      </c>
      <c r="E2551" s="36" t="s">
        <v>3567</v>
      </c>
      <c r="F2551" s="42">
        <f>SUMIFS('Sample - Superstore'!R:R,'Sample - Superstore'!$V:$V,$A2551,'Sample - Superstore'!$N:$N,$B2551)</f>
        <v>15.06133333</v>
      </c>
      <c r="G2551" s="43" t="str">
        <f>IF(OR($F2551&lt;Lower_Limit,$F2551&gt;Upper_Limit),TRUE,IF($F2551&gt;Upper_percentile,"P99",IF($F2551&lt;Lower_percentile,"P01","")))</f>
        <v/>
      </c>
      <c r="H2551" s="44">
        <f>SUMIFS('Sample - Superstore'!S:S,'Sample - Superstore'!$V:$V,$A2551,'Sample - Superstore'!$N:$N,$B2551)</f>
        <v>2</v>
      </c>
      <c r="I2551" s="45">
        <f>SUMIFS('Sample - Superstore'!T:T,'Sample - Superstore'!$V:$V,$A2551,'Sample - Superstore'!$N:$N,$B2551)</f>
        <v>0</v>
      </c>
      <c r="J2551" s="42">
        <f>SUMIFS('Sample - Superstore'!U:U,'Sample - Superstore'!$V:$V,$A2551,'Sample - Superstore'!$N:$N,$B2551)</f>
        <v>7.22944</v>
      </c>
      <c r="N2551" s="40"/>
    </row>
    <row r="2552">
      <c r="A2552" s="41" t="s">
        <v>8632</v>
      </c>
      <c r="B2552" s="36" t="s">
        <v>4378</v>
      </c>
      <c r="C2552" s="36" t="s">
        <v>51</v>
      </c>
      <c r="D2552" s="36" t="s">
        <v>124</v>
      </c>
      <c r="E2552" s="36" t="s">
        <v>4379</v>
      </c>
      <c r="F2552" s="42">
        <f>SUMIFS('Sample - Superstore'!R:R,'Sample - Superstore'!$V:$V,$A2552,'Sample - Superstore'!$N:$N,$B2552)</f>
        <v>110.2289712</v>
      </c>
      <c r="G2552" s="43" t="str">
        <f>IF(OR($F2552&lt;Lower_Limit,$F2552&gt;Upper_Limit),TRUE,IF($F2552&gt;Upper_percentile,"P99",IF($F2552&lt;Lower_percentile,"P01","")))</f>
        <v/>
      </c>
      <c r="H2552" s="44">
        <f>SUMIFS('Sample - Superstore'!S:S,'Sample - Superstore'!$V:$V,$A2552,'Sample - Superstore'!$N:$N,$B2552)</f>
        <v>5</v>
      </c>
      <c r="I2552" s="45">
        <f>SUMIFS('Sample - Superstore'!T:T,'Sample - Superstore'!$V:$V,$A2552,'Sample - Superstore'!$N:$N,$B2552)</f>
        <v>0</v>
      </c>
      <c r="J2552" s="42">
        <f>SUMIFS('Sample - Superstore'!U:U,'Sample - Superstore'!$V:$V,$A2552,'Sample - Superstore'!$N:$N,$B2552)</f>
        <v>52.90990617</v>
      </c>
      <c r="N2552" s="40"/>
    </row>
    <row r="2553">
      <c r="A2553" s="41" t="s">
        <v>8632</v>
      </c>
      <c r="B2553" s="36" t="s">
        <v>173</v>
      </c>
      <c r="C2553" s="36" t="s">
        <v>35</v>
      </c>
      <c r="D2553" s="36" t="s">
        <v>121</v>
      </c>
      <c r="E2553" s="36" t="s">
        <v>174</v>
      </c>
      <c r="F2553" s="42">
        <f>SUMIFS('Sample - Superstore'!R:R,'Sample - Superstore'!$V:$V,$A2553,'Sample - Superstore'!$N:$N,$B2553)</f>
        <v>17.32750617</v>
      </c>
      <c r="G2553" s="43" t="str">
        <f>IF(OR($F2553&lt;Lower_Limit,$F2553&gt;Upper_Limit),TRUE,IF($F2553&gt;Upper_percentile,"P99",IF($F2553&lt;Lower_percentile,"P01","")))</f>
        <v/>
      </c>
      <c r="H2553" s="44">
        <f>SUMIFS('Sample - Superstore'!S:S,'Sample - Superstore'!$V:$V,$A2553,'Sample - Superstore'!$N:$N,$B2553)</f>
        <v>3</v>
      </c>
      <c r="I2553" s="45">
        <f>SUMIFS('Sample - Superstore'!T:T,'Sample - Superstore'!$V:$V,$A2553,'Sample - Superstore'!$N:$N,$B2553)</f>
        <v>0</v>
      </c>
      <c r="J2553" s="42">
        <f>SUMIFS('Sample - Superstore'!U:U,'Sample - Superstore'!$V:$V,$A2553,'Sample - Superstore'!$N:$N,$B2553)</f>
        <v>5.371526914</v>
      </c>
      <c r="N2553" s="40"/>
    </row>
    <row r="2554">
      <c r="A2554" s="41" t="s">
        <v>8632</v>
      </c>
      <c r="B2554" s="36" t="s">
        <v>1032</v>
      </c>
      <c r="C2554" s="36" t="s">
        <v>51</v>
      </c>
      <c r="D2554" s="36" t="s">
        <v>76</v>
      </c>
      <c r="E2554" s="36" t="s">
        <v>1033</v>
      </c>
      <c r="F2554" s="42">
        <f>SUMIFS('Sample - Superstore'!R:R,'Sample - Superstore'!$V:$V,$A2554,'Sample - Superstore'!$N:$N,$B2554)</f>
        <v>21.25144033</v>
      </c>
      <c r="G2554" s="43" t="str">
        <f>IF(OR($F2554&lt;Lower_Limit,$F2554&gt;Upper_Limit),TRUE,IF($F2554&gt;Upper_percentile,"P99",IF($F2554&lt;Lower_percentile,"P01","")))</f>
        <v/>
      </c>
      <c r="H2554" s="44">
        <f>SUMIFS('Sample - Superstore'!S:S,'Sample - Superstore'!$V:$V,$A2554,'Sample - Superstore'!$N:$N,$B2554)</f>
        <v>2</v>
      </c>
      <c r="I2554" s="45">
        <f>SUMIFS('Sample - Superstore'!T:T,'Sample - Superstore'!$V:$V,$A2554,'Sample - Superstore'!$N:$N,$B2554)</f>
        <v>0</v>
      </c>
      <c r="J2554" s="42">
        <f>SUMIFS('Sample - Superstore'!U:U,'Sample - Superstore'!$V:$V,$A2554,'Sample - Superstore'!$N:$N,$B2554)</f>
        <v>10.62572016</v>
      </c>
      <c r="N2554" s="40"/>
    </row>
    <row r="2555">
      <c r="A2555" s="41" t="s">
        <v>8632</v>
      </c>
      <c r="B2555" s="36" t="s">
        <v>1784</v>
      </c>
      <c r="C2555" s="36" t="s">
        <v>39</v>
      </c>
      <c r="D2555" s="36" t="s">
        <v>40</v>
      </c>
      <c r="E2555" s="36" t="s">
        <v>1785</v>
      </c>
      <c r="F2555" s="42">
        <f>SUMIFS('Sample - Superstore'!R:R,'Sample - Superstore'!$V:$V,$A2555,'Sample - Superstore'!$N:$N,$B2555)</f>
        <v>240.6481481</v>
      </c>
      <c r="G2555" s="43" t="str">
        <f>IF(OR($F2555&lt;Lower_Limit,$F2555&gt;Upper_Limit),TRUE,IF($F2555&gt;Upper_percentile,"P99",IF($F2555&lt;Lower_percentile,"P01","")))</f>
        <v/>
      </c>
      <c r="H2555" s="44">
        <f>SUMIFS('Sample - Superstore'!S:S,'Sample - Superstore'!$V:$V,$A2555,'Sample - Superstore'!$N:$N,$B2555)</f>
        <v>3</v>
      </c>
      <c r="I2555" s="45">
        <f>SUMIFS('Sample - Superstore'!T:T,'Sample - Superstore'!$V:$V,$A2555,'Sample - Superstore'!$N:$N,$B2555)</f>
        <v>0</v>
      </c>
      <c r="J2555" s="42">
        <f>SUMIFS('Sample - Superstore'!U:U,'Sample - Superstore'!$V:$V,$A2555,'Sample - Superstore'!$N:$N,$B2555)</f>
        <v>60.16203704</v>
      </c>
      <c r="N2555" s="40"/>
    </row>
    <row r="2556">
      <c r="A2556" s="41" t="s">
        <v>8632</v>
      </c>
      <c r="B2556" s="36" t="s">
        <v>2589</v>
      </c>
      <c r="C2556" s="36" t="s">
        <v>51</v>
      </c>
      <c r="D2556" s="36" t="s">
        <v>76</v>
      </c>
      <c r="E2556" s="36" t="s">
        <v>2590</v>
      </c>
      <c r="F2556" s="42">
        <f>SUMIFS('Sample - Superstore'!R:R,'Sample - Superstore'!$V:$V,$A2556,'Sample - Superstore'!$N:$N,$B2556)</f>
        <v>8.963271605</v>
      </c>
      <c r="G2556" s="43" t="str">
        <f>IF(OR($F2556&lt;Lower_Limit,$F2556&gt;Upper_Limit),TRUE,IF($F2556&gt;Upper_percentile,"P99",IF($F2556&lt;Lower_percentile,"P01","")))</f>
        <v/>
      </c>
      <c r="H2556" s="44">
        <f>SUMIFS('Sample - Superstore'!S:S,'Sample - Superstore'!$V:$V,$A2556,'Sample - Superstore'!$N:$N,$B2556)</f>
        <v>1</v>
      </c>
      <c r="I2556" s="45">
        <f>SUMIFS('Sample - Superstore'!T:T,'Sample - Superstore'!$V:$V,$A2556,'Sample - Superstore'!$N:$N,$B2556)</f>
        <v>0</v>
      </c>
      <c r="J2556" s="42">
        <f>SUMIFS('Sample - Superstore'!U:U,'Sample - Superstore'!$V:$V,$A2556,'Sample - Superstore'!$N:$N,$B2556)</f>
        <v>4.033472222</v>
      </c>
      <c r="N2556" s="40"/>
    </row>
    <row r="2557">
      <c r="A2557" s="41" t="s">
        <v>8632</v>
      </c>
      <c r="B2557" s="36" t="s">
        <v>5889</v>
      </c>
      <c r="C2557" s="36" t="s">
        <v>51</v>
      </c>
      <c r="D2557" s="36" t="s">
        <v>93</v>
      </c>
      <c r="E2557" s="36" t="s">
        <v>5890</v>
      </c>
      <c r="F2557" s="42">
        <f>SUMIFS('Sample - Superstore'!R:R,'Sample - Superstore'!$V:$V,$A2557,'Sample - Superstore'!$N:$N,$B2557)</f>
        <v>46.85082305</v>
      </c>
      <c r="G2557" s="43" t="str">
        <f>IF(OR($F2557&lt;Lower_Limit,$F2557&gt;Upper_Limit),TRUE,IF($F2557&gt;Upper_percentile,"P99",IF($F2557&lt;Lower_percentile,"P01","")))</f>
        <v/>
      </c>
      <c r="H2557" s="44">
        <f>SUMIFS('Sample - Superstore'!S:S,'Sample - Superstore'!$V:$V,$A2557,'Sample - Superstore'!$N:$N,$B2557)</f>
        <v>2</v>
      </c>
      <c r="I2557" s="45">
        <f>SUMIFS('Sample - Superstore'!T:T,'Sample - Superstore'!$V:$V,$A2557,'Sample - Superstore'!$N:$N,$B2557)</f>
        <v>0</v>
      </c>
      <c r="J2557" s="42">
        <f>SUMIFS('Sample - Superstore'!U:U,'Sample - Superstore'!$V:$V,$A2557,'Sample - Superstore'!$N:$N,$B2557)</f>
        <v>12.64972222</v>
      </c>
      <c r="N2557" s="40"/>
    </row>
    <row r="2558">
      <c r="A2558" s="41" t="s">
        <v>8632</v>
      </c>
      <c r="B2558" s="36" t="s">
        <v>1434</v>
      </c>
      <c r="C2558" s="36" t="s">
        <v>35</v>
      </c>
      <c r="D2558" s="36" t="s">
        <v>121</v>
      </c>
      <c r="E2558" s="36" t="s">
        <v>1435</v>
      </c>
      <c r="F2558" s="42">
        <f>SUMIFS('Sample - Superstore'!R:R,'Sample - Superstore'!$V:$V,$A2558,'Sample - Superstore'!$N:$N,$B2558)</f>
        <v>40.20102881</v>
      </c>
      <c r="G2558" s="43" t="str">
        <f>IF(OR($F2558&lt;Lower_Limit,$F2558&gt;Upper_Limit),TRUE,IF($F2558&gt;Upper_percentile,"P99",IF($F2558&lt;Lower_percentile,"P01","")))</f>
        <v/>
      </c>
      <c r="H2558" s="44">
        <f>SUMIFS('Sample - Superstore'!S:S,'Sample - Superstore'!$V:$V,$A2558,'Sample - Superstore'!$N:$N,$B2558)</f>
        <v>7</v>
      </c>
      <c r="I2558" s="45">
        <f>SUMIFS('Sample - Superstore'!T:T,'Sample - Superstore'!$V:$V,$A2558,'Sample - Superstore'!$N:$N,$B2558)</f>
        <v>0</v>
      </c>
      <c r="J2558" s="42">
        <f>SUMIFS('Sample - Superstore'!U:U,'Sample - Superstore'!$V:$V,$A2558,'Sample - Superstore'!$N:$N,$B2558)</f>
        <v>16.8844321</v>
      </c>
      <c r="N2558" s="40"/>
    </row>
    <row r="2559">
      <c r="A2559" s="41" t="s">
        <v>8632</v>
      </c>
      <c r="B2559" s="36" t="s">
        <v>5892</v>
      </c>
      <c r="C2559" s="36" t="s">
        <v>51</v>
      </c>
      <c r="D2559" s="36" t="s">
        <v>52</v>
      </c>
      <c r="E2559" s="36" t="s">
        <v>5893</v>
      </c>
      <c r="F2559" s="42">
        <f>SUMIFS('Sample - Superstore'!R:R,'Sample - Superstore'!$V:$V,$A2559,'Sample - Superstore'!$N:$N,$B2559)</f>
        <v>129.3</v>
      </c>
      <c r="G2559" s="43" t="str">
        <f>IF(OR($F2559&lt;Lower_Limit,$F2559&gt;Upper_Limit),TRUE,IF($F2559&gt;Upper_percentile,"P99",IF($F2559&lt;Lower_percentile,"P01","")))</f>
        <v/>
      </c>
      <c r="H2559" s="44">
        <f>SUMIFS('Sample - Superstore'!S:S,'Sample - Superstore'!$V:$V,$A2559,'Sample - Superstore'!$N:$N,$B2559)</f>
        <v>2</v>
      </c>
      <c r="I2559" s="45">
        <f>SUMIFS('Sample - Superstore'!T:T,'Sample - Superstore'!$V:$V,$A2559,'Sample - Superstore'!$N:$N,$B2559)</f>
        <v>0</v>
      </c>
      <c r="J2559" s="42">
        <f>SUMIFS('Sample - Superstore'!U:U,'Sample - Superstore'!$V:$V,$A2559,'Sample - Superstore'!$N:$N,$B2559)</f>
        <v>6.465</v>
      </c>
      <c r="N2559" s="40"/>
    </row>
    <row r="2560">
      <c r="A2560" s="41" t="s">
        <v>8632</v>
      </c>
      <c r="B2560" s="36" t="s">
        <v>4035</v>
      </c>
      <c r="C2560" s="36" t="s">
        <v>51</v>
      </c>
      <c r="D2560" s="36" t="s">
        <v>93</v>
      </c>
      <c r="E2560" s="36" t="s">
        <v>4036</v>
      </c>
      <c r="F2560" s="42">
        <f>SUMIFS('Sample - Superstore'!R:R,'Sample - Superstore'!$V:$V,$A2560,'Sample - Superstore'!$N:$N,$B2560)</f>
        <v>12.74</v>
      </c>
      <c r="G2560" s="43" t="str">
        <f>IF(OR($F2560&lt;Lower_Limit,$F2560&gt;Upper_Limit),TRUE,IF($F2560&gt;Upper_percentile,"P99",IF($F2560&lt;Lower_percentile,"P01","")))</f>
        <v/>
      </c>
      <c r="H2560" s="44">
        <f>SUMIFS('Sample - Superstore'!S:S,'Sample - Superstore'!$V:$V,$A2560,'Sample - Superstore'!$N:$N,$B2560)</f>
        <v>7</v>
      </c>
      <c r="I2560" s="45">
        <f>SUMIFS('Sample - Superstore'!T:T,'Sample - Superstore'!$V:$V,$A2560,'Sample - Superstore'!$N:$N,$B2560)</f>
        <v>0</v>
      </c>
      <c r="J2560" s="42">
        <f>SUMIFS('Sample - Superstore'!U:U,'Sample - Superstore'!$V:$V,$A2560,'Sample - Superstore'!$N:$N,$B2560)</f>
        <v>5.733</v>
      </c>
      <c r="N2560" s="40"/>
    </row>
    <row r="2561">
      <c r="A2561" s="41" t="s">
        <v>8632</v>
      </c>
      <c r="B2561" s="36" t="s">
        <v>4918</v>
      </c>
      <c r="C2561" s="36" t="s">
        <v>51</v>
      </c>
      <c r="D2561" s="36" t="s">
        <v>93</v>
      </c>
      <c r="E2561" s="36" t="s">
        <v>4919</v>
      </c>
      <c r="F2561" s="42">
        <f>SUMIFS('Sample - Superstore'!R:R,'Sample - Superstore'!$V:$V,$A2561,'Sample - Superstore'!$N:$N,$B2561)</f>
        <v>8.82</v>
      </c>
      <c r="G2561" s="43" t="str">
        <f>IF(OR($F2561&lt;Lower_Limit,$F2561&gt;Upper_Limit),TRUE,IF($F2561&gt;Upper_percentile,"P99",IF($F2561&lt;Lower_percentile,"P01","")))</f>
        <v/>
      </c>
      <c r="H2561" s="44">
        <f>SUMIFS('Sample - Superstore'!S:S,'Sample - Superstore'!$V:$V,$A2561,'Sample - Superstore'!$N:$N,$B2561)</f>
        <v>3</v>
      </c>
      <c r="I2561" s="45">
        <f>SUMIFS('Sample - Superstore'!T:T,'Sample - Superstore'!$V:$V,$A2561,'Sample - Superstore'!$N:$N,$B2561)</f>
        <v>0</v>
      </c>
      <c r="J2561" s="42">
        <f>SUMIFS('Sample - Superstore'!U:U,'Sample - Superstore'!$V:$V,$A2561,'Sample - Superstore'!$N:$N,$B2561)</f>
        <v>2.3814</v>
      </c>
      <c r="N2561" s="40"/>
    </row>
    <row r="2562">
      <c r="A2562" s="41" t="s">
        <v>8632</v>
      </c>
      <c r="B2562" s="36" t="s">
        <v>1077</v>
      </c>
      <c r="C2562" s="36" t="s">
        <v>35</v>
      </c>
      <c r="D2562" s="36" t="s">
        <v>263</v>
      </c>
      <c r="E2562" s="36" t="s">
        <v>1078</v>
      </c>
      <c r="F2562" s="42">
        <f>SUMIFS('Sample - Superstore'!R:R,'Sample - Superstore'!$V:$V,$A2562,'Sample - Superstore'!$N:$N,$B2562)</f>
        <v>120.784</v>
      </c>
      <c r="G2562" s="43" t="str">
        <f>IF(OR($F2562&lt;Lower_Limit,$F2562&gt;Upper_Limit),TRUE,IF($F2562&gt;Upper_percentile,"P99",IF($F2562&lt;Lower_percentile,"P01","")))</f>
        <v/>
      </c>
      <c r="H2562" s="44">
        <f>SUMIFS('Sample - Superstore'!S:S,'Sample - Superstore'!$V:$V,$A2562,'Sample - Superstore'!$N:$N,$B2562)</f>
        <v>1</v>
      </c>
      <c r="I2562" s="45">
        <f>SUMIFS('Sample - Superstore'!T:T,'Sample - Superstore'!$V:$V,$A2562,'Sample - Superstore'!$N:$N,$B2562)</f>
        <v>0.2</v>
      </c>
      <c r="J2562" s="42">
        <f>SUMIFS('Sample - Superstore'!U:U,'Sample - Superstore'!$V:$V,$A2562,'Sample - Superstore'!$N:$N,$B2562)</f>
        <v>-13.5882</v>
      </c>
      <c r="N2562" s="40"/>
    </row>
    <row r="2563">
      <c r="A2563" s="41" t="s">
        <v>8632</v>
      </c>
      <c r="B2563" s="36" t="s">
        <v>5896</v>
      </c>
      <c r="C2563" s="36" t="s">
        <v>35</v>
      </c>
      <c r="D2563" s="36" t="s">
        <v>263</v>
      </c>
      <c r="E2563" s="36" t="s">
        <v>5897</v>
      </c>
      <c r="F2563" s="42">
        <f>SUMIFS('Sample - Superstore'!R:R,'Sample - Superstore'!$V:$V,$A2563,'Sample - Superstore'!$N:$N,$B2563)</f>
        <v>295.2544889</v>
      </c>
      <c r="G2563" s="43" t="str">
        <f>IF(OR($F2563&lt;Lower_Limit,$F2563&gt;Upper_Limit),TRUE,IF($F2563&gt;Upper_percentile,"P99",IF($F2563&lt;Lower_percentile,"P01","")))</f>
        <v/>
      </c>
      <c r="H2563" s="44">
        <f>SUMIFS('Sample - Superstore'!S:S,'Sample - Superstore'!$V:$V,$A2563,'Sample - Superstore'!$N:$N,$B2563)</f>
        <v>4</v>
      </c>
      <c r="I2563" s="45">
        <f>SUMIFS('Sample - Superstore'!T:T,'Sample - Superstore'!$V:$V,$A2563,'Sample - Superstore'!$N:$N,$B2563)</f>
        <v>0.2</v>
      </c>
      <c r="J2563" s="42">
        <f>SUMIFS('Sample - Superstore'!U:U,'Sample - Superstore'!$V:$V,$A2563,'Sample - Superstore'!$N:$N,$B2563)</f>
        <v>-47.97885445</v>
      </c>
      <c r="N2563" s="40"/>
    </row>
    <row r="2564">
      <c r="A2564" s="41" t="s">
        <v>8632</v>
      </c>
      <c r="B2564" s="36" t="s">
        <v>5899</v>
      </c>
      <c r="C2564" s="36" t="s">
        <v>35</v>
      </c>
      <c r="D2564" s="36" t="s">
        <v>73</v>
      </c>
      <c r="E2564" s="36" t="s">
        <v>5900</v>
      </c>
      <c r="F2564" s="42">
        <f>SUMIFS('Sample - Superstore'!R:R,'Sample - Superstore'!$V:$V,$A2564,'Sample - Superstore'!$N:$N,$B2564)</f>
        <v>80.65200617</v>
      </c>
      <c r="G2564" s="43" t="str">
        <f>IF(OR($F2564&lt;Lower_Limit,$F2564&gt;Upper_Limit),TRUE,IF($F2564&gt;Upper_percentile,"P99",IF($F2564&lt;Lower_percentile,"P01","")))</f>
        <v/>
      </c>
      <c r="H2564" s="44">
        <f>SUMIFS('Sample - Superstore'!S:S,'Sample - Superstore'!$V:$V,$A2564,'Sample - Superstore'!$N:$N,$B2564)</f>
        <v>1</v>
      </c>
      <c r="I2564" s="45">
        <f>SUMIFS('Sample - Superstore'!T:T,'Sample - Superstore'!$V:$V,$A2564,'Sample - Superstore'!$N:$N,$B2564)</f>
        <v>0.5</v>
      </c>
      <c r="J2564" s="42">
        <f>SUMIFS('Sample - Superstore'!U:U,'Sample - Superstore'!$V:$V,$A2564,'Sample - Superstore'!$N:$N,$B2564)</f>
        <v>-54.8433642</v>
      </c>
      <c r="N2564" s="40"/>
    </row>
    <row r="2565">
      <c r="A2565" s="41" t="s">
        <v>8632</v>
      </c>
      <c r="B2565" s="36" t="s">
        <v>5034</v>
      </c>
      <c r="C2565" s="36" t="s">
        <v>51</v>
      </c>
      <c r="D2565" s="36" t="s">
        <v>635</v>
      </c>
      <c r="E2565" s="36" t="s">
        <v>5035</v>
      </c>
      <c r="F2565" s="42">
        <f>SUMIFS('Sample - Superstore'!R:R,'Sample - Superstore'!$V:$V,$A2565,'Sample - Superstore'!$N:$N,$B2565)</f>
        <v>36.82962963</v>
      </c>
      <c r="G2565" s="43" t="str">
        <f>IF(OR($F2565&lt;Lower_Limit,$F2565&gt;Upper_Limit),TRUE,IF($F2565&gt;Upper_percentile,"P99",IF($F2565&lt;Lower_percentile,"P01","")))</f>
        <v/>
      </c>
      <c r="H2565" s="44">
        <f>SUMIFS('Sample - Superstore'!S:S,'Sample - Superstore'!$V:$V,$A2565,'Sample - Superstore'!$N:$N,$B2565)</f>
        <v>4</v>
      </c>
      <c r="I2565" s="45">
        <f>SUMIFS('Sample - Superstore'!T:T,'Sample - Superstore'!$V:$V,$A2565,'Sample - Superstore'!$N:$N,$B2565)</f>
        <v>0.2</v>
      </c>
      <c r="J2565" s="42">
        <f>SUMIFS('Sample - Superstore'!U:U,'Sample - Superstore'!$V:$V,$A2565,'Sample - Superstore'!$N:$N,$B2565)</f>
        <v>3.222592593</v>
      </c>
      <c r="N2565" s="40"/>
    </row>
    <row r="2566">
      <c r="A2566" s="41" t="s">
        <v>8632</v>
      </c>
      <c r="B2566" s="36" t="s">
        <v>4367</v>
      </c>
      <c r="C2566" s="36" t="s">
        <v>39</v>
      </c>
      <c r="D2566" s="36" t="s">
        <v>40</v>
      </c>
      <c r="E2566" s="36" t="s">
        <v>4368</v>
      </c>
      <c r="F2566" s="42">
        <f>SUMIFS('Sample - Superstore'!R:R,'Sample - Superstore'!$V:$V,$A2566,'Sample - Superstore'!$N:$N,$B2566)</f>
        <v>2328.785844</v>
      </c>
      <c r="G2566" s="43" t="str">
        <f>IF(OR($F2566&lt;Lower_Limit,$F2566&gt;Upper_Limit),TRUE,IF($F2566&gt;Upper_percentile,"P99",IF($F2566&lt;Lower_percentile,"P01","")))</f>
        <v/>
      </c>
      <c r="H2566" s="44">
        <f>SUMIFS('Sample - Superstore'!S:S,'Sample - Superstore'!$V:$V,$A2566,'Sample - Superstore'!$N:$N,$B2566)</f>
        <v>4</v>
      </c>
      <c r="I2566" s="45">
        <f>SUMIFS('Sample - Superstore'!T:T,'Sample - Superstore'!$V:$V,$A2566,'Sample - Superstore'!$N:$N,$B2566)</f>
        <v>0.2</v>
      </c>
      <c r="J2566" s="42">
        <f>SUMIFS('Sample - Superstore'!U:U,'Sample - Superstore'!$V:$V,$A2566,'Sample - Superstore'!$N:$N,$B2566)</f>
        <v>291.0982305</v>
      </c>
      <c r="N2566" s="40"/>
    </row>
    <row r="2567">
      <c r="A2567" s="41" t="s">
        <v>8632</v>
      </c>
      <c r="B2567" s="36" t="s">
        <v>5901</v>
      </c>
      <c r="C2567" s="36" t="s">
        <v>51</v>
      </c>
      <c r="D2567" s="36" t="s">
        <v>93</v>
      </c>
      <c r="E2567" s="36" t="s">
        <v>5902</v>
      </c>
      <c r="F2567" s="42">
        <f>SUMIFS('Sample - Superstore'!R:R,'Sample - Superstore'!$V:$V,$A2567,'Sample - Superstore'!$N:$N,$B2567)</f>
        <v>10.86288066</v>
      </c>
      <c r="G2567" s="43" t="str">
        <f>IF(OR($F2567&lt;Lower_Limit,$F2567&gt;Upper_Limit),TRUE,IF($F2567&gt;Upper_percentile,"P99",IF($F2567&lt;Lower_percentile,"P01","")))</f>
        <v/>
      </c>
      <c r="H2567" s="44">
        <f>SUMIFS('Sample - Superstore'!S:S,'Sample - Superstore'!$V:$V,$A2567,'Sample - Superstore'!$N:$N,$B2567)</f>
        <v>2</v>
      </c>
      <c r="I2567" s="45">
        <f>SUMIFS('Sample - Superstore'!T:T,'Sample - Superstore'!$V:$V,$A2567,'Sample - Superstore'!$N:$N,$B2567)</f>
        <v>0.2</v>
      </c>
      <c r="J2567" s="42">
        <f>SUMIFS('Sample - Superstore'!U:U,'Sample - Superstore'!$V:$V,$A2567,'Sample - Superstore'!$N:$N,$B2567)</f>
        <v>3.666222222</v>
      </c>
      <c r="N2567" s="40"/>
    </row>
    <row r="2568">
      <c r="A2568" s="41" t="s">
        <v>8632</v>
      </c>
      <c r="B2568" s="36" t="s">
        <v>3394</v>
      </c>
      <c r="C2568" s="36" t="s">
        <v>39</v>
      </c>
      <c r="D2568" s="36" t="s">
        <v>40</v>
      </c>
      <c r="E2568" s="36" t="s">
        <v>3395</v>
      </c>
      <c r="F2568" s="42">
        <f>SUMIFS('Sample - Superstore'!R:R,'Sample - Superstore'!$V:$V,$A2568,'Sample - Superstore'!$N:$N,$B2568)</f>
        <v>604.768</v>
      </c>
      <c r="G2568" s="43" t="str">
        <f>IF(OR($F2568&lt;Lower_Limit,$F2568&gt;Upper_Limit),TRUE,IF($F2568&gt;Upper_percentile,"P99",IF($F2568&lt;Lower_percentile,"P01","")))</f>
        <v/>
      </c>
      <c r="H2568" s="44">
        <f>SUMIFS('Sample - Superstore'!S:S,'Sample - Superstore'!$V:$V,$A2568,'Sample - Superstore'!$N:$N,$B2568)</f>
        <v>4</v>
      </c>
      <c r="I2568" s="45">
        <f>SUMIFS('Sample - Superstore'!T:T,'Sample - Superstore'!$V:$V,$A2568,'Sample - Superstore'!$N:$N,$B2568)</f>
        <v>0.2</v>
      </c>
      <c r="J2568" s="42">
        <f>SUMIFS('Sample - Superstore'!U:U,'Sample - Superstore'!$V:$V,$A2568,'Sample - Superstore'!$N:$N,$B2568)</f>
        <v>60.4768</v>
      </c>
      <c r="N2568" s="40"/>
    </row>
    <row r="2569">
      <c r="A2569" s="41" t="s">
        <v>8633</v>
      </c>
      <c r="B2569" s="36" t="s">
        <v>2416</v>
      </c>
      <c r="C2569" s="36" t="s">
        <v>39</v>
      </c>
      <c r="D2569" s="36" t="s">
        <v>40</v>
      </c>
      <c r="E2569" s="36" t="s">
        <v>2417</v>
      </c>
      <c r="F2569" s="42">
        <f>SUMIFS('Sample - Superstore'!R:R,'Sample - Superstore'!$V:$V,$A2569,'Sample - Superstore'!$N:$N,$B2569)</f>
        <v>69.79224691</v>
      </c>
      <c r="G2569" s="43" t="str">
        <f>IF(OR($F2569&lt;Lower_Limit,$F2569&gt;Upper_Limit),TRUE,IF($F2569&gt;Upper_percentile,"P99",IF($F2569&lt;Lower_percentile,"P01","")))</f>
        <v/>
      </c>
      <c r="H2569" s="44">
        <f>SUMIFS('Sample - Superstore'!S:S,'Sample - Superstore'!$V:$V,$A2569,'Sample - Superstore'!$N:$N,$B2569)</f>
        <v>5</v>
      </c>
      <c r="I2569" s="45">
        <f>SUMIFS('Sample - Superstore'!T:T,'Sample - Superstore'!$V:$V,$A2569,'Sample - Superstore'!$N:$N,$B2569)</f>
        <v>0.4</v>
      </c>
      <c r="J2569" s="42">
        <f>SUMIFS('Sample - Superstore'!U:U,'Sample - Superstore'!$V:$V,$A2569,'Sample - Superstore'!$N:$N,$B2569)</f>
        <v>-13.95844938</v>
      </c>
      <c r="N2569" s="40"/>
    </row>
    <row r="2570">
      <c r="A2570" s="41" t="s">
        <v>8633</v>
      </c>
      <c r="B2570" s="36" t="s">
        <v>1662</v>
      </c>
      <c r="C2570" s="36" t="s">
        <v>51</v>
      </c>
      <c r="D2570" s="36" t="s">
        <v>124</v>
      </c>
      <c r="E2570" s="36" t="s">
        <v>4546</v>
      </c>
      <c r="F2570" s="42">
        <f>SUMIFS('Sample - Superstore'!R:R,'Sample - Superstore'!$V:$V,$A2570,'Sample - Superstore'!$N:$N,$B2570)</f>
        <v>91.12909959</v>
      </c>
      <c r="G2570" s="43" t="str">
        <f>IF(OR($F2570&lt;Lower_Limit,$F2570&gt;Upper_Limit),TRUE,IF($F2570&gt;Upper_percentile,"P99",IF($F2570&lt;Lower_percentile,"P01","")))</f>
        <v/>
      </c>
      <c r="H2570" s="44">
        <f>SUMIFS('Sample - Superstore'!S:S,'Sample - Superstore'!$V:$V,$A2570,'Sample - Superstore'!$N:$N,$B2570)</f>
        <v>2</v>
      </c>
      <c r="I2570" s="45">
        <f>SUMIFS('Sample - Superstore'!T:T,'Sample - Superstore'!$V:$V,$A2570,'Sample - Superstore'!$N:$N,$B2570)</f>
        <v>0.2</v>
      </c>
      <c r="J2570" s="42">
        <f>SUMIFS('Sample - Superstore'!U:U,'Sample - Superstore'!$V:$V,$A2570,'Sample - Superstore'!$N:$N,$B2570)</f>
        <v>34.17341235</v>
      </c>
      <c r="N2570" s="40"/>
    </row>
    <row r="2571">
      <c r="A2571" s="41" t="s">
        <v>8633</v>
      </c>
      <c r="B2571" s="36" t="s">
        <v>3748</v>
      </c>
      <c r="C2571" s="36" t="s">
        <v>51</v>
      </c>
      <c r="D2571" s="36" t="s">
        <v>272</v>
      </c>
      <c r="E2571" s="36" t="s">
        <v>722</v>
      </c>
      <c r="F2571" s="42">
        <f>SUMIFS('Sample - Superstore'!R:R,'Sample - Superstore'!$V:$V,$A2571,'Sample - Superstore'!$N:$N,$B2571)</f>
        <v>24.97019259</v>
      </c>
      <c r="G2571" s="43" t="str">
        <f>IF(OR($F2571&lt;Lower_Limit,$F2571&gt;Upper_Limit),TRUE,IF($F2571&gt;Upper_percentile,"P99",IF($F2571&lt;Lower_percentile,"P01","")))</f>
        <v/>
      </c>
      <c r="H2571" s="44">
        <f>SUMIFS('Sample - Superstore'!S:S,'Sample - Superstore'!$V:$V,$A2571,'Sample - Superstore'!$N:$N,$B2571)</f>
        <v>9</v>
      </c>
      <c r="I2571" s="45">
        <f>SUMIFS('Sample - Superstore'!T:T,'Sample - Superstore'!$V:$V,$A2571,'Sample - Superstore'!$N:$N,$B2571)</f>
        <v>0.2</v>
      </c>
      <c r="J2571" s="42">
        <f>SUMIFS('Sample - Superstore'!U:U,'Sample - Superstore'!$V:$V,$A2571,'Sample - Superstore'!$N:$N,$B2571)</f>
        <v>8.115312593</v>
      </c>
      <c r="N2571" s="40"/>
    </row>
    <row r="2572">
      <c r="A2572" s="41" t="s">
        <v>8633</v>
      </c>
      <c r="B2572" s="36" t="s">
        <v>2979</v>
      </c>
      <c r="C2572" s="36" t="s">
        <v>35</v>
      </c>
      <c r="D2572" s="36" t="s">
        <v>121</v>
      </c>
      <c r="E2572" s="36" t="s">
        <v>2980</v>
      </c>
      <c r="F2572" s="42">
        <f>SUMIFS('Sample - Superstore'!R:R,'Sample - Superstore'!$V:$V,$A2572,'Sample - Superstore'!$N:$N,$B2572)</f>
        <v>86.26</v>
      </c>
      <c r="G2572" s="43" t="str">
        <f>IF(OR($F2572&lt;Lower_Limit,$F2572&gt;Upper_Limit),TRUE,IF($F2572&gt;Upper_percentile,"P99",IF($F2572&lt;Lower_percentile,"P01","")))</f>
        <v/>
      </c>
      <c r="H2572" s="44">
        <f>SUMIFS('Sample - Superstore'!S:S,'Sample - Superstore'!$V:$V,$A2572,'Sample - Superstore'!$N:$N,$B2572)</f>
        <v>2</v>
      </c>
      <c r="I2572" s="45">
        <f>SUMIFS('Sample - Superstore'!T:T,'Sample - Superstore'!$V:$V,$A2572,'Sample - Superstore'!$N:$N,$B2572)</f>
        <v>0</v>
      </c>
      <c r="J2572" s="42">
        <f>SUMIFS('Sample - Superstore'!U:U,'Sample - Superstore'!$V:$V,$A2572,'Sample - Superstore'!$N:$N,$B2572)</f>
        <v>29.3284</v>
      </c>
      <c r="N2572" s="40"/>
    </row>
    <row r="2573">
      <c r="A2573" s="41" t="s">
        <v>8633</v>
      </c>
      <c r="B2573" s="36" t="s">
        <v>5906</v>
      </c>
      <c r="C2573" s="36" t="s">
        <v>51</v>
      </c>
      <c r="D2573" s="36" t="s">
        <v>52</v>
      </c>
      <c r="E2573" s="36" t="s">
        <v>5907</v>
      </c>
      <c r="F2573" s="42">
        <f>SUMIFS('Sample - Superstore'!R:R,'Sample - Superstore'!$V:$V,$A2573,'Sample - Superstore'!$N:$N,$B2573)</f>
        <v>139.04</v>
      </c>
      <c r="G2573" s="43" t="str">
        <f>IF(OR($F2573&lt;Lower_Limit,$F2573&gt;Upper_Limit),TRUE,IF($F2573&gt;Upper_percentile,"P99",IF($F2573&lt;Lower_percentile,"P01","")))</f>
        <v/>
      </c>
      <c r="H2573" s="44">
        <f>SUMIFS('Sample - Superstore'!S:S,'Sample - Superstore'!$V:$V,$A2573,'Sample - Superstore'!$N:$N,$B2573)</f>
        <v>4</v>
      </c>
      <c r="I2573" s="45">
        <f>SUMIFS('Sample - Superstore'!T:T,'Sample - Superstore'!$V:$V,$A2573,'Sample - Superstore'!$N:$N,$B2573)</f>
        <v>0</v>
      </c>
      <c r="J2573" s="42">
        <f>SUMIFS('Sample - Superstore'!U:U,'Sample - Superstore'!$V:$V,$A2573,'Sample - Superstore'!$N:$N,$B2573)</f>
        <v>38.9312</v>
      </c>
      <c r="N2573" s="40"/>
    </row>
    <row r="2574">
      <c r="A2574" s="41" t="s">
        <v>8633</v>
      </c>
      <c r="B2574" s="36" t="s">
        <v>5463</v>
      </c>
      <c r="C2574" s="36" t="s">
        <v>51</v>
      </c>
      <c r="D2574" s="36" t="s">
        <v>283</v>
      </c>
      <c r="E2574" s="36" t="s">
        <v>5464</v>
      </c>
      <c r="F2574" s="42">
        <f>SUMIFS('Sample - Superstore'!R:R,'Sample - Superstore'!$V:$V,$A2574,'Sample - Superstore'!$N:$N,$B2574)</f>
        <v>46.8</v>
      </c>
      <c r="G2574" s="43" t="str">
        <f>IF(OR($F2574&lt;Lower_Limit,$F2574&gt;Upper_Limit),TRUE,IF($F2574&gt;Upper_percentile,"P99",IF($F2574&lt;Lower_percentile,"P01","")))</f>
        <v/>
      </c>
      <c r="H2574" s="44">
        <f>SUMIFS('Sample - Superstore'!S:S,'Sample - Superstore'!$V:$V,$A2574,'Sample - Superstore'!$N:$N,$B2574)</f>
        <v>4</v>
      </c>
      <c r="I2574" s="45">
        <f>SUMIFS('Sample - Superstore'!T:T,'Sample - Superstore'!$V:$V,$A2574,'Sample - Superstore'!$N:$N,$B2574)</f>
        <v>0</v>
      </c>
      <c r="J2574" s="42">
        <f>SUMIFS('Sample - Superstore'!U:U,'Sample - Superstore'!$V:$V,$A2574,'Sample - Superstore'!$N:$N,$B2574)</f>
        <v>16.38</v>
      </c>
      <c r="N2574" s="40"/>
    </row>
    <row r="2575">
      <c r="A2575" s="41" t="s">
        <v>8633</v>
      </c>
      <c r="B2575" s="36" t="s">
        <v>5909</v>
      </c>
      <c r="C2575" s="36" t="s">
        <v>35</v>
      </c>
      <c r="D2575" s="36" t="s">
        <v>121</v>
      </c>
      <c r="E2575" s="36" t="s">
        <v>5910</v>
      </c>
      <c r="F2575" s="42">
        <f>SUMIFS('Sample - Superstore'!R:R,'Sample - Superstore'!$V:$V,$A2575,'Sample - Superstore'!$N:$N,$B2575)</f>
        <v>210.58</v>
      </c>
      <c r="G2575" s="43" t="str">
        <f>IF(OR($F2575&lt;Lower_Limit,$F2575&gt;Upper_Limit),TRUE,IF($F2575&gt;Upper_percentile,"P99",IF($F2575&lt;Lower_percentile,"P01","")))</f>
        <v/>
      </c>
      <c r="H2575" s="44">
        <f>SUMIFS('Sample - Superstore'!S:S,'Sample - Superstore'!$V:$V,$A2575,'Sample - Superstore'!$N:$N,$B2575)</f>
        <v>2</v>
      </c>
      <c r="I2575" s="45">
        <f>SUMIFS('Sample - Superstore'!T:T,'Sample - Superstore'!$V:$V,$A2575,'Sample - Superstore'!$N:$N,$B2575)</f>
        <v>0</v>
      </c>
      <c r="J2575" s="42">
        <f>SUMIFS('Sample - Superstore'!U:U,'Sample - Superstore'!$V:$V,$A2575,'Sample - Superstore'!$N:$N,$B2575)</f>
        <v>12.6348</v>
      </c>
      <c r="N2575" s="40"/>
    </row>
    <row r="2576">
      <c r="A2576" s="41" t="s">
        <v>8633</v>
      </c>
      <c r="B2576" s="36" t="s">
        <v>2185</v>
      </c>
      <c r="C2576" s="36" t="s">
        <v>51</v>
      </c>
      <c r="D2576" s="36" t="s">
        <v>76</v>
      </c>
      <c r="E2576" s="36" t="s">
        <v>2186</v>
      </c>
      <c r="F2576" s="42">
        <f>SUMIFS('Sample - Superstore'!R:R,'Sample - Superstore'!$V:$V,$A2576,'Sample - Superstore'!$N:$N,$B2576)</f>
        <v>30.96</v>
      </c>
      <c r="G2576" s="43" t="str">
        <f>IF(OR($F2576&lt;Lower_Limit,$F2576&gt;Upper_Limit),TRUE,IF($F2576&gt;Upper_percentile,"P99",IF($F2576&lt;Lower_percentile,"P01","")))</f>
        <v/>
      </c>
      <c r="H2576" s="44">
        <f>SUMIFS('Sample - Superstore'!S:S,'Sample - Superstore'!$V:$V,$A2576,'Sample - Superstore'!$N:$N,$B2576)</f>
        <v>2</v>
      </c>
      <c r="I2576" s="45">
        <f>SUMIFS('Sample - Superstore'!T:T,'Sample - Superstore'!$V:$V,$A2576,'Sample - Superstore'!$N:$N,$B2576)</f>
        <v>0.2</v>
      </c>
      <c r="J2576" s="42">
        <f>SUMIFS('Sample - Superstore'!U:U,'Sample - Superstore'!$V:$V,$A2576,'Sample - Superstore'!$N:$N,$B2576)</f>
        <v>10.062</v>
      </c>
      <c r="N2576" s="40"/>
    </row>
    <row r="2577">
      <c r="A2577" s="41" t="s">
        <v>8633</v>
      </c>
      <c r="B2577" s="36" t="s">
        <v>5911</v>
      </c>
      <c r="C2577" s="36" t="s">
        <v>39</v>
      </c>
      <c r="D2577" s="36" t="s">
        <v>446</v>
      </c>
      <c r="E2577" s="36" t="s">
        <v>5912</v>
      </c>
      <c r="F2577" s="42">
        <f>SUMIFS('Sample - Superstore'!R:R,'Sample - Superstore'!$V:$V,$A2577,'Sample - Superstore'!$N:$N,$B2577)</f>
        <v>239.984</v>
      </c>
      <c r="G2577" s="43" t="str">
        <f>IF(OR($F2577&lt;Lower_Limit,$F2577&gt;Upper_Limit),TRUE,IF($F2577&gt;Upper_percentile,"P99",IF($F2577&lt;Lower_percentile,"P01","")))</f>
        <v/>
      </c>
      <c r="H2577" s="44">
        <f>SUMIFS('Sample - Superstore'!S:S,'Sample - Superstore'!$V:$V,$A2577,'Sample - Superstore'!$N:$N,$B2577)</f>
        <v>2</v>
      </c>
      <c r="I2577" s="45">
        <f>SUMIFS('Sample - Superstore'!T:T,'Sample - Superstore'!$V:$V,$A2577,'Sample - Superstore'!$N:$N,$B2577)</f>
        <v>0.2</v>
      </c>
      <c r="J2577" s="42">
        <f>SUMIFS('Sample - Superstore'!U:U,'Sample - Superstore'!$V:$V,$A2577,'Sample - Superstore'!$N:$N,$B2577)</f>
        <v>38.9974</v>
      </c>
      <c r="N2577" s="40"/>
    </row>
    <row r="2578">
      <c r="A2578" s="41" t="s">
        <v>8633</v>
      </c>
      <c r="B2578" s="36" t="s">
        <v>3727</v>
      </c>
      <c r="C2578" s="36" t="s">
        <v>51</v>
      </c>
      <c r="D2578" s="36" t="s">
        <v>76</v>
      </c>
      <c r="E2578" s="36" t="s">
        <v>3728</v>
      </c>
      <c r="F2578" s="42">
        <f>SUMIFS('Sample - Superstore'!R:R,'Sample - Superstore'!$V:$V,$A2578,'Sample - Superstore'!$N:$N,$B2578)</f>
        <v>6.087588889</v>
      </c>
      <c r="G2578" s="43" t="str">
        <f>IF(OR($F2578&lt;Lower_Limit,$F2578&gt;Upper_Limit),TRUE,IF($F2578&gt;Upper_percentile,"P99",IF($F2578&lt;Lower_percentile,"P01","")))</f>
        <v/>
      </c>
      <c r="H2578" s="44">
        <f>SUMIFS('Sample - Superstore'!S:S,'Sample - Superstore'!$V:$V,$A2578,'Sample - Superstore'!$N:$N,$B2578)</f>
        <v>3</v>
      </c>
      <c r="I2578" s="45">
        <f>SUMIFS('Sample - Superstore'!T:T,'Sample - Superstore'!$V:$V,$A2578,'Sample - Superstore'!$N:$N,$B2578)</f>
        <v>0.7</v>
      </c>
      <c r="J2578" s="42">
        <f>SUMIFS('Sample - Superstore'!U:U,'Sample - Superstore'!$V:$V,$A2578,'Sample - Superstore'!$N:$N,$B2578)</f>
        <v>-4.870071111</v>
      </c>
      <c r="N2578" s="40"/>
    </row>
    <row r="2579">
      <c r="A2579" s="41" t="s">
        <v>8633</v>
      </c>
      <c r="B2579" s="36" t="s">
        <v>2020</v>
      </c>
      <c r="C2579" s="36" t="s">
        <v>51</v>
      </c>
      <c r="D2579" s="36" t="s">
        <v>52</v>
      </c>
      <c r="E2579" s="36" t="s">
        <v>2021</v>
      </c>
      <c r="F2579" s="42">
        <f>SUMIFS('Sample - Superstore'!R:R,'Sample - Superstore'!$V:$V,$A2579,'Sample - Superstore'!$N:$N,$B2579)</f>
        <v>332.4389333</v>
      </c>
      <c r="G2579" s="43" t="str">
        <f>IF(OR($F2579&lt;Lower_Limit,$F2579&gt;Upper_Limit),TRUE,IF($F2579&gt;Upper_percentile,"P99",IF($F2579&lt;Lower_percentile,"P01","")))</f>
        <v/>
      </c>
      <c r="H2579" s="44">
        <f>SUMIFS('Sample - Superstore'!S:S,'Sample - Superstore'!$V:$V,$A2579,'Sample - Superstore'!$N:$N,$B2579)</f>
        <v>2</v>
      </c>
      <c r="I2579" s="45">
        <f>SUMIFS('Sample - Superstore'!T:T,'Sample - Superstore'!$V:$V,$A2579,'Sample - Superstore'!$N:$N,$B2579)</f>
        <v>0.2</v>
      </c>
      <c r="J2579" s="42">
        <f>SUMIFS('Sample - Superstore'!U:U,'Sample - Superstore'!$V:$V,$A2579,'Sample - Superstore'!$N:$N,$B2579)</f>
        <v>41.55486667</v>
      </c>
      <c r="N2579" s="40"/>
    </row>
    <row r="2580">
      <c r="A2580" s="41" t="s">
        <v>8633</v>
      </c>
      <c r="B2580" s="36" t="s">
        <v>2102</v>
      </c>
      <c r="C2580" s="36" t="s">
        <v>51</v>
      </c>
      <c r="D2580" s="36" t="s">
        <v>76</v>
      </c>
      <c r="E2580" s="36" t="s">
        <v>2103</v>
      </c>
      <c r="F2580" s="42">
        <f>SUMIFS('Sample - Superstore'!R:R,'Sample - Superstore'!$V:$V,$A2580,'Sample - Superstore'!$N:$N,$B2580)</f>
        <v>2.76345955</v>
      </c>
      <c r="G2580" s="43" t="str">
        <f>IF(OR($F2580&lt;Lower_Limit,$F2580&gt;Upper_Limit),TRUE,IF($F2580&gt;Upper_percentile,"P99",IF($F2580&lt;Lower_percentile,"P01","")))</f>
        <v/>
      </c>
      <c r="H2580" s="44">
        <f>SUMIFS('Sample - Superstore'!S:S,'Sample - Superstore'!$V:$V,$A2580,'Sample - Superstore'!$N:$N,$B2580)</f>
        <v>2</v>
      </c>
      <c r="I2580" s="45">
        <f>SUMIFS('Sample - Superstore'!T:T,'Sample - Superstore'!$V:$V,$A2580,'Sample - Superstore'!$N:$N,$B2580)</f>
        <v>0.7</v>
      </c>
      <c r="J2580" s="42">
        <f>SUMIFS('Sample - Superstore'!U:U,'Sample - Superstore'!$V:$V,$A2580,'Sample - Superstore'!$N:$N,$B2580)</f>
        <v>-1.842306367</v>
      </c>
      <c r="N2580" s="40"/>
    </row>
    <row r="2581">
      <c r="A2581" s="41" t="s">
        <v>8633</v>
      </c>
      <c r="B2581" s="36" t="s">
        <v>3902</v>
      </c>
      <c r="C2581" s="36" t="s">
        <v>51</v>
      </c>
      <c r="D2581" s="36" t="s">
        <v>124</v>
      </c>
      <c r="E2581" s="36" t="s">
        <v>3903</v>
      </c>
      <c r="F2581" s="42">
        <f>SUMIFS('Sample - Superstore'!R:R,'Sample - Superstore'!$V:$V,$A2581,'Sample - Superstore'!$N:$N,$B2581)</f>
        <v>82.30659423</v>
      </c>
      <c r="G2581" s="43" t="str">
        <f>IF(OR($F2581&lt;Lower_Limit,$F2581&gt;Upper_Limit),TRUE,IF($F2581&gt;Upper_percentile,"P99",IF($F2581&lt;Lower_percentile,"P01","")))</f>
        <v/>
      </c>
      <c r="H2581" s="44">
        <f>SUMIFS('Sample - Superstore'!S:S,'Sample - Superstore'!$V:$V,$A2581,'Sample - Superstore'!$N:$N,$B2581)</f>
        <v>3</v>
      </c>
      <c r="I2581" s="45">
        <f>SUMIFS('Sample - Superstore'!T:T,'Sample - Superstore'!$V:$V,$A2581,'Sample - Superstore'!$N:$N,$B2581)</f>
        <v>0.2</v>
      </c>
      <c r="J2581" s="42">
        <f>SUMIFS('Sample - Superstore'!U:U,'Sample - Superstore'!$V:$V,$A2581,'Sample - Superstore'!$N:$N,$B2581)</f>
        <v>28.80730798</v>
      </c>
      <c r="N2581" s="40"/>
    </row>
    <row r="2582">
      <c r="A2582" s="41" t="s">
        <v>8633</v>
      </c>
      <c r="B2582" s="36" t="s">
        <v>179</v>
      </c>
      <c r="C2582" s="36" t="s">
        <v>51</v>
      </c>
      <c r="D2582" s="36" t="s">
        <v>124</v>
      </c>
      <c r="E2582" s="36" t="s">
        <v>180</v>
      </c>
      <c r="F2582" s="42">
        <f>SUMIFS('Sample - Superstore'!R:R,'Sample - Superstore'!$V:$V,$A2582,'Sample - Superstore'!$N:$N,$B2582)</f>
        <v>6.0352</v>
      </c>
      <c r="G2582" s="43" t="str">
        <f>IF(OR($F2582&lt;Lower_Limit,$F2582&gt;Upper_Limit),TRUE,IF($F2582&gt;Upper_percentile,"P99",IF($F2582&lt;Lower_percentile,"P01","")))</f>
        <v/>
      </c>
      <c r="H2582" s="44">
        <f>SUMIFS('Sample - Superstore'!S:S,'Sample - Superstore'!$V:$V,$A2582,'Sample - Superstore'!$N:$N,$B2582)</f>
        <v>1</v>
      </c>
      <c r="I2582" s="45">
        <f>SUMIFS('Sample - Superstore'!T:T,'Sample - Superstore'!$V:$V,$A2582,'Sample - Superstore'!$N:$N,$B2582)</f>
        <v>0.2</v>
      </c>
      <c r="J2582" s="42">
        <f>SUMIFS('Sample - Superstore'!U:U,'Sample - Superstore'!$V:$V,$A2582,'Sample - Superstore'!$N:$N,$B2582)</f>
        <v>2.11232</v>
      </c>
      <c r="N2582" s="40"/>
    </row>
    <row r="2583">
      <c r="A2583" s="41" t="s">
        <v>8633</v>
      </c>
      <c r="B2583" s="36" t="s">
        <v>233</v>
      </c>
      <c r="C2583" s="36" t="s">
        <v>51</v>
      </c>
      <c r="D2583" s="36" t="s">
        <v>124</v>
      </c>
      <c r="E2583" s="36" t="s">
        <v>234</v>
      </c>
      <c r="F2583" s="42">
        <f>SUMIFS('Sample - Superstore'!R:R,'Sample - Superstore'!$V:$V,$A2583,'Sample - Superstore'!$N:$N,$B2583)</f>
        <v>76.35273086</v>
      </c>
      <c r="G2583" s="43" t="str">
        <f>IF(OR($F2583&lt;Lower_Limit,$F2583&gt;Upper_Limit),TRUE,IF($F2583&gt;Upper_percentile,"P99",IF($F2583&lt;Lower_percentile,"P01","")))</f>
        <v/>
      </c>
      <c r="H2583" s="44">
        <f>SUMIFS('Sample - Superstore'!S:S,'Sample - Superstore'!$V:$V,$A2583,'Sample - Superstore'!$N:$N,$B2583)</f>
        <v>2</v>
      </c>
      <c r="I2583" s="45">
        <f>SUMIFS('Sample - Superstore'!T:T,'Sample - Superstore'!$V:$V,$A2583,'Sample - Superstore'!$N:$N,$B2583)</f>
        <v>0.2</v>
      </c>
      <c r="J2583" s="42">
        <f>SUMIFS('Sample - Superstore'!U:U,'Sample - Superstore'!$V:$V,$A2583,'Sample - Superstore'!$N:$N,$B2583)</f>
        <v>27.67786494</v>
      </c>
      <c r="N2583" s="40"/>
    </row>
    <row r="2584">
      <c r="A2584" s="41" t="s">
        <v>8633</v>
      </c>
      <c r="B2584" s="36" t="s">
        <v>5916</v>
      </c>
      <c r="C2584" s="36" t="s">
        <v>35</v>
      </c>
      <c r="D2584" s="36" t="s">
        <v>121</v>
      </c>
      <c r="E2584" s="36" t="s">
        <v>5917</v>
      </c>
      <c r="F2584" s="42">
        <f>SUMIFS('Sample - Superstore'!R:R,'Sample - Superstore'!$V:$V,$A2584,'Sample - Superstore'!$N:$N,$B2584)</f>
        <v>25.84518519</v>
      </c>
      <c r="G2584" s="43" t="str">
        <f>IF(OR($F2584&lt;Lower_Limit,$F2584&gt;Upper_Limit),TRUE,IF($F2584&gt;Upper_percentile,"P99",IF($F2584&lt;Lower_percentile,"P01","")))</f>
        <v/>
      </c>
      <c r="H2584" s="44">
        <f>SUMIFS('Sample - Superstore'!S:S,'Sample - Superstore'!$V:$V,$A2584,'Sample - Superstore'!$N:$N,$B2584)</f>
        <v>1</v>
      </c>
      <c r="I2584" s="45">
        <f>SUMIFS('Sample - Superstore'!T:T,'Sample - Superstore'!$V:$V,$A2584,'Sample - Superstore'!$N:$N,$B2584)</f>
        <v>0.6</v>
      </c>
      <c r="J2584" s="42">
        <f>SUMIFS('Sample - Superstore'!U:U,'Sample - Superstore'!$V:$V,$A2584,'Sample - Superstore'!$N:$N,$B2584)</f>
        <v>-30.36809259</v>
      </c>
      <c r="N2584" s="40"/>
    </row>
    <row r="2585">
      <c r="A2585" s="41" t="s">
        <v>8633</v>
      </c>
      <c r="B2585" s="36" t="s">
        <v>1649</v>
      </c>
      <c r="C2585" s="36" t="s">
        <v>51</v>
      </c>
      <c r="D2585" s="36" t="s">
        <v>124</v>
      </c>
      <c r="E2585" s="36" t="s">
        <v>1650</v>
      </c>
      <c r="F2585" s="42">
        <f>SUMIFS('Sample - Superstore'!R:R,'Sample - Superstore'!$V:$V,$A2585,'Sample - Superstore'!$N:$N,$B2585)</f>
        <v>488.2644444</v>
      </c>
      <c r="G2585" s="43" t="str">
        <f>IF(OR($F2585&lt;Lower_Limit,$F2585&gt;Upper_Limit),TRUE,IF($F2585&gt;Upper_percentile,"P99",IF($F2585&lt;Lower_percentile,"P01","")))</f>
        <v/>
      </c>
      <c r="H2585" s="44">
        <f>SUMIFS('Sample - Superstore'!S:S,'Sample - Superstore'!$V:$V,$A2585,'Sample - Superstore'!$N:$N,$B2585)</f>
        <v>5</v>
      </c>
      <c r="I2585" s="45">
        <f>SUMIFS('Sample - Superstore'!T:T,'Sample - Superstore'!$V:$V,$A2585,'Sample - Superstore'!$N:$N,$B2585)</f>
        <v>0.2</v>
      </c>
      <c r="J2585" s="42">
        <f>SUMIFS('Sample - Superstore'!U:U,'Sample - Superstore'!$V:$V,$A2585,'Sample - Superstore'!$N:$N,$B2585)</f>
        <v>170.8925556</v>
      </c>
      <c r="N2585" s="40"/>
    </row>
    <row r="2586">
      <c r="A2586" s="41" t="s">
        <v>8633</v>
      </c>
      <c r="B2586" s="36" t="s">
        <v>2751</v>
      </c>
      <c r="C2586" s="36" t="s">
        <v>51</v>
      </c>
      <c r="D2586" s="36" t="s">
        <v>283</v>
      </c>
      <c r="E2586" s="36" t="s">
        <v>2752</v>
      </c>
      <c r="F2586" s="42">
        <f>SUMIFS('Sample - Superstore'!R:R,'Sample - Superstore'!$V:$V,$A2586,'Sample - Superstore'!$N:$N,$B2586)</f>
        <v>38.04777778</v>
      </c>
      <c r="G2586" s="43" t="str">
        <f>IF(OR($F2586&lt;Lower_Limit,$F2586&gt;Upper_Limit),TRUE,IF($F2586&gt;Upper_percentile,"P99",IF($F2586&lt;Lower_percentile,"P01","")))</f>
        <v/>
      </c>
      <c r="H2586" s="44">
        <f>SUMIFS('Sample - Superstore'!S:S,'Sample - Superstore'!$V:$V,$A2586,'Sample - Superstore'!$N:$N,$B2586)</f>
        <v>3</v>
      </c>
      <c r="I2586" s="45">
        <f>SUMIFS('Sample - Superstore'!T:T,'Sample - Superstore'!$V:$V,$A2586,'Sample - Superstore'!$N:$N,$B2586)</f>
        <v>0</v>
      </c>
      <c r="J2586" s="42">
        <f>SUMIFS('Sample - Superstore'!U:U,'Sample - Superstore'!$V:$V,$A2586,'Sample - Superstore'!$N:$N,$B2586)</f>
        <v>9.892422222</v>
      </c>
      <c r="N2586" s="40"/>
    </row>
    <row r="2587">
      <c r="A2587" s="41" t="s">
        <v>8633</v>
      </c>
      <c r="B2587" s="36" t="s">
        <v>904</v>
      </c>
      <c r="C2587" s="36" t="s">
        <v>51</v>
      </c>
      <c r="D2587" s="36" t="s">
        <v>76</v>
      </c>
      <c r="E2587" s="36" t="s">
        <v>5187</v>
      </c>
      <c r="F2587" s="42">
        <f>SUMIFS('Sample - Superstore'!R:R,'Sample - Superstore'!$V:$V,$A2587,'Sample - Superstore'!$N:$N,$B2587)</f>
        <v>284.2557004</v>
      </c>
      <c r="G2587" s="43" t="str">
        <f>IF(OR($F2587&lt;Lower_Limit,$F2587&gt;Upper_Limit),TRUE,IF($F2587&gt;Upper_percentile,"P99",IF($F2587&lt;Lower_percentile,"P01","")))</f>
        <v/>
      </c>
      <c r="H2587" s="44">
        <f>SUMIFS('Sample - Superstore'!S:S,'Sample - Superstore'!$V:$V,$A2587,'Sample - Superstore'!$N:$N,$B2587)</f>
        <v>4</v>
      </c>
      <c r="I2587" s="45">
        <f>SUMIFS('Sample - Superstore'!T:T,'Sample - Superstore'!$V:$V,$A2587,'Sample - Superstore'!$N:$N,$B2587)</f>
        <v>0.8</v>
      </c>
      <c r="J2587" s="42">
        <f>SUMIFS('Sample - Superstore'!U:U,'Sample - Superstore'!$V:$V,$A2587,'Sample - Superstore'!$N:$N,$B2587)</f>
        <v>-497.4474757</v>
      </c>
      <c r="N2587" s="40"/>
    </row>
    <row r="2588">
      <c r="A2588" s="41" t="s">
        <v>8633</v>
      </c>
      <c r="B2588" s="36" t="s">
        <v>5920</v>
      </c>
      <c r="C2588" s="36" t="s">
        <v>51</v>
      </c>
      <c r="D2588" s="36" t="s">
        <v>93</v>
      </c>
      <c r="E2588" s="36" t="s">
        <v>4409</v>
      </c>
      <c r="F2588" s="42">
        <f>SUMIFS('Sample - Superstore'!R:R,'Sample - Superstore'!$V:$V,$A2588,'Sample - Superstore'!$N:$N,$B2588)</f>
        <v>8.294946502</v>
      </c>
      <c r="G2588" s="43" t="str">
        <f>IF(OR($F2588&lt;Lower_Limit,$F2588&gt;Upper_Limit),TRUE,IF($F2588&gt;Upper_percentile,"P99",IF($F2588&lt;Lower_percentile,"P01","")))</f>
        <v/>
      </c>
      <c r="H2588" s="44">
        <f>SUMIFS('Sample - Superstore'!S:S,'Sample - Superstore'!$V:$V,$A2588,'Sample - Superstore'!$N:$N,$B2588)</f>
        <v>5</v>
      </c>
      <c r="I2588" s="45">
        <f>SUMIFS('Sample - Superstore'!T:T,'Sample - Superstore'!$V:$V,$A2588,'Sample - Superstore'!$N:$N,$B2588)</f>
        <v>0.2</v>
      </c>
      <c r="J2588" s="42">
        <f>SUMIFS('Sample - Superstore'!U:U,'Sample - Superstore'!$V:$V,$A2588,'Sample - Superstore'!$N:$N,$B2588)</f>
        <v>0.8294946502</v>
      </c>
      <c r="N2588" s="40"/>
    </row>
    <row r="2589">
      <c r="A2589" s="41" t="s">
        <v>8633</v>
      </c>
      <c r="B2589" s="36" t="s">
        <v>5922</v>
      </c>
      <c r="C2589" s="36" t="s">
        <v>51</v>
      </c>
      <c r="D2589" s="36" t="s">
        <v>283</v>
      </c>
      <c r="E2589" s="36" t="s">
        <v>5923</v>
      </c>
      <c r="F2589" s="42">
        <f>SUMIFS('Sample - Superstore'!R:R,'Sample - Superstore'!$V:$V,$A2589,'Sample - Superstore'!$N:$N,$B2589)</f>
        <v>1640.7</v>
      </c>
      <c r="G2589" s="43" t="str">
        <f>IF(OR($F2589&lt;Lower_Limit,$F2589&gt;Upper_Limit),TRUE,IF($F2589&gt;Upper_percentile,"P99",IF($F2589&lt;Lower_percentile,"P01","")))</f>
        <v/>
      </c>
      <c r="H2589" s="44">
        <f>SUMIFS('Sample - Superstore'!S:S,'Sample - Superstore'!$V:$V,$A2589,'Sample - Superstore'!$N:$N,$B2589)</f>
        <v>5</v>
      </c>
      <c r="I2589" s="45">
        <f>SUMIFS('Sample - Superstore'!T:T,'Sample - Superstore'!$V:$V,$A2589,'Sample - Superstore'!$N:$N,$B2589)</f>
        <v>0</v>
      </c>
      <c r="J2589" s="42">
        <f>SUMIFS('Sample - Superstore'!U:U,'Sample - Superstore'!$V:$V,$A2589,'Sample - Superstore'!$N:$N,$B2589)</f>
        <v>459.396</v>
      </c>
      <c r="N2589" s="40"/>
    </row>
    <row r="2590">
      <c r="A2590" s="41" t="s">
        <v>8633</v>
      </c>
      <c r="B2590" s="36" t="s">
        <v>3874</v>
      </c>
      <c r="C2590" s="36" t="s">
        <v>39</v>
      </c>
      <c r="D2590" s="36" t="s">
        <v>40</v>
      </c>
      <c r="E2590" s="36" t="s">
        <v>3875</v>
      </c>
      <c r="F2590" s="42">
        <f>SUMIFS('Sample - Superstore'!R:R,'Sample - Superstore'!$V:$V,$A2590,'Sample - Superstore'!$N:$N,$B2590)</f>
        <v>371.2</v>
      </c>
      <c r="G2590" s="43" t="str">
        <f>IF(OR($F2590&lt;Lower_Limit,$F2590&gt;Upper_Limit),TRUE,IF($F2590&gt;Upper_percentile,"P99",IF($F2590&lt;Lower_percentile,"P01","")))</f>
        <v/>
      </c>
      <c r="H2590" s="44">
        <f>SUMIFS('Sample - Superstore'!S:S,'Sample - Superstore'!$V:$V,$A2590,'Sample - Superstore'!$N:$N,$B2590)</f>
        <v>5</v>
      </c>
      <c r="I2590" s="45">
        <f>SUMIFS('Sample - Superstore'!T:T,'Sample - Superstore'!$V:$V,$A2590,'Sample - Superstore'!$N:$N,$B2590)</f>
        <v>0.2</v>
      </c>
      <c r="J2590" s="42">
        <f>SUMIFS('Sample - Superstore'!U:U,'Sample - Superstore'!$V:$V,$A2590,'Sample - Superstore'!$N:$N,$B2590)</f>
        <v>41.76</v>
      </c>
      <c r="N2590" s="40"/>
    </row>
    <row r="2591">
      <c r="A2591" s="41" t="s">
        <v>8633</v>
      </c>
      <c r="B2591" s="36" t="s">
        <v>493</v>
      </c>
      <c r="C2591" s="36" t="s">
        <v>35</v>
      </c>
      <c r="D2591" s="36" t="s">
        <v>36</v>
      </c>
      <c r="E2591" s="36" t="s">
        <v>494</v>
      </c>
      <c r="F2591" s="42">
        <f>SUMIFS('Sample - Superstore'!R:R,'Sample - Superstore'!$V:$V,$A2591,'Sample - Superstore'!$N:$N,$B2591)</f>
        <v>460.529404</v>
      </c>
      <c r="G2591" s="43" t="str">
        <f>IF(OR($F2591&lt;Lower_Limit,$F2591&gt;Upper_Limit),TRUE,IF($F2591&gt;Upper_percentile,"P99",IF($F2591&lt;Lower_percentile,"P01","")))</f>
        <v/>
      </c>
      <c r="H2591" s="44">
        <f>SUMIFS('Sample - Superstore'!S:S,'Sample - Superstore'!$V:$V,$A2591,'Sample - Superstore'!$N:$N,$B2591)</f>
        <v>5</v>
      </c>
      <c r="I2591" s="45">
        <f>SUMIFS('Sample - Superstore'!T:T,'Sample - Superstore'!$V:$V,$A2591,'Sample - Superstore'!$N:$N,$B2591)</f>
        <v>0.15</v>
      </c>
      <c r="J2591" s="42">
        <f>SUMIFS('Sample - Superstore'!U:U,'Sample - Superstore'!$V:$V,$A2591,'Sample - Superstore'!$N:$N,$B2591)</f>
        <v>73.23880888</v>
      </c>
      <c r="N2591" s="40"/>
    </row>
    <row r="2592">
      <c r="A2592" s="41" t="s">
        <v>8633</v>
      </c>
      <c r="B2592" s="36" t="s">
        <v>2964</v>
      </c>
      <c r="C2592" s="36" t="s">
        <v>35</v>
      </c>
      <c r="D2592" s="36" t="s">
        <v>36</v>
      </c>
      <c r="E2592" s="36" t="s">
        <v>2965</v>
      </c>
      <c r="F2592" s="42">
        <f>SUMIFS('Sample - Superstore'!R:R,'Sample - Superstore'!$V:$V,$A2592,'Sample - Superstore'!$N:$N,$B2592)</f>
        <v>280.6174025</v>
      </c>
      <c r="G2592" s="43" t="str">
        <f>IF(OR($F2592&lt;Lower_Limit,$F2592&gt;Upper_Limit),TRUE,IF($F2592&gt;Upper_percentile,"P99",IF($F2592&lt;Lower_percentile,"P01","")))</f>
        <v/>
      </c>
      <c r="H2592" s="44">
        <f>SUMIFS('Sample - Superstore'!S:S,'Sample - Superstore'!$V:$V,$A2592,'Sample - Superstore'!$N:$N,$B2592)</f>
        <v>1</v>
      </c>
      <c r="I2592" s="45">
        <f>SUMIFS('Sample - Superstore'!T:T,'Sample - Superstore'!$V:$V,$A2592,'Sample - Superstore'!$N:$N,$B2592)</f>
        <v>0.2</v>
      </c>
      <c r="J2592" s="42">
        <f>SUMIFS('Sample - Superstore'!U:U,'Sample - Superstore'!$V:$V,$A2592,'Sample - Superstore'!$N:$N,$B2592)</f>
        <v>35.07717531</v>
      </c>
      <c r="N2592" s="40"/>
    </row>
    <row r="2593">
      <c r="A2593" s="41" t="s">
        <v>8633</v>
      </c>
      <c r="B2593" s="36" t="s">
        <v>834</v>
      </c>
      <c r="C2593" s="36" t="s">
        <v>39</v>
      </c>
      <c r="D2593" s="36" t="s">
        <v>40</v>
      </c>
      <c r="E2593" s="36" t="s">
        <v>835</v>
      </c>
      <c r="F2593" s="42">
        <f>SUMIFS('Sample - Superstore'!R:R,'Sample - Superstore'!$V:$V,$A2593,'Sample - Superstore'!$N:$N,$B2593)</f>
        <v>265.0891852</v>
      </c>
      <c r="G2593" s="43" t="str">
        <f>IF(OR($F2593&lt;Lower_Limit,$F2593&gt;Upper_Limit),TRUE,IF($F2593&gt;Upper_percentile,"P99",IF($F2593&lt;Lower_percentile,"P01","")))</f>
        <v/>
      </c>
      <c r="H2593" s="44">
        <f>SUMIFS('Sample - Superstore'!S:S,'Sample - Superstore'!$V:$V,$A2593,'Sample - Superstore'!$N:$N,$B2593)</f>
        <v>6</v>
      </c>
      <c r="I2593" s="45">
        <f>SUMIFS('Sample - Superstore'!T:T,'Sample - Superstore'!$V:$V,$A2593,'Sample - Superstore'!$N:$N,$B2593)</f>
        <v>0</v>
      </c>
      <c r="J2593" s="42">
        <f>SUMIFS('Sample - Superstore'!U:U,'Sample - Superstore'!$V:$V,$A2593,'Sample - Superstore'!$N:$N,$B2593)</f>
        <v>76.8758637</v>
      </c>
      <c r="N2593" s="40"/>
    </row>
    <row r="2594">
      <c r="A2594" s="41" t="s">
        <v>8633</v>
      </c>
      <c r="B2594" s="36" t="s">
        <v>2140</v>
      </c>
      <c r="C2594" s="36" t="s">
        <v>51</v>
      </c>
      <c r="D2594" s="36" t="s">
        <v>76</v>
      </c>
      <c r="E2594" s="36" t="s">
        <v>2141</v>
      </c>
      <c r="F2594" s="42">
        <f>SUMIFS('Sample - Superstore'!R:R,'Sample - Superstore'!$V:$V,$A2594,'Sample - Superstore'!$N:$N,$B2594)</f>
        <v>53.88958025</v>
      </c>
      <c r="G2594" s="43" t="str">
        <f>IF(OR($F2594&lt;Lower_Limit,$F2594&gt;Upper_Limit),TRUE,IF($F2594&gt;Upper_percentile,"P99",IF($F2594&lt;Lower_percentile,"P01","")))</f>
        <v/>
      </c>
      <c r="H2594" s="44">
        <f>SUMIFS('Sample - Superstore'!S:S,'Sample - Superstore'!$V:$V,$A2594,'Sample - Superstore'!$N:$N,$B2594)</f>
        <v>4</v>
      </c>
      <c r="I2594" s="45">
        <f>SUMIFS('Sample - Superstore'!T:T,'Sample - Superstore'!$V:$V,$A2594,'Sample - Superstore'!$N:$N,$B2594)</f>
        <v>0.2</v>
      </c>
      <c r="J2594" s="42">
        <f>SUMIFS('Sample - Superstore'!U:U,'Sample - Superstore'!$V:$V,$A2594,'Sample - Superstore'!$N:$N,$B2594)</f>
        <v>18.18773333</v>
      </c>
      <c r="N2594" s="40"/>
    </row>
    <row r="2595">
      <c r="A2595" s="41" t="s">
        <v>8633</v>
      </c>
      <c r="B2595" s="36" t="s">
        <v>4498</v>
      </c>
      <c r="C2595" s="36" t="s">
        <v>51</v>
      </c>
      <c r="D2595" s="36" t="s">
        <v>124</v>
      </c>
      <c r="E2595" s="36" t="s">
        <v>4499</v>
      </c>
      <c r="F2595" s="42">
        <f>SUMIFS('Sample - Superstore'!R:R,'Sample - Superstore'!$V:$V,$A2595,'Sample - Superstore'!$N:$N,$B2595)</f>
        <v>29.9</v>
      </c>
      <c r="G2595" s="43" t="str">
        <f>IF(OR($F2595&lt;Lower_Limit,$F2595&gt;Upper_Limit),TRUE,IF($F2595&gt;Upper_percentile,"P99",IF($F2595&lt;Lower_percentile,"P01","")))</f>
        <v/>
      </c>
      <c r="H2595" s="44">
        <f>SUMIFS('Sample - Superstore'!S:S,'Sample - Superstore'!$V:$V,$A2595,'Sample - Superstore'!$N:$N,$B2595)</f>
        <v>5</v>
      </c>
      <c r="I2595" s="45">
        <f>SUMIFS('Sample - Superstore'!T:T,'Sample - Superstore'!$V:$V,$A2595,'Sample - Superstore'!$N:$N,$B2595)</f>
        <v>0</v>
      </c>
      <c r="J2595" s="42">
        <f>SUMIFS('Sample - Superstore'!U:U,'Sample - Superstore'!$V:$V,$A2595,'Sample - Superstore'!$N:$N,$B2595)</f>
        <v>13.455</v>
      </c>
      <c r="N2595" s="40"/>
    </row>
    <row r="2596">
      <c r="A2596" s="41" t="s">
        <v>8633</v>
      </c>
      <c r="B2596" s="36" t="s">
        <v>1550</v>
      </c>
      <c r="C2596" s="36" t="s">
        <v>51</v>
      </c>
      <c r="D2596" s="36" t="s">
        <v>76</v>
      </c>
      <c r="E2596" s="36" t="s">
        <v>1551</v>
      </c>
      <c r="F2596" s="42">
        <f>SUMIFS('Sample - Superstore'!R:R,'Sample - Superstore'!$V:$V,$A2596,'Sample - Superstore'!$N:$N,$B2596)</f>
        <v>294.9146667</v>
      </c>
      <c r="G2596" s="43" t="str">
        <f>IF(OR($F2596&lt;Lower_Limit,$F2596&gt;Upper_Limit),TRUE,IF($F2596&gt;Upper_percentile,"P99",IF($F2596&lt;Lower_percentile,"P01","")))</f>
        <v/>
      </c>
      <c r="H2596" s="44">
        <f>SUMIFS('Sample - Superstore'!S:S,'Sample - Superstore'!$V:$V,$A2596,'Sample - Superstore'!$N:$N,$B2596)</f>
        <v>4</v>
      </c>
      <c r="I2596" s="45">
        <f>SUMIFS('Sample - Superstore'!T:T,'Sample - Superstore'!$V:$V,$A2596,'Sample - Superstore'!$N:$N,$B2596)</f>
        <v>0.8</v>
      </c>
      <c r="J2596" s="42">
        <f>SUMIFS('Sample - Superstore'!U:U,'Sample - Superstore'!$V:$V,$A2596,'Sample - Superstore'!$N:$N,$B2596)</f>
        <v>-486.6092</v>
      </c>
      <c r="N2596" s="40"/>
    </row>
    <row r="2597">
      <c r="A2597" s="41" t="s">
        <v>8633</v>
      </c>
      <c r="B2597" s="36" t="s">
        <v>2566</v>
      </c>
      <c r="C2597" s="36" t="s">
        <v>39</v>
      </c>
      <c r="D2597" s="36" t="s">
        <v>61</v>
      </c>
      <c r="E2597" s="36" t="s">
        <v>2567</v>
      </c>
      <c r="F2597" s="42">
        <f>SUMIFS('Sample - Superstore'!R:R,'Sample - Superstore'!$V:$V,$A2597,'Sample - Superstore'!$N:$N,$B2597)</f>
        <v>149.3146667</v>
      </c>
      <c r="G2597" s="43" t="str">
        <f>IF(OR($F2597&lt;Lower_Limit,$F2597&gt;Upper_Limit),TRUE,IF($F2597&gt;Upper_percentile,"P99",IF($F2597&lt;Lower_percentile,"P01","")))</f>
        <v/>
      </c>
      <c r="H2597" s="44">
        <f>SUMIFS('Sample - Superstore'!S:S,'Sample - Superstore'!$V:$V,$A2597,'Sample - Superstore'!$N:$N,$B2597)</f>
        <v>2</v>
      </c>
      <c r="I2597" s="45">
        <f>SUMIFS('Sample - Superstore'!T:T,'Sample - Superstore'!$V:$V,$A2597,'Sample - Superstore'!$N:$N,$B2597)</f>
        <v>0.2</v>
      </c>
      <c r="J2597" s="42">
        <f>SUMIFS('Sample - Superstore'!U:U,'Sample - Superstore'!$V:$V,$A2597,'Sample - Superstore'!$N:$N,$B2597)</f>
        <v>18.66433333</v>
      </c>
      <c r="N2597" s="40"/>
    </row>
    <row r="2598">
      <c r="A2598" s="41" t="s">
        <v>8633</v>
      </c>
      <c r="B2598" s="36" t="s">
        <v>1582</v>
      </c>
      <c r="C2598" s="36" t="s">
        <v>35</v>
      </c>
      <c r="D2598" s="36" t="s">
        <v>121</v>
      </c>
      <c r="E2598" s="36" t="s">
        <v>1583</v>
      </c>
      <c r="F2598" s="42">
        <f>SUMIFS('Sample - Superstore'!R:R,'Sample - Superstore'!$V:$V,$A2598,'Sample - Superstore'!$N:$N,$B2598)</f>
        <v>4.648</v>
      </c>
      <c r="G2598" s="43" t="str">
        <f>IF(OR($F2598&lt;Lower_Limit,$F2598&gt;Upper_Limit),TRUE,IF($F2598&gt;Upper_percentile,"P99",IF($F2598&lt;Lower_percentile,"P01","")))</f>
        <v/>
      </c>
      <c r="H2598" s="44">
        <f>SUMIFS('Sample - Superstore'!S:S,'Sample - Superstore'!$V:$V,$A2598,'Sample - Superstore'!$N:$N,$B2598)</f>
        <v>2</v>
      </c>
      <c r="I2598" s="45">
        <f>SUMIFS('Sample - Superstore'!T:T,'Sample - Superstore'!$V:$V,$A2598,'Sample - Superstore'!$N:$N,$B2598)</f>
        <v>0.6</v>
      </c>
      <c r="J2598" s="42">
        <f>SUMIFS('Sample - Superstore'!U:U,'Sample - Superstore'!$V:$V,$A2598,'Sample - Superstore'!$N:$N,$B2598)</f>
        <v>-3.1374</v>
      </c>
      <c r="N2598" s="40"/>
    </row>
    <row r="2599">
      <c r="A2599" s="41" t="s">
        <v>8633</v>
      </c>
      <c r="B2599" s="36" t="s">
        <v>4912</v>
      </c>
      <c r="C2599" s="36" t="s">
        <v>51</v>
      </c>
      <c r="D2599" s="36" t="s">
        <v>283</v>
      </c>
      <c r="E2599" s="36" t="s">
        <v>4913</v>
      </c>
      <c r="F2599" s="42">
        <f>SUMIFS('Sample - Superstore'!R:R,'Sample - Superstore'!$V:$V,$A2599,'Sample - Superstore'!$N:$N,$B2599)</f>
        <v>15.15733333</v>
      </c>
      <c r="G2599" s="43" t="str">
        <f>IF(OR($F2599&lt;Lower_Limit,$F2599&gt;Upper_Limit),TRUE,IF($F2599&gt;Upper_percentile,"P99",IF($F2599&lt;Lower_percentile,"P01","")))</f>
        <v/>
      </c>
      <c r="H2599" s="44">
        <f>SUMIFS('Sample - Superstore'!S:S,'Sample - Superstore'!$V:$V,$A2599,'Sample - Superstore'!$N:$N,$B2599)</f>
        <v>2</v>
      </c>
      <c r="I2599" s="45">
        <f>SUMIFS('Sample - Superstore'!T:T,'Sample - Superstore'!$V:$V,$A2599,'Sample - Superstore'!$N:$N,$B2599)</f>
        <v>0.8</v>
      </c>
      <c r="J2599" s="42">
        <f>SUMIFS('Sample - Superstore'!U:U,'Sample - Superstore'!$V:$V,$A2599,'Sample - Superstore'!$N:$N,$B2599)</f>
        <v>-37.89333333</v>
      </c>
      <c r="N2599" s="40"/>
    </row>
    <row r="2600">
      <c r="A2600" s="41" t="s">
        <v>8633</v>
      </c>
      <c r="B2600" s="36" t="s">
        <v>5655</v>
      </c>
      <c r="C2600" s="36" t="s">
        <v>35</v>
      </c>
      <c r="D2600" s="36" t="s">
        <v>121</v>
      </c>
      <c r="E2600" s="36" t="s">
        <v>5656</v>
      </c>
      <c r="F2600" s="42">
        <f>SUMIFS('Sample - Superstore'!R:R,'Sample - Superstore'!$V:$V,$A2600,'Sample - Superstore'!$N:$N,$B2600)</f>
        <v>21.12</v>
      </c>
      <c r="G2600" s="43" t="str">
        <f>IF(OR($F2600&lt;Lower_Limit,$F2600&gt;Upper_Limit),TRUE,IF($F2600&gt;Upper_percentile,"P99",IF($F2600&lt;Lower_percentile,"P01","")))</f>
        <v/>
      </c>
      <c r="H2600" s="44">
        <f>SUMIFS('Sample - Superstore'!S:S,'Sample - Superstore'!$V:$V,$A2600,'Sample - Superstore'!$N:$N,$B2600)</f>
        <v>4</v>
      </c>
      <c r="I2600" s="45">
        <f>SUMIFS('Sample - Superstore'!T:T,'Sample - Superstore'!$V:$V,$A2600,'Sample - Superstore'!$N:$N,$B2600)</f>
        <v>0</v>
      </c>
      <c r="J2600" s="42">
        <f>SUMIFS('Sample - Superstore'!U:U,'Sample - Superstore'!$V:$V,$A2600,'Sample - Superstore'!$N:$N,$B2600)</f>
        <v>6.5472</v>
      </c>
      <c r="N2600" s="40"/>
    </row>
    <row r="2601">
      <c r="A2601" s="41" t="s">
        <v>8633</v>
      </c>
      <c r="B2601" s="36" t="s">
        <v>4286</v>
      </c>
      <c r="C2601" s="36" t="s">
        <v>51</v>
      </c>
      <c r="D2601" s="36" t="s">
        <v>52</v>
      </c>
      <c r="E2601" s="36" t="s">
        <v>4287</v>
      </c>
      <c r="F2601" s="42">
        <f>SUMIFS('Sample - Superstore'!R:R,'Sample - Superstore'!$V:$V,$A2601,'Sample - Superstore'!$N:$N,$B2601)</f>
        <v>354.9</v>
      </c>
      <c r="G2601" s="43" t="str">
        <f>IF(OR($F2601&lt;Lower_Limit,$F2601&gt;Upper_Limit),TRUE,IF($F2601&gt;Upper_percentile,"P99",IF($F2601&lt;Lower_percentile,"P01","")))</f>
        <v/>
      </c>
      <c r="H2601" s="44">
        <f>SUMIFS('Sample - Superstore'!S:S,'Sample - Superstore'!$V:$V,$A2601,'Sample - Superstore'!$N:$N,$B2601)</f>
        <v>5</v>
      </c>
      <c r="I2601" s="45">
        <f>SUMIFS('Sample - Superstore'!T:T,'Sample - Superstore'!$V:$V,$A2601,'Sample - Superstore'!$N:$N,$B2601)</f>
        <v>0</v>
      </c>
      <c r="J2601" s="42">
        <f>SUMIFS('Sample - Superstore'!U:U,'Sample - Superstore'!$V:$V,$A2601,'Sample - Superstore'!$N:$N,$B2601)</f>
        <v>17.745</v>
      </c>
      <c r="N2601" s="40"/>
    </row>
    <row r="2602">
      <c r="A2602" s="41" t="s">
        <v>8633</v>
      </c>
      <c r="B2602" s="36" t="s">
        <v>5324</v>
      </c>
      <c r="C2602" s="36" t="s">
        <v>51</v>
      </c>
      <c r="D2602" s="36" t="s">
        <v>124</v>
      </c>
      <c r="E2602" s="36" t="s">
        <v>5325</v>
      </c>
      <c r="F2602" s="42">
        <f>SUMIFS('Sample - Superstore'!R:R,'Sample - Superstore'!$V:$V,$A2602,'Sample - Superstore'!$N:$N,$B2602)</f>
        <v>26.98284774</v>
      </c>
      <c r="G2602" s="43" t="str">
        <f>IF(OR($F2602&lt;Lower_Limit,$F2602&gt;Upper_Limit),TRUE,IF($F2602&gt;Upper_percentile,"P99",IF($F2602&lt;Lower_percentile,"P01","")))</f>
        <v/>
      </c>
      <c r="H2602" s="44">
        <f>SUMIFS('Sample - Superstore'!S:S,'Sample - Superstore'!$V:$V,$A2602,'Sample - Superstore'!$N:$N,$B2602)</f>
        <v>4</v>
      </c>
      <c r="I2602" s="45">
        <f>SUMIFS('Sample - Superstore'!T:T,'Sample - Superstore'!$V:$V,$A2602,'Sample - Superstore'!$N:$N,$B2602)</f>
        <v>0</v>
      </c>
      <c r="J2602" s="42">
        <f>SUMIFS('Sample - Superstore'!U:U,'Sample - Superstore'!$V:$V,$A2602,'Sample - Superstore'!$N:$N,$B2602)</f>
        <v>13.22159539</v>
      </c>
      <c r="N2602" s="40"/>
    </row>
    <row r="2603">
      <c r="A2603" s="41" t="s">
        <v>8633</v>
      </c>
      <c r="B2603" s="36" t="s">
        <v>5521</v>
      </c>
      <c r="C2603" s="36" t="s">
        <v>51</v>
      </c>
      <c r="D2603" s="36" t="s">
        <v>76</v>
      </c>
      <c r="E2603" s="36" t="s">
        <v>5522</v>
      </c>
      <c r="F2603" s="42">
        <f>SUMIFS('Sample - Superstore'!R:R,'Sample - Superstore'!$V:$V,$A2603,'Sample - Superstore'!$N:$N,$B2603)</f>
        <v>21.336</v>
      </c>
      <c r="G2603" s="43" t="str">
        <f>IF(OR($F2603&lt;Lower_Limit,$F2603&gt;Upper_Limit),TRUE,IF($F2603&gt;Upper_percentile,"P99",IF($F2603&lt;Lower_percentile,"P01","")))</f>
        <v/>
      </c>
      <c r="H2603" s="44">
        <f>SUMIFS('Sample - Superstore'!S:S,'Sample - Superstore'!$V:$V,$A2603,'Sample - Superstore'!$N:$N,$B2603)</f>
        <v>7</v>
      </c>
      <c r="I2603" s="45">
        <f>SUMIFS('Sample - Superstore'!T:T,'Sample - Superstore'!$V:$V,$A2603,'Sample - Superstore'!$N:$N,$B2603)</f>
        <v>0.2</v>
      </c>
      <c r="J2603" s="42">
        <f>SUMIFS('Sample - Superstore'!U:U,'Sample - Superstore'!$V:$V,$A2603,'Sample - Superstore'!$N:$N,$B2603)</f>
        <v>7.7343</v>
      </c>
      <c r="N2603" s="40"/>
    </row>
    <row r="2604">
      <c r="A2604" s="41" t="s">
        <v>8633</v>
      </c>
      <c r="B2604" s="36" t="s">
        <v>4975</v>
      </c>
      <c r="C2604" s="36" t="s">
        <v>35</v>
      </c>
      <c r="D2604" s="36" t="s">
        <v>263</v>
      </c>
      <c r="E2604" s="36" t="s">
        <v>4976</v>
      </c>
      <c r="F2604" s="42">
        <f>SUMIFS('Sample - Superstore'!R:R,'Sample - Superstore'!$V:$V,$A2604,'Sample - Superstore'!$N:$N,$B2604)</f>
        <v>963.136</v>
      </c>
      <c r="G2604" s="43" t="str">
        <f>IF(OR($F2604&lt;Lower_Limit,$F2604&gt;Upper_Limit),TRUE,IF($F2604&gt;Upper_percentile,"P99",IF($F2604&lt;Lower_percentile,"P01","")))</f>
        <v/>
      </c>
      <c r="H2604" s="44">
        <f>SUMIFS('Sample - Superstore'!S:S,'Sample - Superstore'!$V:$V,$A2604,'Sample - Superstore'!$N:$N,$B2604)</f>
        <v>4</v>
      </c>
      <c r="I2604" s="45">
        <f>SUMIFS('Sample - Superstore'!T:T,'Sample - Superstore'!$V:$V,$A2604,'Sample - Superstore'!$N:$N,$B2604)</f>
        <v>0.2</v>
      </c>
      <c r="J2604" s="42">
        <f>SUMIFS('Sample - Superstore'!U:U,'Sample - Superstore'!$V:$V,$A2604,'Sample - Superstore'!$N:$N,$B2604)</f>
        <v>108.3528</v>
      </c>
      <c r="N2604" s="40"/>
    </row>
    <row r="2605">
      <c r="A2605" s="41" t="s">
        <v>8633</v>
      </c>
      <c r="B2605" s="36" t="s">
        <v>107</v>
      </c>
      <c r="C2605" s="36" t="s">
        <v>39</v>
      </c>
      <c r="D2605" s="36" t="s">
        <v>40</v>
      </c>
      <c r="E2605" s="36" t="s">
        <v>108</v>
      </c>
      <c r="F2605" s="42">
        <f>SUMIFS('Sample - Superstore'!R:R,'Sample - Superstore'!$V:$V,$A2605,'Sample - Superstore'!$N:$N,$B2605)</f>
        <v>88.776</v>
      </c>
      <c r="G2605" s="43" t="str">
        <f>IF(OR($F2605&lt;Lower_Limit,$F2605&gt;Upper_Limit),TRUE,IF($F2605&gt;Upper_percentile,"P99",IF($F2605&lt;Lower_percentile,"P01","")))</f>
        <v/>
      </c>
      <c r="H2605" s="44">
        <f>SUMIFS('Sample - Superstore'!S:S,'Sample - Superstore'!$V:$V,$A2605,'Sample - Superstore'!$N:$N,$B2605)</f>
        <v>3</v>
      </c>
      <c r="I2605" s="45">
        <f>SUMIFS('Sample - Superstore'!T:T,'Sample - Superstore'!$V:$V,$A2605,'Sample - Superstore'!$N:$N,$B2605)</f>
        <v>0.2</v>
      </c>
      <c r="J2605" s="42">
        <f>SUMIFS('Sample - Superstore'!U:U,'Sample - Superstore'!$V:$V,$A2605,'Sample - Superstore'!$N:$N,$B2605)</f>
        <v>7.7679</v>
      </c>
      <c r="N2605" s="40"/>
    </row>
    <row r="2606">
      <c r="A2606" s="41" t="s">
        <v>8633</v>
      </c>
      <c r="B2606" s="36" t="s">
        <v>1309</v>
      </c>
      <c r="C2606" s="36" t="s">
        <v>51</v>
      </c>
      <c r="D2606" s="36" t="s">
        <v>297</v>
      </c>
      <c r="E2606" s="36" t="s">
        <v>1310</v>
      </c>
      <c r="F2606" s="42">
        <f>SUMIFS('Sample - Superstore'!R:R,'Sample - Superstore'!$V:$V,$A2606,'Sample - Superstore'!$N:$N,$B2606)</f>
        <v>24.16703704</v>
      </c>
      <c r="G2606" s="43" t="str">
        <f>IF(OR($F2606&lt;Lower_Limit,$F2606&gt;Upper_Limit),TRUE,IF($F2606&gt;Upper_percentile,"P99",IF($F2606&lt;Lower_percentile,"P01","")))</f>
        <v/>
      </c>
      <c r="H2606" s="44">
        <f>SUMIFS('Sample - Superstore'!S:S,'Sample - Superstore'!$V:$V,$A2606,'Sample - Superstore'!$N:$N,$B2606)</f>
        <v>2</v>
      </c>
      <c r="I2606" s="45">
        <f>SUMIFS('Sample - Superstore'!T:T,'Sample - Superstore'!$V:$V,$A2606,'Sample - Superstore'!$N:$N,$B2606)</f>
        <v>0</v>
      </c>
      <c r="J2606" s="42">
        <f>SUMIFS('Sample - Superstore'!U:U,'Sample - Superstore'!$V:$V,$A2606,'Sample - Superstore'!$N:$N,$B2606)</f>
        <v>11.60017778</v>
      </c>
      <c r="N2606" s="40"/>
    </row>
    <row r="2607">
      <c r="A2607" s="41" t="s">
        <v>8633</v>
      </c>
      <c r="B2607" s="36" t="s">
        <v>456</v>
      </c>
      <c r="C2607" s="36" t="s">
        <v>35</v>
      </c>
      <c r="D2607" s="36" t="s">
        <v>121</v>
      </c>
      <c r="E2607" s="36" t="s">
        <v>457</v>
      </c>
      <c r="F2607" s="42">
        <f>SUMIFS('Sample - Superstore'!R:R,'Sample - Superstore'!$V:$V,$A2607,'Sample - Superstore'!$N:$N,$B2607)</f>
        <v>172.2841218</v>
      </c>
      <c r="G2607" s="43" t="str">
        <f>IF(OR($F2607&lt;Lower_Limit,$F2607&gt;Upper_Limit),TRUE,IF($F2607&gt;Upper_percentile,"P99",IF($F2607&lt;Lower_percentile,"P01","")))</f>
        <v/>
      </c>
      <c r="H2607" s="44">
        <f>SUMIFS('Sample - Superstore'!S:S,'Sample - Superstore'!$V:$V,$A2607,'Sample - Superstore'!$N:$N,$B2607)</f>
        <v>2</v>
      </c>
      <c r="I2607" s="45">
        <f>SUMIFS('Sample - Superstore'!T:T,'Sample - Superstore'!$V:$V,$A2607,'Sample - Superstore'!$N:$N,$B2607)</f>
        <v>0.2</v>
      </c>
      <c r="J2607" s="42">
        <f>SUMIFS('Sample - Superstore'!U:U,'Sample - Superstore'!$V:$V,$A2607,'Sample - Superstore'!$N:$N,$B2607)</f>
        <v>-4.307103045</v>
      </c>
      <c r="N2607" s="40"/>
    </row>
    <row r="2608">
      <c r="A2608" s="41" t="s">
        <v>8633</v>
      </c>
      <c r="B2608" s="36" t="s">
        <v>2837</v>
      </c>
      <c r="C2608" s="36" t="s">
        <v>51</v>
      </c>
      <c r="D2608" s="36" t="s">
        <v>93</v>
      </c>
      <c r="E2608" s="36" t="s">
        <v>2838</v>
      </c>
      <c r="F2608" s="42">
        <f>SUMIFS('Sample - Superstore'!R:R,'Sample - Superstore'!$V:$V,$A2608,'Sample - Superstore'!$N:$N,$B2608)</f>
        <v>6.63</v>
      </c>
      <c r="G2608" s="43" t="str">
        <f>IF(OR($F2608&lt;Lower_Limit,$F2608&gt;Upper_Limit),TRUE,IF($F2608&gt;Upper_percentile,"P99",IF($F2608&lt;Lower_percentile,"P01","")))</f>
        <v/>
      </c>
      <c r="H2608" s="44">
        <f>SUMIFS('Sample - Superstore'!S:S,'Sample - Superstore'!$V:$V,$A2608,'Sample - Superstore'!$N:$N,$B2608)</f>
        <v>3</v>
      </c>
      <c r="I2608" s="45">
        <f>SUMIFS('Sample - Superstore'!T:T,'Sample - Superstore'!$V:$V,$A2608,'Sample - Superstore'!$N:$N,$B2608)</f>
        <v>0</v>
      </c>
      <c r="J2608" s="42">
        <f>SUMIFS('Sample - Superstore'!U:U,'Sample - Superstore'!$V:$V,$A2608,'Sample - Superstore'!$N:$N,$B2608)</f>
        <v>1.7901</v>
      </c>
      <c r="N2608" s="40"/>
    </row>
    <row r="2609">
      <c r="A2609" s="41" t="s">
        <v>8633</v>
      </c>
      <c r="B2609" s="36" t="s">
        <v>4653</v>
      </c>
      <c r="C2609" s="36" t="s">
        <v>39</v>
      </c>
      <c r="D2609" s="36" t="s">
        <v>61</v>
      </c>
      <c r="E2609" s="36" t="s">
        <v>4654</v>
      </c>
      <c r="F2609" s="42">
        <f>SUMIFS('Sample - Superstore'!R:R,'Sample - Superstore'!$V:$V,$A2609,'Sample - Superstore'!$N:$N,$B2609)</f>
        <v>799.96</v>
      </c>
      <c r="G2609" s="43" t="str">
        <f>IF(OR($F2609&lt;Lower_Limit,$F2609&gt;Upper_Limit),TRUE,IF($F2609&gt;Upper_percentile,"P99",IF($F2609&lt;Lower_percentile,"P01","")))</f>
        <v/>
      </c>
      <c r="H2609" s="44">
        <f>SUMIFS('Sample - Superstore'!S:S,'Sample - Superstore'!$V:$V,$A2609,'Sample - Superstore'!$N:$N,$B2609)</f>
        <v>4</v>
      </c>
      <c r="I2609" s="45">
        <f>SUMIFS('Sample - Superstore'!T:T,'Sample - Superstore'!$V:$V,$A2609,'Sample - Superstore'!$N:$N,$B2609)</f>
        <v>0</v>
      </c>
      <c r="J2609" s="42">
        <f>SUMIFS('Sample - Superstore'!U:U,'Sample - Superstore'!$V:$V,$A2609,'Sample - Superstore'!$N:$N,$B2609)</f>
        <v>343.9828</v>
      </c>
      <c r="N2609" s="40"/>
    </row>
    <row r="2610">
      <c r="A2610" s="41" t="s">
        <v>8633</v>
      </c>
      <c r="B2610" s="36" t="s">
        <v>246</v>
      </c>
      <c r="C2610" s="36" t="s">
        <v>35</v>
      </c>
      <c r="D2610" s="36" t="s">
        <v>121</v>
      </c>
      <c r="E2610" s="36" t="s">
        <v>247</v>
      </c>
      <c r="F2610" s="42">
        <f>SUMIFS('Sample - Superstore'!R:R,'Sample - Superstore'!$V:$V,$A2610,'Sample - Superstore'!$N:$N,$B2610)</f>
        <v>107.53</v>
      </c>
      <c r="G2610" s="43" t="str">
        <f>IF(OR($F2610&lt;Lower_Limit,$F2610&gt;Upper_Limit),TRUE,IF($F2610&gt;Upper_percentile,"P99",IF($F2610&lt;Lower_percentile,"P01","")))</f>
        <v/>
      </c>
      <c r="H2610" s="44">
        <f>SUMIFS('Sample - Superstore'!S:S,'Sample - Superstore'!$V:$V,$A2610,'Sample - Superstore'!$N:$N,$B2610)</f>
        <v>1</v>
      </c>
      <c r="I2610" s="45">
        <f>SUMIFS('Sample - Superstore'!T:T,'Sample - Superstore'!$V:$V,$A2610,'Sample - Superstore'!$N:$N,$B2610)</f>
        <v>0</v>
      </c>
      <c r="J2610" s="42">
        <f>SUMIFS('Sample - Superstore'!U:U,'Sample - Superstore'!$V:$V,$A2610,'Sample - Superstore'!$N:$N,$B2610)</f>
        <v>21.506</v>
      </c>
      <c r="N2610" s="40"/>
    </row>
    <row r="2611">
      <c r="A2611" s="41" t="s">
        <v>8633</v>
      </c>
      <c r="B2611" s="36" t="s">
        <v>3251</v>
      </c>
      <c r="C2611" s="36" t="s">
        <v>51</v>
      </c>
      <c r="D2611" s="36" t="s">
        <v>635</v>
      </c>
      <c r="E2611" s="36" t="s">
        <v>3252</v>
      </c>
      <c r="F2611" s="42">
        <f>SUMIFS('Sample - Superstore'!R:R,'Sample - Superstore'!$V:$V,$A2611,'Sample - Superstore'!$N:$N,$B2611)</f>
        <v>29.23118519</v>
      </c>
      <c r="G2611" s="43" t="str">
        <f>IF(OR($F2611&lt;Lower_Limit,$F2611&gt;Upper_Limit),TRUE,IF($F2611&gt;Upper_percentile,"P99",IF($F2611&lt;Lower_percentile,"P01","")))</f>
        <v/>
      </c>
      <c r="H2611" s="44">
        <f>SUMIFS('Sample - Superstore'!S:S,'Sample - Superstore'!$V:$V,$A2611,'Sample - Superstore'!$N:$N,$B2611)</f>
        <v>3</v>
      </c>
      <c r="I2611" s="45">
        <f>SUMIFS('Sample - Superstore'!T:T,'Sample - Superstore'!$V:$V,$A2611,'Sample - Superstore'!$N:$N,$B2611)</f>
        <v>0</v>
      </c>
      <c r="J2611" s="42">
        <f>SUMIFS('Sample - Superstore'!U:U,'Sample - Superstore'!$V:$V,$A2611,'Sample - Superstore'!$N:$N,$B2611)</f>
        <v>7.600108148</v>
      </c>
      <c r="N2611" s="40"/>
    </row>
    <row r="2612">
      <c r="A2612" s="41" t="s">
        <v>8633</v>
      </c>
      <c r="B2612" s="36" t="s">
        <v>1731</v>
      </c>
      <c r="C2612" s="36" t="s">
        <v>51</v>
      </c>
      <c r="D2612" s="36" t="s">
        <v>93</v>
      </c>
      <c r="E2612" s="36" t="s">
        <v>1732</v>
      </c>
      <c r="F2612" s="42">
        <f>SUMIFS('Sample - Superstore'!R:R,'Sample - Superstore'!$V:$V,$A2612,'Sample - Superstore'!$N:$N,$B2612)</f>
        <v>12.51262963</v>
      </c>
      <c r="G2612" s="43" t="str">
        <f>IF(OR($F2612&lt;Lower_Limit,$F2612&gt;Upper_Limit),TRUE,IF($F2612&gt;Upper_percentile,"P99",IF($F2612&lt;Lower_percentile,"P01","")))</f>
        <v/>
      </c>
      <c r="H2612" s="44">
        <f>SUMIFS('Sample - Superstore'!S:S,'Sample - Superstore'!$V:$V,$A2612,'Sample - Superstore'!$N:$N,$B2612)</f>
        <v>3</v>
      </c>
      <c r="I2612" s="45">
        <f>SUMIFS('Sample - Superstore'!T:T,'Sample - Superstore'!$V:$V,$A2612,'Sample - Superstore'!$N:$N,$B2612)</f>
        <v>0</v>
      </c>
      <c r="J2612" s="42">
        <f>SUMIFS('Sample - Superstore'!U:U,'Sample - Superstore'!$V:$V,$A2612,'Sample - Superstore'!$N:$N,$B2612)</f>
        <v>3.253283704</v>
      </c>
      <c r="N2612" s="40"/>
    </row>
    <row r="2613">
      <c r="A2613" s="41" t="s">
        <v>8633</v>
      </c>
      <c r="B2613" s="36" t="s">
        <v>5946</v>
      </c>
      <c r="C2613" s="36" t="s">
        <v>51</v>
      </c>
      <c r="D2613" s="36" t="s">
        <v>124</v>
      </c>
      <c r="E2613" s="36" t="s">
        <v>5947</v>
      </c>
      <c r="F2613" s="42">
        <f>SUMIFS('Sample - Superstore'!R:R,'Sample - Superstore'!$V:$V,$A2613,'Sample - Superstore'!$N:$N,$B2613)</f>
        <v>20.95953086</v>
      </c>
      <c r="G2613" s="43" t="str">
        <f>IF(OR($F2613&lt;Lower_Limit,$F2613&gt;Upper_Limit),TRUE,IF($F2613&gt;Upper_percentile,"P99",IF($F2613&lt;Lower_percentile,"P01","")))</f>
        <v/>
      </c>
      <c r="H2613" s="44">
        <f>SUMIFS('Sample - Superstore'!S:S,'Sample - Superstore'!$V:$V,$A2613,'Sample - Superstore'!$N:$N,$B2613)</f>
        <v>3</v>
      </c>
      <c r="I2613" s="45">
        <f>SUMIFS('Sample - Superstore'!T:T,'Sample - Superstore'!$V:$V,$A2613,'Sample - Superstore'!$N:$N,$B2613)</f>
        <v>0</v>
      </c>
      <c r="J2613" s="42">
        <f>SUMIFS('Sample - Superstore'!U:U,'Sample - Superstore'!$V:$V,$A2613,'Sample - Superstore'!$N:$N,$B2613)</f>
        <v>10.27017012</v>
      </c>
      <c r="N2613" s="40"/>
    </row>
    <row r="2614">
      <c r="A2614" s="41" t="s">
        <v>8633</v>
      </c>
      <c r="B2614" s="36" t="s">
        <v>5949</v>
      </c>
      <c r="C2614" s="36" t="s">
        <v>51</v>
      </c>
      <c r="D2614" s="36" t="s">
        <v>283</v>
      </c>
      <c r="E2614" s="36" t="s">
        <v>5950</v>
      </c>
      <c r="F2614" s="42">
        <f>SUMIFS('Sample - Superstore'!R:R,'Sample - Superstore'!$V:$V,$A2614,'Sample - Superstore'!$N:$N,$B2614)</f>
        <v>105.8958683</v>
      </c>
      <c r="G2614" s="43" t="str">
        <f>IF(OR($F2614&lt;Lower_Limit,$F2614&gt;Upper_Limit),TRUE,IF($F2614&gt;Upper_percentile,"P99",IF($F2614&lt;Lower_percentile,"P01","")))</f>
        <v/>
      </c>
      <c r="H2614" s="44">
        <f>SUMIFS('Sample - Superstore'!S:S,'Sample - Superstore'!$V:$V,$A2614,'Sample - Superstore'!$N:$N,$B2614)</f>
        <v>8</v>
      </c>
      <c r="I2614" s="45">
        <f>SUMIFS('Sample - Superstore'!T:T,'Sample - Superstore'!$V:$V,$A2614,'Sample - Superstore'!$N:$N,$B2614)</f>
        <v>0</v>
      </c>
      <c r="J2614" s="42">
        <f>SUMIFS('Sample - Superstore'!U:U,'Sample - Superstore'!$V:$V,$A2614,'Sample - Superstore'!$N:$N,$B2614)</f>
        <v>45.53522337</v>
      </c>
      <c r="N2614" s="40"/>
    </row>
    <row r="2615">
      <c r="A2615" s="41" t="s">
        <v>8633</v>
      </c>
      <c r="B2615" s="36" t="s">
        <v>532</v>
      </c>
      <c r="C2615" s="36" t="s">
        <v>51</v>
      </c>
      <c r="D2615" s="36" t="s">
        <v>124</v>
      </c>
      <c r="E2615" s="36" t="s">
        <v>533</v>
      </c>
      <c r="F2615" s="42">
        <f>SUMIFS('Sample - Superstore'!R:R,'Sample - Superstore'!$V:$V,$A2615,'Sample - Superstore'!$N:$N,$B2615)</f>
        <v>44.37262551</v>
      </c>
      <c r="G2615" s="43" t="str">
        <f>IF(OR($F2615&lt;Lower_Limit,$F2615&gt;Upper_Limit),TRUE,IF($F2615&gt;Upper_percentile,"P99",IF($F2615&lt;Lower_percentile,"P01","")))</f>
        <v/>
      </c>
      <c r="H2615" s="44">
        <f>SUMIFS('Sample - Superstore'!S:S,'Sample - Superstore'!$V:$V,$A2615,'Sample - Superstore'!$N:$N,$B2615)</f>
        <v>2</v>
      </c>
      <c r="I2615" s="45">
        <f>SUMIFS('Sample - Superstore'!T:T,'Sample - Superstore'!$V:$V,$A2615,'Sample - Superstore'!$N:$N,$B2615)</f>
        <v>0</v>
      </c>
      <c r="J2615" s="42">
        <f>SUMIFS('Sample - Superstore'!U:U,'Sample - Superstore'!$V:$V,$A2615,'Sample - Superstore'!$N:$N,$B2615)</f>
        <v>21.29886025</v>
      </c>
      <c r="N2615" s="40"/>
    </row>
    <row r="2616">
      <c r="A2616" s="41" t="s">
        <v>8633</v>
      </c>
      <c r="B2616" s="36" t="s">
        <v>1483</v>
      </c>
      <c r="C2616" s="36" t="s">
        <v>51</v>
      </c>
      <c r="D2616" s="36" t="s">
        <v>52</v>
      </c>
      <c r="E2616" s="36" t="s">
        <v>1484</v>
      </c>
      <c r="F2616" s="42">
        <f>SUMIFS('Sample - Superstore'!R:R,'Sample - Superstore'!$V:$V,$A2616,'Sample - Superstore'!$N:$N,$B2616)</f>
        <v>677.7643704</v>
      </c>
      <c r="G2616" s="43" t="str">
        <f>IF(OR($F2616&lt;Lower_Limit,$F2616&gt;Upper_Limit),TRUE,IF($F2616&gt;Upper_percentile,"P99",IF($F2616&lt;Lower_percentile,"P01","")))</f>
        <v/>
      </c>
      <c r="H2616" s="44">
        <f>SUMIFS('Sample - Superstore'!S:S,'Sample - Superstore'!$V:$V,$A2616,'Sample - Superstore'!$N:$N,$B2616)</f>
        <v>3</v>
      </c>
      <c r="I2616" s="45">
        <f>SUMIFS('Sample - Superstore'!T:T,'Sample - Superstore'!$V:$V,$A2616,'Sample - Superstore'!$N:$N,$B2616)</f>
        <v>0</v>
      </c>
      <c r="J2616" s="42">
        <f>SUMIFS('Sample - Superstore'!U:U,'Sample - Superstore'!$V:$V,$A2616,'Sample - Superstore'!$N:$N,$B2616)</f>
        <v>94.88701185</v>
      </c>
      <c r="N2616" s="40"/>
    </row>
    <row r="2617">
      <c r="A2617" s="41" t="s">
        <v>8633</v>
      </c>
      <c r="B2617" s="36" t="s">
        <v>3973</v>
      </c>
      <c r="C2617" s="36" t="s">
        <v>39</v>
      </c>
      <c r="D2617" s="36" t="s">
        <v>40</v>
      </c>
      <c r="E2617" s="36" t="s">
        <v>3974</v>
      </c>
      <c r="F2617" s="42">
        <f>SUMIFS('Sample - Superstore'!R:R,'Sample - Superstore'!$V:$V,$A2617,'Sample - Superstore'!$N:$N,$B2617)</f>
        <v>17.5315144</v>
      </c>
      <c r="G2617" s="43" t="str">
        <f>IF(OR($F2617&lt;Lower_Limit,$F2617&gt;Upper_Limit),TRUE,IF($F2617&gt;Upper_percentile,"P99",IF($F2617&lt;Lower_percentile,"P01","")))</f>
        <v/>
      </c>
      <c r="H2617" s="44">
        <f>SUMIFS('Sample - Superstore'!S:S,'Sample - Superstore'!$V:$V,$A2617,'Sample - Superstore'!$N:$N,$B2617)</f>
        <v>1</v>
      </c>
      <c r="I2617" s="45">
        <f>SUMIFS('Sample - Superstore'!T:T,'Sample - Superstore'!$V:$V,$A2617,'Sample - Superstore'!$N:$N,$B2617)</f>
        <v>0</v>
      </c>
      <c r="J2617" s="42">
        <f>SUMIFS('Sample - Superstore'!U:U,'Sample - Superstore'!$V:$V,$A2617,'Sample - Superstore'!$N:$N,$B2617)</f>
        <v>8.590442058</v>
      </c>
      <c r="N2617" s="40"/>
    </row>
    <row r="2618">
      <c r="A2618" s="41" t="s">
        <v>8633</v>
      </c>
      <c r="B2618" s="36" t="s">
        <v>5956</v>
      </c>
      <c r="C2618" s="36" t="s">
        <v>51</v>
      </c>
      <c r="D2618" s="36" t="s">
        <v>272</v>
      </c>
      <c r="E2618" s="36" t="s">
        <v>5957</v>
      </c>
      <c r="F2618" s="42">
        <f>SUMIFS('Sample - Superstore'!R:R,'Sample - Superstore'!$V:$V,$A2618,'Sample - Superstore'!$N:$N,$B2618)</f>
        <v>21.48224527</v>
      </c>
      <c r="G2618" s="43" t="str">
        <f>IF(OR($F2618&lt;Lower_Limit,$F2618&gt;Upper_Limit),TRUE,IF($F2618&gt;Upper_percentile,"P99",IF($F2618&lt;Lower_percentile,"P01","")))</f>
        <v/>
      </c>
      <c r="H2618" s="44">
        <f>SUMIFS('Sample - Superstore'!S:S,'Sample - Superstore'!$V:$V,$A2618,'Sample - Superstore'!$N:$N,$B2618)</f>
        <v>2</v>
      </c>
      <c r="I2618" s="45">
        <f>SUMIFS('Sample - Superstore'!T:T,'Sample - Superstore'!$V:$V,$A2618,'Sample - Superstore'!$N:$N,$B2618)</f>
        <v>0.2</v>
      </c>
      <c r="J2618" s="42">
        <f>SUMIFS('Sample - Superstore'!U:U,'Sample - Superstore'!$V:$V,$A2618,'Sample - Superstore'!$N:$N,$B2618)</f>
        <v>7.250257778</v>
      </c>
      <c r="N2618" s="40"/>
    </row>
    <row r="2619">
      <c r="A2619" s="41" t="s">
        <v>8633</v>
      </c>
      <c r="B2619" s="36" t="s">
        <v>4432</v>
      </c>
      <c r="C2619" s="36" t="s">
        <v>35</v>
      </c>
      <c r="D2619" s="36" t="s">
        <v>263</v>
      </c>
      <c r="E2619" s="36" t="s">
        <v>4433</v>
      </c>
      <c r="F2619" s="42">
        <f>SUMIFS('Sample - Superstore'!R:R,'Sample - Superstore'!$V:$V,$A2619,'Sample - Superstore'!$N:$N,$B2619)</f>
        <v>702.3810025</v>
      </c>
      <c r="G2619" s="43" t="str">
        <f>IF(OR($F2619&lt;Lower_Limit,$F2619&gt;Upper_Limit),TRUE,IF($F2619&gt;Upper_percentile,"P99",IF($F2619&lt;Lower_percentile,"P01","")))</f>
        <v/>
      </c>
      <c r="H2619" s="44">
        <f>SUMIFS('Sample - Superstore'!S:S,'Sample - Superstore'!$V:$V,$A2619,'Sample - Superstore'!$N:$N,$B2619)</f>
        <v>3</v>
      </c>
      <c r="I2619" s="45">
        <f>SUMIFS('Sample - Superstore'!T:T,'Sample - Superstore'!$V:$V,$A2619,'Sample - Superstore'!$N:$N,$B2619)</f>
        <v>0.3</v>
      </c>
      <c r="J2619" s="42">
        <f>SUMIFS('Sample - Superstore'!U:U,'Sample - Superstore'!$V:$V,$A2619,'Sample - Superstore'!$N:$N,$B2619)</f>
        <v>-10.03401432</v>
      </c>
      <c r="N2619" s="40"/>
    </row>
    <row r="2620">
      <c r="A2620" s="41" t="s">
        <v>8633</v>
      </c>
      <c r="B2620" s="36" t="s">
        <v>4276</v>
      </c>
      <c r="C2620" s="36" t="s">
        <v>51</v>
      </c>
      <c r="D2620" s="36" t="s">
        <v>52</v>
      </c>
      <c r="E2620" s="36" t="s">
        <v>4277</v>
      </c>
      <c r="F2620" s="42">
        <f>SUMIFS('Sample - Superstore'!R:R,'Sample - Superstore'!$V:$V,$A2620,'Sample - Superstore'!$N:$N,$B2620)</f>
        <v>58.88904691</v>
      </c>
      <c r="G2620" s="43" t="str">
        <f>IF(OR($F2620&lt;Lower_Limit,$F2620&gt;Upper_Limit),TRUE,IF($F2620&gt;Upper_percentile,"P99",IF($F2620&lt;Lower_percentile,"P01","")))</f>
        <v/>
      </c>
      <c r="H2620" s="44">
        <f>SUMIFS('Sample - Superstore'!S:S,'Sample - Superstore'!$V:$V,$A2620,'Sample - Superstore'!$N:$N,$B2620)</f>
        <v>3</v>
      </c>
      <c r="I2620" s="45">
        <f>SUMIFS('Sample - Superstore'!T:T,'Sample - Superstore'!$V:$V,$A2620,'Sample - Superstore'!$N:$N,$B2620)</f>
        <v>0.2</v>
      </c>
      <c r="J2620" s="42">
        <f>SUMIFS('Sample - Superstore'!U:U,'Sample - Superstore'!$V:$V,$A2620,'Sample - Superstore'!$N:$N,$B2620)</f>
        <v>-9.569470123</v>
      </c>
      <c r="N2620" s="40"/>
    </row>
    <row r="2621">
      <c r="A2621" s="41" t="s">
        <v>8633</v>
      </c>
      <c r="B2621" s="36" t="s">
        <v>92</v>
      </c>
      <c r="C2621" s="36" t="s">
        <v>51</v>
      </c>
      <c r="D2621" s="36" t="s">
        <v>93</v>
      </c>
      <c r="E2621" s="36" t="s">
        <v>94</v>
      </c>
      <c r="F2621" s="42">
        <f>SUMIFS('Sample - Superstore'!R:R,'Sample - Superstore'!$V:$V,$A2621,'Sample - Superstore'!$N:$N,$B2621)</f>
        <v>32.78475062</v>
      </c>
      <c r="G2621" s="43" t="str">
        <f>IF(OR($F2621&lt;Lower_Limit,$F2621&gt;Upper_Limit),TRUE,IF($F2621&gt;Upper_percentile,"P99",IF($F2621&lt;Lower_percentile,"P01","")))</f>
        <v/>
      </c>
      <c r="H2621" s="44">
        <f>SUMIFS('Sample - Superstore'!S:S,'Sample - Superstore'!$V:$V,$A2621,'Sample - Superstore'!$N:$N,$B2621)</f>
        <v>6</v>
      </c>
      <c r="I2621" s="45">
        <f>SUMIFS('Sample - Superstore'!T:T,'Sample - Superstore'!$V:$V,$A2621,'Sample - Superstore'!$N:$N,$B2621)</f>
        <v>0.2</v>
      </c>
      <c r="J2621" s="42">
        <f>SUMIFS('Sample - Superstore'!U:U,'Sample - Superstore'!$V:$V,$A2621,'Sample - Superstore'!$N:$N,$B2621)</f>
        <v>4.098093827</v>
      </c>
      <c r="N2621" s="40"/>
    </row>
    <row r="2622">
      <c r="A2622" s="41" t="s">
        <v>8633</v>
      </c>
      <c r="B2622" s="36" t="s">
        <v>120</v>
      </c>
      <c r="C2622" s="36" t="s">
        <v>35</v>
      </c>
      <c r="D2622" s="36" t="s">
        <v>121</v>
      </c>
      <c r="E2622" s="36" t="s">
        <v>122</v>
      </c>
      <c r="F2622" s="42">
        <f>SUMIFS('Sample - Superstore'!R:R,'Sample - Superstore'!$V:$V,$A2622,'Sample - Superstore'!$N:$N,$B2622)</f>
        <v>8.996158025</v>
      </c>
      <c r="G2622" s="43" t="str">
        <f>IF(OR($F2622&lt;Lower_Limit,$F2622&gt;Upper_Limit),TRUE,IF($F2622&gt;Upper_percentile,"P99",IF($F2622&lt;Lower_percentile,"P01","")))</f>
        <v/>
      </c>
      <c r="H2622" s="44">
        <f>SUMIFS('Sample - Superstore'!S:S,'Sample - Superstore'!$V:$V,$A2622,'Sample - Superstore'!$N:$N,$B2622)</f>
        <v>1</v>
      </c>
      <c r="I2622" s="45">
        <f>SUMIFS('Sample - Superstore'!T:T,'Sample - Superstore'!$V:$V,$A2622,'Sample - Superstore'!$N:$N,$B2622)</f>
        <v>0.6</v>
      </c>
      <c r="J2622" s="42">
        <f>SUMIFS('Sample - Superstore'!U:U,'Sample - Superstore'!$V:$V,$A2622,'Sample - Superstore'!$N:$N,$B2622)</f>
        <v>-4.273175062</v>
      </c>
      <c r="N2622" s="40"/>
    </row>
    <row r="2623">
      <c r="A2623" s="41" t="s">
        <v>8633</v>
      </c>
      <c r="B2623" s="36" t="s">
        <v>3424</v>
      </c>
      <c r="C2623" s="36" t="s">
        <v>35</v>
      </c>
      <c r="D2623" s="36" t="s">
        <v>73</v>
      </c>
      <c r="E2623" s="36" t="s">
        <v>3425</v>
      </c>
      <c r="F2623" s="42">
        <f>SUMIFS('Sample - Superstore'!R:R,'Sample - Superstore'!$V:$V,$A2623,'Sample - Superstore'!$N:$N,$B2623)</f>
        <v>562.7034074</v>
      </c>
      <c r="G2623" s="43" t="str">
        <f>IF(OR($F2623&lt;Lower_Limit,$F2623&gt;Upper_Limit),TRUE,IF($F2623&gt;Upper_percentile,"P99",IF($F2623&lt;Lower_percentile,"P01","")))</f>
        <v/>
      </c>
      <c r="H2623" s="44">
        <f>SUMIFS('Sample - Superstore'!S:S,'Sample - Superstore'!$V:$V,$A2623,'Sample - Superstore'!$N:$N,$B2623)</f>
        <v>3</v>
      </c>
      <c r="I2623" s="45">
        <f>SUMIFS('Sample - Superstore'!T:T,'Sample - Superstore'!$V:$V,$A2623,'Sample - Superstore'!$N:$N,$B2623)</f>
        <v>0.5</v>
      </c>
      <c r="J2623" s="42">
        <f>SUMIFS('Sample - Superstore'!U:U,'Sample - Superstore'!$V:$V,$A2623,'Sample - Superstore'!$N:$N,$B2623)</f>
        <v>-315.1139081</v>
      </c>
      <c r="N2623" s="40"/>
    </row>
    <row r="2624">
      <c r="A2624" s="41" t="s">
        <v>8633</v>
      </c>
      <c r="B2624" s="36" t="s">
        <v>1276</v>
      </c>
      <c r="C2624" s="36" t="s">
        <v>39</v>
      </c>
      <c r="D2624" s="36" t="s">
        <v>40</v>
      </c>
      <c r="E2624" s="36" t="s">
        <v>1277</v>
      </c>
      <c r="F2624" s="42">
        <f>SUMIFS('Sample - Superstore'!R:R,'Sample - Superstore'!$V:$V,$A2624,'Sample - Superstore'!$N:$N,$B2624)</f>
        <v>146.0015045</v>
      </c>
      <c r="G2624" s="43" t="str">
        <f>IF(OR($F2624&lt;Lower_Limit,$F2624&gt;Upper_Limit),TRUE,IF($F2624&gt;Upper_percentile,"P99",IF($F2624&lt;Lower_percentile,"P01","")))</f>
        <v/>
      </c>
      <c r="H2624" s="44">
        <f>SUMIFS('Sample - Superstore'!S:S,'Sample - Superstore'!$V:$V,$A2624,'Sample - Superstore'!$N:$N,$B2624)</f>
        <v>1</v>
      </c>
      <c r="I2624" s="45">
        <f>SUMIFS('Sample - Superstore'!T:T,'Sample - Superstore'!$V:$V,$A2624,'Sample - Superstore'!$N:$N,$B2624)</f>
        <v>0.2</v>
      </c>
      <c r="J2624" s="42">
        <f>SUMIFS('Sample - Superstore'!U:U,'Sample - Superstore'!$V:$V,$A2624,'Sample - Superstore'!$N:$N,$B2624)</f>
        <v>12.77513165</v>
      </c>
      <c r="N2624" s="40"/>
    </row>
    <row r="2625">
      <c r="A2625" s="41" t="s">
        <v>8633</v>
      </c>
      <c r="B2625" s="36" t="s">
        <v>2593</v>
      </c>
      <c r="C2625" s="36" t="s">
        <v>39</v>
      </c>
      <c r="D2625" s="36" t="s">
        <v>40</v>
      </c>
      <c r="E2625" s="36" t="s">
        <v>2594</v>
      </c>
      <c r="F2625" s="42">
        <f>SUMIFS('Sample - Superstore'!R:R,'Sample - Superstore'!$V:$V,$A2625,'Sample - Superstore'!$N:$N,$B2625)</f>
        <v>20.60474249</v>
      </c>
      <c r="G2625" s="43" t="str">
        <f>IF(OR($F2625&lt;Lower_Limit,$F2625&gt;Upper_Limit),TRUE,IF($F2625&gt;Upper_percentile,"P99",IF($F2625&lt;Lower_percentile,"P01","")))</f>
        <v/>
      </c>
      <c r="H2625" s="44">
        <f>SUMIFS('Sample - Superstore'!S:S,'Sample - Superstore'!$V:$V,$A2625,'Sample - Superstore'!$N:$N,$B2625)</f>
        <v>3</v>
      </c>
      <c r="I2625" s="45">
        <f>SUMIFS('Sample - Superstore'!T:T,'Sample - Superstore'!$V:$V,$A2625,'Sample - Superstore'!$N:$N,$B2625)</f>
        <v>0</v>
      </c>
      <c r="J2625" s="42">
        <f>SUMIFS('Sample - Superstore'!U:U,'Sample - Superstore'!$V:$V,$A2625,'Sample - Superstore'!$N:$N,$B2625)</f>
        <v>5.975375323</v>
      </c>
      <c r="N2625" s="40"/>
    </row>
    <row r="2626">
      <c r="A2626" s="41" t="s">
        <v>8633</v>
      </c>
      <c r="B2626" s="36" t="s">
        <v>1225</v>
      </c>
      <c r="C2626" s="36" t="s">
        <v>51</v>
      </c>
      <c r="D2626" s="36" t="s">
        <v>124</v>
      </c>
      <c r="E2626" s="36" t="s">
        <v>1226</v>
      </c>
      <c r="F2626" s="42">
        <f>SUMIFS('Sample - Superstore'!R:R,'Sample - Superstore'!$V:$V,$A2626,'Sample - Superstore'!$N:$N,$B2626)</f>
        <v>13.75871605</v>
      </c>
      <c r="G2626" s="43" t="str">
        <f>IF(OR($F2626&lt;Lower_Limit,$F2626&gt;Upper_Limit),TRUE,IF($F2626&gt;Upper_percentile,"P99",IF($F2626&lt;Lower_percentile,"P01","")))</f>
        <v/>
      </c>
      <c r="H2626" s="44">
        <f>SUMIFS('Sample - Superstore'!S:S,'Sample - Superstore'!$V:$V,$A2626,'Sample - Superstore'!$N:$N,$B2626)</f>
        <v>2</v>
      </c>
      <c r="I2626" s="45">
        <f>SUMIFS('Sample - Superstore'!T:T,'Sample - Superstore'!$V:$V,$A2626,'Sample - Superstore'!$N:$N,$B2626)</f>
        <v>0</v>
      </c>
      <c r="J2626" s="42">
        <f>SUMIFS('Sample - Superstore'!U:U,'Sample - Superstore'!$V:$V,$A2626,'Sample - Superstore'!$N:$N,$B2626)</f>
        <v>6.741770864</v>
      </c>
      <c r="N2626" s="40"/>
    </row>
    <row r="2627">
      <c r="A2627" s="41" t="s">
        <v>8633</v>
      </c>
      <c r="B2627" s="36" t="s">
        <v>4532</v>
      </c>
      <c r="C2627" s="36" t="s">
        <v>51</v>
      </c>
      <c r="D2627" s="36" t="s">
        <v>52</v>
      </c>
      <c r="E2627" s="36" t="s">
        <v>4533</v>
      </c>
      <c r="F2627" s="42">
        <f>SUMIFS('Sample - Superstore'!R:R,'Sample - Superstore'!$V:$V,$A2627,'Sample - Superstore'!$N:$N,$B2627)</f>
        <v>194.7396502</v>
      </c>
      <c r="G2627" s="43" t="str">
        <f>IF(OR($F2627&lt;Lower_Limit,$F2627&gt;Upper_Limit),TRUE,IF($F2627&gt;Upper_percentile,"P99",IF($F2627&lt;Lower_percentile,"P01","")))</f>
        <v/>
      </c>
      <c r="H2627" s="44">
        <f>SUMIFS('Sample - Superstore'!S:S,'Sample - Superstore'!$V:$V,$A2627,'Sample - Superstore'!$N:$N,$B2627)</f>
        <v>5</v>
      </c>
      <c r="I2627" s="45">
        <f>SUMIFS('Sample - Superstore'!T:T,'Sample - Superstore'!$V:$V,$A2627,'Sample - Superstore'!$N:$N,$B2627)</f>
        <v>0</v>
      </c>
      <c r="J2627" s="42">
        <f>SUMIFS('Sample - Superstore'!U:U,'Sample - Superstore'!$V:$V,$A2627,'Sample - Superstore'!$N:$N,$B2627)</f>
        <v>46.73751605</v>
      </c>
      <c r="N2627" s="40"/>
    </row>
    <row r="2628">
      <c r="A2628" s="41" t="s">
        <v>8633</v>
      </c>
      <c r="B2628" s="36" t="s">
        <v>5966</v>
      </c>
      <c r="C2628" s="36" t="s">
        <v>35</v>
      </c>
      <c r="D2628" s="36" t="s">
        <v>36</v>
      </c>
      <c r="E2628" s="36" t="s">
        <v>5967</v>
      </c>
      <c r="F2628" s="42">
        <f>SUMIFS('Sample - Superstore'!R:R,'Sample - Superstore'!$V:$V,$A2628,'Sample - Superstore'!$N:$N,$B2628)</f>
        <v>104.2040227</v>
      </c>
      <c r="G2628" s="43" t="str">
        <f>IF(OR($F2628&lt;Lower_Limit,$F2628&gt;Upper_Limit),TRUE,IF($F2628&gt;Upper_percentile,"P99",IF($F2628&lt;Lower_percentile,"P01","")))</f>
        <v/>
      </c>
      <c r="H2628" s="44">
        <f>SUMIFS('Sample - Superstore'!S:S,'Sample - Superstore'!$V:$V,$A2628,'Sample - Superstore'!$N:$N,$B2628)</f>
        <v>1</v>
      </c>
      <c r="I2628" s="45">
        <f>SUMIFS('Sample - Superstore'!T:T,'Sample - Superstore'!$V:$V,$A2628,'Sample - Superstore'!$N:$N,$B2628)</f>
        <v>0.32</v>
      </c>
      <c r="J2628" s="42">
        <f>SUMIFS('Sample - Superstore'!U:U,'Sample - Superstore'!$V:$V,$A2628,'Sample - Superstore'!$N:$N,$B2628)</f>
        <v>-19.92135728</v>
      </c>
      <c r="N2628" s="40"/>
    </row>
    <row r="2629">
      <c r="A2629" s="41" t="s">
        <v>8633</v>
      </c>
      <c r="B2629" s="36" t="s">
        <v>5968</v>
      </c>
      <c r="C2629" s="36" t="s">
        <v>51</v>
      </c>
      <c r="D2629" s="36" t="s">
        <v>93</v>
      </c>
      <c r="E2629" s="36" t="s">
        <v>5969</v>
      </c>
      <c r="F2629" s="42">
        <f>SUMIFS('Sample - Superstore'!R:R,'Sample - Superstore'!$V:$V,$A2629,'Sample - Superstore'!$N:$N,$B2629)</f>
        <v>205.2575802</v>
      </c>
      <c r="G2629" s="43" t="str">
        <f>IF(OR($F2629&lt;Lower_Limit,$F2629&gt;Upper_Limit),TRUE,IF($F2629&gt;Upper_percentile,"P99",IF($F2629&lt;Lower_percentile,"P01","")))</f>
        <v/>
      </c>
      <c r="H2629" s="44">
        <f>SUMIFS('Sample - Superstore'!S:S,'Sample - Superstore'!$V:$V,$A2629,'Sample - Superstore'!$N:$N,$B2629)</f>
        <v>6</v>
      </c>
      <c r="I2629" s="45">
        <f>SUMIFS('Sample - Superstore'!T:T,'Sample - Superstore'!$V:$V,$A2629,'Sample - Superstore'!$N:$N,$B2629)</f>
        <v>0.2</v>
      </c>
      <c r="J2629" s="42">
        <f>SUMIFS('Sample - Superstore'!U:U,'Sample - Superstore'!$V:$V,$A2629,'Sample - Superstore'!$N:$N,$B2629)</f>
        <v>61.57727407</v>
      </c>
      <c r="N2629" s="40"/>
    </row>
    <row r="2630">
      <c r="A2630" s="41" t="s">
        <v>8633</v>
      </c>
      <c r="B2630" s="36" t="s">
        <v>5970</v>
      </c>
      <c r="C2630" s="36" t="s">
        <v>39</v>
      </c>
      <c r="D2630" s="36" t="s">
        <v>40</v>
      </c>
      <c r="E2630" s="36" t="s">
        <v>5971</v>
      </c>
      <c r="F2630" s="42">
        <f>SUMIFS('Sample - Superstore'!R:R,'Sample - Superstore'!$V:$V,$A2630,'Sample - Superstore'!$N:$N,$B2630)</f>
        <v>512.8350815</v>
      </c>
      <c r="G2630" s="43" t="str">
        <f>IF(OR($F2630&lt;Lower_Limit,$F2630&gt;Upper_Limit),TRUE,IF($F2630&gt;Upper_percentile,"P99",IF($F2630&lt;Lower_percentile,"P01","")))</f>
        <v/>
      </c>
      <c r="H2630" s="44">
        <f>SUMIFS('Sample - Superstore'!S:S,'Sample - Superstore'!$V:$V,$A2630,'Sample - Superstore'!$N:$N,$B2630)</f>
        <v>4</v>
      </c>
      <c r="I2630" s="45">
        <f>SUMIFS('Sample - Superstore'!T:T,'Sample - Superstore'!$V:$V,$A2630,'Sample - Superstore'!$N:$N,$B2630)</f>
        <v>0.2</v>
      </c>
      <c r="J2630" s="42">
        <f>SUMIFS('Sample - Superstore'!U:U,'Sample - Superstore'!$V:$V,$A2630,'Sample - Superstore'!$N:$N,$B2630)</f>
        <v>-102.5670163</v>
      </c>
      <c r="N2630" s="40"/>
    </row>
    <row r="2631">
      <c r="A2631" s="41" t="s">
        <v>8633</v>
      </c>
      <c r="B2631" s="36" t="s">
        <v>5588</v>
      </c>
      <c r="C2631" s="36" t="s">
        <v>35</v>
      </c>
      <c r="D2631" s="36" t="s">
        <v>73</v>
      </c>
      <c r="E2631" s="36" t="s">
        <v>5589</v>
      </c>
      <c r="F2631" s="42">
        <f>SUMIFS('Sample - Superstore'!R:R,'Sample - Superstore'!$V:$V,$A2631,'Sample - Superstore'!$N:$N,$B2631)</f>
        <v>533.4661358</v>
      </c>
      <c r="G2631" s="43" t="str">
        <f>IF(OR($F2631&lt;Lower_Limit,$F2631&gt;Upper_Limit),TRUE,IF($F2631&gt;Upper_percentile,"P99",IF($F2631&lt;Lower_percentile,"P01","")))</f>
        <v/>
      </c>
      <c r="H2631" s="44">
        <f>SUMIFS('Sample - Superstore'!S:S,'Sample - Superstore'!$V:$V,$A2631,'Sample - Superstore'!$N:$N,$B2631)</f>
        <v>5</v>
      </c>
      <c r="I2631" s="45">
        <f>SUMIFS('Sample - Superstore'!T:T,'Sample - Superstore'!$V:$V,$A2631,'Sample - Superstore'!$N:$N,$B2631)</f>
        <v>0.4</v>
      </c>
      <c r="J2631" s="42">
        <f>SUMIFS('Sample - Superstore'!U:U,'Sample - Superstore'!$V:$V,$A2631,'Sample - Superstore'!$N:$N,$B2631)</f>
        <v>-124.4754317</v>
      </c>
      <c r="N2631" s="40"/>
    </row>
    <row r="2632">
      <c r="A2632" s="41" t="s">
        <v>8633</v>
      </c>
      <c r="B2632" s="36" t="s">
        <v>2628</v>
      </c>
      <c r="C2632" s="36" t="s">
        <v>51</v>
      </c>
      <c r="D2632" s="36" t="s">
        <v>76</v>
      </c>
      <c r="E2632" s="36" t="s">
        <v>2629</v>
      </c>
      <c r="F2632" s="42">
        <f>SUMIFS('Sample - Superstore'!R:R,'Sample - Superstore'!$V:$V,$A2632,'Sample - Superstore'!$N:$N,$B2632)</f>
        <v>6.686314815</v>
      </c>
      <c r="G2632" s="43" t="str">
        <f>IF(OR($F2632&lt;Lower_Limit,$F2632&gt;Upper_Limit),TRUE,IF($F2632&gt;Upper_percentile,"P99",IF($F2632&lt;Lower_percentile,"P01","")))</f>
        <v/>
      </c>
      <c r="H2632" s="44">
        <f>SUMIFS('Sample - Superstore'!S:S,'Sample - Superstore'!$V:$V,$A2632,'Sample - Superstore'!$N:$N,$B2632)</f>
        <v>5</v>
      </c>
      <c r="I2632" s="45">
        <f>SUMIFS('Sample - Superstore'!T:T,'Sample - Superstore'!$V:$V,$A2632,'Sample - Superstore'!$N:$N,$B2632)</f>
        <v>0.7</v>
      </c>
      <c r="J2632" s="42">
        <f>SUMIFS('Sample - Superstore'!U:U,'Sample - Superstore'!$V:$V,$A2632,'Sample - Superstore'!$N:$N,$B2632)</f>
        <v>-5.571929012</v>
      </c>
      <c r="N2632" s="40"/>
    </row>
    <row r="2633">
      <c r="A2633" s="41" t="s">
        <v>8633</v>
      </c>
      <c r="B2633" s="36" t="s">
        <v>5973</v>
      </c>
      <c r="C2633" s="36" t="s">
        <v>39</v>
      </c>
      <c r="D2633" s="36" t="s">
        <v>40</v>
      </c>
      <c r="E2633" s="36" t="s">
        <v>5974</v>
      </c>
      <c r="F2633" s="42">
        <f>SUMIFS('Sample - Superstore'!R:R,'Sample - Superstore'!$V:$V,$A2633,'Sample - Superstore'!$N:$N,$B2633)</f>
        <v>67.38260988</v>
      </c>
      <c r="G2633" s="43" t="str">
        <f>IF(OR($F2633&lt;Lower_Limit,$F2633&gt;Upper_Limit),TRUE,IF($F2633&gt;Upper_percentile,"P99",IF($F2633&lt;Lower_percentile,"P01","")))</f>
        <v/>
      </c>
      <c r="H2633" s="44">
        <f>SUMIFS('Sample - Superstore'!S:S,'Sample - Superstore'!$V:$V,$A2633,'Sample - Superstore'!$N:$N,$B2633)</f>
        <v>1</v>
      </c>
      <c r="I2633" s="45">
        <f>SUMIFS('Sample - Superstore'!T:T,'Sample - Superstore'!$V:$V,$A2633,'Sample - Superstore'!$N:$N,$B2633)</f>
        <v>0.4</v>
      </c>
      <c r="J2633" s="42">
        <f>SUMIFS('Sample - Superstore'!U:U,'Sample - Superstore'!$V:$V,$A2633,'Sample - Superstore'!$N:$N,$B2633)</f>
        <v>-13.47652198</v>
      </c>
      <c r="N2633" s="40"/>
    </row>
    <row r="2634">
      <c r="A2634" s="41" t="s">
        <v>8633</v>
      </c>
      <c r="B2634" s="36" t="s">
        <v>1816</v>
      </c>
      <c r="C2634" s="36" t="s">
        <v>35</v>
      </c>
      <c r="D2634" s="36" t="s">
        <v>121</v>
      </c>
      <c r="E2634" s="36" t="s">
        <v>1817</v>
      </c>
      <c r="F2634" s="42">
        <f>SUMIFS('Sample - Superstore'!R:R,'Sample - Superstore'!$V:$V,$A2634,'Sample - Superstore'!$N:$N,$B2634)</f>
        <v>35.26723951</v>
      </c>
      <c r="G2634" s="43" t="str">
        <f>IF(OR($F2634&lt;Lower_Limit,$F2634&gt;Upper_Limit),TRUE,IF($F2634&gt;Upper_percentile,"P99",IF($F2634&lt;Lower_percentile,"P01","")))</f>
        <v/>
      </c>
      <c r="H2634" s="44">
        <f>SUMIFS('Sample - Superstore'!S:S,'Sample - Superstore'!$V:$V,$A2634,'Sample - Superstore'!$N:$N,$B2634)</f>
        <v>2</v>
      </c>
      <c r="I2634" s="45">
        <f>SUMIFS('Sample - Superstore'!T:T,'Sample - Superstore'!$V:$V,$A2634,'Sample - Superstore'!$N:$N,$B2634)</f>
        <v>0.2</v>
      </c>
      <c r="J2634" s="42">
        <f>SUMIFS('Sample - Superstore'!U:U,'Sample - Superstore'!$V:$V,$A2634,'Sample - Superstore'!$N:$N,$B2634)</f>
        <v>9.698490864</v>
      </c>
      <c r="N2634" s="40"/>
    </row>
    <row r="2635">
      <c r="A2635" s="41" t="s">
        <v>8633</v>
      </c>
      <c r="B2635" s="36" t="s">
        <v>2870</v>
      </c>
      <c r="C2635" s="36" t="s">
        <v>35</v>
      </c>
      <c r="D2635" s="36" t="s">
        <v>263</v>
      </c>
      <c r="E2635" s="36" t="s">
        <v>2871</v>
      </c>
      <c r="F2635" s="42">
        <f>SUMIFS('Sample - Superstore'!R:R,'Sample - Superstore'!$V:$V,$A2635,'Sample - Superstore'!$N:$N,$B2635)</f>
        <v>1052.296086</v>
      </c>
      <c r="G2635" s="43" t="str">
        <f>IF(OR($F2635&lt;Lower_Limit,$F2635&gt;Upper_Limit),TRUE,IF($F2635&gt;Upper_percentile,"P99",IF($F2635&lt;Lower_percentile,"P01","")))</f>
        <v/>
      </c>
      <c r="H2635" s="44">
        <f>SUMIFS('Sample - Superstore'!S:S,'Sample - Superstore'!$V:$V,$A2635,'Sample - Superstore'!$N:$N,$B2635)</f>
        <v>5</v>
      </c>
      <c r="I2635" s="45">
        <f>SUMIFS('Sample - Superstore'!T:T,'Sample - Superstore'!$V:$V,$A2635,'Sample - Superstore'!$N:$N,$B2635)</f>
        <v>0.3</v>
      </c>
      <c r="J2635" s="42">
        <f>SUMIFS('Sample - Superstore'!U:U,'Sample - Superstore'!$V:$V,$A2635,'Sample - Superstore'!$N:$N,$B2635)</f>
        <v>-15.03280123</v>
      </c>
      <c r="N2635" s="40"/>
    </row>
    <row r="2636">
      <c r="A2636" s="41" t="s">
        <v>8633</v>
      </c>
      <c r="B2636" s="36" t="s">
        <v>3165</v>
      </c>
      <c r="C2636" s="36" t="s">
        <v>39</v>
      </c>
      <c r="D2636" s="36" t="s">
        <v>40</v>
      </c>
      <c r="E2636" s="36" t="s">
        <v>3166</v>
      </c>
      <c r="F2636" s="42">
        <f>SUMIFS('Sample - Superstore'!R:R,'Sample - Superstore'!$V:$V,$A2636,'Sample - Superstore'!$N:$N,$B2636)</f>
        <v>167.976</v>
      </c>
      <c r="G2636" s="43" t="str">
        <f>IF(OR($F2636&lt;Lower_Limit,$F2636&gt;Upper_Limit),TRUE,IF($F2636&gt;Upper_percentile,"P99",IF($F2636&lt;Lower_percentile,"P01","")))</f>
        <v/>
      </c>
      <c r="H2636" s="44">
        <f>SUMIFS('Sample - Superstore'!S:S,'Sample - Superstore'!$V:$V,$A2636,'Sample - Superstore'!$N:$N,$B2636)</f>
        <v>3</v>
      </c>
      <c r="I2636" s="45">
        <f>SUMIFS('Sample - Superstore'!T:T,'Sample - Superstore'!$V:$V,$A2636,'Sample - Superstore'!$N:$N,$B2636)</f>
        <v>0.2</v>
      </c>
      <c r="J2636" s="42">
        <f>SUMIFS('Sample - Superstore'!U:U,'Sample - Superstore'!$V:$V,$A2636,'Sample - Superstore'!$N:$N,$B2636)</f>
        <v>10.4985</v>
      </c>
      <c r="N2636" s="40"/>
    </row>
    <row r="2637">
      <c r="A2637" s="41" t="s">
        <v>8633</v>
      </c>
      <c r="B2637" s="36" t="s">
        <v>5283</v>
      </c>
      <c r="C2637" s="36" t="s">
        <v>39</v>
      </c>
      <c r="D2637" s="36" t="s">
        <v>61</v>
      </c>
      <c r="E2637" s="36" t="s">
        <v>5284</v>
      </c>
      <c r="F2637" s="42">
        <f>SUMIFS('Sample - Superstore'!R:R,'Sample - Superstore'!$V:$V,$A2637,'Sample - Superstore'!$N:$N,$B2637)</f>
        <v>109.53</v>
      </c>
      <c r="G2637" s="43" t="str">
        <f>IF(OR($F2637&lt;Lower_Limit,$F2637&gt;Upper_Limit),TRUE,IF($F2637&gt;Upper_percentile,"P99",IF($F2637&lt;Lower_percentile,"P01","")))</f>
        <v/>
      </c>
      <c r="H2637" s="44">
        <f>SUMIFS('Sample - Superstore'!S:S,'Sample - Superstore'!$V:$V,$A2637,'Sample - Superstore'!$N:$N,$B2637)</f>
        <v>3</v>
      </c>
      <c r="I2637" s="45">
        <f>SUMIFS('Sample - Superstore'!T:T,'Sample - Superstore'!$V:$V,$A2637,'Sample - Superstore'!$N:$N,$B2637)</f>
        <v>0</v>
      </c>
      <c r="J2637" s="42">
        <f>SUMIFS('Sample - Superstore'!U:U,'Sample - Superstore'!$V:$V,$A2637,'Sample - Superstore'!$N:$N,$B2637)</f>
        <v>47.0979</v>
      </c>
      <c r="N2637" s="40"/>
    </row>
    <row r="2638">
      <c r="A2638" s="41" t="s">
        <v>8633</v>
      </c>
      <c r="B2638" s="36" t="s">
        <v>1794</v>
      </c>
      <c r="C2638" s="36" t="s">
        <v>51</v>
      </c>
      <c r="D2638" s="36" t="s">
        <v>297</v>
      </c>
      <c r="E2638" s="36" t="s">
        <v>1795</v>
      </c>
      <c r="F2638" s="42">
        <f>SUMIFS('Sample - Superstore'!R:R,'Sample - Superstore'!$V:$V,$A2638,'Sample - Superstore'!$N:$N,$B2638)</f>
        <v>9.82</v>
      </c>
      <c r="G2638" s="43" t="str">
        <f>IF(OR($F2638&lt;Lower_Limit,$F2638&gt;Upper_Limit),TRUE,IF($F2638&gt;Upper_percentile,"P99",IF($F2638&lt;Lower_percentile,"P01","")))</f>
        <v/>
      </c>
      <c r="H2638" s="44">
        <f>SUMIFS('Sample - Superstore'!S:S,'Sample - Superstore'!$V:$V,$A2638,'Sample - Superstore'!$N:$N,$B2638)</f>
        <v>2</v>
      </c>
      <c r="I2638" s="45">
        <f>SUMIFS('Sample - Superstore'!T:T,'Sample - Superstore'!$V:$V,$A2638,'Sample - Superstore'!$N:$N,$B2638)</f>
        <v>0</v>
      </c>
      <c r="J2638" s="42">
        <f>SUMIFS('Sample - Superstore'!U:U,'Sample - Superstore'!$V:$V,$A2638,'Sample - Superstore'!$N:$N,$B2638)</f>
        <v>4.8118</v>
      </c>
      <c r="N2638" s="40"/>
    </row>
    <row r="2639">
      <c r="A2639" s="41" t="s">
        <v>8633</v>
      </c>
      <c r="B2639" s="36" t="s">
        <v>3438</v>
      </c>
      <c r="C2639" s="36" t="s">
        <v>51</v>
      </c>
      <c r="D2639" s="36" t="s">
        <v>283</v>
      </c>
      <c r="E2639" s="36" t="s">
        <v>3439</v>
      </c>
      <c r="F2639" s="42">
        <f>SUMIFS('Sample - Superstore'!R:R,'Sample - Superstore'!$V:$V,$A2639,'Sample - Superstore'!$N:$N,$B2639)</f>
        <v>871.5413506</v>
      </c>
      <c r="G2639" s="43" t="str">
        <f>IF(OR($F2639&lt;Lower_Limit,$F2639&gt;Upper_Limit),TRUE,IF($F2639&gt;Upper_percentile,"P99",IF($F2639&lt;Lower_percentile,"P01","")))</f>
        <v/>
      </c>
      <c r="H2639" s="44">
        <f>SUMIFS('Sample - Superstore'!S:S,'Sample - Superstore'!$V:$V,$A2639,'Sample - Superstore'!$N:$N,$B2639)</f>
        <v>7</v>
      </c>
      <c r="I2639" s="45">
        <f>SUMIFS('Sample - Superstore'!T:T,'Sample - Superstore'!$V:$V,$A2639,'Sample - Superstore'!$N:$N,$B2639)</f>
        <v>0</v>
      </c>
      <c r="J2639" s="42">
        <f>SUMIFS('Sample - Superstore'!U:U,'Sample - Superstore'!$V:$V,$A2639,'Sample - Superstore'!$N:$N,$B2639)</f>
        <v>252.7469917</v>
      </c>
      <c r="N2639" s="40"/>
    </row>
    <row r="2640">
      <c r="A2640" s="41" t="s">
        <v>8633</v>
      </c>
      <c r="B2640" s="36" t="s">
        <v>861</v>
      </c>
      <c r="C2640" s="36" t="s">
        <v>51</v>
      </c>
      <c r="D2640" s="36" t="s">
        <v>272</v>
      </c>
      <c r="E2640" s="36" t="s">
        <v>862</v>
      </c>
      <c r="F2640" s="42">
        <f>SUMIFS('Sample - Superstore'!R:R,'Sample - Superstore'!$V:$V,$A2640,'Sample - Superstore'!$N:$N,$B2640)</f>
        <v>11.22</v>
      </c>
      <c r="G2640" s="43" t="str">
        <f>IF(OR($F2640&lt;Lower_Limit,$F2640&gt;Upper_Limit),TRUE,IF($F2640&gt;Upper_percentile,"P99",IF($F2640&lt;Lower_percentile,"P01","")))</f>
        <v/>
      </c>
      <c r="H2640" s="44">
        <f>SUMIFS('Sample - Superstore'!S:S,'Sample - Superstore'!$V:$V,$A2640,'Sample - Superstore'!$N:$N,$B2640)</f>
        <v>3</v>
      </c>
      <c r="I2640" s="45">
        <f>SUMIFS('Sample - Superstore'!T:T,'Sample - Superstore'!$V:$V,$A2640,'Sample - Superstore'!$N:$N,$B2640)</f>
        <v>0</v>
      </c>
      <c r="J2640" s="42">
        <f>SUMIFS('Sample - Superstore'!U:U,'Sample - Superstore'!$V:$V,$A2640,'Sample - Superstore'!$N:$N,$B2640)</f>
        <v>0.2244</v>
      </c>
      <c r="N2640" s="40"/>
    </row>
    <row r="2641">
      <c r="A2641" s="41" t="s">
        <v>8633</v>
      </c>
      <c r="B2641" s="36" t="s">
        <v>5980</v>
      </c>
      <c r="C2641" s="36" t="s">
        <v>51</v>
      </c>
      <c r="D2641" s="36" t="s">
        <v>93</v>
      </c>
      <c r="E2641" s="36" t="s">
        <v>5981</v>
      </c>
      <c r="F2641" s="42">
        <f>SUMIFS('Sample - Superstore'!R:R,'Sample - Superstore'!$V:$V,$A2641,'Sample - Superstore'!$N:$N,$B2641)</f>
        <v>12.84</v>
      </c>
      <c r="G2641" s="43" t="str">
        <f>IF(OR($F2641&lt;Lower_Limit,$F2641&gt;Upper_Limit),TRUE,IF($F2641&gt;Upper_percentile,"P99",IF($F2641&lt;Lower_percentile,"P01","")))</f>
        <v/>
      </c>
      <c r="H2641" s="44">
        <f>SUMIFS('Sample - Superstore'!S:S,'Sample - Superstore'!$V:$V,$A2641,'Sample - Superstore'!$N:$N,$B2641)</f>
        <v>3</v>
      </c>
      <c r="I2641" s="45">
        <f>SUMIFS('Sample - Superstore'!T:T,'Sample - Superstore'!$V:$V,$A2641,'Sample - Superstore'!$N:$N,$B2641)</f>
        <v>0</v>
      </c>
      <c r="J2641" s="42">
        <f>SUMIFS('Sample - Superstore'!U:U,'Sample - Superstore'!$V:$V,$A2641,'Sample - Superstore'!$N:$N,$B2641)</f>
        <v>3.4668</v>
      </c>
      <c r="N2641" s="40"/>
    </row>
    <row r="2642">
      <c r="A2642" s="41" t="s">
        <v>8633</v>
      </c>
      <c r="B2642" s="36" t="s">
        <v>5982</v>
      </c>
      <c r="C2642" s="36" t="s">
        <v>35</v>
      </c>
      <c r="D2642" s="36" t="s">
        <v>121</v>
      </c>
      <c r="E2642" s="36" t="s">
        <v>5983</v>
      </c>
      <c r="F2642" s="42">
        <f>SUMIFS('Sample - Superstore'!R:R,'Sample - Superstore'!$V:$V,$A2642,'Sample - Superstore'!$N:$N,$B2642)</f>
        <v>44.67</v>
      </c>
      <c r="G2642" s="43" t="str">
        <f>IF(OR($F2642&lt;Lower_Limit,$F2642&gt;Upper_Limit),TRUE,IF($F2642&gt;Upper_percentile,"P99",IF($F2642&lt;Lower_percentile,"P01","")))</f>
        <v/>
      </c>
      <c r="H2642" s="44">
        <f>SUMIFS('Sample - Superstore'!S:S,'Sample - Superstore'!$V:$V,$A2642,'Sample - Superstore'!$N:$N,$B2642)</f>
        <v>3</v>
      </c>
      <c r="I2642" s="45">
        <f>SUMIFS('Sample - Superstore'!T:T,'Sample - Superstore'!$V:$V,$A2642,'Sample - Superstore'!$N:$N,$B2642)</f>
        <v>0</v>
      </c>
      <c r="J2642" s="42">
        <f>SUMIFS('Sample - Superstore'!U:U,'Sample - Superstore'!$V:$V,$A2642,'Sample - Superstore'!$N:$N,$B2642)</f>
        <v>12.0609</v>
      </c>
      <c r="N2642" s="40"/>
    </row>
    <row r="2643">
      <c r="A2643" s="41" t="s">
        <v>8633</v>
      </c>
      <c r="B2643" s="36" t="s">
        <v>626</v>
      </c>
      <c r="C2643" s="36" t="s">
        <v>35</v>
      </c>
      <c r="D2643" s="36" t="s">
        <v>121</v>
      </c>
      <c r="E2643" s="36" t="s">
        <v>627</v>
      </c>
      <c r="F2643" s="42">
        <f>SUMIFS('Sample - Superstore'!R:R,'Sample - Superstore'!$V:$V,$A2643,'Sample - Superstore'!$N:$N,$B2643)</f>
        <v>22.23</v>
      </c>
      <c r="G2643" s="43" t="str">
        <f>IF(OR($F2643&lt;Lower_Limit,$F2643&gt;Upper_Limit),TRUE,IF($F2643&gt;Upper_percentile,"P99",IF($F2643&lt;Lower_percentile,"P01","")))</f>
        <v/>
      </c>
      <c r="H2643" s="44">
        <f>SUMIFS('Sample - Superstore'!S:S,'Sample - Superstore'!$V:$V,$A2643,'Sample - Superstore'!$N:$N,$B2643)</f>
        <v>1</v>
      </c>
      <c r="I2643" s="45">
        <f>SUMIFS('Sample - Superstore'!T:T,'Sample - Superstore'!$V:$V,$A2643,'Sample - Superstore'!$N:$N,$B2643)</f>
        <v>0</v>
      </c>
      <c r="J2643" s="42">
        <f>SUMIFS('Sample - Superstore'!U:U,'Sample - Superstore'!$V:$V,$A2643,'Sample - Superstore'!$N:$N,$B2643)</f>
        <v>7.3359</v>
      </c>
      <c r="N2643" s="40"/>
    </row>
    <row r="2644">
      <c r="A2644" s="41" t="s">
        <v>8633</v>
      </c>
      <c r="B2644" s="36" t="s">
        <v>3010</v>
      </c>
      <c r="C2644" s="36" t="s">
        <v>39</v>
      </c>
      <c r="D2644" s="36" t="s">
        <v>40</v>
      </c>
      <c r="E2644" s="36" t="s">
        <v>3011</v>
      </c>
      <c r="F2644" s="42">
        <f>SUMIFS('Sample - Superstore'!R:R,'Sample - Superstore'!$V:$V,$A2644,'Sample - Superstore'!$N:$N,$B2644)</f>
        <v>215.968</v>
      </c>
      <c r="G2644" s="43" t="str">
        <f>IF(OR($F2644&lt;Lower_Limit,$F2644&gt;Upper_Limit),TRUE,IF($F2644&gt;Upper_percentile,"P99",IF($F2644&lt;Lower_percentile,"P01","")))</f>
        <v/>
      </c>
      <c r="H2644" s="44">
        <f>SUMIFS('Sample - Superstore'!S:S,'Sample - Superstore'!$V:$V,$A2644,'Sample - Superstore'!$N:$N,$B2644)</f>
        <v>2</v>
      </c>
      <c r="I2644" s="45">
        <f>SUMIFS('Sample - Superstore'!T:T,'Sample - Superstore'!$V:$V,$A2644,'Sample - Superstore'!$N:$N,$B2644)</f>
        <v>0.2</v>
      </c>
      <c r="J2644" s="42">
        <f>SUMIFS('Sample - Superstore'!U:U,'Sample - Superstore'!$V:$V,$A2644,'Sample - Superstore'!$N:$N,$B2644)</f>
        <v>18.8972</v>
      </c>
      <c r="N2644" s="40"/>
    </row>
    <row r="2645">
      <c r="A2645" s="41" t="s">
        <v>8633</v>
      </c>
      <c r="B2645" s="36" t="s">
        <v>4388</v>
      </c>
      <c r="C2645" s="36" t="s">
        <v>51</v>
      </c>
      <c r="D2645" s="36" t="s">
        <v>93</v>
      </c>
      <c r="E2645" s="36" t="s">
        <v>4389</v>
      </c>
      <c r="F2645" s="42">
        <f>SUMIFS('Sample - Superstore'!R:R,'Sample - Superstore'!$V:$V,$A2645,'Sample - Superstore'!$N:$N,$B2645)</f>
        <v>7.683028807</v>
      </c>
      <c r="G2645" s="43" t="str">
        <f>IF(OR($F2645&lt;Lower_Limit,$F2645&gt;Upper_Limit),TRUE,IF($F2645&gt;Upper_percentile,"P99",IF($F2645&lt;Lower_percentile,"P01","")))</f>
        <v/>
      </c>
      <c r="H2645" s="44">
        <f>SUMIFS('Sample - Superstore'!S:S,'Sample - Superstore'!$V:$V,$A2645,'Sample - Superstore'!$N:$N,$B2645)</f>
        <v>2</v>
      </c>
      <c r="I2645" s="45">
        <f>SUMIFS('Sample - Superstore'!T:T,'Sample - Superstore'!$V:$V,$A2645,'Sample - Superstore'!$N:$N,$B2645)</f>
        <v>0</v>
      </c>
      <c r="J2645" s="42">
        <f>SUMIFS('Sample - Superstore'!U:U,'Sample - Superstore'!$V:$V,$A2645,'Sample - Superstore'!$N:$N,$B2645)</f>
        <v>2.228078354</v>
      </c>
      <c r="N2645" s="40"/>
    </row>
    <row r="2646">
      <c r="A2646" s="41" t="s">
        <v>8633</v>
      </c>
      <c r="B2646" s="36" t="s">
        <v>2889</v>
      </c>
      <c r="C2646" s="36" t="s">
        <v>51</v>
      </c>
      <c r="D2646" s="36" t="s">
        <v>283</v>
      </c>
      <c r="E2646" s="36" t="s">
        <v>2890</v>
      </c>
      <c r="F2646" s="42">
        <f>SUMIFS('Sample - Superstore'!R:R,'Sample - Superstore'!$V:$V,$A2646,'Sample - Superstore'!$N:$N,$B2646)</f>
        <v>15.35434568</v>
      </c>
      <c r="G2646" s="43" t="str">
        <f>IF(OR($F2646&lt;Lower_Limit,$F2646&gt;Upper_Limit),TRUE,IF($F2646&gt;Upper_percentile,"P99",IF($F2646&lt;Lower_percentile,"P01","")))</f>
        <v/>
      </c>
      <c r="H2646" s="44">
        <f>SUMIFS('Sample - Superstore'!S:S,'Sample - Superstore'!$V:$V,$A2646,'Sample - Superstore'!$N:$N,$B2646)</f>
        <v>3</v>
      </c>
      <c r="I2646" s="45">
        <f>SUMIFS('Sample - Superstore'!T:T,'Sample - Superstore'!$V:$V,$A2646,'Sample - Superstore'!$N:$N,$B2646)</f>
        <v>0</v>
      </c>
      <c r="J2646" s="42">
        <f>SUMIFS('Sample - Superstore'!U:U,'Sample - Superstore'!$V:$V,$A2646,'Sample - Superstore'!$N:$N,$B2646)</f>
        <v>3.992129877</v>
      </c>
      <c r="N2646" s="40"/>
    </row>
    <row r="2647">
      <c r="A2647" s="41" t="s">
        <v>8633</v>
      </c>
      <c r="B2647" s="36" t="s">
        <v>5988</v>
      </c>
      <c r="C2647" s="36" t="s">
        <v>51</v>
      </c>
      <c r="D2647" s="36" t="s">
        <v>272</v>
      </c>
      <c r="E2647" s="36" t="s">
        <v>722</v>
      </c>
      <c r="F2647" s="42">
        <f>SUMIFS('Sample - Superstore'!R:R,'Sample - Superstore'!$V:$V,$A2647,'Sample - Superstore'!$N:$N,$B2647)</f>
        <v>9.432</v>
      </c>
      <c r="G2647" s="43" t="str">
        <f>IF(OR($F2647&lt;Lower_Limit,$F2647&gt;Upper_Limit),TRUE,IF($F2647&gt;Upper_percentile,"P99",IF($F2647&lt;Lower_percentile,"P01","")))</f>
        <v/>
      </c>
      <c r="H2647" s="44">
        <f>SUMIFS('Sample - Superstore'!S:S,'Sample - Superstore'!$V:$V,$A2647,'Sample - Superstore'!$N:$N,$B2647)</f>
        <v>3</v>
      </c>
      <c r="I2647" s="45">
        <f>SUMIFS('Sample - Superstore'!T:T,'Sample - Superstore'!$V:$V,$A2647,'Sample - Superstore'!$N:$N,$B2647)</f>
        <v>0.2</v>
      </c>
      <c r="J2647" s="42">
        <f>SUMIFS('Sample - Superstore'!U:U,'Sample - Superstore'!$V:$V,$A2647,'Sample - Superstore'!$N:$N,$B2647)</f>
        <v>3.0654</v>
      </c>
      <c r="N2647" s="40"/>
    </row>
    <row r="2648">
      <c r="A2648" s="41" t="s">
        <v>8633</v>
      </c>
      <c r="B2648" s="36" t="s">
        <v>5991</v>
      </c>
      <c r="C2648" s="36" t="s">
        <v>39</v>
      </c>
      <c r="D2648" s="36" t="s">
        <v>40</v>
      </c>
      <c r="E2648" s="36" t="s">
        <v>5992</v>
      </c>
      <c r="F2648" s="42">
        <f>SUMIFS('Sample - Superstore'!R:R,'Sample - Superstore'!$V:$V,$A2648,'Sample - Superstore'!$N:$N,$B2648)</f>
        <v>1223.112</v>
      </c>
      <c r="G2648" s="43" t="str">
        <f>IF(OR($F2648&lt;Lower_Limit,$F2648&gt;Upper_Limit),TRUE,IF($F2648&gt;Upper_percentile,"P99",IF($F2648&lt;Lower_percentile,"P01","")))</f>
        <v/>
      </c>
      <c r="H2648" s="44">
        <f>SUMIFS('Sample - Superstore'!S:S,'Sample - Superstore'!$V:$V,$A2648,'Sample - Superstore'!$N:$N,$B2648)</f>
        <v>11</v>
      </c>
      <c r="I2648" s="45">
        <f>SUMIFS('Sample - Superstore'!T:T,'Sample - Superstore'!$V:$V,$A2648,'Sample - Superstore'!$N:$N,$B2648)</f>
        <v>0.4</v>
      </c>
      <c r="J2648" s="42">
        <f>SUMIFS('Sample - Superstore'!U:U,'Sample - Superstore'!$V:$V,$A2648,'Sample - Superstore'!$N:$N,$B2648)</f>
        <v>91.7334</v>
      </c>
      <c r="N2648" s="40"/>
    </row>
    <row r="2649">
      <c r="A2649" s="41" t="s">
        <v>8633</v>
      </c>
      <c r="B2649" s="36" t="s">
        <v>5993</v>
      </c>
      <c r="C2649" s="36" t="s">
        <v>39</v>
      </c>
      <c r="D2649" s="36" t="s">
        <v>61</v>
      </c>
      <c r="E2649" s="36" t="s">
        <v>5994</v>
      </c>
      <c r="F2649" s="42">
        <f>SUMIFS('Sample - Superstore'!R:R,'Sample - Superstore'!$V:$V,$A2649,'Sample - Superstore'!$N:$N,$B2649)</f>
        <v>31.992</v>
      </c>
      <c r="G2649" s="43" t="str">
        <f>IF(OR($F2649&lt;Lower_Limit,$F2649&gt;Upper_Limit),TRUE,IF($F2649&gt;Upper_percentile,"P99",IF($F2649&lt;Lower_percentile,"P01","")))</f>
        <v/>
      </c>
      <c r="H2649" s="44">
        <f>SUMIFS('Sample - Superstore'!S:S,'Sample - Superstore'!$V:$V,$A2649,'Sample - Superstore'!$N:$N,$B2649)</f>
        <v>1</v>
      </c>
      <c r="I2649" s="45">
        <f>SUMIFS('Sample - Superstore'!T:T,'Sample - Superstore'!$V:$V,$A2649,'Sample - Superstore'!$N:$N,$B2649)</f>
        <v>0.2</v>
      </c>
      <c r="J2649" s="42">
        <f>SUMIFS('Sample - Superstore'!U:U,'Sample - Superstore'!$V:$V,$A2649,'Sample - Superstore'!$N:$N,$B2649)</f>
        <v>4.7988</v>
      </c>
      <c r="N2649" s="40"/>
    </row>
    <row r="2650">
      <c r="A2650" s="41" t="s">
        <v>8633</v>
      </c>
      <c r="B2650" s="36" t="s">
        <v>1682</v>
      </c>
      <c r="C2650" s="36" t="s">
        <v>51</v>
      </c>
      <c r="D2650" s="36" t="s">
        <v>52</v>
      </c>
      <c r="E2650" s="36" t="s">
        <v>1683</v>
      </c>
      <c r="F2650" s="42">
        <f>SUMIFS('Sample - Superstore'!R:R,'Sample - Superstore'!$V:$V,$A2650,'Sample - Superstore'!$N:$N,$B2650)</f>
        <v>51.168</v>
      </c>
      <c r="G2650" s="43" t="str">
        <f>IF(OR($F2650&lt;Lower_Limit,$F2650&gt;Upper_Limit),TRUE,IF($F2650&gt;Upper_percentile,"P99",IF($F2650&lt;Lower_percentile,"P01","")))</f>
        <v/>
      </c>
      <c r="H2650" s="44">
        <f>SUMIFS('Sample - Superstore'!S:S,'Sample - Superstore'!$V:$V,$A2650,'Sample - Superstore'!$N:$N,$B2650)</f>
        <v>2</v>
      </c>
      <c r="I2650" s="45">
        <f>SUMIFS('Sample - Superstore'!T:T,'Sample - Superstore'!$V:$V,$A2650,'Sample - Superstore'!$N:$N,$B2650)</f>
        <v>0.2</v>
      </c>
      <c r="J2650" s="42">
        <f>SUMIFS('Sample - Superstore'!U:U,'Sample - Superstore'!$V:$V,$A2650,'Sample - Superstore'!$N:$N,$B2650)</f>
        <v>-6.396</v>
      </c>
      <c r="N2650" s="40"/>
    </row>
    <row r="2651">
      <c r="A2651" s="41" t="s">
        <v>8633</v>
      </c>
      <c r="B2651" s="36" t="s">
        <v>5995</v>
      </c>
      <c r="C2651" s="36" t="s">
        <v>51</v>
      </c>
      <c r="D2651" s="36" t="s">
        <v>205</v>
      </c>
      <c r="E2651" s="36" t="s">
        <v>5996</v>
      </c>
      <c r="F2651" s="42">
        <f>SUMIFS('Sample - Superstore'!R:R,'Sample - Superstore'!$V:$V,$A2651,'Sample - Superstore'!$N:$N,$B2651)</f>
        <v>10.64</v>
      </c>
      <c r="G2651" s="43" t="str">
        <f>IF(OR($F2651&lt;Lower_Limit,$F2651&gt;Upper_Limit),TRUE,IF($F2651&gt;Upper_percentile,"P99",IF($F2651&lt;Lower_percentile,"P01","")))</f>
        <v/>
      </c>
      <c r="H2651" s="44">
        <f>SUMIFS('Sample - Superstore'!S:S,'Sample - Superstore'!$V:$V,$A2651,'Sample - Superstore'!$N:$N,$B2651)</f>
        <v>5</v>
      </c>
      <c r="I2651" s="45">
        <f>SUMIFS('Sample - Superstore'!T:T,'Sample - Superstore'!$V:$V,$A2651,'Sample - Superstore'!$N:$N,$B2651)</f>
        <v>0.2</v>
      </c>
      <c r="J2651" s="42">
        <f>SUMIFS('Sample - Superstore'!U:U,'Sample - Superstore'!$V:$V,$A2651,'Sample - Superstore'!$N:$N,$B2651)</f>
        <v>3.857</v>
      </c>
      <c r="N2651" s="40"/>
    </row>
    <row r="2652">
      <c r="A2652" s="41" t="s">
        <v>8633</v>
      </c>
      <c r="B2652" s="36" t="s">
        <v>1868</v>
      </c>
      <c r="C2652" s="36" t="s">
        <v>35</v>
      </c>
      <c r="D2652" s="36" t="s">
        <v>121</v>
      </c>
      <c r="E2652" s="36" t="s">
        <v>1869</v>
      </c>
      <c r="F2652" s="42">
        <f>SUMIFS('Sample - Superstore'!R:R,'Sample - Superstore'!$V:$V,$A2652,'Sample - Superstore'!$N:$N,$B2652)</f>
        <v>68.704</v>
      </c>
      <c r="G2652" s="43" t="str">
        <f>IF(OR($F2652&lt;Lower_Limit,$F2652&gt;Upper_Limit),TRUE,IF($F2652&gt;Upper_percentile,"P99",IF($F2652&lt;Lower_percentile,"P01","")))</f>
        <v/>
      </c>
      <c r="H2652" s="44">
        <f>SUMIFS('Sample - Superstore'!S:S,'Sample - Superstore'!$V:$V,$A2652,'Sample - Superstore'!$N:$N,$B2652)</f>
        <v>2</v>
      </c>
      <c r="I2652" s="45">
        <f>SUMIFS('Sample - Superstore'!T:T,'Sample - Superstore'!$V:$V,$A2652,'Sample - Superstore'!$N:$N,$B2652)</f>
        <v>0.2</v>
      </c>
      <c r="J2652" s="42">
        <f>SUMIFS('Sample - Superstore'!U:U,'Sample - Superstore'!$V:$V,$A2652,'Sample - Superstore'!$N:$N,$B2652)</f>
        <v>16.3172</v>
      </c>
      <c r="N2652" s="40"/>
    </row>
    <row r="2653">
      <c r="A2653" s="41" t="s">
        <v>8633</v>
      </c>
      <c r="B2653" s="36" t="s">
        <v>5250</v>
      </c>
      <c r="C2653" s="36" t="s">
        <v>35</v>
      </c>
      <c r="D2653" s="36" t="s">
        <v>73</v>
      </c>
      <c r="E2653" s="36" t="s">
        <v>1498</v>
      </c>
      <c r="F2653" s="42">
        <f>SUMIFS('Sample - Superstore'!R:R,'Sample - Superstore'!$V:$V,$A2653,'Sample - Superstore'!$N:$N,$B2653)</f>
        <v>386.91</v>
      </c>
      <c r="G2653" s="43" t="str">
        <f>IF(OR($F2653&lt;Lower_Limit,$F2653&gt;Upper_Limit),TRUE,IF($F2653&gt;Upper_percentile,"P99",IF($F2653&lt;Lower_percentile,"P01","")))</f>
        <v/>
      </c>
      <c r="H2653" s="44">
        <f>SUMIFS('Sample - Superstore'!S:S,'Sample - Superstore'!$V:$V,$A2653,'Sample - Superstore'!$N:$N,$B2653)</f>
        <v>9</v>
      </c>
      <c r="I2653" s="45">
        <f>SUMIFS('Sample - Superstore'!T:T,'Sample - Superstore'!$V:$V,$A2653,'Sample - Superstore'!$N:$N,$B2653)</f>
        <v>0.5</v>
      </c>
      <c r="J2653" s="42">
        <f>SUMIFS('Sample - Superstore'!U:U,'Sample - Superstore'!$V:$V,$A2653,'Sample - Superstore'!$N:$N,$B2653)</f>
        <v>-185.7168</v>
      </c>
      <c r="N2653" s="40"/>
    </row>
    <row r="2654">
      <c r="A2654" s="41" t="s">
        <v>8633</v>
      </c>
      <c r="B2654" s="36" t="s">
        <v>5998</v>
      </c>
      <c r="C2654" s="36" t="s">
        <v>39</v>
      </c>
      <c r="D2654" s="36" t="s">
        <v>61</v>
      </c>
      <c r="E2654" s="36" t="s">
        <v>5999</v>
      </c>
      <c r="F2654" s="42">
        <f>SUMIFS('Sample - Superstore'!R:R,'Sample - Superstore'!$V:$V,$A2654,'Sample - Superstore'!$N:$N,$B2654)</f>
        <v>56.12456296</v>
      </c>
      <c r="G2654" s="43" t="str">
        <f>IF(OR($F2654&lt;Lower_Limit,$F2654&gt;Upper_Limit),TRUE,IF($F2654&gt;Upper_percentile,"P99",IF($F2654&lt;Lower_percentile,"P01","")))</f>
        <v/>
      </c>
      <c r="H2654" s="44">
        <f>SUMIFS('Sample - Superstore'!S:S,'Sample - Superstore'!$V:$V,$A2654,'Sample - Superstore'!$N:$N,$B2654)</f>
        <v>1</v>
      </c>
      <c r="I2654" s="45">
        <f>SUMIFS('Sample - Superstore'!T:T,'Sample - Superstore'!$V:$V,$A2654,'Sample - Superstore'!$N:$N,$B2654)</f>
        <v>0.2</v>
      </c>
      <c r="J2654" s="42">
        <f>SUMIFS('Sample - Superstore'!U:U,'Sample - Superstore'!$V:$V,$A2654,'Sample - Superstore'!$N:$N,$B2654)</f>
        <v>-3.507785185</v>
      </c>
      <c r="N2654" s="40"/>
    </row>
    <row r="2655">
      <c r="A2655" s="41" t="s">
        <v>8633</v>
      </c>
      <c r="B2655" s="36" t="s">
        <v>2850</v>
      </c>
      <c r="C2655" s="36" t="s">
        <v>51</v>
      </c>
      <c r="D2655" s="36" t="s">
        <v>124</v>
      </c>
      <c r="E2655" s="36" t="s">
        <v>2851</v>
      </c>
      <c r="F2655" s="42">
        <f>SUMIFS('Sample - Superstore'!R:R,'Sample - Superstore'!$V:$V,$A2655,'Sample - Superstore'!$N:$N,$B2655)</f>
        <v>37.44</v>
      </c>
      <c r="G2655" s="43" t="str">
        <f>IF(OR($F2655&lt;Lower_Limit,$F2655&gt;Upper_Limit),TRUE,IF($F2655&gt;Upper_percentile,"P99",IF($F2655&lt;Lower_percentile,"P01","")))</f>
        <v/>
      </c>
      <c r="H2655" s="44">
        <f>SUMIFS('Sample - Superstore'!S:S,'Sample - Superstore'!$V:$V,$A2655,'Sample - Superstore'!$N:$N,$B2655)</f>
        <v>6</v>
      </c>
      <c r="I2655" s="45">
        <f>SUMIFS('Sample - Superstore'!T:T,'Sample - Superstore'!$V:$V,$A2655,'Sample - Superstore'!$N:$N,$B2655)</f>
        <v>0</v>
      </c>
      <c r="J2655" s="42">
        <f>SUMIFS('Sample - Superstore'!U:U,'Sample - Superstore'!$V:$V,$A2655,'Sample - Superstore'!$N:$N,$B2655)</f>
        <v>16.848</v>
      </c>
      <c r="N2655" s="40"/>
    </row>
    <row r="2656">
      <c r="A2656" s="41" t="s">
        <v>8633</v>
      </c>
      <c r="B2656" s="36" t="s">
        <v>6004</v>
      </c>
      <c r="C2656" s="36" t="s">
        <v>51</v>
      </c>
      <c r="D2656" s="36" t="s">
        <v>272</v>
      </c>
      <c r="E2656" s="36" t="s">
        <v>6005</v>
      </c>
      <c r="F2656" s="42">
        <f>SUMIFS('Sample - Superstore'!R:R,'Sample - Superstore'!$V:$V,$A2656,'Sample - Superstore'!$N:$N,$B2656)</f>
        <v>8.4</v>
      </c>
      <c r="G2656" s="43" t="str">
        <f>IF(OR($F2656&lt;Lower_Limit,$F2656&gt;Upper_Limit),TRUE,IF($F2656&gt;Upper_percentile,"P99",IF($F2656&lt;Lower_percentile,"P01","")))</f>
        <v/>
      </c>
      <c r="H2656" s="44">
        <f>SUMIFS('Sample - Superstore'!S:S,'Sample - Superstore'!$V:$V,$A2656,'Sample - Superstore'!$N:$N,$B2656)</f>
        <v>5</v>
      </c>
      <c r="I2656" s="45">
        <f>SUMIFS('Sample - Superstore'!T:T,'Sample - Superstore'!$V:$V,$A2656,'Sample - Superstore'!$N:$N,$B2656)</f>
        <v>0</v>
      </c>
      <c r="J2656" s="42">
        <f>SUMIFS('Sample - Superstore'!U:U,'Sample - Superstore'!$V:$V,$A2656,'Sample - Superstore'!$N:$N,$B2656)</f>
        <v>0.336</v>
      </c>
      <c r="N2656" s="40"/>
    </row>
    <row r="2657">
      <c r="A2657" s="41" t="s">
        <v>8633</v>
      </c>
      <c r="B2657" s="36" t="s">
        <v>3190</v>
      </c>
      <c r="C2657" s="36" t="s">
        <v>39</v>
      </c>
      <c r="D2657" s="36" t="s">
        <v>40</v>
      </c>
      <c r="E2657" s="36" t="s">
        <v>3191</v>
      </c>
      <c r="F2657" s="42">
        <f>SUMIFS('Sample - Superstore'!R:R,'Sample - Superstore'!$V:$V,$A2657,'Sample - Superstore'!$N:$N,$B2657)</f>
        <v>71.96</v>
      </c>
      <c r="G2657" s="43" t="str">
        <f>IF(OR($F2657&lt;Lower_Limit,$F2657&gt;Upper_Limit),TRUE,IF($F2657&gt;Upper_percentile,"P99",IF($F2657&lt;Lower_percentile,"P01","")))</f>
        <v/>
      </c>
      <c r="H2657" s="44">
        <f>SUMIFS('Sample - Superstore'!S:S,'Sample - Superstore'!$V:$V,$A2657,'Sample - Superstore'!$N:$N,$B2657)</f>
        <v>5</v>
      </c>
      <c r="I2657" s="45">
        <f>SUMIFS('Sample - Superstore'!T:T,'Sample - Superstore'!$V:$V,$A2657,'Sample - Superstore'!$N:$N,$B2657)</f>
        <v>0.2</v>
      </c>
      <c r="J2657" s="42">
        <f>SUMIFS('Sample - Superstore'!U:U,'Sample - Superstore'!$V:$V,$A2657,'Sample - Superstore'!$N:$N,$B2657)</f>
        <v>25.186</v>
      </c>
      <c r="N2657" s="40"/>
    </row>
    <row r="2658">
      <c r="A2658" s="41" t="s">
        <v>8633</v>
      </c>
      <c r="B2658" s="36" t="s">
        <v>3768</v>
      </c>
      <c r="C2658" s="36" t="s">
        <v>51</v>
      </c>
      <c r="D2658" s="36" t="s">
        <v>76</v>
      </c>
      <c r="E2658" s="36" t="s">
        <v>3769</v>
      </c>
      <c r="F2658" s="42">
        <f>SUMIFS('Sample - Superstore'!R:R,'Sample - Superstore'!$V:$V,$A2658,'Sample - Superstore'!$N:$N,$B2658)</f>
        <v>5.812592593</v>
      </c>
      <c r="G2658" s="43" t="str">
        <f>IF(OR($F2658&lt;Lower_Limit,$F2658&gt;Upper_Limit),TRUE,IF($F2658&gt;Upper_percentile,"P99",IF($F2658&lt;Lower_percentile,"P01","")))</f>
        <v/>
      </c>
      <c r="H2658" s="44">
        <f>SUMIFS('Sample - Superstore'!S:S,'Sample - Superstore'!$V:$V,$A2658,'Sample - Superstore'!$N:$N,$B2658)</f>
        <v>4</v>
      </c>
      <c r="I2658" s="45">
        <f>SUMIFS('Sample - Superstore'!T:T,'Sample - Superstore'!$V:$V,$A2658,'Sample - Superstore'!$N:$N,$B2658)</f>
        <v>0.7</v>
      </c>
      <c r="J2658" s="42">
        <f>SUMIFS('Sample - Superstore'!U:U,'Sample - Superstore'!$V:$V,$A2658,'Sample - Superstore'!$N:$N,$B2658)</f>
        <v>-4.456320988</v>
      </c>
      <c r="N2658" s="40"/>
    </row>
    <row r="2659">
      <c r="A2659" s="41" t="s">
        <v>8633</v>
      </c>
      <c r="B2659" s="36" t="s">
        <v>5461</v>
      </c>
      <c r="C2659" s="36" t="s">
        <v>51</v>
      </c>
      <c r="D2659" s="36" t="s">
        <v>124</v>
      </c>
      <c r="E2659" s="36" t="s">
        <v>5462</v>
      </c>
      <c r="F2659" s="42">
        <f>SUMIFS('Sample - Superstore'!R:R,'Sample - Superstore'!$V:$V,$A2659,'Sample - Superstore'!$N:$N,$B2659)</f>
        <v>145.3382716</v>
      </c>
      <c r="G2659" s="43" t="str">
        <f>IF(OR($F2659&lt;Lower_Limit,$F2659&gt;Upper_Limit),TRUE,IF($F2659&gt;Upper_percentile,"P99",IF($F2659&lt;Lower_percentile,"P01","")))</f>
        <v/>
      </c>
      <c r="H2659" s="44">
        <f>SUMIFS('Sample - Superstore'!S:S,'Sample - Superstore'!$V:$V,$A2659,'Sample - Superstore'!$N:$N,$B2659)</f>
        <v>5</v>
      </c>
      <c r="I2659" s="45">
        <f>SUMIFS('Sample - Superstore'!T:T,'Sample - Superstore'!$V:$V,$A2659,'Sample - Superstore'!$N:$N,$B2659)</f>
        <v>0.2</v>
      </c>
      <c r="J2659" s="42">
        <f>SUMIFS('Sample - Superstore'!U:U,'Sample - Superstore'!$V:$V,$A2659,'Sample - Superstore'!$N:$N,$B2659)</f>
        <v>45.41820988</v>
      </c>
      <c r="N2659" s="40"/>
    </row>
    <row r="2660">
      <c r="A2660" s="41" t="s">
        <v>8633</v>
      </c>
      <c r="B2660" s="36" t="s">
        <v>2382</v>
      </c>
      <c r="C2660" s="36" t="s">
        <v>39</v>
      </c>
      <c r="D2660" s="36" t="s">
        <v>61</v>
      </c>
      <c r="E2660" s="36" t="s">
        <v>2383</v>
      </c>
      <c r="F2660" s="42">
        <f>SUMIFS('Sample - Superstore'!R:R,'Sample - Superstore'!$V:$V,$A2660,'Sample - Superstore'!$N:$N,$B2660)</f>
        <v>1547.91358</v>
      </c>
      <c r="G2660" s="43" t="str">
        <f>IF(OR($F2660&lt;Lower_Limit,$F2660&gt;Upper_Limit),TRUE,IF($F2660&gt;Upper_percentile,"P99",IF($F2660&lt;Lower_percentile,"P01","")))</f>
        <v/>
      </c>
      <c r="H2660" s="44">
        <f>SUMIFS('Sample - Superstore'!S:S,'Sample - Superstore'!$V:$V,$A2660,'Sample - Superstore'!$N:$N,$B2660)</f>
        <v>5</v>
      </c>
      <c r="I2660" s="45">
        <f>SUMIFS('Sample - Superstore'!T:T,'Sample - Superstore'!$V:$V,$A2660,'Sample - Superstore'!$N:$N,$B2660)</f>
        <v>0.2</v>
      </c>
      <c r="J2660" s="42">
        <f>SUMIFS('Sample - Superstore'!U:U,'Sample - Superstore'!$V:$V,$A2660,'Sample - Superstore'!$N:$N,$B2660)</f>
        <v>251.5359568</v>
      </c>
      <c r="N2660" s="40"/>
    </row>
    <row r="2661">
      <c r="A2661" s="41" t="s">
        <v>8633</v>
      </c>
      <c r="B2661" s="36" t="s">
        <v>2427</v>
      </c>
      <c r="C2661" s="36" t="s">
        <v>51</v>
      </c>
      <c r="D2661" s="36" t="s">
        <v>76</v>
      </c>
      <c r="E2661" s="36" t="s">
        <v>2428</v>
      </c>
      <c r="F2661" s="42">
        <f>SUMIFS('Sample - Superstore'!R:R,'Sample - Superstore'!$V:$V,$A2661,'Sample - Superstore'!$N:$N,$B2661)</f>
        <v>2.09777284</v>
      </c>
      <c r="G2661" s="43" t="str">
        <f>IF(OR($F2661&lt;Lower_Limit,$F2661&gt;Upper_Limit),TRUE,IF($F2661&gt;Upper_percentile,"P99",IF($F2661&lt;Lower_percentile,"P01","")))</f>
        <v/>
      </c>
      <c r="H2661" s="44">
        <f>SUMIFS('Sample - Superstore'!S:S,'Sample - Superstore'!$V:$V,$A2661,'Sample - Superstore'!$N:$N,$B2661)</f>
        <v>3</v>
      </c>
      <c r="I2661" s="45">
        <f>SUMIFS('Sample - Superstore'!T:T,'Sample - Superstore'!$V:$V,$A2661,'Sample - Superstore'!$N:$N,$B2661)</f>
        <v>0.8</v>
      </c>
      <c r="J2661" s="42">
        <f>SUMIFS('Sample - Superstore'!U:U,'Sample - Superstore'!$V:$V,$A2661,'Sample - Superstore'!$N:$N,$B2661)</f>
        <v>-3.566213827</v>
      </c>
      <c r="N2661" s="40"/>
    </row>
    <row r="2662">
      <c r="A2662" s="41" t="s">
        <v>8633</v>
      </c>
      <c r="B2662" s="36" t="s">
        <v>1048</v>
      </c>
      <c r="C2662" s="36" t="s">
        <v>35</v>
      </c>
      <c r="D2662" s="36" t="s">
        <v>263</v>
      </c>
      <c r="E2662" s="36" t="s">
        <v>1049</v>
      </c>
      <c r="F2662" s="42">
        <f>SUMIFS('Sample - Superstore'!R:R,'Sample - Superstore'!$V:$V,$A2662,'Sample - Superstore'!$N:$N,$B2662)</f>
        <v>138.9007973</v>
      </c>
      <c r="G2662" s="43" t="str">
        <f>IF(OR($F2662&lt;Lower_Limit,$F2662&gt;Upper_Limit),TRUE,IF($F2662&gt;Upper_percentile,"P99",IF($F2662&lt;Lower_percentile,"P01","")))</f>
        <v/>
      </c>
      <c r="H2662" s="44">
        <f>SUMIFS('Sample - Superstore'!S:S,'Sample - Superstore'!$V:$V,$A2662,'Sample - Superstore'!$N:$N,$B2662)</f>
        <v>2</v>
      </c>
      <c r="I2662" s="45">
        <f>SUMIFS('Sample - Superstore'!T:T,'Sample - Superstore'!$V:$V,$A2662,'Sample - Superstore'!$N:$N,$B2662)</f>
        <v>0.2</v>
      </c>
      <c r="J2662" s="42">
        <f>SUMIFS('Sample - Superstore'!U:U,'Sample - Superstore'!$V:$V,$A2662,'Sample - Superstore'!$N:$N,$B2662)</f>
        <v>-15.6263397</v>
      </c>
      <c r="N2662" s="40"/>
    </row>
    <row r="2663">
      <c r="A2663" s="41" t="s">
        <v>8633</v>
      </c>
      <c r="B2663" s="36" t="s">
        <v>34</v>
      </c>
      <c r="C2663" s="36" t="s">
        <v>35</v>
      </c>
      <c r="D2663" s="36" t="s">
        <v>36</v>
      </c>
      <c r="E2663" s="36" t="s">
        <v>37</v>
      </c>
      <c r="F2663" s="42">
        <f>SUMIFS('Sample - Superstore'!R:R,'Sample - Superstore'!$V:$V,$A2663,'Sample - Superstore'!$N:$N,$B2663)</f>
        <v>161.0977431</v>
      </c>
      <c r="G2663" s="43" t="str">
        <f>IF(OR($F2663&lt;Lower_Limit,$F2663&gt;Upper_Limit),TRUE,IF($F2663&gt;Upper_percentile,"P99",IF($F2663&lt;Lower_percentile,"P01","")))</f>
        <v/>
      </c>
      <c r="H2663" s="44">
        <f>SUMIFS('Sample - Superstore'!S:S,'Sample - Superstore'!$V:$V,$A2663,'Sample - Superstore'!$N:$N,$B2663)</f>
        <v>5</v>
      </c>
      <c r="I2663" s="45">
        <f>SUMIFS('Sample - Superstore'!T:T,'Sample - Superstore'!$V:$V,$A2663,'Sample - Superstore'!$N:$N,$B2663)</f>
        <v>0.2</v>
      </c>
      <c r="J2663" s="42">
        <f>SUMIFS('Sample - Superstore'!U:U,'Sample - Superstore'!$V:$V,$A2663,'Sample - Superstore'!$N:$N,$B2663)</f>
        <v>4.027443577</v>
      </c>
      <c r="N2663" s="40"/>
    </row>
    <row r="2664">
      <c r="A2664" s="41" t="s">
        <v>8633</v>
      </c>
      <c r="B2664" s="36" t="s">
        <v>4413</v>
      </c>
      <c r="C2664" s="36" t="s">
        <v>51</v>
      </c>
      <c r="D2664" s="36" t="s">
        <v>283</v>
      </c>
      <c r="E2664" s="36" t="s">
        <v>4414</v>
      </c>
      <c r="F2664" s="42">
        <f>SUMIFS('Sample - Superstore'!R:R,'Sample - Superstore'!$V:$V,$A2664,'Sample - Superstore'!$N:$N,$B2664)</f>
        <v>81.92</v>
      </c>
      <c r="G2664" s="43" t="str">
        <f>IF(OR($F2664&lt;Lower_Limit,$F2664&gt;Upper_Limit),TRUE,IF($F2664&gt;Upper_percentile,"P99",IF($F2664&lt;Lower_percentile,"P01","")))</f>
        <v/>
      </c>
      <c r="H2664" s="44">
        <f>SUMIFS('Sample - Superstore'!S:S,'Sample - Superstore'!$V:$V,$A2664,'Sample - Superstore'!$N:$N,$B2664)</f>
        <v>4</v>
      </c>
      <c r="I2664" s="45">
        <f>SUMIFS('Sample - Superstore'!T:T,'Sample - Superstore'!$V:$V,$A2664,'Sample - Superstore'!$N:$N,$B2664)</f>
        <v>0</v>
      </c>
      <c r="J2664" s="42">
        <f>SUMIFS('Sample - Superstore'!U:U,'Sample - Superstore'!$V:$V,$A2664,'Sample - Superstore'!$N:$N,$B2664)</f>
        <v>22.1184</v>
      </c>
      <c r="N2664" s="40"/>
    </row>
    <row r="2665">
      <c r="A2665" s="41" t="s">
        <v>8633</v>
      </c>
      <c r="B2665" s="36" t="s">
        <v>6013</v>
      </c>
      <c r="C2665" s="36" t="s">
        <v>35</v>
      </c>
      <c r="D2665" s="36" t="s">
        <v>263</v>
      </c>
      <c r="E2665" s="36" t="s">
        <v>6014</v>
      </c>
      <c r="F2665" s="42">
        <f>SUMIFS('Sample - Superstore'!R:R,'Sample - Superstore'!$V:$V,$A2665,'Sample - Superstore'!$N:$N,$B2665)</f>
        <v>892.224</v>
      </c>
      <c r="G2665" s="43" t="str">
        <f>IF(OR($F2665&lt;Lower_Limit,$F2665&gt;Upper_Limit),TRUE,IF($F2665&gt;Upper_percentile,"P99",IF($F2665&lt;Lower_percentile,"P01","")))</f>
        <v/>
      </c>
      <c r="H2665" s="44">
        <f>SUMIFS('Sample - Superstore'!S:S,'Sample - Superstore'!$V:$V,$A2665,'Sample - Superstore'!$N:$N,$B2665)</f>
        <v>3</v>
      </c>
      <c r="I2665" s="45">
        <f>SUMIFS('Sample - Superstore'!T:T,'Sample - Superstore'!$V:$V,$A2665,'Sample - Superstore'!$N:$N,$B2665)</f>
        <v>0.2</v>
      </c>
      <c r="J2665" s="42">
        <f>SUMIFS('Sample - Superstore'!U:U,'Sample - Superstore'!$V:$V,$A2665,'Sample - Superstore'!$N:$N,$B2665)</f>
        <v>89.2224</v>
      </c>
      <c r="N2665" s="40"/>
    </row>
    <row r="2666">
      <c r="A2666" s="41" t="s">
        <v>8633</v>
      </c>
      <c r="B2666" s="36" t="s">
        <v>1799</v>
      </c>
      <c r="C2666" s="36" t="s">
        <v>51</v>
      </c>
      <c r="D2666" s="36" t="s">
        <v>124</v>
      </c>
      <c r="E2666" s="36" t="s">
        <v>2600</v>
      </c>
      <c r="F2666" s="42">
        <f>SUMIFS('Sample - Superstore'!R:R,'Sample - Superstore'!$V:$V,$A2666,'Sample - Superstore'!$N:$N,$B2666)</f>
        <v>223.92</v>
      </c>
      <c r="G2666" s="43" t="str">
        <f>IF(OR($F2666&lt;Lower_Limit,$F2666&gt;Upper_Limit),TRUE,IF($F2666&gt;Upper_percentile,"P99",IF($F2666&lt;Lower_percentile,"P01","")))</f>
        <v/>
      </c>
      <c r="H2666" s="44">
        <f>SUMIFS('Sample - Superstore'!S:S,'Sample - Superstore'!$V:$V,$A2666,'Sample - Superstore'!$N:$N,$B2666)</f>
        <v>4</v>
      </c>
      <c r="I2666" s="45">
        <f>SUMIFS('Sample - Superstore'!T:T,'Sample - Superstore'!$V:$V,$A2666,'Sample - Superstore'!$N:$N,$B2666)</f>
        <v>0</v>
      </c>
      <c r="J2666" s="42">
        <f>SUMIFS('Sample - Superstore'!U:U,'Sample - Superstore'!$V:$V,$A2666,'Sample - Superstore'!$N:$N,$B2666)</f>
        <v>109.7208</v>
      </c>
      <c r="N2666" s="40"/>
    </row>
    <row r="2667">
      <c r="A2667" s="41" t="s">
        <v>8633</v>
      </c>
      <c r="B2667" s="36" t="s">
        <v>4896</v>
      </c>
      <c r="C2667" s="36" t="s">
        <v>51</v>
      </c>
      <c r="D2667" s="36" t="s">
        <v>124</v>
      </c>
      <c r="E2667" s="36" t="s">
        <v>4897</v>
      </c>
      <c r="F2667" s="42">
        <f>SUMIFS('Sample - Superstore'!R:R,'Sample - Superstore'!$V:$V,$A2667,'Sample - Superstore'!$N:$N,$B2667)</f>
        <v>23.12</v>
      </c>
      <c r="G2667" s="43" t="str">
        <f>IF(OR($F2667&lt;Lower_Limit,$F2667&gt;Upper_Limit),TRUE,IF($F2667&gt;Upper_percentile,"P99",IF($F2667&lt;Lower_percentile,"P01","")))</f>
        <v/>
      </c>
      <c r="H2667" s="44">
        <f>SUMIFS('Sample - Superstore'!S:S,'Sample - Superstore'!$V:$V,$A2667,'Sample - Superstore'!$N:$N,$B2667)</f>
        <v>4</v>
      </c>
      <c r="I2667" s="45">
        <f>SUMIFS('Sample - Superstore'!T:T,'Sample - Superstore'!$V:$V,$A2667,'Sample - Superstore'!$N:$N,$B2667)</f>
        <v>0</v>
      </c>
      <c r="J2667" s="42">
        <f>SUMIFS('Sample - Superstore'!U:U,'Sample - Superstore'!$V:$V,$A2667,'Sample - Superstore'!$N:$N,$B2667)</f>
        <v>11.3288</v>
      </c>
      <c r="N2667" s="40"/>
    </row>
    <row r="2668">
      <c r="A2668" s="41" t="s">
        <v>8633</v>
      </c>
      <c r="B2668" s="36" t="s">
        <v>3500</v>
      </c>
      <c r="C2668" s="36" t="s">
        <v>51</v>
      </c>
      <c r="D2668" s="36" t="s">
        <v>283</v>
      </c>
      <c r="E2668" s="36" t="s">
        <v>3501</v>
      </c>
      <c r="F2668" s="42">
        <f>SUMIFS('Sample - Superstore'!R:R,'Sample - Superstore'!$V:$V,$A2668,'Sample - Superstore'!$N:$N,$B2668)</f>
        <v>356.79</v>
      </c>
      <c r="G2668" s="43" t="str">
        <f>IF(OR($F2668&lt;Lower_Limit,$F2668&gt;Upper_Limit),TRUE,IF($F2668&gt;Upper_percentile,"P99",IF($F2668&lt;Lower_percentile,"P01","")))</f>
        <v/>
      </c>
      <c r="H2668" s="44">
        <f>SUMIFS('Sample - Superstore'!S:S,'Sample - Superstore'!$V:$V,$A2668,'Sample - Superstore'!$N:$N,$B2668)</f>
        <v>7</v>
      </c>
      <c r="I2668" s="45">
        <f>SUMIFS('Sample - Superstore'!T:T,'Sample - Superstore'!$V:$V,$A2668,'Sample - Superstore'!$N:$N,$B2668)</f>
        <v>0</v>
      </c>
      <c r="J2668" s="42">
        <f>SUMIFS('Sample - Superstore'!U:U,'Sample - Superstore'!$V:$V,$A2668,'Sample - Superstore'!$N:$N,$B2668)</f>
        <v>99.9012</v>
      </c>
      <c r="N2668" s="40"/>
    </row>
    <row r="2669">
      <c r="A2669" s="41" t="s">
        <v>8633</v>
      </c>
      <c r="B2669" s="36" t="s">
        <v>352</v>
      </c>
      <c r="C2669" s="36" t="s">
        <v>35</v>
      </c>
      <c r="D2669" s="36" t="s">
        <v>121</v>
      </c>
      <c r="E2669" s="36" t="s">
        <v>353</v>
      </c>
      <c r="F2669" s="42">
        <f>SUMIFS('Sample - Superstore'!R:R,'Sample - Superstore'!$V:$V,$A2669,'Sample - Superstore'!$N:$N,$B2669)</f>
        <v>91.96</v>
      </c>
      <c r="G2669" s="43" t="str">
        <f>IF(OR($F2669&lt;Lower_Limit,$F2669&gt;Upper_Limit),TRUE,IF($F2669&gt;Upper_percentile,"P99",IF($F2669&lt;Lower_percentile,"P01","")))</f>
        <v/>
      </c>
      <c r="H2669" s="44">
        <f>SUMIFS('Sample - Superstore'!S:S,'Sample - Superstore'!$V:$V,$A2669,'Sample - Superstore'!$N:$N,$B2669)</f>
        <v>2</v>
      </c>
      <c r="I2669" s="45">
        <f>SUMIFS('Sample - Superstore'!T:T,'Sample - Superstore'!$V:$V,$A2669,'Sample - Superstore'!$N:$N,$B2669)</f>
        <v>0</v>
      </c>
      <c r="J2669" s="42">
        <f>SUMIFS('Sample - Superstore'!U:U,'Sample - Superstore'!$V:$V,$A2669,'Sample - Superstore'!$N:$N,$B2669)</f>
        <v>15.6332</v>
      </c>
      <c r="N2669" s="40"/>
    </row>
    <row r="2670">
      <c r="A2670" s="41" t="s">
        <v>8633</v>
      </c>
      <c r="B2670" s="36" t="s">
        <v>499</v>
      </c>
      <c r="C2670" s="36" t="s">
        <v>39</v>
      </c>
      <c r="D2670" s="36" t="s">
        <v>40</v>
      </c>
      <c r="E2670" s="36" t="s">
        <v>500</v>
      </c>
      <c r="F2670" s="42">
        <f>SUMIFS('Sample - Superstore'!R:R,'Sample - Superstore'!$V:$V,$A2670,'Sample - Superstore'!$N:$N,$B2670)</f>
        <v>258.576</v>
      </c>
      <c r="G2670" s="43" t="str">
        <f>IF(OR($F2670&lt;Lower_Limit,$F2670&gt;Upper_Limit),TRUE,IF($F2670&gt;Upper_percentile,"P99",IF($F2670&lt;Lower_percentile,"P01","")))</f>
        <v/>
      </c>
      <c r="H2670" s="44">
        <f>SUMIFS('Sample - Superstore'!S:S,'Sample - Superstore'!$V:$V,$A2670,'Sample - Superstore'!$N:$N,$B2670)</f>
        <v>2</v>
      </c>
      <c r="I2670" s="45">
        <f>SUMIFS('Sample - Superstore'!T:T,'Sample - Superstore'!$V:$V,$A2670,'Sample - Superstore'!$N:$N,$B2670)</f>
        <v>0.2</v>
      </c>
      <c r="J2670" s="42">
        <f>SUMIFS('Sample - Superstore'!U:U,'Sample - Superstore'!$V:$V,$A2670,'Sample - Superstore'!$N:$N,$B2670)</f>
        <v>19.3932</v>
      </c>
      <c r="N2670" s="40"/>
    </row>
    <row r="2671">
      <c r="A2671" s="41" t="s">
        <v>8633</v>
      </c>
      <c r="B2671" s="36" t="s">
        <v>5687</v>
      </c>
      <c r="C2671" s="36" t="s">
        <v>51</v>
      </c>
      <c r="D2671" s="36" t="s">
        <v>124</v>
      </c>
      <c r="E2671" s="36" t="s">
        <v>5688</v>
      </c>
      <c r="F2671" s="42">
        <f>SUMIFS('Sample - Superstore'!R:R,'Sample - Superstore'!$V:$V,$A2671,'Sample - Superstore'!$N:$N,$B2671)</f>
        <v>29.6</v>
      </c>
      <c r="G2671" s="43" t="str">
        <f>IF(OR($F2671&lt;Lower_Limit,$F2671&gt;Upper_Limit),TRUE,IF($F2671&gt;Upper_percentile,"P99",IF($F2671&lt;Lower_percentile,"P01","")))</f>
        <v/>
      </c>
      <c r="H2671" s="44">
        <f>SUMIFS('Sample - Superstore'!S:S,'Sample - Superstore'!$V:$V,$A2671,'Sample - Superstore'!$N:$N,$B2671)</f>
        <v>4</v>
      </c>
      <c r="I2671" s="45">
        <f>SUMIFS('Sample - Superstore'!T:T,'Sample - Superstore'!$V:$V,$A2671,'Sample - Superstore'!$N:$N,$B2671)</f>
        <v>0</v>
      </c>
      <c r="J2671" s="42">
        <f>SUMIFS('Sample - Superstore'!U:U,'Sample - Superstore'!$V:$V,$A2671,'Sample - Superstore'!$N:$N,$B2671)</f>
        <v>13.32</v>
      </c>
      <c r="N2671" s="40"/>
    </row>
    <row r="2672">
      <c r="A2672" s="41" t="s">
        <v>8633</v>
      </c>
      <c r="B2672" s="36" t="s">
        <v>875</v>
      </c>
      <c r="C2672" s="36" t="s">
        <v>51</v>
      </c>
      <c r="D2672" s="36" t="s">
        <v>76</v>
      </c>
      <c r="E2672" s="36" t="s">
        <v>876</v>
      </c>
      <c r="F2672" s="42">
        <f>SUMIFS('Sample - Superstore'!R:R,'Sample - Superstore'!$V:$V,$A2672,'Sample - Superstore'!$N:$N,$B2672)</f>
        <v>11.55693827</v>
      </c>
      <c r="G2672" s="43" t="str">
        <f>IF(OR($F2672&lt;Lower_Limit,$F2672&gt;Upper_Limit),TRUE,IF($F2672&gt;Upper_percentile,"P99",IF($F2672&lt;Lower_percentile,"P01","")))</f>
        <v/>
      </c>
      <c r="H2672" s="44">
        <f>SUMIFS('Sample - Superstore'!S:S,'Sample - Superstore'!$V:$V,$A2672,'Sample - Superstore'!$N:$N,$B2672)</f>
        <v>2</v>
      </c>
      <c r="I2672" s="45">
        <f>SUMIFS('Sample - Superstore'!T:T,'Sample - Superstore'!$V:$V,$A2672,'Sample - Superstore'!$N:$N,$B2672)</f>
        <v>0</v>
      </c>
      <c r="J2672" s="42">
        <f>SUMIFS('Sample - Superstore'!U:U,'Sample - Superstore'!$V:$V,$A2672,'Sample - Superstore'!$N:$N,$B2672)</f>
        <v>5.54733037</v>
      </c>
      <c r="N2672" s="40"/>
    </row>
    <row r="2673">
      <c r="A2673" s="41" t="s">
        <v>8633</v>
      </c>
      <c r="B2673" s="36" t="s">
        <v>6018</v>
      </c>
      <c r="C2673" s="36" t="s">
        <v>51</v>
      </c>
      <c r="D2673" s="36" t="s">
        <v>124</v>
      </c>
      <c r="E2673" s="36" t="s">
        <v>6019</v>
      </c>
      <c r="F2673" s="42">
        <f>SUMIFS('Sample - Superstore'!R:R,'Sample - Superstore'!$V:$V,$A2673,'Sample - Superstore'!$N:$N,$B2673)</f>
        <v>9.137497942</v>
      </c>
      <c r="G2673" s="43" t="str">
        <f>IF(OR($F2673&lt;Lower_Limit,$F2673&gt;Upper_Limit),TRUE,IF($F2673&gt;Upper_percentile,"P99",IF($F2673&lt;Lower_percentile,"P01","")))</f>
        <v/>
      </c>
      <c r="H2673" s="44">
        <f>SUMIFS('Sample - Superstore'!S:S,'Sample - Superstore'!$V:$V,$A2673,'Sample - Superstore'!$N:$N,$B2673)</f>
        <v>1</v>
      </c>
      <c r="I2673" s="45">
        <f>SUMIFS('Sample - Superstore'!T:T,'Sample - Superstore'!$V:$V,$A2673,'Sample - Superstore'!$N:$N,$B2673)</f>
        <v>0</v>
      </c>
      <c r="J2673" s="42">
        <f>SUMIFS('Sample - Superstore'!U:U,'Sample - Superstore'!$V:$V,$A2673,'Sample - Superstore'!$N:$N,$B2673)</f>
        <v>4.111874074</v>
      </c>
      <c r="N2673" s="40"/>
    </row>
    <row r="2674">
      <c r="A2674" s="41" t="s">
        <v>8634</v>
      </c>
      <c r="B2674" s="36" t="s">
        <v>6021</v>
      </c>
      <c r="C2674" s="36" t="s">
        <v>51</v>
      </c>
      <c r="D2674" s="36" t="s">
        <v>635</v>
      </c>
      <c r="E2674" s="36" t="s">
        <v>1319</v>
      </c>
      <c r="F2674" s="42">
        <f>SUMIFS('Sample - Superstore'!R:R,'Sample - Superstore'!$V:$V,$A2674,'Sample - Superstore'!$N:$N,$B2674)</f>
        <v>8.198953086</v>
      </c>
      <c r="G2674" s="43" t="str">
        <f>IF(OR($F2674&lt;Lower_Limit,$F2674&gt;Upper_Limit),TRUE,IF($F2674&gt;Upper_percentile,"P99",IF($F2674&lt;Lower_percentile,"P01","")))</f>
        <v/>
      </c>
      <c r="H2674" s="44">
        <f>SUMIFS('Sample - Superstore'!S:S,'Sample - Superstore'!$V:$V,$A2674,'Sample - Superstore'!$N:$N,$B2674)</f>
        <v>4</v>
      </c>
      <c r="I2674" s="45">
        <f>SUMIFS('Sample - Superstore'!T:T,'Sample - Superstore'!$V:$V,$A2674,'Sample - Superstore'!$N:$N,$B2674)</f>
        <v>0.2</v>
      </c>
      <c r="J2674" s="42">
        <f>SUMIFS('Sample - Superstore'!U:U,'Sample - Superstore'!$V:$V,$A2674,'Sample - Superstore'!$N:$N,$B2674)</f>
        <v>-1.639790617</v>
      </c>
      <c r="N2674" s="40"/>
    </row>
    <row r="2675">
      <c r="A2675" s="41" t="s">
        <v>8634</v>
      </c>
      <c r="B2675" s="36" t="s">
        <v>938</v>
      </c>
      <c r="C2675" s="36" t="s">
        <v>51</v>
      </c>
      <c r="D2675" s="36" t="s">
        <v>76</v>
      </c>
      <c r="E2675" s="36" t="s">
        <v>939</v>
      </c>
      <c r="F2675" s="42">
        <f>SUMIFS('Sample - Superstore'!R:R,'Sample - Superstore'!$V:$V,$A2675,'Sample - Superstore'!$N:$N,$B2675)</f>
        <v>14.36462222</v>
      </c>
      <c r="G2675" s="43" t="str">
        <f>IF(OR($F2675&lt;Lower_Limit,$F2675&gt;Upper_Limit),TRUE,IF($F2675&gt;Upper_percentile,"P99",IF($F2675&lt;Lower_percentile,"P01","")))</f>
        <v/>
      </c>
      <c r="H2675" s="44">
        <f>SUMIFS('Sample - Superstore'!S:S,'Sample - Superstore'!$V:$V,$A2675,'Sample - Superstore'!$N:$N,$B2675)</f>
        <v>7</v>
      </c>
      <c r="I2675" s="45">
        <f>SUMIFS('Sample - Superstore'!T:T,'Sample - Superstore'!$V:$V,$A2675,'Sample - Superstore'!$N:$N,$B2675)</f>
        <v>0.8</v>
      </c>
      <c r="J2675" s="42">
        <f>SUMIFS('Sample - Superstore'!U:U,'Sample - Superstore'!$V:$V,$A2675,'Sample - Superstore'!$N:$N,$B2675)</f>
        <v>-23.70162667</v>
      </c>
      <c r="N2675" s="40"/>
    </row>
    <row r="2676">
      <c r="A2676" s="41" t="s">
        <v>8634</v>
      </c>
      <c r="B2676" s="36" t="s">
        <v>6023</v>
      </c>
      <c r="C2676" s="36" t="s">
        <v>39</v>
      </c>
      <c r="D2676" s="36" t="s">
        <v>40</v>
      </c>
      <c r="E2676" s="36" t="s">
        <v>6024</v>
      </c>
      <c r="F2676" s="42">
        <f>SUMIFS('Sample - Superstore'!R:R,'Sample - Superstore'!$V:$V,$A2676,'Sample - Superstore'!$N:$N,$B2676)</f>
        <v>196.776</v>
      </c>
      <c r="G2676" s="43" t="str">
        <f>IF(OR($F2676&lt;Lower_Limit,$F2676&gt;Upper_Limit),TRUE,IF($F2676&gt;Upper_percentile,"P99",IF($F2676&lt;Lower_percentile,"P01","")))</f>
        <v/>
      </c>
      <c r="H2676" s="44">
        <f>SUMIFS('Sample - Superstore'!S:S,'Sample - Superstore'!$V:$V,$A2676,'Sample - Superstore'!$N:$N,$B2676)</f>
        <v>3</v>
      </c>
      <c r="I2676" s="45">
        <f>SUMIFS('Sample - Superstore'!T:T,'Sample - Superstore'!$V:$V,$A2676,'Sample - Superstore'!$N:$N,$B2676)</f>
        <v>0.2</v>
      </c>
      <c r="J2676" s="42">
        <f>SUMIFS('Sample - Superstore'!U:U,'Sample - Superstore'!$V:$V,$A2676,'Sample - Superstore'!$N:$N,$B2676)</f>
        <v>14.7582</v>
      </c>
      <c r="N2676" s="40"/>
    </row>
    <row r="2677">
      <c r="A2677" s="41" t="s">
        <v>8634</v>
      </c>
      <c r="B2677" s="36" t="s">
        <v>2274</v>
      </c>
      <c r="C2677" s="36" t="s">
        <v>39</v>
      </c>
      <c r="D2677" s="36" t="s">
        <v>61</v>
      </c>
      <c r="E2677" s="36" t="s">
        <v>2275</v>
      </c>
      <c r="F2677" s="42">
        <f>SUMIFS('Sample - Superstore'!R:R,'Sample - Superstore'!$V:$V,$A2677,'Sample - Superstore'!$N:$N,$B2677)</f>
        <v>479.94</v>
      </c>
      <c r="G2677" s="43" t="str">
        <f>IF(OR($F2677&lt;Lower_Limit,$F2677&gt;Upper_Limit),TRUE,IF($F2677&gt;Upper_percentile,"P99",IF($F2677&lt;Lower_percentile,"P01","")))</f>
        <v/>
      </c>
      <c r="H2677" s="44">
        <f>SUMIFS('Sample - Superstore'!S:S,'Sample - Superstore'!$V:$V,$A2677,'Sample - Superstore'!$N:$N,$B2677)</f>
        <v>6</v>
      </c>
      <c r="I2677" s="45">
        <f>SUMIFS('Sample - Superstore'!T:T,'Sample - Superstore'!$V:$V,$A2677,'Sample - Superstore'!$N:$N,$B2677)</f>
        <v>0</v>
      </c>
      <c r="J2677" s="42">
        <f>SUMIFS('Sample - Superstore'!U:U,'Sample - Superstore'!$V:$V,$A2677,'Sample - Superstore'!$N:$N,$B2677)</f>
        <v>52.7934</v>
      </c>
      <c r="N2677" s="40"/>
    </row>
    <row r="2678">
      <c r="A2678" s="41" t="s">
        <v>8634</v>
      </c>
      <c r="B2678" s="36" t="s">
        <v>726</v>
      </c>
      <c r="C2678" s="36" t="s">
        <v>51</v>
      </c>
      <c r="D2678" s="36" t="s">
        <v>93</v>
      </c>
      <c r="E2678" s="36" t="s">
        <v>727</v>
      </c>
      <c r="F2678" s="42">
        <f>SUMIFS('Sample - Superstore'!R:R,'Sample - Superstore'!$V:$V,$A2678,'Sample - Superstore'!$N:$N,$B2678)</f>
        <v>69.95437037</v>
      </c>
      <c r="G2678" s="43" t="str">
        <f>IF(OR($F2678&lt;Lower_Limit,$F2678&gt;Upper_Limit),TRUE,IF($F2678&gt;Upper_percentile,"P99",IF($F2678&lt;Lower_percentile,"P01","")))</f>
        <v/>
      </c>
      <c r="H2678" s="44">
        <f>SUMIFS('Sample - Superstore'!S:S,'Sample - Superstore'!$V:$V,$A2678,'Sample - Superstore'!$N:$N,$B2678)</f>
        <v>3</v>
      </c>
      <c r="I2678" s="45">
        <f>SUMIFS('Sample - Superstore'!T:T,'Sample - Superstore'!$V:$V,$A2678,'Sample - Superstore'!$N:$N,$B2678)</f>
        <v>0</v>
      </c>
      <c r="J2678" s="42">
        <f>SUMIFS('Sample - Superstore'!U:U,'Sample - Superstore'!$V:$V,$A2678,'Sample - Superstore'!$N:$N,$B2678)</f>
        <v>18.1881363</v>
      </c>
      <c r="N2678" s="40"/>
    </row>
    <row r="2679">
      <c r="A2679" s="41" t="s">
        <v>8634</v>
      </c>
      <c r="B2679" s="36" t="s">
        <v>3850</v>
      </c>
      <c r="C2679" s="36" t="s">
        <v>51</v>
      </c>
      <c r="D2679" s="36" t="s">
        <v>205</v>
      </c>
      <c r="E2679" s="36" t="s">
        <v>416</v>
      </c>
      <c r="F2679" s="42">
        <f>SUMIFS('Sample - Superstore'!R:R,'Sample - Superstore'!$V:$V,$A2679,'Sample - Superstore'!$N:$N,$B2679)</f>
        <v>68.12088889</v>
      </c>
      <c r="G2679" s="43" t="str">
        <f>IF(OR($F2679&lt;Lower_Limit,$F2679&gt;Upper_Limit),TRUE,IF($F2679&gt;Upper_percentile,"P99",IF($F2679&lt;Lower_percentile,"P01","")))</f>
        <v/>
      </c>
      <c r="H2679" s="44">
        <f>SUMIFS('Sample - Superstore'!S:S,'Sample - Superstore'!$V:$V,$A2679,'Sample - Superstore'!$N:$N,$B2679)</f>
        <v>7</v>
      </c>
      <c r="I2679" s="45">
        <f>SUMIFS('Sample - Superstore'!T:T,'Sample - Superstore'!$V:$V,$A2679,'Sample - Superstore'!$N:$N,$B2679)</f>
        <v>0</v>
      </c>
      <c r="J2679" s="42">
        <f>SUMIFS('Sample - Superstore'!U:U,'Sample - Superstore'!$V:$V,$A2679,'Sample - Superstore'!$N:$N,$B2679)</f>
        <v>32.01681778</v>
      </c>
      <c r="N2679" s="40"/>
    </row>
    <row r="2680">
      <c r="A2680" s="41" t="s">
        <v>8634</v>
      </c>
      <c r="B2680" s="36" t="s">
        <v>6028</v>
      </c>
      <c r="C2680" s="36" t="s">
        <v>35</v>
      </c>
      <c r="D2680" s="36" t="s">
        <v>36</v>
      </c>
      <c r="E2680" s="36" t="s">
        <v>6029</v>
      </c>
      <c r="F2680" s="42">
        <f>SUMIFS('Sample - Superstore'!R:R,'Sample - Superstore'!$V:$V,$A2680,'Sample - Superstore'!$N:$N,$B2680)</f>
        <v>519.4394074</v>
      </c>
      <c r="G2680" s="43" t="str">
        <f>IF(OR($F2680&lt;Lower_Limit,$F2680&gt;Upper_Limit),TRUE,IF($F2680&gt;Upper_percentile,"P99",IF($F2680&lt;Lower_percentile,"P01","")))</f>
        <v/>
      </c>
      <c r="H2680" s="44">
        <f>SUMIFS('Sample - Superstore'!S:S,'Sample - Superstore'!$V:$V,$A2680,'Sample - Superstore'!$N:$N,$B2680)</f>
        <v>2</v>
      </c>
      <c r="I2680" s="45">
        <f>SUMIFS('Sample - Superstore'!T:T,'Sample - Superstore'!$V:$V,$A2680,'Sample - Superstore'!$N:$N,$B2680)</f>
        <v>0</v>
      </c>
      <c r="J2680" s="42">
        <f>SUMIFS('Sample - Superstore'!U:U,'Sample - Superstore'!$V:$V,$A2680,'Sample - Superstore'!$N:$N,$B2680)</f>
        <v>119.4710637</v>
      </c>
      <c r="N2680" s="40"/>
    </row>
    <row r="2681">
      <c r="A2681" s="41" t="s">
        <v>8634</v>
      </c>
      <c r="B2681" s="36" t="s">
        <v>403</v>
      </c>
      <c r="C2681" s="36" t="s">
        <v>51</v>
      </c>
      <c r="D2681" s="36" t="s">
        <v>124</v>
      </c>
      <c r="E2681" s="36" t="s">
        <v>404</v>
      </c>
      <c r="F2681" s="42">
        <f>SUMIFS('Sample - Superstore'!R:R,'Sample - Superstore'!$V:$V,$A2681,'Sample - Superstore'!$N:$N,$B2681)</f>
        <v>79.968</v>
      </c>
      <c r="G2681" s="43" t="str">
        <f>IF(OR($F2681&lt;Lower_Limit,$F2681&gt;Upper_Limit),TRUE,IF($F2681&gt;Upper_percentile,"P99",IF($F2681&lt;Lower_percentile,"P01","")))</f>
        <v/>
      </c>
      <c r="H2681" s="44">
        <f>SUMIFS('Sample - Superstore'!S:S,'Sample - Superstore'!$V:$V,$A2681,'Sample - Superstore'!$N:$N,$B2681)</f>
        <v>6</v>
      </c>
      <c r="I2681" s="45">
        <f>SUMIFS('Sample - Superstore'!T:T,'Sample - Superstore'!$V:$V,$A2681,'Sample - Superstore'!$N:$N,$B2681)</f>
        <v>0</v>
      </c>
      <c r="J2681" s="42">
        <f>SUMIFS('Sample - Superstore'!U:U,'Sample - Superstore'!$V:$V,$A2681,'Sample - Superstore'!$N:$N,$B2681)</f>
        <v>39.18432</v>
      </c>
      <c r="N2681" s="40"/>
    </row>
    <row r="2682">
      <c r="A2682" s="41" t="s">
        <v>8634</v>
      </c>
      <c r="B2682" s="36" t="s">
        <v>1022</v>
      </c>
      <c r="C2682" s="36" t="s">
        <v>51</v>
      </c>
      <c r="D2682" s="36" t="s">
        <v>76</v>
      </c>
      <c r="E2682" s="36" t="s">
        <v>1023</v>
      </c>
      <c r="F2682" s="42">
        <f>SUMIFS('Sample - Superstore'!R:R,'Sample - Superstore'!$V:$V,$A2682,'Sample - Superstore'!$N:$N,$B2682)</f>
        <v>58.20943539</v>
      </c>
      <c r="G2682" s="43" t="str">
        <f>IF(OR($F2682&lt;Lower_Limit,$F2682&gt;Upper_Limit),TRUE,IF($F2682&gt;Upper_percentile,"P99",IF($F2682&lt;Lower_percentile,"P01","")))</f>
        <v/>
      </c>
      <c r="H2682" s="44">
        <f>SUMIFS('Sample - Superstore'!S:S,'Sample - Superstore'!$V:$V,$A2682,'Sample - Superstore'!$N:$N,$B2682)</f>
        <v>6</v>
      </c>
      <c r="I2682" s="45">
        <f>SUMIFS('Sample - Superstore'!T:T,'Sample - Superstore'!$V:$V,$A2682,'Sample - Superstore'!$N:$N,$B2682)</f>
        <v>0.7</v>
      </c>
      <c r="J2682" s="42">
        <f>SUMIFS('Sample - Superstore'!U:U,'Sample - Superstore'!$V:$V,$A2682,'Sample - Superstore'!$N:$N,$B2682)</f>
        <v>3.699246091</v>
      </c>
      <c r="N2682" s="40"/>
    </row>
    <row r="2683">
      <c r="A2683" s="41" t="s">
        <v>8634</v>
      </c>
      <c r="B2683" s="36" t="s">
        <v>1431</v>
      </c>
      <c r="C2683" s="36" t="s">
        <v>51</v>
      </c>
      <c r="D2683" s="36" t="s">
        <v>76</v>
      </c>
      <c r="E2683" s="36" t="s">
        <v>1432</v>
      </c>
      <c r="F2683" s="42">
        <f>SUMIFS('Sample - Superstore'!R:R,'Sample - Superstore'!$V:$V,$A2683,'Sample - Superstore'!$N:$N,$B2683)</f>
        <v>107.648</v>
      </c>
      <c r="G2683" s="43" t="str">
        <f>IF(OR($F2683&lt;Lower_Limit,$F2683&gt;Upper_Limit),TRUE,IF($F2683&gt;Upper_percentile,"P99",IF($F2683&lt;Lower_percentile,"P01","")))</f>
        <v/>
      </c>
      <c r="H2683" s="44">
        <f>SUMIFS('Sample - Superstore'!S:S,'Sample - Superstore'!$V:$V,$A2683,'Sample - Superstore'!$N:$N,$B2683)</f>
        <v>2</v>
      </c>
      <c r="I2683" s="45">
        <f>SUMIFS('Sample - Superstore'!T:T,'Sample - Superstore'!$V:$V,$A2683,'Sample - Superstore'!$N:$N,$B2683)</f>
        <v>0.2</v>
      </c>
      <c r="J2683" s="42">
        <f>SUMIFS('Sample - Superstore'!U:U,'Sample - Superstore'!$V:$V,$A2683,'Sample - Superstore'!$N:$N,$B2683)</f>
        <v>33.64</v>
      </c>
      <c r="N2683" s="40"/>
    </row>
    <row r="2684">
      <c r="A2684" s="41" t="s">
        <v>8634</v>
      </c>
      <c r="B2684" s="36" t="s">
        <v>4225</v>
      </c>
      <c r="C2684" s="36" t="s">
        <v>51</v>
      </c>
      <c r="D2684" s="36" t="s">
        <v>76</v>
      </c>
      <c r="E2684" s="36" t="s">
        <v>4226</v>
      </c>
      <c r="F2684" s="42">
        <f>SUMIFS('Sample - Superstore'!R:R,'Sample - Superstore'!$V:$V,$A2684,'Sample - Superstore'!$N:$N,$B2684)</f>
        <v>0.6534716049</v>
      </c>
      <c r="G2684" s="43" t="str">
        <f>IF(OR($F2684&lt;Lower_Limit,$F2684&gt;Upper_Limit),TRUE,IF($F2684&gt;Upper_percentile,"P99",IF($F2684&lt;Lower_percentile,"P01","")))</f>
        <v>P01</v>
      </c>
      <c r="H2684" s="44">
        <f>SUMIFS('Sample - Superstore'!S:S,'Sample - Superstore'!$V:$V,$A2684,'Sample - Superstore'!$N:$N,$B2684)</f>
        <v>1</v>
      </c>
      <c r="I2684" s="45">
        <f>SUMIFS('Sample - Superstore'!T:T,'Sample - Superstore'!$V:$V,$A2684,'Sample - Superstore'!$N:$N,$B2684)</f>
        <v>0.8</v>
      </c>
      <c r="J2684" s="42">
        <f>SUMIFS('Sample - Superstore'!U:U,'Sample - Superstore'!$V:$V,$A2684,'Sample - Superstore'!$N:$N,$B2684)</f>
        <v>-1.110901728</v>
      </c>
      <c r="N2684" s="40"/>
    </row>
    <row r="2685">
      <c r="A2685" s="41" t="s">
        <v>8634</v>
      </c>
      <c r="B2685" s="36" t="s">
        <v>2484</v>
      </c>
      <c r="C2685" s="36" t="s">
        <v>51</v>
      </c>
      <c r="D2685" s="36" t="s">
        <v>283</v>
      </c>
      <c r="E2685" s="36" t="s">
        <v>2485</v>
      </c>
      <c r="F2685" s="42">
        <f>SUMIFS('Sample - Superstore'!R:R,'Sample - Superstore'!$V:$V,$A2685,'Sample - Superstore'!$N:$N,$B2685)</f>
        <v>51.32664358</v>
      </c>
      <c r="G2685" s="43" t="str">
        <f>IF(OR($F2685&lt;Lower_Limit,$F2685&gt;Upper_Limit),TRUE,IF($F2685&gt;Upper_percentile,"P99",IF($F2685&lt;Lower_percentile,"P01","")))</f>
        <v/>
      </c>
      <c r="H2685" s="44">
        <f>SUMIFS('Sample - Superstore'!S:S,'Sample - Superstore'!$V:$V,$A2685,'Sample - Superstore'!$N:$N,$B2685)</f>
        <v>5</v>
      </c>
      <c r="I2685" s="45">
        <f>SUMIFS('Sample - Superstore'!T:T,'Sample - Superstore'!$V:$V,$A2685,'Sample - Superstore'!$N:$N,$B2685)</f>
        <v>0</v>
      </c>
      <c r="J2685" s="42">
        <f>SUMIFS('Sample - Superstore'!U:U,'Sample - Superstore'!$V:$V,$A2685,'Sample - Superstore'!$N:$N,$B2685)</f>
        <v>13.85819377</v>
      </c>
      <c r="N2685" s="40"/>
    </row>
    <row r="2686">
      <c r="A2686" s="41" t="s">
        <v>8634</v>
      </c>
      <c r="B2686" s="36" t="s">
        <v>6037</v>
      </c>
      <c r="C2686" s="36" t="s">
        <v>51</v>
      </c>
      <c r="D2686" s="36" t="s">
        <v>124</v>
      </c>
      <c r="E2686" s="36" t="s">
        <v>6038</v>
      </c>
      <c r="F2686" s="42">
        <f>SUMIFS('Sample - Superstore'!R:R,'Sample - Superstore'!$V:$V,$A2686,'Sample - Superstore'!$N:$N,$B2686)</f>
        <v>31.60335802</v>
      </c>
      <c r="G2686" s="43" t="str">
        <f>IF(OR($F2686&lt;Lower_Limit,$F2686&gt;Upper_Limit),TRUE,IF($F2686&gt;Upper_percentile,"P99",IF($F2686&lt;Lower_percentile,"P01","")))</f>
        <v/>
      </c>
      <c r="H2686" s="44">
        <f>SUMIFS('Sample - Superstore'!S:S,'Sample - Superstore'!$V:$V,$A2686,'Sample - Superstore'!$N:$N,$B2686)</f>
        <v>8</v>
      </c>
      <c r="I2686" s="45">
        <f>SUMIFS('Sample - Superstore'!T:T,'Sample - Superstore'!$V:$V,$A2686,'Sample - Superstore'!$N:$N,$B2686)</f>
        <v>0.2</v>
      </c>
      <c r="J2686" s="42">
        <f>SUMIFS('Sample - Superstore'!U:U,'Sample - Superstore'!$V:$V,$A2686,'Sample - Superstore'!$N:$N,$B2686)</f>
        <v>11.45621728</v>
      </c>
      <c r="N2686" s="40"/>
    </row>
    <row r="2687">
      <c r="A2687" s="41" t="s">
        <v>8634</v>
      </c>
      <c r="B2687" s="36" t="s">
        <v>265</v>
      </c>
      <c r="C2687" s="36" t="s">
        <v>35</v>
      </c>
      <c r="D2687" s="36" t="s">
        <v>263</v>
      </c>
      <c r="E2687" s="36" t="s">
        <v>266</v>
      </c>
      <c r="F2687" s="42">
        <f>SUMIFS('Sample - Superstore'!R:R,'Sample - Superstore'!$V:$V,$A2687,'Sample - Superstore'!$N:$N,$B2687)</f>
        <v>212.7818354</v>
      </c>
      <c r="G2687" s="43" t="str">
        <f>IF(OR($F2687&lt;Lower_Limit,$F2687&gt;Upper_Limit),TRUE,IF($F2687&gt;Upper_percentile,"P99",IF($F2687&lt;Lower_percentile,"P01","")))</f>
        <v/>
      </c>
      <c r="H2687" s="44">
        <f>SUMIFS('Sample - Superstore'!S:S,'Sample - Superstore'!$V:$V,$A2687,'Sample - Superstore'!$N:$N,$B2687)</f>
        <v>1</v>
      </c>
      <c r="I2687" s="45">
        <f>SUMIFS('Sample - Superstore'!T:T,'Sample - Superstore'!$V:$V,$A2687,'Sample - Superstore'!$N:$N,$B2687)</f>
        <v>0</v>
      </c>
      <c r="J2687" s="42">
        <f>SUMIFS('Sample - Superstore'!U:U,'Sample - Superstore'!$V:$V,$A2687,'Sample - Superstore'!$N:$N,$B2687)</f>
        <v>55.3232772</v>
      </c>
      <c r="N2687" s="40"/>
    </row>
    <row r="2688">
      <c r="A2688" s="41" t="s">
        <v>8634</v>
      </c>
      <c r="B2688" s="36" t="s">
        <v>324</v>
      </c>
      <c r="C2688" s="36" t="s">
        <v>39</v>
      </c>
      <c r="D2688" s="36" t="s">
        <v>61</v>
      </c>
      <c r="E2688" s="36" t="s">
        <v>325</v>
      </c>
      <c r="F2688" s="42">
        <f>SUMIFS('Sample - Superstore'!R:R,'Sample - Superstore'!$V:$V,$A2688,'Sample - Superstore'!$N:$N,$B2688)</f>
        <v>317.5085021</v>
      </c>
      <c r="G2688" s="43" t="str">
        <f>IF(OR($F2688&lt;Lower_Limit,$F2688&gt;Upper_Limit),TRUE,IF($F2688&gt;Upper_percentile,"P99",IF($F2688&lt;Lower_percentile,"P01","")))</f>
        <v/>
      </c>
      <c r="H2688" s="44">
        <f>SUMIFS('Sample - Superstore'!S:S,'Sample - Superstore'!$V:$V,$A2688,'Sample - Superstore'!$N:$N,$B2688)</f>
        <v>6</v>
      </c>
      <c r="I2688" s="45">
        <f>SUMIFS('Sample - Superstore'!T:T,'Sample - Superstore'!$V:$V,$A2688,'Sample - Superstore'!$N:$N,$B2688)</f>
        <v>0</v>
      </c>
      <c r="J2688" s="42">
        <f>SUMIFS('Sample - Superstore'!U:U,'Sample - Superstore'!$V:$V,$A2688,'Sample - Superstore'!$N:$N,$B2688)</f>
        <v>136.5286559</v>
      </c>
      <c r="N2688" s="40"/>
    </row>
    <row r="2689">
      <c r="A2689" s="41" t="s">
        <v>8634</v>
      </c>
      <c r="B2689" s="36" t="s">
        <v>6044</v>
      </c>
      <c r="C2689" s="36" t="s">
        <v>39</v>
      </c>
      <c r="D2689" s="36" t="s">
        <v>61</v>
      </c>
      <c r="E2689" s="36" t="s">
        <v>6045</v>
      </c>
      <c r="F2689" s="42">
        <f>SUMIFS('Sample - Superstore'!R:R,'Sample - Superstore'!$V:$V,$A2689,'Sample - Superstore'!$N:$N,$B2689)</f>
        <v>1049.44</v>
      </c>
      <c r="G2689" s="43" t="str">
        <f>IF(OR($F2689&lt;Lower_Limit,$F2689&gt;Upper_Limit),TRUE,IF($F2689&gt;Upper_percentile,"P99",IF($F2689&lt;Lower_percentile,"P01","")))</f>
        <v/>
      </c>
      <c r="H2689" s="44">
        <f>SUMIFS('Sample - Superstore'!S:S,'Sample - Superstore'!$V:$V,$A2689,'Sample - Superstore'!$N:$N,$B2689)</f>
        <v>8</v>
      </c>
      <c r="I2689" s="45">
        <f>SUMIFS('Sample - Superstore'!T:T,'Sample - Superstore'!$V:$V,$A2689,'Sample - Superstore'!$N:$N,$B2689)</f>
        <v>0</v>
      </c>
      <c r="J2689" s="42">
        <f>SUMIFS('Sample - Superstore'!U:U,'Sample - Superstore'!$V:$V,$A2689,'Sample - Superstore'!$N:$N,$B2689)</f>
        <v>440.7648</v>
      </c>
      <c r="N2689" s="40"/>
    </row>
    <row r="2690">
      <c r="A2690" s="41" t="s">
        <v>8634</v>
      </c>
      <c r="B2690" s="36" t="s">
        <v>2682</v>
      </c>
      <c r="C2690" s="36" t="s">
        <v>35</v>
      </c>
      <c r="D2690" s="36" t="s">
        <v>263</v>
      </c>
      <c r="E2690" s="36" t="s">
        <v>2683</v>
      </c>
      <c r="F2690" s="42">
        <f>SUMIFS('Sample - Superstore'!R:R,'Sample - Superstore'!$V:$V,$A2690,'Sample - Superstore'!$N:$N,$B2690)</f>
        <v>170.352</v>
      </c>
      <c r="G2690" s="43" t="str">
        <f>IF(OR($F2690&lt;Lower_Limit,$F2690&gt;Upper_Limit),TRUE,IF($F2690&gt;Upper_percentile,"P99",IF($F2690&lt;Lower_percentile,"P01","")))</f>
        <v/>
      </c>
      <c r="H2690" s="44">
        <f>SUMIFS('Sample - Superstore'!S:S,'Sample - Superstore'!$V:$V,$A2690,'Sample - Superstore'!$N:$N,$B2690)</f>
        <v>3</v>
      </c>
      <c r="I2690" s="45">
        <f>SUMIFS('Sample - Superstore'!T:T,'Sample - Superstore'!$V:$V,$A2690,'Sample - Superstore'!$N:$N,$B2690)</f>
        <v>0.2</v>
      </c>
      <c r="J2690" s="42">
        <f>SUMIFS('Sample - Superstore'!U:U,'Sample - Superstore'!$V:$V,$A2690,'Sample - Superstore'!$N:$N,$B2690)</f>
        <v>-17.0352</v>
      </c>
      <c r="N2690" s="40"/>
    </row>
    <row r="2691">
      <c r="A2691" s="41" t="s">
        <v>8634</v>
      </c>
      <c r="B2691" s="36" t="s">
        <v>5814</v>
      </c>
      <c r="C2691" s="36" t="s">
        <v>35</v>
      </c>
      <c r="D2691" s="36" t="s">
        <v>73</v>
      </c>
      <c r="E2691" s="36" t="s">
        <v>5815</v>
      </c>
      <c r="F2691" s="42">
        <f>SUMIFS('Sample - Superstore'!R:R,'Sample - Superstore'!$V:$V,$A2691,'Sample - Superstore'!$N:$N,$B2691)</f>
        <v>399.672</v>
      </c>
      <c r="G2691" s="43" t="str">
        <f>IF(OR($F2691&lt;Lower_Limit,$F2691&gt;Upper_Limit),TRUE,IF($F2691&gt;Upper_percentile,"P99",IF($F2691&lt;Lower_percentile,"P01","")))</f>
        <v/>
      </c>
      <c r="H2691" s="44">
        <f>SUMIFS('Sample - Superstore'!S:S,'Sample - Superstore'!$V:$V,$A2691,'Sample - Superstore'!$N:$N,$B2691)</f>
        <v>7</v>
      </c>
      <c r="I2691" s="45">
        <f>SUMIFS('Sample - Superstore'!T:T,'Sample - Superstore'!$V:$V,$A2691,'Sample - Superstore'!$N:$N,$B2691)</f>
        <v>0.2</v>
      </c>
      <c r="J2691" s="42">
        <f>SUMIFS('Sample - Superstore'!U:U,'Sample - Superstore'!$V:$V,$A2691,'Sample - Superstore'!$N:$N,$B2691)</f>
        <v>-14.9877</v>
      </c>
      <c r="N2691" s="40"/>
    </row>
    <row r="2692">
      <c r="A2692" s="41" t="s">
        <v>8634</v>
      </c>
      <c r="B2692" s="36" t="s">
        <v>207</v>
      </c>
      <c r="C2692" s="36" t="s">
        <v>51</v>
      </c>
      <c r="D2692" s="36" t="s">
        <v>93</v>
      </c>
      <c r="E2692" s="36" t="s">
        <v>208</v>
      </c>
      <c r="F2692" s="42">
        <f>SUMIFS('Sample - Superstore'!R:R,'Sample - Superstore'!$V:$V,$A2692,'Sample - Superstore'!$N:$N,$B2692)</f>
        <v>9.32</v>
      </c>
      <c r="G2692" s="43" t="str">
        <f>IF(OR($F2692&lt;Lower_Limit,$F2692&gt;Upper_Limit),TRUE,IF($F2692&gt;Upper_percentile,"P99",IF($F2692&lt;Lower_percentile,"P01","")))</f>
        <v/>
      </c>
      <c r="H2692" s="44">
        <f>SUMIFS('Sample - Superstore'!S:S,'Sample - Superstore'!$V:$V,$A2692,'Sample - Superstore'!$N:$N,$B2692)</f>
        <v>4</v>
      </c>
      <c r="I2692" s="45">
        <f>SUMIFS('Sample - Superstore'!T:T,'Sample - Superstore'!$V:$V,$A2692,'Sample - Superstore'!$N:$N,$B2692)</f>
        <v>0</v>
      </c>
      <c r="J2692" s="42">
        <f>SUMIFS('Sample - Superstore'!U:U,'Sample - Superstore'!$V:$V,$A2692,'Sample - Superstore'!$N:$N,$B2692)</f>
        <v>2.7028</v>
      </c>
      <c r="N2692" s="40"/>
    </row>
    <row r="2693">
      <c r="A2693" s="41" t="s">
        <v>8634</v>
      </c>
      <c r="B2693" s="36" t="s">
        <v>776</v>
      </c>
      <c r="C2693" s="36" t="s">
        <v>51</v>
      </c>
      <c r="D2693" s="36" t="s">
        <v>205</v>
      </c>
      <c r="E2693" s="36" t="s">
        <v>777</v>
      </c>
      <c r="F2693" s="42">
        <f>SUMIFS('Sample - Superstore'!R:R,'Sample - Superstore'!$V:$V,$A2693,'Sample - Superstore'!$N:$N,$B2693)</f>
        <v>15.25</v>
      </c>
      <c r="G2693" s="43" t="str">
        <f>IF(OR($F2693&lt;Lower_Limit,$F2693&gt;Upper_Limit),TRUE,IF($F2693&gt;Upper_percentile,"P99",IF($F2693&lt;Lower_percentile,"P01","")))</f>
        <v/>
      </c>
      <c r="H2693" s="44">
        <f>SUMIFS('Sample - Superstore'!S:S,'Sample - Superstore'!$V:$V,$A2693,'Sample - Superstore'!$N:$N,$B2693)</f>
        <v>1</v>
      </c>
      <c r="I2693" s="45">
        <f>SUMIFS('Sample - Superstore'!T:T,'Sample - Superstore'!$V:$V,$A2693,'Sample - Superstore'!$N:$N,$B2693)</f>
        <v>0</v>
      </c>
      <c r="J2693" s="42">
        <f>SUMIFS('Sample - Superstore'!U:U,'Sample - Superstore'!$V:$V,$A2693,'Sample - Superstore'!$N:$N,$B2693)</f>
        <v>7.015</v>
      </c>
      <c r="N2693" s="40"/>
    </row>
    <row r="2694">
      <c r="A2694" s="41" t="s">
        <v>8634</v>
      </c>
      <c r="B2694" s="36" t="s">
        <v>2691</v>
      </c>
      <c r="C2694" s="36" t="s">
        <v>51</v>
      </c>
      <c r="D2694" s="36" t="s">
        <v>124</v>
      </c>
      <c r="E2694" s="36" t="s">
        <v>2692</v>
      </c>
      <c r="F2694" s="42">
        <f>SUMIFS('Sample - Superstore'!R:R,'Sample - Superstore'!$V:$V,$A2694,'Sample - Superstore'!$N:$N,$B2694)</f>
        <v>105.343763</v>
      </c>
      <c r="G2694" s="43" t="str">
        <f>IF(OR($F2694&lt;Lower_Limit,$F2694&gt;Upper_Limit),TRUE,IF($F2694&gt;Upper_percentile,"P99",IF($F2694&lt;Lower_percentile,"P01","")))</f>
        <v/>
      </c>
      <c r="H2694" s="44">
        <f>SUMIFS('Sample - Superstore'!S:S,'Sample - Superstore'!$V:$V,$A2694,'Sample - Superstore'!$N:$N,$B2694)</f>
        <v>2</v>
      </c>
      <c r="I2694" s="45">
        <f>SUMIFS('Sample - Superstore'!T:T,'Sample - Superstore'!$V:$V,$A2694,'Sample - Superstore'!$N:$N,$B2694)</f>
        <v>0.2</v>
      </c>
      <c r="J2694" s="42">
        <f>SUMIFS('Sample - Superstore'!U:U,'Sample - Superstore'!$V:$V,$A2694,'Sample - Superstore'!$N:$N,$B2694)</f>
        <v>38.18711407</v>
      </c>
      <c r="N2694" s="40"/>
    </row>
    <row r="2695">
      <c r="A2695" s="41" t="s">
        <v>8634</v>
      </c>
      <c r="B2695" s="36" t="s">
        <v>1258</v>
      </c>
      <c r="C2695" s="36" t="s">
        <v>35</v>
      </c>
      <c r="D2695" s="36" t="s">
        <v>121</v>
      </c>
      <c r="E2695" s="36" t="s">
        <v>1259</v>
      </c>
      <c r="F2695" s="42">
        <f>SUMIFS('Sample - Superstore'!R:R,'Sample - Superstore'!$V:$V,$A2695,'Sample - Superstore'!$N:$N,$B2695)</f>
        <v>121.7296296</v>
      </c>
      <c r="G2695" s="43" t="str">
        <f>IF(OR($F2695&lt;Lower_Limit,$F2695&gt;Upper_Limit),TRUE,IF($F2695&gt;Upper_percentile,"P99",IF($F2695&lt;Lower_percentile,"P01","")))</f>
        <v/>
      </c>
      <c r="H2695" s="44">
        <f>SUMIFS('Sample - Superstore'!S:S,'Sample - Superstore'!$V:$V,$A2695,'Sample - Superstore'!$N:$N,$B2695)</f>
        <v>5</v>
      </c>
      <c r="I2695" s="45">
        <f>SUMIFS('Sample - Superstore'!T:T,'Sample - Superstore'!$V:$V,$A2695,'Sample - Superstore'!$N:$N,$B2695)</f>
        <v>0.6</v>
      </c>
      <c r="J2695" s="42">
        <f>SUMIFS('Sample - Superstore'!U:U,'Sample - Superstore'!$V:$V,$A2695,'Sample - Superstore'!$N:$N,$B2695)</f>
        <v>-91.29722222</v>
      </c>
      <c r="N2695" s="40"/>
    </row>
    <row r="2696">
      <c r="A2696" s="41" t="s">
        <v>8634</v>
      </c>
      <c r="B2696" s="36" t="s">
        <v>6050</v>
      </c>
      <c r="C2696" s="36" t="s">
        <v>51</v>
      </c>
      <c r="D2696" s="36" t="s">
        <v>297</v>
      </c>
      <c r="E2696" s="36" t="s">
        <v>6051</v>
      </c>
      <c r="F2696" s="42">
        <f>SUMIFS('Sample - Superstore'!R:R,'Sample - Superstore'!$V:$V,$A2696,'Sample - Superstore'!$N:$N,$B2696)</f>
        <v>2.897988477</v>
      </c>
      <c r="G2696" s="43" t="str">
        <f>IF(OR($F2696&lt;Lower_Limit,$F2696&gt;Upper_Limit),TRUE,IF($F2696&gt;Upper_percentile,"P99",IF($F2696&lt;Lower_percentile,"P01","")))</f>
        <v/>
      </c>
      <c r="H2696" s="44">
        <f>SUMIFS('Sample - Superstore'!S:S,'Sample - Superstore'!$V:$V,$A2696,'Sample - Superstore'!$N:$N,$B2696)</f>
        <v>1</v>
      </c>
      <c r="I2696" s="45">
        <f>SUMIFS('Sample - Superstore'!T:T,'Sample - Superstore'!$V:$V,$A2696,'Sample - Superstore'!$N:$N,$B2696)</f>
        <v>0.2</v>
      </c>
      <c r="J2696" s="42">
        <f>SUMIFS('Sample - Superstore'!U:U,'Sample - Superstore'!$V:$V,$A2696,'Sample - Superstore'!$N:$N,$B2696)</f>
        <v>1.014295967</v>
      </c>
      <c r="N2696" s="40"/>
    </row>
    <row r="2697">
      <c r="A2697" s="41" t="s">
        <v>8634</v>
      </c>
      <c r="B2697" s="36" t="s">
        <v>3817</v>
      </c>
      <c r="C2697" s="36" t="s">
        <v>51</v>
      </c>
      <c r="D2697" s="36" t="s">
        <v>52</v>
      </c>
      <c r="E2697" s="36" t="s">
        <v>3818</v>
      </c>
      <c r="F2697" s="42">
        <f>SUMIFS('Sample - Superstore'!R:R,'Sample - Superstore'!$V:$V,$A2697,'Sample - Superstore'!$N:$N,$B2697)</f>
        <v>10.25586831</v>
      </c>
      <c r="G2697" s="43" t="str">
        <f>IF(OR($F2697&lt;Lower_Limit,$F2697&gt;Upper_Limit),TRUE,IF($F2697&gt;Upper_percentile,"P99",IF($F2697&lt;Lower_percentile,"P01","")))</f>
        <v/>
      </c>
      <c r="H2697" s="44">
        <f>SUMIFS('Sample - Superstore'!S:S,'Sample - Superstore'!$V:$V,$A2697,'Sample - Superstore'!$N:$N,$B2697)</f>
        <v>1</v>
      </c>
      <c r="I2697" s="45">
        <f>SUMIFS('Sample - Superstore'!T:T,'Sample - Superstore'!$V:$V,$A2697,'Sample - Superstore'!$N:$N,$B2697)</f>
        <v>0.2</v>
      </c>
      <c r="J2697" s="42">
        <f>SUMIFS('Sample - Superstore'!U:U,'Sample - Superstore'!$V:$V,$A2697,'Sample - Superstore'!$N:$N,$B2697)</f>
        <v>0.7691901235</v>
      </c>
      <c r="N2697" s="40"/>
    </row>
    <row r="2698">
      <c r="A2698" s="41" t="s">
        <v>8634</v>
      </c>
      <c r="B2698" s="36" t="s">
        <v>3623</v>
      </c>
      <c r="C2698" s="36" t="s">
        <v>51</v>
      </c>
      <c r="D2698" s="36" t="s">
        <v>297</v>
      </c>
      <c r="E2698" s="36" t="s">
        <v>3624</v>
      </c>
      <c r="F2698" s="42">
        <f>SUMIFS('Sample - Superstore'!R:R,'Sample - Superstore'!$V:$V,$A2698,'Sample - Superstore'!$N:$N,$B2698)</f>
        <v>29.48417284</v>
      </c>
      <c r="G2698" s="43" t="str">
        <f>IF(OR($F2698&lt;Lower_Limit,$F2698&gt;Upper_Limit),TRUE,IF($F2698&gt;Upper_percentile,"P99",IF($F2698&lt;Lower_percentile,"P01","")))</f>
        <v/>
      </c>
      <c r="H2698" s="44">
        <f>SUMIFS('Sample - Superstore'!S:S,'Sample - Superstore'!$V:$V,$A2698,'Sample - Superstore'!$N:$N,$B2698)</f>
        <v>2</v>
      </c>
      <c r="I2698" s="45">
        <f>SUMIFS('Sample - Superstore'!T:T,'Sample - Superstore'!$V:$V,$A2698,'Sample - Superstore'!$N:$N,$B2698)</f>
        <v>0</v>
      </c>
      <c r="J2698" s="42">
        <f>SUMIFS('Sample - Superstore'!U:U,'Sample - Superstore'!$V:$V,$A2698,'Sample - Superstore'!$N:$N,$B2698)</f>
        <v>13.85756123</v>
      </c>
      <c r="N2698" s="40"/>
    </row>
    <row r="2699">
      <c r="A2699" s="41" t="s">
        <v>8634</v>
      </c>
      <c r="B2699" s="36" t="s">
        <v>3896</v>
      </c>
      <c r="C2699" s="36" t="s">
        <v>51</v>
      </c>
      <c r="D2699" s="36" t="s">
        <v>272</v>
      </c>
      <c r="E2699" s="36" t="s">
        <v>3897</v>
      </c>
      <c r="F2699" s="42">
        <f>SUMIFS('Sample - Superstore'!R:R,'Sample - Superstore'!$V:$V,$A2699,'Sample - Superstore'!$N:$N,$B2699)</f>
        <v>9.294691358</v>
      </c>
      <c r="G2699" s="43" t="str">
        <f>IF(OR($F2699&lt;Lower_Limit,$F2699&gt;Upper_Limit),TRUE,IF($F2699&gt;Upper_percentile,"P99",IF($F2699&lt;Lower_percentile,"P01","")))</f>
        <v/>
      </c>
      <c r="H2699" s="44">
        <f>SUMIFS('Sample - Superstore'!S:S,'Sample - Superstore'!$V:$V,$A2699,'Sample - Superstore'!$N:$N,$B2699)</f>
        <v>2</v>
      </c>
      <c r="I2699" s="45">
        <f>SUMIFS('Sample - Superstore'!T:T,'Sample - Superstore'!$V:$V,$A2699,'Sample - Superstore'!$N:$N,$B2699)</f>
        <v>0</v>
      </c>
      <c r="J2699" s="42">
        <f>SUMIFS('Sample - Superstore'!U:U,'Sample - Superstore'!$V:$V,$A2699,'Sample - Superstore'!$N:$N,$B2699)</f>
        <v>2.974301235</v>
      </c>
      <c r="N2699" s="40"/>
    </row>
    <row r="2700">
      <c r="A2700" s="41" t="s">
        <v>8634</v>
      </c>
      <c r="B2700" s="36" t="s">
        <v>6056</v>
      </c>
      <c r="C2700" s="36" t="s">
        <v>51</v>
      </c>
      <c r="D2700" s="36" t="s">
        <v>52</v>
      </c>
      <c r="E2700" s="36" t="s">
        <v>6057</v>
      </c>
      <c r="F2700" s="42">
        <f>SUMIFS('Sample - Superstore'!R:R,'Sample - Superstore'!$V:$V,$A2700,'Sample - Superstore'!$N:$N,$B2700)</f>
        <v>260.2042963</v>
      </c>
      <c r="G2700" s="43" t="str">
        <f>IF(OR($F2700&lt;Lower_Limit,$F2700&gt;Upper_Limit),TRUE,IF($F2700&gt;Upper_percentile,"P99",IF($F2700&lt;Lower_percentile,"P01","")))</f>
        <v/>
      </c>
      <c r="H2700" s="44">
        <f>SUMIFS('Sample - Superstore'!S:S,'Sample - Superstore'!$V:$V,$A2700,'Sample - Superstore'!$N:$N,$B2700)</f>
        <v>4</v>
      </c>
      <c r="I2700" s="45">
        <f>SUMIFS('Sample - Superstore'!T:T,'Sample - Superstore'!$V:$V,$A2700,'Sample - Superstore'!$N:$N,$B2700)</f>
        <v>0</v>
      </c>
      <c r="J2700" s="42">
        <f>SUMIFS('Sample - Superstore'!U:U,'Sample - Superstore'!$V:$V,$A2700,'Sample - Superstore'!$N:$N,$B2700)</f>
        <v>67.65311704</v>
      </c>
      <c r="N2700" s="40"/>
    </row>
    <row r="2701">
      <c r="A2701" s="41" t="s">
        <v>8634</v>
      </c>
      <c r="B2701" s="36" t="s">
        <v>748</v>
      </c>
      <c r="C2701" s="36" t="s">
        <v>51</v>
      </c>
      <c r="D2701" s="36" t="s">
        <v>76</v>
      </c>
      <c r="E2701" s="36" t="s">
        <v>749</v>
      </c>
      <c r="F2701" s="42">
        <f>SUMIFS('Sample - Superstore'!R:R,'Sample - Superstore'!$V:$V,$A2701,'Sample - Superstore'!$N:$N,$B2701)</f>
        <v>150.5504691</v>
      </c>
      <c r="G2701" s="43" t="str">
        <f>IF(OR($F2701&lt;Lower_Limit,$F2701&gt;Upper_Limit),TRUE,IF($F2701&gt;Upper_percentile,"P99",IF($F2701&lt;Lower_percentile,"P01","")))</f>
        <v/>
      </c>
      <c r="H2701" s="44">
        <f>SUMIFS('Sample - Superstore'!S:S,'Sample - Superstore'!$V:$V,$A2701,'Sample - Superstore'!$N:$N,$B2701)</f>
        <v>2</v>
      </c>
      <c r="I2701" s="45">
        <f>SUMIFS('Sample - Superstore'!T:T,'Sample - Superstore'!$V:$V,$A2701,'Sample - Superstore'!$N:$N,$B2701)</f>
        <v>0</v>
      </c>
      <c r="J2701" s="42">
        <f>SUMIFS('Sample - Superstore'!U:U,'Sample - Superstore'!$V:$V,$A2701,'Sample - Superstore'!$N:$N,$B2701)</f>
        <v>73.76972988</v>
      </c>
      <c r="N2701" s="40"/>
    </row>
    <row r="2702">
      <c r="A2702" s="41" t="s">
        <v>8634</v>
      </c>
      <c r="B2702" s="36" t="s">
        <v>6058</v>
      </c>
      <c r="C2702" s="36" t="s">
        <v>51</v>
      </c>
      <c r="D2702" s="36" t="s">
        <v>76</v>
      </c>
      <c r="E2702" s="36" t="s">
        <v>6059</v>
      </c>
      <c r="F2702" s="42">
        <f>SUMIFS('Sample - Superstore'!R:R,'Sample - Superstore'!$V:$V,$A2702,'Sample - Superstore'!$N:$N,$B2702)</f>
        <v>21.98959259</v>
      </c>
      <c r="G2702" s="43" t="str">
        <f>IF(OR($F2702&lt;Lower_Limit,$F2702&gt;Upper_Limit),TRUE,IF($F2702&gt;Upper_percentile,"P99",IF($F2702&lt;Lower_percentile,"P01","")))</f>
        <v/>
      </c>
      <c r="H2702" s="44">
        <f>SUMIFS('Sample - Superstore'!S:S,'Sample - Superstore'!$V:$V,$A2702,'Sample - Superstore'!$N:$N,$B2702)</f>
        <v>3</v>
      </c>
      <c r="I2702" s="45">
        <f>SUMIFS('Sample - Superstore'!T:T,'Sample - Superstore'!$V:$V,$A2702,'Sample - Superstore'!$N:$N,$B2702)</f>
        <v>0</v>
      </c>
      <c r="J2702" s="42">
        <f>SUMIFS('Sample - Superstore'!U:U,'Sample - Superstore'!$V:$V,$A2702,'Sample - Superstore'!$N:$N,$B2702)</f>
        <v>10.77490037</v>
      </c>
      <c r="N2702" s="40"/>
    </row>
    <row r="2703">
      <c r="A2703" s="41" t="s">
        <v>8634</v>
      </c>
      <c r="B2703" s="36" t="s">
        <v>4438</v>
      </c>
      <c r="C2703" s="36" t="s">
        <v>51</v>
      </c>
      <c r="D2703" s="36" t="s">
        <v>205</v>
      </c>
      <c r="E2703" s="36" t="s">
        <v>4439</v>
      </c>
      <c r="F2703" s="42">
        <f>SUMIFS('Sample - Superstore'!R:R,'Sample - Superstore'!$V:$V,$A2703,'Sample - Superstore'!$N:$N,$B2703)</f>
        <v>29.7050145</v>
      </c>
      <c r="G2703" s="43" t="str">
        <f>IF(OR($F2703&lt;Lower_Limit,$F2703&gt;Upper_Limit),TRUE,IF($F2703&gt;Upper_percentile,"P99",IF($F2703&lt;Lower_percentile,"P01","")))</f>
        <v/>
      </c>
      <c r="H2703" s="44">
        <f>SUMIFS('Sample - Superstore'!S:S,'Sample - Superstore'!$V:$V,$A2703,'Sample - Superstore'!$N:$N,$B2703)</f>
        <v>4</v>
      </c>
      <c r="I2703" s="45">
        <f>SUMIFS('Sample - Superstore'!T:T,'Sample - Superstore'!$V:$V,$A2703,'Sample - Superstore'!$N:$N,$B2703)</f>
        <v>0</v>
      </c>
      <c r="J2703" s="42">
        <f>SUMIFS('Sample - Superstore'!U:U,'Sample - Superstore'!$V:$V,$A2703,'Sample - Superstore'!$N:$N,$B2703)</f>
        <v>13.66430667</v>
      </c>
      <c r="N2703" s="40"/>
    </row>
    <row r="2704">
      <c r="A2704" s="41" t="s">
        <v>8634</v>
      </c>
      <c r="B2704" s="36" t="s">
        <v>3633</v>
      </c>
      <c r="C2704" s="36" t="s">
        <v>39</v>
      </c>
      <c r="D2704" s="36" t="s">
        <v>61</v>
      </c>
      <c r="E2704" s="36" t="s">
        <v>3634</v>
      </c>
      <c r="F2704" s="42">
        <f>SUMIFS('Sample - Superstore'!R:R,'Sample - Superstore'!$V:$V,$A2704,'Sample - Superstore'!$N:$N,$B2704)</f>
        <v>399.9257686</v>
      </c>
      <c r="G2704" s="43" t="str">
        <f>IF(OR($F2704&lt;Lower_Limit,$F2704&gt;Upper_Limit),TRUE,IF($F2704&gt;Upper_percentile,"P99",IF($F2704&lt;Lower_percentile,"P01","")))</f>
        <v/>
      </c>
      <c r="H2704" s="44">
        <f>SUMIFS('Sample - Superstore'!S:S,'Sample - Superstore'!$V:$V,$A2704,'Sample - Superstore'!$N:$N,$B2704)</f>
        <v>5</v>
      </c>
      <c r="I2704" s="45">
        <f>SUMIFS('Sample - Superstore'!T:T,'Sample - Superstore'!$V:$V,$A2704,'Sample - Superstore'!$N:$N,$B2704)</f>
        <v>0.2</v>
      </c>
      <c r="J2704" s="42">
        <f>SUMIFS('Sample - Superstore'!U:U,'Sample - Superstore'!$V:$V,$A2704,'Sample - Superstore'!$N:$N,$B2704)</f>
        <v>140.5707399</v>
      </c>
      <c r="N2704" s="40"/>
    </row>
    <row r="2705">
      <c r="A2705" s="41" t="s">
        <v>8634</v>
      </c>
      <c r="B2705" s="36" t="s">
        <v>2338</v>
      </c>
      <c r="C2705" s="36" t="s">
        <v>51</v>
      </c>
      <c r="D2705" s="36" t="s">
        <v>283</v>
      </c>
      <c r="E2705" s="36" t="s">
        <v>2339</v>
      </c>
      <c r="F2705" s="42">
        <f>SUMIFS('Sample - Superstore'!R:R,'Sample - Superstore'!$V:$V,$A2705,'Sample - Superstore'!$N:$N,$B2705)</f>
        <v>183.6017916</v>
      </c>
      <c r="G2705" s="43" t="str">
        <f>IF(OR($F2705&lt;Lower_Limit,$F2705&gt;Upper_Limit),TRUE,IF($F2705&gt;Upper_percentile,"P99",IF($F2705&lt;Lower_percentile,"P01","")))</f>
        <v/>
      </c>
      <c r="H2705" s="44">
        <f>SUMIFS('Sample - Superstore'!S:S,'Sample - Superstore'!$V:$V,$A2705,'Sample - Superstore'!$N:$N,$B2705)</f>
        <v>2</v>
      </c>
      <c r="I2705" s="45">
        <f>SUMIFS('Sample - Superstore'!T:T,'Sample - Superstore'!$V:$V,$A2705,'Sample - Superstore'!$N:$N,$B2705)</f>
        <v>0</v>
      </c>
      <c r="J2705" s="42">
        <f>SUMIFS('Sample - Superstore'!U:U,'Sample - Superstore'!$V:$V,$A2705,'Sample - Superstore'!$N:$N,$B2705)</f>
        <v>55.08053749</v>
      </c>
      <c r="N2705" s="40"/>
    </row>
    <row r="2706">
      <c r="A2706" s="41" t="s">
        <v>8634</v>
      </c>
      <c r="B2706" s="36" t="s">
        <v>95</v>
      </c>
      <c r="C2706" s="36" t="s">
        <v>51</v>
      </c>
      <c r="D2706" s="36" t="s">
        <v>76</v>
      </c>
      <c r="E2706" s="36" t="s">
        <v>4347</v>
      </c>
      <c r="F2706" s="42">
        <f>SUMIFS('Sample - Superstore'!R:R,'Sample - Superstore'!$V:$V,$A2706,'Sample - Superstore'!$N:$N,$B2706)</f>
        <v>554.6523447</v>
      </c>
      <c r="G2706" s="43" t="str">
        <f>IF(OR($F2706&lt;Lower_Limit,$F2706&gt;Upper_Limit),TRUE,IF($F2706&gt;Upper_percentile,"P99",IF($F2706&lt;Lower_percentile,"P01","")))</f>
        <v/>
      </c>
      <c r="H2706" s="44">
        <f>SUMIFS('Sample - Superstore'!S:S,'Sample - Superstore'!$V:$V,$A2706,'Sample - Superstore'!$N:$N,$B2706)</f>
        <v>13</v>
      </c>
      <c r="I2706" s="45">
        <f>SUMIFS('Sample - Superstore'!T:T,'Sample - Superstore'!$V:$V,$A2706,'Sample - Superstore'!$N:$N,$B2706)</f>
        <v>0.2</v>
      </c>
      <c r="J2706" s="42">
        <f>SUMIFS('Sample - Superstore'!U:U,'Sample - Superstore'!$V:$V,$A2706,'Sample - Superstore'!$N:$N,$B2706)</f>
        <v>237.6830724</v>
      </c>
      <c r="N2706" s="40"/>
    </row>
    <row r="2707">
      <c r="A2707" s="41" t="s">
        <v>8634</v>
      </c>
      <c r="B2707" s="36" t="s">
        <v>435</v>
      </c>
      <c r="C2707" s="36" t="s">
        <v>51</v>
      </c>
      <c r="D2707" s="36" t="s">
        <v>124</v>
      </c>
      <c r="E2707" s="36" t="s">
        <v>436</v>
      </c>
      <c r="F2707" s="42">
        <f>SUMIFS('Sample - Superstore'!R:R,'Sample - Superstore'!$V:$V,$A2707,'Sample - Superstore'!$N:$N,$B2707)</f>
        <v>31.04806584</v>
      </c>
      <c r="G2707" s="43" t="str">
        <f>IF(OR($F2707&lt;Lower_Limit,$F2707&gt;Upper_Limit),TRUE,IF($F2707&gt;Upper_percentile,"P99",IF($F2707&lt;Lower_percentile,"P01","")))</f>
        <v/>
      </c>
      <c r="H2707" s="44">
        <f>SUMIFS('Sample - Superstore'!S:S,'Sample - Superstore'!$V:$V,$A2707,'Sample - Superstore'!$N:$N,$B2707)</f>
        <v>1</v>
      </c>
      <c r="I2707" s="45">
        <f>SUMIFS('Sample - Superstore'!T:T,'Sample - Superstore'!$V:$V,$A2707,'Sample - Superstore'!$N:$N,$B2707)</f>
        <v>0</v>
      </c>
      <c r="J2707" s="42">
        <f>SUMIFS('Sample - Superstore'!U:U,'Sample - Superstore'!$V:$V,$A2707,'Sample - Superstore'!$N:$N,$B2707)</f>
        <v>14.28211029</v>
      </c>
      <c r="N2707" s="40"/>
    </row>
    <row r="2708">
      <c r="A2708" s="41" t="s">
        <v>8634</v>
      </c>
      <c r="B2708" s="36" t="s">
        <v>6065</v>
      </c>
      <c r="C2708" s="36" t="s">
        <v>35</v>
      </c>
      <c r="D2708" s="36" t="s">
        <v>121</v>
      </c>
      <c r="E2708" s="36" t="s">
        <v>6066</v>
      </c>
      <c r="F2708" s="42">
        <f>SUMIFS('Sample - Superstore'!R:R,'Sample - Superstore'!$V:$V,$A2708,'Sample - Superstore'!$N:$N,$B2708)</f>
        <v>84.7054321</v>
      </c>
      <c r="G2708" s="43" t="str">
        <f>IF(OR($F2708&lt;Lower_Limit,$F2708&gt;Upper_Limit),TRUE,IF($F2708&gt;Upper_percentile,"P99",IF($F2708&lt;Lower_percentile,"P01","")))</f>
        <v/>
      </c>
      <c r="H2708" s="44">
        <f>SUMIFS('Sample - Superstore'!S:S,'Sample - Superstore'!$V:$V,$A2708,'Sample - Superstore'!$N:$N,$B2708)</f>
        <v>3</v>
      </c>
      <c r="I2708" s="45">
        <f>SUMIFS('Sample - Superstore'!T:T,'Sample - Superstore'!$V:$V,$A2708,'Sample - Superstore'!$N:$N,$B2708)</f>
        <v>0</v>
      </c>
      <c r="J2708" s="42">
        <f>SUMIFS('Sample - Superstore'!U:U,'Sample - Superstore'!$V:$V,$A2708,'Sample - Superstore'!$N:$N,$B2708)</f>
        <v>19.48224938</v>
      </c>
      <c r="N2708" s="40"/>
    </row>
    <row r="2709">
      <c r="A2709" s="41" t="s">
        <v>8634</v>
      </c>
      <c r="B2709" s="36" t="s">
        <v>6068</v>
      </c>
      <c r="C2709" s="36" t="s">
        <v>51</v>
      </c>
      <c r="D2709" s="36" t="s">
        <v>76</v>
      </c>
      <c r="E2709" s="36" t="s">
        <v>6069</v>
      </c>
      <c r="F2709" s="42">
        <f>SUMIFS('Sample - Superstore'!R:R,'Sample - Superstore'!$V:$V,$A2709,'Sample - Superstore'!$N:$N,$B2709)</f>
        <v>14.976</v>
      </c>
      <c r="G2709" s="43" t="str">
        <f>IF(OR($F2709&lt;Lower_Limit,$F2709&gt;Upper_Limit),TRUE,IF($F2709&gt;Upper_percentile,"P99",IF($F2709&lt;Lower_percentile,"P01","")))</f>
        <v/>
      </c>
      <c r="H2709" s="44">
        <f>SUMIFS('Sample - Superstore'!S:S,'Sample - Superstore'!$V:$V,$A2709,'Sample - Superstore'!$N:$N,$B2709)</f>
        <v>9</v>
      </c>
      <c r="I2709" s="45">
        <f>SUMIFS('Sample - Superstore'!T:T,'Sample - Superstore'!$V:$V,$A2709,'Sample - Superstore'!$N:$N,$B2709)</f>
        <v>0.2</v>
      </c>
      <c r="J2709" s="42">
        <f>SUMIFS('Sample - Superstore'!U:U,'Sample - Superstore'!$V:$V,$A2709,'Sample - Superstore'!$N:$N,$B2709)</f>
        <v>5.4288</v>
      </c>
      <c r="N2709" s="40"/>
    </row>
    <row r="2710">
      <c r="A2710" s="41" t="s">
        <v>8634</v>
      </c>
      <c r="B2710" s="36" t="s">
        <v>368</v>
      </c>
      <c r="C2710" s="36" t="s">
        <v>51</v>
      </c>
      <c r="D2710" s="36" t="s">
        <v>52</v>
      </c>
      <c r="E2710" s="36" t="s">
        <v>369</v>
      </c>
      <c r="F2710" s="42">
        <f>SUMIFS('Sample - Superstore'!R:R,'Sample - Superstore'!$V:$V,$A2710,'Sample - Superstore'!$N:$N,$B2710)</f>
        <v>131.8223374</v>
      </c>
      <c r="G2710" s="43" t="str">
        <f>IF(OR($F2710&lt;Lower_Limit,$F2710&gt;Upper_Limit),TRUE,IF($F2710&gt;Upper_percentile,"P99",IF($F2710&lt;Lower_percentile,"P01","")))</f>
        <v/>
      </c>
      <c r="H2710" s="44">
        <f>SUMIFS('Sample - Superstore'!S:S,'Sample - Superstore'!$V:$V,$A2710,'Sample - Superstore'!$N:$N,$B2710)</f>
        <v>4</v>
      </c>
      <c r="I2710" s="45">
        <f>SUMIFS('Sample - Superstore'!T:T,'Sample - Superstore'!$V:$V,$A2710,'Sample - Superstore'!$N:$N,$B2710)</f>
        <v>0.2</v>
      </c>
      <c r="J2710" s="42">
        <f>SUMIFS('Sample - Superstore'!U:U,'Sample - Superstore'!$V:$V,$A2710,'Sample - Superstore'!$N:$N,$B2710)</f>
        <v>20.94764609</v>
      </c>
      <c r="N2710" s="40"/>
    </row>
    <row r="2711">
      <c r="A2711" s="41" t="s">
        <v>8634</v>
      </c>
      <c r="B2711" s="36" t="s">
        <v>5749</v>
      </c>
      <c r="C2711" s="36" t="s">
        <v>51</v>
      </c>
      <c r="D2711" s="36" t="s">
        <v>93</v>
      </c>
      <c r="E2711" s="36" t="s">
        <v>5750</v>
      </c>
      <c r="F2711" s="42">
        <f>SUMIFS('Sample - Superstore'!R:R,'Sample - Superstore'!$V:$V,$A2711,'Sample - Superstore'!$N:$N,$B2711)</f>
        <v>23.88</v>
      </c>
      <c r="G2711" s="43" t="str">
        <f>IF(OR($F2711&lt;Lower_Limit,$F2711&gt;Upper_Limit),TRUE,IF($F2711&gt;Upper_percentile,"P99",IF($F2711&lt;Lower_percentile,"P01","")))</f>
        <v/>
      </c>
      <c r="H2711" s="44">
        <f>SUMIFS('Sample - Superstore'!S:S,'Sample - Superstore'!$V:$V,$A2711,'Sample - Superstore'!$N:$N,$B2711)</f>
        <v>6</v>
      </c>
      <c r="I2711" s="45">
        <f>SUMIFS('Sample - Superstore'!T:T,'Sample - Superstore'!$V:$V,$A2711,'Sample - Superstore'!$N:$N,$B2711)</f>
        <v>0</v>
      </c>
      <c r="J2711" s="42">
        <f>SUMIFS('Sample - Superstore'!U:U,'Sample - Superstore'!$V:$V,$A2711,'Sample - Superstore'!$N:$N,$B2711)</f>
        <v>8.1192</v>
      </c>
      <c r="N2711" s="40"/>
    </row>
    <row r="2712">
      <c r="A2712" s="41" t="s">
        <v>8634</v>
      </c>
      <c r="B2712" s="36" t="s">
        <v>3556</v>
      </c>
      <c r="C2712" s="36" t="s">
        <v>51</v>
      </c>
      <c r="D2712" s="36" t="s">
        <v>297</v>
      </c>
      <c r="E2712" s="36" t="s">
        <v>3557</v>
      </c>
      <c r="F2712" s="42">
        <f>SUMIFS('Sample - Superstore'!R:R,'Sample - Superstore'!$V:$V,$A2712,'Sample - Superstore'!$N:$N,$B2712)</f>
        <v>11.52</v>
      </c>
      <c r="G2712" s="43" t="str">
        <f>IF(OR($F2712&lt;Lower_Limit,$F2712&gt;Upper_Limit),TRUE,IF($F2712&gt;Upper_percentile,"P99",IF($F2712&lt;Lower_percentile,"P01","")))</f>
        <v/>
      </c>
      <c r="H2712" s="44">
        <f>SUMIFS('Sample - Superstore'!S:S,'Sample - Superstore'!$V:$V,$A2712,'Sample - Superstore'!$N:$N,$B2712)</f>
        <v>4</v>
      </c>
      <c r="I2712" s="45">
        <f>SUMIFS('Sample - Superstore'!T:T,'Sample - Superstore'!$V:$V,$A2712,'Sample - Superstore'!$N:$N,$B2712)</f>
        <v>0</v>
      </c>
      <c r="J2712" s="42">
        <f>SUMIFS('Sample - Superstore'!U:U,'Sample - Superstore'!$V:$V,$A2712,'Sample - Superstore'!$N:$N,$B2712)</f>
        <v>5.6448</v>
      </c>
      <c r="N2712" s="40"/>
    </row>
    <row r="2713">
      <c r="A2713" s="41" t="s">
        <v>8634</v>
      </c>
      <c r="B2713" s="36" t="s">
        <v>233</v>
      </c>
      <c r="C2713" s="36" t="s">
        <v>51</v>
      </c>
      <c r="D2713" s="36" t="s">
        <v>124</v>
      </c>
      <c r="E2713" s="36" t="s">
        <v>234</v>
      </c>
      <c r="F2713" s="42">
        <f>SUMIFS('Sample - Superstore'!R:R,'Sample - Superstore'!$V:$V,$A2713,'Sample - Superstore'!$N:$N,$B2713)</f>
        <v>286.93</v>
      </c>
      <c r="G2713" s="43" t="str">
        <f>IF(OR($F2713&lt;Lower_Limit,$F2713&gt;Upper_Limit),TRUE,IF($F2713&gt;Upper_percentile,"P99",IF($F2713&lt;Lower_percentile,"P01","")))</f>
        <v/>
      </c>
      <c r="H2713" s="44">
        <f>SUMIFS('Sample - Superstore'!S:S,'Sample - Superstore'!$V:$V,$A2713,'Sample - Superstore'!$N:$N,$B2713)</f>
        <v>7</v>
      </c>
      <c r="I2713" s="45">
        <f>SUMIFS('Sample - Superstore'!T:T,'Sample - Superstore'!$V:$V,$A2713,'Sample - Superstore'!$N:$N,$B2713)</f>
        <v>0</v>
      </c>
      <c r="J2713" s="42">
        <f>SUMIFS('Sample - Superstore'!U:U,'Sample - Superstore'!$V:$V,$A2713,'Sample - Superstore'!$N:$N,$B2713)</f>
        <v>140.5957</v>
      </c>
      <c r="N2713" s="40"/>
    </row>
    <row r="2714">
      <c r="A2714" s="41" t="s">
        <v>8634</v>
      </c>
      <c r="B2714" s="36" t="s">
        <v>2220</v>
      </c>
      <c r="C2714" s="36" t="s">
        <v>39</v>
      </c>
      <c r="D2714" s="36" t="s">
        <v>40</v>
      </c>
      <c r="E2714" s="36" t="s">
        <v>2221</v>
      </c>
      <c r="F2714" s="42">
        <f>SUMIFS('Sample - Superstore'!R:R,'Sample - Superstore'!$V:$V,$A2714,'Sample - Superstore'!$N:$N,$B2714)</f>
        <v>206.384</v>
      </c>
      <c r="G2714" s="43" t="str">
        <f>IF(OR($F2714&lt;Lower_Limit,$F2714&gt;Upper_Limit),TRUE,IF($F2714&gt;Upper_percentile,"P99",IF($F2714&lt;Lower_percentile,"P01","")))</f>
        <v/>
      </c>
      <c r="H2714" s="44">
        <f>SUMIFS('Sample - Superstore'!S:S,'Sample - Superstore'!$V:$V,$A2714,'Sample - Superstore'!$N:$N,$B2714)</f>
        <v>2</v>
      </c>
      <c r="I2714" s="45">
        <f>SUMIFS('Sample - Superstore'!T:T,'Sample - Superstore'!$V:$V,$A2714,'Sample - Superstore'!$N:$N,$B2714)</f>
        <v>0.2</v>
      </c>
      <c r="J2714" s="42">
        <f>SUMIFS('Sample - Superstore'!U:U,'Sample - Superstore'!$V:$V,$A2714,'Sample - Superstore'!$N:$N,$B2714)</f>
        <v>23.2182</v>
      </c>
      <c r="N2714" s="40"/>
    </row>
    <row r="2715">
      <c r="A2715" s="41" t="s">
        <v>8634</v>
      </c>
      <c r="B2715" s="36" t="s">
        <v>4472</v>
      </c>
      <c r="C2715" s="36" t="s">
        <v>51</v>
      </c>
      <c r="D2715" s="36" t="s">
        <v>297</v>
      </c>
      <c r="E2715" s="36" t="s">
        <v>4473</v>
      </c>
      <c r="F2715" s="42">
        <f>SUMIFS('Sample - Superstore'!R:R,'Sample - Superstore'!$V:$V,$A2715,'Sample - Superstore'!$N:$N,$B2715)</f>
        <v>5.800032922</v>
      </c>
      <c r="G2715" s="43" t="str">
        <f>IF(OR($F2715&lt;Lower_Limit,$F2715&gt;Upper_Limit),TRUE,IF($F2715&gt;Upper_percentile,"P99",IF($F2715&lt;Lower_percentile,"P01","")))</f>
        <v/>
      </c>
      <c r="H2715" s="44">
        <f>SUMIFS('Sample - Superstore'!S:S,'Sample - Superstore'!$V:$V,$A2715,'Sample - Superstore'!$N:$N,$B2715)</f>
        <v>2</v>
      </c>
      <c r="I2715" s="45">
        <f>SUMIFS('Sample - Superstore'!T:T,'Sample - Superstore'!$V:$V,$A2715,'Sample - Superstore'!$N:$N,$B2715)</f>
        <v>0.2</v>
      </c>
      <c r="J2715" s="42">
        <f>SUMIFS('Sample - Superstore'!U:U,'Sample - Superstore'!$V:$V,$A2715,'Sample - Superstore'!$N:$N,$B2715)</f>
        <v>2.030011523</v>
      </c>
      <c r="N2715" s="40"/>
    </row>
    <row r="2716">
      <c r="A2716" s="41" t="s">
        <v>8634</v>
      </c>
      <c r="B2716" s="36" t="s">
        <v>357</v>
      </c>
      <c r="C2716" s="36" t="s">
        <v>51</v>
      </c>
      <c r="D2716" s="36" t="s">
        <v>93</v>
      </c>
      <c r="E2716" s="36" t="s">
        <v>358</v>
      </c>
      <c r="F2716" s="42">
        <f>SUMIFS('Sample - Superstore'!R:R,'Sample - Superstore'!$V:$V,$A2716,'Sample - Superstore'!$N:$N,$B2716)</f>
        <v>74.72250206</v>
      </c>
      <c r="G2716" s="43" t="str">
        <f>IF(OR($F2716&lt;Lower_Limit,$F2716&gt;Upper_Limit),TRUE,IF($F2716&gt;Upper_percentile,"P99",IF($F2716&lt;Lower_percentile,"P01","")))</f>
        <v/>
      </c>
      <c r="H2716" s="44">
        <f>SUMIFS('Sample - Superstore'!S:S,'Sample - Superstore'!$V:$V,$A2716,'Sample - Superstore'!$N:$N,$B2716)</f>
        <v>4</v>
      </c>
      <c r="I2716" s="45">
        <f>SUMIFS('Sample - Superstore'!T:T,'Sample - Superstore'!$V:$V,$A2716,'Sample - Superstore'!$N:$N,$B2716)</f>
        <v>0.2</v>
      </c>
      <c r="J2716" s="42">
        <f>SUMIFS('Sample - Superstore'!U:U,'Sample - Superstore'!$V:$V,$A2716,'Sample - Superstore'!$N:$N,$B2716)</f>
        <v>5.604187654</v>
      </c>
      <c r="N2716" s="40"/>
    </row>
    <row r="2717">
      <c r="A2717" s="41" t="s">
        <v>8634</v>
      </c>
      <c r="B2717" s="36" t="s">
        <v>1948</v>
      </c>
      <c r="C2717" s="36" t="s">
        <v>39</v>
      </c>
      <c r="D2717" s="36" t="s">
        <v>61</v>
      </c>
      <c r="E2717" s="36" t="s">
        <v>1949</v>
      </c>
      <c r="F2717" s="42">
        <f>SUMIFS('Sample - Superstore'!R:R,'Sample - Superstore'!$V:$V,$A2717,'Sample - Superstore'!$N:$N,$B2717)</f>
        <v>57.7851358</v>
      </c>
      <c r="G2717" s="43" t="str">
        <f>IF(OR($F2717&lt;Lower_Limit,$F2717&gt;Upper_Limit),TRUE,IF($F2717&gt;Upper_percentile,"P99",IF($F2717&lt;Lower_percentile,"P01","")))</f>
        <v/>
      </c>
      <c r="H2717" s="44">
        <f>SUMIFS('Sample - Superstore'!S:S,'Sample - Superstore'!$V:$V,$A2717,'Sample - Superstore'!$N:$N,$B2717)</f>
        <v>3</v>
      </c>
      <c r="I2717" s="45">
        <f>SUMIFS('Sample - Superstore'!T:T,'Sample - Superstore'!$V:$V,$A2717,'Sample - Superstore'!$N:$N,$B2717)</f>
        <v>0</v>
      </c>
      <c r="J2717" s="42">
        <f>SUMIFS('Sample - Superstore'!U:U,'Sample - Superstore'!$V:$V,$A2717,'Sample - Superstore'!$N:$N,$B2717)</f>
        <v>5.77851358</v>
      </c>
      <c r="N2717" s="40"/>
    </row>
    <row r="2718">
      <c r="A2718" s="41" t="s">
        <v>8634</v>
      </c>
      <c r="B2718" s="36" t="s">
        <v>6075</v>
      </c>
      <c r="C2718" s="36" t="s">
        <v>51</v>
      </c>
      <c r="D2718" s="36" t="s">
        <v>76</v>
      </c>
      <c r="E2718" s="36" t="s">
        <v>6076</v>
      </c>
      <c r="F2718" s="42">
        <f>SUMIFS('Sample - Superstore'!R:R,'Sample - Superstore'!$V:$V,$A2718,'Sample - Superstore'!$N:$N,$B2718)</f>
        <v>30.51733333</v>
      </c>
      <c r="G2718" s="43" t="str">
        <f>IF(OR($F2718&lt;Lower_Limit,$F2718&gt;Upper_Limit),TRUE,IF($F2718&gt;Upper_percentile,"P99",IF($F2718&lt;Lower_percentile,"P01","")))</f>
        <v/>
      </c>
      <c r="H2718" s="44">
        <f>SUMIFS('Sample - Superstore'!S:S,'Sample - Superstore'!$V:$V,$A2718,'Sample - Superstore'!$N:$N,$B2718)</f>
        <v>6</v>
      </c>
      <c r="I2718" s="45">
        <f>SUMIFS('Sample - Superstore'!T:T,'Sample - Superstore'!$V:$V,$A2718,'Sample - Superstore'!$N:$N,$B2718)</f>
        <v>0.2</v>
      </c>
      <c r="J2718" s="42">
        <f>SUMIFS('Sample - Superstore'!U:U,'Sample - Superstore'!$V:$V,$A2718,'Sample - Superstore'!$N:$N,$B2718)</f>
        <v>10.68106667</v>
      </c>
      <c r="N2718" s="40"/>
    </row>
    <row r="2719">
      <c r="A2719" s="41" t="s">
        <v>8634</v>
      </c>
      <c r="B2719" s="36" t="s">
        <v>2770</v>
      </c>
      <c r="C2719" s="36" t="s">
        <v>51</v>
      </c>
      <c r="D2719" s="36" t="s">
        <v>297</v>
      </c>
      <c r="E2719" s="36" t="s">
        <v>2771</v>
      </c>
      <c r="F2719" s="42">
        <f>SUMIFS('Sample - Superstore'!R:R,'Sample - Superstore'!$V:$V,$A2719,'Sample - Superstore'!$N:$N,$B2719)</f>
        <v>107.8349753</v>
      </c>
      <c r="G2719" s="43" t="str">
        <f>IF(OR($F2719&lt;Lower_Limit,$F2719&gt;Upper_Limit),TRUE,IF($F2719&gt;Upper_percentile,"P99",IF($F2719&lt;Lower_percentile,"P01","")))</f>
        <v/>
      </c>
      <c r="H2719" s="44">
        <f>SUMIFS('Sample - Superstore'!S:S,'Sample - Superstore'!$V:$V,$A2719,'Sample - Superstore'!$N:$N,$B2719)</f>
        <v>3</v>
      </c>
      <c r="I2719" s="45">
        <f>SUMIFS('Sample - Superstore'!T:T,'Sample - Superstore'!$V:$V,$A2719,'Sample - Superstore'!$N:$N,$B2719)</f>
        <v>0</v>
      </c>
      <c r="J2719" s="42">
        <f>SUMIFS('Sample - Superstore'!U:U,'Sample - Superstore'!$V:$V,$A2719,'Sample - Superstore'!$N:$N,$B2719)</f>
        <v>49.60408864</v>
      </c>
      <c r="N2719" s="40"/>
    </row>
    <row r="2720">
      <c r="A2720" s="41" t="s">
        <v>8634</v>
      </c>
      <c r="B2720" s="36" t="s">
        <v>6078</v>
      </c>
      <c r="C2720" s="36" t="s">
        <v>51</v>
      </c>
      <c r="D2720" s="36" t="s">
        <v>283</v>
      </c>
      <c r="E2720" s="36" t="s">
        <v>6079</v>
      </c>
      <c r="F2720" s="42">
        <f>SUMIFS('Sample - Superstore'!R:R,'Sample - Superstore'!$V:$V,$A2720,'Sample - Superstore'!$N:$N,$B2720)</f>
        <v>447.6664539</v>
      </c>
      <c r="G2720" s="43" t="str">
        <f>IF(OR($F2720&lt;Lower_Limit,$F2720&gt;Upper_Limit),TRUE,IF($F2720&gt;Upper_percentile,"P99",IF($F2720&lt;Lower_percentile,"P01","")))</f>
        <v/>
      </c>
      <c r="H2720" s="44">
        <f>SUMIFS('Sample - Superstore'!S:S,'Sample - Superstore'!$V:$V,$A2720,'Sample - Superstore'!$N:$N,$B2720)</f>
        <v>8</v>
      </c>
      <c r="I2720" s="45">
        <f>SUMIFS('Sample - Superstore'!T:T,'Sample - Superstore'!$V:$V,$A2720,'Sample - Superstore'!$N:$N,$B2720)</f>
        <v>0</v>
      </c>
      <c r="J2720" s="42">
        <f>SUMIFS('Sample - Superstore'!U:U,'Sample - Superstore'!$V:$V,$A2720,'Sample - Superstore'!$N:$N,$B2720)</f>
        <v>116.393278</v>
      </c>
      <c r="N2720" s="40"/>
    </row>
    <row r="2721">
      <c r="A2721" s="41" t="s">
        <v>8634</v>
      </c>
      <c r="B2721" s="36" t="s">
        <v>4227</v>
      </c>
      <c r="C2721" s="36" t="s">
        <v>51</v>
      </c>
      <c r="D2721" s="36" t="s">
        <v>297</v>
      </c>
      <c r="E2721" s="36" t="s">
        <v>4228</v>
      </c>
      <c r="F2721" s="42">
        <f>SUMIFS('Sample - Superstore'!R:R,'Sample - Superstore'!$V:$V,$A2721,'Sample - Superstore'!$N:$N,$B2721)</f>
        <v>14.34745294</v>
      </c>
      <c r="G2721" s="43" t="str">
        <f>IF(OR($F2721&lt;Lower_Limit,$F2721&gt;Upper_Limit),TRUE,IF($F2721&gt;Upper_percentile,"P99",IF($F2721&lt;Lower_percentile,"P01","")))</f>
        <v/>
      </c>
      <c r="H2721" s="44">
        <f>SUMIFS('Sample - Superstore'!S:S,'Sample - Superstore'!$V:$V,$A2721,'Sample - Superstore'!$N:$N,$B2721)</f>
        <v>2</v>
      </c>
      <c r="I2721" s="45">
        <f>SUMIFS('Sample - Superstore'!T:T,'Sample - Superstore'!$V:$V,$A2721,'Sample - Superstore'!$N:$N,$B2721)</f>
        <v>0</v>
      </c>
      <c r="J2721" s="42">
        <f>SUMIFS('Sample - Superstore'!U:U,'Sample - Superstore'!$V:$V,$A2721,'Sample - Superstore'!$N:$N,$B2721)</f>
        <v>6.886777412</v>
      </c>
      <c r="N2721" s="40"/>
    </row>
    <row r="2722">
      <c r="A2722" s="41" t="s">
        <v>8634</v>
      </c>
      <c r="B2722" s="36" t="s">
        <v>812</v>
      </c>
      <c r="C2722" s="36" t="s">
        <v>51</v>
      </c>
      <c r="D2722" s="36" t="s">
        <v>76</v>
      </c>
      <c r="E2722" s="36" t="s">
        <v>813</v>
      </c>
      <c r="F2722" s="42">
        <f>SUMIFS('Sample - Superstore'!R:R,'Sample - Superstore'!$V:$V,$A2722,'Sample - Superstore'!$N:$N,$B2722)</f>
        <v>171.2</v>
      </c>
      <c r="G2722" s="43" t="str">
        <f>IF(OR($F2722&lt;Lower_Limit,$F2722&gt;Upper_Limit),TRUE,IF($F2722&gt;Upper_percentile,"P99",IF($F2722&lt;Lower_percentile,"P01","")))</f>
        <v/>
      </c>
      <c r="H2722" s="44">
        <f>SUMIFS('Sample - Superstore'!S:S,'Sample - Superstore'!$V:$V,$A2722,'Sample - Superstore'!$N:$N,$B2722)</f>
        <v>5</v>
      </c>
      <c r="I2722" s="45">
        <f>SUMIFS('Sample - Superstore'!T:T,'Sample - Superstore'!$V:$V,$A2722,'Sample - Superstore'!$N:$N,$B2722)</f>
        <v>0.2</v>
      </c>
      <c r="J2722" s="42">
        <f>SUMIFS('Sample - Superstore'!U:U,'Sample - Superstore'!$V:$V,$A2722,'Sample - Superstore'!$N:$N,$B2722)</f>
        <v>64.2</v>
      </c>
      <c r="N2722" s="40"/>
    </row>
    <row r="2723">
      <c r="A2723" s="41" t="s">
        <v>8634</v>
      </c>
      <c r="B2723" s="36" t="s">
        <v>6081</v>
      </c>
      <c r="C2723" s="36" t="s">
        <v>51</v>
      </c>
      <c r="D2723" s="36" t="s">
        <v>93</v>
      </c>
      <c r="E2723" s="36" t="s">
        <v>6082</v>
      </c>
      <c r="F2723" s="42">
        <f>SUMIFS('Sample - Superstore'!R:R,'Sample - Superstore'!$V:$V,$A2723,'Sample - Superstore'!$N:$N,$B2723)</f>
        <v>3.36</v>
      </c>
      <c r="G2723" s="43" t="str">
        <f>IF(OR($F2723&lt;Lower_Limit,$F2723&gt;Upper_Limit),TRUE,IF($F2723&gt;Upper_percentile,"P99",IF($F2723&lt;Lower_percentile,"P01","")))</f>
        <v/>
      </c>
      <c r="H2723" s="44">
        <f>SUMIFS('Sample - Superstore'!S:S,'Sample - Superstore'!$V:$V,$A2723,'Sample - Superstore'!$N:$N,$B2723)</f>
        <v>2</v>
      </c>
      <c r="I2723" s="45">
        <f>SUMIFS('Sample - Superstore'!T:T,'Sample - Superstore'!$V:$V,$A2723,'Sample - Superstore'!$N:$N,$B2723)</f>
        <v>0</v>
      </c>
      <c r="J2723" s="42">
        <f>SUMIFS('Sample - Superstore'!U:U,'Sample - Superstore'!$V:$V,$A2723,'Sample - Superstore'!$N:$N,$B2723)</f>
        <v>0.8736</v>
      </c>
      <c r="N2723" s="40"/>
    </row>
    <row r="2724">
      <c r="A2724" s="41" t="s">
        <v>8634</v>
      </c>
      <c r="B2724" s="36" t="s">
        <v>1741</v>
      </c>
      <c r="C2724" s="36" t="s">
        <v>39</v>
      </c>
      <c r="D2724" s="36" t="s">
        <v>61</v>
      </c>
      <c r="E2724" s="36" t="s">
        <v>1742</v>
      </c>
      <c r="F2724" s="42">
        <f>SUMIFS('Sample - Superstore'!R:R,'Sample - Superstore'!$V:$V,$A2724,'Sample - Superstore'!$N:$N,$B2724)</f>
        <v>199.98</v>
      </c>
      <c r="G2724" s="43" t="str">
        <f>IF(OR($F2724&lt;Lower_Limit,$F2724&gt;Upper_Limit),TRUE,IF($F2724&gt;Upper_percentile,"P99",IF($F2724&lt;Lower_percentile,"P01","")))</f>
        <v/>
      </c>
      <c r="H2724" s="44">
        <f>SUMIFS('Sample - Superstore'!S:S,'Sample - Superstore'!$V:$V,$A2724,'Sample - Superstore'!$N:$N,$B2724)</f>
        <v>2</v>
      </c>
      <c r="I2724" s="45">
        <f>SUMIFS('Sample - Superstore'!T:T,'Sample - Superstore'!$V:$V,$A2724,'Sample - Superstore'!$N:$N,$B2724)</f>
        <v>0</v>
      </c>
      <c r="J2724" s="42">
        <f>SUMIFS('Sample - Superstore'!U:U,'Sample - Superstore'!$V:$V,$A2724,'Sample - Superstore'!$N:$N,$B2724)</f>
        <v>69.993</v>
      </c>
      <c r="N2724" s="40"/>
    </row>
    <row r="2725">
      <c r="A2725" s="41" t="s">
        <v>8634</v>
      </c>
      <c r="B2725" s="36" t="s">
        <v>84</v>
      </c>
      <c r="C2725" s="36" t="s">
        <v>39</v>
      </c>
      <c r="D2725" s="36" t="s">
        <v>85</v>
      </c>
      <c r="E2725" s="36" t="s">
        <v>86</v>
      </c>
      <c r="F2725" s="42">
        <f>SUMIFS('Sample - Superstore'!R:R,'Sample - Superstore'!$V:$V,$A2725,'Sample - Superstore'!$N:$N,$B2725)</f>
        <v>959.968</v>
      </c>
      <c r="G2725" s="43" t="str">
        <f>IF(OR($F2725&lt;Lower_Limit,$F2725&gt;Upper_Limit),TRUE,IF($F2725&gt;Upper_percentile,"P99",IF($F2725&lt;Lower_percentile,"P01","")))</f>
        <v/>
      </c>
      <c r="H2725" s="44">
        <f>SUMIFS('Sample - Superstore'!S:S,'Sample - Superstore'!$V:$V,$A2725,'Sample - Superstore'!$N:$N,$B2725)</f>
        <v>4</v>
      </c>
      <c r="I2725" s="45">
        <f>SUMIFS('Sample - Superstore'!T:T,'Sample - Superstore'!$V:$V,$A2725,'Sample - Superstore'!$N:$N,$B2725)</f>
        <v>0.4</v>
      </c>
      <c r="J2725" s="42">
        <f>SUMIFS('Sample - Superstore'!U:U,'Sample - Superstore'!$V:$V,$A2725,'Sample - Superstore'!$N:$N,$B2725)</f>
        <v>119.996</v>
      </c>
      <c r="N2725" s="40"/>
    </row>
    <row r="2726">
      <c r="A2726" s="41" t="s">
        <v>8634</v>
      </c>
      <c r="B2726" s="36" t="s">
        <v>2589</v>
      </c>
      <c r="C2726" s="36" t="s">
        <v>51</v>
      </c>
      <c r="D2726" s="36" t="s">
        <v>76</v>
      </c>
      <c r="E2726" s="36" t="s">
        <v>2590</v>
      </c>
      <c r="F2726" s="42">
        <f>SUMIFS('Sample - Superstore'!R:R,'Sample - Superstore'!$V:$V,$A2726,'Sample - Superstore'!$N:$N,$B2726)</f>
        <v>30.84</v>
      </c>
      <c r="G2726" s="43" t="str">
        <f>IF(OR($F2726&lt;Lower_Limit,$F2726&gt;Upper_Limit),TRUE,IF($F2726&gt;Upper_percentile,"P99",IF($F2726&lt;Lower_percentile,"P01","")))</f>
        <v/>
      </c>
      <c r="H2726" s="44">
        <f>SUMIFS('Sample - Superstore'!S:S,'Sample - Superstore'!$V:$V,$A2726,'Sample - Superstore'!$N:$N,$B2726)</f>
        <v>5</v>
      </c>
      <c r="I2726" s="45">
        <f>SUMIFS('Sample - Superstore'!T:T,'Sample - Superstore'!$V:$V,$A2726,'Sample - Superstore'!$N:$N,$B2726)</f>
        <v>0.2</v>
      </c>
      <c r="J2726" s="42">
        <f>SUMIFS('Sample - Superstore'!U:U,'Sample - Superstore'!$V:$V,$A2726,'Sample - Superstore'!$N:$N,$B2726)</f>
        <v>9.6375</v>
      </c>
      <c r="N2726" s="40"/>
    </row>
    <row r="2727">
      <c r="A2727" s="41" t="s">
        <v>8634</v>
      </c>
      <c r="B2727" s="36" t="s">
        <v>105</v>
      </c>
      <c r="C2727" s="36" t="s">
        <v>51</v>
      </c>
      <c r="D2727" s="36" t="s">
        <v>93</v>
      </c>
      <c r="E2727" s="36" t="s">
        <v>106</v>
      </c>
      <c r="F2727" s="42">
        <f>SUMIFS('Sample - Superstore'!R:R,'Sample - Superstore'!$V:$V,$A2727,'Sample - Superstore'!$N:$N,$B2727)</f>
        <v>6.185297119</v>
      </c>
      <c r="G2727" s="43" t="str">
        <f>IF(OR($F2727&lt;Lower_Limit,$F2727&gt;Upper_Limit),TRUE,IF($F2727&gt;Upper_percentile,"P99",IF($F2727&lt;Lower_percentile,"P01","")))</f>
        <v/>
      </c>
      <c r="H2727" s="44">
        <f>SUMIFS('Sample - Superstore'!S:S,'Sample - Superstore'!$V:$V,$A2727,'Sample - Superstore'!$N:$N,$B2727)</f>
        <v>2</v>
      </c>
      <c r="I2727" s="45">
        <f>SUMIFS('Sample - Superstore'!T:T,'Sample - Superstore'!$V:$V,$A2727,'Sample - Superstore'!$N:$N,$B2727)</f>
        <v>0.2</v>
      </c>
      <c r="J2727" s="42">
        <f>SUMIFS('Sample - Superstore'!U:U,'Sample - Superstore'!$V:$V,$A2727,'Sample - Superstore'!$N:$N,$B2727)</f>
        <v>0.6958459259</v>
      </c>
      <c r="N2727" s="40"/>
    </row>
    <row r="2728">
      <c r="A2728" s="41" t="s">
        <v>8634</v>
      </c>
      <c r="B2728" s="36" t="s">
        <v>3041</v>
      </c>
      <c r="C2728" s="36" t="s">
        <v>39</v>
      </c>
      <c r="D2728" s="36" t="s">
        <v>40</v>
      </c>
      <c r="E2728" s="36" t="s">
        <v>3042</v>
      </c>
      <c r="F2728" s="42">
        <f>SUMIFS('Sample - Superstore'!R:R,'Sample - Superstore'!$V:$V,$A2728,'Sample - Superstore'!$N:$N,$B2728)</f>
        <v>183.7468889</v>
      </c>
      <c r="G2728" s="43" t="str">
        <f>IF(OR($F2728&lt;Lower_Limit,$F2728&gt;Upper_Limit),TRUE,IF($F2728&gt;Upper_percentile,"P99",IF($F2728&lt;Lower_percentile,"P01","")))</f>
        <v/>
      </c>
      <c r="H2728" s="44">
        <f>SUMIFS('Sample - Superstore'!S:S,'Sample - Superstore'!$V:$V,$A2728,'Sample - Superstore'!$N:$N,$B2728)</f>
        <v>9</v>
      </c>
      <c r="I2728" s="45">
        <f>SUMIFS('Sample - Superstore'!T:T,'Sample - Superstore'!$V:$V,$A2728,'Sample - Superstore'!$N:$N,$B2728)</f>
        <v>0.4</v>
      </c>
      <c r="J2728" s="42">
        <f>SUMIFS('Sample - Superstore'!U:U,'Sample - Superstore'!$V:$V,$A2728,'Sample - Superstore'!$N:$N,$B2728)</f>
        <v>26.89457037</v>
      </c>
      <c r="N2728" s="40"/>
    </row>
    <row r="2729">
      <c r="A2729" s="41" t="s">
        <v>8634</v>
      </c>
      <c r="B2729" s="36" t="s">
        <v>1056</v>
      </c>
      <c r="C2729" s="36" t="s">
        <v>35</v>
      </c>
      <c r="D2729" s="36" t="s">
        <v>121</v>
      </c>
      <c r="E2729" s="36" t="s">
        <v>1057</v>
      </c>
      <c r="F2729" s="42">
        <f>SUMIFS('Sample - Superstore'!R:R,'Sample - Superstore'!$V:$V,$A2729,'Sample - Superstore'!$N:$N,$B2729)</f>
        <v>7.891911111</v>
      </c>
      <c r="G2729" s="43" t="str">
        <f>IF(OR($F2729&lt;Lower_Limit,$F2729&gt;Upper_Limit),TRUE,IF($F2729&gt;Upper_percentile,"P99",IF($F2729&lt;Lower_percentile,"P01","")))</f>
        <v/>
      </c>
      <c r="H2729" s="44">
        <f>SUMIFS('Sample - Superstore'!S:S,'Sample - Superstore'!$V:$V,$A2729,'Sample - Superstore'!$N:$N,$B2729)</f>
        <v>1</v>
      </c>
      <c r="I2729" s="45">
        <f>SUMIFS('Sample - Superstore'!T:T,'Sample - Superstore'!$V:$V,$A2729,'Sample - Superstore'!$N:$N,$B2729)</f>
        <v>0.2</v>
      </c>
      <c r="J2729" s="42">
        <f>SUMIFS('Sample - Superstore'!U:U,'Sample - Superstore'!$V:$V,$A2729,'Sample - Superstore'!$N:$N,$B2729)</f>
        <v>0.5918933333</v>
      </c>
      <c r="N2729" s="40"/>
    </row>
    <row r="2730">
      <c r="A2730" s="41" t="s">
        <v>8634</v>
      </c>
      <c r="B2730" s="36" t="s">
        <v>4534</v>
      </c>
      <c r="C2730" s="36" t="s">
        <v>35</v>
      </c>
      <c r="D2730" s="36" t="s">
        <v>121</v>
      </c>
      <c r="E2730" s="36" t="s">
        <v>4535</v>
      </c>
      <c r="F2730" s="42">
        <f>SUMIFS('Sample - Superstore'!R:R,'Sample - Superstore'!$V:$V,$A2730,'Sample - Superstore'!$N:$N,$B2730)</f>
        <v>51.70757531</v>
      </c>
      <c r="G2730" s="43" t="str">
        <f>IF(OR($F2730&lt;Lower_Limit,$F2730&gt;Upper_Limit),TRUE,IF($F2730&gt;Upper_percentile,"P99",IF($F2730&lt;Lower_percentile,"P01","")))</f>
        <v/>
      </c>
      <c r="H2730" s="44">
        <f>SUMIFS('Sample - Superstore'!S:S,'Sample - Superstore'!$V:$V,$A2730,'Sample - Superstore'!$N:$N,$B2730)</f>
        <v>2</v>
      </c>
      <c r="I2730" s="45">
        <f>SUMIFS('Sample - Superstore'!T:T,'Sample - Superstore'!$V:$V,$A2730,'Sample - Superstore'!$N:$N,$B2730)</f>
        <v>0.2</v>
      </c>
      <c r="J2730" s="42">
        <f>SUMIFS('Sample - Superstore'!U:U,'Sample - Superstore'!$V:$V,$A2730,'Sample - Superstore'!$N:$N,$B2730)</f>
        <v>13.57323852</v>
      </c>
      <c r="N2730" s="40"/>
    </row>
    <row r="2731">
      <c r="A2731" s="41" t="s">
        <v>8634</v>
      </c>
      <c r="B2731" s="36" t="s">
        <v>3505</v>
      </c>
      <c r="C2731" s="36" t="s">
        <v>39</v>
      </c>
      <c r="D2731" s="36" t="s">
        <v>40</v>
      </c>
      <c r="E2731" s="36" t="s">
        <v>3506</v>
      </c>
      <c r="F2731" s="42">
        <f>SUMIFS('Sample - Superstore'!R:R,'Sample - Superstore'!$V:$V,$A2731,'Sample - Superstore'!$N:$N,$B2731)</f>
        <v>205.7980444</v>
      </c>
      <c r="G2731" s="43" t="str">
        <f>IF(OR($F2731&lt;Lower_Limit,$F2731&gt;Upper_Limit),TRUE,IF($F2731&gt;Upper_percentile,"P99",IF($F2731&lt;Lower_percentile,"P01","")))</f>
        <v/>
      </c>
      <c r="H2731" s="44">
        <f>SUMIFS('Sample - Superstore'!S:S,'Sample - Superstore'!$V:$V,$A2731,'Sample - Superstore'!$N:$N,$B2731)</f>
        <v>7</v>
      </c>
      <c r="I2731" s="45">
        <f>SUMIFS('Sample - Superstore'!T:T,'Sample - Superstore'!$V:$V,$A2731,'Sample - Superstore'!$N:$N,$B2731)</f>
        <v>0.4</v>
      </c>
      <c r="J2731" s="42">
        <f>SUMIFS('Sample - Superstore'!U:U,'Sample - Superstore'!$V:$V,$A2731,'Sample - Superstore'!$N:$N,$B2731)</f>
        <v>27.08430222</v>
      </c>
      <c r="N2731" s="40"/>
    </row>
    <row r="2732">
      <c r="A2732" s="41" t="s">
        <v>8634</v>
      </c>
      <c r="B2732" s="36" t="s">
        <v>2024</v>
      </c>
      <c r="C2732" s="36" t="s">
        <v>51</v>
      </c>
      <c r="D2732" s="36" t="s">
        <v>283</v>
      </c>
      <c r="E2732" s="36" t="s">
        <v>2025</v>
      </c>
      <c r="F2732" s="42">
        <f>SUMIFS('Sample - Superstore'!R:R,'Sample - Superstore'!$V:$V,$A2732,'Sample - Superstore'!$N:$N,$B2732)</f>
        <v>33.78322366</v>
      </c>
      <c r="G2732" s="43" t="str">
        <f>IF(OR($F2732&lt;Lower_Limit,$F2732&gt;Upper_Limit),TRUE,IF($F2732&gt;Upper_percentile,"P99",IF($F2732&lt;Lower_percentile,"P01","")))</f>
        <v/>
      </c>
      <c r="H2732" s="44">
        <f>SUMIFS('Sample - Superstore'!S:S,'Sample - Superstore'!$V:$V,$A2732,'Sample - Superstore'!$N:$N,$B2732)</f>
        <v>1</v>
      </c>
      <c r="I2732" s="45">
        <f>SUMIFS('Sample - Superstore'!T:T,'Sample - Superstore'!$V:$V,$A2732,'Sample - Superstore'!$N:$N,$B2732)</f>
        <v>0.2</v>
      </c>
      <c r="J2732" s="42">
        <f>SUMIFS('Sample - Superstore'!U:U,'Sample - Superstore'!$V:$V,$A2732,'Sample - Superstore'!$N:$N,$B2732)</f>
        <v>2.533741775</v>
      </c>
      <c r="N2732" s="40"/>
    </row>
    <row r="2733">
      <c r="A2733" s="41" t="s">
        <v>8634</v>
      </c>
      <c r="B2733" s="36" t="s">
        <v>363</v>
      </c>
      <c r="C2733" s="36" t="s">
        <v>51</v>
      </c>
      <c r="D2733" s="36" t="s">
        <v>76</v>
      </c>
      <c r="E2733" s="36" t="s">
        <v>364</v>
      </c>
      <c r="F2733" s="42">
        <f>SUMIFS('Sample - Superstore'!R:R,'Sample - Superstore'!$V:$V,$A2733,'Sample - Superstore'!$N:$N,$B2733)</f>
        <v>26.63302659</v>
      </c>
      <c r="G2733" s="43" t="str">
        <f>IF(OR($F2733&lt;Lower_Limit,$F2733&gt;Upper_Limit),TRUE,IF($F2733&gt;Upper_percentile,"P99",IF($F2733&lt;Lower_percentile,"P01","")))</f>
        <v/>
      </c>
      <c r="H2733" s="44">
        <f>SUMIFS('Sample - Superstore'!S:S,'Sample - Superstore'!$V:$V,$A2733,'Sample - Superstore'!$N:$N,$B2733)</f>
        <v>6</v>
      </c>
      <c r="I2733" s="45">
        <f>SUMIFS('Sample - Superstore'!T:T,'Sample - Superstore'!$V:$V,$A2733,'Sample - Superstore'!$N:$N,$B2733)</f>
        <v>0.9</v>
      </c>
      <c r="J2733" s="42">
        <f>SUMIFS('Sample - Superstore'!U:U,'Sample - Superstore'!$V:$V,$A2733,'Sample - Superstore'!$N:$N,$B2733)</f>
        <v>-1.144320386</v>
      </c>
      <c r="N2733" s="40"/>
    </row>
    <row r="2734">
      <c r="A2734" s="41" t="s">
        <v>8634</v>
      </c>
      <c r="B2734" s="36" t="s">
        <v>6092</v>
      </c>
      <c r="C2734" s="36" t="s">
        <v>39</v>
      </c>
      <c r="D2734" s="36" t="s">
        <v>61</v>
      </c>
      <c r="E2734" s="36" t="s">
        <v>6093</v>
      </c>
      <c r="F2734" s="42">
        <f>SUMIFS('Sample - Superstore'!R:R,'Sample - Superstore'!$V:$V,$A2734,'Sample - Superstore'!$N:$N,$B2734)</f>
        <v>111.96</v>
      </c>
      <c r="G2734" s="43" t="str">
        <f>IF(OR($F2734&lt;Lower_Limit,$F2734&gt;Upper_Limit),TRUE,IF($F2734&gt;Upper_percentile,"P99",IF($F2734&lt;Lower_percentile,"P01","")))</f>
        <v/>
      </c>
      <c r="H2734" s="44">
        <f>SUMIFS('Sample - Superstore'!S:S,'Sample - Superstore'!$V:$V,$A2734,'Sample - Superstore'!$N:$N,$B2734)</f>
        <v>4</v>
      </c>
      <c r="I2734" s="45">
        <f>SUMIFS('Sample - Superstore'!T:T,'Sample - Superstore'!$V:$V,$A2734,'Sample - Superstore'!$N:$N,$B2734)</f>
        <v>0</v>
      </c>
      <c r="J2734" s="42">
        <f>SUMIFS('Sample - Superstore'!U:U,'Sample - Superstore'!$V:$V,$A2734,'Sample - Superstore'!$N:$N,$B2734)</f>
        <v>21.2724</v>
      </c>
      <c r="N2734" s="40"/>
    </row>
    <row r="2735">
      <c r="A2735" s="41" t="s">
        <v>8634</v>
      </c>
      <c r="B2735" s="36" t="s">
        <v>5352</v>
      </c>
      <c r="C2735" s="36" t="s">
        <v>35</v>
      </c>
      <c r="D2735" s="36" t="s">
        <v>73</v>
      </c>
      <c r="E2735" s="36" t="s">
        <v>5353</v>
      </c>
      <c r="F2735" s="42">
        <f>SUMIFS('Sample - Superstore'!R:R,'Sample - Superstore'!$V:$V,$A2735,'Sample - Superstore'!$N:$N,$B2735)</f>
        <v>1100.115437</v>
      </c>
      <c r="G2735" s="43" t="str">
        <f>IF(OR($F2735&lt;Lower_Limit,$F2735&gt;Upper_Limit),TRUE,IF($F2735&gt;Upper_percentile,"P99",IF($F2735&lt;Lower_percentile,"P01","")))</f>
        <v/>
      </c>
      <c r="H2735" s="44">
        <f>SUMIFS('Sample - Superstore'!S:S,'Sample - Superstore'!$V:$V,$A2735,'Sample - Superstore'!$N:$N,$B2735)</f>
        <v>4</v>
      </c>
      <c r="I2735" s="45">
        <f>SUMIFS('Sample - Superstore'!T:T,'Sample - Superstore'!$V:$V,$A2735,'Sample - Superstore'!$N:$N,$B2735)</f>
        <v>0.3</v>
      </c>
      <c r="J2735" s="42">
        <f>SUMIFS('Sample - Superstore'!U:U,'Sample - Superstore'!$V:$V,$A2735,'Sample - Superstore'!$N:$N,$B2735)</f>
        <v>-204.3071526</v>
      </c>
      <c r="N2735" s="40"/>
    </row>
    <row r="2736">
      <c r="A2736" s="41" t="s">
        <v>8634</v>
      </c>
      <c r="B2736" s="36" t="s">
        <v>6096</v>
      </c>
      <c r="C2736" s="36" t="s">
        <v>51</v>
      </c>
      <c r="D2736" s="36" t="s">
        <v>76</v>
      </c>
      <c r="E2736" s="36" t="s">
        <v>6097</v>
      </c>
      <c r="F2736" s="42">
        <f>SUMIFS('Sample - Superstore'!R:R,'Sample - Superstore'!$V:$V,$A2736,'Sample - Superstore'!$N:$N,$B2736)</f>
        <v>1056.300741</v>
      </c>
      <c r="G2736" s="43" t="str">
        <f>IF(OR($F2736&lt;Lower_Limit,$F2736&gt;Upper_Limit),TRUE,IF($F2736&gt;Upper_percentile,"P99",IF($F2736&lt;Lower_percentile,"P01","")))</f>
        <v/>
      </c>
      <c r="H2736" s="44">
        <f>SUMIFS('Sample - Superstore'!S:S,'Sample - Superstore'!$V:$V,$A2736,'Sample - Superstore'!$N:$N,$B2736)</f>
        <v>4</v>
      </c>
      <c r="I2736" s="45">
        <f>SUMIFS('Sample - Superstore'!T:T,'Sample - Superstore'!$V:$V,$A2736,'Sample - Superstore'!$N:$N,$B2736)</f>
        <v>0</v>
      </c>
      <c r="J2736" s="42">
        <f>SUMIFS('Sample - Superstore'!U:U,'Sample - Superstore'!$V:$V,$A2736,'Sample - Superstore'!$N:$N,$B2736)</f>
        <v>496.4613481</v>
      </c>
      <c r="N2736" s="40"/>
    </row>
    <row r="2737">
      <c r="A2737" s="41" t="s">
        <v>8634</v>
      </c>
      <c r="B2737" s="36" t="s">
        <v>1373</v>
      </c>
      <c r="C2737" s="36" t="s">
        <v>39</v>
      </c>
      <c r="D2737" s="36" t="s">
        <v>40</v>
      </c>
      <c r="E2737" s="36" t="s">
        <v>1374</v>
      </c>
      <c r="F2737" s="42">
        <f>SUMIFS('Sample - Superstore'!R:R,'Sample - Superstore'!$V:$V,$A2737,'Sample - Superstore'!$N:$N,$B2737)</f>
        <v>915.9157407</v>
      </c>
      <c r="G2737" s="43" t="str">
        <f>IF(OR($F2737&lt;Lower_Limit,$F2737&gt;Upper_Limit),TRUE,IF($F2737&gt;Upper_percentile,"P99",IF($F2737&lt;Lower_percentile,"P01","")))</f>
        <v/>
      </c>
      <c r="H2737" s="44">
        <f>SUMIFS('Sample - Superstore'!S:S,'Sample - Superstore'!$V:$V,$A2737,'Sample - Superstore'!$N:$N,$B2737)</f>
        <v>5</v>
      </c>
      <c r="I2737" s="45">
        <f>SUMIFS('Sample - Superstore'!T:T,'Sample - Superstore'!$V:$V,$A2737,'Sample - Superstore'!$N:$N,$B2737)</f>
        <v>0.4</v>
      </c>
      <c r="J2737" s="42">
        <f>SUMIFS('Sample - Superstore'!U:U,'Sample - Superstore'!$V:$V,$A2737,'Sample - Superstore'!$N:$N,$B2737)</f>
        <v>-213.7136728</v>
      </c>
      <c r="N2737" s="40"/>
    </row>
    <row r="2738">
      <c r="A2738" s="41" t="s">
        <v>8634</v>
      </c>
      <c r="B2738" s="36" t="s">
        <v>6099</v>
      </c>
      <c r="C2738" s="36" t="s">
        <v>51</v>
      </c>
      <c r="D2738" s="36" t="s">
        <v>76</v>
      </c>
      <c r="E2738" s="36" t="s">
        <v>6100</v>
      </c>
      <c r="F2738" s="42">
        <f>SUMIFS('Sample - Superstore'!R:R,'Sample - Superstore'!$V:$V,$A2738,'Sample - Superstore'!$N:$N,$B2738)</f>
        <v>14.49477778</v>
      </c>
      <c r="G2738" s="43" t="str">
        <f>IF(OR($F2738&lt;Lower_Limit,$F2738&gt;Upper_Limit),TRUE,IF($F2738&gt;Upper_percentile,"P99",IF($F2738&lt;Lower_percentile,"P01","")))</f>
        <v/>
      </c>
      <c r="H2738" s="44">
        <f>SUMIFS('Sample - Superstore'!S:S,'Sample - Superstore'!$V:$V,$A2738,'Sample - Superstore'!$N:$N,$B2738)</f>
        <v>1</v>
      </c>
      <c r="I2738" s="45">
        <f>SUMIFS('Sample - Superstore'!T:T,'Sample - Superstore'!$V:$V,$A2738,'Sample - Superstore'!$N:$N,$B2738)</f>
        <v>0.7</v>
      </c>
      <c r="J2738" s="42">
        <f>SUMIFS('Sample - Superstore'!U:U,'Sample - Superstore'!$V:$V,$A2738,'Sample - Superstore'!$N:$N,$B2738)</f>
        <v>-10.14634444</v>
      </c>
      <c r="N2738" s="40"/>
    </row>
    <row r="2739">
      <c r="A2739" s="41" t="s">
        <v>8634</v>
      </c>
      <c r="B2739" s="36" t="s">
        <v>1497</v>
      </c>
      <c r="C2739" s="36" t="s">
        <v>35</v>
      </c>
      <c r="D2739" s="36" t="s">
        <v>73</v>
      </c>
      <c r="E2739" s="36" t="s">
        <v>1498</v>
      </c>
      <c r="F2739" s="42">
        <f>SUMIFS('Sample - Superstore'!R:R,'Sample - Superstore'!$V:$V,$A2739,'Sample - Superstore'!$N:$N,$B2739)</f>
        <v>182.4686667</v>
      </c>
      <c r="G2739" s="43" t="str">
        <f>IF(OR($F2739&lt;Lower_Limit,$F2739&gt;Upper_Limit),TRUE,IF($F2739&gt;Upper_percentile,"P99",IF($F2739&lt;Lower_percentile,"P01","")))</f>
        <v/>
      </c>
      <c r="H2739" s="44">
        <f>SUMIFS('Sample - Superstore'!S:S,'Sample - Superstore'!$V:$V,$A2739,'Sample - Superstore'!$N:$N,$B2739)</f>
        <v>3</v>
      </c>
      <c r="I2739" s="45">
        <f>SUMIFS('Sample - Superstore'!T:T,'Sample - Superstore'!$V:$V,$A2739,'Sample - Superstore'!$N:$N,$B2739)</f>
        <v>0.4</v>
      </c>
      <c r="J2739" s="42">
        <f>SUMIFS('Sample - Superstore'!U:U,'Sample - Superstore'!$V:$V,$A2739,'Sample - Superstore'!$N:$N,$B2739)</f>
        <v>-54.7406</v>
      </c>
      <c r="N2739" s="40"/>
    </row>
    <row r="2740">
      <c r="A2740" s="41" t="s">
        <v>8634</v>
      </c>
      <c r="B2740" s="36" t="s">
        <v>6101</v>
      </c>
      <c r="C2740" s="36" t="s">
        <v>51</v>
      </c>
      <c r="D2740" s="36" t="s">
        <v>52</v>
      </c>
      <c r="E2740" s="36" t="s">
        <v>6102</v>
      </c>
      <c r="F2740" s="42">
        <f>SUMIFS('Sample - Superstore'!R:R,'Sample - Superstore'!$V:$V,$A2740,'Sample - Superstore'!$N:$N,$B2740)</f>
        <v>51.02765432</v>
      </c>
      <c r="G2740" s="43" t="str">
        <f>IF(OR($F2740&lt;Lower_Limit,$F2740&gt;Upper_Limit),TRUE,IF($F2740&gt;Upper_percentile,"P99",IF($F2740&lt;Lower_percentile,"P01","")))</f>
        <v/>
      </c>
      <c r="H2740" s="44">
        <f>SUMIFS('Sample - Superstore'!S:S,'Sample - Superstore'!$V:$V,$A2740,'Sample - Superstore'!$N:$N,$B2740)</f>
        <v>1</v>
      </c>
      <c r="I2740" s="45">
        <f>SUMIFS('Sample - Superstore'!T:T,'Sample - Superstore'!$V:$V,$A2740,'Sample - Superstore'!$N:$N,$B2740)</f>
        <v>0.2</v>
      </c>
      <c r="J2740" s="42">
        <f>SUMIFS('Sample - Superstore'!U:U,'Sample - Superstore'!$V:$V,$A2740,'Sample - Superstore'!$N:$N,$B2740)</f>
        <v>3.827074074</v>
      </c>
      <c r="N2740" s="40"/>
    </row>
    <row r="2741">
      <c r="A2741" s="41" t="s">
        <v>8634</v>
      </c>
      <c r="B2741" s="36" t="s">
        <v>5517</v>
      </c>
      <c r="C2741" s="36" t="s">
        <v>39</v>
      </c>
      <c r="D2741" s="36" t="s">
        <v>61</v>
      </c>
      <c r="E2741" s="36" t="s">
        <v>5518</v>
      </c>
      <c r="F2741" s="42">
        <f>SUMIFS('Sample - Superstore'!R:R,'Sample - Superstore'!$V:$V,$A2741,'Sample - Superstore'!$N:$N,$B2741)</f>
        <v>75.31530864</v>
      </c>
      <c r="G2741" s="43" t="str">
        <f>IF(OR($F2741&lt;Lower_Limit,$F2741&gt;Upper_Limit),TRUE,IF($F2741&gt;Upper_percentile,"P99",IF($F2741&lt;Lower_percentile,"P01","")))</f>
        <v/>
      </c>
      <c r="H2741" s="44">
        <f>SUMIFS('Sample - Superstore'!S:S,'Sample - Superstore'!$V:$V,$A2741,'Sample - Superstore'!$N:$N,$B2741)</f>
        <v>4</v>
      </c>
      <c r="I2741" s="45">
        <f>SUMIFS('Sample - Superstore'!T:T,'Sample - Superstore'!$V:$V,$A2741,'Sample - Superstore'!$N:$N,$B2741)</f>
        <v>0</v>
      </c>
      <c r="J2741" s="42">
        <f>SUMIFS('Sample - Superstore'!U:U,'Sample - Superstore'!$V:$V,$A2741,'Sample - Superstore'!$N:$N,$B2741)</f>
        <v>29.37297037</v>
      </c>
      <c r="N2741" s="40"/>
    </row>
    <row r="2742">
      <c r="A2742" s="41" t="s">
        <v>8634</v>
      </c>
      <c r="B2742" s="36" t="s">
        <v>2420</v>
      </c>
      <c r="C2742" s="36" t="s">
        <v>35</v>
      </c>
      <c r="D2742" s="36" t="s">
        <v>121</v>
      </c>
      <c r="E2742" s="36" t="s">
        <v>2421</v>
      </c>
      <c r="F2742" s="42">
        <f>SUMIFS('Sample - Superstore'!R:R,'Sample - Superstore'!$V:$V,$A2742,'Sample - Superstore'!$N:$N,$B2742)</f>
        <v>31.50320988</v>
      </c>
      <c r="G2742" s="43" t="str">
        <f>IF(OR($F2742&lt;Lower_Limit,$F2742&gt;Upper_Limit),TRUE,IF($F2742&gt;Upper_percentile,"P99",IF($F2742&lt;Lower_percentile,"P01","")))</f>
        <v/>
      </c>
      <c r="H2742" s="44">
        <f>SUMIFS('Sample - Superstore'!S:S,'Sample - Superstore'!$V:$V,$A2742,'Sample - Superstore'!$N:$N,$B2742)</f>
        <v>1</v>
      </c>
      <c r="I2742" s="45">
        <f>SUMIFS('Sample - Superstore'!T:T,'Sample - Superstore'!$V:$V,$A2742,'Sample - Superstore'!$N:$N,$B2742)</f>
        <v>0</v>
      </c>
      <c r="J2742" s="42">
        <f>SUMIFS('Sample - Superstore'!U:U,'Sample - Superstore'!$V:$V,$A2742,'Sample - Superstore'!$N:$N,$B2742)</f>
        <v>13.86141235</v>
      </c>
      <c r="N2742" s="40"/>
    </row>
    <row r="2743">
      <c r="A2743" s="41" t="s">
        <v>8634</v>
      </c>
      <c r="B2743" s="36" t="s">
        <v>1654</v>
      </c>
      <c r="C2743" s="36" t="s">
        <v>39</v>
      </c>
      <c r="D2743" s="36" t="s">
        <v>40</v>
      </c>
      <c r="E2743" s="36" t="s">
        <v>1655</v>
      </c>
      <c r="F2743" s="42">
        <f>SUMIFS('Sample - Superstore'!R:R,'Sample - Superstore'!$V:$V,$A2743,'Sample - Superstore'!$N:$N,$B2743)</f>
        <v>91.90635556</v>
      </c>
      <c r="G2743" s="43" t="str">
        <f>IF(OR($F2743&lt;Lower_Limit,$F2743&gt;Upper_Limit),TRUE,IF($F2743&gt;Upper_percentile,"P99",IF($F2743&lt;Lower_percentile,"P01","")))</f>
        <v/>
      </c>
      <c r="H2743" s="44">
        <f>SUMIFS('Sample - Superstore'!S:S,'Sample - Superstore'!$V:$V,$A2743,'Sample - Superstore'!$N:$N,$B2743)</f>
        <v>8</v>
      </c>
      <c r="I2743" s="45">
        <f>SUMIFS('Sample - Superstore'!T:T,'Sample - Superstore'!$V:$V,$A2743,'Sample - Superstore'!$N:$N,$B2743)</f>
        <v>0.2</v>
      </c>
      <c r="J2743" s="42">
        <f>SUMIFS('Sample - Superstore'!U:U,'Sample - Superstore'!$V:$V,$A2743,'Sample - Superstore'!$N:$N,$B2743)</f>
        <v>41.00397556</v>
      </c>
      <c r="N2743" s="40"/>
    </row>
    <row r="2744">
      <c r="A2744" s="41" t="s">
        <v>8634</v>
      </c>
      <c r="B2744" s="36" t="s">
        <v>628</v>
      </c>
      <c r="C2744" s="36" t="s">
        <v>51</v>
      </c>
      <c r="D2744" s="36" t="s">
        <v>52</v>
      </c>
      <c r="E2744" s="36" t="s">
        <v>629</v>
      </c>
      <c r="F2744" s="42">
        <f>SUMIFS('Sample - Superstore'!R:R,'Sample - Superstore'!$V:$V,$A2744,'Sample - Superstore'!$N:$N,$B2744)</f>
        <v>242.94</v>
      </c>
      <c r="G2744" s="43" t="str">
        <f>IF(OR($F2744&lt;Lower_Limit,$F2744&gt;Upper_Limit),TRUE,IF($F2744&gt;Upper_percentile,"P99",IF($F2744&lt;Lower_percentile,"P01","")))</f>
        <v/>
      </c>
      <c r="H2744" s="44">
        <f>SUMIFS('Sample - Superstore'!S:S,'Sample - Superstore'!$V:$V,$A2744,'Sample - Superstore'!$N:$N,$B2744)</f>
        <v>3</v>
      </c>
      <c r="I2744" s="45">
        <f>SUMIFS('Sample - Superstore'!T:T,'Sample - Superstore'!$V:$V,$A2744,'Sample - Superstore'!$N:$N,$B2744)</f>
        <v>0</v>
      </c>
      <c r="J2744" s="42">
        <f>SUMIFS('Sample - Superstore'!U:U,'Sample - Superstore'!$V:$V,$A2744,'Sample - Superstore'!$N:$N,$B2744)</f>
        <v>9.7176</v>
      </c>
      <c r="N2744" s="40"/>
    </row>
    <row r="2745">
      <c r="A2745" s="41" t="s">
        <v>8634</v>
      </c>
      <c r="B2745" s="36" t="s">
        <v>2483</v>
      </c>
      <c r="C2745" s="36" t="s">
        <v>51</v>
      </c>
      <c r="D2745" s="36" t="s">
        <v>76</v>
      </c>
      <c r="E2745" s="36" t="s">
        <v>1321</v>
      </c>
      <c r="F2745" s="42">
        <f>SUMIFS('Sample - Superstore'!R:R,'Sample - Superstore'!$V:$V,$A2745,'Sample - Superstore'!$N:$N,$B2745)</f>
        <v>28.14528148</v>
      </c>
      <c r="G2745" s="43" t="str">
        <f>IF(OR($F2745&lt;Lower_Limit,$F2745&gt;Upper_Limit),TRUE,IF($F2745&gt;Upper_percentile,"P99",IF($F2745&lt;Lower_percentile,"P01","")))</f>
        <v/>
      </c>
      <c r="H2745" s="44">
        <f>SUMIFS('Sample - Superstore'!S:S,'Sample - Superstore'!$V:$V,$A2745,'Sample - Superstore'!$N:$N,$B2745)</f>
        <v>9</v>
      </c>
      <c r="I2745" s="45">
        <f>SUMIFS('Sample - Superstore'!T:T,'Sample - Superstore'!$V:$V,$A2745,'Sample - Superstore'!$N:$N,$B2745)</f>
        <v>0</v>
      </c>
      <c r="J2745" s="42">
        <f>SUMIFS('Sample - Superstore'!U:U,'Sample - Superstore'!$V:$V,$A2745,'Sample - Superstore'!$N:$N,$B2745)</f>
        <v>12.94682948</v>
      </c>
      <c r="N2745" s="40"/>
    </row>
    <row r="2746">
      <c r="A2746" s="41" t="s">
        <v>8634</v>
      </c>
      <c r="B2746" s="36" t="s">
        <v>4766</v>
      </c>
      <c r="C2746" s="36" t="s">
        <v>51</v>
      </c>
      <c r="D2746" s="36" t="s">
        <v>124</v>
      </c>
      <c r="E2746" s="36" t="s">
        <v>4767</v>
      </c>
      <c r="F2746" s="42">
        <f>SUMIFS('Sample - Superstore'!R:R,'Sample - Superstore'!$V:$V,$A2746,'Sample - Superstore'!$N:$N,$B2746)</f>
        <v>314.55</v>
      </c>
      <c r="G2746" s="43" t="str">
        <f>IF(OR($F2746&lt;Lower_Limit,$F2746&gt;Upper_Limit),TRUE,IF($F2746&gt;Upper_percentile,"P99",IF($F2746&lt;Lower_percentile,"P01","")))</f>
        <v/>
      </c>
      <c r="H2746" s="44">
        <f>SUMIFS('Sample - Superstore'!S:S,'Sample - Superstore'!$V:$V,$A2746,'Sample - Superstore'!$N:$N,$B2746)</f>
        <v>3</v>
      </c>
      <c r="I2746" s="45">
        <f>SUMIFS('Sample - Superstore'!T:T,'Sample - Superstore'!$V:$V,$A2746,'Sample - Superstore'!$N:$N,$B2746)</f>
        <v>0</v>
      </c>
      <c r="J2746" s="42">
        <f>SUMIFS('Sample - Superstore'!U:U,'Sample - Superstore'!$V:$V,$A2746,'Sample - Superstore'!$N:$N,$B2746)</f>
        <v>150.984</v>
      </c>
      <c r="N2746" s="40"/>
    </row>
    <row r="2747">
      <c r="A2747" s="41" t="s">
        <v>8634</v>
      </c>
      <c r="B2747" s="36" t="s">
        <v>5430</v>
      </c>
      <c r="C2747" s="36" t="s">
        <v>51</v>
      </c>
      <c r="D2747" s="36" t="s">
        <v>52</v>
      </c>
      <c r="E2747" s="36" t="s">
        <v>5431</v>
      </c>
      <c r="F2747" s="42">
        <f>SUMIFS('Sample - Superstore'!R:R,'Sample - Superstore'!$V:$V,$A2747,'Sample - Superstore'!$N:$N,$B2747)</f>
        <v>90.8</v>
      </c>
      <c r="G2747" s="43" t="str">
        <f>IF(OR($F2747&lt;Lower_Limit,$F2747&gt;Upper_Limit),TRUE,IF($F2747&gt;Upper_percentile,"P99",IF($F2747&lt;Lower_percentile,"P01","")))</f>
        <v/>
      </c>
      <c r="H2747" s="44">
        <f>SUMIFS('Sample - Superstore'!S:S,'Sample - Superstore'!$V:$V,$A2747,'Sample - Superstore'!$N:$N,$B2747)</f>
        <v>8</v>
      </c>
      <c r="I2747" s="45">
        <f>SUMIFS('Sample - Superstore'!T:T,'Sample - Superstore'!$V:$V,$A2747,'Sample - Superstore'!$N:$N,$B2747)</f>
        <v>0</v>
      </c>
      <c r="J2747" s="42">
        <f>SUMIFS('Sample - Superstore'!U:U,'Sample - Superstore'!$V:$V,$A2747,'Sample - Superstore'!$N:$N,$B2747)</f>
        <v>25.424</v>
      </c>
      <c r="N2747" s="40"/>
    </row>
    <row r="2748">
      <c r="A2748" s="41" t="s">
        <v>8634</v>
      </c>
      <c r="B2748" s="36" t="s">
        <v>6115</v>
      </c>
      <c r="C2748" s="36" t="s">
        <v>39</v>
      </c>
      <c r="D2748" s="36" t="s">
        <v>40</v>
      </c>
      <c r="E2748" s="36" t="s">
        <v>6116</v>
      </c>
      <c r="F2748" s="42">
        <f>SUMIFS('Sample - Superstore'!R:R,'Sample - Superstore'!$V:$V,$A2748,'Sample - Superstore'!$N:$N,$B2748)</f>
        <v>140.736</v>
      </c>
      <c r="G2748" s="43" t="str">
        <f>IF(OR($F2748&lt;Lower_Limit,$F2748&gt;Upper_Limit),TRUE,IF($F2748&gt;Upper_percentile,"P99",IF($F2748&lt;Lower_percentile,"P01","")))</f>
        <v/>
      </c>
      <c r="H2748" s="44">
        <f>SUMIFS('Sample - Superstore'!S:S,'Sample - Superstore'!$V:$V,$A2748,'Sample - Superstore'!$N:$N,$B2748)</f>
        <v>8</v>
      </c>
      <c r="I2748" s="45">
        <f>SUMIFS('Sample - Superstore'!T:T,'Sample - Superstore'!$V:$V,$A2748,'Sample - Superstore'!$N:$N,$B2748)</f>
        <v>0.2</v>
      </c>
      <c r="J2748" s="42">
        <f>SUMIFS('Sample - Superstore'!U:U,'Sample - Superstore'!$V:$V,$A2748,'Sample - Superstore'!$N:$N,$B2748)</f>
        <v>49.2576</v>
      </c>
      <c r="N2748" s="40"/>
    </row>
    <row r="2749">
      <c r="A2749" s="41" t="s">
        <v>8634</v>
      </c>
      <c r="B2749" s="36" t="s">
        <v>4806</v>
      </c>
      <c r="C2749" s="36" t="s">
        <v>39</v>
      </c>
      <c r="D2749" s="36" t="s">
        <v>61</v>
      </c>
      <c r="E2749" s="36" t="s">
        <v>4807</v>
      </c>
      <c r="F2749" s="42">
        <f>SUMIFS('Sample - Superstore'!R:R,'Sample - Superstore'!$V:$V,$A2749,'Sample - Superstore'!$N:$N,$B2749)</f>
        <v>214.95</v>
      </c>
      <c r="G2749" s="43" t="str">
        <f>IF(OR($F2749&lt;Lower_Limit,$F2749&gt;Upper_Limit),TRUE,IF($F2749&gt;Upper_percentile,"P99",IF($F2749&lt;Lower_percentile,"P01","")))</f>
        <v/>
      </c>
      <c r="H2749" s="44">
        <f>SUMIFS('Sample - Superstore'!S:S,'Sample - Superstore'!$V:$V,$A2749,'Sample - Superstore'!$N:$N,$B2749)</f>
        <v>5</v>
      </c>
      <c r="I2749" s="45">
        <f>SUMIFS('Sample - Superstore'!T:T,'Sample - Superstore'!$V:$V,$A2749,'Sample - Superstore'!$N:$N,$B2749)</f>
        <v>0</v>
      </c>
      <c r="J2749" s="42">
        <f>SUMIFS('Sample - Superstore'!U:U,'Sample - Superstore'!$V:$V,$A2749,'Sample - Superstore'!$N:$N,$B2749)</f>
        <v>88.1295</v>
      </c>
      <c r="N2749" s="40"/>
    </row>
    <row r="2750">
      <c r="A2750" s="41" t="s">
        <v>8634</v>
      </c>
      <c r="B2750" s="36" t="s">
        <v>2504</v>
      </c>
      <c r="C2750" s="36" t="s">
        <v>51</v>
      </c>
      <c r="D2750" s="36" t="s">
        <v>124</v>
      </c>
      <c r="E2750" s="36" t="s">
        <v>2505</v>
      </c>
      <c r="F2750" s="42">
        <f>SUMIFS('Sample - Superstore'!R:R,'Sample - Superstore'!$V:$V,$A2750,'Sample - Superstore'!$N:$N,$B2750)</f>
        <v>45.36</v>
      </c>
      <c r="G2750" s="43" t="str">
        <f>IF(OR($F2750&lt;Lower_Limit,$F2750&gt;Upper_Limit),TRUE,IF($F2750&gt;Upper_percentile,"P99",IF($F2750&lt;Lower_percentile,"P01","")))</f>
        <v/>
      </c>
      <c r="H2750" s="44">
        <f>SUMIFS('Sample - Superstore'!S:S,'Sample - Superstore'!$V:$V,$A2750,'Sample - Superstore'!$N:$N,$B2750)</f>
        <v>7</v>
      </c>
      <c r="I2750" s="45">
        <f>SUMIFS('Sample - Superstore'!T:T,'Sample - Superstore'!$V:$V,$A2750,'Sample - Superstore'!$N:$N,$B2750)</f>
        <v>0</v>
      </c>
      <c r="J2750" s="42">
        <f>SUMIFS('Sample - Superstore'!U:U,'Sample - Superstore'!$V:$V,$A2750,'Sample - Superstore'!$N:$N,$B2750)</f>
        <v>21.7728</v>
      </c>
      <c r="N2750" s="40"/>
    </row>
    <row r="2751">
      <c r="A2751" s="41" t="s">
        <v>8634</v>
      </c>
      <c r="B2751" s="36" t="s">
        <v>3911</v>
      </c>
      <c r="C2751" s="36" t="s">
        <v>51</v>
      </c>
      <c r="D2751" s="36" t="s">
        <v>124</v>
      </c>
      <c r="E2751" s="36" t="s">
        <v>3912</v>
      </c>
      <c r="F2751" s="42">
        <f>SUMIFS('Sample - Superstore'!R:R,'Sample - Superstore'!$V:$V,$A2751,'Sample - Superstore'!$N:$N,$B2751)</f>
        <v>288.24</v>
      </c>
      <c r="G2751" s="43" t="str">
        <f>IF(OR($F2751&lt;Lower_Limit,$F2751&gt;Upper_Limit),TRUE,IF($F2751&gt;Upper_percentile,"P99",IF($F2751&lt;Lower_percentile,"P01","")))</f>
        <v/>
      </c>
      <c r="H2751" s="44">
        <f>SUMIFS('Sample - Superstore'!S:S,'Sample - Superstore'!$V:$V,$A2751,'Sample - Superstore'!$N:$N,$B2751)</f>
        <v>6</v>
      </c>
      <c r="I2751" s="45">
        <f>SUMIFS('Sample - Superstore'!T:T,'Sample - Superstore'!$V:$V,$A2751,'Sample - Superstore'!$N:$N,$B2751)</f>
        <v>0</v>
      </c>
      <c r="J2751" s="42">
        <f>SUMIFS('Sample - Superstore'!U:U,'Sample - Superstore'!$V:$V,$A2751,'Sample - Superstore'!$N:$N,$B2751)</f>
        <v>138.3552</v>
      </c>
      <c r="N2751" s="40"/>
    </row>
    <row r="2752">
      <c r="A2752" s="41" t="s">
        <v>8634</v>
      </c>
      <c r="B2752" s="36" t="s">
        <v>5788</v>
      </c>
      <c r="C2752" s="36" t="s">
        <v>51</v>
      </c>
      <c r="D2752" s="36" t="s">
        <v>635</v>
      </c>
      <c r="E2752" s="36" t="s">
        <v>5789</v>
      </c>
      <c r="F2752" s="42">
        <f>SUMIFS('Sample - Superstore'!R:R,'Sample - Superstore'!$V:$V,$A2752,'Sample - Superstore'!$N:$N,$B2752)</f>
        <v>1332.496</v>
      </c>
      <c r="G2752" s="43" t="str">
        <f>IF(OR($F2752&lt;Lower_Limit,$F2752&gt;Upper_Limit),TRUE,IF($F2752&gt;Upper_percentile,"P99",IF($F2752&lt;Lower_percentile,"P01","")))</f>
        <v/>
      </c>
      <c r="H2752" s="44">
        <f>SUMIFS('Sample - Superstore'!S:S,'Sample - Superstore'!$V:$V,$A2752,'Sample - Superstore'!$N:$N,$B2752)</f>
        <v>2</v>
      </c>
      <c r="I2752" s="45">
        <f>SUMIFS('Sample - Superstore'!T:T,'Sample - Superstore'!$V:$V,$A2752,'Sample - Superstore'!$N:$N,$B2752)</f>
        <v>0.2</v>
      </c>
      <c r="J2752" s="42">
        <f>SUMIFS('Sample - Superstore'!U:U,'Sample - Superstore'!$V:$V,$A2752,'Sample - Superstore'!$N:$N,$B2752)</f>
        <v>-299.8116</v>
      </c>
      <c r="N2752" s="40"/>
    </row>
    <row r="2753">
      <c r="A2753" s="41" t="s">
        <v>8634</v>
      </c>
      <c r="B2753" s="36" t="s">
        <v>6119</v>
      </c>
      <c r="C2753" s="36" t="s">
        <v>51</v>
      </c>
      <c r="D2753" s="36" t="s">
        <v>93</v>
      </c>
      <c r="E2753" s="36" t="s">
        <v>6120</v>
      </c>
      <c r="F2753" s="42">
        <f>SUMIFS('Sample - Superstore'!R:R,'Sample - Superstore'!$V:$V,$A2753,'Sample - Superstore'!$N:$N,$B2753)</f>
        <v>22.95487737</v>
      </c>
      <c r="G2753" s="43" t="str">
        <f>IF(OR($F2753&lt;Lower_Limit,$F2753&gt;Upper_Limit),TRUE,IF($F2753&gt;Upper_percentile,"P99",IF($F2753&lt;Lower_percentile,"P01","")))</f>
        <v/>
      </c>
      <c r="H2753" s="44">
        <f>SUMIFS('Sample - Superstore'!S:S,'Sample - Superstore'!$V:$V,$A2753,'Sample - Superstore'!$N:$N,$B2753)</f>
        <v>4</v>
      </c>
      <c r="I2753" s="45">
        <f>SUMIFS('Sample - Superstore'!T:T,'Sample - Superstore'!$V:$V,$A2753,'Sample - Superstore'!$N:$N,$B2753)</f>
        <v>0.2</v>
      </c>
      <c r="J2753" s="42">
        <f>SUMIFS('Sample - Superstore'!U:U,'Sample - Superstore'!$V:$V,$A2753,'Sample - Superstore'!$N:$N,$B2753)</f>
        <v>2.582423704</v>
      </c>
      <c r="N2753" s="40"/>
    </row>
    <row r="2754">
      <c r="A2754" s="41" t="s">
        <v>8634</v>
      </c>
      <c r="B2754" s="36" t="s">
        <v>5911</v>
      </c>
      <c r="C2754" s="36" t="s">
        <v>39</v>
      </c>
      <c r="D2754" s="36" t="s">
        <v>446</v>
      </c>
      <c r="E2754" s="36" t="s">
        <v>5912</v>
      </c>
      <c r="F2754" s="42">
        <f>SUMIFS('Sample - Superstore'!R:R,'Sample - Superstore'!$V:$V,$A2754,'Sample - Superstore'!$N:$N,$B2754)</f>
        <v>247.7489144</v>
      </c>
      <c r="G2754" s="43" t="str">
        <f>IF(OR($F2754&lt;Lower_Limit,$F2754&gt;Upper_Limit),TRUE,IF($F2754&gt;Upper_percentile,"P99",IF($F2754&lt;Lower_percentile,"P01","")))</f>
        <v/>
      </c>
      <c r="H2754" s="44">
        <f>SUMIFS('Sample - Superstore'!S:S,'Sample - Superstore'!$V:$V,$A2754,'Sample - Superstore'!$N:$N,$B2754)</f>
        <v>2</v>
      </c>
      <c r="I2754" s="45">
        <f>SUMIFS('Sample - Superstore'!T:T,'Sample - Superstore'!$V:$V,$A2754,'Sample - Superstore'!$N:$N,$B2754)</f>
        <v>0.3</v>
      </c>
      <c r="J2754" s="42">
        <f>SUMIFS('Sample - Superstore'!U:U,'Sample - Superstore'!$V:$V,$A2754,'Sample - Superstore'!$N:$N,$B2754)</f>
        <v>10.61781062</v>
      </c>
      <c r="N2754" s="40"/>
    </row>
    <row r="2755">
      <c r="A2755" s="41" t="s">
        <v>8634</v>
      </c>
      <c r="B2755" s="36" t="s">
        <v>3107</v>
      </c>
      <c r="C2755" s="36" t="s">
        <v>51</v>
      </c>
      <c r="D2755" s="36" t="s">
        <v>93</v>
      </c>
      <c r="E2755" s="36" t="s">
        <v>3108</v>
      </c>
      <c r="F2755" s="42">
        <f>SUMIFS('Sample - Superstore'!R:R,'Sample - Superstore'!$V:$V,$A2755,'Sample - Superstore'!$N:$N,$B2755)</f>
        <v>35.11190123</v>
      </c>
      <c r="G2755" s="43" t="str">
        <f>IF(OR($F2755&lt;Lower_Limit,$F2755&gt;Upper_Limit),TRUE,IF($F2755&gt;Upper_percentile,"P99",IF($F2755&lt;Lower_percentile,"P01","")))</f>
        <v/>
      </c>
      <c r="H2755" s="44">
        <f>SUMIFS('Sample - Superstore'!S:S,'Sample - Superstore'!$V:$V,$A2755,'Sample - Superstore'!$N:$N,$B2755)</f>
        <v>5</v>
      </c>
      <c r="I2755" s="45">
        <f>SUMIFS('Sample - Superstore'!T:T,'Sample - Superstore'!$V:$V,$A2755,'Sample - Superstore'!$N:$N,$B2755)</f>
        <v>0.2</v>
      </c>
      <c r="J2755" s="42">
        <f>SUMIFS('Sample - Superstore'!U:U,'Sample - Superstore'!$V:$V,$A2755,'Sample - Superstore'!$N:$N,$B2755)</f>
        <v>2.194493827</v>
      </c>
      <c r="N2755" s="40"/>
    </row>
    <row r="2756">
      <c r="A2756" s="41" t="s">
        <v>8634</v>
      </c>
      <c r="B2756" s="36" t="s">
        <v>4542</v>
      </c>
      <c r="C2756" s="36" t="s">
        <v>35</v>
      </c>
      <c r="D2756" s="36" t="s">
        <v>263</v>
      </c>
      <c r="E2756" s="36" t="s">
        <v>4543</v>
      </c>
      <c r="F2756" s="42">
        <f>SUMIFS('Sample - Superstore'!R:R,'Sample - Superstore'!$V:$V,$A2756,'Sample - Superstore'!$N:$N,$B2756)</f>
        <v>105.9114634</v>
      </c>
      <c r="G2756" s="43" t="str">
        <f>IF(OR($F2756&lt;Lower_Limit,$F2756&gt;Upper_Limit),TRUE,IF($F2756&gt;Upper_percentile,"P99",IF($F2756&lt;Lower_percentile,"P01","")))</f>
        <v/>
      </c>
      <c r="H2756" s="44">
        <f>SUMIFS('Sample - Superstore'!S:S,'Sample - Superstore'!$V:$V,$A2756,'Sample - Superstore'!$N:$N,$B2756)</f>
        <v>1</v>
      </c>
      <c r="I2756" s="45">
        <f>SUMIFS('Sample - Superstore'!T:T,'Sample - Superstore'!$V:$V,$A2756,'Sample - Superstore'!$N:$N,$B2756)</f>
        <v>0.3</v>
      </c>
      <c r="J2756" s="42">
        <f>SUMIFS('Sample - Superstore'!U:U,'Sample - Superstore'!$V:$V,$A2756,'Sample - Superstore'!$N:$N,$B2756)</f>
        <v>-3.026041811</v>
      </c>
      <c r="N2756" s="40"/>
    </row>
    <row r="2757">
      <c r="A2757" s="41" t="s">
        <v>8634</v>
      </c>
      <c r="B2757" s="36" t="s">
        <v>3271</v>
      </c>
      <c r="C2757" s="36" t="s">
        <v>39</v>
      </c>
      <c r="D2757" s="36" t="s">
        <v>85</v>
      </c>
      <c r="E2757" s="36" t="s">
        <v>3272</v>
      </c>
      <c r="F2757" s="42">
        <f>SUMIFS('Sample - Superstore'!R:R,'Sample - Superstore'!$V:$V,$A2757,'Sample - Superstore'!$N:$N,$B2757)</f>
        <v>3195.950577</v>
      </c>
      <c r="G2757" s="43" t="str">
        <f>IF(OR($F2757&lt;Lower_Limit,$F2757&gt;Upper_Limit),TRUE,IF($F2757&gt;Upper_percentile,"P99",IF($F2757&lt;Lower_percentile,"P01","")))</f>
        <v>P99</v>
      </c>
      <c r="H2757" s="44">
        <f>SUMIFS('Sample - Superstore'!S:S,'Sample - Superstore'!$V:$V,$A2757,'Sample - Superstore'!$N:$N,$B2757)</f>
        <v>7</v>
      </c>
      <c r="I2757" s="45">
        <f>SUMIFS('Sample - Superstore'!T:T,'Sample - Superstore'!$V:$V,$A2757,'Sample - Superstore'!$N:$N,$B2757)</f>
        <v>0.2</v>
      </c>
      <c r="J2757" s="42">
        <f>SUMIFS('Sample - Superstore'!U:U,'Sample - Superstore'!$V:$V,$A2757,'Sample - Superstore'!$N:$N,$B2757)</f>
        <v>1386.815274</v>
      </c>
      <c r="N2757" s="40"/>
    </row>
    <row r="2758">
      <c r="A2758" s="41" t="s">
        <v>8634</v>
      </c>
      <c r="B2758" s="36" t="s">
        <v>868</v>
      </c>
      <c r="C2758" s="36" t="s">
        <v>51</v>
      </c>
      <c r="D2758" s="36" t="s">
        <v>124</v>
      </c>
      <c r="E2758" s="36" t="s">
        <v>869</v>
      </c>
      <c r="F2758" s="42">
        <f>SUMIFS('Sample - Superstore'!R:R,'Sample - Superstore'!$V:$V,$A2758,'Sample - Superstore'!$N:$N,$B2758)</f>
        <v>18.3488</v>
      </c>
      <c r="G2758" s="43" t="str">
        <f>IF(OR($F2758&lt;Lower_Limit,$F2758&gt;Upper_Limit),TRUE,IF($F2758&gt;Upper_percentile,"P99",IF($F2758&lt;Lower_percentile,"P01","")))</f>
        <v/>
      </c>
      <c r="H2758" s="44">
        <f>SUMIFS('Sample - Superstore'!S:S,'Sample - Superstore'!$V:$V,$A2758,'Sample - Superstore'!$N:$N,$B2758)</f>
        <v>3</v>
      </c>
      <c r="I2758" s="45">
        <f>SUMIFS('Sample - Superstore'!T:T,'Sample - Superstore'!$V:$V,$A2758,'Sample - Superstore'!$N:$N,$B2758)</f>
        <v>0.2</v>
      </c>
      <c r="J2758" s="42">
        <f>SUMIFS('Sample - Superstore'!U:U,'Sample - Superstore'!$V:$V,$A2758,'Sample - Superstore'!$N:$N,$B2758)</f>
        <v>6.65144</v>
      </c>
      <c r="N2758" s="40"/>
    </row>
    <row r="2759">
      <c r="A2759" s="41" t="s">
        <v>8634</v>
      </c>
      <c r="B2759" s="36" t="s">
        <v>6121</v>
      </c>
      <c r="C2759" s="36" t="s">
        <v>39</v>
      </c>
      <c r="D2759" s="36" t="s">
        <v>40</v>
      </c>
      <c r="E2759" s="36" t="s">
        <v>6122</v>
      </c>
      <c r="F2759" s="42">
        <f>SUMIFS('Sample - Superstore'!R:R,'Sample - Superstore'!$V:$V,$A2759,'Sample - Superstore'!$N:$N,$B2759)</f>
        <v>40.53914403</v>
      </c>
      <c r="G2759" s="43" t="str">
        <f>IF(OR($F2759&lt;Lower_Limit,$F2759&gt;Upper_Limit),TRUE,IF($F2759&gt;Upper_percentile,"P99",IF($F2759&lt;Lower_percentile,"P01","")))</f>
        <v/>
      </c>
      <c r="H2759" s="44">
        <f>SUMIFS('Sample - Superstore'!S:S,'Sample - Superstore'!$V:$V,$A2759,'Sample - Superstore'!$N:$N,$B2759)</f>
        <v>1</v>
      </c>
      <c r="I2759" s="45">
        <f>SUMIFS('Sample - Superstore'!T:T,'Sample - Superstore'!$V:$V,$A2759,'Sample - Superstore'!$N:$N,$B2759)</f>
        <v>0.2</v>
      </c>
      <c r="J2759" s="42">
        <f>SUMIFS('Sample - Superstore'!U:U,'Sample - Superstore'!$V:$V,$A2759,'Sample - Superstore'!$N:$N,$B2759)</f>
        <v>-8.614568107</v>
      </c>
      <c r="N2759" s="40"/>
    </row>
    <row r="2760">
      <c r="A2760" s="41" t="s">
        <v>8634</v>
      </c>
      <c r="B2760" s="36" t="s">
        <v>4351</v>
      </c>
      <c r="C2760" s="36" t="s">
        <v>51</v>
      </c>
      <c r="D2760" s="36" t="s">
        <v>283</v>
      </c>
      <c r="E2760" s="36" t="s">
        <v>4352</v>
      </c>
      <c r="F2760" s="42">
        <f>SUMIFS('Sample - Superstore'!R:R,'Sample - Superstore'!$V:$V,$A2760,'Sample - Superstore'!$N:$N,$B2760)</f>
        <v>548.8122305</v>
      </c>
      <c r="G2760" s="43" t="str">
        <f>IF(OR($F2760&lt;Lower_Limit,$F2760&gt;Upper_Limit),TRUE,IF($F2760&gt;Upper_percentile,"P99",IF($F2760&lt;Lower_percentile,"P01","")))</f>
        <v/>
      </c>
      <c r="H2760" s="44">
        <f>SUMIFS('Sample - Superstore'!S:S,'Sample - Superstore'!$V:$V,$A2760,'Sample - Superstore'!$N:$N,$B2760)</f>
        <v>2</v>
      </c>
      <c r="I2760" s="45">
        <f>SUMIFS('Sample - Superstore'!T:T,'Sample - Superstore'!$V:$V,$A2760,'Sample - Superstore'!$N:$N,$B2760)</f>
        <v>0</v>
      </c>
      <c r="J2760" s="42">
        <f>SUMIFS('Sample - Superstore'!U:U,'Sample - Superstore'!$V:$V,$A2760,'Sample - Superstore'!$N:$N,$B2760)</f>
        <v>142.6911799</v>
      </c>
      <c r="N2760" s="40"/>
    </row>
    <row r="2761">
      <c r="A2761" s="41" t="s">
        <v>8634</v>
      </c>
      <c r="B2761" s="36" t="s">
        <v>5603</v>
      </c>
      <c r="C2761" s="36" t="s">
        <v>51</v>
      </c>
      <c r="D2761" s="36" t="s">
        <v>124</v>
      </c>
      <c r="E2761" s="36" t="s">
        <v>5604</v>
      </c>
      <c r="F2761" s="42">
        <f>SUMIFS('Sample - Superstore'!R:R,'Sample - Superstore'!$V:$V,$A2761,'Sample - Superstore'!$N:$N,$B2761)</f>
        <v>31.9971358</v>
      </c>
      <c r="G2761" s="43" t="str">
        <f>IF(OR($F2761&lt;Lower_Limit,$F2761&gt;Upper_Limit),TRUE,IF($F2761&gt;Upper_percentile,"P99",IF($F2761&lt;Lower_percentile,"P01","")))</f>
        <v/>
      </c>
      <c r="H2761" s="44">
        <f>SUMIFS('Sample - Superstore'!S:S,'Sample - Superstore'!$V:$V,$A2761,'Sample - Superstore'!$N:$N,$B2761)</f>
        <v>4</v>
      </c>
      <c r="I2761" s="45">
        <f>SUMIFS('Sample - Superstore'!T:T,'Sample - Superstore'!$V:$V,$A2761,'Sample - Superstore'!$N:$N,$B2761)</f>
        <v>0</v>
      </c>
      <c r="J2761" s="42">
        <f>SUMIFS('Sample - Superstore'!U:U,'Sample - Superstore'!$V:$V,$A2761,'Sample - Superstore'!$N:$N,$B2761)</f>
        <v>14.71868247</v>
      </c>
      <c r="N2761" s="40"/>
    </row>
    <row r="2762">
      <c r="A2762" s="41" t="s">
        <v>8634</v>
      </c>
      <c r="B2762" s="36" t="s">
        <v>95</v>
      </c>
      <c r="C2762" s="36" t="s">
        <v>51</v>
      </c>
      <c r="D2762" s="36" t="s">
        <v>76</v>
      </c>
      <c r="E2762" s="36" t="s">
        <v>96</v>
      </c>
      <c r="F2762" s="42">
        <f>SUMIFS('Sample - Superstore'!R:R,'Sample - Superstore'!$V:$V,$A2762,'Sample - Superstore'!$N:$N,$B2762)</f>
        <v>554.6523447</v>
      </c>
      <c r="G2762" s="43" t="str">
        <f>IF(OR($F2762&lt;Lower_Limit,$F2762&gt;Upper_Limit),TRUE,IF($F2762&gt;Upper_percentile,"P99",IF($F2762&lt;Lower_percentile,"P01","")))</f>
        <v/>
      </c>
      <c r="H2762" s="44">
        <f>SUMIFS('Sample - Superstore'!S:S,'Sample - Superstore'!$V:$V,$A2762,'Sample - Superstore'!$N:$N,$B2762)</f>
        <v>13</v>
      </c>
      <c r="I2762" s="45">
        <f>SUMIFS('Sample - Superstore'!T:T,'Sample - Superstore'!$V:$V,$A2762,'Sample - Superstore'!$N:$N,$B2762)</f>
        <v>0.2</v>
      </c>
      <c r="J2762" s="42">
        <f>SUMIFS('Sample - Superstore'!U:U,'Sample - Superstore'!$V:$V,$A2762,'Sample - Superstore'!$N:$N,$B2762)</f>
        <v>237.6830724</v>
      </c>
      <c r="N2762" s="40"/>
    </row>
    <row r="2763">
      <c r="A2763" s="41" t="s">
        <v>8634</v>
      </c>
      <c r="B2763" s="36" t="s">
        <v>6126</v>
      </c>
      <c r="C2763" s="36" t="s">
        <v>39</v>
      </c>
      <c r="D2763" s="36" t="s">
        <v>40</v>
      </c>
      <c r="E2763" s="36" t="s">
        <v>6127</v>
      </c>
      <c r="F2763" s="42">
        <f>SUMIFS('Sample - Superstore'!R:R,'Sample - Superstore'!$V:$V,$A2763,'Sample - Superstore'!$N:$N,$B2763)</f>
        <v>353.8326337</v>
      </c>
      <c r="G2763" s="43" t="str">
        <f>IF(OR($F2763&lt;Lower_Limit,$F2763&gt;Upper_Limit),TRUE,IF($F2763&gt;Upper_percentile,"P99",IF($F2763&lt;Lower_percentile,"P01","")))</f>
        <v/>
      </c>
      <c r="H2763" s="44">
        <f>SUMIFS('Sample - Superstore'!S:S,'Sample - Superstore'!$V:$V,$A2763,'Sample - Superstore'!$N:$N,$B2763)</f>
        <v>2</v>
      </c>
      <c r="I2763" s="45">
        <f>SUMIFS('Sample - Superstore'!T:T,'Sample - Superstore'!$V:$V,$A2763,'Sample - Superstore'!$N:$N,$B2763)</f>
        <v>0</v>
      </c>
      <c r="J2763" s="42">
        <f>SUMIFS('Sample - Superstore'!U:U,'Sample - Superstore'!$V:$V,$A2763,'Sample - Superstore'!$N:$N,$B2763)</f>
        <v>88.45815844</v>
      </c>
      <c r="N2763" s="40"/>
    </row>
    <row r="2764">
      <c r="A2764" s="41" t="s">
        <v>8634</v>
      </c>
      <c r="B2764" s="36" t="s">
        <v>6132</v>
      </c>
      <c r="C2764" s="36" t="s">
        <v>39</v>
      </c>
      <c r="D2764" s="36" t="s">
        <v>40</v>
      </c>
      <c r="E2764" s="36" t="s">
        <v>6133</v>
      </c>
      <c r="F2764" s="42">
        <f>SUMIFS('Sample - Superstore'!R:R,'Sample - Superstore'!$V:$V,$A2764,'Sample - Superstore'!$N:$N,$B2764)</f>
        <v>58.55913086</v>
      </c>
      <c r="G2764" s="43" t="str">
        <f>IF(OR($F2764&lt;Lower_Limit,$F2764&gt;Upper_Limit),TRUE,IF($F2764&gt;Upper_percentile,"P99",IF($F2764&lt;Lower_percentile,"P01","")))</f>
        <v/>
      </c>
      <c r="H2764" s="44">
        <f>SUMIFS('Sample - Superstore'!S:S,'Sample - Superstore'!$V:$V,$A2764,'Sample - Superstore'!$N:$N,$B2764)</f>
        <v>2</v>
      </c>
      <c r="I2764" s="45">
        <f>SUMIFS('Sample - Superstore'!T:T,'Sample - Superstore'!$V:$V,$A2764,'Sample - Superstore'!$N:$N,$B2764)</f>
        <v>0.2</v>
      </c>
      <c r="J2764" s="42">
        <f>SUMIFS('Sample - Superstore'!U:U,'Sample - Superstore'!$V:$V,$A2764,'Sample - Superstore'!$N:$N,$B2764)</f>
        <v>5.855913086</v>
      </c>
      <c r="N2764" s="40"/>
    </row>
    <row r="2765">
      <c r="A2765" s="41" t="s">
        <v>8634</v>
      </c>
      <c r="B2765" s="36" t="s">
        <v>5561</v>
      </c>
      <c r="C2765" s="36" t="s">
        <v>51</v>
      </c>
      <c r="D2765" s="36" t="s">
        <v>124</v>
      </c>
      <c r="E2765" s="36" t="s">
        <v>5562</v>
      </c>
      <c r="F2765" s="42">
        <f>SUMIFS('Sample - Superstore'!R:R,'Sample - Superstore'!$V:$V,$A2765,'Sample - Superstore'!$N:$N,$B2765)</f>
        <v>6.48</v>
      </c>
      <c r="G2765" s="43" t="str">
        <f>IF(OR($F2765&lt;Lower_Limit,$F2765&gt;Upper_Limit),TRUE,IF($F2765&gt;Upper_percentile,"P99",IF($F2765&lt;Lower_percentile,"P01","")))</f>
        <v/>
      </c>
      <c r="H2765" s="44">
        <f>SUMIFS('Sample - Superstore'!S:S,'Sample - Superstore'!$V:$V,$A2765,'Sample - Superstore'!$N:$N,$B2765)</f>
        <v>1</v>
      </c>
      <c r="I2765" s="45">
        <f>SUMIFS('Sample - Superstore'!T:T,'Sample - Superstore'!$V:$V,$A2765,'Sample - Superstore'!$N:$N,$B2765)</f>
        <v>0</v>
      </c>
      <c r="J2765" s="42">
        <f>SUMIFS('Sample - Superstore'!U:U,'Sample - Superstore'!$V:$V,$A2765,'Sample - Superstore'!$N:$N,$B2765)</f>
        <v>3.1104</v>
      </c>
      <c r="N2765" s="40"/>
    </row>
    <row r="2766">
      <c r="A2766" s="41" t="s">
        <v>8634</v>
      </c>
      <c r="B2766" s="36" t="s">
        <v>479</v>
      </c>
      <c r="C2766" s="36" t="s">
        <v>51</v>
      </c>
      <c r="D2766" s="36" t="s">
        <v>52</v>
      </c>
      <c r="E2766" s="36" t="s">
        <v>480</v>
      </c>
      <c r="F2766" s="42">
        <f>SUMIFS('Sample - Superstore'!R:R,'Sample - Superstore'!$V:$V,$A2766,'Sample - Superstore'!$N:$N,$B2766)</f>
        <v>46.51</v>
      </c>
      <c r="G2766" s="43" t="str">
        <f>IF(OR($F2766&lt;Lower_Limit,$F2766&gt;Upper_Limit),TRUE,IF($F2766&gt;Upper_percentile,"P99",IF($F2766&lt;Lower_percentile,"P01","")))</f>
        <v/>
      </c>
      <c r="H2766" s="44">
        <f>SUMIFS('Sample - Superstore'!S:S,'Sample - Superstore'!$V:$V,$A2766,'Sample - Superstore'!$N:$N,$B2766)</f>
        <v>1</v>
      </c>
      <c r="I2766" s="45">
        <f>SUMIFS('Sample - Superstore'!T:T,'Sample - Superstore'!$V:$V,$A2766,'Sample - Superstore'!$N:$N,$B2766)</f>
        <v>0</v>
      </c>
      <c r="J2766" s="42">
        <f>SUMIFS('Sample - Superstore'!U:U,'Sample - Superstore'!$V:$V,$A2766,'Sample - Superstore'!$N:$N,$B2766)</f>
        <v>1.8604</v>
      </c>
      <c r="N2766" s="40"/>
    </row>
    <row r="2767">
      <c r="A2767" s="41" t="s">
        <v>8634</v>
      </c>
      <c r="B2767" s="36" t="s">
        <v>2235</v>
      </c>
      <c r="C2767" s="36" t="s">
        <v>39</v>
      </c>
      <c r="D2767" s="36" t="s">
        <v>40</v>
      </c>
      <c r="E2767" s="36" t="s">
        <v>2236</v>
      </c>
      <c r="F2767" s="42">
        <f>SUMIFS('Sample - Superstore'!R:R,'Sample - Superstore'!$V:$V,$A2767,'Sample - Superstore'!$N:$N,$B2767)</f>
        <v>659.976</v>
      </c>
      <c r="G2767" s="43" t="str">
        <f>IF(OR($F2767&lt;Lower_Limit,$F2767&gt;Upper_Limit),TRUE,IF($F2767&gt;Upper_percentile,"P99",IF($F2767&lt;Lower_percentile,"P01","")))</f>
        <v/>
      </c>
      <c r="H2767" s="44">
        <f>SUMIFS('Sample - Superstore'!S:S,'Sample - Superstore'!$V:$V,$A2767,'Sample - Superstore'!$N:$N,$B2767)</f>
        <v>3</v>
      </c>
      <c r="I2767" s="45">
        <f>SUMIFS('Sample - Superstore'!T:T,'Sample - Superstore'!$V:$V,$A2767,'Sample - Superstore'!$N:$N,$B2767)</f>
        <v>0.2</v>
      </c>
      <c r="J2767" s="42">
        <f>SUMIFS('Sample - Superstore'!U:U,'Sample - Superstore'!$V:$V,$A2767,'Sample - Superstore'!$N:$N,$B2767)</f>
        <v>49.4982</v>
      </c>
      <c r="N2767" s="40"/>
    </row>
    <row r="2768">
      <c r="A2768" s="41" t="s">
        <v>8634</v>
      </c>
      <c r="B2768" s="36" t="s">
        <v>3874</v>
      </c>
      <c r="C2768" s="36" t="s">
        <v>39</v>
      </c>
      <c r="D2768" s="36" t="s">
        <v>40</v>
      </c>
      <c r="E2768" s="36" t="s">
        <v>3875</v>
      </c>
      <c r="F2768" s="42">
        <f>SUMIFS('Sample - Superstore'!R:R,'Sample - Superstore'!$V:$V,$A2768,'Sample - Superstore'!$N:$N,$B2768)</f>
        <v>526.0958025</v>
      </c>
      <c r="G2768" s="43" t="str">
        <f>IF(OR($F2768&lt;Lower_Limit,$F2768&gt;Upper_Limit),TRUE,IF($F2768&gt;Upper_percentile,"P99",IF($F2768&lt;Lower_percentile,"P01","")))</f>
        <v/>
      </c>
      <c r="H2768" s="44">
        <f>SUMIFS('Sample - Superstore'!S:S,'Sample - Superstore'!$V:$V,$A2768,'Sample - Superstore'!$N:$N,$B2768)</f>
        <v>8</v>
      </c>
      <c r="I2768" s="45">
        <f>SUMIFS('Sample - Superstore'!T:T,'Sample - Superstore'!$V:$V,$A2768,'Sample - Superstore'!$N:$N,$B2768)</f>
        <v>0.4</v>
      </c>
      <c r="J2768" s="42">
        <f>SUMIFS('Sample - Superstore'!U:U,'Sample - Superstore'!$V:$V,$A2768,'Sample - Superstore'!$N:$N,$B2768)</f>
        <v>-96.45089712</v>
      </c>
      <c r="N2768" s="40"/>
    </row>
    <row r="2769">
      <c r="A2769" s="41" t="s">
        <v>8634</v>
      </c>
      <c r="B2769" s="36" t="s">
        <v>6137</v>
      </c>
      <c r="C2769" s="36" t="s">
        <v>39</v>
      </c>
      <c r="D2769" s="36" t="s">
        <v>40</v>
      </c>
      <c r="E2769" s="36" t="s">
        <v>6138</v>
      </c>
      <c r="F2769" s="42">
        <f>SUMIFS('Sample - Superstore'!R:R,'Sample - Superstore'!$V:$V,$A2769,'Sample - Superstore'!$N:$N,$B2769)</f>
        <v>52.41116049</v>
      </c>
      <c r="G2769" s="43" t="str">
        <f>IF(OR($F2769&lt;Lower_Limit,$F2769&gt;Upper_Limit),TRUE,IF($F2769&gt;Upper_percentile,"P99",IF($F2769&lt;Lower_percentile,"P01","")))</f>
        <v/>
      </c>
      <c r="H2769" s="44">
        <f>SUMIFS('Sample - Superstore'!S:S,'Sample - Superstore'!$V:$V,$A2769,'Sample - Superstore'!$N:$N,$B2769)</f>
        <v>2</v>
      </c>
      <c r="I2769" s="45">
        <f>SUMIFS('Sample - Superstore'!T:T,'Sample - Superstore'!$V:$V,$A2769,'Sample - Superstore'!$N:$N,$B2769)</f>
        <v>0.4</v>
      </c>
      <c r="J2769" s="42">
        <f>SUMIFS('Sample - Superstore'!U:U,'Sample - Superstore'!$V:$V,$A2769,'Sample - Superstore'!$N:$N,$B2769)</f>
        <v>-8.735193416</v>
      </c>
      <c r="N2769" s="40"/>
    </row>
    <row r="2770">
      <c r="A2770" s="41" t="s">
        <v>8634</v>
      </c>
      <c r="B2770" s="36" t="s">
        <v>4186</v>
      </c>
      <c r="C2770" s="36" t="s">
        <v>35</v>
      </c>
      <c r="D2770" s="36" t="s">
        <v>121</v>
      </c>
      <c r="E2770" s="36" t="s">
        <v>4187</v>
      </c>
      <c r="F2770" s="42">
        <f>SUMIFS('Sample - Superstore'!R:R,'Sample - Superstore'!$V:$V,$A2770,'Sample - Superstore'!$N:$N,$B2770)</f>
        <v>60.54637037</v>
      </c>
      <c r="G2770" s="43" t="str">
        <f>IF(OR($F2770&lt;Lower_Limit,$F2770&gt;Upper_Limit),TRUE,IF($F2770&gt;Upper_percentile,"P99",IF($F2770&lt;Lower_percentile,"P01","")))</f>
        <v/>
      </c>
      <c r="H2770" s="44">
        <f>SUMIFS('Sample - Superstore'!S:S,'Sample - Superstore'!$V:$V,$A2770,'Sample - Superstore'!$N:$N,$B2770)</f>
        <v>6</v>
      </c>
      <c r="I2770" s="45">
        <f>SUMIFS('Sample - Superstore'!T:T,'Sample - Superstore'!$V:$V,$A2770,'Sample - Superstore'!$N:$N,$B2770)</f>
        <v>0.2</v>
      </c>
      <c r="J2770" s="42">
        <f>SUMIFS('Sample - Superstore'!U:U,'Sample - Superstore'!$V:$V,$A2770,'Sample - Superstore'!$N:$N,$B2770)</f>
        <v>9.081955556</v>
      </c>
      <c r="N2770" s="40"/>
    </row>
    <row r="2771">
      <c r="A2771" s="41" t="s">
        <v>8634</v>
      </c>
      <c r="B2771" s="36" t="s">
        <v>3989</v>
      </c>
      <c r="C2771" s="36" t="s">
        <v>51</v>
      </c>
      <c r="D2771" s="36" t="s">
        <v>76</v>
      </c>
      <c r="E2771" s="36" t="s">
        <v>4147</v>
      </c>
      <c r="F2771" s="42">
        <f>SUMIFS('Sample - Superstore'!R:R,'Sample - Superstore'!$V:$V,$A2771,'Sample - Superstore'!$N:$N,$B2771)</f>
        <v>6.133296296</v>
      </c>
      <c r="G2771" s="43" t="str">
        <f>IF(OR($F2771&lt;Lower_Limit,$F2771&gt;Upper_Limit),TRUE,IF($F2771&gt;Upper_percentile,"P99",IF($F2771&lt;Lower_percentile,"P01","")))</f>
        <v/>
      </c>
      <c r="H2771" s="44">
        <f>SUMIFS('Sample - Superstore'!S:S,'Sample - Superstore'!$V:$V,$A2771,'Sample - Superstore'!$N:$N,$B2771)</f>
        <v>3</v>
      </c>
      <c r="I2771" s="45">
        <f>SUMIFS('Sample - Superstore'!T:T,'Sample - Superstore'!$V:$V,$A2771,'Sample - Superstore'!$N:$N,$B2771)</f>
        <v>0.7</v>
      </c>
      <c r="J2771" s="42">
        <f>SUMIFS('Sample - Superstore'!U:U,'Sample - Superstore'!$V:$V,$A2771,'Sample - Superstore'!$N:$N,$B2771)</f>
        <v>-4.088864198</v>
      </c>
      <c r="N2771" s="40"/>
    </row>
    <row r="2772">
      <c r="A2772" s="41" t="s">
        <v>8634</v>
      </c>
      <c r="B2772" s="36" t="s">
        <v>4729</v>
      </c>
      <c r="C2772" s="36" t="s">
        <v>51</v>
      </c>
      <c r="D2772" s="36" t="s">
        <v>52</v>
      </c>
      <c r="E2772" s="36" t="s">
        <v>4730</v>
      </c>
      <c r="F2772" s="42">
        <f>SUMIFS('Sample - Superstore'!R:R,'Sample - Superstore'!$V:$V,$A2772,'Sample - Superstore'!$N:$N,$B2772)</f>
        <v>310.12</v>
      </c>
      <c r="G2772" s="43" t="str">
        <f>IF(OR($F2772&lt;Lower_Limit,$F2772&gt;Upper_Limit),TRUE,IF($F2772&gt;Upper_percentile,"P99",IF($F2772&lt;Lower_percentile,"P01","")))</f>
        <v/>
      </c>
      <c r="H2772" s="44">
        <f>SUMIFS('Sample - Superstore'!S:S,'Sample - Superstore'!$V:$V,$A2772,'Sample - Superstore'!$N:$N,$B2772)</f>
        <v>2</v>
      </c>
      <c r="I2772" s="45">
        <f>SUMIFS('Sample - Superstore'!T:T,'Sample - Superstore'!$V:$V,$A2772,'Sample - Superstore'!$N:$N,$B2772)</f>
        <v>0</v>
      </c>
      <c r="J2772" s="42">
        <f>SUMIFS('Sample - Superstore'!U:U,'Sample - Superstore'!$V:$V,$A2772,'Sample - Superstore'!$N:$N,$B2772)</f>
        <v>80.6312</v>
      </c>
      <c r="N2772" s="40"/>
    </row>
    <row r="2773">
      <c r="A2773" s="41" t="s">
        <v>8634</v>
      </c>
      <c r="B2773" s="36" t="s">
        <v>139</v>
      </c>
      <c r="C2773" s="36" t="s">
        <v>51</v>
      </c>
      <c r="D2773" s="36" t="s">
        <v>76</v>
      </c>
      <c r="E2773" s="36" t="s">
        <v>140</v>
      </c>
      <c r="F2773" s="42">
        <f>SUMIFS('Sample - Superstore'!R:R,'Sample - Superstore'!$V:$V,$A2773,'Sample - Superstore'!$N:$N,$B2773)</f>
        <v>70.464</v>
      </c>
      <c r="G2773" s="43" t="str">
        <f>IF(OR($F2773&lt;Lower_Limit,$F2773&gt;Upper_Limit),TRUE,IF($F2773&gt;Upper_percentile,"P99",IF($F2773&lt;Lower_percentile,"P01","")))</f>
        <v/>
      </c>
      <c r="H2773" s="44">
        <f>SUMIFS('Sample - Superstore'!S:S,'Sample - Superstore'!$V:$V,$A2773,'Sample - Superstore'!$N:$N,$B2773)</f>
        <v>6</v>
      </c>
      <c r="I2773" s="45">
        <f>SUMIFS('Sample - Superstore'!T:T,'Sample - Superstore'!$V:$V,$A2773,'Sample - Superstore'!$N:$N,$B2773)</f>
        <v>0.2</v>
      </c>
      <c r="J2773" s="42">
        <f>SUMIFS('Sample - Superstore'!U:U,'Sample - Superstore'!$V:$V,$A2773,'Sample - Superstore'!$N:$N,$B2773)</f>
        <v>22.9008</v>
      </c>
      <c r="N2773" s="40"/>
    </row>
    <row r="2774">
      <c r="A2774" s="41" t="s">
        <v>8634</v>
      </c>
      <c r="B2774" s="36" t="s">
        <v>875</v>
      </c>
      <c r="C2774" s="36" t="s">
        <v>51</v>
      </c>
      <c r="D2774" s="36" t="s">
        <v>76</v>
      </c>
      <c r="E2774" s="36" t="s">
        <v>876</v>
      </c>
      <c r="F2774" s="42">
        <f>SUMIFS('Sample - Superstore'!R:R,'Sample - Superstore'!$V:$V,$A2774,'Sample - Superstore'!$N:$N,$B2774)</f>
        <v>19.68</v>
      </c>
      <c r="G2774" s="43" t="str">
        <f>IF(OR($F2774&lt;Lower_Limit,$F2774&gt;Upper_Limit),TRUE,IF($F2774&gt;Upper_percentile,"P99",IF($F2774&lt;Lower_percentile,"P01","")))</f>
        <v/>
      </c>
      <c r="H2774" s="44">
        <f>SUMIFS('Sample - Superstore'!S:S,'Sample - Superstore'!$V:$V,$A2774,'Sample - Superstore'!$N:$N,$B2774)</f>
        <v>5</v>
      </c>
      <c r="I2774" s="45">
        <f>SUMIFS('Sample - Superstore'!T:T,'Sample - Superstore'!$V:$V,$A2774,'Sample - Superstore'!$N:$N,$B2774)</f>
        <v>0.2</v>
      </c>
      <c r="J2774" s="42">
        <f>SUMIFS('Sample - Superstore'!U:U,'Sample - Superstore'!$V:$V,$A2774,'Sample - Superstore'!$N:$N,$B2774)</f>
        <v>6.888</v>
      </c>
      <c r="N2774" s="40"/>
    </row>
    <row r="2775">
      <c r="A2775" s="41" t="s">
        <v>8634</v>
      </c>
      <c r="B2775" s="36" t="s">
        <v>6140</v>
      </c>
      <c r="C2775" s="36" t="s">
        <v>51</v>
      </c>
      <c r="D2775" s="36" t="s">
        <v>283</v>
      </c>
      <c r="E2775" s="36" t="s">
        <v>6141</v>
      </c>
      <c r="F2775" s="42">
        <f>SUMIFS('Sample - Superstore'!R:R,'Sample - Superstore'!$V:$V,$A2775,'Sample - Superstore'!$N:$N,$B2775)</f>
        <v>140.67</v>
      </c>
      <c r="G2775" s="43" t="str">
        <f>IF(OR($F2775&lt;Lower_Limit,$F2775&gt;Upper_Limit),TRUE,IF($F2775&gt;Upper_percentile,"P99",IF($F2775&lt;Lower_percentile,"P01","")))</f>
        <v/>
      </c>
      <c r="H2775" s="44">
        <f>SUMIFS('Sample - Superstore'!S:S,'Sample - Superstore'!$V:$V,$A2775,'Sample - Superstore'!$N:$N,$B2775)</f>
        <v>3</v>
      </c>
      <c r="I2775" s="45">
        <f>SUMIFS('Sample - Superstore'!T:T,'Sample - Superstore'!$V:$V,$A2775,'Sample - Superstore'!$N:$N,$B2775)</f>
        <v>0</v>
      </c>
      <c r="J2775" s="42">
        <f>SUMIFS('Sample - Superstore'!U:U,'Sample - Superstore'!$V:$V,$A2775,'Sample - Superstore'!$N:$N,$B2775)</f>
        <v>54.8613</v>
      </c>
      <c r="N2775" s="40"/>
    </row>
    <row r="2776">
      <c r="A2776" s="41" t="s">
        <v>8634</v>
      </c>
      <c r="B2776" s="36" t="s">
        <v>1887</v>
      </c>
      <c r="C2776" s="36" t="s">
        <v>51</v>
      </c>
      <c r="D2776" s="36" t="s">
        <v>297</v>
      </c>
      <c r="E2776" s="36" t="s">
        <v>1888</v>
      </c>
      <c r="F2776" s="42">
        <f>SUMIFS('Sample - Superstore'!R:R,'Sample - Superstore'!$V:$V,$A2776,'Sample - Superstore'!$N:$N,$B2776)</f>
        <v>22.15277778</v>
      </c>
      <c r="G2776" s="43" t="str">
        <f>IF(OR($F2776&lt;Lower_Limit,$F2776&gt;Upper_Limit),TRUE,IF($F2776&gt;Upper_percentile,"P99",IF($F2776&lt;Lower_percentile,"P01","")))</f>
        <v/>
      </c>
      <c r="H2776" s="44">
        <f>SUMIFS('Sample - Superstore'!S:S,'Sample - Superstore'!$V:$V,$A2776,'Sample - Superstore'!$N:$N,$B2776)</f>
        <v>5</v>
      </c>
      <c r="I2776" s="45">
        <f>SUMIFS('Sample - Superstore'!T:T,'Sample - Superstore'!$V:$V,$A2776,'Sample - Superstore'!$N:$N,$B2776)</f>
        <v>0</v>
      </c>
      <c r="J2776" s="42">
        <f>SUMIFS('Sample - Superstore'!U:U,'Sample - Superstore'!$V:$V,$A2776,'Sample - Superstore'!$N:$N,$B2776)</f>
        <v>10.63333333</v>
      </c>
      <c r="N2776" s="40"/>
    </row>
    <row r="2777">
      <c r="A2777" s="41" t="s">
        <v>8634</v>
      </c>
      <c r="B2777" s="36" t="s">
        <v>5142</v>
      </c>
      <c r="C2777" s="36" t="s">
        <v>51</v>
      </c>
      <c r="D2777" s="36" t="s">
        <v>76</v>
      </c>
      <c r="E2777" s="36" t="s">
        <v>5143</v>
      </c>
      <c r="F2777" s="42">
        <f>SUMIFS('Sample - Superstore'!R:R,'Sample - Superstore'!$V:$V,$A2777,'Sample - Superstore'!$N:$N,$B2777)</f>
        <v>10.80346667</v>
      </c>
      <c r="G2777" s="43" t="str">
        <f>IF(OR($F2777&lt;Lower_Limit,$F2777&gt;Upper_Limit),TRUE,IF($F2777&gt;Upper_percentile,"P99",IF($F2777&lt;Lower_percentile,"P01","")))</f>
        <v/>
      </c>
      <c r="H2777" s="44">
        <f>SUMIFS('Sample - Superstore'!S:S,'Sample - Superstore'!$V:$V,$A2777,'Sample - Superstore'!$N:$N,$B2777)</f>
        <v>3</v>
      </c>
      <c r="I2777" s="45">
        <f>SUMIFS('Sample - Superstore'!T:T,'Sample - Superstore'!$V:$V,$A2777,'Sample - Superstore'!$N:$N,$B2777)</f>
        <v>0.2</v>
      </c>
      <c r="J2777" s="42">
        <f>SUMIFS('Sample - Superstore'!U:U,'Sample - Superstore'!$V:$V,$A2777,'Sample - Superstore'!$N:$N,$B2777)</f>
        <v>3.64617</v>
      </c>
      <c r="N2777" s="40"/>
    </row>
    <row r="2778">
      <c r="A2778" s="41" t="s">
        <v>8634</v>
      </c>
      <c r="B2778" s="36" t="s">
        <v>2218</v>
      </c>
      <c r="C2778" s="36" t="s">
        <v>39</v>
      </c>
      <c r="D2778" s="36" t="s">
        <v>61</v>
      </c>
      <c r="E2778" s="36" t="s">
        <v>2219</v>
      </c>
      <c r="F2778" s="42">
        <f>SUMIFS('Sample - Superstore'!R:R,'Sample - Superstore'!$V:$V,$A2778,'Sample - Superstore'!$N:$N,$B2778)</f>
        <v>67.41533333</v>
      </c>
      <c r="G2778" s="43" t="str">
        <f>IF(OR($F2778&lt;Lower_Limit,$F2778&gt;Upper_Limit),TRUE,IF($F2778&gt;Upper_percentile,"P99",IF($F2778&lt;Lower_percentile,"P01","")))</f>
        <v/>
      </c>
      <c r="H2778" s="44">
        <f>SUMIFS('Sample - Superstore'!S:S,'Sample - Superstore'!$V:$V,$A2778,'Sample - Superstore'!$N:$N,$B2778)</f>
        <v>3</v>
      </c>
      <c r="I2778" s="45">
        <f>SUMIFS('Sample - Superstore'!T:T,'Sample - Superstore'!$V:$V,$A2778,'Sample - Superstore'!$N:$N,$B2778)</f>
        <v>0</v>
      </c>
      <c r="J2778" s="42">
        <f>SUMIFS('Sample - Superstore'!U:U,'Sample - Superstore'!$V:$V,$A2778,'Sample - Superstore'!$N:$N,$B2778)</f>
        <v>21.57290667</v>
      </c>
      <c r="N2778" s="40"/>
    </row>
    <row r="2779">
      <c r="A2779" s="41" t="s">
        <v>8634</v>
      </c>
      <c r="B2779" s="36" t="s">
        <v>926</v>
      </c>
      <c r="C2779" s="36" t="s">
        <v>39</v>
      </c>
      <c r="D2779" s="36" t="s">
        <v>61</v>
      </c>
      <c r="E2779" s="36" t="s">
        <v>927</v>
      </c>
      <c r="F2779" s="42">
        <f>SUMIFS('Sample - Superstore'!R:R,'Sample - Superstore'!$V:$V,$A2779,'Sample - Superstore'!$N:$N,$B2779)</f>
        <v>84.59407407</v>
      </c>
      <c r="G2779" s="43" t="str">
        <f>IF(OR($F2779&lt;Lower_Limit,$F2779&gt;Upper_Limit),TRUE,IF($F2779&gt;Upper_percentile,"P99",IF($F2779&lt;Lower_percentile,"P01","")))</f>
        <v/>
      </c>
      <c r="H2779" s="44">
        <f>SUMIFS('Sample - Superstore'!S:S,'Sample - Superstore'!$V:$V,$A2779,'Sample - Superstore'!$N:$N,$B2779)</f>
        <v>8</v>
      </c>
      <c r="I2779" s="45">
        <f>SUMIFS('Sample - Superstore'!T:T,'Sample - Superstore'!$V:$V,$A2779,'Sample - Superstore'!$N:$N,$B2779)</f>
        <v>0</v>
      </c>
      <c r="J2779" s="42">
        <f>SUMIFS('Sample - Superstore'!U:U,'Sample - Superstore'!$V:$V,$A2779,'Sample - Superstore'!$N:$N,$B2779)</f>
        <v>16.07287407</v>
      </c>
      <c r="N2779" s="40"/>
    </row>
    <row r="2780">
      <c r="A2780" s="41" t="s">
        <v>8634</v>
      </c>
      <c r="B2780" s="36" t="s">
        <v>6146</v>
      </c>
      <c r="C2780" s="36" t="s">
        <v>51</v>
      </c>
      <c r="D2780" s="36" t="s">
        <v>52</v>
      </c>
      <c r="E2780" s="36" t="s">
        <v>6147</v>
      </c>
      <c r="F2780" s="42">
        <f>SUMIFS('Sample - Superstore'!R:R,'Sample - Superstore'!$V:$V,$A2780,'Sample - Superstore'!$N:$N,$B2780)</f>
        <v>165.1392593</v>
      </c>
      <c r="G2780" s="43" t="str">
        <f>IF(OR($F2780&lt;Lower_Limit,$F2780&gt;Upper_Limit),TRUE,IF($F2780&gt;Upper_percentile,"P99",IF($F2780&lt;Lower_percentile,"P01","")))</f>
        <v/>
      </c>
      <c r="H2780" s="44">
        <f>SUMIFS('Sample - Superstore'!S:S,'Sample - Superstore'!$V:$V,$A2780,'Sample - Superstore'!$N:$N,$B2780)</f>
        <v>11</v>
      </c>
      <c r="I2780" s="45">
        <f>SUMIFS('Sample - Superstore'!T:T,'Sample - Superstore'!$V:$V,$A2780,'Sample - Superstore'!$N:$N,$B2780)</f>
        <v>0.2</v>
      </c>
      <c r="J2780" s="42">
        <f>SUMIFS('Sample - Superstore'!U:U,'Sample - Superstore'!$V:$V,$A2780,'Sample - Superstore'!$N:$N,$B2780)</f>
        <v>35.86904296</v>
      </c>
      <c r="N2780" s="40"/>
    </row>
    <row r="2781">
      <c r="A2781" s="41" t="s">
        <v>8634</v>
      </c>
      <c r="B2781" s="36" t="s">
        <v>2569</v>
      </c>
      <c r="C2781" s="36" t="s">
        <v>51</v>
      </c>
      <c r="D2781" s="36" t="s">
        <v>297</v>
      </c>
      <c r="E2781" s="36" t="s">
        <v>2570</v>
      </c>
      <c r="F2781" s="42">
        <f>SUMIFS('Sample - Superstore'!R:R,'Sample - Superstore'!$V:$V,$A2781,'Sample - Superstore'!$N:$N,$B2781)</f>
        <v>8.63662963</v>
      </c>
      <c r="G2781" s="43" t="str">
        <f>IF(OR($F2781&lt;Lower_Limit,$F2781&gt;Upper_Limit),TRUE,IF($F2781&gt;Upper_percentile,"P99",IF($F2781&lt;Lower_percentile,"P01","")))</f>
        <v/>
      </c>
      <c r="H2781" s="44">
        <f>SUMIFS('Sample - Superstore'!S:S,'Sample - Superstore'!$V:$V,$A2781,'Sample - Superstore'!$N:$N,$B2781)</f>
        <v>1</v>
      </c>
      <c r="I2781" s="45">
        <f>SUMIFS('Sample - Superstore'!T:T,'Sample - Superstore'!$V:$V,$A2781,'Sample - Superstore'!$N:$N,$B2781)</f>
        <v>0</v>
      </c>
      <c r="J2781" s="42">
        <f>SUMIFS('Sample - Superstore'!U:U,'Sample - Superstore'!$V:$V,$A2781,'Sample - Superstore'!$N:$N,$B2781)</f>
        <v>4.059215926</v>
      </c>
      <c r="N2781" s="40"/>
    </row>
    <row r="2782">
      <c r="A2782" s="41" t="s">
        <v>8634</v>
      </c>
      <c r="B2782" s="36" t="s">
        <v>6148</v>
      </c>
      <c r="C2782" s="36" t="s">
        <v>51</v>
      </c>
      <c r="D2782" s="36" t="s">
        <v>93</v>
      </c>
      <c r="E2782" s="36" t="s">
        <v>6149</v>
      </c>
      <c r="F2782" s="42">
        <f>SUMIFS('Sample - Superstore'!R:R,'Sample - Superstore'!$V:$V,$A2782,'Sample - Superstore'!$N:$N,$B2782)</f>
        <v>69.82555556</v>
      </c>
      <c r="G2782" s="43" t="str">
        <f>IF(OR($F2782&lt;Lower_Limit,$F2782&gt;Upper_Limit),TRUE,IF($F2782&gt;Upper_percentile,"P99",IF($F2782&lt;Lower_percentile,"P01","")))</f>
        <v/>
      </c>
      <c r="H2782" s="44">
        <f>SUMIFS('Sample - Superstore'!S:S,'Sample - Superstore'!$V:$V,$A2782,'Sample - Superstore'!$N:$N,$B2782)</f>
        <v>6</v>
      </c>
      <c r="I2782" s="45">
        <f>SUMIFS('Sample - Superstore'!T:T,'Sample - Superstore'!$V:$V,$A2782,'Sample - Superstore'!$N:$N,$B2782)</f>
        <v>0</v>
      </c>
      <c r="J2782" s="42">
        <f>SUMIFS('Sample - Superstore'!U:U,'Sample - Superstore'!$V:$V,$A2782,'Sample - Superstore'!$N:$N,$B2782)</f>
        <v>26.53371111</v>
      </c>
      <c r="N2782" s="40"/>
    </row>
    <row r="2783">
      <c r="A2783" s="41" t="s">
        <v>8634</v>
      </c>
      <c r="B2783" s="36" t="s">
        <v>1356</v>
      </c>
      <c r="C2783" s="36" t="s">
        <v>51</v>
      </c>
      <c r="D2783" s="36" t="s">
        <v>52</v>
      </c>
      <c r="E2783" s="36" t="s">
        <v>1357</v>
      </c>
      <c r="F2783" s="42">
        <f>SUMIFS('Sample - Superstore'!R:R,'Sample - Superstore'!$V:$V,$A2783,'Sample - Superstore'!$N:$N,$B2783)</f>
        <v>54.97433333</v>
      </c>
      <c r="G2783" s="43" t="str">
        <f>IF(OR($F2783&lt;Lower_Limit,$F2783&gt;Upper_Limit),TRUE,IF($F2783&gt;Upper_percentile,"P99",IF($F2783&lt;Lower_percentile,"P01","")))</f>
        <v/>
      </c>
      <c r="H2783" s="44">
        <f>SUMIFS('Sample - Superstore'!S:S,'Sample - Superstore'!$V:$V,$A2783,'Sample - Superstore'!$N:$N,$B2783)</f>
        <v>3</v>
      </c>
      <c r="I2783" s="45">
        <f>SUMIFS('Sample - Superstore'!T:T,'Sample - Superstore'!$V:$V,$A2783,'Sample - Superstore'!$N:$N,$B2783)</f>
        <v>0</v>
      </c>
      <c r="J2783" s="42">
        <f>SUMIFS('Sample - Superstore'!U:U,'Sample - Superstore'!$V:$V,$A2783,'Sample - Superstore'!$N:$N,$B2783)</f>
        <v>14.29332667</v>
      </c>
      <c r="N2783" s="40"/>
    </row>
    <row r="2784">
      <c r="A2784" s="41" t="s">
        <v>8634</v>
      </c>
      <c r="B2784" s="36" t="s">
        <v>3789</v>
      </c>
      <c r="C2784" s="36" t="s">
        <v>51</v>
      </c>
      <c r="D2784" s="36" t="s">
        <v>76</v>
      </c>
      <c r="E2784" s="36" t="s">
        <v>3790</v>
      </c>
      <c r="F2784" s="42">
        <f>SUMIFS('Sample - Superstore'!R:R,'Sample - Superstore'!$V:$V,$A2784,'Sample - Superstore'!$N:$N,$B2784)</f>
        <v>16.27608889</v>
      </c>
      <c r="G2784" s="43" t="str">
        <f>IF(OR($F2784&lt;Lower_Limit,$F2784&gt;Upper_Limit),TRUE,IF($F2784&gt;Upper_percentile,"P99",IF($F2784&lt;Lower_percentile,"P01","")))</f>
        <v/>
      </c>
      <c r="H2784" s="44">
        <f>SUMIFS('Sample - Superstore'!S:S,'Sample - Superstore'!$V:$V,$A2784,'Sample - Superstore'!$N:$N,$B2784)</f>
        <v>6</v>
      </c>
      <c r="I2784" s="45">
        <f>SUMIFS('Sample - Superstore'!T:T,'Sample - Superstore'!$V:$V,$A2784,'Sample - Superstore'!$N:$N,$B2784)</f>
        <v>0.8</v>
      </c>
      <c r="J2784" s="42">
        <f>SUMIFS('Sample - Superstore'!U:U,'Sample - Superstore'!$V:$V,$A2784,'Sample - Superstore'!$N:$N,$B2784)</f>
        <v>-26.04174222</v>
      </c>
      <c r="N2784" s="40"/>
    </row>
    <row r="2785">
      <c r="A2785" s="41" t="s">
        <v>8634</v>
      </c>
      <c r="B2785" s="36" t="s">
        <v>2725</v>
      </c>
      <c r="C2785" s="36" t="s">
        <v>51</v>
      </c>
      <c r="D2785" s="36" t="s">
        <v>124</v>
      </c>
      <c r="E2785" s="36" t="s">
        <v>2726</v>
      </c>
      <c r="F2785" s="42">
        <f>SUMIFS('Sample - Superstore'!R:R,'Sample - Superstore'!$V:$V,$A2785,'Sample - Superstore'!$N:$N,$B2785)</f>
        <v>12.13617778</v>
      </c>
      <c r="G2785" s="43" t="str">
        <f>IF(OR($F2785&lt;Lower_Limit,$F2785&gt;Upper_Limit),TRUE,IF($F2785&gt;Upper_percentile,"P99",IF($F2785&lt;Lower_percentile,"P01","")))</f>
        <v/>
      </c>
      <c r="H2785" s="44">
        <f>SUMIFS('Sample - Superstore'!S:S,'Sample - Superstore'!$V:$V,$A2785,'Sample - Superstore'!$N:$N,$B2785)</f>
        <v>3</v>
      </c>
      <c r="I2785" s="45">
        <f>SUMIFS('Sample - Superstore'!T:T,'Sample - Superstore'!$V:$V,$A2785,'Sample - Superstore'!$N:$N,$B2785)</f>
        <v>0.2</v>
      </c>
      <c r="J2785" s="42">
        <f>SUMIFS('Sample - Superstore'!U:U,'Sample - Superstore'!$V:$V,$A2785,'Sample - Superstore'!$N:$N,$B2785)</f>
        <v>3.792555556</v>
      </c>
      <c r="N2785" s="40"/>
    </row>
    <row r="2786">
      <c r="A2786" s="41" t="s">
        <v>8634</v>
      </c>
      <c r="B2786" s="36" t="s">
        <v>5530</v>
      </c>
      <c r="C2786" s="36" t="s">
        <v>51</v>
      </c>
      <c r="D2786" s="36" t="s">
        <v>297</v>
      </c>
      <c r="E2786" s="36" t="s">
        <v>5531</v>
      </c>
      <c r="F2786" s="42">
        <f>SUMIFS('Sample - Superstore'!R:R,'Sample - Superstore'!$V:$V,$A2786,'Sample - Superstore'!$N:$N,$B2786)</f>
        <v>3.197042338</v>
      </c>
      <c r="G2786" s="43" t="str">
        <f>IF(OR($F2786&lt;Lower_Limit,$F2786&gt;Upper_Limit),TRUE,IF($F2786&gt;Upper_percentile,"P99",IF($F2786&lt;Lower_percentile,"P01","")))</f>
        <v/>
      </c>
      <c r="H2786" s="44">
        <f>SUMIFS('Sample - Superstore'!S:S,'Sample - Superstore'!$V:$V,$A2786,'Sample - Superstore'!$N:$N,$B2786)</f>
        <v>2</v>
      </c>
      <c r="I2786" s="45">
        <f>SUMIFS('Sample - Superstore'!T:T,'Sample - Superstore'!$V:$V,$A2786,'Sample - Superstore'!$N:$N,$B2786)</f>
        <v>0.2</v>
      </c>
      <c r="J2786" s="42">
        <f>SUMIFS('Sample - Superstore'!U:U,'Sample - Superstore'!$V:$V,$A2786,'Sample - Superstore'!$N:$N,$B2786)</f>
        <v>1.158927847</v>
      </c>
      <c r="N2786" s="40"/>
    </row>
    <row r="2787">
      <c r="A2787" s="41" t="s">
        <v>8634</v>
      </c>
      <c r="B2787" s="36" t="s">
        <v>6154</v>
      </c>
      <c r="C2787" s="36" t="s">
        <v>51</v>
      </c>
      <c r="D2787" s="36" t="s">
        <v>283</v>
      </c>
      <c r="E2787" s="36" t="s">
        <v>6155</v>
      </c>
      <c r="F2787" s="42">
        <f>SUMIFS('Sample - Superstore'!R:R,'Sample - Superstore'!$V:$V,$A2787,'Sample - Superstore'!$N:$N,$B2787)</f>
        <v>3.176928395</v>
      </c>
      <c r="G2787" s="43" t="str">
        <f>IF(OR($F2787&lt;Lower_Limit,$F2787&gt;Upper_Limit),TRUE,IF($F2787&gt;Upper_percentile,"P99",IF($F2787&lt;Lower_percentile,"P01","")))</f>
        <v/>
      </c>
      <c r="H2787" s="44">
        <f>SUMIFS('Sample - Superstore'!S:S,'Sample - Superstore'!$V:$V,$A2787,'Sample - Superstore'!$N:$N,$B2787)</f>
        <v>3</v>
      </c>
      <c r="I2787" s="45">
        <f>SUMIFS('Sample - Superstore'!T:T,'Sample - Superstore'!$V:$V,$A2787,'Sample - Superstore'!$N:$N,$B2787)</f>
        <v>0.8</v>
      </c>
      <c r="J2787" s="42">
        <f>SUMIFS('Sample - Superstore'!U:U,'Sample - Superstore'!$V:$V,$A2787,'Sample - Superstore'!$N:$N,$B2787)</f>
        <v>-8.736553086</v>
      </c>
      <c r="N2787" s="40"/>
    </row>
    <row r="2788">
      <c r="A2788" s="41" t="s">
        <v>8634</v>
      </c>
      <c r="B2788" s="36" t="s">
        <v>6156</v>
      </c>
      <c r="C2788" s="36" t="s">
        <v>39</v>
      </c>
      <c r="D2788" s="36" t="s">
        <v>61</v>
      </c>
      <c r="E2788" s="36" t="s">
        <v>6157</v>
      </c>
      <c r="F2788" s="42">
        <f>SUMIFS('Sample - Superstore'!R:R,'Sample - Superstore'!$V:$V,$A2788,'Sample - Superstore'!$N:$N,$B2788)</f>
        <v>32.8755358</v>
      </c>
      <c r="G2788" s="43" t="str">
        <f>IF(OR($F2788&lt;Lower_Limit,$F2788&gt;Upper_Limit),TRUE,IF($F2788&gt;Upper_percentile,"P99",IF($F2788&lt;Lower_percentile,"P01","")))</f>
        <v/>
      </c>
      <c r="H2788" s="44">
        <f>SUMIFS('Sample - Superstore'!S:S,'Sample - Superstore'!$V:$V,$A2788,'Sample - Superstore'!$N:$N,$B2788)</f>
        <v>3</v>
      </c>
      <c r="I2788" s="45">
        <f>SUMIFS('Sample - Superstore'!T:T,'Sample - Superstore'!$V:$V,$A2788,'Sample - Superstore'!$N:$N,$B2788)</f>
        <v>0.2</v>
      </c>
      <c r="J2788" s="42">
        <f>SUMIFS('Sample - Superstore'!U:U,'Sample - Superstore'!$V:$V,$A2788,'Sample - Superstore'!$N:$N,$B2788)</f>
        <v>5.342274568</v>
      </c>
      <c r="N2788" s="40"/>
    </row>
    <row r="2789">
      <c r="A2789" s="41" t="s">
        <v>8634</v>
      </c>
      <c r="B2789" s="36" t="s">
        <v>4699</v>
      </c>
      <c r="C2789" s="36" t="s">
        <v>35</v>
      </c>
      <c r="D2789" s="36" t="s">
        <v>121</v>
      </c>
      <c r="E2789" s="36" t="s">
        <v>4700</v>
      </c>
      <c r="F2789" s="42">
        <f>SUMIFS('Sample - Superstore'!R:R,'Sample - Superstore'!$V:$V,$A2789,'Sample - Superstore'!$N:$N,$B2789)</f>
        <v>97.53453827</v>
      </c>
      <c r="G2789" s="43" t="str">
        <f>IF(OR($F2789&lt;Lower_Limit,$F2789&gt;Upper_Limit),TRUE,IF($F2789&gt;Upper_percentile,"P99",IF($F2789&lt;Lower_percentile,"P01","")))</f>
        <v/>
      </c>
      <c r="H2789" s="44">
        <f>SUMIFS('Sample - Superstore'!S:S,'Sample - Superstore'!$V:$V,$A2789,'Sample - Superstore'!$N:$N,$B2789)</f>
        <v>3</v>
      </c>
      <c r="I2789" s="45">
        <f>SUMIFS('Sample - Superstore'!T:T,'Sample - Superstore'!$V:$V,$A2789,'Sample - Superstore'!$N:$N,$B2789)</f>
        <v>0.6</v>
      </c>
      <c r="J2789" s="42">
        <f>SUMIFS('Sample - Superstore'!U:U,'Sample - Superstore'!$V:$V,$A2789,'Sample - Superstore'!$N:$N,$B2789)</f>
        <v>-48.76726914</v>
      </c>
      <c r="N2789" s="40"/>
    </row>
    <row r="2790">
      <c r="A2790" s="41" t="s">
        <v>8634</v>
      </c>
      <c r="B2790" s="36" t="s">
        <v>904</v>
      </c>
      <c r="C2790" s="36" t="s">
        <v>51</v>
      </c>
      <c r="D2790" s="36" t="s">
        <v>76</v>
      </c>
      <c r="E2790" s="36" t="s">
        <v>5187</v>
      </c>
      <c r="F2790" s="42">
        <f>SUMIFS('Sample - Superstore'!R:R,'Sample - Superstore'!$V:$V,$A2790,'Sample - Superstore'!$N:$N,$B2790)</f>
        <v>216.2793284</v>
      </c>
      <c r="G2790" s="43" t="str">
        <f>IF(OR($F2790&lt;Lower_Limit,$F2790&gt;Upper_Limit),TRUE,IF($F2790&gt;Upper_percentile,"P99",IF($F2790&lt;Lower_percentile,"P01","")))</f>
        <v/>
      </c>
      <c r="H2790" s="44">
        <f>SUMIFS('Sample - Superstore'!S:S,'Sample - Superstore'!$V:$V,$A2790,'Sample - Superstore'!$N:$N,$B2790)</f>
        <v>3</v>
      </c>
      <c r="I2790" s="45">
        <f>SUMIFS('Sample - Superstore'!T:T,'Sample - Superstore'!$V:$V,$A2790,'Sample - Superstore'!$N:$N,$B2790)</f>
        <v>0.8</v>
      </c>
      <c r="J2790" s="42">
        <f>SUMIFS('Sample - Superstore'!U:U,'Sample - Superstore'!$V:$V,$A2790,'Sample - Superstore'!$N:$N,$B2790)</f>
        <v>-378.4888247</v>
      </c>
      <c r="N2790" s="40"/>
    </row>
    <row r="2791">
      <c r="A2791" s="41" t="s">
        <v>8634</v>
      </c>
      <c r="B2791" s="36" t="s">
        <v>6159</v>
      </c>
      <c r="C2791" s="36" t="s">
        <v>51</v>
      </c>
      <c r="D2791" s="36" t="s">
        <v>93</v>
      </c>
      <c r="E2791" s="36" t="s">
        <v>6160</v>
      </c>
      <c r="F2791" s="42">
        <f>SUMIFS('Sample - Superstore'!R:R,'Sample - Superstore'!$V:$V,$A2791,'Sample - Superstore'!$N:$N,$B2791)</f>
        <v>28.16687407</v>
      </c>
      <c r="G2791" s="43" t="str">
        <f>IF(OR($F2791&lt;Lower_Limit,$F2791&gt;Upper_Limit),TRUE,IF($F2791&gt;Upper_percentile,"P99",IF($F2791&lt;Lower_percentile,"P01","")))</f>
        <v/>
      </c>
      <c r="H2791" s="44">
        <f>SUMIFS('Sample - Superstore'!S:S,'Sample - Superstore'!$V:$V,$A2791,'Sample - Superstore'!$N:$N,$B2791)</f>
        <v>3</v>
      </c>
      <c r="I2791" s="45">
        <f>SUMIFS('Sample - Superstore'!T:T,'Sample - Superstore'!$V:$V,$A2791,'Sample - Superstore'!$N:$N,$B2791)</f>
        <v>0.2</v>
      </c>
      <c r="J2791" s="42">
        <f>SUMIFS('Sample - Superstore'!U:U,'Sample - Superstore'!$V:$V,$A2791,'Sample - Superstore'!$N:$N,$B2791)</f>
        <v>7.74589037</v>
      </c>
      <c r="N2791" s="40"/>
    </row>
    <row r="2792">
      <c r="A2792" s="41" t="s">
        <v>8634</v>
      </c>
      <c r="B2792" s="36" t="s">
        <v>5075</v>
      </c>
      <c r="C2792" s="36" t="s">
        <v>51</v>
      </c>
      <c r="D2792" s="36" t="s">
        <v>93</v>
      </c>
      <c r="E2792" s="36" t="s">
        <v>5076</v>
      </c>
      <c r="F2792" s="42">
        <f>SUMIFS('Sample - Superstore'!R:R,'Sample - Superstore'!$V:$V,$A2792,'Sample - Superstore'!$N:$N,$B2792)</f>
        <v>46.2</v>
      </c>
      <c r="G2792" s="43" t="str">
        <f>IF(OR($F2792&lt;Lower_Limit,$F2792&gt;Upper_Limit),TRUE,IF($F2792&gt;Upper_percentile,"P99",IF($F2792&lt;Lower_percentile,"P01","")))</f>
        <v/>
      </c>
      <c r="H2792" s="44">
        <f>SUMIFS('Sample - Superstore'!S:S,'Sample - Superstore'!$V:$V,$A2792,'Sample - Superstore'!$N:$N,$B2792)</f>
        <v>4</v>
      </c>
      <c r="I2792" s="45">
        <f>SUMIFS('Sample - Superstore'!T:T,'Sample - Superstore'!$V:$V,$A2792,'Sample - Superstore'!$N:$N,$B2792)</f>
        <v>0</v>
      </c>
      <c r="J2792" s="42">
        <f>SUMIFS('Sample - Superstore'!U:U,'Sample - Superstore'!$V:$V,$A2792,'Sample - Superstore'!$N:$N,$B2792)</f>
        <v>21.252</v>
      </c>
      <c r="N2792" s="40"/>
    </row>
    <row r="2793">
      <c r="A2793" s="41" t="s">
        <v>8634</v>
      </c>
      <c r="B2793" s="36" t="s">
        <v>750</v>
      </c>
      <c r="C2793" s="36" t="s">
        <v>39</v>
      </c>
      <c r="D2793" s="36" t="s">
        <v>40</v>
      </c>
      <c r="E2793" s="36" t="s">
        <v>751</v>
      </c>
      <c r="F2793" s="42">
        <f>SUMIFS('Sample - Superstore'!R:R,'Sample - Superstore'!$V:$V,$A2793,'Sample - Superstore'!$N:$N,$B2793)</f>
        <v>635.319493</v>
      </c>
      <c r="G2793" s="43" t="str">
        <f>IF(OR($F2793&lt;Lower_Limit,$F2793&gt;Upper_Limit),TRUE,IF($F2793&gt;Upper_percentile,"P99",IF($F2793&lt;Lower_percentile,"P01","")))</f>
        <v/>
      </c>
      <c r="H2793" s="44">
        <f>SUMIFS('Sample - Superstore'!S:S,'Sample - Superstore'!$V:$V,$A2793,'Sample - Superstore'!$N:$N,$B2793)</f>
        <v>7</v>
      </c>
      <c r="I2793" s="45">
        <f>SUMIFS('Sample - Superstore'!T:T,'Sample - Superstore'!$V:$V,$A2793,'Sample - Superstore'!$N:$N,$B2793)</f>
        <v>0.2</v>
      </c>
      <c r="J2793" s="42">
        <f>SUMIFS('Sample - Superstore'!U:U,'Sample - Superstore'!$V:$V,$A2793,'Sample - Superstore'!$N:$N,$B2793)</f>
        <v>55.59045564</v>
      </c>
      <c r="N2793" s="40"/>
    </row>
    <row r="2794">
      <c r="A2794" s="41" t="s">
        <v>8634</v>
      </c>
      <c r="B2794" s="36" t="s">
        <v>885</v>
      </c>
      <c r="C2794" s="36" t="s">
        <v>51</v>
      </c>
      <c r="D2794" s="36" t="s">
        <v>93</v>
      </c>
      <c r="E2794" s="36" t="s">
        <v>886</v>
      </c>
      <c r="F2794" s="42">
        <f>SUMIFS('Sample - Superstore'!R:R,'Sample - Superstore'!$V:$V,$A2794,'Sample - Superstore'!$N:$N,$B2794)</f>
        <v>13.9</v>
      </c>
      <c r="G2794" s="43" t="str">
        <f>IF(OR($F2794&lt;Lower_Limit,$F2794&gt;Upper_Limit),TRUE,IF($F2794&gt;Upper_percentile,"P99",IF($F2794&lt;Lower_percentile,"P01","")))</f>
        <v/>
      </c>
      <c r="H2794" s="44">
        <f>SUMIFS('Sample - Superstore'!S:S,'Sample - Superstore'!$V:$V,$A2794,'Sample - Superstore'!$N:$N,$B2794)</f>
        <v>5</v>
      </c>
      <c r="I2794" s="45">
        <f>SUMIFS('Sample - Superstore'!T:T,'Sample - Superstore'!$V:$V,$A2794,'Sample - Superstore'!$N:$N,$B2794)</f>
        <v>0</v>
      </c>
      <c r="J2794" s="42">
        <f>SUMIFS('Sample - Superstore'!U:U,'Sample - Superstore'!$V:$V,$A2794,'Sample - Superstore'!$N:$N,$B2794)</f>
        <v>3.753</v>
      </c>
      <c r="N2794" s="40"/>
    </row>
    <row r="2795">
      <c r="A2795" s="41" t="s">
        <v>8634</v>
      </c>
      <c r="B2795" s="36" t="s">
        <v>6164</v>
      </c>
      <c r="C2795" s="36" t="s">
        <v>51</v>
      </c>
      <c r="D2795" s="36" t="s">
        <v>205</v>
      </c>
      <c r="E2795" s="36" t="s">
        <v>6165</v>
      </c>
      <c r="F2795" s="42">
        <f>SUMIFS('Sample - Superstore'!R:R,'Sample - Superstore'!$V:$V,$A2795,'Sample - Superstore'!$N:$N,$B2795)</f>
        <v>19.4</v>
      </c>
      <c r="G2795" s="43" t="str">
        <f>IF(OR($F2795&lt;Lower_Limit,$F2795&gt;Upper_Limit),TRUE,IF($F2795&gt;Upper_percentile,"P99",IF($F2795&lt;Lower_percentile,"P01","")))</f>
        <v/>
      </c>
      <c r="H2795" s="44">
        <f>SUMIFS('Sample - Superstore'!S:S,'Sample - Superstore'!$V:$V,$A2795,'Sample - Superstore'!$N:$N,$B2795)</f>
        <v>5</v>
      </c>
      <c r="I2795" s="45">
        <f>SUMIFS('Sample - Superstore'!T:T,'Sample - Superstore'!$V:$V,$A2795,'Sample - Superstore'!$N:$N,$B2795)</f>
        <v>0</v>
      </c>
      <c r="J2795" s="42">
        <f>SUMIFS('Sample - Superstore'!U:U,'Sample - Superstore'!$V:$V,$A2795,'Sample - Superstore'!$N:$N,$B2795)</f>
        <v>9.312</v>
      </c>
      <c r="N2795" s="40"/>
    </row>
    <row r="2796">
      <c r="A2796" s="41" t="s">
        <v>8634</v>
      </c>
      <c r="B2796" s="36" t="s">
        <v>3941</v>
      </c>
      <c r="C2796" s="36" t="s">
        <v>51</v>
      </c>
      <c r="D2796" s="36" t="s">
        <v>283</v>
      </c>
      <c r="E2796" s="36" t="s">
        <v>3942</v>
      </c>
      <c r="F2796" s="42">
        <f>SUMIFS('Sample - Superstore'!R:R,'Sample - Superstore'!$V:$V,$A2796,'Sample - Superstore'!$N:$N,$B2796)</f>
        <v>90.86</v>
      </c>
      <c r="G2796" s="43" t="str">
        <f>IF(OR($F2796&lt;Lower_Limit,$F2796&gt;Upper_Limit),TRUE,IF($F2796&gt;Upper_percentile,"P99",IF($F2796&lt;Lower_percentile,"P01","")))</f>
        <v/>
      </c>
      <c r="H2796" s="44">
        <f>SUMIFS('Sample - Superstore'!S:S,'Sample - Superstore'!$V:$V,$A2796,'Sample - Superstore'!$N:$N,$B2796)</f>
        <v>7</v>
      </c>
      <c r="I2796" s="45">
        <f>SUMIFS('Sample - Superstore'!T:T,'Sample - Superstore'!$V:$V,$A2796,'Sample - Superstore'!$N:$N,$B2796)</f>
        <v>0</v>
      </c>
      <c r="J2796" s="42">
        <f>SUMIFS('Sample - Superstore'!U:U,'Sample - Superstore'!$V:$V,$A2796,'Sample - Superstore'!$N:$N,$B2796)</f>
        <v>26.3494</v>
      </c>
      <c r="N2796" s="40"/>
    </row>
    <row r="2797">
      <c r="A2797" s="41" t="s">
        <v>8634</v>
      </c>
      <c r="B2797" s="36" t="s">
        <v>6168</v>
      </c>
      <c r="C2797" s="36" t="s">
        <v>51</v>
      </c>
      <c r="D2797" s="36" t="s">
        <v>297</v>
      </c>
      <c r="E2797" s="36" t="s">
        <v>6169</v>
      </c>
      <c r="F2797" s="42">
        <f>SUMIFS('Sample - Superstore'!R:R,'Sample - Superstore'!$V:$V,$A2797,'Sample - Superstore'!$N:$N,$B2797)</f>
        <v>34.18042387</v>
      </c>
      <c r="G2797" s="43" t="str">
        <f>IF(OR($F2797&lt;Lower_Limit,$F2797&gt;Upper_Limit),TRUE,IF($F2797&gt;Upper_percentile,"P99",IF($F2797&lt;Lower_percentile,"P01","")))</f>
        <v/>
      </c>
      <c r="H2797" s="44">
        <f>SUMIFS('Sample - Superstore'!S:S,'Sample - Superstore'!$V:$V,$A2797,'Sample - Superstore'!$N:$N,$B2797)</f>
        <v>7</v>
      </c>
      <c r="I2797" s="45">
        <f>SUMIFS('Sample - Superstore'!T:T,'Sample - Superstore'!$V:$V,$A2797,'Sample - Superstore'!$N:$N,$B2797)</f>
        <v>0</v>
      </c>
      <c r="J2797" s="42">
        <f>SUMIFS('Sample - Superstore'!U:U,'Sample - Superstore'!$V:$V,$A2797,'Sample - Superstore'!$N:$N,$B2797)</f>
        <v>15.72299498</v>
      </c>
      <c r="N2797" s="40"/>
    </row>
    <row r="2798">
      <c r="A2798" s="41" t="s">
        <v>8634</v>
      </c>
      <c r="B2798" s="36" t="s">
        <v>3768</v>
      </c>
      <c r="C2798" s="36" t="s">
        <v>51</v>
      </c>
      <c r="D2798" s="36" t="s">
        <v>76</v>
      </c>
      <c r="E2798" s="36" t="s">
        <v>3769</v>
      </c>
      <c r="F2798" s="42">
        <f>SUMIFS('Sample - Superstore'!R:R,'Sample - Superstore'!$V:$V,$A2798,'Sample - Superstore'!$N:$N,$B2798)</f>
        <v>19.824</v>
      </c>
      <c r="G2798" s="43" t="str">
        <f>IF(OR($F2798&lt;Lower_Limit,$F2798&gt;Upper_Limit),TRUE,IF($F2798&gt;Upper_percentile,"P99",IF($F2798&lt;Lower_percentile,"P01","")))</f>
        <v/>
      </c>
      <c r="H2798" s="44">
        <f>SUMIFS('Sample - Superstore'!S:S,'Sample - Superstore'!$V:$V,$A2798,'Sample - Superstore'!$N:$N,$B2798)</f>
        <v>6</v>
      </c>
      <c r="I2798" s="45">
        <f>SUMIFS('Sample - Superstore'!T:T,'Sample - Superstore'!$V:$V,$A2798,'Sample - Superstore'!$N:$N,$B2798)</f>
        <v>0.2</v>
      </c>
      <c r="J2798" s="42">
        <f>SUMIFS('Sample - Superstore'!U:U,'Sample - Superstore'!$V:$V,$A2798,'Sample - Superstore'!$N:$N,$B2798)</f>
        <v>6.6906</v>
      </c>
      <c r="N2798" s="40"/>
    </row>
    <row r="2799">
      <c r="A2799" s="41" t="s">
        <v>8634</v>
      </c>
      <c r="B2799" s="36" t="s">
        <v>5970</v>
      </c>
      <c r="C2799" s="36" t="s">
        <v>39</v>
      </c>
      <c r="D2799" s="36" t="s">
        <v>40</v>
      </c>
      <c r="E2799" s="36" t="s">
        <v>5971</v>
      </c>
      <c r="F2799" s="42">
        <f>SUMIFS('Sample - Superstore'!R:R,'Sample - Superstore'!$V:$V,$A2799,'Sample - Superstore'!$N:$N,$B2799)</f>
        <v>657.504</v>
      </c>
      <c r="G2799" s="43" t="str">
        <f>IF(OR($F2799&lt;Lower_Limit,$F2799&gt;Upper_Limit),TRUE,IF($F2799&gt;Upper_percentile,"P99",IF($F2799&lt;Lower_percentile,"P01","")))</f>
        <v/>
      </c>
      <c r="H2799" s="44">
        <f>SUMIFS('Sample - Superstore'!S:S,'Sample - Superstore'!$V:$V,$A2799,'Sample - Superstore'!$N:$N,$B2799)</f>
        <v>6</v>
      </c>
      <c r="I2799" s="45">
        <f>SUMIFS('Sample - Superstore'!T:T,'Sample - Superstore'!$V:$V,$A2799,'Sample - Superstore'!$N:$N,$B2799)</f>
        <v>0.2</v>
      </c>
      <c r="J2799" s="42">
        <f>SUMIFS('Sample - Superstore'!U:U,'Sample - Superstore'!$V:$V,$A2799,'Sample - Superstore'!$N:$N,$B2799)</f>
        <v>-131.5008</v>
      </c>
      <c r="N2799" s="40"/>
    </row>
    <row r="2800">
      <c r="A2800" s="41" t="s">
        <v>8634</v>
      </c>
      <c r="B2800" s="36" t="s">
        <v>6171</v>
      </c>
      <c r="C2800" s="36" t="s">
        <v>39</v>
      </c>
      <c r="D2800" s="36" t="s">
        <v>61</v>
      </c>
      <c r="E2800" s="36" t="s">
        <v>6172</v>
      </c>
      <c r="F2800" s="42">
        <f>SUMIFS('Sample - Superstore'!R:R,'Sample - Superstore'!$V:$V,$A2800,'Sample - Superstore'!$N:$N,$B2800)</f>
        <v>99.54</v>
      </c>
      <c r="G2800" s="43" t="str">
        <f>IF(OR($F2800&lt;Lower_Limit,$F2800&gt;Upper_Limit),TRUE,IF($F2800&gt;Upper_percentile,"P99",IF($F2800&lt;Lower_percentile,"P01","")))</f>
        <v/>
      </c>
      <c r="H2800" s="44">
        <f>SUMIFS('Sample - Superstore'!S:S,'Sample - Superstore'!$V:$V,$A2800,'Sample - Superstore'!$N:$N,$B2800)</f>
        <v>2</v>
      </c>
      <c r="I2800" s="45">
        <f>SUMIFS('Sample - Superstore'!T:T,'Sample - Superstore'!$V:$V,$A2800,'Sample - Superstore'!$N:$N,$B2800)</f>
        <v>0</v>
      </c>
      <c r="J2800" s="42">
        <f>SUMIFS('Sample - Superstore'!U:U,'Sample - Superstore'!$V:$V,$A2800,'Sample - Superstore'!$N:$N,$B2800)</f>
        <v>10.9494</v>
      </c>
      <c r="N2800" s="40"/>
    </row>
    <row r="2801">
      <c r="A2801" s="41" t="s">
        <v>8634</v>
      </c>
      <c r="B2801" s="36" t="s">
        <v>2762</v>
      </c>
      <c r="C2801" s="36" t="s">
        <v>51</v>
      </c>
      <c r="D2801" s="36" t="s">
        <v>76</v>
      </c>
      <c r="E2801" s="36" t="s">
        <v>2763</v>
      </c>
      <c r="F2801" s="42">
        <f>SUMIFS('Sample - Superstore'!R:R,'Sample - Superstore'!$V:$V,$A2801,'Sample - Superstore'!$N:$N,$B2801)</f>
        <v>14.624</v>
      </c>
      <c r="G2801" s="43" t="str">
        <f>IF(OR($F2801&lt;Lower_Limit,$F2801&gt;Upper_Limit),TRUE,IF($F2801&gt;Upper_percentile,"P99",IF($F2801&lt;Lower_percentile,"P01","")))</f>
        <v/>
      </c>
      <c r="H2801" s="44">
        <f>SUMIFS('Sample - Superstore'!S:S,'Sample - Superstore'!$V:$V,$A2801,'Sample - Superstore'!$N:$N,$B2801)</f>
        <v>2</v>
      </c>
      <c r="I2801" s="45">
        <f>SUMIFS('Sample - Superstore'!T:T,'Sample - Superstore'!$V:$V,$A2801,'Sample - Superstore'!$N:$N,$B2801)</f>
        <v>0.2</v>
      </c>
      <c r="J2801" s="42">
        <f>SUMIFS('Sample - Superstore'!U:U,'Sample - Superstore'!$V:$V,$A2801,'Sample - Superstore'!$N:$N,$B2801)</f>
        <v>5.1184</v>
      </c>
      <c r="N2801" s="40"/>
    </row>
    <row r="2802">
      <c r="A2802" s="41" t="s">
        <v>8634</v>
      </c>
      <c r="B2802" s="36" t="s">
        <v>350</v>
      </c>
      <c r="C2802" s="36" t="s">
        <v>35</v>
      </c>
      <c r="D2802" s="36" t="s">
        <v>73</v>
      </c>
      <c r="E2802" s="36" t="s">
        <v>351</v>
      </c>
      <c r="F2802" s="42">
        <f>SUMIFS('Sample - Superstore'!R:R,'Sample - Superstore'!$V:$V,$A2802,'Sample - Superstore'!$N:$N,$B2802)</f>
        <v>697.16</v>
      </c>
      <c r="G2802" s="43" t="str">
        <f>IF(OR($F2802&lt;Lower_Limit,$F2802&gt;Upper_Limit),TRUE,IF($F2802&gt;Upper_percentile,"P99",IF($F2802&lt;Lower_percentile,"P01","")))</f>
        <v/>
      </c>
      <c r="H2802" s="44">
        <f>SUMIFS('Sample - Superstore'!S:S,'Sample - Superstore'!$V:$V,$A2802,'Sample - Superstore'!$N:$N,$B2802)</f>
        <v>5</v>
      </c>
      <c r="I2802" s="45">
        <f>SUMIFS('Sample - Superstore'!T:T,'Sample - Superstore'!$V:$V,$A2802,'Sample - Superstore'!$N:$N,$B2802)</f>
        <v>0.2</v>
      </c>
      <c r="J2802" s="42">
        <f>SUMIFS('Sample - Superstore'!U:U,'Sample - Superstore'!$V:$V,$A2802,'Sample - Superstore'!$N:$N,$B2802)</f>
        <v>8.7145</v>
      </c>
      <c r="N2802" s="40"/>
    </row>
    <row r="2803">
      <c r="A2803" s="41" t="s">
        <v>8634</v>
      </c>
      <c r="B2803" s="36" t="s">
        <v>3176</v>
      </c>
      <c r="C2803" s="36" t="s">
        <v>35</v>
      </c>
      <c r="D2803" s="36" t="s">
        <v>121</v>
      </c>
      <c r="E2803" s="36" t="s">
        <v>3177</v>
      </c>
      <c r="F2803" s="42">
        <f>SUMIFS('Sample - Superstore'!R:R,'Sample - Superstore'!$V:$V,$A2803,'Sample - Superstore'!$N:$N,$B2803)</f>
        <v>30.93</v>
      </c>
      <c r="G2803" s="43" t="str">
        <f>IF(OR($F2803&lt;Lower_Limit,$F2803&gt;Upper_Limit),TRUE,IF($F2803&gt;Upper_percentile,"P99",IF($F2803&lt;Lower_percentile,"P01","")))</f>
        <v/>
      </c>
      <c r="H2803" s="44">
        <f>SUMIFS('Sample - Superstore'!S:S,'Sample - Superstore'!$V:$V,$A2803,'Sample - Superstore'!$N:$N,$B2803)</f>
        <v>1</v>
      </c>
      <c r="I2803" s="45">
        <f>SUMIFS('Sample - Superstore'!T:T,'Sample - Superstore'!$V:$V,$A2803,'Sample - Superstore'!$N:$N,$B2803)</f>
        <v>0</v>
      </c>
      <c r="J2803" s="42">
        <f>SUMIFS('Sample - Superstore'!U:U,'Sample - Superstore'!$V:$V,$A2803,'Sample - Superstore'!$N:$N,$B2803)</f>
        <v>12.6813</v>
      </c>
      <c r="N2803" s="40"/>
    </row>
    <row r="2804">
      <c r="A2804" s="41" t="s">
        <v>8634</v>
      </c>
      <c r="B2804" s="36" t="s">
        <v>2205</v>
      </c>
      <c r="C2804" s="36" t="s">
        <v>51</v>
      </c>
      <c r="D2804" s="36" t="s">
        <v>76</v>
      </c>
      <c r="E2804" s="36" t="s">
        <v>2206</v>
      </c>
      <c r="F2804" s="42">
        <f>SUMIFS('Sample - Superstore'!R:R,'Sample - Superstore'!$V:$V,$A2804,'Sample - Superstore'!$N:$N,$B2804)</f>
        <v>27.496</v>
      </c>
      <c r="G2804" s="43" t="str">
        <f>IF(OR($F2804&lt;Lower_Limit,$F2804&gt;Upper_Limit),TRUE,IF($F2804&gt;Upper_percentile,"P99",IF($F2804&lt;Lower_percentile,"P01","")))</f>
        <v/>
      </c>
      <c r="H2804" s="44">
        <f>SUMIFS('Sample - Superstore'!S:S,'Sample - Superstore'!$V:$V,$A2804,'Sample - Superstore'!$N:$N,$B2804)</f>
        <v>7</v>
      </c>
      <c r="I2804" s="45">
        <f>SUMIFS('Sample - Superstore'!T:T,'Sample - Superstore'!$V:$V,$A2804,'Sample - Superstore'!$N:$N,$B2804)</f>
        <v>0.2</v>
      </c>
      <c r="J2804" s="42">
        <f>SUMIFS('Sample - Superstore'!U:U,'Sample - Superstore'!$V:$V,$A2804,'Sample - Superstore'!$N:$N,$B2804)</f>
        <v>9.2799</v>
      </c>
      <c r="N2804" s="40"/>
    </row>
    <row r="2805">
      <c r="A2805" s="41" t="s">
        <v>8634</v>
      </c>
      <c r="B2805" s="36" t="s">
        <v>682</v>
      </c>
      <c r="C2805" s="36" t="s">
        <v>51</v>
      </c>
      <c r="D2805" s="36" t="s">
        <v>283</v>
      </c>
      <c r="E2805" s="36" t="s">
        <v>683</v>
      </c>
      <c r="F2805" s="42">
        <f>SUMIFS('Sample - Superstore'!R:R,'Sample - Superstore'!$V:$V,$A2805,'Sample - Superstore'!$N:$N,$B2805)</f>
        <v>484.6702222</v>
      </c>
      <c r="G2805" s="43" t="str">
        <f>IF(OR($F2805&lt;Lower_Limit,$F2805&gt;Upper_Limit),TRUE,IF($F2805&gt;Upper_percentile,"P99",IF($F2805&lt;Lower_percentile,"P01","")))</f>
        <v/>
      </c>
      <c r="H2805" s="44">
        <f>SUMIFS('Sample - Superstore'!S:S,'Sample - Superstore'!$V:$V,$A2805,'Sample - Superstore'!$N:$N,$B2805)</f>
        <v>15</v>
      </c>
      <c r="I2805" s="45">
        <f>SUMIFS('Sample - Superstore'!T:T,'Sample - Superstore'!$V:$V,$A2805,'Sample - Superstore'!$N:$N,$B2805)</f>
        <v>0.8</v>
      </c>
      <c r="J2805" s="42">
        <f>SUMIFS('Sample - Superstore'!U:U,'Sample - Superstore'!$V:$V,$A2805,'Sample - Superstore'!$N:$N,$B2805)</f>
        <v>-161.8257778</v>
      </c>
      <c r="N2805" s="40"/>
    </row>
    <row r="2806">
      <c r="A2806" s="41" t="s">
        <v>8634</v>
      </c>
      <c r="B2806" s="36" t="s">
        <v>2078</v>
      </c>
      <c r="C2806" s="36" t="s">
        <v>51</v>
      </c>
      <c r="D2806" s="36" t="s">
        <v>93</v>
      </c>
      <c r="E2806" s="36" t="s">
        <v>2079</v>
      </c>
      <c r="F2806" s="42">
        <f>SUMIFS('Sample - Superstore'!R:R,'Sample - Superstore'!$V:$V,$A2806,'Sample - Superstore'!$N:$N,$B2806)</f>
        <v>10.56980247</v>
      </c>
      <c r="G2806" s="43" t="str">
        <f>IF(OR($F2806&lt;Lower_Limit,$F2806&gt;Upper_Limit),TRUE,IF($F2806&gt;Upper_percentile,"P99",IF($F2806&lt;Lower_percentile,"P01","")))</f>
        <v/>
      </c>
      <c r="H2806" s="44">
        <f>SUMIFS('Sample - Superstore'!S:S,'Sample - Superstore'!$V:$V,$A2806,'Sample - Superstore'!$N:$N,$B2806)</f>
        <v>3</v>
      </c>
      <c r="I2806" s="45">
        <f>SUMIFS('Sample - Superstore'!T:T,'Sample - Superstore'!$V:$V,$A2806,'Sample - Superstore'!$N:$N,$B2806)</f>
        <v>0</v>
      </c>
      <c r="J2806" s="42">
        <f>SUMIFS('Sample - Superstore'!U:U,'Sample - Superstore'!$V:$V,$A2806,'Sample - Superstore'!$N:$N,$B2806)</f>
        <v>2.853846667</v>
      </c>
      <c r="N2806" s="40"/>
    </row>
    <row r="2807">
      <c r="A2807" s="41" t="s">
        <v>8634</v>
      </c>
      <c r="B2807" s="36" t="s">
        <v>1601</v>
      </c>
      <c r="C2807" s="36" t="s">
        <v>35</v>
      </c>
      <c r="D2807" s="36" t="s">
        <v>121</v>
      </c>
      <c r="E2807" s="36" t="s">
        <v>1602</v>
      </c>
      <c r="F2807" s="42">
        <f>SUMIFS('Sample - Superstore'!R:R,'Sample - Superstore'!$V:$V,$A2807,'Sample - Superstore'!$N:$N,$B2807)</f>
        <v>3.441703704</v>
      </c>
      <c r="G2807" s="43" t="str">
        <f>IF(OR($F2807&lt;Lower_Limit,$F2807&gt;Upper_Limit),TRUE,IF($F2807&gt;Upper_percentile,"P99",IF($F2807&lt;Lower_percentile,"P01","")))</f>
        <v/>
      </c>
      <c r="H2807" s="44">
        <f>SUMIFS('Sample - Superstore'!S:S,'Sample - Superstore'!$V:$V,$A2807,'Sample - Superstore'!$N:$N,$B2807)</f>
        <v>1</v>
      </c>
      <c r="I2807" s="45">
        <f>SUMIFS('Sample - Superstore'!T:T,'Sample - Superstore'!$V:$V,$A2807,'Sample - Superstore'!$N:$N,$B2807)</f>
        <v>0</v>
      </c>
      <c r="J2807" s="42">
        <f>SUMIFS('Sample - Superstore'!U:U,'Sample - Superstore'!$V:$V,$A2807,'Sample - Superstore'!$N:$N,$B2807)</f>
        <v>1.617600741</v>
      </c>
      <c r="N2807" s="40"/>
    </row>
    <row r="2808">
      <c r="A2808" s="41" t="s">
        <v>8634</v>
      </c>
      <c r="B2808" s="36" t="s">
        <v>3109</v>
      </c>
      <c r="C2808" s="36" t="s">
        <v>39</v>
      </c>
      <c r="D2808" s="36" t="s">
        <v>61</v>
      </c>
      <c r="E2808" s="36" t="s">
        <v>3110</v>
      </c>
      <c r="F2808" s="42">
        <f>SUMIFS('Sample - Superstore'!R:R,'Sample - Superstore'!$V:$V,$A2808,'Sample - Superstore'!$N:$N,$B2808)</f>
        <v>265.93</v>
      </c>
      <c r="G2808" s="43" t="str">
        <f>IF(OR($F2808&lt;Lower_Limit,$F2808&gt;Upper_Limit),TRUE,IF($F2808&gt;Upper_percentile,"P99",IF($F2808&lt;Lower_percentile,"P01","")))</f>
        <v/>
      </c>
      <c r="H2808" s="44">
        <f>SUMIFS('Sample - Superstore'!S:S,'Sample - Superstore'!$V:$V,$A2808,'Sample - Superstore'!$N:$N,$B2808)</f>
        <v>7</v>
      </c>
      <c r="I2808" s="45">
        <f>SUMIFS('Sample - Superstore'!T:T,'Sample - Superstore'!$V:$V,$A2808,'Sample - Superstore'!$N:$N,$B2808)</f>
        <v>0</v>
      </c>
      <c r="J2808" s="42">
        <f>SUMIFS('Sample - Superstore'!U:U,'Sample - Superstore'!$V:$V,$A2808,'Sample - Superstore'!$N:$N,$B2808)</f>
        <v>63.8232</v>
      </c>
      <c r="N2808" s="40"/>
    </row>
    <row r="2809">
      <c r="A2809" s="41" t="s">
        <v>8634</v>
      </c>
      <c r="B2809" s="36" t="s">
        <v>3609</v>
      </c>
      <c r="C2809" s="36" t="s">
        <v>39</v>
      </c>
      <c r="D2809" s="36" t="s">
        <v>61</v>
      </c>
      <c r="E2809" s="36" t="s">
        <v>3610</v>
      </c>
      <c r="F2809" s="42">
        <f>SUMIFS('Sample - Superstore'!R:R,'Sample - Superstore'!$V:$V,$A2809,'Sample - Superstore'!$N:$N,$B2809)</f>
        <v>281.4864198</v>
      </c>
      <c r="G2809" s="43" t="str">
        <f>IF(OR($F2809&lt;Lower_Limit,$F2809&gt;Upper_Limit),TRUE,IF($F2809&gt;Upper_percentile,"P99",IF($F2809&lt;Lower_percentile,"P01","")))</f>
        <v/>
      </c>
      <c r="H2809" s="44">
        <f>SUMIFS('Sample - Superstore'!S:S,'Sample - Superstore'!$V:$V,$A2809,'Sample - Superstore'!$N:$N,$B2809)</f>
        <v>2</v>
      </c>
      <c r="I2809" s="45">
        <f>SUMIFS('Sample - Superstore'!T:T,'Sample - Superstore'!$V:$V,$A2809,'Sample - Superstore'!$N:$N,$B2809)</f>
        <v>0</v>
      </c>
      <c r="J2809" s="42">
        <f>SUMIFS('Sample - Superstore'!U:U,'Sample - Superstore'!$V:$V,$A2809,'Sample - Superstore'!$N:$N,$B2809)</f>
        <v>45.03782716</v>
      </c>
      <c r="N2809" s="40"/>
    </row>
    <row r="2810">
      <c r="A2810" s="41" t="s">
        <v>8634</v>
      </c>
      <c r="B2810" s="36" t="s">
        <v>5461</v>
      </c>
      <c r="C2810" s="36" t="s">
        <v>51</v>
      </c>
      <c r="D2810" s="36" t="s">
        <v>124</v>
      </c>
      <c r="E2810" s="36" t="s">
        <v>5462</v>
      </c>
      <c r="F2810" s="42">
        <f>SUMIFS('Sample - Superstore'!R:R,'Sample - Superstore'!$V:$V,$A2810,'Sample - Superstore'!$N:$N,$B2810)</f>
        <v>73.28108642</v>
      </c>
      <c r="G2810" s="43" t="str">
        <f>IF(OR($F2810&lt;Lower_Limit,$F2810&gt;Upper_Limit),TRUE,IF($F2810&gt;Upper_percentile,"P99",IF($F2810&lt;Lower_percentile,"P01","")))</f>
        <v/>
      </c>
      <c r="H2810" s="44">
        <f>SUMIFS('Sample - Superstore'!S:S,'Sample - Superstore'!$V:$V,$A2810,'Sample - Superstore'!$N:$N,$B2810)</f>
        <v>2</v>
      </c>
      <c r="I2810" s="45">
        <f>SUMIFS('Sample - Superstore'!T:T,'Sample - Superstore'!$V:$V,$A2810,'Sample - Superstore'!$N:$N,$B2810)</f>
        <v>0</v>
      </c>
      <c r="J2810" s="42">
        <f>SUMIFS('Sample - Superstore'!U:U,'Sample - Superstore'!$V:$V,$A2810,'Sample - Superstore'!$N:$N,$B2810)</f>
        <v>32.97648889</v>
      </c>
      <c r="N2810" s="40"/>
    </row>
    <row r="2811">
      <c r="A2811" s="41" t="s">
        <v>8634</v>
      </c>
      <c r="B2811" s="36" t="s">
        <v>3400</v>
      </c>
      <c r="C2811" s="36" t="s">
        <v>51</v>
      </c>
      <c r="D2811" s="36" t="s">
        <v>124</v>
      </c>
      <c r="E2811" s="36" t="s">
        <v>404</v>
      </c>
      <c r="F2811" s="42">
        <f>SUMIFS('Sample - Superstore'!R:R,'Sample - Superstore'!$V:$V,$A2811,'Sample - Superstore'!$N:$N,$B2811)</f>
        <v>67.06473086</v>
      </c>
      <c r="G2811" s="43" t="str">
        <f>IF(OR($F2811&lt;Lower_Limit,$F2811&gt;Upper_Limit),TRUE,IF($F2811&gt;Upper_percentile,"P99",IF($F2811&lt;Lower_percentile,"P01","")))</f>
        <v/>
      </c>
      <c r="H2811" s="44">
        <f>SUMIFS('Sample - Superstore'!S:S,'Sample - Superstore'!$V:$V,$A2811,'Sample - Superstore'!$N:$N,$B2811)</f>
        <v>2</v>
      </c>
      <c r="I2811" s="45">
        <f>SUMIFS('Sample - Superstore'!T:T,'Sample - Superstore'!$V:$V,$A2811,'Sample - Superstore'!$N:$N,$B2811)</f>
        <v>0.2</v>
      </c>
      <c r="J2811" s="42">
        <f>SUMIFS('Sample - Superstore'!U:U,'Sample - Superstore'!$V:$V,$A2811,'Sample - Superstore'!$N:$N,$B2811)</f>
        <v>22.63434667</v>
      </c>
      <c r="N2811" s="40"/>
    </row>
    <row r="2812">
      <c r="A2812" s="41" t="s">
        <v>8634</v>
      </c>
      <c r="B2812" s="36" t="s">
        <v>1662</v>
      </c>
      <c r="C2812" s="36" t="s">
        <v>51</v>
      </c>
      <c r="D2812" s="36" t="s">
        <v>124</v>
      </c>
      <c r="E2812" s="36" t="s">
        <v>4546</v>
      </c>
      <c r="F2812" s="42">
        <f>SUMIFS('Sample - Superstore'!R:R,'Sample - Superstore'!$V:$V,$A2812,'Sample - Superstore'!$N:$N,$B2812)</f>
        <v>324.1398914</v>
      </c>
      <c r="G2812" s="43" t="str">
        <f>IF(OR($F2812&lt;Lower_Limit,$F2812&gt;Upper_Limit),TRUE,IF($F2812&gt;Upper_percentile,"P99",IF($F2812&lt;Lower_percentile,"P01","")))</f>
        <v/>
      </c>
      <c r="H2812" s="44">
        <f>SUMIFS('Sample - Superstore'!S:S,'Sample - Superstore'!$V:$V,$A2812,'Sample - Superstore'!$N:$N,$B2812)</f>
        <v>7</v>
      </c>
      <c r="I2812" s="45">
        <f>SUMIFS('Sample - Superstore'!T:T,'Sample - Superstore'!$V:$V,$A2812,'Sample - Superstore'!$N:$N,$B2812)</f>
        <v>0.2</v>
      </c>
      <c r="J2812" s="42">
        <f>SUMIFS('Sample - Superstore'!U:U,'Sample - Superstore'!$V:$V,$A2812,'Sample - Superstore'!$N:$N,$B2812)</f>
        <v>121.5524593</v>
      </c>
      <c r="N2812" s="40"/>
    </row>
    <row r="2813">
      <c r="A2813" s="41" t="s">
        <v>8634</v>
      </c>
      <c r="B2813" s="36" t="s">
        <v>3120</v>
      </c>
      <c r="C2813" s="36" t="s">
        <v>51</v>
      </c>
      <c r="D2813" s="36" t="s">
        <v>124</v>
      </c>
      <c r="E2813" s="36" t="s">
        <v>3121</v>
      </c>
      <c r="F2813" s="42">
        <f>SUMIFS('Sample - Superstore'!R:R,'Sample - Superstore'!$V:$V,$A2813,'Sample - Superstore'!$N:$N,$B2813)</f>
        <v>328.1995885</v>
      </c>
      <c r="G2813" s="43" t="str">
        <f>IF(OR($F2813&lt;Lower_Limit,$F2813&gt;Upper_Limit),TRUE,IF($F2813&gt;Upper_percentile,"P99",IF($F2813&lt;Lower_percentile,"P01","")))</f>
        <v/>
      </c>
      <c r="H2813" s="44">
        <f>SUMIFS('Sample - Superstore'!S:S,'Sample - Superstore'!$V:$V,$A2813,'Sample - Superstore'!$N:$N,$B2813)</f>
        <v>5</v>
      </c>
      <c r="I2813" s="45">
        <f>SUMIFS('Sample - Superstore'!T:T,'Sample - Superstore'!$V:$V,$A2813,'Sample - Superstore'!$N:$N,$B2813)</f>
        <v>0</v>
      </c>
      <c r="J2813" s="42">
        <f>SUMIFS('Sample - Superstore'!U:U,'Sample - Superstore'!$V:$V,$A2813,'Sample - Superstore'!$N:$N,$B2813)</f>
        <v>157.5358025</v>
      </c>
      <c r="N2813" s="40"/>
    </row>
    <row r="2814">
      <c r="A2814" s="41" t="s">
        <v>8634</v>
      </c>
      <c r="B2814" s="36" t="s">
        <v>2116</v>
      </c>
      <c r="C2814" s="36" t="s">
        <v>51</v>
      </c>
      <c r="D2814" s="36" t="s">
        <v>124</v>
      </c>
      <c r="E2814" s="36" t="s">
        <v>2117</v>
      </c>
      <c r="F2814" s="42">
        <f>SUMIFS('Sample - Superstore'!R:R,'Sample - Superstore'!$V:$V,$A2814,'Sample - Superstore'!$N:$N,$B2814)</f>
        <v>6.838477366</v>
      </c>
      <c r="G2814" s="43" t="str">
        <f>IF(OR($F2814&lt;Lower_Limit,$F2814&gt;Upper_Limit),TRUE,IF($F2814&gt;Upper_percentile,"P99",IF($F2814&lt;Lower_percentile,"P01","")))</f>
        <v/>
      </c>
      <c r="H2814" s="44">
        <f>SUMIFS('Sample - Superstore'!S:S,'Sample - Superstore'!$V:$V,$A2814,'Sample - Superstore'!$N:$N,$B2814)</f>
        <v>1</v>
      </c>
      <c r="I2814" s="45">
        <f>SUMIFS('Sample - Superstore'!T:T,'Sample - Superstore'!$V:$V,$A2814,'Sample - Superstore'!$N:$N,$B2814)</f>
        <v>0</v>
      </c>
      <c r="J2814" s="42">
        <f>SUMIFS('Sample - Superstore'!U:U,'Sample - Superstore'!$V:$V,$A2814,'Sample - Superstore'!$N:$N,$B2814)</f>
        <v>3.350853909</v>
      </c>
      <c r="N2814" s="40"/>
    </row>
    <row r="2815">
      <c r="A2815" s="41" t="s">
        <v>8634</v>
      </c>
      <c r="B2815" s="36" t="s">
        <v>4975</v>
      </c>
      <c r="C2815" s="36" t="s">
        <v>35</v>
      </c>
      <c r="D2815" s="36" t="s">
        <v>263</v>
      </c>
      <c r="E2815" s="36" t="s">
        <v>4976</v>
      </c>
      <c r="F2815" s="42">
        <f>SUMIFS('Sample - Superstore'!R:R,'Sample - Superstore'!$V:$V,$A2815,'Sample - Superstore'!$N:$N,$B2815)</f>
        <v>2136.58642</v>
      </c>
      <c r="G2815" s="43" t="str">
        <f>IF(OR($F2815&lt;Lower_Limit,$F2815&gt;Upper_Limit),TRUE,IF($F2815&gt;Upper_percentile,"P99",IF($F2815&lt;Lower_percentile,"P01","")))</f>
        <v/>
      </c>
      <c r="H2815" s="44">
        <f>SUMIFS('Sample - Superstore'!S:S,'Sample - Superstore'!$V:$V,$A2815,'Sample - Superstore'!$N:$N,$B2815)</f>
        <v>6</v>
      </c>
      <c r="I2815" s="45">
        <f>SUMIFS('Sample - Superstore'!T:T,'Sample - Superstore'!$V:$V,$A2815,'Sample - Superstore'!$N:$N,$B2815)</f>
        <v>0</v>
      </c>
      <c r="J2815" s="42">
        <f>SUMIFS('Sample - Superstore'!U:U,'Sample - Superstore'!$V:$V,$A2815,'Sample - Superstore'!$N:$N,$B2815)</f>
        <v>619.6100617</v>
      </c>
      <c r="N2815" s="40"/>
    </row>
    <row r="2816">
      <c r="A2816" s="41" t="s">
        <v>8634</v>
      </c>
      <c r="B2816" s="36" t="s">
        <v>733</v>
      </c>
      <c r="C2816" s="36" t="s">
        <v>51</v>
      </c>
      <c r="D2816" s="36" t="s">
        <v>52</v>
      </c>
      <c r="E2816" s="36" t="s">
        <v>734</v>
      </c>
      <c r="F2816" s="42">
        <f>SUMIFS('Sample - Superstore'!R:R,'Sample - Superstore'!$V:$V,$A2816,'Sample - Superstore'!$N:$N,$B2816)</f>
        <v>725.84</v>
      </c>
      <c r="G2816" s="43" t="str">
        <f>IF(OR($F2816&lt;Lower_Limit,$F2816&gt;Upper_Limit),TRUE,IF($F2816&gt;Upper_percentile,"P99",IF($F2816&lt;Lower_percentile,"P01","")))</f>
        <v/>
      </c>
      <c r="H2816" s="44">
        <f>SUMIFS('Sample - Superstore'!S:S,'Sample - Superstore'!$V:$V,$A2816,'Sample - Superstore'!$N:$N,$B2816)</f>
        <v>4</v>
      </c>
      <c r="I2816" s="45">
        <f>SUMIFS('Sample - Superstore'!T:T,'Sample - Superstore'!$V:$V,$A2816,'Sample - Superstore'!$N:$N,$B2816)</f>
        <v>0</v>
      </c>
      <c r="J2816" s="42">
        <f>SUMIFS('Sample - Superstore'!U:U,'Sample - Superstore'!$V:$V,$A2816,'Sample - Superstore'!$N:$N,$B2816)</f>
        <v>210.4936</v>
      </c>
      <c r="N2816" s="40"/>
    </row>
    <row r="2817">
      <c r="A2817" s="41" t="s">
        <v>8634</v>
      </c>
      <c r="B2817" s="36" t="s">
        <v>4574</v>
      </c>
      <c r="C2817" s="36" t="s">
        <v>51</v>
      </c>
      <c r="D2817" s="36" t="s">
        <v>76</v>
      </c>
      <c r="E2817" s="36" t="s">
        <v>4575</v>
      </c>
      <c r="F2817" s="42">
        <f>SUMIFS('Sample - Superstore'!R:R,'Sample - Superstore'!$V:$V,$A2817,'Sample - Superstore'!$N:$N,$B2817)</f>
        <v>10.896</v>
      </c>
      <c r="G2817" s="43" t="str">
        <f>IF(OR($F2817&lt;Lower_Limit,$F2817&gt;Upper_Limit),TRUE,IF($F2817&gt;Upper_percentile,"P99",IF($F2817&lt;Lower_percentile,"P01","")))</f>
        <v/>
      </c>
      <c r="H2817" s="44">
        <f>SUMIFS('Sample - Superstore'!S:S,'Sample - Superstore'!$V:$V,$A2817,'Sample - Superstore'!$N:$N,$B2817)</f>
        <v>3</v>
      </c>
      <c r="I2817" s="45">
        <f>SUMIFS('Sample - Superstore'!T:T,'Sample - Superstore'!$V:$V,$A2817,'Sample - Superstore'!$N:$N,$B2817)</f>
        <v>0.2</v>
      </c>
      <c r="J2817" s="42">
        <f>SUMIFS('Sample - Superstore'!U:U,'Sample - Superstore'!$V:$V,$A2817,'Sample - Superstore'!$N:$N,$B2817)</f>
        <v>3.9498</v>
      </c>
      <c r="N2817" s="40"/>
    </row>
    <row r="2818">
      <c r="A2818" s="41" t="s">
        <v>8634</v>
      </c>
      <c r="B2818" s="36" t="s">
        <v>3059</v>
      </c>
      <c r="C2818" s="36" t="s">
        <v>51</v>
      </c>
      <c r="D2818" s="36" t="s">
        <v>76</v>
      </c>
      <c r="E2818" s="36" t="s">
        <v>3060</v>
      </c>
      <c r="F2818" s="42">
        <f>SUMIFS('Sample - Superstore'!R:R,'Sample - Superstore'!$V:$V,$A2818,'Sample - Superstore'!$N:$N,$B2818)</f>
        <v>8.544</v>
      </c>
      <c r="G2818" s="43" t="str">
        <f>IF(OR($F2818&lt;Lower_Limit,$F2818&gt;Upper_Limit),TRUE,IF($F2818&gt;Upper_percentile,"P99",IF($F2818&lt;Lower_percentile,"P01","")))</f>
        <v/>
      </c>
      <c r="H2818" s="44">
        <f>SUMIFS('Sample - Superstore'!S:S,'Sample - Superstore'!$V:$V,$A2818,'Sample - Superstore'!$N:$N,$B2818)</f>
        <v>2</v>
      </c>
      <c r="I2818" s="45">
        <f>SUMIFS('Sample - Superstore'!T:T,'Sample - Superstore'!$V:$V,$A2818,'Sample - Superstore'!$N:$N,$B2818)</f>
        <v>0.2</v>
      </c>
      <c r="J2818" s="42">
        <f>SUMIFS('Sample - Superstore'!U:U,'Sample - Superstore'!$V:$V,$A2818,'Sample - Superstore'!$N:$N,$B2818)</f>
        <v>2.8836</v>
      </c>
      <c r="N2818" s="40"/>
    </row>
    <row r="2819">
      <c r="A2819" s="41" t="s">
        <v>8634</v>
      </c>
      <c r="B2819" s="36" t="s">
        <v>2616</v>
      </c>
      <c r="C2819" s="36" t="s">
        <v>51</v>
      </c>
      <c r="D2819" s="36" t="s">
        <v>283</v>
      </c>
      <c r="E2819" s="36" t="s">
        <v>2617</v>
      </c>
      <c r="F2819" s="42">
        <f>SUMIFS('Sample - Superstore'!R:R,'Sample - Superstore'!$V:$V,$A2819,'Sample - Superstore'!$N:$N,$B2819)</f>
        <v>45.04551078</v>
      </c>
      <c r="G2819" s="43" t="str">
        <f>IF(OR($F2819&lt;Lower_Limit,$F2819&gt;Upper_Limit),TRUE,IF($F2819&gt;Upper_percentile,"P99",IF($F2819&lt;Lower_percentile,"P01","")))</f>
        <v/>
      </c>
      <c r="H2819" s="44">
        <f>SUMIFS('Sample - Superstore'!S:S,'Sample - Superstore'!$V:$V,$A2819,'Sample - Superstore'!$N:$N,$B2819)</f>
        <v>1</v>
      </c>
      <c r="I2819" s="45">
        <f>SUMIFS('Sample - Superstore'!T:T,'Sample - Superstore'!$V:$V,$A2819,'Sample - Superstore'!$N:$N,$B2819)</f>
        <v>0.2</v>
      </c>
      <c r="J2819" s="42">
        <f>SUMIFS('Sample - Superstore'!U:U,'Sample - Superstore'!$V:$V,$A2819,'Sample - Superstore'!$N:$N,$B2819)</f>
        <v>5.630688847</v>
      </c>
      <c r="N2819" s="40"/>
    </row>
    <row r="2820">
      <c r="A2820" s="41" t="s">
        <v>8634</v>
      </c>
      <c r="B2820" s="36" t="s">
        <v>6190</v>
      </c>
      <c r="C2820" s="36" t="s">
        <v>51</v>
      </c>
      <c r="D2820" s="36" t="s">
        <v>205</v>
      </c>
      <c r="E2820" s="36" t="s">
        <v>6191</v>
      </c>
      <c r="F2820" s="42">
        <f>SUMIFS('Sample - Superstore'!R:R,'Sample - Superstore'!$V:$V,$A2820,'Sample - Superstore'!$N:$N,$B2820)</f>
        <v>10.47777778</v>
      </c>
      <c r="G2820" s="43" t="str">
        <f>IF(OR($F2820&lt;Lower_Limit,$F2820&gt;Upper_Limit),TRUE,IF($F2820&gt;Upper_percentile,"P99",IF($F2820&lt;Lower_percentile,"P01","")))</f>
        <v/>
      </c>
      <c r="H2820" s="44">
        <f>SUMIFS('Sample - Superstore'!S:S,'Sample - Superstore'!$V:$V,$A2820,'Sample - Superstore'!$N:$N,$B2820)</f>
        <v>3</v>
      </c>
      <c r="I2820" s="45">
        <f>SUMIFS('Sample - Superstore'!T:T,'Sample - Superstore'!$V:$V,$A2820,'Sample - Superstore'!$N:$N,$B2820)</f>
        <v>0.2</v>
      </c>
      <c r="J2820" s="42">
        <f>SUMIFS('Sample - Superstore'!U:U,'Sample - Superstore'!$V:$V,$A2820,'Sample - Superstore'!$N:$N,$B2820)</f>
        <v>3.405277778</v>
      </c>
      <c r="N2820" s="40"/>
    </row>
    <row r="2821">
      <c r="A2821" s="41" t="s">
        <v>8634</v>
      </c>
      <c r="B2821" s="36" t="s">
        <v>3885</v>
      </c>
      <c r="C2821" s="36" t="s">
        <v>51</v>
      </c>
      <c r="D2821" s="36" t="s">
        <v>76</v>
      </c>
      <c r="E2821" s="36" t="s">
        <v>3886</v>
      </c>
      <c r="F2821" s="42">
        <f>SUMIFS('Sample - Superstore'!R:R,'Sample - Superstore'!$V:$V,$A2821,'Sample - Superstore'!$N:$N,$B2821)</f>
        <v>30.576</v>
      </c>
      <c r="G2821" s="43" t="str">
        <f>IF(OR($F2821&lt;Lower_Limit,$F2821&gt;Upper_Limit),TRUE,IF($F2821&gt;Upper_percentile,"P99",IF($F2821&lt;Lower_percentile,"P01","")))</f>
        <v/>
      </c>
      <c r="H2821" s="44">
        <f>SUMIFS('Sample - Superstore'!S:S,'Sample - Superstore'!$V:$V,$A2821,'Sample - Superstore'!$N:$N,$B2821)</f>
        <v>6</v>
      </c>
      <c r="I2821" s="45">
        <f>SUMIFS('Sample - Superstore'!T:T,'Sample - Superstore'!$V:$V,$A2821,'Sample - Superstore'!$N:$N,$B2821)</f>
        <v>0.2</v>
      </c>
      <c r="J2821" s="42">
        <f>SUMIFS('Sample - Superstore'!U:U,'Sample - Superstore'!$V:$V,$A2821,'Sample - Superstore'!$N:$N,$B2821)</f>
        <v>10.3194</v>
      </c>
      <c r="N2821" s="40"/>
    </row>
    <row r="2822">
      <c r="A2822" s="41" t="s">
        <v>8634</v>
      </c>
      <c r="B2822" s="36" t="s">
        <v>6193</v>
      </c>
      <c r="C2822" s="36" t="s">
        <v>51</v>
      </c>
      <c r="D2822" s="36" t="s">
        <v>272</v>
      </c>
      <c r="E2822" s="36" t="s">
        <v>6194</v>
      </c>
      <c r="F2822" s="42">
        <f>SUMIFS('Sample - Superstore'!R:R,'Sample - Superstore'!$V:$V,$A2822,'Sample - Superstore'!$N:$N,$B2822)</f>
        <v>13.02</v>
      </c>
      <c r="G2822" s="43" t="str">
        <f>IF(OR($F2822&lt;Lower_Limit,$F2822&gt;Upper_Limit),TRUE,IF($F2822&gt;Upper_percentile,"P99",IF($F2822&lt;Lower_percentile,"P01","")))</f>
        <v/>
      </c>
      <c r="H2822" s="44">
        <f>SUMIFS('Sample - Superstore'!S:S,'Sample - Superstore'!$V:$V,$A2822,'Sample - Superstore'!$N:$N,$B2822)</f>
        <v>7</v>
      </c>
      <c r="I2822" s="45">
        <f>SUMIFS('Sample - Superstore'!T:T,'Sample - Superstore'!$V:$V,$A2822,'Sample - Superstore'!$N:$N,$B2822)</f>
        <v>0</v>
      </c>
      <c r="J2822" s="42">
        <f>SUMIFS('Sample - Superstore'!U:U,'Sample - Superstore'!$V:$V,$A2822,'Sample - Superstore'!$N:$N,$B2822)</f>
        <v>0.3906</v>
      </c>
      <c r="N2822" s="40"/>
    </row>
    <row r="2823">
      <c r="A2823" s="41" t="s">
        <v>8634</v>
      </c>
      <c r="B2823" s="36" t="s">
        <v>2832</v>
      </c>
      <c r="C2823" s="36" t="s">
        <v>35</v>
      </c>
      <c r="D2823" s="36" t="s">
        <v>121</v>
      </c>
      <c r="E2823" s="36" t="s">
        <v>2833</v>
      </c>
      <c r="F2823" s="42">
        <f>SUMIFS('Sample - Superstore'!R:R,'Sample - Superstore'!$V:$V,$A2823,'Sample - Superstore'!$N:$N,$B2823)</f>
        <v>22.14</v>
      </c>
      <c r="G2823" s="43" t="str">
        <f>IF(OR($F2823&lt;Lower_Limit,$F2823&gt;Upper_Limit),TRUE,IF($F2823&gt;Upper_percentile,"P99",IF($F2823&lt;Lower_percentile,"P01","")))</f>
        <v/>
      </c>
      <c r="H2823" s="44">
        <f>SUMIFS('Sample - Superstore'!S:S,'Sample - Superstore'!$V:$V,$A2823,'Sample - Superstore'!$N:$N,$B2823)</f>
        <v>3</v>
      </c>
      <c r="I2823" s="45">
        <f>SUMIFS('Sample - Superstore'!T:T,'Sample - Superstore'!$V:$V,$A2823,'Sample - Superstore'!$N:$N,$B2823)</f>
        <v>0</v>
      </c>
      <c r="J2823" s="42">
        <f>SUMIFS('Sample - Superstore'!U:U,'Sample - Superstore'!$V:$V,$A2823,'Sample - Superstore'!$N:$N,$B2823)</f>
        <v>6.4206</v>
      </c>
      <c r="N2823" s="40"/>
    </row>
    <row r="2824">
      <c r="A2824" s="41" t="s">
        <v>8634</v>
      </c>
      <c r="B2824" s="36" t="s">
        <v>653</v>
      </c>
      <c r="C2824" s="36" t="s">
        <v>51</v>
      </c>
      <c r="D2824" s="36" t="s">
        <v>52</v>
      </c>
      <c r="E2824" s="36" t="s">
        <v>654</v>
      </c>
      <c r="F2824" s="42">
        <f>SUMIFS('Sample - Superstore'!R:R,'Sample - Superstore'!$V:$V,$A2824,'Sample - Superstore'!$N:$N,$B2824)</f>
        <v>529.4868543</v>
      </c>
      <c r="G2824" s="43" t="str">
        <f>IF(OR($F2824&lt;Lower_Limit,$F2824&gt;Upper_Limit),TRUE,IF($F2824&gt;Upper_percentile,"P99",IF($F2824&lt;Lower_percentile,"P01","")))</f>
        <v/>
      </c>
      <c r="H2824" s="44">
        <f>SUMIFS('Sample - Superstore'!S:S,'Sample - Superstore'!$V:$V,$A2824,'Sample - Superstore'!$N:$N,$B2824)</f>
        <v>6</v>
      </c>
      <c r="I2824" s="45">
        <f>SUMIFS('Sample - Superstore'!T:T,'Sample - Superstore'!$V:$V,$A2824,'Sample - Superstore'!$N:$N,$B2824)</f>
        <v>0.2</v>
      </c>
      <c r="J2824" s="42">
        <f>SUMIFS('Sample - Superstore'!U:U,'Sample - Superstore'!$V:$V,$A2824,'Sample - Superstore'!$N:$N,$B2824)</f>
        <v>-31.10114222</v>
      </c>
      <c r="N2824" s="40"/>
    </row>
    <row r="2825">
      <c r="A2825" s="41" t="s">
        <v>8634</v>
      </c>
      <c r="B2825" s="36" t="s">
        <v>4894</v>
      </c>
      <c r="C2825" s="36" t="s">
        <v>35</v>
      </c>
      <c r="D2825" s="36" t="s">
        <v>121</v>
      </c>
      <c r="E2825" s="36" t="s">
        <v>4895</v>
      </c>
      <c r="F2825" s="42">
        <f>SUMIFS('Sample - Superstore'!R:R,'Sample - Superstore'!$V:$V,$A2825,'Sample - Superstore'!$N:$N,$B2825)</f>
        <v>211.84</v>
      </c>
      <c r="G2825" s="43" t="str">
        <f>IF(OR($F2825&lt;Lower_Limit,$F2825&gt;Upper_Limit),TRUE,IF($F2825&gt;Upper_percentile,"P99",IF($F2825&lt;Lower_percentile,"P01","")))</f>
        <v/>
      </c>
      <c r="H2825" s="44">
        <f>SUMIFS('Sample - Superstore'!S:S,'Sample - Superstore'!$V:$V,$A2825,'Sample - Superstore'!$N:$N,$B2825)</f>
        <v>8</v>
      </c>
      <c r="I2825" s="45">
        <f>SUMIFS('Sample - Superstore'!T:T,'Sample - Superstore'!$V:$V,$A2825,'Sample - Superstore'!$N:$N,$B2825)</f>
        <v>0</v>
      </c>
      <c r="J2825" s="42">
        <f>SUMIFS('Sample - Superstore'!U:U,'Sample - Superstore'!$V:$V,$A2825,'Sample - Superstore'!$N:$N,$B2825)</f>
        <v>76.2624</v>
      </c>
      <c r="N2825" s="40"/>
    </row>
    <row r="2826">
      <c r="A2826" s="41" t="s">
        <v>8634</v>
      </c>
      <c r="B2826" s="36" t="s">
        <v>6198</v>
      </c>
      <c r="C2826" s="36" t="s">
        <v>51</v>
      </c>
      <c r="D2826" s="36" t="s">
        <v>124</v>
      </c>
      <c r="E2826" s="36" t="s">
        <v>6199</v>
      </c>
      <c r="F2826" s="42">
        <f>SUMIFS('Sample - Superstore'!R:R,'Sample - Superstore'!$V:$V,$A2826,'Sample - Superstore'!$N:$N,$B2826)</f>
        <v>30.40385185</v>
      </c>
      <c r="G2826" s="43" t="str">
        <f>IF(OR($F2826&lt;Lower_Limit,$F2826&gt;Upper_Limit),TRUE,IF($F2826&gt;Upper_percentile,"P99",IF($F2826&lt;Lower_percentile,"P01","")))</f>
        <v/>
      </c>
      <c r="H2826" s="44">
        <f>SUMIFS('Sample - Superstore'!S:S,'Sample - Superstore'!$V:$V,$A2826,'Sample - Superstore'!$N:$N,$B2826)</f>
        <v>6</v>
      </c>
      <c r="I2826" s="45">
        <f>SUMIFS('Sample - Superstore'!T:T,'Sample - Superstore'!$V:$V,$A2826,'Sample - Superstore'!$N:$N,$B2826)</f>
        <v>0</v>
      </c>
      <c r="J2826" s="42">
        <f>SUMIFS('Sample - Superstore'!U:U,'Sample - Superstore'!$V:$V,$A2826,'Sample - Superstore'!$N:$N,$B2826)</f>
        <v>13.68173333</v>
      </c>
      <c r="N2826" s="40"/>
    </row>
    <row r="2827">
      <c r="A2827" s="41" t="s">
        <v>8634</v>
      </c>
      <c r="B2827" s="36" t="s">
        <v>1708</v>
      </c>
      <c r="C2827" s="36" t="s">
        <v>51</v>
      </c>
      <c r="D2827" s="36" t="s">
        <v>635</v>
      </c>
      <c r="E2827" s="36" t="s">
        <v>1709</v>
      </c>
      <c r="F2827" s="42">
        <f>SUMIFS('Sample - Superstore'!R:R,'Sample - Superstore'!$V:$V,$A2827,'Sample - Superstore'!$N:$N,$B2827)</f>
        <v>411.5175556</v>
      </c>
      <c r="G2827" s="43" t="str">
        <f>IF(OR($F2827&lt;Lower_Limit,$F2827&gt;Upper_Limit),TRUE,IF($F2827&gt;Upper_percentile,"P99",IF($F2827&lt;Lower_percentile,"P01","")))</f>
        <v/>
      </c>
      <c r="H2827" s="44">
        <f>SUMIFS('Sample - Superstore'!S:S,'Sample - Superstore'!$V:$V,$A2827,'Sample - Superstore'!$N:$N,$B2827)</f>
        <v>3</v>
      </c>
      <c r="I2827" s="45">
        <f>SUMIFS('Sample - Superstore'!T:T,'Sample - Superstore'!$V:$V,$A2827,'Sample - Superstore'!$N:$N,$B2827)</f>
        <v>0</v>
      </c>
      <c r="J2827" s="42">
        <f>SUMIFS('Sample - Superstore'!U:U,'Sample - Superstore'!$V:$V,$A2827,'Sample - Superstore'!$N:$N,$B2827)</f>
        <v>20.57587778</v>
      </c>
      <c r="N2827" s="40"/>
    </row>
    <row r="2828">
      <c r="A2828" s="41" t="s">
        <v>8634</v>
      </c>
      <c r="B2828" s="36" t="s">
        <v>4083</v>
      </c>
      <c r="C2828" s="36" t="s">
        <v>51</v>
      </c>
      <c r="D2828" s="36" t="s">
        <v>76</v>
      </c>
      <c r="E2828" s="36" t="s">
        <v>4084</v>
      </c>
      <c r="F2828" s="42">
        <f>SUMIFS('Sample - Superstore'!R:R,'Sample - Superstore'!$V:$V,$A2828,'Sample - Superstore'!$N:$N,$B2828)</f>
        <v>34.76</v>
      </c>
      <c r="G2828" s="43" t="str">
        <f>IF(OR($F2828&lt;Lower_Limit,$F2828&gt;Upper_Limit),TRUE,IF($F2828&gt;Upper_percentile,"P99",IF($F2828&lt;Lower_percentile,"P01","")))</f>
        <v/>
      </c>
      <c r="H2828" s="44">
        <f>SUMIFS('Sample - Superstore'!S:S,'Sample - Superstore'!$V:$V,$A2828,'Sample - Superstore'!$N:$N,$B2828)</f>
        <v>5</v>
      </c>
      <c r="I2828" s="45">
        <f>SUMIFS('Sample - Superstore'!T:T,'Sample - Superstore'!$V:$V,$A2828,'Sample - Superstore'!$N:$N,$B2828)</f>
        <v>0.2</v>
      </c>
      <c r="J2828" s="42">
        <f>SUMIFS('Sample - Superstore'!U:U,'Sample - Superstore'!$V:$V,$A2828,'Sample - Superstore'!$N:$N,$B2828)</f>
        <v>11.297</v>
      </c>
      <c r="N2828" s="40"/>
    </row>
    <row r="2829">
      <c r="A2829" s="41" t="s">
        <v>8634</v>
      </c>
      <c r="B2829" s="36" t="s">
        <v>825</v>
      </c>
      <c r="C2829" s="36" t="s">
        <v>51</v>
      </c>
      <c r="D2829" s="36" t="s">
        <v>52</v>
      </c>
      <c r="E2829" s="36" t="s">
        <v>826</v>
      </c>
      <c r="F2829" s="42">
        <f>SUMIFS('Sample - Superstore'!R:R,'Sample - Superstore'!$V:$V,$A2829,'Sample - Superstore'!$N:$N,$B2829)</f>
        <v>32.48</v>
      </c>
      <c r="G2829" s="43" t="str">
        <f>IF(OR($F2829&lt;Lower_Limit,$F2829&gt;Upper_Limit),TRUE,IF($F2829&gt;Upper_percentile,"P99",IF($F2829&lt;Lower_percentile,"P01","")))</f>
        <v/>
      </c>
      <c r="H2829" s="44">
        <f>SUMIFS('Sample - Superstore'!S:S,'Sample - Superstore'!$V:$V,$A2829,'Sample - Superstore'!$N:$N,$B2829)</f>
        <v>2</v>
      </c>
      <c r="I2829" s="45">
        <f>SUMIFS('Sample - Superstore'!T:T,'Sample - Superstore'!$V:$V,$A2829,'Sample - Superstore'!$N:$N,$B2829)</f>
        <v>0</v>
      </c>
      <c r="J2829" s="42">
        <f>SUMIFS('Sample - Superstore'!U:U,'Sample - Superstore'!$V:$V,$A2829,'Sample - Superstore'!$N:$N,$B2829)</f>
        <v>4.872</v>
      </c>
      <c r="N2829" s="40"/>
    </row>
    <row r="2830">
      <c r="A2830" s="41" t="s">
        <v>8634</v>
      </c>
      <c r="B2830" s="36" t="s">
        <v>1979</v>
      </c>
      <c r="C2830" s="36" t="s">
        <v>51</v>
      </c>
      <c r="D2830" s="36" t="s">
        <v>124</v>
      </c>
      <c r="E2830" s="36" t="s">
        <v>1980</v>
      </c>
      <c r="F2830" s="42">
        <f>SUMIFS('Sample - Superstore'!R:R,'Sample - Superstore'!$V:$V,$A2830,'Sample - Superstore'!$N:$N,$B2830)</f>
        <v>20.04</v>
      </c>
      <c r="G2830" s="43" t="str">
        <f>IF(OR($F2830&lt;Lower_Limit,$F2830&gt;Upper_Limit),TRUE,IF($F2830&gt;Upper_percentile,"P99",IF($F2830&lt;Lower_percentile,"P01","")))</f>
        <v/>
      </c>
      <c r="H2830" s="44">
        <f>SUMIFS('Sample - Superstore'!S:S,'Sample - Superstore'!$V:$V,$A2830,'Sample - Superstore'!$N:$N,$B2830)</f>
        <v>3</v>
      </c>
      <c r="I2830" s="45">
        <f>SUMIFS('Sample - Superstore'!T:T,'Sample - Superstore'!$V:$V,$A2830,'Sample - Superstore'!$N:$N,$B2830)</f>
        <v>0</v>
      </c>
      <c r="J2830" s="42">
        <f>SUMIFS('Sample - Superstore'!U:U,'Sample - Superstore'!$V:$V,$A2830,'Sample - Superstore'!$N:$N,$B2830)</f>
        <v>9.6192</v>
      </c>
      <c r="N2830" s="40"/>
    </row>
    <row r="2831">
      <c r="A2831" s="41" t="s">
        <v>8634</v>
      </c>
      <c r="B2831" s="36" t="s">
        <v>2247</v>
      </c>
      <c r="C2831" s="36" t="s">
        <v>39</v>
      </c>
      <c r="D2831" s="36" t="s">
        <v>85</v>
      </c>
      <c r="E2831" s="36" t="s">
        <v>2248</v>
      </c>
      <c r="F2831" s="42">
        <f>SUMIFS('Sample - Superstore'!R:R,'Sample - Superstore'!$V:$V,$A2831,'Sample - Superstore'!$N:$N,$B2831)</f>
        <v>13999.96</v>
      </c>
      <c r="G2831" s="43" t="b">
        <f>IF(OR($F2831&lt;Lower_Limit,$F2831&gt;Upper_Limit),TRUE,IF($F2831&gt;Upper_percentile,"P99",IF($F2831&lt;Lower_percentile,"P01","")))</f>
        <v>1</v>
      </c>
      <c r="H2831" s="44">
        <f>SUMIFS('Sample - Superstore'!S:S,'Sample - Superstore'!$V:$V,$A2831,'Sample - Superstore'!$N:$N,$B2831)</f>
        <v>4</v>
      </c>
      <c r="I2831" s="45">
        <f>SUMIFS('Sample - Superstore'!T:T,'Sample - Superstore'!$V:$V,$A2831,'Sample - Superstore'!$N:$N,$B2831)</f>
        <v>0</v>
      </c>
      <c r="J2831" s="42">
        <f>SUMIFS('Sample - Superstore'!U:U,'Sample - Superstore'!$V:$V,$A2831,'Sample - Superstore'!$N:$N,$B2831)</f>
        <v>6719.9808</v>
      </c>
      <c r="N2831" s="40"/>
    </row>
    <row r="2832">
      <c r="A2832" s="41" t="s">
        <v>8634</v>
      </c>
      <c r="B2832" s="36" t="s">
        <v>501</v>
      </c>
      <c r="C2832" s="36" t="s">
        <v>51</v>
      </c>
      <c r="D2832" s="36" t="s">
        <v>124</v>
      </c>
      <c r="E2832" s="36" t="s">
        <v>6204</v>
      </c>
      <c r="F2832" s="42">
        <f>SUMIFS('Sample - Superstore'!R:R,'Sample - Superstore'!$V:$V,$A2832,'Sample - Superstore'!$N:$N,$B2832)</f>
        <v>262.8336461</v>
      </c>
      <c r="G2832" s="43" t="str">
        <f>IF(OR($F2832&lt;Lower_Limit,$F2832&gt;Upper_Limit),TRUE,IF($F2832&gt;Upper_percentile,"P99",IF($F2832&lt;Lower_percentile,"P01","")))</f>
        <v/>
      </c>
      <c r="H2832" s="44">
        <f>SUMIFS('Sample - Superstore'!S:S,'Sample - Superstore'!$V:$V,$A2832,'Sample - Superstore'!$N:$N,$B2832)</f>
        <v>4</v>
      </c>
      <c r="I2832" s="45">
        <f>SUMIFS('Sample - Superstore'!T:T,'Sample - Superstore'!$V:$V,$A2832,'Sample - Superstore'!$N:$N,$B2832)</f>
        <v>0</v>
      </c>
      <c r="J2832" s="42">
        <f>SUMIFS('Sample - Superstore'!U:U,'Sample - Superstore'!$V:$V,$A2832,'Sample - Superstore'!$N:$N,$B2832)</f>
        <v>126.1601501</v>
      </c>
      <c r="N2832" s="40"/>
    </row>
    <row r="2833">
      <c r="A2833" s="41" t="s">
        <v>8634</v>
      </c>
      <c r="B2833" s="36" t="s">
        <v>5239</v>
      </c>
      <c r="C2833" s="36" t="s">
        <v>39</v>
      </c>
      <c r="D2833" s="36" t="s">
        <v>61</v>
      </c>
      <c r="E2833" s="36" t="s">
        <v>5240</v>
      </c>
      <c r="F2833" s="42">
        <f>SUMIFS('Sample - Superstore'!R:R,'Sample - Superstore'!$V:$V,$A2833,'Sample - Superstore'!$N:$N,$B2833)</f>
        <v>30.79341564</v>
      </c>
      <c r="G2833" s="43" t="str">
        <f>IF(OR($F2833&lt;Lower_Limit,$F2833&gt;Upper_Limit),TRUE,IF($F2833&gt;Upper_percentile,"P99",IF($F2833&lt;Lower_percentile,"P01","")))</f>
        <v/>
      </c>
      <c r="H2833" s="44">
        <f>SUMIFS('Sample - Superstore'!S:S,'Sample - Superstore'!$V:$V,$A2833,'Sample - Superstore'!$N:$N,$B2833)</f>
        <v>2</v>
      </c>
      <c r="I2833" s="45">
        <f>SUMIFS('Sample - Superstore'!T:T,'Sample - Superstore'!$V:$V,$A2833,'Sample - Superstore'!$N:$N,$B2833)</f>
        <v>0</v>
      </c>
      <c r="J2833" s="42">
        <f>SUMIFS('Sample - Superstore'!U:U,'Sample - Superstore'!$V:$V,$A2833,'Sample - Superstore'!$N:$N,$B2833)</f>
        <v>13.85703704</v>
      </c>
      <c r="N2833" s="40"/>
    </row>
    <row r="2834">
      <c r="A2834" s="41" t="s">
        <v>8634</v>
      </c>
      <c r="B2834" s="36" t="s">
        <v>423</v>
      </c>
      <c r="C2834" s="36" t="s">
        <v>51</v>
      </c>
      <c r="D2834" s="36" t="s">
        <v>205</v>
      </c>
      <c r="E2834" s="36" t="s">
        <v>424</v>
      </c>
      <c r="F2834" s="42">
        <f>SUMIFS('Sample - Superstore'!R:R,'Sample - Superstore'!$V:$V,$A2834,'Sample - Superstore'!$N:$N,$B2834)</f>
        <v>55.6768642</v>
      </c>
      <c r="G2834" s="43" t="str">
        <f>IF(OR($F2834&lt;Lower_Limit,$F2834&gt;Upper_Limit),TRUE,IF($F2834&gt;Upper_percentile,"P99",IF($F2834&lt;Lower_percentile,"P01","")))</f>
        <v/>
      </c>
      <c r="H2834" s="44">
        <f>SUMIFS('Sample - Superstore'!S:S,'Sample - Superstore'!$V:$V,$A2834,'Sample - Superstore'!$N:$N,$B2834)</f>
        <v>3</v>
      </c>
      <c r="I2834" s="45">
        <f>SUMIFS('Sample - Superstore'!T:T,'Sample - Superstore'!$V:$V,$A2834,'Sample - Superstore'!$N:$N,$B2834)</f>
        <v>0</v>
      </c>
      <c r="J2834" s="42">
        <f>SUMIFS('Sample - Superstore'!U:U,'Sample - Superstore'!$V:$V,$A2834,'Sample - Superstore'!$N:$N,$B2834)</f>
        <v>26.16812617</v>
      </c>
      <c r="N2834" s="40"/>
    </row>
    <row r="2835">
      <c r="A2835" s="41" t="s">
        <v>8634</v>
      </c>
      <c r="B2835" s="36" t="s">
        <v>540</v>
      </c>
      <c r="C2835" s="36" t="s">
        <v>39</v>
      </c>
      <c r="D2835" s="36" t="s">
        <v>40</v>
      </c>
      <c r="E2835" s="36" t="s">
        <v>541</v>
      </c>
      <c r="F2835" s="42">
        <f>SUMIFS('Sample - Superstore'!R:R,'Sample - Superstore'!$V:$V,$A2835,'Sample - Superstore'!$N:$N,$B2835)</f>
        <v>556.6383621</v>
      </c>
      <c r="G2835" s="43" t="str">
        <f>IF(OR($F2835&lt;Lower_Limit,$F2835&gt;Upper_Limit),TRUE,IF($F2835&gt;Upper_percentile,"P99",IF($F2835&lt;Lower_percentile,"P01","")))</f>
        <v/>
      </c>
      <c r="H2835" s="44">
        <f>SUMIFS('Sample - Superstore'!S:S,'Sample - Superstore'!$V:$V,$A2835,'Sample - Superstore'!$N:$N,$B2835)</f>
        <v>1</v>
      </c>
      <c r="I2835" s="45">
        <f>SUMIFS('Sample - Superstore'!T:T,'Sample - Superstore'!$V:$V,$A2835,'Sample - Superstore'!$N:$N,$B2835)</f>
        <v>0</v>
      </c>
      <c r="J2835" s="42">
        <f>SUMIFS('Sample - Superstore'!U:U,'Sample - Superstore'!$V:$V,$A2835,'Sample - Superstore'!$N:$N,$B2835)</f>
        <v>161.425125</v>
      </c>
      <c r="N2835" s="40"/>
    </row>
    <row r="2836">
      <c r="A2836" s="41" t="s">
        <v>8634</v>
      </c>
      <c r="B2836" s="36" t="s">
        <v>4270</v>
      </c>
      <c r="C2836" s="36" t="s">
        <v>35</v>
      </c>
      <c r="D2836" s="36" t="s">
        <v>263</v>
      </c>
      <c r="E2836" s="36" t="s">
        <v>4271</v>
      </c>
      <c r="F2836" s="42">
        <f>SUMIFS('Sample - Superstore'!R:R,'Sample - Superstore'!$V:$V,$A2836,'Sample - Superstore'!$N:$N,$B2836)</f>
        <v>246.1649333</v>
      </c>
      <c r="G2836" s="43" t="str">
        <f>IF(OR($F2836&lt;Lower_Limit,$F2836&gt;Upper_Limit),TRUE,IF($F2836&gt;Upper_percentile,"P99",IF($F2836&lt;Lower_percentile,"P01","")))</f>
        <v/>
      </c>
      <c r="H2836" s="44">
        <f>SUMIFS('Sample - Superstore'!S:S,'Sample - Superstore'!$V:$V,$A2836,'Sample - Superstore'!$N:$N,$B2836)</f>
        <v>3</v>
      </c>
      <c r="I2836" s="45">
        <f>SUMIFS('Sample - Superstore'!T:T,'Sample - Superstore'!$V:$V,$A2836,'Sample - Superstore'!$N:$N,$B2836)</f>
        <v>0.1</v>
      </c>
      <c r="J2836" s="42">
        <f>SUMIFS('Sample - Superstore'!U:U,'Sample - Superstore'!$V:$V,$A2836,'Sample - Superstore'!$N:$N,$B2836)</f>
        <v>2.735165926</v>
      </c>
      <c r="N2836" s="40"/>
    </row>
    <row r="2837">
      <c r="A2837" s="41" t="s">
        <v>8634</v>
      </c>
      <c r="B2837" s="36" t="s">
        <v>1166</v>
      </c>
      <c r="C2837" s="36" t="s">
        <v>35</v>
      </c>
      <c r="D2837" s="36" t="s">
        <v>263</v>
      </c>
      <c r="E2837" s="36" t="s">
        <v>1167</v>
      </c>
      <c r="F2837" s="42">
        <f>SUMIFS('Sample - Superstore'!R:R,'Sample - Superstore'!$V:$V,$A2837,'Sample - Superstore'!$N:$N,$B2837)</f>
        <v>321.8669926</v>
      </c>
      <c r="G2837" s="43" t="str">
        <f>IF(OR($F2837&lt;Lower_Limit,$F2837&gt;Upper_Limit),TRUE,IF($F2837&gt;Upper_percentile,"P99",IF($F2837&lt;Lower_percentile,"P01","")))</f>
        <v/>
      </c>
      <c r="H2837" s="44">
        <f>SUMIFS('Sample - Superstore'!S:S,'Sample - Superstore'!$V:$V,$A2837,'Sample - Superstore'!$N:$N,$B2837)</f>
        <v>2</v>
      </c>
      <c r="I2837" s="45">
        <f>SUMIFS('Sample - Superstore'!T:T,'Sample - Superstore'!$V:$V,$A2837,'Sample - Superstore'!$N:$N,$B2837)</f>
        <v>0.1</v>
      </c>
      <c r="J2837" s="42">
        <f>SUMIFS('Sample - Superstore'!U:U,'Sample - Superstore'!$V:$V,$A2837,'Sample - Superstore'!$N:$N,$B2837)</f>
        <v>71.52599835</v>
      </c>
      <c r="N2837" s="40"/>
    </row>
    <row r="2838">
      <c r="A2838" s="41" t="s">
        <v>8634</v>
      </c>
      <c r="B2838" s="36" t="s">
        <v>6211</v>
      </c>
      <c r="C2838" s="36" t="s">
        <v>51</v>
      </c>
      <c r="D2838" s="36" t="s">
        <v>52</v>
      </c>
      <c r="E2838" s="36" t="s">
        <v>6212</v>
      </c>
      <c r="F2838" s="42">
        <f>SUMIFS('Sample - Superstore'!R:R,'Sample - Superstore'!$V:$V,$A2838,'Sample - Superstore'!$N:$N,$B2838)</f>
        <v>15.1219358</v>
      </c>
      <c r="G2838" s="43" t="str">
        <f>IF(OR($F2838&lt;Lower_Limit,$F2838&gt;Upper_Limit),TRUE,IF($F2838&gt;Upper_percentile,"P99",IF($F2838&lt;Lower_percentile,"P01","")))</f>
        <v/>
      </c>
      <c r="H2838" s="44">
        <f>SUMIFS('Sample - Superstore'!S:S,'Sample - Superstore'!$V:$V,$A2838,'Sample - Superstore'!$N:$N,$B2838)</f>
        <v>2</v>
      </c>
      <c r="I2838" s="45">
        <f>SUMIFS('Sample - Superstore'!T:T,'Sample - Superstore'!$V:$V,$A2838,'Sample - Superstore'!$N:$N,$B2838)</f>
        <v>0.2</v>
      </c>
      <c r="J2838" s="42">
        <f>SUMIFS('Sample - Superstore'!U:U,'Sample - Superstore'!$V:$V,$A2838,'Sample - Superstore'!$N:$N,$B2838)</f>
        <v>1.134145185</v>
      </c>
      <c r="N2838" s="40"/>
    </row>
    <row r="2839">
      <c r="A2839" s="41" t="s">
        <v>8634</v>
      </c>
      <c r="B2839" s="36" t="s">
        <v>2353</v>
      </c>
      <c r="C2839" s="36" t="s">
        <v>39</v>
      </c>
      <c r="D2839" s="36" t="s">
        <v>40</v>
      </c>
      <c r="E2839" s="36" t="s">
        <v>2354</v>
      </c>
      <c r="F2839" s="42">
        <f>SUMIFS('Sample - Superstore'!R:R,'Sample - Superstore'!$V:$V,$A2839,'Sample - Superstore'!$N:$N,$B2839)</f>
        <v>557.2890963</v>
      </c>
      <c r="G2839" s="43" t="str">
        <f>IF(OR($F2839&lt;Lower_Limit,$F2839&gt;Upper_Limit),TRUE,IF($F2839&gt;Upper_percentile,"P99",IF($F2839&lt;Lower_percentile,"P01","")))</f>
        <v/>
      </c>
      <c r="H2839" s="44">
        <f>SUMIFS('Sample - Superstore'!S:S,'Sample - Superstore'!$V:$V,$A2839,'Sample - Superstore'!$N:$N,$B2839)</f>
        <v>3</v>
      </c>
      <c r="I2839" s="45">
        <f>SUMIFS('Sample - Superstore'!T:T,'Sample - Superstore'!$V:$V,$A2839,'Sample - Superstore'!$N:$N,$B2839)</f>
        <v>0.2</v>
      </c>
      <c r="J2839" s="42">
        <f>SUMIFS('Sample - Superstore'!U:U,'Sample - Superstore'!$V:$V,$A2839,'Sample - Superstore'!$N:$N,$B2839)</f>
        <v>55.72890963</v>
      </c>
      <c r="N2839" s="40"/>
    </row>
    <row r="2840">
      <c r="A2840" s="41" t="s">
        <v>8634</v>
      </c>
      <c r="B2840" s="36" t="s">
        <v>1873</v>
      </c>
      <c r="C2840" s="36" t="s">
        <v>51</v>
      </c>
      <c r="D2840" s="36" t="s">
        <v>283</v>
      </c>
      <c r="E2840" s="36" t="s">
        <v>1874</v>
      </c>
      <c r="F2840" s="42">
        <f>SUMIFS('Sample - Superstore'!R:R,'Sample - Superstore'!$V:$V,$A2840,'Sample - Superstore'!$N:$N,$B2840)</f>
        <v>176.04</v>
      </c>
      <c r="G2840" s="43" t="str">
        <f>IF(OR($F2840&lt;Lower_Limit,$F2840&gt;Upper_Limit),TRUE,IF($F2840&gt;Upper_percentile,"P99",IF($F2840&lt;Lower_percentile,"P01","")))</f>
        <v/>
      </c>
      <c r="H2840" s="44">
        <f>SUMIFS('Sample - Superstore'!S:S,'Sample - Superstore'!$V:$V,$A2840,'Sample - Superstore'!$N:$N,$B2840)</f>
        <v>4</v>
      </c>
      <c r="I2840" s="45">
        <f>SUMIFS('Sample - Superstore'!T:T,'Sample - Superstore'!$V:$V,$A2840,'Sample - Superstore'!$N:$N,$B2840)</f>
        <v>0</v>
      </c>
      <c r="J2840" s="42">
        <f>SUMIFS('Sample - Superstore'!U:U,'Sample - Superstore'!$V:$V,$A2840,'Sample - Superstore'!$N:$N,$B2840)</f>
        <v>45.7704</v>
      </c>
      <c r="N2840" s="40"/>
    </row>
    <row r="2841">
      <c r="A2841" s="41" t="s">
        <v>8634</v>
      </c>
      <c r="B2841" s="36" t="s">
        <v>5920</v>
      </c>
      <c r="C2841" s="36" t="s">
        <v>51</v>
      </c>
      <c r="D2841" s="36" t="s">
        <v>93</v>
      </c>
      <c r="E2841" s="36" t="s">
        <v>4409</v>
      </c>
      <c r="F2841" s="42">
        <f>SUMIFS('Sample - Superstore'!R:R,'Sample - Superstore'!$V:$V,$A2841,'Sample - Superstore'!$N:$N,$B2841)</f>
        <v>16.02</v>
      </c>
      <c r="G2841" s="43" t="str">
        <f>IF(OR($F2841&lt;Lower_Limit,$F2841&gt;Upper_Limit),TRUE,IF($F2841&gt;Upper_percentile,"P99",IF($F2841&lt;Lower_percentile,"P01","")))</f>
        <v/>
      </c>
      <c r="H2841" s="44">
        <f>SUMIFS('Sample - Superstore'!S:S,'Sample - Superstore'!$V:$V,$A2841,'Sample - Superstore'!$N:$N,$B2841)</f>
        <v>9</v>
      </c>
      <c r="I2841" s="45">
        <f>SUMIFS('Sample - Superstore'!T:T,'Sample - Superstore'!$V:$V,$A2841,'Sample - Superstore'!$N:$N,$B2841)</f>
        <v>0</v>
      </c>
      <c r="J2841" s="42">
        <f>SUMIFS('Sample - Superstore'!U:U,'Sample - Superstore'!$V:$V,$A2841,'Sample - Superstore'!$N:$N,$B2841)</f>
        <v>4.4856</v>
      </c>
      <c r="N2841" s="40"/>
    </row>
    <row r="2842">
      <c r="A2842" s="41" t="s">
        <v>8634</v>
      </c>
      <c r="B2842" s="36" t="s">
        <v>1265</v>
      </c>
      <c r="C2842" s="36" t="s">
        <v>39</v>
      </c>
      <c r="D2842" s="36" t="s">
        <v>40</v>
      </c>
      <c r="E2842" s="36" t="s">
        <v>1266</v>
      </c>
      <c r="F2842" s="42">
        <f>SUMIFS('Sample - Superstore'!R:R,'Sample - Superstore'!$V:$V,$A2842,'Sample - Superstore'!$N:$N,$B2842)</f>
        <v>211.168</v>
      </c>
      <c r="G2842" s="43" t="str">
        <f>IF(OR($F2842&lt;Lower_Limit,$F2842&gt;Upper_Limit),TRUE,IF($F2842&gt;Upper_percentile,"P99",IF($F2842&lt;Lower_percentile,"P01","")))</f>
        <v/>
      </c>
      <c r="H2842" s="44">
        <f>SUMIFS('Sample - Superstore'!S:S,'Sample - Superstore'!$V:$V,$A2842,'Sample - Superstore'!$N:$N,$B2842)</f>
        <v>4</v>
      </c>
      <c r="I2842" s="45">
        <f>SUMIFS('Sample - Superstore'!T:T,'Sample - Superstore'!$V:$V,$A2842,'Sample - Superstore'!$N:$N,$B2842)</f>
        <v>0.2</v>
      </c>
      <c r="J2842" s="42">
        <f>SUMIFS('Sample - Superstore'!U:U,'Sample - Superstore'!$V:$V,$A2842,'Sample - Superstore'!$N:$N,$B2842)</f>
        <v>15.8376</v>
      </c>
      <c r="N2842" s="40"/>
    </row>
    <row r="2843">
      <c r="A2843" s="41" t="s">
        <v>8634</v>
      </c>
      <c r="B2843" s="36" t="s">
        <v>2424</v>
      </c>
      <c r="C2843" s="36" t="s">
        <v>35</v>
      </c>
      <c r="D2843" s="36" t="s">
        <v>263</v>
      </c>
      <c r="E2843" s="36" t="s">
        <v>2425</v>
      </c>
      <c r="F2843" s="42">
        <f>SUMIFS('Sample - Superstore'!R:R,'Sample - Superstore'!$V:$V,$A2843,'Sample - Superstore'!$N:$N,$B2843)</f>
        <v>107.8025556</v>
      </c>
      <c r="G2843" s="43" t="str">
        <f>IF(OR($F2843&lt;Lower_Limit,$F2843&gt;Upper_Limit),TRUE,IF($F2843&gt;Upper_percentile,"P99",IF($F2843&lt;Lower_percentile,"P01","")))</f>
        <v/>
      </c>
      <c r="H2843" s="44">
        <f>SUMIFS('Sample - Superstore'!S:S,'Sample - Superstore'!$V:$V,$A2843,'Sample - Superstore'!$N:$N,$B2843)</f>
        <v>1</v>
      </c>
      <c r="I2843" s="45">
        <f>SUMIFS('Sample - Superstore'!T:T,'Sample - Superstore'!$V:$V,$A2843,'Sample - Superstore'!$N:$N,$B2843)</f>
        <v>0</v>
      </c>
      <c r="J2843" s="42">
        <f>SUMIFS('Sample - Superstore'!U:U,'Sample - Superstore'!$V:$V,$A2843,'Sample - Superstore'!$N:$N,$B2843)</f>
        <v>17.24840889</v>
      </c>
      <c r="N2843" s="40"/>
    </row>
    <row r="2844">
      <c r="A2844" s="41" t="s">
        <v>8634</v>
      </c>
      <c r="B2844" s="36" t="s">
        <v>4173</v>
      </c>
      <c r="C2844" s="36" t="s">
        <v>35</v>
      </c>
      <c r="D2844" s="36" t="s">
        <v>263</v>
      </c>
      <c r="E2844" s="36" t="s">
        <v>4174</v>
      </c>
      <c r="F2844" s="42">
        <f>SUMIFS('Sample - Superstore'!R:R,'Sample - Superstore'!$V:$V,$A2844,'Sample - Superstore'!$N:$N,$B2844)</f>
        <v>1808.628082</v>
      </c>
      <c r="G2844" s="43" t="str">
        <f>IF(OR($F2844&lt;Lower_Limit,$F2844&gt;Upper_Limit),TRUE,IF($F2844&gt;Upper_percentile,"P99",IF($F2844&lt;Lower_percentile,"P01","")))</f>
        <v/>
      </c>
      <c r="H2844" s="44">
        <f>SUMIFS('Sample - Superstore'!S:S,'Sample - Superstore'!$V:$V,$A2844,'Sample - Superstore'!$N:$N,$B2844)</f>
        <v>7</v>
      </c>
      <c r="I2844" s="45">
        <f>SUMIFS('Sample - Superstore'!T:T,'Sample - Superstore'!$V:$V,$A2844,'Sample - Superstore'!$N:$N,$B2844)</f>
        <v>0</v>
      </c>
      <c r="J2844" s="42">
        <f>SUMIFS('Sample - Superstore'!U:U,'Sample - Superstore'!$V:$V,$A2844,'Sample - Superstore'!$N:$N,$B2844)</f>
        <v>506.415863</v>
      </c>
      <c r="N2844" s="40"/>
    </row>
    <row r="2845">
      <c r="A2845" s="41" t="s">
        <v>8634</v>
      </c>
      <c r="B2845" s="36" t="s">
        <v>1048</v>
      </c>
      <c r="C2845" s="36" t="s">
        <v>35</v>
      </c>
      <c r="D2845" s="36" t="s">
        <v>263</v>
      </c>
      <c r="E2845" s="36" t="s">
        <v>1049</v>
      </c>
      <c r="F2845" s="42">
        <f>SUMIFS('Sample - Superstore'!R:R,'Sample - Superstore'!$V:$V,$A2845,'Sample - Superstore'!$N:$N,$B2845)</f>
        <v>437.1459383</v>
      </c>
      <c r="G2845" s="43" t="str">
        <f>IF(OR($F2845&lt;Lower_Limit,$F2845&gt;Upper_Limit),TRUE,IF($F2845&gt;Upper_percentile,"P99",IF($F2845&lt;Lower_percentile,"P01","")))</f>
        <v/>
      </c>
      <c r="H2845" s="44">
        <f>SUMIFS('Sample - Superstore'!S:S,'Sample - Superstore'!$V:$V,$A2845,'Sample - Superstore'!$N:$N,$B2845)</f>
        <v>3</v>
      </c>
      <c r="I2845" s="45">
        <f>SUMIFS('Sample - Superstore'!T:T,'Sample - Superstore'!$V:$V,$A2845,'Sample - Superstore'!$N:$N,$B2845)</f>
        <v>0</v>
      </c>
      <c r="J2845" s="42">
        <f>SUMIFS('Sample - Superstore'!U:U,'Sample - Superstore'!$V:$V,$A2845,'Sample - Superstore'!$N:$N,$B2845)</f>
        <v>48.08605321</v>
      </c>
      <c r="N2845" s="40"/>
    </row>
    <row r="2846">
      <c r="A2846" s="41" t="s">
        <v>8634</v>
      </c>
      <c r="B2846" s="36" t="s">
        <v>6217</v>
      </c>
      <c r="C2846" s="36" t="s">
        <v>51</v>
      </c>
      <c r="D2846" s="36" t="s">
        <v>124</v>
      </c>
      <c r="E2846" s="36" t="s">
        <v>6218</v>
      </c>
      <c r="F2846" s="42">
        <f>SUMIFS('Sample - Superstore'!R:R,'Sample - Superstore'!$V:$V,$A2846,'Sample - Superstore'!$N:$N,$B2846)</f>
        <v>8.113330041</v>
      </c>
      <c r="G2846" s="43" t="str">
        <f>IF(OR($F2846&lt;Lower_Limit,$F2846&gt;Upper_Limit),TRUE,IF($F2846&gt;Upper_percentile,"P99",IF($F2846&lt;Lower_percentile,"P01","")))</f>
        <v/>
      </c>
      <c r="H2846" s="44">
        <f>SUMIFS('Sample - Superstore'!S:S,'Sample - Superstore'!$V:$V,$A2846,'Sample - Superstore'!$N:$N,$B2846)</f>
        <v>2</v>
      </c>
      <c r="I2846" s="45">
        <f>SUMIFS('Sample - Superstore'!T:T,'Sample - Superstore'!$V:$V,$A2846,'Sample - Superstore'!$N:$N,$B2846)</f>
        <v>0.2</v>
      </c>
      <c r="J2846" s="42">
        <f>SUMIFS('Sample - Superstore'!U:U,'Sample - Superstore'!$V:$V,$A2846,'Sample - Superstore'!$N:$N,$B2846)</f>
        <v>2.535415638</v>
      </c>
      <c r="N2846" s="40"/>
    </row>
    <row r="2847">
      <c r="A2847" s="41" t="s">
        <v>8634</v>
      </c>
      <c r="B2847" s="36" t="s">
        <v>4515</v>
      </c>
      <c r="C2847" s="36" t="s">
        <v>51</v>
      </c>
      <c r="D2847" s="36" t="s">
        <v>93</v>
      </c>
      <c r="E2847" s="36" t="s">
        <v>4516</v>
      </c>
      <c r="F2847" s="42">
        <f>SUMIFS('Sample - Superstore'!R:R,'Sample - Superstore'!$V:$V,$A2847,'Sample - Superstore'!$N:$N,$B2847)</f>
        <v>23.1</v>
      </c>
      <c r="G2847" s="43" t="str">
        <f>IF(OR($F2847&lt;Lower_Limit,$F2847&gt;Upper_Limit),TRUE,IF($F2847&gt;Upper_percentile,"P99",IF($F2847&lt;Lower_percentile,"P01","")))</f>
        <v/>
      </c>
      <c r="H2847" s="44">
        <f>SUMIFS('Sample - Superstore'!S:S,'Sample - Superstore'!$V:$V,$A2847,'Sample - Superstore'!$N:$N,$B2847)</f>
        <v>2</v>
      </c>
      <c r="I2847" s="45">
        <f>SUMIFS('Sample - Superstore'!T:T,'Sample - Superstore'!$V:$V,$A2847,'Sample - Superstore'!$N:$N,$B2847)</f>
        <v>0</v>
      </c>
      <c r="J2847" s="42">
        <f>SUMIFS('Sample - Superstore'!U:U,'Sample - Superstore'!$V:$V,$A2847,'Sample - Superstore'!$N:$N,$B2847)</f>
        <v>6.93</v>
      </c>
      <c r="N2847" s="40"/>
    </row>
    <row r="2848">
      <c r="A2848" s="41" t="s">
        <v>8634</v>
      </c>
      <c r="B2848" s="36" t="s">
        <v>2837</v>
      </c>
      <c r="C2848" s="36" t="s">
        <v>51</v>
      </c>
      <c r="D2848" s="36" t="s">
        <v>93</v>
      </c>
      <c r="E2848" s="36" t="s">
        <v>2838</v>
      </c>
      <c r="F2848" s="42">
        <f>SUMIFS('Sample - Superstore'!R:R,'Sample - Superstore'!$V:$V,$A2848,'Sample - Superstore'!$N:$N,$B2848)</f>
        <v>13.09174897</v>
      </c>
      <c r="G2848" s="43" t="str">
        <f>IF(OR($F2848&lt;Lower_Limit,$F2848&gt;Upper_Limit),TRUE,IF($F2848&gt;Upper_percentile,"P99",IF($F2848&lt;Lower_percentile,"P01","")))</f>
        <v/>
      </c>
      <c r="H2848" s="44">
        <f>SUMIFS('Sample - Superstore'!S:S,'Sample - Superstore'!$V:$V,$A2848,'Sample - Superstore'!$N:$N,$B2848)</f>
        <v>5</v>
      </c>
      <c r="I2848" s="45">
        <f>SUMIFS('Sample - Superstore'!T:T,'Sample - Superstore'!$V:$V,$A2848,'Sample - Superstore'!$N:$N,$B2848)</f>
        <v>0</v>
      </c>
      <c r="J2848" s="42">
        <f>SUMIFS('Sample - Superstore'!U:U,'Sample - Superstore'!$V:$V,$A2848,'Sample - Superstore'!$N:$N,$B2848)</f>
        <v>3.534772222</v>
      </c>
      <c r="N2848" s="40"/>
    </row>
    <row r="2849">
      <c r="A2849" s="41" t="s">
        <v>8634</v>
      </c>
      <c r="B2849" s="36" t="s">
        <v>4102</v>
      </c>
      <c r="C2849" s="36" t="s">
        <v>35</v>
      </c>
      <c r="D2849" s="36" t="s">
        <v>36</v>
      </c>
      <c r="E2849" s="36" t="s">
        <v>4103</v>
      </c>
      <c r="F2849" s="42">
        <f>SUMIFS('Sample - Superstore'!R:R,'Sample - Superstore'!$V:$V,$A2849,'Sample - Superstore'!$N:$N,$B2849)</f>
        <v>305.2657778</v>
      </c>
      <c r="G2849" s="43" t="str">
        <f>IF(OR($F2849&lt;Lower_Limit,$F2849&gt;Upper_Limit),TRUE,IF($F2849&gt;Upper_percentile,"P99",IF($F2849&lt;Lower_percentile,"P01","")))</f>
        <v/>
      </c>
      <c r="H2849" s="44">
        <f>SUMIFS('Sample - Superstore'!S:S,'Sample - Superstore'!$V:$V,$A2849,'Sample - Superstore'!$N:$N,$B2849)</f>
        <v>2</v>
      </c>
      <c r="I2849" s="45">
        <f>SUMIFS('Sample - Superstore'!T:T,'Sample - Superstore'!$V:$V,$A2849,'Sample - Superstore'!$N:$N,$B2849)</f>
        <v>0.2</v>
      </c>
      <c r="J2849" s="42">
        <f>SUMIFS('Sample - Superstore'!U:U,'Sample - Superstore'!$V:$V,$A2849,'Sample - Superstore'!$N:$N,$B2849)</f>
        <v>-34.3424</v>
      </c>
      <c r="N2849" s="40"/>
    </row>
    <row r="2850">
      <c r="A2850" s="41" t="s">
        <v>8634</v>
      </c>
      <c r="B2850" s="36" t="s">
        <v>6223</v>
      </c>
      <c r="C2850" s="36" t="s">
        <v>51</v>
      </c>
      <c r="D2850" s="36" t="s">
        <v>93</v>
      </c>
      <c r="E2850" s="36" t="s">
        <v>6224</v>
      </c>
      <c r="F2850" s="42">
        <f>SUMIFS('Sample - Superstore'!R:R,'Sample - Superstore'!$V:$V,$A2850,'Sample - Superstore'!$N:$N,$B2850)</f>
        <v>19.83</v>
      </c>
      <c r="G2850" s="43" t="str">
        <f>IF(OR($F2850&lt;Lower_Limit,$F2850&gt;Upper_Limit),TRUE,IF($F2850&gt;Upper_percentile,"P99",IF($F2850&lt;Lower_percentile,"P01","")))</f>
        <v/>
      </c>
      <c r="H2850" s="44">
        <f>SUMIFS('Sample - Superstore'!S:S,'Sample - Superstore'!$V:$V,$A2850,'Sample - Superstore'!$N:$N,$B2850)</f>
        <v>1</v>
      </c>
      <c r="I2850" s="45">
        <f>SUMIFS('Sample - Superstore'!T:T,'Sample - Superstore'!$V:$V,$A2850,'Sample - Superstore'!$N:$N,$B2850)</f>
        <v>0</v>
      </c>
      <c r="J2850" s="42">
        <f>SUMIFS('Sample - Superstore'!U:U,'Sample - Superstore'!$V:$V,$A2850,'Sample - Superstore'!$N:$N,$B2850)</f>
        <v>5.949</v>
      </c>
      <c r="N2850" s="40"/>
    </row>
    <row r="2851">
      <c r="A2851" s="41" t="s">
        <v>8634</v>
      </c>
      <c r="B2851" s="36" t="s">
        <v>6229</v>
      </c>
      <c r="C2851" s="36" t="s">
        <v>35</v>
      </c>
      <c r="D2851" s="36" t="s">
        <v>121</v>
      </c>
      <c r="E2851" s="36" t="s">
        <v>6230</v>
      </c>
      <c r="F2851" s="42">
        <f>SUMIFS('Sample - Superstore'!R:R,'Sample - Superstore'!$V:$V,$A2851,'Sample - Superstore'!$N:$N,$B2851)</f>
        <v>72.10666667</v>
      </c>
      <c r="G2851" s="43" t="str">
        <f>IF(OR($F2851&lt;Lower_Limit,$F2851&gt;Upper_Limit),TRUE,IF($F2851&gt;Upper_percentile,"P99",IF($F2851&lt;Lower_percentile,"P01","")))</f>
        <v/>
      </c>
      <c r="H2851" s="44">
        <f>SUMIFS('Sample - Superstore'!S:S,'Sample - Superstore'!$V:$V,$A2851,'Sample - Superstore'!$N:$N,$B2851)</f>
        <v>3</v>
      </c>
      <c r="I2851" s="45">
        <f>SUMIFS('Sample - Superstore'!T:T,'Sample - Superstore'!$V:$V,$A2851,'Sample - Superstore'!$N:$N,$B2851)</f>
        <v>0</v>
      </c>
      <c r="J2851" s="42">
        <f>SUMIFS('Sample - Superstore'!U:U,'Sample - Superstore'!$V:$V,$A2851,'Sample - Superstore'!$N:$N,$B2851)</f>
        <v>27.40053333</v>
      </c>
      <c r="N2851" s="40"/>
    </row>
    <row r="2852">
      <c r="A2852" s="41" t="s">
        <v>8634</v>
      </c>
      <c r="B2852" s="36" t="s">
        <v>3297</v>
      </c>
      <c r="C2852" s="36" t="s">
        <v>39</v>
      </c>
      <c r="D2852" s="36" t="s">
        <v>61</v>
      </c>
      <c r="E2852" s="36" t="s">
        <v>3298</v>
      </c>
      <c r="F2852" s="42">
        <f>SUMIFS('Sample - Superstore'!R:R,'Sample - Superstore'!$V:$V,$A2852,'Sample - Superstore'!$N:$N,$B2852)</f>
        <v>37.12280543</v>
      </c>
      <c r="G2852" s="43" t="str">
        <f>IF(OR($F2852&lt;Lower_Limit,$F2852&gt;Upper_Limit),TRUE,IF($F2852&gt;Upper_percentile,"P99",IF($F2852&lt;Lower_percentile,"P01","")))</f>
        <v/>
      </c>
      <c r="H2852" s="44">
        <f>SUMIFS('Sample - Superstore'!S:S,'Sample - Superstore'!$V:$V,$A2852,'Sample - Superstore'!$N:$N,$B2852)</f>
        <v>3</v>
      </c>
      <c r="I2852" s="45">
        <f>SUMIFS('Sample - Superstore'!T:T,'Sample - Superstore'!$V:$V,$A2852,'Sample - Superstore'!$N:$N,$B2852)</f>
        <v>0</v>
      </c>
      <c r="J2852" s="42">
        <f>SUMIFS('Sample - Superstore'!U:U,'Sample - Superstore'!$V:$V,$A2852,'Sample - Superstore'!$N:$N,$B2852)</f>
        <v>14.47789412</v>
      </c>
      <c r="N2852" s="40"/>
    </row>
    <row r="2853">
      <c r="A2853" s="41" t="s">
        <v>8634</v>
      </c>
      <c r="B2853" s="36" t="s">
        <v>6234</v>
      </c>
      <c r="C2853" s="36" t="s">
        <v>51</v>
      </c>
      <c r="D2853" s="36" t="s">
        <v>272</v>
      </c>
      <c r="E2853" s="36" t="s">
        <v>722</v>
      </c>
      <c r="F2853" s="42">
        <f>SUMIFS('Sample - Superstore'!R:R,'Sample - Superstore'!$V:$V,$A2853,'Sample - Superstore'!$N:$N,$B2853)</f>
        <v>2.60153402</v>
      </c>
      <c r="G2853" s="43" t="str">
        <f>IF(OR($F2853&lt;Lower_Limit,$F2853&gt;Upper_Limit),TRUE,IF($F2853&gt;Upper_percentile,"P99",IF($F2853&lt;Lower_percentile,"P01","")))</f>
        <v/>
      </c>
      <c r="H2853" s="44">
        <f>SUMIFS('Sample - Superstore'!S:S,'Sample - Superstore'!$V:$V,$A2853,'Sample - Superstore'!$N:$N,$B2853)</f>
        <v>2</v>
      </c>
      <c r="I2853" s="45">
        <f>SUMIFS('Sample - Superstore'!T:T,'Sample - Superstore'!$V:$V,$A2853,'Sample - Superstore'!$N:$N,$B2853)</f>
        <v>0</v>
      </c>
      <c r="J2853" s="42">
        <f>SUMIFS('Sample - Superstore'!U:U,'Sample - Superstore'!$V:$V,$A2853,'Sample - Superstore'!$N:$N,$B2853)</f>
        <v>0.910536907</v>
      </c>
      <c r="N2853" s="40"/>
    </row>
    <row r="2854">
      <c r="A2854" s="41" t="s">
        <v>8634</v>
      </c>
      <c r="B2854" s="36" t="s">
        <v>3476</v>
      </c>
      <c r="C2854" s="36" t="s">
        <v>39</v>
      </c>
      <c r="D2854" s="36" t="s">
        <v>61</v>
      </c>
      <c r="E2854" s="36" t="s">
        <v>3477</v>
      </c>
      <c r="F2854" s="42">
        <f>SUMIFS('Sample - Superstore'!R:R,'Sample - Superstore'!$V:$V,$A2854,'Sample - Superstore'!$N:$N,$B2854)</f>
        <v>170.6192593</v>
      </c>
      <c r="G2854" s="43" t="str">
        <f>IF(OR($F2854&lt;Lower_Limit,$F2854&gt;Upper_Limit),TRUE,IF($F2854&gt;Upper_percentile,"P99",IF($F2854&lt;Lower_percentile,"P01","")))</f>
        <v/>
      </c>
      <c r="H2854" s="44">
        <f>SUMIFS('Sample - Superstore'!S:S,'Sample - Superstore'!$V:$V,$A2854,'Sample - Superstore'!$N:$N,$B2854)</f>
        <v>5</v>
      </c>
      <c r="I2854" s="45">
        <f>SUMIFS('Sample - Superstore'!T:T,'Sample - Superstore'!$V:$V,$A2854,'Sample - Superstore'!$N:$N,$B2854)</f>
        <v>0.2</v>
      </c>
      <c r="J2854" s="42">
        <f>SUMIFS('Sample - Superstore'!U:U,'Sample - Superstore'!$V:$V,$A2854,'Sample - Superstore'!$N:$N,$B2854)</f>
        <v>2.132740741</v>
      </c>
      <c r="N2854" s="40"/>
    </row>
    <row r="2855">
      <c r="A2855" s="41" t="s">
        <v>8634</v>
      </c>
      <c r="B2855" s="36" t="s">
        <v>6236</v>
      </c>
      <c r="C2855" s="36" t="s">
        <v>39</v>
      </c>
      <c r="D2855" s="36" t="s">
        <v>85</v>
      </c>
      <c r="E2855" s="36" t="s">
        <v>6237</v>
      </c>
      <c r="F2855" s="42">
        <f>SUMIFS('Sample - Superstore'!R:R,'Sample - Superstore'!$V:$V,$A2855,'Sample - Superstore'!$N:$N,$B2855)</f>
        <v>2844.397037</v>
      </c>
      <c r="G2855" s="43" t="str">
        <f>IF(OR($F2855&lt;Lower_Limit,$F2855&gt;Upper_Limit),TRUE,IF($F2855&gt;Upper_percentile,"P99",IF($F2855&lt;Lower_percentile,"P01","")))</f>
        <v>P99</v>
      </c>
      <c r="H2855" s="44">
        <f>SUMIFS('Sample - Superstore'!S:S,'Sample - Superstore'!$V:$V,$A2855,'Sample - Superstore'!$N:$N,$B2855)</f>
        <v>5</v>
      </c>
      <c r="I2855" s="45">
        <f>SUMIFS('Sample - Superstore'!T:T,'Sample - Superstore'!$V:$V,$A2855,'Sample - Superstore'!$N:$N,$B2855)</f>
        <v>0.2</v>
      </c>
      <c r="J2855" s="42">
        <f>SUMIFS('Sample - Superstore'!U:U,'Sample - Superstore'!$V:$V,$A2855,'Sample - Superstore'!$N:$N,$B2855)</f>
        <v>675.5442963</v>
      </c>
      <c r="N2855" s="40"/>
    </row>
    <row r="2856">
      <c r="A2856" s="41" t="s">
        <v>8634</v>
      </c>
      <c r="B2856" s="36" t="s">
        <v>1942</v>
      </c>
      <c r="C2856" s="36" t="s">
        <v>51</v>
      </c>
      <c r="D2856" s="36" t="s">
        <v>124</v>
      </c>
      <c r="E2856" s="36" t="s">
        <v>1943</v>
      </c>
      <c r="F2856" s="42">
        <f>SUMIFS('Sample - Superstore'!R:R,'Sample - Superstore'!$V:$V,$A2856,'Sample - Superstore'!$N:$N,$B2856)</f>
        <v>88.12088889</v>
      </c>
      <c r="G2856" s="43" t="str">
        <f>IF(OR($F2856&lt;Lower_Limit,$F2856&gt;Upper_Limit),TRUE,IF($F2856&gt;Upper_percentile,"P99",IF($F2856&lt;Lower_percentile,"P01","")))</f>
        <v/>
      </c>
      <c r="H2856" s="44">
        <f>SUMIFS('Sample - Superstore'!S:S,'Sample - Superstore'!$V:$V,$A2856,'Sample - Superstore'!$N:$N,$B2856)</f>
        <v>3</v>
      </c>
      <c r="I2856" s="45">
        <f>SUMIFS('Sample - Superstore'!T:T,'Sample - Superstore'!$V:$V,$A2856,'Sample - Superstore'!$N:$N,$B2856)</f>
        <v>0.2</v>
      </c>
      <c r="J2856" s="42">
        <f>SUMIFS('Sample - Superstore'!U:U,'Sample - Superstore'!$V:$V,$A2856,'Sample - Superstore'!$N:$N,$B2856)</f>
        <v>27.53777778</v>
      </c>
      <c r="N2856" s="40"/>
    </row>
    <row r="2857">
      <c r="A2857" s="41" t="s">
        <v>8634</v>
      </c>
      <c r="B2857" s="36" t="s">
        <v>3992</v>
      </c>
      <c r="C2857" s="36" t="s">
        <v>35</v>
      </c>
      <c r="D2857" s="36" t="s">
        <v>121</v>
      </c>
      <c r="E2857" s="36" t="s">
        <v>3993</v>
      </c>
      <c r="F2857" s="42">
        <f>SUMIFS('Sample - Superstore'!R:R,'Sample - Superstore'!$V:$V,$A2857,'Sample - Superstore'!$N:$N,$B2857)</f>
        <v>17.79343539</v>
      </c>
      <c r="G2857" s="43" t="str">
        <f>IF(OR($F2857&lt;Lower_Limit,$F2857&gt;Upper_Limit),TRUE,IF($F2857&gt;Upper_percentile,"P99",IF($F2857&lt;Lower_percentile,"P01","")))</f>
        <v/>
      </c>
      <c r="H2857" s="44">
        <f>SUMIFS('Sample - Superstore'!S:S,'Sample - Superstore'!$V:$V,$A2857,'Sample - Superstore'!$N:$N,$B2857)</f>
        <v>2</v>
      </c>
      <c r="I2857" s="45">
        <f>SUMIFS('Sample - Superstore'!T:T,'Sample - Superstore'!$V:$V,$A2857,'Sample - Superstore'!$N:$N,$B2857)</f>
        <v>0.2</v>
      </c>
      <c r="J2857" s="42">
        <f>SUMIFS('Sample - Superstore'!U:U,'Sample - Superstore'!$V:$V,$A2857,'Sample - Superstore'!$N:$N,$B2857)</f>
        <v>1.779343539</v>
      </c>
      <c r="N2857" s="40"/>
    </row>
    <row r="2858">
      <c r="A2858" s="41" t="s">
        <v>8634</v>
      </c>
      <c r="B2858" s="36" t="s">
        <v>4554</v>
      </c>
      <c r="C2858" s="36" t="s">
        <v>51</v>
      </c>
      <c r="D2858" s="36" t="s">
        <v>124</v>
      </c>
      <c r="E2858" s="36" t="s">
        <v>4555</v>
      </c>
      <c r="F2858" s="42">
        <f>SUMIFS('Sample - Superstore'!R:R,'Sample - Superstore'!$V:$V,$A2858,'Sample - Superstore'!$N:$N,$B2858)</f>
        <v>45.68</v>
      </c>
      <c r="G2858" s="43" t="str">
        <f>IF(OR($F2858&lt;Lower_Limit,$F2858&gt;Upper_Limit),TRUE,IF($F2858&gt;Upper_percentile,"P99",IF($F2858&lt;Lower_percentile,"P01","")))</f>
        <v/>
      </c>
      <c r="H2858" s="44">
        <f>SUMIFS('Sample - Superstore'!S:S,'Sample - Superstore'!$V:$V,$A2858,'Sample - Superstore'!$N:$N,$B2858)</f>
        <v>2</v>
      </c>
      <c r="I2858" s="45">
        <f>SUMIFS('Sample - Superstore'!T:T,'Sample - Superstore'!$V:$V,$A2858,'Sample - Superstore'!$N:$N,$B2858)</f>
        <v>0</v>
      </c>
      <c r="J2858" s="42">
        <f>SUMIFS('Sample - Superstore'!U:U,'Sample - Superstore'!$V:$V,$A2858,'Sample - Superstore'!$N:$N,$B2858)</f>
        <v>21.0128</v>
      </c>
      <c r="N2858" s="40"/>
    </row>
    <row r="2859">
      <c r="A2859" s="41" t="s">
        <v>8634</v>
      </c>
      <c r="B2859" s="36" t="s">
        <v>6242</v>
      </c>
      <c r="C2859" s="36" t="s">
        <v>51</v>
      </c>
      <c r="D2859" s="36" t="s">
        <v>124</v>
      </c>
      <c r="E2859" s="36" t="s">
        <v>6243</v>
      </c>
      <c r="F2859" s="42">
        <f>SUMIFS('Sample - Superstore'!R:R,'Sample - Superstore'!$V:$V,$A2859,'Sample - Superstore'!$N:$N,$B2859)</f>
        <v>110.96</v>
      </c>
      <c r="G2859" s="43" t="str">
        <f>IF(OR($F2859&lt;Lower_Limit,$F2859&gt;Upper_Limit),TRUE,IF($F2859&gt;Upper_percentile,"P99",IF($F2859&lt;Lower_percentile,"P01","")))</f>
        <v/>
      </c>
      <c r="H2859" s="44">
        <f>SUMIFS('Sample - Superstore'!S:S,'Sample - Superstore'!$V:$V,$A2859,'Sample - Superstore'!$N:$N,$B2859)</f>
        <v>2</v>
      </c>
      <c r="I2859" s="45">
        <f>SUMIFS('Sample - Superstore'!T:T,'Sample - Superstore'!$V:$V,$A2859,'Sample - Superstore'!$N:$N,$B2859)</f>
        <v>0</v>
      </c>
      <c r="J2859" s="42">
        <f>SUMIFS('Sample - Superstore'!U:U,'Sample - Superstore'!$V:$V,$A2859,'Sample - Superstore'!$N:$N,$B2859)</f>
        <v>53.2608</v>
      </c>
      <c r="N2859" s="40"/>
    </row>
    <row r="2860">
      <c r="A2860" s="41" t="s">
        <v>8634</v>
      </c>
      <c r="B2860" s="36" t="s">
        <v>6244</v>
      </c>
      <c r="C2860" s="36" t="s">
        <v>51</v>
      </c>
      <c r="D2860" s="36" t="s">
        <v>124</v>
      </c>
      <c r="E2860" s="36" t="s">
        <v>6245</v>
      </c>
      <c r="F2860" s="42">
        <f>SUMIFS('Sample - Superstore'!R:R,'Sample - Superstore'!$V:$V,$A2860,'Sample - Superstore'!$N:$N,$B2860)</f>
        <v>11.94</v>
      </c>
      <c r="G2860" s="43" t="str">
        <f>IF(OR($F2860&lt;Lower_Limit,$F2860&gt;Upper_Limit),TRUE,IF($F2860&gt;Upper_percentile,"P99",IF($F2860&lt;Lower_percentile,"P01","")))</f>
        <v/>
      </c>
      <c r="H2860" s="44">
        <f>SUMIFS('Sample - Superstore'!S:S,'Sample - Superstore'!$V:$V,$A2860,'Sample - Superstore'!$N:$N,$B2860)</f>
        <v>3</v>
      </c>
      <c r="I2860" s="45">
        <f>SUMIFS('Sample - Superstore'!T:T,'Sample - Superstore'!$V:$V,$A2860,'Sample - Superstore'!$N:$N,$B2860)</f>
        <v>0</v>
      </c>
      <c r="J2860" s="42">
        <f>SUMIFS('Sample - Superstore'!U:U,'Sample - Superstore'!$V:$V,$A2860,'Sample - Superstore'!$N:$N,$B2860)</f>
        <v>5.97</v>
      </c>
      <c r="N2860" s="40"/>
    </row>
    <row r="2861">
      <c r="A2861" s="41" t="s">
        <v>8634</v>
      </c>
      <c r="B2861" s="36" t="s">
        <v>6247</v>
      </c>
      <c r="C2861" s="36" t="s">
        <v>51</v>
      </c>
      <c r="D2861" s="36" t="s">
        <v>297</v>
      </c>
      <c r="E2861" s="36" t="s">
        <v>6248</v>
      </c>
      <c r="F2861" s="42">
        <f>SUMIFS('Sample - Superstore'!R:R,'Sample - Superstore'!$V:$V,$A2861,'Sample - Superstore'!$N:$N,$B2861)</f>
        <v>5.715805462</v>
      </c>
      <c r="G2861" s="43" t="str">
        <f>IF(OR($F2861&lt;Lower_Limit,$F2861&gt;Upper_Limit),TRUE,IF($F2861&gt;Upper_percentile,"P99",IF($F2861&lt;Lower_percentile,"P01","")))</f>
        <v/>
      </c>
      <c r="H2861" s="44">
        <f>SUMIFS('Sample - Superstore'!S:S,'Sample - Superstore'!$V:$V,$A2861,'Sample - Superstore'!$N:$N,$B2861)</f>
        <v>2</v>
      </c>
      <c r="I2861" s="45">
        <f>SUMIFS('Sample - Superstore'!T:T,'Sample - Superstore'!$V:$V,$A2861,'Sample - Superstore'!$N:$N,$B2861)</f>
        <v>0</v>
      </c>
      <c r="J2861" s="42">
        <f>SUMIFS('Sample - Superstore'!U:U,'Sample - Superstore'!$V:$V,$A2861,'Sample - Superstore'!$N:$N,$B2861)</f>
        <v>2.629270512</v>
      </c>
      <c r="N2861" s="40"/>
    </row>
    <row r="2862">
      <c r="A2862" s="41" t="s">
        <v>8634</v>
      </c>
      <c r="B2862" s="36" t="s">
        <v>6249</v>
      </c>
      <c r="C2862" s="36" t="s">
        <v>51</v>
      </c>
      <c r="D2862" s="36" t="s">
        <v>76</v>
      </c>
      <c r="E2862" s="36" t="s">
        <v>6250</v>
      </c>
      <c r="F2862" s="42">
        <f>SUMIFS('Sample - Superstore'!R:R,'Sample - Superstore'!$V:$V,$A2862,'Sample - Superstore'!$N:$N,$B2862)</f>
        <v>12.25779576</v>
      </c>
      <c r="G2862" s="43" t="str">
        <f>IF(OR($F2862&lt;Lower_Limit,$F2862&gt;Upper_Limit),TRUE,IF($F2862&gt;Upper_percentile,"P99",IF($F2862&lt;Lower_percentile,"P01","")))</f>
        <v/>
      </c>
      <c r="H2862" s="44">
        <f>SUMIFS('Sample - Superstore'!S:S,'Sample - Superstore'!$V:$V,$A2862,'Sample - Superstore'!$N:$N,$B2862)</f>
        <v>2</v>
      </c>
      <c r="I2862" s="45">
        <f>SUMIFS('Sample - Superstore'!T:T,'Sample - Superstore'!$V:$V,$A2862,'Sample - Superstore'!$N:$N,$B2862)</f>
        <v>0</v>
      </c>
      <c r="J2862" s="42">
        <f>SUMIFS('Sample - Superstore'!U:U,'Sample - Superstore'!$V:$V,$A2862,'Sample - Superstore'!$N:$N,$B2862)</f>
        <v>6.128897881</v>
      </c>
      <c r="N2862" s="40"/>
    </row>
    <row r="2863">
      <c r="A2863" s="41" t="s">
        <v>8634</v>
      </c>
      <c r="B2863" s="36" t="s">
        <v>4737</v>
      </c>
      <c r="C2863" s="36" t="s">
        <v>51</v>
      </c>
      <c r="D2863" s="36" t="s">
        <v>52</v>
      </c>
      <c r="E2863" s="36" t="s">
        <v>4738</v>
      </c>
      <c r="F2863" s="42">
        <f>SUMIFS('Sample - Superstore'!R:R,'Sample - Superstore'!$V:$V,$A2863,'Sample - Superstore'!$N:$N,$B2863)</f>
        <v>229.6755419</v>
      </c>
      <c r="G2863" s="43" t="str">
        <f>IF(OR($F2863&lt;Lower_Limit,$F2863&gt;Upper_Limit),TRUE,IF($F2863&gt;Upper_percentile,"P99",IF($F2863&lt;Lower_percentile,"P01","")))</f>
        <v/>
      </c>
      <c r="H2863" s="44">
        <f>SUMIFS('Sample - Superstore'!S:S,'Sample - Superstore'!$V:$V,$A2863,'Sample - Superstore'!$N:$N,$B2863)</f>
        <v>3</v>
      </c>
      <c r="I2863" s="45">
        <f>SUMIFS('Sample - Superstore'!T:T,'Sample - Superstore'!$V:$V,$A2863,'Sample - Superstore'!$N:$N,$B2863)</f>
        <v>0</v>
      </c>
      <c r="J2863" s="42">
        <f>SUMIFS('Sample - Superstore'!U:U,'Sample - Superstore'!$V:$V,$A2863,'Sample - Superstore'!$N:$N,$B2863)</f>
        <v>6.890266258</v>
      </c>
      <c r="N2863" s="40"/>
    </row>
    <row r="2864">
      <c r="A2864" s="41" t="s">
        <v>8634</v>
      </c>
      <c r="B2864" s="36" t="s">
        <v>3456</v>
      </c>
      <c r="C2864" s="36" t="s">
        <v>35</v>
      </c>
      <c r="D2864" s="36" t="s">
        <v>73</v>
      </c>
      <c r="E2864" s="36" t="s">
        <v>3457</v>
      </c>
      <c r="F2864" s="42">
        <f>SUMIFS('Sample - Superstore'!R:R,'Sample - Superstore'!$V:$V,$A2864,'Sample - Superstore'!$N:$N,$B2864)</f>
        <v>200.6314211</v>
      </c>
      <c r="G2864" s="43" t="str">
        <f>IF(OR($F2864&lt;Lower_Limit,$F2864&gt;Upper_Limit),TRUE,IF($F2864&gt;Upper_percentile,"P99",IF($F2864&lt;Lower_percentile,"P01","")))</f>
        <v/>
      </c>
      <c r="H2864" s="44">
        <f>SUMIFS('Sample - Superstore'!S:S,'Sample - Superstore'!$V:$V,$A2864,'Sample - Superstore'!$N:$N,$B2864)</f>
        <v>2</v>
      </c>
      <c r="I2864" s="45">
        <f>SUMIFS('Sample - Superstore'!T:T,'Sample - Superstore'!$V:$V,$A2864,'Sample - Superstore'!$N:$N,$B2864)</f>
        <v>0</v>
      </c>
      <c r="J2864" s="42">
        <f>SUMIFS('Sample - Superstore'!U:U,'Sample - Superstore'!$V:$V,$A2864,'Sample - Superstore'!$N:$N,$B2864)</f>
        <v>40.12628421</v>
      </c>
      <c r="N2864" s="40"/>
    </row>
    <row r="2865">
      <c r="A2865" s="41" t="s">
        <v>8634</v>
      </c>
      <c r="B2865" s="36" t="s">
        <v>6251</v>
      </c>
      <c r="C2865" s="36" t="s">
        <v>39</v>
      </c>
      <c r="D2865" s="36" t="s">
        <v>40</v>
      </c>
      <c r="E2865" s="36" t="s">
        <v>6252</v>
      </c>
      <c r="F2865" s="42">
        <f>SUMIFS('Sample - Superstore'!R:R,'Sample - Superstore'!$V:$V,$A2865,'Sample - Superstore'!$N:$N,$B2865)</f>
        <v>142.9709107</v>
      </c>
      <c r="G2865" s="43" t="str">
        <f>IF(OR($F2865&lt;Lower_Limit,$F2865&gt;Upper_Limit),TRUE,IF($F2865&gt;Upper_percentile,"P99",IF($F2865&lt;Lower_percentile,"P01","")))</f>
        <v/>
      </c>
      <c r="H2865" s="44">
        <f>SUMIFS('Sample - Superstore'!S:S,'Sample - Superstore'!$V:$V,$A2865,'Sample - Superstore'!$N:$N,$B2865)</f>
        <v>5</v>
      </c>
      <c r="I2865" s="45">
        <f>SUMIFS('Sample - Superstore'!T:T,'Sample - Superstore'!$V:$V,$A2865,'Sample - Superstore'!$N:$N,$B2865)</f>
        <v>0</v>
      </c>
      <c r="J2865" s="42">
        <f>SUMIFS('Sample - Superstore'!U:U,'Sample - Superstore'!$V:$V,$A2865,'Sample - Superstore'!$N:$N,$B2865)</f>
        <v>38.60214589</v>
      </c>
      <c r="N2865" s="40"/>
    </row>
    <row r="2866">
      <c r="A2866" s="41" t="s">
        <v>8634</v>
      </c>
      <c r="B2866" s="36" t="s">
        <v>3684</v>
      </c>
      <c r="C2866" s="36" t="s">
        <v>51</v>
      </c>
      <c r="D2866" s="36" t="s">
        <v>124</v>
      </c>
      <c r="E2866" s="36" t="s">
        <v>3685</v>
      </c>
      <c r="F2866" s="42">
        <f>SUMIFS('Sample - Superstore'!R:R,'Sample - Superstore'!$V:$V,$A2866,'Sample - Superstore'!$N:$N,$B2866)</f>
        <v>12.19435977</v>
      </c>
      <c r="G2866" s="43" t="str">
        <f>IF(OR($F2866&lt;Lower_Limit,$F2866&gt;Upper_Limit),TRUE,IF($F2866&gt;Upper_percentile,"P99",IF($F2866&lt;Lower_percentile,"P01","")))</f>
        <v/>
      </c>
      <c r="H2866" s="44">
        <f>SUMIFS('Sample - Superstore'!S:S,'Sample - Superstore'!$V:$V,$A2866,'Sample - Superstore'!$N:$N,$B2866)</f>
        <v>4</v>
      </c>
      <c r="I2866" s="45">
        <f>SUMIFS('Sample - Superstore'!T:T,'Sample - Superstore'!$V:$V,$A2866,'Sample - Superstore'!$N:$N,$B2866)</f>
        <v>0</v>
      </c>
      <c r="J2866" s="42">
        <f>SUMIFS('Sample - Superstore'!U:U,'Sample - Superstore'!$V:$V,$A2866,'Sample - Superstore'!$N:$N,$B2866)</f>
        <v>5.609405493</v>
      </c>
      <c r="N2866" s="40"/>
    </row>
    <row r="2867">
      <c r="A2867" s="41" t="s">
        <v>8634</v>
      </c>
      <c r="B2867" s="36" t="s">
        <v>2964</v>
      </c>
      <c r="C2867" s="36" t="s">
        <v>35</v>
      </c>
      <c r="D2867" s="36" t="s">
        <v>36</v>
      </c>
      <c r="E2867" s="36" t="s">
        <v>2965</v>
      </c>
      <c r="F2867" s="42">
        <f>SUMIFS('Sample - Superstore'!R:R,'Sample - Superstore'!$V:$V,$A2867,'Sample - Superstore'!$N:$N,$B2867)</f>
        <v>1213.25905</v>
      </c>
      <c r="G2867" s="43" t="str">
        <f>IF(OR($F2867&lt;Lower_Limit,$F2867&gt;Upper_Limit),TRUE,IF($F2867&gt;Upper_percentile,"P99",IF($F2867&lt;Lower_percentile,"P01","")))</f>
        <v/>
      </c>
      <c r="H2867" s="44">
        <f>SUMIFS('Sample - Superstore'!S:S,'Sample - Superstore'!$V:$V,$A2867,'Sample - Superstore'!$N:$N,$B2867)</f>
        <v>5</v>
      </c>
      <c r="I2867" s="45">
        <f>SUMIFS('Sample - Superstore'!T:T,'Sample - Superstore'!$V:$V,$A2867,'Sample - Superstore'!$N:$N,$B2867)</f>
        <v>0.32</v>
      </c>
      <c r="J2867" s="42">
        <f>SUMIFS('Sample - Superstore'!U:U,'Sample - Superstore'!$V:$V,$A2867,'Sample - Superstore'!$N:$N,$B2867)</f>
        <v>-35.68408971</v>
      </c>
      <c r="N2867" s="40"/>
    </row>
    <row r="2868">
      <c r="A2868" s="41" t="s">
        <v>8634</v>
      </c>
      <c r="B2868" s="36" t="s">
        <v>4432</v>
      </c>
      <c r="C2868" s="36" t="s">
        <v>35</v>
      </c>
      <c r="D2868" s="36" t="s">
        <v>263</v>
      </c>
      <c r="E2868" s="36" t="s">
        <v>4433</v>
      </c>
      <c r="F2868" s="42">
        <f>SUMIFS('Sample - Superstore'!R:R,'Sample - Superstore'!$V:$V,$A2868,'Sample - Superstore'!$N:$N,$B2868)</f>
        <v>712.0195877</v>
      </c>
      <c r="G2868" s="43" t="str">
        <f>IF(OR($F2868&lt;Lower_Limit,$F2868&gt;Upper_Limit),TRUE,IF($F2868&gt;Upper_percentile,"P99",IF($F2868&lt;Lower_percentile,"P01","")))</f>
        <v/>
      </c>
      <c r="H2868" s="44">
        <f>SUMIFS('Sample - Superstore'!S:S,'Sample - Superstore'!$V:$V,$A2868,'Sample - Superstore'!$N:$N,$B2868)</f>
        <v>3</v>
      </c>
      <c r="I2868" s="45">
        <f>SUMIFS('Sample - Superstore'!T:T,'Sample - Superstore'!$V:$V,$A2868,'Sample - Superstore'!$N:$N,$B2868)</f>
        <v>0.3</v>
      </c>
      <c r="J2868" s="42">
        <f>SUMIFS('Sample - Superstore'!U:U,'Sample - Superstore'!$V:$V,$A2868,'Sample - Superstore'!$N:$N,$B2868)</f>
        <v>-10.1717084</v>
      </c>
      <c r="N2868" s="40"/>
    </row>
    <row r="2869">
      <c r="A2869" s="41" t="s">
        <v>8634</v>
      </c>
      <c r="B2869" s="36" t="s">
        <v>4901</v>
      </c>
      <c r="C2869" s="36" t="s">
        <v>39</v>
      </c>
      <c r="D2869" s="36" t="s">
        <v>61</v>
      </c>
      <c r="E2869" s="36" t="s">
        <v>4902</v>
      </c>
      <c r="F2869" s="42">
        <f>SUMIFS('Sample - Superstore'!R:R,'Sample - Superstore'!$V:$V,$A2869,'Sample - Superstore'!$N:$N,$B2869)</f>
        <v>47.41438354</v>
      </c>
      <c r="G2869" s="43" t="str">
        <f>IF(OR($F2869&lt;Lower_Limit,$F2869&gt;Upper_Limit),TRUE,IF($F2869&gt;Upper_percentile,"P99",IF($F2869&lt;Lower_percentile,"P01","")))</f>
        <v/>
      </c>
      <c r="H2869" s="44">
        <f>SUMIFS('Sample - Superstore'!S:S,'Sample - Superstore'!$V:$V,$A2869,'Sample - Superstore'!$N:$N,$B2869)</f>
        <v>1</v>
      </c>
      <c r="I2869" s="45">
        <f>SUMIFS('Sample - Superstore'!T:T,'Sample - Superstore'!$V:$V,$A2869,'Sample - Superstore'!$N:$N,$B2869)</f>
        <v>0.2</v>
      </c>
      <c r="J2869" s="42">
        <f>SUMIFS('Sample - Superstore'!U:U,'Sample - Superstore'!$V:$V,$A2869,'Sample - Superstore'!$N:$N,$B2869)</f>
        <v>8.297517119</v>
      </c>
      <c r="N2869" s="40"/>
    </row>
    <row r="2870">
      <c r="A2870" s="41" t="s">
        <v>8634</v>
      </c>
      <c r="B2870" s="36" t="s">
        <v>5700</v>
      </c>
      <c r="C2870" s="36" t="s">
        <v>35</v>
      </c>
      <c r="D2870" s="36" t="s">
        <v>263</v>
      </c>
      <c r="E2870" s="36" t="s">
        <v>5701</v>
      </c>
      <c r="F2870" s="42">
        <f>SUMIFS('Sample - Superstore'!R:R,'Sample - Superstore'!$V:$V,$A2870,'Sample - Superstore'!$N:$N,$B2870)</f>
        <v>250.4525621</v>
      </c>
      <c r="G2870" s="43" t="str">
        <f>IF(OR($F2870&lt;Lower_Limit,$F2870&gt;Upper_Limit),TRUE,IF($F2870&gt;Upper_percentile,"P99",IF($F2870&lt;Lower_percentile,"P01","")))</f>
        <v/>
      </c>
      <c r="H2870" s="44">
        <f>SUMIFS('Sample - Superstore'!S:S,'Sample - Superstore'!$V:$V,$A2870,'Sample - Superstore'!$N:$N,$B2870)</f>
        <v>2</v>
      </c>
      <c r="I2870" s="45">
        <f>SUMIFS('Sample - Superstore'!T:T,'Sample - Superstore'!$V:$V,$A2870,'Sample - Superstore'!$N:$N,$B2870)</f>
        <v>0.3</v>
      </c>
      <c r="J2870" s="42">
        <f>SUMIFS('Sample - Superstore'!U:U,'Sample - Superstore'!$V:$V,$A2870,'Sample - Superstore'!$N:$N,$B2870)</f>
        <v>-78.71366239</v>
      </c>
      <c r="N2870" s="40"/>
    </row>
    <row r="2871">
      <c r="A2871" s="41" t="s">
        <v>8634</v>
      </c>
      <c r="B2871" s="36" t="s">
        <v>4703</v>
      </c>
      <c r="C2871" s="36" t="s">
        <v>51</v>
      </c>
      <c r="D2871" s="36" t="s">
        <v>76</v>
      </c>
      <c r="E2871" s="36" t="s">
        <v>4704</v>
      </c>
      <c r="F2871" s="42">
        <f>SUMIFS('Sample - Superstore'!R:R,'Sample - Superstore'!$V:$V,$A2871,'Sample - Superstore'!$N:$N,$B2871)</f>
        <v>47.88828594</v>
      </c>
      <c r="G2871" s="43" t="str">
        <f>IF(OR($F2871&lt;Lower_Limit,$F2871&gt;Upper_Limit),TRUE,IF($F2871&gt;Upper_percentile,"P99",IF($F2871&lt;Lower_percentile,"P01","")))</f>
        <v/>
      </c>
      <c r="H2871" s="44">
        <f>SUMIFS('Sample - Superstore'!S:S,'Sample - Superstore'!$V:$V,$A2871,'Sample - Superstore'!$N:$N,$B2871)</f>
        <v>9</v>
      </c>
      <c r="I2871" s="45">
        <f>SUMIFS('Sample - Superstore'!T:T,'Sample - Superstore'!$V:$V,$A2871,'Sample - Superstore'!$N:$N,$B2871)</f>
        <v>0.7</v>
      </c>
      <c r="J2871" s="42">
        <f>SUMIFS('Sample - Superstore'!U:U,'Sample - Superstore'!$V:$V,$A2871,'Sample - Superstore'!$N:$N,$B2871)</f>
        <v>-33.52180016</v>
      </c>
      <c r="N2871" s="40"/>
    </row>
    <row r="2872">
      <c r="A2872" s="41" t="s">
        <v>8634</v>
      </c>
      <c r="B2872" s="36" t="s">
        <v>2622</v>
      </c>
      <c r="C2872" s="36" t="s">
        <v>51</v>
      </c>
      <c r="D2872" s="36" t="s">
        <v>124</v>
      </c>
      <c r="E2872" s="36" t="s">
        <v>2623</v>
      </c>
      <c r="F2872" s="42">
        <f>SUMIFS('Sample - Superstore'!R:R,'Sample - Superstore'!$V:$V,$A2872,'Sample - Superstore'!$N:$N,$B2872)</f>
        <v>12.96</v>
      </c>
      <c r="G2872" s="43" t="str">
        <f>IF(OR($F2872&lt;Lower_Limit,$F2872&gt;Upper_Limit),TRUE,IF($F2872&gt;Upper_percentile,"P99",IF($F2872&lt;Lower_percentile,"P01","")))</f>
        <v/>
      </c>
      <c r="H2872" s="44">
        <f>SUMIFS('Sample - Superstore'!S:S,'Sample - Superstore'!$V:$V,$A2872,'Sample - Superstore'!$N:$N,$B2872)</f>
        <v>2</v>
      </c>
      <c r="I2872" s="45">
        <f>SUMIFS('Sample - Superstore'!T:T,'Sample - Superstore'!$V:$V,$A2872,'Sample - Superstore'!$N:$N,$B2872)</f>
        <v>0</v>
      </c>
      <c r="J2872" s="42">
        <f>SUMIFS('Sample - Superstore'!U:U,'Sample - Superstore'!$V:$V,$A2872,'Sample - Superstore'!$N:$N,$B2872)</f>
        <v>6.3504</v>
      </c>
      <c r="N2872" s="40"/>
    </row>
    <row r="2873">
      <c r="A2873" s="41" t="s">
        <v>8634</v>
      </c>
      <c r="B2873" s="36" t="s">
        <v>6256</v>
      </c>
      <c r="C2873" s="36" t="s">
        <v>35</v>
      </c>
      <c r="D2873" s="36" t="s">
        <v>121</v>
      </c>
      <c r="E2873" s="36" t="s">
        <v>6257</v>
      </c>
      <c r="F2873" s="42">
        <f>SUMIFS('Sample - Superstore'!R:R,'Sample - Superstore'!$V:$V,$A2873,'Sample - Superstore'!$N:$N,$B2873)</f>
        <v>26.48</v>
      </c>
      <c r="G2873" s="43" t="str">
        <f>IF(OR($F2873&lt;Lower_Limit,$F2873&gt;Upper_Limit),TRUE,IF($F2873&gt;Upper_percentile,"P99",IF($F2873&lt;Lower_percentile,"P01","")))</f>
        <v/>
      </c>
      <c r="H2873" s="44">
        <f>SUMIFS('Sample - Superstore'!S:S,'Sample - Superstore'!$V:$V,$A2873,'Sample - Superstore'!$N:$N,$B2873)</f>
        <v>1</v>
      </c>
      <c r="I2873" s="45">
        <f>SUMIFS('Sample - Superstore'!T:T,'Sample - Superstore'!$V:$V,$A2873,'Sample - Superstore'!$N:$N,$B2873)</f>
        <v>0</v>
      </c>
      <c r="J2873" s="42">
        <f>SUMIFS('Sample - Superstore'!U:U,'Sample - Superstore'!$V:$V,$A2873,'Sample - Superstore'!$N:$N,$B2873)</f>
        <v>10.0624</v>
      </c>
      <c r="N2873" s="40"/>
    </row>
    <row r="2874">
      <c r="A2874" s="41" t="s">
        <v>8634</v>
      </c>
      <c r="B2874" s="36" t="s">
        <v>6258</v>
      </c>
      <c r="C2874" s="36" t="s">
        <v>39</v>
      </c>
      <c r="D2874" s="36" t="s">
        <v>446</v>
      </c>
      <c r="E2874" s="36" t="s">
        <v>6259</v>
      </c>
      <c r="F2874" s="42">
        <f>SUMIFS('Sample - Superstore'!R:R,'Sample - Superstore'!$V:$V,$A2874,'Sample - Superstore'!$N:$N,$B2874)</f>
        <v>532.72</v>
      </c>
      <c r="G2874" s="43" t="str">
        <f>IF(OR($F2874&lt;Lower_Limit,$F2874&gt;Upper_Limit),TRUE,IF($F2874&gt;Upper_percentile,"P99",IF($F2874&lt;Lower_percentile,"P01","")))</f>
        <v/>
      </c>
      <c r="H2874" s="44">
        <f>SUMIFS('Sample - Superstore'!S:S,'Sample - Superstore'!$V:$V,$A2874,'Sample - Superstore'!$N:$N,$B2874)</f>
        <v>2</v>
      </c>
      <c r="I2874" s="45">
        <f>SUMIFS('Sample - Superstore'!T:T,'Sample - Superstore'!$V:$V,$A2874,'Sample - Superstore'!$N:$N,$B2874)</f>
        <v>0.2</v>
      </c>
      <c r="J2874" s="42">
        <f>SUMIFS('Sample - Superstore'!U:U,'Sample - Superstore'!$V:$V,$A2874,'Sample - Superstore'!$N:$N,$B2874)</f>
        <v>53.272</v>
      </c>
      <c r="N2874" s="40"/>
    </row>
    <row r="2875">
      <c r="A2875" s="41" t="s">
        <v>8634</v>
      </c>
      <c r="B2875" s="36" t="s">
        <v>4077</v>
      </c>
      <c r="C2875" s="36" t="s">
        <v>51</v>
      </c>
      <c r="D2875" s="36" t="s">
        <v>124</v>
      </c>
      <c r="E2875" s="36" t="s">
        <v>4078</v>
      </c>
      <c r="F2875" s="42">
        <f>SUMIFS('Sample - Superstore'!R:R,'Sample - Superstore'!$V:$V,$A2875,'Sample - Superstore'!$N:$N,$B2875)</f>
        <v>26.72</v>
      </c>
      <c r="G2875" s="43" t="str">
        <f>IF(OR($F2875&lt;Lower_Limit,$F2875&gt;Upper_Limit),TRUE,IF($F2875&gt;Upper_percentile,"P99",IF($F2875&lt;Lower_percentile,"P01","")))</f>
        <v/>
      </c>
      <c r="H2875" s="44">
        <f>SUMIFS('Sample - Superstore'!S:S,'Sample - Superstore'!$V:$V,$A2875,'Sample - Superstore'!$N:$N,$B2875)</f>
        <v>4</v>
      </c>
      <c r="I2875" s="45">
        <f>SUMIFS('Sample - Superstore'!T:T,'Sample - Superstore'!$V:$V,$A2875,'Sample - Superstore'!$N:$N,$B2875)</f>
        <v>0</v>
      </c>
      <c r="J2875" s="42">
        <f>SUMIFS('Sample - Superstore'!U:U,'Sample - Superstore'!$V:$V,$A2875,'Sample - Superstore'!$N:$N,$B2875)</f>
        <v>12.8256</v>
      </c>
      <c r="N2875" s="40"/>
    </row>
    <row r="2876">
      <c r="A2876" s="41" t="s">
        <v>8634</v>
      </c>
      <c r="B2876" s="36" t="s">
        <v>5410</v>
      </c>
      <c r="C2876" s="36" t="s">
        <v>51</v>
      </c>
      <c r="D2876" s="36" t="s">
        <v>124</v>
      </c>
      <c r="E2876" s="36" t="s">
        <v>5411</v>
      </c>
      <c r="F2876" s="42">
        <f>SUMIFS('Sample - Superstore'!R:R,'Sample - Superstore'!$V:$V,$A2876,'Sample - Superstore'!$N:$N,$B2876)</f>
        <v>20.04</v>
      </c>
      <c r="G2876" s="43" t="str">
        <f>IF(OR($F2876&lt;Lower_Limit,$F2876&gt;Upper_Limit),TRUE,IF($F2876&gt;Upper_percentile,"P99",IF($F2876&lt;Lower_percentile,"P01","")))</f>
        <v/>
      </c>
      <c r="H2876" s="44">
        <f>SUMIFS('Sample - Superstore'!S:S,'Sample - Superstore'!$V:$V,$A2876,'Sample - Superstore'!$N:$N,$B2876)</f>
        <v>3</v>
      </c>
      <c r="I2876" s="45">
        <f>SUMIFS('Sample - Superstore'!T:T,'Sample - Superstore'!$V:$V,$A2876,'Sample - Superstore'!$N:$N,$B2876)</f>
        <v>0</v>
      </c>
      <c r="J2876" s="42">
        <f>SUMIFS('Sample - Superstore'!U:U,'Sample - Superstore'!$V:$V,$A2876,'Sample - Superstore'!$N:$N,$B2876)</f>
        <v>9.6192</v>
      </c>
      <c r="N2876" s="40"/>
    </row>
    <row r="2877">
      <c r="A2877" s="41" t="s">
        <v>8634</v>
      </c>
      <c r="B2877" s="36" t="s">
        <v>3607</v>
      </c>
      <c r="C2877" s="36" t="s">
        <v>51</v>
      </c>
      <c r="D2877" s="36" t="s">
        <v>52</v>
      </c>
      <c r="E2877" s="36" t="s">
        <v>3608</v>
      </c>
      <c r="F2877" s="42">
        <f>SUMIFS('Sample - Superstore'!R:R,'Sample - Superstore'!$V:$V,$A2877,'Sample - Superstore'!$N:$N,$B2877)</f>
        <v>795.48</v>
      </c>
      <c r="G2877" s="43" t="str">
        <f>IF(OR($F2877&lt;Lower_Limit,$F2877&gt;Upper_Limit),TRUE,IF($F2877&gt;Upper_percentile,"P99",IF($F2877&lt;Lower_percentile,"P01","")))</f>
        <v/>
      </c>
      <c r="H2877" s="44">
        <f>SUMIFS('Sample - Superstore'!S:S,'Sample - Superstore'!$V:$V,$A2877,'Sample - Superstore'!$N:$N,$B2877)</f>
        <v>7</v>
      </c>
      <c r="I2877" s="45">
        <f>SUMIFS('Sample - Superstore'!T:T,'Sample - Superstore'!$V:$V,$A2877,'Sample - Superstore'!$N:$N,$B2877)</f>
        <v>0</v>
      </c>
      <c r="J2877" s="42">
        <f>SUMIFS('Sample - Superstore'!U:U,'Sample - Superstore'!$V:$V,$A2877,'Sample - Superstore'!$N:$N,$B2877)</f>
        <v>7.9548</v>
      </c>
      <c r="N2877" s="40"/>
    </row>
    <row r="2878">
      <c r="A2878" s="41" t="s">
        <v>8634</v>
      </c>
      <c r="B2878" s="36" t="s">
        <v>6260</v>
      </c>
      <c r="C2878" s="36" t="s">
        <v>35</v>
      </c>
      <c r="D2878" s="36" t="s">
        <v>121</v>
      </c>
      <c r="E2878" s="36" t="s">
        <v>6261</v>
      </c>
      <c r="F2878" s="42">
        <f>SUMIFS('Sample - Superstore'!R:R,'Sample - Superstore'!$V:$V,$A2878,'Sample - Superstore'!$N:$N,$B2878)</f>
        <v>21.56</v>
      </c>
      <c r="G2878" s="43" t="str">
        <f>IF(OR($F2878&lt;Lower_Limit,$F2878&gt;Upper_Limit),TRUE,IF($F2878&gt;Upper_percentile,"P99",IF($F2878&lt;Lower_percentile,"P01","")))</f>
        <v/>
      </c>
      <c r="H2878" s="44">
        <f>SUMIFS('Sample - Superstore'!S:S,'Sample - Superstore'!$V:$V,$A2878,'Sample - Superstore'!$N:$N,$B2878)</f>
        <v>7</v>
      </c>
      <c r="I2878" s="45">
        <f>SUMIFS('Sample - Superstore'!T:T,'Sample - Superstore'!$V:$V,$A2878,'Sample - Superstore'!$N:$N,$B2878)</f>
        <v>0</v>
      </c>
      <c r="J2878" s="42">
        <f>SUMIFS('Sample - Superstore'!U:U,'Sample - Superstore'!$V:$V,$A2878,'Sample - Superstore'!$N:$N,$B2878)</f>
        <v>6.8992</v>
      </c>
      <c r="N2878" s="40"/>
    </row>
    <row r="2879">
      <c r="A2879" s="41" t="s">
        <v>8634</v>
      </c>
      <c r="B2879" s="36" t="s">
        <v>6263</v>
      </c>
      <c r="C2879" s="36" t="s">
        <v>51</v>
      </c>
      <c r="D2879" s="36" t="s">
        <v>52</v>
      </c>
      <c r="E2879" s="36" t="s">
        <v>6264</v>
      </c>
      <c r="F2879" s="42">
        <f>SUMIFS('Sample - Superstore'!R:R,'Sample - Superstore'!$V:$V,$A2879,'Sample - Superstore'!$N:$N,$B2879)</f>
        <v>96.5745679</v>
      </c>
      <c r="G2879" s="43" t="str">
        <f>IF(OR($F2879&lt;Lower_Limit,$F2879&gt;Upper_Limit),TRUE,IF($F2879&gt;Upper_percentile,"P99",IF($F2879&lt;Lower_percentile,"P01","")))</f>
        <v/>
      </c>
      <c r="H2879" s="44">
        <f>SUMIFS('Sample - Superstore'!S:S,'Sample - Superstore'!$V:$V,$A2879,'Sample - Superstore'!$N:$N,$B2879)</f>
        <v>5</v>
      </c>
      <c r="I2879" s="45">
        <f>SUMIFS('Sample - Superstore'!T:T,'Sample - Superstore'!$V:$V,$A2879,'Sample - Superstore'!$N:$N,$B2879)</f>
        <v>0</v>
      </c>
      <c r="J2879" s="42">
        <f>SUMIFS('Sample - Superstore'!U:U,'Sample - Superstore'!$V:$V,$A2879,'Sample - Superstore'!$N:$N,$B2879)</f>
        <v>25.10938765</v>
      </c>
      <c r="N2879" s="40"/>
    </row>
    <row r="2880">
      <c r="A2880" s="41" t="s">
        <v>8634</v>
      </c>
      <c r="B2880" s="36" t="s">
        <v>6268</v>
      </c>
      <c r="C2880" s="36" t="s">
        <v>51</v>
      </c>
      <c r="D2880" s="36" t="s">
        <v>205</v>
      </c>
      <c r="E2880" s="36" t="s">
        <v>6269</v>
      </c>
      <c r="F2880" s="42">
        <f>SUMIFS('Sample - Superstore'!R:R,'Sample - Superstore'!$V:$V,$A2880,'Sample - Superstore'!$N:$N,$B2880)</f>
        <v>386.7408395</v>
      </c>
      <c r="G2880" s="43" t="str">
        <f>IF(OR($F2880&lt;Lower_Limit,$F2880&gt;Upper_Limit),TRUE,IF($F2880&gt;Upper_percentile,"P99",IF($F2880&lt;Lower_percentile,"P01","")))</f>
        <v/>
      </c>
      <c r="H2880" s="44">
        <f>SUMIFS('Sample - Superstore'!S:S,'Sample - Superstore'!$V:$V,$A2880,'Sample - Superstore'!$N:$N,$B2880)</f>
        <v>2</v>
      </c>
      <c r="I2880" s="45">
        <f>SUMIFS('Sample - Superstore'!T:T,'Sample - Superstore'!$V:$V,$A2880,'Sample - Superstore'!$N:$N,$B2880)</f>
        <v>0</v>
      </c>
      <c r="J2880" s="42">
        <f>SUMIFS('Sample - Superstore'!U:U,'Sample - Superstore'!$V:$V,$A2880,'Sample - Superstore'!$N:$N,$B2880)</f>
        <v>177.9007862</v>
      </c>
      <c r="N2880" s="40"/>
    </row>
    <row r="2881">
      <c r="A2881" s="41" t="s">
        <v>8634</v>
      </c>
      <c r="B2881" s="36" t="s">
        <v>2628</v>
      </c>
      <c r="C2881" s="36" t="s">
        <v>51</v>
      </c>
      <c r="D2881" s="36" t="s">
        <v>76</v>
      </c>
      <c r="E2881" s="36" t="s">
        <v>2629</v>
      </c>
      <c r="F2881" s="42">
        <f>SUMIFS('Sample - Superstore'!R:R,'Sample - Superstore'!$V:$V,$A2881,'Sample - Superstore'!$N:$N,$B2881)</f>
        <v>6.782740741</v>
      </c>
      <c r="G2881" s="43" t="str">
        <f>IF(OR($F2881&lt;Lower_Limit,$F2881&gt;Upper_Limit),TRUE,IF($F2881&gt;Upper_percentile,"P99",IF($F2881&lt;Lower_percentile,"P01","")))</f>
        <v/>
      </c>
      <c r="H2881" s="44">
        <f>SUMIFS('Sample - Superstore'!S:S,'Sample - Superstore'!$V:$V,$A2881,'Sample - Superstore'!$N:$N,$B2881)</f>
        <v>5</v>
      </c>
      <c r="I2881" s="45">
        <f>SUMIFS('Sample - Superstore'!T:T,'Sample - Superstore'!$V:$V,$A2881,'Sample - Superstore'!$N:$N,$B2881)</f>
        <v>0.7</v>
      </c>
      <c r="J2881" s="42">
        <f>SUMIFS('Sample - Superstore'!U:U,'Sample - Superstore'!$V:$V,$A2881,'Sample - Superstore'!$N:$N,$B2881)</f>
        <v>-5.652283951</v>
      </c>
      <c r="N2881" s="40"/>
    </row>
    <row r="2882">
      <c r="A2882" s="41" t="s">
        <v>8634</v>
      </c>
      <c r="B2882" s="36" t="s">
        <v>6272</v>
      </c>
      <c r="C2882" s="36" t="s">
        <v>51</v>
      </c>
      <c r="D2882" s="36" t="s">
        <v>52</v>
      </c>
      <c r="E2882" s="36" t="s">
        <v>6273</v>
      </c>
      <c r="F2882" s="42">
        <f>SUMIFS('Sample - Superstore'!R:R,'Sample - Superstore'!$V:$V,$A2882,'Sample - Superstore'!$N:$N,$B2882)</f>
        <v>41.32003668</v>
      </c>
      <c r="G2882" s="43" t="str">
        <f>IF(OR($F2882&lt;Lower_Limit,$F2882&gt;Upper_Limit),TRUE,IF($F2882&gt;Upper_percentile,"P99",IF($F2882&lt;Lower_percentile,"P01","")))</f>
        <v/>
      </c>
      <c r="H2882" s="44">
        <f>SUMIFS('Sample - Superstore'!S:S,'Sample - Superstore'!$V:$V,$A2882,'Sample - Superstore'!$N:$N,$B2882)</f>
        <v>1</v>
      </c>
      <c r="I2882" s="45">
        <f>SUMIFS('Sample - Superstore'!T:T,'Sample - Superstore'!$V:$V,$A2882,'Sample - Superstore'!$N:$N,$B2882)</f>
        <v>0</v>
      </c>
      <c r="J2882" s="42">
        <f>SUMIFS('Sample - Superstore'!U:U,'Sample - Superstore'!$V:$V,$A2882,'Sample - Superstore'!$N:$N,$B2882)</f>
        <v>11.56961027</v>
      </c>
      <c r="N2882" s="40"/>
    </row>
    <row r="2883">
      <c r="A2883" s="41" t="s">
        <v>8634</v>
      </c>
      <c r="B2883" s="36" t="s">
        <v>4306</v>
      </c>
      <c r="C2883" s="36" t="s">
        <v>51</v>
      </c>
      <c r="D2883" s="36" t="s">
        <v>93</v>
      </c>
      <c r="E2883" s="36" t="s">
        <v>4307</v>
      </c>
      <c r="F2883" s="42">
        <f>SUMIFS('Sample - Superstore'!R:R,'Sample - Superstore'!$V:$V,$A2883,'Sample - Superstore'!$N:$N,$B2883)</f>
        <v>6.08</v>
      </c>
      <c r="G2883" s="43" t="str">
        <f>IF(OR($F2883&lt;Lower_Limit,$F2883&gt;Upper_Limit),TRUE,IF($F2883&gt;Upper_percentile,"P99",IF($F2883&lt;Lower_percentile,"P01","")))</f>
        <v/>
      </c>
      <c r="H2883" s="44">
        <f>SUMIFS('Sample - Superstore'!S:S,'Sample - Superstore'!$V:$V,$A2883,'Sample - Superstore'!$N:$N,$B2883)</f>
        <v>2</v>
      </c>
      <c r="I2883" s="45">
        <f>SUMIFS('Sample - Superstore'!T:T,'Sample - Superstore'!$V:$V,$A2883,'Sample - Superstore'!$N:$N,$B2883)</f>
        <v>0</v>
      </c>
      <c r="J2883" s="42">
        <f>SUMIFS('Sample - Superstore'!U:U,'Sample - Superstore'!$V:$V,$A2883,'Sample - Superstore'!$N:$N,$B2883)</f>
        <v>2.0672</v>
      </c>
      <c r="N2883" s="40"/>
    </row>
    <row r="2884">
      <c r="A2884" s="41" t="s">
        <v>8634</v>
      </c>
      <c r="B2884" s="36" t="s">
        <v>3954</v>
      </c>
      <c r="C2884" s="36" t="s">
        <v>39</v>
      </c>
      <c r="D2884" s="36" t="s">
        <v>40</v>
      </c>
      <c r="E2884" s="36" t="s">
        <v>3955</v>
      </c>
      <c r="F2884" s="42">
        <f>SUMIFS('Sample - Superstore'!R:R,'Sample - Superstore'!$V:$V,$A2884,'Sample - Superstore'!$N:$N,$B2884)</f>
        <v>164.792</v>
      </c>
      <c r="G2884" s="43" t="str">
        <f>IF(OR($F2884&lt;Lower_Limit,$F2884&gt;Upper_Limit),TRUE,IF($F2884&gt;Upper_percentile,"P99",IF($F2884&lt;Lower_percentile,"P01","")))</f>
        <v/>
      </c>
      <c r="H2884" s="44">
        <f>SUMIFS('Sample - Superstore'!S:S,'Sample - Superstore'!$V:$V,$A2884,'Sample - Superstore'!$N:$N,$B2884)</f>
        <v>1</v>
      </c>
      <c r="I2884" s="45">
        <f>SUMIFS('Sample - Superstore'!T:T,'Sample - Superstore'!$V:$V,$A2884,'Sample - Superstore'!$N:$N,$B2884)</f>
        <v>0.2</v>
      </c>
      <c r="J2884" s="42">
        <f>SUMIFS('Sample - Superstore'!U:U,'Sample - Superstore'!$V:$V,$A2884,'Sample - Superstore'!$N:$N,$B2884)</f>
        <v>18.5391</v>
      </c>
      <c r="N2884" s="40"/>
    </row>
    <row r="2885">
      <c r="A2885" s="41" t="s">
        <v>8634</v>
      </c>
      <c r="B2885" s="36" t="s">
        <v>1816</v>
      </c>
      <c r="C2885" s="36" t="s">
        <v>35</v>
      </c>
      <c r="D2885" s="36" t="s">
        <v>121</v>
      </c>
      <c r="E2885" s="36" t="s">
        <v>1817</v>
      </c>
      <c r="F2885" s="42">
        <f>SUMIFS('Sample - Superstore'!R:R,'Sample - Superstore'!$V:$V,$A2885,'Sample - Superstore'!$N:$N,$B2885)</f>
        <v>94.2</v>
      </c>
      <c r="G2885" s="43" t="str">
        <f>IF(OR($F2885&lt;Lower_Limit,$F2885&gt;Upper_Limit),TRUE,IF($F2885&gt;Upper_percentile,"P99",IF($F2885&lt;Lower_percentile,"P01","")))</f>
        <v/>
      </c>
      <c r="H2885" s="44">
        <f>SUMIFS('Sample - Superstore'!S:S,'Sample - Superstore'!$V:$V,$A2885,'Sample - Superstore'!$N:$N,$B2885)</f>
        <v>5</v>
      </c>
      <c r="I2885" s="45">
        <f>SUMIFS('Sample - Superstore'!T:T,'Sample - Superstore'!$V:$V,$A2885,'Sample - Superstore'!$N:$N,$B2885)</f>
        <v>0</v>
      </c>
      <c r="J2885" s="42">
        <f>SUMIFS('Sample - Superstore'!U:U,'Sample - Superstore'!$V:$V,$A2885,'Sample - Superstore'!$N:$N,$B2885)</f>
        <v>39.564</v>
      </c>
      <c r="N2885" s="40"/>
    </row>
    <row r="2886">
      <c r="A2886" s="41" t="s">
        <v>8634</v>
      </c>
      <c r="B2886" s="36" t="s">
        <v>6279</v>
      </c>
      <c r="C2886" s="36" t="s">
        <v>35</v>
      </c>
      <c r="D2886" s="36" t="s">
        <v>36</v>
      </c>
      <c r="E2886" s="36" t="s">
        <v>6280</v>
      </c>
      <c r="F2886" s="42">
        <f>SUMIFS('Sample - Superstore'!R:R,'Sample - Superstore'!$V:$V,$A2886,'Sample - Superstore'!$N:$N,$B2886)</f>
        <v>243.7798881</v>
      </c>
      <c r="G2886" s="43" t="str">
        <f>IF(OR($F2886&lt;Lower_Limit,$F2886&gt;Upper_Limit),TRUE,IF($F2886&gt;Upper_percentile,"P99",IF($F2886&lt;Lower_percentile,"P01","")))</f>
        <v/>
      </c>
      <c r="H2886" s="44">
        <f>SUMIFS('Sample - Superstore'!S:S,'Sample - Superstore'!$V:$V,$A2886,'Sample - Superstore'!$N:$N,$B2886)</f>
        <v>2</v>
      </c>
      <c r="I2886" s="45">
        <f>SUMIFS('Sample - Superstore'!T:T,'Sample - Superstore'!$V:$V,$A2886,'Sample - Superstore'!$N:$N,$B2886)</f>
        <v>0.32</v>
      </c>
      <c r="J2886" s="42">
        <f>SUMIFS('Sample - Superstore'!U:U,'Sample - Superstore'!$V:$V,$A2886,'Sample - Superstore'!$N:$N,$B2886)</f>
        <v>-43.01998025</v>
      </c>
      <c r="N2886" s="40"/>
    </row>
    <row r="2887">
      <c r="A2887" s="41" t="s">
        <v>8634</v>
      </c>
      <c r="B2887" s="36" t="s">
        <v>5982</v>
      </c>
      <c r="C2887" s="36" t="s">
        <v>35</v>
      </c>
      <c r="D2887" s="36" t="s">
        <v>121</v>
      </c>
      <c r="E2887" s="36" t="s">
        <v>5983</v>
      </c>
      <c r="F2887" s="42">
        <f>SUMIFS('Sample - Superstore'!R:R,'Sample - Superstore'!$V:$V,$A2887,'Sample - Superstore'!$N:$N,$B2887)</f>
        <v>35.35609053</v>
      </c>
      <c r="G2887" s="43" t="str">
        <f>IF(OR($F2887&lt;Lower_Limit,$F2887&gt;Upper_Limit),TRUE,IF($F2887&gt;Upper_percentile,"P99",IF($F2887&lt;Lower_percentile,"P01","")))</f>
        <v/>
      </c>
      <c r="H2887" s="44">
        <f>SUMIFS('Sample - Superstore'!S:S,'Sample - Superstore'!$V:$V,$A2887,'Sample - Superstore'!$N:$N,$B2887)</f>
        <v>2</v>
      </c>
      <c r="I2887" s="45">
        <f>SUMIFS('Sample - Superstore'!T:T,'Sample - Superstore'!$V:$V,$A2887,'Sample - Superstore'!$N:$N,$B2887)</f>
        <v>0</v>
      </c>
      <c r="J2887" s="42">
        <f>SUMIFS('Sample - Superstore'!U:U,'Sample - Superstore'!$V:$V,$A2887,'Sample - Superstore'!$N:$N,$B2887)</f>
        <v>9.546144444</v>
      </c>
      <c r="N2887" s="40"/>
    </row>
    <row r="2888">
      <c r="A2888" s="41" t="s">
        <v>8634</v>
      </c>
      <c r="B2888" s="36" t="s">
        <v>5021</v>
      </c>
      <c r="C2888" s="36" t="s">
        <v>39</v>
      </c>
      <c r="D2888" s="36" t="s">
        <v>40</v>
      </c>
      <c r="E2888" s="36" t="s">
        <v>5022</v>
      </c>
      <c r="F2888" s="42">
        <f>SUMIFS('Sample - Superstore'!R:R,'Sample - Superstore'!$V:$V,$A2888,'Sample - Superstore'!$N:$N,$B2888)</f>
        <v>804.4519753</v>
      </c>
      <c r="G2888" s="43" t="str">
        <f>IF(OR($F2888&lt;Lower_Limit,$F2888&gt;Upper_Limit),TRUE,IF($F2888&gt;Upper_percentile,"P99",IF($F2888&lt;Lower_percentile,"P01","")))</f>
        <v/>
      </c>
      <c r="H2888" s="44">
        <f>SUMIFS('Sample - Superstore'!S:S,'Sample - Superstore'!$V:$V,$A2888,'Sample - Superstore'!$N:$N,$B2888)</f>
        <v>3</v>
      </c>
      <c r="I2888" s="45">
        <f>SUMIFS('Sample - Superstore'!T:T,'Sample - Superstore'!$V:$V,$A2888,'Sample - Superstore'!$N:$N,$B2888)</f>
        <v>0</v>
      </c>
      <c r="J2888" s="42">
        <f>SUMIFS('Sample - Superstore'!U:U,'Sample - Superstore'!$V:$V,$A2888,'Sample - Superstore'!$N:$N,$B2888)</f>
        <v>209.1575136</v>
      </c>
      <c r="N2888" s="40"/>
    </row>
    <row r="2889">
      <c r="A2889" s="41" t="s">
        <v>8634</v>
      </c>
      <c r="B2889" s="36" t="s">
        <v>3516</v>
      </c>
      <c r="C2889" s="36" t="s">
        <v>51</v>
      </c>
      <c r="D2889" s="36" t="s">
        <v>124</v>
      </c>
      <c r="E2889" s="36" t="s">
        <v>3517</v>
      </c>
      <c r="F2889" s="42">
        <f>SUMIFS('Sample - Superstore'!R:R,'Sample - Superstore'!$V:$V,$A2889,'Sample - Superstore'!$N:$N,$B2889)</f>
        <v>89.09069959</v>
      </c>
      <c r="G2889" s="43" t="str">
        <f>IF(OR($F2889&lt;Lower_Limit,$F2889&gt;Upper_Limit),TRUE,IF($F2889&gt;Upper_percentile,"P99",IF($F2889&lt;Lower_percentile,"P01","")))</f>
        <v/>
      </c>
      <c r="H2889" s="44">
        <f>SUMIFS('Sample - Superstore'!S:S,'Sample - Superstore'!$V:$V,$A2889,'Sample - Superstore'!$N:$N,$B2889)</f>
        <v>8</v>
      </c>
      <c r="I2889" s="45">
        <f>SUMIFS('Sample - Superstore'!T:T,'Sample - Superstore'!$V:$V,$A2889,'Sample - Superstore'!$N:$N,$B2889)</f>
        <v>0</v>
      </c>
      <c r="J2889" s="42">
        <f>SUMIFS('Sample - Superstore'!U:U,'Sample - Superstore'!$V:$V,$A2889,'Sample - Superstore'!$N:$N,$B2889)</f>
        <v>42.7635358</v>
      </c>
      <c r="N2889" s="40"/>
    </row>
    <row r="2890">
      <c r="A2890" s="41" t="s">
        <v>8634</v>
      </c>
      <c r="B2890" s="36" t="s">
        <v>6285</v>
      </c>
      <c r="C2890" s="36" t="s">
        <v>39</v>
      </c>
      <c r="D2890" s="36" t="s">
        <v>40</v>
      </c>
      <c r="E2890" s="36" t="s">
        <v>6286</v>
      </c>
      <c r="F2890" s="42">
        <f>SUMIFS('Sample - Superstore'!R:R,'Sample - Superstore'!$V:$V,$A2890,'Sample - Superstore'!$N:$N,$B2890)</f>
        <v>100.8562757</v>
      </c>
      <c r="G2890" s="43" t="str">
        <f>IF(OR($F2890&lt;Lower_Limit,$F2890&gt;Upper_Limit),TRUE,IF($F2890&gt;Upper_percentile,"P99",IF($F2890&lt;Lower_percentile,"P01","")))</f>
        <v/>
      </c>
      <c r="H2890" s="44">
        <f>SUMIFS('Sample - Superstore'!S:S,'Sample - Superstore'!$V:$V,$A2890,'Sample - Superstore'!$N:$N,$B2890)</f>
        <v>5</v>
      </c>
      <c r="I2890" s="45">
        <f>SUMIFS('Sample - Superstore'!T:T,'Sample - Superstore'!$V:$V,$A2890,'Sample - Superstore'!$N:$N,$B2890)</f>
        <v>0</v>
      </c>
      <c r="J2890" s="42">
        <f>SUMIFS('Sample - Superstore'!U:U,'Sample - Superstore'!$V:$V,$A2890,'Sample - Superstore'!$N:$N,$B2890)</f>
        <v>26.22263169</v>
      </c>
      <c r="N2890" s="40"/>
    </row>
    <row r="2891">
      <c r="A2891" s="41" t="s">
        <v>8634</v>
      </c>
      <c r="B2891" s="36" t="s">
        <v>3384</v>
      </c>
      <c r="C2891" s="36" t="s">
        <v>35</v>
      </c>
      <c r="D2891" s="36" t="s">
        <v>121</v>
      </c>
      <c r="E2891" s="36" t="s">
        <v>3385</v>
      </c>
      <c r="F2891" s="42">
        <f>SUMIFS('Sample - Superstore'!R:R,'Sample - Superstore'!$V:$V,$A2891,'Sample - Superstore'!$N:$N,$B2891)</f>
        <v>42.33160921</v>
      </c>
      <c r="G2891" s="43" t="str">
        <f>IF(OR($F2891&lt;Lower_Limit,$F2891&gt;Upper_Limit),TRUE,IF($F2891&gt;Upper_percentile,"P99",IF($F2891&lt;Lower_percentile,"P01","")))</f>
        <v/>
      </c>
      <c r="H2891" s="44">
        <f>SUMIFS('Sample - Superstore'!S:S,'Sample - Superstore'!$V:$V,$A2891,'Sample - Superstore'!$N:$N,$B2891)</f>
        <v>5</v>
      </c>
      <c r="I2891" s="45">
        <f>SUMIFS('Sample - Superstore'!T:T,'Sample - Superstore'!$V:$V,$A2891,'Sample - Superstore'!$N:$N,$B2891)</f>
        <v>0</v>
      </c>
      <c r="J2891" s="42">
        <f>SUMIFS('Sample - Superstore'!U:U,'Sample - Superstore'!$V:$V,$A2891,'Sample - Superstore'!$N:$N,$B2891)</f>
        <v>17.77927587</v>
      </c>
      <c r="N2891" s="40"/>
    </row>
    <row r="2892">
      <c r="A2892" s="41" t="s">
        <v>8634</v>
      </c>
      <c r="B2892" s="36" t="s">
        <v>5973</v>
      </c>
      <c r="C2892" s="36" t="s">
        <v>39</v>
      </c>
      <c r="D2892" s="36" t="s">
        <v>40</v>
      </c>
      <c r="E2892" s="36" t="s">
        <v>5974</v>
      </c>
      <c r="F2892" s="42">
        <f>SUMIFS('Sample - Superstore'!R:R,'Sample - Superstore'!$V:$V,$A2892,'Sample - Superstore'!$N:$N,$B2892)</f>
        <v>465.615505</v>
      </c>
      <c r="G2892" s="43" t="str">
        <f>IF(OR($F2892&lt;Lower_Limit,$F2892&gt;Upper_Limit),TRUE,IF($F2892&gt;Upper_percentile,"P99",IF($F2892&lt;Lower_percentile,"P01","")))</f>
        <v/>
      </c>
      <c r="H2892" s="44">
        <f>SUMIFS('Sample - Superstore'!S:S,'Sample - Superstore'!$V:$V,$A2892,'Sample - Superstore'!$N:$N,$B2892)</f>
        <v>7</v>
      </c>
      <c r="I2892" s="45">
        <f>SUMIFS('Sample - Superstore'!T:T,'Sample - Superstore'!$V:$V,$A2892,'Sample - Superstore'!$N:$N,$B2892)</f>
        <v>0</v>
      </c>
      <c r="J2892" s="42">
        <f>SUMIFS('Sample - Superstore'!U:U,'Sample - Superstore'!$V:$V,$A2892,'Sample - Superstore'!$N:$N,$B2892)</f>
        <v>130.3723414</v>
      </c>
      <c r="N2892" s="40"/>
    </row>
    <row r="2893">
      <c r="A2893" s="41" t="s">
        <v>8634</v>
      </c>
      <c r="B2893" s="36" t="s">
        <v>6289</v>
      </c>
      <c r="C2893" s="36" t="s">
        <v>51</v>
      </c>
      <c r="D2893" s="36" t="s">
        <v>76</v>
      </c>
      <c r="E2893" s="36" t="s">
        <v>6290</v>
      </c>
      <c r="F2893" s="42">
        <f>SUMIFS('Sample - Superstore'!R:R,'Sample - Superstore'!$V:$V,$A2893,'Sample - Superstore'!$N:$N,$B2893)</f>
        <v>15.98978601</v>
      </c>
      <c r="G2893" s="43" t="str">
        <f>IF(OR($F2893&lt;Lower_Limit,$F2893&gt;Upper_Limit),TRUE,IF($F2893&gt;Upper_percentile,"P99",IF($F2893&lt;Lower_percentile,"P01","")))</f>
        <v/>
      </c>
      <c r="H2893" s="44">
        <f>SUMIFS('Sample - Superstore'!S:S,'Sample - Superstore'!$V:$V,$A2893,'Sample - Superstore'!$N:$N,$B2893)</f>
        <v>13</v>
      </c>
      <c r="I2893" s="45">
        <f>SUMIFS('Sample - Superstore'!T:T,'Sample - Superstore'!$V:$V,$A2893,'Sample - Superstore'!$N:$N,$B2893)</f>
        <v>0.8</v>
      </c>
      <c r="J2893" s="42">
        <f>SUMIFS('Sample - Superstore'!U:U,'Sample - Superstore'!$V:$V,$A2893,'Sample - Superstore'!$N:$N,$B2893)</f>
        <v>-27.18263621</v>
      </c>
      <c r="N2893" s="40"/>
    </row>
    <row r="2894">
      <c r="A2894" s="41" t="s">
        <v>8634</v>
      </c>
      <c r="B2894" s="36" t="s">
        <v>1134</v>
      </c>
      <c r="C2894" s="36" t="s">
        <v>51</v>
      </c>
      <c r="D2894" s="36" t="s">
        <v>76</v>
      </c>
      <c r="E2894" s="36" t="s">
        <v>1135</v>
      </c>
      <c r="F2894" s="42">
        <f>SUMIFS('Sample - Superstore'!R:R,'Sample - Superstore'!$V:$V,$A2894,'Sample - Superstore'!$N:$N,$B2894)</f>
        <v>23.73180397</v>
      </c>
      <c r="G2894" s="43" t="str">
        <f>IF(OR($F2894&lt;Lower_Limit,$F2894&gt;Upper_Limit),TRUE,IF($F2894&gt;Upper_percentile,"P99",IF($F2894&lt;Lower_percentile,"P01","")))</f>
        <v/>
      </c>
      <c r="H2894" s="44">
        <f>SUMIFS('Sample - Superstore'!S:S,'Sample - Superstore'!$V:$V,$A2894,'Sample - Superstore'!$N:$N,$B2894)</f>
        <v>1</v>
      </c>
      <c r="I2894" s="45">
        <f>SUMIFS('Sample - Superstore'!T:T,'Sample - Superstore'!$V:$V,$A2894,'Sample - Superstore'!$N:$N,$B2894)</f>
        <v>0</v>
      </c>
      <c r="J2894" s="42">
        <f>SUMIFS('Sample - Superstore'!U:U,'Sample - Superstore'!$V:$V,$A2894,'Sample - Superstore'!$N:$N,$B2894)</f>
        <v>11.86590199</v>
      </c>
      <c r="N2894" s="40"/>
    </row>
    <row r="2895">
      <c r="A2895" s="41" t="s">
        <v>8634</v>
      </c>
      <c r="B2895" s="36" t="s">
        <v>5095</v>
      </c>
      <c r="C2895" s="36" t="s">
        <v>51</v>
      </c>
      <c r="D2895" s="36" t="s">
        <v>76</v>
      </c>
      <c r="E2895" s="36" t="s">
        <v>5096</v>
      </c>
      <c r="F2895" s="42">
        <f>SUMIFS('Sample - Superstore'!R:R,'Sample - Superstore'!$V:$V,$A2895,'Sample - Superstore'!$N:$N,$B2895)</f>
        <v>44.12333787</v>
      </c>
      <c r="G2895" s="43" t="str">
        <f>IF(OR($F2895&lt;Lower_Limit,$F2895&gt;Upper_Limit),TRUE,IF($F2895&gt;Upper_percentile,"P99",IF($F2895&lt;Lower_percentile,"P01","")))</f>
        <v/>
      </c>
      <c r="H2895" s="44">
        <f>SUMIFS('Sample - Superstore'!S:S,'Sample - Superstore'!$V:$V,$A2895,'Sample - Superstore'!$N:$N,$B2895)</f>
        <v>4</v>
      </c>
      <c r="I2895" s="45">
        <f>SUMIFS('Sample - Superstore'!T:T,'Sample - Superstore'!$V:$V,$A2895,'Sample - Superstore'!$N:$N,$B2895)</f>
        <v>0</v>
      </c>
      <c r="J2895" s="42">
        <f>SUMIFS('Sample - Superstore'!U:U,'Sample - Superstore'!$V:$V,$A2895,'Sample - Superstore'!$N:$N,$B2895)</f>
        <v>21.17920218</v>
      </c>
      <c r="N2895" s="40"/>
    </row>
    <row r="2896">
      <c r="A2896" s="41" t="s">
        <v>8634</v>
      </c>
      <c r="B2896" s="36" t="s">
        <v>6295</v>
      </c>
      <c r="C2896" s="36" t="s">
        <v>51</v>
      </c>
      <c r="D2896" s="36" t="s">
        <v>283</v>
      </c>
      <c r="E2896" s="36" t="s">
        <v>6296</v>
      </c>
      <c r="F2896" s="42">
        <f>SUMIFS('Sample - Superstore'!R:R,'Sample - Superstore'!$V:$V,$A2896,'Sample - Superstore'!$N:$N,$B2896)</f>
        <v>39.91510288</v>
      </c>
      <c r="G2896" s="43" t="str">
        <f>IF(OR($F2896&lt;Lower_Limit,$F2896&gt;Upper_Limit),TRUE,IF($F2896&gt;Upper_percentile,"P99",IF($F2896&lt;Lower_percentile,"P01","")))</f>
        <v/>
      </c>
      <c r="H2896" s="44">
        <f>SUMIFS('Sample - Superstore'!S:S,'Sample - Superstore'!$V:$V,$A2896,'Sample - Superstore'!$N:$N,$B2896)</f>
        <v>5</v>
      </c>
      <c r="I2896" s="45">
        <f>SUMIFS('Sample - Superstore'!T:T,'Sample - Superstore'!$V:$V,$A2896,'Sample - Superstore'!$N:$N,$B2896)</f>
        <v>0.8</v>
      </c>
      <c r="J2896" s="42">
        <f>SUMIFS('Sample - Superstore'!U:U,'Sample - Superstore'!$V:$V,$A2896,'Sample - Superstore'!$N:$N,$B2896)</f>
        <v>-107.7707778</v>
      </c>
      <c r="N2896" s="40"/>
    </row>
    <row r="2897">
      <c r="A2897" s="41" t="s">
        <v>8634</v>
      </c>
      <c r="B2897" s="36" t="s">
        <v>5034</v>
      </c>
      <c r="C2897" s="36" t="s">
        <v>51</v>
      </c>
      <c r="D2897" s="36" t="s">
        <v>635</v>
      </c>
      <c r="E2897" s="36" t="s">
        <v>5035</v>
      </c>
      <c r="F2897" s="42">
        <f>SUMIFS('Sample - Superstore'!R:R,'Sample - Superstore'!$V:$V,$A2897,'Sample - Superstore'!$N:$N,$B2897)</f>
        <v>29.7</v>
      </c>
      <c r="G2897" s="43" t="str">
        <f>IF(OR($F2897&lt;Lower_Limit,$F2897&gt;Upper_Limit),TRUE,IF($F2897&gt;Upper_percentile,"P99",IF($F2897&lt;Lower_percentile,"P01","")))</f>
        <v/>
      </c>
      <c r="H2897" s="44">
        <f>SUMIFS('Sample - Superstore'!S:S,'Sample - Superstore'!$V:$V,$A2897,'Sample - Superstore'!$N:$N,$B2897)</f>
        <v>3</v>
      </c>
      <c r="I2897" s="45">
        <f>SUMIFS('Sample - Superstore'!T:T,'Sample - Superstore'!$V:$V,$A2897,'Sample - Superstore'!$N:$N,$B2897)</f>
        <v>0</v>
      </c>
      <c r="J2897" s="42">
        <f>SUMIFS('Sample - Superstore'!U:U,'Sample - Superstore'!$V:$V,$A2897,'Sample - Superstore'!$N:$N,$B2897)</f>
        <v>8.019</v>
      </c>
      <c r="N2897" s="40"/>
    </row>
    <row r="2898">
      <c r="A2898" s="41" t="s">
        <v>8635</v>
      </c>
      <c r="B2898" s="36" t="s">
        <v>1237</v>
      </c>
      <c r="C2898" s="36" t="s">
        <v>51</v>
      </c>
      <c r="D2898" s="36" t="s">
        <v>52</v>
      </c>
      <c r="E2898" s="36" t="s">
        <v>1238</v>
      </c>
      <c r="F2898" s="42">
        <f>SUMIFS('Sample - Superstore'!R:R,'Sample - Superstore'!$V:$V,$A2898,'Sample - Superstore'!$N:$N,$B2898)</f>
        <v>111.877037</v>
      </c>
      <c r="G2898" s="43" t="str">
        <f>IF(OR($F2898&lt;Lower_Limit,$F2898&gt;Upper_Limit),TRUE,IF($F2898&gt;Upper_percentile,"P99",IF($F2898&lt;Lower_percentile,"P01","")))</f>
        <v/>
      </c>
      <c r="H2898" s="44">
        <f>SUMIFS('Sample - Superstore'!S:S,'Sample - Superstore'!$V:$V,$A2898,'Sample - Superstore'!$N:$N,$B2898)</f>
        <v>6</v>
      </c>
      <c r="I2898" s="45">
        <f>SUMIFS('Sample - Superstore'!T:T,'Sample - Superstore'!$V:$V,$A2898,'Sample - Superstore'!$N:$N,$B2898)</f>
        <v>0</v>
      </c>
      <c r="J2898" s="42">
        <f>SUMIFS('Sample - Superstore'!U:U,'Sample - Superstore'!$V:$V,$A2898,'Sample - Superstore'!$N:$N,$B2898)</f>
        <v>27.96925926</v>
      </c>
      <c r="N2898" s="40"/>
    </row>
    <row r="2899">
      <c r="A2899" s="41" t="s">
        <v>8635</v>
      </c>
      <c r="B2899" s="36" t="s">
        <v>5027</v>
      </c>
      <c r="C2899" s="36" t="s">
        <v>51</v>
      </c>
      <c r="D2899" s="36" t="s">
        <v>205</v>
      </c>
      <c r="E2899" s="36" t="s">
        <v>416</v>
      </c>
      <c r="F2899" s="42">
        <f>SUMIFS('Sample - Superstore'!R:R,'Sample - Superstore'!$V:$V,$A2899,'Sample - Superstore'!$N:$N,$B2899)</f>
        <v>33.72938272</v>
      </c>
      <c r="G2899" s="43" t="str">
        <f>IF(OR($F2899&lt;Lower_Limit,$F2899&gt;Upper_Limit),TRUE,IF($F2899&gt;Upper_percentile,"P99",IF($F2899&lt;Lower_percentile,"P01","")))</f>
        <v/>
      </c>
      <c r="H2899" s="44">
        <f>SUMIFS('Sample - Superstore'!S:S,'Sample - Superstore'!$V:$V,$A2899,'Sample - Superstore'!$N:$N,$B2899)</f>
        <v>5</v>
      </c>
      <c r="I2899" s="45">
        <f>SUMIFS('Sample - Superstore'!T:T,'Sample - Superstore'!$V:$V,$A2899,'Sample - Superstore'!$N:$N,$B2899)</f>
        <v>0</v>
      </c>
      <c r="J2899" s="42">
        <f>SUMIFS('Sample - Superstore'!U:U,'Sample - Superstore'!$V:$V,$A2899,'Sample - Superstore'!$N:$N,$B2899)</f>
        <v>15.85280988</v>
      </c>
      <c r="N2899" s="40"/>
    </row>
    <row r="2900">
      <c r="A2900" s="41" t="s">
        <v>8635</v>
      </c>
      <c r="B2900" s="36" t="s">
        <v>3342</v>
      </c>
      <c r="C2900" s="36" t="s">
        <v>51</v>
      </c>
      <c r="D2900" s="36" t="s">
        <v>297</v>
      </c>
      <c r="E2900" s="36" t="s">
        <v>3343</v>
      </c>
      <c r="F2900" s="42">
        <f>SUMIFS('Sample - Superstore'!R:R,'Sample - Superstore'!$V:$V,$A2900,'Sample - Superstore'!$N:$N,$B2900)</f>
        <v>5.78</v>
      </c>
      <c r="G2900" s="43" t="str">
        <f>IF(OR($F2900&lt;Lower_Limit,$F2900&gt;Upper_Limit),TRUE,IF($F2900&gt;Upper_percentile,"P99",IF($F2900&lt;Lower_percentile,"P01","")))</f>
        <v/>
      </c>
      <c r="H2900" s="44">
        <f>SUMIFS('Sample - Superstore'!S:S,'Sample - Superstore'!$V:$V,$A2900,'Sample - Superstore'!$N:$N,$B2900)</f>
        <v>2</v>
      </c>
      <c r="I2900" s="45">
        <f>SUMIFS('Sample - Superstore'!T:T,'Sample - Superstore'!$V:$V,$A2900,'Sample - Superstore'!$N:$N,$B2900)</f>
        <v>0</v>
      </c>
      <c r="J2900" s="42">
        <f>SUMIFS('Sample - Superstore'!U:U,'Sample - Superstore'!$V:$V,$A2900,'Sample - Superstore'!$N:$N,$B2900)</f>
        <v>2.7166</v>
      </c>
      <c r="N2900" s="40"/>
    </row>
    <row r="2901">
      <c r="A2901" s="41" t="s">
        <v>8635</v>
      </c>
      <c r="B2901" s="36" t="s">
        <v>4841</v>
      </c>
      <c r="C2901" s="36" t="s">
        <v>51</v>
      </c>
      <c r="D2901" s="36" t="s">
        <v>76</v>
      </c>
      <c r="E2901" s="36" t="s">
        <v>4842</v>
      </c>
      <c r="F2901" s="42">
        <f>SUMIFS('Sample - Superstore'!R:R,'Sample - Superstore'!$V:$V,$A2901,'Sample - Superstore'!$N:$N,$B2901)</f>
        <v>121.68</v>
      </c>
      <c r="G2901" s="43" t="str">
        <f>IF(OR($F2901&lt;Lower_Limit,$F2901&gt;Upper_Limit),TRUE,IF($F2901&gt;Upper_percentile,"P99",IF($F2901&lt;Lower_percentile,"P01","")))</f>
        <v/>
      </c>
      <c r="H2901" s="44">
        <f>SUMIFS('Sample - Superstore'!S:S,'Sample - Superstore'!$V:$V,$A2901,'Sample - Superstore'!$N:$N,$B2901)</f>
        <v>13</v>
      </c>
      <c r="I2901" s="45">
        <f>SUMIFS('Sample - Superstore'!T:T,'Sample - Superstore'!$V:$V,$A2901,'Sample - Superstore'!$N:$N,$B2901)</f>
        <v>0.2</v>
      </c>
      <c r="J2901" s="42">
        <f>SUMIFS('Sample - Superstore'!U:U,'Sample - Superstore'!$V:$V,$A2901,'Sample - Superstore'!$N:$N,$B2901)</f>
        <v>38.025</v>
      </c>
      <c r="N2901" s="40"/>
    </row>
    <row r="2902">
      <c r="A2902" s="41" t="s">
        <v>8635</v>
      </c>
      <c r="B2902" s="36" t="s">
        <v>3824</v>
      </c>
      <c r="C2902" s="36" t="s">
        <v>35</v>
      </c>
      <c r="D2902" s="36" t="s">
        <v>36</v>
      </c>
      <c r="E2902" s="36" t="s">
        <v>3825</v>
      </c>
      <c r="F2902" s="42">
        <f>SUMIFS('Sample - Superstore'!R:R,'Sample - Superstore'!$V:$V,$A2902,'Sample - Superstore'!$N:$N,$B2902)</f>
        <v>482.664</v>
      </c>
      <c r="G2902" s="43" t="str">
        <f>IF(OR($F2902&lt;Lower_Limit,$F2902&gt;Upper_Limit),TRUE,IF($F2902&gt;Upper_percentile,"P99",IF($F2902&lt;Lower_percentile,"P01","")))</f>
        <v/>
      </c>
      <c r="H2902" s="44">
        <f>SUMIFS('Sample - Superstore'!S:S,'Sample - Superstore'!$V:$V,$A2902,'Sample - Superstore'!$N:$N,$B2902)</f>
        <v>8</v>
      </c>
      <c r="I2902" s="45">
        <f>SUMIFS('Sample - Superstore'!T:T,'Sample - Superstore'!$V:$V,$A2902,'Sample - Superstore'!$N:$N,$B2902)</f>
        <v>0.15</v>
      </c>
      <c r="J2902" s="42">
        <f>SUMIFS('Sample - Superstore'!U:U,'Sample - Superstore'!$V:$V,$A2902,'Sample - Superstore'!$N:$N,$B2902)</f>
        <v>85.176</v>
      </c>
      <c r="N2902" s="40"/>
    </row>
    <row r="2903">
      <c r="A2903" s="41" t="s">
        <v>8635</v>
      </c>
      <c r="B2903" s="36" t="s">
        <v>5209</v>
      </c>
      <c r="C2903" s="36" t="s">
        <v>39</v>
      </c>
      <c r="D2903" s="36" t="s">
        <v>446</v>
      </c>
      <c r="E2903" s="36" t="s">
        <v>5210</v>
      </c>
      <c r="F2903" s="42">
        <f>SUMIFS('Sample - Superstore'!R:R,'Sample - Superstore'!$V:$V,$A2903,'Sample - Superstore'!$N:$N,$B2903)</f>
        <v>4799.984</v>
      </c>
      <c r="G2903" s="43" t="str">
        <f>IF(OR($F2903&lt;Lower_Limit,$F2903&gt;Upper_Limit),TRUE,IF($F2903&gt;Upper_percentile,"P99",IF($F2903&lt;Lower_percentile,"P01","")))</f>
        <v>P99</v>
      </c>
      <c r="H2903" s="44">
        <f>SUMIFS('Sample - Superstore'!S:S,'Sample - Superstore'!$V:$V,$A2903,'Sample - Superstore'!$N:$N,$B2903)</f>
        <v>2</v>
      </c>
      <c r="I2903" s="45">
        <f>SUMIFS('Sample - Superstore'!T:T,'Sample - Superstore'!$V:$V,$A2903,'Sample - Superstore'!$N:$N,$B2903)</f>
        <v>0.2</v>
      </c>
      <c r="J2903" s="42">
        <f>SUMIFS('Sample - Superstore'!U:U,'Sample - Superstore'!$V:$V,$A2903,'Sample - Superstore'!$N:$N,$B2903)</f>
        <v>359.9988</v>
      </c>
      <c r="N2903" s="40"/>
    </row>
    <row r="2904">
      <c r="A2904" s="41" t="s">
        <v>8635</v>
      </c>
      <c r="B2904" s="36" t="s">
        <v>574</v>
      </c>
      <c r="C2904" s="36" t="s">
        <v>51</v>
      </c>
      <c r="D2904" s="36" t="s">
        <v>124</v>
      </c>
      <c r="E2904" s="36" t="s">
        <v>575</v>
      </c>
      <c r="F2904" s="42">
        <f>SUMIFS('Sample - Superstore'!R:R,'Sample - Superstore'!$V:$V,$A2904,'Sample - Superstore'!$N:$N,$B2904)</f>
        <v>50.986</v>
      </c>
      <c r="G2904" s="43" t="str">
        <f>IF(OR($F2904&lt;Lower_Limit,$F2904&gt;Upper_Limit),TRUE,IF($F2904&gt;Upper_percentile,"P99",IF($F2904&lt;Lower_percentile,"P01","")))</f>
        <v/>
      </c>
      <c r="H2904" s="44">
        <f>SUMIFS('Sample - Superstore'!S:S,'Sample - Superstore'!$V:$V,$A2904,'Sample - Superstore'!$N:$N,$B2904)</f>
        <v>9</v>
      </c>
      <c r="I2904" s="45">
        <f>SUMIFS('Sample - Superstore'!T:T,'Sample - Superstore'!$V:$V,$A2904,'Sample - Superstore'!$N:$N,$B2904)</f>
        <v>0</v>
      </c>
      <c r="J2904" s="42">
        <f>SUMIFS('Sample - Superstore'!U:U,'Sample - Superstore'!$V:$V,$A2904,'Sample - Superstore'!$N:$N,$B2904)</f>
        <v>22.9437</v>
      </c>
      <c r="N2904" s="40"/>
    </row>
    <row r="2905">
      <c r="A2905" s="41" t="s">
        <v>8635</v>
      </c>
      <c r="B2905" s="36" t="s">
        <v>556</v>
      </c>
      <c r="C2905" s="36" t="s">
        <v>39</v>
      </c>
      <c r="D2905" s="36" t="s">
        <v>40</v>
      </c>
      <c r="E2905" s="36" t="s">
        <v>557</v>
      </c>
      <c r="F2905" s="42">
        <f>SUMIFS('Sample - Superstore'!R:R,'Sample - Superstore'!$V:$V,$A2905,'Sample - Superstore'!$N:$N,$B2905)</f>
        <v>16.48861464</v>
      </c>
      <c r="G2905" s="43" t="str">
        <f>IF(OR($F2905&lt;Lower_Limit,$F2905&gt;Upper_Limit),TRUE,IF($F2905&gt;Upper_percentile,"P99",IF($F2905&lt;Lower_percentile,"P01","")))</f>
        <v/>
      </c>
      <c r="H2905" s="44">
        <f>SUMIFS('Sample - Superstore'!S:S,'Sample - Superstore'!$V:$V,$A2905,'Sample - Superstore'!$N:$N,$B2905)</f>
        <v>3</v>
      </c>
      <c r="I2905" s="45">
        <f>SUMIFS('Sample - Superstore'!T:T,'Sample - Superstore'!$V:$V,$A2905,'Sample - Superstore'!$N:$N,$B2905)</f>
        <v>0.2</v>
      </c>
      <c r="J2905" s="42">
        <f>SUMIFS('Sample - Superstore'!U:U,'Sample - Superstore'!$V:$V,$A2905,'Sample - Superstore'!$N:$N,$B2905)</f>
        <v>-3.916045976</v>
      </c>
      <c r="N2905" s="40"/>
    </row>
    <row r="2906">
      <c r="A2906" s="41" t="s">
        <v>8635</v>
      </c>
      <c r="B2906" s="36" t="s">
        <v>3201</v>
      </c>
      <c r="C2906" s="36" t="s">
        <v>51</v>
      </c>
      <c r="D2906" s="36" t="s">
        <v>297</v>
      </c>
      <c r="E2906" s="36" t="s">
        <v>3202</v>
      </c>
      <c r="F2906" s="42">
        <f>SUMIFS('Sample - Superstore'!R:R,'Sample - Superstore'!$V:$V,$A2906,'Sample - Superstore'!$N:$N,$B2906)</f>
        <v>4.347362765</v>
      </c>
      <c r="G2906" s="43" t="str">
        <f>IF(OR($F2906&lt;Lower_Limit,$F2906&gt;Upper_Limit),TRUE,IF($F2906&gt;Upper_percentile,"P99",IF($F2906&lt;Lower_percentile,"P01","")))</f>
        <v/>
      </c>
      <c r="H2906" s="44">
        <f>SUMIFS('Sample - Superstore'!S:S,'Sample - Superstore'!$V:$V,$A2906,'Sample - Superstore'!$N:$N,$B2906)</f>
        <v>3</v>
      </c>
      <c r="I2906" s="45">
        <f>SUMIFS('Sample - Superstore'!T:T,'Sample - Superstore'!$V:$V,$A2906,'Sample - Superstore'!$N:$N,$B2906)</f>
        <v>0.2</v>
      </c>
      <c r="J2906" s="42">
        <f>SUMIFS('Sample - Superstore'!U:U,'Sample - Superstore'!$V:$V,$A2906,'Sample - Superstore'!$N:$N,$B2906)</f>
        <v>1.412892899</v>
      </c>
      <c r="N2906" s="40"/>
    </row>
    <row r="2907">
      <c r="A2907" s="41" t="s">
        <v>8635</v>
      </c>
      <c r="B2907" s="36" t="s">
        <v>2059</v>
      </c>
      <c r="C2907" s="36" t="s">
        <v>51</v>
      </c>
      <c r="D2907" s="36" t="s">
        <v>283</v>
      </c>
      <c r="E2907" s="36" t="s">
        <v>2060</v>
      </c>
      <c r="F2907" s="42">
        <f>SUMIFS('Sample - Superstore'!R:R,'Sample - Superstore'!$V:$V,$A2907,'Sample - Superstore'!$N:$N,$B2907)</f>
        <v>14.26707694</v>
      </c>
      <c r="G2907" s="43" t="str">
        <f>IF(OR($F2907&lt;Lower_Limit,$F2907&gt;Upper_Limit),TRUE,IF($F2907&gt;Upper_percentile,"P99",IF($F2907&lt;Lower_percentile,"P01","")))</f>
        <v/>
      </c>
      <c r="H2907" s="44">
        <f>SUMIFS('Sample - Superstore'!S:S,'Sample - Superstore'!$V:$V,$A2907,'Sample - Superstore'!$N:$N,$B2907)</f>
        <v>3</v>
      </c>
      <c r="I2907" s="45">
        <f>SUMIFS('Sample - Superstore'!T:T,'Sample - Superstore'!$V:$V,$A2907,'Sample - Superstore'!$N:$N,$B2907)</f>
        <v>0.2</v>
      </c>
      <c r="J2907" s="42">
        <f>SUMIFS('Sample - Superstore'!U:U,'Sample - Superstore'!$V:$V,$A2907,'Sample - Superstore'!$N:$N,$B2907)</f>
        <v>1.248369233</v>
      </c>
      <c r="N2907" s="40"/>
    </row>
    <row r="2908">
      <c r="A2908" s="41" t="s">
        <v>8635</v>
      </c>
      <c r="B2908" s="36" t="s">
        <v>4949</v>
      </c>
      <c r="C2908" s="36" t="s">
        <v>35</v>
      </c>
      <c r="D2908" s="36" t="s">
        <v>263</v>
      </c>
      <c r="E2908" s="36" t="s">
        <v>4950</v>
      </c>
      <c r="F2908" s="42">
        <f>SUMIFS('Sample - Superstore'!R:R,'Sample - Superstore'!$V:$V,$A2908,'Sample - Superstore'!$N:$N,$B2908)</f>
        <v>806.5499073</v>
      </c>
      <c r="G2908" s="43" t="str">
        <f>IF(OR($F2908&lt;Lower_Limit,$F2908&gt;Upper_Limit),TRUE,IF($F2908&gt;Upper_percentile,"P99",IF($F2908&lt;Lower_percentile,"P01","")))</f>
        <v/>
      </c>
      <c r="H2908" s="44">
        <f>SUMIFS('Sample - Superstore'!S:S,'Sample - Superstore'!$V:$V,$A2908,'Sample - Superstore'!$N:$N,$B2908)</f>
        <v>12</v>
      </c>
      <c r="I2908" s="45">
        <f>SUMIFS('Sample - Superstore'!T:T,'Sample - Superstore'!$V:$V,$A2908,'Sample - Superstore'!$N:$N,$B2908)</f>
        <v>0.6</v>
      </c>
      <c r="J2908" s="42">
        <f>SUMIFS('Sample - Superstore'!U:U,'Sample - Superstore'!$V:$V,$A2908,'Sample - Superstore'!$N:$N,$B2908)</f>
        <v>-70.57311689</v>
      </c>
      <c r="N2908" s="40"/>
    </row>
    <row r="2909">
      <c r="A2909" s="41" t="s">
        <v>8635</v>
      </c>
      <c r="B2909" s="36" t="s">
        <v>854</v>
      </c>
      <c r="C2909" s="36" t="s">
        <v>35</v>
      </c>
      <c r="D2909" s="36" t="s">
        <v>121</v>
      </c>
      <c r="E2909" s="36" t="s">
        <v>855</v>
      </c>
      <c r="F2909" s="42">
        <f>SUMIFS('Sample - Superstore'!R:R,'Sample - Superstore'!$V:$V,$A2909,'Sample - Superstore'!$N:$N,$B2909)</f>
        <v>87.78380187</v>
      </c>
      <c r="G2909" s="43" t="str">
        <f>IF(OR($F2909&lt;Lower_Limit,$F2909&gt;Upper_Limit),TRUE,IF($F2909&gt;Upper_percentile,"P99",IF($F2909&lt;Lower_percentile,"P01","")))</f>
        <v/>
      </c>
      <c r="H2909" s="44">
        <f>SUMIFS('Sample - Superstore'!S:S,'Sample - Superstore'!$V:$V,$A2909,'Sample - Superstore'!$N:$N,$B2909)</f>
        <v>3</v>
      </c>
      <c r="I2909" s="45">
        <f>SUMIFS('Sample - Superstore'!T:T,'Sample - Superstore'!$V:$V,$A2909,'Sample - Superstore'!$N:$N,$B2909)</f>
        <v>0</v>
      </c>
      <c r="J2909" s="42">
        <f>SUMIFS('Sample - Superstore'!U:U,'Sample - Superstore'!$V:$V,$A2909,'Sample - Superstore'!$N:$N,$B2909)</f>
        <v>14.92324632</v>
      </c>
      <c r="N2909" s="40"/>
    </row>
    <row r="2910">
      <c r="A2910" s="41" t="s">
        <v>8635</v>
      </c>
      <c r="B2910" s="36" t="s">
        <v>1056</v>
      </c>
      <c r="C2910" s="36" t="s">
        <v>35</v>
      </c>
      <c r="D2910" s="36" t="s">
        <v>121</v>
      </c>
      <c r="E2910" s="36" t="s">
        <v>1057</v>
      </c>
      <c r="F2910" s="42">
        <f>SUMIFS('Sample - Superstore'!R:R,'Sample - Superstore'!$V:$V,$A2910,'Sample - Superstore'!$N:$N,$B2910)</f>
        <v>25.11</v>
      </c>
      <c r="G2910" s="43" t="str">
        <f>IF(OR($F2910&lt;Lower_Limit,$F2910&gt;Upper_Limit),TRUE,IF($F2910&gt;Upper_percentile,"P99",IF($F2910&lt;Lower_percentile,"P01","")))</f>
        <v/>
      </c>
      <c r="H2910" s="44">
        <f>SUMIFS('Sample - Superstore'!S:S,'Sample - Superstore'!$V:$V,$A2910,'Sample - Superstore'!$N:$N,$B2910)</f>
        <v>3</v>
      </c>
      <c r="I2910" s="45">
        <f>SUMIFS('Sample - Superstore'!T:T,'Sample - Superstore'!$V:$V,$A2910,'Sample - Superstore'!$N:$N,$B2910)</f>
        <v>0</v>
      </c>
      <c r="J2910" s="42">
        <f>SUMIFS('Sample - Superstore'!U:U,'Sample - Superstore'!$V:$V,$A2910,'Sample - Superstore'!$N:$N,$B2910)</f>
        <v>6.5286</v>
      </c>
      <c r="N2910" s="40"/>
    </row>
    <row r="2911">
      <c r="A2911" s="41" t="s">
        <v>8635</v>
      </c>
      <c r="B2911" s="36" t="s">
        <v>1826</v>
      </c>
      <c r="C2911" s="36" t="s">
        <v>35</v>
      </c>
      <c r="D2911" s="36" t="s">
        <v>73</v>
      </c>
      <c r="E2911" s="36" t="s">
        <v>1827</v>
      </c>
      <c r="F2911" s="42">
        <f>SUMIFS('Sample - Superstore'!R:R,'Sample - Superstore'!$V:$V,$A2911,'Sample - Superstore'!$N:$N,$B2911)</f>
        <v>281.491661</v>
      </c>
      <c r="G2911" s="43" t="str">
        <f>IF(OR($F2911&lt;Lower_Limit,$F2911&gt;Upper_Limit),TRUE,IF($F2911&gt;Upper_percentile,"P99",IF($F2911&lt;Lower_percentile,"P01","")))</f>
        <v/>
      </c>
      <c r="H2911" s="44">
        <f>SUMIFS('Sample - Superstore'!S:S,'Sample - Superstore'!$V:$V,$A2911,'Sample - Superstore'!$N:$N,$B2911)</f>
        <v>2</v>
      </c>
      <c r="I2911" s="45">
        <f>SUMIFS('Sample - Superstore'!T:T,'Sample - Superstore'!$V:$V,$A2911,'Sample - Superstore'!$N:$N,$B2911)</f>
        <v>0</v>
      </c>
      <c r="J2911" s="42">
        <f>SUMIFS('Sample - Superstore'!U:U,'Sample - Superstore'!$V:$V,$A2911,'Sample - Superstore'!$N:$N,$B2911)</f>
        <v>47.85358237</v>
      </c>
      <c r="N2911" s="40"/>
    </row>
    <row r="2912">
      <c r="A2912" s="41" t="s">
        <v>8635</v>
      </c>
      <c r="B2912" s="36" t="s">
        <v>4661</v>
      </c>
      <c r="C2912" s="36" t="s">
        <v>39</v>
      </c>
      <c r="D2912" s="36" t="s">
        <v>61</v>
      </c>
      <c r="E2912" s="36" t="s">
        <v>4662</v>
      </c>
      <c r="F2912" s="42">
        <f>SUMIFS('Sample - Superstore'!R:R,'Sample - Superstore'!$V:$V,$A2912,'Sample - Superstore'!$N:$N,$B2912)</f>
        <v>250.2097487</v>
      </c>
      <c r="G2912" s="43" t="str">
        <f>IF(OR($F2912&lt;Lower_Limit,$F2912&gt;Upper_Limit),TRUE,IF($F2912&gt;Upper_percentile,"P99",IF($F2912&lt;Lower_percentile,"P01","")))</f>
        <v/>
      </c>
      <c r="H2912" s="44">
        <f>SUMIFS('Sample - Superstore'!S:S,'Sample - Superstore'!$V:$V,$A2912,'Sample - Superstore'!$N:$N,$B2912)</f>
        <v>4</v>
      </c>
      <c r="I2912" s="45">
        <f>SUMIFS('Sample - Superstore'!T:T,'Sample - Superstore'!$V:$V,$A2912,'Sample - Superstore'!$N:$N,$B2912)</f>
        <v>0</v>
      </c>
      <c r="J2912" s="42">
        <f>SUMIFS('Sample - Superstore'!U:U,'Sample - Superstore'!$V:$V,$A2912,'Sample - Superstore'!$N:$N,$B2912)</f>
        <v>90.07550953</v>
      </c>
      <c r="N2912" s="40"/>
    </row>
    <row r="2913">
      <c r="A2913" s="41" t="s">
        <v>8635</v>
      </c>
      <c r="B2913" s="36" t="s">
        <v>5438</v>
      </c>
      <c r="C2913" s="36" t="s">
        <v>51</v>
      </c>
      <c r="D2913" s="36" t="s">
        <v>93</v>
      </c>
      <c r="E2913" s="36" t="s">
        <v>5439</v>
      </c>
      <c r="F2913" s="42">
        <f>SUMIFS('Sample - Superstore'!R:R,'Sample - Superstore'!$V:$V,$A2913,'Sample - Superstore'!$N:$N,$B2913)</f>
        <v>22.10729218</v>
      </c>
      <c r="G2913" s="43" t="str">
        <f>IF(OR($F2913&lt;Lower_Limit,$F2913&gt;Upper_Limit),TRUE,IF($F2913&gt;Upper_percentile,"P99",IF($F2913&lt;Lower_percentile,"P01","")))</f>
        <v/>
      </c>
      <c r="H2913" s="44">
        <f>SUMIFS('Sample - Superstore'!S:S,'Sample - Superstore'!$V:$V,$A2913,'Sample - Superstore'!$N:$N,$B2913)</f>
        <v>8</v>
      </c>
      <c r="I2913" s="45">
        <f>SUMIFS('Sample - Superstore'!T:T,'Sample - Superstore'!$V:$V,$A2913,'Sample - Superstore'!$N:$N,$B2913)</f>
        <v>0.2</v>
      </c>
      <c r="J2913" s="42">
        <f>SUMIFS('Sample - Superstore'!U:U,'Sample - Superstore'!$V:$V,$A2913,'Sample - Superstore'!$N:$N,$B2913)</f>
        <v>4.102135967</v>
      </c>
      <c r="N2913" s="40"/>
    </row>
    <row r="2914">
      <c r="A2914" s="41" t="s">
        <v>8635</v>
      </c>
      <c r="B2914" s="36" t="s">
        <v>1824</v>
      </c>
      <c r="C2914" s="36" t="s">
        <v>51</v>
      </c>
      <c r="D2914" s="36" t="s">
        <v>297</v>
      </c>
      <c r="E2914" s="36" t="s">
        <v>1825</v>
      </c>
      <c r="F2914" s="42">
        <f>SUMIFS('Sample - Superstore'!R:R,'Sample - Superstore'!$V:$V,$A2914,'Sample - Superstore'!$N:$N,$B2914)</f>
        <v>18.35845612</v>
      </c>
      <c r="G2914" s="43" t="str">
        <f>IF(OR($F2914&lt;Lower_Limit,$F2914&gt;Upper_Limit),TRUE,IF($F2914&gt;Upper_percentile,"P99",IF($F2914&lt;Lower_percentile,"P01","")))</f>
        <v/>
      </c>
      <c r="H2914" s="44">
        <f>SUMIFS('Sample - Superstore'!S:S,'Sample - Superstore'!$V:$V,$A2914,'Sample - Superstore'!$N:$N,$B2914)</f>
        <v>6</v>
      </c>
      <c r="I2914" s="45">
        <f>SUMIFS('Sample - Superstore'!T:T,'Sample - Superstore'!$V:$V,$A2914,'Sample - Superstore'!$N:$N,$B2914)</f>
        <v>0.2</v>
      </c>
      <c r="J2914" s="42">
        <f>SUMIFS('Sample - Superstore'!U:U,'Sample - Superstore'!$V:$V,$A2914,'Sample - Superstore'!$N:$N,$B2914)</f>
        <v>7.345858164</v>
      </c>
      <c r="N2914" s="40"/>
    </row>
    <row r="2915">
      <c r="A2915" s="41" t="s">
        <v>8635</v>
      </c>
      <c r="B2915" s="36" t="s">
        <v>1967</v>
      </c>
      <c r="C2915" s="36" t="s">
        <v>35</v>
      </c>
      <c r="D2915" s="36" t="s">
        <v>121</v>
      </c>
      <c r="E2915" s="36" t="s">
        <v>1968</v>
      </c>
      <c r="F2915" s="42">
        <f>SUMIFS('Sample - Superstore'!R:R,'Sample - Superstore'!$V:$V,$A2915,'Sample - Superstore'!$N:$N,$B2915)</f>
        <v>30.27289547</v>
      </c>
      <c r="G2915" s="43" t="str">
        <f>IF(OR($F2915&lt;Lower_Limit,$F2915&gt;Upper_Limit),TRUE,IF($F2915&gt;Upper_percentile,"P99",IF($F2915&lt;Lower_percentile,"P01","")))</f>
        <v/>
      </c>
      <c r="H2915" s="44">
        <f>SUMIFS('Sample - Superstore'!S:S,'Sample - Superstore'!$V:$V,$A2915,'Sample - Superstore'!$N:$N,$B2915)</f>
        <v>4</v>
      </c>
      <c r="I2915" s="45">
        <f>SUMIFS('Sample - Superstore'!T:T,'Sample - Superstore'!$V:$V,$A2915,'Sample - Superstore'!$N:$N,$B2915)</f>
        <v>0.2</v>
      </c>
      <c r="J2915" s="42">
        <f>SUMIFS('Sample - Superstore'!U:U,'Sample - Superstore'!$V:$V,$A2915,'Sample - Superstore'!$N:$N,$B2915)</f>
        <v>9.081868642</v>
      </c>
      <c r="N2915" s="40"/>
    </row>
    <row r="2916">
      <c r="A2916" s="41" t="s">
        <v>8635</v>
      </c>
      <c r="B2916" s="36" t="s">
        <v>2821</v>
      </c>
      <c r="C2916" s="36" t="s">
        <v>51</v>
      </c>
      <c r="D2916" s="36" t="s">
        <v>93</v>
      </c>
      <c r="E2916" s="36" t="s">
        <v>2822</v>
      </c>
      <c r="F2916" s="42">
        <f>SUMIFS('Sample - Superstore'!R:R,'Sample - Superstore'!$V:$V,$A2916,'Sample - Superstore'!$N:$N,$B2916)</f>
        <v>8.385896296</v>
      </c>
      <c r="G2916" s="43" t="str">
        <f>IF(OR($F2916&lt;Lower_Limit,$F2916&gt;Upper_Limit),TRUE,IF($F2916&gt;Upper_percentile,"P99",IF($F2916&lt;Lower_percentile,"P01","")))</f>
        <v/>
      </c>
      <c r="H2916" s="44">
        <f>SUMIFS('Sample - Superstore'!S:S,'Sample - Superstore'!$V:$V,$A2916,'Sample - Superstore'!$N:$N,$B2916)</f>
        <v>3</v>
      </c>
      <c r="I2916" s="45">
        <f>SUMIFS('Sample - Superstore'!T:T,'Sample - Superstore'!$V:$V,$A2916,'Sample - Superstore'!$N:$N,$B2916)</f>
        <v>0.2</v>
      </c>
      <c r="J2916" s="42">
        <f>SUMIFS('Sample - Superstore'!U:U,'Sample - Superstore'!$V:$V,$A2916,'Sample - Superstore'!$N:$N,$B2916)</f>
        <v>2.620592593</v>
      </c>
      <c r="N2916" s="40"/>
    </row>
    <row r="2917">
      <c r="A2917" s="41" t="s">
        <v>8635</v>
      </c>
      <c r="B2917" s="36" t="s">
        <v>3003</v>
      </c>
      <c r="C2917" s="36" t="s">
        <v>39</v>
      </c>
      <c r="D2917" s="36" t="s">
        <v>40</v>
      </c>
      <c r="E2917" s="36" t="s">
        <v>3004</v>
      </c>
      <c r="F2917" s="42">
        <f>SUMIFS('Sample - Superstore'!R:R,'Sample - Superstore'!$V:$V,$A2917,'Sample - Superstore'!$N:$N,$B2917)</f>
        <v>456.3431111</v>
      </c>
      <c r="G2917" s="43" t="str">
        <f>IF(OR($F2917&lt;Lower_Limit,$F2917&gt;Upper_Limit),TRUE,IF($F2917&gt;Upper_percentile,"P99",IF($F2917&lt;Lower_percentile,"P01","")))</f>
        <v/>
      </c>
      <c r="H2917" s="44">
        <f>SUMIFS('Sample - Superstore'!S:S,'Sample - Superstore'!$V:$V,$A2917,'Sample - Superstore'!$N:$N,$B2917)</f>
        <v>4</v>
      </c>
      <c r="I2917" s="45">
        <f>SUMIFS('Sample - Superstore'!T:T,'Sample - Superstore'!$V:$V,$A2917,'Sample - Superstore'!$N:$N,$B2917)</f>
        <v>0.2</v>
      </c>
      <c r="J2917" s="42">
        <f>SUMIFS('Sample - Superstore'!U:U,'Sample - Superstore'!$V:$V,$A2917,'Sample - Superstore'!$N:$N,$B2917)</f>
        <v>57.04288889</v>
      </c>
      <c r="N2917" s="40"/>
    </row>
    <row r="2918">
      <c r="A2918" s="41" t="s">
        <v>8635</v>
      </c>
      <c r="B2918" s="36" t="s">
        <v>6251</v>
      </c>
      <c r="C2918" s="36" t="s">
        <v>39</v>
      </c>
      <c r="D2918" s="36" t="s">
        <v>40</v>
      </c>
      <c r="E2918" s="36" t="s">
        <v>6252</v>
      </c>
      <c r="F2918" s="42">
        <f>SUMIFS('Sample - Superstore'!R:R,'Sample - Superstore'!$V:$V,$A2918,'Sample - Superstore'!$N:$N,$B2918)</f>
        <v>49.006</v>
      </c>
      <c r="G2918" s="43" t="str">
        <f>IF(OR($F2918&lt;Lower_Limit,$F2918&gt;Upper_Limit),TRUE,IF($F2918&gt;Upper_percentile,"P99",IF($F2918&lt;Lower_percentile,"P01","")))</f>
        <v/>
      </c>
      <c r="H2918" s="44">
        <f>SUMIFS('Sample - Superstore'!S:S,'Sample - Superstore'!$V:$V,$A2918,'Sample - Superstore'!$N:$N,$B2918)</f>
        <v>1</v>
      </c>
      <c r="I2918" s="45">
        <f>SUMIFS('Sample - Superstore'!T:T,'Sample - Superstore'!$V:$V,$A2918,'Sample - Superstore'!$N:$N,$B2918)</f>
        <v>0</v>
      </c>
      <c r="J2918" s="42">
        <f>SUMIFS('Sample - Superstore'!U:U,'Sample - Superstore'!$V:$V,$A2918,'Sample - Superstore'!$N:$N,$B2918)</f>
        <v>13.23162</v>
      </c>
      <c r="N2918" s="40"/>
    </row>
    <row r="2919">
      <c r="A2919" s="41" t="s">
        <v>8635</v>
      </c>
      <c r="B2919" s="36" t="s">
        <v>1368</v>
      </c>
      <c r="C2919" s="36" t="s">
        <v>51</v>
      </c>
      <c r="D2919" s="36" t="s">
        <v>635</v>
      </c>
      <c r="E2919" s="36" t="s">
        <v>1369</v>
      </c>
      <c r="F2919" s="42">
        <f>SUMIFS('Sample - Superstore'!R:R,'Sample - Superstore'!$V:$V,$A2919,'Sample - Superstore'!$N:$N,$B2919)</f>
        <v>285.7732222</v>
      </c>
      <c r="G2919" s="43" t="str">
        <f>IF(OR($F2919&lt;Lower_Limit,$F2919&gt;Upper_Limit),TRUE,IF($F2919&gt;Upper_percentile,"P99",IF($F2919&lt;Lower_percentile,"P01","")))</f>
        <v/>
      </c>
      <c r="H2919" s="44">
        <f>SUMIFS('Sample - Superstore'!S:S,'Sample - Superstore'!$V:$V,$A2919,'Sample - Superstore'!$N:$N,$B2919)</f>
        <v>1</v>
      </c>
      <c r="I2919" s="45">
        <f>SUMIFS('Sample - Superstore'!T:T,'Sample - Superstore'!$V:$V,$A2919,'Sample - Superstore'!$N:$N,$B2919)</f>
        <v>0</v>
      </c>
      <c r="J2919" s="42">
        <f>SUMIFS('Sample - Superstore'!U:U,'Sample - Superstore'!$V:$V,$A2919,'Sample - Superstore'!$N:$N,$B2919)</f>
        <v>8.573196667</v>
      </c>
      <c r="N2919" s="40"/>
    </row>
    <row r="2920">
      <c r="A2920" s="41" t="s">
        <v>8635</v>
      </c>
      <c r="B2920" s="36" t="s">
        <v>3045</v>
      </c>
      <c r="C2920" s="36" t="s">
        <v>39</v>
      </c>
      <c r="D2920" s="36" t="s">
        <v>40</v>
      </c>
      <c r="E2920" s="36" t="s">
        <v>3046</v>
      </c>
      <c r="F2920" s="42">
        <f>SUMIFS('Sample - Superstore'!R:R,'Sample - Superstore'!$V:$V,$A2920,'Sample - Superstore'!$N:$N,$B2920)</f>
        <v>141.5015556</v>
      </c>
      <c r="G2920" s="43" t="str">
        <f>IF(OR($F2920&lt;Lower_Limit,$F2920&gt;Upper_Limit),TRUE,IF($F2920&gt;Upper_percentile,"P99",IF($F2920&lt;Lower_percentile,"P01","")))</f>
        <v/>
      </c>
      <c r="H2920" s="44">
        <f>SUMIFS('Sample - Superstore'!S:S,'Sample - Superstore'!$V:$V,$A2920,'Sample - Superstore'!$N:$N,$B2920)</f>
        <v>2</v>
      </c>
      <c r="I2920" s="45">
        <f>SUMIFS('Sample - Superstore'!T:T,'Sample - Superstore'!$V:$V,$A2920,'Sample - Superstore'!$N:$N,$B2920)</f>
        <v>0</v>
      </c>
      <c r="J2920" s="42">
        <f>SUMIFS('Sample - Superstore'!U:U,'Sample - Superstore'!$V:$V,$A2920,'Sample - Superstore'!$N:$N,$B2920)</f>
        <v>39.62043556</v>
      </c>
      <c r="N2920" s="40"/>
    </row>
    <row r="2921">
      <c r="A2921" s="41" t="s">
        <v>8635</v>
      </c>
      <c r="B2921" s="36" t="s">
        <v>5190</v>
      </c>
      <c r="C2921" s="36" t="s">
        <v>51</v>
      </c>
      <c r="D2921" s="36" t="s">
        <v>205</v>
      </c>
      <c r="E2921" s="36" t="s">
        <v>5191</v>
      </c>
      <c r="F2921" s="42">
        <f>SUMIFS('Sample - Superstore'!R:R,'Sample - Superstore'!$V:$V,$A2921,'Sample - Superstore'!$N:$N,$B2921)</f>
        <v>20.18733333</v>
      </c>
      <c r="G2921" s="43" t="str">
        <f>IF(OR($F2921&lt;Lower_Limit,$F2921&gt;Upper_Limit),TRUE,IF($F2921&gt;Upper_percentile,"P99",IF($F2921&lt;Lower_percentile,"P01","")))</f>
        <v/>
      </c>
      <c r="H2921" s="44">
        <f>SUMIFS('Sample - Superstore'!S:S,'Sample - Superstore'!$V:$V,$A2921,'Sample - Superstore'!$N:$N,$B2921)</f>
        <v>1</v>
      </c>
      <c r="I2921" s="45">
        <f>SUMIFS('Sample - Superstore'!T:T,'Sample - Superstore'!$V:$V,$A2921,'Sample - Superstore'!$N:$N,$B2921)</f>
        <v>0</v>
      </c>
      <c r="J2921" s="42">
        <f>SUMIFS('Sample - Superstore'!U:U,'Sample - Superstore'!$V:$V,$A2921,'Sample - Superstore'!$N:$N,$B2921)</f>
        <v>10.09366667</v>
      </c>
      <c r="N2921" s="40"/>
    </row>
    <row r="2922">
      <c r="A2922" s="41" t="s">
        <v>8635</v>
      </c>
      <c r="B2922" s="36" t="s">
        <v>2642</v>
      </c>
      <c r="C2922" s="36" t="s">
        <v>51</v>
      </c>
      <c r="D2922" s="36" t="s">
        <v>93</v>
      </c>
      <c r="E2922" s="36" t="s">
        <v>2643</v>
      </c>
      <c r="F2922" s="42">
        <f>SUMIFS('Sample - Superstore'!R:R,'Sample - Superstore'!$V:$V,$A2922,'Sample - Superstore'!$N:$N,$B2922)</f>
        <v>8.369777778</v>
      </c>
      <c r="G2922" s="43" t="str">
        <f>IF(OR($F2922&lt;Lower_Limit,$F2922&gt;Upper_Limit),TRUE,IF($F2922&gt;Upper_percentile,"P99",IF($F2922&lt;Lower_percentile,"P01","")))</f>
        <v/>
      </c>
      <c r="H2922" s="44">
        <f>SUMIFS('Sample - Superstore'!S:S,'Sample - Superstore'!$V:$V,$A2922,'Sample - Superstore'!$N:$N,$B2922)</f>
        <v>4</v>
      </c>
      <c r="I2922" s="45">
        <f>SUMIFS('Sample - Superstore'!T:T,'Sample - Superstore'!$V:$V,$A2922,'Sample - Superstore'!$N:$N,$B2922)</f>
        <v>0</v>
      </c>
      <c r="J2922" s="42">
        <f>SUMIFS('Sample - Superstore'!U:U,'Sample - Superstore'!$V:$V,$A2922,'Sample - Superstore'!$N:$N,$B2922)</f>
        <v>2.427235556</v>
      </c>
      <c r="N2922" s="40"/>
    </row>
    <row r="2923">
      <c r="A2923" s="41" t="s">
        <v>8635</v>
      </c>
      <c r="B2923" s="36" t="s">
        <v>3400</v>
      </c>
      <c r="C2923" s="36" t="s">
        <v>51</v>
      </c>
      <c r="D2923" s="36" t="s">
        <v>124</v>
      </c>
      <c r="E2923" s="36" t="s">
        <v>404</v>
      </c>
      <c r="F2923" s="42">
        <f>SUMIFS('Sample - Superstore'!R:R,'Sample - Superstore'!$V:$V,$A2923,'Sample - Superstore'!$N:$N,$B2923)</f>
        <v>126.4901728</v>
      </c>
      <c r="G2923" s="43" t="str">
        <f>IF(OR($F2923&lt;Lower_Limit,$F2923&gt;Upper_Limit),TRUE,IF($F2923&gt;Upper_percentile,"P99",IF($F2923&lt;Lower_percentile,"P01","")))</f>
        <v/>
      </c>
      <c r="H2923" s="44">
        <f>SUMIFS('Sample - Superstore'!S:S,'Sample - Superstore'!$V:$V,$A2923,'Sample - Superstore'!$N:$N,$B2923)</f>
        <v>3</v>
      </c>
      <c r="I2923" s="45">
        <f>SUMIFS('Sample - Superstore'!T:T,'Sample - Superstore'!$V:$V,$A2923,'Sample - Superstore'!$N:$N,$B2923)</f>
        <v>0</v>
      </c>
      <c r="J2923" s="42">
        <f>SUMIFS('Sample - Superstore'!U:U,'Sample - Superstore'!$V:$V,$A2923,'Sample - Superstore'!$N:$N,$B2923)</f>
        <v>59.45038123</v>
      </c>
      <c r="N2923" s="40"/>
    </row>
    <row r="2924">
      <c r="A2924" s="41" t="s">
        <v>8635</v>
      </c>
      <c r="B2924" s="36" t="s">
        <v>6075</v>
      </c>
      <c r="C2924" s="36" t="s">
        <v>51</v>
      </c>
      <c r="D2924" s="36" t="s">
        <v>76</v>
      </c>
      <c r="E2924" s="36" t="s">
        <v>6076</v>
      </c>
      <c r="F2924" s="42">
        <f>SUMIFS('Sample - Superstore'!R:R,'Sample - Superstore'!$V:$V,$A2924,'Sample - Superstore'!$N:$N,$B2924)</f>
        <v>5.541416583</v>
      </c>
      <c r="G2924" s="43" t="str">
        <f>IF(OR($F2924&lt;Lower_Limit,$F2924&gt;Upper_Limit),TRUE,IF($F2924&gt;Upper_percentile,"P99",IF($F2924&lt;Lower_percentile,"P01","")))</f>
        <v/>
      </c>
      <c r="H2924" s="44">
        <f>SUMIFS('Sample - Superstore'!S:S,'Sample - Superstore'!$V:$V,$A2924,'Sample - Superstore'!$N:$N,$B2924)</f>
        <v>5</v>
      </c>
      <c r="I2924" s="45">
        <f>SUMIFS('Sample - Superstore'!T:T,'Sample - Superstore'!$V:$V,$A2924,'Sample - Superstore'!$N:$N,$B2924)</f>
        <v>0.7</v>
      </c>
      <c r="J2924" s="42">
        <f>SUMIFS('Sample - Superstore'!U:U,'Sample - Superstore'!$V:$V,$A2924,'Sample - Superstore'!$N:$N,$B2924)</f>
        <v>-4.063705494</v>
      </c>
      <c r="N2924" s="40"/>
    </row>
    <row r="2925">
      <c r="A2925" s="41" t="s">
        <v>8635</v>
      </c>
      <c r="B2925" s="36" t="s">
        <v>6319</v>
      </c>
      <c r="C2925" s="36" t="s">
        <v>35</v>
      </c>
      <c r="D2925" s="36" t="s">
        <v>73</v>
      </c>
      <c r="E2925" s="36" t="s">
        <v>6320</v>
      </c>
      <c r="F2925" s="42">
        <f>SUMIFS('Sample - Superstore'!R:R,'Sample - Superstore'!$V:$V,$A2925,'Sample - Superstore'!$N:$N,$B2925)</f>
        <v>161.0434081</v>
      </c>
      <c r="G2925" s="43" t="str">
        <f>IF(OR($F2925&lt;Lower_Limit,$F2925&gt;Upper_Limit),TRUE,IF($F2925&gt;Upper_percentile,"P99",IF($F2925&lt;Lower_percentile,"P01","")))</f>
        <v/>
      </c>
      <c r="H2925" s="44">
        <f>SUMIFS('Sample - Superstore'!S:S,'Sample - Superstore'!$V:$V,$A2925,'Sample - Superstore'!$N:$N,$B2925)</f>
        <v>2</v>
      </c>
      <c r="I2925" s="45">
        <f>SUMIFS('Sample - Superstore'!T:T,'Sample - Superstore'!$V:$V,$A2925,'Sample - Superstore'!$N:$N,$B2925)</f>
        <v>0.45</v>
      </c>
      <c r="J2925" s="42">
        <f>SUMIFS('Sample - Superstore'!U:U,'Sample - Superstore'!$V:$V,$A2925,'Sample - Superstore'!$N:$N,$B2925)</f>
        <v>-70.27348717</v>
      </c>
      <c r="N2925" s="40"/>
    </row>
    <row r="2926">
      <c r="A2926" s="41" t="s">
        <v>8635</v>
      </c>
      <c r="B2926" s="36" t="s">
        <v>2576</v>
      </c>
      <c r="C2926" s="36" t="s">
        <v>35</v>
      </c>
      <c r="D2926" s="36" t="s">
        <v>73</v>
      </c>
      <c r="E2926" s="36" t="s">
        <v>2577</v>
      </c>
      <c r="F2926" s="42">
        <f>SUMIFS('Sample - Superstore'!R:R,'Sample - Superstore'!$V:$V,$A2926,'Sample - Superstore'!$N:$N,$B2926)</f>
        <v>425.9779539</v>
      </c>
      <c r="G2926" s="43" t="str">
        <f>IF(OR($F2926&lt;Lower_Limit,$F2926&gt;Upper_Limit),TRUE,IF($F2926&gt;Upper_percentile,"P99",IF($F2926&lt;Lower_percentile,"P01","")))</f>
        <v/>
      </c>
      <c r="H2926" s="44">
        <f>SUMIFS('Sample - Superstore'!S:S,'Sample - Superstore'!$V:$V,$A2926,'Sample - Superstore'!$N:$N,$B2926)</f>
        <v>3</v>
      </c>
      <c r="I2926" s="45">
        <f>SUMIFS('Sample - Superstore'!T:T,'Sample - Superstore'!$V:$V,$A2926,'Sample - Superstore'!$N:$N,$B2926)</f>
        <v>0.45</v>
      </c>
      <c r="J2926" s="42">
        <f>SUMIFS('Sample - Superstore'!U:U,'Sample - Superstore'!$V:$V,$A2926,'Sample - Superstore'!$N:$N,$B2926)</f>
        <v>-170.3911816</v>
      </c>
      <c r="N2926" s="40"/>
    </row>
    <row r="2927">
      <c r="A2927" s="41" t="s">
        <v>8635</v>
      </c>
      <c r="B2927" s="36" t="s">
        <v>6249</v>
      </c>
      <c r="C2927" s="36" t="s">
        <v>51</v>
      </c>
      <c r="D2927" s="36" t="s">
        <v>76</v>
      </c>
      <c r="E2927" s="36" t="s">
        <v>6250</v>
      </c>
      <c r="F2927" s="42">
        <f>SUMIFS('Sample - Superstore'!R:R,'Sample - Superstore'!$V:$V,$A2927,'Sample - Superstore'!$N:$N,$B2927)</f>
        <v>3.661044738</v>
      </c>
      <c r="G2927" s="43" t="str">
        <f>IF(OR($F2927&lt;Lower_Limit,$F2927&gt;Upper_Limit),TRUE,IF($F2927&gt;Upper_percentile,"P99",IF($F2927&lt;Lower_percentile,"P01","")))</f>
        <v/>
      </c>
      <c r="H2927" s="44">
        <f>SUMIFS('Sample - Superstore'!S:S,'Sample - Superstore'!$V:$V,$A2927,'Sample - Superstore'!$N:$N,$B2927)</f>
        <v>2</v>
      </c>
      <c r="I2927" s="45">
        <f>SUMIFS('Sample - Superstore'!T:T,'Sample - Superstore'!$V:$V,$A2927,'Sample - Superstore'!$N:$N,$B2927)</f>
        <v>0.7</v>
      </c>
      <c r="J2927" s="42">
        <f>SUMIFS('Sample - Superstore'!U:U,'Sample - Superstore'!$V:$V,$A2927,'Sample - Superstore'!$N:$N,$B2927)</f>
        <v>-2.440696492</v>
      </c>
      <c r="N2927" s="40"/>
    </row>
    <row r="2928">
      <c r="A2928" s="41" t="s">
        <v>8635</v>
      </c>
      <c r="B2928" s="36" t="s">
        <v>246</v>
      </c>
      <c r="C2928" s="36" t="s">
        <v>35</v>
      </c>
      <c r="D2928" s="36" t="s">
        <v>121</v>
      </c>
      <c r="E2928" s="36" t="s">
        <v>247</v>
      </c>
      <c r="F2928" s="42">
        <f>SUMIFS('Sample - Superstore'!R:R,'Sample - Superstore'!$V:$V,$A2928,'Sample - Superstore'!$N:$N,$B2928)</f>
        <v>179.0952442</v>
      </c>
      <c r="G2928" s="43" t="str">
        <f>IF(OR($F2928&lt;Lower_Limit,$F2928&gt;Upper_Limit),TRUE,IF($F2928&gt;Upper_percentile,"P99",IF($F2928&lt;Lower_percentile,"P01","")))</f>
        <v/>
      </c>
      <c r="H2928" s="44">
        <f>SUMIFS('Sample - Superstore'!S:S,'Sample - Superstore'!$V:$V,$A2928,'Sample - Superstore'!$N:$N,$B2928)</f>
        <v>3</v>
      </c>
      <c r="I2928" s="45">
        <f>SUMIFS('Sample - Superstore'!T:T,'Sample - Superstore'!$V:$V,$A2928,'Sample - Superstore'!$N:$N,$B2928)</f>
        <v>0.2</v>
      </c>
      <c r="J2928" s="42">
        <f>SUMIFS('Sample - Superstore'!U:U,'Sample - Superstore'!$V:$V,$A2928,'Sample - Superstore'!$N:$N,$B2928)</f>
        <v>0</v>
      </c>
      <c r="N2928" s="40"/>
    </row>
    <row r="2929">
      <c r="A2929" s="41" t="s">
        <v>8635</v>
      </c>
      <c r="B2929" s="36" t="s">
        <v>1205</v>
      </c>
      <c r="C2929" s="36" t="s">
        <v>39</v>
      </c>
      <c r="D2929" s="36" t="s">
        <v>61</v>
      </c>
      <c r="E2929" s="36" t="s">
        <v>1206</v>
      </c>
      <c r="F2929" s="42">
        <f>SUMIFS('Sample - Superstore'!R:R,'Sample - Superstore'!$V:$V,$A2929,'Sample - Superstore'!$N:$N,$B2929)</f>
        <v>428.6790541</v>
      </c>
      <c r="G2929" s="43" t="str">
        <f>IF(OR($F2929&lt;Lower_Limit,$F2929&gt;Upper_Limit),TRUE,IF($F2929&gt;Upper_percentile,"P99",IF($F2929&lt;Lower_percentile,"P01","")))</f>
        <v/>
      </c>
      <c r="H2929" s="44">
        <f>SUMIFS('Sample - Superstore'!S:S,'Sample - Superstore'!$V:$V,$A2929,'Sample - Superstore'!$N:$N,$B2929)</f>
        <v>3</v>
      </c>
      <c r="I2929" s="45">
        <f>SUMIFS('Sample - Superstore'!T:T,'Sample - Superstore'!$V:$V,$A2929,'Sample - Superstore'!$N:$N,$B2929)</f>
        <v>0.2</v>
      </c>
      <c r="J2929" s="42">
        <f>SUMIFS('Sample - Superstore'!U:U,'Sample - Superstore'!$V:$V,$A2929,'Sample - Superstore'!$N:$N,$B2929)</f>
        <v>-5.358488176</v>
      </c>
      <c r="N2929" s="40"/>
    </row>
    <row r="2930">
      <c r="A2930" s="41" t="s">
        <v>8635</v>
      </c>
      <c r="B2930" s="36" t="s">
        <v>1293</v>
      </c>
      <c r="C2930" s="36" t="s">
        <v>51</v>
      </c>
      <c r="D2930" s="36" t="s">
        <v>93</v>
      </c>
      <c r="E2930" s="36" t="s">
        <v>1294</v>
      </c>
      <c r="F2930" s="42">
        <f>SUMIFS('Sample - Superstore'!R:R,'Sample - Superstore'!$V:$V,$A2930,'Sample - Superstore'!$N:$N,$B2930)</f>
        <v>11.26544189</v>
      </c>
      <c r="G2930" s="43" t="str">
        <f>IF(OR($F2930&lt;Lower_Limit,$F2930&gt;Upper_Limit),TRUE,IF($F2930&gt;Upper_percentile,"P99",IF($F2930&lt;Lower_percentile,"P01","")))</f>
        <v/>
      </c>
      <c r="H2930" s="44">
        <f>SUMIFS('Sample - Superstore'!S:S,'Sample - Superstore'!$V:$V,$A2930,'Sample - Superstore'!$N:$N,$B2930)</f>
        <v>2</v>
      </c>
      <c r="I2930" s="45">
        <f>SUMIFS('Sample - Superstore'!T:T,'Sample - Superstore'!$V:$V,$A2930,'Sample - Superstore'!$N:$N,$B2930)</f>
        <v>0.2</v>
      </c>
      <c r="J2930" s="42">
        <f>SUMIFS('Sample - Superstore'!U:U,'Sample - Superstore'!$V:$V,$A2930,'Sample - Superstore'!$N:$N,$B2930)</f>
        <v>0.844908142</v>
      </c>
      <c r="N2930" s="40"/>
    </row>
    <row r="2931">
      <c r="A2931" s="41" t="s">
        <v>8635</v>
      </c>
      <c r="B2931" s="36" t="s">
        <v>6322</v>
      </c>
      <c r="C2931" s="36" t="s">
        <v>39</v>
      </c>
      <c r="D2931" s="36" t="s">
        <v>40</v>
      </c>
      <c r="E2931" s="36" t="s">
        <v>6323</v>
      </c>
      <c r="F2931" s="42">
        <f>SUMIFS('Sample - Superstore'!R:R,'Sample - Superstore'!$V:$V,$A2931,'Sample - Superstore'!$N:$N,$B2931)</f>
        <v>150.9599678</v>
      </c>
      <c r="G2931" s="43" t="str">
        <f>IF(OR($F2931&lt;Lower_Limit,$F2931&gt;Upper_Limit),TRUE,IF($F2931&gt;Upper_percentile,"P99",IF($F2931&lt;Lower_percentile,"P01","")))</f>
        <v/>
      </c>
      <c r="H2931" s="44">
        <f>SUMIFS('Sample - Superstore'!S:S,'Sample - Superstore'!$V:$V,$A2931,'Sample - Superstore'!$N:$N,$B2931)</f>
        <v>2</v>
      </c>
      <c r="I2931" s="45">
        <f>SUMIFS('Sample - Superstore'!T:T,'Sample - Superstore'!$V:$V,$A2931,'Sample - Superstore'!$N:$N,$B2931)</f>
        <v>0.2</v>
      </c>
      <c r="J2931" s="42">
        <f>SUMIFS('Sample - Superstore'!U:U,'Sample - Superstore'!$V:$V,$A2931,'Sample - Superstore'!$N:$N,$B2931)</f>
        <v>13.20899718</v>
      </c>
      <c r="N2931" s="40"/>
    </row>
    <row r="2932">
      <c r="A2932" s="41" t="s">
        <v>8635</v>
      </c>
      <c r="B2932" s="36" t="s">
        <v>3992</v>
      </c>
      <c r="C2932" s="36" t="s">
        <v>35</v>
      </c>
      <c r="D2932" s="36" t="s">
        <v>121</v>
      </c>
      <c r="E2932" s="36" t="s">
        <v>3993</v>
      </c>
      <c r="F2932" s="42">
        <f>SUMIFS('Sample - Superstore'!R:R,'Sample - Superstore'!$V:$V,$A2932,'Sample - Superstore'!$N:$N,$B2932)</f>
        <v>38.77675107</v>
      </c>
      <c r="G2932" s="43" t="str">
        <f>IF(OR($F2932&lt;Lower_Limit,$F2932&gt;Upper_Limit),TRUE,IF($F2932&gt;Upper_percentile,"P99",IF($F2932&lt;Lower_percentile,"P01","")))</f>
        <v/>
      </c>
      <c r="H2932" s="44">
        <f>SUMIFS('Sample - Superstore'!S:S,'Sample - Superstore'!$V:$V,$A2932,'Sample - Superstore'!$N:$N,$B2932)</f>
        <v>6</v>
      </c>
      <c r="I2932" s="45">
        <f>SUMIFS('Sample - Superstore'!T:T,'Sample - Superstore'!$V:$V,$A2932,'Sample - Superstore'!$N:$N,$B2932)</f>
        <v>0</v>
      </c>
      <c r="J2932" s="42">
        <f>SUMIFS('Sample - Superstore'!U:U,'Sample - Superstore'!$V:$V,$A2932,'Sample - Superstore'!$N:$N,$B2932)</f>
        <v>10.8574903</v>
      </c>
      <c r="N2932" s="40"/>
    </row>
    <row r="2933">
      <c r="A2933" s="41" t="s">
        <v>8635</v>
      </c>
      <c r="B2933" s="36" t="s">
        <v>5577</v>
      </c>
      <c r="C2933" s="36" t="s">
        <v>51</v>
      </c>
      <c r="D2933" s="36" t="s">
        <v>76</v>
      </c>
      <c r="E2933" s="36" t="s">
        <v>5578</v>
      </c>
      <c r="F2933" s="42">
        <f>SUMIFS('Sample - Superstore'!R:R,'Sample - Superstore'!$V:$V,$A2933,'Sample - Superstore'!$N:$N,$B2933)</f>
        <v>1858.757711</v>
      </c>
      <c r="G2933" s="43" t="str">
        <f>IF(OR($F2933&lt;Lower_Limit,$F2933&gt;Upper_Limit),TRUE,IF($F2933&gt;Upper_percentile,"P99",IF($F2933&lt;Lower_percentile,"P01","")))</f>
        <v/>
      </c>
      <c r="H2933" s="44">
        <f>SUMIFS('Sample - Superstore'!S:S,'Sample - Superstore'!$V:$V,$A2933,'Sample - Superstore'!$N:$N,$B2933)</f>
        <v>3</v>
      </c>
      <c r="I2933" s="45">
        <f>SUMIFS('Sample - Superstore'!T:T,'Sample - Superstore'!$V:$V,$A2933,'Sample - Superstore'!$N:$N,$B2933)</f>
        <v>0</v>
      </c>
      <c r="J2933" s="42">
        <f>SUMIFS('Sample - Superstore'!U:U,'Sample - Superstore'!$V:$V,$A2933,'Sample - Superstore'!$N:$N,$B2933)</f>
        <v>873.6161241</v>
      </c>
      <c r="N2933" s="40"/>
    </row>
    <row r="2934">
      <c r="A2934" s="41" t="s">
        <v>8635</v>
      </c>
      <c r="B2934" s="36" t="s">
        <v>1637</v>
      </c>
      <c r="C2934" s="36" t="s">
        <v>51</v>
      </c>
      <c r="D2934" s="36" t="s">
        <v>52</v>
      </c>
      <c r="E2934" s="36" t="s">
        <v>1638</v>
      </c>
      <c r="F2934" s="42">
        <f>SUMIFS('Sample - Superstore'!R:R,'Sample - Superstore'!$V:$V,$A2934,'Sample - Superstore'!$N:$N,$B2934)</f>
        <v>3085.342831</v>
      </c>
      <c r="G2934" s="43" t="str">
        <f>IF(OR($F2934&lt;Lower_Limit,$F2934&gt;Upper_Limit),TRUE,IF($F2934&gt;Upper_percentile,"P99",IF($F2934&lt;Lower_percentile,"P01","")))</f>
        <v>P99</v>
      </c>
      <c r="H2934" s="44">
        <f>SUMIFS('Sample - Superstore'!S:S,'Sample - Superstore'!$V:$V,$A2934,'Sample - Superstore'!$N:$N,$B2934)</f>
        <v>4</v>
      </c>
      <c r="I2934" s="45">
        <f>SUMIFS('Sample - Superstore'!T:T,'Sample - Superstore'!$V:$V,$A2934,'Sample - Superstore'!$N:$N,$B2934)</f>
        <v>0</v>
      </c>
      <c r="J2934" s="42">
        <f>SUMIFS('Sample - Superstore'!U:U,'Sample - Superstore'!$V:$V,$A2934,'Sample - Superstore'!$N:$N,$B2934)</f>
        <v>740.4822795</v>
      </c>
      <c r="N2934" s="40"/>
    </row>
    <row r="2935">
      <c r="A2935" s="41" t="s">
        <v>8635</v>
      </c>
      <c r="B2935" s="36" t="s">
        <v>6326</v>
      </c>
      <c r="C2935" s="36" t="s">
        <v>51</v>
      </c>
      <c r="D2935" s="36" t="s">
        <v>283</v>
      </c>
      <c r="E2935" s="36" t="s">
        <v>6327</v>
      </c>
      <c r="F2935" s="42">
        <f>SUMIFS('Sample - Superstore'!R:R,'Sample - Superstore'!$V:$V,$A2935,'Sample - Superstore'!$N:$N,$B2935)</f>
        <v>49.94294239</v>
      </c>
      <c r="G2935" s="43" t="str">
        <f>IF(OR($F2935&lt;Lower_Limit,$F2935&gt;Upper_Limit),TRUE,IF($F2935&gt;Upper_percentile,"P99",IF($F2935&lt;Lower_percentile,"P01","")))</f>
        <v/>
      </c>
      <c r="H2935" s="44">
        <f>SUMIFS('Sample - Superstore'!S:S,'Sample - Superstore'!$V:$V,$A2935,'Sample - Superstore'!$N:$N,$B2935)</f>
        <v>5</v>
      </c>
      <c r="I2935" s="45">
        <f>SUMIFS('Sample - Superstore'!T:T,'Sample - Superstore'!$V:$V,$A2935,'Sample - Superstore'!$N:$N,$B2935)</f>
        <v>0</v>
      </c>
      <c r="J2935" s="42">
        <f>SUMIFS('Sample - Superstore'!U:U,'Sample - Superstore'!$V:$V,$A2935,'Sample - Superstore'!$N:$N,$B2935)</f>
        <v>12.4857356</v>
      </c>
      <c r="N2935" s="40"/>
    </row>
    <row r="2936">
      <c r="A2936" s="41" t="s">
        <v>8635</v>
      </c>
      <c r="B2936" s="36" t="s">
        <v>4434</v>
      </c>
      <c r="C2936" s="36" t="s">
        <v>51</v>
      </c>
      <c r="D2936" s="36" t="s">
        <v>124</v>
      </c>
      <c r="E2936" s="36" t="s">
        <v>4435</v>
      </c>
      <c r="F2936" s="42">
        <f>SUMIFS('Sample - Superstore'!R:R,'Sample - Superstore'!$V:$V,$A2936,'Sample - Superstore'!$N:$N,$B2936)</f>
        <v>244.55</v>
      </c>
      <c r="G2936" s="43" t="str">
        <f>IF(OR($F2936&lt;Lower_Limit,$F2936&gt;Upper_Limit),TRUE,IF($F2936&gt;Upper_percentile,"P99",IF($F2936&lt;Lower_percentile,"P01","")))</f>
        <v/>
      </c>
      <c r="H2936" s="44">
        <f>SUMIFS('Sample - Superstore'!S:S,'Sample - Superstore'!$V:$V,$A2936,'Sample - Superstore'!$N:$N,$B2936)</f>
        <v>5</v>
      </c>
      <c r="I2936" s="45">
        <f>SUMIFS('Sample - Superstore'!T:T,'Sample - Superstore'!$V:$V,$A2936,'Sample - Superstore'!$N:$N,$B2936)</f>
        <v>0</v>
      </c>
      <c r="J2936" s="42">
        <f>SUMIFS('Sample - Superstore'!U:U,'Sample - Superstore'!$V:$V,$A2936,'Sample - Superstore'!$N:$N,$B2936)</f>
        <v>114.9385</v>
      </c>
      <c r="N2936" s="40"/>
    </row>
    <row r="2937">
      <c r="A2937" s="41" t="s">
        <v>8635</v>
      </c>
      <c r="B2937" s="36" t="s">
        <v>1755</v>
      </c>
      <c r="C2937" s="36" t="s">
        <v>51</v>
      </c>
      <c r="D2937" s="36" t="s">
        <v>124</v>
      </c>
      <c r="E2937" s="36" t="s">
        <v>1756</v>
      </c>
      <c r="F2937" s="42">
        <f>SUMIFS('Sample - Superstore'!R:R,'Sample - Superstore'!$V:$V,$A2937,'Sample - Superstore'!$N:$N,$B2937)</f>
        <v>195.76</v>
      </c>
      <c r="G2937" s="43" t="str">
        <f>IF(OR($F2937&lt;Lower_Limit,$F2937&gt;Upper_Limit),TRUE,IF($F2937&gt;Upper_percentile,"P99",IF($F2937&lt;Lower_percentile,"P01","")))</f>
        <v/>
      </c>
      <c r="H2937" s="44">
        <f>SUMIFS('Sample - Superstore'!S:S,'Sample - Superstore'!$V:$V,$A2937,'Sample - Superstore'!$N:$N,$B2937)</f>
        <v>4</v>
      </c>
      <c r="I2937" s="45">
        <f>SUMIFS('Sample - Superstore'!T:T,'Sample - Superstore'!$V:$V,$A2937,'Sample - Superstore'!$N:$N,$B2937)</f>
        <v>0</v>
      </c>
      <c r="J2937" s="42">
        <f>SUMIFS('Sample - Superstore'!U:U,'Sample - Superstore'!$V:$V,$A2937,'Sample - Superstore'!$N:$N,$B2937)</f>
        <v>97.88</v>
      </c>
      <c r="N2937" s="40"/>
    </row>
    <row r="2938">
      <c r="A2938" s="41" t="s">
        <v>8635</v>
      </c>
      <c r="B2938" s="36" t="s">
        <v>4830</v>
      </c>
      <c r="C2938" s="36" t="s">
        <v>35</v>
      </c>
      <c r="D2938" s="36" t="s">
        <v>121</v>
      </c>
      <c r="E2938" s="36" t="s">
        <v>4831</v>
      </c>
      <c r="F2938" s="42">
        <f>SUMIFS('Sample - Superstore'!R:R,'Sample - Superstore'!$V:$V,$A2938,'Sample - Superstore'!$N:$N,$B2938)</f>
        <v>326.158963</v>
      </c>
      <c r="G2938" s="43" t="str">
        <f>IF(OR($F2938&lt;Lower_Limit,$F2938&gt;Upper_Limit),TRUE,IF($F2938&gt;Upper_percentile,"P99",IF($F2938&lt;Lower_percentile,"P01","")))</f>
        <v/>
      </c>
      <c r="H2938" s="44">
        <f>SUMIFS('Sample - Superstore'!S:S,'Sample - Superstore'!$V:$V,$A2938,'Sample - Superstore'!$N:$N,$B2938)</f>
        <v>2</v>
      </c>
      <c r="I2938" s="45">
        <f>SUMIFS('Sample - Superstore'!T:T,'Sample - Superstore'!$V:$V,$A2938,'Sample - Superstore'!$N:$N,$B2938)</f>
        <v>0</v>
      </c>
      <c r="J2938" s="42">
        <f>SUMIFS('Sample - Superstore'!U:U,'Sample - Superstore'!$V:$V,$A2938,'Sample - Superstore'!$N:$N,$B2938)</f>
        <v>84.80133037</v>
      </c>
      <c r="N2938" s="40"/>
    </row>
    <row r="2939">
      <c r="A2939" s="41" t="s">
        <v>8635</v>
      </c>
      <c r="B2939" s="36" t="s">
        <v>6331</v>
      </c>
      <c r="C2939" s="36" t="s">
        <v>35</v>
      </c>
      <c r="D2939" s="36" t="s">
        <v>121</v>
      </c>
      <c r="E2939" s="36" t="s">
        <v>6332</v>
      </c>
      <c r="F2939" s="42">
        <f>SUMIFS('Sample - Superstore'!R:R,'Sample - Superstore'!$V:$V,$A2939,'Sample - Superstore'!$N:$N,$B2939)</f>
        <v>365.3751852</v>
      </c>
      <c r="G2939" s="43" t="str">
        <f>IF(OR($F2939&lt;Lower_Limit,$F2939&gt;Upper_Limit),TRUE,IF($F2939&gt;Upper_percentile,"P99",IF($F2939&lt;Lower_percentile,"P01","")))</f>
        <v/>
      </c>
      <c r="H2939" s="44">
        <f>SUMIFS('Sample - Superstore'!S:S,'Sample - Superstore'!$V:$V,$A2939,'Sample - Superstore'!$N:$N,$B2939)</f>
        <v>3</v>
      </c>
      <c r="I2939" s="45">
        <f>SUMIFS('Sample - Superstore'!T:T,'Sample - Superstore'!$V:$V,$A2939,'Sample - Superstore'!$N:$N,$B2939)</f>
        <v>0</v>
      </c>
      <c r="J2939" s="42">
        <f>SUMIFS('Sample - Superstore'!U:U,'Sample - Superstore'!$V:$V,$A2939,'Sample - Superstore'!$N:$N,$B2939)</f>
        <v>94.99754815</v>
      </c>
      <c r="N2939" s="40"/>
    </row>
    <row r="2940">
      <c r="A2940" s="41" t="s">
        <v>8635</v>
      </c>
      <c r="B2940" s="36" t="s">
        <v>6336</v>
      </c>
      <c r="C2940" s="36" t="s">
        <v>51</v>
      </c>
      <c r="D2940" s="36" t="s">
        <v>297</v>
      </c>
      <c r="E2940" s="36" t="s">
        <v>6337</v>
      </c>
      <c r="F2940" s="42">
        <f>SUMIFS('Sample - Superstore'!R:R,'Sample - Superstore'!$V:$V,$A2940,'Sample - Superstore'!$N:$N,$B2940)</f>
        <v>17.5830535</v>
      </c>
      <c r="G2940" s="43" t="str">
        <f>IF(OR($F2940&lt;Lower_Limit,$F2940&gt;Upper_Limit),TRUE,IF($F2940&gt;Upper_percentile,"P99",IF($F2940&lt;Lower_percentile,"P01","")))</f>
        <v/>
      </c>
      <c r="H2940" s="44">
        <f>SUMIFS('Sample - Superstore'!S:S,'Sample - Superstore'!$V:$V,$A2940,'Sample - Superstore'!$N:$N,$B2940)</f>
        <v>3</v>
      </c>
      <c r="I2940" s="45">
        <f>SUMIFS('Sample - Superstore'!T:T,'Sample - Superstore'!$V:$V,$A2940,'Sample - Superstore'!$N:$N,$B2940)</f>
        <v>0</v>
      </c>
      <c r="J2940" s="42">
        <f>SUMIFS('Sample - Superstore'!U:U,'Sample - Superstore'!$V:$V,$A2940,'Sample - Superstore'!$N:$N,$B2940)</f>
        <v>8.615696214</v>
      </c>
      <c r="N2940" s="40"/>
    </row>
    <row r="2941">
      <c r="A2941" s="41" t="s">
        <v>8635</v>
      </c>
      <c r="B2941" s="36" t="s">
        <v>2903</v>
      </c>
      <c r="C2941" s="36" t="s">
        <v>51</v>
      </c>
      <c r="D2941" s="36" t="s">
        <v>93</v>
      </c>
      <c r="E2941" s="36" t="s">
        <v>2904</v>
      </c>
      <c r="F2941" s="42">
        <f>SUMIFS('Sample - Superstore'!R:R,'Sample - Superstore'!$V:$V,$A2941,'Sample - Superstore'!$N:$N,$B2941)</f>
        <v>42.83834568</v>
      </c>
      <c r="G2941" s="43" t="str">
        <f>IF(OR($F2941&lt;Lower_Limit,$F2941&gt;Upper_Limit),TRUE,IF($F2941&gt;Upper_percentile,"P99",IF($F2941&lt;Lower_percentile,"P01","")))</f>
        <v/>
      </c>
      <c r="H2941" s="44">
        <f>SUMIFS('Sample - Superstore'!S:S,'Sample - Superstore'!$V:$V,$A2941,'Sample - Superstore'!$N:$N,$B2941)</f>
        <v>3</v>
      </c>
      <c r="I2941" s="45">
        <f>SUMIFS('Sample - Superstore'!T:T,'Sample - Superstore'!$V:$V,$A2941,'Sample - Superstore'!$N:$N,$B2941)</f>
        <v>0</v>
      </c>
      <c r="J2941" s="42">
        <f>SUMIFS('Sample - Superstore'!U:U,'Sample - Superstore'!$V:$V,$A2941,'Sample - Superstore'!$N:$N,$B2941)</f>
        <v>11.56635333</v>
      </c>
      <c r="N2941" s="40"/>
    </row>
    <row r="2942">
      <c r="A2942" s="41" t="s">
        <v>8635</v>
      </c>
      <c r="B2942" s="36" t="s">
        <v>123</v>
      </c>
      <c r="C2942" s="36" t="s">
        <v>51</v>
      </c>
      <c r="D2942" s="36" t="s">
        <v>124</v>
      </c>
      <c r="E2942" s="36" t="s">
        <v>125</v>
      </c>
      <c r="F2942" s="42">
        <f>SUMIFS('Sample - Superstore'!R:R,'Sample - Superstore'!$V:$V,$A2942,'Sample - Superstore'!$N:$N,$B2942)</f>
        <v>15.43466667</v>
      </c>
      <c r="G2942" s="43" t="str">
        <f>IF(OR($F2942&lt;Lower_Limit,$F2942&gt;Upper_Limit),TRUE,IF($F2942&gt;Upper_percentile,"P99",IF($F2942&lt;Lower_percentile,"P01","")))</f>
        <v/>
      </c>
      <c r="H2942" s="44">
        <f>SUMIFS('Sample - Superstore'!S:S,'Sample - Superstore'!$V:$V,$A2942,'Sample - Superstore'!$N:$N,$B2942)</f>
        <v>2</v>
      </c>
      <c r="I2942" s="45">
        <f>SUMIFS('Sample - Superstore'!T:T,'Sample - Superstore'!$V:$V,$A2942,'Sample - Superstore'!$N:$N,$B2942)</f>
        <v>0</v>
      </c>
      <c r="J2942" s="42">
        <f>SUMIFS('Sample - Superstore'!U:U,'Sample - Superstore'!$V:$V,$A2942,'Sample - Superstore'!$N:$N,$B2942)</f>
        <v>7.40864</v>
      </c>
      <c r="N2942" s="40"/>
    </row>
    <row r="2943">
      <c r="A2943" s="41" t="s">
        <v>8635</v>
      </c>
      <c r="B2943" s="36" t="s">
        <v>6338</v>
      </c>
      <c r="C2943" s="36" t="s">
        <v>51</v>
      </c>
      <c r="D2943" s="36" t="s">
        <v>124</v>
      </c>
      <c r="E2943" s="36" t="s">
        <v>6339</v>
      </c>
      <c r="F2943" s="42">
        <f>SUMIFS('Sample - Superstore'!R:R,'Sample - Superstore'!$V:$V,$A2943,'Sample - Superstore'!$N:$N,$B2943)</f>
        <v>228.1853498</v>
      </c>
      <c r="G2943" s="43" t="str">
        <f>IF(OR($F2943&lt;Lower_Limit,$F2943&gt;Upper_Limit),TRUE,IF($F2943&gt;Upper_percentile,"P99",IF($F2943&lt;Lower_percentile,"P01","")))</f>
        <v/>
      </c>
      <c r="H2943" s="44">
        <f>SUMIFS('Sample - Superstore'!S:S,'Sample - Superstore'!$V:$V,$A2943,'Sample - Superstore'!$N:$N,$B2943)</f>
        <v>4</v>
      </c>
      <c r="I2943" s="45">
        <f>SUMIFS('Sample - Superstore'!T:T,'Sample - Superstore'!$V:$V,$A2943,'Sample - Superstore'!$N:$N,$B2943)</f>
        <v>0</v>
      </c>
      <c r="J2943" s="42">
        <f>SUMIFS('Sample - Superstore'!U:U,'Sample - Superstore'!$V:$V,$A2943,'Sample - Superstore'!$N:$N,$B2943)</f>
        <v>109.5289679</v>
      </c>
      <c r="N2943" s="40"/>
    </row>
    <row r="2944">
      <c r="A2944" s="41" t="s">
        <v>8635</v>
      </c>
      <c r="B2944" s="36" t="s">
        <v>4890</v>
      </c>
      <c r="C2944" s="36" t="s">
        <v>51</v>
      </c>
      <c r="D2944" s="36" t="s">
        <v>297</v>
      </c>
      <c r="E2944" s="36" t="s">
        <v>4891</v>
      </c>
      <c r="F2944" s="42">
        <f>SUMIFS('Sample - Superstore'!R:R,'Sample - Superstore'!$V:$V,$A2944,'Sample - Superstore'!$N:$N,$B2944)</f>
        <v>10.28977778</v>
      </c>
      <c r="G2944" s="43" t="str">
        <f>IF(OR($F2944&lt;Lower_Limit,$F2944&gt;Upper_Limit),TRUE,IF($F2944&gt;Upper_percentile,"P99",IF($F2944&lt;Lower_percentile,"P01","")))</f>
        <v/>
      </c>
      <c r="H2944" s="44">
        <f>SUMIFS('Sample - Superstore'!S:S,'Sample - Superstore'!$V:$V,$A2944,'Sample - Superstore'!$N:$N,$B2944)</f>
        <v>3</v>
      </c>
      <c r="I2944" s="45">
        <f>SUMIFS('Sample - Superstore'!T:T,'Sample - Superstore'!$V:$V,$A2944,'Sample - Superstore'!$N:$N,$B2944)</f>
        <v>0</v>
      </c>
      <c r="J2944" s="42">
        <f>SUMIFS('Sample - Superstore'!U:U,'Sample - Superstore'!$V:$V,$A2944,'Sample - Superstore'!$N:$N,$B2944)</f>
        <v>5.041991111</v>
      </c>
      <c r="N2944" s="40"/>
    </row>
    <row r="2945">
      <c r="A2945" s="41" t="s">
        <v>8635</v>
      </c>
      <c r="B2945" s="36" t="s">
        <v>6340</v>
      </c>
      <c r="C2945" s="36" t="s">
        <v>51</v>
      </c>
      <c r="D2945" s="36" t="s">
        <v>52</v>
      </c>
      <c r="E2945" s="36" t="s">
        <v>6341</v>
      </c>
      <c r="F2945" s="42">
        <f>SUMIFS('Sample - Superstore'!R:R,'Sample - Superstore'!$V:$V,$A2945,'Sample - Superstore'!$N:$N,$B2945)</f>
        <v>597.6288642</v>
      </c>
      <c r="G2945" s="43" t="str">
        <f>IF(OR($F2945&lt;Lower_Limit,$F2945&gt;Upper_Limit),TRUE,IF($F2945&gt;Upper_percentile,"P99",IF($F2945&lt;Lower_percentile,"P01","")))</f>
        <v/>
      </c>
      <c r="H2945" s="44">
        <f>SUMIFS('Sample - Superstore'!S:S,'Sample - Superstore'!$V:$V,$A2945,'Sample - Superstore'!$N:$N,$B2945)</f>
        <v>3</v>
      </c>
      <c r="I2945" s="45">
        <f>SUMIFS('Sample - Superstore'!T:T,'Sample - Superstore'!$V:$V,$A2945,'Sample - Superstore'!$N:$N,$B2945)</f>
        <v>0</v>
      </c>
      <c r="J2945" s="42">
        <f>SUMIFS('Sample - Superstore'!U:U,'Sample - Superstore'!$V:$V,$A2945,'Sample - Superstore'!$N:$N,$B2945)</f>
        <v>0</v>
      </c>
      <c r="N2945" s="40"/>
    </row>
    <row r="2946">
      <c r="A2946" s="41" t="s">
        <v>8635</v>
      </c>
      <c r="B2946" s="36" t="s">
        <v>6343</v>
      </c>
      <c r="C2946" s="36" t="s">
        <v>51</v>
      </c>
      <c r="D2946" s="36" t="s">
        <v>297</v>
      </c>
      <c r="E2946" s="36" t="s">
        <v>6344</v>
      </c>
      <c r="F2946" s="42">
        <f>SUMIFS('Sample - Superstore'!R:R,'Sample - Superstore'!$V:$V,$A2946,'Sample - Superstore'!$N:$N,$B2946)</f>
        <v>10.41938974</v>
      </c>
      <c r="G2946" s="43" t="str">
        <f>IF(OR($F2946&lt;Lower_Limit,$F2946&gt;Upper_Limit),TRUE,IF($F2946&gt;Upper_percentile,"P99",IF($F2946&lt;Lower_percentile,"P01","")))</f>
        <v/>
      </c>
      <c r="H2946" s="44">
        <f>SUMIFS('Sample - Superstore'!S:S,'Sample - Superstore'!$V:$V,$A2946,'Sample - Superstore'!$N:$N,$B2946)</f>
        <v>3</v>
      </c>
      <c r="I2946" s="45">
        <f>SUMIFS('Sample - Superstore'!T:T,'Sample - Superstore'!$V:$V,$A2946,'Sample - Superstore'!$N:$N,$B2946)</f>
        <v>0.2</v>
      </c>
      <c r="J2946" s="42">
        <f>SUMIFS('Sample - Superstore'!U:U,'Sample - Superstore'!$V:$V,$A2946,'Sample - Superstore'!$N:$N,$B2946)</f>
        <v>3.386301667</v>
      </c>
      <c r="N2946" s="40"/>
    </row>
    <row r="2947">
      <c r="A2947" s="41" t="s">
        <v>8635</v>
      </c>
      <c r="B2947" s="36" t="s">
        <v>95</v>
      </c>
      <c r="C2947" s="36" t="s">
        <v>51</v>
      </c>
      <c r="D2947" s="36" t="s">
        <v>76</v>
      </c>
      <c r="E2947" s="36" t="s">
        <v>96</v>
      </c>
      <c r="F2947" s="42">
        <f>SUMIFS('Sample - Superstore'!R:R,'Sample - Superstore'!$V:$V,$A2947,'Sample - Superstore'!$N:$N,$B2947)</f>
        <v>12.01712327</v>
      </c>
      <c r="G2947" s="43" t="str">
        <f>IF(OR($F2947&lt;Lower_Limit,$F2947&gt;Upper_Limit),TRUE,IF($F2947&gt;Upper_percentile,"P99",IF($F2947&lt;Lower_percentile,"P01","")))</f>
        <v/>
      </c>
      <c r="H2947" s="44">
        <f>SUMIFS('Sample - Superstore'!S:S,'Sample - Superstore'!$V:$V,$A2947,'Sample - Superstore'!$N:$N,$B2947)</f>
        <v>1</v>
      </c>
      <c r="I2947" s="45">
        <f>SUMIFS('Sample - Superstore'!T:T,'Sample - Superstore'!$V:$V,$A2947,'Sample - Superstore'!$N:$N,$B2947)</f>
        <v>0.7</v>
      </c>
      <c r="J2947" s="42">
        <f>SUMIFS('Sample - Superstore'!U:U,'Sample - Superstore'!$V:$V,$A2947,'Sample - Superstore'!$N:$N,$B2947)</f>
        <v>-9.213127843</v>
      </c>
      <c r="N2947" s="40"/>
    </row>
    <row r="2948">
      <c r="A2948" s="41" t="s">
        <v>8635</v>
      </c>
      <c r="B2948" s="36" t="s">
        <v>2311</v>
      </c>
      <c r="C2948" s="36" t="s">
        <v>51</v>
      </c>
      <c r="D2948" s="36" t="s">
        <v>124</v>
      </c>
      <c r="E2948" s="36" t="s">
        <v>2312</v>
      </c>
      <c r="F2948" s="42">
        <f>SUMIFS('Sample - Superstore'!R:R,'Sample - Superstore'!$V:$V,$A2948,'Sample - Superstore'!$N:$N,$B2948)</f>
        <v>174.2419076</v>
      </c>
      <c r="G2948" s="43" t="str">
        <f>IF(OR($F2948&lt;Lower_Limit,$F2948&gt;Upper_Limit),TRUE,IF($F2948&gt;Upper_percentile,"P99",IF($F2948&lt;Lower_percentile,"P01","")))</f>
        <v/>
      </c>
      <c r="H2948" s="44">
        <f>SUMIFS('Sample - Superstore'!S:S,'Sample - Superstore'!$V:$V,$A2948,'Sample - Superstore'!$N:$N,$B2948)</f>
        <v>3</v>
      </c>
      <c r="I2948" s="45">
        <f>SUMIFS('Sample - Superstore'!T:T,'Sample - Superstore'!$V:$V,$A2948,'Sample - Superstore'!$N:$N,$B2948)</f>
        <v>0.2</v>
      </c>
      <c r="J2948" s="42">
        <f>SUMIFS('Sample - Superstore'!U:U,'Sample - Superstore'!$V:$V,$A2948,'Sample - Superstore'!$N:$N,$B2948)</f>
        <v>60.98466767</v>
      </c>
      <c r="N2948" s="40"/>
    </row>
    <row r="2949">
      <c r="A2949" s="41" t="s">
        <v>8635</v>
      </c>
      <c r="B2949" s="36" t="s">
        <v>6346</v>
      </c>
      <c r="C2949" s="36" t="s">
        <v>51</v>
      </c>
      <c r="D2949" s="36" t="s">
        <v>76</v>
      </c>
      <c r="E2949" s="36" t="s">
        <v>6347</v>
      </c>
      <c r="F2949" s="42">
        <f>SUMIFS('Sample - Superstore'!R:R,'Sample - Superstore'!$V:$V,$A2949,'Sample - Superstore'!$N:$N,$B2949)</f>
        <v>569.5582551</v>
      </c>
      <c r="G2949" s="43" t="str">
        <f>IF(OR($F2949&lt;Lower_Limit,$F2949&gt;Upper_Limit),TRUE,IF($F2949&gt;Upper_percentile,"P99",IF($F2949&lt;Lower_percentile,"P01","")))</f>
        <v/>
      </c>
      <c r="H2949" s="44">
        <f>SUMIFS('Sample - Superstore'!S:S,'Sample - Superstore'!$V:$V,$A2949,'Sample - Superstore'!$N:$N,$B2949)</f>
        <v>8</v>
      </c>
      <c r="I2949" s="45">
        <f>SUMIFS('Sample - Superstore'!T:T,'Sample - Superstore'!$V:$V,$A2949,'Sample - Superstore'!$N:$N,$B2949)</f>
        <v>0</v>
      </c>
      <c r="J2949" s="42">
        <f>SUMIFS('Sample - Superstore'!U:U,'Sample - Superstore'!$V:$V,$A2949,'Sample - Superstore'!$N:$N,$B2949)</f>
        <v>261.9967974</v>
      </c>
      <c r="N2949" s="40"/>
    </row>
    <row r="2950">
      <c r="A2950" s="41" t="s">
        <v>8635</v>
      </c>
      <c r="B2950" s="36" t="s">
        <v>6349</v>
      </c>
      <c r="C2950" s="36" t="s">
        <v>51</v>
      </c>
      <c r="D2950" s="36" t="s">
        <v>76</v>
      </c>
      <c r="E2950" s="36" t="s">
        <v>6350</v>
      </c>
      <c r="F2950" s="42">
        <f>SUMIFS('Sample - Superstore'!R:R,'Sample - Superstore'!$V:$V,$A2950,'Sample - Superstore'!$N:$N,$B2950)</f>
        <v>45.13210864</v>
      </c>
      <c r="G2950" s="43" t="str">
        <f>IF(OR($F2950&lt;Lower_Limit,$F2950&gt;Upper_Limit),TRUE,IF($F2950&gt;Upper_percentile,"P99",IF($F2950&lt;Lower_percentile,"P01","")))</f>
        <v/>
      </c>
      <c r="H2950" s="44">
        <f>SUMIFS('Sample - Superstore'!S:S,'Sample - Superstore'!$V:$V,$A2950,'Sample - Superstore'!$N:$N,$B2950)</f>
        <v>4</v>
      </c>
      <c r="I2950" s="45">
        <f>SUMIFS('Sample - Superstore'!T:T,'Sample - Superstore'!$V:$V,$A2950,'Sample - Superstore'!$N:$N,$B2950)</f>
        <v>0.7</v>
      </c>
      <c r="J2950" s="42">
        <f>SUMIFS('Sample - Superstore'!U:U,'Sample - Superstore'!$V:$V,$A2950,'Sample - Superstore'!$N:$N,$B2950)</f>
        <v>-34.60128329</v>
      </c>
      <c r="N2950" s="40"/>
    </row>
    <row r="2951">
      <c r="A2951" s="41" t="s">
        <v>8635</v>
      </c>
      <c r="B2951" s="36" t="s">
        <v>233</v>
      </c>
      <c r="C2951" s="36" t="s">
        <v>51</v>
      </c>
      <c r="D2951" s="36" t="s">
        <v>124</v>
      </c>
      <c r="E2951" s="36" t="s">
        <v>234</v>
      </c>
      <c r="F2951" s="42">
        <f>SUMIFS('Sample - Superstore'!R:R,'Sample - Superstore'!$V:$V,$A2951,'Sample - Superstore'!$N:$N,$B2951)</f>
        <v>78.10703539</v>
      </c>
      <c r="G2951" s="43" t="str">
        <f>IF(OR($F2951&lt;Lower_Limit,$F2951&gt;Upper_Limit),TRUE,IF($F2951&gt;Upper_percentile,"P99",IF($F2951&lt;Lower_percentile,"P01","")))</f>
        <v/>
      </c>
      <c r="H2951" s="44">
        <f>SUMIFS('Sample - Superstore'!S:S,'Sample - Superstore'!$V:$V,$A2951,'Sample - Superstore'!$N:$N,$B2951)</f>
        <v>2</v>
      </c>
      <c r="I2951" s="45">
        <f>SUMIFS('Sample - Superstore'!T:T,'Sample - Superstore'!$V:$V,$A2951,'Sample - Superstore'!$N:$N,$B2951)</f>
        <v>0.2</v>
      </c>
      <c r="J2951" s="42">
        <f>SUMIFS('Sample - Superstore'!U:U,'Sample - Superstore'!$V:$V,$A2951,'Sample - Superstore'!$N:$N,$B2951)</f>
        <v>28.31380033</v>
      </c>
      <c r="N2951" s="40"/>
    </row>
    <row r="2952">
      <c r="A2952" s="41" t="s">
        <v>8635</v>
      </c>
      <c r="B2952" s="36" t="s">
        <v>4012</v>
      </c>
      <c r="C2952" s="36" t="s">
        <v>51</v>
      </c>
      <c r="D2952" s="36" t="s">
        <v>124</v>
      </c>
      <c r="E2952" s="36" t="s">
        <v>4013</v>
      </c>
      <c r="F2952" s="42">
        <f>SUMIFS('Sample - Superstore'!R:R,'Sample - Superstore'!$V:$V,$A2952,'Sample - Superstore'!$N:$N,$B2952)</f>
        <v>9.066234568</v>
      </c>
      <c r="G2952" s="43" t="str">
        <f>IF(OR($F2952&lt;Lower_Limit,$F2952&gt;Upper_Limit),TRUE,IF($F2952&gt;Upper_percentile,"P99",IF($F2952&lt;Lower_percentile,"P01","")))</f>
        <v/>
      </c>
      <c r="H2952" s="44">
        <f>SUMIFS('Sample - Superstore'!S:S,'Sample - Superstore'!$V:$V,$A2952,'Sample - Superstore'!$N:$N,$B2952)</f>
        <v>1</v>
      </c>
      <c r="I2952" s="45">
        <f>SUMIFS('Sample - Superstore'!T:T,'Sample - Superstore'!$V:$V,$A2952,'Sample - Superstore'!$N:$N,$B2952)</f>
        <v>0</v>
      </c>
      <c r="J2952" s="42">
        <f>SUMIFS('Sample - Superstore'!U:U,'Sample - Superstore'!$V:$V,$A2952,'Sample - Superstore'!$N:$N,$B2952)</f>
        <v>4.261130247</v>
      </c>
      <c r="N2952" s="40"/>
    </row>
    <row r="2953">
      <c r="A2953" s="41" t="s">
        <v>8635</v>
      </c>
      <c r="B2953" s="36" t="s">
        <v>2848</v>
      </c>
      <c r="C2953" s="36" t="s">
        <v>51</v>
      </c>
      <c r="D2953" s="36" t="s">
        <v>272</v>
      </c>
      <c r="E2953" s="36" t="s">
        <v>2849</v>
      </c>
      <c r="F2953" s="42">
        <f>SUMIFS('Sample - Superstore'!R:R,'Sample - Superstore'!$V:$V,$A2953,'Sample - Superstore'!$N:$N,$B2953)</f>
        <v>8.530123457</v>
      </c>
      <c r="G2953" s="43" t="str">
        <f>IF(OR($F2953&lt;Lower_Limit,$F2953&gt;Upper_Limit),TRUE,IF($F2953&gt;Upper_percentile,"P99",IF($F2953&lt;Lower_percentile,"P01","")))</f>
        <v/>
      </c>
      <c r="H2953" s="44">
        <f>SUMIFS('Sample - Superstore'!S:S,'Sample - Superstore'!$V:$V,$A2953,'Sample - Superstore'!$N:$N,$B2953)</f>
        <v>2</v>
      </c>
      <c r="I2953" s="45">
        <f>SUMIFS('Sample - Superstore'!T:T,'Sample - Superstore'!$V:$V,$A2953,'Sample - Superstore'!$N:$N,$B2953)</f>
        <v>0</v>
      </c>
      <c r="J2953" s="42">
        <f>SUMIFS('Sample - Superstore'!U:U,'Sample - Superstore'!$V:$V,$A2953,'Sample - Superstore'!$N:$N,$B2953)</f>
        <v>4.265061728</v>
      </c>
      <c r="N2953" s="40"/>
    </row>
    <row r="2954">
      <c r="A2954" s="41" t="s">
        <v>8635</v>
      </c>
      <c r="B2954" s="36" t="s">
        <v>1143</v>
      </c>
      <c r="C2954" s="36" t="s">
        <v>51</v>
      </c>
      <c r="D2954" s="36" t="s">
        <v>124</v>
      </c>
      <c r="E2954" s="36" t="s">
        <v>1144</v>
      </c>
      <c r="F2954" s="42">
        <f>SUMIFS('Sample - Superstore'!R:R,'Sample - Superstore'!$V:$V,$A2954,'Sample - Superstore'!$N:$N,$B2954)</f>
        <v>12.352</v>
      </c>
      <c r="G2954" s="43" t="str">
        <f>IF(OR($F2954&lt;Lower_Limit,$F2954&gt;Upper_Limit),TRUE,IF($F2954&gt;Upper_percentile,"P99",IF($F2954&lt;Lower_percentile,"P01","")))</f>
        <v/>
      </c>
      <c r="H2954" s="44">
        <f>SUMIFS('Sample - Superstore'!S:S,'Sample - Superstore'!$V:$V,$A2954,'Sample - Superstore'!$N:$N,$B2954)</f>
        <v>2</v>
      </c>
      <c r="I2954" s="45">
        <f>SUMIFS('Sample - Superstore'!T:T,'Sample - Superstore'!$V:$V,$A2954,'Sample - Superstore'!$N:$N,$B2954)</f>
        <v>0.2</v>
      </c>
      <c r="J2954" s="42">
        <f>SUMIFS('Sample - Superstore'!U:U,'Sample - Superstore'!$V:$V,$A2954,'Sample - Superstore'!$N:$N,$B2954)</f>
        <v>4.3232</v>
      </c>
      <c r="N2954" s="40"/>
    </row>
    <row r="2955">
      <c r="A2955" s="41" t="s">
        <v>8635</v>
      </c>
      <c r="B2955" s="36" t="s">
        <v>103</v>
      </c>
      <c r="C2955" s="36" t="s">
        <v>39</v>
      </c>
      <c r="D2955" s="36" t="s">
        <v>61</v>
      </c>
      <c r="E2955" s="36" t="s">
        <v>104</v>
      </c>
      <c r="F2955" s="42">
        <f>SUMIFS('Sample - Superstore'!R:R,'Sample - Superstore'!$V:$V,$A2955,'Sample - Superstore'!$N:$N,$B2955)</f>
        <v>114.0558519</v>
      </c>
      <c r="G2955" s="43" t="str">
        <f>IF(OR($F2955&lt;Lower_Limit,$F2955&gt;Upper_Limit),TRUE,IF($F2955&gt;Upper_percentile,"P99",IF($F2955&lt;Lower_percentile,"P01","")))</f>
        <v/>
      </c>
      <c r="H2955" s="44">
        <f>SUMIFS('Sample - Superstore'!S:S,'Sample - Superstore'!$V:$V,$A2955,'Sample - Superstore'!$N:$N,$B2955)</f>
        <v>3</v>
      </c>
      <c r="I2955" s="45">
        <f>SUMIFS('Sample - Superstore'!T:T,'Sample - Superstore'!$V:$V,$A2955,'Sample - Superstore'!$N:$N,$B2955)</f>
        <v>0.2</v>
      </c>
      <c r="J2955" s="42">
        <f>SUMIFS('Sample - Superstore'!U:U,'Sample - Superstore'!$V:$V,$A2955,'Sample - Superstore'!$N:$N,$B2955)</f>
        <v>24.23686852</v>
      </c>
      <c r="N2955" s="40"/>
    </row>
    <row r="2956">
      <c r="A2956" s="41" t="s">
        <v>8635</v>
      </c>
      <c r="B2956" s="36" t="s">
        <v>6260</v>
      </c>
      <c r="C2956" s="36" t="s">
        <v>35</v>
      </c>
      <c r="D2956" s="36" t="s">
        <v>121</v>
      </c>
      <c r="E2956" s="36" t="s">
        <v>6261</v>
      </c>
      <c r="F2956" s="42">
        <f>SUMIFS('Sample - Superstore'!R:R,'Sample - Superstore'!$V:$V,$A2956,'Sample - Superstore'!$N:$N,$B2956)</f>
        <v>8.380218701</v>
      </c>
      <c r="G2956" s="43" t="str">
        <f>IF(OR($F2956&lt;Lower_Limit,$F2956&gt;Upper_Limit),TRUE,IF($F2956&gt;Upper_percentile,"P99",IF($F2956&lt;Lower_percentile,"P01","")))</f>
        <v/>
      </c>
      <c r="H2956" s="44">
        <f>SUMIFS('Sample - Superstore'!S:S,'Sample - Superstore'!$V:$V,$A2956,'Sample - Superstore'!$N:$N,$B2956)</f>
        <v>5</v>
      </c>
      <c r="I2956" s="45">
        <f>SUMIFS('Sample - Superstore'!T:T,'Sample - Superstore'!$V:$V,$A2956,'Sample - Superstore'!$N:$N,$B2956)</f>
        <v>0.2</v>
      </c>
      <c r="J2956" s="42">
        <f>SUMIFS('Sample - Superstore'!U:U,'Sample - Superstore'!$V:$V,$A2956,'Sample - Superstore'!$N:$N,$B2956)</f>
        <v>1.257032805</v>
      </c>
      <c r="N2956" s="40"/>
    </row>
    <row r="2957">
      <c r="A2957" s="41" t="s">
        <v>8635</v>
      </c>
      <c r="B2957" s="36" t="s">
        <v>1456</v>
      </c>
      <c r="C2957" s="36" t="s">
        <v>51</v>
      </c>
      <c r="D2957" s="36" t="s">
        <v>76</v>
      </c>
      <c r="E2957" s="36" t="s">
        <v>1457</v>
      </c>
      <c r="F2957" s="42">
        <f>SUMIFS('Sample - Superstore'!R:R,'Sample - Superstore'!$V:$V,$A2957,'Sample - Superstore'!$N:$N,$B2957)</f>
        <v>3.009449674</v>
      </c>
      <c r="G2957" s="43" t="str">
        <f>IF(OR($F2957&lt;Lower_Limit,$F2957&gt;Upper_Limit),TRUE,IF($F2957&gt;Upper_percentile,"P99",IF($F2957&lt;Lower_percentile,"P01","")))</f>
        <v/>
      </c>
      <c r="H2957" s="44">
        <f>SUMIFS('Sample - Superstore'!S:S,'Sample - Superstore'!$V:$V,$A2957,'Sample - Superstore'!$N:$N,$B2957)</f>
        <v>3</v>
      </c>
      <c r="I2957" s="45">
        <f>SUMIFS('Sample - Superstore'!T:T,'Sample - Superstore'!$V:$V,$A2957,'Sample - Superstore'!$N:$N,$B2957)</f>
        <v>0.7</v>
      </c>
      <c r="J2957" s="42">
        <f>SUMIFS('Sample - Superstore'!U:U,'Sample - Superstore'!$V:$V,$A2957,'Sample - Superstore'!$N:$N,$B2957)</f>
        <v>-2.106614772</v>
      </c>
      <c r="N2957" s="40"/>
    </row>
    <row r="2958">
      <c r="A2958" s="41" t="s">
        <v>8635</v>
      </c>
      <c r="B2958" s="36" t="s">
        <v>3633</v>
      </c>
      <c r="C2958" s="36" t="s">
        <v>39</v>
      </c>
      <c r="D2958" s="36" t="s">
        <v>61</v>
      </c>
      <c r="E2958" s="36" t="s">
        <v>3634</v>
      </c>
      <c r="F2958" s="42">
        <f>SUMIFS('Sample - Superstore'!R:R,'Sample - Superstore'!$V:$V,$A2958,'Sample - Superstore'!$N:$N,$B2958)</f>
        <v>119.1238889</v>
      </c>
      <c r="G2958" s="43" t="str">
        <f>IF(OR($F2958&lt;Lower_Limit,$F2958&gt;Upper_Limit),TRUE,IF($F2958&gt;Upper_percentile,"P99",IF($F2958&lt;Lower_percentile,"P01","")))</f>
        <v/>
      </c>
      <c r="H2958" s="44">
        <f>SUMIFS('Sample - Superstore'!S:S,'Sample - Superstore'!$V:$V,$A2958,'Sample - Superstore'!$N:$N,$B2958)</f>
        <v>1</v>
      </c>
      <c r="I2958" s="45">
        <f>SUMIFS('Sample - Superstore'!T:T,'Sample - Superstore'!$V:$V,$A2958,'Sample - Superstore'!$N:$N,$B2958)</f>
        <v>0</v>
      </c>
      <c r="J2958" s="42">
        <f>SUMIFS('Sample - Superstore'!U:U,'Sample - Superstore'!$V:$V,$A2958,'Sample - Superstore'!$N:$N,$B2958)</f>
        <v>50.03203333</v>
      </c>
      <c r="N2958" s="40"/>
    </row>
    <row r="2959">
      <c r="A2959" s="41" t="s">
        <v>8635</v>
      </c>
      <c r="B2959" s="36" t="s">
        <v>50</v>
      </c>
      <c r="C2959" s="36" t="s">
        <v>51</v>
      </c>
      <c r="D2959" s="36" t="s">
        <v>52</v>
      </c>
      <c r="E2959" s="36" t="s">
        <v>53</v>
      </c>
      <c r="F2959" s="42">
        <f>SUMIFS('Sample - Superstore'!R:R,'Sample - Superstore'!$V:$V,$A2959,'Sample - Superstore'!$N:$N,$B2959)</f>
        <v>340.9070988</v>
      </c>
      <c r="G2959" s="43" t="str">
        <f>IF(OR($F2959&lt;Lower_Limit,$F2959&gt;Upper_Limit),TRUE,IF($F2959&gt;Upper_percentile,"P99",IF($F2959&lt;Lower_percentile,"P01","")))</f>
        <v/>
      </c>
      <c r="H2959" s="44">
        <f>SUMIFS('Sample - Superstore'!S:S,'Sample - Superstore'!$V:$V,$A2959,'Sample - Superstore'!$N:$N,$B2959)</f>
        <v>5</v>
      </c>
      <c r="I2959" s="45">
        <f>SUMIFS('Sample - Superstore'!T:T,'Sample - Superstore'!$V:$V,$A2959,'Sample - Superstore'!$N:$N,$B2959)</f>
        <v>0</v>
      </c>
      <c r="J2959" s="42">
        <f>SUMIFS('Sample - Superstore'!U:U,'Sample - Superstore'!$V:$V,$A2959,'Sample - Superstore'!$N:$N,$B2959)</f>
        <v>85.22677469</v>
      </c>
      <c r="N2959" s="40"/>
    </row>
    <row r="2960">
      <c r="A2960" s="41" t="s">
        <v>8635</v>
      </c>
      <c r="B2960" s="36" t="s">
        <v>3277</v>
      </c>
      <c r="C2960" s="36" t="s">
        <v>51</v>
      </c>
      <c r="D2960" s="36" t="s">
        <v>283</v>
      </c>
      <c r="E2960" s="36" t="s">
        <v>3278</v>
      </c>
      <c r="F2960" s="42">
        <f>SUMIFS('Sample - Superstore'!R:R,'Sample - Superstore'!$V:$V,$A2960,'Sample - Superstore'!$N:$N,$B2960)</f>
        <v>378.3652675</v>
      </c>
      <c r="G2960" s="43" t="str">
        <f>IF(OR($F2960&lt;Lower_Limit,$F2960&gt;Upper_Limit),TRUE,IF($F2960&gt;Upper_percentile,"P99",IF($F2960&lt;Lower_percentile,"P01","")))</f>
        <v/>
      </c>
      <c r="H2960" s="44">
        <f>SUMIFS('Sample - Superstore'!S:S,'Sample - Superstore'!$V:$V,$A2960,'Sample - Superstore'!$N:$N,$B2960)</f>
        <v>6</v>
      </c>
      <c r="I2960" s="45">
        <f>SUMIFS('Sample - Superstore'!T:T,'Sample - Superstore'!$V:$V,$A2960,'Sample - Superstore'!$N:$N,$B2960)</f>
        <v>0.2</v>
      </c>
      <c r="J2960" s="42">
        <f>SUMIFS('Sample - Superstore'!U:U,'Sample - Superstore'!$V:$V,$A2960,'Sample - Superstore'!$N:$N,$B2960)</f>
        <v>68.46805547</v>
      </c>
      <c r="N2960" s="40"/>
    </row>
    <row r="2961">
      <c r="A2961" s="41" t="s">
        <v>8635</v>
      </c>
      <c r="B2961" s="36" t="s">
        <v>2465</v>
      </c>
      <c r="C2961" s="36" t="s">
        <v>35</v>
      </c>
      <c r="D2961" s="36" t="s">
        <v>121</v>
      </c>
      <c r="E2961" s="36" t="s">
        <v>2466</v>
      </c>
      <c r="F2961" s="42">
        <f>SUMIFS('Sample - Superstore'!R:R,'Sample - Superstore'!$V:$V,$A2961,'Sample - Superstore'!$N:$N,$B2961)</f>
        <v>43.68948148</v>
      </c>
      <c r="G2961" s="43" t="str">
        <f>IF(OR($F2961&lt;Lower_Limit,$F2961&gt;Upper_Limit),TRUE,IF($F2961&gt;Upper_percentile,"P99",IF($F2961&lt;Lower_percentile,"P01","")))</f>
        <v/>
      </c>
      <c r="H2961" s="44">
        <f>SUMIFS('Sample - Superstore'!S:S,'Sample - Superstore'!$V:$V,$A2961,'Sample - Superstore'!$N:$N,$B2961)</f>
        <v>3</v>
      </c>
      <c r="I2961" s="45">
        <f>SUMIFS('Sample - Superstore'!T:T,'Sample - Superstore'!$V:$V,$A2961,'Sample - Superstore'!$N:$N,$B2961)</f>
        <v>0.2</v>
      </c>
      <c r="J2961" s="42">
        <f>SUMIFS('Sample - Superstore'!U:U,'Sample - Superstore'!$V:$V,$A2961,'Sample - Superstore'!$N:$N,$B2961)</f>
        <v>7.645659259</v>
      </c>
      <c r="N2961" s="40"/>
    </row>
    <row r="2962">
      <c r="A2962" s="41" t="s">
        <v>8635</v>
      </c>
      <c r="B2962" s="36" t="s">
        <v>1965</v>
      </c>
      <c r="C2962" s="36" t="s">
        <v>39</v>
      </c>
      <c r="D2962" s="36" t="s">
        <v>61</v>
      </c>
      <c r="E2962" s="36" t="s">
        <v>1966</v>
      </c>
      <c r="F2962" s="42">
        <f>SUMIFS('Sample - Superstore'!R:R,'Sample - Superstore'!$V:$V,$A2962,'Sample - Superstore'!$N:$N,$B2962)</f>
        <v>199.95</v>
      </c>
      <c r="G2962" s="43" t="str">
        <f>IF(OR($F2962&lt;Lower_Limit,$F2962&gt;Upper_Limit),TRUE,IF($F2962&gt;Upper_percentile,"P99",IF($F2962&lt;Lower_percentile,"P01","")))</f>
        <v/>
      </c>
      <c r="H2962" s="44">
        <f>SUMIFS('Sample - Superstore'!S:S,'Sample - Superstore'!$V:$V,$A2962,'Sample - Superstore'!$N:$N,$B2962)</f>
        <v>5</v>
      </c>
      <c r="I2962" s="45">
        <f>SUMIFS('Sample - Superstore'!T:T,'Sample - Superstore'!$V:$V,$A2962,'Sample - Superstore'!$N:$N,$B2962)</f>
        <v>0</v>
      </c>
      <c r="J2962" s="42">
        <f>SUMIFS('Sample - Superstore'!U:U,'Sample - Superstore'!$V:$V,$A2962,'Sample - Superstore'!$N:$N,$B2962)</f>
        <v>21.9945</v>
      </c>
      <c r="N2962" s="40"/>
    </row>
    <row r="2963">
      <c r="A2963" s="41" t="s">
        <v>8635</v>
      </c>
      <c r="B2963" s="36" t="s">
        <v>1563</v>
      </c>
      <c r="C2963" s="36" t="s">
        <v>51</v>
      </c>
      <c r="D2963" s="36" t="s">
        <v>93</v>
      </c>
      <c r="E2963" s="36" t="s">
        <v>1564</v>
      </c>
      <c r="F2963" s="42">
        <f>SUMIFS('Sample - Superstore'!R:R,'Sample - Superstore'!$V:$V,$A2963,'Sample - Superstore'!$N:$N,$B2963)</f>
        <v>41.86</v>
      </c>
      <c r="G2963" s="43" t="str">
        <f>IF(OR($F2963&lt;Lower_Limit,$F2963&gt;Upper_Limit),TRUE,IF($F2963&gt;Upper_percentile,"P99",IF($F2963&lt;Lower_percentile,"P01","")))</f>
        <v/>
      </c>
      <c r="H2963" s="44">
        <f>SUMIFS('Sample - Superstore'!S:S,'Sample - Superstore'!$V:$V,$A2963,'Sample - Superstore'!$N:$N,$B2963)</f>
        <v>7</v>
      </c>
      <c r="I2963" s="45">
        <f>SUMIFS('Sample - Superstore'!T:T,'Sample - Superstore'!$V:$V,$A2963,'Sample - Superstore'!$N:$N,$B2963)</f>
        <v>0</v>
      </c>
      <c r="J2963" s="42">
        <f>SUMIFS('Sample - Superstore'!U:U,'Sample - Superstore'!$V:$V,$A2963,'Sample - Superstore'!$N:$N,$B2963)</f>
        <v>14.2324</v>
      </c>
      <c r="N2963" s="40"/>
    </row>
    <row r="2964">
      <c r="A2964" s="41" t="s">
        <v>8635</v>
      </c>
      <c r="B2964" s="36" t="s">
        <v>711</v>
      </c>
      <c r="C2964" s="36" t="s">
        <v>51</v>
      </c>
      <c r="D2964" s="36" t="s">
        <v>76</v>
      </c>
      <c r="E2964" s="36" t="s">
        <v>712</v>
      </c>
      <c r="F2964" s="42">
        <f>SUMIFS('Sample - Superstore'!R:R,'Sample - Superstore'!$V:$V,$A2964,'Sample - Superstore'!$N:$N,$B2964)</f>
        <v>13.54326914</v>
      </c>
      <c r="G2964" s="43" t="str">
        <f>IF(OR($F2964&lt;Lower_Limit,$F2964&gt;Upper_Limit),TRUE,IF($F2964&gt;Upper_percentile,"P99",IF($F2964&lt;Lower_percentile,"P01","")))</f>
        <v/>
      </c>
      <c r="H2964" s="44">
        <f>SUMIFS('Sample - Superstore'!S:S,'Sample - Superstore'!$V:$V,$A2964,'Sample - Superstore'!$N:$N,$B2964)</f>
        <v>3</v>
      </c>
      <c r="I2964" s="45">
        <f>SUMIFS('Sample - Superstore'!T:T,'Sample - Superstore'!$V:$V,$A2964,'Sample - Superstore'!$N:$N,$B2964)</f>
        <v>0.8</v>
      </c>
      <c r="J2964" s="42">
        <f>SUMIFS('Sample - Superstore'!U:U,'Sample - Superstore'!$V:$V,$A2964,'Sample - Superstore'!$N:$N,$B2964)</f>
        <v>-20.3149037</v>
      </c>
      <c r="N2964" s="40"/>
    </row>
    <row r="2965">
      <c r="A2965" s="41" t="s">
        <v>8635</v>
      </c>
      <c r="B2965" s="36" t="s">
        <v>3029</v>
      </c>
      <c r="C2965" s="36" t="s">
        <v>51</v>
      </c>
      <c r="D2965" s="36" t="s">
        <v>52</v>
      </c>
      <c r="E2965" s="36" t="s">
        <v>3030</v>
      </c>
      <c r="F2965" s="42">
        <f>SUMIFS('Sample - Superstore'!R:R,'Sample - Superstore'!$V:$V,$A2965,'Sample - Superstore'!$N:$N,$B2965)</f>
        <v>30.03404115</v>
      </c>
      <c r="G2965" s="43" t="str">
        <f>IF(OR($F2965&lt;Lower_Limit,$F2965&gt;Upper_Limit),TRUE,IF($F2965&gt;Upper_percentile,"P99",IF($F2965&lt;Lower_percentile,"P01","")))</f>
        <v/>
      </c>
      <c r="H2965" s="44">
        <f>SUMIFS('Sample - Superstore'!S:S,'Sample - Superstore'!$V:$V,$A2965,'Sample - Superstore'!$N:$N,$B2965)</f>
        <v>3</v>
      </c>
      <c r="I2965" s="45">
        <f>SUMIFS('Sample - Superstore'!T:T,'Sample - Superstore'!$V:$V,$A2965,'Sample - Superstore'!$N:$N,$B2965)</f>
        <v>0.4</v>
      </c>
      <c r="J2965" s="42">
        <f>SUMIFS('Sample - Superstore'!U:U,'Sample - Superstore'!$V:$V,$A2965,'Sample - Superstore'!$N:$N,$B2965)</f>
        <v>2.627978601</v>
      </c>
      <c r="N2965" s="40"/>
    </row>
    <row r="2966">
      <c r="A2966" s="41" t="s">
        <v>8635</v>
      </c>
      <c r="B2966" s="36" t="s">
        <v>5271</v>
      </c>
      <c r="C2966" s="36" t="s">
        <v>39</v>
      </c>
      <c r="D2966" s="36" t="s">
        <v>61</v>
      </c>
      <c r="E2966" s="36" t="s">
        <v>5272</v>
      </c>
      <c r="F2966" s="42">
        <f>SUMIFS('Sample - Superstore'!R:R,'Sample - Superstore'!$V:$V,$A2966,'Sample - Superstore'!$N:$N,$B2966)</f>
        <v>32.32079012</v>
      </c>
      <c r="G2966" s="43" t="str">
        <f>IF(OR($F2966&lt;Lower_Limit,$F2966&gt;Upper_Limit),TRUE,IF($F2966&gt;Upper_percentile,"P99",IF($F2966&lt;Lower_percentile,"P01","")))</f>
        <v/>
      </c>
      <c r="H2966" s="44">
        <f>SUMIFS('Sample - Superstore'!S:S,'Sample - Superstore'!$V:$V,$A2966,'Sample - Superstore'!$N:$N,$B2966)</f>
        <v>2</v>
      </c>
      <c r="I2966" s="45">
        <f>SUMIFS('Sample - Superstore'!T:T,'Sample - Superstore'!$V:$V,$A2966,'Sample - Superstore'!$N:$N,$B2966)</f>
        <v>0.2</v>
      </c>
      <c r="J2966" s="42">
        <f>SUMIFS('Sample - Superstore'!U:U,'Sample - Superstore'!$V:$V,$A2966,'Sample - Superstore'!$N:$N,$B2966)</f>
        <v>-5.656138272</v>
      </c>
      <c r="N2966" s="40"/>
    </row>
    <row r="2967">
      <c r="A2967" s="41" t="s">
        <v>8635</v>
      </c>
      <c r="B2967" s="36" t="s">
        <v>6366</v>
      </c>
      <c r="C2967" s="36" t="s">
        <v>51</v>
      </c>
      <c r="D2967" s="36" t="s">
        <v>93</v>
      </c>
      <c r="E2967" s="36" t="s">
        <v>6367</v>
      </c>
      <c r="F2967" s="42">
        <f>SUMIFS('Sample - Superstore'!R:R,'Sample - Superstore'!$V:$V,$A2967,'Sample - Superstore'!$N:$N,$B2967)</f>
        <v>1.202924834</v>
      </c>
      <c r="G2967" s="43" t="str">
        <f>IF(OR($F2967&lt;Lower_Limit,$F2967&gt;Upper_Limit),TRUE,IF($F2967&gt;Upper_percentile,"P99",IF($F2967&lt;Lower_percentile,"P01","")))</f>
        <v>P01</v>
      </c>
      <c r="H2967" s="44">
        <f>SUMIFS('Sample - Superstore'!S:S,'Sample - Superstore'!$V:$V,$A2967,'Sample - Superstore'!$N:$N,$B2967)</f>
        <v>1</v>
      </c>
      <c r="I2967" s="45">
        <f>SUMIFS('Sample - Superstore'!T:T,'Sample - Superstore'!$V:$V,$A2967,'Sample - Superstore'!$N:$N,$B2967)</f>
        <v>0.2</v>
      </c>
      <c r="J2967" s="42">
        <f>SUMIFS('Sample - Superstore'!U:U,'Sample - Superstore'!$V:$V,$A2967,'Sample - Superstore'!$N:$N,$B2967)</f>
        <v>0.105255923</v>
      </c>
      <c r="N2967" s="40"/>
    </row>
    <row r="2968">
      <c r="A2968" s="41" t="s">
        <v>8635</v>
      </c>
      <c r="B2968" s="36" t="s">
        <v>6368</v>
      </c>
      <c r="C2968" s="36" t="s">
        <v>51</v>
      </c>
      <c r="D2968" s="36" t="s">
        <v>93</v>
      </c>
      <c r="E2968" s="36" t="s">
        <v>6369</v>
      </c>
      <c r="F2968" s="42">
        <f>SUMIFS('Sample - Superstore'!R:R,'Sample - Superstore'!$V:$V,$A2968,'Sample - Superstore'!$N:$N,$B2968)</f>
        <v>14.44019018</v>
      </c>
      <c r="G2968" s="43" t="str">
        <f>IF(OR($F2968&lt;Lower_Limit,$F2968&gt;Upper_Limit),TRUE,IF($F2968&gt;Upper_percentile,"P99",IF($F2968&lt;Lower_percentile,"P01","")))</f>
        <v/>
      </c>
      <c r="H2968" s="44">
        <f>SUMIFS('Sample - Superstore'!S:S,'Sample - Superstore'!$V:$V,$A2968,'Sample - Superstore'!$N:$N,$B2968)</f>
        <v>8</v>
      </c>
      <c r="I2968" s="45">
        <f>SUMIFS('Sample - Superstore'!T:T,'Sample - Superstore'!$V:$V,$A2968,'Sample - Superstore'!$N:$N,$B2968)</f>
        <v>0.2</v>
      </c>
      <c r="J2968" s="42">
        <f>SUMIFS('Sample - Superstore'!U:U,'Sample - Superstore'!$V:$V,$A2968,'Sample - Superstore'!$N:$N,$B2968)</f>
        <v>1.624521395</v>
      </c>
      <c r="N2968" s="40"/>
    </row>
    <row r="2969">
      <c r="A2969" s="41" t="s">
        <v>8635</v>
      </c>
      <c r="B2969" s="36" t="s">
        <v>75</v>
      </c>
      <c r="C2969" s="36" t="s">
        <v>51</v>
      </c>
      <c r="D2969" s="36" t="s">
        <v>76</v>
      </c>
      <c r="E2969" s="36" t="s">
        <v>77</v>
      </c>
      <c r="F2969" s="42">
        <f>SUMIFS('Sample - Superstore'!R:R,'Sample - Superstore'!$V:$V,$A2969,'Sample - Superstore'!$N:$N,$B2969)</f>
        <v>35.40777778</v>
      </c>
      <c r="G2969" s="43" t="str">
        <f>IF(OR($F2969&lt;Lower_Limit,$F2969&gt;Upper_Limit),TRUE,IF($F2969&gt;Upper_percentile,"P99",IF($F2969&lt;Lower_percentile,"P01","")))</f>
        <v/>
      </c>
      <c r="H2969" s="44">
        <f>SUMIFS('Sample - Superstore'!S:S,'Sample - Superstore'!$V:$V,$A2969,'Sample - Superstore'!$N:$N,$B2969)</f>
        <v>5</v>
      </c>
      <c r="I2969" s="45">
        <f>SUMIFS('Sample - Superstore'!T:T,'Sample - Superstore'!$V:$V,$A2969,'Sample - Superstore'!$N:$N,$B2969)</f>
        <v>0</v>
      </c>
      <c r="J2969" s="42">
        <f>SUMIFS('Sample - Superstore'!U:U,'Sample - Superstore'!$V:$V,$A2969,'Sample - Superstore'!$N:$N,$B2969)</f>
        <v>15.9335</v>
      </c>
      <c r="N2969" s="40"/>
    </row>
    <row r="2970">
      <c r="A2970" s="41" t="s">
        <v>8635</v>
      </c>
      <c r="B2970" s="36" t="s">
        <v>6371</v>
      </c>
      <c r="C2970" s="36" t="s">
        <v>51</v>
      </c>
      <c r="D2970" s="36" t="s">
        <v>124</v>
      </c>
      <c r="E2970" s="36" t="s">
        <v>6372</v>
      </c>
      <c r="F2970" s="42">
        <f>SUMIFS('Sample - Superstore'!R:R,'Sample - Superstore'!$V:$V,$A2970,'Sample - Superstore'!$N:$N,$B2970)</f>
        <v>47.63955556</v>
      </c>
      <c r="G2970" s="43" t="str">
        <f>IF(OR($F2970&lt;Lower_Limit,$F2970&gt;Upper_Limit),TRUE,IF($F2970&gt;Upper_percentile,"P99",IF($F2970&lt;Lower_percentile,"P01","")))</f>
        <v/>
      </c>
      <c r="H2970" s="44">
        <f>SUMIFS('Sample - Superstore'!S:S,'Sample - Superstore'!$V:$V,$A2970,'Sample - Superstore'!$N:$N,$B2970)</f>
        <v>4</v>
      </c>
      <c r="I2970" s="45">
        <f>SUMIFS('Sample - Superstore'!T:T,'Sample - Superstore'!$V:$V,$A2970,'Sample - Superstore'!$N:$N,$B2970)</f>
        <v>0</v>
      </c>
      <c r="J2970" s="42">
        <f>SUMIFS('Sample - Superstore'!U:U,'Sample - Superstore'!$V:$V,$A2970,'Sample - Superstore'!$N:$N,$B2970)</f>
        <v>21.4378</v>
      </c>
      <c r="N2970" s="40"/>
    </row>
    <row r="2971">
      <c r="A2971" s="41" t="s">
        <v>8635</v>
      </c>
      <c r="B2971" s="36" t="s">
        <v>5000</v>
      </c>
      <c r="C2971" s="36" t="s">
        <v>51</v>
      </c>
      <c r="D2971" s="36" t="s">
        <v>124</v>
      </c>
      <c r="E2971" s="36" t="s">
        <v>5001</v>
      </c>
      <c r="F2971" s="42">
        <f>SUMIFS('Sample - Superstore'!R:R,'Sample - Superstore'!$V:$V,$A2971,'Sample - Superstore'!$N:$N,$B2971)</f>
        <v>5.28</v>
      </c>
      <c r="G2971" s="43" t="str">
        <f>IF(OR($F2971&lt;Lower_Limit,$F2971&gt;Upper_Limit),TRUE,IF($F2971&gt;Upper_percentile,"P99",IF($F2971&lt;Lower_percentile,"P01","")))</f>
        <v/>
      </c>
      <c r="H2971" s="44">
        <f>SUMIFS('Sample - Superstore'!S:S,'Sample - Superstore'!$V:$V,$A2971,'Sample - Superstore'!$N:$N,$B2971)</f>
        <v>1</v>
      </c>
      <c r="I2971" s="45">
        <f>SUMIFS('Sample - Superstore'!T:T,'Sample - Superstore'!$V:$V,$A2971,'Sample - Superstore'!$N:$N,$B2971)</f>
        <v>0</v>
      </c>
      <c r="J2971" s="42">
        <f>SUMIFS('Sample - Superstore'!U:U,'Sample - Superstore'!$V:$V,$A2971,'Sample - Superstore'!$N:$N,$B2971)</f>
        <v>2.376</v>
      </c>
      <c r="N2971" s="40"/>
    </row>
    <row r="2972">
      <c r="A2972" s="41" t="s">
        <v>8635</v>
      </c>
      <c r="B2972" s="36" t="s">
        <v>6096</v>
      </c>
      <c r="C2972" s="36" t="s">
        <v>51</v>
      </c>
      <c r="D2972" s="36" t="s">
        <v>76</v>
      </c>
      <c r="E2972" s="36" t="s">
        <v>6097</v>
      </c>
      <c r="F2972" s="42">
        <f>SUMIFS('Sample - Superstore'!R:R,'Sample - Superstore'!$V:$V,$A2972,'Sample - Superstore'!$N:$N,$B2972)</f>
        <v>895.92</v>
      </c>
      <c r="G2972" s="43" t="str">
        <f>IF(OR($F2972&lt;Lower_Limit,$F2972&gt;Upper_Limit),TRUE,IF($F2972&gt;Upper_percentile,"P99",IF($F2972&lt;Lower_percentile,"P01","")))</f>
        <v/>
      </c>
      <c r="H2972" s="44">
        <f>SUMIFS('Sample - Superstore'!S:S,'Sample - Superstore'!$V:$V,$A2972,'Sample - Superstore'!$N:$N,$B2972)</f>
        <v>5</v>
      </c>
      <c r="I2972" s="45">
        <f>SUMIFS('Sample - Superstore'!T:T,'Sample - Superstore'!$V:$V,$A2972,'Sample - Superstore'!$N:$N,$B2972)</f>
        <v>0.2</v>
      </c>
      <c r="J2972" s="42">
        <f>SUMIFS('Sample - Superstore'!U:U,'Sample - Superstore'!$V:$V,$A2972,'Sample - Superstore'!$N:$N,$B2972)</f>
        <v>302.373</v>
      </c>
      <c r="N2972" s="40"/>
    </row>
    <row r="2973">
      <c r="A2973" s="41" t="s">
        <v>8635</v>
      </c>
      <c r="B2973" s="36" t="s">
        <v>2776</v>
      </c>
      <c r="C2973" s="36" t="s">
        <v>51</v>
      </c>
      <c r="D2973" s="36" t="s">
        <v>272</v>
      </c>
      <c r="E2973" s="36" t="s">
        <v>2777</v>
      </c>
      <c r="F2973" s="42">
        <f>SUMIFS('Sample - Superstore'!R:R,'Sample - Superstore'!$V:$V,$A2973,'Sample - Superstore'!$N:$N,$B2973)</f>
        <v>9.445333333</v>
      </c>
      <c r="G2973" s="43" t="str">
        <f>IF(OR($F2973&lt;Lower_Limit,$F2973&gt;Upper_Limit),TRUE,IF($F2973&gt;Upper_percentile,"P99",IF($F2973&lt;Lower_percentile,"P01","")))</f>
        <v/>
      </c>
      <c r="H2973" s="44">
        <f>SUMIFS('Sample - Superstore'!S:S,'Sample - Superstore'!$V:$V,$A2973,'Sample - Superstore'!$N:$N,$B2973)</f>
        <v>5</v>
      </c>
      <c r="I2973" s="45">
        <f>SUMIFS('Sample - Superstore'!T:T,'Sample - Superstore'!$V:$V,$A2973,'Sample - Superstore'!$N:$N,$B2973)</f>
        <v>0.2</v>
      </c>
      <c r="J2973" s="42">
        <f>SUMIFS('Sample - Superstore'!U:U,'Sample - Superstore'!$V:$V,$A2973,'Sample - Superstore'!$N:$N,$B2973)</f>
        <v>2.007133333</v>
      </c>
      <c r="N2973" s="40"/>
    </row>
    <row r="2974">
      <c r="A2974" s="41" t="s">
        <v>8635</v>
      </c>
      <c r="B2974" s="36" t="s">
        <v>3784</v>
      </c>
      <c r="C2974" s="36" t="s">
        <v>51</v>
      </c>
      <c r="D2974" s="36" t="s">
        <v>93</v>
      </c>
      <c r="E2974" s="36" t="s">
        <v>3785</v>
      </c>
      <c r="F2974" s="42">
        <f>SUMIFS('Sample - Superstore'!R:R,'Sample - Superstore'!$V:$V,$A2974,'Sample - Superstore'!$N:$N,$B2974)</f>
        <v>17.40831605</v>
      </c>
      <c r="G2974" s="43" t="str">
        <f>IF(OR($F2974&lt;Lower_Limit,$F2974&gt;Upper_Limit),TRUE,IF($F2974&gt;Upper_percentile,"P99",IF($F2974&lt;Lower_percentile,"P01","")))</f>
        <v/>
      </c>
      <c r="H2974" s="44">
        <f>SUMIFS('Sample - Superstore'!S:S,'Sample - Superstore'!$V:$V,$A2974,'Sample - Superstore'!$N:$N,$B2974)</f>
        <v>3</v>
      </c>
      <c r="I2974" s="45">
        <f>SUMIFS('Sample - Superstore'!T:T,'Sample - Superstore'!$V:$V,$A2974,'Sample - Superstore'!$N:$N,$B2974)</f>
        <v>0.2</v>
      </c>
      <c r="J2974" s="42">
        <f>SUMIFS('Sample - Superstore'!U:U,'Sample - Superstore'!$V:$V,$A2974,'Sample - Superstore'!$N:$N,$B2974)</f>
        <v>3.046455309</v>
      </c>
      <c r="N2974" s="40"/>
    </row>
    <row r="2975">
      <c r="A2975" s="41" t="s">
        <v>8635</v>
      </c>
      <c r="B2975" s="36" t="s">
        <v>6379</v>
      </c>
      <c r="C2975" s="36" t="s">
        <v>51</v>
      </c>
      <c r="D2975" s="36" t="s">
        <v>93</v>
      </c>
      <c r="E2975" s="36" t="s">
        <v>6380</v>
      </c>
      <c r="F2975" s="42">
        <f>SUMIFS('Sample - Superstore'!R:R,'Sample - Superstore'!$V:$V,$A2975,'Sample - Superstore'!$N:$N,$B2975)</f>
        <v>107.1985778</v>
      </c>
      <c r="G2975" s="43" t="str">
        <f>IF(OR($F2975&lt;Lower_Limit,$F2975&gt;Upper_Limit),TRUE,IF($F2975&gt;Upper_percentile,"P99",IF($F2975&lt;Lower_percentile,"P01","")))</f>
        <v/>
      </c>
      <c r="H2975" s="44">
        <f>SUMIFS('Sample - Superstore'!S:S,'Sample - Superstore'!$V:$V,$A2975,'Sample - Superstore'!$N:$N,$B2975)</f>
        <v>3</v>
      </c>
      <c r="I2975" s="45">
        <f>SUMIFS('Sample - Superstore'!T:T,'Sample - Superstore'!$V:$V,$A2975,'Sample - Superstore'!$N:$N,$B2975)</f>
        <v>0.2</v>
      </c>
      <c r="J2975" s="42">
        <f>SUMIFS('Sample - Superstore'!U:U,'Sample - Superstore'!$V:$V,$A2975,'Sample - Superstore'!$N:$N,$B2975)</f>
        <v>25.45966222</v>
      </c>
      <c r="N2975" s="40"/>
    </row>
    <row r="2976">
      <c r="A2976" s="41" t="s">
        <v>8635</v>
      </c>
      <c r="B2976" s="36" t="s">
        <v>2116</v>
      </c>
      <c r="C2976" s="36" t="s">
        <v>51</v>
      </c>
      <c r="D2976" s="36" t="s">
        <v>124</v>
      </c>
      <c r="E2976" s="36" t="s">
        <v>2117</v>
      </c>
      <c r="F2976" s="42">
        <f>SUMIFS('Sample - Superstore'!R:R,'Sample - Superstore'!$V:$V,$A2976,'Sample - Superstore'!$N:$N,$B2976)</f>
        <v>16.54935309</v>
      </c>
      <c r="G2976" s="43" t="str">
        <f>IF(OR($F2976&lt;Lower_Limit,$F2976&gt;Upper_Limit),TRUE,IF($F2976&gt;Upper_percentile,"P99",IF($F2976&lt;Lower_percentile,"P01","")))</f>
        <v/>
      </c>
      <c r="H2976" s="44">
        <f>SUMIFS('Sample - Superstore'!S:S,'Sample - Superstore'!$V:$V,$A2976,'Sample - Superstore'!$N:$N,$B2976)</f>
        <v>3</v>
      </c>
      <c r="I2976" s="45">
        <f>SUMIFS('Sample - Superstore'!T:T,'Sample - Superstore'!$V:$V,$A2976,'Sample - Superstore'!$N:$N,$B2976)</f>
        <v>0.2</v>
      </c>
      <c r="J2976" s="42">
        <f>SUMIFS('Sample - Superstore'!U:U,'Sample - Superstore'!$V:$V,$A2976,'Sample - Superstore'!$N:$N,$B2976)</f>
        <v>5.999140494</v>
      </c>
      <c r="N2976" s="40"/>
    </row>
    <row r="2977">
      <c r="A2977" s="41" t="s">
        <v>8635</v>
      </c>
      <c r="B2977" s="36" t="s">
        <v>5093</v>
      </c>
      <c r="C2977" s="36" t="s">
        <v>51</v>
      </c>
      <c r="D2977" s="36" t="s">
        <v>76</v>
      </c>
      <c r="E2977" s="36" t="s">
        <v>5094</v>
      </c>
      <c r="F2977" s="42">
        <f>SUMIFS('Sample - Superstore'!R:R,'Sample - Superstore'!$V:$V,$A2977,'Sample - Superstore'!$N:$N,$B2977)</f>
        <v>10.45071605</v>
      </c>
      <c r="G2977" s="43" t="str">
        <f>IF(OR($F2977&lt;Lower_Limit,$F2977&gt;Upper_Limit),TRUE,IF($F2977&gt;Upper_percentile,"P99",IF($F2977&lt;Lower_percentile,"P01","")))</f>
        <v/>
      </c>
      <c r="H2977" s="44">
        <f>SUMIFS('Sample - Superstore'!S:S,'Sample - Superstore'!$V:$V,$A2977,'Sample - Superstore'!$N:$N,$B2977)</f>
        <v>2</v>
      </c>
      <c r="I2977" s="45">
        <f>SUMIFS('Sample - Superstore'!T:T,'Sample - Superstore'!$V:$V,$A2977,'Sample - Superstore'!$N:$N,$B2977)</f>
        <v>0</v>
      </c>
      <c r="J2977" s="42">
        <f>SUMIFS('Sample - Superstore'!U:U,'Sample - Superstore'!$V:$V,$A2977,'Sample - Superstore'!$N:$N,$B2977)</f>
        <v>5.016343704</v>
      </c>
      <c r="N2977" s="40"/>
    </row>
    <row r="2978">
      <c r="A2978" s="41" t="s">
        <v>8635</v>
      </c>
      <c r="B2978" s="36" t="s">
        <v>2483</v>
      </c>
      <c r="C2978" s="36" t="s">
        <v>51</v>
      </c>
      <c r="D2978" s="36" t="s">
        <v>76</v>
      </c>
      <c r="E2978" s="36" t="s">
        <v>1321</v>
      </c>
      <c r="F2978" s="42">
        <f>SUMIFS('Sample - Superstore'!R:R,'Sample - Superstore'!$V:$V,$A2978,'Sample - Superstore'!$N:$N,$B2978)</f>
        <v>12.85581235</v>
      </c>
      <c r="G2978" s="43" t="str">
        <f>IF(OR($F2978&lt;Lower_Limit,$F2978&gt;Upper_Limit),TRUE,IF($F2978&gt;Upper_percentile,"P99",IF($F2978&lt;Lower_percentile,"P01","")))</f>
        <v/>
      </c>
      <c r="H2978" s="44">
        <f>SUMIFS('Sample - Superstore'!S:S,'Sample - Superstore'!$V:$V,$A2978,'Sample - Superstore'!$N:$N,$B2978)</f>
        <v>3</v>
      </c>
      <c r="I2978" s="45">
        <f>SUMIFS('Sample - Superstore'!T:T,'Sample - Superstore'!$V:$V,$A2978,'Sample - Superstore'!$N:$N,$B2978)</f>
        <v>0.2</v>
      </c>
      <c r="J2978" s="42">
        <f>SUMIFS('Sample - Superstore'!U:U,'Sample - Superstore'!$V:$V,$A2978,'Sample - Superstore'!$N:$N,$B2978)</f>
        <v>4.178139012</v>
      </c>
      <c r="N2978" s="40"/>
    </row>
    <row r="2979">
      <c r="A2979" s="41" t="s">
        <v>8635</v>
      </c>
      <c r="B2979" s="36" t="s">
        <v>1611</v>
      </c>
      <c r="C2979" s="36" t="s">
        <v>35</v>
      </c>
      <c r="D2979" s="36" t="s">
        <v>36</v>
      </c>
      <c r="E2979" s="36" t="s">
        <v>1612</v>
      </c>
      <c r="F2979" s="42">
        <f>SUMIFS('Sample - Superstore'!R:R,'Sample - Superstore'!$V:$V,$A2979,'Sample - Superstore'!$N:$N,$B2979)</f>
        <v>289.1269333</v>
      </c>
      <c r="G2979" s="43" t="str">
        <f>IF(OR($F2979&lt;Lower_Limit,$F2979&gt;Upper_Limit),TRUE,IF($F2979&gt;Upper_percentile,"P99",IF($F2979&lt;Lower_percentile,"P01","")))</f>
        <v/>
      </c>
      <c r="H2979" s="44">
        <f>SUMIFS('Sample - Superstore'!S:S,'Sample - Superstore'!$V:$V,$A2979,'Sample - Superstore'!$N:$N,$B2979)</f>
        <v>3</v>
      </c>
      <c r="I2979" s="45">
        <f>SUMIFS('Sample - Superstore'!T:T,'Sample - Superstore'!$V:$V,$A2979,'Sample - Superstore'!$N:$N,$B2979)</f>
        <v>0.2</v>
      </c>
      <c r="J2979" s="42">
        <f>SUMIFS('Sample - Superstore'!U:U,'Sample - Superstore'!$V:$V,$A2979,'Sample - Superstore'!$N:$N,$B2979)</f>
        <v>10.84226</v>
      </c>
      <c r="N2979" s="40"/>
    </row>
    <row r="2980">
      <c r="A2980" s="41" t="s">
        <v>8635</v>
      </c>
      <c r="B2980" s="36" t="s">
        <v>6384</v>
      </c>
      <c r="C2980" s="36" t="s">
        <v>35</v>
      </c>
      <c r="D2980" s="36" t="s">
        <v>36</v>
      </c>
      <c r="E2980" s="36" t="s">
        <v>6385</v>
      </c>
      <c r="F2980" s="42">
        <f>SUMIFS('Sample - Superstore'!R:R,'Sample - Superstore'!$V:$V,$A2980,'Sample - Superstore'!$N:$N,$B2980)</f>
        <v>136.0542175</v>
      </c>
      <c r="G2980" s="43" t="str">
        <f>IF(OR($F2980&lt;Lower_Limit,$F2980&gt;Upper_Limit),TRUE,IF($F2980&gt;Upper_percentile,"P99",IF($F2980&lt;Lower_percentile,"P01","")))</f>
        <v/>
      </c>
      <c r="H2980" s="44">
        <f>SUMIFS('Sample - Superstore'!S:S,'Sample - Superstore'!$V:$V,$A2980,'Sample - Superstore'!$N:$N,$B2980)</f>
        <v>8</v>
      </c>
      <c r="I2980" s="45">
        <f>SUMIFS('Sample - Superstore'!T:T,'Sample - Superstore'!$V:$V,$A2980,'Sample - Superstore'!$N:$N,$B2980)</f>
        <v>0.2</v>
      </c>
      <c r="J2980" s="42">
        <f>SUMIFS('Sample - Superstore'!U:U,'Sample - Superstore'!$V:$V,$A2980,'Sample - Superstore'!$N:$N,$B2980)</f>
        <v>-22.10881035</v>
      </c>
      <c r="N2980" s="40"/>
    </row>
    <row r="2981">
      <c r="A2981" s="41" t="s">
        <v>8635</v>
      </c>
      <c r="B2981" s="36" t="s">
        <v>5982</v>
      </c>
      <c r="C2981" s="36" t="s">
        <v>35</v>
      </c>
      <c r="D2981" s="36" t="s">
        <v>121</v>
      </c>
      <c r="E2981" s="36" t="s">
        <v>5983</v>
      </c>
      <c r="F2981" s="42">
        <f>SUMIFS('Sample - Superstore'!R:R,'Sample - Superstore'!$V:$V,$A2981,'Sample - Superstore'!$N:$N,$B2981)</f>
        <v>88.81915638</v>
      </c>
      <c r="G2981" s="43" t="str">
        <f>IF(OR($F2981&lt;Lower_Limit,$F2981&gt;Upper_Limit),TRUE,IF($F2981&gt;Upper_percentile,"P99",IF($F2981&lt;Lower_percentile,"P01","")))</f>
        <v/>
      </c>
      <c r="H2981" s="44">
        <f>SUMIFS('Sample - Superstore'!S:S,'Sample - Superstore'!$V:$V,$A2981,'Sample - Superstore'!$N:$N,$B2981)</f>
        <v>5</v>
      </c>
      <c r="I2981" s="45">
        <f>SUMIFS('Sample - Superstore'!T:T,'Sample - Superstore'!$V:$V,$A2981,'Sample - Superstore'!$N:$N,$B2981)</f>
        <v>0</v>
      </c>
      <c r="J2981" s="42">
        <f>SUMIFS('Sample - Superstore'!U:U,'Sample - Superstore'!$V:$V,$A2981,'Sample - Superstore'!$N:$N,$B2981)</f>
        <v>23.98117222</v>
      </c>
      <c r="N2981" s="40"/>
    </row>
    <row r="2982">
      <c r="A2982" s="41" t="s">
        <v>8635</v>
      </c>
      <c r="B2982" s="36" t="s">
        <v>6388</v>
      </c>
      <c r="C2982" s="36" t="s">
        <v>51</v>
      </c>
      <c r="D2982" s="36" t="s">
        <v>124</v>
      </c>
      <c r="E2982" s="36" t="s">
        <v>6389</v>
      </c>
      <c r="F2982" s="42">
        <f>SUMIFS('Sample - Superstore'!R:R,'Sample - Superstore'!$V:$V,$A2982,'Sample - Superstore'!$N:$N,$B2982)</f>
        <v>10.6040546</v>
      </c>
      <c r="G2982" s="43" t="str">
        <f>IF(OR($F2982&lt;Lower_Limit,$F2982&gt;Upper_Limit),TRUE,IF($F2982&gt;Upper_percentile,"P99",IF($F2982&lt;Lower_percentile,"P01","")))</f>
        <v/>
      </c>
      <c r="H2982" s="44">
        <f>SUMIFS('Sample - Superstore'!S:S,'Sample - Superstore'!$V:$V,$A2982,'Sample - Superstore'!$N:$N,$B2982)</f>
        <v>3</v>
      </c>
      <c r="I2982" s="45">
        <f>SUMIFS('Sample - Superstore'!T:T,'Sample - Superstore'!$V:$V,$A2982,'Sample - Superstore'!$N:$N,$B2982)</f>
        <v>0.2</v>
      </c>
      <c r="J2982" s="42">
        <f>SUMIFS('Sample - Superstore'!U:U,'Sample - Superstore'!$V:$V,$A2982,'Sample - Superstore'!$N:$N,$B2982)</f>
        <v>3.71141911</v>
      </c>
      <c r="N2982" s="40"/>
    </row>
    <row r="2983">
      <c r="A2983" s="41" t="s">
        <v>8635</v>
      </c>
      <c r="B2983" s="36" t="s">
        <v>3830</v>
      </c>
      <c r="C2983" s="36" t="s">
        <v>51</v>
      </c>
      <c r="D2983" s="36" t="s">
        <v>93</v>
      </c>
      <c r="E2983" s="36" t="s">
        <v>3831</v>
      </c>
      <c r="F2983" s="42">
        <f>SUMIFS('Sample - Superstore'!R:R,'Sample - Superstore'!$V:$V,$A2983,'Sample - Superstore'!$N:$N,$B2983)</f>
        <v>13.16250937</v>
      </c>
      <c r="G2983" s="43" t="str">
        <f>IF(OR($F2983&lt;Lower_Limit,$F2983&gt;Upper_Limit),TRUE,IF($F2983&gt;Upper_percentile,"P99",IF($F2983&lt;Lower_percentile,"P01","")))</f>
        <v/>
      </c>
      <c r="H2983" s="44">
        <f>SUMIFS('Sample - Superstore'!S:S,'Sample - Superstore'!$V:$V,$A2983,'Sample - Superstore'!$N:$N,$B2983)</f>
        <v>3</v>
      </c>
      <c r="I2983" s="45">
        <f>SUMIFS('Sample - Superstore'!T:T,'Sample - Superstore'!$V:$V,$A2983,'Sample - Superstore'!$N:$N,$B2983)</f>
        <v>0</v>
      </c>
      <c r="J2983" s="42">
        <f>SUMIFS('Sample - Superstore'!U:U,'Sample - Superstore'!$V:$V,$A2983,'Sample - Superstore'!$N:$N,$B2983)</f>
        <v>5.396628843</v>
      </c>
      <c r="N2983" s="40"/>
    </row>
    <row r="2984">
      <c r="A2984" s="41" t="s">
        <v>8635</v>
      </c>
      <c r="B2984" s="36" t="s">
        <v>6392</v>
      </c>
      <c r="C2984" s="36" t="s">
        <v>35</v>
      </c>
      <c r="D2984" s="36" t="s">
        <v>121</v>
      </c>
      <c r="E2984" s="36" t="s">
        <v>6393</v>
      </c>
      <c r="F2984" s="42">
        <f>SUMIFS('Sample - Superstore'!R:R,'Sample - Superstore'!$V:$V,$A2984,'Sample - Superstore'!$N:$N,$B2984)</f>
        <v>196.45</v>
      </c>
      <c r="G2984" s="43" t="str">
        <f>IF(OR($F2984&lt;Lower_Limit,$F2984&gt;Upper_Limit),TRUE,IF($F2984&gt;Upper_percentile,"P99",IF($F2984&lt;Lower_percentile,"P01","")))</f>
        <v/>
      </c>
      <c r="H2984" s="44">
        <f>SUMIFS('Sample - Superstore'!S:S,'Sample - Superstore'!$V:$V,$A2984,'Sample - Superstore'!$N:$N,$B2984)</f>
        <v>5</v>
      </c>
      <c r="I2984" s="45">
        <f>SUMIFS('Sample - Superstore'!T:T,'Sample - Superstore'!$V:$V,$A2984,'Sample - Superstore'!$N:$N,$B2984)</f>
        <v>0</v>
      </c>
      <c r="J2984" s="42">
        <f>SUMIFS('Sample - Superstore'!U:U,'Sample - Superstore'!$V:$V,$A2984,'Sample - Superstore'!$N:$N,$B2984)</f>
        <v>70.722</v>
      </c>
      <c r="N2984" s="40"/>
    </row>
    <row r="2985">
      <c r="A2985" s="41" t="s">
        <v>8635</v>
      </c>
      <c r="B2985" s="36" t="s">
        <v>435</v>
      </c>
      <c r="C2985" s="36" t="s">
        <v>51</v>
      </c>
      <c r="D2985" s="36" t="s">
        <v>124</v>
      </c>
      <c r="E2985" s="36" t="s">
        <v>436</v>
      </c>
      <c r="F2985" s="42">
        <f>SUMIFS('Sample - Superstore'!R:R,'Sample - Superstore'!$V:$V,$A2985,'Sample - Superstore'!$N:$N,$B2985)</f>
        <v>79.14</v>
      </c>
      <c r="G2985" s="43" t="str">
        <f>IF(OR($F2985&lt;Lower_Limit,$F2985&gt;Upper_Limit),TRUE,IF($F2985&gt;Upper_percentile,"P99",IF($F2985&lt;Lower_percentile,"P01","")))</f>
        <v/>
      </c>
      <c r="H2985" s="44">
        <f>SUMIFS('Sample - Superstore'!S:S,'Sample - Superstore'!$V:$V,$A2985,'Sample - Superstore'!$N:$N,$B2985)</f>
        <v>3</v>
      </c>
      <c r="I2985" s="45">
        <f>SUMIFS('Sample - Superstore'!T:T,'Sample - Superstore'!$V:$V,$A2985,'Sample - Superstore'!$N:$N,$B2985)</f>
        <v>0</v>
      </c>
      <c r="J2985" s="42">
        <f>SUMIFS('Sample - Superstore'!U:U,'Sample - Superstore'!$V:$V,$A2985,'Sample - Superstore'!$N:$N,$B2985)</f>
        <v>36.4044</v>
      </c>
      <c r="N2985" s="40"/>
    </row>
    <row r="2986">
      <c r="A2986" s="41" t="s">
        <v>8635</v>
      </c>
      <c r="B2986" s="36" t="s">
        <v>6396</v>
      </c>
      <c r="C2986" s="36" t="s">
        <v>51</v>
      </c>
      <c r="D2986" s="36" t="s">
        <v>124</v>
      </c>
      <c r="E2986" s="36" t="s">
        <v>6397</v>
      </c>
      <c r="F2986" s="42">
        <f>SUMIFS('Sample - Superstore'!R:R,'Sample - Superstore'!$V:$V,$A2986,'Sample - Superstore'!$N:$N,$B2986)</f>
        <v>24.74666667</v>
      </c>
      <c r="G2986" s="43" t="str">
        <f>IF(OR($F2986&lt;Lower_Limit,$F2986&gt;Upper_Limit),TRUE,IF($F2986&gt;Upper_percentile,"P99",IF($F2986&lt;Lower_percentile,"P01","")))</f>
        <v/>
      </c>
      <c r="H2986" s="44">
        <f>SUMIFS('Sample - Superstore'!S:S,'Sample - Superstore'!$V:$V,$A2986,'Sample - Superstore'!$N:$N,$B2986)</f>
        <v>4</v>
      </c>
      <c r="I2986" s="45">
        <f>SUMIFS('Sample - Superstore'!T:T,'Sample - Superstore'!$V:$V,$A2986,'Sample - Superstore'!$N:$N,$B2986)</f>
        <v>0.2</v>
      </c>
      <c r="J2986" s="42">
        <f>SUMIFS('Sample - Superstore'!U:U,'Sample - Superstore'!$V:$V,$A2986,'Sample - Superstore'!$N:$N,$B2986)</f>
        <v>8.661333333</v>
      </c>
      <c r="N2986" s="40"/>
    </row>
    <row r="2987">
      <c r="A2987" s="41" t="s">
        <v>8635</v>
      </c>
      <c r="B2987" s="36" t="s">
        <v>3989</v>
      </c>
      <c r="C2987" s="36" t="s">
        <v>51</v>
      </c>
      <c r="D2987" s="36" t="s">
        <v>76</v>
      </c>
      <c r="E2987" s="36" t="s">
        <v>3990</v>
      </c>
      <c r="F2987" s="42">
        <f>SUMIFS('Sample - Superstore'!R:R,'Sample - Superstore'!$V:$V,$A2987,'Sample - Superstore'!$N:$N,$B2987)</f>
        <v>10.72828929</v>
      </c>
      <c r="G2987" s="43" t="str">
        <f>IF(OR($F2987&lt;Lower_Limit,$F2987&gt;Upper_Limit),TRUE,IF($F2987&gt;Upper_percentile,"P99",IF($F2987&lt;Lower_percentile,"P01","")))</f>
        <v/>
      </c>
      <c r="H2987" s="44">
        <f>SUMIFS('Sample - Superstore'!S:S,'Sample - Superstore'!$V:$V,$A2987,'Sample - Superstore'!$N:$N,$B2987)</f>
        <v>3</v>
      </c>
      <c r="I2987" s="45">
        <f>SUMIFS('Sample - Superstore'!T:T,'Sample - Superstore'!$V:$V,$A2987,'Sample - Superstore'!$N:$N,$B2987)</f>
        <v>0.7</v>
      </c>
      <c r="J2987" s="42">
        <f>SUMIFS('Sample - Superstore'!U:U,'Sample - Superstore'!$V:$V,$A2987,'Sample - Superstore'!$N:$N,$B2987)</f>
        <v>-8.225021789</v>
      </c>
      <c r="N2987" s="40"/>
    </row>
    <row r="2988">
      <c r="A2988" s="41" t="s">
        <v>8635</v>
      </c>
      <c r="B2988" s="36" t="s">
        <v>3294</v>
      </c>
      <c r="C2988" s="36" t="s">
        <v>51</v>
      </c>
      <c r="D2988" s="36" t="s">
        <v>93</v>
      </c>
      <c r="E2988" s="36" t="s">
        <v>3295</v>
      </c>
      <c r="F2988" s="42">
        <f>SUMIFS('Sample - Superstore'!R:R,'Sample - Superstore'!$V:$V,$A2988,'Sample - Superstore'!$N:$N,$B2988)</f>
        <v>19.72202469</v>
      </c>
      <c r="G2988" s="43" t="str">
        <f>IF(OR($F2988&lt;Lower_Limit,$F2988&gt;Upper_Limit),TRUE,IF($F2988&gt;Upper_percentile,"P99",IF($F2988&lt;Lower_percentile,"P01","")))</f>
        <v/>
      </c>
      <c r="H2988" s="44">
        <f>SUMIFS('Sample - Superstore'!S:S,'Sample - Superstore'!$V:$V,$A2988,'Sample - Superstore'!$N:$N,$B2988)</f>
        <v>5</v>
      </c>
      <c r="I2988" s="45">
        <f>SUMIFS('Sample - Superstore'!T:T,'Sample - Superstore'!$V:$V,$A2988,'Sample - Superstore'!$N:$N,$B2988)</f>
        <v>0.2</v>
      </c>
      <c r="J2988" s="42">
        <f>SUMIFS('Sample - Superstore'!U:U,'Sample - Superstore'!$V:$V,$A2988,'Sample - Superstore'!$N:$N,$B2988)</f>
        <v>2.465253086</v>
      </c>
      <c r="N2988" s="40"/>
    </row>
    <row r="2989">
      <c r="A2989" s="41" t="s">
        <v>8635</v>
      </c>
      <c r="B2989" s="36" t="s">
        <v>2762</v>
      </c>
      <c r="C2989" s="36" t="s">
        <v>51</v>
      </c>
      <c r="D2989" s="36" t="s">
        <v>76</v>
      </c>
      <c r="E2989" s="36" t="s">
        <v>2763</v>
      </c>
      <c r="F2989" s="42">
        <f>SUMIFS('Sample - Superstore'!R:R,'Sample - Superstore'!$V:$V,$A2989,'Sample - Superstore'!$N:$N,$B2989)</f>
        <v>16.36737037</v>
      </c>
      <c r="G2989" s="43" t="str">
        <f>IF(OR($F2989&lt;Lower_Limit,$F2989&gt;Upper_Limit),TRUE,IF($F2989&gt;Upper_percentile,"P99",IF($F2989&lt;Lower_percentile,"P01","")))</f>
        <v/>
      </c>
      <c r="H2989" s="44">
        <f>SUMIFS('Sample - Superstore'!S:S,'Sample - Superstore'!$V:$V,$A2989,'Sample - Superstore'!$N:$N,$B2989)</f>
        <v>5</v>
      </c>
      <c r="I2989" s="45">
        <f>SUMIFS('Sample - Superstore'!T:T,'Sample - Superstore'!$V:$V,$A2989,'Sample - Superstore'!$N:$N,$B2989)</f>
        <v>0.7</v>
      </c>
      <c r="J2989" s="42">
        <f>SUMIFS('Sample - Superstore'!U:U,'Sample - Superstore'!$V:$V,$A2989,'Sample - Superstore'!$N:$N,$B2989)</f>
        <v>-12.00273827</v>
      </c>
      <c r="N2989" s="40"/>
    </row>
    <row r="2990">
      <c r="A2990" s="41" t="s">
        <v>8635</v>
      </c>
      <c r="B2990" s="36" t="s">
        <v>503</v>
      </c>
      <c r="C2990" s="36" t="s">
        <v>51</v>
      </c>
      <c r="D2990" s="36" t="s">
        <v>52</v>
      </c>
      <c r="E2990" s="36" t="s">
        <v>504</v>
      </c>
      <c r="F2990" s="42">
        <f>SUMIFS('Sample - Superstore'!R:R,'Sample - Superstore'!$V:$V,$A2990,'Sample - Superstore'!$N:$N,$B2990)</f>
        <v>205.92</v>
      </c>
      <c r="G2990" s="43" t="str">
        <f>IF(OR($F2990&lt;Lower_Limit,$F2990&gt;Upper_Limit),TRUE,IF($F2990&gt;Upper_percentile,"P99",IF($F2990&lt;Lower_percentile,"P01","")))</f>
        <v/>
      </c>
      <c r="H2990" s="44">
        <f>SUMIFS('Sample - Superstore'!S:S,'Sample - Superstore'!$V:$V,$A2990,'Sample - Superstore'!$N:$N,$B2990)</f>
        <v>4</v>
      </c>
      <c r="I2990" s="45">
        <f>SUMIFS('Sample - Superstore'!T:T,'Sample - Superstore'!$V:$V,$A2990,'Sample - Superstore'!$N:$N,$B2990)</f>
        <v>0</v>
      </c>
      <c r="J2990" s="42">
        <f>SUMIFS('Sample - Superstore'!U:U,'Sample - Superstore'!$V:$V,$A2990,'Sample - Superstore'!$N:$N,$B2990)</f>
        <v>2.0592</v>
      </c>
      <c r="N2990" s="40"/>
    </row>
    <row r="2991">
      <c r="A2991" s="41" t="s">
        <v>8635</v>
      </c>
      <c r="B2991" s="36" t="s">
        <v>3470</v>
      </c>
      <c r="C2991" s="36" t="s">
        <v>35</v>
      </c>
      <c r="D2991" s="36" t="s">
        <v>36</v>
      </c>
      <c r="E2991" s="36" t="s">
        <v>3471</v>
      </c>
      <c r="F2991" s="42">
        <f>SUMIFS('Sample - Superstore'!R:R,'Sample - Superstore'!$V:$V,$A2991,'Sample - Superstore'!$N:$N,$B2991)</f>
        <v>102.833</v>
      </c>
      <c r="G2991" s="43" t="str">
        <f>IF(OR($F2991&lt;Lower_Limit,$F2991&gt;Upper_Limit),TRUE,IF($F2991&gt;Upper_percentile,"P99",IF($F2991&lt;Lower_percentile,"P01","")))</f>
        <v/>
      </c>
      <c r="H2991" s="44">
        <f>SUMIFS('Sample - Superstore'!S:S,'Sample - Superstore'!$V:$V,$A2991,'Sample - Superstore'!$N:$N,$B2991)</f>
        <v>1</v>
      </c>
      <c r="I2991" s="45">
        <f>SUMIFS('Sample - Superstore'!T:T,'Sample - Superstore'!$V:$V,$A2991,'Sample - Superstore'!$N:$N,$B2991)</f>
        <v>0.15</v>
      </c>
      <c r="J2991" s="42">
        <f>SUMIFS('Sample - Superstore'!U:U,'Sample - Superstore'!$V:$V,$A2991,'Sample - Superstore'!$N:$N,$B2991)</f>
        <v>-6.049</v>
      </c>
      <c r="N2991" s="40"/>
    </row>
    <row r="2992">
      <c r="A2992" s="41" t="s">
        <v>8635</v>
      </c>
      <c r="B2992" s="36" t="s">
        <v>2782</v>
      </c>
      <c r="C2992" s="36" t="s">
        <v>51</v>
      </c>
      <c r="D2992" s="36" t="s">
        <v>635</v>
      </c>
      <c r="E2992" s="36" t="s">
        <v>2783</v>
      </c>
      <c r="F2992" s="42">
        <f>SUMIFS('Sample - Superstore'!R:R,'Sample - Superstore'!$V:$V,$A2992,'Sample - Superstore'!$N:$N,$B2992)</f>
        <v>326.7577261</v>
      </c>
      <c r="G2992" s="43" t="str">
        <f>IF(OR($F2992&lt;Lower_Limit,$F2992&gt;Upper_Limit),TRUE,IF($F2992&gt;Upper_percentile,"P99",IF($F2992&lt;Lower_percentile,"P01","")))</f>
        <v/>
      </c>
      <c r="H2992" s="44">
        <f>SUMIFS('Sample - Superstore'!S:S,'Sample - Superstore'!$V:$V,$A2992,'Sample - Superstore'!$N:$N,$B2992)</f>
        <v>4</v>
      </c>
      <c r="I2992" s="45">
        <f>SUMIFS('Sample - Superstore'!T:T,'Sample - Superstore'!$V:$V,$A2992,'Sample - Superstore'!$N:$N,$B2992)</f>
        <v>0</v>
      </c>
      <c r="J2992" s="42">
        <f>SUMIFS('Sample - Superstore'!U:U,'Sample - Superstore'!$V:$V,$A2992,'Sample - Superstore'!$N:$N,$B2992)</f>
        <v>6.535154522</v>
      </c>
      <c r="N2992" s="40"/>
    </row>
    <row r="2993">
      <c r="A2993" s="41" t="s">
        <v>8635</v>
      </c>
      <c r="B2993" s="36" t="s">
        <v>649</v>
      </c>
      <c r="C2993" s="36" t="s">
        <v>39</v>
      </c>
      <c r="D2993" s="36" t="s">
        <v>61</v>
      </c>
      <c r="E2993" s="36" t="s">
        <v>650</v>
      </c>
      <c r="F2993" s="42">
        <f>SUMIFS('Sample - Superstore'!R:R,'Sample - Superstore'!$V:$V,$A2993,'Sample - Superstore'!$N:$N,$B2993)</f>
        <v>17.72234056</v>
      </c>
      <c r="G2993" s="43" t="str">
        <f>IF(OR($F2993&lt;Lower_Limit,$F2993&gt;Upper_Limit),TRUE,IF($F2993&gt;Upper_percentile,"P99",IF($F2993&lt;Lower_percentile,"P01","")))</f>
        <v/>
      </c>
      <c r="H2993" s="44">
        <f>SUMIFS('Sample - Superstore'!S:S,'Sample - Superstore'!$V:$V,$A2993,'Sample - Superstore'!$N:$N,$B2993)</f>
        <v>2</v>
      </c>
      <c r="I2993" s="45">
        <f>SUMIFS('Sample - Superstore'!T:T,'Sample - Superstore'!$V:$V,$A2993,'Sample - Superstore'!$N:$N,$B2993)</f>
        <v>0</v>
      </c>
      <c r="J2993" s="42">
        <f>SUMIFS('Sample - Superstore'!U:U,'Sample - Superstore'!$V:$V,$A2993,'Sample - Superstore'!$N:$N,$B2993)</f>
        <v>1.063340433</v>
      </c>
      <c r="N2993" s="40"/>
    </row>
    <row r="2994">
      <c r="A2994" s="41" t="s">
        <v>8635</v>
      </c>
      <c r="B2994" s="36" t="s">
        <v>870</v>
      </c>
      <c r="C2994" s="36" t="s">
        <v>51</v>
      </c>
      <c r="D2994" s="36" t="s">
        <v>76</v>
      </c>
      <c r="E2994" s="36" t="s">
        <v>871</v>
      </c>
      <c r="F2994" s="42">
        <f>SUMIFS('Sample - Superstore'!R:R,'Sample - Superstore'!$V:$V,$A2994,'Sample - Superstore'!$N:$N,$B2994)</f>
        <v>31.09442222</v>
      </c>
      <c r="G2994" s="43" t="str">
        <f>IF(OR($F2994&lt;Lower_Limit,$F2994&gt;Upper_Limit),TRUE,IF($F2994&gt;Upper_percentile,"P99",IF($F2994&lt;Lower_percentile,"P01","")))</f>
        <v/>
      </c>
      <c r="H2994" s="44">
        <f>SUMIFS('Sample - Superstore'!S:S,'Sample - Superstore'!$V:$V,$A2994,'Sample - Superstore'!$N:$N,$B2994)</f>
        <v>3</v>
      </c>
      <c r="I2994" s="45">
        <f>SUMIFS('Sample - Superstore'!T:T,'Sample - Superstore'!$V:$V,$A2994,'Sample - Superstore'!$N:$N,$B2994)</f>
        <v>0.8</v>
      </c>
      <c r="J2994" s="42">
        <f>SUMIFS('Sample - Superstore'!U:U,'Sample - Superstore'!$V:$V,$A2994,'Sample - Superstore'!$N:$N,$B2994)</f>
        <v>-52.86051778</v>
      </c>
      <c r="N2994" s="40"/>
    </row>
    <row r="2995">
      <c r="A2995" s="41" t="s">
        <v>8635</v>
      </c>
      <c r="B2995" s="36" t="s">
        <v>5344</v>
      </c>
      <c r="C2995" s="36" t="s">
        <v>51</v>
      </c>
      <c r="D2995" s="36" t="s">
        <v>76</v>
      </c>
      <c r="E2995" s="36" t="s">
        <v>5345</v>
      </c>
      <c r="F2995" s="42">
        <f>SUMIFS('Sample - Superstore'!R:R,'Sample - Superstore'!$V:$V,$A2995,'Sample - Superstore'!$N:$N,$B2995)</f>
        <v>3.457323457</v>
      </c>
      <c r="G2995" s="43" t="str">
        <f>IF(OR($F2995&lt;Lower_Limit,$F2995&gt;Upper_Limit),TRUE,IF($F2995&gt;Upper_percentile,"P99",IF($F2995&lt;Lower_percentile,"P01","")))</f>
        <v/>
      </c>
      <c r="H2995" s="44">
        <f>SUMIFS('Sample - Superstore'!S:S,'Sample - Superstore'!$V:$V,$A2995,'Sample - Superstore'!$N:$N,$B2995)</f>
        <v>1</v>
      </c>
      <c r="I2995" s="45">
        <f>SUMIFS('Sample - Superstore'!T:T,'Sample - Superstore'!$V:$V,$A2995,'Sample - Superstore'!$N:$N,$B2995)</f>
        <v>0.8</v>
      </c>
      <c r="J2995" s="42">
        <f>SUMIFS('Sample - Superstore'!U:U,'Sample - Superstore'!$V:$V,$A2995,'Sample - Superstore'!$N:$N,$B2995)</f>
        <v>-5.704583704</v>
      </c>
      <c r="N2995" s="40"/>
    </row>
    <row r="2996">
      <c r="A2996" s="41" t="s">
        <v>8635</v>
      </c>
      <c r="B2996" s="36" t="s">
        <v>5278</v>
      </c>
      <c r="C2996" s="36" t="s">
        <v>51</v>
      </c>
      <c r="D2996" s="36" t="s">
        <v>52</v>
      </c>
      <c r="E2996" s="36" t="s">
        <v>5279</v>
      </c>
      <c r="F2996" s="42">
        <f>SUMIFS('Sample - Superstore'!R:R,'Sample - Superstore'!$V:$V,$A2996,'Sample - Superstore'!$N:$N,$B2996)</f>
        <v>38.85191111</v>
      </c>
      <c r="G2996" s="43" t="str">
        <f>IF(OR($F2996&lt;Lower_Limit,$F2996&gt;Upper_Limit),TRUE,IF($F2996&gt;Upper_percentile,"P99",IF($F2996&lt;Lower_percentile,"P01","")))</f>
        <v/>
      </c>
      <c r="H2996" s="44">
        <f>SUMIFS('Sample - Superstore'!S:S,'Sample - Superstore'!$V:$V,$A2996,'Sample - Superstore'!$N:$N,$B2996)</f>
        <v>2</v>
      </c>
      <c r="I2996" s="45">
        <f>SUMIFS('Sample - Superstore'!T:T,'Sample - Superstore'!$V:$V,$A2996,'Sample - Superstore'!$N:$N,$B2996)</f>
        <v>0.2</v>
      </c>
      <c r="J2996" s="42">
        <f>SUMIFS('Sample - Superstore'!U:U,'Sample - Superstore'!$V:$V,$A2996,'Sample - Superstore'!$N:$N,$B2996)</f>
        <v>-9.227328889</v>
      </c>
      <c r="N2996" s="40"/>
    </row>
    <row r="2997">
      <c r="A2997" s="41" t="s">
        <v>8635</v>
      </c>
      <c r="B2997" s="36" t="s">
        <v>5755</v>
      </c>
      <c r="C2997" s="36" t="s">
        <v>51</v>
      </c>
      <c r="D2997" s="36" t="s">
        <v>283</v>
      </c>
      <c r="E2997" s="36" t="s">
        <v>5756</v>
      </c>
      <c r="F2997" s="42">
        <f>SUMIFS('Sample - Superstore'!R:R,'Sample - Superstore'!$V:$V,$A2997,'Sample - Superstore'!$N:$N,$B2997)</f>
        <v>40.74</v>
      </c>
      <c r="G2997" s="43" t="str">
        <f>IF(OR($F2997&lt;Lower_Limit,$F2997&gt;Upper_Limit),TRUE,IF($F2997&gt;Upper_percentile,"P99",IF($F2997&lt;Lower_percentile,"P01","")))</f>
        <v/>
      </c>
      <c r="H2997" s="44">
        <f>SUMIFS('Sample - Superstore'!S:S,'Sample - Superstore'!$V:$V,$A2997,'Sample - Superstore'!$N:$N,$B2997)</f>
        <v>3</v>
      </c>
      <c r="I2997" s="45">
        <f>SUMIFS('Sample - Superstore'!T:T,'Sample - Superstore'!$V:$V,$A2997,'Sample - Superstore'!$N:$N,$B2997)</f>
        <v>0</v>
      </c>
      <c r="J2997" s="42">
        <f>SUMIFS('Sample - Superstore'!U:U,'Sample - Superstore'!$V:$V,$A2997,'Sample - Superstore'!$N:$N,$B2997)</f>
        <v>12.222</v>
      </c>
      <c r="N2997" s="40"/>
    </row>
    <row r="2998">
      <c r="A2998" s="41" t="s">
        <v>8635</v>
      </c>
      <c r="B2998" s="36" t="s">
        <v>1946</v>
      </c>
      <c r="C2998" s="36" t="s">
        <v>51</v>
      </c>
      <c r="D2998" s="36" t="s">
        <v>76</v>
      </c>
      <c r="E2998" s="36" t="s">
        <v>1947</v>
      </c>
      <c r="F2998" s="42">
        <f>SUMIFS('Sample - Superstore'!R:R,'Sample - Superstore'!$V:$V,$A2998,'Sample - Superstore'!$N:$N,$B2998)</f>
        <v>12.03</v>
      </c>
      <c r="G2998" s="43" t="str">
        <f>IF(OR($F2998&lt;Lower_Limit,$F2998&gt;Upper_Limit),TRUE,IF($F2998&gt;Upper_percentile,"P99",IF($F2998&lt;Lower_percentile,"P01","")))</f>
        <v/>
      </c>
      <c r="H2998" s="44">
        <f>SUMIFS('Sample - Superstore'!S:S,'Sample - Superstore'!$V:$V,$A2998,'Sample - Superstore'!$N:$N,$B2998)</f>
        <v>5</v>
      </c>
      <c r="I2998" s="45">
        <f>SUMIFS('Sample - Superstore'!T:T,'Sample - Superstore'!$V:$V,$A2998,'Sample - Superstore'!$N:$N,$B2998)</f>
        <v>0.7</v>
      </c>
      <c r="J2998" s="42">
        <f>SUMIFS('Sample - Superstore'!U:U,'Sample - Superstore'!$V:$V,$A2998,'Sample - Superstore'!$N:$N,$B2998)</f>
        <v>-9.223</v>
      </c>
      <c r="N2998" s="40"/>
    </row>
    <row r="2999">
      <c r="A2999" s="41" t="s">
        <v>8635</v>
      </c>
      <c r="B2999" s="36" t="s">
        <v>5766</v>
      </c>
      <c r="C2999" s="36" t="s">
        <v>39</v>
      </c>
      <c r="D2999" s="36" t="s">
        <v>446</v>
      </c>
      <c r="E2999" s="36" t="s">
        <v>5767</v>
      </c>
      <c r="F2999" s="42">
        <f>SUMIFS('Sample - Superstore'!R:R,'Sample - Superstore'!$V:$V,$A2999,'Sample - Superstore'!$N:$N,$B2999)</f>
        <v>2549.985</v>
      </c>
      <c r="G2999" s="43" t="str">
        <f>IF(OR($F2999&lt;Lower_Limit,$F2999&gt;Upper_Limit),TRUE,IF($F2999&gt;Upper_percentile,"P99",IF($F2999&lt;Lower_percentile,"P01","")))</f>
        <v/>
      </c>
      <c r="H2999" s="44">
        <f>SUMIFS('Sample - Superstore'!S:S,'Sample - Superstore'!$V:$V,$A2999,'Sample - Superstore'!$N:$N,$B2999)</f>
        <v>5</v>
      </c>
      <c r="I2999" s="45">
        <f>SUMIFS('Sample - Superstore'!T:T,'Sample - Superstore'!$V:$V,$A2999,'Sample - Superstore'!$N:$N,$B2999)</f>
        <v>0.7</v>
      </c>
      <c r="J2999" s="42">
        <f>SUMIFS('Sample - Superstore'!U:U,'Sample - Superstore'!$V:$V,$A2999,'Sample - Superstore'!$N:$N,$B2999)</f>
        <v>-3399.98</v>
      </c>
      <c r="N2999" s="40"/>
    </row>
    <row r="3000">
      <c r="A3000" s="41" t="s">
        <v>8635</v>
      </c>
      <c r="B3000" s="36" t="s">
        <v>4866</v>
      </c>
      <c r="C3000" s="36" t="s">
        <v>51</v>
      </c>
      <c r="D3000" s="36" t="s">
        <v>76</v>
      </c>
      <c r="E3000" s="36" t="s">
        <v>4867</v>
      </c>
      <c r="F3000" s="42">
        <f>SUMIFS('Sample - Superstore'!R:R,'Sample - Superstore'!$V:$V,$A3000,'Sample - Superstore'!$N:$N,$B3000)</f>
        <v>21.594</v>
      </c>
      <c r="G3000" s="43" t="str">
        <f>IF(OR($F3000&lt;Lower_Limit,$F3000&gt;Upper_Limit),TRUE,IF($F3000&gt;Upper_percentile,"P99",IF($F3000&lt;Lower_percentile,"P01","")))</f>
        <v/>
      </c>
      <c r="H3000" s="44">
        <f>SUMIFS('Sample - Superstore'!S:S,'Sample - Superstore'!$V:$V,$A3000,'Sample - Superstore'!$N:$N,$B3000)</f>
        <v>2</v>
      </c>
      <c r="I3000" s="45">
        <f>SUMIFS('Sample - Superstore'!T:T,'Sample - Superstore'!$V:$V,$A3000,'Sample - Superstore'!$N:$N,$B3000)</f>
        <v>0.7</v>
      </c>
      <c r="J3000" s="42">
        <f>SUMIFS('Sample - Superstore'!U:U,'Sample - Superstore'!$V:$V,$A3000,'Sample - Superstore'!$N:$N,$B3000)</f>
        <v>-15.8356</v>
      </c>
      <c r="N3000" s="40"/>
    </row>
    <row r="3001">
      <c r="A3001" s="41" t="s">
        <v>8635</v>
      </c>
      <c r="B3001" s="36" t="s">
        <v>1771</v>
      </c>
      <c r="C3001" s="36" t="s">
        <v>51</v>
      </c>
      <c r="D3001" s="36" t="s">
        <v>76</v>
      </c>
      <c r="E3001" s="36" t="s">
        <v>1772</v>
      </c>
      <c r="F3001" s="42">
        <f>SUMIFS('Sample - Superstore'!R:R,'Sample - Superstore'!$V:$V,$A3001,'Sample - Superstore'!$N:$N,$B3001)</f>
        <v>8.964</v>
      </c>
      <c r="G3001" s="43" t="str">
        <f>IF(OR($F3001&lt;Lower_Limit,$F3001&gt;Upper_Limit),TRUE,IF($F3001&gt;Upper_percentile,"P99",IF($F3001&lt;Lower_percentile,"P01","")))</f>
        <v/>
      </c>
      <c r="H3001" s="44">
        <f>SUMIFS('Sample - Superstore'!S:S,'Sample - Superstore'!$V:$V,$A3001,'Sample - Superstore'!$N:$N,$B3001)</f>
        <v>6</v>
      </c>
      <c r="I3001" s="45">
        <f>SUMIFS('Sample - Superstore'!T:T,'Sample - Superstore'!$V:$V,$A3001,'Sample - Superstore'!$N:$N,$B3001)</f>
        <v>0.7</v>
      </c>
      <c r="J3001" s="42">
        <f>SUMIFS('Sample - Superstore'!U:U,'Sample - Superstore'!$V:$V,$A3001,'Sample - Superstore'!$N:$N,$B3001)</f>
        <v>-6.5736</v>
      </c>
      <c r="N3001" s="40"/>
    </row>
    <row r="3002">
      <c r="A3002" s="41" t="s">
        <v>8635</v>
      </c>
      <c r="B3002" s="36" t="s">
        <v>1139</v>
      </c>
      <c r="C3002" s="36" t="s">
        <v>51</v>
      </c>
      <c r="D3002" s="36" t="s">
        <v>124</v>
      </c>
      <c r="E3002" s="36" t="s">
        <v>1140</v>
      </c>
      <c r="F3002" s="42">
        <f>SUMIFS('Sample - Superstore'!R:R,'Sample - Superstore'!$V:$V,$A3002,'Sample - Superstore'!$N:$N,$B3002)</f>
        <v>20.736</v>
      </c>
      <c r="G3002" s="43" t="str">
        <f>IF(OR($F3002&lt;Lower_Limit,$F3002&gt;Upper_Limit),TRUE,IF($F3002&gt;Upper_percentile,"P99",IF($F3002&lt;Lower_percentile,"P01","")))</f>
        <v/>
      </c>
      <c r="H3002" s="44">
        <f>SUMIFS('Sample - Superstore'!S:S,'Sample - Superstore'!$V:$V,$A3002,'Sample - Superstore'!$N:$N,$B3002)</f>
        <v>4</v>
      </c>
      <c r="I3002" s="45">
        <f>SUMIFS('Sample - Superstore'!T:T,'Sample - Superstore'!$V:$V,$A3002,'Sample - Superstore'!$N:$N,$B3002)</f>
        <v>0.2</v>
      </c>
      <c r="J3002" s="42">
        <f>SUMIFS('Sample - Superstore'!U:U,'Sample - Superstore'!$V:$V,$A3002,'Sample - Superstore'!$N:$N,$B3002)</f>
        <v>7.2576</v>
      </c>
      <c r="N3002" s="40"/>
    </row>
    <row r="3003">
      <c r="A3003" s="41" t="s">
        <v>8635</v>
      </c>
      <c r="B3003" s="36" t="s">
        <v>6411</v>
      </c>
      <c r="C3003" s="36" t="s">
        <v>35</v>
      </c>
      <c r="D3003" s="36" t="s">
        <v>121</v>
      </c>
      <c r="E3003" s="36" t="s">
        <v>6412</v>
      </c>
      <c r="F3003" s="42">
        <f>SUMIFS('Sample - Superstore'!R:R,'Sample - Superstore'!$V:$V,$A3003,'Sample - Superstore'!$N:$N,$B3003)</f>
        <v>72.02692346</v>
      </c>
      <c r="G3003" s="43" t="str">
        <f>IF(OR($F3003&lt;Lower_Limit,$F3003&gt;Upper_Limit),TRUE,IF($F3003&gt;Upper_percentile,"P99",IF($F3003&lt;Lower_percentile,"P01","")))</f>
        <v/>
      </c>
      <c r="H3003" s="44">
        <f>SUMIFS('Sample - Superstore'!S:S,'Sample - Superstore'!$V:$V,$A3003,'Sample - Superstore'!$N:$N,$B3003)</f>
        <v>3</v>
      </c>
      <c r="I3003" s="45">
        <f>SUMIFS('Sample - Superstore'!T:T,'Sample - Superstore'!$V:$V,$A3003,'Sample - Superstore'!$N:$N,$B3003)</f>
        <v>0.2</v>
      </c>
      <c r="J3003" s="42">
        <f>SUMIFS('Sample - Superstore'!U:U,'Sample - Superstore'!$V:$V,$A3003,'Sample - Superstore'!$N:$N,$B3003)</f>
        <v>6.302355802</v>
      </c>
      <c r="N3003" s="40"/>
    </row>
    <row r="3004">
      <c r="A3004" s="41" t="s">
        <v>8635</v>
      </c>
      <c r="B3004" s="36" t="s">
        <v>3516</v>
      </c>
      <c r="C3004" s="36" t="s">
        <v>51</v>
      </c>
      <c r="D3004" s="36" t="s">
        <v>124</v>
      </c>
      <c r="E3004" s="36" t="s">
        <v>3517</v>
      </c>
      <c r="F3004" s="42">
        <f>SUMIFS('Sample - Superstore'!R:R,'Sample - Superstore'!$V:$V,$A3004,'Sample - Superstore'!$N:$N,$B3004)</f>
        <v>28.14</v>
      </c>
      <c r="G3004" s="43" t="str">
        <f>IF(OR($F3004&lt;Lower_Limit,$F3004&gt;Upper_Limit),TRUE,IF($F3004&gt;Upper_percentile,"P99",IF($F3004&lt;Lower_percentile,"P01","")))</f>
        <v/>
      </c>
      <c r="H3004" s="44">
        <f>SUMIFS('Sample - Superstore'!S:S,'Sample - Superstore'!$V:$V,$A3004,'Sample - Superstore'!$N:$N,$B3004)</f>
        <v>3</v>
      </c>
      <c r="I3004" s="45">
        <f>SUMIFS('Sample - Superstore'!T:T,'Sample - Superstore'!$V:$V,$A3004,'Sample - Superstore'!$N:$N,$B3004)</f>
        <v>0</v>
      </c>
      <c r="J3004" s="42">
        <f>SUMIFS('Sample - Superstore'!U:U,'Sample - Superstore'!$V:$V,$A3004,'Sample - Superstore'!$N:$N,$B3004)</f>
        <v>13.5072</v>
      </c>
      <c r="N3004" s="40"/>
    </row>
    <row r="3005">
      <c r="A3005" s="41" t="s">
        <v>8635</v>
      </c>
      <c r="B3005" s="36" t="s">
        <v>5441</v>
      </c>
      <c r="C3005" s="36" t="s">
        <v>51</v>
      </c>
      <c r="D3005" s="36" t="s">
        <v>297</v>
      </c>
      <c r="E3005" s="36" t="s">
        <v>5442</v>
      </c>
      <c r="F3005" s="42">
        <f>SUMIFS('Sample - Superstore'!R:R,'Sample - Superstore'!$V:$V,$A3005,'Sample - Superstore'!$N:$N,$B3005)</f>
        <v>7.38</v>
      </c>
      <c r="G3005" s="43" t="str">
        <f>IF(OR($F3005&lt;Lower_Limit,$F3005&gt;Upper_Limit),TRUE,IF($F3005&gt;Upper_percentile,"P99",IF($F3005&lt;Lower_percentile,"P01","")))</f>
        <v/>
      </c>
      <c r="H3005" s="44">
        <f>SUMIFS('Sample - Superstore'!S:S,'Sample - Superstore'!$V:$V,$A3005,'Sample - Superstore'!$N:$N,$B3005)</f>
        <v>2</v>
      </c>
      <c r="I3005" s="45">
        <f>SUMIFS('Sample - Superstore'!T:T,'Sample - Superstore'!$V:$V,$A3005,'Sample - Superstore'!$N:$N,$B3005)</f>
        <v>0</v>
      </c>
      <c r="J3005" s="42">
        <f>SUMIFS('Sample - Superstore'!U:U,'Sample - Superstore'!$V:$V,$A3005,'Sample - Superstore'!$N:$N,$B3005)</f>
        <v>3.4686</v>
      </c>
      <c r="N3005" s="40"/>
    </row>
    <row r="3006">
      <c r="A3006" s="41" t="s">
        <v>8635</v>
      </c>
      <c r="B3006" s="36" t="s">
        <v>4760</v>
      </c>
      <c r="C3006" s="36" t="s">
        <v>51</v>
      </c>
      <c r="D3006" s="36" t="s">
        <v>272</v>
      </c>
      <c r="E3006" s="36" t="s">
        <v>4761</v>
      </c>
      <c r="F3006" s="42">
        <f>SUMIFS('Sample - Superstore'!R:R,'Sample - Superstore'!$V:$V,$A3006,'Sample - Superstore'!$N:$N,$B3006)</f>
        <v>10.9</v>
      </c>
      <c r="G3006" s="43" t="str">
        <f>IF(OR($F3006&lt;Lower_Limit,$F3006&gt;Upper_Limit),TRUE,IF($F3006&gt;Upper_percentile,"P99",IF($F3006&lt;Lower_percentile,"P01","")))</f>
        <v/>
      </c>
      <c r="H3006" s="44">
        <f>SUMIFS('Sample - Superstore'!S:S,'Sample - Superstore'!$V:$V,$A3006,'Sample - Superstore'!$N:$N,$B3006)</f>
        <v>5</v>
      </c>
      <c r="I3006" s="45">
        <f>SUMIFS('Sample - Superstore'!T:T,'Sample - Superstore'!$V:$V,$A3006,'Sample - Superstore'!$N:$N,$B3006)</f>
        <v>0</v>
      </c>
      <c r="J3006" s="42">
        <f>SUMIFS('Sample - Superstore'!U:U,'Sample - Superstore'!$V:$V,$A3006,'Sample - Superstore'!$N:$N,$B3006)</f>
        <v>3.597</v>
      </c>
      <c r="N3006" s="40"/>
    </row>
    <row r="3007">
      <c r="A3007" s="41" t="s">
        <v>8635</v>
      </c>
      <c r="B3007" s="36" t="s">
        <v>6414</v>
      </c>
      <c r="C3007" s="36" t="s">
        <v>39</v>
      </c>
      <c r="D3007" s="36" t="s">
        <v>61</v>
      </c>
      <c r="E3007" s="36" t="s">
        <v>6415</v>
      </c>
      <c r="F3007" s="42">
        <f>SUMIFS('Sample - Superstore'!R:R,'Sample - Superstore'!$V:$V,$A3007,'Sample - Superstore'!$N:$N,$B3007)</f>
        <v>274.89</v>
      </c>
      <c r="G3007" s="43" t="str">
        <f>IF(OR($F3007&lt;Lower_Limit,$F3007&gt;Upper_Limit),TRUE,IF($F3007&gt;Upper_percentile,"P99",IF($F3007&lt;Lower_percentile,"P01","")))</f>
        <v/>
      </c>
      <c r="H3007" s="44">
        <f>SUMIFS('Sample - Superstore'!S:S,'Sample - Superstore'!$V:$V,$A3007,'Sample - Superstore'!$N:$N,$B3007)</f>
        <v>11</v>
      </c>
      <c r="I3007" s="45">
        <f>SUMIFS('Sample - Superstore'!T:T,'Sample - Superstore'!$V:$V,$A3007,'Sample - Superstore'!$N:$N,$B3007)</f>
        <v>0</v>
      </c>
      <c r="J3007" s="42">
        <f>SUMIFS('Sample - Superstore'!U:U,'Sample - Superstore'!$V:$V,$A3007,'Sample - Superstore'!$N:$N,$B3007)</f>
        <v>46.7313</v>
      </c>
      <c r="N3007" s="40"/>
    </row>
    <row r="3008">
      <c r="A3008" s="41" t="s">
        <v>8635</v>
      </c>
      <c r="B3008" s="36" t="s">
        <v>5530</v>
      </c>
      <c r="C3008" s="36" t="s">
        <v>51</v>
      </c>
      <c r="D3008" s="36" t="s">
        <v>297</v>
      </c>
      <c r="E3008" s="36" t="s">
        <v>5531</v>
      </c>
      <c r="F3008" s="42">
        <f>SUMIFS('Sample - Superstore'!R:R,'Sample - Superstore'!$V:$V,$A3008,'Sample - Superstore'!$N:$N,$B3008)</f>
        <v>26.19395196</v>
      </c>
      <c r="G3008" s="43" t="str">
        <f>IF(OR($F3008&lt;Lower_Limit,$F3008&gt;Upper_Limit),TRUE,IF($F3008&gt;Upper_percentile,"P99",IF($F3008&lt;Lower_percentile,"P01","")))</f>
        <v/>
      </c>
      <c r="H3008" s="44">
        <f>SUMIFS('Sample - Superstore'!S:S,'Sample - Superstore'!$V:$V,$A3008,'Sample - Superstore'!$N:$N,$B3008)</f>
        <v>10</v>
      </c>
      <c r="I3008" s="45">
        <f>SUMIFS('Sample - Superstore'!T:T,'Sample - Superstore'!$V:$V,$A3008,'Sample - Superstore'!$N:$N,$B3008)</f>
        <v>0.2</v>
      </c>
      <c r="J3008" s="42">
        <f>SUMIFS('Sample - Superstore'!U:U,'Sample - Superstore'!$V:$V,$A3008,'Sample - Superstore'!$N:$N,$B3008)</f>
        <v>12.43290759</v>
      </c>
      <c r="N3008" s="40"/>
    </row>
    <row r="3009">
      <c r="A3009" s="41" t="s">
        <v>8635</v>
      </c>
      <c r="B3009" s="36" t="s">
        <v>5367</v>
      </c>
      <c r="C3009" s="36" t="s">
        <v>51</v>
      </c>
      <c r="D3009" s="36" t="s">
        <v>52</v>
      </c>
      <c r="E3009" s="36" t="s">
        <v>5368</v>
      </c>
      <c r="F3009" s="42">
        <f>SUMIFS('Sample - Superstore'!R:R,'Sample - Superstore'!$V:$V,$A3009,'Sample - Superstore'!$N:$N,$B3009)</f>
        <v>233.0389597</v>
      </c>
      <c r="G3009" s="43" t="str">
        <f>IF(OR($F3009&lt;Lower_Limit,$F3009&gt;Upper_Limit),TRUE,IF($F3009&gt;Upper_percentile,"P99",IF($F3009&lt;Lower_percentile,"P01","")))</f>
        <v/>
      </c>
      <c r="H3009" s="44">
        <f>SUMIFS('Sample - Superstore'!S:S,'Sample - Superstore'!$V:$V,$A3009,'Sample - Superstore'!$N:$N,$B3009)</f>
        <v>4</v>
      </c>
      <c r="I3009" s="45">
        <f>SUMIFS('Sample - Superstore'!T:T,'Sample - Superstore'!$V:$V,$A3009,'Sample - Superstore'!$N:$N,$B3009)</f>
        <v>0.2</v>
      </c>
      <c r="J3009" s="42">
        <f>SUMIFS('Sample - Superstore'!U:U,'Sample - Superstore'!$V:$V,$A3009,'Sample - Superstore'!$N:$N,$B3009)</f>
        <v>-52.43376593</v>
      </c>
      <c r="N3009" s="40"/>
    </row>
    <row r="3010">
      <c r="A3010" s="41" t="s">
        <v>8635</v>
      </c>
      <c r="B3010" s="36" t="s">
        <v>5916</v>
      </c>
      <c r="C3010" s="36" t="s">
        <v>35</v>
      </c>
      <c r="D3010" s="36" t="s">
        <v>121</v>
      </c>
      <c r="E3010" s="36" t="s">
        <v>5917</v>
      </c>
      <c r="F3010" s="42">
        <f>SUMIFS('Sample - Superstore'!R:R,'Sample - Superstore'!$V:$V,$A3010,'Sample - Superstore'!$N:$N,$B3010)</f>
        <v>53.07901235</v>
      </c>
      <c r="G3010" s="43" t="str">
        <f>IF(OR($F3010&lt;Lower_Limit,$F3010&gt;Upper_Limit),TRUE,IF($F3010&gt;Upper_percentile,"P99",IF($F3010&lt;Lower_percentile,"P01","")))</f>
        <v/>
      </c>
      <c r="H3010" s="44">
        <f>SUMIFS('Sample - Superstore'!S:S,'Sample - Superstore'!$V:$V,$A3010,'Sample - Superstore'!$N:$N,$B3010)</f>
        <v>2</v>
      </c>
      <c r="I3010" s="45">
        <f>SUMIFS('Sample - Superstore'!T:T,'Sample - Superstore'!$V:$V,$A3010,'Sample - Superstore'!$N:$N,$B3010)</f>
        <v>0.6</v>
      </c>
      <c r="J3010" s="42">
        <f>SUMIFS('Sample - Superstore'!U:U,'Sample - Superstore'!$V:$V,$A3010,'Sample - Superstore'!$N:$N,$B3010)</f>
        <v>-62.36783951</v>
      </c>
      <c r="N3010" s="40"/>
    </row>
    <row r="3011">
      <c r="A3011" s="41" t="s">
        <v>8635</v>
      </c>
      <c r="B3011" s="36" t="s">
        <v>1881</v>
      </c>
      <c r="C3011" s="36" t="s">
        <v>35</v>
      </c>
      <c r="D3011" s="36" t="s">
        <v>121</v>
      </c>
      <c r="E3011" s="36" t="s">
        <v>1882</v>
      </c>
      <c r="F3011" s="42">
        <f>SUMIFS('Sample - Superstore'!R:R,'Sample - Superstore'!$V:$V,$A3011,'Sample - Superstore'!$N:$N,$B3011)</f>
        <v>62.12635391</v>
      </c>
      <c r="G3011" s="43" t="str">
        <f>IF(OR($F3011&lt;Lower_Limit,$F3011&gt;Upper_Limit),TRUE,IF($F3011&gt;Upper_percentile,"P99",IF($F3011&lt;Lower_percentile,"P01","")))</f>
        <v/>
      </c>
      <c r="H3011" s="44">
        <f>SUMIFS('Sample - Superstore'!S:S,'Sample - Superstore'!$V:$V,$A3011,'Sample - Superstore'!$N:$N,$B3011)</f>
        <v>2</v>
      </c>
      <c r="I3011" s="45">
        <f>SUMIFS('Sample - Superstore'!T:T,'Sample - Superstore'!$V:$V,$A3011,'Sample - Superstore'!$N:$N,$B3011)</f>
        <v>0.2</v>
      </c>
      <c r="J3011" s="42">
        <f>SUMIFS('Sample - Superstore'!U:U,'Sample - Superstore'!$V:$V,$A3011,'Sample - Superstore'!$N:$N,$B3011)</f>
        <v>12.42527078</v>
      </c>
      <c r="N3011" s="40"/>
    </row>
    <row r="3012">
      <c r="A3012" s="41" t="s">
        <v>8635</v>
      </c>
      <c r="B3012" s="36" t="s">
        <v>4236</v>
      </c>
      <c r="C3012" s="36" t="s">
        <v>51</v>
      </c>
      <c r="D3012" s="36" t="s">
        <v>52</v>
      </c>
      <c r="E3012" s="36" t="s">
        <v>4237</v>
      </c>
      <c r="F3012" s="42">
        <f>SUMIFS('Sample - Superstore'!R:R,'Sample - Superstore'!$V:$V,$A3012,'Sample - Superstore'!$N:$N,$B3012)</f>
        <v>61.37081481</v>
      </c>
      <c r="G3012" s="43" t="str">
        <f>IF(OR($F3012&lt;Lower_Limit,$F3012&gt;Upper_Limit),TRUE,IF($F3012&gt;Upper_percentile,"P99",IF($F3012&lt;Lower_percentile,"P01","")))</f>
        <v/>
      </c>
      <c r="H3012" s="44">
        <f>SUMIFS('Sample - Superstore'!S:S,'Sample - Superstore'!$V:$V,$A3012,'Sample - Superstore'!$N:$N,$B3012)</f>
        <v>3</v>
      </c>
      <c r="I3012" s="45">
        <f>SUMIFS('Sample - Superstore'!T:T,'Sample - Superstore'!$V:$V,$A3012,'Sample - Superstore'!$N:$N,$B3012)</f>
        <v>0.2</v>
      </c>
      <c r="J3012" s="42">
        <f>SUMIFS('Sample - Superstore'!U:U,'Sample - Superstore'!$V:$V,$A3012,'Sample - Superstore'!$N:$N,$B3012)</f>
        <v>6.904216667</v>
      </c>
      <c r="N3012" s="40"/>
    </row>
    <row r="3013">
      <c r="A3013" s="41" t="s">
        <v>8635</v>
      </c>
      <c r="B3013" s="36" t="s">
        <v>5332</v>
      </c>
      <c r="C3013" s="36" t="s">
        <v>51</v>
      </c>
      <c r="D3013" s="36" t="s">
        <v>52</v>
      </c>
      <c r="E3013" s="36" t="s">
        <v>5333</v>
      </c>
      <c r="F3013" s="42">
        <f>SUMIFS('Sample - Superstore'!R:R,'Sample - Superstore'!$V:$V,$A3013,'Sample - Superstore'!$N:$N,$B3013)</f>
        <v>397.7387325</v>
      </c>
      <c r="G3013" s="43" t="str">
        <f>IF(OR($F3013&lt;Lower_Limit,$F3013&gt;Upper_Limit),TRUE,IF($F3013&gt;Upper_percentile,"P99",IF($F3013&lt;Lower_percentile,"P01","")))</f>
        <v/>
      </c>
      <c r="H3013" s="44">
        <f>SUMIFS('Sample - Superstore'!S:S,'Sample - Superstore'!$V:$V,$A3013,'Sample - Superstore'!$N:$N,$B3013)</f>
        <v>1</v>
      </c>
      <c r="I3013" s="45">
        <f>SUMIFS('Sample - Superstore'!T:T,'Sample - Superstore'!$V:$V,$A3013,'Sample - Superstore'!$N:$N,$B3013)</f>
        <v>0.2</v>
      </c>
      <c r="J3013" s="42">
        <f>SUMIFS('Sample - Superstore'!U:U,'Sample - Superstore'!$V:$V,$A3013,'Sample - Superstore'!$N:$N,$B3013)</f>
        <v>39.77387325</v>
      </c>
      <c r="N3013" s="40"/>
    </row>
    <row r="3014">
      <c r="A3014" s="41" t="s">
        <v>8635</v>
      </c>
      <c r="B3014" s="36" t="s">
        <v>3928</v>
      </c>
      <c r="C3014" s="36" t="s">
        <v>35</v>
      </c>
      <c r="D3014" s="36" t="s">
        <v>121</v>
      </c>
      <c r="E3014" s="36" t="s">
        <v>3929</v>
      </c>
      <c r="F3014" s="42">
        <f>SUMIFS('Sample - Superstore'!R:R,'Sample - Superstore'!$V:$V,$A3014,'Sample - Superstore'!$N:$N,$B3014)</f>
        <v>50.69762963</v>
      </c>
      <c r="G3014" s="43" t="str">
        <f>IF(OR($F3014&lt;Lower_Limit,$F3014&gt;Upper_Limit),TRUE,IF($F3014&gt;Upper_percentile,"P99",IF($F3014&lt;Lower_percentile,"P01","")))</f>
        <v/>
      </c>
      <c r="H3014" s="44">
        <f>SUMIFS('Sample - Superstore'!S:S,'Sample - Superstore'!$V:$V,$A3014,'Sample - Superstore'!$N:$N,$B3014)</f>
        <v>3</v>
      </c>
      <c r="I3014" s="45">
        <f>SUMIFS('Sample - Superstore'!T:T,'Sample - Superstore'!$V:$V,$A3014,'Sample - Superstore'!$N:$N,$B3014)</f>
        <v>0.2</v>
      </c>
      <c r="J3014" s="42">
        <f>SUMIFS('Sample - Superstore'!U:U,'Sample - Superstore'!$V:$V,$A3014,'Sample - Superstore'!$N:$N,$B3014)</f>
        <v>11.40696667</v>
      </c>
      <c r="N3014" s="40"/>
    </row>
    <row r="3015">
      <c r="A3015" s="41" t="s">
        <v>8635</v>
      </c>
      <c r="B3015" s="36" t="s">
        <v>3268</v>
      </c>
      <c r="C3015" s="36" t="s">
        <v>35</v>
      </c>
      <c r="D3015" s="36" t="s">
        <v>263</v>
      </c>
      <c r="E3015" s="36" t="s">
        <v>3269</v>
      </c>
      <c r="F3015" s="42">
        <f>SUMIFS('Sample - Superstore'!R:R,'Sample - Superstore'!$V:$V,$A3015,'Sample - Superstore'!$N:$N,$B3015)</f>
        <v>379.034358</v>
      </c>
      <c r="G3015" s="43" t="str">
        <f>IF(OR($F3015&lt;Lower_Limit,$F3015&gt;Upper_Limit),TRUE,IF($F3015&gt;Upper_percentile,"P99",IF($F3015&lt;Lower_percentile,"P01","")))</f>
        <v/>
      </c>
      <c r="H3015" s="44">
        <f>SUMIFS('Sample - Superstore'!S:S,'Sample - Superstore'!$V:$V,$A3015,'Sample - Superstore'!$N:$N,$B3015)</f>
        <v>3</v>
      </c>
      <c r="I3015" s="45">
        <f>SUMIFS('Sample - Superstore'!T:T,'Sample - Superstore'!$V:$V,$A3015,'Sample - Superstore'!$N:$N,$B3015)</f>
        <v>0.3</v>
      </c>
      <c r="J3015" s="42">
        <f>SUMIFS('Sample - Superstore'!U:U,'Sample - Superstore'!$V:$V,$A3015,'Sample - Superstore'!$N:$N,$B3015)</f>
        <v>-21.65910617</v>
      </c>
      <c r="N3015" s="40"/>
    </row>
    <row r="3016">
      <c r="A3016" s="41" t="s">
        <v>8635</v>
      </c>
      <c r="B3016" s="36" t="s">
        <v>6148</v>
      </c>
      <c r="C3016" s="36" t="s">
        <v>51</v>
      </c>
      <c r="D3016" s="36" t="s">
        <v>93</v>
      </c>
      <c r="E3016" s="36" t="s">
        <v>6149</v>
      </c>
      <c r="F3016" s="42">
        <f>SUMIFS('Sample - Superstore'!R:R,'Sample - Superstore'!$V:$V,$A3016,'Sample - Superstore'!$N:$N,$B3016)</f>
        <v>18.84065844</v>
      </c>
      <c r="G3016" s="43" t="str">
        <f>IF(OR($F3016&lt;Lower_Limit,$F3016&gt;Upper_Limit),TRUE,IF($F3016&gt;Upper_percentile,"P99",IF($F3016&lt;Lower_percentile,"P01","")))</f>
        <v/>
      </c>
      <c r="H3016" s="44">
        <f>SUMIFS('Sample - Superstore'!S:S,'Sample - Superstore'!$V:$V,$A3016,'Sample - Superstore'!$N:$N,$B3016)</f>
        <v>2</v>
      </c>
      <c r="I3016" s="45">
        <f>SUMIFS('Sample - Superstore'!T:T,'Sample - Superstore'!$V:$V,$A3016,'Sample - Superstore'!$N:$N,$B3016)</f>
        <v>0.2</v>
      </c>
      <c r="J3016" s="42">
        <f>SUMIFS('Sample - Superstore'!U:U,'Sample - Superstore'!$V:$V,$A3016,'Sample - Superstore'!$N:$N,$B3016)</f>
        <v>4.239148148</v>
      </c>
      <c r="N3016" s="40"/>
    </row>
    <row r="3017">
      <c r="A3017" s="41" t="s">
        <v>8635</v>
      </c>
      <c r="B3017" s="36" t="s">
        <v>3213</v>
      </c>
      <c r="C3017" s="36" t="s">
        <v>35</v>
      </c>
      <c r="D3017" s="36" t="s">
        <v>121</v>
      </c>
      <c r="E3017" s="36" t="s">
        <v>3214</v>
      </c>
      <c r="F3017" s="42">
        <f>SUMIFS('Sample - Superstore'!R:R,'Sample - Superstore'!$V:$V,$A3017,'Sample - Superstore'!$N:$N,$B3017)</f>
        <v>17.40609053</v>
      </c>
      <c r="G3017" s="43" t="str">
        <f>IF(OR($F3017&lt;Lower_Limit,$F3017&gt;Upper_Limit),TRUE,IF($F3017&gt;Upper_percentile,"P99",IF($F3017&lt;Lower_percentile,"P01","")))</f>
        <v/>
      </c>
      <c r="H3017" s="44">
        <f>SUMIFS('Sample - Superstore'!S:S,'Sample - Superstore'!$V:$V,$A3017,'Sample - Superstore'!$N:$N,$B3017)</f>
        <v>5</v>
      </c>
      <c r="I3017" s="45">
        <f>SUMIFS('Sample - Superstore'!T:T,'Sample - Superstore'!$V:$V,$A3017,'Sample - Superstore'!$N:$N,$B3017)</f>
        <v>0.6</v>
      </c>
      <c r="J3017" s="42">
        <f>SUMIFS('Sample - Superstore'!U:U,'Sample - Superstore'!$V:$V,$A3017,'Sample - Superstore'!$N:$N,$B3017)</f>
        <v>-7.397588477</v>
      </c>
      <c r="N3017" s="40"/>
    </row>
    <row r="3018">
      <c r="A3018" s="41" t="s">
        <v>8635</v>
      </c>
      <c r="B3018" s="36" t="s">
        <v>2639</v>
      </c>
      <c r="C3018" s="36" t="s">
        <v>51</v>
      </c>
      <c r="D3018" s="36" t="s">
        <v>76</v>
      </c>
      <c r="E3018" s="36" t="s">
        <v>2640</v>
      </c>
      <c r="F3018" s="42">
        <f>SUMIFS('Sample - Superstore'!R:R,'Sample - Superstore'!$V:$V,$A3018,'Sample - Superstore'!$N:$N,$B3018)</f>
        <v>175.5672016</v>
      </c>
      <c r="G3018" s="43" t="str">
        <f>IF(OR($F3018&lt;Lower_Limit,$F3018&gt;Upper_Limit),TRUE,IF($F3018&gt;Upper_percentile,"P99",IF($F3018&lt;Lower_percentile,"P01","")))</f>
        <v/>
      </c>
      <c r="H3018" s="44">
        <f>SUMIFS('Sample - Superstore'!S:S,'Sample - Superstore'!$V:$V,$A3018,'Sample - Superstore'!$N:$N,$B3018)</f>
        <v>7</v>
      </c>
      <c r="I3018" s="45">
        <f>SUMIFS('Sample - Superstore'!T:T,'Sample - Superstore'!$V:$V,$A3018,'Sample - Superstore'!$N:$N,$B3018)</f>
        <v>0</v>
      </c>
      <c r="J3018" s="42">
        <f>SUMIFS('Sample - Superstore'!U:U,'Sample - Superstore'!$V:$V,$A3018,'Sample - Superstore'!$N:$N,$B3018)</f>
        <v>84.27225679</v>
      </c>
      <c r="N3018" s="40"/>
    </row>
    <row r="3019">
      <c r="A3019" s="41" t="s">
        <v>8635</v>
      </c>
      <c r="B3019" s="36" t="s">
        <v>1032</v>
      </c>
      <c r="C3019" s="36" t="s">
        <v>51</v>
      </c>
      <c r="D3019" s="36" t="s">
        <v>76</v>
      </c>
      <c r="E3019" s="36" t="s">
        <v>1033</v>
      </c>
      <c r="F3019" s="42">
        <f>SUMIFS('Sample - Superstore'!R:R,'Sample - Superstore'!$V:$V,$A3019,'Sample - Superstore'!$N:$N,$B3019)</f>
        <v>43.70650206</v>
      </c>
      <c r="G3019" s="43" t="str">
        <f>IF(OR($F3019&lt;Lower_Limit,$F3019&gt;Upper_Limit),TRUE,IF($F3019&gt;Upper_percentile,"P99",IF($F3019&lt;Lower_percentile,"P01","")))</f>
        <v/>
      </c>
      <c r="H3019" s="44">
        <f>SUMIFS('Sample - Superstore'!S:S,'Sample - Superstore'!$V:$V,$A3019,'Sample - Superstore'!$N:$N,$B3019)</f>
        <v>4</v>
      </c>
      <c r="I3019" s="45">
        <f>SUMIFS('Sample - Superstore'!T:T,'Sample - Superstore'!$V:$V,$A3019,'Sample - Superstore'!$N:$N,$B3019)</f>
        <v>0</v>
      </c>
      <c r="J3019" s="42">
        <f>SUMIFS('Sample - Superstore'!U:U,'Sample - Superstore'!$V:$V,$A3019,'Sample - Superstore'!$N:$N,$B3019)</f>
        <v>21.85325103</v>
      </c>
      <c r="N3019" s="40"/>
    </row>
    <row r="3020">
      <c r="A3020" s="41" t="s">
        <v>8635</v>
      </c>
      <c r="B3020" s="36" t="s">
        <v>3127</v>
      </c>
      <c r="C3020" s="36" t="s">
        <v>51</v>
      </c>
      <c r="D3020" s="36" t="s">
        <v>52</v>
      </c>
      <c r="E3020" s="36" t="s">
        <v>3128</v>
      </c>
      <c r="F3020" s="42">
        <f>SUMIFS('Sample - Superstore'!R:R,'Sample - Superstore'!$V:$V,$A3020,'Sample - Superstore'!$N:$N,$B3020)</f>
        <v>1014.411654</v>
      </c>
      <c r="G3020" s="43" t="str">
        <f>IF(OR($F3020&lt;Lower_Limit,$F3020&gt;Upper_Limit),TRUE,IF($F3020&gt;Upper_percentile,"P99",IF($F3020&lt;Lower_percentile,"P01","")))</f>
        <v/>
      </c>
      <c r="H3020" s="44">
        <f>SUMIFS('Sample - Superstore'!S:S,'Sample - Superstore'!$V:$V,$A3020,'Sample - Superstore'!$N:$N,$B3020)</f>
        <v>4</v>
      </c>
      <c r="I3020" s="45">
        <f>SUMIFS('Sample - Superstore'!T:T,'Sample - Superstore'!$V:$V,$A3020,'Sample - Superstore'!$N:$N,$B3020)</f>
        <v>0.2</v>
      </c>
      <c r="J3020" s="42">
        <f>SUMIFS('Sample - Superstore'!U:U,'Sample - Superstore'!$V:$V,$A3020,'Sample - Superstore'!$N:$N,$B3020)</f>
        <v>-25.36029136</v>
      </c>
      <c r="N3020" s="40"/>
    </row>
    <row r="3021">
      <c r="A3021" s="41" t="s">
        <v>8635</v>
      </c>
      <c r="B3021" s="36" t="s">
        <v>651</v>
      </c>
      <c r="C3021" s="36" t="s">
        <v>51</v>
      </c>
      <c r="D3021" s="36" t="s">
        <v>76</v>
      </c>
      <c r="E3021" s="36" t="s">
        <v>652</v>
      </c>
      <c r="F3021" s="42">
        <f>SUMIFS('Sample - Superstore'!R:R,'Sample - Superstore'!$V:$V,$A3021,'Sample - Superstore'!$N:$N,$B3021)</f>
        <v>10.40061728</v>
      </c>
      <c r="G3021" s="43" t="str">
        <f>IF(OR($F3021&lt;Lower_Limit,$F3021&gt;Upper_Limit),TRUE,IF($F3021&gt;Upper_percentile,"P99",IF($F3021&lt;Lower_percentile,"P01","")))</f>
        <v/>
      </c>
      <c r="H3021" s="44">
        <f>SUMIFS('Sample - Superstore'!S:S,'Sample - Superstore'!$V:$V,$A3021,'Sample - Superstore'!$N:$N,$B3021)</f>
        <v>5</v>
      </c>
      <c r="I3021" s="45">
        <f>SUMIFS('Sample - Superstore'!T:T,'Sample - Superstore'!$V:$V,$A3021,'Sample - Superstore'!$N:$N,$B3021)</f>
        <v>0.7</v>
      </c>
      <c r="J3021" s="42">
        <f>SUMIFS('Sample - Superstore'!U:U,'Sample - Superstore'!$V:$V,$A3021,'Sample - Superstore'!$N:$N,$B3021)</f>
        <v>-7.627119342</v>
      </c>
      <c r="N3021" s="40"/>
    </row>
    <row r="3022">
      <c r="A3022" s="41" t="s">
        <v>8635</v>
      </c>
      <c r="B3022" s="36" t="s">
        <v>143</v>
      </c>
      <c r="C3022" s="36" t="s">
        <v>39</v>
      </c>
      <c r="D3022" s="36" t="s">
        <v>40</v>
      </c>
      <c r="E3022" s="36" t="s">
        <v>144</v>
      </c>
      <c r="F3022" s="42">
        <f>SUMIFS('Sample - Superstore'!R:R,'Sample - Superstore'!$V:$V,$A3022,'Sample - Superstore'!$N:$N,$B3022)</f>
        <v>146.3044074</v>
      </c>
      <c r="G3022" s="43" t="str">
        <f>IF(OR($F3022&lt;Lower_Limit,$F3022&gt;Upper_Limit),TRUE,IF($F3022&gt;Upper_percentile,"P99",IF($F3022&lt;Lower_percentile,"P01","")))</f>
        <v/>
      </c>
      <c r="H3022" s="44">
        <f>SUMIFS('Sample - Superstore'!S:S,'Sample - Superstore'!$V:$V,$A3022,'Sample - Superstore'!$N:$N,$B3022)</f>
        <v>3</v>
      </c>
      <c r="I3022" s="45">
        <f>SUMIFS('Sample - Superstore'!T:T,'Sample - Superstore'!$V:$V,$A3022,'Sample - Superstore'!$N:$N,$B3022)</f>
        <v>0.4</v>
      </c>
      <c r="J3022" s="42">
        <f>SUMIFS('Sample - Superstore'!U:U,'Sample - Superstore'!$V:$V,$A3022,'Sample - Superstore'!$N:$N,$B3022)</f>
        <v>-29.26088148</v>
      </c>
      <c r="N3022" s="40"/>
    </row>
    <row r="3023">
      <c r="A3023" s="41" t="s">
        <v>8635</v>
      </c>
      <c r="B3023" s="36" t="s">
        <v>2397</v>
      </c>
      <c r="C3023" s="36" t="s">
        <v>51</v>
      </c>
      <c r="D3023" s="36" t="s">
        <v>283</v>
      </c>
      <c r="E3023" s="36" t="s">
        <v>2398</v>
      </c>
      <c r="F3023" s="42">
        <f>SUMIFS('Sample - Superstore'!R:R,'Sample - Superstore'!$V:$V,$A3023,'Sample - Superstore'!$N:$N,$B3023)</f>
        <v>116.3165366</v>
      </c>
      <c r="G3023" s="43" t="str">
        <f>IF(OR($F3023&lt;Lower_Limit,$F3023&gt;Upper_Limit),TRUE,IF($F3023&gt;Upper_percentile,"P99",IF($F3023&lt;Lower_percentile,"P01","")))</f>
        <v/>
      </c>
      <c r="H3023" s="44">
        <f>SUMIFS('Sample - Superstore'!S:S,'Sample - Superstore'!$V:$V,$A3023,'Sample - Superstore'!$N:$N,$B3023)</f>
        <v>4</v>
      </c>
      <c r="I3023" s="45">
        <f>SUMIFS('Sample - Superstore'!T:T,'Sample - Superstore'!$V:$V,$A3023,'Sample - Superstore'!$N:$N,$B3023)</f>
        <v>0.8</v>
      </c>
      <c r="J3023" s="42">
        <f>SUMIFS('Sample - Superstore'!U:U,'Sample - Superstore'!$V:$V,$A3023,'Sample - Superstore'!$N:$N,$B3023)</f>
        <v>-290.7913416</v>
      </c>
      <c r="N3023" s="40"/>
    </row>
    <row r="3024">
      <c r="A3024" s="41" t="s">
        <v>8635</v>
      </c>
      <c r="B3024" s="36" t="s">
        <v>1320</v>
      </c>
      <c r="C3024" s="36" t="s">
        <v>51</v>
      </c>
      <c r="D3024" s="36" t="s">
        <v>76</v>
      </c>
      <c r="E3024" s="36" t="s">
        <v>1321</v>
      </c>
      <c r="F3024" s="42">
        <f>SUMIFS('Sample - Superstore'!R:R,'Sample - Superstore'!$V:$V,$A3024,'Sample - Superstore'!$N:$N,$B3024)</f>
        <v>3.22171358</v>
      </c>
      <c r="G3024" s="43" t="str">
        <f>IF(OR($F3024&lt;Lower_Limit,$F3024&gt;Upper_Limit),TRUE,IF($F3024&gt;Upper_percentile,"P99",IF($F3024&lt;Lower_percentile,"P01","")))</f>
        <v/>
      </c>
      <c r="H3024" s="44">
        <f>SUMIFS('Sample - Superstore'!S:S,'Sample - Superstore'!$V:$V,$A3024,'Sample - Superstore'!$N:$N,$B3024)</f>
        <v>3</v>
      </c>
      <c r="I3024" s="45">
        <f>SUMIFS('Sample - Superstore'!T:T,'Sample - Superstore'!$V:$V,$A3024,'Sample - Superstore'!$N:$N,$B3024)</f>
        <v>0.8</v>
      </c>
      <c r="J3024" s="42">
        <f>SUMIFS('Sample - Superstore'!U:U,'Sample - Superstore'!$V:$V,$A3024,'Sample - Superstore'!$N:$N,$B3024)</f>
        <v>-5.637998765</v>
      </c>
      <c r="N3024" s="40"/>
    </row>
    <row r="3025">
      <c r="A3025" s="41" t="s">
        <v>8635</v>
      </c>
      <c r="B3025" s="36" t="s">
        <v>6424</v>
      </c>
      <c r="C3025" s="36" t="s">
        <v>51</v>
      </c>
      <c r="D3025" s="36" t="s">
        <v>76</v>
      </c>
      <c r="E3025" s="36" t="s">
        <v>6425</v>
      </c>
      <c r="F3025" s="42">
        <f>SUMIFS('Sample - Superstore'!R:R,'Sample - Superstore'!$V:$V,$A3025,'Sample - Superstore'!$N:$N,$B3025)</f>
        <v>3.508725926</v>
      </c>
      <c r="G3025" s="43" t="str">
        <f>IF(OR($F3025&lt;Lower_Limit,$F3025&gt;Upper_Limit),TRUE,IF($F3025&gt;Upper_percentile,"P99",IF($F3025&lt;Lower_percentile,"P01","")))</f>
        <v/>
      </c>
      <c r="H3025" s="44">
        <f>SUMIFS('Sample - Superstore'!S:S,'Sample - Superstore'!$V:$V,$A3025,'Sample - Superstore'!$N:$N,$B3025)</f>
        <v>3</v>
      </c>
      <c r="I3025" s="45">
        <f>SUMIFS('Sample - Superstore'!T:T,'Sample - Superstore'!$V:$V,$A3025,'Sample - Superstore'!$N:$N,$B3025)</f>
        <v>0.8</v>
      </c>
      <c r="J3025" s="42">
        <f>SUMIFS('Sample - Superstore'!U:U,'Sample - Superstore'!$V:$V,$A3025,'Sample - Superstore'!$N:$N,$B3025)</f>
        <v>-5.964834074</v>
      </c>
      <c r="N3025" s="40"/>
    </row>
    <row r="3026">
      <c r="A3026" s="41" t="s">
        <v>8635</v>
      </c>
      <c r="B3026" s="36" t="s">
        <v>2660</v>
      </c>
      <c r="C3026" s="36" t="s">
        <v>39</v>
      </c>
      <c r="D3026" s="36" t="s">
        <v>61</v>
      </c>
      <c r="E3026" s="36" t="s">
        <v>2661</v>
      </c>
      <c r="F3026" s="42">
        <f>SUMIFS('Sample - Superstore'!R:R,'Sample - Superstore'!$V:$V,$A3026,'Sample - Superstore'!$N:$N,$B3026)</f>
        <v>11.54</v>
      </c>
      <c r="G3026" s="43" t="str">
        <f>IF(OR($F3026&lt;Lower_Limit,$F3026&gt;Upper_Limit),TRUE,IF($F3026&gt;Upper_percentile,"P99",IF($F3026&lt;Lower_percentile,"P01","")))</f>
        <v/>
      </c>
      <c r="H3026" s="44">
        <f>SUMIFS('Sample - Superstore'!S:S,'Sample - Superstore'!$V:$V,$A3026,'Sample - Superstore'!$N:$N,$B3026)</f>
        <v>1</v>
      </c>
      <c r="I3026" s="45">
        <f>SUMIFS('Sample - Superstore'!T:T,'Sample - Superstore'!$V:$V,$A3026,'Sample - Superstore'!$N:$N,$B3026)</f>
        <v>0</v>
      </c>
      <c r="J3026" s="42">
        <f>SUMIFS('Sample - Superstore'!U:U,'Sample - Superstore'!$V:$V,$A3026,'Sample - Superstore'!$N:$N,$B3026)</f>
        <v>3.462</v>
      </c>
      <c r="N3026" s="40"/>
    </row>
    <row r="3027">
      <c r="A3027" s="41" t="s">
        <v>8635</v>
      </c>
      <c r="B3027" s="36" t="s">
        <v>6427</v>
      </c>
      <c r="C3027" s="36" t="s">
        <v>35</v>
      </c>
      <c r="D3027" s="36" t="s">
        <v>121</v>
      </c>
      <c r="E3027" s="36" t="s">
        <v>6428</v>
      </c>
      <c r="F3027" s="42">
        <f>SUMIFS('Sample - Superstore'!R:R,'Sample - Superstore'!$V:$V,$A3027,'Sample - Superstore'!$N:$N,$B3027)</f>
        <v>162.6</v>
      </c>
      <c r="G3027" s="43" t="str">
        <f>IF(OR($F3027&lt;Lower_Limit,$F3027&gt;Upper_Limit),TRUE,IF($F3027&gt;Upper_percentile,"P99",IF($F3027&lt;Lower_percentile,"P01","")))</f>
        <v/>
      </c>
      <c r="H3027" s="44">
        <f>SUMIFS('Sample - Superstore'!S:S,'Sample - Superstore'!$V:$V,$A3027,'Sample - Superstore'!$N:$N,$B3027)</f>
        <v>3</v>
      </c>
      <c r="I3027" s="45">
        <f>SUMIFS('Sample - Superstore'!T:T,'Sample - Superstore'!$V:$V,$A3027,'Sample - Superstore'!$N:$N,$B3027)</f>
        <v>0</v>
      </c>
      <c r="J3027" s="42">
        <f>SUMIFS('Sample - Superstore'!U:U,'Sample - Superstore'!$V:$V,$A3027,'Sample - Superstore'!$N:$N,$B3027)</f>
        <v>34.146</v>
      </c>
      <c r="N3027" s="40"/>
    </row>
    <row r="3028">
      <c r="A3028" s="41" t="s">
        <v>8635</v>
      </c>
      <c r="B3028" s="36" t="s">
        <v>4308</v>
      </c>
      <c r="C3028" s="36" t="s">
        <v>35</v>
      </c>
      <c r="D3028" s="36" t="s">
        <v>263</v>
      </c>
      <c r="E3028" s="36" t="s">
        <v>4309</v>
      </c>
      <c r="F3028" s="42">
        <f>SUMIFS('Sample - Superstore'!R:R,'Sample - Superstore'!$V:$V,$A3028,'Sample - Superstore'!$N:$N,$B3028)</f>
        <v>1086.844</v>
      </c>
      <c r="G3028" s="43" t="str">
        <f>IF(OR($F3028&lt;Lower_Limit,$F3028&gt;Upper_Limit),TRUE,IF($F3028&gt;Upper_percentile,"P99",IF($F3028&lt;Lower_percentile,"P01","")))</f>
        <v/>
      </c>
      <c r="H3028" s="44">
        <f>SUMIFS('Sample - Superstore'!S:S,'Sample - Superstore'!$V:$V,$A3028,'Sample - Superstore'!$N:$N,$B3028)</f>
        <v>9</v>
      </c>
      <c r="I3028" s="45">
        <f>SUMIFS('Sample - Superstore'!T:T,'Sample - Superstore'!$V:$V,$A3028,'Sample - Superstore'!$N:$N,$B3028)</f>
        <v>0</v>
      </c>
      <c r="J3028" s="42">
        <f>SUMIFS('Sample - Superstore'!U:U,'Sample - Superstore'!$V:$V,$A3028,'Sample - Superstore'!$N:$N,$B3028)</f>
        <v>271.711</v>
      </c>
      <c r="N3028" s="40"/>
    </row>
    <row r="3029">
      <c r="A3029" s="41" t="s">
        <v>8635</v>
      </c>
      <c r="B3029" s="36" t="s">
        <v>6433</v>
      </c>
      <c r="C3029" s="36" t="s">
        <v>39</v>
      </c>
      <c r="D3029" s="36" t="s">
        <v>61</v>
      </c>
      <c r="E3029" s="36" t="s">
        <v>6434</v>
      </c>
      <c r="F3029" s="42">
        <f>SUMIFS('Sample - Superstore'!R:R,'Sample - Superstore'!$V:$V,$A3029,'Sample - Superstore'!$N:$N,$B3029)</f>
        <v>57.3737679</v>
      </c>
      <c r="G3029" s="43" t="str">
        <f>IF(OR($F3029&lt;Lower_Limit,$F3029&gt;Upper_Limit),TRUE,IF($F3029&gt;Upper_percentile,"P99",IF($F3029&lt;Lower_percentile,"P01","")))</f>
        <v/>
      </c>
      <c r="H3029" s="44">
        <f>SUMIFS('Sample - Superstore'!S:S,'Sample - Superstore'!$V:$V,$A3029,'Sample - Superstore'!$N:$N,$B3029)</f>
        <v>3</v>
      </c>
      <c r="I3029" s="45">
        <f>SUMIFS('Sample - Superstore'!T:T,'Sample - Superstore'!$V:$V,$A3029,'Sample - Superstore'!$N:$N,$B3029)</f>
        <v>0.2</v>
      </c>
      <c r="J3029" s="42">
        <f>SUMIFS('Sample - Superstore'!U:U,'Sample - Superstore'!$V:$V,$A3029,'Sample - Superstore'!$N:$N,$B3029)</f>
        <v>10.04040938</v>
      </c>
      <c r="N3029" s="40"/>
    </row>
    <row r="3030">
      <c r="A3030" s="41" t="s">
        <v>8635</v>
      </c>
      <c r="B3030" s="36" t="s">
        <v>2504</v>
      </c>
      <c r="C3030" s="36" t="s">
        <v>51</v>
      </c>
      <c r="D3030" s="36" t="s">
        <v>124</v>
      </c>
      <c r="E3030" s="36" t="s">
        <v>2505</v>
      </c>
      <c r="F3030" s="42">
        <f>SUMIFS('Sample - Superstore'!R:R,'Sample - Superstore'!$V:$V,$A3030,'Sample - Superstore'!$N:$N,$B3030)</f>
        <v>24.79786667</v>
      </c>
      <c r="G3030" s="43" t="str">
        <f>IF(OR($F3030&lt;Lower_Limit,$F3030&gt;Upper_Limit),TRUE,IF($F3030&gt;Upper_percentile,"P99",IF($F3030&lt;Lower_percentile,"P01","")))</f>
        <v/>
      </c>
      <c r="H3030" s="44">
        <f>SUMIFS('Sample - Superstore'!S:S,'Sample - Superstore'!$V:$V,$A3030,'Sample - Superstore'!$N:$N,$B3030)</f>
        <v>4</v>
      </c>
      <c r="I3030" s="45">
        <f>SUMIFS('Sample - Superstore'!T:T,'Sample - Superstore'!$V:$V,$A3030,'Sample - Superstore'!$N:$N,$B3030)</f>
        <v>0.2</v>
      </c>
      <c r="J3030" s="42">
        <f>SUMIFS('Sample - Superstore'!U:U,'Sample - Superstore'!$V:$V,$A3030,'Sample - Superstore'!$N:$N,$B3030)</f>
        <v>8.679253333</v>
      </c>
      <c r="N3030" s="40"/>
    </row>
    <row r="3031">
      <c r="A3031" s="41" t="s">
        <v>8635</v>
      </c>
      <c r="B3031" s="36" t="s">
        <v>3231</v>
      </c>
      <c r="C3031" s="36" t="s">
        <v>35</v>
      </c>
      <c r="D3031" s="36" t="s">
        <v>121</v>
      </c>
      <c r="E3031" s="36" t="s">
        <v>3232</v>
      </c>
      <c r="F3031" s="42">
        <f>SUMIFS('Sample - Superstore'!R:R,'Sample - Superstore'!$V:$V,$A3031,'Sample - Superstore'!$N:$N,$B3031)</f>
        <v>18.28</v>
      </c>
      <c r="G3031" s="43" t="str">
        <f>IF(OR($F3031&lt;Lower_Limit,$F3031&gt;Upper_Limit),TRUE,IF($F3031&gt;Upper_percentile,"P99",IF($F3031&lt;Lower_percentile,"P01","")))</f>
        <v/>
      </c>
      <c r="H3031" s="44">
        <f>SUMIFS('Sample - Superstore'!S:S,'Sample - Superstore'!$V:$V,$A3031,'Sample - Superstore'!$N:$N,$B3031)</f>
        <v>2</v>
      </c>
      <c r="I3031" s="45">
        <f>SUMIFS('Sample - Superstore'!T:T,'Sample - Superstore'!$V:$V,$A3031,'Sample - Superstore'!$N:$N,$B3031)</f>
        <v>0</v>
      </c>
      <c r="J3031" s="42">
        <f>SUMIFS('Sample - Superstore'!U:U,'Sample - Superstore'!$V:$V,$A3031,'Sample - Superstore'!$N:$N,$B3031)</f>
        <v>6.2152</v>
      </c>
      <c r="N3031" s="40"/>
    </row>
    <row r="3032">
      <c r="A3032" s="41" t="s">
        <v>8635</v>
      </c>
      <c r="B3032" s="36" t="s">
        <v>1972</v>
      </c>
      <c r="C3032" s="36" t="s">
        <v>35</v>
      </c>
      <c r="D3032" s="36" t="s">
        <v>121</v>
      </c>
      <c r="E3032" s="36" t="s">
        <v>1973</v>
      </c>
      <c r="F3032" s="42">
        <f>SUMIFS('Sample - Superstore'!R:R,'Sample - Superstore'!$V:$V,$A3032,'Sample - Superstore'!$N:$N,$B3032)</f>
        <v>304.2803556</v>
      </c>
      <c r="G3032" s="43" t="str">
        <f>IF(OR($F3032&lt;Lower_Limit,$F3032&gt;Upper_Limit),TRUE,IF($F3032&gt;Upper_percentile,"P99",IF($F3032&lt;Lower_percentile,"P01","")))</f>
        <v/>
      </c>
      <c r="H3032" s="44">
        <f>SUMIFS('Sample - Superstore'!S:S,'Sample - Superstore'!$V:$V,$A3032,'Sample - Superstore'!$N:$N,$B3032)</f>
        <v>3</v>
      </c>
      <c r="I3032" s="45">
        <f>SUMIFS('Sample - Superstore'!T:T,'Sample - Superstore'!$V:$V,$A3032,'Sample - Superstore'!$N:$N,$B3032)</f>
        <v>0.2</v>
      </c>
      <c r="J3032" s="42">
        <f>SUMIFS('Sample - Superstore'!U:U,'Sample - Superstore'!$V:$V,$A3032,'Sample - Superstore'!$N:$N,$B3032)</f>
        <v>0</v>
      </c>
      <c r="N3032" s="40"/>
    </row>
    <row r="3033">
      <c r="A3033" s="41" t="s">
        <v>8635</v>
      </c>
      <c r="B3033" s="36" t="s">
        <v>561</v>
      </c>
      <c r="C3033" s="36" t="s">
        <v>51</v>
      </c>
      <c r="D3033" s="36" t="s">
        <v>52</v>
      </c>
      <c r="E3033" s="36" t="s">
        <v>562</v>
      </c>
      <c r="F3033" s="42">
        <f>SUMIFS('Sample - Superstore'!R:R,'Sample - Superstore'!$V:$V,$A3033,'Sample - Superstore'!$N:$N,$B3033)</f>
        <v>463.6021104</v>
      </c>
      <c r="G3033" s="43" t="str">
        <f>IF(OR($F3033&lt;Lower_Limit,$F3033&gt;Upper_Limit),TRUE,IF($F3033&gt;Upper_percentile,"P99",IF($F3033&lt;Lower_percentile,"P01","")))</f>
        <v/>
      </c>
      <c r="H3033" s="44">
        <f>SUMIFS('Sample - Superstore'!S:S,'Sample - Superstore'!$V:$V,$A3033,'Sample - Superstore'!$N:$N,$B3033)</f>
        <v>3</v>
      </c>
      <c r="I3033" s="45">
        <f>SUMIFS('Sample - Superstore'!T:T,'Sample - Superstore'!$V:$V,$A3033,'Sample - Superstore'!$N:$N,$B3033)</f>
        <v>0</v>
      </c>
      <c r="J3033" s="42">
        <f>SUMIFS('Sample - Superstore'!U:U,'Sample - Superstore'!$V:$V,$A3033,'Sample - Superstore'!$N:$N,$B3033)</f>
        <v>60.26827435</v>
      </c>
      <c r="N3033" s="40"/>
    </row>
    <row r="3034">
      <c r="A3034" s="41" t="s">
        <v>8635</v>
      </c>
      <c r="B3034" s="36" t="s">
        <v>3382</v>
      </c>
      <c r="C3034" s="36" t="s">
        <v>51</v>
      </c>
      <c r="D3034" s="36" t="s">
        <v>635</v>
      </c>
      <c r="E3034" s="36" t="s">
        <v>3383</v>
      </c>
      <c r="F3034" s="42">
        <f>SUMIFS('Sample - Superstore'!R:R,'Sample - Superstore'!$V:$V,$A3034,'Sample - Superstore'!$N:$N,$B3034)</f>
        <v>146.8480165</v>
      </c>
      <c r="G3034" s="43" t="str">
        <f>IF(OR($F3034&lt;Lower_Limit,$F3034&gt;Upper_Limit),TRUE,IF($F3034&gt;Upper_percentile,"P99",IF($F3034&lt;Lower_percentile,"P01","")))</f>
        <v/>
      </c>
      <c r="H3034" s="44">
        <f>SUMIFS('Sample - Superstore'!S:S,'Sample - Superstore'!$V:$V,$A3034,'Sample - Superstore'!$N:$N,$B3034)</f>
        <v>7</v>
      </c>
      <c r="I3034" s="45">
        <f>SUMIFS('Sample - Superstore'!T:T,'Sample - Superstore'!$V:$V,$A3034,'Sample - Superstore'!$N:$N,$B3034)</f>
        <v>0</v>
      </c>
      <c r="J3034" s="42">
        <f>SUMIFS('Sample - Superstore'!U:U,'Sample - Superstore'!$V:$V,$A3034,'Sample - Superstore'!$N:$N,$B3034)</f>
        <v>44.05440494</v>
      </c>
      <c r="N3034" s="40"/>
    </row>
    <row r="3035">
      <c r="A3035" s="41" t="s">
        <v>8635</v>
      </c>
      <c r="B3035" s="36" t="s">
        <v>6440</v>
      </c>
      <c r="C3035" s="36" t="s">
        <v>39</v>
      </c>
      <c r="D3035" s="36" t="s">
        <v>61</v>
      </c>
      <c r="E3035" s="36" t="s">
        <v>6441</v>
      </c>
      <c r="F3035" s="42">
        <f>SUMIFS('Sample - Superstore'!R:R,'Sample - Superstore'!$V:$V,$A3035,'Sample - Superstore'!$N:$N,$B3035)</f>
        <v>185.8965926</v>
      </c>
      <c r="G3035" s="43" t="str">
        <f>IF(OR($F3035&lt;Lower_Limit,$F3035&gt;Upper_Limit),TRUE,IF($F3035&gt;Upper_percentile,"P99",IF($F3035&lt;Lower_percentile,"P01","")))</f>
        <v/>
      </c>
      <c r="H3035" s="44">
        <f>SUMIFS('Sample - Superstore'!S:S,'Sample - Superstore'!$V:$V,$A3035,'Sample - Superstore'!$N:$N,$B3035)</f>
        <v>6</v>
      </c>
      <c r="I3035" s="45">
        <f>SUMIFS('Sample - Superstore'!T:T,'Sample - Superstore'!$V:$V,$A3035,'Sample - Superstore'!$N:$N,$B3035)</f>
        <v>0</v>
      </c>
      <c r="J3035" s="42">
        <f>SUMIFS('Sample - Superstore'!U:U,'Sample - Superstore'!$V:$V,$A3035,'Sample - Superstore'!$N:$N,$B3035)</f>
        <v>66.92277333</v>
      </c>
      <c r="N3035" s="40"/>
    </row>
    <row r="3036">
      <c r="A3036" s="41" t="s">
        <v>8635</v>
      </c>
      <c r="B3036" s="36" t="s">
        <v>1679</v>
      </c>
      <c r="C3036" s="36" t="s">
        <v>51</v>
      </c>
      <c r="D3036" s="36" t="s">
        <v>635</v>
      </c>
      <c r="E3036" s="36" t="s">
        <v>1680</v>
      </c>
      <c r="F3036" s="42">
        <f>SUMIFS('Sample - Superstore'!R:R,'Sample - Superstore'!$V:$V,$A3036,'Sample - Superstore'!$N:$N,$B3036)</f>
        <v>65.69925926</v>
      </c>
      <c r="G3036" s="43" t="str">
        <f>IF(OR($F3036&lt;Lower_Limit,$F3036&gt;Upper_Limit),TRUE,IF($F3036&gt;Upper_percentile,"P99",IF($F3036&lt;Lower_percentile,"P01","")))</f>
        <v/>
      </c>
      <c r="H3036" s="44">
        <f>SUMIFS('Sample - Superstore'!S:S,'Sample - Superstore'!$V:$V,$A3036,'Sample - Superstore'!$N:$N,$B3036)</f>
        <v>5</v>
      </c>
      <c r="I3036" s="45">
        <f>SUMIFS('Sample - Superstore'!T:T,'Sample - Superstore'!$V:$V,$A3036,'Sample - Superstore'!$N:$N,$B3036)</f>
        <v>0</v>
      </c>
      <c r="J3036" s="42">
        <f>SUMIFS('Sample - Superstore'!U:U,'Sample - Superstore'!$V:$V,$A3036,'Sample - Superstore'!$N:$N,$B3036)</f>
        <v>18.39579259</v>
      </c>
      <c r="N3036" s="40"/>
    </row>
    <row r="3037">
      <c r="A3037" s="41" t="s">
        <v>8635</v>
      </c>
      <c r="B3037" s="36" t="s">
        <v>335</v>
      </c>
      <c r="C3037" s="36" t="s">
        <v>51</v>
      </c>
      <c r="D3037" s="36" t="s">
        <v>76</v>
      </c>
      <c r="E3037" s="36" t="s">
        <v>336</v>
      </c>
      <c r="F3037" s="42">
        <f>SUMIFS('Sample - Superstore'!R:R,'Sample - Superstore'!$V:$V,$A3037,'Sample - Superstore'!$N:$N,$B3037)</f>
        <v>14.07328395</v>
      </c>
      <c r="G3037" s="43" t="str">
        <f>IF(OR($F3037&lt;Lower_Limit,$F3037&gt;Upper_Limit),TRUE,IF($F3037&gt;Upper_percentile,"P99",IF($F3037&lt;Lower_percentile,"P01","")))</f>
        <v/>
      </c>
      <c r="H3037" s="44">
        <f>SUMIFS('Sample - Superstore'!S:S,'Sample - Superstore'!$V:$V,$A3037,'Sample - Superstore'!$N:$N,$B3037)</f>
        <v>5</v>
      </c>
      <c r="I3037" s="45">
        <f>SUMIFS('Sample - Superstore'!T:T,'Sample - Superstore'!$V:$V,$A3037,'Sample - Superstore'!$N:$N,$B3037)</f>
        <v>0.7</v>
      </c>
      <c r="J3037" s="42">
        <f>SUMIFS('Sample - Superstore'!U:U,'Sample - Superstore'!$V:$V,$A3037,'Sample - Superstore'!$N:$N,$B3037)</f>
        <v>-9.3821893</v>
      </c>
      <c r="N3037" s="40"/>
    </row>
    <row r="3038">
      <c r="A3038" s="41" t="s">
        <v>8635</v>
      </c>
      <c r="B3038" s="36" t="s">
        <v>4518</v>
      </c>
      <c r="C3038" s="36" t="s">
        <v>51</v>
      </c>
      <c r="D3038" s="36" t="s">
        <v>124</v>
      </c>
      <c r="E3038" s="36" t="s">
        <v>4519</v>
      </c>
      <c r="F3038" s="42">
        <f>SUMIFS('Sample - Superstore'!R:R,'Sample - Superstore'!$V:$V,$A3038,'Sample - Superstore'!$N:$N,$B3038)</f>
        <v>6.395206584</v>
      </c>
      <c r="G3038" s="43" t="str">
        <f>IF(OR($F3038&lt;Lower_Limit,$F3038&gt;Upper_Limit),TRUE,IF($F3038&gt;Upper_percentile,"P99",IF($F3038&lt;Lower_percentile,"P01","")))</f>
        <v/>
      </c>
      <c r="H3038" s="44">
        <f>SUMIFS('Sample - Superstore'!S:S,'Sample - Superstore'!$V:$V,$A3038,'Sample - Superstore'!$N:$N,$B3038)</f>
        <v>1</v>
      </c>
      <c r="I3038" s="45">
        <f>SUMIFS('Sample - Superstore'!T:T,'Sample - Superstore'!$V:$V,$A3038,'Sample - Superstore'!$N:$N,$B3038)</f>
        <v>0.2</v>
      </c>
      <c r="J3038" s="42">
        <f>SUMIFS('Sample - Superstore'!U:U,'Sample - Superstore'!$V:$V,$A3038,'Sample - Superstore'!$N:$N,$B3038)</f>
        <v>2.238322305</v>
      </c>
      <c r="N3038" s="40"/>
    </row>
    <row r="3039">
      <c r="A3039" s="41" t="s">
        <v>8635</v>
      </c>
      <c r="B3039" s="36" t="s">
        <v>158</v>
      </c>
      <c r="C3039" s="36" t="s">
        <v>35</v>
      </c>
      <c r="D3039" s="36" t="s">
        <v>121</v>
      </c>
      <c r="E3039" s="36" t="s">
        <v>159</v>
      </c>
      <c r="F3039" s="42">
        <f>SUMIFS('Sample - Superstore'!R:R,'Sample - Superstore'!$V:$V,$A3039,'Sample - Superstore'!$N:$N,$B3039)</f>
        <v>66.36</v>
      </c>
      <c r="G3039" s="43" t="str">
        <f>IF(OR($F3039&lt;Lower_Limit,$F3039&gt;Upper_Limit),TRUE,IF($F3039&gt;Upper_percentile,"P99",IF($F3039&lt;Lower_percentile,"P01","")))</f>
        <v/>
      </c>
      <c r="H3039" s="44">
        <f>SUMIFS('Sample - Superstore'!S:S,'Sample - Superstore'!$V:$V,$A3039,'Sample - Superstore'!$N:$N,$B3039)</f>
        <v>7</v>
      </c>
      <c r="I3039" s="45">
        <f>SUMIFS('Sample - Superstore'!T:T,'Sample - Superstore'!$V:$V,$A3039,'Sample - Superstore'!$N:$N,$B3039)</f>
        <v>0</v>
      </c>
      <c r="J3039" s="42">
        <f>SUMIFS('Sample - Superstore'!U:U,'Sample - Superstore'!$V:$V,$A3039,'Sample - Superstore'!$N:$N,$B3039)</f>
        <v>26.544</v>
      </c>
      <c r="N3039" s="40"/>
    </row>
    <row r="3040">
      <c r="A3040" s="41" t="s">
        <v>8635</v>
      </c>
      <c r="B3040" s="36" t="s">
        <v>2185</v>
      </c>
      <c r="C3040" s="36" t="s">
        <v>51</v>
      </c>
      <c r="D3040" s="36" t="s">
        <v>76</v>
      </c>
      <c r="E3040" s="36" t="s">
        <v>2186</v>
      </c>
      <c r="F3040" s="42">
        <f>SUMIFS('Sample - Superstore'!R:R,'Sample - Superstore'!$V:$V,$A3040,'Sample - Superstore'!$N:$N,$B3040)</f>
        <v>92.88</v>
      </c>
      <c r="G3040" s="43" t="str">
        <f>IF(OR($F3040&lt;Lower_Limit,$F3040&gt;Upper_Limit),TRUE,IF($F3040&gt;Upper_percentile,"P99",IF($F3040&lt;Lower_percentile,"P01","")))</f>
        <v/>
      </c>
      <c r="H3040" s="44">
        <f>SUMIFS('Sample - Superstore'!S:S,'Sample - Superstore'!$V:$V,$A3040,'Sample - Superstore'!$N:$N,$B3040)</f>
        <v>6</v>
      </c>
      <c r="I3040" s="45">
        <f>SUMIFS('Sample - Superstore'!T:T,'Sample - Superstore'!$V:$V,$A3040,'Sample - Superstore'!$N:$N,$B3040)</f>
        <v>0.2</v>
      </c>
      <c r="J3040" s="42">
        <f>SUMIFS('Sample - Superstore'!U:U,'Sample - Superstore'!$V:$V,$A3040,'Sample - Superstore'!$N:$N,$B3040)</f>
        <v>30.186</v>
      </c>
      <c r="N3040" s="40"/>
    </row>
    <row r="3041">
      <c r="A3041" s="41" t="s">
        <v>8635</v>
      </c>
      <c r="B3041" s="36" t="s">
        <v>998</v>
      </c>
      <c r="C3041" s="36" t="s">
        <v>35</v>
      </c>
      <c r="D3041" s="36" t="s">
        <v>121</v>
      </c>
      <c r="E3041" s="36" t="s">
        <v>3367</v>
      </c>
      <c r="F3041" s="42">
        <f>SUMIFS('Sample - Superstore'!R:R,'Sample - Superstore'!$V:$V,$A3041,'Sample - Superstore'!$N:$N,$B3041)</f>
        <v>24.14</v>
      </c>
      <c r="G3041" s="43" t="str">
        <f>IF(OR($F3041&lt;Lower_Limit,$F3041&gt;Upper_Limit),TRUE,IF($F3041&gt;Upper_percentile,"P99",IF($F3041&lt;Lower_percentile,"P01","")))</f>
        <v/>
      </c>
      <c r="H3041" s="44">
        <f>SUMIFS('Sample - Superstore'!S:S,'Sample - Superstore'!$V:$V,$A3041,'Sample - Superstore'!$N:$N,$B3041)</f>
        <v>2</v>
      </c>
      <c r="I3041" s="45">
        <f>SUMIFS('Sample - Superstore'!T:T,'Sample - Superstore'!$V:$V,$A3041,'Sample - Superstore'!$N:$N,$B3041)</f>
        <v>0</v>
      </c>
      <c r="J3041" s="42">
        <f>SUMIFS('Sample - Superstore'!U:U,'Sample - Superstore'!$V:$V,$A3041,'Sample - Superstore'!$N:$N,$B3041)</f>
        <v>7.9662</v>
      </c>
      <c r="N3041" s="40"/>
    </row>
    <row r="3042">
      <c r="A3042" s="41" t="s">
        <v>8635</v>
      </c>
      <c r="B3042" s="36" t="s">
        <v>6447</v>
      </c>
      <c r="C3042" s="36" t="s">
        <v>35</v>
      </c>
      <c r="D3042" s="36" t="s">
        <v>36</v>
      </c>
      <c r="E3042" s="36" t="s">
        <v>6448</v>
      </c>
      <c r="F3042" s="42">
        <f>SUMIFS('Sample - Superstore'!R:R,'Sample - Superstore'!$V:$V,$A3042,'Sample - Superstore'!$N:$N,$B3042)</f>
        <v>264.3685212</v>
      </c>
      <c r="G3042" s="43" t="str">
        <f>IF(OR($F3042&lt;Lower_Limit,$F3042&gt;Upper_Limit),TRUE,IF($F3042&gt;Upper_percentile,"P99",IF($F3042&lt;Lower_percentile,"P01","")))</f>
        <v/>
      </c>
      <c r="H3042" s="44">
        <f>SUMIFS('Sample - Superstore'!S:S,'Sample - Superstore'!$V:$V,$A3042,'Sample - Superstore'!$N:$N,$B3042)</f>
        <v>4</v>
      </c>
      <c r="I3042" s="45">
        <f>SUMIFS('Sample - Superstore'!T:T,'Sample - Superstore'!$V:$V,$A3042,'Sample - Superstore'!$N:$N,$B3042)</f>
        <v>0.2</v>
      </c>
      <c r="J3042" s="42">
        <f>SUMIFS('Sample - Superstore'!U:U,'Sample - Superstore'!$V:$V,$A3042,'Sample - Superstore'!$N:$N,$B3042)</f>
        <v>-9.913819546</v>
      </c>
      <c r="N3042" s="40"/>
    </row>
    <row r="3043">
      <c r="A3043" s="41" t="s">
        <v>8635</v>
      </c>
      <c r="B3043" s="36" t="s">
        <v>4544</v>
      </c>
      <c r="C3043" s="36" t="s">
        <v>39</v>
      </c>
      <c r="D3043" s="36" t="s">
        <v>61</v>
      </c>
      <c r="E3043" s="36" t="s">
        <v>4545</v>
      </c>
      <c r="F3043" s="42">
        <f>SUMIFS('Sample - Superstore'!R:R,'Sample - Superstore'!$V:$V,$A3043,'Sample - Superstore'!$N:$N,$B3043)</f>
        <v>31.01737405</v>
      </c>
      <c r="G3043" s="43" t="str">
        <f>IF(OR($F3043&lt;Lower_Limit,$F3043&gt;Upper_Limit),TRUE,IF($F3043&gt;Upper_percentile,"P99",IF($F3043&lt;Lower_percentile,"P01","")))</f>
        <v/>
      </c>
      <c r="H3043" s="44">
        <f>SUMIFS('Sample - Superstore'!S:S,'Sample - Superstore'!$V:$V,$A3043,'Sample - Superstore'!$N:$N,$B3043)</f>
        <v>2</v>
      </c>
      <c r="I3043" s="45">
        <f>SUMIFS('Sample - Superstore'!T:T,'Sample - Superstore'!$V:$V,$A3043,'Sample - Superstore'!$N:$N,$B3043)</f>
        <v>0.2</v>
      </c>
      <c r="J3043" s="42">
        <f>SUMIFS('Sample - Superstore'!U:U,'Sample - Superstore'!$V:$V,$A3043,'Sample - Superstore'!$N:$N,$B3043)</f>
        <v>8.142060687</v>
      </c>
      <c r="N3043" s="40"/>
    </row>
    <row r="3044">
      <c r="A3044" s="41" t="s">
        <v>8635</v>
      </c>
      <c r="B3044" s="36" t="s">
        <v>6449</v>
      </c>
      <c r="C3044" s="36" t="s">
        <v>35</v>
      </c>
      <c r="D3044" s="36" t="s">
        <v>121</v>
      </c>
      <c r="E3044" s="36" t="s">
        <v>6450</v>
      </c>
      <c r="F3044" s="42">
        <f>SUMIFS('Sample - Superstore'!R:R,'Sample - Superstore'!$V:$V,$A3044,'Sample - Superstore'!$N:$N,$B3044)</f>
        <v>53.37106959</v>
      </c>
      <c r="G3044" s="43" t="str">
        <f>IF(OR($F3044&lt;Lower_Limit,$F3044&gt;Upper_Limit),TRUE,IF($F3044&gt;Upper_percentile,"P99",IF($F3044&lt;Lower_percentile,"P01","")))</f>
        <v/>
      </c>
      <c r="H3044" s="44">
        <f>SUMIFS('Sample - Superstore'!S:S,'Sample - Superstore'!$V:$V,$A3044,'Sample - Superstore'!$N:$N,$B3044)</f>
        <v>3</v>
      </c>
      <c r="I3044" s="45">
        <f>SUMIFS('Sample - Superstore'!T:T,'Sample - Superstore'!$V:$V,$A3044,'Sample - Superstore'!$N:$N,$B3044)</f>
        <v>0.2</v>
      </c>
      <c r="J3044" s="42">
        <f>SUMIFS('Sample - Superstore'!U:U,'Sample - Superstore'!$V:$V,$A3044,'Sample - Superstore'!$N:$N,$B3044)</f>
        <v>-8.005660438</v>
      </c>
      <c r="N3044" s="40"/>
    </row>
    <row r="3045">
      <c r="A3045" s="41" t="s">
        <v>8635</v>
      </c>
      <c r="B3045" s="36" t="s">
        <v>1887</v>
      </c>
      <c r="C3045" s="36" t="s">
        <v>51</v>
      </c>
      <c r="D3045" s="36" t="s">
        <v>297</v>
      </c>
      <c r="E3045" s="36" t="s">
        <v>1888</v>
      </c>
      <c r="F3045" s="42">
        <f>SUMIFS('Sample - Superstore'!R:R,'Sample - Superstore'!$V:$V,$A3045,'Sample - Superstore'!$N:$N,$B3045)</f>
        <v>2.03977811</v>
      </c>
      <c r="G3045" s="43" t="str">
        <f>IF(OR($F3045&lt;Lower_Limit,$F3045&gt;Upper_Limit),TRUE,IF($F3045&gt;Upper_percentile,"P99",IF($F3045&lt;Lower_percentile,"P01","")))</f>
        <v>P01</v>
      </c>
      <c r="H3045" s="44">
        <f>SUMIFS('Sample - Superstore'!S:S,'Sample - Superstore'!$V:$V,$A3045,'Sample - Superstore'!$N:$N,$B3045)</f>
        <v>1</v>
      </c>
      <c r="I3045" s="45">
        <f>SUMIFS('Sample - Superstore'!T:T,'Sample - Superstore'!$V:$V,$A3045,'Sample - Superstore'!$N:$N,$B3045)</f>
        <v>0.2</v>
      </c>
      <c r="J3045" s="42">
        <f>SUMIFS('Sample - Superstore'!U:U,'Sample - Superstore'!$V:$V,$A3045,'Sample - Superstore'!$N:$N,$B3045)</f>
        <v>0.7139223385</v>
      </c>
      <c r="N3045" s="40"/>
    </row>
    <row r="3046">
      <c r="A3046" s="41" t="s">
        <v>8635</v>
      </c>
      <c r="B3046" s="36" t="s">
        <v>415</v>
      </c>
      <c r="C3046" s="36" t="s">
        <v>51</v>
      </c>
      <c r="D3046" s="36" t="s">
        <v>205</v>
      </c>
      <c r="E3046" s="36" t="s">
        <v>416</v>
      </c>
      <c r="F3046" s="42">
        <f>SUMIFS('Sample - Superstore'!R:R,'Sample - Superstore'!$V:$V,$A3046,'Sample - Superstore'!$N:$N,$B3046)</f>
        <v>18.688</v>
      </c>
      <c r="G3046" s="43" t="str">
        <f>IF(OR($F3046&lt;Lower_Limit,$F3046&gt;Upper_Limit),TRUE,IF($F3046&gt;Upper_percentile,"P99",IF($F3046&lt;Lower_percentile,"P01","")))</f>
        <v/>
      </c>
      <c r="H3046" s="44">
        <f>SUMIFS('Sample - Superstore'!S:S,'Sample - Superstore'!$V:$V,$A3046,'Sample - Superstore'!$N:$N,$B3046)</f>
        <v>2</v>
      </c>
      <c r="I3046" s="45">
        <f>SUMIFS('Sample - Superstore'!T:T,'Sample - Superstore'!$V:$V,$A3046,'Sample - Superstore'!$N:$N,$B3046)</f>
        <v>0.2</v>
      </c>
      <c r="J3046" s="42">
        <f>SUMIFS('Sample - Superstore'!U:U,'Sample - Superstore'!$V:$V,$A3046,'Sample - Superstore'!$N:$N,$B3046)</f>
        <v>7.008</v>
      </c>
      <c r="N3046" s="40"/>
    </row>
    <row r="3047">
      <c r="A3047" s="41" t="s">
        <v>8635</v>
      </c>
      <c r="B3047" s="36" t="s">
        <v>6453</v>
      </c>
      <c r="C3047" s="36" t="s">
        <v>35</v>
      </c>
      <c r="D3047" s="36" t="s">
        <v>121</v>
      </c>
      <c r="E3047" s="36" t="s">
        <v>6454</v>
      </c>
      <c r="F3047" s="42">
        <f>SUMIFS('Sample - Superstore'!R:R,'Sample - Superstore'!$V:$V,$A3047,'Sample - Superstore'!$N:$N,$B3047)</f>
        <v>11.664</v>
      </c>
      <c r="G3047" s="43" t="str">
        <f>IF(OR($F3047&lt;Lower_Limit,$F3047&gt;Upper_Limit),TRUE,IF($F3047&gt;Upper_percentile,"P99",IF($F3047&lt;Lower_percentile,"P01","")))</f>
        <v/>
      </c>
      <c r="H3047" s="44">
        <f>SUMIFS('Sample - Superstore'!S:S,'Sample - Superstore'!$V:$V,$A3047,'Sample - Superstore'!$N:$N,$B3047)</f>
        <v>3</v>
      </c>
      <c r="I3047" s="45">
        <f>SUMIFS('Sample - Superstore'!T:T,'Sample - Superstore'!$V:$V,$A3047,'Sample - Superstore'!$N:$N,$B3047)</f>
        <v>0.2</v>
      </c>
      <c r="J3047" s="42">
        <f>SUMIFS('Sample - Superstore'!U:U,'Sample - Superstore'!$V:$V,$A3047,'Sample - Superstore'!$N:$N,$B3047)</f>
        <v>3.3534</v>
      </c>
      <c r="N3047" s="40"/>
    </row>
    <row r="3048">
      <c r="A3048" s="41" t="s">
        <v>8635</v>
      </c>
      <c r="B3048" s="36" t="s">
        <v>6456</v>
      </c>
      <c r="C3048" s="36" t="s">
        <v>51</v>
      </c>
      <c r="D3048" s="36" t="s">
        <v>283</v>
      </c>
      <c r="E3048" s="36" t="s">
        <v>6457</v>
      </c>
      <c r="F3048" s="42">
        <f>SUMIFS('Sample - Superstore'!R:R,'Sample - Superstore'!$V:$V,$A3048,'Sample - Superstore'!$N:$N,$B3048)</f>
        <v>118.8500082</v>
      </c>
      <c r="G3048" s="43" t="str">
        <f>IF(OR($F3048&lt;Lower_Limit,$F3048&gt;Upper_Limit),TRUE,IF($F3048&gt;Upper_percentile,"P99",IF($F3048&lt;Lower_percentile,"P01","")))</f>
        <v/>
      </c>
      <c r="H3048" s="44">
        <f>SUMIFS('Sample - Superstore'!S:S,'Sample - Superstore'!$V:$V,$A3048,'Sample - Superstore'!$N:$N,$B3048)</f>
        <v>2</v>
      </c>
      <c r="I3048" s="45">
        <f>SUMIFS('Sample - Superstore'!T:T,'Sample - Superstore'!$V:$V,$A3048,'Sample - Superstore'!$N:$N,$B3048)</f>
        <v>0.2</v>
      </c>
      <c r="J3048" s="42">
        <f>SUMIFS('Sample - Superstore'!U:U,'Sample - Superstore'!$V:$V,$A3048,'Sample - Superstore'!$N:$N,$B3048)</f>
        <v>14.85625103</v>
      </c>
      <c r="N3048" s="40"/>
    </row>
    <row r="3049">
      <c r="A3049" s="41" t="s">
        <v>8635</v>
      </c>
      <c r="B3049" s="36" t="s">
        <v>4611</v>
      </c>
      <c r="C3049" s="36" t="s">
        <v>51</v>
      </c>
      <c r="D3049" s="36" t="s">
        <v>76</v>
      </c>
      <c r="E3049" s="36" t="s">
        <v>4612</v>
      </c>
      <c r="F3049" s="42">
        <f>SUMIFS('Sample - Superstore'!R:R,'Sample - Superstore'!$V:$V,$A3049,'Sample - Superstore'!$N:$N,$B3049)</f>
        <v>1.422177778</v>
      </c>
      <c r="G3049" s="43" t="str">
        <f>IF(OR($F3049&lt;Lower_Limit,$F3049&gt;Upper_Limit),TRUE,IF($F3049&gt;Upper_percentile,"P99",IF($F3049&lt;Lower_percentile,"P01","")))</f>
        <v>P01</v>
      </c>
      <c r="H3049" s="44">
        <f>SUMIFS('Sample - Superstore'!S:S,'Sample - Superstore'!$V:$V,$A3049,'Sample - Superstore'!$N:$N,$B3049)</f>
        <v>2</v>
      </c>
      <c r="I3049" s="45">
        <f>SUMIFS('Sample - Superstore'!T:T,'Sample - Superstore'!$V:$V,$A3049,'Sample - Superstore'!$N:$N,$B3049)</f>
        <v>0.7</v>
      </c>
      <c r="J3049" s="42">
        <f>SUMIFS('Sample - Superstore'!U:U,'Sample - Superstore'!$V:$V,$A3049,'Sample - Superstore'!$N:$N,$B3049)</f>
        <v>-1.185148148</v>
      </c>
      <c r="N3049" s="40"/>
    </row>
    <row r="3050">
      <c r="A3050" s="41" t="s">
        <v>8635</v>
      </c>
      <c r="B3050" s="36" t="s">
        <v>1544</v>
      </c>
      <c r="C3050" s="36" t="s">
        <v>51</v>
      </c>
      <c r="D3050" s="36" t="s">
        <v>76</v>
      </c>
      <c r="E3050" s="36" t="s">
        <v>1545</v>
      </c>
      <c r="F3050" s="42">
        <f>SUMIFS('Sample - Superstore'!R:R,'Sample - Superstore'!$V:$V,$A3050,'Sample - Superstore'!$N:$N,$B3050)</f>
        <v>8.99994321</v>
      </c>
      <c r="G3050" s="43" t="str">
        <f>IF(OR($F3050&lt;Lower_Limit,$F3050&gt;Upper_Limit),TRUE,IF($F3050&gt;Upper_percentile,"P99",IF($F3050&lt;Lower_percentile,"P01","")))</f>
        <v/>
      </c>
      <c r="H3050" s="44">
        <f>SUMIFS('Sample - Superstore'!S:S,'Sample - Superstore'!$V:$V,$A3050,'Sample - Superstore'!$N:$N,$B3050)</f>
        <v>2</v>
      </c>
      <c r="I3050" s="45">
        <f>SUMIFS('Sample - Superstore'!T:T,'Sample - Superstore'!$V:$V,$A3050,'Sample - Superstore'!$N:$N,$B3050)</f>
        <v>0.7</v>
      </c>
      <c r="J3050" s="42">
        <f>SUMIFS('Sample - Superstore'!U:U,'Sample - Superstore'!$V:$V,$A3050,'Sample - Superstore'!$N:$N,$B3050)</f>
        <v>-6.899956461</v>
      </c>
      <c r="N3050" s="40"/>
    </row>
    <row r="3051">
      <c r="A3051" s="41" t="s">
        <v>8635</v>
      </c>
      <c r="B3051" s="36" t="s">
        <v>4286</v>
      </c>
      <c r="C3051" s="36" t="s">
        <v>51</v>
      </c>
      <c r="D3051" s="36" t="s">
        <v>52</v>
      </c>
      <c r="E3051" s="36" t="s">
        <v>4287</v>
      </c>
      <c r="F3051" s="42">
        <f>SUMIFS('Sample - Superstore'!R:R,'Sample - Superstore'!$V:$V,$A3051,'Sample - Superstore'!$N:$N,$B3051)</f>
        <v>77.88729302</v>
      </c>
      <c r="G3051" s="43" t="str">
        <f>IF(OR($F3051&lt;Lower_Limit,$F3051&gt;Upper_Limit),TRUE,IF($F3051&gt;Upper_percentile,"P99",IF($F3051&lt;Lower_percentile,"P01","")))</f>
        <v/>
      </c>
      <c r="H3051" s="44">
        <f>SUMIFS('Sample - Superstore'!S:S,'Sample - Superstore'!$V:$V,$A3051,'Sample - Superstore'!$N:$N,$B3051)</f>
        <v>2</v>
      </c>
      <c r="I3051" s="45">
        <f>SUMIFS('Sample - Superstore'!T:T,'Sample - Superstore'!$V:$V,$A3051,'Sample - Superstore'!$N:$N,$B3051)</f>
        <v>0.2</v>
      </c>
      <c r="J3051" s="42">
        <f>SUMIFS('Sample - Superstore'!U:U,'Sample - Superstore'!$V:$V,$A3051,'Sample - Superstore'!$N:$N,$B3051)</f>
        <v>-14.60386744</v>
      </c>
      <c r="N3051" s="40"/>
    </row>
    <row r="3052">
      <c r="A3052" s="41" t="s">
        <v>8635</v>
      </c>
      <c r="B3052" s="36" t="s">
        <v>3766</v>
      </c>
      <c r="C3052" s="36" t="s">
        <v>51</v>
      </c>
      <c r="D3052" s="36" t="s">
        <v>272</v>
      </c>
      <c r="E3052" s="36" t="s">
        <v>3767</v>
      </c>
      <c r="F3052" s="42">
        <f>SUMIFS('Sample - Superstore'!R:R,'Sample - Superstore'!$V:$V,$A3052,'Sample - Superstore'!$N:$N,$B3052)</f>
        <v>1.81</v>
      </c>
      <c r="G3052" s="43" t="str">
        <f>IF(OR($F3052&lt;Lower_Limit,$F3052&gt;Upper_Limit),TRUE,IF($F3052&gt;Upper_percentile,"P99",IF($F3052&lt;Lower_percentile,"P01","")))</f>
        <v>P01</v>
      </c>
      <c r="H3052" s="44">
        <f>SUMIFS('Sample - Superstore'!S:S,'Sample - Superstore'!$V:$V,$A3052,'Sample - Superstore'!$N:$N,$B3052)</f>
        <v>1</v>
      </c>
      <c r="I3052" s="45">
        <f>SUMIFS('Sample - Superstore'!T:T,'Sample - Superstore'!$V:$V,$A3052,'Sample - Superstore'!$N:$N,$B3052)</f>
        <v>0</v>
      </c>
      <c r="J3052" s="42">
        <f>SUMIFS('Sample - Superstore'!U:U,'Sample - Superstore'!$V:$V,$A3052,'Sample - Superstore'!$N:$N,$B3052)</f>
        <v>0.6516</v>
      </c>
      <c r="N3052" s="40"/>
    </row>
    <row r="3053">
      <c r="A3053" s="41" t="s">
        <v>8635</v>
      </c>
      <c r="B3053" s="36" t="s">
        <v>1784</v>
      </c>
      <c r="C3053" s="36" t="s">
        <v>39</v>
      </c>
      <c r="D3053" s="36" t="s">
        <v>40</v>
      </c>
      <c r="E3053" s="36" t="s">
        <v>1785</v>
      </c>
      <c r="F3053" s="42">
        <f>SUMIFS('Sample - Superstore'!R:R,'Sample - Superstore'!$V:$V,$A3053,'Sample - Superstore'!$N:$N,$B3053)</f>
        <v>552</v>
      </c>
      <c r="G3053" s="43" t="str">
        <f>IF(OR($F3053&lt;Lower_Limit,$F3053&gt;Upper_Limit),TRUE,IF($F3053&gt;Upper_percentile,"P99",IF($F3053&lt;Lower_percentile,"P01","")))</f>
        <v/>
      </c>
      <c r="H3053" s="44">
        <f>SUMIFS('Sample - Superstore'!S:S,'Sample - Superstore'!$V:$V,$A3053,'Sample - Superstore'!$N:$N,$B3053)</f>
        <v>10</v>
      </c>
      <c r="I3053" s="45">
        <f>SUMIFS('Sample - Superstore'!T:T,'Sample - Superstore'!$V:$V,$A3053,'Sample - Superstore'!$N:$N,$B3053)</f>
        <v>0.2</v>
      </c>
      <c r="J3053" s="42">
        <f>SUMIFS('Sample - Superstore'!U:U,'Sample - Superstore'!$V:$V,$A3053,'Sample - Superstore'!$N:$N,$B3053)</f>
        <v>34.5</v>
      </c>
      <c r="N3053" s="40"/>
    </row>
    <row r="3054">
      <c r="A3054" s="41" t="s">
        <v>8635</v>
      </c>
      <c r="B3054" s="36" t="s">
        <v>1061</v>
      </c>
      <c r="C3054" s="36" t="s">
        <v>39</v>
      </c>
      <c r="D3054" s="36" t="s">
        <v>61</v>
      </c>
      <c r="E3054" s="36" t="s">
        <v>1062</v>
      </c>
      <c r="F3054" s="42">
        <f>SUMIFS('Sample - Superstore'!R:R,'Sample - Superstore'!$V:$V,$A3054,'Sample - Superstore'!$N:$N,$B3054)</f>
        <v>83.77441152</v>
      </c>
      <c r="G3054" s="43" t="str">
        <f>IF(OR($F3054&lt;Lower_Limit,$F3054&gt;Upper_Limit),TRUE,IF($F3054&gt;Upper_percentile,"P99",IF($F3054&lt;Lower_percentile,"P01","")))</f>
        <v/>
      </c>
      <c r="H3054" s="44">
        <f>SUMIFS('Sample - Superstore'!S:S,'Sample - Superstore'!$V:$V,$A3054,'Sample - Superstore'!$N:$N,$B3054)</f>
        <v>2</v>
      </c>
      <c r="I3054" s="45">
        <f>SUMIFS('Sample - Superstore'!T:T,'Sample - Superstore'!$V:$V,$A3054,'Sample - Superstore'!$N:$N,$B3054)</f>
        <v>0</v>
      </c>
      <c r="J3054" s="42">
        <f>SUMIFS('Sample - Superstore'!U:U,'Sample - Superstore'!$V:$V,$A3054,'Sample - Superstore'!$N:$N,$B3054)</f>
        <v>5.864208807</v>
      </c>
      <c r="N3054" s="40"/>
    </row>
    <row r="3055">
      <c r="A3055" s="41" t="s">
        <v>8635</v>
      </c>
      <c r="B3055" s="36" t="s">
        <v>4558</v>
      </c>
      <c r="C3055" s="36" t="s">
        <v>51</v>
      </c>
      <c r="D3055" s="36" t="s">
        <v>76</v>
      </c>
      <c r="E3055" s="36" t="s">
        <v>4559</v>
      </c>
      <c r="F3055" s="42">
        <f>SUMIFS('Sample - Superstore'!R:R,'Sample - Superstore'!$V:$V,$A3055,'Sample - Superstore'!$N:$N,$B3055)</f>
        <v>12.48595473</v>
      </c>
      <c r="G3055" s="43" t="str">
        <f>IF(OR($F3055&lt;Lower_Limit,$F3055&gt;Upper_Limit),TRUE,IF($F3055&gt;Upper_percentile,"P99",IF($F3055&lt;Lower_percentile,"P01","")))</f>
        <v/>
      </c>
      <c r="H3055" s="44">
        <f>SUMIFS('Sample - Superstore'!S:S,'Sample - Superstore'!$V:$V,$A3055,'Sample - Superstore'!$N:$N,$B3055)</f>
        <v>5</v>
      </c>
      <c r="I3055" s="45">
        <f>SUMIFS('Sample - Superstore'!T:T,'Sample - Superstore'!$V:$V,$A3055,'Sample - Superstore'!$N:$N,$B3055)</f>
        <v>0.8</v>
      </c>
      <c r="J3055" s="42">
        <f>SUMIFS('Sample - Superstore'!U:U,'Sample - Superstore'!$V:$V,$A3055,'Sample - Superstore'!$N:$N,$B3055)</f>
        <v>-21.85042078</v>
      </c>
      <c r="N3055" s="40"/>
    </row>
    <row r="3056">
      <c r="A3056" s="41" t="s">
        <v>8635</v>
      </c>
      <c r="B3056" s="36" t="s">
        <v>2157</v>
      </c>
      <c r="C3056" s="36" t="s">
        <v>51</v>
      </c>
      <c r="D3056" s="36" t="s">
        <v>52</v>
      </c>
      <c r="E3056" s="36" t="s">
        <v>2158</v>
      </c>
      <c r="F3056" s="42">
        <f>SUMIFS('Sample - Superstore'!R:R,'Sample - Superstore'!$V:$V,$A3056,'Sample - Superstore'!$N:$N,$B3056)</f>
        <v>87.13113416</v>
      </c>
      <c r="G3056" s="43" t="str">
        <f>IF(OR($F3056&lt;Lower_Limit,$F3056&gt;Upper_Limit),TRUE,IF($F3056&gt;Upper_percentile,"P99",IF($F3056&lt;Lower_percentile,"P01","")))</f>
        <v/>
      </c>
      <c r="H3056" s="44">
        <f>SUMIFS('Sample - Superstore'!S:S,'Sample - Superstore'!$V:$V,$A3056,'Sample - Superstore'!$N:$N,$B3056)</f>
        <v>1</v>
      </c>
      <c r="I3056" s="45">
        <f>SUMIFS('Sample - Superstore'!T:T,'Sample - Superstore'!$V:$V,$A3056,'Sample - Superstore'!$N:$N,$B3056)</f>
        <v>0.2</v>
      </c>
      <c r="J3056" s="42">
        <f>SUMIFS('Sample - Superstore'!U:U,'Sample - Superstore'!$V:$V,$A3056,'Sample - Superstore'!$N:$N,$B3056)</f>
        <v>-21.78278354</v>
      </c>
      <c r="N3056" s="40"/>
    </row>
    <row r="3057">
      <c r="A3057" s="41" t="s">
        <v>8635</v>
      </c>
      <c r="B3057" s="36" t="s">
        <v>4083</v>
      </c>
      <c r="C3057" s="36" t="s">
        <v>51</v>
      </c>
      <c r="D3057" s="36" t="s">
        <v>76</v>
      </c>
      <c r="E3057" s="36" t="s">
        <v>4084</v>
      </c>
      <c r="F3057" s="42">
        <f>SUMIFS('Sample - Superstore'!R:R,'Sample - Superstore'!$V:$V,$A3057,'Sample - Superstore'!$N:$N,$B3057)</f>
        <v>13.904</v>
      </c>
      <c r="G3057" s="43" t="str">
        <f>IF(OR($F3057&lt;Lower_Limit,$F3057&gt;Upper_Limit),TRUE,IF($F3057&gt;Upper_percentile,"P99",IF($F3057&lt;Lower_percentile,"P01","")))</f>
        <v/>
      </c>
      <c r="H3057" s="44">
        <f>SUMIFS('Sample - Superstore'!S:S,'Sample - Superstore'!$V:$V,$A3057,'Sample - Superstore'!$N:$N,$B3057)</f>
        <v>2</v>
      </c>
      <c r="I3057" s="45">
        <f>SUMIFS('Sample - Superstore'!T:T,'Sample - Superstore'!$V:$V,$A3057,'Sample - Superstore'!$N:$N,$B3057)</f>
        <v>0.2</v>
      </c>
      <c r="J3057" s="42">
        <f>SUMIFS('Sample - Superstore'!U:U,'Sample - Superstore'!$V:$V,$A3057,'Sample - Superstore'!$N:$N,$B3057)</f>
        <v>4.5188</v>
      </c>
      <c r="N3057" s="40"/>
    </row>
    <row r="3058">
      <c r="A3058" s="41" t="s">
        <v>8635</v>
      </c>
      <c r="B3058" s="36" t="s">
        <v>92</v>
      </c>
      <c r="C3058" s="36" t="s">
        <v>51</v>
      </c>
      <c r="D3058" s="36" t="s">
        <v>93</v>
      </c>
      <c r="E3058" s="36" t="s">
        <v>94</v>
      </c>
      <c r="F3058" s="42">
        <f>SUMIFS('Sample - Superstore'!R:R,'Sample - Superstore'!$V:$V,$A3058,'Sample - Superstore'!$N:$N,$B3058)</f>
        <v>28.39476785</v>
      </c>
      <c r="G3058" s="43" t="str">
        <f>IF(OR($F3058&lt;Lower_Limit,$F3058&gt;Upper_Limit),TRUE,IF($F3058&gt;Upper_percentile,"P99",IF($F3058&lt;Lower_percentile,"P01","")))</f>
        <v/>
      </c>
      <c r="H3058" s="44">
        <f>SUMIFS('Sample - Superstore'!S:S,'Sample - Superstore'!$V:$V,$A3058,'Sample - Superstore'!$N:$N,$B3058)</f>
        <v>9</v>
      </c>
      <c r="I3058" s="45">
        <f>SUMIFS('Sample - Superstore'!T:T,'Sample - Superstore'!$V:$V,$A3058,'Sample - Superstore'!$N:$N,$B3058)</f>
        <v>0.2</v>
      </c>
      <c r="J3058" s="42">
        <f>SUMIFS('Sample - Superstore'!U:U,'Sample - Superstore'!$V:$V,$A3058,'Sample - Superstore'!$N:$N,$B3058)</f>
        <v>3.549345981</v>
      </c>
      <c r="N3058" s="40"/>
    </row>
    <row r="3059">
      <c r="A3059" s="41" t="s">
        <v>8635</v>
      </c>
      <c r="B3059" s="36" t="s">
        <v>4419</v>
      </c>
      <c r="C3059" s="36" t="s">
        <v>51</v>
      </c>
      <c r="D3059" s="36" t="s">
        <v>93</v>
      </c>
      <c r="E3059" s="36" t="s">
        <v>4420</v>
      </c>
      <c r="F3059" s="42">
        <f>SUMIFS('Sample - Superstore'!R:R,'Sample - Superstore'!$V:$V,$A3059,'Sample - Superstore'!$N:$N,$B3059)</f>
        <v>46.08139098</v>
      </c>
      <c r="G3059" s="43" t="str">
        <f>IF(OR($F3059&lt;Lower_Limit,$F3059&gt;Upper_Limit),TRUE,IF($F3059&gt;Upper_percentile,"P99",IF($F3059&lt;Lower_percentile,"P01","")))</f>
        <v/>
      </c>
      <c r="H3059" s="44">
        <f>SUMIFS('Sample - Superstore'!S:S,'Sample - Superstore'!$V:$V,$A3059,'Sample - Superstore'!$N:$N,$B3059)</f>
        <v>5</v>
      </c>
      <c r="I3059" s="45">
        <f>SUMIFS('Sample - Superstore'!T:T,'Sample - Superstore'!$V:$V,$A3059,'Sample - Superstore'!$N:$N,$B3059)</f>
        <v>0.2</v>
      </c>
      <c r="J3059" s="42">
        <f>SUMIFS('Sample - Superstore'!U:U,'Sample - Superstore'!$V:$V,$A3059,'Sample - Superstore'!$N:$N,$B3059)</f>
        <v>4.608139098</v>
      </c>
      <c r="N3059" s="40"/>
    </row>
    <row r="3060">
      <c r="A3060" s="41" t="s">
        <v>8635</v>
      </c>
      <c r="B3060" s="36" t="s">
        <v>2280</v>
      </c>
      <c r="C3060" s="36" t="s">
        <v>51</v>
      </c>
      <c r="D3060" s="36" t="s">
        <v>124</v>
      </c>
      <c r="E3060" s="36" t="s">
        <v>2281</v>
      </c>
      <c r="F3060" s="42">
        <f>SUMIFS('Sample - Superstore'!R:R,'Sample - Superstore'!$V:$V,$A3060,'Sample - Superstore'!$N:$N,$B3060)</f>
        <v>19.05</v>
      </c>
      <c r="G3060" s="43" t="str">
        <f>IF(OR($F3060&lt;Lower_Limit,$F3060&gt;Upper_Limit),TRUE,IF($F3060&gt;Upper_percentile,"P99",IF($F3060&lt;Lower_percentile,"P01","")))</f>
        <v/>
      </c>
      <c r="H3060" s="44">
        <f>SUMIFS('Sample - Superstore'!S:S,'Sample - Superstore'!$V:$V,$A3060,'Sample - Superstore'!$N:$N,$B3060)</f>
        <v>3</v>
      </c>
      <c r="I3060" s="45">
        <f>SUMIFS('Sample - Superstore'!T:T,'Sample - Superstore'!$V:$V,$A3060,'Sample - Superstore'!$N:$N,$B3060)</f>
        <v>0</v>
      </c>
      <c r="J3060" s="42">
        <f>SUMIFS('Sample - Superstore'!U:U,'Sample - Superstore'!$V:$V,$A3060,'Sample - Superstore'!$N:$N,$B3060)</f>
        <v>8.763</v>
      </c>
      <c r="N3060" s="40"/>
    </row>
    <row r="3061">
      <c r="A3061" s="41" t="s">
        <v>8635</v>
      </c>
      <c r="B3061" s="36" t="s">
        <v>3551</v>
      </c>
      <c r="C3061" s="36" t="s">
        <v>51</v>
      </c>
      <c r="D3061" s="36" t="s">
        <v>76</v>
      </c>
      <c r="E3061" s="36" t="s">
        <v>3552</v>
      </c>
      <c r="F3061" s="42">
        <f>SUMIFS('Sample - Superstore'!R:R,'Sample - Superstore'!$V:$V,$A3061,'Sample - Superstore'!$N:$N,$B3061)</f>
        <v>73.344</v>
      </c>
      <c r="G3061" s="43" t="str">
        <f>IF(OR($F3061&lt;Lower_Limit,$F3061&gt;Upper_Limit),TRUE,IF($F3061&gt;Upper_percentile,"P99",IF($F3061&lt;Lower_percentile,"P01","")))</f>
        <v/>
      </c>
      <c r="H3061" s="44">
        <f>SUMIFS('Sample - Superstore'!S:S,'Sample - Superstore'!$V:$V,$A3061,'Sample - Superstore'!$N:$N,$B3061)</f>
        <v>3</v>
      </c>
      <c r="I3061" s="45">
        <f>SUMIFS('Sample - Superstore'!T:T,'Sample - Superstore'!$V:$V,$A3061,'Sample - Superstore'!$N:$N,$B3061)</f>
        <v>0.2</v>
      </c>
      <c r="J3061" s="42">
        <f>SUMIFS('Sample - Superstore'!U:U,'Sample - Superstore'!$V:$V,$A3061,'Sample - Superstore'!$N:$N,$B3061)</f>
        <v>27.504</v>
      </c>
      <c r="N3061" s="40"/>
    </row>
    <row r="3062">
      <c r="A3062" s="41" t="s">
        <v>8635</v>
      </c>
      <c r="B3062" s="36" t="s">
        <v>3476</v>
      </c>
      <c r="C3062" s="36" t="s">
        <v>39</v>
      </c>
      <c r="D3062" s="36" t="s">
        <v>61</v>
      </c>
      <c r="E3062" s="36" t="s">
        <v>3477</v>
      </c>
      <c r="F3062" s="42">
        <f>SUMIFS('Sample - Superstore'!R:R,'Sample - Superstore'!$V:$V,$A3062,'Sample - Superstore'!$N:$N,$B3062)</f>
        <v>107.97</v>
      </c>
      <c r="G3062" s="43" t="str">
        <f>IF(OR($F3062&lt;Lower_Limit,$F3062&gt;Upper_Limit),TRUE,IF($F3062&gt;Upper_percentile,"P99",IF($F3062&lt;Lower_percentile,"P01","")))</f>
        <v/>
      </c>
      <c r="H3062" s="44">
        <f>SUMIFS('Sample - Superstore'!S:S,'Sample - Superstore'!$V:$V,$A3062,'Sample - Superstore'!$N:$N,$B3062)</f>
        <v>3</v>
      </c>
      <c r="I3062" s="45">
        <f>SUMIFS('Sample - Superstore'!T:T,'Sample - Superstore'!$V:$V,$A3062,'Sample - Superstore'!$N:$N,$B3062)</f>
        <v>0</v>
      </c>
      <c r="J3062" s="42">
        <f>SUMIFS('Sample - Superstore'!U:U,'Sample - Superstore'!$V:$V,$A3062,'Sample - Superstore'!$N:$N,$B3062)</f>
        <v>22.6737</v>
      </c>
      <c r="N3062" s="40"/>
    </row>
    <row r="3063">
      <c r="A3063" s="41" t="s">
        <v>8635</v>
      </c>
      <c r="B3063" s="36" t="s">
        <v>34</v>
      </c>
      <c r="C3063" s="36" t="s">
        <v>35</v>
      </c>
      <c r="D3063" s="36" t="s">
        <v>36</v>
      </c>
      <c r="E3063" s="36" t="s">
        <v>37</v>
      </c>
      <c r="F3063" s="42">
        <f>SUMIFS('Sample - Superstore'!R:R,'Sample - Superstore'!$V:$V,$A3063,'Sample - Superstore'!$N:$N,$B3063)</f>
        <v>344.981</v>
      </c>
      <c r="G3063" s="43" t="str">
        <f>IF(OR($F3063&lt;Lower_Limit,$F3063&gt;Upper_Limit),TRUE,IF($F3063&gt;Upper_percentile,"P99",IF($F3063&lt;Lower_percentile,"P01","")))</f>
        <v/>
      </c>
      <c r="H3063" s="44">
        <f>SUMIFS('Sample - Superstore'!S:S,'Sample - Superstore'!$V:$V,$A3063,'Sample - Superstore'!$N:$N,$B3063)</f>
        <v>7</v>
      </c>
      <c r="I3063" s="45">
        <f>SUMIFS('Sample - Superstore'!T:T,'Sample - Superstore'!$V:$V,$A3063,'Sample - Superstore'!$N:$N,$B3063)</f>
        <v>0.15</v>
      </c>
      <c r="J3063" s="42">
        <f>SUMIFS('Sample - Superstore'!U:U,'Sample - Superstore'!$V:$V,$A3063,'Sample - Superstore'!$N:$N,$B3063)</f>
        <v>28.4102</v>
      </c>
      <c r="N3063" s="40"/>
    </row>
    <row r="3064">
      <c r="A3064" s="41" t="s">
        <v>8635</v>
      </c>
      <c r="B3064" s="36" t="s">
        <v>173</v>
      </c>
      <c r="C3064" s="36" t="s">
        <v>35</v>
      </c>
      <c r="D3064" s="36" t="s">
        <v>121</v>
      </c>
      <c r="E3064" s="36" t="s">
        <v>174</v>
      </c>
      <c r="F3064" s="42">
        <f>SUMIFS('Sample - Superstore'!R:R,'Sample - Superstore'!$V:$V,$A3064,'Sample - Superstore'!$N:$N,$B3064)</f>
        <v>2.381509465</v>
      </c>
      <c r="G3064" s="43" t="str">
        <f>IF(OR($F3064&lt;Lower_Limit,$F3064&gt;Upper_Limit),TRUE,IF($F3064&gt;Upper_percentile,"P99",IF($F3064&lt;Lower_percentile,"P01","")))</f>
        <v/>
      </c>
      <c r="H3064" s="44">
        <f>SUMIFS('Sample - Superstore'!S:S,'Sample - Superstore'!$V:$V,$A3064,'Sample - Superstore'!$N:$N,$B3064)</f>
        <v>1</v>
      </c>
      <c r="I3064" s="45">
        <f>SUMIFS('Sample - Superstore'!T:T,'Sample - Superstore'!$V:$V,$A3064,'Sample - Superstore'!$N:$N,$B3064)</f>
        <v>0.6</v>
      </c>
      <c r="J3064" s="42">
        <f>SUMIFS('Sample - Superstore'!U:U,'Sample - Superstore'!$V:$V,$A3064,'Sample - Superstore'!$N:$N,$B3064)</f>
        <v>-1.726594362</v>
      </c>
      <c r="N3064" s="40"/>
    </row>
    <row r="3065">
      <c r="A3065" s="41" t="s">
        <v>8635</v>
      </c>
      <c r="B3065" s="36" t="s">
        <v>5603</v>
      </c>
      <c r="C3065" s="36" t="s">
        <v>51</v>
      </c>
      <c r="D3065" s="36" t="s">
        <v>124</v>
      </c>
      <c r="E3065" s="36" t="s">
        <v>5604</v>
      </c>
      <c r="F3065" s="42">
        <f>SUMIFS('Sample - Superstore'!R:R,'Sample - Superstore'!$V:$V,$A3065,'Sample - Superstore'!$N:$N,$B3065)</f>
        <v>20.34</v>
      </c>
      <c r="G3065" s="43" t="str">
        <f>IF(OR($F3065&lt;Lower_Limit,$F3065&gt;Upper_Limit),TRUE,IF($F3065&gt;Upper_percentile,"P99",IF($F3065&lt;Lower_percentile,"P01","")))</f>
        <v/>
      </c>
      <c r="H3065" s="44">
        <f>SUMIFS('Sample - Superstore'!S:S,'Sample - Superstore'!$V:$V,$A3065,'Sample - Superstore'!$N:$N,$B3065)</f>
        <v>3</v>
      </c>
      <c r="I3065" s="45">
        <f>SUMIFS('Sample - Superstore'!T:T,'Sample - Superstore'!$V:$V,$A3065,'Sample - Superstore'!$N:$N,$B3065)</f>
        <v>0</v>
      </c>
      <c r="J3065" s="42">
        <f>SUMIFS('Sample - Superstore'!U:U,'Sample - Superstore'!$V:$V,$A3065,'Sample - Superstore'!$N:$N,$B3065)</f>
        <v>9.3564</v>
      </c>
      <c r="N3065" s="40"/>
    </row>
    <row r="3066">
      <c r="A3066" s="41" t="s">
        <v>8635</v>
      </c>
      <c r="B3066" s="36" t="s">
        <v>3386</v>
      </c>
      <c r="C3066" s="36" t="s">
        <v>51</v>
      </c>
      <c r="D3066" s="36" t="s">
        <v>297</v>
      </c>
      <c r="E3066" s="36" t="s">
        <v>3387</v>
      </c>
      <c r="F3066" s="42">
        <f>SUMIFS('Sample - Superstore'!R:R,'Sample - Superstore'!$V:$V,$A3066,'Sample - Superstore'!$N:$N,$B3066)</f>
        <v>39.28</v>
      </c>
      <c r="G3066" s="43" t="str">
        <f>IF(OR($F3066&lt;Lower_Limit,$F3066&gt;Upper_Limit),TRUE,IF($F3066&gt;Upper_percentile,"P99",IF($F3066&lt;Lower_percentile,"P01","")))</f>
        <v/>
      </c>
      <c r="H3066" s="44">
        <f>SUMIFS('Sample - Superstore'!S:S,'Sample - Superstore'!$V:$V,$A3066,'Sample - Superstore'!$N:$N,$B3066)</f>
        <v>8</v>
      </c>
      <c r="I3066" s="45">
        <f>SUMIFS('Sample - Superstore'!T:T,'Sample - Superstore'!$V:$V,$A3066,'Sample - Superstore'!$N:$N,$B3066)</f>
        <v>0</v>
      </c>
      <c r="J3066" s="42">
        <f>SUMIFS('Sample - Superstore'!U:U,'Sample - Superstore'!$V:$V,$A3066,'Sample - Superstore'!$N:$N,$B3066)</f>
        <v>19.2472</v>
      </c>
      <c r="N3066" s="40"/>
    </row>
    <row r="3067">
      <c r="A3067" s="41" t="s">
        <v>8635</v>
      </c>
      <c r="B3067" s="36" t="s">
        <v>4227</v>
      </c>
      <c r="C3067" s="36" t="s">
        <v>51</v>
      </c>
      <c r="D3067" s="36" t="s">
        <v>297</v>
      </c>
      <c r="E3067" s="36" t="s">
        <v>4228</v>
      </c>
      <c r="F3067" s="42">
        <f>SUMIFS('Sample - Superstore'!R:R,'Sample - Superstore'!$V:$V,$A3067,'Sample - Superstore'!$N:$N,$B3067)</f>
        <v>39.68948148</v>
      </c>
      <c r="G3067" s="43" t="str">
        <f>IF(OR($F3067&lt;Lower_Limit,$F3067&gt;Upper_Limit),TRUE,IF($F3067&gt;Upper_percentile,"P99",IF($F3067&lt;Lower_percentile,"P01","")))</f>
        <v/>
      </c>
      <c r="H3067" s="44">
        <f>SUMIFS('Sample - Superstore'!S:S,'Sample - Superstore'!$V:$V,$A3067,'Sample - Superstore'!$N:$N,$B3067)</f>
        <v>4</v>
      </c>
      <c r="I3067" s="45">
        <f>SUMIFS('Sample - Superstore'!T:T,'Sample - Superstore'!$V:$V,$A3067,'Sample - Superstore'!$N:$N,$B3067)</f>
        <v>0.2</v>
      </c>
      <c r="J3067" s="42">
        <f>SUMIFS('Sample - Superstore'!U:U,'Sample - Superstore'!$V:$V,$A3067,'Sample - Superstore'!$N:$N,$B3067)</f>
        <v>13.89131852</v>
      </c>
      <c r="N3067" s="40"/>
    </row>
    <row r="3068">
      <c r="A3068" s="41" t="s">
        <v>8635</v>
      </c>
      <c r="B3068" s="36" t="s">
        <v>1404</v>
      </c>
      <c r="C3068" s="36" t="s">
        <v>35</v>
      </c>
      <c r="D3068" s="36" t="s">
        <v>36</v>
      </c>
      <c r="E3068" s="36" t="s">
        <v>1405</v>
      </c>
      <c r="F3068" s="42">
        <f>SUMIFS('Sample - Superstore'!R:R,'Sample - Superstore'!$V:$V,$A3068,'Sample - Superstore'!$N:$N,$B3068)</f>
        <v>263.9561429</v>
      </c>
      <c r="G3068" s="43" t="str">
        <f>IF(OR($F3068&lt;Lower_Limit,$F3068&gt;Upper_Limit),TRUE,IF($F3068&gt;Upper_percentile,"P99",IF($F3068&lt;Lower_percentile,"P01","")))</f>
        <v/>
      </c>
      <c r="H3068" s="44">
        <f>SUMIFS('Sample - Superstore'!S:S,'Sample - Superstore'!$V:$V,$A3068,'Sample - Superstore'!$N:$N,$B3068)</f>
        <v>4</v>
      </c>
      <c r="I3068" s="45">
        <f>SUMIFS('Sample - Superstore'!T:T,'Sample - Superstore'!$V:$V,$A3068,'Sample - Superstore'!$N:$N,$B3068)</f>
        <v>0.32</v>
      </c>
      <c r="J3068" s="42">
        <f>SUMIFS('Sample - Superstore'!U:U,'Sample - Superstore'!$V:$V,$A3068,'Sample - Superstore'!$N:$N,$B3068)</f>
        <v>-50.46220379</v>
      </c>
      <c r="N3068" s="40"/>
    </row>
    <row r="3069">
      <c r="A3069" s="41" t="s">
        <v>8635</v>
      </c>
      <c r="B3069" s="36" t="s">
        <v>2328</v>
      </c>
      <c r="C3069" s="36" t="s">
        <v>51</v>
      </c>
      <c r="D3069" s="36" t="s">
        <v>93</v>
      </c>
      <c r="E3069" s="36" t="s">
        <v>2329</v>
      </c>
      <c r="F3069" s="42">
        <f>SUMIFS('Sample - Superstore'!R:R,'Sample - Superstore'!$V:$V,$A3069,'Sample - Superstore'!$N:$N,$B3069)</f>
        <v>123.92</v>
      </c>
      <c r="G3069" s="43" t="str">
        <f>IF(OR($F3069&lt;Lower_Limit,$F3069&gt;Upper_Limit),TRUE,IF($F3069&gt;Upper_percentile,"P99",IF($F3069&lt;Lower_percentile,"P01","")))</f>
        <v/>
      </c>
      <c r="H3069" s="44">
        <f>SUMIFS('Sample - Superstore'!S:S,'Sample - Superstore'!$V:$V,$A3069,'Sample - Superstore'!$N:$N,$B3069)</f>
        <v>4</v>
      </c>
      <c r="I3069" s="45">
        <f>SUMIFS('Sample - Superstore'!T:T,'Sample - Superstore'!$V:$V,$A3069,'Sample - Superstore'!$N:$N,$B3069)</f>
        <v>0</v>
      </c>
      <c r="J3069" s="42">
        <f>SUMIFS('Sample - Superstore'!U:U,'Sample - Superstore'!$V:$V,$A3069,'Sample - Superstore'!$N:$N,$B3069)</f>
        <v>33.4584</v>
      </c>
      <c r="N3069" s="40"/>
    </row>
    <row r="3070">
      <c r="A3070" s="41" t="s">
        <v>8635</v>
      </c>
      <c r="B3070" s="36" t="s">
        <v>3645</v>
      </c>
      <c r="C3070" s="36" t="s">
        <v>51</v>
      </c>
      <c r="D3070" s="36" t="s">
        <v>93</v>
      </c>
      <c r="E3070" s="36" t="s">
        <v>3646</v>
      </c>
      <c r="F3070" s="42">
        <f>SUMIFS('Sample - Superstore'!R:R,'Sample - Superstore'!$V:$V,$A3070,'Sample - Superstore'!$N:$N,$B3070)</f>
        <v>12.39</v>
      </c>
      <c r="G3070" s="43" t="str">
        <f>IF(OR($F3070&lt;Lower_Limit,$F3070&gt;Upper_Limit),TRUE,IF($F3070&gt;Upper_percentile,"P99",IF($F3070&lt;Lower_percentile,"P01","")))</f>
        <v/>
      </c>
      <c r="H3070" s="44">
        <f>SUMIFS('Sample - Superstore'!S:S,'Sample - Superstore'!$V:$V,$A3070,'Sample - Superstore'!$N:$N,$B3070)</f>
        <v>3</v>
      </c>
      <c r="I3070" s="45">
        <f>SUMIFS('Sample - Superstore'!T:T,'Sample - Superstore'!$V:$V,$A3070,'Sample - Superstore'!$N:$N,$B3070)</f>
        <v>0</v>
      </c>
      <c r="J3070" s="42">
        <f>SUMIFS('Sample - Superstore'!U:U,'Sample - Superstore'!$V:$V,$A3070,'Sample - Superstore'!$N:$N,$B3070)</f>
        <v>5.6994</v>
      </c>
      <c r="N3070" s="40"/>
    </row>
    <row r="3071">
      <c r="A3071" s="41" t="s">
        <v>8635</v>
      </c>
      <c r="B3071" s="36" t="s">
        <v>5016</v>
      </c>
      <c r="C3071" s="36" t="s">
        <v>51</v>
      </c>
      <c r="D3071" s="36" t="s">
        <v>93</v>
      </c>
      <c r="E3071" s="36" t="s">
        <v>5017</v>
      </c>
      <c r="F3071" s="42">
        <f>SUMIFS('Sample - Superstore'!R:R,'Sample - Superstore'!$V:$V,$A3071,'Sample - Superstore'!$N:$N,$B3071)</f>
        <v>47.3</v>
      </c>
      <c r="G3071" s="43" t="str">
        <f>IF(OR($F3071&lt;Lower_Limit,$F3071&gt;Upper_Limit),TRUE,IF($F3071&gt;Upper_percentile,"P99",IF($F3071&lt;Lower_percentile,"P01","")))</f>
        <v/>
      </c>
      <c r="H3071" s="44">
        <f>SUMIFS('Sample - Superstore'!S:S,'Sample - Superstore'!$V:$V,$A3071,'Sample - Superstore'!$N:$N,$B3071)</f>
        <v>2</v>
      </c>
      <c r="I3071" s="45">
        <f>SUMIFS('Sample - Superstore'!T:T,'Sample - Superstore'!$V:$V,$A3071,'Sample - Superstore'!$N:$N,$B3071)</f>
        <v>0</v>
      </c>
      <c r="J3071" s="42">
        <f>SUMIFS('Sample - Superstore'!U:U,'Sample - Superstore'!$V:$V,$A3071,'Sample - Superstore'!$N:$N,$B3071)</f>
        <v>12.298</v>
      </c>
      <c r="N3071" s="40"/>
    </row>
    <row r="3072">
      <c r="A3072" s="41" t="s">
        <v>8635</v>
      </c>
      <c r="B3072" s="36" t="s">
        <v>5140</v>
      </c>
      <c r="C3072" s="36" t="s">
        <v>35</v>
      </c>
      <c r="D3072" s="36" t="s">
        <v>121</v>
      </c>
      <c r="E3072" s="36" t="s">
        <v>5141</v>
      </c>
      <c r="F3072" s="42">
        <f>SUMIFS('Sample - Superstore'!R:R,'Sample - Superstore'!$V:$V,$A3072,'Sample - Superstore'!$N:$N,$B3072)</f>
        <v>139.58</v>
      </c>
      <c r="G3072" s="43" t="str">
        <f>IF(OR($F3072&lt;Lower_Limit,$F3072&gt;Upper_Limit),TRUE,IF($F3072&gt;Upper_percentile,"P99",IF($F3072&lt;Lower_percentile,"P01","")))</f>
        <v/>
      </c>
      <c r="H3072" s="44">
        <f>SUMIFS('Sample - Superstore'!S:S,'Sample - Superstore'!$V:$V,$A3072,'Sample - Superstore'!$N:$N,$B3072)</f>
        <v>7</v>
      </c>
      <c r="I3072" s="45">
        <f>SUMIFS('Sample - Superstore'!T:T,'Sample - Superstore'!$V:$V,$A3072,'Sample - Superstore'!$N:$N,$B3072)</f>
        <v>0</v>
      </c>
      <c r="J3072" s="42">
        <f>SUMIFS('Sample - Superstore'!U:U,'Sample - Superstore'!$V:$V,$A3072,'Sample - Superstore'!$N:$N,$B3072)</f>
        <v>39.0824</v>
      </c>
      <c r="N3072" s="40"/>
    </row>
    <row r="3073">
      <c r="A3073" s="41" t="s">
        <v>8635</v>
      </c>
      <c r="B3073" s="36" t="s">
        <v>1575</v>
      </c>
      <c r="C3073" s="36" t="s">
        <v>51</v>
      </c>
      <c r="D3073" s="36" t="s">
        <v>93</v>
      </c>
      <c r="E3073" s="36" t="s">
        <v>1576</v>
      </c>
      <c r="F3073" s="42">
        <f>SUMIFS('Sample - Superstore'!R:R,'Sample - Superstore'!$V:$V,$A3073,'Sample - Superstore'!$N:$N,$B3073)</f>
        <v>8.209145679</v>
      </c>
      <c r="G3073" s="43" t="str">
        <f>IF(OR($F3073&lt;Lower_Limit,$F3073&gt;Upper_Limit),TRUE,IF($F3073&gt;Upper_percentile,"P99",IF($F3073&lt;Lower_percentile,"P01","")))</f>
        <v/>
      </c>
      <c r="H3073" s="44">
        <f>SUMIFS('Sample - Superstore'!S:S,'Sample - Superstore'!$V:$V,$A3073,'Sample - Superstore'!$N:$N,$B3073)</f>
        <v>2</v>
      </c>
      <c r="I3073" s="45">
        <f>SUMIFS('Sample - Superstore'!T:T,'Sample - Superstore'!$V:$V,$A3073,'Sample - Superstore'!$N:$N,$B3073)</f>
        <v>0.2</v>
      </c>
      <c r="J3073" s="42">
        <f>SUMIFS('Sample - Superstore'!U:U,'Sample - Superstore'!$V:$V,$A3073,'Sample - Superstore'!$N:$N,$B3073)</f>
        <v>0.9235288889</v>
      </c>
      <c r="N3073" s="40"/>
    </row>
    <row r="3074">
      <c r="A3074" s="41" t="s">
        <v>8635</v>
      </c>
      <c r="B3074" s="36" t="s">
        <v>5463</v>
      </c>
      <c r="C3074" s="36" t="s">
        <v>51</v>
      </c>
      <c r="D3074" s="36" t="s">
        <v>283</v>
      </c>
      <c r="E3074" s="36" t="s">
        <v>5464</v>
      </c>
      <c r="F3074" s="42">
        <f>SUMIFS('Sample - Superstore'!R:R,'Sample - Superstore'!$V:$V,$A3074,'Sample - Superstore'!$N:$N,$B3074)</f>
        <v>19.26060402</v>
      </c>
      <c r="G3074" s="43" t="str">
        <f>IF(OR($F3074&lt;Lower_Limit,$F3074&gt;Upper_Limit),TRUE,IF($F3074&gt;Upper_percentile,"P99",IF($F3074&lt;Lower_percentile,"P01","")))</f>
        <v/>
      </c>
      <c r="H3074" s="44">
        <f>SUMIFS('Sample - Superstore'!S:S,'Sample - Superstore'!$V:$V,$A3074,'Sample - Superstore'!$N:$N,$B3074)</f>
        <v>3</v>
      </c>
      <c r="I3074" s="45">
        <f>SUMIFS('Sample - Superstore'!T:T,'Sample - Superstore'!$V:$V,$A3074,'Sample - Superstore'!$N:$N,$B3074)</f>
        <v>0.2</v>
      </c>
      <c r="J3074" s="42">
        <f>SUMIFS('Sample - Superstore'!U:U,'Sample - Superstore'!$V:$V,$A3074,'Sample - Superstore'!$N:$N,$B3074)</f>
        <v>3.611363255</v>
      </c>
      <c r="N3074" s="40"/>
    </row>
    <row r="3075">
      <c r="A3075" s="41" t="s">
        <v>8635</v>
      </c>
      <c r="B3075" s="36" t="s">
        <v>540</v>
      </c>
      <c r="C3075" s="36" t="s">
        <v>39</v>
      </c>
      <c r="D3075" s="36" t="s">
        <v>40</v>
      </c>
      <c r="E3075" s="36" t="s">
        <v>541</v>
      </c>
      <c r="F3075" s="42">
        <f>SUMIFS('Sample - Superstore'!R:R,'Sample - Superstore'!$V:$V,$A3075,'Sample - Superstore'!$N:$N,$B3075)</f>
        <v>508.5883342</v>
      </c>
      <c r="G3075" s="43" t="str">
        <f>IF(OR($F3075&lt;Lower_Limit,$F3075&gt;Upper_Limit),TRUE,IF($F3075&gt;Upper_percentile,"P99",IF($F3075&lt;Lower_percentile,"P01","")))</f>
        <v/>
      </c>
      <c r="H3075" s="44">
        <f>SUMIFS('Sample - Superstore'!S:S,'Sample - Superstore'!$V:$V,$A3075,'Sample - Superstore'!$N:$N,$B3075)</f>
        <v>2</v>
      </c>
      <c r="I3075" s="45">
        <f>SUMIFS('Sample - Superstore'!T:T,'Sample - Superstore'!$V:$V,$A3075,'Sample - Superstore'!$N:$N,$B3075)</f>
        <v>0.2</v>
      </c>
      <c r="J3075" s="42">
        <f>SUMIFS('Sample - Superstore'!U:U,'Sample - Superstore'!$V:$V,$A3075,'Sample - Superstore'!$N:$N,$B3075)</f>
        <v>57.21618759</v>
      </c>
      <c r="N3075" s="40"/>
    </row>
    <row r="3076">
      <c r="A3076" s="41" t="s">
        <v>8635</v>
      </c>
      <c r="B3076" s="36" t="s">
        <v>3690</v>
      </c>
      <c r="C3076" s="36" t="s">
        <v>35</v>
      </c>
      <c r="D3076" s="36" t="s">
        <v>73</v>
      </c>
      <c r="E3076" s="36" t="s">
        <v>3691</v>
      </c>
      <c r="F3076" s="42">
        <f>SUMIFS('Sample - Superstore'!R:R,'Sample - Superstore'!$V:$V,$A3076,'Sample - Superstore'!$N:$N,$B3076)</f>
        <v>1257.15716</v>
      </c>
      <c r="G3076" s="43" t="str">
        <f>IF(OR($F3076&lt;Lower_Limit,$F3076&gt;Upper_Limit),TRUE,IF($F3076&gt;Upper_percentile,"P99",IF($F3076&lt;Lower_percentile,"P01","")))</f>
        <v/>
      </c>
      <c r="H3076" s="44">
        <f>SUMIFS('Sample - Superstore'!S:S,'Sample - Superstore'!$V:$V,$A3076,'Sample - Superstore'!$N:$N,$B3076)</f>
        <v>5</v>
      </c>
      <c r="I3076" s="45">
        <f>SUMIFS('Sample - Superstore'!T:T,'Sample - Superstore'!$V:$V,$A3076,'Sample - Superstore'!$N:$N,$B3076)</f>
        <v>0.4</v>
      </c>
      <c r="J3076" s="42">
        <f>SUMIFS('Sample - Superstore'!U:U,'Sample - Superstore'!$V:$V,$A3076,'Sample - Superstore'!$N:$N,$B3076)</f>
        <v>-83.81047737</v>
      </c>
      <c r="N3076" s="40"/>
    </row>
    <row r="3077">
      <c r="A3077" s="41" t="s">
        <v>8635</v>
      </c>
      <c r="B3077" s="36" t="s">
        <v>6487</v>
      </c>
      <c r="C3077" s="36" t="s">
        <v>51</v>
      </c>
      <c r="D3077" s="36" t="s">
        <v>205</v>
      </c>
      <c r="E3077" s="36" t="s">
        <v>6488</v>
      </c>
      <c r="F3077" s="42">
        <f>SUMIFS('Sample - Superstore'!R:R,'Sample - Superstore'!$V:$V,$A3077,'Sample - Superstore'!$N:$N,$B3077)</f>
        <v>75.52609053</v>
      </c>
      <c r="G3077" s="43" t="str">
        <f>IF(OR($F3077&lt;Lower_Limit,$F3077&gt;Upper_Limit),TRUE,IF($F3077&gt;Upper_percentile,"P99",IF($F3077&lt;Lower_percentile,"P01","")))</f>
        <v/>
      </c>
      <c r="H3077" s="44">
        <f>SUMIFS('Sample - Superstore'!S:S,'Sample - Superstore'!$V:$V,$A3077,'Sample - Superstore'!$N:$N,$B3077)</f>
        <v>4</v>
      </c>
      <c r="I3077" s="45">
        <f>SUMIFS('Sample - Superstore'!T:T,'Sample - Superstore'!$V:$V,$A3077,'Sample - Superstore'!$N:$N,$B3077)</f>
        <v>0</v>
      </c>
      <c r="J3077" s="42">
        <f>SUMIFS('Sample - Superstore'!U:U,'Sample - Superstore'!$V:$V,$A3077,'Sample - Superstore'!$N:$N,$B3077)</f>
        <v>33.98674074</v>
      </c>
      <c r="N3077" s="40"/>
    </row>
    <row r="3078">
      <c r="A3078" s="41" t="s">
        <v>8635</v>
      </c>
      <c r="B3078" s="36" t="s">
        <v>5021</v>
      </c>
      <c r="C3078" s="36" t="s">
        <v>39</v>
      </c>
      <c r="D3078" s="36" t="s">
        <v>40</v>
      </c>
      <c r="E3078" s="36" t="s">
        <v>5022</v>
      </c>
      <c r="F3078" s="42">
        <f>SUMIFS('Sample - Superstore'!R:R,'Sample - Superstore'!$V:$V,$A3078,'Sample - Superstore'!$N:$N,$B3078)</f>
        <v>812.8171605</v>
      </c>
      <c r="G3078" s="43" t="str">
        <f>IF(OR($F3078&lt;Lower_Limit,$F3078&gt;Upper_Limit),TRUE,IF($F3078&gt;Upper_percentile,"P99",IF($F3078&lt;Lower_percentile,"P01","")))</f>
        <v/>
      </c>
      <c r="H3078" s="44">
        <f>SUMIFS('Sample - Superstore'!S:S,'Sample - Superstore'!$V:$V,$A3078,'Sample - Superstore'!$N:$N,$B3078)</f>
        <v>5</v>
      </c>
      <c r="I3078" s="45">
        <f>SUMIFS('Sample - Superstore'!T:T,'Sample - Superstore'!$V:$V,$A3078,'Sample - Superstore'!$N:$N,$B3078)</f>
        <v>0.4</v>
      </c>
      <c r="J3078" s="42">
        <f>SUMIFS('Sample - Superstore'!U:U,'Sample - Superstore'!$V:$V,$A3078,'Sample - Superstore'!$N:$N,$B3078)</f>
        <v>-189.6573374</v>
      </c>
      <c r="N3078" s="40"/>
    </row>
    <row r="3079">
      <c r="A3079" s="41" t="s">
        <v>8635</v>
      </c>
      <c r="B3079" s="36" t="s">
        <v>1022</v>
      </c>
      <c r="C3079" s="36" t="s">
        <v>51</v>
      </c>
      <c r="D3079" s="36" t="s">
        <v>76</v>
      </c>
      <c r="E3079" s="36" t="s">
        <v>1023</v>
      </c>
      <c r="F3079" s="42">
        <f>SUMIFS('Sample - Superstore'!R:R,'Sample - Superstore'!$V:$V,$A3079,'Sample - Superstore'!$N:$N,$B3079)</f>
        <v>16.66948148</v>
      </c>
      <c r="G3079" s="43" t="str">
        <f>IF(OR($F3079&lt;Lower_Limit,$F3079&gt;Upper_Limit),TRUE,IF($F3079&gt;Upper_percentile,"P99",IF($F3079&lt;Lower_percentile,"P01","")))</f>
        <v/>
      </c>
      <c r="H3079" s="44">
        <f>SUMIFS('Sample - Superstore'!S:S,'Sample - Superstore'!$V:$V,$A3079,'Sample - Superstore'!$N:$N,$B3079)</f>
        <v>3</v>
      </c>
      <c r="I3079" s="45">
        <f>SUMIFS('Sample - Superstore'!T:T,'Sample - Superstore'!$V:$V,$A3079,'Sample - Superstore'!$N:$N,$B3079)</f>
        <v>0.7</v>
      </c>
      <c r="J3079" s="42">
        <f>SUMIFS('Sample - Superstore'!U:U,'Sample - Superstore'!$V:$V,$A3079,'Sample - Superstore'!$N:$N,$B3079)</f>
        <v>-11.11298765</v>
      </c>
      <c r="N3079" s="40"/>
    </row>
    <row r="3080">
      <c r="A3080" s="41" t="s">
        <v>8635</v>
      </c>
      <c r="B3080" s="36" t="s">
        <v>6491</v>
      </c>
      <c r="C3080" s="36" t="s">
        <v>51</v>
      </c>
      <c r="D3080" s="36" t="s">
        <v>93</v>
      </c>
      <c r="E3080" s="36" t="s">
        <v>4409</v>
      </c>
      <c r="F3080" s="42">
        <f>SUMIFS('Sample - Superstore'!R:R,'Sample - Superstore'!$V:$V,$A3080,'Sample - Superstore'!$N:$N,$B3080)</f>
        <v>10.46742896</v>
      </c>
      <c r="G3080" s="43" t="str">
        <f>IF(OR($F3080&lt;Lower_Limit,$F3080&gt;Upper_Limit),TRUE,IF($F3080&gt;Upper_percentile,"P99",IF($F3080&lt;Lower_percentile,"P01","")))</f>
        <v/>
      </c>
      <c r="H3080" s="44">
        <f>SUMIFS('Sample - Superstore'!S:S,'Sample - Superstore'!$V:$V,$A3080,'Sample - Superstore'!$N:$N,$B3080)</f>
        <v>3</v>
      </c>
      <c r="I3080" s="45">
        <f>SUMIFS('Sample - Superstore'!T:T,'Sample - Superstore'!$V:$V,$A3080,'Sample - Superstore'!$N:$N,$B3080)</f>
        <v>0.2</v>
      </c>
      <c r="J3080" s="42">
        <f>SUMIFS('Sample - Superstore'!U:U,'Sample - Superstore'!$V:$V,$A3080,'Sample - Superstore'!$N:$N,$B3080)</f>
        <v>3.271071549</v>
      </c>
      <c r="N3080" s="40"/>
    </row>
    <row r="3081">
      <c r="A3081" s="41" t="s">
        <v>8635</v>
      </c>
      <c r="B3081" s="36" t="s">
        <v>5486</v>
      </c>
      <c r="C3081" s="36" t="s">
        <v>35</v>
      </c>
      <c r="D3081" s="36" t="s">
        <v>121</v>
      </c>
      <c r="E3081" s="36" t="s">
        <v>5487</v>
      </c>
      <c r="F3081" s="42">
        <f>SUMIFS('Sample - Superstore'!R:R,'Sample - Superstore'!$V:$V,$A3081,'Sample - Superstore'!$N:$N,$B3081)</f>
        <v>15.97346886</v>
      </c>
      <c r="G3081" s="43" t="str">
        <f>IF(OR($F3081&lt;Lower_Limit,$F3081&gt;Upper_Limit),TRUE,IF($F3081&gt;Upper_percentile,"P99",IF($F3081&lt;Lower_percentile,"P01","")))</f>
        <v/>
      </c>
      <c r="H3081" s="44">
        <f>SUMIFS('Sample - Superstore'!S:S,'Sample - Superstore'!$V:$V,$A3081,'Sample - Superstore'!$N:$N,$B3081)</f>
        <v>8</v>
      </c>
      <c r="I3081" s="45">
        <f>SUMIFS('Sample - Superstore'!T:T,'Sample - Superstore'!$V:$V,$A3081,'Sample - Superstore'!$N:$N,$B3081)</f>
        <v>0.2</v>
      </c>
      <c r="J3081" s="42">
        <f>SUMIFS('Sample - Superstore'!U:U,'Sample - Superstore'!$V:$V,$A3081,'Sample - Superstore'!$N:$N,$B3081)</f>
        <v>4.193035576</v>
      </c>
      <c r="N3081" s="40"/>
    </row>
    <row r="3082">
      <c r="A3082" s="41" t="s">
        <v>8635</v>
      </c>
      <c r="B3082" s="36" t="s">
        <v>3625</v>
      </c>
      <c r="C3082" s="36" t="s">
        <v>39</v>
      </c>
      <c r="D3082" s="36" t="s">
        <v>61</v>
      </c>
      <c r="E3082" s="36" t="s">
        <v>3626</v>
      </c>
      <c r="F3082" s="42">
        <f>SUMIFS('Sample - Superstore'!R:R,'Sample - Superstore'!$V:$V,$A3082,'Sample - Superstore'!$N:$N,$B3082)</f>
        <v>1.605103131</v>
      </c>
      <c r="G3082" s="43" t="str">
        <f>IF(OR($F3082&lt;Lower_Limit,$F3082&gt;Upper_Limit),TRUE,IF($F3082&gt;Upper_percentile,"P99",IF($F3082&lt;Lower_percentile,"P01","")))</f>
        <v>P01</v>
      </c>
      <c r="H3082" s="44">
        <f>SUMIFS('Sample - Superstore'!S:S,'Sample - Superstore'!$V:$V,$A3082,'Sample - Superstore'!$N:$N,$B3082)</f>
        <v>3</v>
      </c>
      <c r="I3082" s="45">
        <f>SUMIFS('Sample - Superstore'!T:T,'Sample - Superstore'!$V:$V,$A3082,'Sample - Superstore'!$N:$N,$B3082)</f>
        <v>0.2</v>
      </c>
      <c r="J3082" s="42">
        <f>SUMIFS('Sample - Superstore'!U:U,'Sample - Superstore'!$V:$V,$A3082,'Sample - Superstore'!$N:$N,$B3082)</f>
        <v>0.5015947285</v>
      </c>
      <c r="N3082" s="40"/>
    </row>
    <row r="3083">
      <c r="A3083" s="41" t="s">
        <v>8635</v>
      </c>
      <c r="B3083" s="36" t="s">
        <v>1981</v>
      </c>
      <c r="C3083" s="36" t="s">
        <v>51</v>
      </c>
      <c r="D3083" s="36" t="s">
        <v>124</v>
      </c>
      <c r="E3083" s="36" t="s">
        <v>1982</v>
      </c>
      <c r="F3083" s="42">
        <f>SUMIFS('Sample - Superstore'!R:R,'Sample - Superstore'!$V:$V,$A3083,'Sample - Superstore'!$N:$N,$B3083)</f>
        <v>12.43733333</v>
      </c>
      <c r="G3083" s="43" t="str">
        <f>IF(OR($F3083&lt;Lower_Limit,$F3083&gt;Upper_Limit),TRUE,IF($F3083&gt;Upper_percentile,"P99",IF($F3083&lt;Lower_percentile,"P01","")))</f>
        <v/>
      </c>
      <c r="H3083" s="44">
        <f>SUMIFS('Sample - Superstore'!S:S,'Sample - Superstore'!$V:$V,$A3083,'Sample - Superstore'!$N:$N,$B3083)</f>
        <v>2</v>
      </c>
      <c r="I3083" s="45">
        <f>SUMIFS('Sample - Superstore'!T:T,'Sample - Superstore'!$V:$V,$A3083,'Sample - Superstore'!$N:$N,$B3083)</f>
        <v>0.2</v>
      </c>
      <c r="J3083" s="42">
        <f>SUMIFS('Sample - Superstore'!U:U,'Sample - Superstore'!$V:$V,$A3083,'Sample - Superstore'!$N:$N,$B3083)</f>
        <v>4.353066667</v>
      </c>
      <c r="N3083" s="40"/>
    </row>
    <row r="3084">
      <c r="A3084" s="41" t="s">
        <v>8635</v>
      </c>
      <c r="B3084" s="36" t="s">
        <v>6495</v>
      </c>
      <c r="C3084" s="36" t="s">
        <v>51</v>
      </c>
      <c r="D3084" s="36" t="s">
        <v>297</v>
      </c>
      <c r="E3084" s="36" t="s">
        <v>6496</v>
      </c>
      <c r="F3084" s="42">
        <f>SUMIFS('Sample - Superstore'!R:R,'Sample - Superstore'!$V:$V,$A3084,'Sample - Superstore'!$N:$N,$B3084)</f>
        <v>6.90962963</v>
      </c>
      <c r="G3084" s="43" t="str">
        <f>IF(OR($F3084&lt;Lower_Limit,$F3084&gt;Upper_Limit),TRUE,IF($F3084&gt;Upper_percentile,"P99",IF($F3084&lt;Lower_percentile,"P01","")))</f>
        <v/>
      </c>
      <c r="H3084" s="44">
        <f>SUMIFS('Sample - Superstore'!S:S,'Sample - Superstore'!$V:$V,$A3084,'Sample - Superstore'!$N:$N,$B3084)</f>
        <v>2</v>
      </c>
      <c r="I3084" s="45">
        <f>SUMIFS('Sample - Superstore'!T:T,'Sample - Superstore'!$V:$V,$A3084,'Sample - Superstore'!$N:$N,$B3084)</f>
        <v>0</v>
      </c>
      <c r="J3084" s="42">
        <f>SUMIFS('Sample - Superstore'!U:U,'Sample - Superstore'!$V:$V,$A3084,'Sample - Superstore'!$N:$N,$B3084)</f>
        <v>3.385718519</v>
      </c>
      <c r="N3084" s="40"/>
    </row>
    <row r="3085">
      <c r="A3085" s="41" t="s">
        <v>8635</v>
      </c>
      <c r="B3085" s="36" t="s">
        <v>5633</v>
      </c>
      <c r="C3085" s="36" t="s">
        <v>51</v>
      </c>
      <c r="D3085" s="36" t="s">
        <v>76</v>
      </c>
      <c r="E3085" s="36" t="s">
        <v>5634</v>
      </c>
      <c r="F3085" s="42">
        <f>SUMIFS('Sample - Superstore'!R:R,'Sample - Superstore'!$V:$V,$A3085,'Sample - Superstore'!$N:$N,$B3085)</f>
        <v>52.02855144</v>
      </c>
      <c r="G3085" s="43" t="str">
        <f>IF(OR($F3085&lt;Lower_Limit,$F3085&gt;Upper_Limit),TRUE,IF($F3085&gt;Upper_percentile,"P99",IF($F3085&lt;Lower_percentile,"P01","")))</f>
        <v/>
      </c>
      <c r="H3085" s="44">
        <f>SUMIFS('Sample - Superstore'!S:S,'Sample - Superstore'!$V:$V,$A3085,'Sample - Superstore'!$N:$N,$B3085)</f>
        <v>7</v>
      </c>
      <c r="I3085" s="45">
        <f>SUMIFS('Sample - Superstore'!T:T,'Sample - Superstore'!$V:$V,$A3085,'Sample - Superstore'!$N:$N,$B3085)</f>
        <v>0.8</v>
      </c>
      <c r="J3085" s="42">
        <f>SUMIFS('Sample - Superstore'!U:U,'Sample - Superstore'!$V:$V,$A3085,'Sample - Superstore'!$N:$N,$B3085)</f>
        <v>-83.2456823</v>
      </c>
      <c r="N3085" s="40"/>
    </row>
    <row r="3086">
      <c r="A3086" s="41" t="s">
        <v>8635</v>
      </c>
      <c r="B3086" s="36" t="s">
        <v>3688</v>
      </c>
      <c r="C3086" s="36" t="s">
        <v>51</v>
      </c>
      <c r="D3086" s="36" t="s">
        <v>124</v>
      </c>
      <c r="E3086" s="36" t="s">
        <v>3689</v>
      </c>
      <c r="F3086" s="42">
        <f>SUMIFS('Sample - Superstore'!R:R,'Sample - Superstore'!$V:$V,$A3086,'Sample - Superstore'!$N:$N,$B3086)</f>
        <v>163.96</v>
      </c>
      <c r="G3086" s="43" t="str">
        <f>IF(OR($F3086&lt;Lower_Limit,$F3086&gt;Upper_Limit),TRUE,IF($F3086&gt;Upper_percentile,"P99",IF($F3086&lt;Lower_percentile,"P01","")))</f>
        <v/>
      </c>
      <c r="H3086" s="44">
        <f>SUMIFS('Sample - Superstore'!S:S,'Sample - Superstore'!$V:$V,$A3086,'Sample - Superstore'!$N:$N,$B3086)</f>
        <v>4</v>
      </c>
      <c r="I3086" s="45">
        <f>SUMIFS('Sample - Superstore'!T:T,'Sample - Superstore'!$V:$V,$A3086,'Sample - Superstore'!$N:$N,$B3086)</f>
        <v>0</v>
      </c>
      <c r="J3086" s="42">
        <f>SUMIFS('Sample - Superstore'!U:U,'Sample - Superstore'!$V:$V,$A3086,'Sample - Superstore'!$N:$N,$B3086)</f>
        <v>80.3404</v>
      </c>
      <c r="N3086" s="40"/>
    </row>
    <row r="3087">
      <c r="A3087" s="41" t="s">
        <v>8635</v>
      </c>
      <c r="B3087" s="36" t="s">
        <v>6501</v>
      </c>
      <c r="C3087" s="36" t="s">
        <v>35</v>
      </c>
      <c r="D3087" s="36" t="s">
        <v>121</v>
      </c>
      <c r="E3087" s="36" t="s">
        <v>6502</v>
      </c>
      <c r="F3087" s="42">
        <f>SUMIFS('Sample - Superstore'!R:R,'Sample - Superstore'!$V:$V,$A3087,'Sample - Superstore'!$N:$N,$B3087)</f>
        <v>64.96</v>
      </c>
      <c r="G3087" s="43" t="str">
        <f>IF(OR($F3087&lt;Lower_Limit,$F3087&gt;Upper_Limit),TRUE,IF($F3087&gt;Upper_percentile,"P99",IF($F3087&lt;Lower_percentile,"P01","")))</f>
        <v/>
      </c>
      <c r="H3087" s="44">
        <f>SUMIFS('Sample - Superstore'!S:S,'Sample - Superstore'!$V:$V,$A3087,'Sample - Superstore'!$N:$N,$B3087)</f>
        <v>2</v>
      </c>
      <c r="I3087" s="45">
        <f>SUMIFS('Sample - Superstore'!T:T,'Sample - Superstore'!$V:$V,$A3087,'Sample - Superstore'!$N:$N,$B3087)</f>
        <v>0</v>
      </c>
      <c r="J3087" s="42">
        <f>SUMIFS('Sample - Superstore'!U:U,'Sample - Superstore'!$V:$V,$A3087,'Sample - Superstore'!$N:$N,$B3087)</f>
        <v>21.4368</v>
      </c>
      <c r="N3087" s="40"/>
    </row>
    <row r="3088">
      <c r="A3088" s="41" t="s">
        <v>8635</v>
      </c>
      <c r="B3088" s="36" t="s">
        <v>5316</v>
      </c>
      <c r="C3088" s="36" t="s">
        <v>51</v>
      </c>
      <c r="D3088" s="36" t="s">
        <v>205</v>
      </c>
      <c r="E3088" s="36" t="s">
        <v>5317</v>
      </c>
      <c r="F3088" s="42">
        <f>SUMIFS('Sample - Superstore'!R:R,'Sample - Superstore'!$V:$V,$A3088,'Sample - Superstore'!$N:$N,$B3088)</f>
        <v>30.56</v>
      </c>
      <c r="G3088" s="43" t="str">
        <f>IF(OR($F3088&lt;Lower_Limit,$F3088&gt;Upper_Limit),TRUE,IF($F3088&gt;Upper_percentile,"P99",IF($F3088&lt;Lower_percentile,"P01","")))</f>
        <v/>
      </c>
      <c r="H3088" s="44">
        <f>SUMIFS('Sample - Superstore'!S:S,'Sample - Superstore'!$V:$V,$A3088,'Sample - Superstore'!$N:$N,$B3088)</f>
        <v>4</v>
      </c>
      <c r="I3088" s="45">
        <f>SUMIFS('Sample - Superstore'!T:T,'Sample - Superstore'!$V:$V,$A3088,'Sample - Superstore'!$N:$N,$B3088)</f>
        <v>0</v>
      </c>
      <c r="J3088" s="42">
        <f>SUMIFS('Sample - Superstore'!U:U,'Sample - Superstore'!$V:$V,$A3088,'Sample - Superstore'!$N:$N,$B3088)</f>
        <v>14.9744</v>
      </c>
      <c r="N3088" s="40"/>
    </row>
    <row r="3089">
      <c r="A3089" s="41" t="s">
        <v>8635</v>
      </c>
      <c r="B3089" s="36" t="s">
        <v>3727</v>
      </c>
      <c r="C3089" s="36" t="s">
        <v>51</v>
      </c>
      <c r="D3089" s="36" t="s">
        <v>76</v>
      </c>
      <c r="E3089" s="36" t="s">
        <v>3728</v>
      </c>
      <c r="F3089" s="42">
        <f>SUMIFS('Sample - Superstore'!R:R,'Sample - Superstore'!$V:$V,$A3089,'Sample - Superstore'!$N:$N,$B3089)</f>
        <v>23.24</v>
      </c>
      <c r="G3089" s="43" t="str">
        <f>IF(OR($F3089&lt;Lower_Limit,$F3089&gt;Upper_Limit),TRUE,IF($F3089&gt;Upper_percentile,"P99",IF($F3089&lt;Lower_percentile,"P01","")))</f>
        <v/>
      </c>
      <c r="H3089" s="44">
        <f>SUMIFS('Sample - Superstore'!S:S,'Sample - Superstore'!$V:$V,$A3089,'Sample - Superstore'!$N:$N,$B3089)</f>
        <v>5</v>
      </c>
      <c r="I3089" s="45">
        <f>SUMIFS('Sample - Superstore'!T:T,'Sample - Superstore'!$V:$V,$A3089,'Sample - Superstore'!$N:$N,$B3089)</f>
        <v>0.2</v>
      </c>
      <c r="J3089" s="42">
        <f>SUMIFS('Sample - Superstore'!U:U,'Sample - Superstore'!$V:$V,$A3089,'Sample - Superstore'!$N:$N,$B3089)</f>
        <v>7.553</v>
      </c>
      <c r="N3089" s="40"/>
    </row>
    <row r="3090">
      <c r="A3090" s="41" t="s">
        <v>8635</v>
      </c>
      <c r="B3090" s="36" t="s">
        <v>5164</v>
      </c>
      <c r="C3090" s="36" t="s">
        <v>51</v>
      </c>
      <c r="D3090" s="36" t="s">
        <v>76</v>
      </c>
      <c r="E3090" s="36" t="s">
        <v>5165</v>
      </c>
      <c r="F3090" s="42">
        <f>SUMIFS('Sample - Superstore'!R:R,'Sample - Superstore'!$V:$V,$A3090,'Sample - Superstore'!$N:$N,$B3090)</f>
        <v>3.263865901</v>
      </c>
      <c r="G3090" s="43" t="str">
        <f>IF(OR($F3090&lt;Lower_Limit,$F3090&gt;Upper_Limit),TRUE,IF($F3090&gt;Upper_percentile,"P99",IF($F3090&lt;Lower_percentile,"P01","")))</f>
        <v/>
      </c>
      <c r="H3090" s="44">
        <f>SUMIFS('Sample - Superstore'!S:S,'Sample - Superstore'!$V:$V,$A3090,'Sample - Superstore'!$N:$N,$B3090)</f>
        <v>3</v>
      </c>
      <c r="I3090" s="45">
        <f>SUMIFS('Sample - Superstore'!T:T,'Sample - Superstore'!$V:$V,$A3090,'Sample - Superstore'!$N:$N,$B3090)</f>
        <v>0.7</v>
      </c>
      <c r="J3090" s="42">
        <f>SUMIFS('Sample - Superstore'!U:U,'Sample - Superstore'!$V:$V,$A3090,'Sample - Superstore'!$N:$N,$B3090)</f>
        <v>-2.393501661</v>
      </c>
      <c r="N3090" s="40"/>
    </row>
    <row r="3091">
      <c r="A3091" s="41" t="s">
        <v>8635</v>
      </c>
      <c r="B3091" s="36" t="s">
        <v>352</v>
      </c>
      <c r="C3091" s="36" t="s">
        <v>35</v>
      </c>
      <c r="D3091" s="36" t="s">
        <v>121</v>
      </c>
      <c r="E3091" s="36" t="s">
        <v>353</v>
      </c>
      <c r="F3091" s="42">
        <f>SUMIFS('Sample - Superstore'!R:R,'Sample - Superstore'!$V:$V,$A3091,'Sample - Superstore'!$N:$N,$B3091)</f>
        <v>149.1418254</v>
      </c>
      <c r="G3091" s="43" t="str">
        <f>IF(OR($F3091&lt;Lower_Limit,$F3091&gt;Upper_Limit),TRUE,IF($F3091&gt;Upper_percentile,"P99",IF($F3091&lt;Lower_percentile,"P01","")))</f>
        <v/>
      </c>
      <c r="H3091" s="44">
        <f>SUMIFS('Sample - Superstore'!S:S,'Sample - Superstore'!$V:$V,$A3091,'Sample - Superstore'!$N:$N,$B3091)</f>
        <v>6</v>
      </c>
      <c r="I3091" s="45">
        <f>SUMIFS('Sample - Superstore'!T:T,'Sample - Superstore'!$V:$V,$A3091,'Sample - Superstore'!$N:$N,$B3091)</f>
        <v>0.2</v>
      </c>
      <c r="J3091" s="42">
        <f>SUMIFS('Sample - Superstore'!U:U,'Sample - Superstore'!$V:$V,$A3091,'Sample - Superstore'!$N:$N,$B3091)</f>
        <v>-5.592818454</v>
      </c>
      <c r="N3091" s="40"/>
    </row>
    <row r="3092">
      <c r="A3092" s="41" t="s">
        <v>8636</v>
      </c>
      <c r="B3092" s="36" t="s">
        <v>5807</v>
      </c>
      <c r="C3092" s="36" t="s">
        <v>39</v>
      </c>
      <c r="D3092" s="36" t="s">
        <v>61</v>
      </c>
      <c r="E3092" s="36" t="s">
        <v>5808</v>
      </c>
      <c r="F3092" s="42">
        <f>SUMIFS('Sample - Superstore'!R:R,'Sample - Superstore'!$V:$V,$A3092,'Sample - Superstore'!$N:$N,$B3092)</f>
        <v>100.7430385</v>
      </c>
      <c r="G3092" s="43" t="str">
        <f>IF(OR($F3092&lt;Lower_Limit,$F3092&gt;Upper_Limit),TRUE,IF($F3092&gt;Upper_percentile,"P99",IF($F3092&lt;Lower_percentile,"P01","")))</f>
        <v/>
      </c>
      <c r="H3092" s="44">
        <f>SUMIFS('Sample - Superstore'!S:S,'Sample - Superstore'!$V:$V,$A3092,'Sample - Superstore'!$N:$N,$B3092)</f>
        <v>12</v>
      </c>
      <c r="I3092" s="45">
        <f>SUMIFS('Sample - Superstore'!T:T,'Sample - Superstore'!$V:$V,$A3092,'Sample - Superstore'!$N:$N,$B3092)</f>
        <v>0</v>
      </c>
      <c r="J3092" s="42">
        <f>SUMIFS('Sample - Superstore'!U:U,'Sample - Superstore'!$V:$V,$A3092,'Sample - Superstore'!$N:$N,$B3092)</f>
        <v>37.27492425</v>
      </c>
      <c r="N3092" s="40"/>
    </row>
    <row r="3093">
      <c r="A3093" s="41" t="s">
        <v>8636</v>
      </c>
      <c r="B3093" s="36" t="s">
        <v>4189</v>
      </c>
      <c r="C3093" s="36" t="s">
        <v>51</v>
      </c>
      <c r="D3093" s="36" t="s">
        <v>635</v>
      </c>
      <c r="E3093" s="36" t="s">
        <v>4190</v>
      </c>
      <c r="F3093" s="42">
        <f>SUMIFS('Sample - Superstore'!R:R,'Sample - Superstore'!$V:$V,$A3093,'Sample - Superstore'!$N:$N,$B3093)</f>
        <v>2.206070285</v>
      </c>
      <c r="G3093" s="43" t="str">
        <f>IF(OR($F3093&lt;Lower_Limit,$F3093&gt;Upper_Limit),TRUE,IF($F3093&gt;Upper_percentile,"P99",IF($F3093&lt;Lower_percentile,"P01","")))</f>
        <v/>
      </c>
      <c r="H3093" s="44">
        <f>SUMIFS('Sample - Superstore'!S:S,'Sample - Superstore'!$V:$V,$A3093,'Sample - Superstore'!$N:$N,$B3093)</f>
        <v>2</v>
      </c>
      <c r="I3093" s="45">
        <f>SUMIFS('Sample - Superstore'!T:T,'Sample - Superstore'!$V:$V,$A3093,'Sample - Superstore'!$N:$N,$B3093)</f>
        <v>0.2</v>
      </c>
      <c r="J3093" s="42">
        <f>SUMIFS('Sample - Superstore'!U:U,'Sample - Superstore'!$V:$V,$A3093,'Sample - Superstore'!$N:$N,$B3093)</f>
        <v>0.2757587857</v>
      </c>
      <c r="N3093" s="40"/>
    </row>
    <row r="3094">
      <c r="A3094" s="41" t="s">
        <v>8636</v>
      </c>
      <c r="B3094" s="36" t="s">
        <v>1704</v>
      </c>
      <c r="C3094" s="36" t="s">
        <v>35</v>
      </c>
      <c r="D3094" s="36" t="s">
        <v>73</v>
      </c>
      <c r="E3094" s="36" t="s">
        <v>1705</v>
      </c>
      <c r="F3094" s="42">
        <f>SUMIFS('Sample - Superstore'!R:R,'Sample - Superstore'!$V:$V,$A3094,'Sample - Superstore'!$N:$N,$B3094)</f>
        <v>623.1435632</v>
      </c>
      <c r="G3094" s="43" t="str">
        <f>IF(OR($F3094&lt;Lower_Limit,$F3094&gt;Upper_Limit),TRUE,IF($F3094&gt;Upper_percentile,"P99",IF($F3094&lt;Lower_percentile,"P01","")))</f>
        <v/>
      </c>
      <c r="H3094" s="44">
        <f>SUMIFS('Sample - Superstore'!S:S,'Sample - Superstore'!$V:$V,$A3094,'Sample - Superstore'!$N:$N,$B3094)</f>
        <v>4</v>
      </c>
      <c r="I3094" s="45">
        <f>SUMIFS('Sample - Superstore'!T:T,'Sample - Superstore'!$V:$V,$A3094,'Sample - Superstore'!$N:$N,$B3094)</f>
        <v>0.45</v>
      </c>
      <c r="J3094" s="42">
        <f>SUMIFS('Sample - Superstore'!U:U,'Sample - Superstore'!$V:$V,$A3094,'Sample - Superstore'!$N:$N,$B3094)</f>
        <v>-305.9068401</v>
      </c>
      <c r="N3094" s="40"/>
    </row>
    <row r="3095">
      <c r="A3095" s="41" t="s">
        <v>8636</v>
      </c>
      <c r="B3095" s="36" t="s">
        <v>1559</v>
      </c>
      <c r="C3095" s="36" t="s">
        <v>35</v>
      </c>
      <c r="D3095" s="36" t="s">
        <v>263</v>
      </c>
      <c r="E3095" s="36" t="s">
        <v>1560</v>
      </c>
      <c r="F3095" s="42">
        <f>SUMIFS('Sample - Superstore'!R:R,'Sample - Superstore'!$V:$V,$A3095,'Sample - Superstore'!$N:$N,$B3095)</f>
        <v>1863.530488</v>
      </c>
      <c r="G3095" s="43" t="str">
        <f>IF(OR($F3095&lt;Lower_Limit,$F3095&gt;Upper_Limit),TRUE,IF($F3095&gt;Upper_percentile,"P99",IF($F3095&lt;Lower_percentile,"P01","")))</f>
        <v/>
      </c>
      <c r="H3095" s="44">
        <f>SUMIFS('Sample - Superstore'!S:S,'Sample - Superstore'!$V:$V,$A3095,'Sample - Superstore'!$N:$N,$B3095)</f>
        <v>5</v>
      </c>
      <c r="I3095" s="45">
        <f>SUMIFS('Sample - Superstore'!T:T,'Sample - Superstore'!$V:$V,$A3095,'Sample - Superstore'!$N:$N,$B3095)</f>
        <v>0.2</v>
      </c>
      <c r="J3095" s="42">
        <f>SUMIFS('Sample - Superstore'!U:U,'Sample - Superstore'!$V:$V,$A3095,'Sample - Superstore'!$N:$N,$B3095)</f>
        <v>0</v>
      </c>
      <c r="N3095" s="40"/>
    </row>
    <row r="3096">
      <c r="A3096" s="41" t="s">
        <v>8636</v>
      </c>
      <c r="B3096" s="36" t="s">
        <v>1467</v>
      </c>
      <c r="C3096" s="36" t="s">
        <v>35</v>
      </c>
      <c r="D3096" s="36" t="s">
        <v>36</v>
      </c>
      <c r="E3096" s="36" t="s">
        <v>1468</v>
      </c>
      <c r="F3096" s="42">
        <f>SUMIFS('Sample - Superstore'!R:R,'Sample - Superstore'!$V:$V,$A3096,'Sample - Superstore'!$N:$N,$B3096)</f>
        <v>209.1979521</v>
      </c>
      <c r="G3096" s="43" t="str">
        <f>IF(OR($F3096&lt;Lower_Limit,$F3096&gt;Upper_Limit),TRUE,IF($F3096&gt;Upper_percentile,"P99",IF($F3096&lt;Lower_percentile,"P01","")))</f>
        <v/>
      </c>
      <c r="H3096" s="44">
        <f>SUMIFS('Sample - Superstore'!S:S,'Sample - Superstore'!$V:$V,$A3096,'Sample - Superstore'!$N:$N,$B3096)</f>
        <v>3</v>
      </c>
      <c r="I3096" s="45">
        <f>SUMIFS('Sample - Superstore'!T:T,'Sample - Superstore'!$V:$V,$A3096,'Sample - Superstore'!$N:$N,$B3096)</f>
        <v>0.2</v>
      </c>
      <c r="J3096" s="42">
        <f>SUMIFS('Sample - Superstore'!U:U,'Sample - Superstore'!$V:$V,$A3096,'Sample - Superstore'!$N:$N,$B3096)</f>
        <v>-10.4598976</v>
      </c>
      <c r="N3096" s="40"/>
    </row>
    <row r="3097">
      <c r="A3097" s="41" t="s">
        <v>8636</v>
      </c>
      <c r="B3097" s="36" t="s">
        <v>6512</v>
      </c>
      <c r="C3097" s="36" t="s">
        <v>51</v>
      </c>
      <c r="D3097" s="36" t="s">
        <v>297</v>
      </c>
      <c r="E3097" s="36" t="s">
        <v>6513</v>
      </c>
      <c r="F3097" s="42">
        <f>SUMIFS('Sample - Superstore'!R:R,'Sample - Superstore'!$V:$V,$A3097,'Sample - Superstore'!$N:$N,$B3097)</f>
        <v>3.071707741</v>
      </c>
      <c r="G3097" s="43" t="str">
        <f>IF(OR($F3097&lt;Lower_Limit,$F3097&gt;Upper_Limit),TRUE,IF($F3097&gt;Upper_percentile,"P99",IF($F3097&lt;Lower_percentile,"P01","")))</f>
        <v/>
      </c>
      <c r="H3097" s="44">
        <f>SUMIFS('Sample - Superstore'!S:S,'Sample - Superstore'!$V:$V,$A3097,'Sample - Superstore'!$N:$N,$B3097)</f>
        <v>2</v>
      </c>
      <c r="I3097" s="45">
        <f>SUMIFS('Sample - Superstore'!T:T,'Sample - Superstore'!$V:$V,$A3097,'Sample - Superstore'!$N:$N,$B3097)</f>
        <v>0.2</v>
      </c>
      <c r="J3097" s="42">
        <f>SUMIFS('Sample - Superstore'!U:U,'Sample - Superstore'!$V:$V,$A3097,'Sample - Superstore'!$N:$N,$B3097)</f>
        <v>0.9983050157</v>
      </c>
      <c r="N3097" s="40"/>
    </row>
    <row r="3098">
      <c r="A3098" s="41" t="s">
        <v>8636</v>
      </c>
      <c r="B3098" s="36" t="s">
        <v>1716</v>
      </c>
      <c r="C3098" s="36" t="s">
        <v>35</v>
      </c>
      <c r="D3098" s="36" t="s">
        <v>121</v>
      </c>
      <c r="E3098" s="36" t="s">
        <v>1717</v>
      </c>
      <c r="F3098" s="42">
        <f>SUMIFS('Sample - Superstore'!R:R,'Sample - Superstore'!$V:$V,$A3098,'Sample - Superstore'!$N:$N,$B3098)</f>
        <v>155.9694691</v>
      </c>
      <c r="G3098" s="43" t="str">
        <f>IF(OR($F3098&lt;Lower_Limit,$F3098&gt;Upper_Limit),TRUE,IF($F3098&gt;Upper_percentile,"P99",IF($F3098&lt;Lower_percentile,"P01","")))</f>
        <v/>
      </c>
      <c r="H3098" s="44">
        <f>SUMIFS('Sample - Superstore'!S:S,'Sample - Superstore'!$V:$V,$A3098,'Sample - Superstore'!$N:$N,$B3098)</f>
        <v>3</v>
      </c>
      <c r="I3098" s="45">
        <f>SUMIFS('Sample - Superstore'!T:T,'Sample - Superstore'!$V:$V,$A3098,'Sample - Superstore'!$N:$N,$B3098)</f>
        <v>0</v>
      </c>
      <c r="J3098" s="42">
        <f>SUMIFS('Sample - Superstore'!U:U,'Sample - Superstore'!$V:$V,$A3098,'Sample - Superstore'!$N:$N,$B3098)</f>
        <v>15.59694691</v>
      </c>
      <c r="N3098" s="40"/>
    </row>
    <row r="3099">
      <c r="A3099" s="41" t="s">
        <v>8636</v>
      </c>
      <c r="B3099" s="36" t="s">
        <v>103</v>
      </c>
      <c r="C3099" s="36" t="s">
        <v>39</v>
      </c>
      <c r="D3099" s="36" t="s">
        <v>61</v>
      </c>
      <c r="E3099" s="36" t="s">
        <v>104</v>
      </c>
      <c r="F3099" s="42">
        <f>SUMIFS('Sample - Superstore'!R:R,'Sample - Superstore'!$V:$V,$A3099,'Sample - Superstore'!$N:$N,$B3099)</f>
        <v>159.56</v>
      </c>
      <c r="G3099" s="43" t="str">
        <f>IF(OR($F3099&lt;Lower_Limit,$F3099&gt;Upper_Limit),TRUE,IF($F3099&gt;Upper_percentile,"P99",IF($F3099&lt;Lower_percentile,"P01","")))</f>
        <v/>
      </c>
      <c r="H3099" s="44">
        <f>SUMIFS('Sample - Superstore'!S:S,'Sample - Superstore'!$V:$V,$A3099,'Sample - Superstore'!$N:$N,$B3099)</f>
        <v>4</v>
      </c>
      <c r="I3099" s="45">
        <f>SUMIFS('Sample - Superstore'!T:T,'Sample - Superstore'!$V:$V,$A3099,'Sample - Superstore'!$N:$N,$B3099)</f>
        <v>0</v>
      </c>
      <c r="J3099" s="42">
        <f>SUMIFS('Sample - Superstore'!U:U,'Sample - Superstore'!$V:$V,$A3099,'Sample - Superstore'!$N:$N,$B3099)</f>
        <v>59.0372</v>
      </c>
      <c r="N3099" s="40"/>
    </row>
    <row r="3100">
      <c r="A3100" s="41" t="s">
        <v>8636</v>
      </c>
      <c r="B3100" s="36" t="s">
        <v>6517</v>
      </c>
      <c r="C3100" s="36" t="s">
        <v>51</v>
      </c>
      <c r="D3100" s="36" t="s">
        <v>124</v>
      </c>
      <c r="E3100" s="36" t="s">
        <v>6518</v>
      </c>
      <c r="F3100" s="42">
        <f>SUMIFS('Sample - Superstore'!R:R,'Sample - Superstore'!$V:$V,$A3100,'Sample - Superstore'!$N:$N,$B3100)</f>
        <v>15.7</v>
      </c>
      <c r="G3100" s="43" t="str">
        <f>IF(OR($F3100&lt;Lower_Limit,$F3100&gt;Upper_Limit),TRUE,IF($F3100&gt;Upper_percentile,"P99",IF($F3100&lt;Lower_percentile,"P01","")))</f>
        <v/>
      </c>
      <c r="H3100" s="44">
        <f>SUMIFS('Sample - Superstore'!S:S,'Sample - Superstore'!$V:$V,$A3100,'Sample - Superstore'!$N:$N,$B3100)</f>
        <v>5</v>
      </c>
      <c r="I3100" s="45">
        <f>SUMIFS('Sample - Superstore'!T:T,'Sample - Superstore'!$V:$V,$A3100,'Sample - Superstore'!$N:$N,$B3100)</f>
        <v>0</v>
      </c>
      <c r="J3100" s="42">
        <f>SUMIFS('Sample - Superstore'!U:U,'Sample - Superstore'!$V:$V,$A3100,'Sample - Superstore'!$N:$N,$B3100)</f>
        <v>7.065</v>
      </c>
      <c r="N3100" s="40"/>
    </row>
    <row r="3101">
      <c r="A3101" s="41" t="s">
        <v>8636</v>
      </c>
      <c r="B3101" s="36" t="s">
        <v>726</v>
      </c>
      <c r="C3101" s="36" t="s">
        <v>51</v>
      </c>
      <c r="D3101" s="36" t="s">
        <v>93</v>
      </c>
      <c r="E3101" s="36" t="s">
        <v>727</v>
      </c>
      <c r="F3101" s="42">
        <f>SUMIFS('Sample - Superstore'!R:R,'Sample - Superstore'!$V:$V,$A3101,'Sample - Superstore'!$N:$N,$B3101)</f>
        <v>59.52</v>
      </c>
      <c r="G3101" s="43" t="str">
        <f>IF(OR($F3101&lt;Lower_Limit,$F3101&gt;Upper_Limit),TRUE,IF($F3101&gt;Upper_percentile,"P99",IF($F3101&lt;Lower_percentile,"P01","")))</f>
        <v/>
      </c>
      <c r="H3101" s="44">
        <f>SUMIFS('Sample - Superstore'!S:S,'Sample - Superstore'!$V:$V,$A3101,'Sample - Superstore'!$N:$N,$B3101)</f>
        <v>3</v>
      </c>
      <c r="I3101" s="45">
        <f>SUMIFS('Sample - Superstore'!T:T,'Sample - Superstore'!$V:$V,$A3101,'Sample - Superstore'!$N:$N,$B3101)</f>
        <v>0</v>
      </c>
      <c r="J3101" s="42">
        <f>SUMIFS('Sample - Superstore'!U:U,'Sample - Superstore'!$V:$V,$A3101,'Sample - Superstore'!$N:$N,$B3101)</f>
        <v>15.4752</v>
      </c>
      <c r="N3101" s="40"/>
    </row>
    <row r="3102">
      <c r="A3102" s="41" t="s">
        <v>8636</v>
      </c>
      <c r="B3102" s="36" t="s">
        <v>1408</v>
      </c>
      <c r="C3102" s="36" t="s">
        <v>51</v>
      </c>
      <c r="D3102" s="36" t="s">
        <v>124</v>
      </c>
      <c r="E3102" s="36" t="s">
        <v>1409</v>
      </c>
      <c r="F3102" s="42">
        <f>SUMIFS('Sample - Superstore'!R:R,'Sample - Superstore'!$V:$V,$A3102,'Sample - Superstore'!$N:$N,$B3102)</f>
        <v>34.4</v>
      </c>
      <c r="G3102" s="43" t="str">
        <f>IF(OR($F3102&lt;Lower_Limit,$F3102&gt;Upper_Limit),TRUE,IF($F3102&gt;Upper_percentile,"P99",IF($F3102&lt;Lower_percentile,"P01","")))</f>
        <v/>
      </c>
      <c r="H3102" s="44">
        <f>SUMIFS('Sample - Superstore'!S:S,'Sample - Superstore'!$V:$V,$A3102,'Sample - Superstore'!$N:$N,$B3102)</f>
        <v>5</v>
      </c>
      <c r="I3102" s="45">
        <f>SUMIFS('Sample - Superstore'!T:T,'Sample - Superstore'!$V:$V,$A3102,'Sample - Superstore'!$N:$N,$B3102)</f>
        <v>0</v>
      </c>
      <c r="J3102" s="42">
        <f>SUMIFS('Sample - Superstore'!U:U,'Sample - Superstore'!$V:$V,$A3102,'Sample - Superstore'!$N:$N,$B3102)</f>
        <v>15.824</v>
      </c>
      <c r="N3102" s="40"/>
    </row>
    <row r="3103">
      <c r="A3103" s="41" t="s">
        <v>8636</v>
      </c>
      <c r="B3103" s="36" t="s">
        <v>5906</v>
      </c>
      <c r="C3103" s="36" t="s">
        <v>51</v>
      </c>
      <c r="D3103" s="36" t="s">
        <v>52</v>
      </c>
      <c r="E3103" s="36" t="s">
        <v>5907</v>
      </c>
      <c r="F3103" s="42">
        <f>SUMIFS('Sample - Superstore'!R:R,'Sample - Superstore'!$V:$V,$A3103,'Sample - Superstore'!$N:$N,$B3103)</f>
        <v>69.52</v>
      </c>
      <c r="G3103" s="43" t="str">
        <f>IF(OR($F3103&lt;Lower_Limit,$F3103&gt;Upper_Limit),TRUE,IF($F3103&gt;Upper_percentile,"P99",IF($F3103&lt;Lower_percentile,"P01","")))</f>
        <v/>
      </c>
      <c r="H3103" s="44">
        <f>SUMIFS('Sample - Superstore'!S:S,'Sample - Superstore'!$V:$V,$A3103,'Sample - Superstore'!$N:$N,$B3103)</f>
        <v>2</v>
      </c>
      <c r="I3103" s="45">
        <f>SUMIFS('Sample - Superstore'!T:T,'Sample - Superstore'!$V:$V,$A3103,'Sample - Superstore'!$N:$N,$B3103)</f>
        <v>0</v>
      </c>
      <c r="J3103" s="42">
        <f>SUMIFS('Sample - Superstore'!U:U,'Sample - Superstore'!$V:$V,$A3103,'Sample - Superstore'!$N:$N,$B3103)</f>
        <v>19.4656</v>
      </c>
      <c r="N3103" s="40"/>
    </row>
    <row r="3104">
      <c r="A3104" s="41" t="s">
        <v>8636</v>
      </c>
      <c r="B3104" s="36" t="s">
        <v>6520</v>
      </c>
      <c r="C3104" s="36" t="s">
        <v>51</v>
      </c>
      <c r="D3104" s="36" t="s">
        <v>52</v>
      </c>
      <c r="E3104" s="36" t="s">
        <v>6521</v>
      </c>
      <c r="F3104" s="42">
        <f>SUMIFS('Sample - Superstore'!R:R,'Sample - Superstore'!$V:$V,$A3104,'Sample - Superstore'!$N:$N,$B3104)</f>
        <v>1240.59</v>
      </c>
      <c r="G3104" s="43" t="str">
        <f>IF(OR($F3104&lt;Lower_Limit,$F3104&gt;Upper_Limit),TRUE,IF($F3104&gt;Upper_percentile,"P99",IF($F3104&lt;Lower_percentile,"P01","")))</f>
        <v/>
      </c>
      <c r="H3104" s="44">
        <f>SUMIFS('Sample - Superstore'!S:S,'Sample - Superstore'!$V:$V,$A3104,'Sample - Superstore'!$N:$N,$B3104)</f>
        <v>13</v>
      </c>
      <c r="I3104" s="45">
        <f>SUMIFS('Sample - Superstore'!T:T,'Sample - Superstore'!$V:$V,$A3104,'Sample - Superstore'!$N:$N,$B3104)</f>
        <v>0</v>
      </c>
      <c r="J3104" s="42">
        <f>SUMIFS('Sample - Superstore'!U:U,'Sample - Superstore'!$V:$V,$A3104,'Sample - Superstore'!$N:$N,$B3104)</f>
        <v>74.4354</v>
      </c>
      <c r="N3104" s="40"/>
    </row>
    <row r="3105">
      <c r="A3105" s="41" t="s">
        <v>8636</v>
      </c>
      <c r="B3105" s="36" t="s">
        <v>179</v>
      </c>
      <c r="C3105" s="36" t="s">
        <v>51</v>
      </c>
      <c r="D3105" s="36" t="s">
        <v>124</v>
      </c>
      <c r="E3105" s="36" t="s">
        <v>180</v>
      </c>
      <c r="F3105" s="42">
        <f>SUMIFS('Sample - Superstore'!R:R,'Sample - Superstore'!$V:$V,$A3105,'Sample - Superstore'!$N:$N,$B3105)</f>
        <v>43.04169991</v>
      </c>
      <c r="G3105" s="43" t="str">
        <f>IF(OR($F3105&lt;Lower_Limit,$F3105&gt;Upper_Limit),TRUE,IF($F3105&gt;Upper_percentile,"P99",IF($F3105&lt;Lower_percentile,"P01","")))</f>
        <v/>
      </c>
      <c r="H3105" s="44">
        <f>SUMIFS('Sample - Superstore'!S:S,'Sample - Superstore'!$V:$V,$A3105,'Sample - Superstore'!$N:$N,$B3105)</f>
        <v>9</v>
      </c>
      <c r="I3105" s="45">
        <f>SUMIFS('Sample - Superstore'!T:T,'Sample - Superstore'!$V:$V,$A3105,'Sample - Superstore'!$N:$N,$B3105)</f>
        <v>0.2</v>
      </c>
      <c r="J3105" s="42">
        <f>SUMIFS('Sample - Superstore'!U:U,'Sample - Superstore'!$V:$V,$A3105,'Sample - Superstore'!$N:$N,$B3105)</f>
        <v>18.43419497</v>
      </c>
      <c r="N3105" s="40"/>
    </row>
    <row r="3106">
      <c r="A3106" s="41" t="s">
        <v>8636</v>
      </c>
      <c r="B3106" s="36" t="s">
        <v>6523</v>
      </c>
      <c r="C3106" s="36" t="s">
        <v>51</v>
      </c>
      <c r="D3106" s="36" t="s">
        <v>93</v>
      </c>
      <c r="E3106" s="36" t="s">
        <v>6524</v>
      </c>
      <c r="F3106" s="42">
        <f>SUMIFS('Sample - Superstore'!R:R,'Sample - Superstore'!$V:$V,$A3106,'Sample - Superstore'!$N:$N,$B3106)</f>
        <v>32.8</v>
      </c>
      <c r="G3106" s="43" t="str">
        <f>IF(OR($F3106&lt;Lower_Limit,$F3106&gt;Upper_Limit),TRUE,IF($F3106&gt;Upper_percentile,"P99",IF($F3106&lt;Lower_percentile,"P01","")))</f>
        <v/>
      </c>
      <c r="H3106" s="44">
        <f>SUMIFS('Sample - Superstore'!S:S,'Sample - Superstore'!$V:$V,$A3106,'Sample - Superstore'!$N:$N,$B3106)</f>
        <v>10</v>
      </c>
      <c r="I3106" s="45">
        <f>SUMIFS('Sample - Superstore'!T:T,'Sample - Superstore'!$V:$V,$A3106,'Sample - Superstore'!$N:$N,$B3106)</f>
        <v>0</v>
      </c>
      <c r="J3106" s="42">
        <f>SUMIFS('Sample - Superstore'!U:U,'Sample - Superstore'!$V:$V,$A3106,'Sample - Superstore'!$N:$N,$B3106)</f>
        <v>9.512</v>
      </c>
      <c r="N3106" s="40"/>
    </row>
    <row r="3107">
      <c r="A3107" s="41" t="s">
        <v>8636</v>
      </c>
      <c r="B3107" s="36" t="s">
        <v>6229</v>
      </c>
      <c r="C3107" s="36" t="s">
        <v>35</v>
      </c>
      <c r="D3107" s="36" t="s">
        <v>121</v>
      </c>
      <c r="E3107" s="36" t="s">
        <v>6230</v>
      </c>
      <c r="F3107" s="42">
        <f>SUMIFS('Sample - Superstore'!R:R,'Sample - Superstore'!$V:$V,$A3107,'Sample - Superstore'!$N:$N,$B3107)</f>
        <v>38.96430617</v>
      </c>
      <c r="G3107" s="43" t="str">
        <f>IF(OR($F3107&lt;Lower_Limit,$F3107&gt;Upper_Limit),TRUE,IF($F3107&gt;Upper_percentile,"P99",IF($F3107&lt;Lower_percentile,"P01","")))</f>
        <v/>
      </c>
      <c r="H3107" s="44">
        <f>SUMIFS('Sample - Superstore'!S:S,'Sample - Superstore'!$V:$V,$A3107,'Sample - Superstore'!$N:$N,$B3107)</f>
        <v>2</v>
      </c>
      <c r="I3107" s="45">
        <f>SUMIFS('Sample - Superstore'!T:T,'Sample - Superstore'!$V:$V,$A3107,'Sample - Superstore'!$N:$N,$B3107)</f>
        <v>0.2</v>
      </c>
      <c r="J3107" s="42">
        <f>SUMIFS('Sample - Superstore'!U:U,'Sample - Superstore'!$V:$V,$A3107,'Sample - Superstore'!$N:$N,$B3107)</f>
        <v>8.766968889</v>
      </c>
      <c r="N3107" s="40"/>
    </row>
    <row r="3108">
      <c r="A3108" s="41" t="s">
        <v>8636</v>
      </c>
      <c r="B3108" s="36" t="s">
        <v>6526</v>
      </c>
      <c r="C3108" s="36" t="s">
        <v>51</v>
      </c>
      <c r="D3108" s="36" t="s">
        <v>76</v>
      </c>
      <c r="E3108" s="36" t="s">
        <v>6527</v>
      </c>
      <c r="F3108" s="42">
        <f>SUMIFS('Sample - Superstore'!R:R,'Sample - Superstore'!$V:$V,$A3108,'Sample - Superstore'!$N:$N,$B3108)</f>
        <v>31.68731852</v>
      </c>
      <c r="G3108" s="43" t="str">
        <f>IF(OR($F3108&lt;Lower_Limit,$F3108&gt;Upper_Limit),TRUE,IF($F3108&gt;Upper_percentile,"P99",IF($F3108&lt;Lower_percentile,"P01","")))</f>
        <v/>
      </c>
      <c r="H3108" s="44">
        <f>SUMIFS('Sample - Superstore'!S:S,'Sample - Superstore'!$V:$V,$A3108,'Sample - Superstore'!$N:$N,$B3108)</f>
        <v>4</v>
      </c>
      <c r="I3108" s="45">
        <f>SUMIFS('Sample - Superstore'!T:T,'Sample - Superstore'!$V:$V,$A3108,'Sample - Superstore'!$N:$N,$B3108)</f>
        <v>0.7</v>
      </c>
      <c r="J3108" s="42">
        <f>SUMIFS('Sample - Superstore'!U:U,'Sample - Superstore'!$V:$V,$A3108,'Sample - Superstore'!$N:$N,$B3108)</f>
        <v>-21.12487901</v>
      </c>
      <c r="N3108" s="40"/>
    </row>
    <row r="3109">
      <c r="A3109" s="41" t="s">
        <v>8636</v>
      </c>
      <c r="B3109" s="36" t="s">
        <v>1914</v>
      </c>
      <c r="C3109" s="36" t="s">
        <v>35</v>
      </c>
      <c r="D3109" s="36" t="s">
        <v>73</v>
      </c>
      <c r="E3109" s="36" t="s">
        <v>1915</v>
      </c>
      <c r="F3109" s="42">
        <f>SUMIFS('Sample - Superstore'!R:R,'Sample - Superstore'!$V:$V,$A3109,'Sample - Superstore'!$N:$N,$B3109)</f>
        <v>448.4713827</v>
      </c>
      <c r="G3109" s="43" t="str">
        <f>IF(OR($F3109&lt;Lower_Limit,$F3109&gt;Upper_Limit),TRUE,IF($F3109&gt;Upper_percentile,"P99",IF($F3109&lt;Lower_percentile,"P01","")))</f>
        <v/>
      </c>
      <c r="H3109" s="44">
        <f>SUMIFS('Sample - Superstore'!S:S,'Sample - Superstore'!$V:$V,$A3109,'Sample - Superstore'!$N:$N,$B3109)</f>
        <v>5</v>
      </c>
      <c r="I3109" s="45">
        <f>SUMIFS('Sample - Superstore'!T:T,'Sample - Superstore'!$V:$V,$A3109,'Sample - Superstore'!$N:$N,$B3109)</f>
        <v>0.4</v>
      </c>
      <c r="J3109" s="42">
        <f>SUMIFS('Sample - Superstore'!U:U,'Sample - Superstore'!$V:$V,$A3109,'Sample - Superstore'!$N:$N,$B3109)</f>
        <v>-134.5414148</v>
      </c>
      <c r="N3109" s="40"/>
    </row>
    <row r="3110">
      <c r="A3110" s="41" t="s">
        <v>8636</v>
      </c>
      <c r="B3110" s="36" t="s">
        <v>5114</v>
      </c>
      <c r="C3110" s="36" t="s">
        <v>51</v>
      </c>
      <c r="D3110" s="36" t="s">
        <v>76</v>
      </c>
      <c r="E3110" s="36" t="s">
        <v>5115</v>
      </c>
      <c r="F3110" s="42">
        <f>SUMIFS('Sample - Superstore'!R:R,'Sample - Superstore'!$V:$V,$A3110,'Sample - Superstore'!$N:$N,$B3110)</f>
        <v>118.3358354</v>
      </c>
      <c r="G3110" s="43" t="str">
        <f>IF(OR($F3110&lt;Lower_Limit,$F3110&gt;Upper_Limit),TRUE,IF($F3110&gt;Upper_percentile,"P99",IF($F3110&lt;Lower_percentile,"P01","")))</f>
        <v/>
      </c>
      <c r="H3110" s="44">
        <f>SUMIFS('Sample - Superstore'!S:S,'Sample - Superstore'!$V:$V,$A3110,'Sample - Superstore'!$N:$N,$B3110)</f>
        <v>9</v>
      </c>
      <c r="I3110" s="45">
        <f>SUMIFS('Sample - Superstore'!T:T,'Sample - Superstore'!$V:$V,$A3110,'Sample - Superstore'!$N:$N,$B3110)</f>
        <v>1.5</v>
      </c>
      <c r="J3110" s="42">
        <f>SUMIFS('Sample - Superstore'!U:U,'Sample - Superstore'!$V:$V,$A3110,'Sample - Superstore'!$N:$N,$B3110)</f>
        <v>-117.8916313</v>
      </c>
      <c r="N3110" s="40"/>
    </row>
    <row r="3111">
      <c r="A3111" s="41" t="s">
        <v>8636</v>
      </c>
      <c r="B3111" s="36" t="s">
        <v>1449</v>
      </c>
      <c r="C3111" s="36" t="s">
        <v>51</v>
      </c>
      <c r="D3111" s="36" t="s">
        <v>272</v>
      </c>
      <c r="E3111" s="36" t="s">
        <v>1450</v>
      </c>
      <c r="F3111" s="42">
        <f>SUMIFS('Sample - Superstore'!R:R,'Sample - Superstore'!$V:$V,$A3111,'Sample - Superstore'!$N:$N,$B3111)</f>
        <v>9.606584362</v>
      </c>
      <c r="G3111" s="43" t="str">
        <f>IF(OR($F3111&lt;Lower_Limit,$F3111&gt;Upper_Limit),TRUE,IF($F3111&gt;Upper_percentile,"P99",IF($F3111&lt;Lower_percentile,"P01","")))</f>
        <v/>
      </c>
      <c r="H3111" s="44">
        <f>SUMIFS('Sample - Superstore'!S:S,'Sample - Superstore'!$V:$V,$A3111,'Sample - Superstore'!$N:$N,$B3111)</f>
        <v>2</v>
      </c>
      <c r="I3111" s="45">
        <f>SUMIFS('Sample - Superstore'!T:T,'Sample - Superstore'!$V:$V,$A3111,'Sample - Superstore'!$N:$N,$B3111)</f>
        <v>0.2</v>
      </c>
      <c r="J3111" s="42">
        <f>SUMIFS('Sample - Superstore'!U:U,'Sample - Superstore'!$V:$V,$A3111,'Sample - Superstore'!$N:$N,$B3111)</f>
        <v>3.362304527</v>
      </c>
      <c r="N3111" s="40"/>
    </row>
    <row r="3112">
      <c r="A3112" s="41" t="s">
        <v>8636</v>
      </c>
      <c r="B3112" s="36" t="s">
        <v>1599</v>
      </c>
      <c r="C3112" s="36" t="s">
        <v>39</v>
      </c>
      <c r="D3112" s="36" t="s">
        <v>40</v>
      </c>
      <c r="E3112" s="36" t="s">
        <v>1600</v>
      </c>
      <c r="F3112" s="42">
        <f>SUMIFS('Sample - Superstore'!R:R,'Sample - Superstore'!$V:$V,$A3112,'Sample - Superstore'!$N:$N,$B3112)</f>
        <v>183.96</v>
      </c>
      <c r="G3112" s="43" t="str">
        <f>IF(OR($F3112&lt;Lower_Limit,$F3112&gt;Upper_Limit),TRUE,IF($F3112&gt;Upper_percentile,"P99",IF($F3112&lt;Lower_percentile,"P01","")))</f>
        <v/>
      </c>
      <c r="H3112" s="44">
        <f>SUMIFS('Sample - Superstore'!S:S,'Sample - Superstore'!$V:$V,$A3112,'Sample - Superstore'!$N:$N,$B3112)</f>
        <v>5</v>
      </c>
      <c r="I3112" s="45">
        <f>SUMIFS('Sample - Superstore'!T:T,'Sample - Superstore'!$V:$V,$A3112,'Sample - Superstore'!$N:$N,$B3112)</f>
        <v>0.2</v>
      </c>
      <c r="J3112" s="42">
        <f>SUMIFS('Sample - Superstore'!U:U,'Sample - Superstore'!$V:$V,$A3112,'Sample - Superstore'!$N:$N,$B3112)</f>
        <v>20.6955</v>
      </c>
      <c r="N3112" s="40"/>
    </row>
    <row r="3113">
      <c r="A3113" s="41" t="s">
        <v>8636</v>
      </c>
      <c r="B3113" s="36" t="s">
        <v>4066</v>
      </c>
      <c r="C3113" s="36" t="s">
        <v>51</v>
      </c>
      <c r="D3113" s="36" t="s">
        <v>124</v>
      </c>
      <c r="E3113" s="36" t="s">
        <v>4067</v>
      </c>
      <c r="F3113" s="42">
        <f>SUMIFS('Sample - Superstore'!R:R,'Sample - Superstore'!$V:$V,$A3113,'Sample - Superstore'!$N:$N,$B3113)</f>
        <v>17.61</v>
      </c>
      <c r="G3113" s="43" t="str">
        <f>IF(OR($F3113&lt;Lower_Limit,$F3113&gt;Upper_Limit),TRUE,IF($F3113&gt;Upper_percentile,"P99",IF($F3113&lt;Lower_percentile,"P01","")))</f>
        <v/>
      </c>
      <c r="H3113" s="44">
        <f>SUMIFS('Sample - Superstore'!S:S,'Sample - Superstore'!$V:$V,$A3113,'Sample - Superstore'!$N:$N,$B3113)</f>
        <v>3</v>
      </c>
      <c r="I3113" s="45">
        <f>SUMIFS('Sample - Superstore'!T:T,'Sample - Superstore'!$V:$V,$A3113,'Sample - Superstore'!$N:$N,$B3113)</f>
        <v>0</v>
      </c>
      <c r="J3113" s="42">
        <f>SUMIFS('Sample - Superstore'!U:U,'Sample - Superstore'!$V:$V,$A3113,'Sample - Superstore'!$N:$N,$B3113)</f>
        <v>8.4528</v>
      </c>
      <c r="N3113" s="40"/>
    </row>
    <row r="3114">
      <c r="A3114" s="41" t="s">
        <v>8636</v>
      </c>
      <c r="B3114" s="36" t="s">
        <v>2576</v>
      </c>
      <c r="C3114" s="36" t="s">
        <v>35</v>
      </c>
      <c r="D3114" s="36" t="s">
        <v>73</v>
      </c>
      <c r="E3114" s="36" t="s">
        <v>2577</v>
      </c>
      <c r="F3114" s="42">
        <f>SUMIFS('Sample - Superstore'!R:R,'Sample - Superstore'!$V:$V,$A3114,'Sample - Superstore'!$N:$N,$B3114)</f>
        <v>300.904</v>
      </c>
      <c r="G3114" s="43" t="str">
        <f>IF(OR($F3114&lt;Lower_Limit,$F3114&gt;Upper_Limit),TRUE,IF($F3114&gt;Upper_percentile,"P99",IF($F3114&lt;Lower_percentile,"P01","")))</f>
        <v/>
      </c>
      <c r="H3114" s="44">
        <f>SUMIFS('Sample - Superstore'!S:S,'Sample - Superstore'!$V:$V,$A3114,'Sample - Superstore'!$N:$N,$B3114)</f>
        <v>1</v>
      </c>
      <c r="I3114" s="45">
        <f>SUMIFS('Sample - Superstore'!T:T,'Sample - Superstore'!$V:$V,$A3114,'Sample - Superstore'!$N:$N,$B3114)</f>
        <v>0.2</v>
      </c>
      <c r="J3114" s="42">
        <f>SUMIFS('Sample - Superstore'!U:U,'Sample - Superstore'!$V:$V,$A3114,'Sample - Superstore'!$N:$N,$B3114)</f>
        <v>11.2839</v>
      </c>
      <c r="N3114" s="40"/>
    </row>
    <row r="3115">
      <c r="A3115" s="41" t="s">
        <v>8636</v>
      </c>
      <c r="B3115" s="36" t="s">
        <v>4593</v>
      </c>
      <c r="C3115" s="36" t="s">
        <v>51</v>
      </c>
      <c r="D3115" s="36" t="s">
        <v>124</v>
      </c>
      <c r="E3115" s="36" t="s">
        <v>4594</v>
      </c>
      <c r="F3115" s="42">
        <f>SUMIFS('Sample - Superstore'!R:R,'Sample - Superstore'!$V:$V,$A3115,'Sample - Superstore'!$N:$N,$B3115)</f>
        <v>5.998874629</v>
      </c>
      <c r="G3115" s="43" t="str">
        <f>IF(OR($F3115&lt;Lower_Limit,$F3115&gt;Upper_Limit),TRUE,IF($F3115&gt;Upper_percentile,"P99",IF($F3115&lt;Lower_percentile,"P01","")))</f>
        <v/>
      </c>
      <c r="H3115" s="44">
        <f>SUMIFS('Sample - Superstore'!S:S,'Sample - Superstore'!$V:$V,$A3115,'Sample - Superstore'!$N:$N,$B3115)</f>
        <v>1</v>
      </c>
      <c r="I3115" s="45">
        <f>SUMIFS('Sample - Superstore'!T:T,'Sample - Superstore'!$V:$V,$A3115,'Sample - Superstore'!$N:$N,$B3115)</f>
        <v>0</v>
      </c>
      <c r="J3115" s="42">
        <f>SUMIFS('Sample - Superstore'!U:U,'Sample - Superstore'!$V:$V,$A3115,'Sample - Superstore'!$N:$N,$B3115)</f>
        <v>2.699493583</v>
      </c>
      <c r="N3115" s="40"/>
    </row>
    <row r="3116">
      <c r="A3116" s="41" t="s">
        <v>8636</v>
      </c>
      <c r="B3116" s="36" t="s">
        <v>2494</v>
      </c>
      <c r="C3116" s="36" t="s">
        <v>51</v>
      </c>
      <c r="D3116" s="36" t="s">
        <v>52</v>
      </c>
      <c r="E3116" s="36" t="s">
        <v>2495</v>
      </c>
      <c r="F3116" s="42">
        <f>SUMIFS('Sample - Superstore'!R:R,'Sample - Superstore'!$V:$V,$A3116,'Sample - Superstore'!$N:$N,$B3116)</f>
        <v>375.7670257</v>
      </c>
      <c r="G3116" s="43" t="str">
        <f>IF(OR($F3116&lt;Lower_Limit,$F3116&gt;Upper_Limit),TRUE,IF($F3116&gt;Upper_percentile,"P99",IF($F3116&lt;Lower_percentile,"P01","")))</f>
        <v/>
      </c>
      <c r="H3116" s="44">
        <f>SUMIFS('Sample - Superstore'!S:S,'Sample - Superstore'!$V:$V,$A3116,'Sample - Superstore'!$N:$N,$B3116)</f>
        <v>4</v>
      </c>
      <c r="I3116" s="45">
        <f>SUMIFS('Sample - Superstore'!T:T,'Sample - Superstore'!$V:$V,$A3116,'Sample - Superstore'!$N:$N,$B3116)</f>
        <v>0</v>
      </c>
      <c r="J3116" s="42">
        <f>SUMIFS('Sample - Superstore'!U:U,'Sample - Superstore'!$V:$V,$A3116,'Sample - Superstore'!$N:$N,$B3116)</f>
        <v>108.9724374</v>
      </c>
      <c r="N3116" s="40"/>
    </row>
    <row r="3117">
      <c r="A3117" s="41" t="s">
        <v>8636</v>
      </c>
      <c r="B3117" s="36" t="s">
        <v>2072</v>
      </c>
      <c r="C3117" s="36" t="s">
        <v>51</v>
      </c>
      <c r="D3117" s="36" t="s">
        <v>124</v>
      </c>
      <c r="E3117" s="36" t="s">
        <v>2073</v>
      </c>
      <c r="F3117" s="42">
        <f>SUMIFS('Sample - Superstore'!R:R,'Sample - Superstore'!$V:$V,$A3117,'Sample - Superstore'!$N:$N,$B3117)</f>
        <v>21.46984553</v>
      </c>
      <c r="G3117" s="43" t="str">
        <f>IF(OR($F3117&lt;Lower_Limit,$F3117&gt;Upper_Limit),TRUE,IF($F3117&gt;Upper_percentile,"P99",IF($F3117&lt;Lower_percentile,"P01","")))</f>
        <v/>
      </c>
      <c r="H3117" s="44">
        <f>SUMIFS('Sample - Superstore'!S:S,'Sample - Superstore'!$V:$V,$A3117,'Sample - Superstore'!$N:$N,$B3117)</f>
        <v>5</v>
      </c>
      <c r="I3117" s="45">
        <f>SUMIFS('Sample - Superstore'!T:T,'Sample - Superstore'!$V:$V,$A3117,'Sample - Superstore'!$N:$N,$B3117)</f>
        <v>0</v>
      </c>
      <c r="J3117" s="42">
        <f>SUMIFS('Sample - Superstore'!U:U,'Sample - Superstore'!$V:$V,$A3117,'Sample - Superstore'!$N:$N,$B3117)</f>
        <v>10.30552585</v>
      </c>
      <c r="N3117" s="40"/>
    </row>
    <row r="3118">
      <c r="A3118" s="41" t="s">
        <v>8636</v>
      </c>
      <c r="B3118" s="36" t="s">
        <v>1216</v>
      </c>
      <c r="C3118" s="36" t="s">
        <v>51</v>
      </c>
      <c r="D3118" s="36" t="s">
        <v>52</v>
      </c>
      <c r="E3118" s="36" t="s">
        <v>1217</v>
      </c>
      <c r="F3118" s="42">
        <f>SUMIFS('Sample - Superstore'!R:R,'Sample - Superstore'!$V:$V,$A3118,'Sample - Superstore'!$N:$N,$B3118)</f>
        <v>11.29196178</v>
      </c>
      <c r="G3118" s="43" t="str">
        <f>IF(OR($F3118&lt;Lower_Limit,$F3118&gt;Upper_Limit),TRUE,IF($F3118&gt;Upper_percentile,"P99",IF($F3118&lt;Lower_percentile,"P01","")))</f>
        <v/>
      </c>
      <c r="H3118" s="44">
        <f>SUMIFS('Sample - Superstore'!S:S,'Sample - Superstore'!$V:$V,$A3118,'Sample - Superstore'!$N:$N,$B3118)</f>
        <v>1</v>
      </c>
      <c r="I3118" s="45">
        <f>SUMIFS('Sample - Superstore'!T:T,'Sample - Superstore'!$V:$V,$A3118,'Sample - Superstore'!$N:$N,$B3118)</f>
        <v>0</v>
      </c>
      <c r="J3118" s="42">
        <f>SUMIFS('Sample - Superstore'!U:U,'Sample - Superstore'!$V:$V,$A3118,'Sample - Superstore'!$N:$N,$B3118)</f>
        <v>3.048829681</v>
      </c>
      <c r="N3118" s="40"/>
    </row>
    <row r="3119">
      <c r="A3119" s="41" t="s">
        <v>8636</v>
      </c>
      <c r="B3119" s="36" t="s">
        <v>2589</v>
      </c>
      <c r="C3119" s="36" t="s">
        <v>51</v>
      </c>
      <c r="D3119" s="36" t="s">
        <v>76</v>
      </c>
      <c r="E3119" s="36" t="s">
        <v>2590</v>
      </c>
      <c r="F3119" s="42">
        <f>SUMIFS('Sample - Superstore'!R:R,'Sample - Superstore'!$V:$V,$A3119,'Sample - Superstore'!$N:$N,$B3119)</f>
        <v>2.778455556</v>
      </c>
      <c r="G3119" s="43" t="str">
        <f>IF(OR($F3119&lt;Lower_Limit,$F3119&gt;Upper_Limit),TRUE,IF($F3119&gt;Upper_percentile,"P99",IF($F3119&lt;Lower_percentile,"P01","")))</f>
        <v/>
      </c>
      <c r="H3119" s="44">
        <f>SUMIFS('Sample - Superstore'!S:S,'Sample - Superstore'!$V:$V,$A3119,'Sample - Superstore'!$N:$N,$B3119)</f>
        <v>1</v>
      </c>
      <c r="I3119" s="45">
        <f>SUMIFS('Sample - Superstore'!T:T,'Sample - Superstore'!$V:$V,$A3119,'Sample - Superstore'!$N:$N,$B3119)</f>
        <v>0.7</v>
      </c>
      <c r="J3119" s="42">
        <f>SUMIFS('Sample - Superstore'!U:U,'Sample - Superstore'!$V:$V,$A3119,'Sample - Superstore'!$N:$N,$B3119)</f>
        <v>-2.31537963</v>
      </c>
      <c r="N3119" s="40"/>
    </row>
    <row r="3120">
      <c r="A3120" s="41" t="s">
        <v>8636</v>
      </c>
      <c r="B3120" s="36" t="s">
        <v>5502</v>
      </c>
      <c r="C3120" s="36" t="s">
        <v>51</v>
      </c>
      <c r="D3120" s="36" t="s">
        <v>76</v>
      </c>
      <c r="E3120" s="36" t="s">
        <v>5503</v>
      </c>
      <c r="F3120" s="42">
        <f>SUMIFS('Sample - Superstore'!R:R,'Sample - Superstore'!$V:$V,$A3120,'Sample - Superstore'!$N:$N,$B3120)</f>
        <v>2.645118519</v>
      </c>
      <c r="G3120" s="43" t="str">
        <f>IF(OR($F3120&lt;Lower_Limit,$F3120&gt;Upper_Limit),TRUE,IF($F3120&gt;Upper_percentile,"P99",IF($F3120&lt;Lower_percentile,"P01","")))</f>
        <v/>
      </c>
      <c r="H3120" s="44">
        <f>SUMIFS('Sample - Superstore'!S:S,'Sample - Superstore'!$V:$V,$A3120,'Sample - Superstore'!$N:$N,$B3120)</f>
        <v>2</v>
      </c>
      <c r="I3120" s="45">
        <f>SUMIFS('Sample - Superstore'!T:T,'Sample - Superstore'!$V:$V,$A3120,'Sample - Superstore'!$N:$N,$B3120)</f>
        <v>0.7</v>
      </c>
      <c r="J3120" s="42">
        <f>SUMIFS('Sample - Superstore'!U:U,'Sample - Superstore'!$V:$V,$A3120,'Sample - Superstore'!$N:$N,$B3120)</f>
        <v>-1.851582963</v>
      </c>
      <c r="N3120" s="40"/>
    </row>
    <row r="3121">
      <c r="A3121" s="41" t="s">
        <v>8636</v>
      </c>
      <c r="B3121" s="36" t="s">
        <v>3290</v>
      </c>
      <c r="C3121" s="36" t="s">
        <v>51</v>
      </c>
      <c r="D3121" s="36" t="s">
        <v>76</v>
      </c>
      <c r="E3121" s="36" t="s">
        <v>3291</v>
      </c>
      <c r="F3121" s="42">
        <f>SUMIFS('Sample - Superstore'!R:R,'Sample - Superstore'!$V:$V,$A3121,'Sample - Superstore'!$N:$N,$B3121)</f>
        <v>11.2868</v>
      </c>
      <c r="G3121" s="43" t="str">
        <f>IF(OR($F3121&lt;Lower_Limit,$F3121&gt;Upper_Limit),TRUE,IF($F3121&gt;Upper_percentile,"P99",IF($F3121&lt;Lower_percentile,"P01","")))</f>
        <v/>
      </c>
      <c r="H3121" s="44">
        <f>SUMIFS('Sample - Superstore'!S:S,'Sample - Superstore'!$V:$V,$A3121,'Sample - Superstore'!$N:$N,$B3121)</f>
        <v>3</v>
      </c>
      <c r="I3121" s="45">
        <f>SUMIFS('Sample - Superstore'!T:T,'Sample - Superstore'!$V:$V,$A3121,'Sample - Superstore'!$N:$N,$B3121)</f>
        <v>0.7</v>
      </c>
      <c r="J3121" s="42">
        <f>SUMIFS('Sample - Superstore'!U:U,'Sample - Superstore'!$V:$V,$A3121,'Sample - Superstore'!$N:$N,$B3121)</f>
        <v>-9.02944</v>
      </c>
      <c r="N3121" s="40"/>
    </row>
    <row r="3122">
      <c r="A3122" s="41" t="s">
        <v>8636</v>
      </c>
      <c r="B3122" s="36" t="s">
        <v>2397</v>
      </c>
      <c r="C3122" s="36" t="s">
        <v>51</v>
      </c>
      <c r="D3122" s="36" t="s">
        <v>283</v>
      </c>
      <c r="E3122" s="36" t="s">
        <v>2398</v>
      </c>
      <c r="F3122" s="42">
        <f>SUMIFS('Sample - Superstore'!R:R,'Sample - Superstore'!$V:$V,$A3122,'Sample - Superstore'!$N:$N,$B3122)</f>
        <v>243.16</v>
      </c>
      <c r="G3122" s="43" t="str">
        <f>IF(OR($F3122&lt;Lower_Limit,$F3122&gt;Upper_Limit),TRUE,IF($F3122&gt;Upper_percentile,"P99",IF($F3122&lt;Lower_percentile,"P01","")))</f>
        <v/>
      </c>
      <c r="H3122" s="44">
        <f>SUMIFS('Sample - Superstore'!S:S,'Sample - Superstore'!$V:$V,$A3122,'Sample - Superstore'!$N:$N,$B3122)</f>
        <v>2</v>
      </c>
      <c r="I3122" s="45">
        <f>SUMIFS('Sample - Superstore'!T:T,'Sample - Superstore'!$V:$V,$A3122,'Sample - Superstore'!$N:$N,$B3122)</f>
        <v>0</v>
      </c>
      <c r="J3122" s="42">
        <f>SUMIFS('Sample - Superstore'!U:U,'Sample - Superstore'!$V:$V,$A3122,'Sample - Superstore'!$N:$N,$B3122)</f>
        <v>72.948</v>
      </c>
      <c r="N3122" s="40"/>
    </row>
    <row r="3123">
      <c r="A3123" s="41" t="s">
        <v>8636</v>
      </c>
      <c r="B3123" s="36" t="s">
        <v>6537</v>
      </c>
      <c r="C3123" s="36" t="s">
        <v>51</v>
      </c>
      <c r="D3123" s="36" t="s">
        <v>205</v>
      </c>
      <c r="E3123" s="36" t="s">
        <v>5714</v>
      </c>
      <c r="F3123" s="42">
        <f>SUMIFS('Sample - Superstore'!R:R,'Sample - Superstore'!$V:$V,$A3123,'Sample - Superstore'!$N:$N,$B3123)</f>
        <v>23.16</v>
      </c>
      <c r="G3123" s="43" t="str">
        <f>IF(OR($F3123&lt;Lower_Limit,$F3123&gt;Upper_Limit),TRUE,IF($F3123&gt;Upper_percentile,"P99",IF($F3123&lt;Lower_percentile,"P01","")))</f>
        <v/>
      </c>
      <c r="H3123" s="44">
        <f>SUMIFS('Sample - Superstore'!S:S,'Sample - Superstore'!$V:$V,$A3123,'Sample - Superstore'!$N:$N,$B3123)</f>
        <v>2</v>
      </c>
      <c r="I3123" s="45">
        <f>SUMIFS('Sample - Superstore'!T:T,'Sample - Superstore'!$V:$V,$A3123,'Sample - Superstore'!$N:$N,$B3123)</f>
        <v>0</v>
      </c>
      <c r="J3123" s="42">
        <f>SUMIFS('Sample - Superstore'!U:U,'Sample - Superstore'!$V:$V,$A3123,'Sample - Superstore'!$N:$N,$B3123)</f>
        <v>11.58</v>
      </c>
      <c r="N3123" s="40"/>
    </row>
    <row r="3124">
      <c r="A3124" s="41" t="s">
        <v>8636</v>
      </c>
      <c r="B3124" s="36" t="s">
        <v>2409</v>
      </c>
      <c r="C3124" s="36" t="s">
        <v>51</v>
      </c>
      <c r="D3124" s="36" t="s">
        <v>205</v>
      </c>
      <c r="E3124" s="36" t="s">
        <v>2410</v>
      </c>
      <c r="F3124" s="42">
        <f>SUMIFS('Sample - Superstore'!R:R,'Sample - Superstore'!$V:$V,$A3124,'Sample - Superstore'!$N:$N,$B3124)</f>
        <v>21.24</v>
      </c>
      <c r="G3124" s="43" t="str">
        <f>IF(OR($F3124&lt;Lower_Limit,$F3124&gt;Upper_Limit),TRUE,IF($F3124&gt;Upper_percentile,"P99",IF($F3124&lt;Lower_percentile,"P01","")))</f>
        <v/>
      </c>
      <c r="H3124" s="44">
        <f>SUMIFS('Sample - Superstore'!S:S,'Sample - Superstore'!$V:$V,$A3124,'Sample - Superstore'!$N:$N,$B3124)</f>
        <v>9</v>
      </c>
      <c r="I3124" s="45">
        <f>SUMIFS('Sample - Superstore'!T:T,'Sample - Superstore'!$V:$V,$A3124,'Sample - Superstore'!$N:$N,$B3124)</f>
        <v>0.2</v>
      </c>
      <c r="J3124" s="42">
        <f>SUMIFS('Sample - Superstore'!U:U,'Sample - Superstore'!$V:$V,$A3124,'Sample - Superstore'!$N:$N,$B3124)</f>
        <v>7.434</v>
      </c>
      <c r="N3124" s="40"/>
    </row>
    <row r="3125">
      <c r="A3125" s="41" t="s">
        <v>8636</v>
      </c>
      <c r="B3125" s="36" t="s">
        <v>563</v>
      </c>
      <c r="C3125" s="36" t="s">
        <v>51</v>
      </c>
      <c r="D3125" s="36" t="s">
        <v>76</v>
      </c>
      <c r="E3125" s="36" t="s">
        <v>564</v>
      </c>
      <c r="F3125" s="42">
        <f>SUMIFS('Sample - Superstore'!R:R,'Sample - Superstore'!$V:$V,$A3125,'Sample - Superstore'!$N:$N,$B3125)</f>
        <v>11.47615802</v>
      </c>
      <c r="G3125" s="43" t="str">
        <f>IF(OR($F3125&lt;Lower_Limit,$F3125&gt;Upper_Limit),TRUE,IF($F3125&gt;Upper_percentile,"P99",IF($F3125&lt;Lower_percentile,"P01","")))</f>
        <v/>
      </c>
      <c r="H3125" s="44">
        <f>SUMIFS('Sample - Superstore'!S:S,'Sample - Superstore'!$V:$V,$A3125,'Sample - Superstore'!$N:$N,$B3125)</f>
        <v>10</v>
      </c>
      <c r="I3125" s="45">
        <f>SUMIFS('Sample - Superstore'!T:T,'Sample - Superstore'!$V:$V,$A3125,'Sample - Superstore'!$N:$N,$B3125)</f>
        <v>1.5</v>
      </c>
      <c r="J3125" s="42">
        <f>SUMIFS('Sample - Superstore'!U:U,'Sample - Superstore'!$V:$V,$A3125,'Sample - Superstore'!$N:$N,$B3125)</f>
        <v>-10.49806074</v>
      </c>
      <c r="N3125" s="40"/>
    </row>
    <row r="3126">
      <c r="A3126" s="41" t="s">
        <v>8636</v>
      </c>
      <c r="B3126" s="36" t="s">
        <v>4328</v>
      </c>
      <c r="C3126" s="36" t="s">
        <v>35</v>
      </c>
      <c r="D3126" s="36" t="s">
        <v>36</v>
      </c>
      <c r="E3126" s="36" t="s">
        <v>4329</v>
      </c>
      <c r="F3126" s="42">
        <f>SUMIFS('Sample - Superstore'!R:R,'Sample - Superstore'!$V:$V,$A3126,'Sample - Superstore'!$N:$N,$B3126)</f>
        <v>299.97</v>
      </c>
      <c r="G3126" s="43" t="str">
        <f>IF(OR($F3126&lt;Lower_Limit,$F3126&gt;Upper_Limit),TRUE,IF($F3126&gt;Upper_percentile,"P99",IF($F3126&lt;Lower_percentile,"P01","")))</f>
        <v/>
      </c>
      <c r="H3126" s="44">
        <f>SUMIFS('Sample - Superstore'!S:S,'Sample - Superstore'!$V:$V,$A3126,'Sample - Superstore'!$N:$N,$B3126)</f>
        <v>10</v>
      </c>
      <c r="I3126" s="45">
        <f>SUMIFS('Sample - Superstore'!T:T,'Sample - Superstore'!$V:$V,$A3126,'Sample - Superstore'!$N:$N,$B3126)</f>
        <v>1.4</v>
      </c>
      <c r="J3126" s="42">
        <f>SUMIFS('Sample - Superstore'!U:U,'Sample - Superstore'!$V:$V,$A3126,'Sample - Superstore'!$N:$N,$B3126)</f>
        <v>-509.949</v>
      </c>
      <c r="N3126" s="40"/>
    </row>
    <row r="3127">
      <c r="A3127" s="41" t="s">
        <v>8636</v>
      </c>
      <c r="B3127" s="36" t="s">
        <v>1002</v>
      </c>
      <c r="C3127" s="36" t="s">
        <v>51</v>
      </c>
      <c r="D3127" s="36" t="s">
        <v>76</v>
      </c>
      <c r="E3127" s="36" t="s">
        <v>1003</v>
      </c>
      <c r="F3127" s="42">
        <f>SUMIFS('Sample - Superstore'!R:R,'Sample - Superstore'!$V:$V,$A3127,'Sample - Superstore'!$N:$N,$B3127)</f>
        <v>22.8327851</v>
      </c>
      <c r="G3127" s="43" t="str">
        <f>IF(OR($F3127&lt;Lower_Limit,$F3127&gt;Upper_Limit),TRUE,IF($F3127&gt;Upper_percentile,"P99",IF($F3127&lt;Lower_percentile,"P01","")))</f>
        <v/>
      </c>
      <c r="H3127" s="44">
        <f>SUMIFS('Sample - Superstore'!S:S,'Sample - Superstore'!$V:$V,$A3127,'Sample - Superstore'!$N:$N,$B3127)</f>
        <v>3</v>
      </c>
      <c r="I3127" s="45">
        <f>SUMIFS('Sample - Superstore'!T:T,'Sample - Superstore'!$V:$V,$A3127,'Sample - Superstore'!$N:$N,$B3127)</f>
        <v>0</v>
      </c>
      <c r="J3127" s="42">
        <f>SUMIFS('Sample - Superstore'!U:U,'Sample - Superstore'!$V:$V,$A3127,'Sample - Superstore'!$N:$N,$B3127)</f>
        <v>10.27475329</v>
      </c>
      <c r="N3127" s="40"/>
    </row>
    <row r="3128">
      <c r="A3128" s="41" t="s">
        <v>8636</v>
      </c>
      <c r="B3128" s="36" t="s">
        <v>1413</v>
      </c>
      <c r="C3128" s="36" t="s">
        <v>51</v>
      </c>
      <c r="D3128" s="36" t="s">
        <v>124</v>
      </c>
      <c r="E3128" s="36" t="s">
        <v>1414</v>
      </c>
      <c r="F3128" s="42">
        <f>SUMIFS('Sample - Superstore'!R:R,'Sample - Superstore'!$V:$V,$A3128,'Sample - Superstore'!$N:$N,$B3128)</f>
        <v>8.026995885</v>
      </c>
      <c r="G3128" s="43" t="str">
        <f>IF(OR($F3128&lt;Lower_Limit,$F3128&gt;Upper_Limit),TRUE,IF($F3128&gt;Upper_percentile,"P99",IF($F3128&lt;Lower_percentile,"P01","")))</f>
        <v/>
      </c>
      <c r="H3128" s="44">
        <f>SUMIFS('Sample - Superstore'!S:S,'Sample - Superstore'!$V:$V,$A3128,'Sample - Superstore'!$N:$N,$B3128)</f>
        <v>1</v>
      </c>
      <c r="I3128" s="45">
        <f>SUMIFS('Sample - Superstore'!T:T,'Sample - Superstore'!$V:$V,$A3128,'Sample - Superstore'!$N:$N,$B3128)</f>
        <v>0</v>
      </c>
      <c r="J3128" s="42">
        <f>SUMIFS('Sample - Superstore'!U:U,'Sample - Superstore'!$V:$V,$A3128,'Sample - Superstore'!$N:$N,$B3128)</f>
        <v>3.852958025</v>
      </c>
      <c r="N3128" s="40"/>
    </row>
    <row r="3129">
      <c r="A3129" s="41" t="s">
        <v>8636</v>
      </c>
      <c r="B3129" s="36" t="s">
        <v>3801</v>
      </c>
      <c r="C3129" s="36" t="s">
        <v>51</v>
      </c>
      <c r="D3129" s="36" t="s">
        <v>93</v>
      </c>
      <c r="E3129" s="36" t="s">
        <v>3802</v>
      </c>
      <c r="F3129" s="42">
        <f>SUMIFS('Sample - Superstore'!R:R,'Sample - Superstore'!$V:$V,$A3129,'Sample - Superstore'!$N:$N,$B3129)</f>
        <v>7.702785185</v>
      </c>
      <c r="G3129" s="43" t="str">
        <f>IF(OR($F3129&lt;Lower_Limit,$F3129&gt;Upper_Limit),TRUE,IF($F3129&gt;Upper_percentile,"P99",IF($F3129&lt;Lower_percentile,"P01","")))</f>
        <v/>
      </c>
      <c r="H3129" s="44">
        <f>SUMIFS('Sample - Superstore'!S:S,'Sample - Superstore'!$V:$V,$A3129,'Sample - Superstore'!$N:$N,$B3129)</f>
        <v>3</v>
      </c>
      <c r="I3129" s="45">
        <f>SUMIFS('Sample - Superstore'!T:T,'Sample - Superstore'!$V:$V,$A3129,'Sample - Superstore'!$N:$N,$B3129)</f>
        <v>0.2</v>
      </c>
      <c r="J3129" s="42">
        <f>SUMIFS('Sample - Superstore'!U:U,'Sample - Superstore'!$V:$V,$A3129,'Sample - Superstore'!$N:$N,$B3129)</f>
        <v>0.7702785185</v>
      </c>
      <c r="N3129" s="40"/>
    </row>
    <row r="3130">
      <c r="A3130" s="41" t="s">
        <v>8636</v>
      </c>
      <c r="B3130" s="36" t="s">
        <v>1552</v>
      </c>
      <c r="C3130" s="36" t="s">
        <v>39</v>
      </c>
      <c r="D3130" s="36" t="s">
        <v>61</v>
      </c>
      <c r="E3130" s="36" t="s">
        <v>1553</v>
      </c>
      <c r="F3130" s="42">
        <f>SUMIFS('Sample - Superstore'!R:R,'Sample - Superstore'!$V:$V,$A3130,'Sample - Superstore'!$N:$N,$B3130)</f>
        <v>491.333837</v>
      </c>
      <c r="G3130" s="43" t="str">
        <f>IF(OR($F3130&lt;Lower_Limit,$F3130&gt;Upper_Limit),TRUE,IF($F3130&gt;Upper_percentile,"P99",IF($F3130&lt;Lower_percentile,"P01","")))</f>
        <v/>
      </c>
      <c r="H3130" s="44">
        <f>SUMIFS('Sample - Superstore'!S:S,'Sample - Superstore'!$V:$V,$A3130,'Sample - Superstore'!$N:$N,$B3130)</f>
        <v>7</v>
      </c>
      <c r="I3130" s="45">
        <f>SUMIFS('Sample - Superstore'!T:T,'Sample - Superstore'!$V:$V,$A3130,'Sample - Superstore'!$N:$N,$B3130)</f>
        <v>0.2</v>
      </c>
      <c r="J3130" s="42">
        <f>SUMIFS('Sample - Superstore'!U:U,'Sample - Superstore'!$V:$V,$A3130,'Sample - Superstore'!$N:$N,$B3130)</f>
        <v>92.12509444</v>
      </c>
      <c r="N3130" s="40"/>
    </row>
    <row r="3131">
      <c r="A3131" s="41" t="s">
        <v>8636</v>
      </c>
      <c r="B3131" s="36" t="s">
        <v>6543</v>
      </c>
      <c r="C3131" s="36" t="s">
        <v>51</v>
      </c>
      <c r="D3131" s="36" t="s">
        <v>297</v>
      </c>
      <c r="E3131" s="36" t="s">
        <v>6544</v>
      </c>
      <c r="F3131" s="42">
        <f>SUMIFS('Sample - Superstore'!R:R,'Sample - Superstore'!$V:$V,$A3131,'Sample - Superstore'!$N:$N,$B3131)</f>
        <v>160.3576955</v>
      </c>
      <c r="G3131" s="43" t="str">
        <f>IF(OR($F3131&lt;Lower_Limit,$F3131&gt;Upper_Limit),TRUE,IF($F3131&gt;Upper_percentile,"P99",IF($F3131&lt;Lower_percentile,"P01","")))</f>
        <v/>
      </c>
      <c r="H3131" s="44">
        <f>SUMIFS('Sample - Superstore'!S:S,'Sample - Superstore'!$V:$V,$A3131,'Sample - Superstore'!$N:$N,$B3131)</f>
        <v>9</v>
      </c>
      <c r="I3131" s="45">
        <f>SUMIFS('Sample - Superstore'!T:T,'Sample - Superstore'!$V:$V,$A3131,'Sample - Superstore'!$N:$N,$B3131)</f>
        <v>0</v>
      </c>
      <c r="J3131" s="42">
        <f>SUMIFS('Sample - Superstore'!U:U,'Sample - Superstore'!$V:$V,$A3131,'Sample - Superstore'!$N:$N,$B3131)</f>
        <v>80.17884774</v>
      </c>
      <c r="N3131" s="40"/>
    </row>
    <row r="3132">
      <c r="A3132" s="41" t="s">
        <v>8636</v>
      </c>
      <c r="B3132" s="36" t="s">
        <v>6546</v>
      </c>
      <c r="C3132" s="36" t="s">
        <v>51</v>
      </c>
      <c r="D3132" s="36" t="s">
        <v>93</v>
      </c>
      <c r="E3132" s="36" t="s">
        <v>6547</v>
      </c>
      <c r="F3132" s="42">
        <f>SUMIFS('Sample - Superstore'!R:R,'Sample - Superstore'!$V:$V,$A3132,'Sample - Superstore'!$N:$N,$B3132)</f>
        <v>36.45255495</v>
      </c>
      <c r="G3132" s="43" t="str">
        <f>IF(OR($F3132&lt;Lower_Limit,$F3132&gt;Upper_Limit),TRUE,IF($F3132&gt;Upper_percentile,"P99",IF($F3132&lt;Lower_percentile,"P01","")))</f>
        <v/>
      </c>
      <c r="H3132" s="44">
        <f>SUMIFS('Sample - Superstore'!S:S,'Sample - Superstore'!$V:$V,$A3132,'Sample - Superstore'!$N:$N,$B3132)</f>
        <v>6</v>
      </c>
      <c r="I3132" s="45">
        <f>SUMIFS('Sample - Superstore'!T:T,'Sample - Superstore'!$V:$V,$A3132,'Sample - Superstore'!$N:$N,$B3132)</f>
        <v>0</v>
      </c>
      <c r="J3132" s="42">
        <f>SUMIFS('Sample - Superstore'!U:U,'Sample - Superstore'!$V:$V,$A3132,'Sample - Superstore'!$N:$N,$B3132)</f>
        <v>12.02934313</v>
      </c>
      <c r="N3132" s="40"/>
    </row>
    <row r="3133">
      <c r="A3133" s="41" t="s">
        <v>8636</v>
      </c>
      <c r="B3133" s="36" t="s">
        <v>3579</v>
      </c>
      <c r="C3133" s="36" t="s">
        <v>51</v>
      </c>
      <c r="D3133" s="36" t="s">
        <v>76</v>
      </c>
      <c r="E3133" s="36" t="s">
        <v>3580</v>
      </c>
      <c r="F3133" s="42">
        <f>SUMIFS('Sample - Superstore'!R:R,'Sample - Superstore'!$V:$V,$A3133,'Sample - Superstore'!$N:$N,$B3133)</f>
        <v>13.2947572</v>
      </c>
      <c r="G3133" s="43" t="str">
        <f>IF(OR($F3133&lt;Lower_Limit,$F3133&gt;Upper_Limit),TRUE,IF($F3133&gt;Upper_percentile,"P99",IF($F3133&lt;Lower_percentile,"P01","")))</f>
        <v/>
      </c>
      <c r="H3133" s="44">
        <f>SUMIFS('Sample - Superstore'!S:S,'Sample - Superstore'!$V:$V,$A3133,'Sample - Superstore'!$N:$N,$B3133)</f>
        <v>10</v>
      </c>
      <c r="I3133" s="45">
        <f>SUMIFS('Sample - Superstore'!T:T,'Sample - Superstore'!$V:$V,$A3133,'Sample - Superstore'!$N:$N,$B3133)</f>
        <v>0.8</v>
      </c>
      <c r="J3133" s="42">
        <f>SUMIFS('Sample - Superstore'!U:U,'Sample - Superstore'!$V:$V,$A3133,'Sample - Superstore'!$N:$N,$B3133)</f>
        <v>-22.60108724</v>
      </c>
      <c r="N3133" s="40"/>
    </row>
    <row r="3134">
      <c r="A3134" s="41" t="s">
        <v>8636</v>
      </c>
      <c r="B3134" s="36" t="s">
        <v>5966</v>
      </c>
      <c r="C3134" s="36" t="s">
        <v>35</v>
      </c>
      <c r="D3134" s="36" t="s">
        <v>36</v>
      </c>
      <c r="E3134" s="36" t="s">
        <v>5967</v>
      </c>
      <c r="F3134" s="42">
        <f>SUMIFS('Sample - Superstore'!R:R,'Sample - Superstore'!$V:$V,$A3134,'Sample - Superstore'!$N:$N,$B3134)</f>
        <v>749.4406094</v>
      </c>
      <c r="G3134" s="43" t="str">
        <f>IF(OR($F3134&lt;Lower_Limit,$F3134&gt;Upper_Limit),TRUE,IF($F3134&gt;Upper_percentile,"P99",IF($F3134&lt;Lower_percentile,"P01","")))</f>
        <v/>
      </c>
      <c r="H3134" s="44">
        <f>SUMIFS('Sample - Superstore'!S:S,'Sample - Superstore'!$V:$V,$A3134,'Sample - Superstore'!$N:$N,$B3134)</f>
        <v>7</v>
      </c>
      <c r="I3134" s="45">
        <f>SUMIFS('Sample - Superstore'!T:T,'Sample - Superstore'!$V:$V,$A3134,'Sample - Superstore'!$N:$N,$B3134)</f>
        <v>0.32</v>
      </c>
      <c r="J3134" s="42">
        <f>SUMIFS('Sample - Superstore'!U:U,'Sample - Superstore'!$V:$V,$A3134,'Sample - Superstore'!$N:$N,$B3134)</f>
        <v>-143.2754106</v>
      </c>
      <c r="N3134" s="40"/>
    </row>
    <row r="3135">
      <c r="A3135" s="41" t="s">
        <v>8636</v>
      </c>
      <c r="B3135" s="36" t="s">
        <v>1483</v>
      </c>
      <c r="C3135" s="36" t="s">
        <v>51</v>
      </c>
      <c r="D3135" s="36" t="s">
        <v>52</v>
      </c>
      <c r="E3135" s="36" t="s">
        <v>1484</v>
      </c>
      <c r="F3135" s="42">
        <f>SUMIFS('Sample - Superstore'!R:R,'Sample - Superstore'!$V:$V,$A3135,'Sample - Superstore'!$N:$N,$B3135)</f>
        <v>928.8058765</v>
      </c>
      <c r="G3135" s="43" t="str">
        <f>IF(OR($F3135&lt;Lower_Limit,$F3135&gt;Upper_Limit),TRUE,IF($F3135&gt;Upper_percentile,"P99",IF($F3135&lt;Lower_percentile,"P01","")))</f>
        <v/>
      </c>
      <c r="H3135" s="44">
        <f>SUMIFS('Sample - Superstore'!S:S,'Sample - Superstore'!$V:$V,$A3135,'Sample - Superstore'!$N:$N,$B3135)</f>
        <v>5</v>
      </c>
      <c r="I3135" s="45">
        <f>SUMIFS('Sample - Superstore'!T:T,'Sample - Superstore'!$V:$V,$A3135,'Sample - Superstore'!$N:$N,$B3135)</f>
        <v>0.2</v>
      </c>
      <c r="J3135" s="42">
        <f>SUMIFS('Sample - Superstore'!U:U,'Sample - Superstore'!$V:$V,$A3135,'Sample - Superstore'!$N:$N,$B3135)</f>
        <v>-69.66044074</v>
      </c>
      <c r="N3135" s="40"/>
    </row>
    <row r="3136">
      <c r="A3136" s="41" t="s">
        <v>8636</v>
      </c>
      <c r="B3136" s="36" t="s">
        <v>4907</v>
      </c>
      <c r="C3136" s="36" t="s">
        <v>51</v>
      </c>
      <c r="D3136" s="36" t="s">
        <v>76</v>
      </c>
      <c r="E3136" s="36" t="s">
        <v>4908</v>
      </c>
      <c r="F3136" s="42">
        <f>SUMIFS('Sample - Superstore'!R:R,'Sample - Superstore'!$V:$V,$A3136,'Sample - Superstore'!$N:$N,$B3136)</f>
        <v>45.39910729</v>
      </c>
      <c r="G3136" s="43" t="str">
        <f>IF(OR($F3136&lt;Lower_Limit,$F3136&gt;Upper_Limit),TRUE,IF($F3136&gt;Upper_percentile,"P99",IF($F3136&lt;Lower_percentile,"P01","")))</f>
        <v/>
      </c>
      <c r="H3136" s="44">
        <f>SUMIFS('Sample - Superstore'!S:S,'Sample - Superstore'!$V:$V,$A3136,'Sample - Superstore'!$N:$N,$B3136)</f>
        <v>11</v>
      </c>
      <c r="I3136" s="45">
        <f>SUMIFS('Sample - Superstore'!T:T,'Sample - Superstore'!$V:$V,$A3136,'Sample - Superstore'!$N:$N,$B3136)</f>
        <v>0.7</v>
      </c>
      <c r="J3136" s="42">
        <f>SUMIFS('Sample - Superstore'!U:U,'Sample - Superstore'!$V:$V,$A3136,'Sample - Superstore'!$N:$N,$B3136)</f>
        <v>-34.80598226</v>
      </c>
      <c r="N3136" s="40"/>
    </row>
    <row r="3137">
      <c r="A3137" s="41" t="s">
        <v>8636</v>
      </c>
      <c r="B3137" s="36" t="s">
        <v>5416</v>
      </c>
      <c r="C3137" s="36" t="s">
        <v>39</v>
      </c>
      <c r="D3137" s="36" t="s">
        <v>40</v>
      </c>
      <c r="E3137" s="36" t="s">
        <v>5417</v>
      </c>
      <c r="F3137" s="42">
        <f>SUMIFS('Sample - Superstore'!R:R,'Sample - Superstore'!$V:$V,$A3137,'Sample - Superstore'!$N:$N,$B3137)</f>
        <v>411.7082285</v>
      </c>
      <c r="G3137" s="43" t="str">
        <f>IF(OR($F3137&lt;Lower_Limit,$F3137&gt;Upper_Limit),TRUE,IF($F3137&gt;Upper_percentile,"P99",IF($F3137&lt;Lower_percentile,"P01","")))</f>
        <v/>
      </c>
      <c r="H3137" s="44">
        <f>SUMIFS('Sample - Superstore'!S:S,'Sample - Superstore'!$V:$V,$A3137,'Sample - Superstore'!$N:$N,$B3137)</f>
        <v>4</v>
      </c>
      <c r="I3137" s="45">
        <f>SUMIFS('Sample - Superstore'!T:T,'Sample - Superstore'!$V:$V,$A3137,'Sample - Superstore'!$N:$N,$B3137)</f>
        <v>0.2</v>
      </c>
      <c r="J3137" s="42">
        <f>SUMIFS('Sample - Superstore'!U:U,'Sample - Superstore'!$V:$V,$A3137,'Sample - Superstore'!$N:$N,$B3137)</f>
        <v>46.31717571</v>
      </c>
      <c r="N3137" s="40"/>
    </row>
    <row r="3138">
      <c r="A3138" s="41" t="s">
        <v>8636</v>
      </c>
      <c r="B3138" s="36" t="s">
        <v>2770</v>
      </c>
      <c r="C3138" s="36" t="s">
        <v>51</v>
      </c>
      <c r="D3138" s="36" t="s">
        <v>297</v>
      </c>
      <c r="E3138" s="36" t="s">
        <v>2771</v>
      </c>
      <c r="F3138" s="42">
        <f>SUMIFS('Sample - Superstore'!R:R,'Sample - Superstore'!$V:$V,$A3138,'Sample - Superstore'!$N:$N,$B3138)</f>
        <v>80.51189882</v>
      </c>
      <c r="G3138" s="43" t="str">
        <f>IF(OR($F3138&lt;Lower_Limit,$F3138&gt;Upper_Limit),TRUE,IF($F3138&gt;Upper_percentile,"P99",IF($F3138&lt;Lower_percentile,"P01","")))</f>
        <v/>
      </c>
      <c r="H3138" s="44">
        <f>SUMIFS('Sample - Superstore'!S:S,'Sample - Superstore'!$V:$V,$A3138,'Sample - Superstore'!$N:$N,$B3138)</f>
        <v>5</v>
      </c>
      <c r="I3138" s="45">
        <f>SUMIFS('Sample - Superstore'!T:T,'Sample - Superstore'!$V:$V,$A3138,'Sample - Superstore'!$N:$N,$B3138)</f>
        <v>0.2</v>
      </c>
      <c r="J3138" s="42">
        <f>SUMIFS('Sample - Superstore'!U:U,'Sample - Superstore'!$V:$V,$A3138,'Sample - Superstore'!$N:$N,$B3138)</f>
        <v>26.16636712</v>
      </c>
      <c r="N3138" s="40"/>
    </row>
    <row r="3139">
      <c r="A3139" s="41" t="s">
        <v>8636</v>
      </c>
      <c r="B3139" s="36" t="s">
        <v>1630</v>
      </c>
      <c r="C3139" s="36" t="s">
        <v>51</v>
      </c>
      <c r="D3139" s="36" t="s">
        <v>283</v>
      </c>
      <c r="E3139" s="36" t="s">
        <v>1631</v>
      </c>
      <c r="F3139" s="42">
        <f>SUMIFS('Sample - Superstore'!R:R,'Sample - Superstore'!$V:$V,$A3139,'Sample - Superstore'!$N:$N,$B3139)</f>
        <v>152.94</v>
      </c>
      <c r="G3139" s="43" t="str">
        <f>IF(OR($F3139&lt;Lower_Limit,$F3139&gt;Upper_Limit),TRUE,IF($F3139&gt;Upper_percentile,"P99",IF($F3139&lt;Lower_percentile,"P01","")))</f>
        <v/>
      </c>
      <c r="H3139" s="44">
        <f>SUMIFS('Sample - Superstore'!S:S,'Sample - Superstore'!$V:$V,$A3139,'Sample - Superstore'!$N:$N,$B3139)</f>
        <v>3</v>
      </c>
      <c r="I3139" s="45">
        <f>SUMIFS('Sample - Superstore'!T:T,'Sample - Superstore'!$V:$V,$A3139,'Sample - Superstore'!$N:$N,$B3139)</f>
        <v>0</v>
      </c>
      <c r="J3139" s="42">
        <f>SUMIFS('Sample - Superstore'!U:U,'Sample - Superstore'!$V:$V,$A3139,'Sample - Superstore'!$N:$N,$B3139)</f>
        <v>41.2938</v>
      </c>
      <c r="N3139" s="40"/>
    </row>
    <row r="3140">
      <c r="A3140" s="41" t="s">
        <v>8636</v>
      </c>
      <c r="B3140" s="36" t="s">
        <v>435</v>
      </c>
      <c r="C3140" s="36" t="s">
        <v>51</v>
      </c>
      <c r="D3140" s="36" t="s">
        <v>124</v>
      </c>
      <c r="E3140" s="36" t="s">
        <v>436</v>
      </c>
      <c r="F3140" s="42">
        <f>SUMIFS('Sample - Superstore'!R:R,'Sample - Superstore'!$V:$V,$A3140,'Sample - Superstore'!$N:$N,$B3140)</f>
        <v>84.416</v>
      </c>
      <c r="G3140" s="43" t="str">
        <f>IF(OR($F3140&lt;Lower_Limit,$F3140&gt;Upper_Limit),TRUE,IF($F3140&gt;Upper_percentile,"P99",IF($F3140&lt;Lower_percentile,"P01","")))</f>
        <v/>
      </c>
      <c r="H3140" s="44">
        <f>SUMIFS('Sample - Superstore'!S:S,'Sample - Superstore'!$V:$V,$A3140,'Sample - Superstore'!$N:$N,$B3140)</f>
        <v>4</v>
      </c>
      <c r="I3140" s="45">
        <f>SUMIFS('Sample - Superstore'!T:T,'Sample - Superstore'!$V:$V,$A3140,'Sample - Superstore'!$N:$N,$B3140)</f>
        <v>0.2</v>
      </c>
      <c r="J3140" s="42">
        <f>SUMIFS('Sample - Superstore'!U:U,'Sample - Superstore'!$V:$V,$A3140,'Sample - Superstore'!$N:$N,$B3140)</f>
        <v>27.4352</v>
      </c>
      <c r="N3140" s="40"/>
    </row>
    <row r="3141">
      <c r="A3141" s="41" t="s">
        <v>8636</v>
      </c>
      <c r="B3141" s="36" t="s">
        <v>1420</v>
      </c>
      <c r="C3141" s="36" t="s">
        <v>39</v>
      </c>
      <c r="D3141" s="36" t="s">
        <v>61</v>
      </c>
      <c r="E3141" s="36" t="s">
        <v>1421</v>
      </c>
      <c r="F3141" s="42">
        <f>SUMIFS('Sample - Superstore'!R:R,'Sample - Superstore'!$V:$V,$A3141,'Sample - Superstore'!$N:$N,$B3141)</f>
        <v>230.7565959</v>
      </c>
      <c r="G3141" s="43" t="str">
        <f>IF(OR($F3141&lt;Lower_Limit,$F3141&gt;Upper_Limit),TRUE,IF($F3141&gt;Upper_percentile,"P99",IF($F3141&lt;Lower_percentile,"P01","")))</f>
        <v/>
      </c>
      <c r="H3141" s="44">
        <f>SUMIFS('Sample - Superstore'!S:S,'Sample - Superstore'!$V:$V,$A3141,'Sample - Superstore'!$N:$N,$B3141)</f>
        <v>4</v>
      </c>
      <c r="I3141" s="45">
        <f>SUMIFS('Sample - Superstore'!T:T,'Sample - Superstore'!$V:$V,$A3141,'Sample - Superstore'!$N:$N,$B3141)</f>
        <v>0.2</v>
      </c>
      <c r="J3141" s="42">
        <f>SUMIFS('Sample - Superstore'!U:U,'Sample - Superstore'!$V:$V,$A3141,'Sample - Superstore'!$N:$N,$B3141)</f>
        <v>34.61348938</v>
      </c>
      <c r="N3141" s="40"/>
    </row>
    <row r="3142">
      <c r="A3142" s="41" t="s">
        <v>8636</v>
      </c>
      <c r="B3142" s="36" t="s">
        <v>1532</v>
      </c>
      <c r="C3142" s="36" t="s">
        <v>35</v>
      </c>
      <c r="D3142" s="36" t="s">
        <v>263</v>
      </c>
      <c r="E3142" s="36" t="s">
        <v>1533</v>
      </c>
      <c r="F3142" s="42">
        <f>SUMIFS('Sample - Superstore'!R:R,'Sample - Superstore'!$V:$V,$A3142,'Sample - Superstore'!$N:$N,$B3142)</f>
        <v>1753.981605</v>
      </c>
      <c r="G3142" s="43" t="str">
        <f>IF(OR($F3142&lt;Lower_Limit,$F3142&gt;Upper_Limit),TRUE,IF($F3142&gt;Upper_percentile,"P99",IF($F3142&lt;Lower_percentile,"P01","")))</f>
        <v/>
      </c>
      <c r="H3142" s="44">
        <f>SUMIFS('Sample - Superstore'!S:S,'Sample - Superstore'!$V:$V,$A3142,'Sample - Superstore'!$N:$N,$B3142)</f>
        <v>5</v>
      </c>
      <c r="I3142" s="45">
        <f>SUMIFS('Sample - Superstore'!T:T,'Sample - Superstore'!$V:$V,$A3142,'Sample - Superstore'!$N:$N,$B3142)</f>
        <v>0</v>
      </c>
      <c r="J3142" s="42">
        <f>SUMIFS('Sample - Superstore'!U:U,'Sample - Superstore'!$V:$V,$A3142,'Sample - Superstore'!$N:$N,$B3142)</f>
        <v>508.6546654</v>
      </c>
      <c r="N3142" s="40"/>
    </row>
    <row r="3143">
      <c r="A3143" s="41" t="s">
        <v>8636</v>
      </c>
      <c r="B3143" s="36" t="s">
        <v>6556</v>
      </c>
      <c r="C3143" s="36" t="s">
        <v>35</v>
      </c>
      <c r="D3143" s="36" t="s">
        <v>263</v>
      </c>
      <c r="E3143" s="36" t="s">
        <v>6557</v>
      </c>
      <c r="F3143" s="42">
        <f>SUMIFS('Sample - Superstore'!R:R,'Sample - Superstore'!$V:$V,$A3143,'Sample - Superstore'!$N:$N,$B3143)</f>
        <v>74.65777778</v>
      </c>
      <c r="G3143" s="43" t="str">
        <f>IF(OR($F3143&lt;Lower_Limit,$F3143&gt;Upper_Limit),TRUE,IF($F3143&gt;Upper_percentile,"P99",IF($F3143&lt;Lower_percentile,"P01","")))</f>
        <v/>
      </c>
      <c r="H3143" s="44">
        <f>SUMIFS('Sample - Superstore'!S:S,'Sample - Superstore'!$V:$V,$A3143,'Sample - Superstore'!$N:$N,$B3143)</f>
        <v>3</v>
      </c>
      <c r="I3143" s="45">
        <f>SUMIFS('Sample - Superstore'!T:T,'Sample - Superstore'!$V:$V,$A3143,'Sample - Superstore'!$N:$N,$B3143)</f>
        <v>0.2</v>
      </c>
      <c r="J3143" s="42">
        <f>SUMIFS('Sample - Superstore'!U:U,'Sample - Superstore'!$V:$V,$A3143,'Sample - Superstore'!$N:$N,$B3143)</f>
        <v>13.23185778</v>
      </c>
      <c r="N3143" s="40"/>
    </row>
    <row r="3144">
      <c r="A3144" s="41" t="s">
        <v>8636</v>
      </c>
      <c r="B3144" s="36" t="s">
        <v>6558</v>
      </c>
      <c r="C3144" s="36" t="s">
        <v>35</v>
      </c>
      <c r="D3144" s="36" t="s">
        <v>263</v>
      </c>
      <c r="E3144" s="36" t="s">
        <v>6559</v>
      </c>
      <c r="F3144" s="42">
        <f>SUMIFS('Sample - Superstore'!R:R,'Sample - Superstore'!$V:$V,$A3144,'Sample - Superstore'!$N:$N,$B3144)</f>
        <v>573.337284</v>
      </c>
      <c r="G3144" s="43" t="str">
        <f>IF(OR($F3144&lt;Lower_Limit,$F3144&gt;Upper_Limit),TRUE,IF($F3144&gt;Upper_percentile,"P99",IF($F3144&lt;Lower_percentile,"P01","")))</f>
        <v/>
      </c>
      <c r="H3144" s="44">
        <f>SUMIFS('Sample - Superstore'!S:S,'Sample - Superstore'!$V:$V,$A3144,'Sample - Superstore'!$N:$N,$B3144)</f>
        <v>2</v>
      </c>
      <c r="I3144" s="45">
        <f>SUMIFS('Sample - Superstore'!T:T,'Sample - Superstore'!$V:$V,$A3144,'Sample - Superstore'!$N:$N,$B3144)</f>
        <v>0</v>
      </c>
      <c r="J3144" s="42">
        <f>SUMIFS('Sample - Superstore'!U:U,'Sample - Superstore'!$V:$V,$A3144,'Sample - Superstore'!$N:$N,$B3144)</f>
        <v>143.334321</v>
      </c>
      <c r="N3144" s="40"/>
    </row>
    <row r="3145">
      <c r="A3145" s="41" t="s">
        <v>8636</v>
      </c>
      <c r="B3145" s="36" t="s">
        <v>2155</v>
      </c>
      <c r="C3145" s="36" t="s">
        <v>51</v>
      </c>
      <c r="D3145" s="36" t="s">
        <v>283</v>
      </c>
      <c r="E3145" s="36" t="s">
        <v>2156</v>
      </c>
      <c r="F3145" s="42">
        <f>SUMIFS('Sample - Superstore'!R:R,'Sample - Superstore'!$V:$V,$A3145,'Sample - Superstore'!$N:$N,$B3145)</f>
        <v>202.3087111</v>
      </c>
      <c r="G3145" s="43" t="str">
        <f>IF(OR($F3145&lt;Lower_Limit,$F3145&gt;Upper_Limit),TRUE,IF($F3145&gt;Upper_percentile,"P99",IF($F3145&lt;Lower_percentile,"P01","")))</f>
        <v/>
      </c>
      <c r="H3145" s="44">
        <f>SUMIFS('Sample - Superstore'!S:S,'Sample - Superstore'!$V:$V,$A3145,'Sample - Superstore'!$N:$N,$B3145)</f>
        <v>4</v>
      </c>
      <c r="I3145" s="45">
        <f>SUMIFS('Sample - Superstore'!T:T,'Sample - Superstore'!$V:$V,$A3145,'Sample - Superstore'!$N:$N,$B3145)</f>
        <v>0.1</v>
      </c>
      <c r="J3145" s="42">
        <f>SUMIFS('Sample - Superstore'!U:U,'Sample - Superstore'!$V:$V,$A3145,'Sample - Superstore'!$N:$N,$B3145)</f>
        <v>50.37446123</v>
      </c>
      <c r="N3145" s="40"/>
    </row>
    <row r="3146">
      <c r="A3146" s="41" t="s">
        <v>8636</v>
      </c>
      <c r="B3146" s="36" t="s">
        <v>6561</v>
      </c>
      <c r="C3146" s="36" t="s">
        <v>39</v>
      </c>
      <c r="D3146" s="36" t="s">
        <v>61</v>
      </c>
      <c r="E3146" s="36" t="s">
        <v>6562</v>
      </c>
      <c r="F3146" s="42">
        <f>SUMIFS('Sample - Superstore'!R:R,'Sample - Superstore'!$V:$V,$A3146,'Sample - Superstore'!$N:$N,$B3146)</f>
        <v>79.99</v>
      </c>
      <c r="G3146" s="43" t="str">
        <f>IF(OR($F3146&lt;Lower_Limit,$F3146&gt;Upper_Limit),TRUE,IF($F3146&gt;Upper_percentile,"P99",IF($F3146&lt;Lower_percentile,"P01","")))</f>
        <v/>
      </c>
      <c r="H3146" s="44">
        <f>SUMIFS('Sample - Superstore'!S:S,'Sample - Superstore'!$V:$V,$A3146,'Sample - Superstore'!$N:$N,$B3146)</f>
        <v>1</v>
      </c>
      <c r="I3146" s="45">
        <f>SUMIFS('Sample - Superstore'!T:T,'Sample - Superstore'!$V:$V,$A3146,'Sample - Superstore'!$N:$N,$B3146)</f>
        <v>0</v>
      </c>
      <c r="J3146" s="42">
        <f>SUMIFS('Sample - Superstore'!U:U,'Sample - Superstore'!$V:$V,$A3146,'Sample - Superstore'!$N:$N,$B3146)</f>
        <v>28.7964</v>
      </c>
      <c r="N3146" s="40"/>
    </row>
    <row r="3147">
      <c r="A3147" s="41" t="s">
        <v>8636</v>
      </c>
      <c r="B3147" s="36" t="s">
        <v>3062</v>
      </c>
      <c r="C3147" s="36" t="s">
        <v>39</v>
      </c>
      <c r="D3147" s="36" t="s">
        <v>40</v>
      </c>
      <c r="E3147" s="36" t="s">
        <v>3063</v>
      </c>
      <c r="F3147" s="42">
        <f>SUMIFS('Sample - Superstore'!R:R,'Sample - Superstore'!$V:$V,$A3147,'Sample - Superstore'!$N:$N,$B3147)</f>
        <v>419.944</v>
      </c>
      <c r="G3147" s="43" t="str">
        <f>IF(OR($F3147&lt;Lower_Limit,$F3147&gt;Upper_Limit),TRUE,IF($F3147&gt;Upper_percentile,"P99",IF($F3147&lt;Lower_percentile,"P01","")))</f>
        <v/>
      </c>
      <c r="H3147" s="44">
        <f>SUMIFS('Sample - Superstore'!S:S,'Sample - Superstore'!$V:$V,$A3147,'Sample - Superstore'!$N:$N,$B3147)</f>
        <v>7</v>
      </c>
      <c r="I3147" s="45">
        <f>SUMIFS('Sample - Superstore'!T:T,'Sample - Superstore'!$V:$V,$A3147,'Sample - Superstore'!$N:$N,$B3147)</f>
        <v>0.2</v>
      </c>
      <c r="J3147" s="42">
        <f>SUMIFS('Sample - Superstore'!U:U,'Sample - Superstore'!$V:$V,$A3147,'Sample - Superstore'!$N:$N,$B3147)</f>
        <v>52.493</v>
      </c>
      <c r="N3147" s="40"/>
    </row>
    <row r="3148">
      <c r="A3148" s="41" t="s">
        <v>8636</v>
      </c>
      <c r="B3148" s="36" t="s">
        <v>1422</v>
      </c>
      <c r="C3148" s="36" t="s">
        <v>35</v>
      </c>
      <c r="D3148" s="36" t="s">
        <v>263</v>
      </c>
      <c r="E3148" s="36" t="s">
        <v>1423</v>
      </c>
      <c r="F3148" s="42">
        <f>SUMIFS('Sample - Superstore'!R:R,'Sample - Superstore'!$V:$V,$A3148,'Sample - Superstore'!$N:$N,$B3148)</f>
        <v>57.72864856</v>
      </c>
      <c r="G3148" s="43" t="str">
        <f>IF(OR($F3148&lt;Lower_Limit,$F3148&gt;Upper_Limit),TRUE,IF($F3148&gt;Upper_percentile,"P99",IF($F3148&lt;Lower_percentile,"P01","")))</f>
        <v/>
      </c>
      <c r="H3148" s="44">
        <f>SUMIFS('Sample - Superstore'!S:S,'Sample - Superstore'!$V:$V,$A3148,'Sample - Superstore'!$N:$N,$B3148)</f>
        <v>2</v>
      </c>
      <c r="I3148" s="45">
        <f>SUMIFS('Sample - Superstore'!T:T,'Sample - Superstore'!$V:$V,$A3148,'Sample - Superstore'!$N:$N,$B3148)</f>
        <v>0.3</v>
      </c>
      <c r="J3148" s="42">
        <f>SUMIFS('Sample - Superstore'!U:U,'Sample - Superstore'!$V:$V,$A3148,'Sample - Superstore'!$N:$N,$B3148)</f>
        <v>-2.474084938</v>
      </c>
      <c r="N3148" s="40"/>
    </row>
    <row r="3149">
      <c r="A3149" s="41" t="s">
        <v>8636</v>
      </c>
      <c r="B3149" s="36" t="s">
        <v>2377</v>
      </c>
      <c r="C3149" s="36" t="s">
        <v>39</v>
      </c>
      <c r="D3149" s="36" t="s">
        <v>85</v>
      </c>
      <c r="E3149" s="36" t="s">
        <v>2378</v>
      </c>
      <c r="F3149" s="42">
        <f>SUMIFS('Sample - Superstore'!R:R,'Sample - Superstore'!$V:$V,$A3149,'Sample - Superstore'!$N:$N,$B3149)</f>
        <v>3359.952</v>
      </c>
      <c r="G3149" s="43" t="str">
        <f>IF(OR($F3149&lt;Lower_Limit,$F3149&gt;Upper_Limit),TRUE,IF($F3149&gt;Upper_percentile,"P99",IF($F3149&lt;Lower_percentile,"P01","")))</f>
        <v>P99</v>
      </c>
      <c r="H3149" s="44">
        <f>SUMIFS('Sample - Superstore'!S:S,'Sample - Superstore'!$V:$V,$A3149,'Sample - Superstore'!$N:$N,$B3149)</f>
        <v>6</v>
      </c>
      <c r="I3149" s="45">
        <f>SUMIFS('Sample - Superstore'!T:T,'Sample - Superstore'!$V:$V,$A3149,'Sample - Superstore'!$N:$N,$B3149)</f>
        <v>0.2</v>
      </c>
      <c r="J3149" s="42">
        <f>SUMIFS('Sample - Superstore'!U:U,'Sample - Superstore'!$V:$V,$A3149,'Sample - Superstore'!$N:$N,$B3149)</f>
        <v>1049.985</v>
      </c>
      <c r="N3149" s="40"/>
    </row>
    <row r="3150">
      <c r="A3150" s="41" t="s">
        <v>8636</v>
      </c>
      <c r="B3150" s="36" t="s">
        <v>2887</v>
      </c>
      <c r="C3150" s="36" t="s">
        <v>35</v>
      </c>
      <c r="D3150" s="36" t="s">
        <v>263</v>
      </c>
      <c r="E3150" s="36" t="s">
        <v>2888</v>
      </c>
      <c r="F3150" s="42">
        <f>SUMIFS('Sample - Superstore'!R:R,'Sample - Superstore'!$V:$V,$A3150,'Sample - Superstore'!$N:$N,$B3150)</f>
        <v>154.0384914</v>
      </c>
      <c r="G3150" s="43" t="str">
        <f>IF(OR($F3150&lt;Lower_Limit,$F3150&gt;Upper_Limit),TRUE,IF($F3150&gt;Upper_percentile,"P99",IF($F3150&lt;Lower_percentile,"P01","")))</f>
        <v/>
      </c>
      <c r="H3150" s="44">
        <f>SUMIFS('Sample - Superstore'!S:S,'Sample - Superstore'!$V:$V,$A3150,'Sample - Superstore'!$N:$N,$B3150)</f>
        <v>3</v>
      </c>
      <c r="I3150" s="45">
        <f>SUMIFS('Sample - Superstore'!T:T,'Sample - Superstore'!$V:$V,$A3150,'Sample - Superstore'!$N:$N,$B3150)</f>
        <v>0.3</v>
      </c>
      <c r="J3150" s="42">
        <f>SUMIFS('Sample - Superstore'!U:U,'Sample - Superstore'!$V:$V,$A3150,'Sample - Superstore'!$N:$N,$B3150)</f>
        <v>-28.6071484</v>
      </c>
      <c r="N3150" s="40"/>
    </row>
    <row r="3151">
      <c r="A3151" s="41" t="s">
        <v>8636</v>
      </c>
      <c r="B3151" s="36" t="s">
        <v>282</v>
      </c>
      <c r="C3151" s="36" t="s">
        <v>51</v>
      </c>
      <c r="D3151" s="36" t="s">
        <v>283</v>
      </c>
      <c r="E3151" s="36" t="s">
        <v>284</v>
      </c>
      <c r="F3151" s="42">
        <f>SUMIFS('Sample - Superstore'!R:R,'Sample - Superstore'!$V:$V,$A3151,'Sample - Superstore'!$N:$N,$B3151)</f>
        <v>81.08</v>
      </c>
      <c r="G3151" s="43" t="str">
        <f>IF(OR($F3151&lt;Lower_Limit,$F3151&gt;Upper_Limit),TRUE,IF($F3151&gt;Upper_percentile,"P99",IF($F3151&lt;Lower_percentile,"P01","")))</f>
        <v/>
      </c>
      <c r="H3151" s="44">
        <f>SUMIFS('Sample - Superstore'!S:S,'Sample - Superstore'!$V:$V,$A3151,'Sample - Superstore'!$N:$N,$B3151)</f>
        <v>4</v>
      </c>
      <c r="I3151" s="45">
        <f>SUMIFS('Sample - Superstore'!T:T,'Sample - Superstore'!$V:$V,$A3151,'Sample - Superstore'!$N:$N,$B3151)</f>
        <v>0</v>
      </c>
      <c r="J3151" s="42">
        <f>SUMIFS('Sample - Superstore'!U:U,'Sample - Superstore'!$V:$V,$A3151,'Sample - Superstore'!$N:$N,$B3151)</f>
        <v>22.7024</v>
      </c>
      <c r="N3151" s="40"/>
    </row>
    <row r="3152">
      <c r="A3152" s="41" t="s">
        <v>8636</v>
      </c>
      <c r="B3152" s="36" t="s">
        <v>3566</v>
      </c>
      <c r="C3152" s="36" t="s">
        <v>51</v>
      </c>
      <c r="D3152" s="36" t="s">
        <v>124</v>
      </c>
      <c r="E3152" s="36" t="s">
        <v>3567</v>
      </c>
      <c r="F3152" s="42">
        <f>SUMIFS('Sample - Superstore'!R:R,'Sample - Superstore'!$V:$V,$A3152,'Sample - Superstore'!$N:$N,$B3152)</f>
        <v>49.88586667</v>
      </c>
      <c r="G3152" s="43" t="str">
        <f>IF(OR($F3152&lt;Lower_Limit,$F3152&gt;Upper_Limit),TRUE,IF($F3152&gt;Upper_percentile,"P99",IF($F3152&lt;Lower_percentile,"P01","")))</f>
        <v/>
      </c>
      <c r="H3152" s="44">
        <f>SUMIFS('Sample - Superstore'!S:S,'Sample - Superstore'!$V:$V,$A3152,'Sample - Superstore'!$N:$N,$B3152)</f>
        <v>8</v>
      </c>
      <c r="I3152" s="45">
        <f>SUMIFS('Sample - Superstore'!T:T,'Sample - Superstore'!$V:$V,$A3152,'Sample - Superstore'!$N:$N,$B3152)</f>
        <v>0.2</v>
      </c>
      <c r="J3152" s="42">
        <f>SUMIFS('Sample - Superstore'!U:U,'Sample - Superstore'!$V:$V,$A3152,'Sample - Superstore'!$N:$N,$B3152)</f>
        <v>17.46005333</v>
      </c>
      <c r="N3152" s="40"/>
    </row>
    <row r="3153">
      <c r="A3153" s="41" t="s">
        <v>8636</v>
      </c>
      <c r="B3153" s="36" t="s">
        <v>3374</v>
      </c>
      <c r="C3153" s="36" t="s">
        <v>51</v>
      </c>
      <c r="D3153" s="36" t="s">
        <v>205</v>
      </c>
      <c r="E3153" s="36" t="s">
        <v>3375</v>
      </c>
      <c r="F3153" s="42">
        <f>SUMIFS('Sample - Superstore'!R:R,'Sample - Superstore'!$V:$V,$A3153,'Sample - Superstore'!$N:$N,$B3153)</f>
        <v>42.77382651</v>
      </c>
      <c r="G3153" s="43" t="str">
        <f>IF(OR($F3153&lt;Lower_Limit,$F3153&gt;Upper_Limit),TRUE,IF($F3153&gt;Upper_percentile,"P99",IF($F3153&lt;Lower_percentile,"P01","")))</f>
        <v/>
      </c>
      <c r="H3153" s="44">
        <f>SUMIFS('Sample - Superstore'!S:S,'Sample - Superstore'!$V:$V,$A3153,'Sample - Superstore'!$N:$N,$B3153)</f>
        <v>3</v>
      </c>
      <c r="I3153" s="45">
        <f>SUMIFS('Sample - Superstore'!T:T,'Sample - Superstore'!$V:$V,$A3153,'Sample - Superstore'!$N:$N,$B3153)</f>
        <v>0.2</v>
      </c>
      <c r="J3153" s="42">
        <f>SUMIFS('Sample - Superstore'!U:U,'Sample - Superstore'!$V:$V,$A3153,'Sample - Superstore'!$N:$N,$B3153)</f>
        <v>14.43616645</v>
      </c>
      <c r="N3153" s="40"/>
    </row>
    <row r="3154">
      <c r="A3154" s="41" t="s">
        <v>8636</v>
      </c>
      <c r="B3154" s="36" t="s">
        <v>545</v>
      </c>
      <c r="C3154" s="36" t="s">
        <v>35</v>
      </c>
      <c r="D3154" s="36" t="s">
        <v>263</v>
      </c>
      <c r="E3154" s="36" t="s">
        <v>546</v>
      </c>
      <c r="F3154" s="42">
        <f>SUMIFS('Sample - Superstore'!R:R,'Sample - Superstore'!$V:$V,$A3154,'Sample - Superstore'!$N:$N,$B3154)</f>
        <v>136.1900001</v>
      </c>
      <c r="G3154" s="43" t="str">
        <f>IF(OR($F3154&lt;Lower_Limit,$F3154&gt;Upper_Limit),TRUE,IF($F3154&gt;Upper_percentile,"P99",IF($F3154&lt;Lower_percentile,"P01","")))</f>
        <v/>
      </c>
      <c r="H3154" s="44">
        <f>SUMIFS('Sample - Superstore'!S:S,'Sample - Superstore'!$V:$V,$A3154,'Sample - Superstore'!$N:$N,$B3154)</f>
        <v>3</v>
      </c>
      <c r="I3154" s="45">
        <f>SUMIFS('Sample - Superstore'!T:T,'Sample - Superstore'!$V:$V,$A3154,'Sample - Superstore'!$N:$N,$B3154)</f>
        <v>0.2</v>
      </c>
      <c r="J3154" s="42">
        <f>SUMIFS('Sample - Superstore'!U:U,'Sample - Superstore'!$V:$V,$A3154,'Sample - Superstore'!$N:$N,$B3154)</f>
        <v>17.02375001</v>
      </c>
      <c r="N3154" s="40"/>
    </row>
    <row r="3155">
      <c r="A3155" s="41" t="s">
        <v>8636</v>
      </c>
      <c r="B3155" s="36" t="s">
        <v>1332</v>
      </c>
      <c r="C3155" s="36" t="s">
        <v>51</v>
      </c>
      <c r="D3155" s="36" t="s">
        <v>76</v>
      </c>
      <c r="E3155" s="36" t="s">
        <v>1333</v>
      </c>
      <c r="F3155" s="42">
        <f>SUMIFS('Sample - Superstore'!R:R,'Sample - Superstore'!$V:$V,$A3155,'Sample - Superstore'!$N:$N,$B3155)</f>
        <v>147.92</v>
      </c>
      <c r="G3155" s="43" t="str">
        <f>IF(OR($F3155&lt;Lower_Limit,$F3155&gt;Upper_Limit),TRUE,IF($F3155&gt;Upper_percentile,"P99",IF($F3155&lt;Lower_percentile,"P01","")))</f>
        <v/>
      </c>
      <c r="H3155" s="44">
        <f>SUMIFS('Sample - Superstore'!S:S,'Sample - Superstore'!$V:$V,$A3155,'Sample - Superstore'!$N:$N,$B3155)</f>
        <v>5</v>
      </c>
      <c r="I3155" s="45">
        <f>SUMIFS('Sample - Superstore'!T:T,'Sample - Superstore'!$V:$V,$A3155,'Sample - Superstore'!$N:$N,$B3155)</f>
        <v>0.2</v>
      </c>
      <c r="J3155" s="42">
        <f>SUMIFS('Sample - Superstore'!U:U,'Sample - Superstore'!$V:$V,$A3155,'Sample - Superstore'!$N:$N,$B3155)</f>
        <v>46.225</v>
      </c>
      <c r="N3155" s="40"/>
    </row>
    <row r="3156">
      <c r="A3156" s="41" t="s">
        <v>8636</v>
      </c>
      <c r="B3156" s="36" t="s">
        <v>2145</v>
      </c>
      <c r="C3156" s="36" t="s">
        <v>51</v>
      </c>
      <c r="D3156" s="36" t="s">
        <v>52</v>
      </c>
      <c r="E3156" s="36" t="s">
        <v>2146</v>
      </c>
      <c r="F3156" s="42">
        <f>SUMIFS('Sample - Superstore'!R:R,'Sample - Superstore'!$V:$V,$A3156,'Sample - Superstore'!$N:$N,$B3156)</f>
        <v>104.28</v>
      </c>
      <c r="G3156" s="43" t="str">
        <f>IF(OR($F3156&lt;Lower_Limit,$F3156&gt;Upper_Limit),TRUE,IF($F3156&gt;Upper_percentile,"P99",IF($F3156&lt;Lower_percentile,"P01","")))</f>
        <v/>
      </c>
      <c r="H3156" s="44">
        <f>SUMIFS('Sample - Superstore'!S:S,'Sample - Superstore'!$V:$V,$A3156,'Sample - Superstore'!$N:$N,$B3156)</f>
        <v>3</v>
      </c>
      <c r="I3156" s="45">
        <f>SUMIFS('Sample - Superstore'!T:T,'Sample - Superstore'!$V:$V,$A3156,'Sample - Superstore'!$N:$N,$B3156)</f>
        <v>0</v>
      </c>
      <c r="J3156" s="42">
        <f>SUMIFS('Sample - Superstore'!U:U,'Sample - Superstore'!$V:$V,$A3156,'Sample - Superstore'!$N:$N,$B3156)</f>
        <v>26.07</v>
      </c>
      <c r="N3156" s="40"/>
    </row>
    <row r="3157">
      <c r="A3157" s="41" t="s">
        <v>8636</v>
      </c>
      <c r="B3157" s="36" t="s">
        <v>6574</v>
      </c>
      <c r="C3157" s="36" t="s">
        <v>35</v>
      </c>
      <c r="D3157" s="36" t="s">
        <v>73</v>
      </c>
      <c r="E3157" s="36" t="s">
        <v>6575</v>
      </c>
      <c r="F3157" s="42">
        <f>SUMIFS('Sample - Superstore'!R:R,'Sample - Superstore'!$V:$V,$A3157,'Sample - Superstore'!$N:$N,$B3157)</f>
        <v>286.85</v>
      </c>
      <c r="G3157" s="43" t="str">
        <f>IF(OR($F3157&lt;Lower_Limit,$F3157&gt;Upper_Limit),TRUE,IF($F3157&gt;Upper_percentile,"P99",IF($F3157&lt;Lower_percentile,"P01","")))</f>
        <v/>
      </c>
      <c r="H3157" s="44">
        <f>SUMIFS('Sample - Superstore'!S:S,'Sample - Superstore'!$V:$V,$A3157,'Sample - Superstore'!$N:$N,$B3157)</f>
        <v>1</v>
      </c>
      <c r="I3157" s="45">
        <f>SUMIFS('Sample - Superstore'!T:T,'Sample - Superstore'!$V:$V,$A3157,'Sample - Superstore'!$N:$N,$B3157)</f>
        <v>0</v>
      </c>
      <c r="J3157" s="42">
        <f>SUMIFS('Sample - Superstore'!U:U,'Sample - Superstore'!$V:$V,$A3157,'Sample - Superstore'!$N:$N,$B3157)</f>
        <v>63.107</v>
      </c>
      <c r="N3157" s="40"/>
    </row>
    <row r="3158">
      <c r="A3158" s="41" t="s">
        <v>8636</v>
      </c>
      <c r="B3158" s="36" t="s">
        <v>1485</v>
      </c>
      <c r="C3158" s="36" t="s">
        <v>51</v>
      </c>
      <c r="D3158" s="36" t="s">
        <v>52</v>
      </c>
      <c r="E3158" s="36" t="s">
        <v>1486</v>
      </c>
      <c r="F3158" s="42">
        <f>SUMIFS('Sample - Superstore'!R:R,'Sample - Superstore'!$V:$V,$A3158,'Sample - Superstore'!$N:$N,$B3158)</f>
        <v>66.96</v>
      </c>
      <c r="G3158" s="43" t="str">
        <f>IF(OR($F3158&lt;Lower_Limit,$F3158&gt;Upper_Limit),TRUE,IF($F3158&gt;Upper_percentile,"P99",IF($F3158&lt;Lower_percentile,"P01","")))</f>
        <v/>
      </c>
      <c r="H3158" s="44">
        <f>SUMIFS('Sample - Superstore'!S:S,'Sample - Superstore'!$V:$V,$A3158,'Sample - Superstore'!$N:$N,$B3158)</f>
        <v>4</v>
      </c>
      <c r="I3158" s="45">
        <f>SUMIFS('Sample - Superstore'!T:T,'Sample - Superstore'!$V:$V,$A3158,'Sample - Superstore'!$N:$N,$B3158)</f>
        <v>0</v>
      </c>
      <c r="J3158" s="42">
        <f>SUMIFS('Sample - Superstore'!U:U,'Sample - Superstore'!$V:$V,$A3158,'Sample - Superstore'!$N:$N,$B3158)</f>
        <v>2.6784</v>
      </c>
      <c r="N3158" s="40"/>
    </row>
    <row r="3159">
      <c r="A3159" s="41" t="s">
        <v>8636</v>
      </c>
      <c r="B3159" s="36" t="s">
        <v>6576</v>
      </c>
      <c r="C3159" s="36" t="s">
        <v>39</v>
      </c>
      <c r="D3159" s="36" t="s">
        <v>61</v>
      </c>
      <c r="E3159" s="36" t="s">
        <v>6577</v>
      </c>
      <c r="F3159" s="42">
        <f>SUMIFS('Sample - Superstore'!R:R,'Sample - Superstore'!$V:$V,$A3159,'Sample - Superstore'!$N:$N,$B3159)</f>
        <v>199.98</v>
      </c>
      <c r="G3159" s="43" t="str">
        <f>IF(OR($F3159&lt;Lower_Limit,$F3159&gt;Upper_Limit),TRUE,IF($F3159&gt;Upper_percentile,"P99",IF($F3159&lt;Lower_percentile,"P01","")))</f>
        <v/>
      </c>
      <c r="H3159" s="44">
        <f>SUMIFS('Sample - Superstore'!S:S,'Sample - Superstore'!$V:$V,$A3159,'Sample - Superstore'!$N:$N,$B3159)</f>
        <v>2</v>
      </c>
      <c r="I3159" s="45">
        <f>SUMIFS('Sample - Superstore'!T:T,'Sample - Superstore'!$V:$V,$A3159,'Sample - Superstore'!$N:$N,$B3159)</f>
        <v>0</v>
      </c>
      <c r="J3159" s="42">
        <f>SUMIFS('Sample - Superstore'!U:U,'Sample - Superstore'!$V:$V,$A3159,'Sample - Superstore'!$N:$N,$B3159)</f>
        <v>87.9912</v>
      </c>
      <c r="N3159" s="40"/>
    </row>
    <row r="3160">
      <c r="A3160" s="41" t="s">
        <v>8636</v>
      </c>
      <c r="B3160" s="36" t="s">
        <v>2850</v>
      </c>
      <c r="C3160" s="36" t="s">
        <v>51</v>
      </c>
      <c r="D3160" s="36" t="s">
        <v>124</v>
      </c>
      <c r="E3160" s="36" t="s">
        <v>2851</v>
      </c>
      <c r="F3160" s="42">
        <f>SUMIFS('Sample - Superstore'!R:R,'Sample - Superstore'!$V:$V,$A3160,'Sample - Superstore'!$N:$N,$B3160)</f>
        <v>37.44</v>
      </c>
      <c r="G3160" s="43" t="str">
        <f>IF(OR($F3160&lt;Lower_Limit,$F3160&gt;Upper_Limit),TRUE,IF($F3160&gt;Upper_percentile,"P99",IF($F3160&lt;Lower_percentile,"P01","")))</f>
        <v/>
      </c>
      <c r="H3160" s="44">
        <f>SUMIFS('Sample - Superstore'!S:S,'Sample - Superstore'!$V:$V,$A3160,'Sample - Superstore'!$N:$N,$B3160)</f>
        <v>6</v>
      </c>
      <c r="I3160" s="45">
        <f>SUMIFS('Sample - Superstore'!T:T,'Sample - Superstore'!$V:$V,$A3160,'Sample - Superstore'!$N:$N,$B3160)</f>
        <v>0</v>
      </c>
      <c r="J3160" s="42">
        <f>SUMIFS('Sample - Superstore'!U:U,'Sample - Superstore'!$V:$V,$A3160,'Sample - Superstore'!$N:$N,$B3160)</f>
        <v>16.848</v>
      </c>
      <c r="N3160" s="40"/>
    </row>
    <row r="3161">
      <c r="A3161" s="41" t="s">
        <v>8636</v>
      </c>
      <c r="B3161" s="36" t="s">
        <v>3917</v>
      </c>
      <c r="C3161" s="36" t="s">
        <v>51</v>
      </c>
      <c r="D3161" s="36" t="s">
        <v>297</v>
      </c>
      <c r="E3161" s="36" t="s">
        <v>3918</v>
      </c>
      <c r="F3161" s="42">
        <f>SUMIFS('Sample - Superstore'!R:R,'Sample - Superstore'!$V:$V,$A3161,'Sample - Superstore'!$N:$N,$B3161)</f>
        <v>37.59</v>
      </c>
      <c r="G3161" s="43" t="str">
        <f>IF(OR($F3161&lt;Lower_Limit,$F3161&gt;Upper_Limit),TRUE,IF($F3161&gt;Upper_percentile,"P99",IF($F3161&lt;Lower_percentile,"P01","")))</f>
        <v/>
      </c>
      <c r="H3161" s="44">
        <f>SUMIFS('Sample - Superstore'!S:S,'Sample - Superstore'!$V:$V,$A3161,'Sample - Superstore'!$N:$N,$B3161)</f>
        <v>3</v>
      </c>
      <c r="I3161" s="45">
        <f>SUMIFS('Sample - Superstore'!T:T,'Sample - Superstore'!$V:$V,$A3161,'Sample - Superstore'!$N:$N,$B3161)</f>
        <v>0</v>
      </c>
      <c r="J3161" s="42">
        <f>SUMIFS('Sample - Superstore'!U:U,'Sample - Superstore'!$V:$V,$A3161,'Sample - Superstore'!$N:$N,$B3161)</f>
        <v>17.6673</v>
      </c>
      <c r="N3161" s="40"/>
    </row>
    <row r="3162">
      <c r="A3162" s="41" t="s">
        <v>8636</v>
      </c>
      <c r="B3162" s="36" t="s">
        <v>1090</v>
      </c>
      <c r="C3162" s="36" t="s">
        <v>51</v>
      </c>
      <c r="D3162" s="36" t="s">
        <v>76</v>
      </c>
      <c r="E3162" s="36" t="s">
        <v>1091</v>
      </c>
      <c r="F3162" s="42">
        <f>SUMIFS('Sample - Superstore'!R:R,'Sample - Superstore'!$V:$V,$A3162,'Sample - Superstore'!$N:$N,$B3162)</f>
        <v>26.032</v>
      </c>
      <c r="G3162" s="43" t="str">
        <f>IF(OR($F3162&lt;Lower_Limit,$F3162&gt;Upper_Limit),TRUE,IF($F3162&gt;Upper_percentile,"P99",IF($F3162&lt;Lower_percentile,"P01","")))</f>
        <v/>
      </c>
      <c r="H3162" s="44">
        <f>SUMIFS('Sample - Superstore'!S:S,'Sample - Superstore'!$V:$V,$A3162,'Sample - Superstore'!$N:$N,$B3162)</f>
        <v>2</v>
      </c>
      <c r="I3162" s="45">
        <f>SUMIFS('Sample - Superstore'!T:T,'Sample - Superstore'!$V:$V,$A3162,'Sample - Superstore'!$N:$N,$B3162)</f>
        <v>0.2</v>
      </c>
      <c r="J3162" s="42">
        <f>SUMIFS('Sample - Superstore'!U:U,'Sample - Superstore'!$V:$V,$A3162,'Sample - Superstore'!$N:$N,$B3162)</f>
        <v>9.4366</v>
      </c>
      <c r="N3162" s="40"/>
    </row>
    <row r="3163">
      <c r="A3163" s="41" t="s">
        <v>8636</v>
      </c>
      <c r="B3163" s="36" t="s">
        <v>4219</v>
      </c>
      <c r="C3163" s="36" t="s">
        <v>51</v>
      </c>
      <c r="D3163" s="36" t="s">
        <v>93</v>
      </c>
      <c r="E3163" s="36" t="s">
        <v>4220</v>
      </c>
      <c r="F3163" s="42">
        <f>SUMIFS('Sample - Superstore'!R:R,'Sample - Superstore'!$V:$V,$A3163,'Sample - Superstore'!$N:$N,$B3163)</f>
        <v>6.319196708</v>
      </c>
      <c r="G3163" s="43" t="str">
        <f>IF(OR($F3163&lt;Lower_Limit,$F3163&gt;Upper_Limit),TRUE,IF($F3163&gt;Upper_percentile,"P99",IF($F3163&lt;Lower_percentile,"P01","")))</f>
        <v/>
      </c>
      <c r="H3163" s="44">
        <f>SUMIFS('Sample - Superstore'!S:S,'Sample - Superstore'!$V:$V,$A3163,'Sample - Superstore'!$N:$N,$B3163)</f>
        <v>2</v>
      </c>
      <c r="I3163" s="45">
        <f>SUMIFS('Sample - Superstore'!T:T,'Sample - Superstore'!$V:$V,$A3163,'Sample - Superstore'!$N:$N,$B3163)</f>
        <v>0.2</v>
      </c>
      <c r="J3163" s="42">
        <f>SUMIFS('Sample - Superstore'!U:U,'Sample - Superstore'!$V:$V,$A3163,'Sample - Superstore'!$N:$N,$B3163)</f>
        <v>0.7109096296</v>
      </c>
      <c r="N3163" s="40"/>
    </row>
    <row r="3164">
      <c r="A3164" s="41" t="s">
        <v>8636</v>
      </c>
      <c r="B3164" s="36" t="s">
        <v>479</v>
      </c>
      <c r="C3164" s="36" t="s">
        <v>51</v>
      </c>
      <c r="D3164" s="36" t="s">
        <v>52</v>
      </c>
      <c r="E3164" s="36" t="s">
        <v>480</v>
      </c>
      <c r="F3164" s="42">
        <f>SUMIFS('Sample - Superstore'!R:R,'Sample - Superstore'!$V:$V,$A3164,'Sample - Superstore'!$N:$N,$B3164)</f>
        <v>89.60543868</v>
      </c>
      <c r="G3164" s="43" t="str">
        <f>IF(OR($F3164&lt;Lower_Limit,$F3164&gt;Upper_Limit),TRUE,IF($F3164&gt;Upper_percentile,"P99",IF($F3164&lt;Lower_percentile,"P01","")))</f>
        <v/>
      </c>
      <c r="H3164" s="44">
        <f>SUMIFS('Sample - Superstore'!S:S,'Sample - Superstore'!$V:$V,$A3164,'Sample - Superstore'!$N:$N,$B3164)</f>
        <v>2</v>
      </c>
      <c r="I3164" s="45">
        <f>SUMIFS('Sample - Superstore'!T:T,'Sample - Superstore'!$V:$V,$A3164,'Sample - Superstore'!$N:$N,$B3164)</f>
        <v>0.2</v>
      </c>
      <c r="J3164" s="42">
        <f>SUMIFS('Sample - Superstore'!U:U,'Sample - Superstore'!$V:$V,$A3164,'Sample - Superstore'!$N:$N,$B3164)</f>
        <v>-17.92108774</v>
      </c>
      <c r="N3164" s="40"/>
    </row>
    <row r="3165">
      <c r="A3165" s="41" t="s">
        <v>8636</v>
      </c>
      <c r="B3165" s="36" t="s">
        <v>6580</v>
      </c>
      <c r="C3165" s="36" t="s">
        <v>51</v>
      </c>
      <c r="D3165" s="36" t="s">
        <v>124</v>
      </c>
      <c r="E3165" s="36" t="s">
        <v>6581</v>
      </c>
      <c r="F3165" s="42">
        <f>SUMIFS('Sample - Superstore'!R:R,'Sample - Superstore'!$V:$V,$A3165,'Sample - Superstore'!$N:$N,$B3165)</f>
        <v>8.24578107</v>
      </c>
      <c r="G3165" s="43" t="str">
        <f>IF(OR($F3165&lt;Lower_Limit,$F3165&gt;Upper_Limit),TRUE,IF($F3165&gt;Upper_percentile,"P99",IF($F3165&lt;Lower_percentile,"P01","")))</f>
        <v/>
      </c>
      <c r="H3165" s="44">
        <f>SUMIFS('Sample - Superstore'!S:S,'Sample - Superstore'!$V:$V,$A3165,'Sample - Superstore'!$N:$N,$B3165)</f>
        <v>2</v>
      </c>
      <c r="I3165" s="45">
        <f>SUMIFS('Sample - Superstore'!T:T,'Sample - Superstore'!$V:$V,$A3165,'Sample - Superstore'!$N:$N,$B3165)</f>
        <v>0.2</v>
      </c>
      <c r="J3165" s="42">
        <f>SUMIFS('Sample - Superstore'!U:U,'Sample - Superstore'!$V:$V,$A3165,'Sample - Superstore'!$N:$N,$B3165)</f>
        <v>2.576806584</v>
      </c>
      <c r="N3165" s="40"/>
    </row>
    <row r="3166">
      <c r="A3166" s="41" t="s">
        <v>8636</v>
      </c>
      <c r="B3166" s="36" t="s">
        <v>3762</v>
      </c>
      <c r="C3166" s="36" t="s">
        <v>35</v>
      </c>
      <c r="D3166" s="36" t="s">
        <v>121</v>
      </c>
      <c r="E3166" s="36" t="s">
        <v>3763</v>
      </c>
      <c r="F3166" s="42">
        <f>SUMIFS('Sample - Superstore'!R:R,'Sample - Superstore'!$V:$V,$A3166,'Sample - Superstore'!$N:$N,$B3166)</f>
        <v>9.62810535</v>
      </c>
      <c r="G3166" s="43" t="str">
        <f>IF(OR($F3166&lt;Lower_Limit,$F3166&gt;Upper_Limit),TRUE,IF($F3166&gt;Upper_percentile,"P99",IF($F3166&lt;Lower_percentile,"P01","")))</f>
        <v/>
      </c>
      <c r="H3166" s="44">
        <f>SUMIFS('Sample - Superstore'!S:S,'Sample - Superstore'!$V:$V,$A3166,'Sample - Superstore'!$N:$N,$B3166)</f>
        <v>1</v>
      </c>
      <c r="I3166" s="45">
        <f>SUMIFS('Sample - Superstore'!T:T,'Sample - Superstore'!$V:$V,$A3166,'Sample - Superstore'!$N:$N,$B3166)</f>
        <v>0.6</v>
      </c>
      <c r="J3166" s="42">
        <f>SUMIFS('Sample - Superstore'!U:U,'Sample - Superstore'!$V:$V,$A3166,'Sample - Superstore'!$N:$N,$B3166)</f>
        <v>-8.424592181</v>
      </c>
      <c r="N3166" s="40"/>
    </row>
    <row r="3167">
      <c r="A3167" s="41" t="s">
        <v>8636</v>
      </c>
      <c r="B3167" s="36" t="s">
        <v>1658</v>
      </c>
      <c r="C3167" s="36" t="s">
        <v>51</v>
      </c>
      <c r="D3167" s="36" t="s">
        <v>93</v>
      </c>
      <c r="E3167" s="36" t="s">
        <v>1659</v>
      </c>
      <c r="F3167" s="42">
        <f>SUMIFS('Sample - Superstore'!R:R,'Sample - Superstore'!$V:$V,$A3167,'Sample - Superstore'!$N:$N,$B3167)</f>
        <v>52.88474074</v>
      </c>
      <c r="G3167" s="43" t="str">
        <f>IF(OR($F3167&lt;Lower_Limit,$F3167&gt;Upper_Limit),TRUE,IF($F3167&gt;Upper_percentile,"P99",IF($F3167&lt;Lower_percentile,"P01","")))</f>
        <v/>
      </c>
      <c r="H3167" s="44">
        <f>SUMIFS('Sample - Superstore'!S:S,'Sample - Superstore'!$V:$V,$A3167,'Sample - Superstore'!$N:$N,$B3167)</f>
        <v>3</v>
      </c>
      <c r="I3167" s="45">
        <f>SUMIFS('Sample - Superstore'!T:T,'Sample - Superstore'!$V:$V,$A3167,'Sample - Superstore'!$N:$N,$B3167)</f>
        <v>0</v>
      </c>
      <c r="J3167" s="42">
        <f>SUMIFS('Sample - Superstore'!U:U,'Sample - Superstore'!$V:$V,$A3167,'Sample - Superstore'!$N:$N,$B3167)</f>
        <v>15.33657481</v>
      </c>
      <c r="N3167" s="40"/>
    </row>
    <row r="3168">
      <c r="A3168" s="41" t="s">
        <v>8636</v>
      </c>
      <c r="B3168" s="36" t="s">
        <v>1682</v>
      </c>
      <c r="C3168" s="36" t="s">
        <v>51</v>
      </c>
      <c r="D3168" s="36" t="s">
        <v>52</v>
      </c>
      <c r="E3168" s="36" t="s">
        <v>1683</v>
      </c>
      <c r="F3168" s="42">
        <f>SUMIFS('Sample - Superstore'!R:R,'Sample - Superstore'!$V:$V,$A3168,'Sample - Superstore'!$N:$N,$B3168)</f>
        <v>154.0830617</v>
      </c>
      <c r="G3168" s="43" t="str">
        <f>IF(OR($F3168&lt;Lower_Limit,$F3168&gt;Upper_Limit),TRUE,IF($F3168&gt;Upper_percentile,"P99",IF($F3168&lt;Lower_percentile,"P01","")))</f>
        <v/>
      </c>
      <c r="H3168" s="44">
        <f>SUMIFS('Sample - Superstore'!S:S,'Sample - Superstore'!$V:$V,$A3168,'Sample - Superstore'!$N:$N,$B3168)</f>
        <v>5</v>
      </c>
      <c r="I3168" s="45">
        <f>SUMIFS('Sample - Superstore'!T:T,'Sample - Superstore'!$V:$V,$A3168,'Sample - Superstore'!$N:$N,$B3168)</f>
        <v>0.2</v>
      </c>
      <c r="J3168" s="42">
        <f>SUMIFS('Sample - Superstore'!U:U,'Sample - Superstore'!$V:$V,$A3168,'Sample - Superstore'!$N:$N,$B3168)</f>
        <v>-19.26038272</v>
      </c>
      <c r="N3168" s="40"/>
    </row>
    <row r="3169">
      <c r="A3169" s="41" t="s">
        <v>8636</v>
      </c>
      <c r="B3169" s="36" t="s">
        <v>988</v>
      </c>
      <c r="C3169" s="36" t="s">
        <v>51</v>
      </c>
      <c r="D3169" s="36" t="s">
        <v>124</v>
      </c>
      <c r="E3169" s="36" t="s">
        <v>989</v>
      </c>
      <c r="F3169" s="42">
        <f>SUMIFS('Sample - Superstore'!R:R,'Sample - Superstore'!$V:$V,$A3169,'Sample - Superstore'!$N:$N,$B3169)</f>
        <v>105.5165432</v>
      </c>
      <c r="G3169" s="43" t="str">
        <f>IF(OR($F3169&lt;Lower_Limit,$F3169&gt;Upper_Limit),TRUE,IF($F3169&gt;Upper_percentile,"P99",IF($F3169&lt;Lower_percentile,"P01","")))</f>
        <v/>
      </c>
      <c r="H3169" s="44">
        <f>SUMIFS('Sample - Superstore'!S:S,'Sample - Superstore'!$V:$V,$A3169,'Sample - Superstore'!$N:$N,$B3169)</f>
        <v>5</v>
      </c>
      <c r="I3169" s="45">
        <f>SUMIFS('Sample - Superstore'!T:T,'Sample - Superstore'!$V:$V,$A3169,'Sample - Superstore'!$N:$N,$B3169)</f>
        <v>0</v>
      </c>
      <c r="J3169" s="42">
        <f>SUMIFS('Sample - Superstore'!U:U,'Sample - Superstore'!$V:$V,$A3169,'Sample - Superstore'!$N:$N,$B3169)</f>
        <v>50.64794074</v>
      </c>
      <c r="N3169" s="40"/>
    </row>
    <row r="3170">
      <c r="A3170" s="41" t="s">
        <v>8636</v>
      </c>
      <c r="B3170" s="36" t="s">
        <v>5804</v>
      </c>
      <c r="C3170" s="36" t="s">
        <v>51</v>
      </c>
      <c r="D3170" s="36" t="s">
        <v>93</v>
      </c>
      <c r="E3170" s="36" t="s">
        <v>5805</v>
      </c>
      <c r="F3170" s="42">
        <f>SUMIFS('Sample - Superstore'!R:R,'Sample - Superstore'!$V:$V,$A3170,'Sample - Superstore'!$N:$N,$B3170)</f>
        <v>12.37289877</v>
      </c>
      <c r="G3170" s="43" t="str">
        <f>IF(OR($F3170&lt;Lower_Limit,$F3170&gt;Upper_Limit),TRUE,IF($F3170&gt;Upper_percentile,"P99",IF($F3170&lt;Lower_percentile,"P01","")))</f>
        <v/>
      </c>
      <c r="H3170" s="44">
        <f>SUMIFS('Sample - Superstore'!S:S,'Sample - Superstore'!$V:$V,$A3170,'Sample - Superstore'!$N:$N,$B3170)</f>
        <v>3</v>
      </c>
      <c r="I3170" s="45">
        <f>SUMIFS('Sample - Superstore'!T:T,'Sample - Superstore'!$V:$V,$A3170,'Sample - Superstore'!$N:$N,$B3170)</f>
        <v>0.2</v>
      </c>
      <c r="J3170" s="42">
        <f>SUMIFS('Sample - Superstore'!U:U,'Sample - Superstore'!$V:$V,$A3170,'Sample - Superstore'!$N:$N,$B3170)</f>
        <v>1.391951111</v>
      </c>
      <c r="N3170" s="40"/>
    </row>
    <row r="3171">
      <c r="A3171" s="41" t="s">
        <v>8636</v>
      </c>
      <c r="B3171" s="36" t="s">
        <v>2782</v>
      </c>
      <c r="C3171" s="36" t="s">
        <v>51</v>
      </c>
      <c r="D3171" s="36" t="s">
        <v>635</v>
      </c>
      <c r="E3171" s="36" t="s">
        <v>2783</v>
      </c>
      <c r="F3171" s="42">
        <f>SUMIFS('Sample - Superstore'!R:R,'Sample - Superstore'!$V:$V,$A3171,'Sample - Superstore'!$N:$N,$B3171)</f>
        <v>238.62</v>
      </c>
      <c r="G3171" s="43" t="str">
        <f>IF(OR($F3171&lt;Lower_Limit,$F3171&gt;Upper_Limit),TRUE,IF($F3171&gt;Upper_percentile,"P99",IF($F3171&lt;Lower_percentile,"P01","")))</f>
        <v/>
      </c>
      <c r="H3171" s="44">
        <f>SUMIFS('Sample - Superstore'!S:S,'Sample - Superstore'!$V:$V,$A3171,'Sample - Superstore'!$N:$N,$B3171)</f>
        <v>2</v>
      </c>
      <c r="I3171" s="45">
        <f>SUMIFS('Sample - Superstore'!T:T,'Sample - Superstore'!$V:$V,$A3171,'Sample - Superstore'!$N:$N,$B3171)</f>
        <v>0</v>
      </c>
      <c r="J3171" s="42">
        <f>SUMIFS('Sample - Superstore'!U:U,'Sample - Superstore'!$V:$V,$A3171,'Sample - Superstore'!$N:$N,$B3171)</f>
        <v>4.7724</v>
      </c>
      <c r="N3171" s="40"/>
    </row>
    <row r="3172">
      <c r="A3172" s="41" t="s">
        <v>8636</v>
      </c>
      <c r="B3172" s="36" t="s">
        <v>6591</v>
      </c>
      <c r="C3172" s="36" t="s">
        <v>51</v>
      </c>
      <c r="D3172" s="36" t="s">
        <v>283</v>
      </c>
      <c r="E3172" s="36" t="s">
        <v>6592</v>
      </c>
      <c r="F3172" s="42">
        <f>SUMIFS('Sample - Superstore'!R:R,'Sample - Superstore'!$V:$V,$A3172,'Sample - Superstore'!$N:$N,$B3172)</f>
        <v>7.77</v>
      </c>
      <c r="G3172" s="43" t="str">
        <f>IF(OR($F3172&lt;Lower_Limit,$F3172&gt;Upper_Limit),TRUE,IF($F3172&gt;Upper_percentile,"P99",IF($F3172&lt;Lower_percentile,"P01","")))</f>
        <v/>
      </c>
      <c r="H3172" s="44">
        <f>SUMIFS('Sample - Superstore'!S:S,'Sample - Superstore'!$V:$V,$A3172,'Sample - Superstore'!$N:$N,$B3172)</f>
        <v>1</v>
      </c>
      <c r="I3172" s="45">
        <f>SUMIFS('Sample - Superstore'!T:T,'Sample - Superstore'!$V:$V,$A3172,'Sample - Superstore'!$N:$N,$B3172)</f>
        <v>0</v>
      </c>
      <c r="J3172" s="42">
        <f>SUMIFS('Sample - Superstore'!U:U,'Sample - Superstore'!$V:$V,$A3172,'Sample - Superstore'!$N:$N,$B3172)</f>
        <v>2.0979</v>
      </c>
      <c r="N3172" s="40"/>
    </row>
    <row r="3173">
      <c r="A3173" s="41" t="s">
        <v>8636</v>
      </c>
      <c r="B3173" s="36" t="s">
        <v>5814</v>
      </c>
      <c r="C3173" s="36" t="s">
        <v>35</v>
      </c>
      <c r="D3173" s="36" t="s">
        <v>73</v>
      </c>
      <c r="E3173" s="36" t="s">
        <v>5815</v>
      </c>
      <c r="F3173" s="42">
        <f>SUMIFS('Sample - Superstore'!R:R,'Sample - Superstore'!$V:$V,$A3173,'Sample - Superstore'!$N:$N,$B3173)</f>
        <v>456.768</v>
      </c>
      <c r="G3173" s="43" t="str">
        <f>IF(OR($F3173&lt;Lower_Limit,$F3173&gt;Upper_Limit),TRUE,IF($F3173&gt;Upper_percentile,"P99",IF($F3173&lt;Lower_percentile,"P01","")))</f>
        <v/>
      </c>
      <c r="H3173" s="44">
        <f>SUMIFS('Sample - Superstore'!S:S,'Sample - Superstore'!$V:$V,$A3173,'Sample - Superstore'!$N:$N,$B3173)</f>
        <v>8</v>
      </c>
      <c r="I3173" s="45">
        <f>SUMIFS('Sample - Superstore'!T:T,'Sample - Superstore'!$V:$V,$A3173,'Sample - Superstore'!$N:$N,$B3173)</f>
        <v>0.4</v>
      </c>
      <c r="J3173" s="42">
        <f>SUMIFS('Sample - Superstore'!U:U,'Sample - Superstore'!$V:$V,$A3173,'Sample - Superstore'!$N:$N,$B3173)</f>
        <v>-17.1288</v>
      </c>
      <c r="N3173" s="40"/>
    </row>
    <row r="3174">
      <c r="A3174" s="41" t="s">
        <v>8636</v>
      </c>
      <c r="B3174" s="36" t="s">
        <v>6593</v>
      </c>
      <c r="C3174" s="36" t="s">
        <v>51</v>
      </c>
      <c r="D3174" s="36" t="s">
        <v>76</v>
      </c>
      <c r="E3174" s="36" t="s">
        <v>6594</v>
      </c>
      <c r="F3174" s="42">
        <f>SUMIFS('Sample - Superstore'!R:R,'Sample - Superstore'!$V:$V,$A3174,'Sample - Superstore'!$N:$N,$B3174)</f>
        <v>19.168</v>
      </c>
      <c r="G3174" s="43" t="str">
        <f>IF(OR($F3174&lt;Lower_Limit,$F3174&gt;Upper_Limit),TRUE,IF($F3174&gt;Upper_percentile,"P99",IF($F3174&lt;Lower_percentile,"P01","")))</f>
        <v/>
      </c>
      <c r="H3174" s="44">
        <f>SUMIFS('Sample - Superstore'!S:S,'Sample - Superstore'!$V:$V,$A3174,'Sample - Superstore'!$N:$N,$B3174)</f>
        <v>4</v>
      </c>
      <c r="I3174" s="45">
        <f>SUMIFS('Sample - Superstore'!T:T,'Sample - Superstore'!$V:$V,$A3174,'Sample - Superstore'!$N:$N,$B3174)</f>
        <v>0.2</v>
      </c>
      <c r="J3174" s="42">
        <f>SUMIFS('Sample - Superstore'!U:U,'Sample - Superstore'!$V:$V,$A3174,'Sample - Superstore'!$N:$N,$B3174)</f>
        <v>6.4692</v>
      </c>
      <c r="N3174" s="40"/>
    </row>
    <row r="3175">
      <c r="A3175" s="41" t="s">
        <v>8636</v>
      </c>
      <c r="B3175" s="36" t="s">
        <v>6596</v>
      </c>
      <c r="C3175" s="36" t="s">
        <v>51</v>
      </c>
      <c r="D3175" s="36" t="s">
        <v>297</v>
      </c>
      <c r="E3175" s="36" t="s">
        <v>6597</v>
      </c>
      <c r="F3175" s="42">
        <f>SUMIFS('Sample - Superstore'!R:R,'Sample - Superstore'!$V:$V,$A3175,'Sample - Superstore'!$N:$N,$B3175)</f>
        <v>7.111525926</v>
      </c>
      <c r="G3175" s="43" t="str">
        <f>IF(OR($F3175&lt;Lower_Limit,$F3175&gt;Upper_Limit),TRUE,IF($F3175&gt;Upper_percentile,"P99",IF($F3175&lt;Lower_percentile,"P01","")))</f>
        <v/>
      </c>
      <c r="H3175" s="44">
        <f>SUMIFS('Sample - Superstore'!S:S,'Sample - Superstore'!$V:$V,$A3175,'Sample - Superstore'!$N:$N,$B3175)</f>
        <v>2</v>
      </c>
      <c r="I3175" s="45">
        <f>SUMIFS('Sample - Superstore'!T:T,'Sample - Superstore'!$V:$V,$A3175,'Sample - Superstore'!$N:$N,$B3175)</f>
        <v>0.2</v>
      </c>
      <c r="J3175" s="42">
        <f>SUMIFS('Sample - Superstore'!U:U,'Sample - Superstore'!$V:$V,$A3175,'Sample - Superstore'!$N:$N,$B3175)</f>
        <v>2.40014</v>
      </c>
      <c r="N3175" s="40"/>
    </row>
    <row r="3176">
      <c r="A3176" s="41" t="s">
        <v>8636</v>
      </c>
      <c r="B3176" s="36" t="s">
        <v>317</v>
      </c>
      <c r="C3176" s="36" t="s">
        <v>35</v>
      </c>
      <c r="D3176" s="36" t="s">
        <v>121</v>
      </c>
      <c r="E3176" s="36" t="s">
        <v>318</v>
      </c>
      <c r="F3176" s="42">
        <f>SUMIFS('Sample - Superstore'!R:R,'Sample - Superstore'!$V:$V,$A3176,'Sample - Superstore'!$N:$N,$B3176)</f>
        <v>51.61397119</v>
      </c>
      <c r="G3176" s="43" t="str">
        <f>IF(OR($F3176&lt;Lower_Limit,$F3176&gt;Upper_Limit),TRUE,IF($F3176&gt;Upper_percentile,"P99",IF($F3176&lt;Lower_percentile,"P01","")))</f>
        <v/>
      </c>
      <c r="H3176" s="44">
        <f>SUMIFS('Sample - Superstore'!S:S,'Sample - Superstore'!$V:$V,$A3176,'Sample - Superstore'!$N:$N,$B3176)</f>
        <v>5</v>
      </c>
      <c r="I3176" s="45">
        <f>SUMIFS('Sample - Superstore'!T:T,'Sample - Superstore'!$V:$V,$A3176,'Sample - Superstore'!$N:$N,$B3176)</f>
        <v>0</v>
      </c>
      <c r="J3176" s="42">
        <f>SUMIFS('Sample - Superstore'!U:U,'Sample - Superstore'!$V:$V,$A3176,'Sample - Superstore'!$N:$N,$B3176)</f>
        <v>18.58102963</v>
      </c>
      <c r="N3176" s="40"/>
    </row>
    <row r="3177">
      <c r="A3177" s="41" t="s">
        <v>8636</v>
      </c>
      <c r="B3177" s="36" t="s">
        <v>4430</v>
      </c>
      <c r="C3177" s="36" t="s">
        <v>51</v>
      </c>
      <c r="D3177" s="36" t="s">
        <v>297</v>
      </c>
      <c r="E3177" s="36" t="s">
        <v>4431</v>
      </c>
      <c r="F3177" s="42">
        <f>SUMIFS('Sample - Superstore'!R:R,'Sample - Superstore'!$V:$V,$A3177,'Sample - Superstore'!$N:$N,$B3177)</f>
        <v>7.419884774</v>
      </c>
      <c r="G3177" s="43" t="str">
        <f>IF(OR($F3177&lt;Lower_Limit,$F3177&gt;Upper_Limit),TRUE,IF($F3177&gt;Upper_percentile,"P99",IF($F3177&lt;Lower_percentile,"P01","")))</f>
        <v/>
      </c>
      <c r="H3177" s="44">
        <f>SUMIFS('Sample - Superstore'!S:S,'Sample - Superstore'!$V:$V,$A3177,'Sample - Superstore'!$N:$N,$B3177)</f>
        <v>2</v>
      </c>
      <c r="I3177" s="45">
        <f>SUMIFS('Sample - Superstore'!T:T,'Sample - Superstore'!$V:$V,$A3177,'Sample - Superstore'!$N:$N,$B3177)</f>
        <v>0</v>
      </c>
      <c r="J3177" s="42">
        <f>SUMIFS('Sample - Superstore'!U:U,'Sample - Superstore'!$V:$V,$A3177,'Sample - Superstore'!$N:$N,$B3177)</f>
        <v>3.561544691</v>
      </c>
      <c r="N3177" s="40"/>
    </row>
    <row r="3178">
      <c r="A3178" s="41" t="s">
        <v>8636</v>
      </c>
      <c r="B3178" s="36" t="s">
        <v>6599</v>
      </c>
      <c r="C3178" s="36" t="s">
        <v>51</v>
      </c>
      <c r="D3178" s="36" t="s">
        <v>635</v>
      </c>
      <c r="E3178" s="36" t="s">
        <v>6600</v>
      </c>
      <c r="F3178" s="42">
        <f>SUMIFS('Sample - Superstore'!R:R,'Sample - Superstore'!$V:$V,$A3178,'Sample - Superstore'!$N:$N,$B3178)</f>
        <v>20.47695473</v>
      </c>
      <c r="G3178" s="43" t="str">
        <f>IF(OR($F3178&lt;Lower_Limit,$F3178&gt;Upper_Limit),TRUE,IF($F3178&gt;Upper_percentile,"P99",IF($F3178&lt;Lower_percentile,"P01","")))</f>
        <v/>
      </c>
      <c r="H3178" s="44">
        <f>SUMIFS('Sample - Superstore'!S:S,'Sample - Superstore'!$V:$V,$A3178,'Sample - Superstore'!$N:$N,$B3178)</f>
        <v>2</v>
      </c>
      <c r="I3178" s="45">
        <f>SUMIFS('Sample - Superstore'!T:T,'Sample - Superstore'!$V:$V,$A3178,'Sample - Superstore'!$N:$N,$B3178)</f>
        <v>0</v>
      </c>
      <c r="J3178" s="42">
        <f>SUMIFS('Sample - Superstore'!U:U,'Sample - Superstore'!$V:$V,$A3178,'Sample - Superstore'!$N:$N,$B3178)</f>
        <v>5.32400823</v>
      </c>
      <c r="N3178" s="40"/>
    </row>
    <row r="3179">
      <c r="A3179" s="41" t="s">
        <v>8636</v>
      </c>
      <c r="B3179" s="36" t="s">
        <v>6601</v>
      </c>
      <c r="C3179" s="36" t="s">
        <v>39</v>
      </c>
      <c r="D3179" s="36" t="s">
        <v>61</v>
      </c>
      <c r="E3179" s="36" t="s">
        <v>6602</v>
      </c>
      <c r="F3179" s="42">
        <f>SUMIFS('Sample - Superstore'!R:R,'Sample - Superstore'!$V:$V,$A3179,'Sample - Superstore'!$N:$N,$B3179)</f>
        <v>105.2756379</v>
      </c>
      <c r="G3179" s="43" t="str">
        <f>IF(OR($F3179&lt;Lower_Limit,$F3179&gt;Upper_Limit),TRUE,IF($F3179&gt;Upper_percentile,"P99",IF($F3179&lt;Lower_percentile,"P01","")))</f>
        <v/>
      </c>
      <c r="H3179" s="44">
        <f>SUMIFS('Sample - Superstore'!S:S,'Sample - Superstore'!$V:$V,$A3179,'Sample - Superstore'!$N:$N,$B3179)</f>
        <v>5</v>
      </c>
      <c r="I3179" s="45">
        <f>SUMIFS('Sample - Superstore'!T:T,'Sample - Superstore'!$V:$V,$A3179,'Sample - Superstore'!$N:$N,$B3179)</f>
        <v>0</v>
      </c>
      <c r="J3179" s="42">
        <f>SUMIFS('Sample - Superstore'!U:U,'Sample - Superstore'!$V:$V,$A3179,'Sample - Superstore'!$N:$N,$B3179)</f>
        <v>42.11025514</v>
      </c>
      <c r="N3179" s="40"/>
    </row>
    <row r="3180">
      <c r="A3180" s="41" t="s">
        <v>8636</v>
      </c>
      <c r="B3180" s="36" t="s">
        <v>2581</v>
      </c>
      <c r="C3180" s="36" t="s">
        <v>51</v>
      </c>
      <c r="D3180" s="36" t="s">
        <v>297</v>
      </c>
      <c r="E3180" s="36" t="s">
        <v>2582</v>
      </c>
      <c r="F3180" s="42">
        <f>SUMIFS('Sample - Superstore'!R:R,'Sample - Superstore'!$V:$V,$A3180,'Sample - Superstore'!$N:$N,$B3180)</f>
        <v>58.48</v>
      </c>
      <c r="G3180" s="43" t="str">
        <f>IF(OR($F3180&lt;Lower_Limit,$F3180&gt;Upper_Limit),TRUE,IF($F3180&gt;Upper_percentile,"P99",IF($F3180&lt;Lower_percentile,"P01","")))</f>
        <v/>
      </c>
      <c r="H3180" s="44">
        <f>SUMIFS('Sample - Superstore'!S:S,'Sample - Superstore'!$V:$V,$A3180,'Sample - Superstore'!$N:$N,$B3180)</f>
        <v>8</v>
      </c>
      <c r="I3180" s="45">
        <f>SUMIFS('Sample - Superstore'!T:T,'Sample - Superstore'!$V:$V,$A3180,'Sample - Superstore'!$N:$N,$B3180)</f>
        <v>0</v>
      </c>
      <c r="J3180" s="42">
        <f>SUMIFS('Sample - Superstore'!U:U,'Sample - Superstore'!$V:$V,$A3180,'Sample - Superstore'!$N:$N,$B3180)</f>
        <v>27.4856</v>
      </c>
      <c r="N3180" s="40"/>
    </row>
    <row r="3181">
      <c r="A3181" s="41" t="s">
        <v>8636</v>
      </c>
      <c r="B3181" s="36" t="s">
        <v>5458</v>
      </c>
      <c r="C3181" s="36" t="s">
        <v>51</v>
      </c>
      <c r="D3181" s="36" t="s">
        <v>205</v>
      </c>
      <c r="E3181" s="36" t="s">
        <v>5459</v>
      </c>
      <c r="F3181" s="42">
        <f>SUMIFS('Sample - Superstore'!R:R,'Sample - Superstore'!$V:$V,$A3181,'Sample - Superstore'!$N:$N,$B3181)</f>
        <v>218.0456296</v>
      </c>
      <c r="G3181" s="43" t="str">
        <f>IF(OR($F3181&lt;Lower_Limit,$F3181&gt;Upper_Limit),TRUE,IF($F3181&gt;Upper_percentile,"P99",IF($F3181&lt;Lower_percentile,"P01","")))</f>
        <v/>
      </c>
      <c r="H3181" s="44">
        <f>SUMIFS('Sample - Superstore'!S:S,'Sample - Superstore'!$V:$V,$A3181,'Sample - Superstore'!$N:$N,$B3181)</f>
        <v>2</v>
      </c>
      <c r="I3181" s="45">
        <f>SUMIFS('Sample - Superstore'!T:T,'Sample - Superstore'!$V:$V,$A3181,'Sample - Superstore'!$N:$N,$B3181)</f>
        <v>0</v>
      </c>
      <c r="J3181" s="42">
        <f>SUMIFS('Sample - Superstore'!U:U,'Sample - Superstore'!$V:$V,$A3181,'Sample - Superstore'!$N:$N,$B3181)</f>
        <v>98.12053333</v>
      </c>
      <c r="N3181" s="40"/>
    </row>
    <row r="3182">
      <c r="A3182" s="41" t="s">
        <v>8636</v>
      </c>
      <c r="B3182" s="36" t="s">
        <v>904</v>
      </c>
      <c r="C3182" s="36" t="s">
        <v>51</v>
      </c>
      <c r="D3182" s="36" t="s">
        <v>76</v>
      </c>
      <c r="E3182" s="36" t="s">
        <v>5187</v>
      </c>
      <c r="F3182" s="42">
        <f>SUMIFS('Sample - Superstore'!R:R,'Sample - Superstore'!$V:$V,$A3182,'Sample - Superstore'!$N:$N,$B3182)</f>
        <v>1102.48237</v>
      </c>
      <c r="G3182" s="43" t="str">
        <f>IF(OR($F3182&lt;Lower_Limit,$F3182&gt;Upper_Limit),TRUE,IF($F3182&gt;Upper_percentile,"P99",IF($F3182&lt;Lower_percentile,"P01","")))</f>
        <v/>
      </c>
      <c r="H3182" s="44">
        <f>SUMIFS('Sample - Superstore'!S:S,'Sample - Superstore'!$V:$V,$A3182,'Sample - Superstore'!$N:$N,$B3182)</f>
        <v>3</v>
      </c>
      <c r="I3182" s="45">
        <f>SUMIFS('Sample - Superstore'!T:T,'Sample - Superstore'!$V:$V,$A3182,'Sample - Superstore'!$N:$N,$B3182)</f>
        <v>0</v>
      </c>
      <c r="J3182" s="42">
        <f>SUMIFS('Sample - Superstore'!U:U,'Sample - Superstore'!$V:$V,$A3182,'Sample - Superstore'!$N:$N,$B3182)</f>
        <v>496.1170667</v>
      </c>
      <c r="N3182" s="40"/>
    </row>
    <row r="3183">
      <c r="A3183" s="41" t="s">
        <v>8636</v>
      </c>
      <c r="B3183" s="36" t="s">
        <v>2996</v>
      </c>
      <c r="C3183" s="36" t="s">
        <v>39</v>
      </c>
      <c r="D3183" s="36" t="s">
        <v>40</v>
      </c>
      <c r="E3183" s="36" t="s">
        <v>5400</v>
      </c>
      <c r="F3183" s="42">
        <f>SUMIFS('Sample - Superstore'!R:R,'Sample - Superstore'!$V:$V,$A3183,'Sample - Superstore'!$N:$N,$B3183)</f>
        <v>708.4675556</v>
      </c>
      <c r="G3183" s="43" t="str">
        <f>IF(OR($F3183&lt;Lower_Limit,$F3183&gt;Upper_Limit),TRUE,IF($F3183&gt;Upper_percentile,"P99",IF($F3183&lt;Lower_percentile,"P01","")))</f>
        <v/>
      </c>
      <c r="H3183" s="44">
        <f>SUMIFS('Sample - Superstore'!S:S,'Sample - Superstore'!$V:$V,$A3183,'Sample - Superstore'!$N:$N,$B3183)</f>
        <v>3</v>
      </c>
      <c r="I3183" s="45">
        <f>SUMIFS('Sample - Superstore'!T:T,'Sample - Superstore'!$V:$V,$A3183,'Sample - Superstore'!$N:$N,$B3183)</f>
        <v>0</v>
      </c>
      <c r="J3183" s="42">
        <f>SUMIFS('Sample - Superstore'!U:U,'Sample - Superstore'!$V:$V,$A3183,'Sample - Superstore'!$N:$N,$B3183)</f>
        <v>191.28624</v>
      </c>
      <c r="N3183" s="40"/>
    </row>
    <row r="3184">
      <c r="A3184" s="41" t="s">
        <v>8636</v>
      </c>
      <c r="B3184" s="36" t="s">
        <v>3127</v>
      </c>
      <c r="C3184" s="36" t="s">
        <v>51</v>
      </c>
      <c r="D3184" s="36" t="s">
        <v>52</v>
      </c>
      <c r="E3184" s="36" t="s">
        <v>3128</v>
      </c>
      <c r="F3184" s="42">
        <f>SUMIFS('Sample - Superstore'!R:R,'Sample - Superstore'!$V:$V,$A3184,'Sample - Superstore'!$N:$N,$B3184)</f>
        <v>639.026963</v>
      </c>
      <c r="G3184" s="43" t="str">
        <f>IF(OR($F3184&lt;Lower_Limit,$F3184&gt;Upper_Limit),TRUE,IF($F3184&gt;Upper_percentile,"P99",IF($F3184&lt;Lower_percentile,"P01","")))</f>
        <v/>
      </c>
      <c r="H3184" s="44">
        <f>SUMIFS('Sample - Superstore'!S:S,'Sample - Superstore'!$V:$V,$A3184,'Sample - Superstore'!$N:$N,$B3184)</f>
        <v>2</v>
      </c>
      <c r="I3184" s="45">
        <f>SUMIFS('Sample - Superstore'!T:T,'Sample - Superstore'!$V:$V,$A3184,'Sample - Superstore'!$N:$N,$B3184)</f>
        <v>0</v>
      </c>
      <c r="J3184" s="42">
        <f>SUMIFS('Sample - Superstore'!U:U,'Sample - Superstore'!$V:$V,$A3184,'Sample - Superstore'!$N:$N,$B3184)</f>
        <v>115.0248533</v>
      </c>
      <c r="N3184" s="40"/>
    </row>
    <row r="3185">
      <c r="A3185" s="41" t="s">
        <v>8636</v>
      </c>
      <c r="B3185" s="36" t="s">
        <v>6605</v>
      </c>
      <c r="C3185" s="36" t="s">
        <v>51</v>
      </c>
      <c r="D3185" s="36" t="s">
        <v>124</v>
      </c>
      <c r="E3185" s="36" t="s">
        <v>6606</v>
      </c>
      <c r="F3185" s="42">
        <f>SUMIFS('Sample - Superstore'!R:R,'Sample - Superstore'!$V:$V,$A3185,'Sample - Superstore'!$N:$N,$B3185)</f>
        <v>18.00177778</v>
      </c>
      <c r="G3185" s="43" t="str">
        <f>IF(OR($F3185&lt;Lower_Limit,$F3185&gt;Upper_Limit),TRUE,IF($F3185&gt;Upper_percentile,"P99",IF($F3185&lt;Lower_percentile,"P01","")))</f>
        <v/>
      </c>
      <c r="H3185" s="44">
        <f>SUMIFS('Sample - Superstore'!S:S,'Sample - Superstore'!$V:$V,$A3185,'Sample - Superstore'!$N:$N,$B3185)</f>
        <v>3</v>
      </c>
      <c r="I3185" s="45">
        <f>SUMIFS('Sample - Superstore'!T:T,'Sample - Superstore'!$V:$V,$A3185,'Sample - Superstore'!$N:$N,$B3185)</f>
        <v>0</v>
      </c>
      <c r="J3185" s="42">
        <f>SUMIFS('Sample - Superstore'!U:U,'Sample - Superstore'!$V:$V,$A3185,'Sample - Superstore'!$N:$N,$B3185)</f>
        <v>8.820871111</v>
      </c>
      <c r="N3185" s="40"/>
    </row>
    <row r="3186">
      <c r="A3186" s="41" t="s">
        <v>8636</v>
      </c>
      <c r="B3186" s="36" t="s">
        <v>2658</v>
      </c>
      <c r="C3186" s="36" t="s">
        <v>51</v>
      </c>
      <c r="D3186" s="36" t="s">
        <v>76</v>
      </c>
      <c r="E3186" s="36" t="s">
        <v>2659</v>
      </c>
      <c r="F3186" s="42">
        <f>SUMIFS('Sample - Superstore'!R:R,'Sample - Superstore'!$V:$V,$A3186,'Sample - Superstore'!$N:$N,$B3186)</f>
        <v>494.0231111</v>
      </c>
      <c r="G3186" s="43" t="str">
        <f>IF(OR($F3186&lt;Lower_Limit,$F3186&gt;Upper_Limit),TRUE,IF($F3186&gt;Upper_percentile,"P99",IF($F3186&lt;Lower_percentile,"P01","")))</f>
        <v/>
      </c>
      <c r="H3186" s="44">
        <f>SUMIFS('Sample - Superstore'!S:S,'Sample - Superstore'!$V:$V,$A3186,'Sample - Superstore'!$N:$N,$B3186)</f>
        <v>14</v>
      </c>
      <c r="I3186" s="45">
        <f>SUMIFS('Sample - Superstore'!T:T,'Sample - Superstore'!$V:$V,$A3186,'Sample - Superstore'!$N:$N,$B3186)</f>
        <v>0.2</v>
      </c>
      <c r="J3186" s="42">
        <f>SUMIFS('Sample - Superstore'!U:U,'Sample - Superstore'!$V:$V,$A3186,'Sample - Superstore'!$N:$N,$B3186)</f>
        <v>230.3715556</v>
      </c>
      <c r="N3186" s="40"/>
    </row>
    <row r="3187">
      <c r="A3187" s="41" t="s">
        <v>8636</v>
      </c>
      <c r="B3187" s="36" t="s">
        <v>3941</v>
      </c>
      <c r="C3187" s="36" t="s">
        <v>51</v>
      </c>
      <c r="D3187" s="36" t="s">
        <v>283</v>
      </c>
      <c r="E3187" s="36" t="s">
        <v>3942</v>
      </c>
      <c r="F3187" s="42">
        <f>SUMIFS('Sample - Superstore'!R:R,'Sample - Superstore'!$V:$V,$A3187,'Sample - Superstore'!$N:$N,$B3187)</f>
        <v>78.52764745</v>
      </c>
      <c r="G3187" s="43" t="str">
        <f>IF(OR($F3187&lt;Lower_Limit,$F3187&gt;Upper_Limit),TRUE,IF($F3187&gt;Upper_percentile,"P99",IF($F3187&lt;Lower_percentile,"P01","")))</f>
        <v/>
      </c>
      <c r="H3187" s="44">
        <f>SUMIFS('Sample - Superstore'!S:S,'Sample - Superstore'!$V:$V,$A3187,'Sample - Superstore'!$N:$N,$B3187)</f>
        <v>7</v>
      </c>
      <c r="I3187" s="45">
        <f>SUMIFS('Sample - Superstore'!T:T,'Sample - Superstore'!$V:$V,$A3187,'Sample - Superstore'!$N:$N,$B3187)</f>
        <v>0.2</v>
      </c>
      <c r="J3187" s="42">
        <f>SUMIFS('Sample - Superstore'!U:U,'Sample - Superstore'!$V:$V,$A3187,'Sample - Superstore'!$N:$N,$B3187)</f>
        <v>20.35411034</v>
      </c>
      <c r="N3187" s="40"/>
    </row>
    <row r="3188">
      <c r="A3188" s="41" t="s">
        <v>8636</v>
      </c>
      <c r="B3188" s="36" t="s">
        <v>6610</v>
      </c>
      <c r="C3188" s="36" t="s">
        <v>35</v>
      </c>
      <c r="D3188" s="36" t="s">
        <v>263</v>
      </c>
      <c r="E3188" s="36" t="s">
        <v>6611</v>
      </c>
      <c r="F3188" s="42">
        <f>SUMIFS('Sample - Superstore'!R:R,'Sample - Superstore'!$V:$V,$A3188,'Sample - Superstore'!$N:$N,$B3188)</f>
        <v>760.1171863</v>
      </c>
      <c r="G3188" s="43" t="str">
        <f>IF(OR($F3188&lt;Lower_Limit,$F3188&gt;Upper_Limit),TRUE,IF($F3188&gt;Upper_percentile,"P99",IF($F3188&lt;Lower_percentile,"P01","")))</f>
        <v/>
      </c>
      <c r="H3188" s="44">
        <f>SUMIFS('Sample - Superstore'!S:S,'Sample - Superstore'!$V:$V,$A3188,'Sample - Superstore'!$N:$N,$B3188)</f>
        <v>8</v>
      </c>
      <c r="I3188" s="45">
        <f>SUMIFS('Sample - Superstore'!T:T,'Sample - Superstore'!$V:$V,$A3188,'Sample - Superstore'!$N:$N,$B3188)</f>
        <v>0.5</v>
      </c>
      <c r="J3188" s="42">
        <f>SUMIFS('Sample - Superstore'!U:U,'Sample - Superstore'!$V:$V,$A3188,'Sample - Superstore'!$N:$N,$B3188)</f>
        <v>-173.3021242</v>
      </c>
      <c r="N3188" s="40"/>
    </row>
    <row r="3189">
      <c r="A3189" s="41" t="s">
        <v>8636</v>
      </c>
      <c r="B3189" s="36" t="s">
        <v>3231</v>
      </c>
      <c r="C3189" s="36" t="s">
        <v>35</v>
      </c>
      <c r="D3189" s="36" t="s">
        <v>121</v>
      </c>
      <c r="E3189" s="36" t="s">
        <v>3232</v>
      </c>
      <c r="F3189" s="42">
        <f>SUMIFS('Sample - Superstore'!R:R,'Sample - Superstore'!$V:$V,$A3189,'Sample - Superstore'!$N:$N,$B3189)</f>
        <v>18.28</v>
      </c>
      <c r="G3189" s="43" t="str">
        <f>IF(OR($F3189&lt;Lower_Limit,$F3189&gt;Upper_Limit),TRUE,IF($F3189&gt;Upper_percentile,"P99",IF($F3189&lt;Lower_percentile,"P01","")))</f>
        <v/>
      </c>
      <c r="H3189" s="44">
        <f>SUMIFS('Sample - Superstore'!S:S,'Sample - Superstore'!$V:$V,$A3189,'Sample - Superstore'!$N:$N,$B3189)</f>
        <v>2</v>
      </c>
      <c r="I3189" s="45">
        <f>SUMIFS('Sample - Superstore'!T:T,'Sample - Superstore'!$V:$V,$A3189,'Sample - Superstore'!$N:$N,$B3189)</f>
        <v>0</v>
      </c>
      <c r="J3189" s="42">
        <f>SUMIFS('Sample - Superstore'!U:U,'Sample - Superstore'!$V:$V,$A3189,'Sample - Superstore'!$N:$N,$B3189)</f>
        <v>6.2152</v>
      </c>
      <c r="N3189" s="40"/>
    </row>
    <row r="3190">
      <c r="A3190" s="41" t="s">
        <v>8636</v>
      </c>
      <c r="B3190" s="36" t="s">
        <v>4653</v>
      </c>
      <c r="C3190" s="36" t="s">
        <v>39</v>
      </c>
      <c r="D3190" s="36" t="s">
        <v>61</v>
      </c>
      <c r="E3190" s="36" t="s">
        <v>4654</v>
      </c>
      <c r="F3190" s="42">
        <f>SUMIFS('Sample - Superstore'!R:R,'Sample - Superstore'!$V:$V,$A3190,'Sample - Superstore'!$N:$N,$B3190)</f>
        <v>1399.93</v>
      </c>
      <c r="G3190" s="43" t="str">
        <f>IF(OR($F3190&lt;Lower_Limit,$F3190&gt;Upper_Limit),TRUE,IF($F3190&gt;Upper_percentile,"P99",IF($F3190&lt;Lower_percentile,"P01","")))</f>
        <v/>
      </c>
      <c r="H3190" s="44">
        <f>SUMIFS('Sample - Superstore'!S:S,'Sample - Superstore'!$V:$V,$A3190,'Sample - Superstore'!$N:$N,$B3190)</f>
        <v>7</v>
      </c>
      <c r="I3190" s="45">
        <f>SUMIFS('Sample - Superstore'!T:T,'Sample - Superstore'!$V:$V,$A3190,'Sample - Superstore'!$N:$N,$B3190)</f>
        <v>0</v>
      </c>
      <c r="J3190" s="42">
        <f>SUMIFS('Sample - Superstore'!U:U,'Sample - Superstore'!$V:$V,$A3190,'Sample - Superstore'!$N:$N,$B3190)</f>
        <v>601.9699</v>
      </c>
      <c r="N3190" s="40"/>
    </row>
    <row r="3191">
      <c r="A3191" s="41" t="s">
        <v>8636</v>
      </c>
      <c r="B3191" s="36" t="s">
        <v>6614</v>
      </c>
      <c r="C3191" s="36" t="s">
        <v>51</v>
      </c>
      <c r="D3191" s="36" t="s">
        <v>205</v>
      </c>
      <c r="E3191" s="36" t="s">
        <v>6615</v>
      </c>
      <c r="F3191" s="42">
        <f>SUMIFS('Sample - Superstore'!R:R,'Sample - Superstore'!$V:$V,$A3191,'Sample - Superstore'!$N:$N,$B3191)</f>
        <v>32.18029547</v>
      </c>
      <c r="G3191" s="43" t="str">
        <f>IF(OR($F3191&lt;Lower_Limit,$F3191&gt;Upper_Limit),TRUE,IF($F3191&gt;Upper_percentile,"P99",IF($F3191&lt;Lower_percentile,"P01","")))</f>
        <v/>
      </c>
      <c r="H3191" s="44">
        <f>SUMIFS('Sample - Superstore'!S:S,'Sample - Superstore'!$V:$V,$A3191,'Sample - Superstore'!$N:$N,$B3191)</f>
        <v>9</v>
      </c>
      <c r="I3191" s="45">
        <f>SUMIFS('Sample - Superstore'!T:T,'Sample - Superstore'!$V:$V,$A3191,'Sample - Superstore'!$N:$N,$B3191)</f>
        <v>0</v>
      </c>
      <c r="J3191" s="42">
        <f>SUMIFS('Sample - Superstore'!U:U,'Sample - Superstore'!$V:$V,$A3191,'Sample - Superstore'!$N:$N,$B3191)</f>
        <v>15.76834478</v>
      </c>
      <c r="N3191" s="40"/>
    </row>
    <row r="3192">
      <c r="A3192" s="41" t="s">
        <v>8636</v>
      </c>
      <c r="B3192" s="36" t="s">
        <v>5401</v>
      </c>
      <c r="C3192" s="36" t="s">
        <v>39</v>
      </c>
      <c r="D3192" s="36" t="s">
        <v>40</v>
      </c>
      <c r="E3192" s="36" t="s">
        <v>5402</v>
      </c>
      <c r="F3192" s="42">
        <f>SUMIFS('Sample - Superstore'!R:R,'Sample - Superstore'!$V:$V,$A3192,'Sample - Superstore'!$N:$N,$B3192)</f>
        <v>1005.872278</v>
      </c>
      <c r="G3192" s="43" t="str">
        <f>IF(OR($F3192&lt;Lower_Limit,$F3192&gt;Upper_Limit),TRUE,IF($F3192&gt;Upper_percentile,"P99",IF($F3192&lt;Lower_percentile,"P01","")))</f>
        <v/>
      </c>
      <c r="H3192" s="44">
        <f>SUMIFS('Sample - Superstore'!S:S,'Sample - Superstore'!$V:$V,$A3192,'Sample - Superstore'!$N:$N,$B3192)</f>
        <v>6</v>
      </c>
      <c r="I3192" s="45">
        <f>SUMIFS('Sample - Superstore'!T:T,'Sample - Superstore'!$V:$V,$A3192,'Sample - Superstore'!$N:$N,$B3192)</f>
        <v>0</v>
      </c>
      <c r="J3192" s="42">
        <f>SUMIFS('Sample - Superstore'!U:U,'Sample - Superstore'!$V:$V,$A3192,'Sample - Superstore'!$N:$N,$B3192)</f>
        <v>251.4680695</v>
      </c>
      <c r="N3192" s="40"/>
    </row>
    <row r="3193">
      <c r="A3193" s="41" t="s">
        <v>8636</v>
      </c>
      <c r="B3193" s="36" t="s">
        <v>430</v>
      </c>
      <c r="C3193" s="36" t="s">
        <v>51</v>
      </c>
      <c r="D3193" s="36" t="s">
        <v>52</v>
      </c>
      <c r="E3193" s="36" t="s">
        <v>431</v>
      </c>
      <c r="F3193" s="42">
        <f>SUMIFS('Sample - Superstore'!R:R,'Sample - Superstore'!$V:$V,$A3193,'Sample - Superstore'!$N:$N,$B3193)</f>
        <v>27.21679835</v>
      </c>
      <c r="G3193" s="43" t="str">
        <f>IF(OR($F3193&lt;Lower_Limit,$F3193&gt;Upper_Limit),TRUE,IF($F3193&gt;Upper_percentile,"P99",IF($F3193&lt;Lower_percentile,"P01","")))</f>
        <v/>
      </c>
      <c r="H3193" s="44">
        <f>SUMIFS('Sample - Superstore'!S:S,'Sample - Superstore'!$V:$V,$A3193,'Sample - Superstore'!$N:$N,$B3193)</f>
        <v>2</v>
      </c>
      <c r="I3193" s="45">
        <f>SUMIFS('Sample - Superstore'!T:T,'Sample - Superstore'!$V:$V,$A3193,'Sample - Superstore'!$N:$N,$B3193)</f>
        <v>0</v>
      </c>
      <c r="J3193" s="42">
        <f>SUMIFS('Sample - Superstore'!U:U,'Sample - Superstore'!$V:$V,$A3193,'Sample - Superstore'!$N:$N,$B3193)</f>
        <v>7.076367572</v>
      </c>
      <c r="N3193" s="40"/>
    </row>
    <row r="3194">
      <c r="A3194" s="41" t="s">
        <v>8636</v>
      </c>
      <c r="B3194" s="36" t="s">
        <v>6618</v>
      </c>
      <c r="C3194" s="36" t="s">
        <v>51</v>
      </c>
      <c r="D3194" s="36" t="s">
        <v>124</v>
      </c>
      <c r="E3194" s="36" t="s">
        <v>6619</v>
      </c>
      <c r="F3194" s="42">
        <f>SUMIFS('Sample - Superstore'!R:R,'Sample - Superstore'!$V:$V,$A3194,'Sample - Superstore'!$N:$N,$B3194)</f>
        <v>440.19</v>
      </c>
      <c r="G3194" s="43" t="str">
        <f>IF(OR($F3194&lt;Lower_Limit,$F3194&gt;Upper_Limit),TRUE,IF($F3194&gt;Upper_percentile,"P99",IF($F3194&lt;Lower_percentile,"P01","")))</f>
        <v/>
      </c>
      <c r="H3194" s="44">
        <f>SUMIFS('Sample - Superstore'!S:S,'Sample - Superstore'!$V:$V,$A3194,'Sample - Superstore'!$N:$N,$B3194)</f>
        <v>9</v>
      </c>
      <c r="I3194" s="45">
        <f>SUMIFS('Sample - Superstore'!T:T,'Sample - Superstore'!$V:$V,$A3194,'Sample - Superstore'!$N:$N,$B3194)</f>
        <v>0</v>
      </c>
      <c r="J3194" s="42">
        <f>SUMIFS('Sample - Superstore'!U:U,'Sample - Superstore'!$V:$V,$A3194,'Sample - Superstore'!$N:$N,$B3194)</f>
        <v>206.8893</v>
      </c>
      <c r="N3194" s="40"/>
    </row>
    <row r="3195">
      <c r="A3195" s="41" t="s">
        <v>8636</v>
      </c>
      <c r="B3195" s="36" t="s">
        <v>3682</v>
      </c>
      <c r="C3195" s="36" t="s">
        <v>51</v>
      </c>
      <c r="D3195" s="36" t="s">
        <v>635</v>
      </c>
      <c r="E3195" s="36" t="s">
        <v>3683</v>
      </c>
      <c r="F3195" s="42">
        <f>SUMIFS('Sample - Superstore'!R:R,'Sample - Superstore'!$V:$V,$A3195,'Sample - Superstore'!$N:$N,$B3195)</f>
        <v>81.27121192</v>
      </c>
      <c r="G3195" s="43" t="str">
        <f>IF(OR($F3195&lt;Lower_Limit,$F3195&gt;Upper_Limit),TRUE,IF($F3195&gt;Upper_percentile,"P99",IF($F3195&lt;Lower_percentile,"P01","")))</f>
        <v/>
      </c>
      <c r="H3195" s="44">
        <f>SUMIFS('Sample - Superstore'!S:S,'Sample - Superstore'!$V:$V,$A3195,'Sample - Superstore'!$N:$N,$B3195)</f>
        <v>7</v>
      </c>
      <c r="I3195" s="45">
        <f>SUMIFS('Sample - Superstore'!T:T,'Sample - Superstore'!$V:$V,$A3195,'Sample - Superstore'!$N:$N,$B3195)</f>
        <v>0</v>
      </c>
      <c r="J3195" s="42">
        <f>SUMIFS('Sample - Superstore'!U:U,'Sample - Superstore'!$V:$V,$A3195,'Sample - Superstore'!$N:$N,$B3195)</f>
        <v>2.438136358</v>
      </c>
      <c r="N3195" s="40"/>
    </row>
    <row r="3196">
      <c r="A3196" s="41" t="s">
        <v>8636</v>
      </c>
      <c r="B3196" s="36" t="s">
        <v>2870</v>
      </c>
      <c r="C3196" s="36" t="s">
        <v>35</v>
      </c>
      <c r="D3196" s="36" t="s">
        <v>263</v>
      </c>
      <c r="E3196" s="36" t="s">
        <v>2871</v>
      </c>
      <c r="F3196" s="42">
        <f>SUMIFS('Sample - Superstore'!R:R,'Sample - Superstore'!$V:$V,$A3196,'Sample - Superstore'!$N:$N,$B3196)</f>
        <v>1084.127765</v>
      </c>
      <c r="G3196" s="43" t="str">
        <f>IF(OR($F3196&lt;Lower_Limit,$F3196&gt;Upper_Limit),TRUE,IF($F3196&gt;Upper_percentile,"P99",IF($F3196&lt;Lower_percentile,"P01","")))</f>
        <v/>
      </c>
      <c r="H3196" s="44">
        <f>SUMIFS('Sample - Superstore'!S:S,'Sample - Superstore'!$V:$V,$A3196,'Sample - Superstore'!$N:$N,$B3196)</f>
        <v>5</v>
      </c>
      <c r="I3196" s="45">
        <f>SUMIFS('Sample - Superstore'!T:T,'Sample - Superstore'!$V:$V,$A3196,'Sample - Superstore'!$N:$N,$B3196)</f>
        <v>0.3</v>
      </c>
      <c r="J3196" s="42">
        <f>SUMIFS('Sample - Superstore'!U:U,'Sample - Superstore'!$V:$V,$A3196,'Sample - Superstore'!$N:$N,$B3196)</f>
        <v>-15.48753951</v>
      </c>
      <c r="N3196" s="40"/>
    </row>
    <row r="3197">
      <c r="A3197" s="41" t="s">
        <v>8636</v>
      </c>
      <c r="B3197" s="36" t="s">
        <v>4515</v>
      </c>
      <c r="C3197" s="36" t="s">
        <v>51</v>
      </c>
      <c r="D3197" s="36" t="s">
        <v>93</v>
      </c>
      <c r="E3197" s="36" t="s">
        <v>4516</v>
      </c>
      <c r="F3197" s="42">
        <f>SUMIFS('Sample - Superstore'!R:R,'Sample - Superstore'!$V:$V,$A3197,'Sample - Superstore'!$N:$N,$B3197)</f>
        <v>55.68716049</v>
      </c>
      <c r="G3197" s="43" t="str">
        <f>IF(OR($F3197&lt;Lower_Limit,$F3197&gt;Upper_Limit),TRUE,IF($F3197&gt;Upper_percentile,"P99",IF($F3197&lt;Lower_percentile,"P01","")))</f>
        <v/>
      </c>
      <c r="H3197" s="44">
        <f>SUMIFS('Sample - Superstore'!S:S,'Sample - Superstore'!$V:$V,$A3197,'Sample - Superstore'!$N:$N,$B3197)</f>
        <v>5</v>
      </c>
      <c r="I3197" s="45">
        <f>SUMIFS('Sample - Superstore'!T:T,'Sample - Superstore'!$V:$V,$A3197,'Sample - Superstore'!$N:$N,$B3197)</f>
        <v>0.2</v>
      </c>
      <c r="J3197" s="42">
        <f>SUMIFS('Sample - Superstore'!U:U,'Sample - Superstore'!$V:$V,$A3197,'Sample - Superstore'!$N:$N,$B3197)</f>
        <v>6.960895062</v>
      </c>
      <c r="N3197" s="40"/>
    </row>
    <row r="3198">
      <c r="A3198" s="41" t="s">
        <v>8636</v>
      </c>
      <c r="B3198" s="36" t="s">
        <v>6621</v>
      </c>
      <c r="C3198" s="36" t="s">
        <v>51</v>
      </c>
      <c r="D3198" s="36" t="s">
        <v>124</v>
      </c>
      <c r="E3198" s="36" t="s">
        <v>6622</v>
      </c>
      <c r="F3198" s="42">
        <f>SUMIFS('Sample - Superstore'!R:R,'Sample - Superstore'!$V:$V,$A3198,'Sample - Superstore'!$N:$N,$B3198)</f>
        <v>57.79893333</v>
      </c>
      <c r="G3198" s="43" t="str">
        <f>IF(OR($F3198&lt;Lower_Limit,$F3198&gt;Upper_Limit),TRUE,IF($F3198&gt;Upper_percentile,"P99",IF($F3198&lt;Lower_percentile,"P01","")))</f>
        <v/>
      </c>
      <c r="H3198" s="44">
        <f>SUMIFS('Sample - Superstore'!S:S,'Sample - Superstore'!$V:$V,$A3198,'Sample - Superstore'!$N:$N,$B3198)</f>
        <v>3</v>
      </c>
      <c r="I3198" s="45">
        <f>SUMIFS('Sample - Superstore'!T:T,'Sample - Superstore'!$V:$V,$A3198,'Sample - Superstore'!$N:$N,$B3198)</f>
        <v>0.2</v>
      </c>
      <c r="J3198" s="42">
        <f>SUMIFS('Sample - Superstore'!U:U,'Sample - Superstore'!$V:$V,$A3198,'Sample - Superstore'!$N:$N,$B3198)</f>
        <v>19.50714</v>
      </c>
      <c r="N3198" s="40"/>
    </row>
    <row r="3199">
      <c r="A3199" s="41" t="s">
        <v>8636</v>
      </c>
      <c r="B3199" s="36" t="s">
        <v>4216</v>
      </c>
      <c r="C3199" s="36" t="s">
        <v>39</v>
      </c>
      <c r="D3199" s="36" t="s">
        <v>40</v>
      </c>
      <c r="E3199" s="36" t="s">
        <v>4217</v>
      </c>
      <c r="F3199" s="42">
        <f>SUMIFS('Sample - Superstore'!R:R,'Sample - Superstore'!$V:$V,$A3199,'Sample - Superstore'!$N:$N,$B3199)</f>
        <v>9.633155556</v>
      </c>
      <c r="G3199" s="43" t="str">
        <f>IF(OR($F3199&lt;Lower_Limit,$F3199&gt;Upper_Limit),TRUE,IF($F3199&gt;Upper_percentile,"P99",IF($F3199&lt;Lower_percentile,"P01","")))</f>
        <v/>
      </c>
      <c r="H3199" s="44">
        <f>SUMIFS('Sample - Superstore'!S:S,'Sample - Superstore'!$V:$V,$A3199,'Sample - Superstore'!$N:$N,$B3199)</f>
        <v>1</v>
      </c>
      <c r="I3199" s="45">
        <f>SUMIFS('Sample - Superstore'!T:T,'Sample - Superstore'!$V:$V,$A3199,'Sample - Superstore'!$N:$N,$B3199)</f>
        <v>0.2</v>
      </c>
      <c r="J3199" s="42">
        <f>SUMIFS('Sample - Superstore'!U:U,'Sample - Superstore'!$V:$V,$A3199,'Sample - Superstore'!$N:$N,$B3199)</f>
        <v>0.8429011111</v>
      </c>
      <c r="N3199" s="40"/>
    </row>
    <row r="3200">
      <c r="A3200" s="41" t="s">
        <v>8636</v>
      </c>
      <c r="B3200" s="36" t="s">
        <v>2722</v>
      </c>
      <c r="C3200" s="36" t="s">
        <v>51</v>
      </c>
      <c r="D3200" s="36" t="s">
        <v>124</v>
      </c>
      <c r="E3200" s="36" t="s">
        <v>2723</v>
      </c>
      <c r="F3200" s="42">
        <f>SUMIFS('Sample - Superstore'!R:R,'Sample - Superstore'!$V:$V,$A3200,'Sample - Superstore'!$N:$N,$B3200)</f>
        <v>92.64800658</v>
      </c>
      <c r="G3200" s="43" t="str">
        <f>IF(OR($F3200&lt;Lower_Limit,$F3200&gt;Upper_Limit),TRUE,IF($F3200&gt;Upper_percentile,"P99",IF($F3200&lt;Lower_percentile,"P01","")))</f>
        <v/>
      </c>
      <c r="H3200" s="44">
        <f>SUMIFS('Sample - Superstore'!S:S,'Sample - Superstore'!$V:$V,$A3200,'Sample - Superstore'!$N:$N,$B3200)</f>
        <v>2</v>
      </c>
      <c r="I3200" s="45">
        <f>SUMIFS('Sample - Superstore'!T:T,'Sample - Superstore'!$V:$V,$A3200,'Sample - Superstore'!$N:$N,$B3200)</f>
        <v>0.2</v>
      </c>
      <c r="J3200" s="42">
        <f>SUMIFS('Sample - Superstore'!U:U,'Sample - Superstore'!$V:$V,$A3200,'Sample - Superstore'!$N:$N,$B3200)</f>
        <v>32.4268023</v>
      </c>
      <c r="N3200" s="40"/>
    </row>
    <row r="3201">
      <c r="A3201" s="41" t="s">
        <v>8636</v>
      </c>
      <c r="B3201" s="36" t="s">
        <v>2283</v>
      </c>
      <c r="C3201" s="36" t="s">
        <v>51</v>
      </c>
      <c r="D3201" s="36" t="s">
        <v>93</v>
      </c>
      <c r="E3201" s="36" t="s">
        <v>2284</v>
      </c>
      <c r="F3201" s="42">
        <f>SUMIFS('Sample - Superstore'!R:R,'Sample - Superstore'!$V:$V,$A3201,'Sample - Superstore'!$N:$N,$B3201)</f>
        <v>4.532115226</v>
      </c>
      <c r="G3201" s="43" t="str">
        <f>IF(OR($F3201&lt;Lower_Limit,$F3201&gt;Upper_Limit),TRUE,IF($F3201&gt;Upper_percentile,"P99",IF($F3201&lt;Lower_percentile,"P01","")))</f>
        <v/>
      </c>
      <c r="H3201" s="44">
        <f>SUMIFS('Sample - Superstore'!S:S,'Sample - Superstore'!$V:$V,$A3201,'Sample - Superstore'!$N:$N,$B3201)</f>
        <v>2</v>
      </c>
      <c r="I3201" s="45">
        <f>SUMIFS('Sample - Superstore'!T:T,'Sample - Superstore'!$V:$V,$A3201,'Sample - Superstore'!$N:$N,$B3201)</f>
        <v>0</v>
      </c>
      <c r="J3201" s="42">
        <f>SUMIFS('Sample - Superstore'!U:U,'Sample - Superstore'!$V:$V,$A3201,'Sample - Superstore'!$N:$N,$B3201)</f>
        <v>1.314313416</v>
      </c>
      <c r="N3201" s="40"/>
    </row>
    <row r="3202">
      <c r="A3202" s="41" t="s">
        <v>8636</v>
      </c>
      <c r="B3202" s="36" t="s">
        <v>2821</v>
      </c>
      <c r="C3202" s="36" t="s">
        <v>51</v>
      </c>
      <c r="D3202" s="36" t="s">
        <v>93</v>
      </c>
      <c r="E3202" s="36" t="s">
        <v>2822</v>
      </c>
      <c r="F3202" s="42">
        <f>SUMIFS('Sample - Superstore'!R:R,'Sample - Superstore'!$V:$V,$A3202,'Sample - Superstore'!$N:$N,$B3202)</f>
        <v>17.71864198</v>
      </c>
      <c r="G3202" s="43" t="str">
        <f>IF(OR($F3202&lt;Lower_Limit,$F3202&gt;Upper_Limit),TRUE,IF($F3202&gt;Upper_percentile,"P99",IF($F3202&lt;Lower_percentile,"P01","")))</f>
        <v/>
      </c>
      <c r="H3202" s="44">
        <f>SUMIFS('Sample - Superstore'!S:S,'Sample - Superstore'!$V:$V,$A3202,'Sample - Superstore'!$N:$N,$B3202)</f>
        <v>5</v>
      </c>
      <c r="I3202" s="45">
        <f>SUMIFS('Sample - Superstore'!T:T,'Sample - Superstore'!$V:$V,$A3202,'Sample - Superstore'!$N:$N,$B3202)</f>
        <v>0</v>
      </c>
      <c r="J3202" s="42">
        <f>SUMIFS('Sample - Superstore'!U:U,'Sample - Superstore'!$V:$V,$A3202,'Sample - Superstore'!$N:$N,$B3202)</f>
        <v>7.973388889</v>
      </c>
      <c r="N3202" s="40"/>
    </row>
    <row r="3203">
      <c r="A3203" s="41" t="s">
        <v>8636</v>
      </c>
      <c r="B3203" s="36" t="s">
        <v>3107</v>
      </c>
      <c r="C3203" s="36" t="s">
        <v>51</v>
      </c>
      <c r="D3203" s="36" t="s">
        <v>93</v>
      </c>
      <c r="E3203" s="36" t="s">
        <v>3108</v>
      </c>
      <c r="F3203" s="42">
        <f>SUMIFS('Sample - Superstore'!R:R,'Sample - Superstore'!$V:$V,$A3203,'Sample - Superstore'!$N:$N,$B3203)</f>
        <v>44.83901235</v>
      </c>
      <c r="G3203" s="43" t="str">
        <f>IF(OR($F3203&lt;Lower_Limit,$F3203&gt;Upper_Limit),TRUE,IF($F3203&gt;Upper_percentile,"P99",IF($F3203&lt;Lower_percentile,"P01","")))</f>
        <v/>
      </c>
      <c r="H3203" s="44">
        <f>SUMIFS('Sample - Superstore'!S:S,'Sample - Superstore'!$V:$V,$A3203,'Sample - Superstore'!$N:$N,$B3203)</f>
        <v>5</v>
      </c>
      <c r="I3203" s="45">
        <f>SUMIFS('Sample - Superstore'!T:T,'Sample - Superstore'!$V:$V,$A3203,'Sample - Superstore'!$N:$N,$B3203)</f>
        <v>0</v>
      </c>
      <c r="J3203" s="42">
        <f>SUMIFS('Sample - Superstore'!U:U,'Sample - Superstore'!$V:$V,$A3203,'Sample - Superstore'!$N:$N,$B3203)</f>
        <v>11.20975309</v>
      </c>
      <c r="N3203" s="40"/>
    </row>
    <row r="3204">
      <c r="A3204" s="41" t="s">
        <v>8636</v>
      </c>
      <c r="B3204" s="36" t="s">
        <v>4939</v>
      </c>
      <c r="C3204" s="36" t="s">
        <v>39</v>
      </c>
      <c r="D3204" s="36" t="s">
        <v>61</v>
      </c>
      <c r="E3204" s="36" t="s">
        <v>4940</v>
      </c>
      <c r="F3204" s="42">
        <f>SUMIFS('Sample - Superstore'!R:R,'Sample - Superstore'!$V:$V,$A3204,'Sample - Superstore'!$N:$N,$B3204)</f>
        <v>108.445321</v>
      </c>
      <c r="G3204" s="43" t="str">
        <f>IF(OR($F3204&lt;Lower_Limit,$F3204&gt;Upper_Limit),TRUE,IF($F3204&gt;Upper_percentile,"P99",IF($F3204&lt;Lower_percentile,"P01","")))</f>
        <v/>
      </c>
      <c r="H3204" s="44">
        <f>SUMIFS('Sample - Superstore'!S:S,'Sample - Superstore'!$V:$V,$A3204,'Sample - Superstore'!$N:$N,$B3204)</f>
        <v>3</v>
      </c>
      <c r="I3204" s="45">
        <f>SUMIFS('Sample - Superstore'!T:T,'Sample - Superstore'!$V:$V,$A3204,'Sample - Superstore'!$N:$N,$B3204)</f>
        <v>0</v>
      </c>
      <c r="J3204" s="42">
        <f>SUMIFS('Sample - Superstore'!U:U,'Sample - Superstore'!$V:$V,$A3204,'Sample - Superstore'!$N:$N,$B3204)</f>
        <v>22.77351741</v>
      </c>
      <c r="N3204" s="40"/>
    </row>
    <row r="3205">
      <c r="A3205" s="41" t="s">
        <v>8636</v>
      </c>
      <c r="B3205" s="36" t="s">
        <v>1859</v>
      </c>
      <c r="C3205" s="36" t="s">
        <v>35</v>
      </c>
      <c r="D3205" s="36" t="s">
        <v>263</v>
      </c>
      <c r="E3205" s="36" t="s">
        <v>1860</v>
      </c>
      <c r="F3205" s="42">
        <f>SUMIFS('Sample - Superstore'!R:R,'Sample - Superstore'!$V:$V,$A3205,'Sample - Superstore'!$N:$N,$B3205)</f>
        <v>315.7534321</v>
      </c>
      <c r="G3205" s="43" t="str">
        <f>IF(OR($F3205&lt;Lower_Limit,$F3205&gt;Upper_Limit),TRUE,IF($F3205&gt;Upper_percentile,"P99",IF($F3205&lt;Lower_percentile,"P01","")))</f>
        <v/>
      </c>
      <c r="H3205" s="44">
        <f>SUMIFS('Sample - Superstore'!S:S,'Sample - Superstore'!$V:$V,$A3205,'Sample - Superstore'!$N:$N,$B3205)</f>
        <v>2</v>
      </c>
      <c r="I3205" s="45">
        <f>SUMIFS('Sample - Superstore'!T:T,'Sample - Superstore'!$V:$V,$A3205,'Sample - Superstore'!$N:$N,$B3205)</f>
        <v>0</v>
      </c>
      <c r="J3205" s="42">
        <f>SUMIFS('Sample - Superstore'!U:U,'Sample - Superstore'!$V:$V,$A3205,'Sample - Superstore'!$N:$N,$B3205)</f>
        <v>28.41780889</v>
      </c>
      <c r="N3205" s="40"/>
    </row>
    <row r="3206">
      <c r="A3206" s="41" t="s">
        <v>8636</v>
      </c>
      <c r="B3206" s="36" t="s">
        <v>2764</v>
      </c>
      <c r="C3206" s="36" t="s">
        <v>51</v>
      </c>
      <c r="D3206" s="36" t="s">
        <v>76</v>
      </c>
      <c r="E3206" s="36" t="s">
        <v>2765</v>
      </c>
      <c r="F3206" s="42">
        <f>SUMIFS('Sample - Superstore'!R:R,'Sample - Superstore'!$V:$V,$A3206,'Sample - Superstore'!$N:$N,$B3206)</f>
        <v>70.11519753</v>
      </c>
      <c r="G3206" s="43" t="str">
        <f>IF(OR($F3206&lt;Lower_Limit,$F3206&gt;Upper_Limit),TRUE,IF($F3206&gt;Upper_percentile,"P99",IF($F3206&lt;Lower_percentile,"P01","")))</f>
        <v/>
      </c>
      <c r="H3206" s="44">
        <f>SUMIFS('Sample - Superstore'!S:S,'Sample - Superstore'!$V:$V,$A3206,'Sample - Superstore'!$N:$N,$B3206)</f>
        <v>5</v>
      </c>
      <c r="I3206" s="45">
        <f>SUMIFS('Sample - Superstore'!T:T,'Sample - Superstore'!$V:$V,$A3206,'Sample - Superstore'!$N:$N,$B3206)</f>
        <v>0.7</v>
      </c>
      <c r="J3206" s="42">
        <f>SUMIFS('Sample - Superstore'!U:U,'Sample - Superstore'!$V:$V,$A3206,'Sample - Superstore'!$N:$N,$B3206)</f>
        <v>-56.09215802</v>
      </c>
      <c r="N3206" s="40"/>
    </row>
    <row r="3207">
      <c r="A3207" s="41" t="s">
        <v>8636</v>
      </c>
      <c r="B3207" s="36" t="s">
        <v>1854</v>
      </c>
      <c r="C3207" s="36" t="s">
        <v>51</v>
      </c>
      <c r="D3207" s="36" t="s">
        <v>297</v>
      </c>
      <c r="E3207" s="36" t="s">
        <v>1855</v>
      </c>
      <c r="F3207" s="42">
        <f>SUMIFS('Sample - Superstore'!R:R,'Sample - Superstore'!$V:$V,$A3207,'Sample - Superstore'!$N:$N,$B3207)</f>
        <v>6.074962963</v>
      </c>
      <c r="G3207" s="43" t="str">
        <f>IF(OR($F3207&lt;Lower_Limit,$F3207&gt;Upper_Limit),TRUE,IF($F3207&gt;Upper_percentile,"P99",IF($F3207&lt;Lower_percentile,"P01","")))</f>
        <v/>
      </c>
      <c r="H3207" s="44">
        <f>SUMIFS('Sample - Superstore'!S:S,'Sample - Superstore'!$V:$V,$A3207,'Sample - Superstore'!$N:$N,$B3207)</f>
        <v>2</v>
      </c>
      <c r="I3207" s="45">
        <f>SUMIFS('Sample - Superstore'!T:T,'Sample - Superstore'!$V:$V,$A3207,'Sample - Superstore'!$N:$N,$B3207)</f>
        <v>0.2</v>
      </c>
      <c r="J3207" s="42">
        <f>SUMIFS('Sample - Superstore'!U:U,'Sample - Superstore'!$V:$V,$A3207,'Sample - Superstore'!$N:$N,$B3207)</f>
        <v>2.126237037</v>
      </c>
      <c r="N3207" s="40"/>
    </row>
    <row r="3208">
      <c r="A3208" s="41" t="s">
        <v>8636</v>
      </c>
      <c r="B3208" s="36" t="s">
        <v>2666</v>
      </c>
      <c r="C3208" s="36" t="s">
        <v>51</v>
      </c>
      <c r="D3208" s="36" t="s">
        <v>124</v>
      </c>
      <c r="E3208" s="36" t="s">
        <v>2667</v>
      </c>
      <c r="F3208" s="42">
        <f>SUMIFS('Sample - Superstore'!R:R,'Sample - Superstore'!$V:$V,$A3208,'Sample - Superstore'!$N:$N,$B3208)</f>
        <v>29.8733893</v>
      </c>
      <c r="G3208" s="43" t="str">
        <f>IF(OR($F3208&lt;Lower_Limit,$F3208&gt;Upper_Limit),TRUE,IF($F3208&gt;Upper_percentile,"P99",IF($F3208&lt;Lower_percentile,"P01","")))</f>
        <v/>
      </c>
      <c r="H3208" s="44">
        <f>SUMIFS('Sample - Superstore'!S:S,'Sample - Superstore'!$V:$V,$A3208,'Sample - Superstore'!$N:$N,$B3208)</f>
        <v>1</v>
      </c>
      <c r="I3208" s="45">
        <f>SUMIFS('Sample - Superstore'!T:T,'Sample - Superstore'!$V:$V,$A3208,'Sample - Superstore'!$N:$N,$B3208)</f>
        <v>0.2</v>
      </c>
      <c r="J3208" s="42">
        <f>SUMIFS('Sample - Superstore'!U:U,'Sample - Superstore'!$V:$V,$A3208,'Sample - Superstore'!$N:$N,$B3208)</f>
        <v>9.335434156</v>
      </c>
      <c r="N3208" s="40"/>
    </row>
    <row r="3209">
      <c r="A3209" s="41" t="s">
        <v>8636</v>
      </c>
      <c r="B3209" s="36" t="s">
        <v>107</v>
      </c>
      <c r="C3209" s="36" t="s">
        <v>39</v>
      </c>
      <c r="D3209" s="36" t="s">
        <v>40</v>
      </c>
      <c r="E3209" s="36" t="s">
        <v>108</v>
      </c>
      <c r="F3209" s="42">
        <f>SUMIFS('Sample - Superstore'!R:R,'Sample - Superstore'!$V:$V,$A3209,'Sample - Superstore'!$N:$N,$B3209)</f>
        <v>29.592</v>
      </c>
      <c r="G3209" s="43" t="str">
        <f>IF(OR($F3209&lt;Lower_Limit,$F3209&gt;Upper_Limit),TRUE,IF($F3209&gt;Upper_percentile,"P99",IF($F3209&lt;Lower_percentile,"P01","")))</f>
        <v/>
      </c>
      <c r="H3209" s="44">
        <f>SUMIFS('Sample - Superstore'!S:S,'Sample - Superstore'!$V:$V,$A3209,'Sample - Superstore'!$N:$N,$B3209)</f>
        <v>1</v>
      </c>
      <c r="I3209" s="45">
        <f>SUMIFS('Sample - Superstore'!T:T,'Sample - Superstore'!$V:$V,$A3209,'Sample - Superstore'!$N:$N,$B3209)</f>
        <v>0.2</v>
      </c>
      <c r="J3209" s="42">
        <f>SUMIFS('Sample - Superstore'!U:U,'Sample - Superstore'!$V:$V,$A3209,'Sample - Superstore'!$N:$N,$B3209)</f>
        <v>2.5893</v>
      </c>
      <c r="N3209" s="40"/>
    </row>
    <row r="3210">
      <c r="A3210" s="41" t="s">
        <v>8636</v>
      </c>
      <c r="B3210" s="36" t="s">
        <v>1164</v>
      </c>
      <c r="C3210" s="36" t="s">
        <v>51</v>
      </c>
      <c r="D3210" s="36" t="s">
        <v>76</v>
      </c>
      <c r="E3210" s="36" t="s">
        <v>1165</v>
      </c>
      <c r="F3210" s="42">
        <f>SUMIFS('Sample - Superstore'!R:R,'Sample - Superstore'!$V:$V,$A3210,'Sample - Superstore'!$N:$N,$B3210)</f>
        <v>4.752</v>
      </c>
      <c r="G3210" s="43" t="str">
        <f>IF(OR($F3210&lt;Lower_Limit,$F3210&gt;Upper_Limit),TRUE,IF($F3210&gt;Upper_percentile,"P99",IF($F3210&lt;Lower_percentile,"P01","")))</f>
        <v/>
      </c>
      <c r="H3210" s="44">
        <f>SUMIFS('Sample - Superstore'!S:S,'Sample - Superstore'!$V:$V,$A3210,'Sample - Superstore'!$N:$N,$B3210)</f>
        <v>2</v>
      </c>
      <c r="I3210" s="45">
        <f>SUMIFS('Sample - Superstore'!T:T,'Sample - Superstore'!$V:$V,$A3210,'Sample - Superstore'!$N:$N,$B3210)</f>
        <v>0.7</v>
      </c>
      <c r="J3210" s="42">
        <f>SUMIFS('Sample - Superstore'!U:U,'Sample - Superstore'!$V:$V,$A3210,'Sample - Superstore'!$N:$N,$B3210)</f>
        <v>-3.168</v>
      </c>
      <c r="N3210" s="40"/>
    </row>
    <row r="3211">
      <c r="A3211" s="41" t="s">
        <v>8636</v>
      </c>
      <c r="B3211" s="36" t="s">
        <v>6626</v>
      </c>
      <c r="C3211" s="36" t="s">
        <v>51</v>
      </c>
      <c r="D3211" s="36" t="s">
        <v>124</v>
      </c>
      <c r="E3211" s="36" t="s">
        <v>6627</v>
      </c>
      <c r="F3211" s="42">
        <f>SUMIFS('Sample - Superstore'!R:R,'Sample - Superstore'!$V:$V,$A3211,'Sample - Superstore'!$N:$N,$B3211)</f>
        <v>15.552</v>
      </c>
      <c r="G3211" s="43" t="str">
        <f>IF(OR($F3211&lt;Lower_Limit,$F3211&gt;Upper_Limit),TRUE,IF($F3211&gt;Upper_percentile,"P99",IF($F3211&lt;Lower_percentile,"P01","")))</f>
        <v/>
      </c>
      <c r="H3211" s="44">
        <f>SUMIFS('Sample - Superstore'!S:S,'Sample - Superstore'!$V:$V,$A3211,'Sample - Superstore'!$N:$N,$B3211)</f>
        <v>3</v>
      </c>
      <c r="I3211" s="45">
        <f>SUMIFS('Sample - Superstore'!T:T,'Sample - Superstore'!$V:$V,$A3211,'Sample - Superstore'!$N:$N,$B3211)</f>
        <v>0.2</v>
      </c>
      <c r="J3211" s="42">
        <f>SUMIFS('Sample - Superstore'!U:U,'Sample - Superstore'!$V:$V,$A3211,'Sample - Superstore'!$N:$N,$B3211)</f>
        <v>5.6376</v>
      </c>
      <c r="N3211" s="40"/>
    </row>
    <row r="3212">
      <c r="A3212" s="41" t="s">
        <v>8636</v>
      </c>
      <c r="B3212" s="36" t="s">
        <v>165</v>
      </c>
      <c r="C3212" s="36" t="s">
        <v>35</v>
      </c>
      <c r="D3212" s="36" t="s">
        <v>121</v>
      </c>
      <c r="E3212" s="36" t="s">
        <v>166</v>
      </c>
      <c r="F3212" s="42">
        <f>SUMIFS('Sample - Superstore'!R:R,'Sample - Superstore'!$V:$V,$A3212,'Sample - Superstore'!$N:$N,$B3212)</f>
        <v>39.96</v>
      </c>
      <c r="G3212" s="43" t="str">
        <f>IF(OR($F3212&lt;Lower_Limit,$F3212&gt;Upper_Limit),TRUE,IF($F3212&gt;Upper_percentile,"P99",IF($F3212&lt;Lower_percentile,"P01","")))</f>
        <v/>
      </c>
      <c r="H3212" s="44">
        <f>SUMIFS('Sample - Superstore'!S:S,'Sample - Superstore'!$V:$V,$A3212,'Sample - Superstore'!$N:$N,$B3212)</f>
        <v>2</v>
      </c>
      <c r="I3212" s="45">
        <f>SUMIFS('Sample - Superstore'!T:T,'Sample - Superstore'!$V:$V,$A3212,'Sample - Superstore'!$N:$N,$B3212)</f>
        <v>0</v>
      </c>
      <c r="J3212" s="42">
        <f>SUMIFS('Sample - Superstore'!U:U,'Sample - Superstore'!$V:$V,$A3212,'Sample - Superstore'!$N:$N,$B3212)</f>
        <v>17.1828</v>
      </c>
      <c r="N3212" s="40"/>
    </row>
    <row r="3213">
      <c r="A3213" s="41" t="s">
        <v>8636</v>
      </c>
      <c r="B3213" s="36" t="s">
        <v>1012</v>
      </c>
      <c r="C3213" s="36" t="s">
        <v>35</v>
      </c>
      <c r="D3213" s="36" t="s">
        <v>263</v>
      </c>
      <c r="E3213" s="36" t="s">
        <v>1013</v>
      </c>
      <c r="F3213" s="42">
        <f>SUMIFS('Sample - Superstore'!R:R,'Sample - Superstore'!$V:$V,$A3213,'Sample - Superstore'!$N:$N,$B3213)</f>
        <v>220.96</v>
      </c>
      <c r="G3213" s="43" t="str">
        <f>IF(OR($F3213&lt;Lower_Limit,$F3213&gt;Upper_Limit),TRUE,IF($F3213&gt;Upper_percentile,"P99",IF($F3213&lt;Lower_percentile,"P01","")))</f>
        <v/>
      </c>
      <c r="H3213" s="44">
        <f>SUMIFS('Sample - Superstore'!S:S,'Sample - Superstore'!$V:$V,$A3213,'Sample - Superstore'!$N:$N,$B3213)</f>
        <v>1</v>
      </c>
      <c r="I3213" s="45">
        <f>SUMIFS('Sample - Superstore'!T:T,'Sample - Superstore'!$V:$V,$A3213,'Sample - Superstore'!$N:$N,$B3213)</f>
        <v>0.2</v>
      </c>
      <c r="J3213" s="42">
        <f>SUMIFS('Sample - Superstore'!U:U,'Sample - Superstore'!$V:$V,$A3213,'Sample - Superstore'!$N:$N,$B3213)</f>
        <v>24.858</v>
      </c>
      <c r="N3213" s="40"/>
    </row>
    <row r="3214">
      <c r="A3214" s="41" t="s">
        <v>8636</v>
      </c>
      <c r="B3214" s="36" t="s">
        <v>638</v>
      </c>
      <c r="C3214" s="36" t="s">
        <v>51</v>
      </c>
      <c r="D3214" s="36" t="s">
        <v>124</v>
      </c>
      <c r="E3214" s="36" t="s">
        <v>639</v>
      </c>
      <c r="F3214" s="42">
        <f>SUMIFS('Sample - Superstore'!R:R,'Sample - Superstore'!$V:$V,$A3214,'Sample - Superstore'!$N:$N,$B3214)</f>
        <v>68.37148971</v>
      </c>
      <c r="G3214" s="43" t="str">
        <f>IF(OR($F3214&lt;Lower_Limit,$F3214&gt;Upper_Limit),TRUE,IF($F3214&gt;Upper_percentile,"P99",IF($F3214&lt;Lower_percentile,"P01","")))</f>
        <v/>
      </c>
      <c r="H3214" s="44">
        <f>SUMIFS('Sample - Superstore'!S:S,'Sample - Superstore'!$V:$V,$A3214,'Sample - Superstore'!$N:$N,$B3214)</f>
        <v>2</v>
      </c>
      <c r="I3214" s="45">
        <f>SUMIFS('Sample - Superstore'!T:T,'Sample - Superstore'!$V:$V,$A3214,'Sample - Superstore'!$N:$N,$B3214)</f>
        <v>0.2</v>
      </c>
      <c r="J3214" s="42">
        <f>SUMIFS('Sample - Superstore'!U:U,'Sample - Superstore'!$V:$V,$A3214,'Sample - Superstore'!$N:$N,$B3214)</f>
        <v>23.07537778</v>
      </c>
      <c r="N3214" s="40"/>
    </row>
    <row r="3215">
      <c r="A3215" s="41" t="s">
        <v>8636</v>
      </c>
      <c r="B3215" s="36" t="s">
        <v>6632</v>
      </c>
      <c r="C3215" s="36" t="s">
        <v>39</v>
      </c>
      <c r="D3215" s="36" t="s">
        <v>40</v>
      </c>
      <c r="E3215" s="36" t="s">
        <v>6633</v>
      </c>
      <c r="F3215" s="42">
        <f>SUMIFS('Sample - Superstore'!R:R,'Sample - Superstore'!$V:$V,$A3215,'Sample - Superstore'!$N:$N,$B3215)</f>
        <v>36.46099202</v>
      </c>
      <c r="G3215" s="43" t="str">
        <f>IF(OR($F3215&lt;Lower_Limit,$F3215&gt;Upper_Limit),TRUE,IF($F3215&gt;Upper_percentile,"P99",IF($F3215&lt;Lower_percentile,"P01","")))</f>
        <v/>
      </c>
      <c r="H3215" s="44">
        <f>SUMIFS('Sample - Superstore'!S:S,'Sample - Superstore'!$V:$V,$A3215,'Sample - Superstore'!$N:$N,$B3215)</f>
        <v>7</v>
      </c>
      <c r="I3215" s="45">
        <f>SUMIFS('Sample - Superstore'!T:T,'Sample - Superstore'!$V:$V,$A3215,'Sample - Superstore'!$N:$N,$B3215)</f>
        <v>0.2</v>
      </c>
      <c r="J3215" s="42">
        <f>SUMIFS('Sample - Superstore'!U:U,'Sample - Superstore'!$V:$V,$A3215,'Sample - Superstore'!$N:$N,$B3215)</f>
        <v>14.56383735</v>
      </c>
      <c r="N3215" s="40"/>
    </row>
    <row r="3216">
      <c r="A3216" s="41" t="s">
        <v>8636</v>
      </c>
      <c r="B3216" s="36" t="s">
        <v>1020</v>
      </c>
      <c r="C3216" s="36" t="s">
        <v>51</v>
      </c>
      <c r="D3216" s="36" t="s">
        <v>52</v>
      </c>
      <c r="E3216" s="36" t="s">
        <v>1021</v>
      </c>
      <c r="F3216" s="42">
        <f>SUMIFS('Sample - Superstore'!R:R,'Sample - Superstore'!$V:$V,$A3216,'Sample - Superstore'!$N:$N,$B3216)</f>
        <v>266.5931457</v>
      </c>
      <c r="G3216" s="43" t="str">
        <f>IF(OR($F3216&lt;Lower_Limit,$F3216&gt;Upper_Limit),TRUE,IF($F3216&gt;Upper_percentile,"P99",IF($F3216&lt;Lower_percentile,"P01","")))</f>
        <v/>
      </c>
      <c r="H3216" s="44">
        <f>SUMIFS('Sample - Superstore'!S:S,'Sample - Superstore'!$V:$V,$A3216,'Sample - Superstore'!$N:$N,$B3216)</f>
        <v>2</v>
      </c>
      <c r="I3216" s="45">
        <f>SUMIFS('Sample - Superstore'!T:T,'Sample - Superstore'!$V:$V,$A3216,'Sample - Superstore'!$N:$N,$B3216)</f>
        <v>0.2</v>
      </c>
      <c r="J3216" s="42">
        <f>SUMIFS('Sample - Superstore'!U:U,'Sample - Superstore'!$V:$V,$A3216,'Sample - Superstore'!$N:$N,$B3216)</f>
        <v>-66.64828642</v>
      </c>
      <c r="N3216" s="40"/>
    </row>
    <row r="3217">
      <c r="A3217" s="41" t="s">
        <v>8636</v>
      </c>
      <c r="B3217" s="36" t="s">
        <v>5148</v>
      </c>
      <c r="C3217" s="36" t="s">
        <v>39</v>
      </c>
      <c r="D3217" s="36" t="s">
        <v>61</v>
      </c>
      <c r="E3217" s="36" t="s">
        <v>5149</v>
      </c>
      <c r="F3217" s="42">
        <f>SUMIFS('Sample - Superstore'!R:R,'Sample - Superstore'!$V:$V,$A3217,'Sample - Superstore'!$N:$N,$B3217)</f>
        <v>43.50978765</v>
      </c>
      <c r="G3217" s="43" t="str">
        <f>IF(OR($F3217&lt;Lower_Limit,$F3217&gt;Upper_Limit),TRUE,IF($F3217&gt;Upper_percentile,"P99",IF($F3217&lt;Lower_percentile,"P01","")))</f>
        <v/>
      </c>
      <c r="H3217" s="44">
        <f>SUMIFS('Sample - Superstore'!S:S,'Sample - Superstore'!$V:$V,$A3217,'Sample - Superstore'!$N:$N,$B3217)</f>
        <v>3</v>
      </c>
      <c r="I3217" s="45">
        <f>SUMIFS('Sample - Superstore'!T:T,'Sample - Superstore'!$V:$V,$A3217,'Sample - Superstore'!$N:$N,$B3217)</f>
        <v>0.2</v>
      </c>
      <c r="J3217" s="42">
        <f>SUMIFS('Sample - Superstore'!U:U,'Sample - Superstore'!$V:$V,$A3217,'Sample - Superstore'!$N:$N,$B3217)</f>
        <v>-1.087744691</v>
      </c>
      <c r="N3217" s="40"/>
    </row>
    <row r="3218">
      <c r="A3218" s="41" t="s">
        <v>8636</v>
      </c>
      <c r="B3218" s="36" t="s">
        <v>3213</v>
      </c>
      <c r="C3218" s="36" t="s">
        <v>35</v>
      </c>
      <c r="D3218" s="36" t="s">
        <v>121</v>
      </c>
      <c r="E3218" s="36" t="s">
        <v>3214</v>
      </c>
      <c r="F3218" s="42">
        <f>SUMIFS('Sample - Superstore'!R:R,'Sample - Superstore'!$V:$V,$A3218,'Sample - Superstore'!$N:$N,$B3218)</f>
        <v>17.57386008</v>
      </c>
      <c r="G3218" s="43" t="str">
        <f>IF(OR($F3218&lt;Lower_Limit,$F3218&gt;Upper_Limit),TRUE,IF($F3218&gt;Upper_percentile,"P99",IF($F3218&lt;Lower_percentile,"P01","")))</f>
        <v/>
      </c>
      <c r="H3218" s="44">
        <f>SUMIFS('Sample - Superstore'!S:S,'Sample - Superstore'!$V:$V,$A3218,'Sample - Superstore'!$N:$N,$B3218)</f>
        <v>2</v>
      </c>
      <c r="I3218" s="45">
        <f>SUMIFS('Sample - Superstore'!T:T,'Sample - Superstore'!$V:$V,$A3218,'Sample - Superstore'!$N:$N,$B3218)</f>
        <v>0</v>
      </c>
      <c r="J3218" s="42">
        <f>SUMIFS('Sample - Superstore'!U:U,'Sample - Superstore'!$V:$V,$A3218,'Sample - Superstore'!$N:$N,$B3218)</f>
        <v>7.556759835</v>
      </c>
      <c r="N3218" s="40"/>
    </row>
    <row r="3219">
      <c r="A3219" s="41" t="s">
        <v>8636</v>
      </c>
      <c r="B3219" s="36" t="s">
        <v>5142</v>
      </c>
      <c r="C3219" s="36" t="s">
        <v>51</v>
      </c>
      <c r="D3219" s="36" t="s">
        <v>76</v>
      </c>
      <c r="E3219" s="36" t="s">
        <v>5143</v>
      </c>
      <c r="F3219" s="42">
        <f>SUMIFS('Sample - Superstore'!R:R,'Sample - Superstore'!$V:$V,$A3219,'Sample - Superstore'!$N:$N,$B3219)</f>
        <v>3.678923457</v>
      </c>
      <c r="G3219" s="43" t="str">
        <f>IF(OR($F3219&lt;Lower_Limit,$F3219&gt;Upper_Limit),TRUE,IF($F3219&gt;Upper_percentile,"P99",IF($F3219&lt;Lower_percentile,"P01","")))</f>
        <v/>
      </c>
      <c r="H3219" s="44">
        <f>SUMIFS('Sample - Superstore'!S:S,'Sample - Superstore'!$V:$V,$A3219,'Sample - Superstore'!$N:$N,$B3219)</f>
        <v>1</v>
      </c>
      <c r="I3219" s="45">
        <f>SUMIFS('Sample - Superstore'!T:T,'Sample - Superstore'!$V:$V,$A3219,'Sample - Superstore'!$N:$N,$B3219)</f>
        <v>0.2</v>
      </c>
      <c r="J3219" s="42">
        <f>SUMIFS('Sample - Superstore'!U:U,'Sample - Superstore'!$V:$V,$A3219,'Sample - Superstore'!$N:$N,$B3219)</f>
        <v>1.241636667</v>
      </c>
      <c r="N3219" s="40"/>
    </row>
    <row r="3220">
      <c r="A3220" s="41" t="s">
        <v>8636</v>
      </c>
      <c r="B3220" s="36" t="s">
        <v>1456</v>
      </c>
      <c r="C3220" s="36" t="s">
        <v>51</v>
      </c>
      <c r="D3220" s="36" t="s">
        <v>76</v>
      </c>
      <c r="E3220" s="36" t="s">
        <v>1457</v>
      </c>
      <c r="F3220" s="42">
        <f>SUMIFS('Sample - Superstore'!R:R,'Sample - Superstore'!$V:$V,$A3220,'Sample - Superstore'!$N:$N,$B3220)</f>
        <v>8.296889712</v>
      </c>
      <c r="G3220" s="43" t="str">
        <f>IF(OR($F3220&lt;Lower_Limit,$F3220&gt;Upper_Limit),TRUE,IF($F3220&gt;Upper_percentile,"P99",IF($F3220&lt;Lower_percentile,"P01","")))</f>
        <v/>
      </c>
      <c r="H3220" s="44">
        <f>SUMIFS('Sample - Superstore'!S:S,'Sample - Superstore'!$V:$V,$A3220,'Sample - Superstore'!$N:$N,$B3220)</f>
        <v>7</v>
      </c>
      <c r="I3220" s="45">
        <f>SUMIFS('Sample - Superstore'!T:T,'Sample - Superstore'!$V:$V,$A3220,'Sample - Superstore'!$N:$N,$B3220)</f>
        <v>0.8</v>
      </c>
      <c r="J3220" s="42">
        <f>SUMIFS('Sample - Superstore'!U:U,'Sample - Superstore'!$V:$V,$A3220,'Sample - Superstore'!$N:$N,$B3220)</f>
        <v>-12.86017905</v>
      </c>
      <c r="N3220" s="40"/>
    </row>
    <row r="3221">
      <c r="A3221" s="41" t="s">
        <v>8636</v>
      </c>
      <c r="B3221" s="36" t="s">
        <v>4461</v>
      </c>
      <c r="C3221" s="36" t="s">
        <v>51</v>
      </c>
      <c r="D3221" s="36" t="s">
        <v>76</v>
      </c>
      <c r="E3221" s="36" t="s">
        <v>4462</v>
      </c>
      <c r="F3221" s="42">
        <f>SUMIFS('Sample - Superstore'!R:R,'Sample - Superstore'!$V:$V,$A3221,'Sample - Superstore'!$N:$N,$B3221)</f>
        <v>2.409163786</v>
      </c>
      <c r="G3221" s="43" t="str">
        <f>IF(OR($F3221&lt;Lower_Limit,$F3221&gt;Upper_Limit),TRUE,IF($F3221&gt;Upper_percentile,"P99",IF($F3221&lt;Lower_percentile,"P01","")))</f>
        <v/>
      </c>
      <c r="H3221" s="44">
        <f>SUMIFS('Sample - Superstore'!S:S,'Sample - Superstore'!$V:$V,$A3221,'Sample - Superstore'!$N:$N,$B3221)</f>
        <v>1</v>
      </c>
      <c r="I3221" s="45">
        <f>SUMIFS('Sample - Superstore'!T:T,'Sample - Superstore'!$V:$V,$A3221,'Sample - Superstore'!$N:$N,$B3221)</f>
        <v>0.8</v>
      </c>
      <c r="J3221" s="42">
        <f>SUMIFS('Sample - Superstore'!U:U,'Sample - Superstore'!$V:$V,$A3221,'Sample - Superstore'!$N:$N,$B3221)</f>
        <v>-3.975120247</v>
      </c>
      <c r="N3221" s="40"/>
    </row>
    <row r="3222">
      <c r="A3222" s="41" t="s">
        <v>8636</v>
      </c>
      <c r="B3222" s="36" t="s">
        <v>6640</v>
      </c>
      <c r="C3222" s="36" t="s">
        <v>51</v>
      </c>
      <c r="D3222" s="36" t="s">
        <v>52</v>
      </c>
      <c r="E3222" s="36" t="s">
        <v>6641</v>
      </c>
      <c r="F3222" s="42">
        <f>SUMIFS('Sample - Superstore'!R:R,'Sample - Superstore'!$V:$V,$A3222,'Sample - Superstore'!$N:$N,$B3222)</f>
        <v>10.77605926</v>
      </c>
      <c r="G3222" s="43" t="str">
        <f>IF(OR($F3222&lt;Lower_Limit,$F3222&gt;Upper_Limit),TRUE,IF($F3222&gt;Upper_percentile,"P99",IF($F3222&lt;Lower_percentile,"P01","")))</f>
        <v/>
      </c>
      <c r="H3222" s="44">
        <f>SUMIFS('Sample - Superstore'!S:S,'Sample - Superstore'!$V:$V,$A3222,'Sample - Superstore'!$N:$N,$B3222)</f>
        <v>2</v>
      </c>
      <c r="I3222" s="45">
        <f>SUMIFS('Sample - Superstore'!T:T,'Sample - Superstore'!$V:$V,$A3222,'Sample - Superstore'!$N:$N,$B3222)</f>
        <v>0.2</v>
      </c>
      <c r="J3222" s="42">
        <f>SUMIFS('Sample - Superstore'!U:U,'Sample - Superstore'!$V:$V,$A3222,'Sample - Superstore'!$N:$N,$B3222)</f>
        <v>0.8082044444</v>
      </c>
      <c r="N3222" s="40"/>
    </row>
    <row r="3223">
      <c r="A3223" s="41" t="s">
        <v>8636</v>
      </c>
      <c r="B3223" s="36" t="s">
        <v>3614</v>
      </c>
      <c r="C3223" s="36" t="s">
        <v>51</v>
      </c>
      <c r="D3223" s="36" t="s">
        <v>283</v>
      </c>
      <c r="E3223" s="36" t="s">
        <v>3615</v>
      </c>
      <c r="F3223" s="42">
        <f>SUMIFS('Sample - Superstore'!R:R,'Sample - Superstore'!$V:$V,$A3223,'Sample - Superstore'!$N:$N,$B3223)</f>
        <v>11.24100925</v>
      </c>
      <c r="G3223" s="43" t="str">
        <f>IF(OR($F3223&lt;Lower_Limit,$F3223&gt;Upper_Limit),TRUE,IF($F3223&gt;Upper_percentile,"P99",IF($F3223&lt;Lower_percentile,"P01","")))</f>
        <v/>
      </c>
      <c r="H3223" s="44">
        <f>SUMIFS('Sample - Superstore'!S:S,'Sample - Superstore'!$V:$V,$A3223,'Sample - Superstore'!$N:$N,$B3223)</f>
        <v>2</v>
      </c>
      <c r="I3223" s="45">
        <f>SUMIFS('Sample - Superstore'!T:T,'Sample - Superstore'!$V:$V,$A3223,'Sample - Superstore'!$N:$N,$B3223)</f>
        <v>0</v>
      </c>
      <c r="J3223" s="42">
        <f>SUMIFS('Sample - Superstore'!U:U,'Sample - Superstore'!$V:$V,$A3223,'Sample - Superstore'!$N:$N,$B3223)</f>
        <v>2.922662406</v>
      </c>
      <c r="N3223" s="40"/>
    </row>
    <row r="3224">
      <c r="A3224" s="41" t="s">
        <v>8636</v>
      </c>
      <c r="B3224" s="36" t="s">
        <v>3180</v>
      </c>
      <c r="C3224" s="36" t="s">
        <v>35</v>
      </c>
      <c r="D3224" s="36" t="s">
        <v>36</v>
      </c>
      <c r="E3224" s="36" t="s">
        <v>3181</v>
      </c>
      <c r="F3224" s="42">
        <f>SUMIFS('Sample - Superstore'!R:R,'Sample - Superstore'!$V:$V,$A3224,'Sample - Superstore'!$N:$N,$B3224)</f>
        <v>198.2883636</v>
      </c>
      <c r="G3224" s="43" t="str">
        <f>IF(OR($F3224&lt;Lower_Limit,$F3224&gt;Upper_Limit),TRUE,IF($F3224&gt;Upper_percentile,"P99",IF($F3224&lt;Lower_percentile,"P01","")))</f>
        <v/>
      </c>
      <c r="H3224" s="44">
        <f>SUMIFS('Sample - Superstore'!S:S,'Sample - Superstore'!$V:$V,$A3224,'Sample - Superstore'!$N:$N,$B3224)</f>
        <v>3</v>
      </c>
      <c r="I3224" s="45">
        <f>SUMIFS('Sample - Superstore'!T:T,'Sample - Superstore'!$V:$V,$A3224,'Sample - Superstore'!$N:$N,$B3224)</f>
        <v>0</v>
      </c>
      <c r="J3224" s="42">
        <f>SUMIFS('Sample - Superstore'!U:U,'Sample - Superstore'!$V:$V,$A3224,'Sample - Superstore'!$N:$N,$B3224)</f>
        <v>49.5720909</v>
      </c>
      <c r="N3224" s="40"/>
    </row>
    <row r="3225">
      <c r="A3225" s="41" t="s">
        <v>8636</v>
      </c>
      <c r="B3225" s="36" t="s">
        <v>1706</v>
      </c>
      <c r="C3225" s="36" t="s">
        <v>51</v>
      </c>
      <c r="D3225" s="36" t="s">
        <v>76</v>
      </c>
      <c r="E3225" s="36" t="s">
        <v>1707</v>
      </c>
      <c r="F3225" s="42">
        <f>SUMIFS('Sample - Superstore'!R:R,'Sample - Superstore'!$V:$V,$A3225,'Sample - Superstore'!$N:$N,$B3225)</f>
        <v>75.37640884</v>
      </c>
      <c r="G3225" s="43" t="str">
        <f>IF(OR($F3225&lt;Lower_Limit,$F3225&gt;Upper_Limit),TRUE,IF($F3225&gt;Upper_percentile,"P99",IF($F3225&lt;Lower_percentile,"P01","")))</f>
        <v/>
      </c>
      <c r="H3225" s="44">
        <f>SUMIFS('Sample - Superstore'!S:S,'Sample - Superstore'!$V:$V,$A3225,'Sample - Superstore'!$N:$N,$B3225)</f>
        <v>6</v>
      </c>
      <c r="I3225" s="45">
        <f>SUMIFS('Sample - Superstore'!T:T,'Sample - Superstore'!$V:$V,$A3225,'Sample - Superstore'!$N:$N,$B3225)</f>
        <v>0</v>
      </c>
      <c r="J3225" s="42">
        <f>SUMIFS('Sample - Superstore'!U:U,'Sample - Superstore'!$V:$V,$A3225,'Sample - Superstore'!$N:$N,$B3225)</f>
        <v>36.18067625</v>
      </c>
      <c r="N3225" s="40"/>
    </row>
    <row r="3226">
      <c r="A3226" s="41" t="s">
        <v>8636</v>
      </c>
      <c r="B3226" s="36" t="s">
        <v>3436</v>
      </c>
      <c r="C3226" s="36" t="s">
        <v>39</v>
      </c>
      <c r="D3226" s="36" t="s">
        <v>40</v>
      </c>
      <c r="E3226" s="36" t="s">
        <v>3437</v>
      </c>
      <c r="F3226" s="42">
        <f>SUMIFS('Sample - Superstore'!R:R,'Sample - Superstore'!$V:$V,$A3226,'Sample - Superstore'!$N:$N,$B3226)</f>
        <v>36.98186171</v>
      </c>
      <c r="G3226" s="43" t="str">
        <f>IF(OR($F3226&lt;Lower_Limit,$F3226&gt;Upper_Limit),TRUE,IF($F3226&gt;Upper_percentile,"P99",IF($F3226&lt;Lower_percentile,"P01","")))</f>
        <v/>
      </c>
      <c r="H3226" s="44">
        <f>SUMIFS('Sample - Superstore'!S:S,'Sample - Superstore'!$V:$V,$A3226,'Sample - Superstore'!$N:$N,$B3226)</f>
        <v>2</v>
      </c>
      <c r="I3226" s="45">
        <f>SUMIFS('Sample - Superstore'!T:T,'Sample - Superstore'!$V:$V,$A3226,'Sample - Superstore'!$N:$N,$B3226)</f>
        <v>0</v>
      </c>
      <c r="J3226" s="42">
        <f>SUMIFS('Sample - Superstore'!U:U,'Sample - Superstore'!$V:$V,$A3226,'Sample - Superstore'!$N:$N,$B3226)</f>
        <v>10.35492128</v>
      </c>
      <c r="N3226" s="40"/>
    </row>
    <row r="3227">
      <c r="A3227" s="41" t="s">
        <v>8636</v>
      </c>
      <c r="B3227" s="36" t="s">
        <v>5648</v>
      </c>
      <c r="C3227" s="36" t="s">
        <v>39</v>
      </c>
      <c r="D3227" s="36" t="s">
        <v>40</v>
      </c>
      <c r="E3227" s="36" t="s">
        <v>6644</v>
      </c>
      <c r="F3227" s="42">
        <f>SUMIFS('Sample - Superstore'!R:R,'Sample - Superstore'!$V:$V,$A3227,'Sample - Superstore'!$N:$N,$B3227)</f>
        <v>344.704</v>
      </c>
      <c r="G3227" s="43" t="str">
        <f>IF(OR($F3227&lt;Lower_Limit,$F3227&gt;Upper_Limit),TRUE,IF($F3227&gt;Upper_percentile,"P99",IF($F3227&lt;Lower_percentile,"P01","")))</f>
        <v/>
      </c>
      <c r="H3227" s="44">
        <f>SUMIFS('Sample - Superstore'!S:S,'Sample - Superstore'!$V:$V,$A3227,'Sample - Superstore'!$N:$N,$B3227)</f>
        <v>2</v>
      </c>
      <c r="I3227" s="45">
        <f>SUMIFS('Sample - Superstore'!T:T,'Sample - Superstore'!$V:$V,$A3227,'Sample - Superstore'!$N:$N,$B3227)</f>
        <v>0.2</v>
      </c>
      <c r="J3227" s="42">
        <f>SUMIFS('Sample - Superstore'!U:U,'Sample - Superstore'!$V:$V,$A3227,'Sample - Superstore'!$N:$N,$B3227)</f>
        <v>38.7792</v>
      </c>
      <c r="N3227" s="40"/>
    </row>
    <row r="3228">
      <c r="A3228" s="41" t="s">
        <v>8636</v>
      </c>
      <c r="B3228" s="36" t="s">
        <v>2954</v>
      </c>
      <c r="C3228" s="36" t="s">
        <v>51</v>
      </c>
      <c r="D3228" s="36" t="s">
        <v>283</v>
      </c>
      <c r="E3228" s="36" t="s">
        <v>2955</v>
      </c>
      <c r="F3228" s="42">
        <f>SUMIFS('Sample - Superstore'!R:R,'Sample - Superstore'!$V:$V,$A3228,'Sample - Superstore'!$N:$N,$B3228)</f>
        <v>853.1771111</v>
      </c>
      <c r="G3228" s="43" t="str">
        <f>IF(OR($F3228&lt;Lower_Limit,$F3228&gt;Upper_Limit),TRUE,IF($F3228&gt;Upper_percentile,"P99",IF($F3228&lt;Lower_percentile,"P01","")))</f>
        <v/>
      </c>
      <c r="H3228" s="44">
        <f>SUMIFS('Sample - Superstore'!S:S,'Sample - Superstore'!$V:$V,$A3228,'Sample - Superstore'!$N:$N,$B3228)</f>
        <v>7</v>
      </c>
      <c r="I3228" s="45">
        <f>SUMIFS('Sample - Superstore'!T:T,'Sample - Superstore'!$V:$V,$A3228,'Sample - Superstore'!$N:$N,$B3228)</f>
        <v>0</v>
      </c>
      <c r="J3228" s="42">
        <f>SUMIFS('Sample - Superstore'!U:U,'Sample - Superstore'!$V:$V,$A3228,'Sample - Superstore'!$N:$N,$B3228)</f>
        <v>238.8895911</v>
      </c>
      <c r="N3228" s="40"/>
    </row>
    <row r="3229">
      <c r="A3229" s="41" t="s">
        <v>8636</v>
      </c>
      <c r="B3229" s="36" t="s">
        <v>2188</v>
      </c>
      <c r="C3229" s="36" t="s">
        <v>39</v>
      </c>
      <c r="D3229" s="36" t="s">
        <v>40</v>
      </c>
      <c r="E3229" s="36" t="s">
        <v>2189</v>
      </c>
      <c r="F3229" s="42">
        <f>SUMIFS('Sample - Superstore'!R:R,'Sample - Superstore'!$V:$V,$A3229,'Sample - Superstore'!$N:$N,$B3229)</f>
        <v>138.744177</v>
      </c>
      <c r="G3229" s="43" t="str">
        <f>IF(OR($F3229&lt;Lower_Limit,$F3229&gt;Upper_Limit),TRUE,IF($F3229&gt;Upper_percentile,"P99",IF($F3229&lt;Lower_percentile,"P01","")))</f>
        <v/>
      </c>
      <c r="H3229" s="44">
        <f>SUMIFS('Sample - Superstore'!S:S,'Sample - Superstore'!$V:$V,$A3229,'Sample - Superstore'!$N:$N,$B3229)</f>
        <v>5</v>
      </c>
      <c r="I3229" s="45">
        <f>SUMIFS('Sample - Superstore'!T:T,'Sample - Superstore'!$V:$V,$A3229,'Sample - Superstore'!$N:$N,$B3229)</f>
        <v>0</v>
      </c>
      <c r="J3229" s="42">
        <f>SUMIFS('Sample - Superstore'!U:U,'Sample - Superstore'!$V:$V,$A3229,'Sample - Superstore'!$N:$N,$B3229)</f>
        <v>2.774883539</v>
      </c>
      <c r="N3229" s="40"/>
    </row>
    <row r="3230">
      <c r="A3230" s="41" t="s">
        <v>8636</v>
      </c>
      <c r="B3230" s="36" t="s">
        <v>5420</v>
      </c>
      <c r="C3230" s="36" t="s">
        <v>51</v>
      </c>
      <c r="D3230" s="36" t="s">
        <v>76</v>
      </c>
      <c r="E3230" s="36" t="s">
        <v>5421</v>
      </c>
      <c r="F3230" s="42">
        <f>SUMIFS('Sample - Superstore'!R:R,'Sample - Superstore'!$V:$V,$A3230,'Sample - Superstore'!$N:$N,$B3230)</f>
        <v>52.13015226</v>
      </c>
      <c r="G3230" s="43" t="str">
        <f>IF(OR($F3230&lt;Lower_Limit,$F3230&gt;Upper_Limit),TRUE,IF($F3230&gt;Upper_percentile,"P99",IF($F3230&lt;Lower_percentile,"P01","")))</f>
        <v/>
      </c>
      <c r="H3230" s="44">
        <f>SUMIFS('Sample - Superstore'!S:S,'Sample - Superstore'!$V:$V,$A3230,'Sample - Superstore'!$N:$N,$B3230)</f>
        <v>7</v>
      </c>
      <c r="I3230" s="45">
        <f>SUMIFS('Sample - Superstore'!T:T,'Sample - Superstore'!$V:$V,$A3230,'Sample - Superstore'!$N:$N,$B3230)</f>
        <v>0</v>
      </c>
      <c r="J3230" s="42">
        <f>SUMIFS('Sample - Superstore'!U:U,'Sample - Superstore'!$V:$V,$A3230,'Sample - Superstore'!$N:$N,$B3230)</f>
        <v>25.02247309</v>
      </c>
      <c r="N3230" s="40"/>
    </row>
    <row r="3231">
      <c r="A3231" s="41" t="s">
        <v>8636</v>
      </c>
      <c r="B3231" s="36" t="s">
        <v>1816</v>
      </c>
      <c r="C3231" s="36" t="s">
        <v>35</v>
      </c>
      <c r="D3231" s="36" t="s">
        <v>121</v>
      </c>
      <c r="E3231" s="36" t="s">
        <v>1817</v>
      </c>
      <c r="F3231" s="42">
        <f>SUMIFS('Sample - Superstore'!R:R,'Sample - Superstore'!$V:$V,$A3231,'Sample - Superstore'!$N:$N,$B3231)</f>
        <v>27.28776296</v>
      </c>
      <c r="G3231" s="43" t="str">
        <f>IF(OR($F3231&lt;Lower_Limit,$F3231&gt;Upper_Limit),TRUE,IF($F3231&gt;Upper_percentile,"P99",IF($F3231&lt;Lower_percentile,"P01","")))</f>
        <v/>
      </c>
      <c r="H3231" s="44">
        <f>SUMIFS('Sample - Superstore'!S:S,'Sample - Superstore'!$V:$V,$A3231,'Sample - Superstore'!$N:$N,$B3231)</f>
        <v>3</v>
      </c>
      <c r="I3231" s="45">
        <f>SUMIFS('Sample - Superstore'!T:T,'Sample - Superstore'!$V:$V,$A3231,'Sample - Superstore'!$N:$N,$B3231)</f>
        <v>0.6</v>
      </c>
      <c r="J3231" s="42">
        <f>SUMIFS('Sample - Superstore'!U:U,'Sample - Superstore'!$V:$V,$A3231,'Sample - Superstore'!$N:$N,$B3231)</f>
        <v>-12.27949333</v>
      </c>
      <c r="N3231" s="40"/>
    </row>
    <row r="3232">
      <c r="A3232" s="41" t="s">
        <v>8636</v>
      </c>
      <c r="B3232" s="36" t="s">
        <v>4044</v>
      </c>
      <c r="C3232" s="36" t="s">
        <v>35</v>
      </c>
      <c r="D3232" s="36" t="s">
        <v>121</v>
      </c>
      <c r="E3232" s="36" t="s">
        <v>4045</v>
      </c>
      <c r="F3232" s="42">
        <f>SUMIFS('Sample - Superstore'!R:R,'Sample - Superstore'!$V:$V,$A3232,'Sample - Superstore'!$N:$N,$B3232)</f>
        <v>2.283636214</v>
      </c>
      <c r="G3232" s="43" t="str">
        <f>IF(OR($F3232&lt;Lower_Limit,$F3232&gt;Upper_Limit),TRUE,IF($F3232&gt;Upper_percentile,"P99",IF($F3232&lt;Lower_percentile,"P01","")))</f>
        <v/>
      </c>
      <c r="H3232" s="44">
        <f>SUMIFS('Sample - Superstore'!S:S,'Sample - Superstore'!$V:$V,$A3232,'Sample - Superstore'!$N:$N,$B3232)</f>
        <v>1</v>
      </c>
      <c r="I3232" s="45">
        <f>SUMIFS('Sample - Superstore'!T:T,'Sample - Superstore'!$V:$V,$A3232,'Sample - Superstore'!$N:$N,$B3232)</f>
        <v>0.6</v>
      </c>
      <c r="J3232" s="42">
        <f>SUMIFS('Sample - Superstore'!U:U,'Sample - Superstore'!$V:$V,$A3232,'Sample - Superstore'!$N:$N,$B3232)</f>
        <v>-1.198909012</v>
      </c>
      <c r="N3232" s="40"/>
    </row>
    <row r="3233">
      <c r="A3233" s="41" t="s">
        <v>8636</v>
      </c>
      <c r="B3233" s="36" t="s">
        <v>6140</v>
      </c>
      <c r="C3233" s="36" t="s">
        <v>51</v>
      </c>
      <c r="D3233" s="36" t="s">
        <v>283</v>
      </c>
      <c r="E3233" s="36" t="s">
        <v>6141</v>
      </c>
      <c r="F3233" s="42">
        <f>SUMIFS('Sample - Superstore'!R:R,'Sample - Superstore'!$V:$V,$A3233,'Sample - Superstore'!$N:$N,$B3233)</f>
        <v>339.692</v>
      </c>
      <c r="G3233" s="43" t="str">
        <f>IF(OR($F3233&lt;Lower_Limit,$F3233&gt;Upper_Limit),TRUE,IF($F3233&gt;Upper_percentile,"P99",IF($F3233&lt;Lower_percentile,"P01","")))</f>
        <v/>
      </c>
      <c r="H3233" s="44">
        <f>SUMIFS('Sample - Superstore'!S:S,'Sample - Superstore'!$V:$V,$A3233,'Sample - Superstore'!$N:$N,$B3233)</f>
        <v>6</v>
      </c>
      <c r="I3233" s="45">
        <f>SUMIFS('Sample - Superstore'!T:T,'Sample - Superstore'!$V:$V,$A3233,'Sample - Superstore'!$N:$N,$B3233)</f>
        <v>0</v>
      </c>
      <c r="J3233" s="42">
        <f>SUMIFS('Sample - Superstore'!U:U,'Sample - Superstore'!$V:$V,$A3233,'Sample - Superstore'!$N:$N,$B3233)</f>
        <v>132.47988</v>
      </c>
      <c r="N3233" s="40"/>
    </row>
    <row r="3234">
      <c r="A3234" s="41" t="s">
        <v>8636</v>
      </c>
      <c r="B3234" s="36" t="s">
        <v>1792</v>
      </c>
      <c r="C3234" s="36" t="s">
        <v>39</v>
      </c>
      <c r="D3234" s="36" t="s">
        <v>40</v>
      </c>
      <c r="E3234" s="36" t="s">
        <v>1793</v>
      </c>
      <c r="F3234" s="42">
        <f>SUMIFS('Sample - Superstore'!R:R,'Sample - Superstore'!$V:$V,$A3234,'Sample - Superstore'!$N:$N,$B3234)</f>
        <v>371.8573333</v>
      </c>
      <c r="G3234" s="43" t="str">
        <f>IF(OR($F3234&lt;Lower_Limit,$F3234&gt;Upper_Limit),TRUE,IF($F3234&gt;Upper_percentile,"P99",IF($F3234&lt;Lower_percentile,"P01","")))</f>
        <v/>
      </c>
      <c r="H3234" s="44">
        <f>SUMIFS('Sample - Superstore'!S:S,'Sample - Superstore'!$V:$V,$A3234,'Sample - Superstore'!$N:$N,$B3234)</f>
        <v>2</v>
      </c>
      <c r="I3234" s="45">
        <f>SUMIFS('Sample - Superstore'!T:T,'Sample - Superstore'!$V:$V,$A3234,'Sample - Superstore'!$N:$N,$B3234)</f>
        <v>0</v>
      </c>
      <c r="J3234" s="42">
        <f>SUMIFS('Sample - Superstore'!U:U,'Sample - Superstore'!$V:$V,$A3234,'Sample - Superstore'!$N:$N,$B3234)</f>
        <v>107.8386267</v>
      </c>
      <c r="N3234" s="40"/>
    </row>
    <row r="3235">
      <c r="A3235" s="41" t="s">
        <v>8636</v>
      </c>
      <c r="B3235" s="36" t="s">
        <v>6650</v>
      </c>
      <c r="C3235" s="36" t="s">
        <v>39</v>
      </c>
      <c r="D3235" s="36" t="s">
        <v>61</v>
      </c>
      <c r="E3235" s="36" t="s">
        <v>6651</v>
      </c>
      <c r="F3235" s="42">
        <f>SUMIFS('Sample - Superstore'!R:R,'Sample - Superstore'!$V:$V,$A3235,'Sample - Superstore'!$N:$N,$B3235)</f>
        <v>362.186</v>
      </c>
      <c r="G3235" s="43" t="str">
        <f>IF(OR($F3235&lt;Lower_Limit,$F3235&gt;Upper_Limit),TRUE,IF($F3235&gt;Upper_percentile,"P99",IF($F3235&lt;Lower_percentile,"P01","")))</f>
        <v/>
      </c>
      <c r="H3235" s="44">
        <f>SUMIFS('Sample - Superstore'!S:S,'Sample - Superstore'!$V:$V,$A3235,'Sample - Superstore'!$N:$N,$B3235)</f>
        <v>3</v>
      </c>
      <c r="I3235" s="45">
        <f>SUMIFS('Sample - Superstore'!T:T,'Sample - Superstore'!$V:$V,$A3235,'Sample - Superstore'!$N:$N,$B3235)</f>
        <v>0</v>
      </c>
      <c r="J3235" s="42">
        <f>SUMIFS('Sample - Superstore'!U:U,'Sample - Superstore'!$V:$V,$A3235,'Sample - Superstore'!$N:$N,$B3235)</f>
        <v>137.63068</v>
      </c>
      <c r="N3235" s="40"/>
    </row>
    <row r="3236">
      <c r="A3236" s="41" t="s">
        <v>8636</v>
      </c>
      <c r="B3236" s="36" t="s">
        <v>5271</v>
      </c>
      <c r="C3236" s="36" t="s">
        <v>39</v>
      </c>
      <c r="D3236" s="36" t="s">
        <v>61</v>
      </c>
      <c r="E3236" s="36" t="s">
        <v>5272</v>
      </c>
      <c r="F3236" s="42">
        <f>SUMIFS('Sample - Superstore'!R:R,'Sample - Superstore'!$V:$V,$A3236,'Sample - Superstore'!$N:$N,$B3236)</f>
        <v>44.16972612</v>
      </c>
      <c r="G3236" s="43" t="str">
        <f>IF(OR($F3236&lt;Lower_Limit,$F3236&gt;Upper_Limit),TRUE,IF($F3236&gt;Upper_percentile,"P99",IF($F3236&lt;Lower_percentile,"P01","")))</f>
        <v/>
      </c>
      <c r="H3236" s="44">
        <f>SUMIFS('Sample - Superstore'!S:S,'Sample - Superstore'!$V:$V,$A3236,'Sample - Superstore'!$N:$N,$B3236)</f>
        <v>4</v>
      </c>
      <c r="I3236" s="45">
        <f>SUMIFS('Sample - Superstore'!T:T,'Sample - Superstore'!$V:$V,$A3236,'Sample - Superstore'!$N:$N,$B3236)</f>
        <v>0</v>
      </c>
      <c r="J3236" s="42">
        <f>SUMIFS('Sample - Superstore'!U:U,'Sample - Superstore'!$V:$V,$A3236,'Sample - Superstore'!$N:$N,$B3236)</f>
        <v>2.650183567</v>
      </c>
      <c r="N3236" s="40"/>
    </row>
    <row r="3237">
      <c r="A3237" s="41" t="s">
        <v>8636</v>
      </c>
      <c r="B3237" s="36" t="s">
        <v>6653</v>
      </c>
      <c r="C3237" s="36" t="s">
        <v>39</v>
      </c>
      <c r="D3237" s="36" t="s">
        <v>40</v>
      </c>
      <c r="E3237" s="36" t="s">
        <v>6654</v>
      </c>
      <c r="F3237" s="42">
        <f>SUMIFS('Sample - Superstore'!R:R,'Sample - Superstore'!$V:$V,$A3237,'Sample - Superstore'!$N:$N,$B3237)</f>
        <v>553.1789539</v>
      </c>
      <c r="G3237" s="43" t="str">
        <f>IF(OR($F3237&lt;Lower_Limit,$F3237&gt;Upper_Limit),TRUE,IF($F3237&gt;Upper_percentile,"P99",IF($F3237&lt;Lower_percentile,"P01","")))</f>
        <v/>
      </c>
      <c r="H3237" s="44">
        <f>SUMIFS('Sample - Superstore'!S:S,'Sample - Superstore'!$V:$V,$A3237,'Sample - Superstore'!$N:$N,$B3237)</f>
        <v>6</v>
      </c>
      <c r="I3237" s="45">
        <f>SUMIFS('Sample - Superstore'!T:T,'Sample - Superstore'!$V:$V,$A3237,'Sample - Superstore'!$N:$N,$B3237)</f>
        <v>0.2</v>
      </c>
      <c r="J3237" s="42">
        <f>SUMIFS('Sample - Superstore'!U:U,'Sample - Superstore'!$V:$V,$A3237,'Sample - Superstore'!$N:$N,$B3237)</f>
        <v>87.88696801</v>
      </c>
      <c r="N3237" s="40"/>
    </row>
    <row r="3238">
      <c r="A3238" s="41" t="s">
        <v>8636</v>
      </c>
      <c r="B3238" s="36" t="s">
        <v>2905</v>
      </c>
      <c r="C3238" s="36" t="s">
        <v>35</v>
      </c>
      <c r="D3238" s="36" t="s">
        <v>36</v>
      </c>
      <c r="E3238" s="36" t="s">
        <v>2906</v>
      </c>
      <c r="F3238" s="42">
        <f>SUMIFS('Sample - Superstore'!R:R,'Sample - Superstore'!$V:$V,$A3238,'Sample - Superstore'!$N:$N,$B3238)</f>
        <v>1080.095855</v>
      </c>
      <c r="G3238" s="43" t="str">
        <f>IF(OR($F3238&lt;Lower_Limit,$F3238&gt;Upper_Limit),TRUE,IF($F3238&gt;Upper_percentile,"P99",IF($F3238&lt;Lower_percentile,"P01","")))</f>
        <v/>
      </c>
      <c r="H3238" s="44">
        <f>SUMIFS('Sample - Superstore'!S:S,'Sample - Superstore'!$V:$V,$A3238,'Sample - Superstore'!$N:$N,$B3238)</f>
        <v>9</v>
      </c>
      <c r="I3238" s="45">
        <f>SUMIFS('Sample - Superstore'!T:T,'Sample - Superstore'!$V:$V,$A3238,'Sample - Superstore'!$N:$N,$B3238)</f>
        <v>0</v>
      </c>
      <c r="J3238" s="42">
        <f>SUMIFS('Sample - Superstore'!U:U,'Sample - Superstore'!$V:$V,$A3238,'Sample - Superstore'!$N:$N,$B3238)</f>
        <v>248.4220466</v>
      </c>
      <c r="N3238" s="40"/>
    </row>
    <row r="3239">
      <c r="A3239" s="41" t="s">
        <v>8636</v>
      </c>
      <c r="B3239" s="36" t="s">
        <v>1499</v>
      </c>
      <c r="C3239" s="36" t="s">
        <v>51</v>
      </c>
      <c r="D3239" s="36" t="s">
        <v>124</v>
      </c>
      <c r="E3239" s="36" t="s">
        <v>1500</v>
      </c>
      <c r="F3239" s="42">
        <f>SUMIFS('Sample - Superstore'!R:R,'Sample - Superstore'!$V:$V,$A3239,'Sample - Superstore'!$N:$N,$B3239)</f>
        <v>189.6547777</v>
      </c>
      <c r="G3239" s="43" t="str">
        <f>IF(OR($F3239&lt;Lower_Limit,$F3239&gt;Upper_Limit),TRUE,IF($F3239&gt;Upper_percentile,"P99",IF($F3239&lt;Lower_percentile,"P01","")))</f>
        <v/>
      </c>
      <c r="H3239" s="44">
        <f>SUMIFS('Sample - Superstore'!S:S,'Sample - Superstore'!$V:$V,$A3239,'Sample - Superstore'!$N:$N,$B3239)</f>
        <v>7</v>
      </c>
      <c r="I3239" s="45">
        <f>SUMIFS('Sample - Superstore'!T:T,'Sample - Superstore'!$V:$V,$A3239,'Sample - Superstore'!$N:$N,$B3239)</f>
        <v>0</v>
      </c>
      <c r="J3239" s="42">
        <f>SUMIFS('Sample - Superstore'!U:U,'Sample - Superstore'!$V:$V,$A3239,'Sample - Superstore'!$N:$N,$B3239)</f>
        <v>92.93084108</v>
      </c>
      <c r="N3239" s="40"/>
    </row>
    <row r="3240">
      <c r="A3240" s="41" t="s">
        <v>8636</v>
      </c>
      <c r="B3240" s="36" t="s">
        <v>900</v>
      </c>
      <c r="C3240" s="36" t="s">
        <v>35</v>
      </c>
      <c r="D3240" s="36" t="s">
        <v>263</v>
      </c>
      <c r="E3240" s="36" t="s">
        <v>901</v>
      </c>
      <c r="F3240" s="42">
        <f>SUMIFS('Sample - Superstore'!R:R,'Sample - Superstore'!$V:$V,$A3240,'Sample - Superstore'!$N:$N,$B3240)</f>
        <v>681.408</v>
      </c>
      <c r="G3240" s="43" t="str">
        <f>IF(OR($F3240&lt;Lower_Limit,$F3240&gt;Upper_Limit),TRUE,IF($F3240&gt;Upper_percentile,"P99",IF($F3240&lt;Lower_percentile,"P01","")))</f>
        <v/>
      </c>
      <c r="H3240" s="44">
        <f>SUMIFS('Sample - Superstore'!S:S,'Sample - Superstore'!$V:$V,$A3240,'Sample - Superstore'!$N:$N,$B3240)</f>
        <v>12</v>
      </c>
      <c r="I3240" s="45">
        <f>SUMIFS('Sample - Superstore'!T:T,'Sample - Superstore'!$V:$V,$A3240,'Sample - Superstore'!$N:$N,$B3240)</f>
        <v>0.2</v>
      </c>
      <c r="J3240" s="42">
        <f>SUMIFS('Sample - Superstore'!U:U,'Sample - Superstore'!$V:$V,$A3240,'Sample - Superstore'!$N:$N,$B3240)</f>
        <v>42.588</v>
      </c>
      <c r="N3240" s="40"/>
    </row>
    <row r="3241">
      <c r="A3241" s="41" t="s">
        <v>8636</v>
      </c>
      <c r="B3241" s="36" t="s">
        <v>4503</v>
      </c>
      <c r="C3241" s="36" t="s">
        <v>51</v>
      </c>
      <c r="D3241" s="36" t="s">
        <v>93</v>
      </c>
      <c r="E3241" s="36" t="s">
        <v>4504</v>
      </c>
      <c r="F3241" s="42">
        <f>SUMIFS('Sample - Superstore'!R:R,'Sample - Superstore'!$V:$V,$A3241,'Sample - Superstore'!$N:$N,$B3241)</f>
        <v>3.52</v>
      </c>
      <c r="G3241" s="43" t="str">
        <f>IF(OR($F3241&lt;Lower_Limit,$F3241&gt;Upper_Limit),TRUE,IF($F3241&gt;Upper_percentile,"P99",IF($F3241&lt;Lower_percentile,"P01","")))</f>
        <v/>
      </c>
      <c r="H3241" s="44">
        <f>SUMIFS('Sample - Superstore'!S:S,'Sample - Superstore'!$V:$V,$A3241,'Sample - Superstore'!$N:$N,$B3241)</f>
        <v>2</v>
      </c>
      <c r="I3241" s="45">
        <f>SUMIFS('Sample - Superstore'!T:T,'Sample - Superstore'!$V:$V,$A3241,'Sample - Superstore'!$N:$N,$B3241)</f>
        <v>0</v>
      </c>
      <c r="J3241" s="42">
        <f>SUMIFS('Sample - Superstore'!U:U,'Sample - Superstore'!$V:$V,$A3241,'Sample - Superstore'!$N:$N,$B3241)</f>
        <v>1.0208</v>
      </c>
      <c r="N3241" s="40"/>
    </row>
    <row r="3242">
      <c r="A3242" s="41" t="s">
        <v>8636</v>
      </c>
      <c r="B3242" s="36" t="s">
        <v>2475</v>
      </c>
      <c r="C3242" s="36" t="s">
        <v>51</v>
      </c>
      <c r="D3242" s="36" t="s">
        <v>93</v>
      </c>
      <c r="E3242" s="36" t="s">
        <v>2476</v>
      </c>
      <c r="F3242" s="42">
        <f>SUMIFS('Sample - Superstore'!R:R,'Sample - Superstore'!$V:$V,$A3242,'Sample - Superstore'!$N:$N,$B3242)</f>
        <v>5.58</v>
      </c>
      <c r="G3242" s="43" t="str">
        <f>IF(OR($F3242&lt;Lower_Limit,$F3242&gt;Upper_Limit),TRUE,IF($F3242&gt;Upper_percentile,"P99",IF($F3242&lt;Lower_percentile,"P01","")))</f>
        <v/>
      </c>
      <c r="H3242" s="44">
        <f>SUMIFS('Sample - Superstore'!S:S,'Sample - Superstore'!$V:$V,$A3242,'Sample - Superstore'!$N:$N,$B3242)</f>
        <v>1</v>
      </c>
      <c r="I3242" s="45">
        <f>SUMIFS('Sample - Superstore'!T:T,'Sample - Superstore'!$V:$V,$A3242,'Sample - Superstore'!$N:$N,$B3242)</f>
        <v>0</v>
      </c>
      <c r="J3242" s="42">
        <f>SUMIFS('Sample - Superstore'!U:U,'Sample - Superstore'!$V:$V,$A3242,'Sample - Superstore'!$N:$N,$B3242)</f>
        <v>1.395</v>
      </c>
      <c r="N3242" s="40"/>
    </row>
    <row r="3243">
      <c r="A3243" s="41" t="s">
        <v>8636</v>
      </c>
      <c r="B3243" s="36" t="s">
        <v>1983</v>
      </c>
      <c r="C3243" s="36" t="s">
        <v>39</v>
      </c>
      <c r="D3243" s="36" t="s">
        <v>61</v>
      </c>
      <c r="E3243" s="36" t="s">
        <v>1984</v>
      </c>
      <c r="F3243" s="42">
        <f>SUMIFS('Sample - Superstore'!R:R,'Sample - Superstore'!$V:$V,$A3243,'Sample - Superstore'!$N:$N,$B3243)</f>
        <v>36.32</v>
      </c>
      <c r="G3243" s="43" t="str">
        <f>IF(OR($F3243&lt;Lower_Limit,$F3243&gt;Upper_Limit),TRUE,IF($F3243&gt;Upper_percentile,"P99",IF($F3243&lt;Lower_percentile,"P01","")))</f>
        <v/>
      </c>
      <c r="H3243" s="44">
        <f>SUMIFS('Sample - Superstore'!S:S,'Sample - Superstore'!$V:$V,$A3243,'Sample - Superstore'!$N:$N,$B3243)</f>
        <v>1</v>
      </c>
      <c r="I3243" s="45">
        <f>SUMIFS('Sample - Superstore'!T:T,'Sample - Superstore'!$V:$V,$A3243,'Sample - Superstore'!$N:$N,$B3243)</f>
        <v>0</v>
      </c>
      <c r="J3243" s="42">
        <f>SUMIFS('Sample - Superstore'!U:U,'Sample - Superstore'!$V:$V,$A3243,'Sample - Superstore'!$N:$N,$B3243)</f>
        <v>10.896</v>
      </c>
      <c r="N3243" s="40"/>
    </row>
    <row r="3244">
      <c r="A3244" s="41" t="s">
        <v>8636</v>
      </c>
      <c r="B3244" s="36" t="s">
        <v>2774</v>
      </c>
      <c r="C3244" s="36" t="s">
        <v>51</v>
      </c>
      <c r="D3244" s="36" t="s">
        <v>124</v>
      </c>
      <c r="E3244" s="36" t="s">
        <v>2775</v>
      </c>
      <c r="F3244" s="42">
        <f>SUMIFS('Sample - Superstore'!R:R,'Sample - Superstore'!$V:$V,$A3244,'Sample - Superstore'!$N:$N,$B3244)</f>
        <v>127.8682536</v>
      </c>
      <c r="G3244" s="43" t="str">
        <f>IF(OR($F3244&lt;Lower_Limit,$F3244&gt;Upper_Limit),TRUE,IF($F3244&gt;Upper_percentile,"P99",IF($F3244&lt;Lower_percentile,"P01","")))</f>
        <v/>
      </c>
      <c r="H3244" s="44">
        <f>SUMIFS('Sample - Superstore'!S:S,'Sample - Superstore'!$V:$V,$A3244,'Sample - Superstore'!$N:$N,$B3244)</f>
        <v>4</v>
      </c>
      <c r="I3244" s="45">
        <f>SUMIFS('Sample - Superstore'!T:T,'Sample - Superstore'!$V:$V,$A3244,'Sample - Superstore'!$N:$N,$B3244)</f>
        <v>0</v>
      </c>
      <c r="J3244" s="42">
        <f>SUMIFS('Sample - Superstore'!U:U,'Sample - Superstore'!$V:$V,$A3244,'Sample - Superstore'!$N:$N,$B3244)</f>
        <v>60.09807918</v>
      </c>
      <c r="N3244" s="40"/>
    </row>
    <row r="3245">
      <c r="A3245" s="41" t="s">
        <v>8636</v>
      </c>
      <c r="B3245" s="36" t="s">
        <v>6658</v>
      </c>
      <c r="C3245" s="36" t="s">
        <v>51</v>
      </c>
      <c r="D3245" s="36" t="s">
        <v>124</v>
      </c>
      <c r="E3245" s="36" t="s">
        <v>6659</v>
      </c>
      <c r="F3245" s="42">
        <f>SUMIFS('Sample - Superstore'!R:R,'Sample - Superstore'!$V:$V,$A3245,'Sample - Superstore'!$N:$N,$B3245)</f>
        <v>45.9008</v>
      </c>
      <c r="G3245" s="43" t="str">
        <f>IF(OR($F3245&lt;Lower_Limit,$F3245&gt;Upper_Limit),TRUE,IF($F3245&gt;Upper_percentile,"P99",IF($F3245&lt;Lower_percentile,"P01","")))</f>
        <v/>
      </c>
      <c r="H3245" s="44">
        <f>SUMIFS('Sample - Superstore'!S:S,'Sample - Superstore'!$V:$V,$A3245,'Sample - Superstore'!$N:$N,$B3245)</f>
        <v>6</v>
      </c>
      <c r="I3245" s="45">
        <f>SUMIFS('Sample - Superstore'!T:T,'Sample - Superstore'!$V:$V,$A3245,'Sample - Superstore'!$N:$N,$B3245)</f>
        <v>0.2</v>
      </c>
      <c r="J3245" s="42">
        <f>SUMIFS('Sample - Superstore'!U:U,'Sample - Superstore'!$V:$V,$A3245,'Sample - Superstore'!$N:$N,$B3245)</f>
        <v>16.63904</v>
      </c>
      <c r="N3245" s="40"/>
    </row>
    <row r="3246">
      <c r="A3246" s="41" t="s">
        <v>8636</v>
      </c>
      <c r="B3246" s="36" t="s">
        <v>4857</v>
      </c>
      <c r="C3246" s="36" t="s">
        <v>39</v>
      </c>
      <c r="D3246" s="36" t="s">
        <v>40</v>
      </c>
      <c r="E3246" s="36" t="s">
        <v>4858</v>
      </c>
      <c r="F3246" s="42">
        <f>SUMIFS('Sample - Superstore'!R:R,'Sample - Superstore'!$V:$V,$A3246,'Sample - Superstore'!$N:$N,$B3246)</f>
        <v>115.9014519</v>
      </c>
      <c r="G3246" s="43" t="str">
        <f>IF(OR($F3246&lt;Lower_Limit,$F3246&gt;Upper_Limit),TRUE,IF($F3246&gt;Upper_percentile,"P99",IF($F3246&lt;Lower_percentile,"P01","")))</f>
        <v/>
      </c>
      <c r="H3246" s="44">
        <f>SUMIFS('Sample - Superstore'!S:S,'Sample - Superstore'!$V:$V,$A3246,'Sample - Superstore'!$N:$N,$B3246)</f>
        <v>1</v>
      </c>
      <c r="I3246" s="45">
        <f>SUMIFS('Sample - Superstore'!T:T,'Sample - Superstore'!$V:$V,$A3246,'Sample - Superstore'!$N:$N,$B3246)</f>
        <v>0.2</v>
      </c>
      <c r="J3246" s="42">
        <f>SUMIFS('Sample - Superstore'!U:U,'Sample - Superstore'!$V:$V,$A3246,'Sample - Superstore'!$N:$N,$B3246)</f>
        <v>11.59014519</v>
      </c>
      <c r="N3246" s="40"/>
    </row>
    <row r="3247">
      <c r="A3247" s="41" t="s">
        <v>8636</v>
      </c>
      <c r="B3247" s="36" t="s">
        <v>6661</v>
      </c>
      <c r="C3247" s="36" t="s">
        <v>51</v>
      </c>
      <c r="D3247" s="36" t="s">
        <v>297</v>
      </c>
      <c r="E3247" s="36" t="s">
        <v>6662</v>
      </c>
      <c r="F3247" s="42">
        <f>SUMIFS('Sample - Superstore'!R:R,'Sample - Superstore'!$V:$V,$A3247,'Sample - Superstore'!$N:$N,$B3247)</f>
        <v>15.9570963</v>
      </c>
      <c r="G3247" s="43" t="str">
        <f>IF(OR($F3247&lt;Lower_Limit,$F3247&gt;Upper_Limit),TRUE,IF($F3247&gt;Upper_percentile,"P99",IF($F3247&lt;Lower_percentile,"P01","")))</f>
        <v/>
      </c>
      <c r="H3247" s="44">
        <f>SUMIFS('Sample - Superstore'!S:S,'Sample - Superstore'!$V:$V,$A3247,'Sample - Superstore'!$N:$N,$B3247)</f>
        <v>4</v>
      </c>
      <c r="I3247" s="45">
        <f>SUMIFS('Sample - Superstore'!T:T,'Sample - Superstore'!$V:$V,$A3247,'Sample - Superstore'!$N:$N,$B3247)</f>
        <v>0.2</v>
      </c>
      <c r="J3247" s="42">
        <f>SUMIFS('Sample - Superstore'!U:U,'Sample - Superstore'!$V:$V,$A3247,'Sample - Superstore'!$N:$N,$B3247)</f>
        <v>5.186056296</v>
      </c>
      <c r="N3247" s="40"/>
    </row>
    <row r="3248">
      <c r="A3248" s="41" t="s">
        <v>8636</v>
      </c>
      <c r="B3248" s="36" t="s">
        <v>2242</v>
      </c>
      <c r="C3248" s="36" t="s">
        <v>51</v>
      </c>
      <c r="D3248" s="36" t="s">
        <v>124</v>
      </c>
      <c r="E3248" s="36" t="s">
        <v>2243</v>
      </c>
      <c r="F3248" s="42">
        <f>SUMIFS('Sample - Superstore'!R:R,'Sample - Superstore'!$V:$V,$A3248,'Sample - Superstore'!$N:$N,$B3248)</f>
        <v>18.2121562</v>
      </c>
      <c r="G3248" s="43" t="str">
        <f>IF(OR($F3248&lt;Lower_Limit,$F3248&gt;Upper_Limit),TRUE,IF($F3248&gt;Upper_percentile,"P99",IF($F3248&lt;Lower_percentile,"P01","")))</f>
        <v/>
      </c>
      <c r="H3248" s="44">
        <f>SUMIFS('Sample - Superstore'!S:S,'Sample - Superstore'!$V:$V,$A3248,'Sample - Superstore'!$N:$N,$B3248)</f>
        <v>7</v>
      </c>
      <c r="I3248" s="45">
        <f>SUMIFS('Sample - Superstore'!T:T,'Sample - Superstore'!$V:$V,$A3248,'Sample - Superstore'!$N:$N,$B3248)</f>
        <v>0.2</v>
      </c>
      <c r="J3248" s="42">
        <f>SUMIFS('Sample - Superstore'!U:U,'Sample - Superstore'!$V:$V,$A3248,'Sample - Superstore'!$N:$N,$B3248)</f>
        <v>6.601906622</v>
      </c>
      <c r="N3248" s="40"/>
    </row>
    <row r="3249">
      <c r="A3249" s="41" t="s">
        <v>8636</v>
      </c>
      <c r="B3249" s="36" t="s">
        <v>6668</v>
      </c>
      <c r="C3249" s="36" t="s">
        <v>51</v>
      </c>
      <c r="D3249" s="36" t="s">
        <v>76</v>
      </c>
      <c r="E3249" s="36" t="s">
        <v>6669</v>
      </c>
      <c r="F3249" s="42">
        <f>SUMIFS('Sample - Superstore'!R:R,'Sample - Superstore'!$V:$V,$A3249,'Sample - Superstore'!$N:$N,$B3249)</f>
        <v>17.12617586</v>
      </c>
      <c r="G3249" s="43" t="str">
        <f>IF(OR($F3249&lt;Lower_Limit,$F3249&gt;Upper_Limit),TRUE,IF($F3249&gt;Upper_percentile,"P99",IF($F3249&lt;Lower_percentile,"P01","")))</f>
        <v/>
      </c>
      <c r="H3249" s="44">
        <f>SUMIFS('Sample - Superstore'!S:S,'Sample - Superstore'!$V:$V,$A3249,'Sample - Superstore'!$N:$N,$B3249)</f>
        <v>4</v>
      </c>
      <c r="I3249" s="45">
        <f>SUMIFS('Sample - Superstore'!T:T,'Sample - Superstore'!$V:$V,$A3249,'Sample - Superstore'!$N:$N,$B3249)</f>
        <v>0</v>
      </c>
      <c r="J3249" s="42">
        <f>SUMIFS('Sample - Superstore'!U:U,'Sample - Superstore'!$V:$V,$A3249,'Sample - Superstore'!$N:$N,$B3249)</f>
        <v>8.39182617</v>
      </c>
      <c r="N3249" s="40"/>
    </row>
    <row r="3250">
      <c r="A3250" s="41" t="s">
        <v>8636</v>
      </c>
      <c r="B3250" s="36" t="s">
        <v>1291</v>
      </c>
      <c r="C3250" s="36" t="s">
        <v>51</v>
      </c>
      <c r="D3250" s="36" t="s">
        <v>93</v>
      </c>
      <c r="E3250" s="36" t="s">
        <v>1292</v>
      </c>
      <c r="F3250" s="42">
        <f>SUMIFS('Sample - Superstore'!R:R,'Sample - Superstore'!$V:$V,$A3250,'Sample - Superstore'!$N:$N,$B3250)</f>
        <v>159.3596296</v>
      </c>
      <c r="G3250" s="43" t="str">
        <f>IF(OR($F3250&lt;Lower_Limit,$F3250&gt;Upper_Limit),TRUE,IF($F3250&gt;Upper_percentile,"P99",IF($F3250&lt;Lower_percentile,"P01","")))</f>
        <v/>
      </c>
      <c r="H3250" s="44">
        <f>SUMIFS('Sample - Superstore'!S:S,'Sample - Superstore'!$V:$V,$A3250,'Sample - Superstore'!$N:$N,$B3250)</f>
        <v>3</v>
      </c>
      <c r="I3250" s="45">
        <f>SUMIFS('Sample - Superstore'!T:T,'Sample - Superstore'!$V:$V,$A3250,'Sample - Superstore'!$N:$N,$B3250)</f>
        <v>0</v>
      </c>
      <c r="J3250" s="42">
        <f>SUMIFS('Sample - Superstore'!U:U,'Sample - Superstore'!$V:$V,$A3250,'Sample - Superstore'!$N:$N,$B3250)</f>
        <v>43.0271</v>
      </c>
      <c r="N3250" s="40"/>
    </row>
    <row r="3251">
      <c r="A3251" s="41" t="s">
        <v>8636</v>
      </c>
      <c r="B3251" s="36" t="s">
        <v>6673</v>
      </c>
      <c r="C3251" s="36" t="s">
        <v>51</v>
      </c>
      <c r="D3251" s="36" t="s">
        <v>93</v>
      </c>
      <c r="E3251" s="36" t="s">
        <v>6674</v>
      </c>
      <c r="F3251" s="42">
        <f>SUMIFS('Sample - Superstore'!R:R,'Sample - Superstore'!$V:$V,$A3251,'Sample - Superstore'!$N:$N,$B3251)</f>
        <v>31.30666667</v>
      </c>
      <c r="G3251" s="43" t="str">
        <f>IF(OR($F3251&lt;Lower_Limit,$F3251&gt;Upper_Limit),TRUE,IF($F3251&gt;Upper_percentile,"P99",IF($F3251&lt;Lower_percentile,"P01","")))</f>
        <v/>
      </c>
      <c r="H3251" s="44">
        <f>SUMIFS('Sample - Superstore'!S:S,'Sample - Superstore'!$V:$V,$A3251,'Sample - Superstore'!$N:$N,$B3251)</f>
        <v>4</v>
      </c>
      <c r="I3251" s="45">
        <f>SUMIFS('Sample - Superstore'!T:T,'Sample - Superstore'!$V:$V,$A3251,'Sample - Superstore'!$N:$N,$B3251)</f>
        <v>0</v>
      </c>
      <c r="J3251" s="42">
        <f>SUMIFS('Sample - Superstore'!U:U,'Sample - Superstore'!$V:$V,$A3251,'Sample - Superstore'!$N:$N,$B3251)</f>
        <v>10.01813333</v>
      </c>
      <c r="N3251" s="40"/>
    </row>
    <row r="3252">
      <c r="A3252" s="41" t="s">
        <v>8636</v>
      </c>
      <c r="B3252" s="36" t="s">
        <v>3334</v>
      </c>
      <c r="C3252" s="36" t="s">
        <v>51</v>
      </c>
      <c r="D3252" s="36" t="s">
        <v>52</v>
      </c>
      <c r="E3252" s="36" t="s">
        <v>3335</v>
      </c>
      <c r="F3252" s="42">
        <f>SUMIFS('Sample - Superstore'!R:R,'Sample - Superstore'!$V:$V,$A3252,'Sample - Superstore'!$N:$N,$B3252)</f>
        <v>851.2224691</v>
      </c>
      <c r="G3252" s="43" t="str">
        <f>IF(OR($F3252&lt;Lower_Limit,$F3252&gt;Upper_Limit),TRUE,IF($F3252&gt;Upper_percentile,"P99",IF($F3252&lt;Lower_percentile,"P01","")))</f>
        <v/>
      </c>
      <c r="H3252" s="44">
        <f>SUMIFS('Sample - Superstore'!S:S,'Sample - Superstore'!$V:$V,$A3252,'Sample - Superstore'!$N:$N,$B3252)</f>
        <v>4</v>
      </c>
      <c r="I3252" s="45">
        <f>SUMIFS('Sample - Superstore'!T:T,'Sample - Superstore'!$V:$V,$A3252,'Sample - Superstore'!$N:$N,$B3252)</f>
        <v>0</v>
      </c>
      <c r="J3252" s="42">
        <f>SUMIFS('Sample - Superstore'!U:U,'Sample - Superstore'!$V:$V,$A3252,'Sample - Superstore'!$N:$N,$B3252)</f>
        <v>195.7811679</v>
      </c>
      <c r="N3252" s="40"/>
    </row>
    <row r="3253">
      <c r="A3253" s="41" t="s">
        <v>8636</v>
      </c>
      <c r="B3253" s="36" t="s">
        <v>3907</v>
      </c>
      <c r="C3253" s="36" t="s">
        <v>51</v>
      </c>
      <c r="D3253" s="36" t="s">
        <v>272</v>
      </c>
      <c r="E3253" s="36" t="s">
        <v>722</v>
      </c>
      <c r="F3253" s="42">
        <f>SUMIFS('Sample - Superstore'!R:R,'Sample - Superstore'!$V:$V,$A3253,'Sample - Superstore'!$N:$N,$B3253)</f>
        <v>8.949938272</v>
      </c>
      <c r="G3253" s="43" t="str">
        <f>IF(OR($F3253&lt;Lower_Limit,$F3253&gt;Upper_Limit),TRUE,IF($F3253&gt;Upper_percentile,"P99",IF($F3253&lt;Lower_percentile,"P01","")))</f>
        <v/>
      </c>
      <c r="H3253" s="44">
        <f>SUMIFS('Sample - Superstore'!S:S,'Sample - Superstore'!$V:$V,$A3253,'Sample - Superstore'!$N:$N,$B3253)</f>
        <v>3</v>
      </c>
      <c r="I3253" s="45">
        <f>SUMIFS('Sample - Superstore'!T:T,'Sample - Superstore'!$V:$V,$A3253,'Sample - Superstore'!$N:$N,$B3253)</f>
        <v>0</v>
      </c>
      <c r="J3253" s="42">
        <f>SUMIFS('Sample - Superstore'!U:U,'Sample - Superstore'!$V:$V,$A3253,'Sample - Superstore'!$N:$N,$B3253)</f>
        <v>4.206470988</v>
      </c>
      <c r="N3253" s="40"/>
    </row>
    <row r="3254">
      <c r="A3254" s="41" t="s">
        <v>8636</v>
      </c>
      <c r="B3254" s="36" t="s">
        <v>6675</v>
      </c>
      <c r="C3254" s="36" t="s">
        <v>51</v>
      </c>
      <c r="D3254" s="36" t="s">
        <v>93</v>
      </c>
      <c r="E3254" s="36" t="s">
        <v>6676</v>
      </c>
      <c r="F3254" s="42">
        <f>SUMIFS('Sample - Superstore'!R:R,'Sample - Superstore'!$V:$V,$A3254,'Sample - Superstore'!$N:$N,$B3254)</f>
        <v>25.968107</v>
      </c>
      <c r="G3254" s="43" t="str">
        <f>IF(OR($F3254&lt;Lower_Limit,$F3254&gt;Upper_Limit),TRUE,IF($F3254&gt;Upper_percentile,"P99",IF($F3254&lt;Lower_percentile,"P01","")))</f>
        <v/>
      </c>
      <c r="H3254" s="44">
        <f>SUMIFS('Sample - Superstore'!S:S,'Sample - Superstore'!$V:$V,$A3254,'Sample - Superstore'!$N:$N,$B3254)</f>
        <v>10</v>
      </c>
      <c r="I3254" s="45">
        <f>SUMIFS('Sample - Superstore'!T:T,'Sample - Superstore'!$V:$V,$A3254,'Sample - Superstore'!$N:$N,$B3254)</f>
        <v>0</v>
      </c>
      <c r="J3254" s="42">
        <f>SUMIFS('Sample - Superstore'!U:U,'Sample - Superstore'!$V:$V,$A3254,'Sample - Superstore'!$N:$N,$B3254)</f>
        <v>8.569475309</v>
      </c>
      <c r="N3254" s="40"/>
    </row>
    <row r="3255">
      <c r="A3255" s="41" t="s">
        <v>8636</v>
      </c>
      <c r="B3255" s="36" t="s">
        <v>1511</v>
      </c>
      <c r="C3255" s="36" t="s">
        <v>35</v>
      </c>
      <c r="D3255" s="36" t="s">
        <v>263</v>
      </c>
      <c r="E3255" s="36" t="s">
        <v>1512</v>
      </c>
      <c r="F3255" s="42">
        <f>SUMIFS('Sample - Superstore'!R:R,'Sample - Superstore'!$V:$V,$A3255,'Sample - Superstore'!$N:$N,$B3255)</f>
        <v>518.272</v>
      </c>
      <c r="G3255" s="43" t="str">
        <f>IF(OR($F3255&lt;Lower_Limit,$F3255&gt;Upper_Limit),TRUE,IF($F3255&gt;Upper_percentile,"P99",IF($F3255&lt;Lower_percentile,"P01","")))</f>
        <v/>
      </c>
      <c r="H3255" s="44">
        <f>SUMIFS('Sample - Superstore'!S:S,'Sample - Superstore'!$V:$V,$A3255,'Sample - Superstore'!$N:$N,$B3255)</f>
        <v>8</v>
      </c>
      <c r="I3255" s="45">
        <f>SUMIFS('Sample - Superstore'!T:T,'Sample - Superstore'!$V:$V,$A3255,'Sample - Superstore'!$N:$N,$B3255)</f>
        <v>0.2</v>
      </c>
      <c r="J3255" s="42">
        <f>SUMIFS('Sample - Superstore'!U:U,'Sample - Superstore'!$V:$V,$A3255,'Sample - Superstore'!$N:$N,$B3255)</f>
        <v>-97.176</v>
      </c>
      <c r="N3255" s="40"/>
    </row>
    <row r="3256">
      <c r="A3256" s="41" t="s">
        <v>8636</v>
      </c>
      <c r="B3256" s="36" t="s">
        <v>2318</v>
      </c>
      <c r="C3256" s="36" t="s">
        <v>35</v>
      </c>
      <c r="D3256" s="36" t="s">
        <v>121</v>
      </c>
      <c r="E3256" s="36" t="s">
        <v>2319</v>
      </c>
      <c r="F3256" s="42">
        <f>SUMIFS('Sample - Superstore'!R:R,'Sample - Superstore'!$V:$V,$A3256,'Sample - Superstore'!$N:$N,$B3256)</f>
        <v>6.98</v>
      </c>
      <c r="G3256" s="43" t="str">
        <f>IF(OR($F3256&lt;Lower_Limit,$F3256&gt;Upper_Limit),TRUE,IF($F3256&gt;Upper_percentile,"P99",IF($F3256&lt;Lower_percentile,"P01","")))</f>
        <v/>
      </c>
      <c r="H3256" s="44">
        <f>SUMIFS('Sample - Superstore'!S:S,'Sample - Superstore'!$V:$V,$A3256,'Sample - Superstore'!$N:$N,$B3256)</f>
        <v>1</v>
      </c>
      <c r="I3256" s="45">
        <f>SUMIFS('Sample - Superstore'!T:T,'Sample - Superstore'!$V:$V,$A3256,'Sample - Superstore'!$N:$N,$B3256)</f>
        <v>0</v>
      </c>
      <c r="J3256" s="42">
        <f>SUMIFS('Sample - Superstore'!U:U,'Sample - Superstore'!$V:$V,$A3256,'Sample - Superstore'!$N:$N,$B3256)</f>
        <v>3.3504</v>
      </c>
      <c r="N3256" s="40"/>
    </row>
    <row r="3257">
      <c r="A3257" s="41" t="s">
        <v>8636</v>
      </c>
      <c r="B3257" s="36" t="s">
        <v>4800</v>
      </c>
      <c r="C3257" s="36" t="s">
        <v>39</v>
      </c>
      <c r="D3257" s="36" t="s">
        <v>446</v>
      </c>
      <c r="E3257" s="36" t="s">
        <v>4801</v>
      </c>
      <c r="F3257" s="42">
        <f>SUMIFS('Sample - Superstore'!R:R,'Sample - Superstore'!$V:$V,$A3257,'Sample - Superstore'!$N:$N,$B3257)</f>
        <v>343.2</v>
      </c>
      <c r="G3257" s="43" t="str">
        <f>IF(OR($F3257&lt;Lower_Limit,$F3257&gt;Upper_Limit),TRUE,IF($F3257&gt;Upper_percentile,"P99",IF($F3257&lt;Lower_percentile,"P01","")))</f>
        <v/>
      </c>
      <c r="H3257" s="44">
        <f>SUMIFS('Sample - Superstore'!S:S,'Sample - Superstore'!$V:$V,$A3257,'Sample - Superstore'!$N:$N,$B3257)</f>
        <v>1</v>
      </c>
      <c r="I3257" s="45">
        <f>SUMIFS('Sample - Superstore'!T:T,'Sample - Superstore'!$V:$V,$A3257,'Sample - Superstore'!$N:$N,$B3257)</f>
        <v>0.2</v>
      </c>
      <c r="J3257" s="42">
        <f>SUMIFS('Sample - Superstore'!U:U,'Sample - Superstore'!$V:$V,$A3257,'Sample - Superstore'!$N:$N,$B3257)</f>
        <v>38.61</v>
      </c>
      <c r="N3257" s="40"/>
    </row>
    <row r="3258">
      <c r="A3258" s="41" t="s">
        <v>8636</v>
      </c>
      <c r="B3258" s="36" t="s">
        <v>228</v>
      </c>
      <c r="C3258" s="36" t="s">
        <v>51</v>
      </c>
      <c r="D3258" s="36" t="s">
        <v>76</v>
      </c>
      <c r="E3258" s="36" t="s">
        <v>229</v>
      </c>
      <c r="F3258" s="42">
        <f>SUMIFS('Sample - Superstore'!R:R,'Sample - Superstore'!$V:$V,$A3258,'Sample - Superstore'!$N:$N,$B3258)</f>
        <v>49.85876543</v>
      </c>
      <c r="G3258" s="43" t="str">
        <f>IF(OR($F3258&lt;Lower_Limit,$F3258&gt;Upper_Limit),TRUE,IF($F3258&gt;Upper_percentile,"P99",IF($F3258&lt;Lower_percentile,"P01","")))</f>
        <v/>
      </c>
      <c r="H3258" s="44">
        <f>SUMIFS('Sample - Superstore'!S:S,'Sample - Superstore'!$V:$V,$A3258,'Sample - Superstore'!$N:$N,$B3258)</f>
        <v>2</v>
      </c>
      <c r="I3258" s="45">
        <f>SUMIFS('Sample - Superstore'!T:T,'Sample - Superstore'!$V:$V,$A3258,'Sample - Superstore'!$N:$N,$B3258)</f>
        <v>0</v>
      </c>
      <c r="J3258" s="42">
        <f>SUMIFS('Sample - Superstore'!U:U,'Sample - Superstore'!$V:$V,$A3258,'Sample - Superstore'!$N:$N,$B3258)</f>
        <v>23.93220741</v>
      </c>
      <c r="N3258" s="40"/>
    </row>
    <row r="3259">
      <c r="A3259" s="41" t="s">
        <v>8636</v>
      </c>
      <c r="B3259" s="36" t="s">
        <v>1779</v>
      </c>
      <c r="C3259" s="36" t="s">
        <v>51</v>
      </c>
      <c r="D3259" s="36" t="s">
        <v>76</v>
      </c>
      <c r="E3259" s="36" t="s">
        <v>1780</v>
      </c>
      <c r="F3259" s="42">
        <f>SUMIFS('Sample - Superstore'!R:R,'Sample - Superstore'!$V:$V,$A3259,'Sample - Superstore'!$N:$N,$B3259)</f>
        <v>8.288</v>
      </c>
      <c r="G3259" s="43" t="str">
        <f>IF(OR($F3259&lt;Lower_Limit,$F3259&gt;Upper_Limit),TRUE,IF($F3259&gt;Upper_percentile,"P99",IF($F3259&lt;Lower_percentile,"P01","")))</f>
        <v/>
      </c>
      <c r="H3259" s="44">
        <f>SUMIFS('Sample - Superstore'!S:S,'Sample - Superstore'!$V:$V,$A3259,'Sample - Superstore'!$N:$N,$B3259)</f>
        <v>2</v>
      </c>
      <c r="I3259" s="45">
        <f>SUMIFS('Sample - Superstore'!T:T,'Sample - Superstore'!$V:$V,$A3259,'Sample - Superstore'!$N:$N,$B3259)</f>
        <v>0.2</v>
      </c>
      <c r="J3259" s="42">
        <f>SUMIFS('Sample - Superstore'!U:U,'Sample - Superstore'!$V:$V,$A3259,'Sample - Superstore'!$N:$N,$B3259)</f>
        <v>3.0044</v>
      </c>
      <c r="N3259" s="40"/>
    </row>
    <row r="3260">
      <c r="A3260" s="41" t="s">
        <v>8636</v>
      </c>
      <c r="B3260" s="36" t="s">
        <v>535</v>
      </c>
      <c r="C3260" s="36" t="s">
        <v>39</v>
      </c>
      <c r="D3260" s="36" t="s">
        <v>40</v>
      </c>
      <c r="E3260" s="36" t="s">
        <v>536</v>
      </c>
      <c r="F3260" s="42">
        <f>SUMIFS('Sample - Superstore'!R:R,'Sample - Superstore'!$V:$V,$A3260,'Sample - Superstore'!$N:$N,$B3260)</f>
        <v>1123.128</v>
      </c>
      <c r="G3260" s="43" t="str">
        <f>IF(OR($F3260&lt;Lower_Limit,$F3260&gt;Upper_Limit),TRUE,IF($F3260&gt;Upper_percentile,"P99",IF($F3260&lt;Lower_percentile,"P01","")))</f>
        <v/>
      </c>
      <c r="H3260" s="44">
        <f>SUMIFS('Sample - Superstore'!S:S,'Sample - Superstore'!$V:$V,$A3260,'Sample - Superstore'!$N:$N,$B3260)</f>
        <v>9</v>
      </c>
      <c r="I3260" s="45">
        <f>SUMIFS('Sample - Superstore'!T:T,'Sample - Superstore'!$V:$V,$A3260,'Sample - Superstore'!$N:$N,$B3260)</f>
        <v>0.2</v>
      </c>
      <c r="J3260" s="42">
        <f>SUMIFS('Sample - Superstore'!U:U,'Sample - Superstore'!$V:$V,$A3260,'Sample - Superstore'!$N:$N,$B3260)</f>
        <v>70.1955</v>
      </c>
      <c r="N3260" s="40"/>
    </row>
    <row r="3261">
      <c r="A3261" s="41" t="s">
        <v>8636</v>
      </c>
      <c r="B3261" s="36" t="s">
        <v>3514</v>
      </c>
      <c r="C3261" s="36" t="s">
        <v>35</v>
      </c>
      <c r="D3261" s="36" t="s">
        <v>121</v>
      </c>
      <c r="E3261" s="36" t="s">
        <v>3515</v>
      </c>
      <c r="F3261" s="42">
        <f>SUMIFS('Sample - Superstore'!R:R,'Sample - Superstore'!$V:$V,$A3261,'Sample - Superstore'!$N:$N,$B3261)</f>
        <v>628.3402469</v>
      </c>
      <c r="G3261" s="43" t="str">
        <f>IF(OR($F3261&lt;Lower_Limit,$F3261&gt;Upper_Limit),TRUE,IF($F3261&gt;Upper_percentile,"P99",IF($F3261&lt;Lower_percentile,"P01","")))</f>
        <v/>
      </c>
      <c r="H3261" s="44">
        <f>SUMIFS('Sample - Superstore'!S:S,'Sample - Superstore'!$V:$V,$A3261,'Sample - Superstore'!$N:$N,$B3261)</f>
        <v>5</v>
      </c>
      <c r="I3261" s="45">
        <f>SUMIFS('Sample - Superstore'!T:T,'Sample - Superstore'!$V:$V,$A3261,'Sample - Superstore'!$N:$N,$B3261)</f>
        <v>0</v>
      </c>
      <c r="J3261" s="42">
        <f>SUMIFS('Sample - Superstore'!U:U,'Sample - Superstore'!$V:$V,$A3261,'Sample - Superstore'!$N:$N,$B3261)</f>
        <v>87.96763457</v>
      </c>
      <c r="N3261" s="40"/>
    </row>
    <row r="3262">
      <c r="A3262" s="41" t="s">
        <v>8636</v>
      </c>
      <c r="B3262" s="36" t="s">
        <v>6684</v>
      </c>
      <c r="C3262" s="36" t="s">
        <v>51</v>
      </c>
      <c r="D3262" s="36" t="s">
        <v>93</v>
      </c>
      <c r="E3262" s="36" t="s">
        <v>6685</v>
      </c>
      <c r="F3262" s="42">
        <f>SUMIFS('Sample - Superstore'!R:R,'Sample - Superstore'!$V:$V,$A3262,'Sample - Superstore'!$N:$N,$B3262)</f>
        <v>21.71190123</v>
      </c>
      <c r="G3262" s="43" t="str">
        <f>IF(OR($F3262&lt;Lower_Limit,$F3262&gt;Upper_Limit),TRUE,IF($F3262&gt;Upper_percentile,"P99",IF($F3262&lt;Lower_percentile,"P01","")))</f>
        <v/>
      </c>
      <c r="H3262" s="44">
        <f>SUMIFS('Sample - Superstore'!S:S,'Sample - Superstore'!$V:$V,$A3262,'Sample - Superstore'!$N:$N,$B3262)</f>
        <v>3</v>
      </c>
      <c r="I3262" s="45">
        <f>SUMIFS('Sample - Superstore'!T:T,'Sample - Superstore'!$V:$V,$A3262,'Sample - Superstore'!$N:$N,$B3262)</f>
        <v>0</v>
      </c>
      <c r="J3262" s="42">
        <f>SUMIFS('Sample - Superstore'!U:U,'Sample - Superstore'!$V:$V,$A3262,'Sample - Superstore'!$N:$N,$B3262)</f>
        <v>6.296451358</v>
      </c>
      <c r="N3262" s="40"/>
    </row>
    <row r="3263">
      <c r="A3263" s="41" t="s">
        <v>8636</v>
      </c>
      <c r="B3263" s="36" t="s">
        <v>4353</v>
      </c>
      <c r="C3263" s="36" t="s">
        <v>35</v>
      </c>
      <c r="D3263" s="36" t="s">
        <v>263</v>
      </c>
      <c r="E3263" s="36" t="s">
        <v>4354</v>
      </c>
      <c r="F3263" s="42">
        <f>SUMIFS('Sample - Superstore'!R:R,'Sample - Superstore'!$V:$V,$A3263,'Sample - Superstore'!$N:$N,$B3263)</f>
        <v>219.9559185</v>
      </c>
      <c r="G3263" s="43" t="str">
        <f>IF(OR($F3263&lt;Lower_Limit,$F3263&gt;Upper_Limit),TRUE,IF($F3263&gt;Upper_percentile,"P99",IF($F3263&lt;Lower_percentile,"P01","")))</f>
        <v/>
      </c>
      <c r="H3263" s="44">
        <f>SUMIFS('Sample - Superstore'!S:S,'Sample - Superstore'!$V:$V,$A3263,'Sample - Superstore'!$N:$N,$B3263)</f>
        <v>2</v>
      </c>
      <c r="I3263" s="45">
        <f>SUMIFS('Sample - Superstore'!T:T,'Sample - Superstore'!$V:$V,$A3263,'Sample - Superstore'!$N:$N,$B3263)</f>
        <v>0.3</v>
      </c>
      <c r="J3263" s="42">
        <f>SUMIFS('Sample - Superstore'!U:U,'Sample - Superstore'!$V:$V,$A3263,'Sample - Superstore'!$N:$N,$B3263)</f>
        <v>-65.98677556</v>
      </c>
      <c r="N3263" s="40"/>
    </row>
    <row r="3264">
      <c r="A3264" s="41" t="s">
        <v>8636</v>
      </c>
      <c r="B3264" s="36" t="s">
        <v>2133</v>
      </c>
      <c r="C3264" s="36" t="s">
        <v>51</v>
      </c>
      <c r="D3264" s="36" t="s">
        <v>635</v>
      </c>
      <c r="E3264" s="36" t="s">
        <v>2134</v>
      </c>
      <c r="F3264" s="42">
        <f>SUMIFS('Sample - Superstore'!R:R,'Sample - Superstore'!$V:$V,$A3264,'Sample - Superstore'!$N:$N,$B3264)</f>
        <v>27.0058963</v>
      </c>
      <c r="G3264" s="43" t="str">
        <f>IF(OR($F3264&lt;Lower_Limit,$F3264&gt;Upper_Limit),TRUE,IF($F3264&gt;Upper_percentile,"P99",IF($F3264&lt;Lower_percentile,"P01","")))</f>
        <v/>
      </c>
      <c r="H3264" s="44">
        <f>SUMIFS('Sample - Superstore'!S:S,'Sample - Superstore'!$V:$V,$A3264,'Sample - Superstore'!$N:$N,$B3264)</f>
        <v>3</v>
      </c>
      <c r="I3264" s="45">
        <f>SUMIFS('Sample - Superstore'!T:T,'Sample - Superstore'!$V:$V,$A3264,'Sample - Superstore'!$N:$N,$B3264)</f>
        <v>0.2</v>
      </c>
      <c r="J3264" s="42">
        <f>SUMIFS('Sample - Superstore'!U:U,'Sample - Superstore'!$V:$V,$A3264,'Sample - Superstore'!$N:$N,$B3264)</f>
        <v>3.038163333</v>
      </c>
      <c r="N3264" s="40"/>
    </row>
    <row r="3265">
      <c r="A3265" s="41" t="s">
        <v>8636</v>
      </c>
      <c r="B3265" s="36" t="s">
        <v>4094</v>
      </c>
      <c r="C3265" s="36" t="s">
        <v>51</v>
      </c>
      <c r="D3265" s="36" t="s">
        <v>93</v>
      </c>
      <c r="E3265" s="36" t="s">
        <v>4095</v>
      </c>
      <c r="F3265" s="42">
        <f>SUMIFS('Sample - Superstore'!R:R,'Sample - Superstore'!$V:$V,$A3265,'Sample - Superstore'!$N:$N,$B3265)</f>
        <v>49.56</v>
      </c>
      <c r="G3265" s="43" t="str">
        <f>IF(OR($F3265&lt;Lower_Limit,$F3265&gt;Upper_Limit),TRUE,IF($F3265&gt;Upper_percentile,"P99",IF($F3265&lt;Lower_percentile,"P01","")))</f>
        <v/>
      </c>
      <c r="H3265" s="44">
        <f>SUMIFS('Sample - Superstore'!S:S,'Sample - Superstore'!$V:$V,$A3265,'Sample - Superstore'!$N:$N,$B3265)</f>
        <v>7</v>
      </c>
      <c r="I3265" s="45">
        <f>SUMIFS('Sample - Superstore'!T:T,'Sample - Superstore'!$V:$V,$A3265,'Sample - Superstore'!$N:$N,$B3265)</f>
        <v>0</v>
      </c>
      <c r="J3265" s="42">
        <f>SUMIFS('Sample - Superstore'!U:U,'Sample - Superstore'!$V:$V,$A3265,'Sample - Superstore'!$N:$N,$B3265)</f>
        <v>18.8328</v>
      </c>
      <c r="N3265" s="40"/>
    </row>
    <row r="3266">
      <c r="A3266" s="41" t="s">
        <v>8636</v>
      </c>
      <c r="B3266" s="36" t="s">
        <v>2356</v>
      </c>
      <c r="C3266" s="36" t="s">
        <v>51</v>
      </c>
      <c r="D3266" s="36" t="s">
        <v>93</v>
      </c>
      <c r="E3266" s="36" t="s">
        <v>2357</v>
      </c>
      <c r="F3266" s="42">
        <f>SUMIFS('Sample - Superstore'!R:R,'Sample - Superstore'!$V:$V,$A3266,'Sample - Superstore'!$N:$N,$B3266)</f>
        <v>2.78</v>
      </c>
      <c r="G3266" s="43" t="str">
        <f>IF(OR($F3266&lt;Lower_Limit,$F3266&gt;Upper_Limit),TRUE,IF($F3266&gt;Upper_percentile,"P99",IF($F3266&lt;Lower_percentile,"P01","")))</f>
        <v/>
      </c>
      <c r="H3266" s="44">
        <f>SUMIFS('Sample - Superstore'!S:S,'Sample - Superstore'!$V:$V,$A3266,'Sample - Superstore'!$N:$N,$B3266)</f>
        <v>1</v>
      </c>
      <c r="I3266" s="45">
        <f>SUMIFS('Sample - Superstore'!T:T,'Sample - Superstore'!$V:$V,$A3266,'Sample - Superstore'!$N:$N,$B3266)</f>
        <v>0</v>
      </c>
      <c r="J3266" s="42">
        <f>SUMIFS('Sample - Superstore'!U:U,'Sample - Superstore'!$V:$V,$A3266,'Sample - Superstore'!$N:$N,$B3266)</f>
        <v>0.7228</v>
      </c>
      <c r="N3266" s="40"/>
    </row>
    <row r="3267">
      <c r="A3267" s="41" t="s">
        <v>8636</v>
      </c>
      <c r="B3267" s="36" t="s">
        <v>6694</v>
      </c>
      <c r="C3267" s="36" t="s">
        <v>51</v>
      </c>
      <c r="D3267" s="36" t="s">
        <v>272</v>
      </c>
      <c r="E3267" s="36" t="s">
        <v>6695</v>
      </c>
      <c r="F3267" s="42">
        <f>SUMIFS('Sample - Superstore'!R:R,'Sample - Superstore'!$V:$V,$A3267,'Sample - Superstore'!$N:$N,$B3267)</f>
        <v>2.20531358</v>
      </c>
      <c r="G3267" s="43" t="str">
        <f>IF(OR($F3267&lt;Lower_Limit,$F3267&gt;Upper_Limit),TRUE,IF($F3267&gt;Upper_percentile,"P99",IF($F3267&lt;Lower_percentile,"P01","")))</f>
        <v/>
      </c>
      <c r="H3267" s="44">
        <f>SUMIFS('Sample - Superstore'!S:S,'Sample - Superstore'!$V:$V,$A3267,'Sample - Superstore'!$N:$N,$B3267)</f>
        <v>2</v>
      </c>
      <c r="I3267" s="45">
        <f>SUMIFS('Sample - Superstore'!T:T,'Sample - Superstore'!$V:$V,$A3267,'Sample - Superstore'!$N:$N,$B3267)</f>
        <v>0.2</v>
      </c>
      <c r="J3267" s="42">
        <f>SUMIFS('Sample - Superstore'!U:U,'Sample - Superstore'!$V:$V,$A3267,'Sample - Superstore'!$N:$N,$B3267)</f>
        <v>0.7442933333</v>
      </c>
      <c r="N3267" s="40"/>
    </row>
    <row r="3268">
      <c r="A3268" s="41" t="s">
        <v>8636</v>
      </c>
      <c r="B3268" s="36" t="s">
        <v>5072</v>
      </c>
      <c r="C3268" s="36" t="s">
        <v>51</v>
      </c>
      <c r="D3268" s="36" t="s">
        <v>283</v>
      </c>
      <c r="E3268" s="36" t="s">
        <v>5073</v>
      </c>
      <c r="F3268" s="42">
        <f>SUMIFS('Sample - Superstore'!R:R,'Sample - Superstore'!$V:$V,$A3268,'Sample - Superstore'!$N:$N,$B3268)</f>
        <v>22.14986008</v>
      </c>
      <c r="G3268" s="43" t="str">
        <f>IF(OR($F3268&lt;Lower_Limit,$F3268&gt;Upper_Limit),TRUE,IF($F3268&gt;Upper_percentile,"P99",IF($F3268&lt;Lower_percentile,"P01","")))</f>
        <v/>
      </c>
      <c r="H3268" s="44">
        <f>SUMIFS('Sample - Superstore'!S:S,'Sample - Superstore'!$V:$V,$A3268,'Sample - Superstore'!$N:$N,$B3268)</f>
        <v>5</v>
      </c>
      <c r="I3268" s="45">
        <f>SUMIFS('Sample - Superstore'!T:T,'Sample - Superstore'!$V:$V,$A3268,'Sample - Superstore'!$N:$N,$B3268)</f>
        <v>0.8</v>
      </c>
      <c r="J3268" s="42">
        <f>SUMIFS('Sample - Superstore'!U:U,'Sample - Superstore'!$V:$V,$A3268,'Sample - Superstore'!$N:$N,$B3268)</f>
        <v>-56.48214321</v>
      </c>
      <c r="N3268" s="40"/>
    </row>
    <row r="3269">
      <c r="A3269" s="41" t="s">
        <v>8636</v>
      </c>
      <c r="B3269" s="36" t="s">
        <v>5278</v>
      </c>
      <c r="C3269" s="36" t="s">
        <v>51</v>
      </c>
      <c r="D3269" s="36" t="s">
        <v>52</v>
      </c>
      <c r="E3269" s="36" t="s">
        <v>5279</v>
      </c>
      <c r="F3269" s="42">
        <f>SUMIFS('Sample - Superstore'!R:R,'Sample - Superstore'!$V:$V,$A3269,'Sample - Superstore'!$N:$N,$B3269)</f>
        <v>59.02115556</v>
      </c>
      <c r="G3269" s="43" t="str">
        <f>IF(OR($F3269&lt;Lower_Limit,$F3269&gt;Upper_Limit),TRUE,IF($F3269&gt;Upper_percentile,"P99",IF($F3269&lt;Lower_percentile,"P01","")))</f>
        <v/>
      </c>
      <c r="H3269" s="44">
        <f>SUMIFS('Sample - Superstore'!S:S,'Sample - Superstore'!$V:$V,$A3269,'Sample - Superstore'!$N:$N,$B3269)</f>
        <v>3</v>
      </c>
      <c r="I3269" s="45">
        <f>SUMIFS('Sample - Superstore'!T:T,'Sample - Superstore'!$V:$V,$A3269,'Sample - Superstore'!$N:$N,$B3269)</f>
        <v>0.2</v>
      </c>
      <c r="J3269" s="42">
        <f>SUMIFS('Sample - Superstore'!U:U,'Sample - Superstore'!$V:$V,$A3269,'Sample - Superstore'!$N:$N,$B3269)</f>
        <v>-14.01752444</v>
      </c>
      <c r="N3269" s="40"/>
    </row>
    <row r="3270">
      <c r="A3270" s="41" t="s">
        <v>8636</v>
      </c>
      <c r="B3270" s="36" t="s">
        <v>6696</v>
      </c>
      <c r="C3270" s="36" t="s">
        <v>51</v>
      </c>
      <c r="D3270" s="36" t="s">
        <v>76</v>
      </c>
      <c r="E3270" s="36" t="s">
        <v>77</v>
      </c>
      <c r="F3270" s="42">
        <f>SUMIFS('Sample - Superstore'!R:R,'Sample - Superstore'!$V:$V,$A3270,'Sample - Superstore'!$N:$N,$B3270)</f>
        <v>1.436355556</v>
      </c>
      <c r="G3270" s="43" t="str">
        <f>IF(OR($F3270&lt;Lower_Limit,$F3270&gt;Upper_Limit),TRUE,IF($F3270&gt;Upper_percentile,"P99",IF($F3270&lt;Lower_percentile,"P01","")))</f>
        <v>P01</v>
      </c>
      <c r="H3270" s="44">
        <f>SUMIFS('Sample - Superstore'!S:S,'Sample - Superstore'!$V:$V,$A3270,'Sample - Superstore'!$N:$N,$B3270)</f>
        <v>1</v>
      </c>
      <c r="I3270" s="45">
        <f>SUMIFS('Sample - Superstore'!T:T,'Sample - Superstore'!$V:$V,$A3270,'Sample - Superstore'!$N:$N,$B3270)</f>
        <v>0.8</v>
      </c>
      <c r="J3270" s="42">
        <f>SUMIFS('Sample - Superstore'!U:U,'Sample - Superstore'!$V:$V,$A3270,'Sample - Superstore'!$N:$N,$B3270)</f>
        <v>-2.369986667</v>
      </c>
      <c r="N3270" s="40"/>
    </row>
    <row r="3271">
      <c r="A3271" s="41" t="s">
        <v>8636</v>
      </c>
      <c r="B3271" s="36" t="s">
        <v>2159</v>
      </c>
      <c r="C3271" s="36" t="s">
        <v>51</v>
      </c>
      <c r="D3271" s="36" t="s">
        <v>76</v>
      </c>
      <c r="E3271" s="36" t="s">
        <v>2160</v>
      </c>
      <c r="F3271" s="42">
        <f>SUMIFS('Sample - Superstore'!R:R,'Sample - Superstore'!$V:$V,$A3271,'Sample - Superstore'!$N:$N,$B3271)</f>
        <v>19.50095057</v>
      </c>
      <c r="G3271" s="43" t="str">
        <f>IF(OR($F3271&lt;Lower_Limit,$F3271&gt;Upper_Limit),TRUE,IF($F3271&gt;Upper_percentile,"P99",IF($F3271&lt;Lower_percentile,"P01","")))</f>
        <v/>
      </c>
      <c r="H3271" s="44">
        <f>SUMIFS('Sample - Superstore'!S:S,'Sample - Superstore'!$V:$V,$A3271,'Sample - Superstore'!$N:$N,$B3271)</f>
        <v>2</v>
      </c>
      <c r="I3271" s="45">
        <f>SUMIFS('Sample - Superstore'!T:T,'Sample - Superstore'!$V:$V,$A3271,'Sample - Superstore'!$N:$N,$B3271)</f>
        <v>0</v>
      </c>
      <c r="J3271" s="42">
        <f>SUMIFS('Sample - Superstore'!U:U,'Sample - Superstore'!$V:$V,$A3271,'Sample - Superstore'!$N:$N,$B3271)</f>
        <v>8.775427756</v>
      </c>
      <c r="N3271" s="40"/>
    </row>
    <row r="3272">
      <c r="A3272" s="41" t="s">
        <v>8636</v>
      </c>
      <c r="B3272" s="36" t="s">
        <v>591</v>
      </c>
      <c r="C3272" s="36" t="s">
        <v>51</v>
      </c>
      <c r="D3272" s="36" t="s">
        <v>76</v>
      </c>
      <c r="E3272" s="36" t="s">
        <v>592</v>
      </c>
      <c r="F3272" s="42">
        <f>SUMIFS('Sample - Superstore'!R:R,'Sample - Superstore'!$V:$V,$A3272,'Sample - Superstore'!$N:$N,$B3272)</f>
        <v>803.2612346</v>
      </c>
      <c r="G3272" s="43" t="str">
        <f>IF(OR($F3272&lt;Lower_Limit,$F3272&gt;Upper_Limit),TRUE,IF($F3272&gt;Upper_percentile,"P99",IF($F3272&lt;Lower_percentile,"P01","")))</f>
        <v/>
      </c>
      <c r="H3272" s="44">
        <f>SUMIFS('Sample - Superstore'!S:S,'Sample - Superstore'!$V:$V,$A3272,'Sample - Superstore'!$N:$N,$B3272)</f>
        <v>5</v>
      </c>
      <c r="I3272" s="45">
        <f>SUMIFS('Sample - Superstore'!T:T,'Sample - Superstore'!$V:$V,$A3272,'Sample - Superstore'!$N:$N,$B3272)</f>
        <v>0.2</v>
      </c>
      <c r="J3272" s="42">
        <f>SUMIFS('Sample - Superstore'!U:U,'Sample - Superstore'!$V:$V,$A3272,'Sample - Superstore'!$N:$N,$B3272)</f>
        <v>251.0191358</v>
      </c>
      <c r="N3272" s="40"/>
    </row>
    <row r="3273">
      <c r="A3273" s="41" t="s">
        <v>8636</v>
      </c>
      <c r="B3273" s="36" t="s">
        <v>2686</v>
      </c>
      <c r="C3273" s="36" t="s">
        <v>39</v>
      </c>
      <c r="D3273" s="36" t="s">
        <v>61</v>
      </c>
      <c r="E3273" s="36" t="s">
        <v>2687</v>
      </c>
      <c r="F3273" s="42">
        <f>SUMIFS('Sample - Superstore'!R:R,'Sample - Superstore'!$V:$V,$A3273,'Sample - Superstore'!$N:$N,$B3273)</f>
        <v>145.1851852</v>
      </c>
      <c r="G3273" s="43" t="str">
        <f>IF(OR($F3273&lt;Lower_Limit,$F3273&gt;Upper_Limit),TRUE,IF($F3273&gt;Upper_percentile,"P99",IF($F3273&lt;Lower_percentile,"P01","")))</f>
        <v/>
      </c>
      <c r="H3273" s="44">
        <f>SUMIFS('Sample - Superstore'!S:S,'Sample - Superstore'!$V:$V,$A3273,'Sample - Superstore'!$N:$N,$B3273)</f>
        <v>8</v>
      </c>
      <c r="I3273" s="45">
        <f>SUMIFS('Sample - Superstore'!T:T,'Sample - Superstore'!$V:$V,$A3273,'Sample - Superstore'!$N:$N,$B3273)</f>
        <v>0</v>
      </c>
      <c r="J3273" s="42">
        <f>SUMIFS('Sample - Superstore'!U:U,'Sample - Superstore'!$V:$V,$A3273,'Sample - Superstore'!$N:$N,$B3273)</f>
        <v>15.97037037</v>
      </c>
      <c r="N3273" s="40"/>
    </row>
    <row r="3274">
      <c r="A3274" s="41" t="s">
        <v>8636</v>
      </c>
      <c r="B3274" s="36" t="s">
        <v>2142</v>
      </c>
      <c r="C3274" s="36" t="s">
        <v>51</v>
      </c>
      <c r="D3274" s="36" t="s">
        <v>272</v>
      </c>
      <c r="E3274" s="36" t="s">
        <v>2143</v>
      </c>
      <c r="F3274" s="42">
        <f>SUMIFS('Sample - Superstore'!R:R,'Sample - Superstore'!$V:$V,$A3274,'Sample - Superstore'!$N:$N,$B3274)</f>
        <v>3.980493827</v>
      </c>
      <c r="G3274" s="43" t="str">
        <f>IF(OR($F3274&lt;Lower_Limit,$F3274&gt;Upper_Limit),TRUE,IF($F3274&gt;Upper_percentile,"P99",IF($F3274&lt;Lower_percentile,"P01","")))</f>
        <v/>
      </c>
      <c r="H3274" s="44">
        <f>SUMIFS('Sample - Superstore'!S:S,'Sample - Superstore'!$V:$V,$A3274,'Sample - Superstore'!$N:$N,$B3274)</f>
        <v>1</v>
      </c>
      <c r="I3274" s="45">
        <f>SUMIFS('Sample - Superstore'!T:T,'Sample - Superstore'!$V:$V,$A3274,'Sample - Superstore'!$N:$N,$B3274)</f>
        <v>0</v>
      </c>
      <c r="J3274" s="42">
        <f>SUMIFS('Sample - Superstore'!U:U,'Sample - Superstore'!$V:$V,$A3274,'Sample - Superstore'!$N:$N,$B3274)</f>
        <v>1.791222222</v>
      </c>
      <c r="N3274" s="40"/>
    </row>
    <row r="3275">
      <c r="A3275" s="41" t="s">
        <v>8636</v>
      </c>
      <c r="B3275" s="36" t="s">
        <v>1862</v>
      </c>
      <c r="C3275" s="36" t="s">
        <v>35</v>
      </c>
      <c r="D3275" s="36" t="s">
        <v>121</v>
      </c>
      <c r="E3275" s="36" t="s">
        <v>1863</v>
      </c>
      <c r="F3275" s="42">
        <f>SUMIFS('Sample - Superstore'!R:R,'Sample - Superstore'!$V:$V,$A3275,'Sample - Superstore'!$N:$N,$B3275)</f>
        <v>22.79407407</v>
      </c>
      <c r="G3275" s="43" t="str">
        <f>IF(OR($F3275&lt;Lower_Limit,$F3275&gt;Upper_Limit),TRUE,IF($F3275&gt;Upper_percentile,"P99",IF($F3275&lt;Lower_percentile,"P01","")))</f>
        <v/>
      </c>
      <c r="H3275" s="44">
        <f>SUMIFS('Sample - Superstore'!S:S,'Sample - Superstore'!$V:$V,$A3275,'Sample - Superstore'!$N:$N,$B3275)</f>
        <v>3</v>
      </c>
      <c r="I3275" s="45">
        <f>SUMIFS('Sample - Superstore'!T:T,'Sample - Superstore'!$V:$V,$A3275,'Sample - Superstore'!$N:$N,$B3275)</f>
        <v>0</v>
      </c>
      <c r="J3275" s="42">
        <f>SUMIFS('Sample - Superstore'!U:U,'Sample - Superstore'!$V:$V,$A3275,'Sample - Superstore'!$N:$N,$B3275)</f>
        <v>7.294103704</v>
      </c>
      <c r="N3275" s="40"/>
    </row>
    <row r="3276">
      <c r="A3276" s="41" t="s">
        <v>8636</v>
      </c>
      <c r="B3276" s="36" t="s">
        <v>6700</v>
      </c>
      <c r="C3276" s="36" t="s">
        <v>51</v>
      </c>
      <c r="D3276" s="36" t="s">
        <v>52</v>
      </c>
      <c r="E3276" s="36" t="s">
        <v>6701</v>
      </c>
      <c r="F3276" s="42">
        <f>SUMIFS('Sample - Superstore'!R:R,'Sample - Superstore'!$V:$V,$A3276,'Sample - Superstore'!$N:$N,$B3276)</f>
        <v>60.65837037</v>
      </c>
      <c r="G3276" s="43" t="str">
        <f>IF(OR($F3276&lt;Lower_Limit,$F3276&gt;Upper_Limit),TRUE,IF($F3276&gt;Upper_percentile,"P99",IF($F3276&lt;Lower_percentile,"P01","")))</f>
        <v/>
      </c>
      <c r="H3276" s="44">
        <f>SUMIFS('Sample - Superstore'!S:S,'Sample - Superstore'!$V:$V,$A3276,'Sample - Superstore'!$N:$N,$B3276)</f>
        <v>3</v>
      </c>
      <c r="I3276" s="45">
        <f>SUMIFS('Sample - Superstore'!T:T,'Sample - Superstore'!$V:$V,$A3276,'Sample - Superstore'!$N:$N,$B3276)</f>
        <v>0.2</v>
      </c>
      <c r="J3276" s="42">
        <f>SUMIFS('Sample - Superstore'!U:U,'Sample - Superstore'!$V:$V,$A3276,'Sample - Superstore'!$N:$N,$B3276)</f>
        <v>-13.64813333</v>
      </c>
      <c r="N3276" s="40"/>
    </row>
    <row r="3277">
      <c r="A3277" s="41" t="s">
        <v>8636</v>
      </c>
      <c r="B3277" s="36" t="s">
        <v>6703</v>
      </c>
      <c r="C3277" s="36" t="s">
        <v>51</v>
      </c>
      <c r="D3277" s="36" t="s">
        <v>283</v>
      </c>
      <c r="E3277" s="36" t="s">
        <v>6704</v>
      </c>
      <c r="F3277" s="42">
        <f>SUMIFS('Sample - Superstore'!R:R,'Sample - Superstore'!$V:$V,$A3277,'Sample - Superstore'!$N:$N,$B3277)</f>
        <v>135.4364368</v>
      </c>
      <c r="G3277" s="43" t="str">
        <f>IF(OR($F3277&lt;Lower_Limit,$F3277&gt;Upper_Limit),TRUE,IF($F3277&gt;Upper_percentile,"P99",IF($F3277&lt;Lower_percentile,"P01","")))</f>
        <v/>
      </c>
      <c r="H3277" s="44">
        <f>SUMIFS('Sample - Superstore'!S:S,'Sample - Superstore'!$V:$V,$A3277,'Sample - Superstore'!$N:$N,$B3277)</f>
        <v>3</v>
      </c>
      <c r="I3277" s="45">
        <f>SUMIFS('Sample - Superstore'!T:T,'Sample - Superstore'!$V:$V,$A3277,'Sample - Superstore'!$N:$N,$B3277)</f>
        <v>0</v>
      </c>
      <c r="J3277" s="42">
        <f>SUMIFS('Sample - Superstore'!U:U,'Sample - Superstore'!$V:$V,$A3277,'Sample - Superstore'!$N:$N,$B3277)</f>
        <v>40.63093103</v>
      </c>
      <c r="N3277" s="40"/>
    </row>
    <row r="3278">
      <c r="A3278" s="41" t="s">
        <v>8636</v>
      </c>
      <c r="B3278" s="36" t="s">
        <v>2660</v>
      </c>
      <c r="C3278" s="36" t="s">
        <v>39</v>
      </c>
      <c r="D3278" s="36" t="s">
        <v>61</v>
      </c>
      <c r="E3278" s="36" t="s">
        <v>2661</v>
      </c>
      <c r="F3278" s="42">
        <f>SUMIFS('Sample - Superstore'!R:R,'Sample - Superstore'!$V:$V,$A3278,'Sample - Superstore'!$N:$N,$B3278)</f>
        <v>15.254879</v>
      </c>
      <c r="G3278" s="43" t="str">
        <f>IF(OR($F3278&lt;Lower_Limit,$F3278&gt;Upper_Limit),TRUE,IF($F3278&gt;Upper_percentile,"P99",IF($F3278&lt;Lower_percentile,"P01","")))</f>
        <v/>
      </c>
      <c r="H3278" s="44">
        <f>SUMIFS('Sample - Superstore'!S:S,'Sample - Superstore'!$V:$V,$A3278,'Sample - Superstore'!$N:$N,$B3278)</f>
        <v>2</v>
      </c>
      <c r="I3278" s="45">
        <f>SUMIFS('Sample - Superstore'!T:T,'Sample - Superstore'!$V:$V,$A3278,'Sample - Superstore'!$N:$N,$B3278)</f>
        <v>0</v>
      </c>
      <c r="J3278" s="42">
        <f>SUMIFS('Sample - Superstore'!U:U,'Sample - Superstore'!$V:$V,$A3278,'Sample - Superstore'!$N:$N,$B3278)</f>
        <v>4.576463699</v>
      </c>
      <c r="N3278" s="40"/>
    </row>
    <row r="3279">
      <c r="A3279" s="41" t="s">
        <v>8636</v>
      </c>
      <c r="B3279" s="36" t="s">
        <v>2944</v>
      </c>
      <c r="C3279" s="36" t="s">
        <v>51</v>
      </c>
      <c r="D3279" s="36" t="s">
        <v>124</v>
      </c>
      <c r="E3279" s="36" t="s">
        <v>2945</v>
      </c>
      <c r="F3279" s="42">
        <f>SUMIFS('Sample - Superstore'!R:R,'Sample - Superstore'!$V:$V,$A3279,'Sample - Superstore'!$N:$N,$B3279)</f>
        <v>12.96</v>
      </c>
      <c r="G3279" s="43" t="str">
        <f>IF(OR($F3279&lt;Lower_Limit,$F3279&gt;Upper_Limit),TRUE,IF($F3279&gt;Upper_percentile,"P99",IF($F3279&lt;Lower_percentile,"P01","")))</f>
        <v/>
      </c>
      <c r="H3279" s="44">
        <f>SUMIFS('Sample - Superstore'!S:S,'Sample - Superstore'!$V:$V,$A3279,'Sample - Superstore'!$N:$N,$B3279)</f>
        <v>2</v>
      </c>
      <c r="I3279" s="45">
        <f>SUMIFS('Sample - Superstore'!T:T,'Sample - Superstore'!$V:$V,$A3279,'Sample - Superstore'!$N:$N,$B3279)</f>
        <v>0</v>
      </c>
      <c r="J3279" s="42">
        <f>SUMIFS('Sample - Superstore'!U:U,'Sample - Superstore'!$V:$V,$A3279,'Sample - Superstore'!$N:$N,$B3279)</f>
        <v>6.2208</v>
      </c>
      <c r="N3279" s="40"/>
    </row>
    <row r="3280">
      <c r="A3280" s="41" t="s">
        <v>8636</v>
      </c>
      <c r="B3280" s="36" t="s">
        <v>2915</v>
      </c>
      <c r="C3280" s="36" t="s">
        <v>51</v>
      </c>
      <c r="D3280" s="36" t="s">
        <v>76</v>
      </c>
      <c r="E3280" s="36" t="s">
        <v>2916</v>
      </c>
      <c r="F3280" s="42">
        <f>SUMIFS('Sample - Superstore'!R:R,'Sample - Superstore'!$V:$V,$A3280,'Sample - Superstore'!$N:$N,$B3280)</f>
        <v>38.09726165</v>
      </c>
      <c r="G3280" s="43" t="str">
        <f>IF(OR($F3280&lt;Lower_Limit,$F3280&gt;Upper_Limit),TRUE,IF($F3280&gt;Upper_percentile,"P99",IF($F3280&lt;Lower_percentile,"P01","")))</f>
        <v/>
      </c>
      <c r="H3280" s="44">
        <f>SUMIFS('Sample - Superstore'!S:S,'Sample - Superstore'!$V:$V,$A3280,'Sample - Superstore'!$N:$N,$B3280)</f>
        <v>2</v>
      </c>
      <c r="I3280" s="45">
        <f>SUMIFS('Sample - Superstore'!T:T,'Sample - Superstore'!$V:$V,$A3280,'Sample - Superstore'!$N:$N,$B3280)</f>
        <v>0</v>
      </c>
      <c r="J3280" s="42">
        <f>SUMIFS('Sample - Superstore'!U:U,'Sample - Superstore'!$V:$V,$A3280,'Sample - Superstore'!$N:$N,$B3280)</f>
        <v>18.28668559</v>
      </c>
      <c r="N3280" s="40"/>
    </row>
    <row r="3281">
      <c r="A3281" s="41" t="s">
        <v>8636</v>
      </c>
      <c r="B3281" s="36" t="s">
        <v>1948</v>
      </c>
      <c r="C3281" s="36" t="s">
        <v>39</v>
      </c>
      <c r="D3281" s="36" t="s">
        <v>61</v>
      </c>
      <c r="E3281" s="36" t="s">
        <v>1949</v>
      </c>
      <c r="F3281" s="42">
        <f>SUMIFS('Sample - Superstore'!R:R,'Sample - Superstore'!$V:$V,$A3281,'Sample - Superstore'!$N:$N,$B3281)</f>
        <v>98.16</v>
      </c>
      <c r="G3281" s="43" t="str">
        <f>IF(OR($F3281&lt;Lower_Limit,$F3281&gt;Upper_Limit),TRUE,IF($F3281&gt;Upper_percentile,"P99",IF($F3281&lt;Lower_percentile,"P01","")))</f>
        <v/>
      </c>
      <c r="H3281" s="44">
        <f>SUMIFS('Sample - Superstore'!S:S,'Sample - Superstore'!$V:$V,$A3281,'Sample - Superstore'!$N:$N,$B3281)</f>
        <v>6</v>
      </c>
      <c r="I3281" s="45">
        <f>SUMIFS('Sample - Superstore'!T:T,'Sample - Superstore'!$V:$V,$A3281,'Sample - Superstore'!$N:$N,$B3281)</f>
        <v>0</v>
      </c>
      <c r="J3281" s="42">
        <f>SUMIFS('Sample - Superstore'!U:U,'Sample - Superstore'!$V:$V,$A3281,'Sample - Superstore'!$N:$N,$B3281)</f>
        <v>9.816</v>
      </c>
      <c r="N3281" s="40"/>
    </row>
    <row r="3282">
      <c r="A3282" s="41" t="s">
        <v>8636</v>
      </c>
      <c r="B3282" s="36" t="s">
        <v>6711</v>
      </c>
      <c r="C3282" s="36" t="s">
        <v>51</v>
      </c>
      <c r="D3282" s="36" t="s">
        <v>93</v>
      </c>
      <c r="E3282" s="36" t="s">
        <v>4409</v>
      </c>
      <c r="F3282" s="42">
        <f>SUMIFS('Sample - Superstore'!R:R,'Sample - Superstore'!$V:$V,$A3282,'Sample - Superstore'!$N:$N,$B3282)</f>
        <v>31.44</v>
      </c>
      <c r="G3282" s="43" t="str">
        <f>IF(OR($F3282&lt;Lower_Limit,$F3282&gt;Upper_Limit),TRUE,IF($F3282&gt;Upper_percentile,"P99",IF($F3282&lt;Lower_percentile,"P01","")))</f>
        <v/>
      </c>
      <c r="H3282" s="44">
        <f>SUMIFS('Sample - Superstore'!S:S,'Sample - Superstore'!$V:$V,$A3282,'Sample - Superstore'!$N:$N,$B3282)</f>
        <v>3</v>
      </c>
      <c r="I3282" s="45">
        <f>SUMIFS('Sample - Superstore'!T:T,'Sample - Superstore'!$V:$V,$A3282,'Sample - Superstore'!$N:$N,$B3282)</f>
        <v>0</v>
      </c>
      <c r="J3282" s="42">
        <f>SUMIFS('Sample - Superstore'!U:U,'Sample - Superstore'!$V:$V,$A3282,'Sample - Superstore'!$N:$N,$B3282)</f>
        <v>7.86</v>
      </c>
      <c r="N3282" s="40"/>
    </row>
    <row r="3283">
      <c r="A3283" s="41" t="s">
        <v>8636</v>
      </c>
      <c r="B3283" s="36" t="s">
        <v>4267</v>
      </c>
      <c r="C3283" s="36" t="s">
        <v>35</v>
      </c>
      <c r="D3283" s="36" t="s">
        <v>121</v>
      </c>
      <c r="E3283" s="36" t="s">
        <v>4268</v>
      </c>
      <c r="F3283" s="42">
        <f>SUMIFS('Sample - Superstore'!R:R,'Sample - Superstore'!$V:$V,$A3283,'Sample - Superstore'!$N:$N,$B3283)</f>
        <v>35</v>
      </c>
      <c r="G3283" s="43" t="str">
        <f>IF(OR($F3283&lt;Lower_Limit,$F3283&gt;Upper_Limit),TRUE,IF($F3283&gt;Upper_percentile,"P99",IF($F3283&lt;Lower_percentile,"P01","")))</f>
        <v/>
      </c>
      <c r="H3283" s="44">
        <f>SUMIFS('Sample - Superstore'!S:S,'Sample - Superstore'!$V:$V,$A3283,'Sample - Superstore'!$N:$N,$B3283)</f>
        <v>4</v>
      </c>
      <c r="I3283" s="45">
        <f>SUMIFS('Sample - Superstore'!T:T,'Sample - Superstore'!$V:$V,$A3283,'Sample - Superstore'!$N:$N,$B3283)</f>
        <v>0</v>
      </c>
      <c r="J3283" s="42">
        <f>SUMIFS('Sample - Superstore'!U:U,'Sample - Superstore'!$V:$V,$A3283,'Sample - Superstore'!$N:$N,$B3283)</f>
        <v>14.7</v>
      </c>
      <c r="N3283" s="40"/>
    </row>
    <row r="3284">
      <c r="A3284" s="41" t="s">
        <v>8636</v>
      </c>
      <c r="B3284" s="36" t="s">
        <v>4068</v>
      </c>
      <c r="C3284" s="36" t="s">
        <v>35</v>
      </c>
      <c r="D3284" s="36" t="s">
        <v>121</v>
      </c>
      <c r="E3284" s="36" t="s">
        <v>4069</v>
      </c>
      <c r="F3284" s="42">
        <f>SUMIFS('Sample - Superstore'!R:R,'Sample - Superstore'!$V:$V,$A3284,'Sample - Superstore'!$N:$N,$B3284)</f>
        <v>577.8669136</v>
      </c>
      <c r="G3284" s="43" t="str">
        <f>IF(OR($F3284&lt;Lower_Limit,$F3284&gt;Upper_Limit),TRUE,IF($F3284&gt;Upper_percentile,"P99",IF($F3284&lt;Lower_percentile,"P01","")))</f>
        <v/>
      </c>
      <c r="H3284" s="44">
        <f>SUMIFS('Sample - Superstore'!S:S,'Sample - Superstore'!$V:$V,$A3284,'Sample - Superstore'!$N:$N,$B3284)</f>
        <v>5</v>
      </c>
      <c r="I3284" s="45">
        <f>SUMIFS('Sample - Superstore'!T:T,'Sample - Superstore'!$V:$V,$A3284,'Sample - Superstore'!$N:$N,$B3284)</f>
        <v>0</v>
      </c>
      <c r="J3284" s="42">
        <f>SUMIFS('Sample - Superstore'!U:U,'Sample - Superstore'!$V:$V,$A3284,'Sample - Superstore'!$N:$N,$B3284)</f>
        <v>167.5814049</v>
      </c>
      <c r="N3284" s="40"/>
    </row>
    <row r="3285">
      <c r="A3285" s="41" t="s">
        <v>8636</v>
      </c>
      <c r="B3285" s="36" t="s">
        <v>6715</v>
      </c>
      <c r="C3285" s="36" t="s">
        <v>39</v>
      </c>
      <c r="D3285" s="36" t="s">
        <v>61</v>
      </c>
      <c r="E3285" s="36" t="s">
        <v>6716</v>
      </c>
      <c r="F3285" s="42">
        <f>SUMIFS('Sample - Superstore'!R:R,'Sample - Superstore'!$V:$V,$A3285,'Sample - Superstore'!$N:$N,$B3285)</f>
        <v>17.9854708</v>
      </c>
      <c r="G3285" s="43" t="str">
        <f>IF(OR($F3285&lt;Lower_Limit,$F3285&gt;Upper_Limit),TRUE,IF($F3285&gt;Upper_percentile,"P99",IF($F3285&lt;Lower_percentile,"P01","")))</f>
        <v/>
      </c>
      <c r="H3285" s="44">
        <f>SUMIFS('Sample - Superstore'!S:S,'Sample - Superstore'!$V:$V,$A3285,'Sample - Superstore'!$N:$N,$B3285)</f>
        <v>3</v>
      </c>
      <c r="I3285" s="45">
        <f>SUMIFS('Sample - Superstore'!T:T,'Sample - Superstore'!$V:$V,$A3285,'Sample - Superstore'!$N:$N,$B3285)</f>
        <v>0.2</v>
      </c>
      <c r="J3285" s="42">
        <f>SUMIFS('Sample - Superstore'!U:U,'Sample - Superstore'!$V:$V,$A3285,'Sample - Superstore'!$N:$N,$B3285)</f>
        <v>0.224818385</v>
      </c>
      <c r="N3285" s="40"/>
    </row>
    <row r="3286">
      <c r="A3286" s="41" t="s">
        <v>8636</v>
      </c>
      <c r="B3286" s="36" t="s">
        <v>3012</v>
      </c>
      <c r="C3286" s="36" t="s">
        <v>51</v>
      </c>
      <c r="D3286" s="36" t="s">
        <v>76</v>
      </c>
      <c r="E3286" s="36" t="s">
        <v>3013</v>
      </c>
      <c r="F3286" s="42">
        <f>SUMIFS('Sample - Superstore'!R:R,'Sample - Superstore'!$V:$V,$A3286,'Sample - Superstore'!$N:$N,$B3286)</f>
        <v>7.926482089</v>
      </c>
      <c r="G3286" s="43" t="str">
        <f>IF(OR($F3286&lt;Lower_Limit,$F3286&gt;Upper_Limit),TRUE,IF($F3286&gt;Upper_percentile,"P99",IF($F3286&lt;Lower_percentile,"P01","")))</f>
        <v/>
      </c>
      <c r="H3286" s="44">
        <f>SUMIFS('Sample - Superstore'!S:S,'Sample - Superstore'!$V:$V,$A3286,'Sample - Superstore'!$N:$N,$B3286)</f>
        <v>5</v>
      </c>
      <c r="I3286" s="45">
        <f>SUMIFS('Sample - Superstore'!T:T,'Sample - Superstore'!$V:$V,$A3286,'Sample - Superstore'!$N:$N,$B3286)</f>
        <v>0.7</v>
      </c>
      <c r="J3286" s="42">
        <f>SUMIFS('Sample - Superstore'!U:U,'Sample - Superstore'!$V:$V,$A3286,'Sample - Superstore'!$N:$N,$B3286)</f>
        <v>-6.605401741</v>
      </c>
      <c r="N3286" s="40"/>
    </row>
    <row r="3287">
      <c r="A3287" s="41" t="s">
        <v>8636</v>
      </c>
      <c r="B3287" s="36" t="s">
        <v>1077</v>
      </c>
      <c r="C3287" s="36" t="s">
        <v>35</v>
      </c>
      <c r="D3287" s="36" t="s">
        <v>263</v>
      </c>
      <c r="E3287" s="36" t="s">
        <v>1078</v>
      </c>
      <c r="F3287" s="42">
        <f>SUMIFS('Sample - Superstore'!R:R,'Sample - Superstore'!$V:$V,$A3287,'Sample - Superstore'!$N:$N,$B3287)</f>
        <v>196.2490242</v>
      </c>
      <c r="G3287" s="43" t="str">
        <f>IF(OR($F3287&lt;Lower_Limit,$F3287&gt;Upper_Limit),TRUE,IF($F3287&gt;Upper_percentile,"P99",IF($F3287&lt;Lower_percentile,"P01","")))</f>
        <v/>
      </c>
      <c r="H3287" s="44">
        <f>SUMIFS('Sample - Superstore'!S:S,'Sample - Superstore'!$V:$V,$A3287,'Sample - Superstore'!$N:$N,$B3287)</f>
        <v>2</v>
      </c>
      <c r="I3287" s="45">
        <f>SUMIFS('Sample - Superstore'!T:T,'Sample - Superstore'!$V:$V,$A3287,'Sample - Superstore'!$N:$N,$B3287)</f>
        <v>0</v>
      </c>
      <c r="J3287" s="42">
        <f>SUMIFS('Sample - Superstore'!U:U,'Sample - Superstore'!$V:$V,$A3287,'Sample - Superstore'!$N:$N,$B3287)</f>
        <v>21.58739266</v>
      </c>
      <c r="N3287" s="40"/>
    </row>
    <row r="3288">
      <c r="A3288" s="41" t="s">
        <v>8636</v>
      </c>
      <c r="B3288" s="36" t="s">
        <v>6285</v>
      </c>
      <c r="C3288" s="36" t="s">
        <v>39</v>
      </c>
      <c r="D3288" s="36" t="s">
        <v>40</v>
      </c>
      <c r="E3288" s="36" t="s">
        <v>6286</v>
      </c>
      <c r="F3288" s="42">
        <f>SUMIFS('Sample - Superstore'!R:R,'Sample - Superstore'!$V:$V,$A3288,'Sample - Superstore'!$N:$N,$B3288)</f>
        <v>65.84568889</v>
      </c>
      <c r="G3288" s="43" t="str">
        <f>IF(OR($F3288&lt;Lower_Limit,$F3288&gt;Upper_Limit),TRUE,IF($F3288&gt;Upper_percentile,"P99",IF($F3288&lt;Lower_percentile,"P01","")))</f>
        <v/>
      </c>
      <c r="H3288" s="44">
        <f>SUMIFS('Sample - Superstore'!S:S,'Sample - Superstore'!$V:$V,$A3288,'Sample - Superstore'!$N:$N,$B3288)</f>
        <v>4</v>
      </c>
      <c r="I3288" s="45">
        <f>SUMIFS('Sample - Superstore'!T:T,'Sample - Superstore'!$V:$V,$A3288,'Sample - Superstore'!$N:$N,$B3288)</f>
        <v>0.2</v>
      </c>
      <c r="J3288" s="42">
        <f>SUMIFS('Sample - Superstore'!U:U,'Sample - Superstore'!$V:$V,$A3288,'Sample - Superstore'!$N:$N,$B3288)</f>
        <v>4.938426667</v>
      </c>
      <c r="N3288" s="40"/>
    </row>
    <row r="3289">
      <c r="A3289" s="41" t="s">
        <v>8636</v>
      </c>
      <c r="B3289" s="36" t="s">
        <v>3176</v>
      </c>
      <c r="C3289" s="36" t="s">
        <v>35</v>
      </c>
      <c r="D3289" s="36" t="s">
        <v>121</v>
      </c>
      <c r="E3289" s="36" t="s">
        <v>3177</v>
      </c>
      <c r="F3289" s="42">
        <f>SUMIFS('Sample - Superstore'!R:R,'Sample - Superstore'!$V:$V,$A3289,'Sample - Superstore'!$N:$N,$B3289)</f>
        <v>299.6773333</v>
      </c>
      <c r="G3289" s="43" t="str">
        <f>IF(OR($F3289&lt;Lower_Limit,$F3289&gt;Upper_Limit),TRUE,IF($F3289&gt;Upper_percentile,"P99",IF($F3289&lt;Lower_percentile,"P01","")))</f>
        <v/>
      </c>
      <c r="H3289" s="44">
        <f>SUMIFS('Sample - Superstore'!S:S,'Sample - Superstore'!$V:$V,$A3289,'Sample - Superstore'!$N:$N,$B3289)</f>
        <v>8</v>
      </c>
      <c r="I3289" s="45">
        <f>SUMIFS('Sample - Superstore'!T:T,'Sample - Superstore'!$V:$V,$A3289,'Sample - Superstore'!$N:$N,$B3289)</f>
        <v>0</v>
      </c>
      <c r="J3289" s="42">
        <f>SUMIFS('Sample - Superstore'!U:U,'Sample - Superstore'!$V:$V,$A3289,'Sample - Superstore'!$N:$N,$B3289)</f>
        <v>122.8677067</v>
      </c>
      <c r="N3289" s="40"/>
    </row>
    <row r="3290">
      <c r="A3290" s="41" t="s">
        <v>8636</v>
      </c>
      <c r="B3290" s="36" t="s">
        <v>2814</v>
      </c>
      <c r="C3290" s="36" t="s">
        <v>35</v>
      </c>
      <c r="D3290" s="36" t="s">
        <v>263</v>
      </c>
      <c r="E3290" s="36" t="s">
        <v>3931</v>
      </c>
      <c r="F3290" s="42">
        <f>SUMIFS('Sample - Superstore'!R:R,'Sample - Superstore'!$V:$V,$A3290,'Sample - Superstore'!$N:$N,$B3290)</f>
        <v>129.4302333</v>
      </c>
      <c r="G3290" s="43" t="str">
        <f>IF(OR($F3290&lt;Lower_Limit,$F3290&gt;Upper_Limit),TRUE,IF($F3290&gt;Upper_percentile,"P99",IF($F3290&lt;Lower_percentile,"P01","")))</f>
        <v/>
      </c>
      <c r="H3290" s="44">
        <f>SUMIFS('Sample - Superstore'!S:S,'Sample - Superstore'!$V:$V,$A3290,'Sample - Superstore'!$N:$N,$B3290)</f>
        <v>3</v>
      </c>
      <c r="I3290" s="45">
        <f>SUMIFS('Sample - Superstore'!T:T,'Sample - Superstore'!$V:$V,$A3290,'Sample - Superstore'!$N:$N,$B3290)</f>
        <v>0.3</v>
      </c>
      <c r="J3290" s="42">
        <f>SUMIFS('Sample - Superstore'!U:U,'Sample - Superstore'!$V:$V,$A3290,'Sample - Superstore'!$N:$N,$B3290)</f>
        <v>-35.13106333</v>
      </c>
      <c r="N3290" s="40"/>
    </row>
    <row r="3291">
      <c r="A3291" s="41" t="s">
        <v>8636</v>
      </c>
      <c r="B3291" s="36" t="s">
        <v>75</v>
      </c>
      <c r="C3291" s="36" t="s">
        <v>51</v>
      </c>
      <c r="D3291" s="36" t="s">
        <v>76</v>
      </c>
      <c r="E3291" s="36" t="s">
        <v>77</v>
      </c>
      <c r="F3291" s="42">
        <f>SUMIFS('Sample - Superstore'!R:R,'Sample - Superstore'!$V:$V,$A3291,'Sample - Superstore'!$N:$N,$B3291)</f>
        <v>4.3164</v>
      </c>
      <c r="G3291" s="43" t="str">
        <f>IF(OR($F3291&lt;Lower_Limit,$F3291&gt;Upper_Limit),TRUE,IF($F3291&gt;Upper_percentile,"P99",IF($F3291&lt;Lower_percentile,"P01","")))</f>
        <v/>
      </c>
      <c r="H3291" s="44">
        <f>SUMIFS('Sample - Superstore'!S:S,'Sample - Superstore'!$V:$V,$A3291,'Sample - Superstore'!$N:$N,$B3291)</f>
        <v>3</v>
      </c>
      <c r="I3291" s="45">
        <f>SUMIFS('Sample - Superstore'!T:T,'Sample - Superstore'!$V:$V,$A3291,'Sample - Superstore'!$N:$N,$B3291)</f>
        <v>0.8</v>
      </c>
      <c r="J3291" s="42">
        <f>SUMIFS('Sample - Superstore'!U:U,'Sample - Superstore'!$V:$V,$A3291,'Sample - Superstore'!$N:$N,$B3291)</f>
        <v>-7.5537</v>
      </c>
      <c r="N3291" s="40"/>
    </row>
    <row r="3292">
      <c r="A3292" s="41" t="s">
        <v>8636</v>
      </c>
      <c r="B3292" s="36" t="s">
        <v>2802</v>
      </c>
      <c r="C3292" s="36" t="s">
        <v>39</v>
      </c>
      <c r="D3292" s="36" t="s">
        <v>40</v>
      </c>
      <c r="E3292" s="36" t="s">
        <v>2803</v>
      </c>
      <c r="F3292" s="42">
        <f>SUMIFS('Sample - Superstore'!R:R,'Sample - Superstore'!$V:$V,$A3292,'Sample - Superstore'!$N:$N,$B3292)</f>
        <v>195.96</v>
      </c>
      <c r="G3292" s="43" t="str">
        <f>IF(OR($F3292&lt;Lower_Limit,$F3292&gt;Upper_Limit),TRUE,IF($F3292&gt;Upper_percentile,"P99",IF($F3292&lt;Lower_percentile,"P01","")))</f>
        <v/>
      </c>
      <c r="H3292" s="44">
        <f>SUMIFS('Sample - Superstore'!S:S,'Sample - Superstore'!$V:$V,$A3292,'Sample - Superstore'!$N:$N,$B3292)</f>
        <v>5</v>
      </c>
      <c r="I3292" s="45">
        <f>SUMIFS('Sample - Superstore'!T:T,'Sample - Superstore'!$V:$V,$A3292,'Sample - Superstore'!$N:$N,$B3292)</f>
        <v>0.2</v>
      </c>
      <c r="J3292" s="42">
        <f>SUMIFS('Sample - Superstore'!U:U,'Sample - Superstore'!$V:$V,$A3292,'Sample - Superstore'!$N:$N,$B3292)</f>
        <v>19.596</v>
      </c>
      <c r="N3292" s="40"/>
    </row>
    <row r="3293">
      <c r="A3293" s="41" t="s">
        <v>8636</v>
      </c>
      <c r="B3293" s="36" t="s">
        <v>2504</v>
      </c>
      <c r="C3293" s="36" t="s">
        <v>51</v>
      </c>
      <c r="D3293" s="36" t="s">
        <v>124</v>
      </c>
      <c r="E3293" s="36" t="s">
        <v>2505</v>
      </c>
      <c r="F3293" s="42">
        <f>SUMIFS('Sample - Superstore'!R:R,'Sample - Superstore'!$V:$V,$A3293,'Sample - Superstore'!$N:$N,$B3293)</f>
        <v>15.552</v>
      </c>
      <c r="G3293" s="43" t="str">
        <f>IF(OR($F3293&lt;Lower_Limit,$F3293&gt;Upper_Limit),TRUE,IF($F3293&gt;Upper_percentile,"P99",IF($F3293&lt;Lower_percentile,"P01","")))</f>
        <v/>
      </c>
      <c r="H3293" s="44">
        <f>SUMIFS('Sample - Superstore'!S:S,'Sample - Superstore'!$V:$V,$A3293,'Sample - Superstore'!$N:$N,$B3293)</f>
        <v>3</v>
      </c>
      <c r="I3293" s="45">
        <f>SUMIFS('Sample - Superstore'!T:T,'Sample - Superstore'!$V:$V,$A3293,'Sample - Superstore'!$N:$N,$B3293)</f>
        <v>0.2</v>
      </c>
      <c r="J3293" s="42">
        <f>SUMIFS('Sample - Superstore'!U:U,'Sample - Superstore'!$V:$V,$A3293,'Sample - Superstore'!$N:$N,$B3293)</f>
        <v>5.4432</v>
      </c>
      <c r="N3293" s="40"/>
    </row>
    <row r="3294">
      <c r="A3294" s="41" t="s">
        <v>8636</v>
      </c>
      <c r="B3294" s="36" t="s">
        <v>209</v>
      </c>
      <c r="C3294" s="36" t="s">
        <v>39</v>
      </c>
      <c r="D3294" s="36" t="s">
        <v>61</v>
      </c>
      <c r="E3294" s="36" t="s">
        <v>210</v>
      </c>
      <c r="F3294" s="42">
        <f>SUMIFS('Sample - Superstore'!R:R,'Sample - Superstore'!$V:$V,$A3294,'Sample - Superstore'!$N:$N,$B3294)</f>
        <v>271.968</v>
      </c>
      <c r="G3294" s="43" t="str">
        <f>IF(OR($F3294&lt;Lower_Limit,$F3294&gt;Upper_Limit),TRUE,IF($F3294&gt;Upper_percentile,"P99",IF($F3294&lt;Lower_percentile,"P01","")))</f>
        <v/>
      </c>
      <c r="H3294" s="44">
        <f>SUMIFS('Sample - Superstore'!S:S,'Sample - Superstore'!$V:$V,$A3294,'Sample - Superstore'!$N:$N,$B3294)</f>
        <v>4</v>
      </c>
      <c r="I3294" s="45">
        <f>SUMIFS('Sample - Superstore'!T:T,'Sample - Superstore'!$V:$V,$A3294,'Sample - Superstore'!$N:$N,$B3294)</f>
        <v>0.2</v>
      </c>
      <c r="J3294" s="42">
        <f>SUMIFS('Sample - Superstore'!U:U,'Sample - Superstore'!$V:$V,$A3294,'Sample - Superstore'!$N:$N,$B3294)</f>
        <v>54.3936</v>
      </c>
      <c r="N3294" s="40"/>
    </row>
    <row r="3295">
      <c r="A3295" s="41" t="s">
        <v>8636</v>
      </c>
      <c r="B3295" s="36" t="s">
        <v>6411</v>
      </c>
      <c r="C3295" s="36" t="s">
        <v>35</v>
      </c>
      <c r="D3295" s="36" t="s">
        <v>121</v>
      </c>
      <c r="E3295" s="36" t="s">
        <v>6728</v>
      </c>
      <c r="F3295" s="42">
        <f>SUMIFS('Sample - Superstore'!R:R,'Sample - Superstore'!$V:$V,$A3295,'Sample - Superstore'!$N:$N,$B3295)</f>
        <v>33.25711111</v>
      </c>
      <c r="G3295" s="43" t="str">
        <f>IF(OR($F3295&lt;Lower_Limit,$F3295&gt;Upper_Limit),TRUE,IF($F3295&gt;Upper_percentile,"P99",IF($F3295&lt;Lower_percentile,"P01","")))</f>
        <v/>
      </c>
      <c r="H3295" s="44">
        <f>SUMIFS('Sample - Superstore'!S:S,'Sample - Superstore'!$V:$V,$A3295,'Sample - Superstore'!$N:$N,$B3295)</f>
        <v>2</v>
      </c>
      <c r="I3295" s="45">
        <f>SUMIFS('Sample - Superstore'!T:T,'Sample - Superstore'!$V:$V,$A3295,'Sample - Superstore'!$N:$N,$B3295)</f>
        <v>0</v>
      </c>
      <c r="J3295" s="42">
        <f>SUMIFS('Sample - Superstore'!U:U,'Sample - Superstore'!$V:$V,$A3295,'Sample - Superstore'!$N:$N,$B3295)</f>
        <v>11.97256</v>
      </c>
      <c r="N3295" s="40"/>
    </row>
    <row r="3296">
      <c r="A3296" s="41" t="s">
        <v>8636</v>
      </c>
      <c r="B3296" s="36" t="s">
        <v>5500</v>
      </c>
      <c r="C3296" s="36" t="s">
        <v>51</v>
      </c>
      <c r="D3296" s="36" t="s">
        <v>283</v>
      </c>
      <c r="E3296" s="36" t="s">
        <v>5501</v>
      </c>
      <c r="F3296" s="42">
        <f>SUMIFS('Sample - Superstore'!R:R,'Sample - Superstore'!$V:$V,$A3296,'Sample - Superstore'!$N:$N,$B3296)</f>
        <v>151.5463333</v>
      </c>
      <c r="G3296" s="43" t="str">
        <f>IF(OR($F3296&lt;Lower_Limit,$F3296&gt;Upper_Limit),TRUE,IF($F3296&gt;Upper_percentile,"P99",IF($F3296&lt;Lower_percentile,"P01","")))</f>
        <v/>
      </c>
      <c r="H3296" s="44">
        <f>SUMIFS('Sample - Superstore'!S:S,'Sample - Superstore'!$V:$V,$A3296,'Sample - Superstore'!$N:$N,$B3296)</f>
        <v>3</v>
      </c>
      <c r="I3296" s="45">
        <f>SUMIFS('Sample - Superstore'!T:T,'Sample - Superstore'!$V:$V,$A3296,'Sample - Superstore'!$N:$N,$B3296)</f>
        <v>0</v>
      </c>
      <c r="J3296" s="42">
        <f>SUMIFS('Sample - Superstore'!U:U,'Sample - Superstore'!$V:$V,$A3296,'Sample - Superstore'!$N:$N,$B3296)</f>
        <v>43.94843667</v>
      </c>
      <c r="N3296" s="40"/>
    </row>
    <row r="3297">
      <c r="A3297" s="41" t="s">
        <v>8636</v>
      </c>
      <c r="B3297" s="36" t="s">
        <v>5324</v>
      </c>
      <c r="C3297" s="36" t="s">
        <v>51</v>
      </c>
      <c r="D3297" s="36" t="s">
        <v>124</v>
      </c>
      <c r="E3297" s="36" t="s">
        <v>5325</v>
      </c>
      <c r="F3297" s="42">
        <f>SUMIFS('Sample - Superstore'!R:R,'Sample - Superstore'!$V:$V,$A3297,'Sample - Superstore'!$N:$N,$B3297)</f>
        <v>16.80053333</v>
      </c>
      <c r="G3297" s="43" t="str">
        <f>IF(OR($F3297&lt;Lower_Limit,$F3297&gt;Upper_Limit),TRUE,IF($F3297&gt;Upper_percentile,"P99",IF($F3297&lt;Lower_percentile,"P01","")))</f>
        <v/>
      </c>
      <c r="H3297" s="44">
        <f>SUMIFS('Sample - Superstore'!S:S,'Sample - Superstore'!$V:$V,$A3297,'Sample - Superstore'!$N:$N,$B3297)</f>
        <v>3</v>
      </c>
      <c r="I3297" s="45">
        <f>SUMIFS('Sample - Superstore'!T:T,'Sample - Superstore'!$V:$V,$A3297,'Sample - Superstore'!$N:$N,$B3297)</f>
        <v>0.2</v>
      </c>
      <c r="J3297" s="42">
        <f>SUMIFS('Sample - Superstore'!U:U,'Sample - Superstore'!$V:$V,$A3297,'Sample - Superstore'!$N:$N,$B3297)</f>
        <v>6.090193333</v>
      </c>
      <c r="N3297" s="40"/>
    </row>
    <row r="3298">
      <c r="A3298" s="41" t="s">
        <v>8636</v>
      </c>
      <c r="B3298" s="36" t="s">
        <v>34</v>
      </c>
      <c r="C3298" s="36" t="s">
        <v>35</v>
      </c>
      <c r="D3298" s="36" t="s">
        <v>36</v>
      </c>
      <c r="E3298" s="36" t="s">
        <v>37</v>
      </c>
      <c r="F3298" s="42">
        <f>SUMIFS('Sample - Superstore'!R:R,'Sample - Superstore'!$V:$V,$A3298,'Sample - Superstore'!$N:$N,$B3298)</f>
        <v>140.4404444</v>
      </c>
      <c r="G3298" s="43" t="str">
        <f>IF(OR($F3298&lt;Lower_Limit,$F3298&gt;Upper_Limit),TRUE,IF($F3298&gt;Upper_percentile,"P99",IF($F3298&lt;Lower_percentile,"P01","")))</f>
        <v/>
      </c>
      <c r="H3298" s="44">
        <f>SUMIFS('Sample - Superstore'!S:S,'Sample - Superstore'!$V:$V,$A3298,'Sample - Superstore'!$N:$N,$B3298)</f>
        <v>4</v>
      </c>
      <c r="I3298" s="45">
        <f>SUMIFS('Sample - Superstore'!T:T,'Sample - Superstore'!$V:$V,$A3298,'Sample - Superstore'!$N:$N,$B3298)</f>
        <v>0.5</v>
      </c>
      <c r="J3298" s="42">
        <f>SUMIFS('Sample - Superstore'!U:U,'Sample - Superstore'!$V:$V,$A3298,'Sample - Superstore'!$N:$N,$B3298)</f>
        <v>-78.64664889</v>
      </c>
      <c r="N3298" s="40"/>
    </row>
    <row r="3299">
      <c r="A3299" s="41" t="s">
        <v>8636</v>
      </c>
      <c r="B3299" s="36" t="s">
        <v>3908</v>
      </c>
      <c r="C3299" s="36" t="s">
        <v>51</v>
      </c>
      <c r="D3299" s="36" t="s">
        <v>124</v>
      </c>
      <c r="E3299" s="36" t="s">
        <v>3909</v>
      </c>
      <c r="F3299" s="42">
        <f>SUMIFS('Sample - Superstore'!R:R,'Sample - Superstore'!$V:$V,$A3299,'Sample - Superstore'!$N:$N,$B3299)</f>
        <v>31.40266667</v>
      </c>
      <c r="G3299" s="43" t="str">
        <f>IF(OR($F3299&lt;Lower_Limit,$F3299&gt;Upper_Limit),TRUE,IF($F3299&gt;Upper_percentile,"P99",IF($F3299&lt;Lower_percentile,"P01","")))</f>
        <v/>
      </c>
      <c r="H3299" s="44">
        <f>SUMIFS('Sample - Superstore'!S:S,'Sample - Superstore'!$V:$V,$A3299,'Sample - Superstore'!$N:$N,$B3299)</f>
        <v>5</v>
      </c>
      <c r="I3299" s="45">
        <f>SUMIFS('Sample - Superstore'!T:T,'Sample - Superstore'!$V:$V,$A3299,'Sample - Superstore'!$N:$N,$B3299)</f>
        <v>0.2</v>
      </c>
      <c r="J3299" s="42">
        <f>SUMIFS('Sample - Superstore'!U:U,'Sample - Superstore'!$V:$V,$A3299,'Sample - Superstore'!$N:$N,$B3299)</f>
        <v>11.38346667</v>
      </c>
      <c r="N3299" s="40"/>
    </row>
    <row r="3300">
      <c r="A3300" s="41" t="s">
        <v>8636</v>
      </c>
      <c r="B3300" s="36" t="s">
        <v>4877</v>
      </c>
      <c r="C3300" s="36" t="s">
        <v>51</v>
      </c>
      <c r="D3300" s="36" t="s">
        <v>52</v>
      </c>
      <c r="E3300" s="36" t="s">
        <v>4878</v>
      </c>
      <c r="F3300" s="42">
        <f>SUMIFS('Sample - Superstore'!R:R,'Sample - Superstore'!$V:$V,$A3300,'Sample - Superstore'!$N:$N,$B3300)</f>
        <v>64.72438519</v>
      </c>
      <c r="G3300" s="43" t="str">
        <f>IF(OR($F3300&lt;Lower_Limit,$F3300&gt;Upper_Limit),TRUE,IF($F3300&gt;Upper_percentile,"P99",IF($F3300&lt;Lower_percentile,"P01","")))</f>
        <v/>
      </c>
      <c r="H3300" s="44">
        <f>SUMIFS('Sample - Superstore'!S:S,'Sample - Superstore'!$V:$V,$A3300,'Sample - Superstore'!$N:$N,$B3300)</f>
        <v>3</v>
      </c>
      <c r="I3300" s="45">
        <f>SUMIFS('Sample - Superstore'!T:T,'Sample - Superstore'!$V:$V,$A3300,'Sample - Superstore'!$N:$N,$B3300)</f>
        <v>0.2</v>
      </c>
      <c r="J3300" s="42">
        <f>SUMIFS('Sample - Superstore'!U:U,'Sample - Superstore'!$V:$V,$A3300,'Sample - Superstore'!$N:$N,$B3300)</f>
        <v>5.663383704</v>
      </c>
      <c r="N3300" s="40"/>
    </row>
    <row r="3301">
      <c r="A3301" s="41" t="s">
        <v>8636</v>
      </c>
      <c r="B3301" s="36" t="s">
        <v>2816</v>
      </c>
      <c r="C3301" s="36" t="s">
        <v>35</v>
      </c>
      <c r="D3301" s="36" t="s">
        <v>121</v>
      </c>
      <c r="E3301" s="36" t="s">
        <v>2817</v>
      </c>
      <c r="F3301" s="42">
        <f>SUMIFS('Sample - Superstore'!R:R,'Sample - Superstore'!$V:$V,$A3301,'Sample - Superstore'!$N:$N,$B3301)</f>
        <v>79.26265679</v>
      </c>
      <c r="G3301" s="43" t="str">
        <f>IF(OR($F3301&lt;Lower_Limit,$F3301&gt;Upper_Limit),TRUE,IF($F3301&gt;Upper_percentile,"P99",IF($F3301&lt;Lower_percentile,"P01","")))</f>
        <v/>
      </c>
      <c r="H3301" s="44">
        <f>SUMIFS('Sample - Superstore'!S:S,'Sample - Superstore'!$V:$V,$A3301,'Sample - Superstore'!$N:$N,$B3301)</f>
        <v>4</v>
      </c>
      <c r="I3301" s="45">
        <f>SUMIFS('Sample - Superstore'!T:T,'Sample - Superstore'!$V:$V,$A3301,'Sample - Superstore'!$N:$N,$B3301)</f>
        <v>0.6</v>
      </c>
      <c r="J3301" s="42">
        <f>SUMIFS('Sample - Superstore'!U:U,'Sample - Superstore'!$V:$V,$A3301,'Sample - Superstore'!$N:$N,$B3301)</f>
        <v>-63.41012543</v>
      </c>
      <c r="N3301" s="40"/>
    </row>
    <row r="3302">
      <c r="A3302" s="41" t="s">
        <v>8636</v>
      </c>
      <c r="B3302" s="36" t="s">
        <v>6733</v>
      </c>
      <c r="C3302" s="36" t="s">
        <v>51</v>
      </c>
      <c r="D3302" s="36" t="s">
        <v>272</v>
      </c>
      <c r="E3302" s="36" t="s">
        <v>6734</v>
      </c>
      <c r="F3302" s="42">
        <f>SUMIFS('Sample - Superstore'!R:R,'Sample - Superstore'!$V:$V,$A3302,'Sample - Superstore'!$N:$N,$B3302)</f>
        <v>28.53135802</v>
      </c>
      <c r="G3302" s="43" t="str">
        <f>IF(OR($F3302&lt;Lower_Limit,$F3302&gt;Upper_Limit),TRUE,IF($F3302&gt;Upper_percentile,"P99",IF($F3302&lt;Lower_percentile,"P01","")))</f>
        <v/>
      </c>
      <c r="H3302" s="44">
        <f>SUMIFS('Sample - Superstore'!S:S,'Sample - Superstore'!$V:$V,$A3302,'Sample - Superstore'!$N:$N,$B3302)</f>
        <v>5</v>
      </c>
      <c r="I3302" s="45">
        <f>SUMIFS('Sample - Superstore'!T:T,'Sample - Superstore'!$V:$V,$A3302,'Sample - Superstore'!$N:$N,$B3302)</f>
        <v>0</v>
      </c>
      <c r="J3302" s="42">
        <f>SUMIFS('Sample - Superstore'!U:U,'Sample - Superstore'!$V:$V,$A3302,'Sample - Superstore'!$N:$N,$B3302)</f>
        <v>1.426567901</v>
      </c>
      <c r="N3302" s="40"/>
    </row>
    <row r="3303">
      <c r="A3303" s="41" t="s">
        <v>8636</v>
      </c>
      <c r="B3303" s="36" t="s">
        <v>870</v>
      </c>
      <c r="C3303" s="36" t="s">
        <v>51</v>
      </c>
      <c r="D3303" s="36" t="s">
        <v>76</v>
      </c>
      <c r="E3303" s="36" t="s">
        <v>871</v>
      </c>
      <c r="F3303" s="42">
        <f>SUMIFS('Sample - Superstore'!R:R,'Sample - Superstore'!$V:$V,$A3303,'Sample - Superstore'!$N:$N,$B3303)</f>
        <v>52.59219753</v>
      </c>
      <c r="G3303" s="43" t="str">
        <f>IF(OR($F3303&lt;Lower_Limit,$F3303&gt;Upper_Limit),TRUE,IF($F3303&gt;Upper_percentile,"P99",IF($F3303&lt;Lower_percentile,"P01","")))</f>
        <v/>
      </c>
      <c r="H3303" s="44">
        <f>SUMIFS('Sample - Superstore'!S:S,'Sample - Superstore'!$V:$V,$A3303,'Sample - Superstore'!$N:$N,$B3303)</f>
        <v>1</v>
      </c>
      <c r="I3303" s="45">
        <f>SUMIFS('Sample - Superstore'!T:T,'Sample - Superstore'!$V:$V,$A3303,'Sample - Superstore'!$N:$N,$B3303)</f>
        <v>0</v>
      </c>
      <c r="J3303" s="42">
        <f>SUMIFS('Sample - Superstore'!U:U,'Sample - Superstore'!$V:$V,$A3303,'Sample - Superstore'!$N:$N,$B3303)</f>
        <v>24.19241086</v>
      </c>
      <c r="N3303" s="40"/>
    </row>
    <row r="3304">
      <c r="A3304" s="41" t="s">
        <v>8636</v>
      </c>
      <c r="B3304" s="36" t="s">
        <v>6736</v>
      </c>
      <c r="C3304" s="36" t="s">
        <v>35</v>
      </c>
      <c r="D3304" s="36" t="s">
        <v>121</v>
      </c>
      <c r="E3304" s="36" t="s">
        <v>1703</v>
      </c>
      <c r="F3304" s="42">
        <f>SUMIFS('Sample - Superstore'!R:R,'Sample - Superstore'!$V:$V,$A3304,'Sample - Superstore'!$N:$N,$B3304)</f>
        <v>7.559901235</v>
      </c>
      <c r="G3304" s="43" t="str">
        <f>IF(OR($F3304&lt;Lower_Limit,$F3304&gt;Upper_Limit),TRUE,IF($F3304&gt;Upper_percentile,"P99",IF($F3304&lt;Lower_percentile,"P01","")))</f>
        <v/>
      </c>
      <c r="H3304" s="44">
        <f>SUMIFS('Sample - Superstore'!S:S,'Sample - Superstore'!$V:$V,$A3304,'Sample - Superstore'!$N:$N,$B3304)</f>
        <v>3</v>
      </c>
      <c r="I3304" s="45">
        <f>SUMIFS('Sample - Superstore'!T:T,'Sample - Superstore'!$V:$V,$A3304,'Sample - Superstore'!$N:$N,$B3304)</f>
        <v>0</v>
      </c>
      <c r="J3304" s="42">
        <f>SUMIFS('Sample - Superstore'!U:U,'Sample - Superstore'!$V:$V,$A3304,'Sample - Superstore'!$N:$N,$B3304)</f>
        <v>3.175158519</v>
      </c>
      <c r="N3304" s="40"/>
    </row>
    <row r="3305">
      <c r="A3305" s="41" t="s">
        <v>8636</v>
      </c>
      <c r="B3305" s="36" t="s">
        <v>4351</v>
      </c>
      <c r="C3305" s="36" t="s">
        <v>51</v>
      </c>
      <c r="D3305" s="36" t="s">
        <v>283</v>
      </c>
      <c r="E3305" s="36" t="s">
        <v>4352</v>
      </c>
      <c r="F3305" s="42">
        <f>SUMIFS('Sample - Superstore'!R:R,'Sample - Superstore'!$V:$V,$A3305,'Sample - Superstore'!$N:$N,$B3305)</f>
        <v>563.5518683</v>
      </c>
      <c r="G3305" s="43" t="str">
        <f>IF(OR($F3305&lt;Lower_Limit,$F3305&gt;Upper_Limit),TRUE,IF($F3305&gt;Upper_percentile,"P99",IF($F3305&lt;Lower_percentile,"P01","")))</f>
        <v/>
      </c>
      <c r="H3305" s="44">
        <f>SUMIFS('Sample - Superstore'!S:S,'Sample - Superstore'!$V:$V,$A3305,'Sample - Superstore'!$N:$N,$B3305)</f>
        <v>2</v>
      </c>
      <c r="I3305" s="45">
        <f>SUMIFS('Sample - Superstore'!T:T,'Sample - Superstore'!$V:$V,$A3305,'Sample - Superstore'!$N:$N,$B3305)</f>
        <v>0</v>
      </c>
      <c r="J3305" s="42">
        <f>SUMIFS('Sample - Superstore'!U:U,'Sample - Superstore'!$V:$V,$A3305,'Sample - Superstore'!$N:$N,$B3305)</f>
        <v>146.5234858</v>
      </c>
      <c r="N3305" s="40"/>
    </row>
    <row r="3306">
      <c r="A3306" s="41" t="s">
        <v>8636</v>
      </c>
      <c r="B3306" s="36" t="s">
        <v>6737</v>
      </c>
      <c r="C3306" s="36" t="s">
        <v>51</v>
      </c>
      <c r="D3306" s="36" t="s">
        <v>124</v>
      </c>
      <c r="E3306" s="36" t="s">
        <v>6738</v>
      </c>
      <c r="F3306" s="42">
        <f>SUMIFS('Sample - Superstore'!R:R,'Sample - Superstore'!$V:$V,$A3306,'Sample - Superstore'!$N:$N,$B3306)</f>
        <v>9.667950617</v>
      </c>
      <c r="G3306" s="43" t="str">
        <f>IF(OR($F3306&lt;Lower_Limit,$F3306&gt;Upper_Limit),TRUE,IF($F3306&gt;Upper_percentile,"P99",IF($F3306&lt;Lower_percentile,"P01","")))</f>
        <v/>
      </c>
      <c r="H3306" s="44">
        <f>SUMIFS('Sample - Superstore'!S:S,'Sample - Superstore'!$V:$V,$A3306,'Sample - Superstore'!$N:$N,$B3306)</f>
        <v>1</v>
      </c>
      <c r="I3306" s="45">
        <f>SUMIFS('Sample - Superstore'!T:T,'Sample - Superstore'!$V:$V,$A3306,'Sample - Superstore'!$N:$N,$B3306)</f>
        <v>0</v>
      </c>
      <c r="J3306" s="42">
        <f>SUMIFS('Sample - Superstore'!U:U,'Sample - Superstore'!$V:$V,$A3306,'Sample - Superstore'!$N:$N,$B3306)</f>
        <v>4.833975309</v>
      </c>
      <c r="N3306" s="40"/>
    </row>
    <row r="3307">
      <c r="A3307" s="41" t="s">
        <v>8636</v>
      </c>
      <c r="B3307" s="36" t="s">
        <v>6740</v>
      </c>
      <c r="C3307" s="36" t="s">
        <v>35</v>
      </c>
      <c r="D3307" s="36" t="s">
        <v>36</v>
      </c>
      <c r="E3307" s="36" t="s">
        <v>6741</v>
      </c>
      <c r="F3307" s="42">
        <f>SUMIFS('Sample - Superstore'!R:R,'Sample - Superstore'!$V:$V,$A3307,'Sample - Superstore'!$N:$N,$B3307)</f>
        <v>156.9440726</v>
      </c>
      <c r="G3307" s="43" t="str">
        <f>IF(OR($F3307&lt;Lower_Limit,$F3307&gt;Upper_Limit),TRUE,IF($F3307&gt;Upper_percentile,"P99",IF($F3307&lt;Lower_percentile,"P01","")))</f>
        <v/>
      </c>
      <c r="H3307" s="44">
        <f>SUMIFS('Sample - Superstore'!S:S,'Sample - Superstore'!$V:$V,$A3307,'Sample - Superstore'!$N:$N,$B3307)</f>
        <v>2</v>
      </c>
      <c r="I3307" s="45">
        <f>SUMIFS('Sample - Superstore'!T:T,'Sample - Superstore'!$V:$V,$A3307,'Sample - Superstore'!$N:$N,$B3307)</f>
        <v>0</v>
      </c>
      <c r="J3307" s="42">
        <f>SUMIFS('Sample - Superstore'!U:U,'Sample - Superstore'!$V:$V,$A3307,'Sample - Superstore'!$N:$N,$B3307)</f>
        <v>21.97217016</v>
      </c>
      <c r="N3307" s="40"/>
    </row>
    <row r="3308">
      <c r="A3308" s="41" t="s">
        <v>8636</v>
      </c>
      <c r="B3308" s="36" t="s">
        <v>1664</v>
      </c>
      <c r="C3308" s="36" t="s">
        <v>51</v>
      </c>
      <c r="D3308" s="36" t="s">
        <v>76</v>
      </c>
      <c r="E3308" s="36" t="s">
        <v>1665</v>
      </c>
      <c r="F3308" s="42">
        <f>SUMIFS('Sample - Superstore'!R:R,'Sample - Superstore'!$V:$V,$A3308,'Sample - Superstore'!$N:$N,$B3308)</f>
        <v>2.533379971</v>
      </c>
      <c r="G3308" s="43" t="str">
        <f>IF(OR($F3308&lt;Lower_Limit,$F3308&gt;Upper_Limit),TRUE,IF($F3308&gt;Upper_percentile,"P99",IF($F3308&lt;Lower_percentile,"P01","")))</f>
        <v/>
      </c>
      <c r="H3308" s="44">
        <f>SUMIFS('Sample - Superstore'!S:S,'Sample - Superstore'!$V:$V,$A3308,'Sample - Superstore'!$N:$N,$B3308)</f>
        <v>1</v>
      </c>
      <c r="I3308" s="45">
        <f>SUMIFS('Sample - Superstore'!T:T,'Sample - Superstore'!$V:$V,$A3308,'Sample - Superstore'!$N:$N,$B3308)</f>
        <v>0</v>
      </c>
      <c r="J3308" s="42">
        <f>SUMIFS('Sample - Superstore'!U:U,'Sample - Superstore'!$V:$V,$A3308,'Sample - Superstore'!$N:$N,$B3308)</f>
        <v>1.216022386</v>
      </c>
      <c r="N3308" s="40"/>
    </row>
    <row r="3309">
      <c r="A3309" s="41" t="s">
        <v>8636</v>
      </c>
      <c r="B3309" s="36" t="s">
        <v>450</v>
      </c>
      <c r="C3309" s="36" t="s">
        <v>35</v>
      </c>
      <c r="D3309" s="36" t="s">
        <v>121</v>
      </c>
      <c r="E3309" s="36" t="s">
        <v>451</v>
      </c>
      <c r="F3309" s="42">
        <f>SUMIFS('Sample - Superstore'!R:R,'Sample - Superstore'!$V:$V,$A3309,'Sample - Superstore'!$N:$N,$B3309)</f>
        <v>5.289339075</v>
      </c>
      <c r="G3309" s="43" t="str">
        <f>IF(OR($F3309&lt;Lower_Limit,$F3309&gt;Upper_Limit),TRUE,IF($F3309&gt;Upper_percentile,"P99",IF($F3309&lt;Lower_percentile,"P01","")))</f>
        <v/>
      </c>
      <c r="H3309" s="44">
        <f>SUMIFS('Sample - Superstore'!S:S,'Sample - Superstore'!$V:$V,$A3309,'Sample - Superstore'!$N:$N,$B3309)</f>
        <v>3</v>
      </c>
      <c r="I3309" s="45">
        <f>SUMIFS('Sample - Superstore'!T:T,'Sample - Superstore'!$V:$V,$A3309,'Sample - Superstore'!$N:$N,$B3309)</f>
        <v>0</v>
      </c>
      <c r="J3309" s="42">
        <f>SUMIFS('Sample - Superstore'!U:U,'Sample - Superstore'!$V:$V,$A3309,'Sample - Superstore'!$N:$N,$B3309)</f>
        <v>2.009948849</v>
      </c>
      <c r="N3309" s="40"/>
    </row>
    <row r="3310">
      <c r="A3310" s="41" t="s">
        <v>8636</v>
      </c>
      <c r="B3310" s="36" t="s">
        <v>6743</v>
      </c>
      <c r="C3310" s="36" t="s">
        <v>39</v>
      </c>
      <c r="D3310" s="36" t="s">
        <v>40</v>
      </c>
      <c r="E3310" s="36" t="s">
        <v>6744</v>
      </c>
      <c r="F3310" s="42">
        <f>SUMIFS('Sample - Superstore'!R:R,'Sample - Superstore'!$V:$V,$A3310,'Sample - Superstore'!$N:$N,$B3310)</f>
        <v>156.792</v>
      </c>
      <c r="G3310" s="43" t="str">
        <f>IF(OR($F3310&lt;Lower_Limit,$F3310&gt;Upper_Limit),TRUE,IF($F3310&gt;Upper_percentile,"P99",IF($F3310&lt;Lower_percentile,"P01","")))</f>
        <v/>
      </c>
      <c r="H3310" s="44">
        <f>SUMIFS('Sample - Superstore'!S:S,'Sample - Superstore'!$V:$V,$A3310,'Sample - Superstore'!$N:$N,$B3310)</f>
        <v>1</v>
      </c>
      <c r="I3310" s="45">
        <f>SUMIFS('Sample - Superstore'!T:T,'Sample - Superstore'!$V:$V,$A3310,'Sample - Superstore'!$N:$N,$B3310)</f>
        <v>0.2</v>
      </c>
      <c r="J3310" s="42">
        <f>SUMIFS('Sample - Superstore'!U:U,'Sample - Superstore'!$V:$V,$A3310,'Sample - Superstore'!$N:$N,$B3310)</f>
        <v>17.6391</v>
      </c>
      <c r="N3310" s="40"/>
    </row>
    <row r="3311">
      <c r="A3311" s="41" t="s">
        <v>8636</v>
      </c>
      <c r="B3311" s="36" t="s">
        <v>4627</v>
      </c>
      <c r="C3311" s="36" t="s">
        <v>39</v>
      </c>
      <c r="D3311" s="36" t="s">
        <v>61</v>
      </c>
      <c r="E3311" s="36" t="s">
        <v>4628</v>
      </c>
      <c r="F3311" s="42">
        <f>SUMIFS('Sample - Superstore'!R:R,'Sample - Superstore'!$V:$V,$A3311,'Sample - Superstore'!$N:$N,$B3311)</f>
        <v>35.36</v>
      </c>
      <c r="G3311" s="43" t="str">
        <f>IF(OR($F3311&lt;Lower_Limit,$F3311&gt;Upper_Limit),TRUE,IF($F3311&gt;Upper_percentile,"P99",IF($F3311&lt;Lower_percentile,"P01","")))</f>
        <v/>
      </c>
      <c r="H3311" s="44">
        <f>SUMIFS('Sample - Superstore'!S:S,'Sample - Superstore'!$V:$V,$A3311,'Sample - Superstore'!$N:$N,$B3311)</f>
        <v>2</v>
      </c>
      <c r="I3311" s="45">
        <f>SUMIFS('Sample - Superstore'!T:T,'Sample - Superstore'!$V:$V,$A3311,'Sample - Superstore'!$N:$N,$B3311)</f>
        <v>0.2</v>
      </c>
      <c r="J3311" s="42">
        <f>SUMIFS('Sample - Superstore'!U:U,'Sample - Superstore'!$V:$V,$A3311,'Sample - Superstore'!$N:$N,$B3311)</f>
        <v>-3.094</v>
      </c>
      <c r="N3311" s="40"/>
    </row>
    <row r="3312">
      <c r="A3312" s="41" t="s">
        <v>8636</v>
      </c>
      <c r="B3312" s="36" t="s">
        <v>6745</v>
      </c>
      <c r="C3312" s="36" t="s">
        <v>35</v>
      </c>
      <c r="D3312" s="36" t="s">
        <v>121</v>
      </c>
      <c r="E3312" s="36" t="s">
        <v>6746</v>
      </c>
      <c r="F3312" s="42">
        <f>SUMIFS('Sample - Superstore'!R:R,'Sample - Superstore'!$V:$V,$A3312,'Sample - Superstore'!$N:$N,$B3312)</f>
        <v>13.592</v>
      </c>
      <c r="G3312" s="43" t="str">
        <f>IF(OR($F3312&lt;Lower_Limit,$F3312&gt;Upper_Limit),TRUE,IF($F3312&gt;Upper_percentile,"P99",IF($F3312&lt;Lower_percentile,"P01","")))</f>
        <v/>
      </c>
      <c r="H3312" s="44">
        <f>SUMIFS('Sample - Superstore'!S:S,'Sample - Superstore'!$V:$V,$A3312,'Sample - Superstore'!$N:$N,$B3312)</f>
        <v>1</v>
      </c>
      <c r="I3312" s="45">
        <f>SUMIFS('Sample - Superstore'!T:T,'Sample - Superstore'!$V:$V,$A3312,'Sample - Superstore'!$N:$N,$B3312)</f>
        <v>0.2</v>
      </c>
      <c r="J3312" s="42">
        <f>SUMIFS('Sample - Superstore'!U:U,'Sample - Superstore'!$V:$V,$A3312,'Sample - Superstore'!$N:$N,$B3312)</f>
        <v>-0.3398</v>
      </c>
      <c r="N3312" s="40"/>
    </row>
    <row r="3313">
      <c r="A3313" s="41" t="s">
        <v>8636</v>
      </c>
      <c r="B3313" s="36" t="s">
        <v>3516</v>
      </c>
      <c r="C3313" s="36" t="s">
        <v>51</v>
      </c>
      <c r="D3313" s="36" t="s">
        <v>124</v>
      </c>
      <c r="E3313" s="36" t="s">
        <v>3517</v>
      </c>
      <c r="F3313" s="42">
        <f>SUMIFS('Sample - Superstore'!R:R,'Sample - Superstore'!$V:$V,$A3313,'Sample - Superstore'!$N:$N,$B3313)</f>
        <v>37.52</v>
      </c>
      <c r="G3313" s="43" t="str">
        <f>IF(OR($F3313&lt;Lower_Limit,$F3313&gt;Upper_Limit),TRUE,IF($F3313&gt;Upper_percentile,"P99",IF($F3313&lt;Lower_percentile,"P01","")))</f>
        <v/>
      </c>
      <c r="H3313" s="44">
        <f>SUMIFS('Sample - Superstore'!S:S,'Sample - Superstore'!$V:$V,$A3313,'Sample - Superstore'!$N:$N,$B3313)</f>
        <v>4</v>
      </c>
      <c r="I3313" s="45">
        <f>SUMIFS('Sample - Superstore'!T:T,'Sample - Superstore'!$V:$V,$A3313,'Sample - Superstore'!$N:$N,$B3313)</f>
        <v>0</v>
      </c>
      <c r="J3313" s="42">
        <f>SUMIFS('Sample - Superstore'!U:U,'Sample - Superstore'!$V:$V,$A3313,'Sample - Superstore'!$N:$N,$B3313)</f>
        <v>18.0096</v>
      </c>
      <c r="N3313" s="40"/>
    </row>
    <row r="3314">
      <c r="A3314" s="41" t="s">
        <v>8636</v>
      </c>
      <c r="B3314" s="36" t="s">
        <v>2964</v>
      </c>
      <c r="C3314" s="36" t="s">
        <v>35</v>
      </c>
      <c r="D3314" s="36" t="s">
        <v>36</v>
      </c>
      <c r="E3314" s="36" t="s">
        <v>2965</v>
      </c>
      <c r="F3314" s="42">
        <f>SUMIFS('Sample - Superstore'!R:R,'Sample - Superstore'!$V:$V,$A3314,'Sample - Superstore'!$N:$N,$B3314)</f>
        <v>248.0422008</v>
      </c>
      <c r="G3314" s="43" t="str">
        <f>IF(OR($F3314&lt;Lower_Limit,$F3314&gt;Upper_Limit),TRUE,IF($F3314&gt;Upper_percentile,"P99",IF($F3314&lt;Lower_percentile,"P01","")))</f>
        <v/>
      </c>
      <c r="H3314" s="44">
        <f>SUMIFS('Sample - Superstore'!S:S,'Sample - Superstore'!$V:$V,$A3314,'Sample - Superstore'!$N:$N,$B3314)</f>
        <v>1</v>
      </c>
      <c r="I3314" s="45">
        <f>SUMIFS('Sample - Superstore'!T:T,'Sample - Superstore'!$V:$V,$A3314,'Sample - Superstore'!$N:$N,$B3314)</f>
        <v>0.32</v>
      </c>
      <c r="J3314" s="42">
        <f>SUMIFS('Sample - Superstore'!U:U,'Sample - Superstore'!$V:$V,$A3314,'Sample - Superstore'!$N:$N,$B3314)</f>
        <v>-7.295358848</v>
      </c>
      <c r="N3314" s="40"/>
    </row>
    <row r="3315">
      <c r="A3315" s="41" t="s">
        <v>8636</v>
      </c>
      <c r="B3315" s="36" t="s">
        <v>5174</v>
      </c>
      <c r="C3315" s="36" t="s">
        <v>51</v>
      </c>
      <c r="D3315" s="36" t="s">
        <v>93</v>
      </c>
      <c r="E3315" s="36" t="s">
        <v>5175</v>
      </c>
      <c r="F3315" s="42">
        <f>SUMIFS('Sample - Superstore'!R:R,'Sample - Superstore'!$V:$V,$A3315,'Sample - Superstore'!$N:$N,$B3315)</f>
        <v>35.1</v>
      </c>
      <c r="G3315" s="43" t="str">
        <f>IF(OR($F3315&lt;Lower_Limit,$F3315&gt;Upper_Limit),TRUE,IF($F3315&gt;Upper_percentile,"P99",IF($F3315&lt;Lower_percentile,"P01","")))</f>
        <v/>
      </c>
      <c r="H3315" s="44">
        <f>SUMIFS('Sample - Superstore'!S:S,'Sample - Superstore'!$V:$V,$A3315,'Sample - Superstore'!$N:$N,$B3315)</f>
        <v>6</v>
      </c>
      <c r="I3315" s="45">
        <f>SUMIFS('Sample - Superstore'!T:T,'Sample - Superstore'!$V:$V,$A3315,'Sample - Superstore'!$N:$N,$B3315)</f>
        <v>0</v>
      </c>
      <c r="J3315" s="42">
        <f>SUMIFS('Sample - Superstore'!U:U,'Sample - Superstore'!$V:$V,$A3315,'Sample - Superstore'!$N:$N,$B3315)</f>
        <v>10.179</v>
      </c>
      <c r="N3315" s="40"/>
    </row>
    <row r="3316">
      <c r="A3316" s="41" t="s">
        <v>8637</v>
      </c>
      <c r="B3316" s="36" t="s">
        <v>4104</v>
      </c>
      <c r="C3316" s="36" t="s">
        <v>51</v>
      </c>
      <c r="D3316" s="36" t="s">
        <v>283</v>
      </c>
      <c r="E3316" s="36" t="s">
        <v>4105</v>
      </c>
      <c r="F3316" s="42">
        <f>SUMIFS('Sample - Superstore'!R:R,'Sample - Superstore'!$V:$V,$A3316,'Sample - Superstore'!$N:$N,$B3316)</f>
        <v>37.70061458</v>
      </c>
      <c r="G3316" s="43" t="str">
        <f>IF(OR($F3316&lt;Lower_Limit,$F3316&gt;Upper_Limit),TRUE,IF($F3316&gt;Upper_percentile,"P99",IF($F3316&lt;Lower_percentile,"P01","")))</f>
        <v/>
      </c>
      <c r="H3316" s="44">
        <f>SUMIFS('Sample - Superstore'!S:S,'Sample - Superstore'!$V:$V,$A3316,'Sample - Superstore'!$N:$N,$B3316)</f>
        <v>12</v>
      </c>
      <c r="I3316" s="45">
        <f>SUMIFS('Sample - Superstore'!T:T,'Sample - Superstore'!$V:$V,$A3316,'Sample - Superstore'!$N:$N,$B3316)</f>
        <v>0.4</v>
      </c>
      <c r="J3316" s="42">
        <f>SUMIFS('Sample - Superstore'!U:U,'Sample - Superstore'!$V:$V,$A3316,'Sample - Superstore'!$N:$N,$B3316)</f>
        <v>2.827546094</v>
      </c>
      <c r="N3316" s="40"/>
    </row>
    <row r="3317">
      <c r="A3317" s="41" t="s">
        <v>8637</v>
      </c>
      <c r="B3317" s="36" t="s">
        <v>2212</v>
      </c>
      <c r="C3317" s="36" t="s">
        <v>51</v>
      </c>
      <c r="D3317" s="36" t="s">
        <v>76</v>
      </c>
      <c r="E3317" s="36" t="s">
        <v>2213</v>
      </c>
      <c r="F3317" s="42">
        <f>SUMIFS('Sample - Superstore'!R:R,'Sample - Superstore'!$V:$V,$A3317,'Sample - Superstore'!$N:$N,$B3317)</f>
        <v>4.606051852</v>
      </c>
      <c r="G3317" s="43" t="str">
        <f>IF(OR($F3317&lt;Lower_Limit,$F3317&gt;Upper_Limit),TRUE,IF($F3317&gt;Upper_percentile,"P99",IF($F3317&lt;Lower_percentile,"P01","")))</f>
        <v/>
      </c>
      <c r="H3317" s="44">
        <f>SUMIFS('Sample - Superstore'!S:S,'Sample - Superstore'!$V:$V,$A3317,'Sample - Superstore'!$N:$N,$B3317)</f>
        <v>2</v>
      </c>
      <c r="I3317" s="45">
        <f>SUMIFS('Sample - Superstore'!T:T,'Sample - Superstore'!$V:$V,$A3317,'Sample - Superstore'!$N:$N,$B3317)</f>
        <v>0.7</v>
      </c>
      <c r="J3317" s="42">
        <f>SUMIFS('Sample - Superstore'!U:U,'Sample - Superstore'!$V:$V,$A3317,'Sample - Superstore'!$N:$N,$B3317)</f>
        <v>-3.224236296</v>
      </c>
      <c r="N3317" s="40"/>
    </row>
    <row r="3318">
      <c r="A3318" s="41" t="s">
        <v>8637</v>
      </c>
      <c r="B3318" s="36" t="s">
        <v>4896</v>
      </c>
      <c r="C3318" s="36" t="s">
        <v>51</v>
      </c>
      <c r="D3318" s="36" t="s">
        <v>124</v>
      </c>
      <c r="E3318" s="36" t="s">
        <v>4897</v>
      </c>
      <c r="F3318" s="42">
        <f>SUMIFS('Sample - Superstore'!R:R,'Sample - Superstore'!$V:$V,$A3318,'Sample - Superstore'!$N:$N,$B3318)</f>
        <v>33.6467358</v>
      </c>
      <c r="G3318" s="43" t="str">
        <f>IF(OR($F3318&lt;Lower_Limit,$F3318&gt;Upper_Limit),TRUE,IF($F3318&gt;Upper_percentile,"P99",IF($F3318&lt;Lower_percentile,"P01","")))</f>
        <v/>
      </c>
      <c r="H3318" s="44">
        <f>SUMIFS('Sample - Superstore'!S:S,'Sample - Superstore'!$V:$V,$A3318,'Sample - Superstore'!$N:$N,$B3318)</f>
        <v>6</v>
      </c>
      <c r="I3318" s="45">
        <f>SUMIFS('Sample - Superstore'!T:T,'Sample - Superstore'!$V:$V,$A3318,'Sample - Superstore'!$N:$N,$B3318)</f>
        <v>0.2</v>
      </c>
      <c r="J3318" s="42">
        <f>SUMIFS('Sample - Superstore'!U:U,'Sample - Superstore'!$V:$V,$A3318,'Sample - Superstore'!$N:$N,$B3318)</f>
        <v>12.19694173</v>
      </c>
      <c r="N3318" s="40"/>
    </row>
    <row r="3319">
      <c r="A3319" s="41" t="s">
        <v>8637</v>
      </c>
      <c r="B3319" s="36" t="s">
        <v>3404</v>
      </c>
      <c r="C3319" s="36" t="s">
        <v>39</v>
      </c>
      <c r="D3319" s="36" t="s">
        <v>40</v>
      </c>
      <c r="E3319" s="36" t="s">
        <v>3405</v>
      </c>
      <c r="F3319" s="42">
        <f>SUMIFS('Sample - Superstore'!R:R,'Sample - Superstore'!$V:$V,$A3319,'Sample - Superstore'!$N:$N,$B3319)</f>
        <v>192.0716346</v>
      </c>
      <c r="G3319" s="43" t="str">
        <f>IF(OR($F3319&lt;Lower_Limit,$F3319&gt;Upper_Limit),TRUE,IF($F3319&gt;Upper_percentile,"P99",IF($F3319&lt;Lower_percentile,"P01","")))</f>
        <v/>
      </c>
      <c r="H3319" s="44">
        <f>SUMIFS('Sample - Superstore'!S:S,'Sample - Superstore'!$V:$V,$A3319,'Sample - Superstore'!$N:$N,$B3319)</f>
        <v>4</v>
      </c>
      <c r="I3319" s="45">
        <f>SUMIFS('Sample - Superstore'!T:T,'Sample - Superstore'!$V:$V,$A3319,'Sample - Superstore'!$N:$N,$B3319)</f>
        <v>0.4</v>
      </c>
      <c r="J3319" s="42">
        <f>SUMIFS('Sample - Superstore'!U:U,'Sample - Superstore'!$V:$V,$A3319,'Sample - Superstore'!$N:$N,$B3319)</f>
        <v>-41.61552082</v>
      </c>
      <c r="N3319" s="40"/>
    </row>
    <row r="3320">
      <c r="A3320" s="41" t="s">
        <v>8637</v>
      </c>
      <c r="B3320" s="36" t="s">
        <v>348</v>
      </c>
      <c r="C3320" s="36" t="s">
        <v>51</v>
      </c>
      <c r="D3320" s="36" t="s">
        <v>76</v>
      </c>
      <c r="E3320" s="36" t="s">
        <v>349</v>
      </c>
      <c r="F3320" s="42">
        <f>SUMIFS('Sample - Superstore'!R:R,'Sample - Superstore'!$V:$V,$A3320,'Sample - Superstore'!$N:$N,$B3320)</f>
        <v>65.36761317</v>
      </c>
      <c r="G3320" s="43" t="str">
        <f>IF(OR($F3320&lt;Lower_Limit,$F3320&gt;Upper_Limit),TRUE,IF($F3320&gt;Upper_percentile,"P99",IF($F3320&lt;Lower_percentile,"P01","")))</f>
        <v/>
      </c>
      <c r="H3320" s="44">
        <f>SUMIFS('Sample - Superstore'!S:S,'Sample - Superstore'!$V:$V,$A3320,'Sample - Superstore'!$N:$N,$B3320)</f>
        <v>5</v>
      </c>
      <c r="I3320" s="45">
        <f>SUMIFS('Sample - Superstore'!T:T,'Sample - Superstore'!$V:$V,$A3320,'Sample - Superstore'!$N:$N,$B3320)</f>
        <v>0</v>
      </c>
      <c r="J3320" s="42">
        <f>SUMIFS('Sample - Superstore'!U:U,'Sample - Superstore'!$V:$V,$A3320,'Sample - Superstore'!$N:$N,$B3320)</f>
        <v>31.37645432</v>
      </c>
      <c r="N3320" s="40"/>
    </row>
    <row r="3321">
      <c r="A3321" s="41" t="s">
        <v>8637</v>
      </c>
      <c r="B3321" s="36" t="s">
        <v>964</v>
      </c>
      <c r="C3321" s="36" t="s">
        <v>51</v>
      </c>
      <c r="D3321" s="36" t="s">
        <v>52</v>
      </c>
      <c r="E3321" s="36" t="s">
        <v>965</v>
      </c>
      <c r="F3321" s="42">
        <f>SUMIFS('Sample - Superstore'!R:R,'Sample - Superstore'!$V:$V,$A3321,'Sample - Superstore'!$N:$N,$B3321)</f>
        <v>393.8356247</v>
      </c>
      <c r="G3321" s="43" t="str">
        <f>IF(OR($F3321&lt;Lower_Limit,$F3321&gt;Upper_Limit),TRUE,IF($F3321&gt;Upper_percentile,"P99",IF($F3321&lt;Lower_percentile,"P01","")))</f>
        <v/>
      </c>
      <c r="H3321" s="44">
        <f>SUMIFS('Sample - Superstore'!S:S,'Sample - Superstore'!$V:$V,$A3321,'Sample - Superstore'!$N:$N,$B3321)</f>
        <v>3</v>
      </c>
      <c r="I3321" s="45">
        <f>SUMIFS('Sample - Superstore'!T:T,'Sample - Superstore'!$V:$V,$A3321,'Sample - Superstore'!$N:$N,$B3321)</f>
        <v>0.2</v>
      </c>
      <c r="J3321" s="42">
        <f>SUMIFS('Sample - Superstore'!U:U,'Sample - Superstore'!$V:$V,$A3321,'Sample - Superstore'!$N:$N,$B3321)</f>
        <v>-93.53596086</v>
      </c>
      <c r="N3321" s="40"/>
    </row>
    <row r="3322">
      <c r="A3322" s="41" t="s">
        <v>8637</v>
      </c>
      <c r="B3322" s="36" t="s">
        <v>970</v>
      </c>
      <c r="C3322" s="36" t="s">
        <v>35</v>
      </c>
      <c r="D3322" s="36" t="s">
        <v>263</v>
      </c>
      <c r="E3322" s="36" t="s">
        <v>971</v>
      </c>
      <c r="F3322" s="42">
        <f>SUMIFS('Sample - Superstore'!R:R,'Sample - Superstore'!$V:$V,$A3322,'Sample - Superstore'!$N:$N,$B3322)</f>
        <v>2335.62484</v>
      </c>
      <c r="G3322" s="43" t="str">
        <f>IF(OR($F3322&lt;Lower_Limit,$F3322&gt;Upper_Limit),TRUE,IF($F3322&gt;Upper_percentile,"P99",IF($F3322&lt;Lower_percentile,"P01","")))</f>
        <v/>
      </c>
      <c r="H3322" s="44">
        <f>SUMIFS('Sample - Superstore'!S:S,'Sample - Superstore'!$V:$V,$A3322,'Sample - Superstore'!$N:$N,$B3322)</f>
        <v>6</v>
      </c>
      <c r="I3322" s="45">
        <f>SUMIFS('Sample - Superstore'!T:T,'Sample - Superstore'!$V:$V,$A3322,'Sample - Superstore'!$N:$N,$B3322)</f>
        <v>0</v>
      </c>
      <c r="J3322" s="42">
        <f>SUMIFS('Sample - Superstore'!U:U,'Sample - Superstore'!$V:$V,$A3322,'Sample - Superstore'!$N:$N,$B3322)</f>
        <v>653.9749551</v>
      </c>
      <c r="N3322" s="40"/>
    </row>
    <row r="3323">
      <c r="A3323" s="41" t="s">
        <v>8637</v>
      </c>
      <c r="B3323" s="36" t="s">
        <v>1098</v>
      </c>
      <c r="C3323" s="36" t="s">
        <v>51</v>
      </c>
      <c r="D3323" s="36" t="s">
        <v>283</v>
      </c>
      <c r="E3323" s="36" t="s">
        <v>1099</v>
      </c>
      <c r="F3323" s="42">
        <f>SUMIFS('Sample - Superstore'!R:R,'Sample - Superstore'!$V:$V,$A3323,'Sample - Superstore'!$N:$N,$B3323)</f>
        <v>2916.923621</v>
      </c>
      <c r="G3323" s="43" t="str">
        <f>IF(OR($F3323&lt;Lower_Limit,$F3323&gt;Upper_Limit),TRUE,IF($F3323&gt;Upper_percentile,"P99",IF($F3323&lt;Lower_percentile,"P01","")))</f>
        <v>P99</v>
      </c>
      <c r="H3323" s="44">
        <f>SUMIFS('Sample - Superstore'!S:S,'Sample - Superstore'!$V:$V,$A3323,'Sample - Superstore'!$N:$N,$B3323)</f>
        <v>8</v>
      </c>
      <c r="I3323" s="45">
        <f>SUMIFS('Sample - Superstore'!T:T,'Sample - Superstore'!$V:$V,$A3323,'Sample - Superstore'!$N:$N,$B3323)</f>
        <v>0</v>
      </c>
      <c r="J3323" s="42">
        <f>SUMIFS('Sample - Superstore'!U:U,'Sample - Superstore'!$V:$V,$A3323,'Sample - Superstore'!$N:$N,$B3323)</f>
        <v>962.5847951</v>
      </c>
      <c r="N3323" s="40"/>
    </row>
    <row r="3324">
      <c r="A3324" s="41" t="s">
        <v>8637</v>
      </c>
      <c r="B3324" s="36" t="s">
        <v>6092</v>
      </c>
      <c r="C3324" s="36" t="s">
        <v>39</v>
      </c>
      <c r="D3324" s="36" t="s">
        <v>61</v>
      </c>
      <c r="E3324" s="36" t="s">
        <v>6093</v>
      </c>
      <c r="F3324" s="42">
        <f>SUMIFS('Sample - Superstore'!R:R,'Sample - Superstore'!$V:$V,$A3324,'Sample - Superstore'!$N:$N,$B3324)</f>
        <v>101.8352222</v>
      </c>
      <c r="G3324" s="43" t="str">
        <f>IF(OR($F3324&lt;Lower_Limit,$F3324&gt;Upper_Limit),TRUE,IF($F3324&gt;Upper_percentile,"P99",IF($F3324&lt;Lower_percentile,"P01","")))</f>
        <v/>
      </c>
      <c r="H3324" s="44">
        <f>SUMIFS('Sample - Superstore'!S:S,'Sample - Superstore'!$V:$V,$A3324,'Sample - Superstore'!$N:$N,$B3324)</f>
        <v>3</v>
      </c>
      <c r="I3324" s="45">
        <f>SUMIFS('Sample - Superstore'!T:T,'Sample - Superstore'!$V:$V,$A3324,'Sample - Superstore'!$N:$N,$B3324)</f>
        <v>0</v>
      </c>
      <c r="J3324" s="42">
        <f>SUMIFS('Sample - Superstore'!U:U,'Sample - Superstore'!$V:$V,$A3324,'Sample - Superstore'!$N:$N,$B3324)</f>
        <v>19.34869222</v>
      </c>
      <c r="N3324" s="40"/>
    </row>
    <row r="3325">
      <c r="A3325" s="41" t="s">
        <v>8637</v>
      </c>
      <c r="B3325" s="36" t="s">
        <v>103</v>
      </c>
      <c r="C3325" s="36" t="s">
        <v>39</v>
      </c>
      <c r="D3325" s="36" t="s">
        <v>61</v>
      </c>
      <c r="E3325" s="36" t="s">
        <v>104</v>
      </c>
      <c r="F3325" s="42">
        <f>SUMIFS('Sample - Superstore'!R:R,'Sample - Superstore'!$V:$V,$A3325,'Sample - Superstore'!$N:$N,$B3325)</f>
        <v>48.37688477</v>
      </c>
      <c r="G3325" s="43" t="str">
        <f>IF(OR($F3325&lt;Lower_Limit,$F3325&gt;Upper_Limit),TRUE,IF($F3325&gt;Upper_percentile,"P99",IF($F3325&lt;Lower_percentile,"P01","")))</f>
        <v/>
      </c>
      <c r="H3325" s="44">
        <f>SUMIFS('Sample - Superstore'!S:S,'Sample - Superstore'!$V:$V,$A3325,'Sample - Superstore'!$N:$N,$B3325)</f>
        <v>1</v>
      </c>
      <c r="I3325" s="45">
        <f>SUMIFS('Sample - Superstore'!T:T,'Sample - Superstore'!$V:$V,$A3325,'Sample - Superstore'!$N:$N,$B3325)</f>
        <v>0</v>
      </c>
      <c r="J3325" s="42">
        <f>SUMIFS('Sample - Superstore'!U:U,'Sample - Superstore'!$V:$V,$A3325,'Sample - Superstore'!$N:$N,$B3325)</f>
        <v>17.89944737</v>
      </c>
      <c r="N3325" s="40"/>
    </row>
    <row r="3326">
      <c r="A3326" s="41" t="s">
        <v>8637</v>
      </c>
      <c r="B3326" s="36" t="s">
        <v>4972</v>
      </c>
      <c r="C3326" s="36" t="s">
        <v>51</v>
      </c>
      <c r="D3326" s="36" t="s">
        <v>76</v>
      </c>
      <c r="E3326" s="36" t="s">
        <v>4973</v>
      </c>
      <c r="F3326" s="42">
        <f>SUMIFS('Sample - Superstore'!R:R,'Sample - Superstore'!$V:$V,$A3326,'Sample - Superstore'!$N:$N,$B3326)</f>
        <v>21.07772016</v>
      </c>
      <c r="G3326" s="43" t="str">
        <f>IF(OR($F3326&lt;Lower_Limit,$F3326&gt;Upper_Limit),TRUE,IF($F3326&gt;Upper_percentile,"P99",IF($F3326&lt;Lower_percentile,"P01","")))</f>
        <v/>
      </c>
      <c r="H3326" s="44">
        <f>SUMIFS('Sample - Superstore'!S:S,'Sample - Superstore'!$V:$V,$A3326,'Sample - Superstore'!$N:$N,$B3326)</f>
        <v>2</v>
      </c>
      <c r="I3326" s="45">
        <f>SUMIFS('Sample - Superstore'!T:T,'Sample - Superstore'!$V:$V,$A3326,'Sample - Superstore'!$N:$N,$B3326)</f>
        <v>0</v>
      </c>
      <c r="J3326" s="42">
        <f>SUMIFS('Sample - Superstore'!U:U,'Sample - Superstore'!$V:$V,$A3326,'Sample - Superstore'!$N:$N,$B3326)</f>
        <v>10.53886008</v>
      </c>
      <c r="N3326" s="40"/>
    </row>
    <row r="3327">
      <c r="A3327" s="41" t="s">
        <v>8637</v>
      </c>
      <c r="B3327" s="36" t="s">
        <v>6758</v>
      </c>
      <c r="C3327" s="36" t="s">
        <v>39</v>
      </c>
      <c r="D3327" s="36" t="s">
        <v>40</v>
      </c>
      <c r="E3327" s="36" t="s">
        <v>6759</v>
      </c>
      <c r="F3327" s="42">
        <f>SUMIFS('Sample - Superstore'!R:R,'Sample - Superstore'!$V:$V,$A3327,'Sample - Superstore'!$N:$N,$B3327)</f>
        <v>3.603111111</v>
      </c>
      <c r="G3327" s="43" t="str">
        <f>IF(OR($F3327&lt;Lower_Limit,$F3327&gt;Upper_Limit),TRUE,IF($F3327&gt;Upper_percentile,"P99",IF($F3327&lt;Lower_percentile,"P01","")))</f>
        <v/>
      </c>
      <c r="H3327" s="44">
        <f>SUMIFS('Sample - Superstore'!S:S,'Sample - Superstore'!$V:$V,$A3327,'Sample - Superstore'!$N:$N,$B3327)</f>
        <v>1</v>
      </c>
      <c r="I3327" s="45">
        <f>SUMIFS('Sample - Superstore'!T:T,'Sample - Superstore'!$V:$V,$A3327,'Sample - Superstore'!$N:$N,$B3327)</f>
        <v>0.4</v>
      </c>
      <c r="J3327" s="42">
        <f>SUMIFS('Sample - Superstore'!U:U,'Sample - Superstore'!$V:$V,$A3327,'Sample - Superstore'!$N:$N,$B3327)</f>
        <v>-0.7806740741</v>
      </c>
      <c r="N3327" s="40"/>
    </row>
    <row r="3328">
      <c r="A3328" s="41" t="s">
        <v>8637</v>
      </c>
      <c r="B3328" s="36" t="s">
        <v>4338</v>
      </c>
      <c r="C3328" s="36" t="s">
        <v>51</v>
      </c>
      <c r="D3328" s="36" t="s">
        <v>52</v>
      </c>
      <c r="E3328" s="36" t="s">
        <v>4339</v>
      </c>
      <c r="F3328" s="42">
        <f>SUMIFS('Sample - Superstore'!R:R,'Sample - Superstore'!$V:$V,$A3328,'Sample - Superstore'!$N:$N,$B3328)</f>
        <v>33.28934979</v>
      </c>
      <c r="G3328" s="43" t="str">
        <f>IF(OR($F3328&lt;Lower_Limit,$F3328&gt;Upper_Limit),TRUE,IF($F3328&gt;Upper_percentile,"P99",IF($F3328&lt;Lower_percentile,"P01","")))</f>
        <v/>
      </c>
      <c r="H3328" s="44">
        <f>SUMIFS('Sample - Superstore'!S:S,'Sample - Superstore'!$V:$V,$A3328,'Sample - Superstore'!$N:$N,$B3328)</f>
        <v>2</v>
      </c>
      <c r="I3328" s="45">
        <f>SUMIFS('Sample - Superstore'!T:T,'Sample - Superstore'!$V:$V,$A3328,'Sample - Superstore'!$N:$N,$B3328)</f>
        <v>0.2</v>
      </c>
      <c r="J3328" s="42">
        <f>SUMIFS('Sample - Superstore'!U:U,'Sample - Superstore'!$V:$V,$A3328,'Sample - Superstore'!$N:$N,$B3328)</f>
        <v>2.912818107</v>
      </c>
      <c r="N3328" s="40"/>
    </row>
    <row r="3329">
      <c r="A3329" s="41" t="s">
        <v>8637</v>
      </c>
      <c r="B3329" s="36" t="s">
        <v>5000</v>
      </c>
      <c r="C3329" s="36" t="s">
        <v>51</v>
      </c>
      <c r="D3329" s="36" t="s">
        <v>124</v>
      </c>
      <c r="E3329" s="36" t="s">
        <v>5001</v>
      </c>
      <c r="F3329" s="42">
        <f>SUMIFS('Sample - Superstore'!R:R,'Sample - Superstore'!$V:$V,$A3329,'Sample - Superstore'!$N:$N,$B3329)</f>
        <v>25.344</v>
      </c>
      <c r="G3329" s="43" t="str">
        <f>IF(OR($F3329&lt;Lower_Limit,$F3329&gt;Upper_Limit),TRUE,IF($F3329&gt;Upper_percentile,"P99",IF($F3329&lt;Lower_percentile,"P01","")))</f>
        <v/>
      </c>
      <c r="H3329" s="44">
        <f>SUMIFS('Sample - Superstore'!S:S,'Sample - Superstore'!$V:$V,$A3329,'Sample - Superstore'!$N:$N,$B3329)</f>
        <v>6</v>
      </c>
      <c r="I3329" s="45">
        <f>SUMIFS('Sample - Superstore'!T:T,'Sample - Superstore'!$V:$V,$A3329,'Sample - Superstore'!$N:$N,$B3329)</f>
        <v>0.2</v>
      </c>
      <c r="J3329" s="42">
        <f>SUMIFS('Sample - Superstore'!U:U,'Sample - Superstore'!$V:$V,$A3329,'Sample - Superstore'!$N:$N,$B3329)</f>
        <v>7.92</v>
      </c>
      <c r="N3329" s="40"/>
    </row>
    <row r="3330">
      <c r="A3330" s="41" t="s">
        <v>8637</v>
      </c>
      <c r="B3330" s="36" t="s">
        <v>2046</v>
      </c>
      <c r="C3330" s="36" t="s">
        <v>51</v>
      </c>
      <c r="D3330" s="36" t="s">
        <v>205</v>
      </c>
      <c r="E3330" s="36" t="s">
        <v>2047</v>
      </c>
      <c r="F3330" s="42">
        <f>SUMIFS('Sample - Superstore'!R:R,'Sample - Superstore'!$V:$V,$A3330,'Sample - Superstore'!$N:$N,$B3330)</f>
        <v>43.92</v>
      </c>
      <c r="G3330" s="43" t="str">
        <f>IF(OR($F3330&lt;Lower_Limit,$F3330&gt;Upper_Limit),TRUE,IF($F3330&gt;Upper_percentile,"P99",IF($F3330&lt;Lower_percentile,"P01","")))</f>
        <v/>
      </c>
      <c r="H3330" s="44">
        <f>SUMIFS('Sample - Superstore'!S:S,'Sample - Superstore'!$V:$V,$A3330,'Sample - Superstore'!$N:$N,$B3330)</f>
        <v>5</v>
      </c>
      <c r="I3330" s="45">
        <f>SUMIFS('Sample - Superstore'!T:T,'Sample - Superstore'!$V:$V,$A3330,'Sample - Superstore'!$N:$N,$B3330)</f>
        <v>0.2</v>
      </c>
      <c r="J3330" s="42">
        <f>SUMIFS('Sample - Superstore'!U:U,'Sample - Superstore'!$V:$V,$A3330,'Sample - Superstore'!$N:$N,$B3330)</f>
        <v>15.921</v>
      </c>
      <c r="N3330" s="40"/>
    </row>
    <row r="3331">
      <c r="A3331" s="41" t="s">
        <v>8637</v>
      </c>
      <c r="B3331" s="36" t="s">
        <v>6658</v>
      </c>
      <c r="C3331" s="36" t="s">
        <v>51</v>
      </c>
      <c r="D3331" s="36" t="s">
        <v>124</v>
      </c>
      <c r="E3331" s="36" t="s">
        <v>6659</v>
      </c>
      <c r="F3331" s="42">
        <f>SUMIFS('Sample - Superstore'!R:R,'Sample - Superstore'!$V:$V,$A3331,'Sample - Superstore'!$N:$N,$B3331)</f>
        <v>16.81910864</v>
      </c>
      <c r="G3331" s="43" t="str">
        <f>IF(OR($F3331&lt;Lower_Limit,$F3331&gt;Upper_Limit),TRUE,IF($F3331&gt;Upper_percentile,"P99",IF($F3331&lt;Lower_percentile,"P01","")))</f>
        <v/>
      </c>
      <c r="H3331" s="44">
        <f>SUMIFS('Sample - Superstore'!S:S,'Sample - Superstore'!$V:$V,$A3331,'Sample - Superstore'!$N:$N,$B3331)</f>
        <v>4</v>
      </c>
      <c r="I3331" s="45">
        <f>SUMIFS('Sample - Superstore'!T:T,'Sample - Superstore'!$V:$V,$A3331,'Sample - Superstore'!$N:$N,$B3331)</f>
        <v>0.2</v>
      </c>
      <c r="J3331" s="42">
        <f>SUMIFS('Sample - Superstore'!U:U,'Sample - Superstore'!$V:$V,$A3331,'Sample - Superstore'!$N:$N,$B3331)</f>
        <v>6.09692688</v>
      </c>
      <c r="N3331" s="40"/>
    </row>
    <row r="3332">
      <c r="A3332" s="41" t="s">
        <v>8637</v>
      </c>
      <c r="B3332" s="36" t="s">
        <v>5410</v>
      </c>
      <c r="C3332" s="36" t="s">
        <v>51</v>
      </c>
      <c r="D3332" s="36" t="s">
        <v>124</v>
      </c>
      <c r="E3332" s="36" t="s">
        <v>5411</v>
      </c>
      <c r="F3332" s="42">
        <f>SUMIFS('Sample - Superstore'!R:R,'Sample - Superstore'!$V:$V,$A3332,'Sample - Superstore'!$N:$N,$B3332)</f>
        <v>12.96634733</v>
      </c>
      <c r="G3332" s="43" t="str">
        <f>IF(OR($F3332&lt;Lower_Limit,$F3332&gt;Upper_Limit),TRUE,IF($F3332&gt;Upper_percentile,"P99",IF($F3332&lt;Lower_percentile,"P01","")))</f>
        <v/>
      </c>
      <c r="H3332" s="44">
        <f>SUMIFS('Sample - Superstore'!S:S,'Sample - Superstore'!$V:$V,$A3332,'Sample - Superstore'!$N:$N,$B3332)</f>
        <v>2</v>
      </c>
      <c r="I3332" s="45">
        <f>SUMIFS('Sample - Superstore'!T:T,'Sample - Superstore'!$V:$V,$A3332,'Sample - Superstore'!$N:$N,$B3332)</f>
        <v>0.2</v>
      </c>
      <c r="J3332" s="42">
        <f>SUMIFS('Sample - Superstore'!U:U,'Sample - Superstore'!$V:$V,$A3332,'Sample - Superstore'!$N:$N,$B3332)</f>
        <v>4.538221564</v>
      </c>
      <c r="N3332" s="40"/>
    </row>
    <row r="3333">
      <c r="A3333" s="41" t="s">
        <v>8637</v>
      </c>
      <c r="B3333" s="36" t="s">
        <v>6766</v>
      </c>
      <c r="C3333" s="36" t="s">
        <v>35</v>
      </c>
      <c r="D3333" s="36" t="s">
        <v>121</v>
      </c>
      <c r="E3333" s="36" t="s">
        <v>6767</v>
      </c>
      <c r="F3333" s="42">
        <f>SUMIFS('Sample - Superstore'!R:R,'Sample - Superstore'!$V:$V,$A3333,'Sample - Superstore'!$N:$N,$B3333)</f>
        <v>23.58749281</v>
      </c>
      <c r="G3333" s="43" t="str">
        <f>IF(OR($F3333&lt;Lower_Limit,$F3333&gt;Upper_Limit),TRUE,IF($F3333&gt;Upper_percentile,"P99",IF($F3333&lt;Lower_percentile,"P01","")))</f>
        <v/>
      </c>
      <c r="H3333" s="44">
        <f>SUMIFS('Sample - Superstore'!S:S,'Sample - Superstore'!$V:$V,$A3333,'Sample - Superstore'!$N:$N,$B3333)</f>
        <v>7</v>
      </c>
      <c r="I3333" s="45">
        <f>SUMIFS('Sample - Superstore'!T:T,'Sample - Superstore'!$V:$V,$A3333,'Sample - Superstore'!$N:$N,$B3333)</f>
        <v>0.2</v>
      </c>
      <c r="J3333" s="42">
        <f>SUMIFS('Sample - Superstore'!U:U,'Sample - Superstore'!$V:$V,$A3333,'Sample - Superstore'!$N:$N,$B3333)</f>
        <v>6.486560524</v>
      </c>
      <c r="N3333" s="40"/>
    </row>
    <row r="3334">
      <c r="A3334" s="41" t="s">
        <v>8637</v>
      </c>
      <c r="B3334" s="36" t="s">
        <v>3217</v>
      </c>
      <c r="C3334" s="36" t="s">
        <v>39</v>
      </c>
      <c r="D3334" s="36" t="s">
        <v>61</v>
      </c>
      <c r="E3334" s="36" t="s">
        <v>3218</v>
      </c>
      <c r="F3334" s="42">
        <f>SUMIFS('Sample - Superstore'!R:R,'Sample - Superstore'!$V:$V,$A3334,'Sample - Superstore'!$N:$N,$B3334)</f>
        <v>1099.5</v>
      </c>
      <c r="G3334" s="43" t="str">
        <f>IF(OR($F3334&lt;Lower_Limit,$F3334&gt;Upper_Limit),TRUE,IF($F3334&gt;Upper_percentile,"P99",IF($F3334&lt;Lower_percentile,"P01","")))</f>
        <v/>
      </c>
      <c r="H3334" s="44">
        <f>SUMIFS('Sample - Superstore'!S:S,'Sample - Superstore'!$V:$V,$A3334,'Sample - Superstore'!$N:$N,$B3334)</f>
        <v>10</v>
      </c>
      <c r="I3334" s="45">
        <f>SUMIFS('Sample - Superstore'!T:T,'Sample - Superstore'!$V:$V,$A3334,'Sample - Superstore'!$N:$N,$B3334)</f>
        <v>0</v>
      </c>
      <c r="J3334" s="42">
        <f>SUMIFS('Sample - Superstore'!U:U,'Sample - Superstore'!$V:$V,$A3334,'Sample - Superstore'!$N:$N,$B3334)</f>
        <v>362.835</v>
      </c>
      <c r="N3334" s="40"/>
    </row>
    <row r="3335">
      <c r="A3335" s="41" t="s">
        <v>8637</v>
      </c>
      <c r="B3335" s="36" t="s">
        <v>926</v>
      </c>
      <c r="C3335" s="36" t="s">
        <v>39</v>
      </c>
      <c r="D3335" s="36" t="s">
        <v>61</v>
      </c>
      <c r="E3335" s="36" t="s">
        <v>927</v>
      </c>
      <c r="F3335" s="42">
        <f>SUMIFS('Sample - Superstore'!R:R,'Sample - Superstore'!$V:$V,$A3335,'Sample - Superstore'!$N:$N,$B3335)</f>
        <v>44.75</v>
      </c>
      <c r="G3335" s="43" t="str">
        <f>IF(OR($F3335&lt;Lower_Limit,$F3335&gt;Upper_Limit),TRUE,IF($F3335&gt;Upper_percentile,"P99",IF($F3335&lt;Lower_percentile,"P01","")))</f>
        <v/>
      </c>
      <c r="H3335" s="44">
        <f>SUMIFS('Sample - Superstore'!S:S,'Sample - Superstore'!$V:$V,$A3335,'Sample - Superstore'!$N:$N,$B3335)</f>
        <v>5</v>
      </c>
      <c r="I3335" s="45">
        <f>SUMIFS('Sample - Superstore'!T:T,'Sample - Superstore'!$V:$V,$A3335,'Sample - Superstore'!$N:$N,$B3335)</f>
        <v>0</v>
      </c>
      <c r="J3335" s="42">
        <f>SUMIFS('Sample - Superstore'!U:U,'Sample - Superstore'!$V:$V,$A3335,'Sample - Superstore'!$N:$N,$B3335)</f>
        <v>8.5025</v>
      </c>
      <c r="N3335" s="40"/>
    </row>
    <row r="3336">
      <c r="A3336" s="41" t="s">
        <v>8637</v>
      </c>
      <c r="B3336" s="36" t="s">
        <v>4498</v>
      </c>
      <c r="C3336" s="36" t="s">
        <v>51</v>
      </c>
      <c r="D3336" s="36" t="s">
        <v>124</v>
      </c>
      <c r="E3336" s="36" t="s">
        <v>4499</v>
      </c>
      <c r="F3336" s="42">
        <f>SUMIFS('Sample - Superstore'!R:R,'Sample - Superstore'!$V:$V,$A3336,'Sample - Superstore'!$N:$N,$B3336)</f>
        <v>11.96</v>
      </c>
      <c r="G3336" s="43" t="str">
        <f>IF(OR($F3336&lt;Lower_Limit,$F3336&gt;Upper_Limit),TRUE,IF($F3336&gt;Upper_percentile,"P99",IF($F3336&lt;Lower_percentile,"P01","")))</f>
        <v/>
      </c>
      <c r="H3336" s="44">
        <f>SUMIFS('Sample - Superstore'!S:S,'Sample - Superstore'!$V:$V,$A3336,'Sample - Superstore'!$N:$N,$B3336)</f>
        <v>2</v>
      </c>
      <c r="I3336" s="45">
        <f>SUMIFS('Sample - Superstore'!T:T,'Sample - Superstore'!$V:$V,$A3336,'Sample - Superstore'!$N:$N,$B3336)</f>
        <v>0</v>
      </c>
      <c r="J3336" s="42">
        <f>SUMIFS('Sample - Superstore'!U:U,'Sample - Superstore'!$V:$V,$A3336,'Sample - Superstore'!$N:$N,$B3336)</f>
        <v>5.382</v>
      </c>
      <c r="N3336" s="40"/>
    </row>
    <row r="3337">
      <c r="A3337" s="41" t="s">
        <v>8637</v>
      </c>
      <c r="B3337" s="36" t="s">
        <v>6424</v>
      </c>
      <c r="C3337" s="36" t="s">
        <v>51</v>
      </c>
      <c r="D3337" s="36" t="s">
        <v>76</v>
      </c>
      <c r="E3337" s="36" t="s">
        <v>6425</v>
      </c>
      <c r="F3337" s="42">
        <f>SUMIFS('Sample - Superstore'!R:R,'Sample - Superstore'!$V:$V,$A3337,'Sample - Superstore'!$N:$N,$B3337)</f>
        <v>3.912</v>
      </c>
      <c r="G3337" s="43" t="str">
        <f>IF(OR($F3337&lt;Lower_Limit,$F3337&gt;Upper_Limit),TRUE,IF($F3337&gt;Upper_percentile,"P99",IF($F3337&lt;Lower_percentile,"P01","")))</f>
        <v/>
      </c>
      <c r="H3337" s="44">
        <f>SUMIFS('Sample - Superstore'!S:S,'Sample - Superstore'!$V:$V,$A3337,'Sample - Superstore'!$N:$N,$B3337)</f>
        <v>1</v>
      </c>
      <c r="I3337" s="45">
        <f>SUMIFS('Sample - Superstore'!T:T,'Sample - Superstore'!$V:$V,$A3337,'Sample - Superstore'!$N:$N,$B3337)</f>
        <v>0.2</v>
      </c>
      <c r="J3337" s="42">
        <f>SUMIFS('Sample - Superstore'!U:U,'Sample - Superstore'!$V:$V,$A3337,'Sample - Superstore'!$N:$N,$B3337)</f>
        <v>1.2714</v>
      </c>
      <c r="N3337" s="40"/>
    </row>
    <row r="3338">
      <c r="A3338" s="41" t="s">
        <v>8637</v>
      </c>
      <c r="B3338" s="36" t="s">
        <v>1584</v>
      </c>
      <c r="C3338" s="36" t="s">
        <v>51</v>
      </c>
      <c r="D3338" s="36" t="s">
        <v>76</v>
      </c>
      <c r="E3338" s="36" t="s">
        <v>1585</v>
      </c>
      <c r="F3338" s="42">
        <f>SUMIFS('Sample - Superstore'!R:R,'Sample - Superstore'!$V:$V,$A3338,'Sample - Superstore'!$N:$N,$B3338)</f>
        <v>6.746414578</v>
      </c>
      <c r="G3338" s="43" t="str">
        <f>IF(OR($F3338&lt;Lower_Limit,$F3338&gt;Upper_Limit),TRUE,IF($F3338&gt;Upper_percentile,"P99",IF($F3338&lt;Lower_percentile,"P01","")))</f>
        <v/>
      </c>
      <c r="H3338" s="44">
        <f>SUMIFS('Sample - Superstore'!S:S,'Sample - Superstore'!$V:$V,$A3338,'Sample - Superstore'!$N:$N,$B3338)</f>
        <v>6</v>
      </c>
      <c r="I3338" s="45">
        <f>SUMIFS('Sample - Superstore'!T:T,'Sample - Superstore'!$V:$V,$A3338,'Sample - Superstore'!$N:$N,$B3338)</f>
        <v>1.5</v>
      </c>
      <c r="J3338" s="42">
        <f>SUMIFS('Sample - Superstore'!U:U,'Sample - Superstore'!$V:$V,$A3338,'Sample - Superstore'!$N:$N,$B3338)</f>
        <v>-8.44779949</v>
      </c>
      <c r="N3338" s="40"/>
    </row>
    <row r="3339">
      <c r="A3339" s="41" t="s">
        <v>8637</v>
      </c>
      <c r="B3339" s="36" t="s">
        <v>5109</v>
      </c>
      <c r="C3339" s="36" t="s">
        <v>51</v>
      </c>
      <c r="D3339" s="36" t="s">
        <v>283</v>
      </c>
      <c r="E3339" s="36" t="s">
        <v>5110</v>
      </c>
      <c r="F3339" s="42">
        <f>SUMIFS('Sample - Superstore'!R:R,'Sample - Superstore'!$V:$V,$A3339,'Sample - Superstore'!$N:$N,$B3339)</f>
        <v>3.498098462</v>
      </c>
      <c r="G3339" s="43" t="str">
        <f>IF(OR($F3339&lt;Lower_Limit,$F3339&gt;Upper_Limit),TRUE,IF($F3339&gt;Upper_percentile,"P99",IF($F3339&lt;Lower_percentile,"P01","")))</f>
        <v/>
      </c>
      <c r="H3339" s="44">
        <f>SUMIFS('Sample - Superstore'!S:S,'Sample - Superstore'!$V:$V,$A3339,'Sample - Superstore'!$N:$N,$B3339)</f>
        <v>2</v>
      </c>
      <c r="I3339" s="45">
        <f>SUMIFS('Sample - Superstore'!T:T,'Sample - Superstore'!$V:$V,$A3339,'Sample - Superstore'!$N:$N,$B3339)</f>
        <v>0.2</v>
      </c>
      <c r="J3339" s="42">
        <f>SUMIFS('Sample - Superstore'!U:U,'Sample - Superstore'!$V:$V,$A3339,'Sample - Superstore'!$N:$N,$B3339)</f>
        <v>0.393536077</v>
      </c>
      <c r="N3339" s="40"/>
    </row>
    <row r="3340">
      <c r="A3340" s="41" t="s">
        <v>8637</v>
      </c>
      <c r="B3340" s="36" t="s">
        <v>1205</v>
      </c>
      <c r="C3340" s="36" t="s">
        <v>39</v>
      </c>
      <c r="D3340" s="36" t="s">
        <v>61</v>
      </c>
      <c r="E3340" s="36" t="s">
        <v>1206</v>
      </c>
      <c r="F3340" s="42">
        <f>SUMIFS('Sample - Superstore'!R:R,'Sample - Superstore'!$V:$V,$A3340,'Sample - Superstore'!$N:$N,$B3340)</f>
        <v>1586.684421</v>
      </c>
      <c r="G3340" s="43" t="str">
        <f>IF(OR($F3340&lt;Lower_Limit,$F3340&gt;Upper_Limit),TRUE,IF($F3340&gt;Upper_percentile,"P99",IF($F3340&lt;Lower_percentile,"P01","")))</f>
        <v/>
      </c>
      <c r="H3340" s="44">
        <f>SUMIFS('Sample - Superstore'!S:S,'Sample - Superstore'!$V:$V,$A3340,'Sample - Superstore'!$N:$N,$B3340)</f>
        <v>10</v>
      </c>
      <c r="I3340" s="45">
        <f>SUMIFS('Sample - Superstore'!T:T,'Sample - Superstore'!$V:$V,$A3340,'Sample - Superstore'!$N:$N,$B3340)</f>
        <v>0.2</v>
      </c>
      <c r="J3340" s="42">
        <f>SUMIFS('Sample - Superstore'!U:U,'Sample - Superstore'!$V:$V,$A3340,'Sample - Superstore'!$N:$N,$B3340)</f>
        <v>308.9843509</v>
      </c>
      <c r="N3340" s="40"/>
    </row>
    <row r="3341">
      <c r="A3341" s="41" t="s">
        <v>8637</v>
      </c>
      <c r="B3341" s="36" t="s">
        <v>602</v>
      </c>
      <c r="C3341" s="36" t="s">
        <v>51</v>
      </c>
      <c r="D3341" s="36" t="s">
        <v>124</v>
      </c>
      <c r="E3341" s="36" t="s">
        <v>603</v>
      </c>
      <c r="F3341" s="42">
        <f>SUMIFS('Sample - Superstore'!R:R,'Sample - Superstore'!$V:$V,$A3341,'Sample - Superstore'!$N:$N,$B3341)</f>
        <v>10.33952434</v>
      </c>
      <c r="G3341" s="43" t="str">
        <f>IF(OR($F3341&lt;Lower_Limit,$F3341&gt;Upper_Limit),TRUE,IF($F3341&gt;Upper_percentile,"P99",IF($F3341&lt;Lower_percentile,"P01","")))</f>
        <v/>
      </c>
      <c r="H3341" s="44">
        <f>SUMIFS('Sample - Superstore'!S:S,'Sample - Superstore'!$V:$V,$A3341,'Sample - Superstore'!$N:$N,$B3341)</f>
        <v>3</v>
      </c>
      <c r="I3341" s="45">
        <f>SUMIFS('Sample - Superstore'!T:T,'Sample - Superstore'!$V:$V,$A3341,'Sample - Superstore'!$N:$N,$B3341)</f>
        <v>0.2</v>
      </c>
      <c r="J3341" s="42">
        <f>SUMIFS('Sample - Superstore'!U:U,'Sample - Superstore'!$V:$V,$A3341,'Sample - Superstore'!$N:$N,$B3341)</f>
        <v>3.618833518</v>
      </c>
      <c r="N3341" s="40"/>
    </row>
    <row r="3342">
      <c r="A3342" s="41" t="s">
        <v>8637</v>
      </c>
      <c r="B3342" s="36" t="s">
        <v>2405</v>
      </c>
      <c r="C3342" s="36" t="s">
        <v>39</v>
      </c>
      <c r="D3342" s="36" t="s">
        <v>40</v>
      </c>
      <c r="E3342" s="36" t="s">
        <v>2406</v>
      </c>
      <c r="F3342" s="42">
        <f>SUMIFS('Sample - Superstore'!R:R,'Sample - Superstore'!$V:$V,$A3342,'Sample - Superstore'!$N:$N,$B3342)</f>
        <v>338.2561541</v>
      </c>
      <c r="G3342" s="43" t="str">
        <f>IF(OR($F3342&lt;Lower_Limit,$F3342&gt;Upper_Limit),TRUE,IF($F3342&gt;Upper_percentile,"P99",IF($F3342&lt;Lower_percentile,"P01","")))</f>
        <v/>
      </c>
      <c r="H3342" s="44">
        <f>SUMIFS('Sample - Superstore'!S:S,'Sample - Superstore'!$V:$V,$A3342,'Sample - Superstore'!$N:$N,$B3342)</f>
        <v>5</v>
      </c>
      <c r="I3342" s="45">
        <f>SUMIFS('Sample - Superstore'!T:T,'Sample - Superstore'!$V:$V,$A3342,'Sample - Superstore'!$N:$N,$B3342)</f>
        <v>0.2</v>
      </c>
      <c r="J3342" s="42">
        <f>SUMIFS('Sample - Superstore'!U:U,'Sample - Superstore'!$V:$V,$A3342,'Sample - Superstore'!$N:$N,$B3342)</f>
        <v>33.82561541</v>
      </c>
      <c r="N3342" s="40"/>
    </row>
    <row r="3343">
      <c r="A3343" s="41" t="s">
        <v>8637</v>
      </c>
      <c r="B3343" s="36" t="s">
        <v>6279</v>
      </c>
      <c r="C3343" s="36" t="s">
        <v>35</v>
      </c>
      <c r="D3343" s="36" t="s">
        <v>36</v>
      </c>
      <c r="E3343" s="36" t="s">
        <v>6280</v>
      </c>
      <c r="F3343" s="42">
        <f>SUMIFS('Sample - Superstore'!R:R,'Sample - Superstore'!$V:$V,$A3343,'Sample - Superstore'!$N:$N,$B3343)</f>
        <v>161.4848478</v>
      </c>
      <c r="G3343" s="43" t="str">
        <f>IF(OR($F3343&lt;Lower_Limit,$F3343&gt;Upper_Limit),TRUE,IF($F3343&gt;Upper_percentile,"P99",IF($F3343&lt;Lower_percentile,"P01","")))</f>
        <v/>
      </c>
      <c r="H3343" s="44">
        <f>SUMIFS('Sample - Superstore'!S:S,'Sample - Superstore'!$V:$V,$A3343,'Sample - Superstore'!$N:$N,$B3343)</f>
        <v>2</v>
      </c>
      <c r="I3343" s="45">
        <f>SUMIFS('Sample - Superstore'!T:T,'Sample - Superstore'!$V:$V,$A3343,'Sample - Superstore'!$N:$N,$B3343)</f>
        <v>0.2</v>
      </c>
      <c r="J3343" s="42">
        <f>SUMIFS('Sample - Superstore'!U:U,'Sample - Superstore'!$V:$V,$A3343,'Sample - Superstore'!$N:$N,$B3343)</f>
        <v>0</v>
      </c>
      <c r="N3343" s="40"/>
    </row>
    <row r="3344">
      <c r="A3344" s="41" t="s">
        <v>8637</v>
      </c>
      <c r="B3344" s="36" t="s">
        <v>63</v>
      </c>
      <c r="C3344" s="36" t="s">
        <v>39</v>
      </c>
      <c r="D3344" s="36" t="s">
        <v>61</v>
      </c>
      <c r="E3344" s="36" t="s">
        <v>64</v>
      </c>
      <c r="F3344" s="42">
        <f>SUMIFS('Sample - Superstore'!R:R,'Sample - Superstore'!$V:$V,$A3344,'Sample - Superstore'!$N:$N,$B3344)</f>
        <v>73.97476419</v>
      </c>
      <c r="G3344" s="43" t="str">
        <f>IF(OR($F3344&lt;Lower_Limit,$F3344&gt;Upper_Limit),TRUE,IF($F3344&gt;Upper_percentile,"P99",IF($F3344&lt;Lower_percentile,"P01","")))</f>
        <v/>
      </c>
      <c r="H3344" s="44">
        <f>SUMIFS('Sample - Superstore'!S:S,'Sample - Superstore'!$V:$V,$A3344,'Sample - Superstore'!$N:$N,$B3344)</f>
        <v>2</v>
      </c>
      <c r="I3344" s="45">
        <f>SUMIFS('Sample - Superstore'!T:T,'Sample - Superstore'!$V:$V,$A3344,'Sample - Superstore'!$N:$N,$B3344)</f>
        <v>0.2</v>
      </c>
      <c r="J3344" s="42">
        <f>SUMIFS('Sample - Superstore'!U:U,'Sample - Superstore'!$V:$V,$A3344,'Sample - Superstore'!$N:$N,$B3344)</f>
        <v>-2.774053657</v>
      </c>
      <c r="N3344" s="40"/>
    </row>
    <row r="3345">
      <c r="A3345" s="41" t="s">
        <v>8637</v>
      </c>
      <c r="B3345" s="36" t="s">
        <v>3424</v>
      </c>
      <c r="C3345" s="36" t="s">
        <v>35</v>
      </c>
      <c r="D3345" s="36" t="s">
        <v>73</v>
      </c>
      <c r="E3345" s="36" t="s">
        <v>3425</v>
      </c>
      <c r="F3345" s="42">
        <f>SUMIFS('Sample - Superstore'!R:R,'Sample - Superstore'!$V:$V,$A3345,'Sample - Superstore'!$N:$N,$B3345)</f>
        <v>466.9468444</v>
      </c>
      <c r="G3345" s="43" t="str">
        <f>IF(OR($F3345&lt;Lower_Limit,$F3345&gt;Upper_Limit),TRUE,IF($F3345&gt;Upper_percentile,"P99",IF($F3345&lt;Lower_percentile,"P01","")))</f>
        <v/>
      </c>
      <c r="H3345" s="44">
        <f>SUMIFS('Sample - Superstore'!S:S,'Sample - Superstore'!$V:$V,$A3345,'Sample - Superstore'!$N:$N,$B3345)</f>
        <v>2</v>
      </c>
      <c r="I3345" s="45">
        <f>SUMIFS('Sample - Superstore'!T:T,'Sample - Superstore'!$V:$V,$A3345,'Sample - Superstore'!$N:$N,$B3345)</f>
        <v>0.4</v>
      </c>
      <c r="J3345" s="42">
        <f>SUMIFS('Sample - Superstore'!U:U,'Sample - Superstore'!$V:$V,$A3345,'Sample - Superstore'!$N:$N,$B3345)</f>
        <v>-140.0840533</v>
      </c>
      <c r="N3345" s="40"/>
    </row>
    <row r="3346">
      <c r="A3346" s="41" t="s">
        <v>8637</v>
      </c>
      <c r="B3346" s="36" t="s">
        <v>6773</v>
      </c>
      <c r="C3346" s="36" t="s">
        <v>39</v>
      </c>
      <c r="D3346" s="36" t="s">
        <v>446</v>
      </c>
      <c r="E3346" s="36" t="s">
        <v>6774</v>
      </c>
      <c r="F3346" s="42">
        <f>SUMIFS('Sample - Superstore'!R:R,'Sample - Superstore'!$V:$V,$A3346,'Sample - Superstore'!$N:$N,$B3346)</f>
        <v>95.46022222</v>
      </c>
      <c r="G3346" s="43" t="str">
        <f>IF(OR($F3346&lt;Lower_Limit,$F3346&gt;Upper_Limit),TRUE,IF($F3346&gt;Upper_percentile,"P99",IF($F3346&lt;Lower_percentile,"P01","")))</f>
        <v/>
      </c>
      <c r="H3346" s="44">
        <f>SUMIFS('Sample - Superstore'!S:S,'Sample - Superstore'!$V:$V,$A3346,'Sample - Superstore'!$N:$N,$B3346)</f>
        <v>6</v>
      </c>
      <c r="I3346" s="45">
        <f>SUMIFS('Sample - Superstore'!T:T,'Sample - Superstore'!$V:$V,$A3346,'Sample - Superstore'!$N:$N,$B3346)</f>
        <v>0</v>
      </c>
      <c r="J3346" s="42">
        <f>SUMIFS('Sample - Superstore'!U:U,'Sample - Superstore'!$V:$V,$A3346,'Sample - Superstore'!$N:$N,$B3346)</f>
        <v>43.91170222</v>
      </c>
      <c r="N3346" s="40"/>
    </row>
    <row r="3347">
      <c r="A3347" s="41" t="s">
        <v>8637</v>
      </c>
      <c r="B3347" s="36" t="s">
        <v>1271</v>
      </c>
      <c r="C3347" s="36" t="s">
        <v>51</v>
      </c>
      <c r="D3347" s="36" t="s">
        <v>124</v>
      </c>
      <c r="E3347" s="36" t="s">
        <v>1272</v>
      </c>
      <c r="F3347" s="42">
        <f>SUMIFS('Sample - Superstore'!R:R,'Sample - Superstore'!$V:$V,$A3347,'Sample - Superstore'!$N:$N,$B3347)</f>
        <v>55.048</v>
      </c>
      <c r="G3347" s="43" t="str">
        <f>IF(OR($F3347&lt;Lower_Limit,$F3347&gt;Upper_Limit),TRUE,IF($F3347&gt;Upper_percentile,"P99",IF($F3347&lt;Lower_percentile,"P01","")))</f>
        <v/>
      </c>
      <c r="H3347" s="44">
        <f>SUMIFS('Sample - Superstore'!S:S,'Sample - Superstore'!$V:$V,$A3347,'Sample - Superstore'!$N:$N,$B3347)</f>
        <v>4</v>
      </c>
      <c r="I3347" s="45">
        <f>SUMIFS('Sample - Superstore'!T:T,'Sample - Superstore'!$V:$V,$A3347,'Sample - Superstore'!$N:$N,$B3347)</f>
        <v>0</v>
      </c>
      <c r="J3347" s="42">
        <f>SUMIFS('Sample - Superstore'!U:U,'Sample - Superstore'!$V:$V,$A3347,'Sample - Superstore'!$N:$N,$B3347)</f>
        <v>26.97352</v>
      </c>
      <c r="N3347" s="40"/>
    </row>
    <row r="3348">
      <c r="A3348" s="41" t="s">
        <v>8637</v>
      </c>
      <c r="B3348" s="36" t="s">
        <v>4313</v>
      </c>
      <c r="C3348" s="36" t="s">
        <v>51</v>
      </c>
      <c r="D3348" s="36" t="s">
        <v>52</v>
      </c>
      <c r="E3348" s="36" t="s">
        <v>4314</v>
      </c>
      <c r="F3348" s="42">
        <f>SUMIFS('Sample - Superstore'!R:R,'Sample - Superstore'!$V:$V,$A3348,'Sample - Superstore'!$N:$N,$B3348)</f>
        <v>136.26</v>
      </c>
      <c r="G3348" s="43" t="str">
        <f>IF(OR($F3348&lt;Lower_Limit,$F3348&gt;Upper_Limit),TRUE,IF($F3348&gt;Upper_percentile,"P99",IF($F3348&lt;Lower_percentile,"P01","")))</f>
        <v/>
      </c>
      <c r="H3348" s="44">
        <f>SUMIFS('Sample - Superstore'!S:S,'Sample - Superstore'!$V:$V,$A3348,'Sample - Superstore'!$N:$N,$B3348)</f>
        <v>9</v>
      </c>
      <c r="I3348" s="45">
        <f>SUMIFS('Sample - Superstore'!T:T,'Sample - Superstore'!$V:$V,$A3348,'Sample - Superstore'!$N:$N,$B3348)</f>
        <v>0</v>
      </c>
      <c r="J3348" s="42">
        <f>SUMIFS('Sample - Superstore'!U:U,'Sample - Superstore'!$V:$V,$A3348,'Sample - Superstore'!$N:$N,$B3348)</f>
        <v>5.4504</v>
      </c>
      <c r="N3348" s="40"/>
    </row>
    <row r="3349">
      <c r="A3349" s="41" t="s">
        <v>8637</v>
      </c>
      <c r="B3349" s="36" t="s">
        <v>3762</v>
      </c>
      <c r="C3349" s="36" t="s">
        <v>35</v>
      </c>
      <c r="D3349" s="36" t="s">
        <v>121</v>
      </c>
      <c r="E3349" s="36" t="s">
        <v>3763</v>
      </c>
      <c r="F3349" s="42">
        <f>SUMIFS('Sample - Superstore'!R:R,'Sample - Superstore'!$V:$V,$A3349,'Sample - Superstore'!$N:$N,$B3349)</f>
        <v>21.36051067</v>
      </c>
      <c r="G3349" s="43" t="str">
        <f>IF(OR($F3349&lt;Lower_Limit,$F3349&gt;Upper_Limit),TRUE,IF($F3349&gt;Upper_percentile,"P99",IF($F3349&lt;Lower_percentile,"P01","")))</f>
        <v/>
      </c>
      <c r="H3349" s="44">
        <f>SUMIFS('Sample - Superstore'!S:S,'Sample - Superstore'!$V:$V,$A3349,'Sample - Superstore'!$N:$N,$B3349)</f>
        <v>2</v>
      </c>
      <c r="I3349" s="45">
        <f>SUMIFS('Sample - Superstore'!T:T,'Sample - Superstore'!$V:$V,$A3349,'Sample - Superstore'!$N:$N,$B3349)</f>
        <v>0.2</v>
      </c>
      <c r="J3349" s="42">
        <f>SUMIFS('Sample - Superstore'!U:U,'Sample - Superstore'!$V:$V,$A3349,'Sample - Superstore'!$N:$N,$B3349)</f>
        <v>1.335031917</v>
      </c>
      <c r="N3349" s="40"/>
    </row>
    <row r="3350">
      <c r="A3350" s="41" t="s">
        <v>8637</v>
      </c>
      <c r="B3350" s="36" t="s">
        <v>6777</v>
      </c>
      <c r="C3350" s="36" t="s">
        <v>39</v>
      </c>
      <c r="D3350" s="36" t="s">
        <v>40</v>
      </c>
      <c r="E3350" s="36" t="s">
        <v>6778</v>
      </c>
      <c r="F3350" s="42">
        <f>SUMIFS('Sample - Superstore'!R:R,'Sample - Superstore'!$V:$V,$A3350,'Sample - Superstore'!$N:$N,$B3350)</f>
        <v>48.10240134</v>
      </c>
      <c r="G3350" s="43" t="str">
        <f>IF(OR($F3350&lt;Lower_Limit,$F3350&gt;Upper_Limit),TRUE,IF($F3350&gt;Upper_percentile,"P99",IF($F3350&lt;Lower_percentile,"P01","")))</f>
        <v/>
      </c>
      <c r="H3350" s="44">
        <f>SUMIFS('Sample - Superstore'!S:S,'Sample - Superstore'!$V:$V,$A3350,'Sample - Superstore'!$N:$N,$B3350)</f>
        <v>2</v>
      </c>
      <c r="I3350" s="45">
        <f>SUMIFS('Sample - Superstore'!T:T,'Sample - Superstore'!$V:$V,$A3350,'Sample - Superstore'!$N:$N,$B3350)</f>
        <v>0.2</v>
      </c>
      <c r="J3350" s="42">
        <f>SUMIFS('Sample - Superstore'!U:U,'Sample - Superstore'!$V:$V,$A3350,'Sample - Superstore'!$N:$N,$B3350)</f>
        <v>16.83584047</v>
      </c>
      <c r="N3350" s="40"/>
    </row>
    <row r="3351">
      <c r="A3351" s="41" t="s">
        <v>8637</v>
      </c>
      <c r="B3351" s="36" t="s">
        <v>2850</v>
      </c>
      <c r="C3351" s="36" t="s">
        <v>51</v>
      </c>
      <c r="D3351" s="36" t="s">
        <v>124</v>
      </c>
      <c r="E3351" s="36" t="s">
        <v>2851</v>
      </c>
      <c r="F3351" s="42">
        <f>SUMIFS('Sample - Superstore'!R:R,'Sample - Superstore'!$V:$V,$A3351,'Sample - Superstore'!$N:$N,$B3351)</f>
        <v>8.375646521</v>
      </c>
      <c r="G3351" s="43" t="str">
        <f>IF(OR($F3351&lt;Lower_Limit,$F3351&gt;Upper_Limit),TRUE,IF($F3351&gt;Upper_percentile,"P99",IF($F3351&lt;Lower_percentile,"P01","")))</f>
        <v/>
      </c>
      <c r="H3351" s="44">
        <f>SUMIFS('Sample - Superstore'!S:S,'Sample - Superstore'!$V:$V,$A3351,'Sample - Superstore'!$N:$N,$B3351)</f>
        <v>2</v>
      </c>
      <c r="I3351" s="45">
        <f>SUMIFS('Sample - Superstore'!T:T,'Sample - Superstore'!$V:$V,$A3351,'Sample - Superstore'!$N:$N,$B3351)</f>
        <v>0</v>
      </c>
      <c r="J3351" s="42">
        <f>SUMIFS('Sample - Superstore'!U:U,'Sample - Superstore'!$V:$V,$A3351,'Sample - Superstore'!$N:$N,$B3351)</f>
        <v>3.769040934</v>
      </c>
      <c r="N3351" s="40"/>
    </row>
    <row r="3352">
      <c r="A3352" s="41" t="s">
        <v>8637</v>
      </c>
      <c r="B3352" s="36" t="s">
        <v>2644</v>
      </c>
      <c r="C3352" s="36" t="s">
        <v>51</v>
      </c>
      <c r="D3352" s="36" t="s">
        <v>93</v>
      </c>
      <c r="E3352" s="36" t="s">
        <v>2645</v>
      </c>
      <c r="F3352" s="42">
        <f>SUMIFS('Sample - Superstore'!R:R,'Sample - Superstore'!$V:$V,$A3352,'Sample - Superstore'!$N:$N,$B3352)</f>
        <v>10.48888889</v>
      </c>
      <c r="G3352" s="43" t="str">
        <f>IF(OR($F3352&lt;Lower_Limit,$F3352&gt;Upper_Limit),TRUE,IF($F3352&gt;Upper_percentile,"P99",IF($F3352&lt;Lower_percentile,"P01","")))</f>
        <v/>
      </c>
      <c r="H3352" s="44">
        <f>SUMIFS('Sample - Superstore'!S:S,'Sample - Superstore'!$V:$V,$A3352,'Sample - Superstore'!$N:$N,$B3352)</f>
        <v>3</v>
      </c>
      <c r="I3352" s="45">
        <f>SUMIFS('Sample - Superstore'!T:T,'Sample - Superstore'!$V:$V,$A3352,'Sample - Superstore'!$N:$N,$B3352)</f>
        <v>0</v>
      </c>
      <c r="J3352" s="42">
        <f>SUMIFS('Sample - Superstore'!U:U,'Sample - Superstore'!$V:$V,$A3352,'Sample - Superstore'!$N:$N,$B3352)</f>
        <v>3.041777778</v>
      </c>
      <c r="N3352" s="40"/>
    </row>
    <row r="3353">
      <c r="A3353" s="41" t="s">
        <v>8637</v>
      </c>
      <c r="B3353" s="36" t="s">
        <v>448</v>
      </c>
      <c r="C3353" s="36" t="s">
        <v>51</v>
      </c>
      <c r="D3353" s="36" t="s">
        <v>76</v>
      </c>
      <c r="E3353" s="36" t="s">
        <v>449</v>
      </c>
      <c r="F3353" s="42">
        <f>SUMIFS('Sample - Superstore'!R:R,'Sample - Superstore'!$V:$V,$A3353,'Sample - Superstore'!$N:$N,$B3353)</f>
        <v>7.733127572</v>
      </c>
      <c r="G3353" s="43" t="str">
        <f>IF(OR($F3353&lt;Lower_Limit,$F3353&gt;Upper_Limit),TRUE,IF($F3353&gt;Upper_percentile,"P99",IF($F3353&lt;Lower_percentile,"P01","")))</f>
        <v/>
      </c>
      <c r="H3353" s="44">
        <f>SUMIFS('Sample - Superstore'!S:S,'Sample - Superstore'!$V:$V,$A3353,'Sample - Superstore'!$N:$N,$B3353)</f>
        <v>7</v>
      </c>
      <c r="I3353" s="45">
        <f>SUMIFS('Sample - Superstore'!T:T,'Sample - Superstore'!$V:$V,$A3353,'Sample - Superstore'!$N:$N,$B3353)</f>
        <v>0.8</v>
      </c>
      <c r="J3353" s="42">
        <f>SUMIFS('Sample - Superstore'!U:U,'Sample - Superstore'!$V:$V,$A3353,'Sample - Superstore'!$N:$N,$B3353)</f>
        <v>-11.59969136</v>
      </c>
      <c r="N3353" s="40"/>
    </row>
    <row r="3354">
      <c r="A3354" s="41" t="s">
        <v>8637</v>
      </c>
      <c r="B3354" s="36" t="s">
        <v>1022</v>
      </c>
      <c r="C3354" s="36" t="s">
        <v>51</v>
      </c>
      <c r="D3354" s="36" t="s">
        <v>76</v>
      </c>
      <c r="E3354" s="36" t="s">
        <v>1023</v>
      </c>
      <c r="F3354" s="42">
        <f>SUMIFS('Sample - Superstore'!R:R,'Sample - Superstore'!$V:$V,$A3354,'Sample - Superstore'!$N:$N,$B3354)</f>
        <v>72.25147405</v>
      </c>
      <c r="G3354" s="43" t="str">
        <f>IF(OR($F3354&lt;Lower_Limit,$F3354&gt;Upper_Limit),TRUE,IF($F3354&gt;Upper_percentile,"P99",IF($F3354&lt;Lower_percentile,"P01","")))</f>
        <v/>
      </c>
      <c r="H3354" s="44">
        <f>SUMIFS('Sample - Superstore'!S:S,'Sample - Superstore'!$V:$V,$A3354,'Sample - Superstore'!$N:$N,$B3354)</f>
        <v>7</v>
      </c>
      <c r="I3354" s="45">
        <f>SUMIFS('Sample - Superstore'!T:T,'Sample - Superstore'!$V:$V,$A3354,'Sample - Superstore'!$N:$N,$B3354)</f>
        <v>0</v>
      </c>
      <c r="J3354" s="42">
        <f>SUMIFS('Sample - Superstore'!U:U,'Sample - Superstore'!$V:$V,$A3354,'Sample - Superstore'!$N:$N,$B3354)</f>
        <v>36.12573702</v>
      </c>
      <c r="N3354" s="40"/>
    </row>
    <row r="3355">
      <c r="A3355" s="41" t="s">
        <v>8637</v>
      </c>
      <c r="B3355" s="36" t="s">
        <v>990</v>
      </c>
      <c r="C3355" s="36" t="s">
        <v>51</v>
      </c>
      <c r="D3355" s="36" t="s">
        <v>76</v>
      </c>
      <c r="E3355" s="36" t="s">
        <v>991</v>
      </c>
      <c r="F3355" s="42">
        <f>SUMIFS('Sample - Superstore'!R:R,'Sample - Superstore'!$V:$V,$A3355,'Sample - Superstore'!$N:$N,$B3355)</f>
        <v>6.430362013</v>
      </c>
      <c r="G3355" s="43" t="str">
        <f>IF(OR($F3355&lt;Lower_Limit,$F3355&gt;Upper_Limit),TRUE,IF($F3355&gt;Upper_percentile,"P99",IF($F3355&lt;Lower_percentile,"P01","")))</f>
        <v/>
      </c>
      <c r="H3355" s="44">
        <f>SUMIFS('Sample - Superstore'!S:S,'Sample - Superstore'!$V:$V,$A3355,'Sample - Superstore'!$N:$N,$B3355)</f>
        <v>3</v>
      </c>
      <c r="I3355" s="45">
        <f>SUMIFS('Sample - Superstore'!T:T,'Sample - Superstore'!$V:$V,$A3355,'Sample - Superstore'!$N:$N,$B3355)</f>
        <v>0</v>
      </c>
      <c r="J3355" s="42">
        <f>SUMIFS('Sample - Superstore'!U:U,'Sample - Superstore'!$V:$V,$A3355,'Sample - Superstore'!$N:$N,$B3355)</f>
        <v>2.957966526</v>
      </c>
      <c r="N3355" s="40"/>
    </row>
    <row r="3356">
      <c r="A3356" s="41" t="s">
        <v>8637</v>
      </c>
      <c r="B3356" s="36" t="s">
        <v>4281</v>
      </c>
      <c r="C3356" s="36" t="s">
        <v>35</v>
      </c>
      <c r="D3356" s="36" t="s">
        <v>121</v>
      </c>
      <c r="E3356" s="36" t="s">
        <v>4282</v>
      </c>
      <c r="F3356" s="42">
        <f>SUMIFS('Sample - Superstore'!R:R,'Sample - Superstore'!$V:$V,$A3356,'Sample - Superstore'!$N:$N,$B3356)</f>
        <v>36.82765432</v>
      </c>
      <c r="G3356" s="43" t="str">
        <f>IF(OR($F3356&lt;Lower_Limit,$F3356&gt;Upper_Limit),TRUE,IF($F3356&gt;Upper_percentile,"P99",IF($F3356&lt;Lower_percentile,"P01","")))</f>
        <v/>
      </c>
      <c r="H3356" s="44">
        <f>SUMIFS('Sample - Superstore'!S:S,'Sample - Superstore'!$V:$V,$A3356,'Sample - Superstore'!$N:$N,$B3356)</f>
        <v>6</v>
      </c>
      <c r="I3356" s="45">
        <f>SUMIFS('Sample - Superstore'!T:T,'Sample - Superstore'!$V:$V,$A3356,'Sample - Superstore'!$N:$N,$B3356)</f>
        <v>0.6</v>
      </c>
      <c r="J3356" s="42">
        <f>SUMIFS('Sample - Superstore'!U:U,'Sample - Superstore'!$V:$V,$A3356,'Sample - Superstore'!$N:$N,$B3356)</f>
        <v>-21.17590123</v>
      </c>
      <c r="N3356" s="40"/>
    </row>
    <row r="3357">
      <c r="A3357" s="41" t="s">
        <v>8637</v>
      </c>
      <c r="B3357" s="36" t="s">
        <v>6743</v>
      </c>
      <c r="C3357" s="36" t="s">
        <v>39</v>
      </c>
      <c r="D3357" s="36" t="s">
        <v>40</v>
      </c>
      <c r="E3357" s="36" t="s">
        <v>6744</v>
      </c>
      <c r="F3357" s="42">
        <f>SUMIFS('Sample - Superstore'!R:R,'Sample - Superstore'!$V:$V,$A3357,'Sample - Superstore'!$N:$N,$B3357)</f>
        <v>571.226163</v>
      </c>
      <c r="G3357" s="43" t="str">
        <f>IF(OR($F3357&lt;Lower_Limit,$F3357&gt;Upper_Limit),TRUE,IF($F3357&gt;Upper_percentile,"P99",IF($F3357&lt;Lower_percentile,"P01","")))</f>
        <v/>
      </c>
      <c r="H3357" s="44">
        <f>SUMIFS('Sample - Superstore'!S:S,'Sample - Superstore'!$V:$V,$A3357,'Sample - Superstore'!$N:$N,$B3357)</f>
        <v>3</v>
      </c>
      <c r="I3357" s="45">
        <f>SUMIFS('Sample - Superstore'!T:T,'Sample - Superstore'!$V:$V,$A3357,'Sample - Superstore'!$N:$N,$B3357)</f>
        <v>0.2</v>
      </c>
      <c r="J3357" s="42">
        <f>SUMIFS('Sample - Superstore'!U:U,'Sample - Superstore'!$V:$V,$A3357,'Sample - Superstore'!$N:$N,$B3357)</f>
        <v>64.26294333</v>
      </c>
      <c r="N3357" s="40"/>
    </row>
    <row r="3358">
      <c r="A3358" s="41" t="s">
        <v>8637</v>
      </c>
      <c r="B3358" s="36" t="s">
        <v>1476</v>
      </c>
      <c r="C3358" s="36" t="s">
        <v>51</v>
      </c>
      <c r="D3358" s="36" t="s">
        <v>124</v>
      </c>
      <c r="E3358" s="36" t="s">
        <v>1477</v>
      </c>
      <c r="F3358" s="42">
        <f>SUMIFS('Sample - Superstore'!R:R,'Sample - Superstore'!$V:$V,$A3358,'Sample - Superstore'!$N:$N,$B3358)</f>
        <v>13.83500993</v>
      </c>
      <c r="G3358" s="43" t="str">
        <f>IF(OR($F3358&lt;Lower_Limit,$F3358&gt;Upper_Limit),TRUE,IF($F3358&gt;Upper_percentile,"P99",IF($F3358&lt;Lower_percentile,"P01","")))</f>
        <v/>
      </c>
      <c r="H3358" s="44">
        <f>SUMIFS('Sample - Superstore'!S:S,'Sample - Superstore'!$V:$V,$A3358,'Sample - Superstore'!$N:$N,$B3358)</f>
        <v>4</v>
      </c>
      <c r="I3358" s="45">
        <f>SUMIFS('Sample - Superstore'!T:T,'Sample - Superstore'!$V:$V,$A3358,'Sample - Superstore'!$N:$N,$B3358)</f>
        <v>0.2</v>
      </c>
      <c r="J3358" s="42">
        <f>SUMIFS('Sample - Superstore'!U:U,'Sample - Superstore'!$V:$V,$A3358,'Sample - Superstore'!$N:$N,$B3358)</f>
        <v>4.842253476</v>
      </c>
      <c r="N3358" s="40"/>
    </row>
    <row r="3359">
      <c r="A3359" s="41" t="s">
        <v>8637</v>
      </c>
      <c r="B3359" s="36" t="s">
        <v>3136</v>
      </c>
      <c r="C3359" s="36" t="s">
        <v>35</v>
      </c>
      <c r="D3359" s="36" t="s">
        <v>121</v>
      </c>
      <c r="E3359" s="36" t="s">
        <v>3137</v>
      </c>
      <c r="F3359" s="42">
        <f>SUMIFS('Sample - Superstore'!R:R,'Sample - Superstore'!$V:$V,$A3359,'Sample - Superstore'!$N:$N,$B3359)</f>
        <v>4.95</v>
      </c>
      <c r="G3359" s="43" t="str">
        <f>IF(OR($F3359&lt;Lower_Limit,$F3359&gt;Upper_Limit),TRUE,IF($F3359&gt;Upper_percentile,"P99",IF($F3359&lt;Lower_percentile,"P01","")))</f>
        <v/>
      </c>
      <c r="H3359" s="44">
        <f>SUMIFS('Sample - Superstore'!S:S,'Sample - Superstore'!$V:$V,$A3359,'Sample - Superstore'!$N:$N,$B3359)</f>
        <v>1</v>
      </c>
      <c r="I3359" s="45">
        <f>SUMIFS('Sample - Superstore'!T:T,'Sample - Superstore'!$V:$V,$A3359,'Sample - Superstore'!$N:$N,$B3359)</f>
        <v>0</v>
      </c>
      <c r="J3359" s="42">
        <f>SUMIFS('Sample - Superstore'!U:U,'Sample - Superstore'!$V:$V,$A3359,'Sample - Superstore'!$N:$N,$B3359)</f>
        <v>2.178</v>
      </c>
      <c r="N3359" s="40"/>
    </row>
    <row r="3360">
      <c r="A3360" s="41" t="s">
        <v>8637</v>
      </c>
      <c r="B3360" s="36" t="s">
        <v>1852</v>
      </c>
      <c r="C3360" s="36" t="s">
        <v>51</v>
      </c>
      <c r="D3360" s="36" t="s">
        <v>52</v>
      </c>
      <c r="E3360" s="36" t="s">
        <v>1853</v>
      </c>
      <c r="F3360" s="42">
        <f>SUMIFS('Sample - Superstore'!R:R,'Sample - Superstore'!$V:$V,$A3360,'Sample - Superstore'!$N:$N,$B3360)</f>
        <v>26.4</v>
      </c>
      <c r="G3360" s="43" t="str">
        <f>IF(OR($F3360&lt;Lower_Limit,$F3360&gt;Upper_Limit),TRUE,IF($F3360&gt;Upper_percentile,"P99",IF($F3360&lt;Lower_percentile,"P01","")))</f>
        <v/>
      </c>
      <c r="H3360" s="44">
        <f>SUMIFS('Sample - Superstore'!S:S,'Sample - Superstore'!$V:$V,$A3360,'Sample - Superstore'!$N:$N,$B3360)</f>
        <v>5</v>
      </c>
      <c r="I3360" s="45">
        <f>SUMIFS('Sample - Superstore'!T:T,'Sample - Superstore'!$V:$V,$A3360,'Sample - Superstore'!$N:$N,$B3360)</f>
        <v>0</v>
      </c>
      <c r="J3360" s="42">
        <f>SUMIFS('Sample - Superstore'!U:U,'Sample - Superstore'!$V:$V,$A3360,'Sample - Superstore'!$N:$N,$B3360)</f>
        <v>0</v>
      </c>
      <c r="N3360" s="40"/>
    </row>
    <row r="3361">
      <c r="A3361" s="41" t="s">
        <v>8637</v>
      </c>
      <c r="B3361" s="36" t="s">
        <v>6791</v>
      </c>
      <c r="C3361" s="36" t="s">
        <v>51</v>
      </c>
      <c r="D3361" s="36" t="s">
        <v>283</v>
      </c>
      <c r="E3361" s="36" t="s">
        <v>6792</v>
      </c>
      <c r="F3361" s="42">
        <f>SUMIFS('Sample - Superstore'!R:R,'Sample - Superstore'!$V:$V,$A3361,'Sample - Superstore'!$N:$N,$B3361)</f>
        <v>1.974195885</v>
      </c>
      <c r="G3361" s="43" t="str">
        <f>IF(OR($F3361&lt;Lower_Limit,$F3361&gt;Upper_Limit),TRUE,IF($F3361&gt;Upper_percentile,"P99",IF($F3361&lt;Lower_percentile,"P01","")))</f>
        <v>P01</v>
      </c>
      <c r="H3361" s="44">
        <f>SUMIFS('Sample - Superstore'!S:S,'Sample - Superstore'!$V:$V,$A3361,'Sample - Superstore'!$N:$N,$B3361)</f>
        <v>2</v>
      </c>
      <c r="I3361" s="45">
        <f>SUMIFS('Sample - Superstore'!T:T,'Sample - Superstore'!$V:$V,$A3361,'Sample - Superstore'!$N:$N,$B3361)</f>
        <v>0.8</v>
      </c>
      <c r="J3361" s="42">
        <f>SUMIFS('Sample - Superstore'!U:U,'Sample - Superstore'!$V:$V,$A3361,'Sample - Superstore'!$N:$N,$B3361)</f>
        <v>-5.429038683</v>
      </c>
      <c r="N3361" s="40"/>
    </row>
    <row r="3362">
      <c r="A3362" s="41" t="s">
        <v>8637</v>
      </c>
      <c r="B3362" s="36" t="s">
        <v>5034</v>
      </c>
      <c r="C3362" s="36" t="s">
        <v>51</v>
      </c>
      <c r="D3362" s="36" t="s">
        <v>635</v>
      </c>
      <c r="E3362" s="36" t="s">
        <v>5035</v>
      </c>
      <c r="F3362" s="42">
        <f>SUMIFS('Sample - Superstore'!R:R,'Sample - Superstore'!$V:$V,$A3362,'Sample - Superstore'!$N:$N,$B3362)</f>
        <v>28.88355556</v>
      </c>
      <c r="G3362" s="43" t="str">
        <f>IF(OR($F3362&lt;Lower_Limit,$F3362&gt;Upper_Limit),TRUE,IF($F3362&gt;Upper_percentile,"P99",IF($F3362&lt;Lower_percentile,"P01","")))</f>
        <v/>
      </c>
      <c r="H3362" s="44">
        <f>SUMIFS('Sample - Superstore'!S:S,'Sample - Superstore'!$V:$V,$A3362,'Sample - Superstore'!$N:$N,$B3362)</f>
        <v>3</v>
      </c>
      <c r="I3362" s="45">
        <f>SUMIFS('Sample - Superstore'!T:T,'Sample - Superstore'!$V:$V,$A3362,'Sample - Superstore'!$N:$N,$B3362)</f>
        <v>0.2</v>
      </c>
      <c r="J3362" s="42">
        <f>SUMIFS('Sample - Superstore'!U:U,'Sample - Superstore'!$V:$V,$A3362,'Sample - Superstore'!$N:$N,$B3362)</f>
        <v>2.527311111</v>
      </c>
      <c r="N3362" s="40"/>
    </row>
    <row r="3363">
      <c r="A3363" s="41" t="s">
        <v>8637</v>
      </c>
      <c r="B3363" s="36" t="s">
        <v>3400</v>
      </c>
      <c r="C3363" s="36" t="s">
        <v>51</v>
      </c>
      <c r="D3363" s="36" t="s">
        <v>124</v>
      </c>
      <c r="E3363" s="36" t="s">
        <v>404</v>
      </c>
      <c r="F3363" s="42">
        <f>SUMIFS('Sample - Superstore'!R:R,'Sample - Superstore'!$V:$V,$A3363,'Sample - Superstore'!$N:$N,$B3363)</f>
        <v>103.3972938</v>
      </c>
      <c r="G3363" s="43" t="str">
        <f>IF(OR($F3363&lt;Lower_Limit,$F3363&gt;Upper_Limit),TRUE,IF($F3363&gt;Upper_percentile,"P99",IF($F3363&lt;Lower_percentile,"P01","")))</f>
        <v/>
      </c>
      <c r="H3363" s="44">
        <f>SUMIFS('Sample - Superstore'!S:S,'Sample - Superstore'!$V:$V,$A3363,'Sample - Superstore'!$N:$N,$B3363)</f>
        <v>3</v>
      </c>
      <c r="I3363" s="45">
        <f>SUMIFS('Sample - Superstore'!T:T,'Sample - Superstore'!$V:$V,$A3363,'Sample - Superstore'!$N:$N,$B3363)</f>
        <v>0.2</v>
      </c>
      <c r="J3363" s="42">
        <f>SUMIFS('Sample - Superstore'!U:U,'Sample - Superstore'!$V:$V,$A3363,'Sample - Superstore'!$N:$N,$B3363)</f>
        <v>34.89658667</v>
      </c>
      <c r="N3363" s="40"/>
    </row>
    <row r="3364">
      <c r="A3364" s="41" t="s">
        <v>8637</v>
      </c>
      <c r="B3364" s="36" t="s">
        <v>3350</v>
      </c>
      <c r="C3364" s="36" t="s">
        <v>39</v>
      </c>
      <c r="D3364" s="36" t="s">
        <v>40</v>
      </c>
      <c r="E3364" s="36" t="s">
        <v>3351</v>
      </c>
      <c r="F3364" s="42">
        <f>SUMIFS('Sample - Superstore'!R:R,'Sample - Superstore'!$V:$V,$A3364,'Sample - Superstore'!$N:$N,$B3364)</f>
        <v>463.8582321</v>
      </c>
      <c r="G3364" s="43" t="str">
        <f>IF(OR($F3364&lt;Lower_Limit,$F3364&gt;Upper_Limit),TRUE,IF($F3364&gt;Upper_percentile,"P99",IF($F3364&lt;Lower_percentile,"P01","")))</f>
        <v/>
      </c>
      <c r="H3364" s="44">
        <f>SUMIFS('Sample - Superstore'!S:S,'Sample - Superstore'!$V:$V,$A3364,'Sample - Superstore'!$N:$N,$B3364)</f>
        <v>3</v>
      </c>
      <c r="I3364" s="45">
        <f>SUMIFS('Sample - Superstore'!T:T,'Sample - Superstore'!$V:$V,$A3364,'Sample - Superstore'!$N:$N,$B3364)</f>
        <v>0.2</v>
      </c>
      <c r="J3364" s="42">
        <f>SUMIFS('Sample - Superstore'!U:U,'Sample - Superstore'!$V:$V,$A3364,'Sample - Superstore'!$N:$N,$B3364)</f>
        <v>34.78936741</v>
      </c>
      <c r="N3364" s="40"/>
    </row>
    <row r="3365">
      <c r="A3365" s="41" t="s">
        <v>8637</v>
      </c>
      <c r="B3365" s="36" t="s">
        <v>1779</v>
      </c>
      <c r="C3365" s="36" t="s">
        <v>51</v>
      </c>
      <c r="D3365" s="36" t="s">
        <v>76</v>
      </c>
      <c r="E3365" s="36" t="s">
        <v>1780</v>
      </c>
      <c r="F3365" s="42">
        <f>SUMIFS('Sample - Superstore'!R:R,'Sample - Superstore'!$V:$V,$A3365,'Sample - Superstore'!$N:$N,$B3365)</f>
        <v>12.59400823</v>
      </c>
      <c r="G3365" s="43" t="str">
        <f>IF(OR($F3365&lt;Lower_Limit,$F3365&gt;Upper_Limit),TRUE,IF($F3365&gt;Upper_percentile,"P99",IF($F3365&lt;Lower_percentile,"P01","")))</f>
        <v/>
      </c>
      <c r="H3365" s="44">
        <f>SUMIFS('Sample - Superstore'!S:S,'Sample - Superstore'!$V:$V,$A3365,'Sample - Superstore'!$N:$N,$B3365)</f>
        <v>2</v>
      </c>
      <c r="I3365" s="45">
        <f>SUMIFS('Sample - Superstore'!T:T,'Sample - Superstore'!$V:$V,$A3365,'Sample - Superstore'!$N:$N,$B3365)</f>
        <v>0</v>
      </c>
      <c r="J3365" s="42">
        <f>SUMIFS('Sample - Superstore'!U:U,'Sample - Superstore'!$V:$V,$A3365,'Sample - Superstore'!$N:$N,$B3365)</f>
        <v>6.171064033</v>
      </c>
      <c r="N3365" s="40"/>
    </row>
    <row r="3366">
      <c r="A3366" s="41" t="s">
        <v>8637</v>
      </c>
      <c r="B3366" s="36" t="s">
        <v>1957</v>
      </c>
      <c r="C3366" s="36" t="s">
        <v>51</v>
      </c>
      <c r="D3366" s="36" t="s">
        <v>76</v>
      </c>
      <c r="E3366" s="36" t="s">
        <v>1958</v>
      </c>
      <c r="F3366" s="42">
        <f>SUMIFS('Sample - Superstore'!R:R,'Sample - Superstore'!$V:$V,$A3366,'Sample - Superstore'!$N:$N,$B3366)</f>
        <v>14.80160658</v>
      </c>
      <c r="G3366" s="43" t="str">
        <f>IF(OR($F3366&lt;Lower_Limit,$F3366&gt;Upper_Limit),TRUE,IF($F3366&gt;Upper_percentile,"P99",IF($F3366&lt;Lower_percentile,"P01","")))</f>
        <v/>
      </c>
      <c r="H3366" s="44">
        <f>SUMIFS('Sample - Superstore'!S:S,'Sample - Superstore'!$V:$V,$A3366,'Sample - Superstore'!$N:$N,$B3366)</f>
        <v>4</v>
      </c>
      <c r="I3366" s="45">
        <f>SUMIFS('Sample - Superstore'!T:T,'Sample - Superstore'!$V:$V,$A3366,'Sample - Superstore'!$N:$N,$B3366)</f>
        <v>0.8</v>
      </c>
      <c r="J3366" s="42">
        <f>SUMIFS('Sample - Superstore'!U:U,'Sample - Superstore'!$V:$V,$A3366,'Sample - Superstore'!$N:$N,$B3366)</f>
        <v>-22.94249021</v>
      </c>
      <c r="N3366" s="40"/>
    </row>
    <row r="3367">
      <c r="A3367" s="41" t="s">
        <v>8637</v>
      </c>
      <c r="B3367" s="36" t="s">
        <v>3957</v>
      </c>
      <c r="C3367" s="36" t="s">
        <v>35</v>
      </c>
      <c r="D3367" s="36" t="s">
        <v>36</v>
      </c>
      <c r="E3367" s="36" t="s">
        <v>3958</v>
      </c>
      <c r="F3367" s="42">
        <f>SUMIFS('Sample - Superstore'!R:R,'Sample - Superstore'!$V:$V,$A3367,'Sample - Superstore'!$N:$N,$B3367)</f>
        <v>1497.666</v>
      </c>
      <c r="G3367" s="43" t="str">
        <f>IF(OR($F3367&lt;Lower_Limit,$F3367&gt;Upper_Limit),TRUE,IF($F3367&gt;Upper_percentile,"P99",IF($F3367&lt;Lower_percentile,"P01","")))</f>
        <v/>
      </c>
      <c r="H3367" s="44">
        <f>SUMIFS('Sample - Superstore'!S:S,'Sample - Superstore'!$V:$V,$A3367,'Sample - Superstore'!$N:$N,$B3367)</f>
        <v>2</v>
      </c>
      <c r="I3367" s="45">
        <f>SUMIFS('Sample - Superstore'!T:T,'Sample - Superstore'!$V:$V,$A3367,'Sample - Superstore'!$N:$N,$B3367)</f>
        <v>0.15</v>
      </c>
      <c r="J3367" s="42">
        <f>SUMIFS('Sample - Superstore'!U:U,'Sample - Superstore'!$V:$V,$A3367,'Sample - Superstore'!$N:$N,$B3367)</f>
        <v>140.9568</v>
      </c>
      <c r="N3367" s="40"/>
    </row>
    <row r="3368">
      <c r="A3368" s="41" t="s">
        <v>8637</v>
      </c>
      <c r="B3368" s="36" t="s">
        <v>6800</v>
      </c>
      <c r="C3368" s="36" t="s">
        <v>39</v>
      </c>
      <c r="D3368" s="36" t="s">
        <v>40</v>
      </c>
      <c r="E3368" s="36" t="s">
        <v>6801</v>
      </c>
      <c r="F3368" s="42">
        <f>SUMIFS('Sample - Superstore'!R:R,'Sample - Superstore'!$V:$V,$A3368,'Sample - Superstore'!$N:$N,$B3368)</f>
        <v>17.52</v>
      </c>
      <c r="G3368" s="43" t="str">
        <f>IF(OR($F3368&lt;Lower_Limit,$F3368&gt;Upper_Limit),TRUE,IF($F3368&gt;Upper_percentile,"P99",IF($F3368&lt;Lower_percentile,"P01","")))</f>
        <v/>
      </c>
      <c r="H3368" s="44">
        <f>SUMIFS('Sample - Superstore'!S:S,'Sample - Superstore'!$V:$V,$A3368,'Sample - Superstore'!$N:$N,$B3368)</f>
        <v>2</v>
      </c>
      <c r="I3368" s="45">
        <f>SUMIFS('Sample - Superstore'!T:T,'Sample - Superstore'!$V:$V,$A3368,'Sample - Superstore'!$N:$N,$B3368)</f>
        <v>0.2</v>
      </c>
      <c r="J3368" s="42">
        <f>SUMIFS('Sample - Superstore'!U:U,'Sample - Superstore'!$V:$V,$A3368,'Sample - Superstore'!$N:$N,$B3368)</f>
        <v>-3.504</v>
      </c>
      <c r="N3368" s="40"/>
    </row>
    <row r="3369">
      <c r="A3369" s="41" t="s">
        <v>8637</v>
      </c>
      <c r="B3369" s="36" t="s">
        <v>3653</v>
      </c>
      <c r="C3369" s="36" t="s">
        <v>39</v>
      </c>
      <c r="D3369" s="36" t="s">
        <v>61</v>
      </c>
      <c r="E3369" s="36" t="s">
        <v>3654</v>
      </c>
      <c r="F3369" s="42">
        <f>SUMIFS('Sample - Superstore'!R:R,'Sample - Superstore'!$V:$V,$A3369,'Sample - Superstore'!$N:$N,$B3369)</f>
        <v>89.544</v>
      </c>
      <c r="G3369" s="43" t="str">
        <f>IF(OR($F3369&lt;Lower_Limit,$F3369&gt;Upper_Limit),TRUE,IF($F3369&gt;Upper_percentile,"P99",IF($F3369&lt;Lower_percentile,"P01","")))</f>
        <v/>
      </c>
      <c r="H3369" s="44">
        <f>SUMIFS('Sample - Superstore'!S:S,'Sample - Superstore'!$V:$V,$A3369,'Sample - Superstore'!$N:$N,$B3369)</f>
        <v>7</v>
      </c>
      <c r="I3369" s="45">
        <f>SUMIFS('Sample - Superstore'!T:T,'Sample - Superstore'!$V:$V,$A3369,'Sample - Superstore'!$N:$N,$B3369)</f>
        <v>0.2</v>
      </c>
      <c r="J3369" s="42">
        <f>SUMIFS('Sample - Superstore'!U:U,'Sample - Superstore'!$V:$V,$A3369,'Sample - Superstore'!$N:$N,$B3369)</f>
        <v>12.3123</v>
      </c>
      <c r="N3369" s="40"/>
    </row>
    <row r="3370">
      <c r="A3370" s="41" t="s">
        <v>8637</v>
      </c>
      <c r="B3370" s="36" t="s">
        <v>1240</v>
      </c>
      <c r="C3370" s="36" t="s">
        <v>51</v>
      </c>
      <c r="D3370" s="36" t="s">
        <v>52</v>
      </c>
      <c r="E3370" s="36" t="s">
        <v>1241</v>
      </c>
      <c r="F3370" s="42">
        <f>SUMIFS('Sample - Superstore'!R:R,'Sample - Superstore'!$V:$V,$A3370,'Sample - Superstore'!$N:$N,$B3370)</f>
        <v>35.168</v>
      </c>
      <c r="G3370" s="43" t="str">
        <f>IF(OR($F3370&lt;Lower_Limit,$F3370&gt;Upper_Limit),TRUE,IF($F3370&gt;Upper_percentile,"P99",IF($F3370&lt;Lower_percentile,"P01","")))</f>
        <v/>
      </c>
      <c r="H3370" s="44">
        <f>SUMIFS('Sample - Superstore'!S:S,'Sample - Superstore'!$V:$V,$A3370,'Sample - Superstore'!$N:$N,$B3370)</f>
        <v>2</v>
      </c>
      <c r="I3370" s="45">
        <f>SUMIFS('Sample - Superstore'!T:T,'Sample - Superstore'!$V:$V,$A3370,'Sample - Superstore'!$N:$N,$B3370)</f>
        <v>0.2</v>
      </c>
      <c r="J3370" s="42">
        <f>SUMIFS('Sample - Superstore'!U:U,'Sample - Superstore'!$V:$V,$A3370,'Sample - Superstore'!$N:$N,$B3370)</f>
        <v>-8.3524</v>
      </c>
      <c r="N3370" s="40"/>
    </row>
    <row r="3371">
      <c r="A3371" s="41" t="s">
        <v>8637</v>
      </c>
      <c r="B3371" s="36" t="s">
        <v>5569</v>
      </c>
      <c r="C3371" s="36" t="s">
        <v>51</v>
      </c>
      <c r="D3371" s="36" t="s">
        <v>76</v>
      </c>
      <c r="E3371" s="36" t="s">
        <v>5570</v>
      </c>
      <c r="F3371" s="42">
        <f>SUMIFS('Sample - Superstore'!R:R,'Sample - Superstore'!$V:$V,$A3371,'Sample - Superstore'!$N:$N,$B3371)</f>
        <v>72.588</v>
      </c>
      <c r="G3371" s="43" t="str">
        <f>IF(OR($F3371&lt;Lower_Limit,$F3371&gt;Upper_Limit),TRUE,IF($F3371&gt;Upper_percentile,"P99",IF($F3371&lt;Lower_percentile,"P01","")))</f>
        <v/>
      </c>
      <c r="H3371" s="44">
        <f>SUMIFS('Sample - Superstore'!S:S,'Sample - Superstore'!$V:$V,$A3371,'Sample - Superstore'!$N:$N,$B3371)</f>
        <v>2</v>
      </c>
      <c r="I3371" s="45">
        <f>SUMIFS('Sample - Superstore'!T:T,'Sample - Superstore'!$V:$V,$A3371,'Sample - Superstore'!$N:$N,$B3371)</f>
        <v>0.7</v>
      </c>
      <c r="J3371" s="42">
        <f>SUMIFS('Sample - Superstore'!U:U,'Sample - Superstore'!$V:$V,$A3371,'Sample - Superstore'!$N:$N,$B3371)</f>
        <v>-48.392</v>
      </c>
      <c r="N3371" s="40"/>
    </row>
    <row r="3372">
      <c r="A3372" s="41" t="s">
        <v>8637</v>
      </c>
      <c r="B3372" s="36" t="s">
        <v>1821</v>
      </c>
      <c r="C3372" s="36" t="s">
        <v>35</v>
      </c>
      <c r="D3372" s="36" t="s">
        <v>121</v>
      </c>
      <c r="E3372" s="36" t="s">
        <v>1822</v>
      </c>
      <c r="F3372" s="42">
        <f>SUMIFS('Sample - Superstore'!R:R,'Sample - Superstore'!$V:$V,$A3372,'Sample - Superstore'!$N:$N,$B3372)</f>
        <v>29.156</v>
      </c>
      <c r="G3372" s="43" t="str">
        <f>IF(OR($F3372&lt;Lower_Limit,$F3372&gt;Upper_Limit),TRUE,IF($F3372&gt;Upper_percentile,"P99",IF($F3372&lt;Lower_percentile,"P01","")))</f>
        <v/>
      </c>
      <c r="H3372" s="44">
        <f>SUMIFS('Sample - Superstore'!S:S,'Sample - Superstore'!$V:$V,$A3372,'Sample - Superstore'!$N:$N,$B3372)</f>
        <v>3</v>
      </c>
      <c r="I3372" s="45">
        <f>SUMIFS('Sample - Superstore'!T:T,'Sample - Superstore'!$V:$V,$A3372,'Sample - Superstore'!$N:$N,$B3372)</f>
        <v>0.6</v>
      </c>
      <c r="J3372" s="42">
        <f>SUMIFS('Sample - Superstore'!U:U,'Sample - Superstore'!$V:$V,$A3372,'Sample - Superstore'!$N:$N,$B3372)</f>
        <v>-17.4936</v>
      </c>
      <c r="N3372" s="40"/>
    </row>
    <row r="3373">
      <c r="A3373" s="41" t="s">
        <v>8637</v>
      </c>
      <c r="B3373" s="36" t="s">
        <v>6804</v>
      </c>
      <c r="C3373" s="36" t="s">
        <v>35</v>
      </c>
      <c r="D3373" s="36" t="s">
        <v>73</v>
      </c>
      <c r="E3373" s="36" t="s">
        <v>6805</v>
      </c>
      <c r="F3373" s="42">
        <f>SUMIFS('Sample - Superstore'!R:R,'Sample - Superstore'!$V:$V,$A3373,'Sample - Superstore'!$N:$N,$B3373)</f>
        <v>1562.065185</v>
      </c>
      <c r="G3373" s="43" t="str">
        <f>IF(OR($F3373&lt;Lower_Limit,$F3373&gt;Upper_Limit),TRUE,IF($F3373&gt;Upper_percentile,"P99",IF($F3373&lt;Lower_percentile,"P01","")))</f>
        <v/>
      </c>
      <c r="H3373" s="44">
        <f>SUMIFS('Sample - Superstore'!S:S,'Sample - Superstore'!$V:$V,$A3373,'Sample - Superstore'!$N:$N,$B3373)</f>
        <v>8</v>
      </c>
      <c r="I3373" s="45">
        <f>SUMIFS('Sample - Superstore'!T:T,'Sample - Superstore'!$V:$V,$A3373,'Sample - Superstore'!$N:$N,$B3373)</f>
        <v>0.8</v>
      </c>
      <c r="J3373" s="42">
        <f>SUMIFS('Sample - Superstore'!U:U,'Sample - Superstore'!$V:$V,$A3373,'Sample - Superstore'!$N:$N,$B3373)</f>
        <v>-42.95141358</v>
      </c>
      <c r="N3373" s="40"/>
    </row>
    <row r="3374">
      <c r="A3374" s="41" t="s">
        <v>8637</v>
      </c>
      <c r="B3374" s="36" t="s">
        <v>1662</v>
      </c>
      <c r="C3374" s="36" t="s">
        <v>51</v>
      </c>
      <c r="D3374" s="36" t="s">
        <v>124</v>
      </c>
      <c r="E3374" s="36" t="s">
        <v>1663</v>
      </c>
      <c r="F3374" s="42">
        <f>SUMIFS('Sample - Superstore'!R:R,'Sample - Superstore'!$V:$V,$A3374,'Sample - Superstore'!$N:$N,$B3374)</f>
        <v>44.20582716</v>
      </c>
      <c r="G3374" s="43" t="str">
        <f>IF(OR($F3374&lt;Lower_Limit,$F3374&gt;Upper_Limit),TRUE,IF($F3374&gt;Upper_percentile,"P99",IF($F3374&lt;Lower_percentile,"P01","")))</f>
        <v/>
      </c>
      <c r="H3374" s="44">
        <f>SUMIFS('Sample - Superstore'!S:S,'Sample - Superstore'!$V:$V,$A3374,'Sample - Superstore'!$N:$N,$B3374)</f>
        <v>8</v>
      </c>
      <c r="I3374" s="45">
        <f>SUMIFS('Sample - Superstore'!T:T,'Sample - Superstore'!$V:$V,$A3374,'Sample - Superstore'!$N:$N,$B3374)</f>
        <v>0.2</v>
      </c>
      <c r="J3374" s="42">
        <f>SUMIFS('Sample - Superstore'!U:U,'Sample - Superstore'!$V:$V,$A3374,'Sample - Superstore'!$N:$N,$B3374)</f>
        <v>13.81432099</v>
      </c>
      <c r="N3374" s="40"/>
    </row>
    <row r="3375">
      <c r="A3375" s="41" t="s">
        <v>8637</v>
      </c>
      <c r="B3375" s="36" t="s">
        <v>673</v>
      </c>
      <c r="C3375" s="36" t="s">
        <v>51</v>
      </c>
      <c r="D3375" s="36" t="s">
        <v>52</v>
      </c>
      <c r="E3375" s="36" t="s">
        <v>674</v>
      </c>
      <c r="F3375" s="42">
        <f>SUMIFS('Sample - Superstore'!R:R,'Sample - Superstore'!$V:$V,$A3375,'Sample - Superstore'!$N:$N,$B3375)</f>
        <v>876.4797531</v>
      </c>
      <c r="G3375" s="43" t="str">
        <f>IF(OR($F3375&lt;Lower_Limit,$F3375&gt;Upper_Limit),TRUE,IF($F3375&gt;Upper_percentile,"P99",IF($F3375&lt;Lower_percentile,"P01","")))</f>
        <v/>
      </c>
      <c r="H3375" s="44">
        <f>SUMIFS('Sample - Superstore'!S:S,'Sample - Superstore'!$V:$V,$A3375,'Sample - Superstore'!$N:$N,$B3375)</f>
        <v>5</v>
      </c>
      <c r="I3375" s="45">
        <f>SUMIFS('Sample - Superstore'!T:T,'Sample - Superstore'!$V:$V,$A3375,'Sample - Superstore'!$N:$N,$B3375)</f>
        <v>0.2</v>
      </c>
      <c r="J3375" s="42">
        <f>SUMIFS('Sample - Superstore'!U:U,'Sample - Superstore'!$V:$V,$A3375,'Sample - Superstore'!$N:$N,$B3375)</f>
        <v>65.73598148</v>
      </c>
      <c r="N3375" s="40"/>
    </row>
    <row r="3376">
      <c r="A3376" s="41" t="s">
        <v>8637</v>
      </c>
      <c r="B3376" s="36" t="s">
        <v>3362</v>
      </c>
      <c r="C3376" s="36" t="s">
        <v>51</v>
      </c>
      <c r="D3376" s="36" t="s">
        <v>124</v>
      </c>
      <c r="E3376" s="36" t="s">
        <v>404</v>
      </c>
      <c r="F3376" s="42">
        <f>SUMIFS('Sample - Superstore'!R:R,'Sample - Superstore'!$V:$V,$A3376,'Sample - Superstore'!$N:$N,$B3376)</f>
        <v>32.88326049</v>
      </c>
      <c r="G3376" s="43" t="str">
        <f>IF(OR($F3376&lt;Lower_Limit,$F3376&gt;Upper_Limit),TRUE,IF($F3376&gt;Upper_percentile,"P99",IF($F3376&lt;Lower_percentile,"P01","")))</f>
        <v/>
      </c>
      <c r="H3376" s="44">
        <f>SUMIFS('Sample - Superstore'!S:S,'Sample - Superstore'!$V:$V,$A3376,'Sample - Superstore'!$N:$N,$B3376)</f>
        <v>4</v>
      </c>
      <c r="I3376" s="45">
        <f>SUMIFS('Sample - Superstore'!T:T,'Sample - Superstore'!$V:$V,$A3376,'Sample - Superstore'!$N:$N,$B3376)</f>
        <v>0</v>
      </c>
      <c r="J3376" s="42">
        <f>SUMIFS('Sample - Superstore'!U:U,'Sample - Superstore'!$V:$V,$A3376,'Sample - Superstore'!$N:$N,$B3376)</f>
        <v>15.45513243</v>
      </c>
      <c r="N3376" s="40"/>
    </row>
    <row r="3377">
      <c r="A3377" s="41" t="s">
        <v>8637</v>
      </c>
      <c r="B3377" s="36" t="s">
        <v>1959</v>
      </c>
      <c r="C3377" s="36" t="s">
        <v>51</v>
      </c>
      <c r="D3377" s="36" t="s">
        <v>297</v>
      </c>
      <c r="E3377" s="36" t="s">
        <v>1960</v>
      </c>
      <c r="F3377" s="42">
        <f>SUMIFS('Sample - Superstore'!R:R,'Sample - Superstore'!$V:$V,$A3377,'Sample - Superstore'!$N:$N,$B3377)</f>
        <v>100.64</v>
      </c>
      <c r="G3377" s="43" t="str">
        <f>IF(OR($F3377&lt;Lower_Limit,$F3377&gt;Upper_Limit),TRUE,IF($F3377&gt;Upper_percentile,"P99",IF($F3377&lt;Lower_percentile,"P01","")))</f>
        <v/>
      </c>
      <c r="H3377" s="44">
        <f>SUMIFS('Sample - Superstore'!S:S,'Sample - Superstore'!$V:$V,$A3377,'Sample - Superstore'!$N:$N,$B3377)</f>
        <v>8</v>
      </c>
      <c r="I3377" s="45">
        <f>SUMIFS('Sample - Superstore'!T:T,'Sample - Superstore'!$V:$V,$A3377,'Sample - Superstore'!$N:$N,$B3377)</f>
        <v>0.2</v>
      </c>
      <c r="J3377" s="42">
        <f>SUMIFS('Sample - Superstore'!U:U,'Sample - Superstore'!$V:$V,$A3377,'Sample - Superstore'!$N:$N,$B3377)</f>
        <v>41.44</v>
      </c>
      <c r="N3377" s="40"/>
    </row>
    <row r="3378">
      <c r="A3378" s="41" t="s">
        <v>8637</v>
      </c>
      <c r="B3378" s="36" t="s">
        <v>3470</v>
      </c>
      <c r="C3378" s="36" t="s">
        <v>35</v>
      </c>
      <c r="D3378" s="36" t="s">
        <v>36</v>
      </c>
      <c r="E3378" s="36" t="s">
        <v>3471</v>
      </c>
      <c r="F3378" s="42">
        <f>SUMIFS('Sample - Superstore'!R:R,'Sample - Superstore'!$V:$V,$A3378,'Sample - Superstore'!$N:$N,$B3378)</f>
        <v>514.165</v>
      </c>
      <c r="G3378" s="43" t="str">
        <f>IF(OR($F3378&lt;Lower_Limit,$F3378&gt;Upper_Limit),TRUE,IF($F3378&gt;Upper_percentile,"P99",IF($F3378&lt;Lower_percentile,"P01","")))</f>
        <v/>
      </c>
      <c r="H3378" s="44">
        <f>SUMIFS('Sample - Superstore'!S:S,'Sample - Superstore'!$V:$V,$A3378,'Sample - Superstore'!$N:$N,$B3378)</f>
        <v>5</v>
      </c>
      <c r="I3378" s="45">
        <f>SUMIFS('Sample - Superstore'!T:T,'Sample - Superstore'!$V:$V,$A3378,'Sample - Superstore'!$N:$N,$B3378)</f>
        <v>0.15</v>
      </c>
      <c r="J3378" s="42">
        <f>SUMIFS('Sample - Superstore'!U:U,'Sample - Superstore'!$V:$V,$A3378,'Sample - Superstore'!$N:$N,$B3378)</f>
        <v>-30.245</v>
      </c>
      <c r="N3378" s="40"/>
    </row>
    <row r="3379">
      <c r="A3379" s="41" t="s">
        <v>8637</v>
      </c>
      <c r="B3379" s="36" t="s">
        <v>3165</v>
      </c>
      <c r="C3379" s="36" t="s">
        <v>39</v>
      </c>
      <c r="D3379" s="36" t="s">
        <v>40</v>
      </c>
      <c r="E3379" s="36" t="s">
        <v>3166</v>
      </c>
      <c r="F3379" s="42">
        <f>SUMIFS('Sample - Superstore'!R:R,'Sample - Superstore'!$V:$V,$A3379,'Sample - Superstore'!$N:$N,$B3379)</f>
        <v>279.96</v>
      </c>
      <c r="G3379" s="43" t="str">
        <f>IF(OR($F3379&lt;Lower_Limit,$F3379&gt;Upper_Limit),TRUE,IF($F3379&gt;Upper_percentile,"P99",IF($F3379&lt;Lower_percentile,"P01","")))</f>
        <v/>
      </c>
      <c r="H3379" s="44">
        <f>SUMIFS('Sample - Superstore'!S:S,'Sample - Superstore'!$V:$V,$A3379,'Sample - Superstore'!$N:$N,$B3379)</f>
        <v>5</v>
      </c>
      <c r="I3379" s="45">
        <f>SUMIFS('Sample - Superstore'!T:T,'Sample - Superstore'!$V:$V,$A3379,'Sample - Superstore'!$N:$N,$B3379)</f>
        <v>0.2</v>
      </c>
      <c r="J3379" s="42">
        <f>SUMIFS('Sample - Superstore'!U:U,'Sample - Superstore'!$V:$V,$A3379,'Sample - Superstore'!$N:$N,$B3379)</f>
        <v>17.4975</v>
      </c>
      <c r="N3379" s="40"/>
    </row>
    <row r="3380">
      <c r="A3380" s="41" t="s">
        <v>8637</v>
      </c>
      <c r="B3380" s="36" t="s">
        <v>1205</v>
      </c>
      <c r="C3380" s="36" t="s">
        <v>39</v>
      </c>
      <c r="D3380" s="36" t="s">
        <v>61</v>
      </c>
      <c r="E3380" s="36" t="s">
        <v>1878</v>
      </c>
      <c r="F3380" s="42">
        <f>SUMIFS('Sample - Superstore'!R:R,'Sample - Superstore'!$V:$V,$A3380,'Sample - Superstore'!$N:$N,$B3380)</f>
        <v>1586.684421</v>
      </c>
      <c r="G3380" s="43" t="str">
        <f>IF(OR($F3380&lt;Lower_Limit,$F3380&gt;Upper_Limit),TRUE,IF($F3380&gt;Upper_percentile,"P99",IF($F3380&lt;Lower_percentile,"P01","")))</f>
        <v/>
      </c>
      <c r="H3380" s="44">
        <f>SUMIFS('Sample - Superstore'!S:S,'Sample - Superstore'!$V:$V,$A3380,'Sample - Superstore'!$N:$N,$B3380)</f>
        <v>10</v>
      </c>
      <c r="I3380" s="45">
        <f>SUMIFS('Sample - Superstore'!T:T,'Sample - Superstore'!$V:$V,$A3380,'Sample - Superstore'!$N:$N,$B3380)</f>
        <v>0.2</v>
      </c>
      <c r="J3380" s="42">
        <f>SUMIFS('Sample - Superstore'!U:U,'Sample - Superstore'!$V:$V,$A3380,'Sample - Superstore'!$N:$N,$B3380)</f>
        <v>308.9843509</v>
      </c>
      <c r="N3380" s="40"/>
    </row>
    <row r="3381">
      <c r="A3381" s="41" t="s">
        <v>8637</v>
      </c>
      <c r="B3381" s="36" t="s">
        <v>4388</v>
      </c>
      <c r="C3381" s="36" t="s">
        <v>51</v>
      </c>
      <c r="D3381" s="36" t="s">
        <v>93</v>
      </c>
      <c r="E3381" s="36" t="s">
        <v>4389</v>
      </c>
      <c r="F3381" s="42">
        <f>SUMIFS('Sample - Superstore'!R:R,'Sample - Superstore'!$V:$V,$A3381,'Sample - Superstore'!$N:$N,$B3381)</f>
        <v>16.4</v>
      </c>
      <c r="G3381" s="43" t="str">
        <f>IF(OR($F3381&lt;Lower_Limit,$F3381&gt;Upper_Limit),TRUE,IF($F3381&gt;Upper_percentile,"P99",IF($F3381&lt;Lower_percentile,"P01","")))</f>
        <v/>
      </c>
      <c r="H3381" s="44">
        <f>SUMIFS('Sample - Superstore'!S:S,'Sample - Superstore'!$V:$V,$A3381,'Sample - Superstore'!$N:$N,$B3381)</f>
        <v>5</v>
      </c>
      <c r="I3381" s="45">
        <f>SUMIFS('Sample - Superstore'!T:T,'Sample - Superstore'!$V:$V,$A3381,'Sample - Superstore'!$N:$N,$B3381)</f>
        <v>0</v>
      </c>
      <c r="J3381" s="42">
        <f>SUMIFS('Sample - Superstore'!U:U,'Sample - Superstore'!$V:$V,$A3381,'Sample - Superstore'!$N:$N,$B3381)</f>
        <v>4.756</v>
      </c>
      <c r="N3381" s="40"/>
    </row>
    <row r="3382">
      <c r="A3382" s="41" t="s">
        <v>8637</v>
      </c>
      <c r="B3382" s="36" t="s">
        <v>4278</v>
      </c>
      <c r="C3382" s="36" t="s">
        <v>51</v>
      </c>
      <c r="D3382" s="36" t="s">
        <v>124</v>
      </c>
      <c r="E3382" s="36" t="s">
        <v>4279</v>
      </c>
      <c r="F3382" s="42">
        <f>SUMIFS('Sample - Superstore'!R:R,'Sample - Superstore'!$V:$V,$A3382,'Sample - Superstore'!$N:$N,$B3382)</f>
        <v>48.69736296</v>
      </c>
      <c r="G3382" s="43" t="str">
        <f>IF(OR($F3382&lt;Lower_Limit,$F3382&gt;Upper_Limit),TRUE,IF($F3382&gt;Upper_percentile,"P99",IF($F3382&lt;Lower_percentile,"P01","")))</f>
        <v/>
      </c>
      <c r="H3382" s="44">
        <f>SUMIFS('Sample - Superstore'!S:S,'Sample - Superstore'!$V:$V,$A3382,'Sample - Superstore'!$N:$N,$B3382)</f>
        <v>6</v>
      </c>
      <c r="I3382" s="45">
        <f>SUMIFS('Sample - Superstore'!T:T,'Sample - Superstore'!$V:$V,$A3382,'Sample - Superstore'!$N:$N,$B3382)</f>
        <v>0.2</v>
      </c>
      <c r="J3382" s="42">
        <f>SUMIFS('Sample - Superstore'!U:U,'Sample - Superstore'!$V:$V,$A3382,'Sample - Superstore'!$N:$N,$B3382)</f>
        <v>18.26151111</v>
      </c>
      <c r="N3382" s="40"/>
    </row>
    <row r="3383">
      <c r="A3383" s="41" t="s">
        <v>8637</v>
      </c>
      <c r="B3383" s="36" t="s">
        <v>5275</v>
      </c>
      <c r="C3383" s="36" t="s">
        <v>51</v>
      </c>
      <c r="D3383" s="36" t="s">
        <v>52</v>
      </c>
      <c r="E3383" s="36" t="s">
        <v>5276</v>
      </c>
      <c r="F3383" s="42">
        <f>SUMIFS('Sample - Superstore'!R:R,'Sample - Superstore'!$V:$V,$A3383,'Sample - Superstore'!$N:$N,$B3383)</f>
        <v>903.8105222</v>
      </c>
      <c r="G3383" s="43" t="str">
        <f>IF(OR($F3383&lt;Lower_Limit,$F3383&gt;Upper_Limit),TRUE,IF($F3383&gt;Upper_percentile,"P99",IF($F3383&lt;Lower_percentile,"P01","")))</f>
        <v/>
      </c>
      <c r="H3383" s="44">
        <f>SUMIFS('Sample - Superstore'!S:S,'Sample - Superstore'!$V:$V,$A3383,'Sample - Superstore'!$N:$N,$B3383)</f>
        <v>8</v>
      </c>
      <c r="I3383" s="45">
        <f>SUMIFS('Sample - Superstore'!T:T,'Sample - Superstore'!$V:$V,$A3383,'Sample - Superstore'!$N:$N,$B3383)</f>
        <v>0.2</v>
      </c>
      <c r="J3383" s="42">
        <f>SUMIFS('Sample - Superstore'!U:U,'Sample - Superstore'!$V:$V,$A3383,'Sample - Superstore'!$N:$N,$B3383)</f>
        <v>56.48815764</v>
      </c>
      <c r="N3383" s="40"/>
    </row>
    <row r="3384">
      <c r="A3384" s="41" t="s">
        <v>8637</v>
      </c>
      <c r="B3384" s="36" t="s">
        <v>1175</v>
      </c>
      <c r="C3384" s="36" t="s">
        <v>51</v>
      </c>
      <c r="D3384" s="36" t="s">
        <v>93</v>
      </c>
      <c r="E3384" s="36" t="s">
        <v>1176</v>
      </c>
      <c r="F3384" s="42">
        <f>SUMIFS('Sample - Superstore'!R:R,'Sample - Superstore'!$V:$V,$A3384,'Sample - Superstore'!$N:$N,$B3384)</f>
        <v>10.2182716</v>
      </c>
      <c r="G3384" s="43" t="str">
        <f>IF(OR($F3384&lt;Lower_Limit,$F3384&gt;Upper_Limit),TRUE,IF($F3384&gt;Upper_percentile,"P99",IF($F3384&lt;Lower_percentile,"P01","")))</f>
        <v/>
      </c>
      <c r="H3384" s="44">
        <f>SUMIFS('Sample - Superstore'!S:S,'Sample - Superstore'!$V:$V,$A3384,'Sample - Superstore'!$N:$N,$B3384)</f>
        <v>5</v>
      </c>
      <c r="I3384" s="45">
        <f>SUMIFS('Sample - Superstore'!T:T,'Sample - Superstore'!$V:$V,$A3384,'Sample - Superstore'!$N:$N,$B3384)</f>
        <v>0</v>
      </c>
      <c r="J3384" s="42">
        <f>SUMIFS('Sample - Superstore'!U:U,'Sample - Superstore'!$V:$V,$A3384,'Sample - Superstore'!$N:$N,$B3384)</f>
        <v>5.109135802</v>
      </c>
      <c r="N3384" s="40"/>
    </row>
    <row r="3385">
      <c r="A3385" s="41" t="s">
        <v>8637</v>
      </c>
      <c r="B3385" s="36" t="s">
        <v>107</v>
      </c>
      <c r="C3385" s="36" t="s">
        <v>39</v>
      </c>
      <c r="D3385" s="36" t="s">
        <v>40</v>
      </c>
      <c r="E3385" s="36" t="s">
        <v>108</v>
      </c>
      <c r="F3385" s="42">
        <f>SUMIFS('Sample - Superstore'!R:R,'Sample - Superstore'!$V:$V,$A3385,'Sample - Superstore'!$N:$N,$B3385)</f>
        <v>88.776</v>
      </c>
      <c r="G3385" s="43" t="str">
        <f>IF(OR($F3385&lt;Lower_Limit,$F3385&gt;Upper_Limit),TRUE,IF($F3385&gt;Upper_percentile,"P99",IF($F3385&lt;Lower_percentile,"P01","")))</f>
        <v/>
      </c>
      <c r="H3385" s="44">
        <f>SUMIFS('Sample - Superstore'!S:S,'Sample - Superstore'!$V:$V,$A3385,'Sample - Superstore'!$N:$N,$B3385)</f>
        <v>3</v>
      </c>
      <c r="I3385" s="45">
        <f>SUMIFS('Sample - Superstore'!T:T,'Sample - Superstore'!$V:$V,$A3385,'Sample - Superstore'!$N:$N,$B3385)</f>
        <v>0.2</v>
      </c>
      <c r="J3385" s="42">
        <f>SUMIFS('Sample - Superstore'!U:U,'Sample - Superstore'!$V:$V,$A3385,'Sample - Superstore'!$N:$N,$B3385)</f>
        <v>7.7679</v>
      </c>
      <c r="N3385" s="40"/>
    </row>
    <row r="3386">
      <c r="A3386" s="41" t="s">
        <v>8637</v>
      </c>
      <c r="B3386" s="36" t="s">
        <v>372</v>
      </c>
      <c r="C3386" s="36" t="s">
        <v>51</v>
      </c>
      <c r="D3386" s="36" t="s">
        <v>297</v>
      </c>
      <c r="E3386" s="36" t="s">
        <v>373</v>
      </c>
      <c r="F3386" s="42">
        <f>SUMIFS('Sample - Superstore'!R:R,'Sample - Superstore'!$V:$V,$A3386,'Sample - Superstore'!$N:$N,$B3386)</f>
        <v>20.67712888</v>
      </c>
      <c r="G3386" s="43" t="str">
        <f>IF(OR($F3386&lt;Lower_Limit,$F3386&gt;Upper_Limit),TRUE,IF($F3386&gt;Upper_percentile,"P99",IF($F3386&lt;Lower_percentile,"P01","")))</f>
        <v/>
      </c>
      <c r="H3386" s="44">
        <f>SUMIFS('Sample - Superstore'!S:S,'Sample - Superstore'!$V:$V,$A3386,'Sample - Superstore'!$N:$N,$B3386)</f>
        <v>10</v>
      </c>
      <c r="I3386" s="45">
        <f>SUMIFS('Sample - Superstore'!T:T,'Sample - Superstore'!$V:$V,$A3386,'Sample - Superstore'!$N:$N,$B3386)</f>
        <v>0.2</v>
      </c>
      <c r="J3386" s="42">
        <f>SUMIFS('Sample - Superstore'!U:U,'Sample - Superstore'!$V:$V,$A3386,'Sample - Superstore'!$N:$N,$B3386)</f>
        <v>8.510230997</v>
      </c>
      <c r="N3386" s="40"/>
    </row>
    <row r="3387">
      <c r="A3387" s="41" t="s">
        <v>8637</v>
      </c>
      <c r="B3387" s="36" t="s">
        <v>1534</v>
      </c>
      <c r="C3387" s="36" t="s">
        <v>51</v>
      </c>
      <c r="D3387" s="36" t="s">
        <v>52</v>
      </c>
      <c r="E3387" s="36" t="s">
        <v>6816</v>
      </c>
      <c r="F3387" s="42">
        <f>SUMIFS('Sample - Superstore'!R:R,'Sample - Superstore'!$V:$V,$A3387,'Sample - Superstore'!$N:$N,$B3387)</f>
        <v>15.58</v>
      </c>
      <c r="G3387" s="43" t="str">
        <f>IF(OR($F3387&lt;Lower_Limit,$F3387&gt;Upper_Limit),TRUE,IF($F3387&gt;Upper_percentile,"P99",IF($F3387&lt;Lower_percentile,"P01","")))</f>
        <v/>
      </c>
      <c r="H3387" s="44">
        <f>SUMIFS('Sample - Superstore'!S:S,'Sample - Superstore'!$V:$V,$A3387,'Sample - Superstore'!$N:$N,$B3387)</f>
        <v>1</v>
      </c>
      <c r="I3387" s="45">
        <f>SUMIFS('Sample - Superstore'!T:T,'Sample - Superstore'!$V:$V,$A3387,'Sample - Superstore'!$N:$N,$B3387)</f>
        <v>0</v>
      </c>
      <c r="J3387" s="42">
        <f>SUMIFS('Sample - Superstore'!U:U,'Sample - Superstore'!$V:$V,$A3387,'Sample - Superstore'!$N:$N,$B3387)</f>
        <v>3.895</v>
      </c>
      <c r="N3387" s="40"/>
    </row>
    <row r="3388">
      <c r="A3388" s="41" t="s">
        <v>8637</v>
      </c>
      <c r="B3388" s="36" t="s">
        <v>5619</v>
      </c>
      <c r="C3388" s="36" t="s">
        <v>51</v>
      </c>
      <c r="D3388" s="36" t="s">
        <v>93</v>
      </c>
      <c r="E3388" s="36" t="s">
        <v>5620</v>
      </c>
      <c r="F3388" s="42">
        <f>SUMIFS('Sample - Superstore'!R:R,'Sample - Superstore'!$V:$V,$A3388,'Sample - Superstore'!$N:$N,$B3388)</f>
        <v>14.7</v>
      </c>
      <c r="G3388" s="43" t="str">
        <f>IF(OR($F3388&lt;Lower_Limit,$F3388&gt;Upper_Limit),TRUE,IF($F3388&gt;Upper_percentile,"P99",IF($F3388&lt;Lower_percentile,"P01","")))</f>
        <v/>
      </c>
      <c r="H3388" s="44">
        <f>SUMIFS('Sample - Superstore'!S:S,'Sample - Superstore'!$V:$V,$A3388,'Sample - Superstore'!$N:$N,$B3388)</f>
        <v>7</v>
      </c>
      <c r="I3388" s="45">
        <f>SUMIFS('Sample - Superstore'!T:T,'Sample - Superstore'!$V:$V,$A3388,'Sample - Superstore'!$N:$N,$B3388)</f>
        <v>0</v>
      </c>
      <c r="J3388" s="42">
        <f>SUMIFS('Sample - Superstore'!U:U,'Sample - Superstore'!$V:$V,$A3388,'Sample - Superstore'!$N:$N,$B3388)</f>
        <v>4.116</v>
      </c>
      <c r="N3388" s="40"/>
    </row>
    <row r="3389">
      <c r="A3389" s="41" t="s">
        <v>8637</v>
      </c>
      <c r="B3389" s="36" t="s">
        <v>6733</v>
      </c>
      <c r="C3389" s="36" t="s">
        <v>51</v>
      </c>
      <c r="D3389" s="36" t="s">
        <v>272</v>
      </c>
      <c r="E3389" s="36" t="s">
        <v>6734</v>
      </c>
      <c r="F3389" s="42">
        <f>SUMIFS('Sample - Superstore'!R:R,'Sample - Superstore'!$V:$V,$A3389,'Sample - Superstore'!$N:$N,$B3389)</f>
        <v>28.49259259</v>
      </c>
      <c r="G3389" s="43" t="str">
        <f>IF(OR($F3389&lt;Lower_Limit,$F3389&gt;Upper_Limit),TRUE,IF($F3389&gt;Upper_percentile,"P99",IF($F3389&lt;Lower_percentile,"P01","")))</f>
        <v/>
      </c>
      <c r="H3389" s="44">
        <f>SUMIFS('Sample - Superstore'!S:S,'Sample - Superstore'!$V:$V,$A3389,'Sample - Superstore'!$N:$N,$B3389)</f>
        <v>6</v>
      </c>
      <c r="I3389" s="45">
        <f>SUMIFS('Sample - Superstore'!T:T,'Sample - Superstore'!$V:$V,$A3389,'Sample - Superstore'!$N:$N,$B3389)</f>
        <v>0.2</v>
      </c>
      <c r="J3389" s="42">
        <f>SUMIFS('Sample - Superstore'!U:U,'Sample - Superstore'!$V:$V,$A3389,'Sample - Superstore'!$N:$N,$B3389)</f>
        <v>-1.26007037</v>
      </c>
      <c r="N3389" s="40"/>
    </row>
    <row r="3390">
      <c r="A3390" s="41" t="s">
        <v>8637</v>
      </c>
      <c r="B3390" s="36" t="s">
        <v>501</v>
      </c>
      <c r="C3390" s="36" t="s">
        <v>51</v>
      </c>
      <c r="D3390" s="36" t="s">
        <v>124</v>
      </c>
      <c r="E3390" s="36" t="s">
        <v>502</v>
      </c>
      <c r="F3390" s="42">
        <f>SUMIFS('Sample - Superstore'!R:R,'Sample - Superstore'!$V:$V,$A3390,'Sample - Superstore'!$N:$N,$B3390)</f>
        <v>122.97</v>
      </c>
      <c r="G3390" s="43" t="str">
        <f>IF(OR($F3390&lt;Lower_Limit,$F3390&gt;Upper_Limit),TRUE,IF($F3390&gt;Upper_percentile,"P99",IF($F3390&lt;Lower_percentile,"P01","")))</f>
        <v/>
      </c>
      <c r="H3390" s="44">
        <f>SUMIFS('Sample - Superstore'!S:S,'Sample - Superstore'!$V:$V,$A3390,'Sample - Superstore'!$N:$N,$B3390)</f>
        <v>3</v>
      </c>
      <c r="I3390" s="45">
        <f>SUMIFS('Sample - Superstore'!T:T,'Sample - Superstore'!$V:$V,$A3390,'Sample - Superstore'!$N:$N,$B3390)</f>
        <v>0</v>
      </c>
      <c r="J3390" s="42">
        <f>SUMIFS('Sample - Superstore'!U:U,'Sample - Superstore'!$V:$V,$A3390,'Sample - Superstore'!$N:$N,$B3390)</f>
        <v>60.2553</v>
      </c>
      <c r="N3390" s="40"/>
    </row>
    <row r="3391">
      <c r="A3391" s="41" t="s">
        <v>8637</v>
      </c>
      <c r="B3391" s="36" t="s">
        <v>4161</v>
      </c>
      <c r="C3391" s="36" t="s">
        <v>35</v>
      </c>
      <c r="D3391" s="36" t="s">
        <v>263</v>
      </c>
      <c r="E3391" s="36" t="s">
        <v>4162</v>
      </c>
      <c r="F3391" s="42">
        <f>SUMIFS('Sample - Superstore'!R:R,'Sample - Superstore'!$V:$V,$A3391,'Sample - Superstore'!$N:$N,$B3391)</f>
        <v>280.792</v>
      </c>
      <c r="G3391" s="43" t="str">
        <f>IF(OR($F3391&lt;Lower_Limit,$F3391&gt;Upper_Limit),TRUE,IF($F3391&gt;Upper_percentile,"P99",IF($F3391&lt;Lower_percentile,"P01","")))</f>
        <v/>
      </c>
      <c r="H3391" s="44">
        <f>SUMIFS('Sample - Superstore'!S:S,'Sample - Superstore'!$V:$V,$A3391,'Sample - Superstore'!$N:$N,$B3391)</f>
        <v>1</v>
      </c>
      <c r="I3391" s="45">
        <f>SUMIFS('Sample - Superstore'!T:T,'Sample - Superstore'!$V:$V,$A3391,'Sample - Superstore'!$N:$N,$B3391)</f>
        <v>0.2</v>
      </c>
      <c r="J3391" s="42">
        <f>SUMIFS('Sample - Superstore'!U:U,'Sample - Superstore'!$V:$V,$A3391,'Sample - Superstore'!$N:$N,$B3391)</f>
        <v>35.099</v>
      </c>
      <c r="N3391" s="40"/>
    </row>
    <row r="3392">
      <c r="A3392" s="41" t="s">
        <v>8637</v>
      </c>
      <c r="B3392" s="36" t="s">
        <v>4236</v>
      </c>
      <c r="C3392" s="36" t="s">
        <v>51</v>
      </c>
      <c r="D3392" s="36" t="s">
        <v>52</v>
      </c>
      <c r="E3392" s="36" t="s">
        <v>4237</v>
      </c>
      <c r="F3392" s="42">
        <f>SUMIFS('Sample - Superstore'!R:R,'Sample - Superstore'!$V:$V,$A3392,'Sample - Superstore'!$N:$N,$B3392)</f>
        <v>68.448</v>
      </c>
      <c r="G3392" s="43" t="str">
        <f>IF(OR($F3392&lt;Lower_Limit,$F3392&gt;Upper_Limit),TRUE,IF($F3392&gt;Upper_percentile,"P99",IF($F3392&lt;Lower_percentile,"P01","")))</f>
        <v/>
      </c>
      <c r="H3392" s="44">
        <f>SUMIFS('Sample - Superstore'!S:S,'Sample - Superstore'!$V:$V,$A3392,'Sample - Superstore'!$N:$N,$B3392)</f>
        <v>4</v>
      </c>
      <c r="I3392" s="45">
        <f>SUMIFS('Sample - Superstore'!T:T,'Sample - Superstore'!$V:$V,$A3392,'Sample - Superstore'!$N:$N,$B3392)</f>
        <v>0.2</v>
      </c>
      <c r="J3392" s="42">
        <f>SUMIFS('Sample - Superstore'!U:U,'Sample - Superstore'!$V:$V,$A3392,'Sample - Superstore'!$N:$N,$B3392)</f>
        <v>7.7004</v>
      </c>
      <c r="N3392" s="40"/>
    </row>
    <row r="3393">
      <c r="A3393" s="41" t="s">
        <v>8637</v>
      </c>
      <c r="B3393" s="36" t="s">
        <v>1304</v>
      </c>
      <c r="C3393" s="36" t="s">
        <v>51</v>
      </c>
      <c r="D3393" s="36" t="s">
        <v>93</v>
      </c>
      <c r="E3393" s="36" t="s">
        <v>1305</v>
      </c>
      <c r="F3393" s="42">
        <f>SUMIFS('Sample - Superstore'!R:R,'Sample - Superstore'!$V:$V,$A3393,'Sample - Superstore'!$N:$N,$B3393)</f>
        <v>88.04</v>
      </c>
      <c r="G3393" s="43" t="str">
        <f>IF(OR($F3393&lt;Lower_Limit,$F3393&gt;Upper_Limit),TRUE,IF($F3393&gt;Upper_percentile,"P99",IF($F3393&lt;Lower_percentile,"P01","")))</f>
        <v/>
      </c>
      <c r="H3393" s="44">
        <f>SUMIFS('Sample - Superstore'!S:S,'Sample - Superstore'!$V:$V,$A3393,'Sample - Superstore'!$N:$N,$B3393)</f>
        <v>5</v>
      </c>
      <c r="I3393" s="45">
        <f>SUMIFS('Sample - Superstore'!T:T,'Sample - Superstore'!$V:$V,$A3393,'Sample - Superstore'!$N:$N,$B3393)</f>
        <v>0.2</v>
      </c>
      <c r="J3393" s="42">
        <f>SUMIFS('Sample - Superstore'!U:U,'Sample - Superstore'!$V:$V,$A3393,'Sample - Superstore'!$N:$N,$B3393)</f>
        <v>6.603</v>
      </c>
      <c r="N3393" s="40"/>
    </row>
    <row r="3394">
      <c r="A3394" s="41" t="s">
        <v>8637</v>
      </c>
      <c r="B3394" s="36" t="s">
        <v>141</v>
      </c>
      <c r="C3394" s="36" t="s">
        <v>51</v>
      </c>
      <c r="D3394" s="36" t="s">
        <v>93</v>
      </c>
      <c r="E3394" s="36" t="s">
        <v>142</v>
      </c>
      <c r="F3394" s="42">
        <f>SUMIFS('Sample - Superstore'!R:R,'Sample - Superstore'!$V:$V,$A3394,'Sample - Superstore'!$N:$N,$B3394)</f>
        <v>15.872</v>
      </c>
      <c r="G3394" s="43" t="str">
        <f>IF(OR($F3394&lt;Lower_Limit,$F3394&gt;Upper_Limit),TRUE,IF($F3394&gt;Upper_percentile,"P99",IF($F3394&lt;Lower_percentile,"P01","")))</f>
        <v/>
      </c>
      <c r="H3394" s="44">
        <f>SUMIFS('Sample - Superstore'!S:S,'Sample - Superstore'!$V:$V,$A3394,'Sample - Superstore'!$N:$N,$B3394)</f>
        <v>1</v>
      </c>
      <c r="I3394" s="45">
        <f>SUMIFS('Sample - Superstore'!T:T,'Sample - Superstore'!$V:$V,$A3394,'Sample - Superstore'!$N:$N,$B3394)</f>
        <v>0.2</v>
      </c>
      <c r="J3394" s="42">
        <f>SUMIFS('Sample - Superstore'!U:U,'Sample - Superstore'!$V:$V,$A3394,'Sample - Superstore'!$N:$N,$B3394)</f>
        <v>1.984</v>
      </c>
      <c r="N3394" s="40"/>
    </row>
    <row r="3395">
      <c r="A3395" s="41" t="s">
        <v>8637</v>
      </c>
      <c r="B3395" s="36" t="s">
        <v>653</v>
      </c>
      <c r="C3395" s="36" t="s">
        <v>51</v>
      </c>
      <c r="D3395" s="36" t="s">
        <v>52</v>
      </c>
      <c r="E3395" s="36" t="s">
        <v>654</v>
      </c>
      <c r="F3395" s="42">
        <f>SUMIFS('Sample - Superstore'!R:R,'Sample - Superstore'!$V:$V,$A3395,'Sample - Superstore'!$N:$N,$B3395)</f>
        <v>215.592</v>
      </c>
      <c r="G3395" s="43" t="str">
        <f>IF(OR($F3395&lt;Lower_Limit,$F3395&gt;Upper_Limit),TRUE,IF($F3395&gt;Upper_percentile,"P99",IF($F3395&lt;Lower_percentile,"P01","")))</f>
        <v/>
      </c>
      <c r="H3395" s="44">
        <f>SUMIFS('Sample - Superstore'!S:S,'Sample - Superstore'!$V:$V,$A3395,'Sample - Superstore'!$N:$N,$B3395)</f>
        <v>3</v>
      </c>
      <c r="I3395" s="45">
        <f>SUMIFS('Sample - Superstore'!T:T,'Sample - Superstore'!$V:$V,$A3395,'Sample - Superstore'!$N:$N,$B3395)</f>
        <v>0.2</v>
      </c>
      <c r="J3395" s="42">
        <f>SUMIFS('Sample - Superstore'!U:U,'Sample - Superstore'!$V:$V,$A3395,'Sample - Superstore'!$N:$N,$B3395)</f>
        <v>-48.5082</v>
      </c>
      <c r="N3395" s="40"/>
    </row>
    <row r="3396">
      <c r="A3396" s="41" t="s">
        <v>8637</v>
      </c>
      <c r="B3396" s="36" t="s">
        <v>2283</v>
      </c>
      <c r="C3396" s="36" t="s">
        <v>51</v>
      </c>
      <c r="D3396" s="36" t="s">
        <v>93</v>
      </c>
      <c r="E3396" s="36" t="s">
        <v>2284</v>
      </c>
      <c r="F3396" s="42">
        <f>SUMIFS('Sample - Superstore'!R:R,'Sample - Superstore'!$V:$V,$A3396,'Sample - Superstore'!$N:$N,$B3396)</f>
        <v>2.510091448</v>
      </c>
      <c r="G3396" s="43" t="str">
        <f>IF(OR($F3396&lt;Lower_Limit,$F3396&gt;Upper_Limit),TRUE,IF($F3396&gt;Upper_percentile,"P99",IF($F3396&lt;Lower_percentile,"P01","")))</f>
        <v/>
      </c>
      <c r="H3396" s="44">
        <f>SUMIFS('Sample - Superstore'!S:S,'Sample - Superstore'!$V:$V,$A3396,'Sample - Superstore'!$N:$N,$B3396)</f>
        <v>2</v>
      </c>
      <c r="I3396" s="45">
        <f>SUMIFS('Sample - Superstore'!T:T,'Sample - Superstore'!$V:$V,$A3396,'Sample - Superstore'!$N:$N,$B3396)</f>
        <v>0</v>
      </c>
      <c r="J3396" s="42">
        <f>SUMIFS('Sample - Superstore'!U:U,'Sample - Superstore'!$V:$V,$A3396,'Sample - Superstore'!$N:$N,$B3396)</f>
        <v>0.7279265198</v>
      </c>
      <c r="N3396" s="40"/>
    </row>
    <row r="3397">
      <c r="A3397" s="41" t="s">
        <v>8637</v>
      </c>
      <c r="B3397" s="36" t="s">
        <v>1392</v>
      </c>
      <c r="C3397" s="36" t="s">
        <v>51</v>
      </c>
      <c r="D3397" s="36" t="s">
        <v>124</v>
      </c>
      <c r="E3397" s="36" t="s">
        <v>1393</v>
      </c>
      <c r="F3397" s="42">
        <f>SUMIFS('Sample - Superstore'!R:R,'Sample - Superstore'!$V:$V,$A3397,'Sample - Superstore'!$N:$N,$B3397)</f>
        <v>37.94</v>
      </c>
      <c r="G3397" s="43" t="str">
        <f>IF(OR($F3397&lt;Lower_Limit,$F3397&gt;Upper_Limit),TRUE,IF($F3397&gt;Upper_percentile,"P99",IF($F3397&lt;Lower_percentile,"P01","")))</f>
        <v/>
      </c>
      <c r="H3397" s="44">
        <f>SUMIFS('Sample - Superstore'!S:S,'Sample - Superstore'!$V:$V,$A3397,'Sample - Superstore'!$N:$N,$B3397)</f>
        <v>2</v>
      </c>
      <c r="I3397" s="45">
        <f>SUMIFS('Sample - Superstore'!T:T,'Sample - Superstore'!$V:$V,$A3397,'Sample - Superstore'!$N:$N,$B3397)</f>
        <v>0</v>
      </c>
      <c r="J3397" s="42">
        <f>SUMIFS('Sample - Superstore'!U:U,'Sample - Superstore'!$V:$V,$A3397,'Sample - Superstore'!$N:$N,$B3397)</f>
        <v>18.2112</v>
      </c>
      <c r="N3397" s="40"/>
    </row>
    <row r="3398">
      <c r="A3398" s="41" t="s">
        <v>8637</v>
      </c>
      <c r="B3398" s="36" t="s">
        <v>5521</v>
      </c>
      <c r="C3398" s="36" t="s">
        <v>51</v>
      </c>
      <c r="D3398" s="36" t="s">
        <v>76</v>
      </c>
      <c r="E3398" s="36" t="s">
        <v>5522</v>
      </c>
      <c r="F3398" s="42">
        <f>SUMIFS('Sample - Superstore'!R:R,'Sample - Superstore'!$V:$V,$A3398,'Sample - Superstore'!$N:$N,$B3398)</f>
        <v>18.288</v>
      </c>
      <c r="G3398" s="43" t="str">
        <f>IF(OR($F3398&lt;Lower_Limit,$F3398&gt;Upper_Limit),TRUE,IF($F3398&gt;Upper_percentile,"P99",IF($F3398&lt;Lower_percentile,"P01","")))</f>
        <v/>
      </c>
      <c r="H3398" s="44">
        <f>SUMIFS('Sample - Superstore'!S:S,'Sample - Superstore'!$V:$V,$A3398,'Sample - Superstore'!$N:$N,$B3398)</f>
        <v>6</v>
      </c>
      <c r="I3398" s="45">
        <f>SUMIFS('Sample - Superstore'!T:T,'Sample - Superstore'!$V:$V,$A3398,'Sample - Superstore'!$N:$N,$B3398)</f>
        <v>0.2</v>
      </c>
      <c r="J3398" s="42">
        <f>SUMIFS('Sample - Superstore'!U:U,'Sample - Superstore'!$V:$V,$A3398,'Sample - Superstore'!$N:$N,$B3398)</f>
        <v>6.6294</v>
      </c>
      <c r="N3398" s="40"/>
    </row>
    <row r="3399">
      <c r="A3399" s="41" t="s">
        <v>8637</v>
      </c>
      <c r="B3399" s="36" t="s">
        <v>6824</v>
      </c>
      <c r="C3399" s="36" t="s">
        <v>39</v>
      </c>
      <c r="D3399" s="36" t="s">
        <v>446</v>
      </c>
      <c r="E3399" s="36" t="s">
        <v>6825</v>
      </c>
      <c r="F3399" s="42">
        <f>SUMIFS('Sample - Superstore'!R:R,'Sample - Superstore'!$V:$V,$A3399,'Sample - Superstore'!$N:$N,$B3399)</f>
        <v>385.8</v>
      </c>
      <c r="G3399" s="43" t="str">
        <f>IF(OR($F3399&lt;Lower_Limit,$F3399&gt;Upper_Limit),TRUE,IF($F3399&gt;Upper_percentile,"P99",IF($F3399&lt;Lower_percentile,"P01","")))</f>
        <v/>
      </c>
      <c r="H3399" s="44">
        <f>SUMIFS('Sample - Superstore'!S:S,'Sample - Superstore'!$V:$V,$A3399,'Sample - Superstore'!$N:$N,$B3399)</f>
        <v>5</v>
      </c>
      <c r="I3399" s="45">
        <f>SUMIFS('Sample - Superstore'!T:T,'Sample - Superstore'!$V:$V,$A3399,'Sample - Superstore'!$N:$N,$B3399)</f>
        <v>0.2</v>
      </c>
      <c r="J3399" s="42">
        <f>SUMIFS('Sample - Superstore'!U:U,'Sample - Superstore'!$V:$V,$A3399,'Sample - Superstore'!$N:$N,$B3399)</f>
        <v>130.2075</v>
      </c>
      <c r="N3399" s="40"/>
    </row>
    <row r="3400">
      <c r="A3400" s="41" t="s">
        <v>8637</v>
      </c>
      <c r="B3400" s="36" t="s">
        <v>503</v>
      </c>
      <c r="C3400" s="36" t="s">
        <v>51</v>
      </c>
      <c r="D3400" s="36" t="s">
        <v>52</v>
      </c>
      <c r="E3400" s="36" t="s">
        <v>504</v>
      </c>
      <c r="F3400" s="42">
        <f>SUMIFS('Sample - Superstore'!R:R,'Sample - Superstore'!$V:$V,$A3400,'Sample - Superstore'!$N:$N,$B3400)</f>
        <v>303.5582815</v>
      </c>
      <c r="G3400" s="43" t="str">
        <f>IF(OR($F3400&lt;Lower_Limit,$F3400&gt;Upper_Limit),TRUE,IF($F3400&gt;Upper_percentile,"P99",IF($F3400&lt;Lower_percentile,"P01","")))</f>
        <v/>
      </c>
      <c r="H3400" s="44">
        <f>SUMIFS('Sample - Superstore'!S:S,'Sample - Superstore'!$V:$V,$A3400,'Sample - Superstore'!$N:$N,$B3400)</f>
        <v>6</v>
      </c>
      <c r="I3400" s="45">
        <f>SUMIFS('Sample - Superstore'!T:T,'Sample - Superstore'!$V:$V,$A3400,'Sample - Superstore'!$N:$N,$B3400)</f>
        <v>0.2</v>
      </c>
      <c r="J3400" s="42">
        <f>SUMIFS('Sample - Superstore'!U:U,'Sample - Superstore'!$V:$V,$A3400,'Sample - Superstore'!$N:$N,$B3400)</f>
        <v>-46.61249185</v>
      </c>
      <c r="N3400" s="40"/>
    </row>
    <row r="3401">
      <c r="A3401" s="41" t="s">
        <v>8637</v>
      </c>
      <c r="B3401" s="36" t="s">
        <v>6826</v>
      </c>
      <c r="C3401" s="36" t="s">
        <v>35</v>
      </c>
      <c r="D3401" s="36" t="s">
        <v>36</v>
      </c>
      <c r="E3401" s="36" t="s">
        <v>6827</v>
      </c>
      <c r="F3401" s="42">
        <f>SUMIFS('Sample - Superstore'!R:R,'Sample - Superstore'!$V:$V,$A3401,'Sample - Superstore'!$N:$N,$B3401)</f>
        <v>174.42</v>
      </c>
      <c r="G3401" s="43" t="str">
        <f>IF(OR($F3401&lt;Lower_Limit,$F3401&gt;Upper_Limit),TRUE,IF($F3401&gt;Upper_percentile,"P99",IF($F3401&lt;Lower_percentile,"P01","")))</f>
        <v/>
      </c>
      <c r="H3401" s="44">
        <f>SUMIFS('Sample - Superstore'!S:S,'Sample - Superstore'!$V:$V,$A3401,'Sample - Superstore'!$N:$N,$B3401)</f>
        <v>3</v>
      </c>
      <c r="I3401" s="45">
        <f>SUMIFS('Sample - Superstore'!T:T,'Sample - Superstore'!$V:$V,$A3401,'Sample - Superstore'!$N:$N,$B3401)</f>
        <v>0</v>
      </c>
      <c r="J3401" s="42">
        <f>SUMIFS('Sample - Superstore'!U:U,'Sample - Superstore'!$V:$V,$A3401,'Sample - Superstore'!$N:$N,$B3401)</f>
        <v>41.8608</v>
      </c>
      <c r="N3401" s="40"/>
    </row>
    <row r="3402">
      <c r="A3402" s="41" t="s">
        <v>8637</v>
      </c>
      <c r="B3402" s="36" t="s">
        <v>4413</v>
      </c>
      <c r="C3402" s="36" t="s">
        <v>51</v>
      </c>
      <c r="D3402" s="36" t="s">
        <v>283</v>
      </c>
      <c r="E3402" s="36" t="s">
        <v>4414</v>
      </c>
      <c r="F3402" s="42">
        <f>SUMIFS('Sample - Superstore'!R:R,'Sample - Superstore'!$V:$V,$A3402,'Sample - Superstore'!$N:$N,$B3402)</f>
        <v>61.44</v>
      </c>
      <c r="G3402" s="43" t="str">
        <f>IF(OR($F3402&lt;Lower_Limit,$F3402&gt;Upper_Limit),TRUE,IF($F3402&gt;Upper_percentile,"P99",IF($F3402&lt;Lower_percentile,"P01","")))</f>
        <v/>
      </c>
      <c r="H3402" s="44">
        <f>SUMIFS('Sample - Superstore'!S:S,'Sample - Superstore'!$V:$V,$A3402,'Sample - Superstore'!$N:$N,$B3402)</f>
        <v>3</v>
      </c>
      <c r="I3402" s="45">
        <f>SUMIFS('Sample - Superstore'!T:T,'Sample - Superstore'!$V:$V,$A3402,'Sample - Superstore'!$N:$N,$B3402)</f>
        <v>0</v>
      </c>
      <c r="J3402" s="42">
        <f>SUMIFS('Sample - Superstore'!U:U,'Sample - Superstore'!$V:$V,$A3402,'Sample - Superstore'!$N:$N,$B3402)</f>
        <v>16.5888</v>
      </c>
      <c r="N3402" s="40"/>
    </row>
    <row r="3403">
      <c r="A3403" s="41" t="s">
        <v>8637</v>
      </c>
      <c r="B3403" s="36" t="s">
        <v>2628</v>
      </c>
      <c r="C3403" s="36" t="s">
        <v>51</v>
      </c>
      <c r="D3403" s="36" t="s">
        <v>76</v>
      </c>
      <c r="E3403" s="36" t="s">
        <v>2629</v>
      </c>
      <c r="F3403" s="42">
        <f>SUMIFS('Sample - Superstore'!R:R,'Sample - Superstore'!$V:$V,$A3403,'Sample - Superstore'!$N:$N,$B3403)</f>
        <v>3.022919533</v>
      </c>
      <c r="G3403" s="43" t="str">
        <f>IF(OR($F3403&lt;Lower_Limit,$F3403&gt;Upper_Limit),TRUE,IF($F3403&gt;Upper_percentile,"P99",IF($F3403&lt;Lower_percentile,"P01","")))</f>
        <v/>
      </c>
      <c r="H3403" s="44">
        <f>SUMIFS('Sample - Superstore'!S:S,'Sample - Superstore'!$V:$V,$A3403,'Sample - Superstore'!$N:$N,$B3403)</f>
        <v>4</v>
      </c>
      <c r="I3403" s="45">
        <f>SUMIFS('Sample - Superstore'!T:T,'Sample - Superstore'!$V:$V,$A3403,'Sample - Superstore'!$N:$N,$B3403)</f>
        <v>0.7</v>
      </c>
      <c r="J3403" s="42">
        <f>SUMIFS('Sample - Superstore'!U:U,'Sample - Superstore'!$V:$V,$A3403,'Sample - Superstore'!$N:$N,$B3403)</f>
        <v>-2.519099611</v>
      </c>
      <c r="N3403" s="40"/>
    </row>
    <row r="3404">
      <c r="A3404" s="41" t="s">
        <v>8637</v>
      </c>
      <c r="B3404" s="36" t="s">
        <v>4200</v>
      </c>
      <c r="C3404" s="36" t="s">
        <v>51</v>
      </c>
      <c r="D3404" s="36" t="s">
        <v>76</v>
      </c>
      <c r="E3404" s="36" t="s">
        <v>4201</v>
      </c>
      <c r="F3404" s="42">
        <f>SUMIFS('Sample - Superstore'!R:R,'Sample - Superstore'!$V:$V,$A3404,'Sample - Superstore'!$N:$N,$B3404)</f>
        <v>60.49876538</v>
      </c>
      <c r="G3404" s="43" t="str">
        <f>IF(OR($F3404&lt;Lower_Limit,$F3404&gt;Upper_Limit),TRUE,IF($F3404&gt;Upper_percentile,"P99",IF($F3404&lt;Lower_percentile,"P01","")))</f>
        <v/>
      </c>
      <c r="H3404" s="44">
        <f>SUMIFS('Sample - Superstore'!S:S,'Sample - Superstore'!$V:$V,$A3404,'Sample - Superstore'!$N:$N,$B3404)</f>
        <v>3</v>
      </c>
      <c r="I3404" s="45">
        <f>SUMIFS('Sample - Superstore'!T:T,'Sample - Superstore'!$V:$V,$A3404,'Sample - Superstore'!$N:$N,$B3404)</f>
        <v>0</v>
      </c>
      <c r="J3404" s="42">
        <f>SUMIFS('Sample - Superstore'!U:U,'Sample - Superstore'!$V:$V,$A3404,'Sample - Superstore'!$N:$N,$B3404)</f>
        <v>27.82943207</v>
      </c>
      <c r="N3404" s="40"/>
    </row>
    <row r="3405">
      <c r="A3405" s="41" t="s">
        <v>8637</v>
      </c>
      <c r="B3405" s="36" t="s">
        <v>3559</v>
      </c>
      <c r="C3405" s="36" t="s">
        <v>35</v>
      </c>
      <c r="D3405" s="36" t="s">
        <v>73</v>
      </c>
      <c r="E3405" s="36" t="s">
        <v>3560</v>
      </c>
      <c r="F3405" s="42">
        <f>SUMIFS('Sample - Superstore'!R:R,'Sample - Superstore'!$V:$V,$A3405,'Sample - Superstore'!$N:$N,$B3405)</f>
        <v>299.8759549</v>
      </c>
      <c r="G3405" s="43" t="str">
        <f>IF(OR($F3405&lt;Lower_Limit,$F3405&gt;Upper_Limit),TRUE,IF($F3405&gt;Upper_percentile,"P99",IF($F3405&lt;Lower_percentile,"P01","")))</f>
        <v/>
      </c>
      <c r="H3405" s="44">
        <f>SUMIFS('Sample - Superstore'!S:S,'Sample - Superstore'!$V:$V,$A3405,'Sample - Superstore'!$N:$N,$B3405)</f>
        <v>3</v>
      </c>
      <c r="I3405" s="45">
        <f>SUMIFS('Sample - Superstore'!T:T,'Sample - Superstore'!$V:$V,$A3405,'Sample - Superstore'!$N:$N,$B3405)</f>
        <v>0</v>
      </c>
      <c r="J3405" s="42">
        <f>SUMIFS('Sample - Superstore'!U:U,'Sample - Superstore'!$V:$V,$A3405,'Sample - Superstore'!$N:$N,$B3405)</f>
        <v>44.98139324</v>
      </c>
      <c r="N3405" s="40"/>
    </row>
    <row r="3406">
      <c r="A3406" s="41" t="s">
        <v>8637</v>
      </c>
      <c r="B3406" s="36" t="s">
        <v>2107</v>
      </c>
      <c r="C3406" s="36" t="s">
        <v>51</v>
      </c>
      <c r="D3406" s="36" t="s">
        <v>124</v>
      </c>
      <c r="E3406" s="36" t="s">
        <v>2108</v>
      </c>
      <c r="F3406" s="42">
        <f>SUMIFS('Sample - Superstore'!R:R,'Sample - Superstore'!$V:$V,$A3406,'Sample - Superstore'!$N:$N,$B3406)</f>
        <v>23.17708642</v>
      </c>
      <c r="G3406" s="43" t="str">
        <f>IF(OR($F3406&lt;Lower_Limit,$F3406&gt;Upper_Limit),TRUE,IF($F3406&gt;Upper_percentile,"P99",IF($F3406&lt;Lower_percentile,"P01","")))</f>
        <v/>
      </c>
      <c r="H3406" s="44">
        <f>SUMIFS('Sample - Superstore'!S:S,'Sample - Superstore'!$V:$V,$A3406,'Sample - Superstore'!$N:$N,$B3406)</f>
        <v>4</v>
      </c>
      <c r="I3406" s="45">
        <f>SUMIFS('Sample - Superstore'!T:T,'Sample - Superstore'!$V:$V,$A3406,'Sample - Superstore'!$N:$N,$B3406)</f>
        <v>0</v>
      </c>
      <c r="J3406" s="42">
        <f>SUMIFS('Sample - Superstore'!U:U,'Sample - Superstore'!$V:$V,$A3406,'Sample - Superstore'!$N:$N,$B3406)</f>
        <v>11.35677235</v>
      </c>
      <c r="N3406" s="40"/>
    </row>
    <row r="3407">
      <c r="A3407" s="41" t="s">
        <v>8637</v>
      </c>
      <c r="B3407" s="36" t="s">
        <v>2372</v>
      </c>
      <c r="C3407" s="36" t="s">
        <v>51</v>
      </c>
      <c r="D3407" s="36" t="s">
        <v>76</v>
      </c>
      <c r="E3407" s="36" t="s">
        <v>2373</v>
      </c>
      <c r="F3407" s="42">
        <f>SUMIFS('Sample - Superstore'!R:R,'Sample - Superstore'!$V:$V,$A3407,'Sample - Superstore'!$N:$N,$B3407)</f>
        <v>15.9805037</v>
      </c>
      <c r="G3407" s="43" t="str">
        <f>IF(OR($F3407&lt;Lower_Limit,$F3407&gt;Upper_Limit),TRUE,IF($F3407&gt;Upper_percentile,"P99",IF($F3407&lt;Lower_percentile,"P01","")))</f>
        <v/>
      </c>
      <c r="H3407" s="44">
        <f>SUMIFS('Sample - Superstore'!S:S,'Sample - Superstore'!$V:$V,$A3407,'Sample - Superstore'!$N:$N,$B3407)</f>
        <v>3</v>
      </c>
      <c r="I3407" s="45">
        <f>SUMIFS('Sample - Superstore'!T:T,'Sample - Superstore'!$V:$V,$A3407,'Sample - Superstore'!$N:$N,$B3407)</f>
        <v>0.2</v>
      </c>
      <c r="J3407" s="42">
        <f>SUMIFS('Sample - Superstore'!U:U,'Sample - Superstore'!$V:$V,$A3407,'Sample - Superstore'!$N:$N,$B3407)</f>
        <v>5.193663704</v>
      </c>
      <c r="N3407" s="40"/>
    </row>
    <row r="3408">
      <c r="A3408" s="41" t="s">
        <v>8637</v>
      </c>
      <c r="B3408" s="36" t="s">
        <v>6832</v>
      </c>
      <c r="C3408" s="36" t="s">
        <v>51</v>
      </c>
      <c r="D3408" s="36" t="s">
        <v>93</v>
      </c>
      <c r="E3408" s="36" t="s">
        <v>6833</v>
      </c>
      <c r="F3408" s="42">
        <f>SUMIFS('Sample - Superstore'!R:R,'Sample - Superstore'!$V:$V,$A3408,'Sample - Superstore'!$N:$N,$B3408)</f>
        <v>78.07659259</v>
      </c>
      <c r="G3408" s="43" t="str">
        <f>IF(OR($F3408&lt;Lower_Limit,$F3408&gt;Upper_Limit),TRUE,IF($F3408&gt;Upper_percentile,"P99",IF($F3408&lt;Lower_percentile,"P01","")))</f>
        <v/>
      </c>
      <c r="H3408" s="44">
        <f>SUMIFS('Sample - Superstore'!S:S,'Sample - Superstore'!$V:$V,$A3408,'Sample - Superstore'!$N:$N,$B3408)</f>
        <v>3</v>
      </c>
      <c r="I3408" s="45">
        <f>SUMIFS('Sample - Superstore'!T:T,'Sample - Superstore'!$V:$V,$A3408,'Sample - Superstore'!$N:$N,$B3408)</f>
        <v>0</v>
      </c>
      <c r="J3408" s="42">
        <f>SUMIFS('Sample - Superstore'!U:U,'Sample - Superstore'!$V:$V,$A3408,'Sample - Superstore'!$N:$N,$B3408)</f>
        <v>20.29991407</v>
      </c>
      <c r="N3408" s="40"/>
    </row>
    <row r="3409">
      <c r="A3409" s="41" t="s">
        <v>8637</v>
      </c>
      <c r="B3409" s="36" t="s">
        <v>6558</v>
      </c>
      <c r="C3409" s="36" t="s">
        <v>35</v>
      </c>
      <c r="D3409" s="36" t="s">
        <v>263</v>
      </c>
      <c r="E3409" s="36" t="s">
        <v>6559</v>
      </c>
      <c r="F3409" s="42">
        <f>SUMIFS('Sample - Superstore'!R:R,'Sample - Superstore'!$V:$V,$A3409,'Sample - Superstore'!$N:$N,$B3409)</f>
        <v>1044.721778</v>
      </c>
      <c r="G3409" s="43" t="str">
        <f>IF(OR($F3409&lt;Lower_Limit,$F3409&gt;Upper_Limit),TRUE,IF($F3409&gt;Upper_percentile,"P99",IF($F3409&lt;Lower_percentile,"P01","")))</f>
        <v/>
      </c>
      <c r="H3409" s="44">
        <f>SUMIFS('Sample - Superstore'!S:S,'Sample - Superstore'!$V:$V,$A3409,'Sample - Superstore'!$N:$N,$B3409)</f>
        <v>4</v>
      </c>
      <c r="I3409" s="45">
        <f>SUMIFS('Sample - Superstore'!T:T,'Sample - Superstore'!$V:$V,$A3409,'Sample - Superstore'!$N:$N,$B3409)</f>
        <v>0.1</v>
      </c>
      <c r="J3409" s="42">
        <f>SUMIFS('Sample - Superstore'!U:U,'Sample - Superstore'!$V:$V,$A3409,'Sample - Superstore'!$N:$N,$B3409)</f>
        <v>174.1202963</v>
      </c>
      <c r="N3409" s="40"/>
    </row>
    <row r="3410">
      <c r="A3410" s="41" t="s">
        <v>8637</v>
      </c>
      <c r="B3410" s="36" t="s">
        <v>4203</v>
      </c>
      <c r="C3410" s="36" t="s">
        <v>35</v>
      </c>
      <c r="D3410" s="36" t="s">
        <v>121</v>
      </c>
      <c r="E3410" s="36" t="s">
        <v>4204</v>
      </c>
      <c r="F3410" s="42">
        <f>SUMIFS('Sample - Superstore'!R:R,'Sample - Superstore'!$V:$V,$A3410,'Sample - Superstore'!$N:$N,$B3410)</f>
        <v>11.40894027</v>
      </c>
      <c r="G3410" s="43" t="str">
        <f>IF(OR($F3410&lt;Lower_Limit,$F3410&gt;Upper_Limit),TRUE,IF($F3410&gt;Upper_percentile,"P99",IF($F3410&lt;Lower_percentile,"P01","")))</f>
        <v/>
      </c>
      <c r="H3410" s="44">
        <f>SUMIFS('Sample - Superstore'!S:S,'Sample - Superstore'!$V:$V,$A3410,'Sample - Superstore'!$N:$N,$B3410)</f>
        <v>2</v>
      </c>
      <c r="I3410" s="45">
        <f>SUMIFS('Sample - Superstore'!T:T,'Sample - Superstore'!$V:$V,$A3410,'Sample - Superstore'!$N:$N,$B3410)</f>
        <v>0.2</v>
      </c>
      <c r="J3410" s="42">
        <f>SUMIFS('Sample - Superstore'!U:U,'Sample - Superstore'!$V:$V,$A3410,'Sample - Superstore'!$N:$N,$B3410)</f>
        <v>0.7130587669</v>
      </c>
      <c r="N3410" s="40"/>
    </row>
    <row r="3411">
      <c r="A3411" s="41" t="s">
        <v>8637</v>
      </c>
      <c r="B3411" s="36" t="s">
        <v>891</v>
      </c>
      <c r="C3411" s="36" t="s">
        <v>39</v>
      </c>
      <c r="D3411" s="36" t="s">
        <v>61</v>
      </c>
      <c r="E3411" s="36" t="s">
        <v>892</v>
      </c>
      <c r="F3411" s="42">
        <f>SUMIFS('Sample - Superstore'!R:R,'Sample - Superstore'!$V:$V,$A3411,'Sample - Superstore'!$N:$N,$B3411)</f>
        <v>77.80879012</v>
      </c>
      <c r="G3411" s="43" t="str">
        <f>IF(OR($F3411&lt;Lower_Limit,$F3411&gt;Upper_Limit),TRUE,IF($F3411&gt;Upper_percentile,"P99",IF($F3411&lt;Lower_percentile,"P01","")))</f>
        <v/>
      </c>
      <c r="H3411" s="44">
        <f>SUMIFS('Sample - Superstore'!S:S,'Sample - Superstore'!$V:$V,$A3411,'Sample - Superstore'!$N:$N,$B3411)</f>
        <v>2</v>
      </c>
      <c r="I3411" s="45">
        <f>SUMIFS('Sample - Superstore'!T:T,'Sample - Superstore'!$V:$V,$A3411,'Sample - Superstore'!$N:$N,$B3411)</f>
        <v>0.2</v>
      </c>
      <c r="J3411" s="42">
        <f>SUMIFS('Sample - Superstore'!U:U,'Sample - Superstore'!$V:$V,$A3411,'Sample - Superstore'!$N:$N,$B3411)</f>
        <v>23.34263704</v>
      </c>
      <c r="N3411" s="40"/>
    </row>
    <row r="3412">
      <c r="A3412" s="41" t="s">
        <v>8637</v>
      </c>
      <c r="B3412" s="36" t="s">
        <v>2969</v>
      </c>
      <c r="C3412" s="36" t="s">
        <v>39</v>
      </c>
      <c r="D3412" s="36" t="s">
        <v>40</v>
      </c>
      <c r="E3412" s="36" t="s">
        <v>2970</v>
      </c>
      <c r="F3412" s="42">
        <f>SUMIFS('Sample - Superstore'!R:R,'Sample - Superstore'!$V:$V,$A3412,'Sample - Superstore'!$N:$N,$B3412)</f>
        <v>130.4058996</v>
      </c>
      <c r="G3412" s="43" t="str">
        <f>IF(OR($F3412&lt;Lower_Limit,$F3412&gt;Upper_Limit),TRUE,IF($F3412&gt;Upper_percentile,"P99",IF($F3412&lt;Lower_percentile,"P01","")))</f>
        <v/>
      </c>
      <c r="H3412" s="44">
        <f>SUMIFS('Sample - Superstore'!S:S,'Sample - Superstore'!$V:$V,$A3412,'Sample - Superstore'!$N:$N,$B3412)</f>
        <v>5</v>
      </c>
      <c r="I3412" s="45">
        <f>SUMIFS('Sample - Superstore'!T:T,'Sample - Superstore'!$V:$V,$A3412,'Sample - Superstore'!$N:$N,$B3412)</f>
        <v>0.4</v>
      </c>
      <c r="J3412" s="42">
        <f>SUMIFS('Sample - Superstore'!U:U,'Sample - Superstore'!$V:$V,$A3412,'Sample - Superstore'!$N:$N,$B3412)</f>
        <v>16.30073745</v>
      </c>
      <c r="N3412" s="40"/>
    </row>
    <row r="3413">
      <c r="A3413" s="41" t="s">
        <v>8637</v>
      </c>
      <c r="B3413" s="36" t="s">
        <v>6840</v>
      </c>
      <c r="C3413" s="36" t="s">
        <v>51</v>
      </c>
      <c r="D3413" s="36" t="s">
        <v>124</v>
      </c>
      <c r="E3413" s="36" t="s">
        <v>6841</v>
      </c>
      <c r="F3413" s="42">
        <f>SUMIFS('Sample - Superstore'!R:R,'Sample - Superstore'!$V:$V,$A3413,'Sample - Superstore'!$N:$N,$B3413)</f>
        <v>57.4048</v>
      </c>
      <c r="G3413" s="43" t="str">
        <f>IF(OR($F3413&lt;Lower_Limit,$F3413&gt;Upper_Limit),TRUE,IF($F3413&gt;Upper_percentile,"P99",IF($F3413&lt;Lower_percentile,"P01","")))</f>
        <v/>
      </c>
      <c r="H3413" s="44">
        <f>SUMIFS('Sample - Superstore'!S:S,'Sample - Superstore'!$V:$V,$A3413,'Sample - Superstore'!$N:$N,$B3413)</f>
        <v>9</v>
      </c>
      <c r="I3413" s="45">
        <f>SUMIFS('Sample - Superstore'!T:T,'Sample - Superstore'!$V:$V,$A3413,'Sample - Superstore'!$N:$N,$B3413)</f>
        <v>0.2</v>
      </c>
      <c r="J3413" s="42">
        <f>SUMIFS('Sample - Superstore'!U:U,'Sample - Superstore'!$V:$V,$A3413,'Sample - Superstore'!$N:$N,$B3413)</f>
        <v>22.61888</v>
      </c>
      <c r="N3413" s="40"/>
    </row>
    <row r="3414">
      <c r="A3414" s="41" t="s">
        <v>8637</v>
      </c>
      <c r="B3414" s="36" t="s">
        <v>2832</v>
      </c>
      <c r="C3414" s="36" t="s">
        <v>35</v>
      </c>
      <c r="D3414" s="36" t="s">
        <v>121</v>
      </c>
      <c r="E3414" s="36" t="s">
        <v>2833</v>
      </c>
      <c r="F3414" s="42">
        <f>SUMIFS('Sample - Superstore'!R:R,'Sample - Superstore'!$V:$V,$A3414,'Sample - Superstore'!$N:$N,$B3414)</f>
        <v>10.78026667</v>
      </c>
      <c r="G3414" s="43" t="str">
        <f>IF(OR($F3414&lt;Lower_Limit,$F3414&gt;Upper_Limit),TRUE,IF($F3414&gt;Upper_percentile,"P99",IF($F3414&lt;Lower_percentile,"P01","")))</f>
        <v/>
      </c>
      <c r="H3414" s="44">
        <f>SUMIFS('Sample - Superstore'!S:S,'Sample - Superstore'!$V:$V,$A3414,'Sample - Superstore'!$N:$N,$B3414)</f>
        <v>3</v>
      </c>
      <c r="I3414" s="45">
        <f>SUMIFS('Sample - Superstore'!T:T,'Sample - Superstore'!$V:$V,$A3414,'Sample - Superstore'!$N:$N,$B3414)</f>
        <v>0.6</v>
      </c>
      <c r="J3414" s="42">
        <f>SUMIFS('Sample - Superstore'!U:U,'Sample - Superstore'!$V:$V,$A3414,'Sample - Superstore'!$N:$N,$B3414)</f>
        <v>-8.354706667</v>
      </c>
      <c r="N3414" s="40"/>
    </row>
    <row r="3415">
      <c r="A3415" s="41" t="s">
        <v>8637</v>
      </c>
      <c r="B3415" s="36" t="s">
        <v>262</v>
      </c>
      <c r="C3415" s="36" t="s">
        <v>35</v>
      </c>
      <c r="D3415" s="36" t="s">
        <v>263</v>
      </c>
      <c r="E3415" s="36" t="s">
        <v>264</v>
      </c>
      <c r="F3415" s="42">
        <f>SUMIFS('Sample - Superstore'!R:R,'Sample - Superstore'!$V:$V,$A3415,'Sample - Superstore'!$N:$N,$B3415)</f>
        <v>572.6846165</v>
      </c>
      <c r="G3415" s="43" t="str">
        <f>IF(OR($F3415&lt;Lower_Limit,$F3415&gt;Upper_Limit),TRUE,IF($F3415&gt;Upper_percentile,"P99",IF($F3415&lt;Lower_percentile,"P01","")))</f>
        <v/>
      </c>
      <c r="H3415" s="44">
        <f>SUMIFS('Sample - Superstore'!S:S,'Sample - Superstore'!$V:$V,$A3415,'Sample - Superstore'!$N:$N,$B3415)</f>
        <v>7</v>
      </c>
      <c r="I3415" s="45">
        <f>SUMIFS('Sample - Superstore'!T:T,'Sample - Superstore'!$V:$V,$A3415,'Sample - Superstore'!$N:$N,$B3415)</f>
        <v>0.3</v>
      </c>
      <c r="J3415" s="42">
        <f>SUMIFS('Sample - Superstore'!U:U,'Sample - Superstore'!$V:$V,$A3415,'Sample - Superstore'!$N:$N,$B3415)</f>
        <v>-106.3557145</v>
      </c>
      <c r="N3415" s="40"/>
    </row>
    <row r="3416">
      <c r="A3416" s="41" t="s">
        <v>8637</v>
      </c>
      <c r="B3416" s="36" t="s">
        <v>6845</v>
      </c>
      <c r="C3416" s="36" t="s">
        <v>51</v>
      </c>
      <c r="D3416" s="36" t="s">
        <v>93</v>
      </c>
      <c r="E3416" s="36" t="s">
        <v>6846</v>
      </c>
      <c r="F3416" s="42">
        <f>SUMIFS('Sample - Superstore'!R:R,'Sample - Superstore'!$V:$V,$A3416,'Sample - Superstore'!$N:$N,$B3416)</f>
        <v>119.9094037</v>
      </c>
      <c r="G3416" s="43" t="str">
        <f>IF(OR($F3416&lt;Lower_Limit,$F3416&gt;Upper_Limit),TRUE,IF($F3416&gt;Upper_percentile,"P99",IF($F3416&lt;Lower_percentile,"P01","")))</f>
        <v/>
      </c>
      <c r="H3416" s="44">
        <f>SUMIFS('Sample - Superstore'!S:S,'Sample - Superstore'!$V:$V,$A3416,'Sample - Superstore'!$N:$N,$B3416)</f>
        <v>7</v>
      </c>
      <c r="I3416" s="45">
        <f>SUMIFS('Sample - Superstore'!T:T,'Sample - Superstore'!$V:$V,$A3416,'Sample - Superstore'!$N:$N,$B3416)</f>
        <v>0</v>
      </c>
      <c r="J3416" s="42">
        <f>SUMIFS('Sample - Superstore'!U:U,'Sample - Superstore'!$V:$V,$A3416,'Sample - Superstore'!$N:$N,$B3416)</f>
        <v>33.57463303</v>
      </c>
      <c r="N3416" s="40"/>
    </row>
    <row r="3417">
      <c r="A3417" s="41" t="s">
        <v>8637</v>
      </c>
      <c r="B3417" s="36" t="s">
        <v>4949</v>
      </c>
      <c r="C3417" s="36" t="s">
        <v>35</v>
      </c>
      <c r="D3417" s="36" t="s">
        <v>263</v>
      </c>
      <c r="E3417" s="36" t="s">
        <v>4950</v>
      </c>
      <c r="F3417" s="42">
        <f>SUMIFS('Sample - Superstore'!R:R,'Sample - Superstore'!$V:$V,$A3417,'Sample - Superstore'!$N:$N,$B3417)</f>
        <v>291.136</v>
      </c>
      <c r="G3417" s="43" t="str">
        <f>IF(OR($F3417&lt;Lower_Limit,$F3417&gt;Upper_Limit),TRUE,IF($F3417&gt;Upper_percentile,"P99",IF($F3417&lt;Lower_percentile,"P01","")))</f>
        <v/>
      </c>
      <c r="H3417" s="44">
        <f>SUMIFS('Sample - Superstore'!S:S,'Sample - Superstore'!$V:$V,$A3417,'Sample - Superstore'!$N:$N,$B3417)</f>
        <v>4</v>
      </c>
      <c r="I3417" s="45">
        <f>SUMIFS('Sample - Superstore'!T:T,'Sample - Superstore'!$V:$V,$A3417,'Sample - Superstore'!$N:$N,$B3417)</f>
        <v>0.2</v>
      </c>
      <c r="J3417" s="42">
        <f>SUMIFS('Sample - Superstore'!U:U,'Sample - Superstore'!$V:$V,$A3417,'Sample - Superstore'!$N:$N,$B3417)</f>
        <v>-25.4744</v>
      </c>
      <c r="N3417" s="40"/>
    </row>
    <row r="3418">
      <c r="A3418" s="41" t="s">
        <v>8637</v>
      </c>
      <c r="B3418" s="36" t="s">
        <v>2416</v>
      </c>
      <c r="C3418" s="36" t="s">
        <v>39</v>
      </c>
      <c r="D3418" s="36" t="s">
        <v>40</v>
      </c>
      <c r="E3418" s="36" t="s">
        <v>2417</v>
      </c>
      <c r="F3418" s="42">
        <f>SUMIFS('Sample - Superstore'!R:R,'Sample - Superstore'!$V:$V,$A3418,'Sample - Superstore'!$N:$N,$B3418)</f>
        <v>47.976</v>
      </c>
      <c r="G3418" s="43" t="str">
        <f>IF(OR($F3418&lt;Lower_Limit,$F3418&gt;Upper_Limit),TRUE,IF($F3418&gt;Upper_percentile,"P99",IF($F3418&lt;Lower_percentile,"P01","")))</f>
        <v/>
      </c>
      <c r="H3418" s="44">
        <f>SUMIFS('Sample - Superstore'!S:S,'Sample - Superstore'!$V:$V,$A3418,'Sample - Superstore'!$N:$N,$B3418)</f>
        <v>3</v>
      </c>
      <c r="I3418" s="45">
        <f>SUMIFS('Sample - Superstore'!T:T,'Sample - Superstore'!$V:$V,$A3418,'Sample - Superstore'!$N:$N,$B3418)</f>
        <v>0.2</v>
      </c>
      <c r="J3418" s="42">
        <f>SUMIFS('Sample - Superstore'!U:U,'Sample - Superstore'!$V:$V,$A3418,'Sample - Superstore'!$N:$N,$B3418)</f>
        <v>4.7976</v>
      </c>
      <c r="N3418" s="40"/>
    </row>
    <row r="3419">
      <c r="A3419" s="41" t="s">
        <v>8637</v>
      </c>
      <c r="B3419" s="36" t="s">
        <v>3619</v>
      </c>
      <c r="C3419" s="36" t="s">
        <v>51</v>
      </c>
      <c r="D3419" s="36" t="s">
        <v>93</v>
      </c>
      <c r="E3419" s="36" t="s">
        <v>3620</v>
      </c>
      <c r="F3419" s="42">
        <f>SUMIFS('Sample - Superstore'!R:R,'Sample - Superstore'!$V:$V,$A3419,'Sample - Superstore'!$N:$N,$B3419)</f>
        <v>23.83422222</v>
      </c>
      <c r="G3419" s="43" t="str">
        <f>IF(OR($F3419&lt;Lower_Limit,$F3419&gt;Upper_Limit),TRUE,IF($F3419&gt;Upper_percentile,"P99",IF($F3419&lt;Lower_percentile,"P01","")))</f>
        <v/>
      </c>
      <c r="H3419" s="44">
        <f>SUMIFS('Sample - Superstore'!S:S,'Sample - Superstore'!$V:$V,$A3419,'Sample - Superstore'!$N:$N,$B3419)</f>
        <v>5</v>
      </c>
      <c r="I3419" s="45">
        <f>SUMIFS('Sample - Superstore'!T:T,'Sample - Superstore'!$V:$V,$A3419,'Sample - Superstore'!$N:$N,$B3419)</f>
        <v>0.2</v>
      </c>
      <c r="J3419" s="42">
        <f>SUMIFS('Sample - Superstore'!U:U,'Sample - Superstore'!$V:$V,$A3419,'Sample - Superstore'!$N:$N,$B3419)</f>
        <v>2.085494444</v>
      </c>
      <c r="N3419" s="40"/>
    </row>
    <row r="3420">
      <c r="A3420" s="41" t="s">
        <v>8637</v>
      </c>
      <c r="B3420" s="36" t="s">
        <v>1406</v>
      </c>
      <c r="C3420" s="36" t="s">
        <v>51</v>
      </c>
      <c r="D3420" s="36" t="s">
        <v>93</v>
      </c>
      <c r="E3420" s="36" t="s">
        <v>1407</v>
      </c>
      <c r="F3420" s="42">
        <f>SUMIFS('Sample - Superstore'!R:R,'Sample - Superstore'!$V:$V,$A3420,'Sample - Superstore'!$N:$N,$B3420)</f>
        <v>4.26</v>
      </c>
      <c r="G3420" s="43" t="str">
        <f>IF(OR($F3420&lt;Lower_Limit,$F3420&gt;Upper_Limit),TRUE,IF($F3420&gt;Upper_percentile,"P99",IF($F3420&lt;Lower_percentile,"P01","")))</f>
        <v/>
      </c>
      <c r="H3420" s="44">
        <f>SUMIFS('Sample - Superstore'!S:S,'Sample - Superstore'!$V:$V,$A3420,'Sample - Superstore'!$N:$N,$B3420)</f>
        <v>1</v>
      </c>
      <c r="I3420" s="45">
        <f>SUMIFS('Sample - Superstore'!T:T,'Sample - Superstore'!$V:$V,$A3420,'Sample - Superstore'!$N:$N,$B3420)</f>
        <v>0</v>
      </c>
      <c r="J3420" s="42">
        <f>SUMIFS('Sample - Superstore'!U:U,'Sample - Superstore'!$V:$V,$A3420,'Sample - Superstore'!$N:$N,$B3420)</f>
        <v>1.7466</v>
      </c>
      <c r="N3420" s="40"/>
    </row>
    <row r="3421">
      <c r="A3421" s="41" t="s">
        <v>8637</v>
      </c>
      <c r="B3421" s="36" t="s">
        <v>4817</v>
      </c>
      <c r="C3421" s="36" t="s">
        <v>51</v>
      </c>
      <c r="D3421" s="36" t="s">
        <v>297</v>
      </c>
      <c r="E3421" s="36" t="s">
        <v>4818</v>
      </c>
      <c r="F3421" s="42">
        <f>SUMIFS('Sample - Superstore'!R:R,'Sample - Superstore'!$V:$V,$A3421,'Sample - Superstore'!$N:$N,$B3421)</f>
        <v>54.10222222</v>
      </c>
      <c r="G3421" s="43" t="str">
        <f>IF(OR($F3421&lt;Lower_Limit,$F3421&gt;Upper_Limit),TRUE,IF($F3421&gt;Upper_percentile,"P99",IF($F3421&lt;Lower_percentile,"P01","")))</f>
        <v/>
      </c>
      <c r="H3421" s="44">
        <f>SUMIFS('Sample - Superstore'!S:S,'Sample - Superstore'!$V:$V,$A3421,'Sample - Superstore'!$N:$N,$B3421)</f>
        <v>3</v>
      </c>
      <c r="I3421" s="45">
        <f>SUMIFS('Sample - Superstore'!T:T,'Sample - Superstore'!$V:$V,$A3421,'Sample - Superstore'!$N:$N,$B3421)</f>
        <v>0</v>
      </c>
      <c r="J3421" s="42">
        <f>SUMIFS('Sample - Superstore'!U:U,'Sample - Superstore'!$V:$V,$A3421,'Sample - Superstore'!$N:$N,$B3421)</f>
        <v>27.05111111</v>
      </c>
      <c r="N3421" s="40"/>
    </row>
    <row r="3422">
      <c r="A3422" s="41" t="s">
        <v>8637</v>
      </c>
      <c r="B3422" s="36" t="s">
        <v>1216</v>
      </c>
      <c r="C3422" s="36" t="s">
        <v>51</v>
      </c>
      <c r="D3422" s="36" t="s">
        <v>52</v>
      </c>
      <c r="E3422" s="36" t="s">
        <v>1217</v>
      </c>
      <c r="F3422" s="42">
        <f>SUMIFS('Sample - Superstore'!R:R,'Sample - Superstore'!$V:$V,$A3422,'Sample - Superstore'!$N:$N,$B3422)</f>
        <v>103.0257407</v>
      </c>
      <c r="G3422" s="43" t="str">
        <f>IF(OR($F3422&lt;Lower_Limit,$F3422&gt;Upper_Limit),TRUE,IF($F3422&gt;Upper_percentile,"P99",IF($F3422&lt;Lower_percentile,"P01","")))</f>
        <v/>
      </c>
      <c r="H3422" s="44">
        <f>SUMIFS('Sample - Superstore'!S:S,'Sample - Superstore'!$V:$V,$A3422,'Sample - Superstore'!$N:$N,$B3422)</f>
        <v>5</v>
      </c>
      <c r="I3422" s="45">
        <f>SUMIFS('Sample - Superstore'!T:T,'Sample - Superstore'!$V:$V,$A3422,'Sample - Superstore'!$N:$N,$B3422)</f>
        <v>0</v>
      </c>
      <c r="J3422" s="42">
        <f>SUMIFS('Sample - Superstore'!U:U,'Sample - Superstore'!$V:$V,$A3422,'Sample - Superstore'!$N:$N,$B3422)</f>
        <v>27.81695</v>
      </c>
      <c r="N3422" s="40"/>
    </row>
    <row r="3423">
      <c r="A3423" s="41" t="s">
        <v>8637</v>
      </c>
      <c r="B3423" s="36" t="s">
        <v>1596</v>
      </c>
      <c r="C3423" s="36" t="s">
        <v>51</v>
      </c>
      <c r="D3423" s="36" t="s">
        <v>124</v>
      </c>
      <c r="E3423" s="36" t="s">
        <v>6855</v>
      </c>
      <c r="F3423" s="42">
        <f>SUMIFS('Sample - Superstore'!R:R,'Sample - Superstore'!$V:$V,$A3423,'Sample - Superstore'!$N:$N,$B3423)</f>
        <v>21.86022222</v>
      </c>
      <c r="G3423" s="43" t="str">
        <f>IF(OR($F3423&lt;Lower_Limit,$F3423&gt;Upper_Limit),TRUE,IF($F3423&gt;Upper_percentile,"P99",IF($F3423&lt;Lower_percentile,"P01","")))</f>
        <v/>
      </c>
      <c r="H3423" s="44">
        <f>SUMIFS('Sample - Superstore'!S:S,'Sample - Superstore'!$V:$V,$A3423,'Sample - Superstore'!$N:$N,$B3423)</f>
        <v>3</v>
      </c>
      <c r="I3423" s="45">
        <f>SUMIFS('Sample - Superstore'!T:T,'Sample - Superstore'!$V:$V,$A3423,'Sample - Superstore'!$N:$N,$B3423)</f>
        <v>0</v>
      </c>
      <c r="J3423" s="42">
        <f>SUMIFS('Sample - Superstore'!U:U,'Sample - Superstore'!$V:$V,$A3423,'Sample - Superstore'!$N:$N,$B3423)</f>
        <v>10.71150889</v>
      </c>
      <c r="N3423" s="40"/>
    </row>
    <row r="3424">
      <c r="A3424" s="41" t="s">
        <v>8637</v>
      </c>
      <c r="B3424" s="36" t="s">
        <v>6126</v>
      </c>
      <c r="C3424" s="36" t="s">
        <v>39</v>
      </c>
      <c r="D3424" s="36" t="s">
        <v>40</v>
      </c>
      <c r="E3424" s="36" t="s">
        <v>6127</v>
      </c>
      <c r="F3424" s="42">
        <f>SUMIFS('Sample - Superstore'!R:R,'Sample - Superstore'!$V:$V,$A3424,'Sample - Superstore'!$N:$N,$B3424)</f>
        <v>119.96</v>
      </c>
      <c r="G3424" s="43" t="str">
        <f>IF(OR($F3424&lt;Lower_Limit,$F3424&gt;Upper_Limit),TRUE,IF($F3424&gt;Upper_percentile,"P99",IF($F3424&lt;Lower_percentile,"P01","")))</f>
        <v/>
      </c>
      <c r="H3424" s="44">
        <f>SUMIFS('Sample - Superstore'!S:S,'Sample - Superstore'!$V:$V,$A3424,'Sample - Superstore'!$N:$N,$B3424)</f>
        <v>1</v>
      </c>
      <c r="I3424" s="45">
        <f>SUMIFS('Sample - Superstore'!T:T,'Sample - Superstore'!$V:$V,$A3424,'Sample - Superstore'!$N:$N,$B3424)</f>
        <v>0.2</v>
      </c>
      <c r="J3424" s="42">
        <f>SUMIFS('Sample - Superstore'!U:U,'Sample - Superstore'!$V:$V,$A3424,'Sample - Superstore'!$N:$N,$B3424)</f>
        <v>7.4975</v>
      </c>
      <c r="N3424" s="40"/>
    </row>
    <row r="3425">
      <c r="A3425" s="41" t="s">
        <v>8637</v>
      </c>
      <c r="B3425" s="36" t="s">
        <v>6858</v>
      </c>
      <c r="C3425" s="36" t="s">
        <v>39</v>
      </c>
      <c r="D3425" s="36" t="s">
        <v>40</v>
      </c>
      <c r="E3425" s="36" t="s">
        <v>6859</v>
      </c>
      <c r="F3425" s="42">
        <f>SUMIFS('Sample - Superstore'!R:R,'Sample - Superstore'!$V:$V,$A3425,'Sample - Superstore'!$N:$N,$B3425)</f>
        <v>159.3679265</v>
      </c>
      <c r="G3425" s="43" t="str">
        <f>IF(OR($F3425&lt;Lower_Limit,$F3425&gt;Upper_Limit),TRUE,IF($F3425&gt;Upper_percentile,"P99",IF($F3425&lt;Lower_percentile,"P01","")))</f>
        <v/>
      </c>
      <c r="H3425" s="44">
        <f>SUMIFS('Sample - Superstore'!S:S,'Sample - Superstore'!$V:$V,$A3425,'Sample - Superstore'!$N:$N,$B3425)</f>
        <v>3</v>
      </c>
      <c r="I3425" s="45">
        <f>SUMIFS('Sample - Superstore'!T:T,'Sample - Superstore'!$V:$V,$A3425,'Sample - Superstore'!$N:$N,$B3425)</f>
        <v>0.2</v>
      </c>
      <c r="J3425" s="42">
        <f>SUMIFS('Sample - Superstore'!U:U,'Sample - Superstore'!$V:$V,$A3425,'Sample - Superstore'!$N:$N,$B3425)</f>
        <v>17.92889173</v>
      </c>
      <c r="N3425" s="40"/>
    </row>
    <row r="3426">
      <c r="A3426" s="41" t="s">
        <v>8637</v>
      </c>
      <c r="B3426" s="36" t="s">
        <v>2448</v>
      </c>
      <c r="C3426" s="36" t="s">
        <v>35</v>
      </c>
      <c r="D3426" s="36" t="s">
        <v>121</v>
      </c>
      <c r="E3426" s="36" t="s">
        <v>1968</v>
      </c>
      <c r="F3426" s="42">
        <f>SUMIFS('Sample - Superstore'!R:R,'Sample - Superstore'!$V:$V,$A3426,'Sample - Superstore'!$N:$N,$B3426)</f>
        <v>20.91444354</v>
      </c>
      <c r="G3426" s="43" t="str">
        <f>IF(OR($F3426&lt;Lower_Limit,$F3426&gt;Upper_Limit),TRUE,IF($F3426&gt;Upper_percentile,"P99",IF($F3426&lt;Lower_percentile,"P01","")))</f>
        <v/>
      </c>
      <c r="H3426" s="44">
        <f>SUMIFS('Sample - Superstore'!S:S,'Sample - Superstore'!$V:$V,$A3426,'Sample - Superstore'!$N:$N,$B3426)</f>
        <v>4</v>
      </c>
      <c r="I3426" s="45">
        <f>SUMIFS('Sample - Superstore'!T:T,'Sample - Superstore'!$V:$V,$A3426,'Sample - Superstore'!$N:$N,$B3426)</f>
        <v>0.2</v>
      </c>
      <c r="J3426" s="42">
        <f>SUMIFS('Sample - Superstore'!U:U,'Sample - Superstore'!$V:$V,$A3426,'Sample - Superstore'!$N:$N,$B3426)</f>
        <v>6.274333061</v>
      </c>
      <c r="N3426" s="40"/>
    </row>
    <row r="3427">
      <c r="A3427" s="41" t="s">
        <v>8637</v>
      </c>
      <c r="B3427" s="36" t="s">
        <v>3524</v>
      </c>
      <c r="C3427" s="36" t="s">
        <v>35</v>
      </c>
      <c r="D3427" s="36" t="s">
        <v>73</v>
      </c>
      <c r="E3427" s="36" t="s">
        <v>3525</v>
      </c>
      <c r="F3427" s="42">
        <f>SUMIFS('Sample - Superstore'!R:R,'Sample - Superstore'!$V:$V,$A3427,'Sample - Superstore'!$N:$N,$B3427)</f>
        <v>81.16961976</v>
      </c>
      <c r="G3427" s="43" t="str">
        <f>IF(OR($F3427&lt;Lower_Limit,$F3427&gt;Upper_Limit),TRUE,IF($F3427&gt;Upper_percentile,"P99",IF($F3427&lt;Lower_percentile,"P01","")))</f>
        <v/>
      </c>
      <c r="H3427" s="44">
        <f>SUMIFS('Sample - Superstore'!S:S,'Sample - Superstore'!$V:$V,$A3427,'Sample - Superstore'!$N:$N,$B3427)</f>
        <v>2</v>
      </c>
      <c r="I3427" s="45">
        <f>SUMIFS('Sample - Superstore'!T:T,'Sample - Superstore'!$V:$V,$A3427,'Sample - Superstore'!$N:$N,$B3427)</f>
        <v>0.4</v>
      </c>
      <c r="J3427" s="42">
        <f>SUMIFS('Sample - Superstore'!U:U,'Sample - Superstore'!$V:$V,$A3427,'Sample - Superstore'!$N:$N,$B3427)</f>
        <v>-18.93957794</v>
      </c>
      <c r="N3427" s="40"/>
    </row>
    <row r="3428">
      <c r="A3428" s="41" t="s">
        <v>8637</v>
      </c>
      <c r="B3428" s="36" t="s">
        <v>5390</v>
      </c>
      <c r="C3428" s="36" t="s">
        <v>39</v>
      </c>
      <c r="D3428" s="36" t="s">
        <v>40</v>
      </c>
      <c r="E3428" s="36" t="s">
        <v>5391</v>
      </c>
      <c r="F3428" s="42">
        <f>SUMIFS('Sample - Superstore'!R:R,'Sample - Superstore'!$V:$V,$A3428,'Sample - Superstore'!$N:$N,$B3428)</f>
        <v>1487.83175</v>
      </c>
      <c r="G3428" s="43" t="str">
        <f>IF(OR($F3428&lt;Lower_Limit,$F3428&gt;Upper_Limit),TRUE,IF($F3428&gt;Upper_percentile,"P99",IF($F3428&lt;Lower_percentile,"P01","")))</f>
        <v/>
      </c>
      <c r="H3428" s="44">
        <f>SUMIFS('Sample - Superstore'!S:S,'Sample - Superstore'!$V:$V,$A3428,'Sample - Superstore'!$N:$N,$B3428)</f>
        <v>8</v>
      </c>
      <c r="I3428" s="45">
        <f>SUMIFS('Sample - Superstore'!T:T,'Sample - Superstore'!$V:$V,$A3428,'Sample - Superstore'!$N:$N,$B3428)</f>
        <v>0.2</v>
      </c>
      <c r="J3428" s="42">
        <f>SUMIFS('Sample - Superstore'!U:U,'Sample - Superstore'!$V:$V,$A3428,'Sample - Superstore'!$N:$N,$B3428)</f>
        <v>148.783175</v>
      </c>
      <c r="N3428" s="40"/>
    </row>
    <row r="3429">
      <c r="A3429" s="41" t="s">
        <v>8637</v>
      </c>
      <c r="B3429" s="36" t="s">
        <v>6860</v>
      </c>
      <c r="C3429" s="36" t="s">
        <v>51</v>
      </c>
      <c r="D3429" s="36" t="s">
        <v>283</v>
      </c>
      <c r="E3429" s="36" t="s">
        <v>2060</v>
      </c>
      <c r="F3429" s="42">
        <f>SUMIFS('Sample - Superstore'!R:R,'Sample - Superstore'!$V:$V,$A3429,'Sample - Superstore'!$N:$N,$B3429)</f>
        <v>50.80977811</v>
      </c>
      <c r="G3429" s="43" t="str">
        <f>IF(OR($F3429&lt;Lower_Limit,$F3429&gt;Upper_Limit),TRUE,IF($F3429&gt;Upper_percentile,"P99",IF($F3429&lt;Lower_percentile,"P01","")))</f>
        <v/>
      </c>
      <c r="H3429" s="44">
        <f>SUMIFS('Sample - Superstore'!S:S,'Sample - Superstore'!$V:$V,$A3429,'Sample - Superstore'!$N:$N,$B3429)</f>
        <v>8</v>
      </c>
      <c r="I3429" s="45">
        <f>SUMIFS('Sample - Superstore'!T:T,'Sample - Superstore'!$V:$V,$A3429,'Sample - Superstore'!$N:$N,$B3429)</f>
        <v>0.2</v>
      </c>
      <c r="J3429" s="42">
        <f>SUMIFS('Sample - Superstore'!U:U,'Sample - Superstore'!$V:$V,$A3429,'Sample - Superstore'!$N:$N,$B3429)</f>
        <v>4.445855585</v>
      </c>
      <c r="N3429" s="40"/>
    </row>
    <row r="3430">
      <c r="A3430" s="41" t="s">
        <v>8637</v>
      </c>
      <c r="B3430" s="36" t="s">
        <v>2020</v>
      </c>
      <c r="C3430" s="36" t="s">
        <v>51</v>
      </c>
      <c r="D3430" s="36" t="s">
        <v>52</v>
      </c>
      <c r="E3430" s="36" t="s">
        <v>2021</v>
      </c>
      <c r="F3430" s="42">
        <f>SUMIFS('Sample - Superstore'!R:R,'Sample - Superstore'!$V:$V,$A3430,'Sample - Superstore'!$N:$N,$B3430)</f>
        <v>968.7917215</v>
      </c>
      <c r="G3430" s="43" t="str">
        <f>IF(OR($F3430&lt;Lower_Limit,$F3430&gt;Upper_Limit),TRUE,IF($F3430&gt;Upper_percentile,"P99",IF($F3430&lt;Lower_percentile,"P01","")))</f>
        <v/>
      </c>
      <c r="H3430" s="44">
        <f>SUMIFS('Sample - Superstore'!S:S,'Sample - Superstore'!$V:$V,$A3430,'Sample - Superstore'!$N:$N,$B3430)</f>
        <v>5</v>
      </c>
      <c r="I3430" s="45">
        <f>SUMIFS('Sample - Superstore'!T:T,'Sample - Superstore'!$V:$V,$A3430,'Sample - Superstore'!$N:$N,$B3430)</f>
        <v>0.2</v>
      </c>
      <c r="J3430" s="42">
        <f>SUMIFS('Sample - Superstore'!U:U,'Sample - Superstore'!$V:$V,$A3430,'Sample - Superstore'!$N:$N,$B3430)</f>
        <v>273.8927874</v>
      </c>
      <c r="N3430" s="40"/>
    </row>
    <row r="3431">
      <c r="A3431" s="41" t="s">
        <v>8637</v>
      </c>
      <c r="B3431" s="36" t="s">
        <v>6861</v>
      </c>
      <c r="C3431" s="36" t="s">
        <v>51</v>
      </c>
      <c r="D3431" s="36" t="s">
        <v>124</v>
      </c>
      <c r="E3431" s="36" t="s">
        <v>6862</v>
      </c>
      <c r="F3431" s="42">
        <f>SUMIFS('Sample - Superstore'!R:R,'Sample - Superstore'!$V:$V,$A3431,'Sample - Superstore'!$N:$N,$B3431)</f>
        <v>61.00413894</v>
      </c>
      <c r="G3431" s="43" t="str">
        <f>IF(OR($F3431&lt;Lower_Limit,$F3431&gt;Upper_Limit),TRUE,IF($F3431&gt;Upper_percentile,"P99",IF($F3431&lt;Lower_percentile,"P01","")))</f>
        <v/>
      </c>
      <c r="H3431" s="44">
        <f>SUMIFS('Sample - Superstore'!S:S,'Sample - Superstore'!$V:$V,$A3431,'Sample - Superstore'!$N:$N,$B3431)</f>
        <v>5</v>
      </c>
      <c r="I3431" s="45">
        <f>SUMIFS('Sample - Superstore'!T:T,'Sample - Superstore'!$V:$V,$A3431,'Sample - Superstore'!$N:$N,$B3431)</f>
        <v>0.2</v>
      </c>
      <c r="J3431" s="42">
        <f>SUMIFS('Sample - Superstore'!U:U,'Sample - Superstore'!$V:$V,$A3431,'Sample - Superstore'!$N:$N,$B3431)</f>
        <v>19.82634516</v>
      </c>
      <c r="N3431" s="40"/>
    </row>
    <row r="3432">
      <c r="A3432" s="41" t="s">
        <v>8637</v>
      </c>
      <c r="B3432" s="36" t="s">
        <v>1329</v>
      </c>
      <c r="C3432" s="36" t="s">
        <v>35</v>
      </c>
      <c r="D3432" s="36" t="s">
        <v>263</v>
      </c>
      <c r="E3432" s="36" t="s">
        <v>1330</v>
      </c>
      <c r="F3432" s="42">
        <f>SUMIFS('Sample - Superstore'!R:R,'Sample - Superstore'!$V:$V,$A3432,'Sample - Superstore'!$N:$N,$B3432)</f>
        <v>468.0446874</v>
      </c>
      <c r="G3432" s="43" t="str">
        <f>IF(OR($F3432&lt;Lower_Limit,$F3432&gt;Upper_Limit),TRUE,IF($F3432&gt;Upper_percentile,"P99",IF($F3432&lt;Lower_percentile,"P01","")))</f>
        <v/>
      </c>
      <c r="H3432" s="44">
        <f>SUMIFS('Sample - Superstore'!S:S,'Sample - Superstore'!$V:$V,$A3432,'Sample - Superstore'!$N:$N,$B3432)</f>
        <v>3</v>
      </c>
      <c r="I3432" s="45">
        <f>SUMIFS('Sample - Superstore'!T:T,'Sample - Superstore'!$V:$V,$A3432,'Sample - Superstore'!$N:$N,$B3432)</f>
        <v>0.2</v>
      </c>
      <c r="J3432" s="42">
        <f>SUMIFS('Sample - Superstore'!U:U,'Sample - Superstore'!$V:$V,$A3432,'Sample - Superstore'!$N:$N,$B3432)</f>
        <v>35.10335156</v>
      </c>
      <c r="N3432" s="40"/>
    </row>
    <row r="3433">
      <c r="A3433" s="41" t="s">
        <v>8637</v>
      </c>
      <c r="B3433" s="36" t="s">
        <v>379</v>
      </c>
      <c r="C3433" s="36" t="s">
        <v>35</v>
      </c>
      <c r="D3433" s="36" t="s">
        <v>36</v>
      </c>
      <c r="E3433" s="36" t="s">
        <v>380</v>
      </c>
      <c r="F3433" s="42">
        <f>SUMIFS('Sample - Superstore'!R:R,'Sample - Superstore'!$V:$V,$A3433,'Sample - Superstore'!$N:$N,$B3433)</f>
        <v>51.61437954</v>
      </c>
      <c r="G3433" s="43" t="str">
        <f>IF(OR($F3433&lt;Lower_Limit,$F3433&gt;Upper_Limit),TRUE,IF($F3433&gt;Upper_percentile,"P99",IF($F3433&lt;Lower_percentile,"P01","")))</f>
        <v/>
      </c>
      <c r="H3433" s="44">
        <f>SUMIFS('Sample - Superstore'!S:S,'Sample - Superstore'!$V:$V,$A3433,'Sample - Superstore'!$N:$N,$B3433)</f>
        <v>2</v>
      </c>
      <c r="I3433" s="45">
        <f>SUMIFS('Sample - Superstore'!T:T,'Sample - Superstore'!$V:$V,$A3433,'Sample - Superstore'!$N:$N,$B3433)</f>
        <v>0.2</v>
      </c>
      <c r="J3433" s="42">
        <f>SUMIFS('Sample - Superstore'!U:U,'Sample - Superstore'!$V:$V,$A3433,'Sample - Superstore'!$N:$N,$B3433)</f>
        <v>-2.580718977</v>
      </c>
      <c r="N3433" s="40"/>
    </row>
    <row r="3434">
      <c r="A3434" s="41" t="s">
        <v>8637</v>
      </c>
      <c r="B3434" s="36" t="s">
        <v>5901</v>
      </c>
      <c r="C3434" s="36" t="s">
        <v>51</v>
      </c>
      <c r="D3434" s="36" t="s">
        <v>93</v>
      </c>
      <c r="E3434" s="36" t="s">
        <v>5902</v>
      </c>
      <c r="F3434" s="42">
        <f>SUMIFS('Sample - Superstore'!R:R,'Sample - Superstore'!$V:$V,$A3434,'Sample - Superstore'!$N:$N,$B3434)</f>
        <v>9.231139347</v>
      </c>
      <c r="G3434" s="43" t="str">
        <f>IF(OR($F3434&lt;Lower_Limit,$F3434&gt;Upper_Limit),TRUE,IF($F3434&gt;Upper_percentile,"P99",IF($F3434&lt;Lower_percentile,"P01","")))</f>
        <v/>
      </c>
      <c r="H3434" s="44">
        <f>SUMIFS('Sample - Superstore'!S:S,'Sample - Superstore'!$V:$V,$A3434,'Sample - Superstore'!$N:$N,$B3434)</f>
        <v>3</v>
      </c>
      <c r="I3434" s="45">
        <f>SUMIFS('Sample - Superstore'!T:T,'Sample - Superstore'!$V:$V,$A3434,'Sample - Superstore'!$N:$N,$B3434)</f>
        <v>0.2</v>
      </c>
      <c r="J3434" s="42">
        <f>SUMIFS('Sample - Superstore'!U:U,'Sample - Superstore'!$V:$V,$A3434,'Sample - Superstore'!$N:$N,$B3434)</f>
        <v>3.11550953</v>
      </c>
      <c r="N3434" s="40"/>
    </row>
    <row r="3435">
      <c r="A3435" s="41" t="s">
        <v>8637</v>
      </c>
      <c r="B3435" s="36" t="s">
        <v>1166</v>
      </c>
      <c r="C3435" s="36" t="s">
        <v>35</v>
      </c>
      <c r="D3435" s="36" t="s">
        <v>263</v>
      </c>
      <c r="E3435" s="36" t="s">
        <v>1167</v>
      </c>
      <c r="F3435" s="42">
        <f>SUMIFS('Sample - Superstore'!R:R,'Sample - Superstore'!$V:$V,$A3435,'Sample - Superstore'!$N:$N,$B3435)</f>
        <v>199.5185261</v>
      </c>
      <c r="G3435" s="43" t="str">
        <f>IF(OR($F3435&lt;Lower_Limit,$F3435&gt;Upper_Limit),TRUE,IF($F3435&gt;Upper_percentile,"P99",IF($F3435&lt;Lower_percentile,"P01","")))</f>
        <v/>
      </c>
      <c r="H3435" s="44">
        <f>SUMIFS('Sample - Superstore'!S:S,'Sample - Superstore'!$V:$V,$A3435,'Sample - Superstore'!$N:$N,$B3435)</f>
        <v>2</v>
      </c>
      <c r="I3435" s="45">
        <f>SUMIFS('Sample - Superstore'!T:T,'Sample - Superstore'!$V:$V,$A3435,'Sample - Superstore'!$N:$N,$B3435)</f>
        <v>0</v>
      </c>
      <c r="J3435" s="42">
        <f>SUMIFS('Sample - Superstore'!U:U,'Sample - Superstore'!$V:$V,$A3435,'Sample - Superstore'!$N:$N,$B3435)</f>
        <v>59.85555784</v>
      </c>
      <c r="N3435" s="40"/>
    </row>
    <row r="3436">
      <c r="A3436" s="41" t="s">
        <v>8637</v>
      </c>
      <c r="B3436" s="36" t="s">
        <v>6867</v>
      </c>
      <c r="C3436" s="36" t="s">
        <v>51</v>
      </c>
      <c r="D3436" s="36" t="s">
        <v>283</v>
      </c>
      <c r="E3436" s="36" t="s">
        <v>6868</v>
      </c>
      <c r="F3436" s="42">
        <f>SUMIFS('Sample - Superstore'!R:R,'Sample - Superstore'!$V:$V,$A3436,'Sample - Superstore'!$N:$N,$B3436)</f>
        <v>119.6808681</v>
      </c>
      <c r="G3436" s="43" t="str">
        <f>IF(OR($F3436&lt;Lower_Limit,$F3436&gt;Upper_Limit),TRUE,IF($F3436&gt;Upper_percentile,"P99",IF($F3436&lt;Lower_percentile,"P01","")))</f>
        <v/>
      </c>
      <c r="H3436" s="44">
        <f>SUMIFS('Sample - Superstore'!S:S,'Sample - Superstore'!$V:$V,$A3436,'Sample - Superstore'!$N:$N,$B3436)</f>
        <v>3</v>
      </c>
      <c r="I3436" s="45">
        <f>SUMIFS('Sample - Superstore'!T:T,'Sample - Superstore'!$V:$V,$A3436,'Sample - Superstore'!$N:$N,$B3436)</f>
        <v>0</v>
      </c>
      <c r="J3436" s="42">
        <f>SUMIFS('Sample - Superstore'!U:U,'Sample - Superstore'!$V:$V,$A3436,'Sample - Superstore'!$N:$N,$B3436)</f>
        <v>33.51064308</v>
      </c>
      <c r="N3436" s="40"/>
    </row>
    <row r="3437">
      <c r="A3437" s="41" t="s">
        <v>8637</v>
      </c>
      <c r="B3437" s="36" t="s">
        <v>750</v>
      </c>
      <c r="C3437" s="36" t="s">
        <v>39</v>
      </c>
      <c r="D3437" s="36" t="s">
        <v>40</v>
      </c>
      <c r="E3437" s="36" t="s">
        <v>751</v>
      </c>
      <c r="F3437" s="42">
        <f>SUMIFS('Sample - Superstore'!R:R,'Sample - Superstore'!$V:$V,$A3437,'Sample - Superstore'!$N:$N,$B3437)</f>
        <v>126.893295</v>
      </c>
      <c r="G3437" s="43" t="str">
        <f>IF(OR($F3437&lt;Lower_Limit,$F3437&gt;Upper_Limit),TRUE,IF($F3437&gt;Upper_percentile,"P99",IF($F3437&lt;Lower_percentile,"P01","")))</f>
        <v/>
      </c>
      <c r="H3437" s="44">
        <f>SUMIFS('Sample - Superstore'!S:S,'Sample - Superstore'!$V:$V,$A3437,'Sample - Superstore'!$N:$N,$B3437)</f>
        <v>2</v>
      </c>
      <c r="I3437" s="45">
        <f>SUMIFS('Sample - Superstore'!T:T,'Sample - Superstore'!$V:$V,$A3437,'Sample - Superstore'!$N:$N,$B3437)</f>
        <v>0</v>
      </c>
      <c r="J3437" s="42">
        <f>SUMIFS('Sample - Superstore'!U:U,'Sample - Superstore'!$V:$V,$A3437,'Sample - Superstore'!$N:$N,$B3437)</f>
        <v>34.26118965</v>
      </c>
      <c r="N3437" s="40"/>
    </row>
    <row r="3438">
      <c r="A3438" s="41" t="s">
        <v>8637</v>
      </c>
      <c r="B3438" s="36" t="s">
        <v>4127</v>
      </c>
      <c r="C3438" s="36" t="s">
        <v>39</v>
      </c>
      <c r="D3438" s="36" t="s">
        <v>40</v>
      </c>
      <c r="E3438" s="36" t="s">
        <v>4128</v>
      </c>
      <c r="F3438" s="42">
        <f>SUMIFS('Sample - Superstore'!R:R,'Sample - Superstore'!$V:$V,$A3438,'Sample - Superstore'!$N:$N,$B3438)</f>
        <v>43.79761442</v>
      </c>
      <c r="G3438" s="43" t="str">
        <f>IF(OR($F3438&lt;Lower_Limit,$F3438&gt;Upper_Limit),TRUE,IF($F3438&gt;Upper_percentile,"P99",IF($F3438&lt;Lower_percentile,"P01","")))</f>
        <v/>
      </c>
      <c r="H3438" s="44">
        <f>SUMIFS('Sample - Superstore'!S:S,'Sample - Superstore'!$V:$V,$A3438,'Sample - Superstore'!$N:$N,$B3438)</f>
        <v>1</v>
      </c>
      <c r="I3438" s="45">
        <f>SUMIFS('Sample - Superstore'!T:T,'Sample - Superstore'!$V:$V,$A3438,'Sample - Superstore'!$N:$N,$B3438)</f>
        <v>0</v>
      </c>
      <c r="J3438" s="42">
        <f>SUMIFS('Sample - Superstore'!U:U,'Sample - Superstore'!$V:$V,$A3438,'Sample - Superstore'!$N:$N,$B3438)</f>
        <v>11.38737975</v>
      </c>
      <c r="N3438" s="40"/>
    </row>
    <row r="3439">
      <c r="A3439" s="41" t="s">
        <v>8637</v>
      </c>
      <c r="B3439" s="36" t="s">
        <v>463</v>
      </c>
      <c r="C3439" s="36" t="s">
        <v>35</v>
      </c>
      <c r="D3439" s="36" t="s">
        <v>263</v>
      </c>
      <c r="E3439" s="36" t="s">
        <v>464</v>
      </c>
      <c r="F3439" s="42">
        <f>SUMIFS('Sample - Superstore'!R:R,'Sample - Superstore'!$V:$V,$A3439,'Sample - Superstore'!$N:$N,$B3439)</f>
        <v>1212.96</v>
      </c>
      <c r="G3439" s="43" t="str">
        <f>IF(OR($F3439&lt;Lower_Limit,$F3439&gt;Upper_Limit),TRUE,IF($F3439&gt;Upper_percentile,"P99",IF($F3439&lt;Lower_percentile,"P01","")))</f>
        <v/>
      </c>
      <c r="H3439" s="44">
        <f>SUMIFS('Sample - Superstore'!S:S,'Sample - Superstore'!$V:$V,$A3439,'Sample - Superstore'!$N:$N,$B3439)</f>
        <v>7</v>
      </c>
      <c r="I3439" s="45">
        <f>SUMIFS('Sample - Superstore'!T:T,'Sample - Superstore'!$V:$V,$A3439,'Sample - Superstore'!$N:$N,$B3439)</f>
        <v>0.2</v>
      </c>
      <c r="J3439" s="42">
        <f>SUMIFS('Sample - Superstore'!U:U,'Sample - Superstore'!$V:$V,$A3439,'Sample - Superstore'!$N:$N,$B3439)</f>
        <v>90.972</v>
      </c>
      <c r="N3439" s="40"/>
    </row>
    <row r="3440">
      <c r="A3440" s="41" t="s">
        <v>8637</v>
      </c>
      <c r="B3440" s="36" t="s">
        <v>1345</v>
      </c>
      <c r="C3440" s="36" t="s">
        <v>51</v>
      </c>
      <c r="D3440" s="36" t="s">
        <v>124</v>
      </c>
      <c r="E3440" s="36" t="s">
        <v>1346</v>
      </c>
      <c r="F3440" s="42">
        <f>SUMIFS('Sample - Superstore'!R:R,'Sample - Superstore'!$V:$V,$A3440,'Sample - Superstore'!$N:$N,$B3440)</f>
        <v>18.54</v>
      </c>
      <c r="G3440" s="43" t="str">
        <f>IF(OR($F3440&lt;Lower_Limit,$F3440&gt;Upper_Limit),TRUE,IF($F3440&gt;Upper_percentile,"P99",IF($F3440&lt;Lower_percentile,"P01","")))</f>
        <v/>
      </c>
      <c r="H3440" s="44">
        <f>SUMIFS('Sample - Superstore'!S:S,'Sample - Superstore'!$V:$V,$A3440,'Sample - Superstore'!$N:$N,$B3440)</f>
        <v>2</v>
      </c>
      <c r="I3440" s="45">
        <f>SUMIFS('Sample - Superstore'!T:T,'Sample - Superstore'!$V:$V,$A3440,'Sample - Superstore'!$N:$N,$B3440)</f>
        <v>0</v>
      </c>
      <c r="J3440" s="42">
        <f>SUMIFS('Sample - Superstore'!U:U,'Sample - Superstore'!$V:$V,$A3440,'Sample - Superstore'!$N:$N,$B3440)</f>
        <v>8.7138</v>
      </c>
      <c r="N3440" s="40"/>
    </row>
    <row r="3441">
      <c r="A3441" s="41" t="s">
        <v>8637</v>
      </c>
      <c r="B3441" s="36" t="s">
        <v>3251</v>
      </c>
      <c r="C3441" s="36" t="s">
        <v>51</v>
      </c>
      <c r="D3441" s="36" t="s">
        <v>635</v>
      </c>
      <c r="E3441" s="36" t="s">
        <v>3252</v>
      </c>
      <c r="F3441" s="42">
        <f>SUMIFS('Sample - Superstore'!R:R,'Sample - Superstore'!$V:$V,$A3441,'Sample - Superstore'!$N:$N,$B3441)</f>
        <v>16.68</v>
      </c>
      <c r="G3441" s="43" t="str">
        <f>IF(OR($F3441&lt;Lower_Limit,$F3441&gt;Upper_Limit),TRUE,IF($F3441&gt;Upper_percentile,"P99",IF($F3441&lt;Lower_percentile,"P01","")))</f>
        <v/>
      </c>
      <c r="H3441" s="44">
        <f>SUMIFS('Sample - Superstore'!S:S,'Sample - Superstore'!$V:$V,$A3441,'Sample - Superstore'!$N:$N,$B3441)</f>
        <v>2</v>
      </c>
      <c r="I3441" s="45">
        <f>SUMIFS('Sample - Superstore'!T:T,'Sample - Superstore'!$V:$V,$A3441,'Sample - Superstore'!$N:$N,$B3441)</f>
        <v>0</v>
      </c>
      <c r="J3441" s="42">
        <f>SUMIFS('Sample - Superstore'!U:U,'Sample - Superstore'!$V:$V,$A3441,'Sample - Superstore'!$N:$N,$B3441)</f>
        <v>4.3368</v>
      </c>
      <c r="N3441" s="40"/>
    </row>
    <row r="3442">
      <c r="A3442" s="41" t="s">
        <v>8637</v>
      </c>
      <c r="B3442" s="36" t="s">
        <v>5256</v>
      </c>
      <c r="C3442" s="36" t="s">
        <v>51</v>
      </c>
      <c r="D3442" s="36" t="s">
        <v>124</v>
      </c>
      <c r="E3442" s="36" t="s">
        <v>5257</v>
      </c>
      <c r="F3442" s="42">
        <f>SUMIFS('Sample - Superstore'!R:R,'Sample - Superstore'!$V:$V,$A3442,'Sample - Superstore'!$N:$N,$B3442)</f>
        <v>19.44</v>
      </c>
      <c r="G3442" s="43" t="str">
        <f>IF(OR($F3442&lt;Lower_Limit,$F3442&gt;Upper_Limit),TRUE,IF($F3442&gt;Upper_percentile,"P99",IF($F3442&lt;Lower_percentile,"P01","")))</f>
        <v/>
      </c>
      <c r="H3442" s="44">
        <f>SUMIFS('Sample - Superstore'!S:S,'Sample - Superstore'!$V:$V,$A3442,'Sample - Superstore'!$N:$N,$B3442)</f>
        <v>3</v>
      </c>
      <c r="I3442" s="45">
        <f>SUMIFS('Sample - Superstore'!T:T,'Sample - Superstore'!$V:$V,$A3442,'Sample - Superstore'!$N:$N,$B3442)</f>
        <v>0</v>
      </c>
      <c r="J3442" s="42">
        <f>SUMIFS('Sample - Superstore'!U:U,'Sample - Superstore'!$V:$V,$A3442,'Sample - Superstore'!$N:$N,$B3442)</f>
        <v>9.3312</v>
      </c>
      <c r="N3442" s="40"/>
    </row>
    <row r="3443">
      <c r="A3443" s="41" t="s">
        <v>8637</v>
      </c>
      <c r="B3443" s="36" t="s">
        <v>3911</v>
      </c>
      <c r="C3443" s="36" t="s">
        <v>51</v>
      </c>
      <c r="D3443" s="36" t="s">
        <v>124</v>
      </c>
      <c r="E3443" s="36" t="s">
        <v>3912</v>
      </c>
      <c r="F3443" s="42">
        <f>SUMIFS('Sample - Superstore'!R:R,'Sample - Superstore'!$V:$V,$A3443,'Sample - Superstore'!$N:$N,$B3443)</f>
        <v>192.16</v>
      </c>
      <c r="G3443" s="43" t="str">
        <f>IF(OR($F3443&lt;Lower_Limit,$F3443&gt;Upper_Limit),TRUE,IF($F3443&gt;Upper_percentile,"P99",IF($F3443&lt;Lower_percentile,"P01","")))</f>
        <v/>
      </c>
      <c r="H3443" s="44">
        <f>SUMIFS('Sample - Superstore'!S:S,'Sample - Superstore'!$V:$V,$A3443,'Sample - Superstore'!$N:$N,$B3443)</f>
        <v>4</v>
      </c>
      <c r="I3443" s="45">
        <f>SUMIFS('Sample - Superstore'!T:T,'Sample - Superstore'!$V:$V,$A3443,'Sample - Superstore'!$N:$N,$B3443)</f>
        <v>0</v>
      </c>
      <c r="J3443" s="42">
        <f>SUMIFS('Sample - Superstore'!U:U,'Sample - Superstore'!$V:$V,$A3443,'Sample - Superstore'!$N:$N,$B3443)</f>
        <v>92.2368</v>
      </c>
      <c r="N3443" s="40"/>
    </row>
    <row r="3444">
      <c r="A3444" s="41" t="s">
        <v>8637</v>
      </c>
      <c r="B3444" s="36" t="s">
        <v>4180</v>
      </c>
      <c r="C3444" s="36" t="s">
        <v>51</v>
      </c>
      <c r="D3444" s="36" t="s">
        <v>76</v>
      </c>
      <c r="E3444" s="36" t="s">
        <v>4181</v>
      </c>
      <c r="F3444" s="42">
        <f>SUMIFS('Sample - Superstore'!R:R,'Sample - Superstore'!$V:$V,$A3444,'Sample - Superstore'!$N:$N,$B3444)</f>
        <v>7.235568724</v>
      </c>
      <c r="G3444" s="43" t="str">
        <f>IF(OR($F3444&lt;Lower_Limit,$F3444&gt;Upper_Limit),TRUE,IF($F3444&gt;Upper_percentile,"P99",IF($F3444&lt;Lower_percentile,"P01","")))</f>
        <v/>
      </c>
      <c r="H3444" s="44">
        <f>SUMIFS('Sample - Superstore'!S:S,'Sample - Superstore'!$V:$V,$A3444,'Sample - Superstore'!$N:$N,$B3444)</f>
        <v>7</v>
      </c>
      <c r="I3444" s="45">
        <f>SUMIFS('Sample - Superstore'!T:T,'Sample - Superstore'!$V:$V,$A3444,'Sample - Superstore'!$N:$N,$B3444)</f>
        <v>0.8</v>
      </c>
      <c r="J3444" s="42">
        <f>SUMIFS('Sample - Superstore'!U:U,'Sample - Superstore'!$V:$V,$A3444,'Sample - Superstore'!$N:$N,$B3444)</f>
        <v>-10.85335309</v>
      </c>
      <c r="N3444" s="40"/>
    </row>
    <row r="3445">
      <c r="A3445" s="41" t="s">
        <v>8637</v>
      </c>
      <c r="B3445" s="36" t="s">
        <v>6650</v>
      </c>
      <c r="C3445" s="36" t="s">
        <v>39</v>
      </c>
      <c r="D3445" s="36" t="s">
        <v>61</v>
      </c>
      <c r="E3445" s="36" t="s">
        <v>6651</v>
      </c>
      <c r="F3445" s="42">
        <f>SUMIFS('Sample - Superstore'!R:R,'Sample - Superstore'!$V:$V,$A3445,'Sample - Superstore'!$N:$N,$B3445)</f>
        <v>585.0279111</v>
      </c>
      <c r="G3445" s="43" t="str">
        <f>IF(OR($F3445&lt;Lower_Limit,$F3445&gt;Upper_Limit),TRUE,IF($F3445&gt;Upper_percentile,"P99",IF($F3445&lt;Lower_percentile,"P01","")))</f>
        <v/>
      </c>
      <c r="H3445" s="44">
        <f>SUMIFS('Sample - Superstore'!S:S,'Sample - Superstore'!$V:$V,$A3445,'Sample - Superstore'!$N:$N,$B3445)</f>
        <v>6</v>
      </c>
      <c r="I3445" s="45">
        <f>SUMIFS('Sample - Superstore'!T:T,'Sample - Superstore'!$V:$V,$A3445,'Sample - Superstore'!$N:$N,$B3445)</f>
        <v>0.2</v>
      </c>
      <c r="J3445" s="42">
        <f>SUMIFS('Sample - Superstore'!U:U,'Sample - Superstore'!$V:$V,$A3445,'Sample - Superstore'!$N:$N,$B3445)</f>
        <v>131.63128</v>
      </c>
      <c r="N3445" s="40"/>
    </row>
    <row r="3446">
      <c r="A3446" s="41" t="s">
        <v>8637</v>
      </c>
      <c r="B3446" s="36" t="s">
        <v>6873</v>
      </c>
      <c r="C3446" s="36" t="s">
        <v>51</v>
      </c>
      <c r="D3446" s="36" t="s">
        <v>93</v>
      </c>
      <c r="E3446" s="36" t="s">
        <v>6874</v>
      </c>
      <c r="F3446" s="42">
        <f>SUMIFS('Sample - Superstore'!R:R,'Sample - Superstore'!$V:$V,$A3446,'Sample - Superstore'!$N:$N,$B3446)</f>
        <v>29.15680658</v>
      </c>
      <c r="G3446" s="43" t="str">
        <f>IF(OR($F3446&lt;Lower_Limit,$F3446&gt;Upper_Limit),TRUE,IF($F3446&gt;Upper_percentile,"P99",IF($F3446&lt;Lower_percentile,"P01","")))</f>
        <v/>
      </c>
      <c r="H3446" s="44">
        <f>SUMIFS('Sample - Superstore'!S:S,'Sample - Superstore'!$V:$V,$A3446,'Sample - Superstore'!$N:$N,$B3446)</f>
        <v>5</v>
      </c>
      <c r="I3446" s="45">
        <f>SUMIFS('Sample - Superstore'!T:T,'Sample - Superstore'!$V:$V,$A3446,'Sample - Superstore'!$N:$N,$B3446)</f>
        <v>0.2</v>
      </c>
      <c r="J3446" s="42">
        <f>SUMIFS('Sample - Superstore'!U:U,'Sample - Superstore'!$V:$V,$A3446,'Sample - Superstore'!$N:$N,$B3446)</f>
        <v>2.186760494</v>
      </c>
      <c r="N3446" s="40"/>
    </row>
    <row r="3447">
      <c r="A3447" s="41" t="s">
        <v>8637</v>
      </c>
      <c r="B3447" s="36" t="s">
        <v>2502</v>
      </c>
      <c r="C3447" s="36" t="s">
        <v>51</v>
      </c>
      <c r="D3447" s="36" t="s">
        <v>76</v>
      </c>
      <c r="E3447" s="36" t="s">
        <v>2503</v>
      </c>
      <c r="F3447" s="42">
        <f>SUMIFS('Sample - Superstore'!R:R,'Sample - Superstore'!$V:$V,$A3447,'Sample - Superstore'!$N:$N,$B3447)</f>
        <v>51.312</v>
      </c>
      <c r="G3447" s="43" t="str">
        <f>IF(OR($F3447&lt;Lower_Limit,$F3447&gt;Upper_Limit),TRUE,IF($F3447&gt;Upper_percentile,"P99",IF($F3447&lt;Lower_percentile,"P01","")))</f>
        <v/>
      </c>
      <c r="H3447" s="44">
        <f>SUMIFS('Sample - Superstore'!S:S,'Sample - Superstore'!$V:$V,$A3447,'Sample - Superstore'!$N:$N,$B3447)</f>
        <v>3</v>
      </c>
      <c r="I3447" s="45">
        <f>SUMIFS('Sample - Superstore'!T:T,'Sample - Superstore'!$V:$V,$A3447,'Sample - Superstore'!$N:$N,$B3447)</f>
        <v>0.2</v>
      </c>
      <c r="J3447" s="42">
        <f>SUMIFS('Sample - Superstore'!U:U,'Sample - Superstore'!$V:$V,$A3447,'Sample - Superstore'!$N:$N,$B3447)</f>
        <v>17.9592</v>
      </c>
      <c r="N3447" s="40"/>
    </row>
    <row r="3448">
      <c r="A3448" s="41" t="s">
        <v>8637</v>
      </c>
      <c r="B3448" s="36" t="s">
        <v>1258</v>
      </c>
      <c r="C3448" s="36" t="s">
        <v>35</v>
      </c>
      <c r="D3448" s="36" t="s">
        <v>121</v>
      </c>
      <c r="E3448" s="36" t="s">
        <v>1259</v>
      </c>
      <c r="F3448" s="42">
        <f>SUMIFS('Sample - Superstore'!R:R,'Sample - Superstore'!$V:$V,$A3448,'Sample - Superstore'!$N:$N,$B3448)</f>
        <v>155.25</v>
      </c>
      <c r="G3448" s="43" t="str">
        <f>IF(OR($F3448&lt;Lower_Limit,$F3448&gt;Upper_Limit),TRUE,IF($F3448&gt;Upper_percentile,"P99",IF($F3448&lt;Lower_percentile,"P01","")))</f>
        <v/>
      </c>
      <c r="H3448" s="44">
        <f>SUMIFS('Sample - Superstore'!S:S,'Sample - Superstore'!$V:$V,$A3448,'Sample - Superstore'!$N:$N,$B3448)</f>
        <v>3</v>
      </c>
      <c r="I3448" s="45">
        <f>SUMIFS('Sample - Superstore'!T:T,'Sample - Superstore'!$V:$V,$A3448,'Sample - Superstore'!$N:$N,$B3448)</f>
        <v>0</v>
      </c>
      <c r="J3448" s="42">
        <f>SUMIFS('Sample - Superstore'!U:U,'Sample - Superstore'!$V:$V,$A3448,'Sample - Superstore'!$N:$N,$B3448)</f>
        <v>46.575</v>
      </c>
      <c r="N3448" s="40"/>
    </row>
    <row r="3449">
      <c r="A3449" s="41" t="s">
        <v>8637</v>
      </c>
      <c r="B3449" s="36" t="s">
        <v>5717</v>
      </c>
      <c r="C3449" s="36" t="s">
        <v>51</v>
      </c>
      <c r="D3449" s="36" t="s">
        <v>52</v>
      </c>
      <c r="E3449" s="36" t="s">
        <v>5718</v>
      </c>
      <c r="F3449" s="42">
        <f>SUMIFS('Sample - Superstore'!R:R,'Sample - Superstore'!$V:$V,$A3449,'Sample - Superstore'!$N:$N,$B3449)</f>
        <v>14.03</v>
      </c>
      <c r="G3449" s="43" t="str">
        <f>IF(OR($F3449&lt;Lower_Limit,$F3449&gt;Upper_Limit),TRUE,IF($F3449&gt;Upper_percentile,"P99",IF($F3449&lt;Lower_percentile,"P01","")))</f>
        <v/>
      </c>
      <c r="H3449" s="44">
        <f>SUMIFS('Sample - Superstore'!S:S,'Sample - Superstore'!$V:$V,$A3449,'Sample - Superstore'!$N:$N,$B3449)</f>
        <v>1</v>
      </c>
      <c r="I3449" s="45">
        <f>SUMIFS('Sample - Superstore'!T:T,'Sample - Superstore'!$V:$V,$A3449,'Sample - Superstore'!$N:$N,$B3449)</f>
        <v>0</v>
      </c>
      <c r="J3449" s="42">
        <f>SUMIFS('Sample - Superstore'!U:U,'Sample - Superstore'!$V:$V,$A3449,'Sample - Superstore'!$N:$N,$B3449)</f>
        <v>4.0687</v>
      </c>
      <c r="N3449" s="40"/>
    </row>
    <row r="3450">
      <c r="A3450" s="41" t="s">
        <v>8637</v>
      </c>
      <c r="B3450" s="36" t="s">
        <v>758</v>
      </c>
      <c r="C3450" s="36" t="s">
        <v>51</v>
      </c>
      <c r="D3450" s="36" t="s">
        <v>124</v>
      </c>
      <c r="E3450" s="36" t="s">
        <v>759</v>
      </c>
      <c r="F3450" s="42">
        <f>SUMIFS('Sample - Superstore'!R:R,'Sample - Superstore'!$V:$V,$A3450,'Sample - Superstore'!$N:$N,$B3450)</f>
        <v>14.90523128</v>
      </c>
      <c r="G3450" s="43" t="str">
        <f>IF(OR($F3450&lt;Lower_Limit,$F3450&gt;Upper_Limit),TRUE,IF($F3450&gt;Upper_percentile,"P99",IF($F3450&lt;Lower_percentile,"P01","")))</f>
        <v/>
      </c>
      <c r="H3450" s="44">
        <f>SUMIFS('Sample - Superstore'!S:S,'Sample - Superstore'!$V:$V,$A3450,'Sample - Superstore'!$N:$N,$B3450)</f>
        <v>2</v>
      </c>
      <c r="I3450" s="45">
        <f>SUMIFS('Sample - Superstore'!T:T,'Sample - Superstore'!$V:$V,$A3450,'Sample - Superstore'!$N:$N,$B3450)</f>
        <v>0.2</v>
      </c>
      <c r="J3450" s="42">
        <f>SUMIFS('Sample - Superstore'!U:U,'Sample - Superstore'!$V:$V,$A3450,'Sample - Superstore'!$N:$N,$B3450)</f>
        <v>5.403146337</v>
      </c>
      <c r="N3450" s="40"/>
    </row>
    <row r="3451">
      <c r="A3451" s="41" t="s">
        <v>8637</v>
      </c>
      <c r="B3451" s="36" t="s">
        <v>394</v>
      </c>
      <c r="C3451" s="36" t="s">
        <v>51</v>
      </c>
      <c r="D3451" s="36" t="s">
        <v>76</v>
      </c>
      <c r="E3451" s="36" t="s">
        <v>395</v>
      </c>
      <c r="F3451" s="42">
        <f>SUMIFS('Sample - Superstore'!R:R,'Sample - Superstore'!$V:$V,$A3451,'Sample - Superstore'!$N:$N,$B3451)</f>
        <v>2.809362963</v>
      </c>
      <c r="G3451" s="43" t="str">
        <f>IF(OR($F3451&lt;Lower_Limit,$F3451&gt;Upper_Limit),TRUE,IF($F3451&gt;Upper_percentile,"P99",IF($F3451&lt;Lower_percentile,"P01","")))</f>
        <v/>
      </c>
      <c r="H3451" s="44">
        <f>SUMIFS('Sample - Superstore'!S:S,'Sample - Superstore'!$V:$V,$A3451,'Sample - Superstore'!$N:$N,$B3451)</f>
        <v>4</v>
      </c>
      <c r="I3451" s="45">
        <f>SUMIFS('Sample - Superstore'!T:T,'Sample - Superstore'!$V:$V,$A3451,'Sample - Superstore'!$N:$N,$B3451)</f>
        <v>0.8</v>
      </c>
      <c r="J3451" s="42">
        <f>SUMIFS('Sample - Superstore'!U:U,'Sample - Superstore'!$V:$V,$A3451,'Sample - Superstore'!$N:$N,$B3451)</f>
        <v>-4.354512593</v>
      </c>
      <c r="N3451" s="40"/>
    </row>
    <row r="3452">
      <c r="A3452" s="41" t="s">
        <v>8637</v>
      </c>
      <c r="B3452" s="36" t="s">
        <v>4841</v>
      </c>
      <c r="C3452" s="36" t="s">
        <v>51</v>
      </c>
      <c r="D3452" s="36" t="s">
        <v>76</v>
      </c>
      <c r="E3452" s="36" t="s">
        <v>4842</v>
      </c>
      <c r="F3452" s="42">
        <f>SUMIFS('Sample - Superstore'!R:R,'Sample - Superstore'!$V:$V,$A3452,'Sample - Superstore'!$N:$N,$B3452)</f>
        <v>11.41303704</v>
      </c>
      <c r="G3452" s="43" t="str">
        <f>IF(OR($F3452&lt;Lower_Limit,$F3452&gt;Upper_Limit),TRUE,IF($F3452&gt;Upper_percentile,"P99",IF($F3452&lt;Lower_percentile,"P01","")))</f>
        <v/>
      </c>
      <c r="H3452" s="44">
        <f>SUMIFS('Sample - Superstore'!S:S,'Sample - Superstore'!$V:$V,$A3452,'Sample - Superstore'!$N:$N,$B3452)</f>
        <v>4</v>
      </c>
      <c r="I3452" s="45">
        <f>SUMIFS('Sample - Superstore'!T:T,'Sample - Superstore'!$V:$V,$A3452,'Sample - Superstore'!$N:$N,$B3452)</f>
        <v>0.8</v>
      </c>
      <c r="J3452" s="42">
        <f>SUMIFS('Sample - Superstore'!U:U,'Sample - Superstore'!$V:$V,$A3452,'Sample - Superstore'!$N:$N,$B3452)</f>
        <v>-19.97281481</v>
      </c>
      <c r="N3452" s="40"/>
    </row>
    <row r="3453">
      <c r="A3453" s="41" t="s">
        <v>8637</v>
      </c>
      <c r="B3453" s="36" t="s">
        <v>5367</v>
      </c>
      <c r="C3453" s="36" t="s">
        <v>51</v>
      </c>
      <c r="D3453" s="36" t="s">
        <v>52</v>
      </c>
      <c r="E3453" s="36" t="s">
        <v>5368</v>
      </c>
      <c r="F3453" s="42">
        <f>SUMIFS('Sample - Superstore'!R:R,'Sample - Superstore'!$V:$V,$A3453,'Sample - Superstore'!$N:$N,$B3453)</f>
        <v>146.352</v>
      </c>
      <c r="G3453" s="43" t="str">
        <f>IF(OR($F3453&lt;Lower_Limit,$F3453&gt;Upper_Limit),TRUE,IF($F3453&gt;Upper_percentile,"P99",IF($F3453&lt;Lower_percentile,"P01","")))</f>
        <v/>
      </c>
      <c r="H3453" s="44">
        <f>SUMIFS('Sample - Superstore'!S:S,'Sample - Superstore'!$V:$V,$A3453,'Sample - Superstore'!$N:$N,$B3453)</f>
        <v>3</v>
      </c>
      <c r="I3453" s="45">
        <f>SUMIFS('Sample - Superstore'!T:T,'Sample - Superstore'!$V:$V,$A3453,'Sample - Superstore'!$N:$N,$B3453)</f>
        <v>0.2</v>
      </c>
      <c r="J3453" s="42">
        <f>SUMIFS('Sample - Superstore'!U:U,'Sample - Superstore'!$V:$V,$A3453,'Sample - Superstore'!$N:$N,$B3453)</f>
        <v>-32.9292</v>
      </c>
      <c r="N3453" s="40"/>
    </row>
    <row r="3454">
      <c r="A3454" s="41" t="s">
        <v>8637</v>
      </c>
      <c r="B3454" s="36" t="s">
        <v>6886</v>
      </c>
      <c r="C3454" s="36" t="s">
        <v>39</v>
      </c>
      <c r="D3454" s="36" t="s">
        <v>446</v>
      </c>
      <c r="E3454" s="36" t="s">
        <v>6887</v>
      </c>
      <c r="F3454" s="42">
        <f>SUMIFS('Sample - Superstore'!R:R,'Sample - Superstore'!$V:$V,$A3454,'Sample - Superstore'!$N:$N,$B3454)</f>
        <v>4151.248354</v>
      </c>
      <c r="G3454" s="43" t="str">
        <f>IF(OR($F3454&lt;Lower_Limit,$F3454&gt;Upper_Limit),TRUE,IF($F3454&gt;Upper_percentile,"P99",IF($F3454&lt;Lower_percentile,"P01","")))</f>
        <v>P99</v>
      </c>
      <c r="H3454" s="44">
        <f>SUMIFS('Sample - Superstore'!S:S,'Sample - Superstore'!$V:$V,$A3454,'Sample - Superstore'!$N:$N,$B3454)</f>
        <v>5</v>
      </c>
      <c r="I3454" s="45">
        <f>SUMIFS('Sample - Superstore'!T:T,'Sample - Superstore'!$V:$V,$A3454,'Sample - Superstore'!$N:$N,$B3454)</f>
        <v>0</v>
      </c>
      <c r="J3454" s="42">
        <f>SUMIFS('Sample - Superstore'!U:U,'Sample - Superstore'!$V:$V,$A3454,'Sample - Superstore'!$N:$N,$B3454)</f>
        <v>2034.111693</v>
      </c>
      <c r="N3454" s="40"/>
    </row>
    <row r="3455">
      <c r="A3455" s="41" t="s">
        <v>8637</v>
      </c>
      <c r="B3455" s="36" t="s">
        <v>6888</v>
      </c>
      <c r="C3455" s="36" t="s">
        <v>39</v>
      </c>
      <c r="D3455" s="36" t="s">
        <v>61</v>
      </c>
      <c r="E3455" s="36" t="s">
        <v>6889</v>
      </c>
      <c r="F3455" s="42">
        <f>SUMIFS('Sample - Superstore'!R:R,'Sample - Superstore'!$V:$V,$A3455,'Sample - Superstore'!$N:$N,$B3455)</f>
        <v>123.5680741</v>
      </c>
      <c r="G3455" s="43" t="str">
        <f>IF(OR($F3455&lt;Lower_Limit,$F3455&gt;Upper_Limit),TRUE,IF($F3455&gt;Upper_percentile,"P99",IF($F3455&lt;Lower_percentile,"P01","")))</f>
        <v/>
      </c>
      <c r="H3455" s="44">
        <f>SUMIFS('Sample - Superstore'!S:S,'Sample - Superstore'!$V:$V,$A3455,'Sample - Superstore'!$N:$N,$B3455)</f>
        <v>3</v>
      </c>
      <c r="I3455" s="45">
        <f>SUMIFS('Sample - Superstore'!T:T,'Sample - Superstore'!$V:$V,$A3455,'Sample - Superstore'!$N:$N,$B3455)</f>
        <v>0</v>
      </c>
      <c r="J3455" s="42">
        <f>SUMIFS('Sample - Superstore'!U:U,'Sample - Superstore'!$V:$V,$A3455,'Sample - Superstore'!$N:$N,$B3455)</f>
        <v>9.885445926</v>
      </c>
      <c r="N3455" s="40"/>
    </row>
    <row r="3456">
      <c r="A3456" s="41" t="s">
        <v>8637</v>
      </c>
      <c r="B3456" s="36" t="s">
        <v>493</v>
      </c>
      <c r="C3456" s="36" t="s">
        <v>35</v>
      </c>
      <c r="D3456" s="36" t="s">
        <v>36</v>
      </c>
      <c r="E3456" s="36" t="s">
        <v>494</v>
      </c>
      <c r="F3456" s="42">
        <f>SUMIFS('Sample - Superstore'!R:R,'Sample - Superstore'!$V:$V,$A3456,'Sample - Superstore'!$N:$N,$B3456)</f>
        <v>917.9235</v>
      </c>
      <c r="G3456" s="43" t="str">
        <f>IF(OR($F3456&lt;Lower_Limit,$F3456&gt;Upper_Limit),TRUE,IF($F3456&gt;Upper_percentile,"P99",IF($F3456&lt;Lower_percentile,"P01","")))</f>
        <v/>
      </c>
      <c r="H3456" s="44">
        <f>SUMIFS('Sample - Superstore'!S:S,'Sample - Superstore'!$V:$V,$A3456,'Sample - Superstore'!$N:$N,$B3456)</f>
        <v>9</v>
      </c>
      <c r="I3456" s="45">
        <f>SUMIFS('Sample - Superstore'!T:T,'Sample - Superstore'!$V:$V,$A3456,'Sample - Superstore'!$N:$N,$B3456)</f>
        <v>0.15</v>
      </c>
      <c r="J3456" s="42">
        <f>SUMIFS('Sample - Superstore'!U:U,'Sample - Superstore'!$V:$V,$A3456,'Sample - Superstore'!$N:$N,$B3456)</f>
        <v>75.5937</v>
      </c>
      <c r="N3456" s="40"/>
    </row>
    <row r="3457">
      <c r="A3457" s="41" t="s">
        <v>8637</v>
      </c>
      <c r="B3457" s="36" t="s">
        <v>3908</v>
      </c>
      <c r="C3457" s="36" t="s">
        <v>51</v>
      </c>
      <c r="D3457" s="36" t="s">
        <v>124</v>
      </c>
      <c r="E3457" s="36" t="s">
        <v>3909</v>
      </c>
      <c r="F3457" s="42">
        <f>SUMIFS('Sample - Superstore'!R:R,'Sample - Superstore'!$V:$V,$A3457,'Sample - Superstore'!$N:$N,$B3457)</f>
        <v>38.88</v>
      </c>
      <c r="G3457" s="43" t="str">
        <f>IF(OR($F3457&lt;Lower_Limit,$F3457&gt;Upper_Limit),TRUE,IF($F3457&gt;Upper_percentile,"P99",IF($F3457&lt;Lower_percentile,"P01","")))</f>
        <v/>
      </c>
      <c r="H3457" s="44">
        <f>SUMIFS('Sample - Superstore'!S:S,'Sample - Superstore'!$V:$V,$A3457,'Sample - Superstore'!$N:$N,$B3457)</f>
        <v>6</v>
      </c>
      <c r="I3457" s="45">
        <f>SUMIFS('Sample - Superstore'!T:T,'Sample - Superstore'!$V:$V,$A3457,'Sample - Superstore'!$N:$N,$B3457)</f>
        <v>0</v>
      </c>
      <c r="J3457" s="42">
        <f>SUMIFS('Sample - Superstore'!U:U,'Sample - Superstore'!$V:$V,$A3457,'Sample - Superstore'!$N:$N,$B3457)</f>
        <v>19.0512</v>
      </c>
      <c r="N3457" s="40"/>
    </row>
    <row r="3458">
      <c r="A3458" s="41" t="s">
        <v>8637</v>
      </c>
      <c r="B3458" s="36" t="s">
        <v>2957</v>
      </c>
      <c r="C3458" s="36" t="s">
        <v>51</v>
      </c>
      <c r="D3458" s="36" t="s">
        <v>124</v>
      </c>
      <c r="E3458" s="36" t="s">
        <v>2958</v>
      </c>
      <c r="F3458" s="42">
        <f>SUMIFS('Sample - Superstore'!R:R,'Sample - Superstore'!$V:$V,$A3458,'Sample - Superstore'!$N:$N,$B3458)</f>
        <v>90.69108148</v>
      </c>
      <c r="G3458" s="43" t="str">
        <f>IF(OR($F3458&lt;Lower_Limit,$F3458&gt;Upper_Limit),TRUE,IF($F3458&gt;Upper_percentile,"P99",IF($F3458&lt;Lower_percentile,"P01","")))</f>
        <v/>
      </c>
      <c r="H3458" s="44">
        <f>SUMIFS('Sample - Superstore'!S:S,'Sample - Superstore'!$V:$V,$A3458,'Sample - Superstore'!$N:$N,$B3458)</f>
        <v>3</v>
      </c>
      <c r="I3458" s="45">
        <f>SUMIFS('Sample - Superstore'!T:T,'Sample - Superstore'!$V:$V,$A3458,'Sample - Superstore'!$N:$N,$B3458)</f>
        <v>0.2</v>
      </c>
      <c r="J3458" s="42">
        <f>SUMIFS('Sample - Superstore'!U:U,'Sample - Superstore'!$V:$V,$A3458,'Sample - Superstore'!$N:$N,$B3458)</f>
        <v>28.34096296</v>
      </c>
      <c r="N3458" s="40"/>
    </row>
    <row r="3459">
      <c r="A3459" s="41" t="s">
        <v>8637</v>
      </c>
      <c r="B3459" s="36" t="s">
        <v>386</v>
      </c>
      <c r="C3459" s="36" t="s">
        <v>51</v>
      </c>
      <c r="D3459" s="36" t="s">
        <v>124</v>
      </c>
      <c r="E3459" s="36" t="s">
        <v>387</v>
      </c>
      <c r="F3459" s="42">
        <f>SUMIFS('Sample - Superstore'!R:R,'Sample - Superstore'!$V:$V,$A3459,'Sample - Superstore'!$N:$N,$B3459)</f>
        <v>119.3565021</v>
      </c>
      <c r="G3459" s="43" t="str">
        <f>IF(OR($F3459&lt;Lower_Limit,$F3459&gt;Upper_Limit),TRUE,IF($F3459&gt;Upper_percentile,"P99",IF($F3459&lt;Lower_percentile,"P01","")))</f>
        <v/>
      </c>
      <c r="H3459" s="44">
        <f>SUMIFS('Sample - Superstore'!S:S,'Sample - Superstore'!$V:$V,$A3459,'Sample - Superstore'!$N:$N,$B3459)</f>
        <v>2</v>
      </c>
      <c r="I3459" s="45">
        <f>SUMIFS('Sample - Superstore'!T:T,'Sample - Superstore'!$V:$V,$A3459,'Sample - Superstore'!$N:$N,$B3459)</f>
        <v>0</v>
      </c>
      <c r="J3459" s="42">
        <f>SUMIFS('Sample - Superstore'!U:U,'Sample - Superstore'!$V:$V,$A3459,'Sample - Superstore'!$N:$N,$B3459)</f>
        <v>56.09755597</v>
      </c>
      <c r="N3459" s="40"/>
    </row>
    <row r="3460">
      <c r="A3460" s="41" t="s">
        <v>8637</v>
      </c>
      <c r="B3460" s="36" t="s">
        <v>6894</v>
      </c>
      <c r="C3460" s="36" t="s">
        <v>39</v>
      </c>
      <c r="D3460" s="36" t="s">
        <v>61</v>
      </c>
      <c r="E3460" s="36" t="s">
        <v>6895</v>
      </c>
      <c r="F3460" s="42">
        <f>SUMIFS('Sample - Superstore'!R:R,'Sample - Superstore'!$V:$V,$A3460,'Sample - Superstore'!$N:$N,$B3460)</f>
        <v>125.8233745</v>
      </c>
      <c r="G3460" s="43" t="str">
        <f>IF(OR($F3460&lt;Lower_Limit,$F3460&gt;Upper_Limit),TRUE,IF($F3460&gt;Upper_percentile,"P99",IF($F3460&lt;Lower_percentile,"P01","")))</f>
        <v/>
      </c>
      <c r="H3460" s="44">
        <f>SUMIFS('Sample - Superstore'!S:S,'Sample - Superstore'!$V:$V,$A3460,'Sample - Superstore'!$N:$N,$B3460)</f>
        <v>8</v>
      </c>
      <c r="I3460" s="45">
        <f>SUMIFS('Sample - Superstore'!T:T,'Sample - Superstore'!$V:$V,$A3460,'Sample - Superstore'!$N:$N,$B3460)</f>
        <v>0</v>
      </c>
      <c r="J3460" s="42">
        <f>SUMIFS('Sample - Superstore'!U:U,'Sample - Superstore'!$V:$V,$A3460,'Sample - Superstore'!$N:$N,$B3460)</f>
        <v>12.58233745</v>
      </c>
      <c r="N3460" s="40"/>
    </row>
    <row r="3461">
      <c r="A3461" s="41" t="s">
        <v>8637</v>
      </c>
      <c r="B3461" s="36" t="s">
        <v>5719</v>
      </c>
      <c r="C3461" s="36" t="s">
        <v>51</v>
      </c>
      <c r="D3461" s="36" t="s">
        <v>635</v>
      </c>
      <c r="E3461" s="36" t="s">
        <v>5720</v>
      </c>
      <c r="F3461" s="42">
        <f>SUMIFS('Sample - Superstore'!R:R,'Sample - Superstore'!$V:$V,$A3461,'Sample - Superstore'!$N:$N,$B3461)</f>
        <v>13.64632099</v>
      </c>
      <c r="G3461" s="43" t="str">
        <f>IF(OR($F3461&lt;Lower_Limit,$F3461&gt;Upper_Limit),TRUE,IF($F3461&gt;Upper_percentile,"P99",IF($F3461&lt;Lower_percentile,"P01","")))</f>
        <v/>
      </c>
      <c r="H3461" s="44">
        <f>SUMIFS('Sample - Superstore'!S:S,'Sample - Superstore'!$V:$V,$A3461,'Sample - Superstore'!$N:$N,$B3461)</f>
        <v>1</v>
      </c>
      <c r="I3461" s="45">
        <f>SUMIFS('Sample - Superstore'!T:T,'Sample - Superstore'!$V:$V,$A3461,'Sample - Superstore'!$N:$N,$B3461)</f>
        <v>0.2</v>
      </c>
      <c r="J3461" s="42">
        <f>SUMIFS('Sample - Superstore'!U:U,'Sample - Superstore'!$V:$V,$A3461,'Sample - Superstore'!$N:$N,$B3461)</f>
        <v>1.023474074</v>
      </c>
      <c r="N3461" s="40"/>
    </row>
    <row r="3462">
      <c r="A3462" s="41" t="s">
        <v>8637</v>
      </c>
      <c r="B3462" s="36" t="s">
        <v>1622</v>
      </c>
      <c r="C3462" s="36" t="s">
        <v>51</v>
      </c>
      <c r="D3462" s="36" t="s">
        <v>52</v>
      </c>
      <c r="E3462" s="36" t="s">
        <v>1623</v>
      </c>
      <c r="F3462" s="42">
        <f>SUMIFS('Sample - Superstore'!R:R,'Sample - Superstore'!$V:$V,$A3462,'Sample - Superstore'!$N:$N,$B3462)</f>
        <v>187.3977613</v>
      </c>
      <c r="G3462" s="43" t="str">
        <f>IF(OR($F3462&lt;Lower_Limit,$F3462&gt;Upper_Limit),TRUE,IF($F3462&gt;Upper_percentile,"P99",IF($F3462&lt;Lower_percentile,"P01","")))</f>
        <v/>
      </c>
      <c r="H3462" s="44">
        <f>SUMIFS('Sample - Superstore'!S:S,'Sample - Superstore'!$V:$V,$A3462,'Sample - Superstore'!$N:$N,$B3462)</f>
        <v>2</v>
      </c>
      <c r="I3462" s="45">
        <f>SUMIFS('Sample - Superstore'!T:T,'Sample - Superstore'!$V:$V,$A3462,'Sample - Superstore'!$N:$N,$B3462)</f>
        <v>0.2</v>
      </c>
      <c r="J3462" s="42">
        <f>SUMIFS('Sample - Superstore'!U:U,'Sample - Superstore'!$V:$V,$A3462,'Sample - Superstore'!$N:$N,$B3462)</f>
        <v>-39.82202428</v>
      </c>
      <c r="N3462" s="40"/>
    </row>
    <row r="3463">
      <c r="A3463" s="41" t="s">
        <v>8637</v>
      </c>
      <c r="B3463" s="36" t="s">
        <v>6898</v>
      </c>
      <c r="C3463" s="36" t="s">
        <v>51</v>
      </c>
      <c r="D3463" s="36" t="s">
        <v>283</v>
      </c>
      <c r="E3463" s="36" t="s">
        <v>6899</v>
      </c>
      <c r="F3463" s="42">
        <f>SUMIFS('Sample - Superstore'!R:R,'Sample - Superstore'!$V:$V,$A3463,'Sample - Superstore'!$N:$N,$B3463)</f>
        <v>2.762452675</v>
      </c>
      <c r="G3463" s="43" t="str">
        <f>IF(OR($F3463&lt;Lower_Limit,$F3463&gt;Upper_Limit),TRUE,IF($F3463&gt;Upper_percentile,"P99",IF($F3463&lt;Lower_percentile,"P01","")))</f>
        <v/>
      </c>
      <c r="H3463" s="44">
        <f>SUMIFS('Sample - Superstore'!S:S,'Sample - Superstore'!$V:$V,$A3463,'Sample - Superstore'!$N:$N,$B3463)</f>
        <v>1</v>
      </c>
      <c r="I3463" s="45">
        <f>SUMIFS('Sample - Superstore'!T:T,'Sample - Superstore'!$V:$V,$A3463,'Sample - Superstore'!$N:$N,$B3463)</f>
        <v>0.8</v>
      </c>
      <c r="J3463" s="42">
        <f>SUMIFS('Sample - Superstore'!U:U,'Sample - Superstore'!$V:$V,$A3463,'Sample - Superstore'!$N:$N,$B3463)</f>
        <v>-6.353641152</v>
      </c>
      <c r="N3463" s="40"/>
    </row>
    <row r="3464">
      <c r="A3464" s="41" t="s">
        <v>8637</v>
      </c>
      <c r="B3464" s="36" t="s">
        <v>6900</v>
      </c>
      <c r="C3464" s="36" t="s">
        <v>51</v>
      </c>
      <c r="D3464" s="36" t="s">
        <v>283</v>
      </c>
      <c r="E3464" s="36" t="s">
        <v>6901</v>
      </c>
      <c r="F3464" s="42">
        <f>SUMIFS('Sample - Superstore'!R:R,'Sample - Superstore'!$V:$V,$A3464,'Sample - Superstore'!$N:$N,$B3464)</f>
        <v>0.5417530864</v>
      </c>
      <c r="G3464" s="43" t="str">
        <f>IF(OR($F3464&lt;Lower_Limit,$F3464&gt;Upper_Limit),TRUE,IF($F3464&gt;Upper_percentile,"P99",IF($F3464&lt;Lower_percentile,"P01","")))</f>
        <v>P01</v>
      </c>
      <c r="H3464" s="44">
        <f>SUMIFS('Sample - Superstore'!S:S,'Sample - Superstore'!$V:$V,$A3464,'Sample - Superstore'!$N:$N,$B3464)</f>
        <v>1</v>
      </c>
      <c r="I3464" s="45">
        <f>SUMIFS('Sample - Superstore'!T:T,'Sample - Superstore'!$V:$V,$A3464,'Sample - Superstore'!$N:$N,$B3464)</f>
        <v>0.8</v>
      </c>
      <c r="J3464" s="42">
        <f>SUMIFS('Sample - Superstore'!U:U,'Sample - Superstore'!$V:$V,$A3464,'Sample - Superstore'!$N:$N,$B3464)</f>
        <v>-1.354382716</v>
      </c>
      <c r="N3464" s="40"/>
    </row>
    <row r="3465">
      <c r="A3465" s="41" t="s">
        <v>8637</v>
      </c>
      <c r="B3465" s="36" t="s">
        <v>4554</v>
      </c>
      <c r="C3465" s="36" t="s">
        <v>51</v>
      </c>
      <c r="D3465" s="36" t="s">
        <v>124</v>
      </c>
      <c r="E3465" s="36" t="s">
        <v>4555</v>
      </c>
      <c r="F3465" s="42">
        <f>SUMIFS('Sample - Superstore'!R:R,'Sample - Superstore'!$V:$V,$A3465,'Sample - Superstore'!$N:$N,$B3465)</f>
        <v>178.3587819</v>
      </c>
      <c r="G3465" s="43" t="str">
        <f>IF(OR($F3465&lt;Lower_Limit,$F3465&gt;Upper_Limit),TRUE,IF($F3465&gt;Upper_percentile,"P99",IF($F3465&lt;Lower_percentile,"P01","")))</f>
        <v/>
      </c>
      <c r="H3465" s="44">
        <f>SUMIFS('Sample - Superstore'!S:S,'Sample - Superstore'!$V:$V,$A3465,'Sample - Superstore'!$N:$N,$B3465)</f>
        <v>8</v>
      </c>
      <c r="I3465" s="45">
        <f>SUMIFS('Sample - Superstore'!T:T,'Sample - Superstore'!$V:$V,$A3465,'Sample - Superstore'!$N:$N,$B3465)</f>
        <v>0.2</v>
      </c>
      <c r="J3465" s="42">
        <f>SUMIFS('Sample - Superstore'!U:U,'Sample - Superstore'!$V:$V,$A3465,'Sample - Superstore'!$N:$N,$B3465)</f>
        <v>57.96660412</v>
      </c>
      <c r="N3465" s="40"/>
    </row>
    <row r="3466">
      <c r="A3466" s="41" t="s">
        <v>8637</v>
      </c>
      <c r="B3466" s="36" t="s">
        <v>265</v>
      </c>
      <c r="C3466" s="36" t="s">
        <v>35</v>
      </c>
      <c r="D3466" s="36" t="s">
        <v>263</v>
      </c>
      <c r="E3466" s="36" t="s">
        <v>266</v>
      </c>
      <c r="F3466" s="42">
        <f>SUMIFS('Sample - Superstore'!R:R,'Sample - Superstore'!$V:$V,$A3466,'Sample - Superstore'!$N:$N,$B3466)</f>
        <v>927.466642</v>
      </c>
      <c r="G3466" s="43" t="str">
        <f>IF(OR($F3466&lt;Lower_Limit,$F3466&gt;Upper_Limit),TRUE,IF($F3466&gt;Upper_percentile,"P99",IF($F3466&lt;Lower_percentile,"P01","")))</f>
        <v/>
      </c>
      <c r="H3466" s="44">
        <f>SUMIFS('Sample - Superstore'!S:S,'Sample - Superstore'!$V:$V,$A3466,'Sample - Superstore'!$N:$N,$B3466)</f>
        <v>6</v>
      </c>
      <c r="I3466" s="45">
        <f>SUMIFS('Sample - Superstore'!T:T,'Sample - Superstore'!$V:$V,$A3466,'Sample - Superstore'!$N:$N,$B3466)</f>
        <v>0.3</v>
      </c>
      <c r="J3466" s="42">
        <f>SUMIFS('Sample - Superstore'!U:U,'Sample - Superstore'!$V:$V,$A3466,'Sample - Superstore'!$N:$N,$B3466)</f>
        <v>-52.99809383</v>
      </c>
      <c r="N3466" s="40"/>
    </row>
    <row r="3467">
      <c r="A3467" s="41" t="s">
        <v>8637</v>
      </c>
      <c r="B3467" s="36" t="s">
        <v>4481</v>
      </c>
      <c r="C3467" s="36" t="s">
        <v>35</v>
      </c>
      <c r="D3467" s="36" t="s">
        <v>121</v>
      </c>
      <c r="E3467" s="36" t="s">
        <v>4482</v>
      </c>
      <c r="F3467" s="42">
        <f>SUMIFS('Sample - Superstore'!R:R,'Sample - Superstore'!$V:$V,$A3467,'Sample - Superstore'!$N:$N,$B3467)</f>
        <v>47.3228642</v>
      </c>
      <c r="G3467" s="43" t="str">
        <f>IF(OR($F3467&lt;Lower_Limit,$F3467&gt;Upper_Limit),TRUE,IF($F3467&gt;Upper_percentile,"P99",IF($F3467&lt;Lower_percentile,"P01","")))</f>
        <v/>
      </c>
      <c r="H3467" s="44">
        <f>SUMIFS('Sample - Superstore'!S:S,'Sample - Superstore'!$V:$V,$A3467,'Sample - Superstore'!$N:$N,$B3467)</f>
        <v>3</v>
      </c>
      <c r="I3467" s="45">
        <f>SUMIFS('Sample - Superstore'!T:T,'Sample - Superstore'!$V:$V,$A3467,'Sample - Superstore'!$N:$N,$B3467)</f>
        <v>0.2</v>
      </c>
      <c r="J3467" s="42">
        <f>SUMIFS('Sample - Superstore'!U:U,'Sample - Superstore'!$V:$V,$A3467,'Sample - Superstore'!$N:$N,$B3467)</f>
        <v>8.873037037</v>
      </c>
      <c r="N3467" s="40"/>
    </row>
    <row r="3468">
      <c r="A3468" s="41" t="s">
        <v>8637</v>
      </c>
      <c r="B3468" s="36" t="s">
        <v>4463</v>
      </c>
      <c r="C3468" s="36" t="s">
        <v>39</v>
      </c>
      <c r="D3468" s="36" t="s">
        <v>61</v>
      </c>
      <c r="E3468" s="36" t="s">
        <v>4464</v>
      </c>
      <c r="F3468" s="42">
        <f>SUMIFS('Sample - Superstore'!R:R,'Sample - Superstore'!$V:$V,$A3468,'Sample - Superstore'!$N:$N,$B3468)</f>
        <v>149.2602963</v>
      </c>
      <c r="G3468" s="43" t="str">
        <f>IF(OR($F3468&lt;Lower_Limit,$F3468&gt;Upper_Limit),TRUE,IF($F3468&gt;Upper_percentile,"P99",IF($F3468&lt;Lower_percentile,"P01","")))</f>
        <v/>
      </c>
      <c r="H3468" s="44">
        <f>SUMIFS('Sample - Superstore'!S:S,'Sample - Superstore'!$V:$V,$A3468,'Sample - Superstore'!$N:$N,$B3468)</f>
        <v>9</v>
      </c>
      <c r="I3468" s="45">
        <f>SUMIFS('Sample - Superstore'!T:T,'Sample - Superstore'!$V:$V,$A3468,'Sample - Superstore'!$N:$N,$B3468)</f>
        <v>0.2</v>
      </c>
      <c r="J3468" s="42">
        <f>SUMIFS('Sample - Superstore'!U:U,'Sample - Superstore'!$V:$V,$A3468,'Sample - Superstore'!$N:$N,$B3468)</f>
        <v>1.865753704</v>
      </c>
      <c r="N3468" s="40"/>
    </row>
    <row r="3469">
      <c r="A3469" s="41" t="s">
        <v>8637</v>
      </c>
      <c r="B3469" s="36" t="s">
        <v>3789</v>
      </c>
      <c r="C3469" s="36" t="s">
        <v>51</v>
      </c>
      <c r="D3469" s="36" t="s">
        <v>76</v>
      </c>
      <c r="E3469" s="36" t="s">
        <v>3790</v>
      </c>
      <c r="F3469" s="42">
        <f>SUMIFS('Sample - Superstore'!R:R,'Sample - Superstore'!$V:$V,$A3469,'Sample - Superstore'!$N:$N,$B3469)</f>
        <v>21.02399012</v>
      </c>
      <c r="G3469" s="43" t="str">
        <f>IF(OR($F3469&lt;Lower_Limit,$F3469&gt;Upper_Limit),TRUE,IF($F3469&gt;Upper_percentile,"P99",IF($F3469&lt;Lower_percentile,"P01","")))</f>
        <v/>
      </c>
      <c r="H3469" s="44">
        <f>SUMIFS('Sample - Superstore'!S:S,'Sample - Superstore'!$V:$V,$A3469,'Sample - Superstore'!$N:$N,$B3469)</f>
        <v>6</v>
      </c>
      <c r="I3469" s="45">
        <f>SUMIFS('Sample - Superstore'!T:T,'Sample - Superstore'!$V:$V,$A3469,'Sample - Superstore'!$N:$N,$B3469)</f>
        <v>1.5</v>
      </c>
      <c r="J3469" s="42">
        <f>SUMIFS('Sample - Superstore'!U:U,'Sample - Superstore'!$V:$V,$A3469,'Sample - Superstore'!$N:$N,$B3469)</f>
        <v>-22.70148741</v>
      </c>
      <c r="N3469" s="40"/>
    </row>
    <row r="3470">
      <c r="A3470" s="41" t="s">
        <v>8637</v>
      </c>
      <c r="B3470" s="36" t="s">
        <v>5892</v>
      </c>
      <c r="C3470" s="36" t="s">
        <v>51</v>
      </c>
      <c r="D3470" s="36" t="s">
        <v>52</v>
      </c>
      <c r="E3470" s="36" t="s">
        <v>5893</v>
      </c>
      <c r="F3470" s="42">
        <f>SUMIFS('Sample - Superstore'!R:R,'Sample - Superstore'!$V:$V,$A3470,'Sample - Superstore'!$N:$N,$B3470)</f>
        <v>157.767284</v>
      </c>
      <c r="G3470" s="43" t="str">
        <f>IF(OR($F3470&lt;Lower_Limit,$F3470&gt;Upper_Limit),TRUE,IF($F3470&gt;Upper_percentile,"P99",IF($F3470&lt;Lower_percentile,"P01","")))</f>
        <v/>
      </c>
      <c r="H3470" s="44">
        <f>SUMIFS('Sample - Superstore'!S:S,'Sample - Superstore'!$V:$V,$A3470,'Sample - Superstore'!$N:$N,$B3470)</f>
        <v>2</v>
      </c>
      <c r="I3470" s="45">
        <f>SUMIFS('Sample - Superstore'!T:T,'Sample - Superstore'!$V:$V,$A3470,'Sample - Superstore'!$N:$N,$B3470)</f>
        <v>0</v>
      </c>
      <c r="J3470" s="42">
        <f>SUMIFS('Sample - Superstore'!U:U,'Sample - Superstore'!$V:$V,$A3470,'Sample - Superstore'!$N:$N,$B3470)</f>
        <v>7.888364198</v>
      </c>
      <c r="N3470" s="40"/>
    </row>
    <row r="3471">
      <c r="A3471" s="41" t="s">
        <v>8637</v>
      </c>
      <c r="B3471" s="36" t="s">
        <v>2176</v>
      </c>
      <c r="C3471" s="36" t="s">
        <v>51</v>
      </c>
      <c r="D3471" s="36" t="s">
        <v>76</v>
      </c>
      <c r="E3471" s="36" t="s">
        <v>2177</v>
      </c>
      <c r="F3471" s="42">
        <f>SUMIFS('Sample - Superstore'!R:R,'Sample - Superstore'!$V:$V,$A3471,'Sample - Superstore'!$N:$N,$B3471)</f>
        <v>14.1148642</v>
      </c>
      <c r="G3471" s="43" t="str">
        <f>IF(OR($F3471&lt;Lower_Limit,$F3471&gt;Upper_Limit),TRUE,IF($F3471&gt;Upper_percentile,"P99",IF($F3471&lt;Lower_percentile,"P01","")))</f>
        <v/>
      </c>
      <c r="H3471" s="44">
        <f>SUMIFS('Sample - Superstore'!S:S,'Sample - Superstore'!$V:$V,$A3471,'Sample - Superstore'!$N:$N,$B3471)</f>
        <v>3</v>
      </c>
      <c r="I3471" s="45">
        <f>SUMIFS('Sample - Superstore'!T:T,'Sample - Superstore'!$V:$V,$A3471,'Sample - Superstore'!$N:$N,$B3471)</f>
        <v>0.2</v>
      </c>
      <c r="J3471" s="42">
        <f>SUMIFS('Sample - Superstore'!U:U,'Sample - Superstore'!$V:$V,$A3471,'Sample - Superstore'!$N:$N,$B3471)</f>
        <v>4.587330864</v>
      </c>
      <c r="N3471" s="40"/>
    </row>
    <row r="3472">
      <c r="A3472" s="41" t="s">
        <v>8637</v>
      </c>
      <c r="B3472" s="36" t="s">
        <v>2074</v>
      </c>
      <c r="C3472" s="36" t="s">
        <v>35</v>
      </c>
      <c r="D3472" s="36" t="s">
        <v>121</v>
      </c>
      <c r="E3472" s="36" t="s">
        <v>2075</v>
      </c>
      <c r="F3472" s="42">
        <f>SUMIFS('Sample - Superstore'!R:R,'Sample - Superstore'!$V:$V,$A3472,'Sample - Superstore'!$N:$N,$B3472)</f>
        <v>50.32</v>
      </c>
      <c r="G3472" s="43" t="str">
        <f>IF(OR($F3472&lt;Lower_Limit,$F3472&gt;Upper_Limit),TRUE,IF($F3472&gt;Upper_percentile,"P99",IF($F3472&lt;Lower_percentile,"P01","")))</f>
        <v/>
      </c>
      <c r="H3472" s="44">
        <f>SUMIFS('Sample - Superstore'!S:S,'Sample - Superstore'!$V:$V,$A3472,'Sample - Superstore'!$N:$N,$B3472)</f>
        <v>4</v>
      </c>
      <c r="I3472" s="45">
        <f>SUMIFS('Sample - Superstore'!T:T,'Sample - Superstore'!$V:$V,$A3472,'Sample - Superstore'!$N:$N,$B3472)</f>
        <v>0</v>
      </c>
      <c r="J3472" s="42">
        <f>SUMIFS('Sample - Superstore'!U:U,'Sample - Superstore'!$V:$V,$A3472,'Sample - Superstore'!$N:$N,$B3472)</f>
        <v>21.1344</v>
      </c>
      <c r="N3472" s="40"/>
    </row>
    <row r="3473">
      <c r="A3473" s="41" t="s">
        <v>8637</v>
      </c>
      <c r="B3473" s="36" t="s">
        <v>5512</v>
      </c>
      <c r="C3473" s="36" t="s">
        <v>51</v>
      </c>
      <c r="D3473" s="36" t="s">
        <v>124</v>
      </c>
      <c r="E3473" s="36" t="s">
        <v>5513</v>
      </c>
      <c r="F3473" s="42">
        <f>SUMIFS('Sample - Superstore'!R:R,'Sample - Superstore'!$V:$V,$A3473,'Sample - Superstore'!$N:$N,$B3473)</f>
        <v>24.56</v>
      </c>
      <c r="G3473" s="43" t="str">
        <f>IF(OR($F3473&lt;Lower_Limit,$F3473&gt;Upper_Limit),TRUE,IF($F3473&gt;Upper_percentile,"P99",IF($F3473&lt;Lower_percentile,"P01","")))</f>
        <v/>
      </c>
      <c r="H3473" s="44">
        <f>SUMIFS('Sample - Superstore'!S:S,'Sample - Superstore'!$V:$V,$A3473,'Sample - Superstore'!$N:$N,$B3473)</f>
        <v>2</v>
      </c>
      <c r="I3473" s="45">
        <f>SUMIFS('Sample - Superstore'!T:T,'Sample - Superstore'!$V:$V,$A3473,'Sample - Superstore'!$N:$N,$B3473)</f>
        <v>0</v>
      </c>
      <c r="J3473" s="42">
        <f>SUMIFS('Sample - Superstore'!U:U,'Sample - Superstore'!$V:$V,$A3473,'Sample - Superstore'!$N:$N,$B3473)</f>
        <v>11.5432</v>
      </c>
      <c r="N3473" s="40"/>
    </row>
    <row r="3474">
      <c r="A3474" s="41" t="s">
        <v>8637</v>
      </c>
      <c r="B3474" s="36" t="s">
        <v>2566</v>
      </c>
      <c r="C3474" s="36" t="s">
        <v>39</v>
      </c>
      <c r="D3474" s="36" t="s">
        <v>61</v>
      </c>
      <c r="E3474" s="36" t="s">
        <v>2567</v>
      </c>
      <c r="F3474" s="42">
        <f>SUMIFS('Sample - Superstore'!R:R,'Sample - Superstore'!$V:$V,$A3474,'Sample - Superstore'!$N:$N,$B3474)</f>
        <v>292.9016543</v>
      </c>
      <c r="G3474" s="43" t="str">
        <f>IF(OR($F3474&lt;Lower_Limit,$F3474&gt;Upper_Limit),TRUE,IF($F3474&gt;Upper_percentile,"P99",IF($F3474&lt;Lower_percentile,"P01","")))</f>
        <v/>
      </c>
      <c r="H3474" s="44">
        <f>SUMIFS('Sample - Superstore'!S:S,'Sample - Superstore'!$V:$V,$A3474,'Sample - Superstore'!$N:$N,$B3474)</f>
        <v>3</v>
      </c>
      <c r="I3474" s="45">
        <f>SUMIFS('Sample - Superstore'!T:T,'Sample - Superstore'!$V:$V,$A3474,'Sample - Superstore'!$N:$N,$B3474)</f>
        <v>0</v>
      </c>
      <c r="J3474" s="42">
        <f>SUMIFS('Sample - Superstore'!U:U,'Sample - Superstore'!$V:$V,$A3474,'Sample - Superstore'!$N:$N,$B3474)</f>
        <v>87.8704963</v>
      </c>
      <c r="N3474" s="40"/>
    </row>
    <row r="3475">
      <c r="A3475" s="41" t="s">
        <v>8637</v>
      </c>
      <c r="B3475" s="36" t="s">
        <v>508</v>
      </c>
      <c r="C3475" s="36" t="s">
        <v>51</v>
      </c>
      <c r="D3475" s="36" t="s">
        <v>297</v>
      </c>
      <c r="E3475" s="36" t="s">
        <v>509</v>
      </c>
      <c r="F3475" s="42">
        <f>SUMIFS('Sample - Superstore'!R:R,'Sample - Superstore'!$V:$V,$A3475,'Sample - Superstore'!$N:$N,$B3475)</f>
        <v>11.98605761</v>
      </c>
      <c r="G3475" s="43" t="str">
        <f>IF(OR($F3475&lt;Lower_Limit,$F3475&gt;Upper_Limit),TRUE,IF($F3475&gt;Upper_percentile,"P99",IF($F3475&lt;Lower_percentile,"P01","")))</f>
        <v/>
      </c>
      <c r="H3475" s="44">
        <f>SUMIFS('Sample - Superstore'!S:S,'Sample - Superstore'!$V:$V,$A3475,'Sample - Superstore'!$N:$N,$B3475)</f>
        <v>2</v>
      </c>
      <c r="I3475" s="45">
        <f>SUMIFS('Sample - Superstore'!T:T,'Sample - Superstore'!$V:$V,$A3475,'Sample - Superstore'!$N:$N,$B3475)</f>
        <v>0</v>
      </c>
      <c r="J3475" s="42">
        <f>SUMIFS('Sample - Superstore'!U:U,'Sample - Superstore'!$V:$V,$A3475,'Sample - Superstore'!$N:$N,$B3475)</f>
        <v>5.87316823</v>
      </c>
      <c r="N3475" s="40"/>
    </row>
    <row r="3476">
      <c r="A3476" s="41" t="s">
        <v>8637</v>
      </c>
      <c r="B3476" s="36" t="s">
        <v>5875</v>
      </c>
      <c r="C3476" s="36" t="s">
        <v>39</v>
      </c>
      <c r="D3476" s="36" t="s">
        <v>61</v>
      </c>
      <c r="E3476" s="36" t="s">
        <v>5876</v>
      </c>
      <c r="F3476" s="42">
        <f>SUMIFS('Sample - Superstore'!R:R,'Sample - Superstore'!$V:$V,$A3476,'Sample - Superstore'!$N:$N,$B3476)</f>
        <v>183.0253909</v>
      </c>
      <c r="G3476" s="43" t="str">
        <f>IF(OR($F3476&lt;Lower_Limit,$F3476&gt;Upper_Limit),TRUE,IF($F3476&gt;Upper_percentile,"P99",IF($F3476&lt;Lower_percentile,"P01","")))</f>
        <v/>
      </c>
      <c r="H3476" s="44">
        <f>SUMIFS('Sample - Superstore'!S:S,'Sample - Superstore'!$V:$V,$A3476,'Sample - Superstore'!$N:$N,$B3476)</f>
        <v>5</v>
      </c>
      <c r="I3476" s="45">
        <f>SUMIFS('Sample - Superstore'!T:T,'Sample - Superstore'!$V:$V,$A3476,'Sample - Superstore'!$N:$N,$B3476)</f>
        <v>0</v>
      </c>
      <c r="J3476" s="42">
        <f>SUMIFS('Sample - Superstore'!U:U,'Sample - Superstore'!$V:$V,$A3476,'Sample - Superstore'!$N:$N,$B3476)</f>
        <v>18.30253909</v>
      </c>
      <c r="N3476" s="40"/>
    </row>
    <row r="3477">
      <c r="A3477" s="41" t="s">
        <v>8637</v>
      </c>
      <c r="B3477" s="36" t="s">
        <v>5809</v>
      </c>
      <c r="C3477" s="36" t="s">
        <v>51</v>
      </c>
      <c r="D3477" s="36" t="s">
        <v>76</v>
      </c>
      <c r="E3477" s="36" t="s">
        <v>5810</v>
      </c>
      <c r="F3477" s="42">
        <f>SUMIFS('Sample - Superstore'!R:R,'Sample - Superstore'!$V:$V,$A3477,'Sample - Superstore'!$N:$N,$B3477)</f>
        <v>62.63020247</v>
      </c>
      <c r="G3477" s="43" t="str">
        <f>IF(OR($F3477&lt;Lower_Limit,$F3477&gt;Upper_Limit),TRUE,IF($F3477&gt;Upper_percentile,"P99",IF($F3477&lt;Lower_percentile,"P01","")))</f>
        <v/>
      </c>
      <c r="H3477" s="44">
        <f>SUMIFS('Sample - Superstore'!S:S,'Sample - Superstore'!$V:$V,$A3477,'Sample - Superstore'!$N:$N,$B3477)</f>
        <v>3</v>
      </c>
      <c r="I3477" s="45">
        <f>SUMIFS('Sample - Superstore'!T:T,'Sample - Superstore'!$V:$V,$A3477,'Sample - Superstore'!$N:$N,$B3477)</f>
        <v>0.2</v>
      </c>
      <c r="J3477" s="42">
        <f>SUMIFS('Sample - Superstore'!U:U,'Sample - Superstore'!$V:$V,$A3477,'Sample - Superstore'!$N:$N,$B3477)</f>
        <v>22.7034484</v>
      </c>
      <c r="N3477" s="40"/>
    </row>
    <row r="3478">
      <c r="A3478" s="41" t="s">
        <v>8637</v>
      </c>
      <c r="B3478" s="36" t="s">
        <v>2712</v>
      </c>
      <c r="C3478" s="36" t="s">
        <v>51</v>
      </c>
      <c r="D3478" s="36" t="s">
        <v>93</v>
      </c>
      <c r="E3478" s="36" t="s">
        <v>2713</v>
      </c>
      <c r="F3478" s="42">
        <f>SUMIFS('Sample - Superstore'!R:R,'Sample - Superstore'!$V:$V,$A3478,'Sample - Superstore'!$N:$N,$B3478)</f>
        <v>6.405583539</v>
      </c>
      <c r="G3478" s="43" t="str">
        <f>IF(OR($F3478&lt;Lower_Limit,$F3478&gt;Upper_Limit),TRUE,IF($F3478&gt;Upper_percentile,"P99",IF($F3478&lt;Lower_percentile,"P01","")))</f>
        <v/>
      </c>
      <c r="H3478" s="44">
        <f>SUMIFS('Sample - Superstore'!S:S,'Sample - Superstore'!$V:$V,$A3478,'Sample - Superstore'!$N:$N,$B3478)</f>
        <v>2</v>
      </c>
      <c r="I3478" s="45">
        <f>SUMIFS('Sample - Superstore'!T:T,'Sample - Superstore'!$V:$V,$A3478,'Sample - Superstore'!$N:$N,$B3478)</f>
        <v>0.2</v>
      </c>
      <c r="J3478" s="42">
        <f>SUMIFS('Sample - Superstore'!U:U,'Sample - Superstore'!$V:$V,$A3478,'Sample - Superstore'!$N:$N,$B3478)</f>
        <v>0.7206281481</v>
      </c>
      <c r="N3478" s="40"/>
    </row>
    <row r="3479">
      <c r="A3479" s="41" t="s">
        <v>8637</v>
      </c>
      <c r="B3479" s="36" t="s">
        <v>6640</v>
      </c>
      <c r="C3479" s="36" t="s">
        <v>51</v>
      </c>
      <c r="D3479" s="36" t="s">
        <v>52</v>
      </c>
      <c r="E3479" s="36" t="s">
        <v>6641</v>
      </c>
      <c r="F3479" s="42">
        <f>SUMIFS('Sample - Superstore'!R:R,'Sample - Superstore'!$V:$V,$A3479,'Sample - Superstore'!$N:$N,$B3479)</f>
        <v>13.87992421</v>
      </c>
      <c r="G3479" s="43" t="str">
        <f>IF(OR($F3479&lt;Lower_Limit,$F3479&gt;Upper_Limit),TRUE,IF($F3479&gt;Upper_percentile,"P99",IF($F3479&lt;Lower_percentile,"P01","")))</f>
        <v/>
      </c>
      <c r="H3479" s="44">
        <f>SUMIFS('Sample - Superstore'!S:S,'Sample - Superstore'!$V:$V,$A3479,'Sample - Superstore'!$N:$N,$B3479)</f>
        <v>3</v>
      </c>
      <c r="I3479" s="45">
        <f>SUMIFS('Sample - Superstore'!T:T,'Sample - Superstore'!$V:$V,$A3479,'Sample - Superstore'!$N:$N,$B3479)</f>
        <v>0.4</v>
      </c>
      <c r="J3479" s="42">
        <f>SUMIFS('Sample - Superstore'!U:U,'Sample - Superstore'!$V:$V,$A3479,'Sample - Superstore'!$N:$N,$B3479)</f>
        <v>1.040994315</v>
      </c>
      <c r="N3479" s="40"/>
    </row>
    <row r="3480">
      <c r="A3480" s="41" t="s">
        <v>8637</v>
      </c>
      <c r="B3480" s="36" t="s">
        <v>2504</v>
      </c>
      <c r="C3480" s="36" t="s">
        <v>51</v>
      </c>
      <c r="D3480" s="36" t="s">
        <v>124</v>
      </c>
      <c r="E3480" s="36" t="s">
        <v>2505</v>
      </c>
      <c r="F3480" s="42">
        <f>SUMIFS('Sample - Superstore'!R:R,'Sample - Superstore'!$V:$V,$A3480,'Sample - Superstore'!$N:$N,$B3480)</f>
        <v>21.69382382</v>
      </c>
      <c r="G3480" s="43" t="str">
        <f>IF(OR($F3480&lt;Lower_Limit,$F3480&gt;Upper_Limit),TRUE,IF($F3480&gt;Upper_percentile,"P99",IF($F3480&lt;Lower_percentile,"P01","")))</f>
        <v/>
      </c>
      <c r="H3480" s="44">
        <f>SUMIFS('Sample - Superstore'!S:S,'Sample - Superstore'!$V:$V,$A3480,'Sample - Superstore'!$N:$N,$B3480)</f>
        <v>5</v>
      </c>
      <c r="I3480" s="45">
        <f>SUMIFS('Sample - Superstore'!T:T,'Sample - Superstore'!$V:$V,$A3480,'Sample - Superstore'!$N:$N,$B3480)</f>
        <v>0</v>
      </c>
      <c r="J3480" s="42">
        <f>SUMIFS('Sample - Superstore'!U:U,'Sample - Superstore'!$V:$V,$A3480,'Sample - Superstore'!$N:$N,$B3480)</f>
        <v>10.41303544</v>
      </c>
      <c r="N3480" s="40"/>
    </row>
    <row r="3481">
      <c r="A3481" s="41" t="s">
        <v>8637</v>
      </c>
      <c r="B3481" s="36" t="s">
        <v>1189</v>
      </c>
      <c r="C3481" s="36" t="s">
        <v>39</v>
      </c>
      <c r="D3481" s="36" t="s">
        <v>40</v>
      </c>
      <c r="E3481" s="36" t="s">
        <v>1190</v>
      </c>
      <c r="F3481" s="42">
        <f>SUMIFS('Sample - Superstore'!R:R,'Sample - Superstore'!$V:$V,$A3481,'Sample - Superstore'!$N:$N,$B3481)</f>
        <v>332.6719703</v>
      </c>
      <c r="G3481" s="43" t="str">
        <f>IF(OR($F3481&lt;Lower_Limit,$F3481&gt;Upper_Limit),TRUE,IF($F3481&gt;Upper_percentile,"P99",IF($F3481&lt;Lower_percentile,"P01","")))</f>
        <v/>
      </c>
      <c r="H3481" s="44">
        <f>SUMIFS('Sample - Superstore'!S:S,'Sample - Superstore'!$V:$V,$A3481,'Sample - Superstore'!$N:$N,$B3481)</f>
        <v>4</v>
      </c>
      <c r="I3481" s="45">
        <f>SUMIFS('Sample - Superstore'!T:T,'Sample - Superstore'!$V:$V,$A3481,'Sample - Superstore'!$N:$N,$B3481)</f>
        <v>0</v>
      </c>
      <c r="J3481" s="42">
        <f>SUMIFS('Sample - Superstore'!U:U,'Sample - Superstore'!$V:$V,$A3481,'Sample - Superstore'!$N:$N,$B3481)</f>
        <v>83.16799256</v>
      </c>
      <c r="N3481" s="40"/>
    </row>
    <row r="3482">
      <c r="A3482" s="41" t="s">
        <v>8637</v>
      </c>
      <c r="B3482" s="36" t="s">
        <v>2561</v>
      </c>
      <c r="C3482" s="36" t="s">
        <v>35</v>
      </c>
      <c r="D3482" s="36" t="s">
        <v>121</v>
      </c>
      <c r="E3482" s="36" t="s">
        <v>2562</v>
      </c>
      <c r="F3482" s="42">
        <f>SUMIFS('Sample - Superstore'!R:R,'Sample - Superstore'!$V:$V,$A3482,'Sample - Superstore'!$N:$N,$B3482)</f>
        <v>21.88009877</v>
      </c>
      <c r="G3482" s="43" t="str">
        <f>IF(OR($F3482&lt;Lower_Limit,$F3482&gt;Upper_Limit),TRUE,IF($F3482&gt;Upper_percentile,"P99",IF($F3482&lt;Lower_percentile,"P01","")))</f>
        <v/>
      </c>
      <c r="H3482" s="44">
        <f>SUMIFS('Sample - Superstore'!S:S,'Sample - Superstore'!$V:$V,$A3482,'Sample - Superstore'!$N:$N,$B3482)</f>
        <v>5</v>
      </c>
      <c r="I3482" s="45">
        <f>SUMIFS('Sample - Superstore'!T:T,'Sample - Superstore'!$V:$V,$A3482,'Sample - Superstore'!$N:$N,$B3482)</f>
        <v>0.2</v>
      </c>
      <c r="J3482" s="42">
        <f>SUMIFS('Sample - Superstore'!U:U,'Sample - Superstore'!$V:$V,$A3482,'Sample - Superstore'!$N:$N,$B3482)</f>
        <v>3.00851358</v>
      </c>
      <c r="N3482" s="40"/>
    </row>
    <row r="3483">
      <c r="A3483" s="41" t="s">
        <v>8637</v>
      </c>
      <c r="B3483" s="36" t="s">
        <v>3672</v>
      </c>
      <c r="C3483" s="36" t="s">
        <v>51</v>
      </c>
      <c r="D3483" s="36" t="s">
        <v>76</v>
      </c>
      <c r="E3483" s="36" t="s">
        <v>3673</v>
      </c>
      <c r="F3483" s="42">
        <f>SUMIFS('Sample - Superstore'!R:R,'Sample - Superstore'!$V:$V,$A3483,'Sample - Superstore'!$N:$N,$B3483)</f>
        <v>50.37306667</v>
      </c>
      <c r="G3483" s="43" t="str">
        <f>IF(OR($F3483&lt;Lower_Limit,$F3483&gt;Upper_Limit),TRUE,IF($F3483&gt;Upper_percentile,"P99",IF($F3483&lt;Lower_percentile,"P01","")))</f>
        <v/>
      </c>
      <c r="H3483" s="44">
        <f>SUMIFS('Sample - Superstore'!S:S,'Sample - Superstore'!$V:$V,$A3483,'Sample - Superstore'!$N:$N,$B3483)</f>
        <v>6</v>
      </c>
      <c r="I3483" s="45">
        <f>SUMIFS('Sample - Superstore'!T:T,'Sample - Superstore'!$V:$V,$A3483,'Sample - Superstore'!$N:$N,$B3483)</f>
        <v>0.7</v>
      </c>
      <c r="J3483" s="42">
        <f>SUMIFS('Sample - Superstore'!U:U,'Sample - Superstore'!$V:$V,$A3483,'Sample - Superstore'!$N:$N,$B3483)</f>
        <v>-41.97755556</v>
      </c>
      <c r="N3483" s="40"/>
    </row>
    <row r="3484">
      <c r="A3484" s="41" t="s">
        <v>8637</v>
      </c>
      <c r="B3484" s="36" t="s">
        <v>2022</v>
      </c>
      <c r="C3484" s="36" t="s">
        <v>51</v>
      </c>
      <c r="D3484" s="36" t="s">
        <v>76</v>
      </c>
      <c r="E3484" s="36" t="s">
        <v>2023</v>
      </c>
      <c r="F3484" s="42">
        <f>SUMIFS('Sample - Superstore'!R:R,'Sample - Superstore'!$V:$V,$A3484,'Sample - Superstore'!$N:$N,$B3484)</f>
        <v>100.6093827</v>
      </c>
      <c r="G3484" s="43" t="str">
        <f>IF(OR($F3484&lt;Lower_Limit,$F3484&gt;Upper_Limit),TRUE,IF($F3484&gt;Upper_percentile,"P99",IF($F3484&lt;Lower_percentile,"P01","")))</f>
        <v/>
      </c>
      <c r="H3484" s="44">
        <f>SUMIFS('Sample - Superstore'!S:S,'Sample - Superstore'!$V:$V,$A3484,'Sample - Superstore'!$N:$N,$B3484)</f>
        <v>5</v>
      </c>
      <c r="I3484" s="45">
        <f>SUMIFS('Sample - Superstore'!T:T,'Sample - Superstore'!$V:$V,$A3484,'Sample - Superstore'!$N:$N,$B3484)</f>
        <v>0</v>
      </c>
      <c r="J3484" s="42">
        <f>SUMIFS('Sample - Superstore'!U:U,'Sample - Superstore'!$V:$V,$A3484,'Sample - Superstore'!$N:$N,$B3484)</f>
        <v>49.29859753</v>
      </c>
      <c r="N3484" s="40"/>
    </row>
    <row r="3485">
      <c r="A3485" s="41" t="s">
        <v>8637</v>
      </c>
      <c r="B3485" s="36" t="s">
        <v>2932</v>
      </c>
      <c r="C3485" s="36" t="s">
        <v>51</v>
      </c>
      <c r="D3485" s="36" t="s">
        <v>76</v>
      </c>
      <c r="E3485" s="36" t="s">
        <v>2933</v>
      </c>
      <c r="F3485" s="42">
        <f>SUMIFS('Sample - Superstore'!R:R,'Sample - Superstore'!$V:$V,$A3485,'Sample - Superstore'!$N:$N,$B3485)</f>
        <v>7.618962963</v>
      </c>
      <c r="G3485" s="43" t="str">
        <f>IF(OR($F3485&lt;Lower_Limit,$F3485&gt;Upper_Limit),TRUE,IF($F3485&gt;Upper_percentile,"P99",IF($F3485&lt;Lower_percentile,"P01","")))</f>
        <v/>
      </c>
      <c r="H3485" s="44">
        <f>SUMIFS('Sample - Superstore'!S:S,'Sample - Superstore'!$V:$V,$A3485,'Sample - Superstore'!$N:$N,$B3485)</f>
        <v>2</v>
      </c>
      <c r="I3485" s="45">
        <f>SUMIFS('Sample - Superstore'!T:T,'Sample - Superstore'!$V:$V,$A3485,'Sample - Superstore'!$N:$N,$B3485)</f>
        <v>0</v>
      </c>
      <c r="J3485" s="42">
        <f>SUMIFS('Sample - Superstore'!U:U,'Sample - Superstore'!$V:$V,$A3485,'Sample - Superstore'!$N:$N,$B3485)</f>
        <v>3.733291852</v>
      </c>
      <c r="N3485" s="40"/>
    </row>
    <row r="3486">
      <c r="A3486" s="41" t="s">
        <v>8637</v>
      </c>
      <c r="B3486" s="36" t="s">
        <v>1799</v>
      </c>
      <c r="C3486" s="36" t="s">
        <v>51</v>
      </c>
      <c r="D3486" s="36" t="s">
        <v>124</v>
      </c>
      <c r="E3486" s="36" t="s">
        <v>2600</v>
      </c>
      <c r="F3486" s="42">
        <f>SUMIFS('Sample - Superstore'!R:R,'Sample - Superstore'!$V:$V,$A3486,'Sample - Superstore'!$N:$N,$B3486)</f>
        <v>546.8071111</v>
      </c>
      <c r="G3486" s="43" t="str">
        <f>IF(OR($F3486&lt;Lower_Limit,$F3486&gt;Upper_Limit),TRUE,IF($F3486&gt;Upper_percentile,"P99",IF($F3486&lt;Lower_percentile,"P01","")))</f>
        <v/>
      </c>
      <c r="H3486" s="44">
        <f>SUMIFS('Sample - Superstore'!S:S,'Sample - Superstore'!$V:$V,$A3486,'Sample - Superstore'!$N:$N,$B3486)</f>
        <v>8</v>
      </c>
      <c r="I3486" s="45">
        <f>SUMIFS('Sample - Superstore'!T:T,'Sample - Superstore'!$V:$V,$A3486,'Sample - Superstore'!$N:$N,$B3486)</f>
        <v>0</v>
      </c>
      <c r="J3486" s="42">
        <f>SUMIFS('Sample - Superstore'!U:U,'Sample - Superstore'!$V:$V,$A3486,'Sample - Superstore'!$N:$N,$B3486)</f>
        <v>267.9354844</v>
      </c>
      <c r="N3486" s="40"/>
    </row>
    <row r="3487">
      <c r="A3487" s="41" t="s">
        <v>8637</v>
      </c>
      <c r="B3487" s="36" t="s">
        <v>423</v>
      </c>
      <c r="C3487" s="36" t="s">
        <v>51</v>
      </c>
      <c r="D3487" s="36" t="s">
        <v>205</v>
      </c>
      <c r="E3487" s="36" t="s">
        <v>424</v>
      </c>
      <c r="F3487" s="42">
        <f>SUMIFS('Sample - Superstore'!R:R,'Sample - Superstore'!$V:$V,$A3487,'Sample - Superstore'!$N:$N,$B3487)</f>
        <v>24.94946843</v>
      </c>
      <c r="G3487" s="43" t="str">
        <f>IF(OR($F3487&lt;Lower_Limit,$F3487&gt;Upper_Limit),TRUE,IF($F3487&gt;Upper_percentile,"P99",IF($F3487&lt;Lower_percentile,"P01","")))</f>
        <v/>
      </c>
      <c r="H3487" s="44">
        <f>SUMIFS('Sample - Superstore'!S:S,'Sample - Superstore'!$V:$V,$A3487,'Sample - Superstore'!$N:$N,$B3487)</f>
        <v>3</v>
      </c>
      <c r="I3487" s="45">
        <f>SUMIFS('Sample - Superstore'!T:T,'Sample - Superstore'!$V:$V,$A3487,'Sample - Superstore'!$N:$N,$B3487)</f>
        <v>0.2</v>
      </c>
      <c r="J3487" s="42">
        <f>SUMIFS('Sample - Superstore'!U:U,'Sample - Superstore'!$V:$V,$A3487,'Sample - Superstore'!$N:$N,$B3487)</f>
        <v>8.420445596</v>
      </c>
      <c r="N3487" s="40"/>
    </row>
    <row r="3488">
      <c r="A3488" s="41" t="s">
        <v>8637</v>
      </c>
      <c r="B3488" s="36" t="s">
        <v>4907</v>
      </c>
      <c r="C3488" s="36" t="s">
        <v>51</v>
      </c>
      <c r="D3488" s="36" t="s">
        <v>76</v>
      </c>
      <c r="E3488" s="36" t="s">
        <v>4908</v>
      </c>
      <c r="F3488" s="42">
        <f>SUMIFS('Sample - Superstore'!R:R,'Sample - Superstore'!$V:$V,$A3488,'Sample - Superstore'!$N:$N,$B3488)</f>
        <v>38.05269136</v>
      </c>
      <c r="G3488" s="43" t="str">
        <f>IF(OR($F3488&lt;Lower_Limit,$F3488&gt;Upper_Limit),TRUE,IF($F3488&gt;Upper_percentile,"P99",IF($F3488&lt;Lower_percentile,"P01","")))</f>
        <v/>
      </c>
      <c r="H3488" s="44">
        <f>SUMIFS('Sample - Superstore'!S:S,'Sample - Superstore'!$V:$V,$A3488,'Sample - Superstore'!$N:$N,$B3488)</f>
        <v>5</v>
      </c>
      <c r="I3488" s="45">
        <f>SUMIFS('Sample - Superstore'!T:T,'Sample - Superstore'!$V:$V,$A3488,'Sample - Superstore'!$N:$N,$B3488)</f>
        <v>0.7</v>
      </c>
      <c r="J3488" s="42">
        <f>SUMIFS('Sample - Superstore'!U:U,'Sample - Superstore'!$V:$V,$A3488,'Sample - Superstore'!$N:$N,$B3488)</f>
        <v>-29.17373004</v>
      </c>
      <c r="N3488" s="40"/>
    </row>
    <row r="3489">
      <c r="A3489" s="41" t="s">
        <v>8637</v>
      </c>
      <c r="B3489" s="36" t="s">
        <v>1316</v>
      </c>
      <c r="C3489" s="36" t="s">
        <v>35</v>
      </c>
      <c r="D3489" s="36" t="s">
        <v>263</v>
      </c>
      <c r="E3489" s="36" t="s">
        <v>1317</v>
      </c>
      <c r="F3489" s="42">
        <f>SUMIFS('Sample - Superstore'!R:R,'Sample - Superstore'!$V:$V,$A3489,'Sample - Superstore'!$N:$N,$B3489)</f>
        <v>595.9939424</v>
      </c>
      <c r="G3489" s="43" t="str">
        <f>IF(OR($F3489&lt;Lower_Limit,$F3489&gt;Upper_Limit),TRUE,IF($F3489&gt;Upper_percentile,"P99",IF($F3489&lt;Lower_percentile,"P01","")))</f>
        <v/>
      </c>
      <c r="H3489" s="44">
        <f>SUMIFS('Sample - Superstore'!S:S,'Sample - Superstore'!$V:$V,$A3489,'Sample - Superstore'!$N:$N,$B3489)</f>
        <v>2</v>
      </c>
      <c r="I3489" s="45">
        <f>SUMIFS('Sample - Superstore'!T:T,'Sample - Superstore'!$V:$V,$A3489,'Sample - Superstore'!$N:$N,$B3489)</f>
        <v>0</v>
      </c>
      <c r="J3489" s="42">
        <f>SUMIFS('Sample - Superstore'!U:U,'Sample - Superstore'!$V:$V,$A3489,'Sample - Superstore'!$N:$N,$B3489)</f>
        <v>178.7981827</v>
      </c>
      <c r="N3489" s="40"/>
    </row>
    <row r="3490">
      <c r="A3490" s="41" t="s">
        <v>8637</v>
      </c>
      <c r="B3490" s="36" t="s">
        <v>1746</v>
      </c>
      <c r="C3490" s="36" t="s">
        <v>51</v>
      </c>
      <c r="D3490" s="36" t="s">
        <v>124</v>
      </c>
      <c r="E3490" s="36" t="s">
        <v>1747</v>
      </c>
      <c r="F3490" s="42">
        <f>SUMIFS('Sample - Superstore'!R:R,'Sample - Superstore'!$V:$V,$A3490,'Sample - Superstore'!$N:$N,$B3490)</f>
        <v>26.576</v>
      </c>
      <c r="G3490" s="43" t="str">
        <f>IF(OR($F3490&lt;Lower_Limit,$F3490&gt;Upper_Limit),TRUE,IF($F3490&gt;Upper_percentile,"P99",IF($F3490&lt;Lower_percentile,"P01","")))</f>
        <v/>
      </c>
      <c r="H3490" s="44">
        <f>SUMIFS('Sample - Superstore'!S:S,'Sample - Superstore'!$V:$V,$A3490,'Sample - Superstore'!$N:$N,$B3490)</f>
        <v>3</v>
      </c>
      <c r="I3490" s="45">
        <f>SUMIFS('Sample - Superstore'!T:T,'Sample - Superstore'!$V:$V,$A3490,'Sample - Superstore'!$N:$N,$B3490)</f>
        <v>0.2</v>
      </c>
      <c r="J3490" s="42">
        <f>SUMIFS('Sample - Superstore'!U:U,'Sample - Superstore'!$V:$V,$A3490,'Sample - Superstore'!$N:$N,$B3490)</f>
        <v>8.305</v>
      </c>
      <c r="N3490" s="40"/>
    </row>
    <row r="3491">
      <c r="A3491" s="41" t="s">
        <v>8637</v>
      </c>
      <c r="B3491" s="36" t="s">
        <v>2903</v>
      </c>
      <c r="C3491" s="36" t="s">
        <v>51</v>
      </c>
      <c r="D3491" s="36" t="s">
        <v>93</v>
      </c>
      <c r="E3491" s="36" t="s">
        <v>2904</v>
      </c>
      <c r="F3491" s="42">
        <f>SUMIFS('Sample - Superstore'!R:R,'Sample - Superstore'!$V:$V,$A3491,'Sample - Superstore'!$N:$N,$B3491)</f>
        <v>95.92</v>
      </c>
      <c r="G3491" s="43" t="str">
        <f>IF(OR($F3491&lt;Lower_Limit,$F3491&gt;Upper_Limit),TRUE,IF($F3491&gt;Upper_percentile,"P99",IF($F3491&lt;Lower_percentile,"P01","")))</f>
        <v/>
      </c>
      <c r="H3491" s="44">
        <f>SUMIFS('Sample - Superstore'!S:S,'Sample - Superstore'!$V:$V,$A3491,'Sample - Superstore'!$N:$N,$B3491)</f>
        <v>8</v>
      </c>
      <c r="I3491" s="45">
        <f>SUMIFS('Sample - Superstore'!T:T,'Sample - Superstore'!$V:$V,$A3491,'Sample - Superstore'!$N:$N,$B3491)</f>
        <v>0</v>
      </c>
      <c r="J3491" s="42">
        <f>SUMIFS('Sample - Superstore'!U:U,'Sample - Superstore'!$V:$V,$A3491,'Sample - Superstore'!$N:$N,$B3491)</f>
        <v>25.8984</v>
      </c>
      <c r="N3491" s="40"/>
    </row>
    <row r="3492">
      <c r="A3492" s="41" t="s">
        <v>8637</v>
      </c>
      <c r="B3492" s="36" t="s">
        <v>3032</v>
      </c>
      <c r="C3492" s="36" t="s">
        <v>51</v>
      </c>
      <c r="D3492" s="36" t="s">
        <v>93</v>
      </c>
      <c r="E3492" s="36" t="s">
        <v>3033</v>
      </c>
      <c r="F3492" s="42">
        <f>SUMIFS('Sample - Superstore'!R:R,'Sample - Superstore'!$V:$V,$A3492,'Sample - Superstore'!$N:$N,$B3492)</f>
        <v>385.6</v>
      </c>
      <c r="G3492" s="43" t="str">
        <f>IF(OR($F3492&lt;Lower_Limit,$F3492&gt;Upper_Limit),TRUE,IF($F3492&gt;Upper_percentile,"P99",IF($F3492&lt;Lower_percentile,"P01","")))</f>
        <v/>
      </c>
      <c r="H3492" s="44">
        <f>SUMIFS('Sample - Superstore'!S:S,'Sample - Superstore'!$V:$V,$A3492,'Sample - Superstore'!$N:$N,$B3492)</f>
        <v>8</v>
      </c>
      <c r="I3492" s="45">
        <f>SUMIFS('Sample - Superstore'!T:T,'Sample - Superstore'!$V:$V,$A3492,'Sample - Superstore'!$N:$N,$B3492)</f>
        <v>0</v>
      </c>
      <c r="J3492" s="42">
        <f>SUMIFS('Sample - Superstore'!U:U,'Sample - Superstore'!$V:$V,$A3492,'Sample - Superstore'!$N:$N,$B3492)</f>
        <v>111.824</v>
      </c>
      <c r="N3492" s="40"/>
    </row>
    <row r="3493">
      <c r="A3493" s="41" t="s">
        <v>8637</v>
      </c>
      <c r="B3493" s="36" t="s">
        <v>2014</v>
      </c>
      <c r="C3493" s="36" t="s">
        <v>51</v>
      </c>
      <c r="D3493" s="36" t="s">
        <v>93</v>
      </c>
      <c r="E3493" s="36" t="s">
        <v>2015</v>
      </c>
      <c r="F3493" s="42">
        <f>SUMIFS('Sample - Superstore'!R:R,'Sample - Superstore'!$V:$V,$A3493,'Sample - Superstore'!$N:$N,$B3493)</f>
        <v>35.82</v>
      </c>
      <c r="G3493" s="43" t="str">
        <f>IF(OR($F3493&lt;Lower_Limit,$F3493&gt;Upper_Limit),TRUE,IF($F3493&gt;Upper_percentile,"P99",IF($F3493&lt;Lower_percentile,"P01","")))</f>
        <v/>
      </c>
      <c r="H3493" s="44">
        <f>SUMIFS('Sample - Superstore'!S:S,'Sample - Superstore'!$V:$V,$A3493,'Sample - Superstore'!$N:$N,$B3493)</f>
        <v>9</v>
      </c>
      <c r="I3493" s="45">
        <f>SUMIFS('Sample - Superstore'!T:T,'Sample - Superstore'!$V:$V,$A3493,'Sample - Superstore'!$N:$N,$B3493)</f>
        <v>0</v>
      </c>
      <c r="J3493" s="42">
        <f>SUMIFS('Sample - Superstore'!U:U,'Sample - Superstore'!$V:$V,$A3493,'Sample - Superstore'!$N:$N,$B3493)</f>
        <v>11.8206</v>
      </c>
      <c r="N3493" s="40"/>
    </row>
    <row r="3494">
      <c r="A3494" s="41" t="s">
        <v>8637</v>
      </c>
      <c r="B3494" s="36" t="s">
        <v>456</v>
      </c>
      <c r="C3494" s="36" t="s">
        <v>35</v>
      </c>
      <c r="D3494" s="36" t="s">
        <v>121</v>
      </c>
      <c r="E3494" s="36" t="s">
        <v>457</v>
      </c>
      <c r="F3494" s="42">
        <f>SUMIFS('Sample - Superstore'!R:R,'Sample - Superstore'!$V:$V,$A3494,'Sample - Superstore'!$N:$N,$B3494)</f>
        <v>338.1766667</v>
      </c>
      <c r="G3494" s="43" t="str">
        <f>IF(OR($F3494&lt;Lower_Limit,$F3494&gt;Upper_Limit),TRUE,IF($F3494&gt;Upper_percentile,"P99",IF($F3494&lt;Lower_percentile,"P01","")))</f>
        <v/>
      </c>
      <c r="H3494" s="44">
        <f>SUMIFS('Sample - Superstore'!S:S,'Sample - Superstore'!$V:$V,$A3494,'Sample - Superstore'!$N:$N,$B3494)</f>
        <v>3</v>
      </c>
      <c r="I3494" s="45">
        <f>SUMIFS('Sample - Superstore'!T:T,'Sample - Superstore'!$V:$V,$A3494,'Sample - Superstore'!$N:$N,$B3494)</f>
        <v>0</v>
      </c>
      <c r="J3494" s="42">
        <f>SUMIFS('Sample - Superstore'!U:U,'Sample - Superstore'!$V:$V,$A3494,'Sample - Superstore'!$N:$N,$B3494)</f>
        <v>60.8718</v>
      </c>
      <c r="N3494" s="40"/>
    </row>
    <row r="3495">
      <c r="A3495" s="41" t="s">
        <v>8637</v>
      </c>
      <c r="B3495" s="36" t="s">
        <v>6925</v>
      </c>
      <c r="C3495" s="36" t="s">
        <v>35</v>
      </c>
      <c r="D3495" s="36" t="s">
        <v>263</v>
      </c>
      <c r="E3495" s="36" t="s">
        <v>6926</v>
      </c>
      <c r="F3495" s="42">
        <f>SUMIFS('Sample - Superstore'!R:R,'Sample - Superstore'!$V:$V,$A3495,'Sample - Superstore'!$N:$N,$B3495)</f>
        <v>211.156</v>
      </c>
      <c r="G3495" s="43" t="str">
        <f>IF(OR($F3495&lt;Lower_Limit,$F3495&gt;Upper_Limit),TRUE,IF($F3495&gt;Upper_percentile,"P99",IF($F3495&lt;Lower_percentile,"P01","")))</f>
        <v/>
      </c>
      <c r="H3495" s="44">
        <f>SUMIFS('Sample - Superstore'!S:S,'Sample - Superstore'!$V:$V,$A3495,'Sample - Superstore'!$N:$N,$B3495)</f>
        <v>2</v>
      </c>
      <c r="I3495" s="45">
        <f>SUMIFS('Sample - Superstore'!T:T,'Sample - Superstore'!$V:$V,$A3495,'Sample - Superstore'!$N:$N,$B3495)</f>
        <v>0.1</v>
      </c>
      <c r="J3495" s="42">
        <f>SUMIFS('Sample - Superstore'!U:U,'Sample - Superstore'!$V:$V,$A3495,'Sample - Superstore'!$N:$N,$B3495)</f>
        <v>39.88502222</v>
      </c>
      <c r="N3495" s="40"/>
    </row>
    <row r="3496">
      <c r="A3496" s="41" t="s">
        <v>8637</v>
      </c>
      <c r="B3496" s="36" t="s">
        <v>904</v>
      </c>
      <c r="C3496" s="36" t="s">
        <v>51</v>
      </c>
      <c r="D3496" s="36" t="s">
        <v>76</v>
      </c>
      <c r="E3496" s="36" t="s">
        <v>5187</v>
      </c>
      <c r="F3496" s="42">
        <f>SUMIFS('Sample - Superstore'!R:R,'Sample - Superstore'!$V:$V,$A3496,'Sample - Superstore'!$N:$N,$B3496)</f>
        <v>223.6593333</v>
      </c>
      <c r="G3496" s="43" t="str">
        <f>IF(OR($F3496&lt;Lower_Limit,$F3496&gt;Upper_Limit),TRUE,IF($F3496&gt;Upper_percentile,"P99",IF($F3496&lt;Lower_percentile,"P01","")))</f>
        <v/>
      </c>
      <c r="H3496" s="44">
        <f>SUMIFS('Sample - Superstore'!S:S,'Sample - Superstore'!$V:$V,$A3496,'Sample - Superstore'!$N:$N,$B3496)</f>
        <v>3</v>
      </c>
      <c r="I3496" s="45">
        <f>SUMIFS('Sample - Superstore'!T:T,'Sample - Superstore'!$V:$V,$A3496,'Sample - Superstore'!$N:$N,$B3496)</f>
        <v>0.8</v>
      </c>
      <c r="J3496" s="42">
        <f>SUMIFS('Sample - Superstore'!U:U,'Sample - Superstore'!$V:$V,$A3496,'Sample - Superstore'!$N:$N,$B3496)</f>
        <v>-391.4038333</v>
      </c>
      <c r="N3496" s="40"/>
    </row>
    <row r="3497">
      <c r="A3497" s="41" t="s">
        <v>8637</v>
      </c>
      <c r="B3497" s="36" t="s">
        <v>3893</v>
      </c>
      <c r="C3497" s="36" t="s">
        <v>51</v>
      </c>
      <c r="D3497" s="36" t="s">
        <v>124</v>
      </c>
      <c r="E3497" s="36" t="s">
        <v>3894</v>
      </c>
      <c r="F3497" s="42">
        <f>SUMIFS('Sample - Superstore'!R:R,'Sample - Superstore'!$V:$V,$A3497,'Sample - Superstore'!$N:$N,$B3497)</f>
        <v>12.55466667</v>
      </c>
      <c r="G3497" s="43" t="str">
        <f>IF(OR($F3497&lt;Lower_Limit,$F3497&gt;Upper_Limit),TRUE,IF($F3497&gt;Upper_percentile,"P99",IF($F3497&lt;Lower_percentile,"P01","")))</f>
        <v/>
      </c>
      <c r="H3497" s="44">
        <f>SUMIFS('Sample - Superstore'!S:S,'Sample - Superstore'!$V:$V,$A3497,'Sample - Superstore'!$N:$N,$B3497)</f>
        <v>3</v>
      </c>
      <c r="I3497" s="45">
        <f>SUMIFS('Sample - Superstore'!T:T,'Sample - Superstore'!$V:$V,$A3497,'Sample - Superstore'!$N:$N,$B3497)</f>
        <v>0.2</v>
      </c>
      <c r="J3497" s="42">
        <f>SUMIFS('Sample - Superstore'!U:U,'Sample - Superstore'!$V:$V,$A3497,'Sample - Superstore'!$N:$N,$B3497)</f>
        <v>3.923333333</v>
      </c>
      <c r="N3497" s="40"/>
    </row>
    <row r="3498">
      <c r="A3498" s="41" t="s">
        <v>8637</v>
      </c>
      <c r="B3498" s="36" t="s">
        <v>791</v>
      </c>
      <c r="C3498" s="36" t="s">
        <v>51</v>
      </c>
      <c r="D3498" s="36" t="s">
        <v>272</v>
      </c>
      <c r="E3498" s="36" t="s">
        <v>792</v>
      </c>
      <c r="F3498" s="42">
        <f>SUMIFS('Sample - Superstore'!R:R,'Sample - Superstore'!$V:$V,$A3498,'Sample - Superstore'!$N:$N,$B3498)</f>
        <v>2.88</v>
      </c>
      <c r="G3498" s="43" t="str">
        <f>IF(OR($F3498&lt;Lower_Limit,$F3498&gt;Upper_Limit),TRUE,IF($F3498&gt;Upper_percentile,"P99",IF($F3498&lt;Lower_percentile,"P01","")))</f>
        <v/>
      </c>
      <c r="H3498" s="44">
        <f>SUMIFS('Sample - Superstore'!S:S,'Sample - Superstore'!$V:$V,$A3498,'Sample - Superstore'!$N:$N,$B3498)</f>
        <v>1</v>
      </c>
      <c r="I3498" s="45">
        <f>SUMIFS('Sample - Superstore'!T:T,'Sample - Superstore'!$V:$V,$A3498,'Sample - Superstore'!$N:$N,$B3498)</f>
        <v>0</v>
      </c>
      <c r="J3498" s="42">
        <f>SUMIFS('Sample - Superstore'!U:U,'Sample - Superstore'!$V:$V,$A3498,'Sample - Superstore'!$N:$N,$B3498)</f>
        <v>1.3536</v>
      </c>
      <c r="N3498" s="40"/>
    </row>
    <row r="3499">
      <c r="A3499" s="41" t="s">
        <v>8637</v>
      </c>
      <c r="B3499" s="36" t="s">
        <v>5380</v>
      </c>
      <c r="C3499" s="36" t="s">
        <v>51</v>
      </c>
      <c r="D3499" s="36" t="s">
        <v>76</v>
      </c>
      <c r="E3499" s="36" t="s">
        <v>5381</v>
      </c>
      <c r="F3499" s="42">
        <f>SUMIFS('Sample - Superstore'!R:R,'Sample - Superstore'!$V:$V,$A3499,'Sample - Superstore'!$N:$N,$B3499)</f>
        <v>125.8033333</v>
      </c>
      <c r="G3499" s="43" t="str">
        <f>IF(OR($F3499&lt;Lower_Limit,$F3499&gt;Upper_Limit),TRUE,IF($F3499&gt;Upper_percentile,"P99",IF($F3499&lt;Lower_percentile,"P01","")))</f>
        <v/>
      </c>
      <c r="H3499" s="44">
        <f>SUMIFS('Sample - Superstore'!S:S,'Sample - Superstore'!$V:$V,$A3499,'Sample - Superstore'!$N:$N,$B3499)</f>
        <v>3</v>
      </c>
      <c r="I3499" s="45">
        <f>SUMIFS('Sample - Superstore'!T:T,'Sample - Superstore'!$V:$V,$A3499,'Sample - Superstore'!$N:$N,$B3499)</f>
        <v>0</v>
      </c>
      <c r="J3499" s="42">
        <f>SUMIFS('Sample - Superstore'!U:U,'Sample - Superstore'!$V:$V,$A3499,'Sample - Superstore'!$N:$N,$B3499)</f>
        <v>59.12756667</v>
      </c>
      <c r="N3499" s="40"/>
    </row>
    <row r="3500">
      <c r="A3500" s="41" t="s">
        <v>8637</v>
      </c>
      <c r="B3500" s="36" t="s">
        <v>4155</v>
      </c>
      <c r="C3500" s="36" t="s">
        <v>51</v>
      </c>
      <c r="D3500" s="36" t="s">
        <v>93</v>
      </c>
      <c r="E3500" s="36" t="s">
        <v>4156</v>
      </c>
      <c r="F3500" s="42">
        <f>SUMIFS('Sample - Superstore'!R:R,'Sample - Superstore'!$V:$V,$A3500,'Sample - Superstore'!$N:$N,$B3500)</f>
        <v>5.344</v>
      </c>
      <c r="G3500" s="43" t="str">
        <f>IF(OR($F3500&lt;Lower_Limit,$F3500&gt;Upper_Limit),TRUE,IF($F3500&gt;Upper_percentile,"P99",IF($F3500&lt;Lower_percentile,"P01","")))</f>
        <v/>
      </c>
      <c r="H3500" s="44">
        <f>SUMIFS('Sample - Superstore'!S:S,'Sample - Superstore'!$V:$V,$A3500,'Sample - Superstore'!$N:$N,$B3500)</f>
        <v>2</v>
      </c>
      <c r="I3500" s="45">
        <f>SUMIFS('Sample - Superstore'!T:T,'Sample - Superstore'!$V:$V,$A3500,'Sample - Superstore'!$N:$N,$B3500)</f>
        <v>0.2</v>
      </c>
      <c r="J3500" s="42">
        <f>SUMIFS('Sample - Superstore'!U:U,'Sample - Superstore'!$V:$V,$A3500,'Sample - Superstore'!$N:$N,$B3500)</f>
        <v>0.7348</v>
      </c>
      <c r="N3500" s="40"/>
    </row>
    <row r="3501">
      <c r="A3501" s="41" t="s">
        <v>8637</v>
      </c>
      <c r="B3501" s="36" t="s">
        <v>3874</v>
      </c>
      <c r="C3501" s="36" t="s">
        <v>39</v>
      </c>
      <c r="D3501" s="36" t="s">
        <v>40</v>
      </c>
      <c r="E3501" s="36" t="s">
        <v>3875</v>
      </c>
      <c r="F3501" s="42">
        <f>SUMIFS('Sample - Superstore'!R:R,'Sample - Superstore'!$V:$V,$A3501,'Sample - Superstore'!$N:$N,$B3501)</f>
        <v>181.5366584</v>
      </c>
      <c r="G3501" s="43" t="str">
        <f>IF(OR($F3501&lt;Lower_Limit,$F3501&gt;Upper_Limit),TRUE,IF($F3501&gt;Upper_percentile,"P99",IF($F3501&lt;Lower_percentile,"P01","")))</f>
        <v/>
      </c>
      <c r="H3501" s="44">
        <f>SUMIFS('Sample - Superstore'!S:S,'Sample - Superstore'!$V:$V,$A3501,'Sample - Superstore'!$N:$N,$B3501)</f>
        <v>2</v>
      </c>
      <c r="I3501" s="45">
        <f>SUMIFS('Sample - Superstore'!T:T,'Sample - Superstore'!$V:$V,$A3501,'Sample - Superstore'!$N:$N,$B3501)</f>
        <v>0.2</v>
      </c>
      <c r="J3501" s="42">
        <f>SUMIFS('Sample - Superstore'!U:U,'Sample - Superstore'!$V:$V,$A3501,'Sample - Superstore'!$N:$N,$B3501)</f>
        <v>20.42287407</v>
      </c>
      <c r="N3501" s="40"/>
    </row>
    <row r="3502">
      <c r="A3502" s="41" t="s">
        <v>8637</v>
      </c>
      <c r="B3502" s="36" t="s">
        <v>280</v>
      </c>
      <c r="C3502" s="36" t="s">
        <v>35</v>
      </c>
      <c r="D3502" s="36" t="s">
        <v>36</v>
      </c>
      <c r="E3502" s="36" t="s">
        <v>5237</v>
      </c>
      <c r="F3502" s="42">
        <f>SUMIFS('Sample - Superstore'!R:R,'Sample - Superstore'!$V:$V,$A3502,'Sample - Superstore'!$N:$N,$B3502)</f>
        <v>490.0120428</v>
      </c>
      <c r="G3502" s="43" t="str">
        <f>IF(OR($F3502&lt;Lower_Limit,$F3502&gt;Upper_Limit),TRUE,IF($F3502&gt;Upper_percentile,"P99",IF($F3502&lt;Lower_percentile,"P01","")))</f>
        <v/>
      </c>
      <c r="H3502" s="44">
        <f>SUMIFS('Sample - Superstore'!S:S,'Sample - Superstore'!$V:$V,$A3502,'Sample - Superstore'!$N:$N,$B3502)</f>
        <v>1</v>
      </c>
      <c r="I3502" s="45">
        <f>SUMIFS('Sample - Superstore'!T:T,'Sample - Superstore'!$V:$V,$A3502,'Sample - Superstore'!$N:$N,$B3502)</f>
        <v>0.2</v>
      </c>
      <c r="J3502" s="42">
        <f>SUMIFS('Sample - Superstore'!U:U,'Sample - Superstore'!$V:$V,$A3502,'Sample - Superstore'!$N:$N,$B3502)</f>
        <v>-6.125150535</v>
      </c>
      <c r="N3502" s="40"/>
    </row>
    <row r="3503">
      <c r="A3503" s="41" t="s">
        <v>8637</v>
      </c>
      <c r="B3503" s="36" t="s">
        <v>2966</v>
      </c>
      <c r="C3503" s="36" t="s">
        <v>51</v>
      </c>
      <c r="D3503" s="36" t="s">
        <v>52</v>
      </c>
      <c r="E3503" s="36" t="s">
        <v>2967</v>
      </c>
      <c r="F3503" s="42">
        <f>SUMIFS('Sample - Superstore'!R:R,'Sample - Superstore'!$V:$V,$A3503,'Sample - Superstore'!$N:$N,$B3503)</f>
        <v>83.76</v>
      </c>
      <c r="G3503" s="43" t="str">
        <f>IF(OR($F3503&lt;Lower_Limit,$F3503&gt;Upper_Limit),TRUE,IF($F3503&gt;Upper_percentile,"P99",IF($F3503&lt;Lower_percentile,"P01","")))</f>
        <v/>
      </c>
      <c r="H3503" s="44">
        <f>SUMIFS('Sample - Superstore'!S:S,'Sample - Superstore'!$V:$V,$A3503,'Sample - Superstore'!$N:$N,$B3503)</f>
        <v>12</v>
      </c>
      <c r="I3503" s="45">
        <f>SUMIFS('Sample - Superstore'!T:T,'Sample - Superstore'!$V:$V,$A3503,'Sample - Superstore'!$N:$N,$B3503)</f>
        <v>0</v>
      </c>
      <c r="J3503" s="42">
        <f>SUMIFS('Sample - Superstore'!U:U,'Sample - Superstore'!$V:$V,$A3503,'Sample - Superstore'!$N:$N,$B3503)</f>
        <v>1.6752</v>
      </c>
      <c r="N3503" s="40"/>
    </row>
    <row r="3504">
      <c r="A3504" s="41" t="s">
        <v>8637</v>
      </c>
      <c r="B3504" s="36" t="s">
        <v>5103</v>
      </c>
      <c r="C3504" s="36" t="s">
        <v>51</v>
      </c>
      <c r="D3504" s="36" t="s">
        <v>124</v>
      </c>
      <c r="E3504" s="36" t="s">
        <v>5104</v>
      </c>
      <c r="F3504" s="42">
        <f>SUMIFS('Sample - Superstore'!R:R,'Sample - Superstore'!$V:$V,$A3504,'Sample - Superstore'!$N:$N,$B3504)</f>
        <v>5.552625514</v>
      </c>
      <c r="G3504" s="43" t="str">
        <f>IF(OR($F3504&lt;Lower_Limit,$F3504&gt;Upper_Limit),TRUE,IF($F3504&gt;Upper_percentile,"P99",IF($F3504&lt;Lower_percentile,"P01","")))</f>
        <v/>
      </c>
      <c r="H3504" s="44">
        <f>SUMIFS('Sample - Superstore'!S:S,'Sample - Superstore'!$V:$V,$A3504,'Sample - Superstore'!$N:$N,$B3504)</f>
        <v>1</v>
      </c>
      <c r="I3504" s="45">
        <f>SUMIFS('Sample - Superstore'!T:T,'Sample - Superstore'!$V:$V,$A3504,'Sample - Superstore'!$N:$N,$B3504)</f>
        <v>0</v>
      </c>
      <c r="J3504" s="42">
        <f>SUMIFS('Sample - Superstore'!U:U,'Sample - Superstore'!$V:$V,$A3504,'Sample - Superstore'!$N:$N,$B3504)</f>
        <v>2.498681481</v>
      </c>
      <c r="N3504" s="40"/>
    </row>
    <row r="3505">
      <c r="A3505" s="41" t="s">
        <v>8637</v>
      </c>
      <c r="B3505" s="36" t="s">
        <v>5749</v>
      </c>
      <c r="C3505" s="36" t="s">
        <v>51</v>
      </c>
      <c r="D3505" s="36" t="s">
        <v>93</v>
      </c>
      <c r="E3505" s="36" t="s">
        <v>5750</v>
      </c>
      <c r="F3505" s="42">
        <f>SUMIFS('Sample - Superstore'!R:R,'Sample - Superstore'!$V:$V,$A3505,'Sample - Superstore'!$N:$N,$B3505)</f>
        <v>19.47088066</v>
      </c>
      <c r="G3505" s="43" t="str">
        <f>IF(OR($F3505&lt;Lower_Limit,$F3505&gt;Upper_Limit),TRUE,IF($F3505&gt;Upper_percentile,"P99",IF($F3505&lt;Lower_percentile,"P01","")))</f>
        <v/>
      </c>
      <c r="H3505" s="44">
        <f>SUMIFS('Sample - Superstore'!S:S,'Sample - Superstore'!$V:$V,$A3505,'Sample - Superstore'!$N:$N,$B3505)</f>
        <v>4</v>
      </c>
      <c r="I3505" s="45">
        <f>SUMIFS('Sample - Superstore'!T:T,'Sample - Superstore'!$V:$V,$A3505,'Sample - Superstore'!$N:$N,$B3505)</f>
        <v>0</v>
      </c>
      <c r="J3505" s="42">
        <f>SUMIFS('Sample - Superstore'!U:U,'Sample - Superstore'!$V:$V,$A3505,'Sample - Superstore'!$N:$N,$B3505)</f>
        <v>6.620099424</v>
      </c>
      <c r="N3505" s="40"/>
    </row>
    <row r="3506">
      <c r="A3506" s="41" t="s">
        <v>8637</v>
      </c>
      <c r="B3506" s="36" t="s">
        <v>3891</v>
      </c>
      <c r="C3506" s="36" t="s">
        <v>39</v>
      </c>
      <c r="D3506" s="36" t="s">
        <v>40</v>
      </c>
      <c r="E3506" s="36" t="s">
        <v>3892</v>
      </c>
      <c r="F3506" s="42">
        <f>SUMIFS('Sample - Superstore'!R:R,'Sample - Superstore'!$V:$V,$A3506,'Sample - Superstore'!$N:$N,$B3506)</f>
        <v>665.2387819</v>
      </c>
      <c r="G3506" s="43" t="str">
        <f>IF(OR($F3506&lt;Lower_Limit,$F3506&gt;Upper_Limit),TRUE,IF($F3506&gt;Upper_percentile,"P99",IF($F3506&lt;Lower_percentile,"P01","")))</f>
        <v/>
      </c>
      <c r="H3506" s="44">
        <f>SUMIFS('Sample - Superstore'!S:S,'Sample - Superstore'!$V:$V,$A3506,'Sample - Superstore'!$N:$N,$B3506)</f>
        <v>8</v>
      </c>
      <c r="I3506" s="45">
        <f>SUMIFS('Sample - Superstore'!T:T,'Sample - Superstore'!$V:$V,$A3506,'Sample - Superstore'!$N:$N,$B3506)</f>
        <v>0</v>
      </c>
      <c r="J3506" s="42">
        <f>SUMIFS('Sample - Superstore'!U:U,'Sample - Superstore'!$V:$V,$A3506,'Sample - Superstore'!$N:$N,$B3506)</f>
        <v>166.3096955</v>
      </c>
      <c r="N3506" s="40"/>
    </row>
    <row r="3507">
      <c r="A3507" s="41" t="s">
        <v>8637</v>
      </c>
      <c r="B3507" s="36" t="s">
        <v>5909</v>
      </c>
      <c r="C3507" s="36" t="s">
        <v>35</v>
      </c>
      <c r="D3507" s="36" t="s">
        <v>121</v>
      </c>
      <c r="E3507" s="36" t="s">
        <v>5910</v>
      </c>
      <c r="F3507" s="42">
        <f>SUMIFS('Sample - Superstore'!R:R,'Sample - Superstore'!$V:$V,$A3507,'Sample - Superstore'!$N:$N,$B3507)</f>
        <v>643.8721811</v>
      </c>
      <c r="G3507" s="43" t="str">
        <f>IF(OR($F3507&lt;Lower_Limit,$F3507&gt;Upper_Limit),TRUE,IF($F3507&gt;Upper_percentile,"P99",IF($F3507&lt;Lower_percentile,"P01","")))</f>
        <v/>
      </c>
      <c r="H3507" s="44">
        <f>SUMIFS('Sample - Superstore'!S:S,'Sample - Superstore'!$V:$V,$A3507,'Sample - Superstore'!$N:$N,$B3507)</f>
        <v>5</v>
      </c>
      <c r="I3507" s="45">
        <f>SUMIFS('Sample - Superstore'!T:T,'Sample - Superstore'!$V:$V,$A3507,'Sample - Superstore'!$N:$N,$B3507)</f>
        <v>0</v>
      </c>
      <c r="J3507" s="42">
        <f>SUMIFS('Sample - Superstore'!U:U,'Sample - Superstore'!$V:$V,$A3507,'Sample - Superstore'!$N:$N,$B3507)</f>
        <v>38.63233086</v>
      </c>
      <c r="N3507" s="40"/>
    </row>
    <row r="3508">
      <c r="A3508" s="41" t="s">
        <v>8637</v>
      </c>
      <c r="B3508" s="36" t="s">
        <v>1420</v>
      </c>
      <c r="C3508" s="36" t="s">
        <v>39</v>
      </c>
      <c r="D3508" s="36" t="s">
        <v>61</v>
      </c>
      <c r="E3508" s="36" t="s">
        <v>1421</v>
      </c>
      <c r="F3508" s="42">
        <f>SUMIFS('Sample - Superstore'!R:R,'Sample - Superstore'!$V:$V,$A3508,'Sample - Superstore'!$N:$N,$B3508)</f>
        <v>431.928</v>
      </c>
      <c r="G3508" s="43" t="str">
        <f>IF(OR($F3508&lt;Lower_Limit,$F3508&gt;Upper_Limit),TRUE,IF($F3508&gt;Upper_percentile,"P99",IF($F3508&lt;Lower_percentile,"P01","")))</f>
        <v/>
      </c>
      <c r="H3508" s="44">
        <f>SUMIFS('Sample - Superstore'!S:S,'Sample - Superstore'!$V:$V,$A3508,'Sample - Superstore'!$N:$N,$B3508)</f>
        <v>9</v>
      </c>
      <c r="I3508" s="45">
        <f>SUMIFS('Sample - Superstore'!T:T,'Sample - Superstore'!$V:$V,$A3508,'Sample - Superstore'!$N:$N,$B3508)</f>
        <v>0.2</v>
      </c>
      <c r="J3508" s="42">
        <f>SUMIFS('Sample - Superstore'!U:U,'Sample - Superstore'!$V:$V,$A3508,'Sample - Superstore'!$N:$N,$B3508)</f>
        <v>64.7892</v>
      </c>
      <c r="N3508" s="40"/>
    </row>
    <row r="3509">
      <c r="A3509" s="41" t="s">
        <v>8637</v>
      </c>
      <c r="B3509" s="36" t="s">
        <v>3101</v>
      </c>
      <c r="C3509" s="36" t="s">
        <v>39</v>
      </c>
      <c r="D3509" s="36" t="s">
        <v>40</v>
      </c>
      <c r="E3509" s="36" t="s">
        <v>3102</v>
      </c>
      <c r="F3509" s="42">
        <f>SUMIFS('Sample - Superstore'!R:R,'Sample - Superstore'!$V:$V,$A3509,'Sample - Superstore'!$N:$N,$B3509)</f>
        <v>293.4941728</v>
      </c>
      <c r="G3509" s="43" t="str">
        <f>IF(OR($F3509&lt;Lower_Limit,$F3509&gt;Upper_Limit),TRUE,IF($F3509&gt;Upper_percentile,"P99",IF($F3509&lt;Lower_percentile,"P01","")))</f>
        <v/>
      </c>
      <c r="H3509" s="44">
        <f>SUMIFS('Sample - Superstore'!S:S,'Sample - Superstore'!$V:$V,$A3509,'Sample - Superstore'!$N:$N,$B3509)</f>
        <v>3</v>
      </c>
      <c r="I3509" s="45">
        <f>SUMIFS('Sample - Superstore'!T:T,'Sample - Superstore'!$V:$V,$A3509,'Sample - Superstore'!$N:$N,$B3509)</f>
        <v>0</v>
      </c>
      <c r="J3509" s="42">
        <f>SUMIFS('Sample - Superstore'!U:U,'Sample - Superstore'!$V:$V,$A3509,'Sample - Superstore'!$N:$N,$B3509)</f>
        <v>82.1783684</v>
      </c>
      <c r="N3509" s="40"/>
    </row>
    <row r="3510">
      <c r="A3510" s="41" t="s">
        <v>8637</v>
      </c>
      <c r="B3510" s="36" t="s">
        <v>2517</v>
      </c>
      <c r="C3510" s="36" t="s">
        <v>39</v>
      </c>
      <c r="D3510" s="36" t="s">
        <v>40</v>
      </c>
      <c r="E3510" s="36" t="s">
        <v>2518</v>
      </c>
      <c r="F3510" s="42">
        <f>SUMIFS('Sample - Superstore'!R:R,'Sample - Superstore'!$V:$V,$A3510,'Sample - Superstore'!$N:$N,$B3510)</f>
        <v>438.0948148</v>
      </c>
      <c r="G3510" s="43" t="str">
        <f>IF(OR($F3510&lt;Lower_Limit,$F3510&gt;Upper_Limit),TRUE,IF($F3510&gt;Upper_percentile,"P99",IF($F3510&lt;Lower_percentile,"P01","")))</f>
        <v/>
      </c>
      <c r="H3510" s="44">
        <f>SUMIFS('Sample - Superstore'!S:S,'Sample - Superstore'!$V:$V,$A3510,'Sample - Superstore'!$N:$N,$B3510)</f>
        <v>3</v>
      </c>
      <c r="I3510" s="45">
        <f>SUMIFS('Sample - Superstore'!T:T,'Sample - Superstore'!$V:$V,$A3510,'Sample - Superstore'!$N:$N,$B3510)</f>
        <v>0.4</v>
      </c>
      <c r="J3510" s="42">
        <f>SUMIFS('Sample - Superstore'!U:U,'Sample - Superstore'!$V:$V,$A3510,'Sample - Superstore'!$N:$N,$B3510)</f>
        <v>51.11106173</v>
      </c>
      <c r="N3510" s="40"/>
    </row>
    <row r="3511">
      <c r="A3511" s="41" t="s">
        <v>8637</v>
      </c>
      <c r="B3511" s="36" t="s">
        <v>1088</v>
      </c>
      <c r="C3511" s="36" t="s">
        <v>39</v>
      </c>
      <c r="D3511" s="36" t="s">
        <v>40</v>
      </c>
      <c r="E3511" s="36" t="s">
        <v>1089</v>
      </c>
      <c r="F3511" s="42">
        <f>SUMIFS('Sample - Superstore'!R:R,'Sample - Superstore'!$V:$V,$A3511,'Sample - Superstore'!$N:$N,$B3511)</f>
        <v>667.6799802</v>
      </c>
      <c r="G3511" s="43" t="str">
        <f>IF(OR($F3511&lt;Lower_Limit,$F3511&gt;Upper_Limit),TRUE,IF($F3511&gt;Upper_percentile,"P99",IF($F3511&lt;Lower_percentile,"P01","")))</f>
        <v/>
      </c>
      <c r="H3511" s="44">
        <f>SUMIFS('Sample - Superstore'!S:S,'Sample - Superstore'!$V:$V,$A3511,'Sample - Superstore'!$N:$N,$B3511)</f>
        <v>14</v>
      </c>
      <c r="I3511" s="45">
        <f>SUMIFS('Sample - Superstore'!T:T,'Sample - Superstore'!$V:$V,$A3511,'Sample - Superstore'!$N:$N,$B3511)</f>
        <v>0.4</v>
      </c>
      <c r="J3511" s="42">
        <f>SUMIFS('Sample - Superstore'!U:U,'Sample - Superstore'!$V:$V,$A3511,'Sample - Superstore'!$N:$N,$B3511)</f>
        <v>89.02399737</v>
      </c>
      <c r="N3511" s="40"/>
    </row>
    <row r="3512">
      <c r="A3512" s="41" t="s">
        <v>8637</v>
      </c>
      <c r="B3512" s="36" t="s">
        <v>608</v>
      </c>
      <c r="C3512" s="36" t="s">
        <v>35</v>
      </c>
      <c r="D3512" s="36" t="s">
        <v>263</v>
      </c>
      <c r="E3512" s="36" t="s">
        <v>609</v>
      </c>
      <c r="F3512" s="42">
        <f>SUMIFS('Sample - Superstore'!R:R,'Sample - Superstore'!$V:$V,$A3512,'Sample - Superstore'!$N:$N,$B3512)</f>
        <v>180.5610203</v>
      </c>
      <c r="G3512" s="43" t="str">
        <f>IF(OR($F3512&lt;Lower_Limit,$F3512&gt;Upper_Limit),TRUE,IF($F3512&gt;Upper_percentile,"P99",IF($F3512&lt;Lower_percentile,"P01","")))</f>
        <v/>
      </c>
      <c r="H3512" s="44">
        <f>SUMIFS('Sample - Superstore'!S:S,'Sample - Superstore'!$V:$V,$A3512,'Sample - Superstore'!$N:$N,$B3512)</f>
        <v>3</v>
      </c>
      <c r="I3512" s="45">
        <f>SUMIFS('Sample - Superstore'!T:T,'Sample - Superstore'!$V:$V,$A3512,'Sample - Superstore'!$N:$N,$B3512)</f>
        <v>0.2</v>
      </c>
      <c r="J3512" s="42">
        <f>SUMIFS('Sample - Superstore'!U:U,'Sample - Superstore'!$V:$V,$A3512,'Sample - Superstore'!$N:$N,$B3512)</f>
        <v>-9.028051016</v>
      </c>
      <c r="N3512" s="40"/>
    </row>
    <row r="3513">
      <c r="A3513" s="41" t="s">
        <v>8637</v>
      </c>
      <c r="B3513" s="36" t="s">
        <v>2157</v>
      </c>
      <c r="C3513" s="36" t="s">
        <v>51</v>
      </c>
      <c r="D3513" s="36" t="s">
        <v>52</v>
      </c>
      <c r="E3513" s="36" t="s">
        <v>2158</v>
      </c>
      <c r="F3513" s="42">
        <f>SUMIFS('Sample - Superstore'!R:R,'Sample - Superstore'!$V:$V,$A3513,'Sample - Superstore'!$N:$N,$B3513)</f>
        <v>333.8179753</v>
      </c>
      <c r="G3513" s="43" t="str">
        <f>IF(OR($F3513&lt;Lower_Limit,$F3513&gt;Upper_Limit),TRUE,IF($F3513&gt;Upper_percentile,"P99",IF($F3513&lt;Lower_percentile,"P01","")))</f>
        <v/>
      </c>
      <c r="H3513" s="44">
        <f>SUMIFS('Sample - Superstore'!S:S,'Sample - Superstore'!$V:$V,$A3513,'Sample - Superstore'!$N:$N,$B3513)</f>
        <v>3</v>
      </c>
      <c r="I3513" s="45">
        <f>SUMIFS('Sample - Superstore'!T:T,'Sample - Superstore'!$V:$V,$A3513,'Sample - Superstore'!$N:$N,$B3513)</f>
        <v>0</v>
      </c>
      <c r="J3513" s="42">
        <f>SUMIFS('Sample - Superstore'!U:U,'Sample - Superstore'!$V:$V,$A3513,'Sample - Superstore'!$N:$N,$B3513)</f>
        <v>0</v>
      </c>
      <c r="N3513" s="40"/>
    </row>
    <row r="3514">
      <c r="A3514" s="41" t="s">
        <v>8637</v>
      </c>
      <c r="B3514" s="36" t="s">
        <v>748</v>
      </c>
      <c r="C3514" s="36" t="s">
        <v>51</v>
      </c>
      <c r="D3514" s="36" t="s">
        <v>76</v>
      </c>
      <c r="E3514" s="36" t="s">
        <v>749</v>
      </c>
      <c r="F3514" s="42">
        <f>SUMIFS('Sample - Superstore'!R:R,'Sample - Superstore'!$V:$V,$A3514,'Sample - Superstore'!$N:$N,$B3514)</f>
        <v>125.2006979</v>
      </c>
      <c r="G3514" s="43" t="str">
        <f>IF(OR($F3514&lt;Lower_Limit,$F3514&gt;Upper_Limit),TRUE,IF($F3514&gt;Upper_percentile,"P99",IF($F3514&lt;Lower_percentile,"P01","")))</f>
        <v/>
      </c>
      <c r="H3514" s="44">
        <f>SUMIFS('Sample - Superstore'!S:S,'Sample - Superstore'!$V:$V,$A3514,'Sample - Superstore'!$N:$N,$B3514)</f>
        <v>2</v>
      </c>
      <c r="I3514" s="45">
        <f>SUMIFS('Sample - Superstore'!T:T,'Sample - Superstore'!$V:$V,$A3514,'Sample - Superstore'!$N:$N,$B3514)</f>
        <v>0.2</v>
      </c>
      <c r="J3514" s="42">
        <f>SUMIFS('Sample - Superstore'!U:U,'Sample - Superstore'!$V:$V,$A3514,'Sample - Superstore'!$N:$N,$B3514)</f>
        <v>45.385253</v>
      </c>
      <c r="N3514" s="40"/>
    </row>
    <row r="3515">
      <c r="A3515" s="41" t="s">
        <v>8637</v>
      </c>
      <c r="B3515" s="36" t="s">
        <v>3835</v>
      </c>
      <c r="C3515" s="36" t="s">
        <v>51</v>
      </c>
      <c r="D3515" s="36" t="s">
        <v>635</v>
      </c>
      <c r="E3515" s="36" t="s">
        <v>3836</v>
      </c>
      <c r="F3515" s="42">
        <f>SUMIFS('Sample - Superstore'!R:R,'Sample - Superstore'!$V:$V,$A3515,'Sample - Superstore'!$N:$N,$B3515)</f>
        <v>34.7344856</v>
      </c>
      <c r="G3515" s="43" t="str">
        <f>IF(OR($F3515&lt;Lower_Limit,$F3515&gt;Upper_Limit),TRUE,IF($F3515&gt;Upper_percentile,"P99",IF($F3515&lt;Lower_percentile,"P01","")))</f>
        <v/>
      </c>
      <c r="H3515" s="44">
        <f>SUMIFS('Sample - Superstore'!S:S,'Sample - Superstore'!$V:$V,$A3515,'Sample - Superstore'!$N:$N,$B3515)</f>
        <v>5</v>
      </c>
      <c r="I3515" s="45">
        <f>SUMIFS('Sample - Superstore'!T:T,'Sample - Superstore'!$V:$V,$A3515,'Sample - Superstore'!$N:$N,$B3515)</f>
        <v>0</v>
      </c>
      <c r="J3515" s="42">
        <f>SUMIFS('Sample - Superstore'!U:U,'Sample - Superstore'!$V:$V,$A3515,'Sample - Superstore'!$N:$N,$B3515)</f>
        <v>10.07300082</v>
      </c>
      <c r="N3515" s="40"/>
    </row>
    <row r="3516">
      <c r="A3516" s="41" t="s">
        <v>8637</v>
      </c>
      <c r="B3516" s="36" t="s">
        <v>2340</v>
      </c>
      <c r="C3516" s="36" t="s">
        <v>51</v>
      </c>
      <c r="D3516" s="36" t="s">
        <v>124</v>
      </c>
      <c r="E3516" s="36" t="s">
        <v>2341</v>
      </c>
      <c r="F3516" s="42">
        <f>SUMIFS('Sample - Superstore'!R:R,'Sample - Superstore'!$V:$V,$A3516,'Sample - Superstore'!$N:$N,$B3516)</f>
        <v>83.80306173</v>
      </c>
      <c r="G3516" s="43" t="str">
        <f>IF(OR($F3516&lt;Lower_Limit,$F3516&gt;Upper_Limit),TRUE,IF($F3516&gt;Upper_percentile,"P99",IF($F3516&lt;Lower_percentile,"P01","")))</f>
        <v/>
      </c>
      <c r="H3516" s="44">
        <f>SUMIFS('Sample - Superstore'!S:S,'Sample - Superstore'!$V:$V,$A3516,'Sample - Superstore'!$N:$N,$B3516)</f>
        <v>3</v>
      </c>
      <c r="I3516" s="45">
        <f>SUMIFS('Sample - Superstore'!T:T,'Sample - Superstore'!$V:$V,$A3516,'Sample - Superstore'!$N:$N,$B3516)</f>
        <v>0</v>
      </c>
      <c r="J3516" s="42">
        <f>SUMIFS('Sample - Superstore'!U:U,'Sample - Superstore'!$V:$V,$A3516,'Sample - Superstore'!$N:$N,$B3516)</f>
        <v>38.5494084</v>
      </c>
      <c r="N3516" s="40"/>
    </row>
    <row r="3517">
      <c r="A3517" s="41" t="s">
        <v>8637</v>
      </c>
      <c r="B3517" s="36" t="s">
        <v>900</v>
      </c>
      <c r="C3517" s="36" t="s">
        <v>35</v>
      </c>
      <c r="D3517" s="36" t="s">
        <v>263</v>
      </c>
      <c r="E3517" s="36" t="s">
        <v>901</v>
      </c>
      <c r="F3517" s="42">
        <f>SUMIFS('Sample - Superstore'!R:R,'Sample - Superstore'!$V:$V,$A3517,'Sample - Superstore'!$N:$N,$B3517)</f>
        <v>234.4706</v>
      </c>
      <c r="G3517" s="43" t="str">
        <f>IF(OR($F3517&lt;Lower_Limit,$F3517&gt;Upper_Limit),TRUE,IF($F3517&gt;Upper_percentile,"P99",IF($F3517&lt;Lower_percentile,"P01","")))</f>
        <v/>
      </c>
      <c r="H3517" s="44">
        <f>SUMIFS('Sample - Superstore'!S:S,'Sample - Superstore'!$V:$V,$A3517,'Sample - Superstore'!$N:$N,$B3517)</f>
        <v>3</v>
      </c>
      <c r="I3517" s="45">
        <f>SUMIFS('Sample - Superstore'!T:T,'Sample - Superstore'!$V:$V,$A3517,'Sample - Superstore'!$N:$N,$B3517)</f>
        <v>0.1</v>
      </c>
      <c r="J3517" s="42">
        <f>SUMIFS('Sample - Superstore'!U:U,'Sample - Superstore'!$V:$V,$A3517,'Sample - Superstore'!$N:$N,$B3517)</f>
        <v>39.07843333</v>
      </c>
      <c r="N3517" s="40"/>
    </row>
    <row r="3518">
      <c r="A3518" s="41" t="s">
        <v>8637</v>
      </c>
      <c r="B3518" s="36" t="s">
        <v>2323</v>
      </c>
      <c r="C3518" s="36" t="s">
        <v>51</v>
      </c>
      <c r="D3518" s="36" t="s">
        <v>124</v>
      </c>
      <c r="E3518" s="36" t="s">
        <v>2324</v>
      </c>
      <c r="F3518" s="42">
        <f>SUMIFS('Sample - Superstore'!R:R,'Sample - Superstore'!$V:$V,$A3518,'Sample - Superstore'!$N:$N,$B3518)</f>
        <v>24.55477778</v>
      </c>
      <c r="G3518" s="43" t="str">
        <f>IF(OR($F3518&lt;Lower_Limit,$F3518&gt;Upper_Limit),TRUE,IF($F3518&gt;Upper_percentile,"P99",IF($F3518&lt;Lower_percentile,"P01","")))</f>
        <v/>
      </c>
      <c r="H3518" s="44">
        <f>SUMIFS('Sample - Superstore'!S:S,'Sample - Superstore'!$V:$V,$A3518,'Sample - Superstore'!$N:$N,$B3518)</f>
        <v>3</v>
      </c>
      <c r="I3518" s="45">
        <f>SUMIFS('Sample - Superstore'!T:T,'Sample - Superstore'!$V:$V,$A3518,'Sample - Superstore'!$N:$N,$B3518)</f>
        <v>0</v>
      </c>
      <c r="J3518" s="42">
        <f>SUMIFS('Sample - Superstore'!U:U,'Sample - Superstore'!$V:$V,$A3518,'Sample - Superstore'!$N:$N,$B3518)</f>
        <v>11.29519778</v>
      </c>
      <c r="N3518" s="40"/>
    </row>
    <row r="3519">
      <c r="A3519" s="41" t="s">
        <v>8637</v>
      </c>
      <c r="B3519" s="36" t="s">
        <v>3566</v>
      </c>
      <c r="C3519" s="36" t="s">
        <v>51</v>
      </c>
      <c r="D3519" s="36" t="s">
        <v>124</v>
      </c>
      <c r="E3519" s="36" t="s">
        <v>3567</v>
      </c>
      <c r="F3519" s="42">
        <f>SUMIFS('Sample - Superstore'!R:R,'Sample - Superstore'!$V:$V,$A3519,'Sample - Superstore'!$N:$N,$B3519)</f>
        <v>19.44</v>
      </c>
      <c r="G3519" s="43" t="str">
        <f>IF(OR($F3519&lt;Lower_Limit,$F3519&gt;Upper_Limit),TRUE,IF($F3519&gt;Upper_percentile,"P99",IF($F3519&lt;Lower_percentile,"P01","")))</f>
        <v/>
      </c>
      <c r="H3519" s="44">
        <f>SUMIFS('Sample - Superstore'!S:S,'Sample - Superstore'!$V:$V,$A3519,'Sample - Superstore'!$N:$N,$B3519)</f>
        <v>3</v>
      </c>
      <c r="I3519" s="45">
        <f>SUMIFS('Sample - Superstore'!T:T,'Sample - Superstore'!$V:$V,$A3519,'Sample - Superstore'!$N:$N,$B3519)</f>
        <v>0</v>
      </c>
      <c r="J3519" s="42">
        <f>SUMIFS('Sample - Superstore'!U:U,'Sample - Superstore'!$V:$V,$A3519,'Sample - Superstore'!$N:$N,$B3519)</f>
        <v>9.3312</v>
      </c>
      <c r="N3519" s="40"/>
    </row>
    <row r="3520">
      <c r="A3520" s="41" t="s">
        <v>8637</v>
      </c>
      <c r="B3520" s="36" t="s">
        <v>6952</v>
      </c>
      <c r="C3520" s="36" t="s">
        <v>35</v>
      </c>
      <c r="D3520" s="36" t="s">
        <v>121</v>
      </c>
      <c r="E3520" s="36" t="s">
        <v>6953</v>
      </c>
      <c r="F3520" s="42">
        <f>SUMIFS('Sample - Superstore'!R:R,'Sample - Superstore'!$V:$V,$A3520,'Sample - Superstore'!$N:$N,$B3520)</f>
        <v>126.3</v>
      </c>
      <c r="G3520" s="43" t="str">
        <f>IF(OR($F3520&lt;Lower_Limit,$F3520&gt;Upper_Limit),TRUE,IF($F3520&gt;Upper_percentile,"P99",IF($F3520&lt;Lower_percentile,"P01","")))</f>
        <v/>
      </c>
      <c r="H3520" s="44">
        <f>SUMIFS('Sample - Superstore'!S:S,'Sample - Superstore'!$V:$V,$A3520,'Sample - Superstore'!$N:$N,$B3520)</f>
        <v>3</v>
      </c>
      <c r="I3520" s="45">
        <f>SUMIFS('Sample - Superstore'!T:T,'Sample - Superstore'!$V:$V,$A3520,'Sample - Superstore'!$N:$N,$B3520)</f>
        <v>0</v>
      </c>
      <c r="J3520" s="42">
        <f>SUMIFS('Sample - Superstore'!U:U,'Sample - Superstore'!$V:$V,$A3520,'Sample - Superstore'!$N:$N,$B3520)</f>
        <v>40.416</v>
      </c>
      <c r="N3520" s="40"/>
    </row>
    <row r="3521">
      <c r="A3521" s="41" t="s">
        <v>8637</v>
      </c>
      <c r="B3521" s="36" t="s">
        <v>1637</v>
      </c>
      <c r="C3521" s="36" t="s">
        <v>51</v>
      </c>
      <c r="D3521" s="36" t="s">
        <v>52</v>
      </c>
      <c r="E3521" s="36" t="s">
        <v>1638</v>
      </c>
      <c r="F3521" s="42">
        <f>SUMIFS('Sample - Superstore'!R:R,'Sample - Superstore'!$V:$V,$A3521,'Sample - Superstore'!$N:$N,$B3521)</f>
        <v>1295.78</v>
      </c>
      <c r="G3521" s="43" t="str">
        <f>IF(OR($F3521&lt;Lower_Limit,$F3521&gt;Upper_Limit),TRUE,IF($F3521&gt;Upper_percentile,"P99",IF($F3521&lt;Lower_percentile,"P01","")))</f>
        <v/>
      </c>
      <c r="H3521" s="44">
        <f>SUMIFS('Sample - Superstore'!S:S,'Sample - Superstore'!$V:$V,$A3521,'Sample - Superstore'!$N:$N,$B3521)</f>
        <v>2</v>
      </c>
      <c r="I3521" s="45">
        <f>SUMIFS('Sample - Superstore'!T:T,'Sample - Superstore'!$V:$V,$A3521,'Sample - Superstore'!$N:$N,$B3521)</f>
        <v>0</v>
      </c>
      <c r="J3521" s="42">
        <f>SUMIFS('Sample - Superstore'!U:U,'Sample - Superstore'!$V:$V,$A3521,'Sample - Superstore'!$N:$N,$B3521)</f>
        <v>310.9872</v>
      </c>
      <c r="N3521" s="40"/>
    </row>
    <row r="3522">
      <c r="A3522" s="41" t="s">
        <v>8637</v>
      </c>
      <c r="B3522" s="36" t="s">
        <v>3534</v>
      </c>
      <c r="C3522" s="36" t="s">
        <v>51</v>
      </c>
      <c r="D3522" s="36" t="s">
        <v>283</v>
      </c>
      <c r="E3522" s="36" t="s">
        <v>5497</v>
      </c>
      <c r="F3522" s="42">
        <f>SUMIFS('Sample - Superstore'!R:R,'Sample - Superstore'!$V:$V,$A3522,'Sample - Superstore'!$N:$N,$B3522)</f>
        <v>444.3401235</v>
      </c>
      <c r="G3522" s="43" t="str">
        <f>IF(OR($F3522&lt;Lower_Limit,$F3522&gt;Upper_Limit),TRUE,IF($F3522&gt;Upper_percentile,"P99",IF($F3522&lt;Lower_percentile,"P01","")))</f>
        <v/>
      </c>
      <c r="H3522" s="44">
        <f>SUMIFS('Sample - Superstore'!S:S,'Sample - Superstore'!$V:$V,$A3522,'Sample - Superstore'!$N:$N,$B3522)</f>
        <v>3</v>
      </c>
      <c r="I3522" s="45">
        <f>SUMIFS('Sample - Superstore'!T:T,'Sample - Superstore'!$V:$V,$A3522,'Sample - Superstore'!$N:$N,$B3522)</f>
        <v>0</v>
      </c>
      <c r="J3522" s="42">
        <f>SUMIFS('Sample - Superstore'!U:U,'Sample - Superstore'!$V:$V,$A3522,'Sample - Superstore'!$N:$N,$B3522)</f>
        <v>111.0850309</v>
      </c>
      <c r="N3522" s="40"/>
    </row>
    <row r="3523">
      <c r="A3523" s="41" t="s">
        <v>8637</v>
      </c>
      <c r="B3523" s="36" t="s">
        <v>3989</v>
      </c>
      <c r="C3523" s="36" t="s">
        <v>51</v>
      </c>
      <c r="D3523" s="36" t="s">
        <v>76</v>
      </c>
      <c r="E3523" s="36" t="s">
        <v>4147</v>
      </c>
      <c r="F3523" s="42">
        <f>SUMIFS('Sample - Superstore'!R:R,'Sample - Superstore'!$V:$V,$A3523,'Sample - Superstore'!$N:$N,$B3523)</f>
        <v>14.1281893</v>
      </c>
      <c r="G3523" s="43" t="str">
        <f>IF(OR($F3523&lt;Lower_Limit,$F3523&gt;Upper_Limit),TRUE,IF($F3523&gt;Upper_percentile,"P99",IF($F3523&lt;Lower_percentile,"P01","")))</f>
        <v/>
      </c>
      <c r="H3523" s="44">
        <f>SUMIFS('Sample - Superstore'!S:S,'Sample - Superstore'!$V:$V,$A3523,'Sample - Superstore'!$N:$N,$B3523)</f>
        <v>2</v>
      </c>
      <c r="I3523" s="45">
        <f>SUMIFS('Sample - Superstore'!T:T,'Sample - Superstore'!$V:$V,$A3523,'Sample - Superstore'!$N:$N,$B3523)</f>
        <v>0</v>
      </c>
      <c r="J3523" s="42">
        <f>SUMIFS('Sample - Superstore'!U:U,'Sample - Superstore'!$V:$V,$A3523,'Sample - Superstore'!$N:$N,$B3523)</f>
        <v>7.06409465</v>
      </c>
      <c r="N3523" s="40"/>
    </row>
    <row r="3524">
      <c r="A3524" s="41" t="s">
        <v>8637</v>
      </c>
      <c r="B3524" s="36" t="s">
        <v>870</v>
      </c>
      <c r="C3524" s="36" t="s">
        <v>51</v>
      </c>
      <c r="D3524" s="36" t="s">
        <v>76</v>
      </c>
      <c r="E3524" s="36" t="s">
        <v>871</v>
      </c>
      <c r="F3524" s="42">
        <f>SUMIFS('Sample - Superstore'!R:R,'Sample - Superstore'!$V:$V,$A3524,'Sample - Superstore'!$N:$N,$B3524)</f>
        <v>312.552</v>
      </c>
      <c r="G3524" s="43" t="str">
        <f>IF(OR($F3524&lt;Lower_Limit,$F3524&gt;Upper_Limit),TRUE,IF($F3524&gt;Upper_percentile,"P99",IF($F3524&lt;Lower_percentile,"P01","")))</f>
        <v/>
      </c>
      <c r="H3524" s="44">
        <f>SUMIFS('Sample - Superstore'!S:S,'Sample - Superstore'!$V:$V,$A3524,'Sample - Superstore'!$N:$N,$B3524)</f>
        <v>9</v>
      </c>
      <c r="I3524" s="45">
        <f>SUMIFS('Sample - Superstore'!T:T,'Sample - Superstore'!$V:$V,$A3524,'Sample - Superstore'!$N:$N,$B3524)</f>
        <v>0.2</v>
      </c>
      <c r="J3524" s="42">
        <f>SUMIFS('Sample - Superstore'!U:U,'Sample - Superstore'!$V:$V,$A3524,'Sample - Superstore'!$N:$N,$B3524)</f>
        <v>101.5794</v>
      </c>
      <c r="N3524" s="40"/>
    </row>
    <row r="3525">
      <c r="A3525" s="41" t="s">
        <v>8637</v>
      </c>
      <c r="B3525" s="36" t="s">
        <v>291</v>
      </c>
      <c r="C3525" s="36" t="s">
        <v>51</v>
      </c>
      <c r="D3525" s="36" t="s">
        <v>124</v>
      </c>
      <c r="E3525" s="36" t="s">
        <v>292</v>
      </c>
      <c r="F3525" s="42">
        <f>SUMIFS('Sample - Superstore'!R:R,'Sample - Superstore'!$V:$V,$A3525,'Sample - Superstore'!$N:$N,$B3525)</f>
        <v>6.346666667</v>
      </c>
      <c r="G3525" s="43" t="str">
        <f>IF(OR($F3525&lt;Lower_Limit,$F3525&gt;Upper_Limit),TRUE,IF($F3525&gt;Upper_percentile,"P99",IF($F3525&lt;Lower_percentile,"P01","")))</f>
        <v/>
      </c>
      <c r="H3525" s="44">
        <f>SUMIFS('Sample - Superstore'!S:S,'Sample - Superstore'!$V:$V,$A3525,'Sample - Superstore'!$N:$N,$B3525)</f>
        <v>1</v>
      </c>
      <c r="I3525" s="45">
        <f>SUMIFS('Sample - Superstore'!T:T,'Sample - Superstore'!$V:$V,$A3525,'Sample - Superstore'!$N:$N,$B3525)</f>
        <v>0.2</v>
      </c>
      <c r="J3525" s="42">
        <f>SUMIFS('Sample - Superstore'!U:U,'Sample - Superstore'!$V:$V,$A3525,'Sample - Superstore'!$N:$N,$B3525)</f>
        <v>2.221333333</v>
      </c>
      <c r="N3525" s="40"/>
    </row>
    <row r="3526">
      <c r="A3526" s="41" t="s">
        <v>8637</v>
      </c>
      <c r="B3526" s="36" t="s">
        <v>6096</v>
      </c>
      <c r="C3526" s="36" t="s">
        <v>51</v>
      </c>
      <c r="D3526" s="36" t="s">
        <v>76</v>
      </c>
      <c r="E3526" s="36" t="s">
        <v>6097</v>
      </c>
      <c r="F3526" s="42">
        <f>SUMIFS('Sample - Superstore'!R:R,'Sample - Superstore'!$V:$V,$A3526,'Sample - Superstore'!$N:$N,$B3526)</f>
        <v>895.92</v>
      </c>
      <c r="G3526" s="43" t="str">
        <f>IF(OR($F3526&lt;Lower_Limit,$F3526&gt;Upper_Limit),TRUE,IF($F3526&gt;Upper_percentile,"P99",IF($F3526&lt;Lower_percentile,"P01","")))</f>
        <v/>
      </c>
      <c r="H3526" s="44">
        <f>SUMIFS('Sample - Superstore'!S:S,'Sample - Superstore'!$V:$V,$A3526,'Sample - Superstore'!$N:$N,$B3526)</f>
        <v>5</v>
      </c>
      <c r="I3526" s="45">
        <f>SUMIFS('Sample - Superstore'!T:T,'Sample - Superstore'!$V:$V,$A3526,'Sample - Superstore'!$N:$N,$B3526)</f>
        <v>0.2</v>
      </c>
      <c r="J3526" s="42">
        <f>SUMIFS('Sample - Superstore'!U:U,'Sample - Superstore'!$V:$V,$A3526,'Sample - Superstore'!$N:$N,$B3526)</f>
        <v>302.373</v>
      </c>
      <c r="N3526" s="40"/>
    </row>
    <row r="3527">
      <c r="A3527" s="41" t="s">
        <v>8637</v>
      </c>
      <c r="B3527" s="36" t="s">
        <v>6960</v>
      </c>
      <c r="C3527" s="36" t="s">
        <v>51</v>
      </c>
      <c r="D3527" s="36" t="s">
        <v>52</v>
      </c>
      <c r="E3527" s="36" t="s">
        <v>6961</v>
      </c>
      <c r="F3527" s="42">
        <f>SUMIFS('Sample - Superstore'!R:R,'Sample - Superstore'!$V:$V,$A3527,'Sample - Superstore'!$N:$N,$B3527)</f>
        <v>130.71</v>
      </c>
      <c r="G3527" s="43" t="str">
        <f>IF(OR($F3527&lt;Lower_Limit,$F3527&gt;Upper_Limit),TRUE,IF($F3527&gt;Upper_percentile,"P99",IF($F3527&lt;Lower_percentile,"P01","")))</f>
        <v/>
      </c>
      <c r="H3527" s="44">
        <f>SUMIFS('Sample - Superstore'!S:S,'Sample - Superstore'!$V:$V,$A3527,'Sample - Superstore'!$N:$N,$B3527)</f>
        <v>3</v>
      </c>
      <c r="I3527" s="45">
        <f>SUMIFS('Sample - Superstore'!T:T,'Sample - Superstore'!$V:$V,$A3527,'Sample - Superstore'!$N:$N,$B3527)</f>
        <v>0</v>
      </c>
      <c r="J3527" s="42">
        <f>SUMIFS('Sample - Superstore'!U:U,'Sample - Superstore'!$V:$V,$A3527,'Sample - Superstore'!$N:$N,$B3527)</f>
        <v>39.213</v>
      </c>
      <c r="N3527" s="40"/>
    </row>
    <row r="3528">
      <c r="A3528" s="41" t="s">
        <v>8637</v>
      </c>
      <c r="B3528" s="36" t="s">
        <v>4375</v>
      </c>
      <c r="C3528" s="36" t="s">
        <v>51</v>
      </c>
      <c r="D3528" s="36" t="s">
        <v>93</v>
      </c>
      <c r="E3528" s="36" t="s">
        <v>4376</v>
      </c>
      <c r="F3528" s="42">
        <f>SUMIFS('Sample - Superstore'!R:R,'Sample - Superstore'!$V:$V,$A3528,'Sample - Superstore'!$N:$N,$B3528)</f>
        <v>11.68</v>
      </c>
      <c r="G3528" s="43" t="str">
        <f>IF(OR($F3528&lt;Lower_Limit,$F3528&gt;Upper_Limit),TRUE,IF($F3528&gt;Upper_percentile,"P99",IF($F3528&lt;Lower_percentile,"P01","")))</f>
        <v/>
      </c>
      <c r="H3528" s="44">
        <f>SUMIFS('Sample - Superstore'!S:S,'Sample - Superstore'!$V:$V,$A3528,'Sample - Superstore'!$N:$N,$B3528)</f>
        <v>2</v>
      </c>
      <c r="I3528" s="45">
        <f>SUMIFS('Sample - Superstore'!T:T,'Sample - Superstore'!$V:$V,$A3528,'Sample - Superstore'!$N:$N,$B3528)</f>
        <v>0</v>
      </c>
      <c r="J3528" s="42">
        <f>SUMIFS('Sample - Superstore'!U:U,'Sample - Superstore'!$V:$V,$A3528,'Sample - Superstore'!$N:$N,$B3528)</f>
        <v>3.0368</v>
      </c>
      <c r="N3528" s="40"/>
    </row>
    <row r="3529">
      <c r="A3529" s="41" t="s">
        <v>8637</v>
      </c>
      <c r="B3529" s="36" t="s">
        <v>6962</v>
      </c>
      <c r="C3529" s="36" t="s">
        <v>39</v>
      </c>
      <c r="D3529" s="36" t="s">
        <v>61</v>
      </c>
      <c r="E3529" s="36" t="s">
        <v>6963</v>
      </c>
      <c r="F3529" s="42">
        <f>SUMIFS('Sample - Superstore'!R:R,'Sample - Superstore'!$V:$V,$A3529,'Sample - Superstore'!$N:$N,$B3529)</f>
        <v>62.31</v>
      </c>
      <c r="G3529" s="43" t="str">
        <f>IF(OR($F3529&lt;Lower_Limit,$F3529&gt;Upper_Limit),TRUE,IF($F3529&gt;Upper_percentile,"P99",IF($F3529&lt;Lower_percentile,"P01","")))</f>
        <v/>
      </c>
      <c r="H3529" s="44">
        <f>SUMIFS('Sample - Superstore'!S:S,'Sample - Superstore'!$V:$V,$A3529,'Sample - Superstore'!$N:$N,$B3529)</f>
        <v>3</v>
      </c>
      <c r="I3529" s="45">
        <f>SUMIFS('Sample - Superstore'!T:T,'Sample - Superstore'!$V:$V,$A3529,'Sample - Superstore'!$N:$N,$B3529)</f>
        <v>0</v>
      </c>
      <c r="J3529" s="42">
        <f>SUMIFS('Sample - Superstore'!U:U,'Sample - Superstore'!$V:$V,$A3529,'Sample - Superstore'!$N:$N,$B3529)</f>
        <v>22.4316</v>
      </c>
      <c r="N3529" s="40"/>
    </row>
    <row r="3530">
      <c r="A3530" s="41" t="s">
        <v>8637</v>
      </c>
      <c r="B3530" s="36" t="s">
        <v>5136</v>
      </c>
      <c r="C3530" s="36" t="s">
        <v>35</v>
      </c>
      <c r="D3530" s="36" t="s">
        <v>36</v>
      </c>
      <c r="E3530" s="36" t="s">
        <v>5137</v>
      </c>
      <c r="F3530" s="42">
        <f>SUMIFS('Sample - Superstore'!R:R,'Sample - Superstore'!$V:$V,$A3530,'Sample - Superstore'!$N:$N,$B3530)</f>
        <v>782.0944444</v>
      </c>
      <c r="G3530" s="43" t="str">
        <f>IF(OR($F3530&lt;Lower_Limit,$F3530&gt;Upper_Limit),TRUE,IF($F3530&gt;Upper_percentile,"P99",IF($F3530&lt;Lower_percentile,"P01","")))</f>
        <v/>
      </c>
      <c r="H3530" s="44">
        <f>SUMIFS('Sample - Superstore'!S:S,'Sample - Superstore'!$V:$V,$A3530,'Sample - Superstore'!$N:$N,$B3530)</f>
        <v>9</v>
      </c>
      <c r="I3530" s="45">
        <f>SUMIFS('Sample - Superstore'!T:T,'Sample - Superstore'!$V:$V,$A3530,'Sample - Superstore'!$N:$N,$B3530)</f>
        <v>0</v>
      </c>
      <c r="J3530" s="42">
        <f>SUMIFS('Sample - Superstore'!U:U,'Sample - Superstore'!$V:$V,$A3530,'Sample - Superstore'!$N:$N,$B3530)</f>
        <v>226.8073889</v>
      </c>
      <c r="N3530" s="40"/>
    </row>
    <row r="3531">
      <c r="A3531" s="41" t="s">
        <v>8637</v>
      </c>
      <c r="B3531" s="36" t="s">
        <v>2489</v>
      </c>
      <c r="C3531" s="36" t="s">
        <v>51</v>
      </c>
      <c r="D3531" s="36" t="s">
        <v>635</v>
      </c>
      <c r="E3531" s="36" t="s">
        <v>2490</v>
      </c>
      <c r="F3531" s="42">
        <f>SUMIFS('Sample - Superstore'!R:R,'Sample - Superstore'!$V:$V,$A3531,'Sample - Superstore'!$N:$N,$B3531)</f>
        <v>37.57314815</v>
      </c>
      <c r="G3531" s="43" t="str">
        <f>IF(OR($F3531&lt;Lower_Limit,$F3531&gt;Upper_Limit),TRUE,IF($F3531&gt;Upper_percentile,"P99",IF($F3531&lt;Lower_percentile,"P01","")))</f>
        <v/>
      </c>
      <c r="H3531" s="44">
        <f>SUMIFS('Sample - Superstore'!S:S,'Sample - Superstore'!$V:$V,$A3531,'Sample - Superstore'!$N:$N,$B3531)</f>
        <v>3</v>
      </c>
      <c r="I3531" s="45">
        <f>SUMIFS('Sample - Superstore'!T:T,'Sample - Superstore'!$V:$V,$A3531,'Sample - Superstore'!$N:$N,$B3531)</f>
        <v>0</v>
      </c>
      <c r="J3531" s="42">
        <f>SUMIFS('Sample - Superstore'!U:U,'Sample - Superstore'!$V:$V,$A3531,'Sample - Superstore'!$N:$N,$B3531)</f>
        <v>9.769018519</v>
      </c>
      <c r="N3531" s="40"/>
    </row>
    <row r="3532">
      <c r="A3532" s="41" t="s">
        <v>8637</v>
      </c>
      <c r="B3532" s="36" t="s">
        <v>2859</v>
      </c>
      <c r="C3532" s="36" t="s">
        <v>35</v>
      </c>
      <c r="D3532" s="36" t="s">
        <v>121</v>
      </c>
      <c r="E3532" s="36" t="s">
        <v>2860</v>
      </c>
      <c r="F3532" s="42">
        <f>SUMIFS('Sample - Superstore'!R:R,'Sample - Superstore'!$V:$V,$A3532,'Sample - Superstore'!$N:$N,$B3532)</f>
        <v>30.80288066</v>
      </c>
      <c r="G3532" s="43" t="str">
        <f>IF(OR($F3532&lt;Lower_Limit,$F3532&gt;Upper_Limit),TRUE,IF($F3532&gt;Upper_percentile,"P99",IF($F3532&lt;Lower_percentile,"P01","")))</f>
        <v/>
      </c>
      <c r="H3532" s="44">
        <f>SUMIFS('Sample - Superstore'!S:S,'Sample - Superstore'!$V:$V,$A3532,'Sample - Superstore'!$N:$N,$B3532)</f>
        <v>2</v>
      </c>
      <c r="I3532" s="45">
        <f>SUMIFS('Sample - Superstore'!T:T,'Sample - Superstore'!$V:$V,$A3532,'Sample - Superstore'!$N:$N,$B3532)</f>
        <v>0</v>
      </c>
      <c r="J3532" s="42">
        <f>SUMIFS('Sample - Superstore'!U:U,'Sample - Superstore'!$V:$V,$A3532,'Sample - Superstore'!$N:$N,$B3532)</f>
        <v>10.47297942</v>
      </c>
      <c r="N3532" s="40"/>
    </row>
    <row r="3533">
      <c r="A3533" s="41" t="s">
        <v>8637</v>
      </c>
      <c r="B3533" s="36" t="s">
        <v>6966</v>
      </c>
      <c r="C3533" s="36" t="s">
        <v>51</v>
      </c>
      <c r="D3533" s="36" t="s">
        <v>283</v>
      </c>
      <c r="E3533" s="36" t="s">
        <v>6967</v>
      </c>
      <c r="F3533" s="42">
        <f>SUMIFS('Sample - Superstore'!R:R,'Sample - Superstore'!$V:$V,$A3533,'Sample - Superstore'!$N:$N,$B3533)</f>
        <v>26.18979424</v>
      </c>
      <c r="G3533" s="43" t="str">
        <f>IF(OR($F3533&lt;Lower_Limit,$F3533&gt;Upper_Limit),TRUE,IF($F3533&gt;Upper_percentile,"P99",IF($F3533&lt;Lower_percentile,"P01","")))</f>
        <v/>
      </c>
      <c r="H3533" s="44">
        <f>SUMIFS('Sample - Superstore'!S:S,'Sample - Superstore'!$V:$V,$A3533,'Sample - Superstore'!$N:$N,$B3533)</f>
        <v>2</v>
      </c>
      <c r="I3533" s="45">
        <f>SUMIFS('Sample - Superstore'!T:T,'Sample - Superstore'!$V:$V,$A3533,'Sample - Superstore'!$N:$N,$B3533)</f>
        <v>0.8</v>
      </c>
      <c r="J3533" s="42">
        <f>SUMIFS('Sample - Superstore'!U:U,'Sample - Superstore'!$V:$V,$A3533,'Sample - Superstore'!$N:$N,$B3533)</f>
        <v>-66.78397531</v>
      </c>
      <c r="N3533" s="40"/>
    </row>
    <row r="3534">
      <c r="A3534" s="41" t="s">
        <v>8637</v>
      </c>
      <c r="B3534" s="36" t="s">
        <v>6968</v>
      </c>
      <c r="C3534" s="36" t="s">
        <v>35</v>
      </c>
      <c r="D3534" s="36" t="s">
        <v>73</v>
      </c>
      <c r="E3534" s="36" t="s">
        <v>6969</v>
      </c>
      <c r="F3534" s="42">
        <f>SUMIFS('Sample - Superstore'!R:R,'Sample - Superstore'!$V:$V,$A3534,'Sample - Superstore'!$N:$N,$B3534)</f>
        <v>376.2383333</v>
      </c>
      <c r="G3534" s="43" t="str">
        <f>IF(OR($F3534&lt;Lower_Limit,$F3534&gt;Upper_Limit),TRUE,IF($F3534&gt;Upper_percentile,"P99",IF($F3534&lt;Lower_percentile,"P01","")))</f>
        <v/>
      </c>
      <c r="H3534" s="44">
        <f>SUMIFS('Sample - Superstore'!S:S,'Sample - Superstore'!$V:$V,$A3534,'Sample - Superstore'!$N:$N,$B3534)</f>
        <v>3</v>
      </c>
      <c r="I3534" s="45">
        <f>SUMIFS('Sample - Superstore'!T:T,'Sample - Superstore'!$V:$V,$A3534,'Sample - Superstore'!$N:$N,$B3534)</f>
        <v>0.3</v>
      </c>
      <c r="J3534" s="42">
        <f>SUMIFS('Sample - Superstore'!U:U,'Sample - Superstore'!$V:$V,$A3534,'Sample - Superstore'!$N:$N,$B3534)</f>
        <v>-48.3735</v>
      </c>
      <c r="N3534" s="40"/>
    </row>
    <row r="3535">
      <c r="A3535" s="41" t="s">
        <v>8637</v>
      </c>
      <c r="B3535" s="36" t="s">
        <v>4359</v>
      </c>
      <c r="C3535" s="36" t="s">
        <v>35</v>
      </c>
      <c r="D3535" s="36" t="s">
        <v>36</v>
      </c>
      <c r="E3535" s="36" t="s">
        <v>4360</v>
      </c>
      <c r="F3535" s="42">
        <f>SUMIFS('Sample - Superstore'!R:R,'Sample - Superstore'!$V:$V,$A3535,'Sample - Superstore'!$N:$N,$B3535)</f>
        <v>501.9537531</v>
      </c>
      <c r="G3535" s="43" t="str">
        <f>IF(OR($F3535&lt;Lower_Limit,$F3535&gt;Upper_Limit),TRUE,IF($F3535&gt;Upper_percentile,"P99",IF($F3535&lt;Lower_percentile,"P01","")))</f>
        <v/>
      </c>
      <c r="H3535" s="44">
        <f>SUMIFS('Sample - Superstore'!S:S,'Sample - Superstore'!$V:$V,$A3535,'Sample - Superstore'!$N:$N,$B3535)</f>
        <v>3</v>
      </c>
      <c r="I3535" s="45">
        <f>SUMIFS('Sample - Superstore'!T:T,'Sample - Superstore'!$V:$V,$A3535,'Sample - Superstore'!$N:$N,$B3535)</f>
        <v>0.32</v>
      </c>
      <c r="J3535" s="42">
        <f>SUMIFS('Sample - Superstore'!U:U,'Sample - Superstore'!$V:$V,$A3535,'Sample - Superstore'!$N:$N,$B3535)</f>
        <v>-118.1067654</v>
      </c>
      <c r="N3535" s="40"/>
    </row>
    <row r="3536">
      <c r="A3536" s="41" t="s">
        <v>8637</v>
      </c>
      <c r="B3536" s="36" t="s">
        <v>6349</v>
      </c>
      <c r="C3536" s="36" t="s">
        <v>51</v>
      </c>
      <c r="D3536" s="36" t="s">
        <v>76</v>
      </c>
      <c r="E3536" s="36" t="s">
        <v>6350</v>
      </c>
      <c r="F3536" s="42">
        <f>SUMIFS('Sample - Superstore'!R:R,'Sample - Superstore'!$V:$V,$A3536,'Sample - Superstore'!$N:$N,$B3536)</f>
        <v>75.792</v>
      </c>
      <c r="G3536" s="43" t="str">
        <f>IF(OR($F3536&lt;Lower_Limit,$F3536&gt;Upper_Limit),TRUE,IF($F3536&gt;Upper_percentile,"P99",IF($F3536&lt;Lower_percentile,"P01","")))</f>
        <v/>
      </c>
      <c r="H3536" s="44">
        <f>SUMIFS('Sample - Superstore'!S:S,'Sample - Superstore'!$V:$V,$A3536,'Sample - Superstore'!$N:$N,$B3536)</f>
        <v>3</v>
      </c>
      <c r="I3536" s="45">
        <f>SUMIFS('Sample - Superstore'!T:T,'Sample - Superstore'!$V:$V,$A3536,'Sample - Superstore'!$N:$N,$B3536)</f>
        <v>0.2</v>
      </c>
      <c r="J3536" s="42">
        <f>SUMIFS('Sample - Superstore'!U:U,'Sample - Superstore'!$V:$V,$A3536,'Sample - Superstore'!$N:$N,$B3536)</f>
        <v>25.5798</v>
      </c>
      <c r="N3536" s="40"/>
    </row>
    <row r="3537">
      <c r="A3537" s="41" t="s">
        <v>8637</v>
      </c>
      <c r="B3537" s="36" t="s">
        <v>5523</v>
      </c>
      <c r="C3537" s="36" t="s">
        <v>35</v>
      </c>
      <c r="D3537" s="36" t="s">
        <v>73</v>
      </c>
      <c r="E3537" s="36" t="s">
        <v>5524</v>
      </c>
      <c r="F3537" s="42">
        <f>SUMIFS('Sample - Superstore'!R:R,'Sample - Superstore'!$V:$V,$A3537,'Sample - Superstore'!$N:$N,$B3537)</f>
        <v>1279.349333</v>
      </c>
      <c r="G3537" s="43" t="str">
        <f>IF(OR($F3537&lt;Lower_Limit,$F3537&gt;Upper_Limit),TRUE,IF($F3537&gt;Upper_percentile,"P99",IF($F3537&lt;Lower_percentile,"P01","")))</f>
        <v/>
      </c>
      <c r="H3537" s="44">
        <f>SUMIFS('Sample - Superstore'!S:S,'Sample - Superstore'!$V:$V,$A3537,'Sample - Superstore'!$N:$N,$B3537)</f>
        <v>5</v>
      </c>
      <c r="I3537" s="45">
        <f>SUMIFS('Sample - Superstore'!T:T,'Sample - Superstore'!$V:$V,$A3537,'Sample - Superstore'!$N:$N,$B3537)</f>
        <v>0.4</v>
      </c>
      <c r="J3537" s="42">
        <f>SUMIFS('Sample - Superstore'!U:U,'Sample - Superstore'!$V:$V,$A3537,'Sample - Superstore'!$N:$N,$B3537)</f>
        <v>-362.4823111</v>
      </c>
      <c r="N3537" s="40"/>
    </row>
    <row r="3538">
      <c r="A3538" s="41" t="s">
        <v>8637</v>
      </c>
      <c r="B3538" s="36" t="s">
        <v>3170</v>
      </c>
      <c r="C3538" s="36" t="s">
        <v>51</v>
      </c>
      <c r="D3538" s="36" t="s">
        <v>52</v>
      </c>
      <c r="E3538" s="36" t="s">
        <v>3171</v>
      </c>
      <c r="F3538" s="42">
        <f>SUMIFS('Sample - Superstore'!R:R,'Sample - Superstore'!$V:$V,$A3538,'Sample - Superstore'!$N:$N,$B3538)</f>
        <v>304.4215309</v>
      </c>
      <c r="G3538" s="43" t="str">
        <f>IF(OR($F3538&lt;Lower_Limit,$F3538&gt;Upper_Limit),TRUE,IF($F3538&gt;Upper_percentile,"P99",IF($F3538&lt;Lower_percentile,"P01","")))</f>
        <v/>
      </c>
      <c r="H3538" s="44">
        <f>SUMIFS('Sample - Superstore'!S:S,'Sample - Superstore'!$V:$V,$A3538,'Sample - Superstore'!$N:$N,$B3538)</f>
        <v>7</v>
      </c>
      <c r="I3538" s="45">
        <f>SUMIFS('Sample - Superstore'!T:T,'Sample - Superstore'!$V:$V,$A3538,'Sample - Superstore'!$N:$N,$B3538)</f>
        <v>0</v>
      </c>
      <c r="J3538" s="42">
        <f>SUMIFS('Sample - Superstore'!U:U,'Sample - Superstore'!$V:$V,$A3538,'Sample - Superstore'!$N:$N,$B3538)</f>
        <v>82.19381333</v>
      </c>
      <c r="N3538" s="40"/>
    </row>
    <row r="3539">
      <c r="A3539" s="41" t="s">
        <v>8637</v>
      </c>
      <c r="B3539" s="36" t="s">
        <v>5311</v>
      </c>
      <c r="C3539" s="36" t="s">
        <v>35</v>
      </c>
      <c r="D3539" s="36" t="s">
        <v>121</v>
      </c>
      <c r="E3539" s="36" t="s">
        <v>5312</v>
      </c>
      <c r="F3539" s="42">
        <f>SUMIFS('Sample - Superstore'!R:R,'Sample - Superstore'!$V:$V,$A3539,'Sample - Superstore'!$N:$N,$B3539)</f>
        <v>27.22488889</v>
      </c>
      <c r="G3539" s="43" t="str">
        <f>IF(OR($F3539&lt;Lower_Limit,$F3539&gt;Upper_Limit),TRUE,IF($F3539&gt;Upper_percentile,"P99",IF($F3539&lt;Lower_percentile,"P01","")))</f>
        <v/>
      </c>
      <c r="H3539" s="44">
        <f>SUMIFS('Sample - Superstore'!S:S,'Sample - Superstore'!$V:$V,$A3539,'Sample - Superstore'!$N:$N,$B3539)</f>
        <v>1</v>
      </c>
      <c r="I3539" s="45">
        <f>SUMIFS('Sample - Superstore'!T:T,'Sample - Superstore'!$V:$V,$A3539,'Sample - Superstore'!$N:$N,$B3539)</f>
        <v>0</v>
      </c>
      <c r="J3539" s="42">
        <f>SUMIFS('Sample - Superstore'!U:U,'Sample - Superstore'!$V:$V,$A3539,'Sample - Superstore'!$N:$N,$B3539)</f>
        <v>11.97895111</v>
      </c>
      <c r="N3539" s="40"/>
    </row>
    <row r="3540">
      <c r="A3540" s="41" t="s">
        <v>8637</v>
      </c>
      <c r="B3540" s="36" t="s">
        <v>4367</v>
      </c>
      <c r="C3540" s="36" t="s">
        <v>39</v>
      </c>
      <c r="D3540" s="36" t="s">
        <v>40</v>
      </c>
      <c r="E3540" s="36" t="s">
        <v>4368</v>
      </c>
      <c r="F3540" s="42">
        <f>SUMIFS('Sample - Superstore'!R:R,'Sample - Superstore'!$V:$V,$A3540,'Sample - Superstore'!$N:$N,$B3540)</f>
        <v>1226.631269</v>
      </c>
      <c r="G3540" s="43" t="str">
        <f>IF(OR($F3540&lt;Lower_Limit,$F3540&gt;Upper_Limit),TRUE,IF($F3540&gt;Upper_percentile,"P99",IF($F3540&lt;Lower_percentile,"P01","")))</f>
        <v/>
      </c>
      <c r="H3540" s="44">
        <f>SUMIFS('Sample - Superstore'!S:S,'Sample - Superstore'!$V:$V,$A3540,'Sample - Superstore'!$N:$N,$B3540)</f>
        <v>2</v>
      </c>
      <c r="I3540" s="45">
        <f>SUMIFS('Sample - Superstore'!T:T,'Sample - Superstore'!$V:$V,$A3540,'Sample - Superstore'!$N:$N,$B3540)</f>
        <v>0.2</v>
      </c>
      <c r="J3540" s="42">
        <f>SUMIFS('Sample - Superstore'!U:U,'Sample - Superstore'!$V:$V,$A3540,'Sample - Superstore'!$N:$N,$B3540)</f>
        <v>153.3289086</v>
      </c>
      <c r="N3540" s="40"/>
    </row>
    <row r="3541">
      <c r="A3541" s="41" t="s">
        <v>8637</v>
      </c>
      <c r="B3541" s="36" t="s">
        <v>2624</v>
      </c>
      <c r="C3541" s="36" t="s">
        <v>35</v>
      </c>
      <c r="D3541" s="36" t="s">
        <v>263</v>
      </c>
      <c r="E3541" s="36" t="s">
        <v>2625</v>
      </c>
      <c r="F3541" s="42">
        <f>SUMIFS('Sample - Superstore'!R:R,'Sample - Superstore'!$V:$V,$A3541,'Sample - Superstore'!$N:$N,$B3541)</f>
        <v>696.9204148</v>
      </c>
      <c r="G3541" s="43" t="str">
        <f>IF(OR($F3541&lt;Lower_Limit,$F3541&gt;Upper_Limit),TRUE,IF($F3541&gt;Upper_percentile,"P99",IF($F3541&lt;Lower_percentile,"P01","")))</f>
        <v/>
      </c>
      <c r="H3541" s="44">
        <f>SUMIFS('Sample - Superstore'!S:S,'Sample - Superstore'!$V:$V,$A3541,'Sample - Superstore'!$N:$N,$B3541)</f>
        <v>3</v>
      </c>
      <c r="I3541" s="45">
        <f>SUMIFS('Sample - Superstore'!T:T,'Sample - Superstore'!$V:$V,$A3541,'Sample - Superstore'!$N:$N,$B3541)</f>
        <v>0.3</v>
      </c>
      <c r="J3541" s="42">
        <f>SUMIFS('Sample - Superstore'!U:U,'Sample - Superstore'!$V:$V,$A3541,'Sample - Superstore'!$N:$N,$B3541)</f>
        <v>-219.0321304</v>
      </c>
      <c r="N3541" s="40"/>
    </row>
    <row r="3542">
      <c r="A3542" s="41" t="s">
        <v>8637</v>
      </c>
      <c r="B3542" s="36" t="s">
        <v>1337</v>
      </c>
      <c r="C3542" s="36" t="s">
        <v>35</v>
      </c>
      <c r="D3542" s="36" t="s">
        <v>121</v>
      </c>
      <c r="E3542" s="36" t="s">
        <v>1338</v>
      </c>
      <c r="F3542" s="42">
        <f>SUMIFS('Sample - Superstore'!R:R,'Sample - Superstore'!$V:$V,$A3542,'Sample - Superstore'!$N:$N,$B3542)</f>
        <v>17.42000988</v>
      </c>
      <c r="G3542" s="43" t="str">
        <f>IF(OR($F3542&lt;Lower_Limit,$F3542&gt;Upper_Limit),TRUE,IF($F3542&gt;Upper_percentile,"P99",IF($F3542&lt;Lower_percentile,"P01","")))</f>
        <v/>
      </c>
      <c r="H3542" s="44">
        <f>SUMIFS('Sample - Superstore'!S:S,'Sample - Superstore'!$V:$V,$A3542,'Sample - Superstore'!$N:$N,$B3542)</f>
        <v>2</v>
      </c>
      <c r="I3542" s="45">
        <f>SUMIFS('Sample - Superstore'!T:T,'Sample - Superstore'!$V:$V,$A3542,'Sample - Superstore'!$N:$N,$B3542)</f>
        <v>0.6</v>
      </c>
      <c r="J3542" s="42">
        <f>SUMIFS('Sample - Superstore'!U:U,'Sample - Superstore'!$V:$V,$A3542,'Sample - Superstore'!$N:$N,$B3542)</f>
        <v>-12.62950716</v>
      </c>
      <c r="N3542" s="40"/>
    </row>
    <row r="3543">
      <c r="A3543" s="41" t="s">
        <v>8637</v>
      </c>
      <c r="B3543" s="36" t="s">
        <v>3384</v>
      </c>
      <c r="C3543" s="36" t="s">
        <v>35</v>
      </c>
      <c r="D3543" s="36" t="s">
        <v>121</v>
      </c>
      <c r="E3543" s="36" t="s">
        <v>3385</v>
      </c>
      <c r="F3543" s="42">
        <f>SUMIFS('Sample - Superstore'!R:R,'Sample - Superstore'!$V:$V,$A3543,'Sample - Superstore'!$N:$N,$B3543)</f>
        <v>12.94117699</v>
      </c>
      <c r="G3543" s="43" t="str">
        <f>IF(OR($F3543&lt;Lower_Limit,$F3543&gt;Upper_Limit),TRUE,IF($F3543&gt;Upper_percentile,"P99",IF($F3543&lt;Lower_percentile,"P01","")))</f>
        <v/>
      </c>
      <c r="H3543" s="44">
        <f>SUMIFS('Sample - Superstore'!S:S,'Sample - Superstore'!$V:$V,$A3543,'Sample - Superstore'!$N:$N,$B3543)</f>
        <v>2</v>
      </c>
      <c r="I3543" s="45">
        <f>SUMIFS('Sample - Superstore'!T:T,'Sample - Superstore'!$V:$V,$A3543,'Sample - Superstore'!$N:$N,$B3543)</f>
        <v>0.2</v>
      </c>
      <c r="J3543" s="42">
        <f>SUMIFS('Sample - Superstore'!U:U,'Sample - Superstore'!$V:$V,$A3543,'Sample - Superstore'!$N:$N,$B3543)</f>
        <v>3.558823671</v>
      </c>
      <c r="N3543" s="40"/>
    </row>
    <row r="3544">
      <c r="A3544" s="41" t="s">
        <v>8637</v>
      </c>
      <c r="B3544" s="36" t="s">
        <v>4928</v>
      </c>
      <c r="C3544" s="36" t="s">
        <v>35</v>
      </c>
      <c r="D3544" s="36" t="s">
        <v>36</v>
      </c>
      <c r="E3544" s="36" t="s">
        <v>4929</v>
      </c>
      <c r="F3544" s="42">
        <f>SUMIFS('Sample - Superstore'!R:R,'Sample - Superstore'!$V:$V,$A3544,'Sample - Superstore'!$N:$N,$B3544)</f>
        <v>435.999</v>
      </c>
      <c r="G3544" s="43" t="str">
        <f>IF(OR($F3544&lt;Lower_Limit,$F3544&gt;Upper_Limit),TRUE,IF($F3544&gt;Upper_percentile,"P99",IF($F3544&lt;Lower_percentile,"P01","")))</f>
        <v/>
      </c>
      <c r="H3544" s="44">
        <f>SUMIFS('Sample - Superstore'!S:S,'Sample - Superstore'!$V:$V,$A3544,'Sample - Superstore'!$N:$N,$B3544)</f>
        <v>3</v>
      </c>
      <c r="I3544" s="45">
        <f>SUMIFS('Sample - Superstore'!T:T,'Sample - Superstore'!$V:$V,$A3544,'Sample - Superstore'!$N:$N,$B3544)</f>
        <v>0.15</v>
      </c>
      <c r="J3544" s="42">
        <f>SUMIFS('Sample - Superstore'!U:U,'Sample - Superstore'!$V:$V,$A3544,'Sample - Superstore'!$N:$N,$B3544)</f>
        <v>5.1294</v>
      </c>
      <c r="N3544" s="40"/>
    </row>
    <row r="3545">
      <c r="A3545" s="41" t="s">
        <v>8637</v>
      </c>
      <c r="B3545" s="36" t="s">
        <v>3688</v>
      </c>
      <c r="C3545" s="36" t="s">
        <v>51</v>
      </c>
      <c r="D3545" s="36" t="s">
        <v>124</v>
      </c>
      <c r="E3545" s="36" t="s">
        <v>3689</v>
      </c>
      <c r="F3545" s="42">
        <f>SUMIFS('Sample - Superstore'!R:R,'Sample - Superstore'!$V:$V,$A3545,'Sample - Superstore'!$N:$N,$B3545)</f>
        <v>204.95</v>
      </c>
      <c r="G3545" s="43" t="str">
        <f>IF(OR($F3545&lt;Lower_Limit,$F3545&gt;Upper_Limit),TRUE,IF($F3545&gt;Upper_percentile,"P99",IF($F3545&lt;Lower_percentile,"P01","")))</f>
        <v/>
      </c>
      <c r="H3545" s="44">
        <f>SUMIFS('Sample - Superstore'!S:S,'Sample - Superstore'!$V:$V,$A3545,'Sample - Superstore'!$N:$N,$B3545)</f>
        <v>5</v>
      </c>
      <c r="I3545" s="45">
        <f>SUMIFS('Sample - Superstore'!T:T,'Sample - Superstore'!$V:$V,$A3545,'Sample - Superstore'!$N:$N,$B3545)</f>
        <v>0</v>
      </c>
      <c r="J3545" s="42">
        <f>SUMIFS('Sample - Superstore'!U:U,'Sample - Superstore'!$V:$V,$A3545,'Sample - Superstore'!$N:$N,$B3545)</f>
        <v>100.4255</v>
      </c>
      <c r="N3545" s="40"/>
    </row>
    <row r="3546">
      <c r="A3546" s="41" t="s">
        <v>8637</v>
      </c>
      <c r="B3546" s="36" t="s">
        <v>4729</v>
      </c>
      <c r="C3546" s="36" t="s">
        <v>51</v>
      </c>
      <c r="D3546" s="36" t="s">
        <v>52</v>
      </c>
      <c r="E3546" s="36" t="s">
        <v>4730</v>
      </c>
      <c r="F3546" s="42">
        <f>SUMIFS('Sample - Superstore'!R:R,'Sample - Superstore'!$V:$V,$A3546,'Sample - Superstore'!$N:$N,$B3546)</f>
        <v>1329.304494</v>
      </c>
      <c r="G3546" s="43" t="str">
        <f>IF(OR($F3546&lt;Lower_Limit,$F3546&gt;Upper_Limit),TRUE,IF($F3546&gt;Upper_percentile,"P99",IF($F3546&lt;Lower_percentile,"P01","")))</f>
        <v/>
      </c>
      <c r="H3546" s="44">
        <f>SUMIFS('Sample - Superstore'!S:S,'Sample - Superstore'!$V:$V,$A3546,'Sample - Superstore'!$N:$N,$B3546)</f>
        <v>7</v>
      </c>
      <c r="I3546" s="45">
        <f>SUMIFS('Sample - Superstore'!T:T,'Sample - Superstore'!$V:$V,$A3546,'Sample - Superstore'!$N:$N,$B3546)</f>
        <v>0</v>
      </c>
      <c r="J3546" s="42">
        <f>SUMIFS('Sample - Superstore'!U:U,'Sample - Superstore'!$V:$V,$A3546,'Sample - Superstore'!$N:$N,$B3546)</f>
        <v>345.6191684</v>
      </c>
      <c r="N3546" s="40"/>
    </row>
    <row r="3547">
      <c r="A3547" s="41" t="s">
        <v>8638</v>
      </c>
      <c r="B3547" s="36" t="s">
        <v>4737</v>
      </c>
      <c r="C3547" s="36" t="s">
        <v>51</v>
      </c>
      <c r="D3547" s="36" t="s">
        <v>52</v>
      </c>
      <c r="E3547" s="36" t="s">
        <v>4738</v>
      </c>
      <c r="F3547" s="42">
        <f>SUMIFS('Sample - Superstore'!R:R,'Sample - Superstore'!$V:$V,$A3547,'Sample - Superstore'!$N:$N,$B3547)</f>
        <v>543.8476708</v>
      </c>
      <c r="G3547" s="43" t="str">
        <f>IF(OR($F3547&lt;Lower_Limit,$F3547&gt;Upper_Limit),TRUE,IF($F3547&gt;Upper_percentile,"P99",IF($F3547&lt;Lower_percentile,"P01","")))</f>
        <v/>
      </c>
      <c r="H3547" s="44">
        <f>SUMIFS('Sample - Superstore'!S:S,'Sample - Superstore'!$V:$V,$A3547,'Sample - Superstore'!$N:$N,$B3547)</f>
        <v>4</v>
      </c>
      <c r="I3547" s="45">
        <f>SUMIFS('Sample - Superstore'!T:T,'Sample - Superstore'!$V:$V,$A3547,'Sample - Superstore'!$N:$N,$B3547)</f>
        <v>0</v>
      </c>
      <c r="J3547" s="42">
        <f>SUMIFS('Sample - Superstore'!U:U,'Sample - Superstore'!$V:$V,$A3547,'Sample - Superstore'!$N:$N,$B3547)</f>
        <v>16.31543012</v>
      </c>
      <c r="N3547" s="40"/>
    </row>
    <row r="3548">
      <c r="A3548" s="41" t="s">
        <v>8638</v>
      </c>
      <c r="B3548" s="36" t="s">
        <v>4198</v>
      </c>
      <c r="C3548" s="36" t="s">
        <v>51</v>
      </c>
      <c r="D3548" s="36" t="s">
        <v>76</v>
      </c>
      <c r="E3548" s="36" t="s">
        <v>4199</v>
      </c>
      <c r="F3548" s="42">
        <f>SUMIFS('Sample - Superstore'!R:R,'Sample - Superstore'!$V:$V,$A3548,'Sample - Superstore'!$N:$N,$B3548)</f>
        <v>1260.024642</v>
      </c>
      <c r="G3548" s="43" t="str">
        <f>IF(OR($F3548&lt;Lower_Limit,$F3548&gt;Upper_Limit),TRUE,IF($F3548&gt;Upper_percentile,"P99",IF($F3548&lt;Lower_percentile,"P01","")))</f>
        <v/>
      </c>
      <c r="H3548" s="44">
        <f>SUMIFS('Sample - Superstore'!S:S,'Sample - Superstore'!$V:$V,$A3548,'Sample - Superstore'!$N:$N,$B3548)</f>
        <v>6</v>
      </c>
      <c r="I3548" s="45">
        <f>SUMIFS('Sample - Superstore'!T:T,'Sample - Superstore'!$V:$V,$A3548,'Sample - Superstore'!$N:$N,$B3548)</f>
        <v>0</v>
      </c>
      <c r="J3548" s="42">
        <f>SUMIFS('Sample - Superstore'!U:U,'Sample - Superstore'!$V:$V,$A3548,'Sample - Superstore'!$N:$N,$B3548)</f>
        <v>579.6113353</v>
      </c>
      <c r="N3548" s="40"/>
    </row>
    <row r="3549">
      <c r="A3549" s="41" t="s">
        <v>8638</v>
      </c>
      <c r="B3549" s="36" t="s">
        <v>1777</v>
      </c>
      <c r="C3549" s="36" t="s">
        <v>51</v>
      </c>
      <c r="D3549" s="36" t="s">
        <v>124</v>
      </c>
      <c r="E3549" s="36" t="s">
        <v>1778</v>
      </c>
      <c r="F3549" s="42">
        <f>SUMIFS('Sample - Superstore'!R:R,'Sample - Superstore'!$V:$V,$A3549,'Sample - Superstore'!$N:$N,$B3549)</f>
        <v>31.75466667</v>
      </c>
      <c r="G3549" s="43" t="str">
        <f>IF(OR($F3549&lt;Lower_Limit,$F3549&gt;Upper_Limit),TRUE,IF($F3549&gt;Upper_percentile,"P99",IF($F3549&lt;Lower_percentile,"P01","")))</f>
        <v/>
      </c>
      <c r="H3549" s="44">
        <f>SUMIFS('Sample - Superstore'!S:S,'Sample - Superstore'!$V:$V,$A3549,'Sample - Superstore'!$N:$N,$B3549)</f>
        <v>4</v>
      </c>
      <c r="I3549" s="45">
        <f>SUMIFS('Sample - Superstore'!T:T,'Sample - Superstore'!$V:$V,$A3549,'Sample - Superstore'!$N:$N,$B3549)</f>
        <v>0</v>
      </c>
      <c r="J3549" s="42">
        <f>SUMIFS('Sample - Superstore'!U:U,'Sample - Superstore'!$V:$V,$A3549,'Sample - Superstore'!$N:$N,$B3549)</f>
        <v>15.24224</v>
      </c>
      <c r="N3549" s="40"/>
    </row>
    <row r="3550">
      <c r="A3550" s="41" t="s">
        <v>8638</v>
      </c>
      <c r="B3550" s="36" t="s">
        <v>501</v>
      </c>
      <c r="C3550" s="36" t="s">
        <v>51</v>
      </c>
      <c r="D3550" s="36" t="s">
        <v>124</v>
      </c>
      <c r="E3550" s="36" t="s">
        <v>502</v>
      </c>
      <c r="F3550" s="42">
        <f>SUMIFS('Sample - Superstore'!R:R,'Sample - Superstore'!$V:$V,$A3550,'Sample - Superstore'!$N:$N,$B3550)</f>
        <v>200.9353416</v>
      </c>
      <c r="G3550" s="43" t="str">
        <f>IF(OR($F3550&lt;Lower_Limit,$F3550&gt;Upper_Limit),TRUE,IF($F3550&gt;Upper_percentile,"P99",IF($F3550&lt;Lower_percentile,"P01","")))</f>
        <v/>
      </c>
      <c r="H3550" s="44">
        <f>SUMIFS('Sample - Superstore'!S:S,'Sample - Superstore'!$V:$V,$A3550,'Sample - Superstore'!$N:$N,$B3550)</f>
        <v>5</v>
      </c>
      <c r="I3550" s="45">
        <f>SUMIFS('Sample - Superstore'!T:T,'Sample - Superstore'!$V:$V,$A3550,'Sample - Superstore'!$N:$N,$B3550)</f>
        <v>0.2</v>
      </c>
      <c r="J3550" s="42">
        <f>SUMIFS('Sample - Superstore'!U:U,'Sample - Superstore'!$V:$V,$A3550,'Sample - Superstore'!$N:$N,$B3550)</f>
        <v>72.83906132</v>
      </c>
      <c r="N3550" s="40"/>
    </row>
    <row r="3551">
      <c r="A3551" s="41" t="s">
        <v>8638</v>
      </c>
      <c r="B3551" s="36" t="s">
        <v>6668</v>
      </c>
      <c r="C3551" s="36" t="s">
        <v>51</v>
      </c>
      <c r="D3551" s="36" t="s">
        <v>76</v>
      </c>
      <c r="E3551" s="36" t="s">
        <v>6669</v>
      </c>
      <c r="F3551" s="42">
        <f>SUMIFS('Sample - Superstore'!R:R,'Sample - Superstore'!$V:$V,$A3551,'Sample - Superstore'!$N:$N,$B3551)</f>
        <v>6.411891358</v>
      </c>
      <c r="G3551" s="43" t="str">
        <f>IF(OR($F3551&lt;Lower_Limit,$F3551&gt;Upper_Limit),TRUE,IF($F3551&gt;Upper_percentile,"P99",IF($F3551&lt;Lower_percentile,"P01","")))</f>
        <v/>
      </c>
      <c r="H3551" s="44">
        <f>SUMIFS('Sample - Superstore'!S:S,'Sample - Superstore'!$V:$V,$A3551,'Sample - Superstore'!$N:$N,$B3551)</f>
        <v>4</v>
      </c>
      <c r="I3551" s="45">
        <f>SUMIFS('Sample - Superstore'!T:T,'Sample - Superstore'!$V:$V,$A3551,'Sample - Superstore'!$N:$N,$B3551)</f>
        <v>0.8</v>
      </c>
      <c r="J3551" s="42">
        <f>SUMIFS('Sample - Superstore'!U:U,'Sample - Superstore'!$V:$V,$A3551,'Sample - Superstore'!$N:$N,$B3551)</f>
        <v>-9.938431605</v>
      </c>
      <c r="N3551" s="40"/>
    </row>
    <row r="3552">
      <c r="A3552" s="41" t="s">
        <v>8638</v>
      </c>
      <c r="B3552" s="36" t="s">
        <v>6065</v>
      </c>
      <c r="C3552" s="36" t="s">
        <v>35</v>
      </c>
      <c r="D3552" s="36" t="s">
        <v>121</v>
      </c>
      <c r="E3552" s="36" t="s">
        <v>6066</v>
      </c>
      <c r="F3552" s="42">
        <f>SUMIFS('Sample - Superstore'!R:R,'Sample - Superstore'!$V:$V,$A3552,'Sample - Superstore'!$N:$N,$B3552)</f>
        <v>15.67831441</v>
      </c>
      <c r="G3552" s="43" t="str">
        <f>IF(OR($F3552&lt;Lower_Limit,$F3552&gt;Upper_Limit),TRUE,IF($F3552&gt;Upper_percentile,"P99",IF($F3552&lt;Lower_percentile,"P01","")))</f>
        <v/>
      </c>
      <c r="H3552" s="44">
        <f>SUMIFS('Sample - Superstore'!S:S,'Sample - Superstore'!$V:$V,$A3552,'Sample - Superstore'!$N:$N,$B3552)</f>
        <v>1</v>
      </c>
      <c r="I3552" s="45">
        <f>SUMIFS('Sample - Superstore'!T:T,'Sample - Superstore'!$V:$V,$A3552,'Sample - Superstore'!$N:$N,$B3552)</f>
        <v>0</v>
      </c>
      <c r="J3552" s="42">
        <f>SUMIFS('Sample - Superstore'!U:U,'Sample - Superstore'!$V:$V,$A3552,'Sample - Superstore'!$N:$N,$B3552)</f>
        <v>3.606012314</v>
      </c>
      <c r="N3552" s="40"/>
    </row>
    <row r="3553">
      <c r="A3553" s="41" t="s">
        <v>8638</v>
      </c>
      <c r="B3553" s="36" t="s">
        <v>750</v>
      </c>
      <c r="C3553" s="36" t="s">
        <v>39</v>
      </c>
      <c r="D3553" s="36" t="s">
        <v>40</v>
      </c>
      <c r="E3553" s="36" t="s">
        <v>751</v>
      </c>
      <c r="F3553" s="42">
        <f>SUMIFS('Sample - Superstore'!R:R,'Sample - Superstore'!$V:$V,$A3553,'Sample - Superstore'!$N:$N,$B3553)</f>
        <v>191.5808345</v>
      </c>
      <c r="G3553" s="43" t="str">
        <f>IF(OR($F3553&lt;Lower_Limit,$F3553&gt;Upper_Limit),TRUE,IF($F3553&gt;Upper_percentile,"P99",IF($F3553&lt;Lower_percentile,"P01","")))</f>
        <v/>
      </c>
      <c r="H3553" s="44">
        <f>SUMIFS('Sample - Superstore'!S:S,'Sample - Superstore'!$V:$V,$A3553,'Sample - Superstore'!$N:$N,$B3553)</f>
        <v>3</v>
      </c>
      <c r="I3553" s="45">
        <f>SUMIFS('Sample - Superstore'!T:T,'Sample - Superstore'!$V:$V,$A3553,'Sample - Superstore'!$N:$N,$B3553)</f>
        <v>0</v>
      </c>
      <c r="J3553" s="42">
        <f>SUMIFS('Sample - Superstore'!U:U,'Sample - Superstore'!$V:$V,$A3553,'Sample - Superstore'!$N:$N,$B3553)</f>
        <v>51.7268253</v>
      </c>
      <c r="N3553" s="40"/>
    </row>
    <row r="3554">
      <c r="A3554" s="41" t="s">
        <v>8638</v>
      </c>
      <c r="B3554" s="36" t="s">
        <v>2014</v>
      </c>
      <c r="C3554" s="36" t="s">
        <v>51</v>
      </c>
      <c r="D3554" s="36" t="s">
        <v>93</v>
      </c>
      <c r="E3554" s="36" t="s">
        <v>2015</v>
      </c>
      <c r="F3554" s="42">
        <f>SUMIFS('Sample - Superstore'!R:R,'Sample - Superstore'!$V:$V,$A3554,'Sample - Superstore'!$N:$N,$B3554)</f>
        <v>6.309558237</v>
      </c>
      <c r="G3554" s="43" t="str">
        <f>IF(OR($F3554&lt;Lower_Limit,$F3554&gt;Upper_Limit),TRUE,IF($F3554&gt;Upper_percentile,"P99",IF($F3554&lt;Lower_percentile,"P01","")))</f>
        <v/>
      </c>
      <c r="H3554" s="44">
        <f>SUMIFS('Sample - Superstore'!S:S,'Sample - Superstore'!$V:$V,$A3554,'Sample - Superstore'!$N:$N,$B3554)</f>
        <v>3</v>
      </c>
      <c r="I3554" s="45">
        <f>SUMIFS('Sample - Superstore'!T:T,'Sample - Superstore'!$V:$V,$A3554,'Sample - Superstore'!$N:$N,$B3554)</f>
        <v>0.2</v>
      </c>
      <c r="J3554" s="42">
        <f>SUMIFS('Sample - Superstore'!U:U,'Sample - Superstore'!$V:$V,$A3554,'Sample - Superstore'!$N:$N,$B3554)</f>
        <v>1.025303214</v>
      </c>
      <c r="N3554" s="40"/>
    </row>
    <row r="3555">
      <c r="A3555" s="41" t="s">
        <v>8638</v>
      </c>
      <c r="B3555" s="36" t="s">
        <v>151</v>
      </c>
      <c r="C3555" s="36" t="s">
        <v>39</v>
      </c>
      <c r="D3555" s="36" t="s">
        <v>40</v>
      </c>
      <c r="E3555" s="36" t="s">
        <v>152</v>
      </c>
      <c r="F3555" s="42">
        <f>SUMIFS('Sample - Superstore'!R:R,'Sample - Superstore'!$V:$V,$A3555,'Sample - Superstore'!$N:$N,$B3555)</f>
        <v>205.9163259</v>
      </c>
      <c r="G3555" s="43" t="str">
        <f>IF(OR($F3555&lt;Lower_Limit,$F3555&gt;Upper_Limit),TRUE,IF($F3555&gt;Upper_percentile,"P99",IF($F3555&lt;Lower_percentile,"P01","")))</f>
        <v/>
      </c>
      <c r="H3555" s="44">
        <f>SUMIFS('Sample - Superstore'!S:S,'Sample - Superstore'!$V:$V,$A3555,'Sample - Superstore'!$N:$N,$B3555)</f>
        <v>4</v>
      </c>
      <c r="I3555" s="45">
        <f>SUMIFS('Sample - Superstore'!T:T,'Sample - Superstore'!$V:$V,$A3555,'Sample - Superstore'!$N:$N,$B3555)</f>
        <v>0.2</v>
      </c>
      <c r="J3555" s="42">
        <f>SUMIFS('Sample - Superstore'!U:U,'Sample - Superstore'!$V:$V,$A3555,'Sample - Superstore'!$N:$N,$B3555)</f>
        <v>77.21862222</v>
      </c>
      <c r="N3555" s="40"/>
    </row>
    <row r="3556">
      <c r="A3556" s="41" t="s">
        <v>8638</v>
      </c>
      <c r="B3556" s="36" t="s">
        <v>4434</v>
      </c>
      <c r="C3556" s="36" t="s">
        <v>51</v>
      </c>
      <c r="D3556" s="36" t="s">
        <v>124</v>
      </c>
      <c r="E3556" s="36" t="s">
        <v>4435</v>
      </c>
      <c r="F3556" s="42">
        <f>SUMIFS('Sample - Superstore'!R:R,'Sample - Superstore'!$V:$V,$A3556,'Sample - Superstore'!$N:$N,$B3556)</f>
        <v>335.7762074</v>
      </c>
      <c r="G3556" s="43" t="str">
        <f>IF(OR($F3556&lt;Lower_Limit,$F3556&gt;Upper_Limit),TRUE,IF($F3556&gt;Upper_percentile,"P99",IF($F3556&lt;Lower_percentile,"P01","")))</f>
        <v/>
      </c>
      <c r="H3556" s="44">
        <f>SUMIFS('Sample - Superstore'!S:S,'Sample - Superstore'!$V:$V,$A3556,'Sample - Superstore'!$N:$N,$B3556)</f>
        <v>7</v>
      </c>
      <c r="I3556" s="45">
        <f>SUMIFS('Sample - Superstore'!T:T,'Sample - Superstore'!$V:$V,$A3556,'Sample - Superstore'!$N:$N,$B3556)</f>
        <v>0.2</v>
      </c>
      <c r="J3556" s="42">
        <f>SUMIFS('Sample - Superstore'!U:U,'Sample - Superstore'!$V:$V,$A3556,'Sample - Superstore'!$N:$N,$B3556)</f>
        <v>113.32447</v>
      </c>
      <c r="N3556" s="40"/>
    </row>
    <row r="3557">
      <c r="A3557" s="41" t="s">
        <v>8638</v>
      </c>
      <c r="B3557" s="36" t="s">
        <v>6988</v>
      </c>
      <c r="C3557" s="36" t="s">
        <v>39</v>
      </c>
      <c r="D3557" s="36" t="s">
        <v>446</v>
      </c>
      <c r="E3557" s="36" t="s">
        <v>6989</v>
      </c>
      <c r="F3557" s="42">
        <f>SUMIFS('Sample - Superstore'!R:R,'Sample - Superstore'!$V:$V,$A3557,'Sample - Superstore'!$N:$N,$B3557)</f>
        <v>732.0396</v>
      </c>
      <c r="G3557" s="43" t="str">
        <f>IF(OR($F3557&lt;Lower_Limit,$F3557&gt;Upper_Limit),TRUE,IF($F3557&gt;Upper_percentile,"P99",IF($F3557&lt;Lower_percentile,"P01","")))</f>
        <v/>
      </c>
      <c r="H3557" s="44">
        <f>SUMIFS('Sample - Superstore'!S:S,'Sample - Superstore'!$V:$V,$A3557,'Sample - Superstore'!$N:$N,$B3557)</f>
        <v>3</v>
      </c>
      <c r="I3557" s="45">
        <f>SUMIFS('Sample - Superstore'!T:T,'Sample - Superstore'!$V:$V,$A3557,'Sample - Superstore'!$N:$N,$B3557)</f>
        <v>0.4</v>
      </c>
      <c r="J3557" s="42">
        <f>SUMIFS('Sample - Superstore'!U:U,'Sample - Superstore'!$V:$V,$A3557,'Sample - Superstore'!$N:$N,$B3557)</f>
        <v>61.0033</v>
      </c>
      <c r="N3557" s="40"/>
    </row>
    <row r="3558">
      <c r="A3558" s="41" t="s">
        <v>8638</v>
      </c>
      <c r="B3558" s="36" t="s">
        <v>6992</v>
      </c>
      <c r="C3558" s="36" t="s">
        <v>35</v>
      </c>
      <c r="D3558" s="36" t="s">
        <v>121</v>
      </c>
      <c r="E3558" s="36" t="s">
        <v>6993</v>
      </c>
      <c r="F3558" s="42">
        <f>SUMIFS('Sample - Superstore'!R:R,'Sample - Superstore'!$V:$V,$A3558,'Sample - Superstore'!$N:$N,$B3558)</f>
        <v>545.85</v>
      </c>
      <c r="G3558" s="43" t="str">
        <f>IF(OR($F3558&lt;Lower_Limit,$F3558&gt;Upper_Limit),TRUE,IF($F3558&gt;Upper_percentile,"P99",IF($F3558&lt;Lower_percentile,"P01","")))</f>
        <v/>
      </c>
      <c r="H3558" s="44">
        <f>SUMIFS('Sample - Superstore'!S:S,'Sample - Superstore'!$V:$V,$A3558,'Sample - Superstore'!$N:$N,$B3558)</f>
        <v>9</v>
      </c>
      <c r="I3558" s="45">
        <f>SUMIFS('Sample - Superstore'!T:T,'Sample - Superstore'!$V:$V,$A3558,'Sample - Superstore'!$N:$N,$B3558)</f>
        <v>0</v>
      </c>
      <c r="J3558" s="42">
        <f>SUMIFS('Sample - Superstore'!U:U,'Sample - Superstore'!$V:$V,$A3558,'Sample - Superstore'!$N:$N,$B3558)</f>
        <v>114.6285</v>
      </c>
      <c r="N3558" s="40"/>
    </row>
    <row r="3559">
      <c r="A3559" s="41" t="s">
        <v>8638</v>
      </c>
      <c r="B3559" s="36" t="s">
        <v>6995</v>
      </c>
      <c r="C3559" s="36" t="s">
        <v>51</v>
      </c>
      <c r="D3559" s="36" t="s">
        <v>124</v>
      </c>
      <c r="E3559" s="36" t="s">
        <v>6996</v>
      </c>
      <c r="F3559" s="42">
        <f>SUMIFS('Sample - Superstore'!R:R,'Sample - Superstore'!$V:$V,$A3559,'Sample - Superstore'!$N:$N,$B3559)</f>
        <v>40.32805926</v>
      </c>
      <c r="G3559" s="43" t="str">
        <f>IF(OR($F3559&lt;Lower_Limit,$F3559&gt;Upper_Limit),TRUE,IF($F3559&gt;Upper_percentile,"P99",IF($F3559&lt;Lower_percentile,"P01","")))</f>
        <v/>
      </c>
      <c r="H3559" s="44">
        <f>SUMIFS('Sample - Superstore'!S:S,'Sample - Superstore'!$V:$V,$A3559,'Sample - Superstore'!$N:$N,$B3559)</f>
        <v>4</v>
      </c>
      <c r="I3559" s="45">
        <f>SUMIFS('Sample - Superstore'!T:T,'Sample - Superstore'!$V:$V,$A3559,'Sample - Superstore'!$N:$N,$B3559)</f>
        <v>0.2</v>
      </c>
      <c r="J3559" s="42">
        <f>SUMIFS('Sample - Superstore'!U:U,'Sample - Superstore'!$V:$V,$A3559,'Sample - Superstore'!$N:$N,$B3559)</f>
        <v>13.61072</v>
      </c>
      <c r="N3559" s="40"/>
    </row>
    <row r="3560">
      <c r="A3560" s="41" t="s">
        <v>8638</v>
      </c>
      <c r="B3560" s="36" t="s">
        <v>6997</v>
      </c>
      <c r="C3560" s="36" t="s">
        <v>35</v>
      </c>
      <c r="D3560" s="36" t="s">
        <v>73</v>
      </c>
      <c r="E3560" s="36" t="s">
        <v>6998</v>
      </c>
      <c r="F3560" s="42">
        <f>SUMIFS('Sample - Superstore'!R:R,'Sample - Superstore'!$V:$V,$A3560,'Sample - Superstore'!$N:$N,$B3560)</f>
        <v>263.7555111</v>
      </c>
      <c r="G3560" s="43" t="str">
        <f>IF(OR($F3560&lt;Lower_Limit,$F3560&gt;Upper_Limit),TRUE,IF($F3560&gt;Upper_percentile,"P99",IF($F3560&lt;Lower_percentile,"P01","")))</f>
        <v/>
      </c>
      <c r="H3560" s="44">
        <f>SUMIFS('Sample - Superstore'!S:S,'Sample - Superstore'!$V:$V,$A3560,'Sample - Superstore'!$N:$N,$B3560)</f>
        <v>2</v>
      </c>
      <c r="I3560" s="45">
        <f>SUMIFS('Sample - Superstore'!T:T,'Sample - Superstore'!$V:$V,$A3560,'Sample - Superstore'!$N:$N,$B3560)</f>
        <v>0.4</v>
      </c>
      <c r="J3560" s="42">
        <f>SUMIFS('Sample - Superstore'!U:U,'Sample - Superstore'!$V:$V,$A3560,'Sample - Superstore'!$N:$N,$B3560)</f>
        <v>-127.4818304</v>
      </c>
      <c r="N3560" s="40"/>
    </row>
    <row r="3561">
      <c r="A3561" s="41" t="s">
        <v>8638</v>
      </c>
      <c r="B3561" s="36" t="s">
        <v>3707</v>
      </c>
      <c r="C3561" s="36" t="s">
        <v>51</v>
      </c>
      <c r="D3561" s="36" t="s">
        <v>124</v>
      </c>
      <c r="E3561" s="36" t="s">
        <v>3708</v>
      </c>
      <c r="F3561" s="42">
        <f>SUMIFS('Sample - Superstore'!R:R,'Sample - Superstore'!$V:$V,$A3561,'Sample - Superstore'!$N:$N,$B3561)</f>
        <v>37.95466667</v>
      </c>
      <c r="G3561" s="43" t="str">
        <f>IF(OR($F3561&lt;Lower_Limit,$F3561&gt;Upper_Limit),TRUE,IF($F3561&gt;Upper_percentile,"P99",IF($F3561&lt;Lower_percentile,"P01","")))</f>
        <v/>
      </c>
      <c r="H3561" s="44">
        <f>SUMIFS('Sample - Superstore'!S:S,'Sample - Superstore'!$V:$V,$A3561,'Sample - Superstore'!$N:$N,$B3561)</f>
        <v>6</v>
      </c>
      <c r="I3561" s="45">
        <f>SUMIFS('Sample - Superstore'!T:T,'Sample - Superstore'!$V:$V,$A3561,'Sample - Superstore'!$N:$N,$B3561)</f>
        <v>0.2</v>
      </c>
      <c r="J3561" s="42">
        <f>SUMIFS('Sample - Superstore'!U:U,'Sample - Superstore'!$V:$V,$A3561,'Sample - Superstore'!$N:$N,$B3561)</f>
        <v>13.75856667</v>
      </c>
      <c r="N3561" s="40"/>
    </row>
    <row r="3562">
      <c r="A3562" s="41" t="s">
        <v>8638</v>
      </c>
      <c r="B3562" s="36" t="s">
        <v>248</v>
      </c>
      <c r="C3562" s="36" t="s">
        <v>39</v>
      </c>
      <c r="D3562" s="36" t="s">
        <v>61</v>
      </c>
      <c r="E3562" s="36" t="s">
        <v>249</v>
      </c>
      <c r="F3562" s="42">
        <f>SUMIFS('Sample - Superstore'!R:R,'Sample - Superstore'!$V:$V,$A3562,'Sample - Superstore'!$N:$N,$B3562)</f>
        <v>59.98</v>
      </c>
      <c r="G3562" s="43" t="str">
        <f>IF(OR($F3562&lt;Lower_Limit,$F3562&gt;Upper_Limit),TRUE,IF($F3562&gt;Upper_percentile,"P99",IF($F3562&lt;Lower_percentile,"P01","")))</f>
        <v/>
      </c>
      <c r="H3562" s="44">
        <f>SUMIFS('Sample - Superstore'!S:S,'Sample - Superstore'!$V:$V,$A3562,'Sample - Superstore'!$N:$N,$B3562)</f>
        <v>2</v>
      </c>
      <c r="I3562" s="45">
        <f>SUMIFS('Sample - Superstore'!T:T,'Sample - Superstore'!$V:$V,$A3562,'Sample - Superstore'!$N:$N,$B3562)</f>
        <v>0</v>
      </c>
      <c r="J3562" s="42">
        <f>SUMIFS('Sample - Superstore'!U:U,'Sample - Superstore'!$V:$V,$A3562,'Sample - Superstore'!$N:$N,$B3562)</f>
        <v>26.3912</v>
      </c>
      <c r="N3562" s="40"/>
    </row>
    <row r="3563">
      <c r="A3563" s="41" t="s">
        <v>8638</v>
      </c>
      <c r="B3563" s="36" t="s">
        <v>1026</v>
      </c>
      <c r="C3563" s="36" t="s">
        <v>39</v>
      </c>
      <c r="D3563" s="36" t="s">
        <v>446</v>
      </c>
      <c r="E3563" s="36" t="s">
        <v>1027</v>
      </c>
      <c r="F3563" s="42">
        <f>SUMIFS('Sample - Superstore'!R:R,'Sample - Superstore'!$V:$V,$A3563,'Sample - Superstore'!$N:$N,$B3563)</f>
        <v>2395.2</v>
      </c>
      <c r="G3563" s="43" t="str">
        <f>IF(OR($F3563&lt;Lower_Limit,$F3563&gt;Upper_Limit),TRUE,IF($F3563&gt;Upper_percentile,"P99",IF($F3563&lt;Lower_percentile,"P01","")))</f>
        <v/>
      </c>
      <c r="H3563" s="44">
        <f>SUMIFS('Sample - Superstore'!S:S,'Sample - Superstore'!$V:$V,$A3563,'Sample - Superstore'!$N:$N,$B3563)</f>
        <v>6</v>
      </c>
      <c r="I3563" s="45">
        <f>SUMIFS('Sample - Superstore'!T:T,'Sample - Superstore'!$V:$V,$A3563,'Sample - Superstore'!$N:$N,$B3563)</f>
        <v>0.2</v>
      </c>
      <c r="J3563" s="42">
        <f>SUMIFS('Sample - Superstore'!U:U,'Sample - Superstore'!$V:$V,$A3563,'Sample - Superstore'!$N:$N,$B3563)</f>
        <v>209.58</v>
      </c>
      <c r="N3563" s="40"/>
    </row>
    <row r="3564">
      <c r="A3564" s="41" t="s">
        <v>8638</v>
      </c>
      <c r="B3564" s="36" t="s">
        <v>250</v>
      </c>
      <c r="C3564" s="36" t="s">
        <v>39</v>
      </c>
      <c r="D3564" s="36" t="s">
        <v>61</v>
      </c>
      <c r="E3564" s="36" t="s">
        <v>3788</v>
      </c>
      <c r="F3564" s="42">
        <f>SUMIFS('Sample - Superstore'!R:R,'Sample - Superstore'!$V:$V,$A3564,'Sample - Superstore'!$N:$N,$B3564)</f>
        <v>1687.8</v>
      </c>
      <c r="G3564" s="43" t="str">
        <f>IF(OR($F3564&lt;Lower_Limit,$F3564&gt;Upper_Limit),TRUE,IF($F3564&gt;Upper_percentile,"P99",IF($F3564&lt;Lower_percentile,"P01","")))</f>
        <v/>
      </c>
      <c r="H3564" s="44">
        <f>SUMIFS('Sample - Superstore'!S:S,'Sample - Superstore'!$V:$V,$A3564,'Sample - Superstore'!$N:$N,$B3564)</f>
        <v>4</v>
      </c>
      <c r="I3564" s="45">
        <f>SUMIFS('Sample - Superstore'!T:T,'Sample - Superstore'!$V:$V,$A3564,'Sample - Superstore'!$N:$N,$B3564)</f>
        <v>0</v>
      </c>
      <c r="J3564" s="42">
        <f>SUMIFS('Sample - Superstore'!U:U,'Sample - Superstore'!$V:$V,$A3564,'Sample - Superstore'!$N:$N,$B3564)</f>
        <v>742.632</v>
      </c>
      <c r="N3564" s="40"/>
    </row>
    <row r="3565">
      <c r="A3565" s="41" t="s">
        <v>8638</v>
      </c>
      <c r="B3565" s="36" t="s">
        <v>7002</v>
      </c>
      <c r="C3565" s="36" t="s">
        <v>39</v>
      </c>
      <c r="D3565" s="36" t="s">
        <v>40</v>
      </c>
      <c r="E3565" s="36" t="s">
        <v>7003</v>
      </c>
      <c r="F3565" s="42">
        <f>SUMIFS('Sample - Superstore'!R:R,'Sample - Superstore'!$V:$V,$A3565,'Sample - Superstore'!$N:$N,$B3565)</f>
        <v>44.96733333</v>
      </c>
      <c r="G3565" s="43" t="str">
        <f>IF(OR($F3565&lt;Lower_Limit,$F3565&gt;Upper_Limit),TRUE,IF($F3565&gt;Upper_percentile,"P99",IF($F3565&lt;Lower_percentile,"P01","")))</f>
        <v/>
      </c>
      <c r="H3565" s="44">
        <f>SUMIFS('Sample - Superstore'!S:S,'Sample - Superstore'!$V:$V,$A3565,'Sample - Superstore'!$N:$N,$B3565)</f>
        <v>4</v>
      </c>
      <c r="I3565" s="45">
        <f>SUMIFS('Sample - Superstore'!T:T,'Sample - Superstore'!$V:$V,$A3565,'Sample - Superstore'!$N:$N,$B3565)</f>
        <v>0.2</v>
      </c>
      <c r="J3565" s="42">
        <f>SUMIFS('Sample - Superstore'!U:U,'Sample - Superstore'!$V:$V,$A3565,'Sample - Superstore'!$N:$N,$B3565)</f>
        <v>20.07570667</v>
      </c>
      <c r="N3565" s="40"/>
    </row>
    <row r="3566">
      <c r="A3566" s="41" t="s">
        <v>8638</v>
      </c>
      <c r="B3566" s="36" t="s">
        <v>6440</v>
      </c>
      <c r="C3566" s="36" t="s">
        <v>39</v>
      </c>
      <c r="D3566" s="36" t="s">
        <v>61</v>
      </c>
      <c r="E3566" s="36" t="s">
        <v>6441</v>
      </c>
      <c r="F3566" s="42">
        <f>SUMIFS('Sample - Superstore'!R:R,'Sample - Superstore'!$V:$V,$A3566,'Sample - Superstore'!$N:$N,$B3566)</f>
        <v>344.1343637</v>
      </c>
      <c r="G3566" s="43" t="str">
        <f>IF(OR($F3566&lt;Lower_Limit,$F3566&gt;Upper_Limit),TRUE,IF($F3566&gt;Upper_percentile,"P99",IF($F3566&lt;Lower_percentile,"P01","")))</f>
        <v/>
      </c>
      <c r="H3566" s="44">
        <f>SUMIFS('Sample - Superstore'!S:S,'Sample - Superstore'!$V:$V,$A3566,'Sample - Superstore'!$N:$N,$B3566)</f>
        <v>12</v>
      </c>
      <c r="I3566" s="45">
        <f>SUMIFS('Sample - Superstore'!T:T,'Sample - Superstore'!$V:$V,$A3566,'Sample - Superstore'!$N:$N,$B3566)</f>
        <v>0.2</v>
      </c>
      <c r="J3566" s="42">
        <f>SUMIFS('Sample - Superstore'!U:U,'Sample - Superstore'!$V:$V,$A3566,'Sample - Superstore'!$N:$N,$B3566)</f>
        <v>119.6096283</v>
      </c>
      <c r="N3566" s="40"/>
    </row>
    <row r="3567">
      <c r="A3567" s="41" t="s">
        <v>8638</v>
      </c>
      <c r="B3567" s="36" t="s">
        <v>1799</v>
      </c>
      <c r="C3567" s="36" t="s">
        <v>51</v>
      </c>
      <c r="D3567" s="36" t="s">
        <v>124</v>
      </c>
      <c r="E3567" s="36" t="s">
        <v>1800</v>
      </c>
      <c r="F3567" s="42">
        <f>SUMIFS('Sample - Superstore'!R:R,'Sample - Superstore'!$V:$V,$A3567,'Sample - Superstore'!$N:$N,$B3567)</f>
        <v>30.10874074</v>
      </c>
      <c r="G3567" s="43" t="str">
        <f>IF(OR($F3567&lt;Lower_Limit,$F3567&gt;Upper_Limit),TRUE,IF($F3567&gt;Upper_percentile,"P99",IF($F3567&lt;Lower_percentile,"P01","")))</f>
        <v/>
      </c>
      <c r="H3567" s="44">
        <f>SUMIFS('Sample - Superstore'!S:S,'Sample - Superstore'!$V:$V,$A3567,'Sample - Superstore'!$N:$N,$B3567)</f>
        <v>2</v>
      </c>
      <c r="I3567" s="45">
        <f>SUMIFS('Sample - Superstore'!T:T,'Sample - Superstore'!$V:$V,$A3567,'Sample - Superstore'!$N:$N,$B3567)</f>
        <v>0</v>
      </c>
      <c r="J3567" s="42">
        <f>SUMIFS('Sample - Superstore'!U:U,'Sample - Superstore'!$V:$V,$A3567,'Sample - Superstore'!$N:$N,$B3567)</f>
        <v>14.15110815</v>
      </c>
      <c r="N3567" s="40"/>
    </row>
    <row r="3568">
      <c r="A3568" s="41" t="s">
        <v>8638</v>
      </c>
      <c r="B3568" s="36" t="s">
        <v>5745</v>
      </c>
      <c r="C3568" s="36" t="s">
        <v>35</v>
      </c>
      <c r="D3568" s="36" t="s">
        <v>121</v>
      </c>
      <c r="E3568" s="36" t="s">
        <v>5746</v>
      </c>
      <c r="F3568" s="42">
        <f>SUMIFS('Sample - Superstore'!R:R,'Sample - Superstore'!$V:$V,$A3568,'Sample - Superstore'!$N:$N,$B3568)</f>
        <v>129.39</v>
      </c>
      <c r="G3568" s="43" t="str">
        <f>IF(OR($F3568&lt;Lower_Limit,$F3568&gt;Upper_Limit),TRUE,IF($F3568&gt;Upper_percentile,"P99",IF($F3568&lt;Lower_percentile,"P01","")))</f>
        <v/>
      </c>
      <c r="H3568" s="44">
        <f>SUMIFS('Sample - Superstore'!S:S,'Sample - Superstore'!$V:$V,$A3568,'Sample - Superstore'!$N:$N,$B3568)</f>
        <v>3</v>
      </c>
      <c r="I3568" s="45">
        <f>SUMIFS('Sample - Superstore'!T:T,'Sample - Superstore'!$V:$V,$A3568,'Sample - Superstore'!$N:$N,$B3568)</f>
        <v>0</v>
      </c>
      <c r="J3568" s="42">
        <f>SUMIFS('Sample - Superstore'!U:U,'Sample - Superstore'!$V:$V,$A3568,'Sample - Superstore'!$N:$N,$B3568)</f>
        <v>54.3438</v>
      </c>
      <c r="N3568" s="40"/>
    </row>
    <row r="3569">
      <c r="A3569" s="41" t="s">
        <v>8638</v>
      </c>
      <c r="B3569" s="36" t="s">
        <v>1240</v>
      </c>
      <c r="C3569" s="36" t="s">
        <v>51</v>
      </c>
      <c r="D3569" s="36" t="s">
        <v>52</v>
      </c>
      <c r="E3569" s="36" t="s">
        <v>1241</v>
      </c>
      <c r="F3569" s="42">
        <f>SUMIFS('Sample - Superstore'!R:R,'Sample - Superstore'!$V:$V,$A3569,'Sample - Superstore'!$N:$N,$B3569)</f>
        <v>87.92</v>
      </c>
      <c r="G3569" s="43" t="str">
        <f>IF(OR($F3569&lt;Lower_Limit,$F3569&gt;Upper_Limit),TRUE,IF($F3569&gt;Upper_percentile,"P99",IF($F3569&lt;Lower_percentile,"P01","")))</f>
        <v/>
      </c>
      <c r="H3569" s="44">
        <f>SUMIFS('Sample - Superstore'!S:S,'Sample - Superstore'!$V:$V,$A3569,'Sample - Superstore'!$N:$N,$B3569)</f>
        <v>4</v>
      </c>
      <c r="I3569" s="45">
        <f>SUMIFS('Sample - Superstore'!T:T,'Sample - Superstore'!$V:$V,$A3569,'Sample - Superstore'!$N:$N,$B3569)</f>
        <v>0</v>
      </c>
      <c r="J3569" s="42">
        <f>SUMIFS('Sample - Superstore'!U:U,'Sample - Superstore'!$V:$V,$A3569,'Sample - Superstore'!$N:$N,$B3569)</f>
        <v>0.8792</v>
      </c>
      <c r="N3569" s="40"/>
    </row>
    <row r="3570">
      <c r="A3570" s="41" t="s">
        <v>8638</v>
      </c>
      <c r="B3570" s="36" t="s">
        <v>2686</v>
      </c>
      <c r="C3570" s="36" t="s">
        <v>39</v>
      </c>
      <c r="D3570" s="36" t="s">
        <v>61</v>
      </c>
      <c r="E3570" s="36" t="s">
        <v>2687</v>
      </c>
      <c r="F3570" s="42">
        <f>SUMIFS('Sample - Superstore'!R:R,'Sample - Superstore'!$V:$V,$A3570,'Sample - Superstore'!$N:$N,$B3570)</f>
        <v>15.66675974</v>
      </c>
      <c r="G3570" s="43" t="str">
        <f>IF(OR($F3570&lt;Lower_Limit,$F3570&gt;Upper_Limit),TRUE,IF($F3570&gt;Upper_percentile,"P99",IF($F3570&lt;Lower_percentile,"P01","")))</f>
        <v/>
      </c>
      <c r="H3570" s="44">
        <f>SUMIFS('Sample - Superstore'!S:S,'Sample - Superstore'!$V:$V,$A3570,'Sample - Superstore'!$N:$N,$B3570)</f>
        <v>2</v>
      </c>
      <c r="I3570" s="45">
        <f>SUMIFS('Sample - Superstore'!T:T,'Sample - Superstore'!$V:$V,$A3570,'Sample - Superstore'!$N:$N,$B3570)</f>
        <v>0.2</v>
      </c>
      <c r="J3570" s="42">
        <f>SUMIFS('Sample - Superstore'!U:U,'Sample - Superstore'!$V:$V,$A3570,'Sample - Superstore'!$N:$N,$B3570)</f>
        <v>-1.762510471</v>
      </c>
      <c r="N3570" s="40"/>
    </row>
    <row r="3571">
      <c r="A3571" s="41" t="s">
        <v>8638</v>
      </c>
      <c r="B3571" s="36" t="s">
        <v>6331</v>
      </c>
      <c r="C3571" s="36" t="s">
        <v>35</v>
      </c>
      <c r="D3571" s="36" t="s">
        <v>121</v>
      </c>
      <c r="E3571" s="36" t="s">
        <v>6332</v>
      </c>
      <c r="F3571" s="42">
        <f>SUMIFS('Sample - Superstore'!R:R,'Sample - Superstore'!$V:$V,$A3571,'Sample - Superstore'!$N:$N,$B3571)</f>
        <v>125.4122222</v>
      </c>
      <c r="G3571" s="43" t="str">
        <f>IF(OR($F3571&lt;Lower_Limit,$F3571&gt;Upper_Limit),TRUE,IF($F3571&gt;Upper_percentile,"P99",IF($F3571&lt;Lower_percentile,"P01","")))</f>
        <v/>
      </c>
      <c r="H3571" s="44">
        <f>SUMIFS('Sample - Superstore'!S:S,'Sample - Superstore'!$V:$V,$A3571,'Sample - Superstore'!$N:$N,$B3571)</f>
        <v>1</v>
      </c>
      <c r="I3571" s="45">
        <f>SUMIFS('Sample - Superstore'!T:T,'Sample - Superstore'!$V:$V,$A3571,'Sample - Superstore'!$N:$N,$B3571)</f>
        <v>0</v>
      </c>
      <c r="J3571" s="42">
        <f>SUMIFS('Sample - Superstore'!U:U,'Sample - Superstore'!$V:$V,$A3571,'Sample - Superstore'!$N:$N,$B3571)</f>
        <v>32.60717778</v>
      </c>
      <c r="N3571" s="40"/>
    </row>
    <row r="3572">
      <c r="A3572" s="41" t="s">
        <v>8638</v>
      </c>
      <c r="B3572" s="36" t="s">
        <v>456</v>
      </c>
      <c r="C3572" s="36" t="s">
        <v>35</v>
      </c>
      <c r="D3572" s="36" t="s">
        <v>121</v>
      </c>
      <c r="E3572" s="36" t="s">
        <v>457</v>
      </c>
      <c r="F3572" s="42">
        <f>SUMIFS('Sample - Superstore'!R:R,'Sample - Superstore'!$V:$V,$A3572,'Sample - Superstore'!$N:$N,$B3572)</f>
        <v>684.0050074</v>
      </c>
      <c r="G3572" s="43" t="str">
        <f>IF(OR($F3572&lt;Lower_Limit,$F3572&gt;Upper_Limit),TRUE,IF($F3572&gt;Upper_percentile,"P99",IF($F3572&lt;Lower_percentile,"P01","")))</f>
        <v/>
      </c>
      <c r="H3572" s="44">
        <f>SUMIFS('Sample - Superstore'!S:S,'Sample - Superstore'!$V:$V,$A3572,'Sample - Superstore'!$N:$N,$B3572)</f>
        <v>12</v>
      </c>
      <c r="I3572" s="45">
        <f>SUMIFS('Sample - Superstore'!T:T,'Sample - Superstore'!$V:$V,$A3572,'Sample - Superstore'!$N:$N,$B3572)</f>
        <v>0.6</v>
      </c>
      <c r="J3572" s="42">
        <f>SUMIFS('Sample - Superstore'!U:U,'Sample - Superstore'!$V:$V,$A3572,'Sample - Superstore'!$N:$N,$B3572)</f>
        <v>-377.8765578</v>
      </c>
      <c r="N3572" s="40"/>
    </row>
    <row r="3573">
      <c r="A3573" s="41" t="s">
        <v>8638</v>
      </c>
      <c r="B3573" s="36" t="s">
        <v>2212</v>
      </c>
      <c r="C3573" s="36" t="s">
        <v>51</v>
      </c>
      <c r="D3573" s="36" t="s">
        <v>76</v>
      </c>
      <c r="E3573" s="36" t="s">
        <v>2213</v>
      </c>
      <c r="F3573" s="42">
        <f>SUMIFS('Sample - Superstore'!R:R,'Sample - Superstore'!$V:$V,$A3573,'Sample - Superstore'!$N:$N,$B3573)</f>
        <v>29.16957778</v>
      </c>
      <c r="G3573" s="43" t="str">
        <f>IF(OR($F3573&lt;Lower_Limit,$F3573&gt;Upper_Limit),TRUE,IF($F3573&gt;Upper_percentile,"P99",IF($F3573&lt;Lower_percentile,"P01","")))</f>
        <v/>
      </c>
      <c r="H3573" s="44">
        <f>SUMIFS('Sample - Superstore'!S:S,'Sample - Superstore'!$V:$V,$A3573,'Sample - Superstore'!$N:$N,$B3573)</f>
        <v>12</v>
      </c>
      <c r="I3573" s="45">
        <f>SUMIFS('Sample - Superstore'!T:T,'Sample - Superstore'!$V:$V,$A3573,'Sample - Superstore'!$N:$N,$B3573)</f>
        <v>1</v>
      </c>
      <c r="J3573" s="42">
        <f>SUMIFS('Sample - Superstore'!U:U,'Sample - Superstore'!$V:$V,$A3573,'Sample - Superstore'!$N:$N,$B3573)</f>
        <v>-16.15814556</v>
      </c>
      <c r="N3573" s="40"/>
    </row>
    <row r="3574">
      <c r="A3574" s="41" t="s">
        <v>8638</v>
      </c>
      <c r="B3574" s="36" t="s">
        <v>2622</v>
      </c>
      <c r="C3574" s="36" t="s">
        <v>51</v>
      </c>
      <c r="D3574" s="36" t="s">
        <v>124</v>
      </c>
      <c r="E3574" s="36" t="s">
        <v>2623</v>
      </c>
      <c r="F3574" s="42">
        <f>SUMIFS('Sample - Superstore'!R:R,'Sample - Superstore'!$V:$V,$A3574,'Sample - Superstore'!$N:$N,$B3574)</f>
        <v>19.0784</v>
      </c>
      <c r="G3574" s="43" t="str">
        <f>IF(OR($F3574&lt;Lower_Limit,$F3574&gt;Upper_Limit),TRUE,IF($F3574&gt;Upper_percentile,"P99",IF($F3574&lt;Lower_percentile,"P01","")))</f>
        <v/>
      </c>
      <c r="H3574" s="44">
        <f>SUMIFS('Sample - Superstore'!S:S,'Sample - Superstore'!$V:$V,$A3574,'Sample - Superstore'!$N:$N,$B3574)</f>
        <v>3</v>
      </c>
      <c r="I3574" s="45">
        <f>SUMIFS('Sample - Superstore'!T:T,'Sample - Superstore'!$V:$V,$A3574,'Sample - Superstore'!$N:$N,$B3574)</f>
        <v>0.2</v>
      </c>
      <c r="J3574" s="42">
        <f>SUMIFS('Sample - Superstore'!U:U,'Sample - Superstore'!$V:$V,$A3574,'Sample - Superstore'!$N:$N,$B3574)</f>
        <v>6.91592</v>
      </c>
      <c r="N3574" s="40"/>
    </row>
    <row r="3575">
      <c r="A3575" s="41" t="s">
        <v>8638</v>
      </c>
      <c r="B3575" s="36" t="s">
        <v>3841</v>
      </c>
      <c r="C3575" s="36" t="s">
        <v>51</v>
      </c>
      <c r="D3575" s="36" t="s">
        <v>124</v>
      </c>
      <c r="E3575" s="36" t="s">
        <v>4098</v>
      </c>
      <c r="F3575" s="42">
        <f>SUMIFS('Sample - Superstore'!R:R,'Sample - Superstore'!$V:$V,$A3575,'Sample - Superstore'!$N:$N,$B3575)</f>
        <v>38.1568</v>
      </c>
      <c r="G3575" s="43" t="str">
        <f>IF(OR($F3575&lt;Lower_Limit,$F3575&gt;Upper_Limit),TRUE,IF($F3575&gt;Upper_percentile,"P99",IF($F3575&lt;Lower_percentile,"P01","")))</f>
        <v/>
      </c>
      <c r="H3575" s="44">
        <f>SUMIFS('Sample - Superstore'!S:S,'Sample - Superstore'!$V:$V,$A3575,'Sample - Superstore'!$N:$N,$B3575)</f>
        <v>6</v>
      </c>
      <c r="I3575" s="45">
        <f>SUMIFS('Sample - Superstore'!T:T,'Sample - Superstore'!$V:$V,$A3575,'Sample - Superstore'!$N:$N,$B3575)</f>
        <v>0.2</v>
      </c>
      <c r="J3575" s="42">
        <f>SUMIFS('Sample - Superstore'!U:U,'Sample - Superstore'!$V:$V,$A3575,'Sample - Superstore'!$N:$N,$B3575)</f>
        <v>13.83184</v>
      </c>
      <c r="N3575" s="40"/>
    </row>
    <row r="3576">
      <c r="A3576" s="41" t="s">
        <v>8638</v>
      </c>
      <c r="B3576" s="36" t="s">
        <v>6349</v>
      </c>
      <c r="C3576" s="36" t="s">
        <v>51</v>
      </c>
      <c r="D3576" s="36" t="s">
        <v>76</v>
      </c>
      <c r="E3576" s="36" t="s">
        <v>6350</v>
      </c>
      <c r="F3576" s="42">
        <f>SUMIFS('Sample - Superstore'!R:R,'Sample - Superstore'!$V:$V,$A3576,'Sample - Superstore'!$N:$N,$B3576)</f>
        <v>7.748146502</v>
      </c>
      <c r="G3576" s="43" t="str">
        <f>IF(OR($F3576&lt;Lower_Limit,$F3576&gt;Upper_Limit),TRUE,IF($F3576&gt;Upper_percentile,"P99",IF($F3576&lt;Lower_percentile,"P01","")))</f>
        <v/>
      </c>
      <c r="H3576" s="44">
        <f>SUMIFS('Sample - Superstore'!S:S,'Sample - Superstore'!$V:$V,$A3576,'Sample - Superstore'!$N:$N,$B3576)</f>
        <v>1</v>
      </c>
      <c r="I3576" s="45">
        <f>SUMIFS('Sample - Superstore'!T:T,'Sample - Superstore'!$V:$V,$A3576,'Sample - Superstore'!$N:$N,$B3576)</f>
        <v>0.8</v>
      </c>
      <c r="J3576" s="42">
        <f>SUMIFS('Sample - Superstore'!U:U,'Sample - Superstore'!$V:$V,$A3576,'Sample - Superstore'!$N:$N,$B3576)</f>
        <v>-12.78444173</v>
      </c>
      <c r="N3576" s="40"/>
    </row>
    <row r="3577">
      <c r="A3577" s="41" t="s">
        <v>8638</v>
      </c>
      <c r="B3577" s="36" t="s">
        <v>2416</v>
      </c>
      <c r="C3577" s="36" t="s">
        <v>39</v>
      </c>
      <c r="D3577" s="36" t="s">
        <v>40</v>
      </c>
      <c r="E3577" s="36" t="s">
        <v>2417</v>
      </c>
      <c r="F3577" s="42">
        <f>SUMIFS('Sample - Superstore'!R:R,'Sample - Superstore'!$V:$V,$A3577,'Sample - Superstore'!$N:$N,$B3577)</f>
        <v>98.09084774</v>
      </c>
      <c r="G3577" s="43" t="str">
        <f>IF(OR($F3577&lt;Lower_Limit,$F3577&gt;Upper_Limit),TRUE,IF($F3577&gt;Upper_percentile,"P99",IF($F3577&lt;Lower_percentile,"P01","")))</f>
        <v/>
      </c>
      <c r="H3577" s="44">
        <f>SUMIFS('Sample - Superstore'!S:S,'Sample - Superstore'!$V:$V,$A3577,'Sample - Superstore'!$N:$N,$B3577)</f>
        <v>4</v>
      </c>
      <c r="I3577" s="45">
        <f>SUMIFS('Sample - Superstore'!T:T,'Sample - Superstore'!$V:$V,$A3577,'Sample - Superstore'!$N:$N,$B3577)</f>
        <v>0</v>
      </c>
      <c r="J3577" s="42">
        <f>SUMIFS('Sample - Superstore'!U:U,'Sample - Superstore'!$V:$V,$A3577,'Sample - Superstore'!$N:$N,$B3577)</f>
        <v>27.46543737</v>
      </c>
      <c r="N3577" s="40"/>
    </row>
    <row r="3578">
      <c r="A3578" s="41" t="s">
        <v>8638</v>
      </c>
      <c r="B3578" s="36" t="s">
        <v>2205</v>
      </c>
      <c r="C3578" s="36" t="s">
        <v>51</v>
      </c>
      <c r="D3578" s="36" t="s">
        <v>76</v>
      </c>
      <c r="E3578" s="36" t="s">
        <v>2206</v>
      </c>
      <c r="F3578" s="42">
        <f>SUMIFS('Sample - Superstore'!R:R,'Sample - Superstore'!$V:$V,$A3578,'Sample - Superstore'!$N:$N,$B3578)</f>
        <v>3.615214815</v>
      </c>
      <c r="G3578" s="43" t="str">
        <f>IF(OR($F3578&lt;Lower_Limit,$F3578&gt;Upper_Limit),TRUE,IF($F3578&gt;Upper_percentile,"P99",IF($F3578&lt;Lower_percentile,"P01","")))</f>
        <v/>
      </c>
      <c r="H3578" s="44">
        <f>SUMIFS('Sample - Superstore'!S:S,'Sample - Superstore'!$V:$V,$A3578,'Sample - Superstore'!$N:$N,$B3578)</f>
        <v>2</v>
      </c>
      <c r="I3578" s="45">
        <f>SUMIFS('Sample - Superstore'!T:T,'Sample - Superstore'!$V:$V,$A3578,'Sample - Superstore'!$N:$N,$B3578)</f>
        <v>0.7</v>
      </c>
      <c r="J3578" s="42">
        <f>SUMIFS('Sample - Superstore'!U:U,'Sample - Superstore'!$V:$V,$A3578,'Sample - Superstore'!$N:$N,$B3578)</f>
        <v>-2.771664691</v>
      </c>
      <c r="N3578" s="40"/>
    </row>
    <row r="3579">
      <c r="A3579" s="41" t="s">
        <v>8638</v>
      </c>
      <c r="B3579" s="36" t="s">
        <v>7015</v>
      </c>
      <c r="C3579" s="36" t="s">
        <v>51</v>
      </c>
      <c r="D3579" s="36" t="s">
        <v>124</v>
      </c>
      <c r="E3579" s="36" t="s">
        <v>7016</v>
      </c>
      <c r="F3579" s="42">
        <f>SUMIFS('Sample - Superstore'!R:R,'Sample - Superstore'!$V:$V,$A3579,'Sample - Superstore'!$N:$N,$B3579)</f>
        <v>19.70328889</v>
      </c>
      <c r="G3579" s="43" t="str">
        <f>IF(OR($F3579&lt;Lower_Limit,$F3579&gt;Upper_Limit),TRUE,IF($F3579&gt;Upper_percentile,"P99",IF($F3579&lt;Lower_percentile,"P01","")))</f>
        <v/>
      </c>
      <c r="H3579" s="44">
        <f>SUMIFS('Sample - Superstore'!S:S,'Sample - Superstore'!$V:$V,$A3579,'Sample - Superstore'!$N:$N,$B3579)</f>
        <v>3</v>
      </c>
      <c r="I3579" s="45">
        <f>SUMIFS('Sample - Superstore'!T:T,'Sample - Superstore'!$V:$V,$A3579,'Sample - Superstore'!$N:$N,$B3579)</f>
        <v>0.2</v>
      </c>
      <c r="J3579" s="42">
        <f>SUMIFS('Sample - Superstore'!U:U,'Sample - Superstore'!$V:$V,$A3579,'Sample - Superstore'!$N:$N,$B3579)</f>
        <v>7.142442222</v>
      </c>
      <c r="N3579" s="40"/>
    </row>
    <row r="3580">
      <c r="A3580" s="41" t="s">
        <v>8638</v>
      </c>
      <c r="B3580" s="36" t="s">
        <v>7018</v>
      </c>
      <c r="C3580" s="36" t="s">
        <v>35</v>
      </c>
      <c r="D3580" s="36" t="s">
        <v>263</v>
      </c>
      <c r="E3580" s="36" t="s">
        <v>7019</v>
      </c>
      <c r="F3580" s="42">
        <f>SUMIFS('Sample - Superstore'!R:R,'Sample - Superstore'!$V:$V,$A3580,'Sample - Superstore'!$N:$N,$B3580)</f>
        <v>156.4925095</v>
      </c>
      <c r="G3580" s="43" t="str">
        <f>IF(OR($F3580&lt;Lower_Limit,$F3580&gt;Upper_Limit),TRUE,IF($F3580&gt;Upper_percentile,"P99",IF($F3580&lt;Lower_percentile,"P01","")))</f>
        <v/>
      </c>
      <c r="H3580" s="44">
        <f>SUMIFS('Sample - Superstore'!S:S,'Sample - Superstore'!$V:$V,$A3580,'Sample - Superstore'!$N:$N,$B3580)</f>
        <v>1</v>
      </c>
      <c r="I3580" s="45">
        <f>SUMIFS('Sample - Superstore'!T:T,'Sample - Superstore'!$V:$V,$A3580,'Sample - Superstore'!$N:$N,$B3580)</f>
        <v>0.2</v>
      </c>
      <c r="J3580" s="42">
        <f>SUMIFS('Sample - Superstore'!U:U,'Sample - Superstore'!$V:$V,$A3580,'Sample - Superstore'!$N:$N,$B3580)</f>
        <v>15.64925095</v>
      </c>
      <c r="N3580" s="40"/>
    </row>
    <row r="3581">
      <c r="A3581" s="41" t="s">
        <v>8638</v>
      </c>
      <c r="B3581" s="36" t="s">
        <v>2814</v>
      </c>
      <c r="C3581" s="36" t="s">
        <v>35</v>
      </c>
      <c r="D3581" s="36" t="s">
        <v>263</v>
      </c>
      <c r="E3581" s="36" t="s">
        <v>3931</v>
      </c>
      <c r="F3581" s="42">
        <f>SUMIFS('Sample - Superstore'!R:R,'Sample - Superstore'!$V:$V,$A3581,'Sample - Superstore'!$N:$N,$B3581)</f>
        <v>249.5162576</v>
      </c>
      <c r="G3581" s="43" t="str">
        <f>IF(OR($F3581&lt;Lower_Limit,$F3581&gt;Upper_Limit),TRUE,IF($F3581&gt;Upper_percentile,"P99",IF($F3581&lt;Lower_percentile,"P01","")))</f>
        <v/>
      </c>
      <c r="H3581" s="44">
        <f>SUMIFS('Sample - Superstore'!S:S,'Sample - Superstore'!$V:$V,$A3581,'Sample - Superstore'!$N:$N,$B3581)</f>
        <v>7</v>
      </c>
      <c r="I3581" s="45">
        <f>SUMIFS('Sample - Superstore'!T:T,'Sample - Superstore'!$V:$V,$A3581,'Sample - Superstore'!$N:$N,$B3581)</f>
        <v>0.4</v>
      </c>
      <c r="J3581" s="42">
        <f>SUMIFS('Sample - Superstore'!U:U,'Sample - Superstore'!$V:$V,$A3581,'Sample - Superstore'!$N:$N,$B3581)</f>
        <v>-5.779033899</v>
      </c>
      <c r="N3581" s="40"/>
    </row>
    <row r="3582">
      <c r="A3582" s="41" t="s">
        <v>8638</v>
      </c>
      <c r="B3582" s="36" t="s">
        <v>238</v>
      </c>
      <c r="C3582" s="36" t="s">
        <v>51</v>
      </c>
      <c r="D3582" s="36" t="s">
        <v>76</v>
      </c>
      <c r="E3582" s="36" t="s">
        <v>239</v>
      </c>
      <c r="F3582" s="42">
        <f>SUMIFS('Sample - Superstore'!R:R,'Sample - Superstore'!$V:$V,$A3582,'Sample - Superstore'!$N:$N,$B3582)</f>
        <v>21.44813827</v>
      </c>
      <c r="G3582" s="43" t="str">
        <f>IF(OR($F3582&lt;Lower_Limit,$F3582&gt;Upper_Limit),TRUE,IF($F3582&gt;Upper_percentile,"P99",IF($F3582&lt;Lower_percentile,"P01","")))</f>
        <v/>
      </c>
      <c r="H3582" s="44">
        <f>SUMIFS('Sample - Superstore'!S:S,'Sample - Superstore'!$V:$V,$A3582,'Sample - Superstore'!$N:$N,$B3582)</f>
        <v>3</v>
      </c>
      <c r="I3582" s="45">
        <f>SUMIFS('Sample - Superstore'!T:T,'Sample - Superstore'!$V:$V,$A3582,'Sample - Superstore'!$N:$N,$B3582)</f>
        <v>0.2</v>
      </c>
      <c r="J3582" s="42">
        <f>SUMIFS('Sample - Superstore'!U:U,'Sample - Superstore'!$V:$V,$A3582,'Sample - Superstore'!$N:$N,$B3582)</f>
        <v>7.774950123</v>
      </c>
      <c r="N3582" s="40"/>
    </row>
    <row r="3583">
      <c r="A3583" s="41" t="s">
        <v>8638</v>
      </c>
      <c r="B3583" s="36" t="s">
        <v>5661</v>
      </c>
      <c r="C3583" s="36" t="s">
        <v>39</v>
      </c>
      <c r="D3583" s="36" t="s">
        <v>61</v>
      </c>
      <c r="E3583" s="36" t="s">
        <v>5662</v>
      </c>
      <c r="F3583" s="42">
        <f>SUMIFS('Sample - Superstore'!R:R,'Sample - Superstore'!$V:$V,$A3583,'Sample - Superstore'!$N:$N,$B3583)</f>
        <v>309.3481481</v>
      </c>
      <c r="G3583" s="43" t="str">
        <f>IF(OR($F3583&lt;Lower_Limit,$F3583&gt;Upper_Limit),TRUE,IF($F3583&gt;Upper_percentile,"P99",IF($F3583&lt;Lower_percentile,"P01","")))</f>
        <v/>
      </c>
      <c r="H3583" s="44">
        <f>SUMIFS('Sample - Superstore'!S:S,'Sample - Superstore'!$V:$V,$A3583,'Sample - Superstore'!$N:$N,$B3583)</f>
        <v>4</v>
      </c>
      <c r="I3583" s="45">
        <f>SUMIFS('Sample - Superstore'!T:T,'Sample - Superstore'!$V:$V,$A3583,'Sample - Superstore'!$N:$N,$B3583)</f>
        <v>0</v>
      </c>
      <c r="J3583" s="42">
        <f>SUMIFS('Sample - Superstore'!U:U,'Sample - Superstore'!$V:$V,$A3583,'Sample - Superstore'!$N:$N,$B3583)</f>
        <v>114.4588148</v>
      </c>
      <c r="N3583" s="40"/>
    </row>
    <row r="3584">
      <c r="A3584" s="41" t="s">
        <v>8638</v>
      </c>
      <c r="B3584" s="36" t="s">
        <v>6826</v>
      </c>
      <c r="C3584" s="36" t="s">
        <v>35</v>
      </c>
      <c r="D3584" s="36" t="s">
        <v>36</v>
      </c>
      <c r="E3584" s="36" t="s">
        <v>6827</v>
      </c>
      <c r="F3584" s="42">
        <f>SUMIFS('Sample - Superstore'!R:R,'Sample - Superstore'!$V:$V,$A3584,'Sample - Superstore'!$N:$N,$B3584)</f>
        <v>107.0565556</v>
      </c>
      <c r="G3584" s="43" t="str">
        <f>IF(OR($F3584&lt;Lower_Limit,$F3584&gt;Upper_Limit),TRUE,IF($F3584&gt;Upper_percentile,"P99",IF($F3584&lt;Lower_percentile,"P01","")))</f>
        <v/>
      </c>
      <c r="H3584" s="44">
        <f>SUMIFS('Sample - Superstore'!S:S,'Sample - Superstore'!$V:$V,$A3584,'Sample - Superstore'!$N:$N,$B3584)</f>
        <v>3</v>
      </c>
      <c r="I3584" s="45">
        <f>SUMIFS('Sample - Superstore'!T:T,'Sample - Superstore'!$V:$V,$A3584,'Sample - Superstore'!$N:$N,$B3584)</f>
        <v>0.5</v>
      </c>
      <c r="J3584" s="42">
        <f>SUMIFS('Sample - Superstore'!U:U,'Sample - Superstore'!$V:$V,$A3584,'Sample - Superstore'!$N:$N,$B3584)</f>
        <v>-55.66940889</v>
      </c>
      <c r="N3584" s="40"/>
    </row>
    <row r="3585">
      <c r="A3585" s="41" t="s">
        <v>8638</v>
      </c>
      <c r="B3585" s="36" t="s">
        <v>3229</v>
      </c>
      <c r="C3585" s="36" t="s">
        <v>51</v>
      </c>
      <c r="D3585" s="36" t="s">
        <v>124</v>
      </c>
      <c r="E3585" s="36" t="s">
        <v>3230</v>
      </c>
      <c r="F3585" s="42">
        <f>SUMIFS('Sample - Superstore'!R:R,'Sample - Superstore'!$V:$V,$A3585,'Sample - Superstore'!$N:$N,$B3585)</f>
        <v>44.69973333</v>
      </c>
      <c r="G3585" s="43" t="str">
        <f>IF(OR($F3585&lt;Lower_Limit,$F3585&gt;Upper_Limit),TRUE,IF($F3585&gt;Upper_percentile,"P99",IF($F3585&lt;Lower_percentile,"P01","")))</f>
        <v/>
      </c>
      <c r="H3585" s="44">
        <f>SUMIFS('Sample - Superstore'!S:S,'Sample - Superstore'!$V:$V,$A3585,'Sample - Superstore'!$N:$N,$B3585)</f>
        <v>7</v>
      </c>
      <c r="I3585" s="45">
        <f>SUMIFS('Sample - Superstore'!T:T,'Sample - Superstore'!$V:$V,$A3585,'Sample - Superstore'!$N:$N,$B3585)</f>
        <v>0.4</v>
      </c>
      <c r="J3585" s="42">
        <f>SUMIFS('Sample - Superstore'!U:U,'Sample - Superstore'!$V:$V,$A3585,'Sample - Superstore'!$N:$N,$B3585)</f>
        <v>15.64490667</v>
      </c>
      <c r="N3585" s="40"/>
    </row>
    <row r="3586">
      <c r="A3586" s="41" t="s">
        <v>8638</v>
      </c>
      <c r="B3586" s="36" t="s">
        <v>7024</v>
      </c>
      <c r="C3586" s="36" t="s">
        <v>39</v>
      </c>
      <c r="D3586" s="36" t="s">
        <v>40</v>
      </c>
      <c r="E3586" s="36" t="s">
        <v>7025</v>
      </c>
      <c r="F3586" s="42">
        <f>SUMIFS('Sample - Superstore'!R:R,'Sample - Superstore'!$V:$V,$A3586,'Sample - Superstore'!$N:$N,$B3586)</f>
        <v>839.6445284</v>
      </c>
      <c r="G3586" s="43" t="str">
        <f>IF(OR($F3586&lt;Lower_Limit,$F3586&gt;Upper_Limit),TRUE,IF($F3586&gt;Upper_percentile,"P99",IF($F3586&lt;Lower_percentile,"P01","")))</f>
        <v/>
      </c>
      <c r="H3586" s="44">
        <f>SUMIFS('Sample - Superstore'!S:S,'Sample - Superstore'!$V:$V,$A3586,'Sample - Superstore'!$N:$N,$B3586)</f>
        <v>2</v>
      </c>
      <c r="I3586" s="45">
        <f>SUMIFS('Sample - Superstore'!T:T,'Sample - Superstore'!$V:$V,$A3586,'Sample - Superstore'!$N:$N,$B3586)</f>
        <v>0.4</v>
      </c>
      <c r="J3586" s="42">
        <f>SUMIFS('Sample - Superstore'!U:U,'Sample - Superstore'!$V:$V,$A3586,'Sample - Superstore'!$N:$N,$B3586)</f>
        <v>-139.9407547</v>
      </c>
      <c r="N3586" s="40"/>
    </row>
    <row r="3587">
      <c r="A3587" s="41" t="s">
        <v>8638</v>
      </c>
      <c r="B3587" s="36" t="s">
        <v>6640</v>
      </c>
      <c r="C3587" s="36" t="s">
        <v>51</v>
      </c>
      <c r="D3587" s="36" t="s">
        <v>52</v>
      </c>
      <c r="E3587" s="36" t="s">
        <v>6641</v>
      </c>
      <c r="F3587" s="42">
        <f>SUMIFS('Sample - Superstore'!R:R,'Sample - Superstore'!$V:$V,$A3587,'Sample - Superstore'!$N:$N,$B3587)</f>
        <v>16.43964444</v>
      </c>
      <c r="G3587" s="43" t="str">
        <f>IF(OR($F3587&lt;Lower_Limit,$F3587&gt;Upper_Limit),TRUE,IF($F3587&gt;Upper_percentile,"P99",IF($F3587&lt;Lower_percentile,"P01","")))</f>
        <v/>
      </c>
      <c r="H3587" s="44">
        <f>SUMIFS('Sample - Superstore'!S:S,'Sample - Superstore'!$V:$V,$A3587,'Sample - Superstore'!$N:$N,$B3587)</f>
        <v>3</v>
      </c>
      <c r="I3587" s="45">
        <f>SUMIFS('Sample - Superstore'!T:T,'Sample - Superstore'!$V:$V,$A3587,'Sample - Superstore'!$N:$N,$B3587)</f>
        <v>0.2</v>
      </c>
      <c r="J3587" s="42">
        <f>SUMIFS('Sample - Superstore'!U:U,'Sample - Superstore'!$V:$V,$A3587,'Sample - Superstore'!$N:$N,$B3587)</f>
        <v>1.232973333</v>
      </c>
      <c r="N3587" s="40"/>
    </row>
    <row r="3588">
      <c r="A3588" s="41" t="s">
        <v>8638</v>
      </c>
      <c r="B3588" s="36" t="s">
        <v>2855</v>
      </c>
      <c r="C3588" s="36" t="s">
        <v>39</v>
      </c>
      <c r="D3588" s="36" t="s">
        <v>61</v>
      </c>
      <c r="E3588" s="36" t="s">
        <v>2856</v>
      </c>
      <c r="F3588" s="42">
        <f>SUMIFS('Sample - Superstore'!R:R,'Sample - Superstore'!$V:$V,$A3588,'Sample - Superstore'!$N:$N,$B3588)</f>
        <v>20.59374815</v>
      </c>
      <c r="G3588" s="43" t="str">
        <f>IF(OR($F3588&lt;Lower_Limit,$F3588&gt;Upper_Limit),TRUE,IF($F3588&gt;Upper_percentile,"P99",IF($F3588&lt;Lower_percentile,"P01","")))</f>
        <v/>
      </c>
      <c r="H3588" s="44">
        <f>SUMIFS('Sample - Superstore'!S:S,'Sample - Superstore'!$V:$V,$A3588,'Sample - Superstore'!$N:$N,$B3588)</f>
        <v>3</v>
      </c>
      <c r="I3588" s="45">
        <f>SUMIFS('Sample - Superstore'!T:T,'Sample - Superstore'!$V:$V,$A3588,'Sample - Superstore'!$N:$N,$B3588)</f>
        <v>0.2</v>
      </c>
      <c r="J3588" s="42">
        <f>SUMIFS('Sample - Superstore'!U:U,'Sample - Superstore'!$V:$V,$A3588,'Sample - Superstore'!$N:$N,$B3588)</f>
        <v>5.920702593</v>
      </c>
      <c r="N3588" s="40"/>
    </row>
    <row r="3589">
      <c r="A3589" s="41" t="s">
        <v>8638</v>
      </c>
      <c r="B3589" s="36" t="s">
        <v>2382</v>
      </c>
      <c r="C3589" s="36" t="s">
        <v>39</v>
      </c>
      <c r="D3589" s="36" t="s">
        <v>61</v>
      </c>
      <c r="E3589" s="36" t="s">
        <v>2383</v>
      </c>
      <c r="F3589" s="42">
        <f>SUMIFS('Sample - Superstore'!R:R,'Sample - Superstore'!$V:$V,$A3589,'Sample - Superstore'!$N:$N,$B3589)</f>
        <v>648.0598189</v>
      </c>
      <c r="G3589" s="43" t="str">
        <f>IF(OR($F3589&lt;Lower_Limit,$F3589&gt;Upper_Limit),TRUE,IF($F3589&gt;Upper_percentile,"P99",IF($F3589&lt;Lower_percentile,"P01","")))</f>
        <v/>
      </c>
      <c r="H3589" s="44">
        <f>SUMIFS('Sample - Superstore'!S:S,'Sample - Superstore'!$V:$V,$A3589,'Sample - Superstore'!$N:$N,$B3589)</f>
        <v>2</v>
      </c>
      <c r="I3589" s="45">
        <f>SUMIFS('Sample - Superstore'!T:T,'Sample - Superstore'!$V:$V,$A3589,'Sample - Superstore'!$N:$N,$B3589)</f>
        <v>0.2</v>
      </c>
      <c r="J3589" s="42">
        <f>SUMIFS('Sample - Superstore'!U:U,'Sample - Superstore'!$V:$V,$A3589,'Sample - Superstore'!$N:$N,$B3589)</f>
        <v>105.3097206</v>
      </c>
      <c r="N3589" s="40"/>
    </row>
    <row r="3590">
      <c r="A3590" s="41" t="s">
        <v>8638</v>
      </c>
      <c r="B3590" s="36" t="s">
        <v>2951</v>
      </c>
      <c r="C3590" s="36" t="s">
        <v>51</v>
      </c>
      <c r="D3590" s="36" t="s">
        <v>272</v>
      </c>
      <c r="E3590" s="36" t="s">
        <v>2952</v>
      </c>
      <c r="F3590" s="42">
        <f>SUMIFS('Sample - Superstore'!R:R,'Sample - Superstore'!$V:$V,$A3590,'Sample - Superstore'!$N:$N,$B3590)</f>
        <v>5.94</v>
      </c>
      <c r="G3590" s="43" t="str">
        <f>IF(OR($F3590&lt;Lower_Limit,$F3590&gt;Upper_Limit),TRUE,IF($F3590&gt;Upper_percentile,"P99",IF($F3590&lt;Lower_percentile,"P01","")))</f>
        <v/>
      </c>
      <c r="H3590" s="44">
        <f>SUMIFS('Sample - Superstore'!S:S,'Sample - Superstore'!$V:$V,$A3590,'Sample - Superstore'!$N:$N,$B3590)</f>
        <v>3</v>
      </c>
      <c r="I3590" s="45">
        <f>SUMIFS('Sample - Superstore'!T:T,'Sample - Superstore'!$V:$V,$A3590,'Sample - Superstore'!$N:$N,$B3590)</f>
        <v>0</v>
      </c>
      <c r="J3590" s="42">
        <f>SUMIFS('Sample - Superstore'!U:U,'Sample - Superstore'!$V:$V,$A3590,'Sample - Superstore'!$N:$N,$B3590)</f>
        <v>0.1188</v>
      </c>
      <c r="N3590" s="40"/>
    </row>
    <row r="3591">
      <c r="A3591" s="41" t="s">
        <v>8638</v>
      </c>
      <c r="B3591" s="36" t="s">
        <v>7028</v>
      </c>
      <c r="C3591" s="36" t="s">
        <v>51</v>
      </c>
      <c r="D3591" s="36" t="s">
        <v>93</v>
      </c>
      <c r="E3591" s="36" t="s">
        <v>7029</v>
      </c>
      <c r="F3591" s="42">
        <f>SUMIFS('Sample - Superstore'!R:R,'Sample - Superstore'!$V:$V,$A3591,'Sample - Superstore'!$N:$N,$B3591)</f>
        <v>9.283555556</v>
      </c>
      <c r="G3591" s="43" t="str">
        <f>IF(OR($F3591&lt;Lower_Limit,$F3591&gt;Upper_Limit),TRUE,IF($F3591&gt;Upper_percentile,"P99",IF($F3591&lt;Lower_percentile,"P01","")))</f>
        <v/>
      </c>
      <c r="H3591" s="44">
        <f>SUMIFS('Sample - Superstore'!S:S,'Sample - Superstore'!$V:$V,$A3591,'Sample - Superstore'!$N:$N,$B3591)</f>
        <v>3</v>
      </c>
      <c r="I3591" s="45">
        <f>SUMIFS('Sample - Superstore'!T:T,'Sample - Superstore'!$V:$V,$A3591,'Sample - Superstore'!$N:$N,$B3591)</f>
        <v>0</v>
      </c>
      <c r="J3591" s="42">
        <f>SUMIFS('Sample - Superstore'!U:U,'Sample - Superstore'!$V:$V,$A3591,'Sample - Superstore'!$N:$N,$B3591)</f>
        <v>3.806257778</v>
      </c>
      <c r="N3591" s="40"/>
    </row>
    <row r="3592">
      <c r="A3592" s="41" t="s">
        <v>8638</v>
      </c>
      <c r="B3592" s="36" t="s">
        <v>3362</v>
      </c>
      <c r="C3592" s="36" t="s">
        <v>51</v>
      </c>
      <c r="D3592" s="36" t="s">
        <v>124</v>
      </c>
      <c r="E3592" s="36" t="s">
        <v>404</v>
      </c>
      <c r="F3592" s="42">
        <f>SUMIFS('Sample - Superstore'!R:R,'Sample - Superstore'!$V:$V,$A3592,'Sample - Superstore'!$N:$N,$B3592)</f>
        <v>30.15927572</v>
      </c>
      <c r="G3592" s="43" t="str">
        <f>IF(OR($F3592&lt;Lower_Limit,$F3592&gt;Upper_Limit),TRUE,IF($F3592&gt;Upper_percentile,"P99",IF($F3592&lt;Lower_percentile,"P01","")))</f>
        <v/>
      </c>
      <c r="H3592" s="44">
        <f>SUMIFS('Sample - Superstore'!S:S,'Sample - Superstore'!$V:$V,$A3592,'Sample - Superstore'!$N:$N,$B3592)</f>
        <v>2</v>
      </c>
      <c r="I3592" s="45">
        <f>SUMIFS('Sample - Superstore'!T:T,'Sample - Superstore'!$V:$V,$A3592,'Sample - Superstore'!$N:$N,$B3592)</f>
        <v>0</v>
      </c>
      <c r="J3592" s="42">
        <f>SUMIFS('Sample - Superstore'!U:U,'Sample - Superstore'!$V:$V,$A3592,'Sample - Superstore'!$N:$N,$B3592)</f>
        <v>14.17485959</v>
      </c>
      <c r="N3592" s="40"/>
    </row>
    <row r="3593">
      <c r="A3593" s="41" t="s">
        <v>8638</v>
      </c>
      <c r="B3593" s="36" t="s">
        <v>6673</v>
      </c>
      <c r="C3593" s="36" t="s">
        <v>51</v>
      </c>
      <c r="D3593" s="36" t="s">
        <v>93</v>
      </c>
      <c r="E3593" s="36" t="s">
        <v>6674</v>
      </c>
      <c r="F3593" s="42">
        <f>SUMIFS('Sample - Superstore'!R:R,'Sample - Superstore'!$V:$V,$A3593,'Sample - Superstore'!$N:$N,$B3593)</f>
        <v>15.91466667</v>
      </c>
      <c r="G3593" s="43" t="str">
        <f>IF(OR($F3593&lt;Lower_Limit,$F3593&gt;Upper_Limit),TRUE,IF($F3593&gt;Upper_percentile,"P99",IF($F3593&lt;Lower_percentile,"P01","")))</f>
        <v/>
      </c>
      <c r="H3593" s="44">
        <f>SUMIFS('Sample - Superstore'!S:S,'Sample - Superstore'!$V:$V,$A3593,'Sample - Superstore'!$N:$N,$B3593)</f>
        <v>2</v>
      </c>
      <c r="I3593" s="45">
        <f>SUMIFS('Sample - Superstore'!T:T,'Sample - Superstore'!$V:$V,$A3593,'Sample - Superstore'!$N:$N,$B3593)</f>
        <v>0</v>
      </c>
      <c r="J3593" s="42">
        <f>SUMIFS('Sample - Superstore'!U:U,'Sample - Superstore'!$V:$V,$A3593,'Sample - Superstore'!$N:$N,$B3593)</f>
        <v>5.092693333</v>
      </c>
      <c r="N3593" s="40"/>
    </row>
    <row r="3594">
      <c r="A3594" s="41" t="s">
        <v>8638</v>
      </c>
      <c r="B3594" s="36" t="s">
        <v>7032</v>
      </c>
      <c r="C3594" s="36" t="s">
        <v>35</v>
      </c>
      <c r="D3594" s="36" t="s">
        <v>121</v>
      </c>
      <c r="E3594" s="36" t="s">
        <v>7033</v>
      </c>
      <c r="F3594" s="42">
        <f>SUMIFS('Sample - Superstore'!R:R,'Sample - Superstore'!$V:$V,$A3594,'Sample - Superstore'!$N:$N,$B3594)</f>
        <v>145.9</v>
      </c>
      <c r="G3594" s="43" t="str">
        <f>IF(OR($F3594&lt;Lower_Limit,$F3594&gt;Upper_Limit),TRUE,IF($F3594&gt;Upper_percentile,"P99",IF($F3594&lt;Lower_percentile,"P01","")))</f>
        <v/>
      </c>
      <c r="H3594" s="44">
        <f>SUMIFS('Sample - Superstore'!S:S,'Sample - Superstore'!$V:$V,$A3594,'Sample - Superstore'!$N:$N,$B3594)</f>
        <v>5</v>
      </c>
      <c r="I3594" s="45">
        <f>SUMIFS('Sample - Superstore'!T:T,'Sample - Superstore'!$V:$V,$A3594,'Sample - Superstore'!$N:$N,$B3594)</f>
        <v>0</v>
      </c>
      <c r="J3594" s="42">
        <f>SUMIFS('Sample - Superstore'!U:U,'Sample - Superstore'!$V:$V,$A3594,'Sample - Superstore'!$N:$N,$B3594)</f>
        <v>62.737</v>
      </c>
      <c r="N3594" s="40"/>
    </row>
    <row r="3595">
      <c r="A3595" s="41" t="s">
        <v>8638</v>
      </c>
      <c r="B3595" s="36" t="s">
        <v>2065</v>
      </c>
      <c r="C3595" s="36" t="s">
        <v>35</v>
      </c>
      <c r="D3595" s="36" t="s">
        <v>121</v>
      </c>
      <c r="E3595" s="36" t="s">
        <v>2066</v>
      </c>
      <c r="F3595" s="42">
        <f>SUMIFS('Sample - Superstore'!R:R,'Sample - Superstore'!$V:$V,$A3595,'Sample - Superstore'!$N:$N,$B3595)</f>
        <v>686.8512757</v>
      </c>
      <c r="G3595" s="43" t="str">
        <f>IF(OR($F3595&lt;Lower_Limit,$F3595&gt;Upper_Limit),TRUE,IF($F3595&gt;Upper_percentile,"P99",IF($F3595&lt;Lower_percentile,"P01","")))</f>
        <v/>
      </c>
      <c r="H3595" s="44">
        <f>SUMIFS('Sample - Superstore'!S:S,'Sample - Superstore'!$V:$V,$A3595,'Sample - Superstore'!$N:$N,$B3595)</f>
        <v>7</v>
      </c>
      <c r="I3595" s="45">
        <f>SUMIFS('Sample - Superstore'!T:T,'Sample - Superstore'!$V:$V,$A3595,'Sample - Superstore'!$N:$N,$B3595)</f>
        <v>0.2</v>
      </c>
      <c r="J3595" s="42">
        <f>SUMIFS('Sample - Superstore'!U:U,'Sample - Superstore'!$V:$V,$A3595,'Sample - Superstore'!$N:$N,$B3595)</f>
        <v>282.3767284</v>
      </c>
      <c r="N3595" s="40"/>
    </row>
    <row r="3596">
      <c r="A3596" s="41" t="s">
        <v>8638</v>
      </c>
      <c r="B3596" s="36" t="s">
        <v>4788</v>
      </c>
      <c r="C3596" s="36" t="s">
        <v>51</v>
      </c>
      <c r="D3596" s="36" t="s">
        <v>297</v>
      </c>
      <c r="E3596" s="36" t="s">
        <v>4789</v>
      </c>
      <c r="F3596" s="42">
        <f>SUMIFS('Sample - Superstore'!R:R,'Sample - Superstore'!$V:$V,$A3596,'Sample - Superstore'!$N:$N,$B3596)</f>
        <v>786.48</v>
      </c>
      <c r="G3596" s="43" t="str">
        <f>IF(OR($F3596&lt;Lower_Limit,$F3596&gt;Upper_Limit),TRUE,IF($F3596&gt;Upper_percentile,"P99",IF($F3596&lt;Lower_percentile,"P01","")))</f>
        <v/>
      </c>
      <c r="H3596" s="44">
        <f>SUMIFS('Sample - Superstore'!S:S,'Sample - Superstore'!$V:$V,$A3596,'Sample - Superstore'!$N:$N,$B3596)</f>
        <v>8</v>
      </c>
      <c r="I3596" s="45">
        <f>SUMIFS('Sample - Superstore'!T:T,'Sample - Superstore'!$V:$V,$A3596,'Sample - Superstore'!$N:$N,$B3596)</f>
        <v>0</v>
      </c>
      <c r="J3596" s="42">
        <f>SUMIFS('Sample - Superstore'!U:U,'Sample - Superstore'!$V:$V,$A3596,'Sample - Superstore'!$N:$N,$B3596)</f>
        <v>385.3752</v>
      </c>
      <c r="N3596" s="40"/>
    </row>
    <row r="3597">
      <c r="A3597" s="41" t="s">
        <v>8638</v>
      </c>
      <c r="B3597" s="36" t="s">
        <v>5344</v>
      </c>
      <c r="C3597" s="36" t="s">
        <v>51</v>
      </c>
      <c r="D3597" s="36" t="s">
        <v>76</v>
      </c>
      <c r="E3597" s="36" t="s">
        <v>5345</v>
      </c>
      <c r="F3597" s="42">
        <f>SUMIFS('Sample - Superstore'!R:R,'Sample - Superstore'!$V:$V,$A3597,'Sample - Superstore'!$N:$N,$B3597)</f>
        <v>23.168</v>
      </c>
      <c r="G3597" s="43" t="str">
        <f>IF(OR($F3597&lt;Lower_Limit,$F3597&gt;Upper_Limit),TRUE,IF($F3597&gt;Upper_percentile,"P99",IF($F3597&lt;Lower_percentile,"P01","")))</f>
        <v/>
      </c>
      <c r="H3597" s="44">
        <f>SUMIFS('Sample - Superstore'!S:S,'Sample - Superstore'!$V:$V,$A3597,'Sample - Superstore'!$N:$N,$B3597)</f>
        <v>2</v>
      </c>
      <c r="I3597" s="45">
        <f>SUMIFS('Sample - Superstore'!T:T,'Sample - Superstore'!$V:$V,$A3597,'Sample - Superstore'!$N:$N,$B3597)</f>
        <v>0.2</v>
      </c>
      <c r="J3597" s="42">
        <f>SUMIFS('Sample - Superstore'!U:U,'Sample - Superstore'!$V:$V,$A3597,'Sample - Superstore'!$N:$N,$B3597)</f>
        <v>7.8192</v>
      </c>
      <c r="N3597" s="40"/>
    </row>
    <row r="3598">
      <c r="A3598" s="41" t="s">
        <v>8638</v>
      </c>
      <c r="B3598" s="36" t="s">
        <v>524</v>
      </c>
      <c r="C3598" s="36" t="s">
        <v>39</v>
      </c>
      <c r="D3598" s="36" t="s">
        <v>61</v>
      </c>
      <c r="E3598" s="36" t="s">
        <v>525</v>
      </c>
      <c r="F3598" s="42">
        <f>SUMIFS('Sample - Superstore'!R:R,'Sample - Superstore'!$V:$V,$A3598,'Sample - Superstore'!$N:$N,$B3598)</f>
        <v>50</v>
      </c>
      <c r="G3598" s="43" t="str">
        <f>IF(OR($F3598&lt;Lower_Limit,$F3598&gt;Upper_Limit),TRUE,IF($F3598&gt;Upper_percentile,"P99",IF($F3598&lt;Lower_percentile,"P01","")))</f>
        <v/>
      </c>
      <c r="H3598" s="44">
        <f>SUMIFS('Sample - Superstore'!S:S,'Sample - Superstore'!$V:$V,$A3598,'Sample - Superstore'!$N:$N,$B3598)</f>
        <v>2</v>
      </c>
      <c r="I3598" s="45">
        <f>SUMIFS('Sample - Superstore'!T:T,'Sample - Superstore'!$V:$V,$A3598,'Sample - Superstore'!$N:$N,$B3598)</f>
        <v>0</v>
      </c>
      <c r="J3598" s="42">
        <f>SUMIFS('Sample - Superstore'!U:U,'Sample - Superstore'!$V:$V,$A3598,'Sample - Superstore'!$N:$N,$B3598)</f>
        <v>10.5</v>
      </c>
      <c r="N3598" s="40"/>
    </row>
    <row r="3599">
      <c r="A3599" s="41" t="s">
        <v>8638</v>
      </c>
      <c r="B3599" s="36" t="s">
        <v>7039</v>
      </c>
      <c r="C3599" s="36" t="s">
        <v>51</v>
      </c>
      <c r="D3599" s="36" t="s">
        <v>297</v>
      </c>
      <c r="E3599" s="36" t="s">
        <v>7040</v>
      </c>
      <c r="F3599" s="42">
        <f>SUMIFS('Sample - Superstore'!R:R,'Sample - Superstore'!$V:$V,$A3599,'Sample - Superstore'!$N:$N,$B3599)</f>
        <v>75.18</v>
      </c>
      <c r="G3599" s="43" t="str">
        <f>IF(OR($F3599&lt;Lower_Limit,$F3599&gt;Upper_Limit),TRUE,IF($F3599&gt;Upper_percentile,"P99",IF($F3599&lt;Lower_percentile,"P01","")))</f>
        <v/>
      </c>
      <c r="H3599" s="44">
        <f>SUMIFS('Sample - Superstore'!S:S,'Sample - Superstore'!$V:$V,$A3599,'Sample - Superstore'!$N:$N,$B3599)</f>
        <v>6</v>
      </c>
      <c r="I3599" s="45">
        <f>SUMIFS('Sample - Superstore'!T:T,'Sample - Superstore'!$V:$V,$A3599,'Sample - Superstore'!$N:$N,$B3599)</f>
        <v>0</v>
      </c>
      <c r="J3599" s="42">
        <f>SUMIFS('Sample - Superstore'!U:U,'Sample - Superstore'!$V:$V,$A3599,'Sample - Superstore'!$N:$N,$B3599)</f>
        <v>35.3346</v>
      </c>
      <c r="N3599" s="40"/>
    </row>
    <row r="3600">
      <c r="A3600" s="41" t="s">
        <v>8638</v>
      </c>
      <c r="B3600" s="36" t="s">
        <v>5655</v>
      </c>
      <c r="C3600" s="36" t="s">
        <v>35</v>
      </c>
      <c r="D3600" s="36" t="s">
        <v>121</v>
      </c>
      <c r="E3600" s="36" t="s">
        <v>5656</v>
      </c>
      <c r="F3600" s="42">
        <f>SUMIFS('Sample - Superstore'!R:R,'Sample - Superstore'!$V:$V,$A3600,'Sample - Superstore'!$N:$N,$B3600)</f>
        <v>52.8</v>
      </c>
      <c r="G3600" s="43" t="str">
        <f>IF(OR($F3600&lt;Lower_Limit,$F3600&gt;Upper_Limit),TRUE,IF($F3600&gt;Upper_percentile,"P99",IF($F3600&lt;Lower_percentile,"P01","")))</f>
        <v/>
      </c>
      <c r="H3600" s="44">
        <f>SUMIFS('Sample - Superstore'!S:S,'Sample - Superstore'!$V:$V,$A3600,'Sample - Superstore'!$N:$N,$B3600)</f>
        <v>10</v>
      </c>
      <c r="I3600" s="45">
        <f>SUMIFS('Sample - Superstore'!T:T,'Sample - Superstore'!$V:$V,$A3600,'Sample - Superstore'!$N:$N,$B3600)</f>
        <v>0</v>
      </c>
      <c r="J3600" s="42">
        <f>SUMIFS('Sample - Superstore'!U:U,'Sample - Superstore'!$V:$V,$A3600,'Sample - Superstore'!$N:$N,$B3600)</f>
        <v>16.368</v>
      </c>
      <c r="N3600" s="40"/>
    </row>
    <row r="3601">
      <c r="A3601" s="41" t="s">
        <v>8638</v>
      </c>
      <c r="B3601" s="36" t="s">
        <v>4866</v>
      </c>
      <c r="C3601" s="36" t="s">
        <v>51</v>
      </c>
      <c r="D3601" s="36" t="s">
        <v>76</v>
      </c>
      <c r="E3601" s="36" t="s">
        <v>4867</v>
      </c>
      <c r="F3601" s="42">
        <f>SUMIFS('Sample - Superstore'!R:R,'Sample - Superstore'!$V:$V,$A3601,'Sample - Superstore'!$N:$N,$B3601)</f>
        <v>86.376</v>
      </c>
      <c r="G3601" s="43" t="str">
        <f>IF(OR($F3601&lt;Lower_Limit,$F3601&gt;Upper_Limit),TRUE,IF($F3601&gt;Upper_percentile,"P99",IF($F3601&lt;Lower_percentile,"P01","")))</f>
        <v/>
      </c>
      <c r="H3601" s="44">
        <f>SUMIFS('Sample - Superstore'!S:S,'Sample - Superstore'!$V:$V,$A3601,'Sample - Superstore'!$N:$N,$B3601)</f>
        <v>3</v>
      </c>
      <c r="I3601" s="45">
        <f>SUMIFS('Sample - Superstore'!T:T,'Sample - Superstore'!$V:$V,$A3601,'Sample - Superstore'!$N:$N,$B3601)</f>
        <v>0.2</v>
      </c>
      <c r="J3601" s="42">
        <f>SUMIFS('Sample - Superstore'!U:U,'Sample - Superstore'!$V:$V,$A3601,'Sample - Superstore'!$N:$N,$B3601)</f>
        <v>30.2316</v>
      </c>
      <c r="N3601" s="40"/>
    </row>
    <row r="3602">
      <c r="A3602" s="41" t="s">
        <v>8638</v>
      </c>
      <c r="B3602" s="36" t="s">
        <v>3784</v>
      </c>
      <c r="C3602" s="36" t="s">
        <v>51</v>
      </c>
      <c r="D3602" s="36" t="s">
        <v>93</v>
      </c>
      <c r="E3602" s="36" t="s">
        <v>3785</v>
      </c>
      <c r="F3602" s="42">
        <f>SUMIFS('Sample - Superstore'!R:R,'Sample - Superstore'!$V:$V,$A3602,'Sample - Superstore'!$N:$N,$B3602)</f>
        <v>18.24</v>
      </c>
      <c r="G3602" s="43" t="str">
        <f>IF(OR($F3602&lt;Lower_Limit,$F3602&gt;Upper_Limit),TRUE,IF($F3602&gt;Upper_percentile,"P99",IF($F3602&lt;Lower_percentile,"P01","")))</f>
        <v/>
      </c>
      <c r="H3602" s="44">
        <f>SUMIFS('Sample - Superstore'!S:S,'Sample - Superstore'!$V:$V,$A3602,'Sample - Superstore'!$N:$N,$B3602)</f>
        <v>3</v>
      </c>
      <c r="I3602" s="45">
        <f>SUMIFS('Sample - Superstore'!T:T,'Sample - Superstore'!$V:$V,$A3602,'Sample - Superstore'!$N:$N,$B3602)</f>
        <v>0</v>
      </c>
      <c r="J3602" s="42">
        <f>SUMIFS('Sample - Superstore'!U:U,'Sample - Superstore'!$V:$V,$A3602,'Sample - Superstore'!$N:$N,$B3602)</f>
        <v>6.2016</v>
      </c>
      <c r="N3602" s="40"/>
    </row>
    <row r="3603">
      <c r="A3603" s="41" t="s">
        <v>8638</v>
      </c>
      <c r="B3603" s="36" t="s">
        <v>5526</v>
      </c>
      <c r="C3603" s="36" t="s">
        <v>51</v>
      </c>
      <c r="D3603" s="36" t="s">
        <v>93</v>
      </c>
      <c r="E3603" s="36" t="s">
        <v>5527</v>
      </c>
      <c r="F3603" s="42">
        <f>SUMIFS('Sample - Superstore'!R:R,'Sample - Superstore'!$V:$V,$A3603,'Sample - Superstore'!$N:$N,$B3603)</f>
        <v>29.26353909</v>
      </c>
      <c r="G3603" s="43" t="str">
        <f>IF(OR($F3603&lt;Lower_Limit,$F3603&gt;Upper_Limit),TRUE,IF($F3603&gt;Upper_percentile,"P99",IF($F3603&lt;Lower_percentile,"P01","")))</f>
        <v/>
      </c>
      <c r="H3603" s="44">
        <f>SUMIFS('Sample - Superstore'!S:S,'Sample - Superstore'!$V:$V,$A3603,'Sample - Superstore'!$N:$N,$B3603)</f>
        <v>9</v>
      </c>
      <c r="I3603" s="45">
        <f>SUMIFS('Sample - Superstore'!T:T,'Sample - Superstore'!$V:$V,$A3603,'Sample - Superstore'!$N:$N,$B3603)</f>
        <v>0.2</v>
      </c>
      <c r="J3603" s="42">
        <f>SUMIFS('Sample - Superstore'!U:U,'Sample - Superstore'!$V:$V,$A3603,'Sample - Superstore'!$N:$N,$B3603)</f>
        <v>6.952925103</v>
      </c>
      <c r="N3603" s="40"/>
    </row>
    <row r="3604">
      <c r="A3604" s="41" t="s">
        <v>8638</v>
      </c>
      <c r="B3604" s="36" t="s">
        <v>2316</v>
      </c>
      <c r="C3604" s="36" t="s">
        <v>35</v>
      </c>
      <c r="D3604" s="36" t="s">
        <v>121</v>
      </c>
      <c r="E3604" s="36" t="s">
        <v>2317</v>
      </c>
      <c r="F3604" s="42">
        <f>SUMIFS('Sample - Superstore'!R:R,'Sample - Superstore'!$V:$V,$A3604,'Sample - Superstore'!$N:$N,$B3604)</f>
        <v>103.0523786</v>
      </c>
      <c r="G3604" s="43" t="str">
        <f>IF(OR($F3604&lt;Lower_Limit,$F3604&gt;Upper_Limit),TRUE,IF($F3604&gt;Upper_percentile,"P99",IF($F3604&lt;Lower_percentile,"P01","")))</f>
        <v/>
      </c>
      <c r="H3604" s="44">
        <f>SUMIFS('Sample - Superstore'!S:S,'Sample - Superstore'!$V:$V,$A3604,'Sample - Superstore'!$N:$N,$B3604)</f>
        <v>4</v>
      </c>
      <c r="I3604" s="45">
        <f>SUMIFS('Sample - Superstore'!T:T,'Sample - Superstore'!$V:$V,$A3604,'Sample - Superstore'!$N:$N,$B3604)</f>
        <v>0</v>
      </c>
      <c r="J3604" s="42">
        <f>SUMIFS('Sample - Superstore'!U:U,'Sample - Superstore'!$V:$V,$A3604,'Sample - Superstore'!$N:$N,$B3604)</f>
        <v>7.213666502</v>
      </c>
      <c r="N3604" s="40"/>
    </row>
    <row r="3605">
      <c r="A3605" s="41" t="s">
        <v>8638</v>
      </c>
      <c r="B3605" s="36" t="s">
        <v>4544</v>
      </c>
      <c r="C3605" s="36" t="s">
        <v>39</v>
      </c>
      <c r="D3605" s="36" t="s">
        <v>61</v>
      </c>
      <c r="E3605" s="36" t="s">
        <v>4545</v>
      </c>
      <c r="F3605" s="42">
        <f>SUMIFS('Sample - Superstore'!R:R,'Sample - Superstore'!$V:$V,$A3605,'Sample - Superstore'!$N:$N,$B3605)</f>
        <v>174.2508642</v>
      </c>
      <c r="G3605" s="43" t="str">
        <f>IF(OR($F3605&lt;Lower_Limit,$F3605&gt;Upper_Limit),TRUE,IF($F3605&gt;Upper_percentile,"P99",IF($F3605&lt;Lower_percentile,"P01","")))</f>
        <v/>
      </c>
      <c r="H3605" s="44">
        <f>SUMIFS('Sample - Superstore'!S:S,'Sample - Superstore'!$V:$V,$A3605,'Sample - Superstore'!$N:$N,$B3605)</f>
        <v>5</v>
      </c>
      <c r="I3605" s="45">
        <f>SUMIFS('Sample - Superstore'!T:T,'Sample - Superstore'!$V:$V,$A3605,'Sample - Superstore'!$N:$N,$B3605)</f>
        <v>0</v>
      </c>
      <c r="J3605" s="42">
        <f>SUMIFS('Sample - Superstore'!U:U,'Sample - Superstore'!$V:$V,$A3605,'Sample - Superstore'!$N:$N,$B3605)</f>
        <v>71.44285432</v>
      </c>
      <c r="N3605" s="40"/>
    </row>
    <row r="3606">
      <c r="A3606" s="41" t="s">
        <v>8638</v>
      </c>
      <c r="B3606" s="36" t="s">
        <v>7043</v>
      </c>
      <c r="C3606" s="36" t="s">
        <v>35</v>
      </c>
      <c r="D3606" s="36" t="s">
        <v>121</v>
      </c>
      <c r="E3606" s="36" t="s">
        <v>7044</v>
      </c>
      <c r="F3606" s="42">
        <f>SUMIFS('Sample - Superstore'!R:R,'Sample - Superstore'!$V:$V,$A3606,'Sample - Superstore'!$N:$N,$B3606)</f>
        <v>49.09478189</v>
      </c>
      <c r="G3606" s="43" t="str">
        <f>IF(OR($F3606&lt;Lower_Limit,$F3606&gt;Upper_Limit),TRUE,IF($F3606&gt;Upper_percentile,"P99",IF($F3606&lt;Lower_percentile,"P01","")))</f>
        <v/>
      </c>
      <c r="H3606" s="44">
        <f>SUMIFS('Sample - Superstore'!S:S,'Sample - Superstore'!$V:$V,$A3606,'Sample - Superstore'!$N:$N,$B3606)</f>
        <v>2</v>
      </c>
      <c r="I3606" s="45">
        <f>SUMIFS('Sample - Superstore'!T:T,'Sample - Superstore'!$V:$V,$A3606,'Sample - Superstore'!$N:$N,$B3606)</f>
        <v>0</v>
      </c>
      <c r="J3606" s="42">
        <f>SUMIFS('Sample - Superstore'!U:U,'Sample - Superstore'!$V:$V,$A3606,'Sample - Superstore'!$N:$N,$B3606)</f>
        <v>11.29179984</v>
      </c>
      <c r="N3606" s="40"/>
    </row>
    <row r="3607">
      <c r="A3607" s="41" t="s">
        <v>8638</v>
      </c>
      <c r="B3607" s="36" t="s">
        <v>3294</v>
      </c>
      <c r="C3607" s="36" t="s">
        <v>51</v>
      </c>
      <c r="D3607" s="36" t="s">
        <v>93</v>
      </c>
      <c r="E3607" s="36" t="s">
        <v>3295</v>
      </c>
      <c r="F3607" s="42">
        <f>SUMIFS('Sample - Superstore'!R:R,'Sample - Superstore'!$V:$V,$A3607,'Sample - Superstore'!$N:$N,$B3607)</f>
        <v>35.50100412</v>
      </c>
      <c r="G3607" s="43" t="str">
        <f>IF(OR($F3607&lt;Lower_Limit,$F3607&gt;Upper_Limit),TRUE,IF($F3607&gt;Upper_percentile,"P99",IF($F3607&lt;Lower_percentile,"P01","")))</f>
        <v/>
      </c>
      <c r="H3607" s="44">
        <f>SUMIFS('Sample - Superstore'!S:S,'Sample - Superstore'!$V:$V,$A3607,'Sample - Superstore'!$N:$N,$B3607)</f>
        <v>7</v>
      </c>
      <c r="I3607" s="45">
        <f>SUMIFS('Sample - Superstore'!T:T,'Sample - Superstore'!$V:$V,$A3607,'Sample - Superstore'!$N:$N,$B3607)</f>
        <v>0</v>
      </c>
      <c r="J3607" s="42">
        <f>SUMIFS('Sample - Superstore'!U:U,'Sample - Superstore'!$V:$V,$A3607,'Sample - Superstore'!$N:$N,$B3607)</f>
        <v>10.65030123</v>
      </c>
      <c r="N3607" s="40"/>
    </row>
    <row r="3608">
      <c r="A3608" s="41" t="s">
        <v>8638</v>
      </c>
      <c r="B3608" s="36" t="s">
        <v>5786</v>
      </c>
      <c r="C3608" s="36" t="s">
        <v>51</v>
      </c>
      <c r="D3608" s="36" t="s">
        <v>93</v>
      </c>
      <c r="E3608" s="36" t="s">
        <v>5787</v>
      </c>
      <c r="F3608" s="42">
        <f>SUMIFS('Sample - Superstore'!R:R,'Sample - Superstore'!$V:$V,$A3608,'Sample - Superstore'!$N:$N,$B3608)</f>
        <v>214.8357202</v>
      </c>
      <c r="G3608" s="43" t="str">
        <f>IF(OR($F3608&lt;Lower_Limit,$F3608&gt;Upper_Limit),TRUE,IF($F3608&gt;Upper_percentile,"P99",IF($F3608&lt;Lower_percentile,"P01","")))</f>
        <v/>
      </c>
      <c r="H3608" s="44">
        <f>SUMIFS('Sample - Superstore'!S:S,'Sample - Superstore'!$V:$V,$A3608,'Sample - Superstore'!$N:$N,$B3608)</f>
        <v>5</v>
      </c>
      <c r="I3608" s="45">
        <f>SUMIFS('Sample - Superstore'!T:T,'Sample - Superstore'!$V:$V,$A3608,'Sample - Superstore'!$N:$N,$B3608)</f>
        <v>0</v>
      </c>
      <c r="J3608" s="42">
        <f>SUMIFS('Sample - Superstore'!U:U,'Sample - Superstore'!$V:$V,$A3608,'Sample - Superstore'!$N:$N,$B3608)</f>
        <v>55.85728724</v>
      </c>
      <c r="N3608" s="40"/>
    </row>
    <row r="3609">
      <c r="A3609" s="41" t="s">
        <v>8638</v>
      </c>
      <c r="B3609" s="36" t="s">
        <v>732</v>
      </c>
      <c r="C3609" s="36" t="s">
        <v>51</v>
      </c>
      <c r="D3609" s="36" t="s">
        <v>124</v>
      </c>
      <c r="E3609" s="36" t="s">
        <v>404</v>
      </c>
      <c r="F3609" s="42">
        <f>SUMIFS('Sample - Superstore'!R:R,'Sample - Superstore'!$V:$V,$A3609,'Sample - Superstore'!$N:$N,$B3609)</f>
        <v>52.76</v>
      </c>
      <c r="G3609" s="43" t="str">
        <f>IF(OR($F3609&lt;Lower_Limit,$F3609&gt;Upper_Limit),TRUE,IF($F3609&gt;Upper_percentile,"P99",IF($F3609&lt;Lower_percentile,"P01","")))</f>
        <v/>
      </c>
      <c r="H3609" s="44">
        <f>SUMIFS('Sample - Superstore'!S:S,'Sample - Superstore'!$V:$V,$A3609,'Sample - Superstore'!$N:$N,$B3609)</f>
        <v>2</v>
      </c>
      <c r="I3609" s="45">
        <f>SUMIFS('Sample - Superstore'!T:T,'Sample - Superstore'!$V:$V,$A3609,'Sample - Superstore'!$N:$N,$B3609)</f>
        <v>0</v>
      </c>
      <c r="J3609" s="42">
        <f>SUMIFS('Sample - Superstore'!U:U,'Sample - Superstore'!$V:$V,$A3609,'Sample - Superstore'!$N:$N,$B3609)</f>
        <v>24.2696</v>
      </c>
      <c r="N3609" s="40"/>
    </row>
    <row r="3610">
      <c r="A3610" s="41" t="s">
        <v>8638</v>
      </c>
      <c r="B3610" s="36" t="s">
        <v>3233</v>
      </c>
      <c r="C3610" s="36" t="s">
        <v>51</v>
      </c>
      <c r="D3610" s="36" t="s">
        <v>76</v>
      </c>
      <c r="E3610" s="36" t="s">
        <v>3234</v>
      </c>
      <c r="F3610" s="42">
        <f>SUMIFS('Sample - Superstore'!R:R,'Sample - Superstore'!$V:$V,$A3610,'Sample - Superstore'!$N:$N,$B3610)</f>
        <v>1.08</v>
      </c>
      <c r="G3610" s="43" t="str">
        <f>IF(OR($F3610&lt;Lower_Limit,$F3610&gt;Upper_Limit),TRUE,IF($F3610&gt;Upper_percentile,"P99",IF($F3610&lt;Lower_percentile,"P01","")))</f>
        <v>P01</v>
      </c>
      <c r="H3610" s="44">
        <f>SUMIFS('Sample - Superstore'!S:S,'Sample - Superstore'!$V:$V,$A3610,'Sample - Superstore'!$N:$N,$B3610)</f>
        <v>2</v>
      </c>
      <c r="I3610" s="45">
        <f>SUMIFS('Sample - Superstore'!T:T,'Sample - Superstore'!$V:$V,$A3610,'Sample - Superstore'!$N:$N,$B3610)</f>
        <v>0.7</v>
      </c>
      <c r="J3610" s="42">
        <f>SUMIFS('Sample - Superstore'!U:U,'Sample - Superstore'!$V:$V,$A3610,'Sample - Superstore'!$N:$N,$B3610)</f>
        <v>-0.792</v>
      </c>
      <c r="N3610" s="40"/>
    </row>
    <row r="3611">
      <c r="A3611" s="41" t="s">
        <v>8638</v>
      </c>
      <c r="B3611" s="36" t="s">
        <v>7050</v>
      </c>
      <c r="C3611" s="36" t="s">
        <v>51</v>
      </c>
      <c r="D3611" s="36" t="s">
        <v>93</v>
      </c>
      <c r="E3611" s="36" t="s">
        <v>7051</v>
      </c>
      <c r="F3611" s="42">
        <f>SUMIFS('Sample - Superstore'!R:R,'Sample - Superstore'!$V:$V,$A3611,'Sample - Superstore'!$N:$N,$B3611)</f>
        <v>10.85901235</v>
      </c>
      <c r="G3611" s="43" t="str">
        <f>IF(OR($F3611&lt;Lower_Limit,$F3611&gt;Upper_Limit),TRUE,IF($F3611&gt;Upper_percentile,"P99",IF($F3611&lt;Lower_percentile,"P01","")))</f>
        <v/>
      </c>
      <c r="H3611" s="44">
        <f>SUMIFS('Sample - Superstore'!S:S,'Sample - Superstore'!$V:$V,$A3611,'Sample - Superstore'!$N:$N,$B3611)</f>
        <v>5</v>
      </c>
      <c r="I3611" s="45">
        <f>SUMIFS('Sample - Superstore'!T:T,'Sample - Superstore'!$V:$V,$A3611,'Sample - Superstore'!$N:$N,$B3611)</f>
        <v>0.2</v>
      </c>
      <c r="J3611" s="42">
        <f>SUMIFS('Sample - Superstore'!U:U,'Sample - Superstore'!$V:$V,$A3611,'Sample - Superstore'!$N:$N,$B3611)</f>
        <v>3.664916667</v>
      </c>
      <c r="N3611" s="40"/>
    </row>
    <row r="3612">
      <c r="A3612" s="41" t="s">
        <v>8638</v>
      </c>
      <c r="B3612" s="36" t="s">
        <v>4912</v>
      </c>
      <c r="C3612" s="36" t="s">
        <v>51</v>
      </c>
      <c r="D3612" s="36" t="s">
        <v>283</v>
      </c>
      <c r="E3612" s="36" t="s">
        <v>4913</v>
      </c>
      <c r="F3612" s="42">
        <f>SUMIFS('Sample - Superstore'!R:R,'Sample - Superstore'!$V:$V,$A3612,'Sample - Superstore'!$N:$N,$B3612)</f>
        <v>71.81688889</v>
      </c>
      <c r="G3612" s="43" t="str">
        <f>IF(OR($F3612&lt;Lower_Limit,$F3612&gt;Upper_Limit),TRUE,IF($F3612&gt;Upper_percentile,"P99",IF($F3612&lt;Lower_percentile,"P01","")))</f>
        <v/>
      </c>
      <c r="H3612" s="44">
        <f>SUMIFS('Sample - Superstore'!S:S,'Sample - Superstore'!$V:$V,$A3612,'Sample - Superstore'!$N:$N,$B3612)</f>
        <v>9</v>
      </c>
      <c r="I3612" s="45">
        <f>SUMIFS('Sample - Superstore'!T:T,'Sample - Superstore'!$V:$V,$A3612,'Sample - Superstore'!$N:$N,$B3612)</f>
        <v>0.8</v>
      </c>
      <c r="J3612" s="42">
        <f>SUMIFS('Sample - Superstore'!U:U,'Sample - Superstore'!$V:$V,$A3612,'Sample - Superstore'!$N:$N,$B3612)</f>
        <v>-179.5422222</v>
      </c>
      <c r="N3612" s="40"/>
    </row>
    <row r="3613">
      <c r="A3613" s="41" t="s">
        <v>8638</v>
      </c>
      <c r="B3613" s="36" t="s">
        <v>50</v>
      </c>
      <c r="C3613" s="36" t="s">
        <v>51</v>
      </c>
      <c r="D3613" s="36" t="s">
        <v>52</v>
      </c>
      <c r="E3613" s="36" t="s">
        <v>53</v>
      </c>
      <c r="F3613" s="42">
        <f>SUMIFS('Sample - Superstore'!R:R,'Sample - Superstore'!$V:$V,$A3613,'Sample - Superstore'!$N:$N,$B3613)</f>
        <v>281.2041975</v>
      </c>
      <c r="G3613" s="43" t="str">
        <f>IF(OR($F3613&lt;Lower_Limit,$F3613&gt;Upper_Limit),TRUE,IF($F3613&gt;Upper_percentile,"P99",IF($F3613&lt;Lower_percentile,"P01","")))</f>
        <v/>
      </c>
      <c r="H3613" s="44">
        <f>SUMIFS('Sample - Superstore'!S:S,'Sample - Superstore'!$V:$V,$A3613,'Sample - Superstore'!$N:$N,$B3613)</f>
        <v>5</v>
      </c>
      <c r="I3613" s="45">
        <f>SUMIFS('Sample - Superstore'!T:T,'Sample - Superstore'!$V:$V,$A3613,'Sample - Superstore'!$N:$N,$B3613)</f>
        <v>0.2</v>
      </c>
      <c r="J3613" s="42">
        <f>SUMIFS('Sample - Superstore'!U:U,'Sample - Superstore'!$V:$V,$A3613,'Sample - Superstore'!$N:$N,$B3613)</f>
        <v>17.57526235</v>
      </c>
      <c r="N3613" s="40"/>
    </row>
    <row r="3614">
      <c r="A3614" s="41" t="s">
        <v>8638</v>
      </c>
      <c r="B3614" s="36" t="s">
        <v>5909</v>
      </c>
      <c r="C3614" s="36" t="s">
        <v>35</v>
      </c>
      <c r="D3614" s="36" t="s">
        <v>121</v>
      </c>
      <c r="E3614" s="36" t="s">
        <v>5910</v>
      </c>
      <c r="F3614" s="42">
        <f>SUMIFS('Sample - Superstore'!R:R,'Sample - Superstore'!$V:$V,$A3614,'Sample - Superstore'!$N:$N,$B3614)</f>
        <v>646.6885802</v>
      </c>
      <c r="G3614" s="43" t="str">
        <f>IF(OR($F3614&lt;Lower_Limit,$F3614&gt;Upper_Limit),TRUE,IF($F3614&gt;Upper_percentile,"P99",IF($F3614&lt;Lower_percentile,"P01","")))</f>
        <v/>
      </c>
      <c r="H3614" s="44">
        <f>SUMIFS('Sample - Superstore'!S:S,'Sample - Superstore'!$V:$V,$A3614,'Sample - Superstore'!$N:$N,$B3614)</f>
        <v>5</v>
      </c>
      <c r="I3614" s="45">
        <f>SUMIFS('Sample - Superstore'!T:T,'Sample - Superstore'!$V:$V,$A3614,'Sample - Superstore'!$N:$N,$B3614)</f>
        <v>0</v>
      </c>
      <c r="J3614" s="42">
        <f>SUMIFS('Sample - Superstore'!U:U,'Sample - Superstore'!$V:$V,$A3614,'Sample - Superstore'!$N:$N,$B3614)</f>
        <v>38.80131481</v>
      </c>
      <c r="N3614" s="40"/>
    </row>
    <row r="3615">
      <c r="A3615" s="41" t="s">
        <v>8638</v>
      </c>
      <c r="B3615" s="36" t="s">
        <v>1834</v>
      </c>
      <c r="C3615" s="36" t="s">
        <v>51</v>
      </c>
      <c r="D3615" s="36" t="s">
        <v>124</v>
      </c>
      <c r="E3615" s="36" t="s">
        <v>1835</v>
      </c>
      <c r="F3615" s="42">
        <f>SUMIFS('Sample - Superstore'!R:R,'Sample - Superstore'!$V:$V,$A3615,'Sample - Superstore'!$N:$N,$B3615)</f>
        <v>337.562963</v>
      </c>
      <c r="G3615" s="43" t="str">
        <f>IF(OR($F3615&lt;Lower_Limit,$F3615&gt;Upper_Limit),TRUE,IF($F3615&gt;Upper_percentile,"P99",IF($F3615&lt;Lower_percentile,"P01","")))</f>
        <v/>
      </c>
      <c r="H3615" s="44">
        <f>SUMIFS('Sample - Superstore'!S:S,'Sample - Superstore'!$V:$V,$A3615,'Sample - Superstore'!$N:$N,$B3615)</f>
        <v>5</v>
      </c>
      <c r="I3615" s="45">
        <f>SUMIFS('Sample - Superstore'!T:T,'Sample - Superstore'!$V:$V,$A3615,'Sample - Superstore'!$N:$N,$B3615)</f>
        <v>0</v>
      </c>
      <c r="J3615" s="42">
        <f>SUMIFS('Sample - Superstore'!U:U,'Sample - Superstore'!$V:$V,$A3615,'Sample - Superstore'!$N:$N,$B3615)</f>
        <v>165.4058519</v>
      </c>
      <c r="N3615" s="40"/>
    </row>
    <row r="3616">
      <c r="A3616" s="41" t="s">
        <v>8638</v>
      </c>
      <c r="B3616" s="36" t="s">
        <v>1879</v>
      </c>
      <c r="C3616" s="36" t="s">
        <v>51</v>
      </c>
      <c r="D3616" s="36" t="s">
        <v>52</v>
      </c>
      <c r="E3616" s="36" t="s">
        <v>1880</v>
      </c>
      <c r="F3616" s="42">
        <f>SUMIFS('Sample - Superstore'!R:R,'Sample - Superstore'!$V:$V,$A3616,'Sample - Superstore'!$N:$N,$B3616)</f>
        <v>240.3232099</v>
      </c>
      <c r="G3616" s="43" t="str">
        <f>IF(OR($F3616&lt;Lower_Limit,$F3616&gt;Upper_Limit),TRUE,IF($F3616&gt;Upper_percentile,"P99",IF($F3616&lt;Lower_percentile,"P01","")))</f>
        <v/>
      </c>
      <c r="H3616" s="44">
        <f>SUMIFS('Sample - Superstore'!S:S,'Sample - Superstore'!$V:$V,$A3616,'Sample - Superstore'!$N:$N,$B3616)</f>
        <v>4</v>
      </c>
      <c r="I3616" s="45">
        <f>SUMIFS('Sample - Superstore'!T:T,'Sample - Superstore'!$V:$V,$A3616,'Sample - Superstore'!$N:$N,$B3616)</f>
        <v>0</v>
      </c>
      <c r="J3616" s="42">
        <f>SUMIFS('Sample - Superstore'!U:U,'Sample - Superstore'!$V:$V,$A3616,'Sample - Superstore'!$N:$N,$B3616)</f>
        <v>4.806464198</v>
      </c>
      <c r="N3616" s="40"/>
    </row>
    <row r="3617">
      <c r="A3617" s="41" t="s">
        <v>8638</v>
      </c>
      <c r="B3617" s="36" t="s">
        <v>2220</v>
      </c>
      <c r="C3617" s="36" t="s">
        <v>39</v>
      </c>
      <c r="D3617" s="36" t="s">
        <v>40</v>
      </c>
      <c r="E3617" s="36" t="s">
        <v>2221</v>
      </c>
      <c r="F3617" s="42">
        <f>SUMIFS('Sample - Superstore'!R:R,'Sample - Superstore'!$V:$V,$A3617,'Sample - Superstore'!$N:$N,$B3617)</f>
        <v>316.901358</v>
      </c>
      <c r="G3617" s="43" t="str">
        <f>IF(OR($F3617&lt;Lower_Limit,$F3617&gt;Upper_Limit),TRUE,IF($F3617&gt;Upper_percentile,"P99",IF($F3617&lt;Lower_percentile,"P01","")))</f>
        <v/>
      </c>
      <c r="H3617" s="44">
        <f>SUMIFS('Sample - Superstore'!S:S,'Sample - Superstore'!$V:$V,$A3617,'Sample - Superstore'!$N:$N,$B3617)</f>
        <v>2</v>
      </c>
      <c r="I3617" s="45">
        <f>SUMIFS('Sample - Superstore'!T:T,'Sample - Superstore'!$V:$V,$A3617,'Sample - Superstore'!$N:$N,$B3617)</f>
        <v>0</v>
      </c>
      <c r="J3617" s="42">
        <f>SUMIFS('Sample - Superstore'!U:U,'Sample - Superstore'!$V:$V,$A3617,'Sample - Superstore'!$N:$N,$B3617)</f>
        <v>91.90139383</v>
      </c>
      <c r="N3617" s="40"/>
    </row>
    <row r="3618">
      <c r="A3618" s="41" t="s">
        <v>8638</v>
      </c>
      <c r="B3618" s="36" t="s">
        <v>3843</v>
      </c>
      <c r="C3618" s="36" t="s">
        <v>51</v>
      </c>
      <c r="D3618" s="36" t="s">
        <v>93</v>
      </c>
      <c r="E3618" s="36" t="s">
        <v>3844</v>
      </c>
      <c r="F3618" s="42">
        <f>SUMIFS('Sample - Superstore'!R:R,'Sample - Superstore'!$V:$V,$A3618,'Sample - Superstore'!$N:$N,$B3618)</f>
        <v>146.2281481</v>
      </c>
      <c r="G3618" s="43" t="str">
        <f>IF(OR($F3618&lt;Lower_Limit,$F3618&gt;Upper_Limit),TRUE,IF($F3618&gt;Upper_percentile,"P99",IF($F3618&lt;Lower_percentile,"P01","")))</f>
        <v/>
      </c>
      <c r="H3618" s="44">
        <f>SUMIFS('Sample - Superstore'!S:S,'Sample - Superstore'!$V:$V,$A3618,'Sample - Superstore'!$N:$N,$B3618)</f>
        <v>6</v>
      </c>
      <c r="I3618" s="45">
        <f>SUMIFS('Sample - Superstore'!T:T,'Sample - Superstore'!$V:$V,$A3618,'Sample - Superstore'!$N:$N,$B3618)</f>
        <v>0</v>
      </c>
      <c r="J3618" s="42">
        <f>SUMIFS('Sample - Superstore'!U:U,'Sample - Superstore'!$V:$V,$A3618,'Sample - Superstore'!$N:$N,$B3618)</f>
        <v>59.95354074</v>
      </c>
      <c r="N3618" s="40"/>
    </row>
    <row r="3619">
      <c r="A3619" s="41" t="s">
        <v>8638</v>
      </c>
      <c r="B3619" s="36" t="s">
        <v>5645</v>
      </c>
      <c r="C3619" s="36" t="s">
        <v>35</v>
      </c>
      <c r="D3619" s="36" t="s">
        <v>121</v>
      </c>
      <c r="E3619" s="36" t="s">
        <v>5646</v>
      </c>
      <c r="F3619" s="42">
        <f>SUMIFS('Sample - Superstore'!R:R,'Sample - Superstore'!$V:$V,$A3619,'Sample - Superstore'!$N:$N,$B3619)</f>
        <v>12.31312476</v>
      </c>
      <c r="G3619" s="43" t="str">
        <f>IF(OR($F3619&lt;Lower_Limit,$F3619&gt;Upper_Limit),TRUE,IF($F3619&gt;Upper_percentile,"P99",IF($F3619&lt;Lower_percentile,"P01","")))</f>
        <v/>
      </c>
      <c r="H3619" s="44">
        <f>SUMIFS('Sample - Superstore'!S:S,'Sample - Superstore'!$V:$V,$A3619,'Sample - Superstore'!$N:$N,$B3619)</f>
        <v>3</v>
      </c>
      <c r="I3619" s="45">
        <f>SUMIFS('Sample - Superstore'!T:T,'Sample - Superstore'!$V:$V,$A3619,'Sample - Superstore'!$N:$N,$B3619)</f>
        <v>0</v>
      </c>
      <c r="J3619" s="42">
        <f>SUMIFS('Sample - Superstore'!U:U,'Sample - Superstore'!$V:$V,$A3619,'Sample - Superstore'!$N:$N,$B3619)</f>
        <v>5.171512399</v>
      </c>
      <c r="N3619" s="40"/>
    </row>
    <row r="3620">
      <c r="A3620" s="41" t="s">
        <v>8638</v>
      </c>
      <c r="B3620" s="36" t="s">
        <v>510</v>
      </c>
      <c r="C3620" s="36" t="s">
        <v>51</v>
      </c>
      <c r="D3620" s="36" t="s">
        <v>52</v>
      </c>
      <c r="E3620" s="36" t="s">
        <v>511</v>
      </c>
      <c r="F3620" s="42">
        <f>SUMIFS('Sample - Superstore'!R:R,'Sample - Superstore'!$V:$V,$A3620,'Sample - Superstore'!$N:$N,$B3620)</f>
        <v>366.7545284</v>
      </c>
      <c r="G3620" s="43" t="str">
        <f>IF(OR($F3620&lt;Lower_Limit,$F3620&gt;Upper_Limit),TRUE,IF($F3620&gt;Upper_percentile,"P99",IF($F3620&lt;Lower_percentile,"P01","")))</f>
        <v/>
      </c>
      <c r="H3620" s="44">
        <f>SUMIFS('Sample - Superstore'!S:S,'Sample - Superstore'!$V:$V,$A3620,'Sample - Superstore'!$N:$N,$B3620)</f>
        <v>6</v>
      </c>
      <c r="I3620" s="45">
        <f>SUMIFS('Sample - Superstore'!T:T,'Sample - Superstore'!$V:$V,$A3620,'Sample - Superstore'!$N:$N,$B3620)</f>
        <v>0.2</v>
      </c>
      <c r="J3620" s="42">
        <f>SUMIFS('Sample - Superstore'!U:U,'Sample - Superstore'!$V:$V,$A3620,'Sample - Superstore'!$N:$N,$B3620)</f>
        <v>32.09102123</v>
      </c>
      <c r="N3620" s="40"/>
    </row>
    <row r="3621">
      <c r="A3621" s="41" t="s">
        <v>8638</v>
      </c>
      <c r="B3621" s="36" t="s">
        <v>1397</v>
      </c>
      <c r="C3621" s="36" t="s">
        <v>51</v>
      </c>
      <c r="D3621" s="36" t="s">
        <v>283</v>
      </c>
      <c r="E3621" s="36" t="s">
        <v>1398</v>
      </c>
      <c r="F3621" s="42">
        <f>SUMIFS('Sample - Superstore'!R:R,'Sample - Superstore'!$V:$V,$A3621,'Sample - Superstore'!$N:$N,$B3621)</f>
        <v>27.53562581</v>
      </c>
      <c r="G3621" s="43" t="str">
        <f>IF(OR($F3621&lt;Lower_Limit,$F3621&gt;Upper_Limit),TRUE,IF($F3621&gt;Upper_percentile,"P99",IF($F3621&lt;Lower_percentile,"P01","")))</f>
        <v/>
      </c>
      <c r="H3621" s="44">
        <f>SUMIFS('Sample - Superstore'!S:S,'Sample - Superstore'!$V:$V,$A3621,'Sample - Superstore'!$N:$N,$B3621)</f>
        <v>3</v>
      </c>
      <c r="I3621" s="45">
        <f>SUMIFS('Sample - Superstore'!T:T,'Sample - Superstore'!$V:$V,$A3621,'Sample - Superstore'!$N:$N,$B3621)</f>
        <v>0</v>
      </c>
      <c r="J3621" s="42">
        <f>SUMIFS('Sample - Superstore'!U:U,'Sample - Superstore'!$V:$V,$A3621,'Sample - Superstore'!$N:$N,$B3621)</f>
        <v>7.15926271</v>
      </c>
      <c r="N3621" s="40"/>
    </row>
    <row r="3622">
      <c r="A3622" s="41" t="s">
        <v>8638</v>
      </c>
      <c r="B3622" s="36" t="s">
        <v>7065</v>
      </c>
      <c r="C3622" s="36" t="s">
        <v>51</v>
      </c>
      <c r="D3622" s="36" t="s">
        <v>297</v>
      </c>
      <c r="E3622" s="36" t="s">
        <v>7066</v>
      </c>
      <c r="F3622" s="42">
        <f>SUMIFS('Sample - Superstore'!R:R,'Sample - Superstore'!$V:$V,$A3622,'Sample - Superstore'!$N:$N,$B3622)</f>
        <v>8.67</v>
      </c>
      <c r="G3622" s="43" t="str">
        <f>IF(OR($F3622&lt;Lower_Limit,$F3622&gt;Upper_Limit),TRUE,IF($F3622&gt;Upper_percentile,"P99",IF($F3622&lt;Lower_percentile,"P01","")))</f>
        <v/>
      </c>
      <c r="H3622" s="44">
        <f>SUMIFS('Sample - Superstore'!S:S,'Sample - Superstore'!$V:$V,$A3622,'Sample - Superstore'!$N:$N,$B3622)</f>
        <v>3</v>
      </c>
      <c r="I3622" s="45">
        <f>SUMIFS('Sample - Superstore'!T:T,'Sample - Superstore'!$V:$V,$A3622,'Sample - Superstore'!$N:$N,$B3622)</f>
        <v>0</v>
      </c>
      <c r="J3622" s="42">
        <f>SUMIFS('Sample - Superstore'!U:U,'Sample - Superstore'!$V:$V,$A3622,'Sample - Superstore'!$N:$N,$B3622)</f>
        <v>4.0749</v>
      </c>
      <c r="N3622" s="40"/>
    </row>
    <row r="3623">
      <c r="A3623" s="41" t="s">
        <v>8638</v>
      </c>
      <c r="B3623" s="36" t="s">
        <v>4627</v>
      </c>
      <c r="C3623" s="36" t="s">
        <v>39</v>
      </c>
      <c r="D3623" s="36" t="s">
        <v>61</v>
      </c>
      <c r="E3623" s="36" t="s">
        <v>4628</v>
      </c>
      <c r="F3623" s="42">
        <f>SUMIFS('Sample - Superstore'!R:R,'Sample - Superstore'!$V:$V,$A3623,'Sample - Superstore'!$N:$N,$B3623)</f>
        <v>162.994321</v>
      </c>
      <c r="G3623" s="43" t="str">
        <f>IF(OR($F3623&lt;Lower_Limit,$F3623&gt;Upper_Limit),TRUE,IF($F3623&gt;Upper_percentile,"P99",IF($F3623&lt;Lower_percentile,"P01","")))</f>
        <v/>
      </c>
      <c r="H3623" s="44">
        <f>SUMIFS('Sample - Superstore'!S:S,'Sample - Superstore'!$V:$V,$A3623,'Sample - Superstore'!$N:$N,$B3623)</f>
        <v>6</v>
      </c>
      <c r="I3623" s="45">
        <f>SUMIFS('Sample - Superstore'!T:T,'Sample - Superstore'!$V:$V,$A3623,'Sample - Superstore'!$N:$N,$B3623)</f>
        <v>0</v>
      </c>
      <c r="J3623" s="42">
        <f>SUMIFS('Sample - Superstore'!U:U,'Sample - Superstore'!$V:$V,$A3623,'Sample - Superstore'!$N:$N,$B3623)</f>
        <v>21.18926173</v>
      </c>
      <c r="N3623" s="40"/>
    </row>
    <row r="3624">
      <c r="A3624" s="41" t="s">
        <v>8638</v>
      </c>
      <c r="B3624" s="36" t="s">
        <v>7070</v>
      </c>
      <c r="C3624" s="36" t="s">
        <v>51</v>
      </c>
      <c r="D3624" s="36" t="s">
        <v>93</v>
      </c>
      <c r="E3624" s="36" t="s">
        <v>4409</v>
      </c>
      <c r="F3624" s="42">
        <f>SUMIFS('Sample - Superstore'!R:R,'Sample - Superstore'!$V:$V,$A3624,'Sample - Superstore'!$N:$N,$B3624)</f>
        <v>37.269893</v>
      </c>
      <c r="G3624" s="43" t="str">
        <f>IF(OR($F3624&lt;Lower_Limit,$F3624&gt;Upper_Limit),TRUE,IF($F3624&gt;Upper_percentile,"P99",IF($F3624&lt;Lower_percentile,"P01","")))</f>
        <v/>
      </c>
      <c r="H3624" s="44">
        <f>SUMIFS('Sample - Superstore'!S:S,'Sample - Superstore'!$V:$V,$A3624,'Sample - Superstore'!$N:$N,$B3624)</f>
        <v>4</v>
      </c>
      <c r="I3624" s="45">
        <f>SUMIFS('Sample - Superstore'!T:T,'Sample - Superstore'!$V:$V,$A3624,'Sample - Superstore'!$N:$N,$B3624)</f>
        <v>0</v>
      </c>
      <c r="J3624" s="42">
        <f>SUMIFS('Sample - Superstore'!U:U,'Sample - Superstore'!$V:$V,$A3624,'Sample - Superstore'!$N:$N,$B3624)</f>
        <v>14.53525827</v>
      </c>
      <c r="N3624" s="40"/>
    </row>
    <row r="3625">
      <c r="A3625" s="41" t="s">
        <v>8638</v>
      </c>
      <c r="B3625" s="36" t="s">
        <v>1205</v>
      </c>
      <c r="C3625" s="36" t="s">
        <v>39</v>
      </c>
      <c r="D3625" s="36" t="s">
        <v>61</v>
      </c>
      <c r="E3625" s="36" t="s">
        <v>1206</v>
      </c>
      <c r="F3625" s="42">
        <f>SUMIFS('Sample - Superstore'!R:R,'Sample - Superstore'!$V:$V,$A3625,'Sample - Superstore'!$N:$N,$B3625)</f>
        <v>1287.45</v>
      </c>
      <c r="G3625" s="43" t="str">
        <f>IF(OR($F3625&lt;Lower_Limit,$F3625&gt;Upper_Limit),TRUE,IF($F3625&gt;Upper_percentile,"P99",IF($F3625&lt;Lower_percentile,"P01","")))</f>
        <v/>
      </c>
      <c r="H3625" s="44">
        <f>SUMIFS('Sample - Superstore'!S:S,'Sample - Superstore'!$V:$V,$A3625,'Sample - Superstore'!$N:$N,$B3625)</f>
        <v>5</v>
      </c>
      <c r="I3625" s="45">
        <f>SUMIFS('Sample - Superstore'!T:T,'Sample - Superstore'!$V:$V,$A3625,'Sample - Superstore'!$N:$N,$B3625)</f>
        <v>0</v>
      </c>
      <c r="J3625" s="42">
        <f>SUMIFS('Sample - Superstore'!U:U,'Sample - Superstore'!$V:$V,$A3625,'Sample - Superstore'!$N:$N,$B3625)</f>
        <v>244.6155</v>
      </c>
      <c r="N3625" s="40"/>
    </row>
    <row r="3626">
      <c r="A3626" s="41" t="s">
        <v>8638</v>
      </c>
      <c r="B3626" s="36" t="s">
        <v>6295</v>
      </c>
      <c r="C3626" s="36" t="s">
        <v>51</v>
      </c>
      <c r="D3626" s="36" t="s">
        <v>283</v>
      </c>
      <c r="E3626" s="36" t="s">
        <v>6296</v>
      </c>
      <c r="F3626" s="42">
        <f>SUMIFS('Sample - Superstore'!R:R,'Sample - Superstore'!$V:$V,$A3626,'Sample - Superstore'!$N:$N,$B3626)</f>
        <v>168.1</v>
      </c>
      <c r="G3626" s="43" t="str">
        <f>IF(OR($F3626&lt;Lower_Limit,$F3626&gt;Upper_Limit),TRUE,IF($F3626&gt;Upper_percentile,"P99",IF($F3626&lt;Lower_percentile,"P01","")))</f>
        <v/>
      </c>
      <c r="H3626" s="44">
        <f>SUMIFS('Sample - Superstore'!S:S,'Sample - Superstore'!$V:$V,$A3626,'Sample - Superstore'!$N:$N,$B3626)</f>
        <v>5</v>
      </c>
      <c r="I3626" s="45">
        <f>SUMIFS('Sample - Superstore'!T:T,'Sample - Superstore'!$V:$V,$A3626,'Sample - Superstore'!$N:$N,$B3626)</f>
        <v>0</v>
      </c>
      <c r="J3626" s="42">
        <f>SUMIFS('Sample - Superstore'!U:U,'Sample - Superstore'!$V:$V,$A3626,'Sample - Superstore'!$N:$N,$B3626)</f>
        <v>43.706</v>
      </c>
      <c r="N3626" s="40"/>
    </row>
    <row r="3627">
      <c r="A3627" s="41" t="s">
        <v>8638</v>
      </c>
      <c r="B3627" s="36" t="s">
        <v>1149</v>
      </c>
      <c r="C3627" s="36" t="s">
        <v>39</v>
      </c>
      <c r="D3627" s="36" t="s">
        <v>40</v>
      </c>
      <c r="E3627" s="36" t="s">
        <v>1150</v>
      </c>
      <c r="F3627" s="42">
        <f>SUMIFS('Sample - Superstore'!R:R,'Sample - Superstore'!$V:$V,$A3627,'Sample - Superstore'!$N:$N,$B3627)</f>
        <v>71.952</v>
      </c>
      <c r="G3627" s="43" t="str">
        <f>IF(OR($F3627&lt;Lower_Limit,$F3627&gt;Upper_Limit),TRUE,IF($F3627&gt;Upper_percentile,"P99",IF($F3627&lt;Lower_percentile,"P01","")))</f>
        <v/>
      </c>
      <c r="H3627" s="44">
        <f>SUMIFS('Sample - Superstore'!S:S,'Sample - Superstore'!$V:$V,$A3627,'Sample - Superstore'!$N:$N,$B3627)</f>
        <v>6</v>
      </c>
      <c r="I3627" s="45">
        <f>SUMIFS('Sample - Superstore'!T:T,'Sample - Superstore'!$V:$V,$A3627,'Sample - Superstore'!$N:$N,$B3627)</f>
        <v>0.2</v>
      </c>
      <c r="J3627" s="42">
        <f>SUMIFS('Sample - Superstore'!U:U,'Sample - Superstore'!$V:$V,$A3627,'Sample - Superstore'!$N:$N,$B3627)</f>
        <v>5.3964</v>
      </c>
      <c r="N3627" s="40"/>
    </row>
    <row r="3628">
      <c r="A3628" s="41" t="s">
        <v>8638</v>
      </c>
      <c r="B3628" s="36" t="s">
        <v>1256</v>
      </c>
      <c r="C3628" s="36" t="s">
        <v>51</v>
      </c>
      <c r="D3628" s="36" t="s">
        <v>76</v>
      </c>
      <c r="E3628" s="36" t="s">
        <v>1257</v>
      </c>
      <c r="F3628" s="42">
        <f>SUMIFS('Sample - Superstore'!R:R,'Sample - Superstore'!$V:$V,$A3628,'Sample - Superstore'!$N:$N,$B3628)</f>
        <v>29.8</v>
      </c>
      <c r="G3628" s="43" t="str">
        <f>IF(OR($F3628&lt;Lower_Limit,$F3628&gt;Upper_Limit),TRUE,IF($F3628&gt;Upper_percentile,"P99",IF($F3628&lt;Lower_percentile,"P01","")))</f>
        <v/>
      </c>
      <c r="H3628" s="44">
        <f>SUMIFS('Sample - Superstore'!S:S,'Sample - Superstore'!$V:$V,$A3628,'Sample - Superstore'!$N:$N,$B3628)</f>
        <v>5</v>
      </c>
      <c r="I3628" s="45">
        <f>SUMIFS('Sample - Superstore'!T:T,'Sample - Superstore'!$V:$V,$A3628,'Sample - Superstore'!$N:$N,$B3628)</f>
        <v>0.2</v>
      </c>
      <c r="J3628" s="42">
        <f>SUMIFS('Sample - Superstore'!U:U,'Sample - Superstore'!$V:$V,$A3628,'Sample - Superstore'!$N:$N,$B3628)</f>
        <v>9.3125</v>
      </c>
      <c r="N3628" s="40"/>
    </row>
    <row r="3629">
      <c r="A3629" s="41" t="s">
        <v>8638</v>
      </c>
      <c r="B3629" s="36" t="s">
        <v>574</v>
      </c>
      <c r="C3629" s="36" t="s">
        <v>51</v>
      </c>
      <c r="D3629" s="36" t="s">
        <v>124</v>
      </c>
      <c r="E3629" s="36" t="s">
        <v>575</v>
      </c>
      <c r="F3629" s="42">
        <f>SUMIFS('Sample - Superstore'!R:R,'Sample - Superstore'!$V:$V,$A3629,'Sample - Superstore'!$N:$N,$B3629)</f>
        <v>4.692266667</v>
      </c>
      <c r="G3629" s="43" t="str">
        <f>IF(OR($F3629&lt;Lower_Limit,$F3629&gt;Upper_Limit),TRUE,IF($F3629&gt;Upper_percentile,"P99",IF($F3629&lt;Lower_percentile,"P01","")))</f>
        <v/>
      </c>
      <c r="H3629" s="44">
        <f>SUMIFS('Sample - Superstore'!S:S,'Sample - Superstore'!$V:$V,$A3629,'Sample - Superstore'!$N:$N,$B3629)</f>
        <v>1</v>
      </c>
      <c r="I3629" s="45">
        <f>SUMIFS('Sample - Superstore'!T:T,'Sample - Superstore'!$V:$V,$A3629,'Sample - Superstore'!$N:$N,$B3629)</f>
        <v>0.2</v>
      </c>
      <c r="J3629" s="42">
        <f>SUMIFS('Sample - Superstore'!U:U,'Sample - Superstore'!$V:$V,$A3629,'Sample - Superstore'!$N:$N,$B3629)</f>
        <v>1.466333333</v>
      </c>
      <c r="N3629" s="40"/>
    </row>
    <row r="3630">
      <c r="A3630" s="41" t="s">
        <v>8638</v>
      </c>
      <c r="B3630" s="36" t="s">
        <v>2295</v>
      </c>
      <c r="C3630" s="36" t="s">
        <v>39</v>
      </c>
      <c r="D3630" s="36" t="s">
        <v>40</v>
      </c>
      <c r="E3630" s="36" t="s">
        <v>2296</v>
      </c>
      <c r="F3630" s="42">
        <f>SUMIFS('Sample - Superstore'!R:R,'Sample - Superstore'!$V:$V,$A3630,'Sample - Superstore'!$N:$N,$B3630)</f>
        <v>48.70224938</v>
      </c>
      <c r="G3630" s="43" t="str">
        <f>IF(OR($F3630&lt;Lower_Limit,$F3630&gt;Upper_Limit),TRUE,IF($F3630&gt;Upper_percentile,"P99",IF($F3630&lt;Lower_percentile,"P01","")))</f>
        <v/>
      </c>
      <c r="H3630" s="44">
        <f>SUMIFS('Sample - Superstore'!S:S,'Sample - Superstore'!$V:$V,$A3630,'Sample - Superstore'!$N:$N,$B3630)</f>
        <v>1</v>
      </c>
      <c r="I3630" s="45">
        <f>SUMIFS('Sample - Superstore'!T:T,'Sample - Superstore'!$V:$V,$A3630,'Sample - Superstore'!$N:$N,$B3630)</f>
        <v>0.4</v>
      </c>
      <c r="J3630" s="42">
        <f>SUMIFS('Sample - Superstore'!U:U,'Sample - Superstore'!$V:$V,$A3630,'Sample - Superstore'!$N:$N,$B3630)</f>
        <v>-8.92874572</v>
      </c>
      <c r="N3630" s="40"/>
    </row>
    <row r="3631">
      <c r="A3631" s="41" t="s">
        <v>8638</v>
      </c>
      <c r="B3631" s="36" t="s">
        <v>4281</v>
      </c>
      <c r="C3631" s="36" t="s">
        <v>35</v>
      </c>
      <c r="D3631" s="36" t="s">
        <v>121</v>
      </c>
      <c r="E3631" s="36" t="s">
        <v>4282</v>
      </c>
      <c r="F3631" s="42">
        <f>SUMIFS('Sample - Superstore'!R:R,'Sample - Superstore'!$V:$V,$A3631,'Sample - Superstore'!$N:$N,$B3631)</f>
        <v>111.9435852</v>
      </c>
      <c r="G3631" s="43" t="str">
        <f>IF(OR($F3631&lt;Lower_Limit,$F3631&gt;Upper_Limit),TRUE,IF($F3631&gt;Upper_percentile,"P99",IF($F3631&lt;Lower_percentile,"P01","")))</f>
        <v/>
      </c>
      <c r="H3631" s="44">
        <f>SUMIFS('Sample - Superstore'!S:S,'Sample - Superstore'!$V:$V,$A3631,'Sample - Superstore'!$N:$N,$B3631)</f>
        <v>9</v>
      </c>
      <c r="I3631" s="45">
        <f>SUMIFS('Sample - Superstore'!T:T,'Sample - Superstore'!$V:$V,$A3631,'Sample - Superstore'!$N:$N,$B3631)</f>
        <v>0.2</v>
      </c>
      <c r="J3631" s="42">
        <f>SUMIFS('Sample - Superstore'!U:U,'Sample - Superstore'!$V:$V,$A3631,'Sample - Superstore'!$N:$N,$B3631)</f>
        <v>23.78801185</v>
      </c>
      <c r="N3631" s="40"/>
    </row>
    <row r="3632">
      <c r="A3632" s="41" t="s">
        <v>8638</v>
      </c>
      <c r="B3632" s="36" t="s">
        <v>673</v>
      </c>
      <c r="C3632" s="36" t="s">
        <v>51</v>
      </c>
      <c r="D3632" s="36" t="s">
        <v>52</v>
      </c>
      <c r="E3632" s="36" t="s">
        <v>674</v>
      </c>
      <c r="F3632" s="42">
        <f>SUMIFS('Sample - Superstore'!R:R,'Sample - Superstore'!$V:$V,$A3632,'Sample - Superstore'!$N:$N,$B3632)</f>
        <v>443.2822305</v>
      </c>
      <c r="G3632" s="43" t="str">
        <f>IF(OR($F3632&lt;Lower_Limit,$F3632&gt;Upper_Limit),TRUE,IF($F3632&gt;Upper_percentile,"P99",IF($F3632&lt;Lower_percentile,"P01","")))</f>
        <v/>
      </c>
      <c r="H3632" s="44">
        <f>SUMIFS('Sample - Superstore'!S:S,'Sample - Superstore'!$V:$V,$A3632,'Sample - Superstore'!$N:$N,$B3632)</f>
        <v>2</v>
      </c>
      <c r="I3632" s="45">
        <f>SUMIFS('Sample - Superstore'!T:T,'Sample - Superstore'!$V:$V,$A3632,'Sample - Superstore'!$N:$N,$B3632)</f>
        <v>0</v>
      </c>
      <c r="J3632" s="42">
        <f>SUMIFS('Sample - Superstore'!U:U,'Sample - Superstore'!$V:$V,$A3632,'Sample - Superstore'!$N:$N,$B3632)</f>
        <v>115.2533799</v>
      </c>
      <c r="N3632" s="40"/>
    </row>
    <row r="3633">
      <c r="A3633" s="41" t="s">
        <v>8638</v>
      </c>
      <c r="B3633" s="36" t="s">
        <v>5603</v>
      </c>
      <c r="C3633" s="36" t="s">
        <v>51</v>
      </c>
      <c r="D3633" s="36" t="s">
        <v>124</v>
      </c>
      <c r="E3633" s="36" t="s">
        <v>5604</v>
      </c>
      <c r="F3633" s="42">
        <f>SUMIFS('Sample - Superstore'!R:R,'Sample - Superstore'!$V:$V,$A3633,'Sample - Superstore'!$N:$N,$B3633)</f>
        <v>16.67935802</v>
      </c>
      <c r="G3633" s="43" t="str">
        <f>IF(OR($F3633&lt;Lower_Limit,$F3633&gt;Upper_Limit),TRUE,IF($F3633&gt;Upper_percentile,"P99",IF($F3633&lt;Lower_percentile,"P01","")))</f>
        <v/>
      </c>
      <c r="H3633" s="44">
        <f>SUMIFS('Sample - Superstore'!S:S,'Sample - Superstore'!$V:$V,$A3633,'Sample - Superstore'!$N:$N,$B3633)</f>
        <v>2</v>
      </c>
      <c r="I3633" s="45">
        <f>SUMIFS('Sample - Superstore'!T:T,'Sample - Superstore'!$V:$V,$A3633,'Sample - Superstore'!$N:$N,$B3633)</f>
        <v>0</v>
      </c>
      <c r="J3633" s="42">
        <f>SUMIFS('Sample - Superstore'!U:U,'Sample - Superstore'!$V:$V,$A3633,'Sample - Superstore'!$N:$N,$B3633)</f>
        <v>7.672504691</v>
      </c>
      <c r="N3633" s="40"/>
    </row>
    <row r="3634">
      <c r="A3634" s="41" t="s">
        <v>8638</v>
      </c>
      <c r="B3634" s="36" t="s">
        <v>4225</v>
      </c>
      <c r="C3634" s="36" t="s">
        <v>51</v>
      </c>
      <c r="D3634" s="36" t="s">
        <v>76</v>
      </c>
      <c r="E3634" s="36" t="s">
        <v>4226</v>
      </c>
      <c r="F3634" s="42">
        <f>SUMIFS('Sample - Superstore'!R:R,'Sample - Superstore'!$V:$V,$A3634,'Sample - Superstore'!$N:$N,$B3634)</f>
        <v>4.448</v>
      </c>
      <c r="G3634" s="43" t="str">
        <f>IF(OR($F3634&lt;Lower_Limit,$F3634&gt;Upper_Limit),TRUE,IF($F3634&gt;Upper_percentile,"P99",IF($F3634&lt;Lower_percentile,"P01","")))</f>
        <v/>
      </c>
      <c r="H3634" s="44">
        <f>SUMIFS('Sample - Superstore'!S:S,'Sample - Superstore'!$V:$V,$A3634,'Sample - Superstore'!$N:$N,$B3634)</f>
        <v>2</v>
      </c>
      <c r="I3634" s="45">
        <f>SUMIFS('Sample - Superstore'!T:T,'Sample - Superstore'!$V:$V,$A3634,'Sample - Superstore'!$N:$N,$B3634)</f>
        <v>0.2</v>
      </c>
      <c r="J3634" s="42">
        <f>SUMIFS('Sample - Superstore'!U:U,'Sample - Superstore'!$V:$V,$A3634,'Sample - Superstore'!$N:$N,$B3634)</f>
        <v>1.4456</v>
      </c>
      <c r="N3634" s="40"/>
    </row>
    <row r="3635">
      <c r="A3635" s="41" t="s">
        <v>8638</v>
      </c>
      <c r="B3635" s="36" t="s">
        <v>7077</v>
      </c>
      <c r="C3635" s="36" t="s">
        <v>51</v>
      </c>
      <c r="D3635" s="36" t="s">
        <v>272</v>
      </c>
      <c r="E3635" s="36" t="s">
        <v>7078</v>
      </c>
      <c r="F3635" s="42">
        <f>SUMIFS('Sample - Superstore'!R:R,'Sample - Superstore'!$V:$V,$A3635,'Sample - Superstore'!$N:$N,$B3635)</f>
        <v>4.96</v>
      </c>
      <c r="G3635" s="43" t="str">
        <f>IF(OR($F3635&lt;Lower_Limit,$F3635&gt;Upper_Limit),TRUE,IF($F3635&gt;Upper_percentile,"P99",IF($F3635&lt;Lower_percentile,"P01","")))</f>
        <v/>
      </c>
      <c r="H3635" s="44">
        <f>SUMIFS('Sample - Superstore'!S:S,'Sample - Superstore'!$V:$V,$A3635,'Sample - Superstore'!$N:$N,$B3635)</f>
        <v>4</v>
      </c>
      <c r="I3635" s="45">
        <f>SUMIFS('Sample - Superstore'!T:T,'Sample - Superstore'!$V:$V,$A3635,'Sample - Superstore'!$N:$N,$B3635)</f>
        <v>0</v>
      </c>
      <c r="J3635" s="42">
        <f>SUMIFS('Sample - Superstore'!U:U,'Sample - Superstore'!$V:$V,$A3635,'Sample - Superstore'!$N:$N,$B3635)</f>
        <v>2.3312</v>
      </c>
      <c r="N3635" s="40"/>
    </row>
    <row r="3636">
      <c r="A3636" s="41" t="s">
        <v>8638</v>
      </c>
      <c r="B3636" s="36" t="s">
        <v>7079</v>
      </c>
      <c r="C3636" s="36" t="s">
        <v>51</v>
      </c>
      <c r="D3636" s="36" t="s">
        <v>93</v>
      </c>
      <c r="E3636" s="36" t="s">
        <v>7080</v>
      </c>
      <c r="F3636" s="42">
        <f>SUMIFS('Sample - Superstore'!R:R,'Sample - Superstore'!$V:$V,$A3636,'Sample - Superstore'!$N:$N,$B3636)</f>
        <v>71.92</v>
      </c>
      <c r="G3636" s="43" t="str">
        <f>IF(OR($F3636&lt;Lower_Limit,$F3636&gt;Upper_Limit),TRUE,IF($F3636&gt;Upper_percentile,"P99",IF($F3636&lt;Lower_percentile,"P01","")))</f>
        <v/>
      </c>
      <c r="H3636" s="44">
        <f>SUMIFS('Sample - Superstore'!S:S,'Sample - Superstore'!$V:$V,$A3636,'Sample - Superstore'!$N:$N,$B3636)</f>
        <v>4</v>
      </c>
      <c r="I3636" s="45">
        <f>SUMIFS('Sample - Superstore'!T:T,'Sample - Superstore'!$V:$V,$A3636,'Sample - Superstore'!$N:$N,$B3636)</f>
        <v>0</v>
      </c>
      <c r="J3636" s="42">
        <f>SUMIFS('Sample - Superstore'!U:U,'Sample - Superstore'!$V:$V,$A3636,'Sample - Superstore'!$N:$N,$B3636)</f>
        <v>20.8568</v>
      </c>
      <c r="N3636" s="40"/>
    </row>
    <row r="3637">
      <c r="A3637" s="41" t="s">
        <v>8638</v>
      </c>
      <c r="B3637" s="36" t="s">
        <v>6766</v>
      </c>
      <c r="C3637" s="36" t="s">
        <v>35</v>
      </c>
      <c r="D3637" s="36" t="s">
        <v>121</v>
      </c>
      <c r="E3637" s="36" t="s">
        <v>6767</v>
      </c>
      <c r="F3637" s="42">
        <f>SUMIFS('Sample - Superstore'!R:R,'Sample - Superstore'!$V:$V,$A3637,'Sample - Superstore'!$N:$N,$B3637)</f>
        <v>18.84</v>
      </c>
      <c r="G3637" s="43" t="str">
        <f>IF(OR($F3637&lt;Lower_Limit,$F3637&gt;Upper_Limit),TRUE,IF($F3637&gt;Upper_percentile,"P99",IF($F3637&lt;Lower_percentile,"P01","")))</f>
        <v/>
      </c>
      <c r="H3637" s="44">
        <f>SUMIFS('Sample - Superstore'!S:S,'Sample - Superstore'!$V:$V,$A3637,'Sample - Superstore'!$N:$N,$B3637)</f>
        <v>3</v>
      </c>
      <c r="I3637" s="45">
        <f>SUMIFS('Sample - Superstore'!T:T,'Sample - Superstore'!$V:$V,$A3637,'Sample - Superstore'!$N:$N,$B3637)</f>
        <v>0</v>
      </c>
      <c r="J3637" s="42">
        <f>SUMIFS('Sample - Superstore'!U:U,'Sample - Superstore'!$V:$V,$A3637,'Sample - Superstore'!$N:$N,$B3637)</f>
        <v>7.9128</v>
      </c>
      <c r="N3637" s="40"/>
    </row>
    <row r="3638">
      <c r="A3638" s="41" t="s">
        <v>8638</v>
      </c>
      <c r="B3638" s="36" t="s">
        <v>1993</v>
      </c>
      <c r="C3638" s="36" t="s">
        <v>39</v>
      </c>
      <c r="D3638" s="36" t="s">
        <v>61</v>
      </c>
      <c r="E3638" s="36" t="s">
        <v>1994</v>
      </c>
      <c r="F3638" s="42">
        <f>SUMIFS('Sample - Superstore'!R:R,'Sample - Superstore'!$V:$V,$A3638,'Sample - Superstore'!$N:$N,$B3638)</f>
        <v>375.92</v>
      </c>
      <c r="G3638" s="43" t="str">
        <f>IF(OR($F3638&lt;Lower_Limit,$F3638&gt;Upper_Limit),TRUE,IF($F3638&gt;Upper_percentile,"P99",IF($F3638&lt;Lower_percentile,"P01","")))</f>
        <v/>
      </c>
      <c r="H3638" s="44">
        <f>SUMIFS('Sample - Superstore'!S:S,'Sample - Superstore'!$V:$V,$A3638,'Sample - Superstore'!$N:$N,$B3638)</f>
        <v>8</v>
      </c>
      <c r="I3638" s="45">
        <f>SUMIFS('Sample - Superstore'!T:T,'Sample - Superstore'!$V:$V,$A3638,'Sample - Superstore'!$N:$N,$B3638)</f>
        <v>0</v>
      </c>
      <c r="J3638" s="42">
        <f>SUMIFS('Sample - Superstore'!U:U,'Sample - Superstore'!$V:$V,$A3638,'Sample - Superstore'!$N:$N,$B3638)</f>
        <v>52.6288</v>
      </c>
      <c r="N3638" s="40"/>
    </row>
    <row r="3639">
      <c r="A3639" s="41" t="s">
        <v>8638</v>
      </c>
      <c r="B3639" s="36" t="s">
        <v>5416</v>
      </c>
      <c r="C3639" s="36" t="s">
        <v>39</v>
      </c>
      <c r="D3639" s="36" t="s">
        <v>40</v>
      </c>
      <c r="E3639" s="36" t="s">
        <v>5417</v>
      </c>
      <c r="F3639" s="42">
        <f>SUMIFS('Sample - Superstore'!R:R,'Sample - Superstore'!$V:$V,$A3639,'Sample - Superstore'!$N:$N,$B3639)</f>
        <v>470.376</v>
      </c>
      <c r="G3639" s="43" t="str">
        <f>IF(OR($F3639&lt;Lower_Limit,$F3639&gt;Upper_Limit),TRUE,IF($F3639&gt;Upper_percentile,"P99",IF($F3639&lt;Lower_percentile,"P01","")))</f>
        <v/>
      </c>
      <c r="H3639" s="44">
        <f>SUMIFS('Sample - Superstore'!S:S,'Sample - Superstore'!$V:$V,$A3639,'Sample - Superstore'!$N:$N,$B3639)</f>
        <v>3</v>
      </c>
      <c r="I3639" s="45">
        <f>SUMIFS('Sample - Superstore'!T:T,'Sample - Superstore'!$V:$V,$A3639,'Sample - Superstore'!$N:$N,$B3639)</f>
        <v>0.2</v>
      </c>
      <c r="J3639" s="42">
        <f>SUMIFS('Sample - Superstore'!U:U,'Sample - Superstore'!$V:$V,$A3639,'Sample - Superstore'!$N:$N,$B3639)</f>
        <v>52.9173</v>
      </c>
      <c r="N3639" s="40"/>
    </row>
    <row r="3640">
      <c r="A3640" s="41" t="s">
        <v>8638</v>
      </c>
      <c r="B3640" s="36" t="s">
        <v>3656</v>
      </c>
      <c r="C3640" s="36" t="s">
        <v>51</v>
      </c>
      <c r="D3640" s="36" t="s">
        <v>124</v>
      </c>
      <c r="E3640" s="36" t="s">
        <v>3657</v>
      </c>
      <c r="F3640" s="42">
        <f>SUMIFS('Sample - Superstore'!R:R,'Sample - Superstore'!$V:$V,$A3640,'Sample - Superstore'!$N:$N,$B3640)</f>
        <v>11.37922634</v>
      </c>
      <c r="G3640" s="43" t="str">
        <f>IF(OR($F3640&lt;Lower_Limit,$F3640&gt;Upper_Limit),TRUE,IF($F3640&gt;Upper_percentile,"P99",IF($F3640&lt;Lower_percentile,"P01","")))</f>
        <v/>
      </c>
      <c r="H3640" s="44">
        <f>SUMIFS('Sample - Superstore'!S:S,'Sample - Superstore'!$V:$V,$A3640,'Sample - Superstore'!$N:$N,$B3640)</f>
        <v>2</v>
      </c>
      <c r="I3640" s="45">
        <f>SUMIFS('Sample - Superstore'!T:T,'Sample - Superstore'!$V:$V,$A3640,'Sample - Superstore'!$N:$N,$B3640)</f>
        <v>0.2</v>
      </c>
      <c r="J3640" s="42">
        <f>SUMIFS('Sample - Superstore'!U:U,'Sample - Superstore'!$V:$V,$A3640,'Sample - Superstore'!$N:$N,$B3640)</f>
        <v>4.124969547</v>
      </c>
      <c r="N3640" s="40"/>
    </row>
    <row r="3641">
      <c r="A3641" s="41" t="s">
        <v>8638</v>
      </c>
      <c r="B3641" s="36" t="s">
        <v>5390</v>
      </c>
      <c r="C3641" s="36" t="s">
        <v>39</v>
      </c>
      <c r="D3641" s="36" t="s">
        <v>40</v>
      </c>
      <c r="E3641" s="36" t="s">
        <v>5391</v>
      </c>
      <c r="F3641" s="42">
        <f>SUMIFS('Sample - Superstore'!R:R,'Sample - Superstore'!$V:$V,$A3641,'Sample - Superstore'!$N:$N,$B3641)</f>
        <v>2325.489111</v>
      </c>
      <c r="G3641" s="43" t="str">
        <f>IF(OR($F3641&lt;Lower_Limit,$F3641&gt;Upper_Limit),TRUE,IF($F3641&gt;Upper_percentile,"P99",IF($F3641&lt;Lower_percentile,"P01","")))</f>
        <v/>
      </c>
      <c r="H3641" s="44">
        <f>SUMIFS('Sample - Superstore'!S:S,'Sample - Superstore'!$V:$V,$A3641,'Sample - Superstore'!$N:$N,$B3641)</f>
        <v>9</v>
      </c>
      <c r="I3641" s="45">
        <f>SUMIFS('Sample - Superstore'!T:T,'Sample - Superstore'!$V:$V,$A3641,'Sample - Superstore'!$N:$N,$B3641)</f>
        <v>0.4</v>
      </c>
      <c r="J3641" s="42">
        <f>SUMIFS('Sample - Superstore'!U:U,'Sample - Superstore'!$V:$V,$A3641,'Sample - Superstore'!$N:$N,$B3641)</f>
        <v>-465.0978222</v>
      </c>
      <c r="N3641" s="40"/>
    </row>
    <row r="3642">
      <c r="A3642" s="41" t="s">
        <v>8638</v>
      </c>
      <c r="B3642" s="36" t="s">
        <v>1356</v>
      </c>
      <c r="C3642" s="36" t="s">
        <v>51</v>
      </c>
      <c r="D3642" s="36" t="s">
        <v>52</v>
      </c>
      <c r="E3642" s="36" t="s">
        <v>1357</v>
      </c>
      <c r="F3642" s="42">
        <f>SUMIFS('Sample - Superstore'!R:R,'Sample - Superstore'!$V:$V,$A3642,'Sample - Superstore'!$N:$N,$B3642)</f>
        <v>76.33728395</v>
      </c>
      <c r="G3642" s="43" t="str">
        <f>IF(OR($F3642&lt;Lower_Limit,$F3642&gt;Upper_Limit),TRUE,IF($F3642&gt;Upper_percentile,"P99",IF($F3642&lt;Lower_percentile,"P01","")))</f>
        <v/>
      </c>
      <c r="H3642" s="44">
        <f>SUMIFS('Sample - Superstore'!S:S,'Sample - Superstore'!$V:$V,$A3642,'Sample - Superstore'!$N:$N,$B3642)</f>
        <v>5</v>
      </c>
      <c r="I3642" s="45">
        <f>SUMIFS('Sample - Superstore'!T:T,'Sample - Superstore'!$V:$V,$A3642,'Sample - Superstore'!$N:$N,$B3642)</f>
        <v>0.2</v>
      </c>
      <c r="J3642" s="42">
        <f>SUMIFS('Sample - Superstore'!U:U,'Sample - Superstore'!$V:$V,$A3642,'Sample - Superstore'!$N:$N,$B3642)</f>
        <v>5.725296296</v>
      </c>
      <c r="N3642" s="40"/>
    </row>
    <row r="3643">
      <c r="A3643" s="41" t="s">
        <v>8638</v>
      </c>
      <c r="B3643" s="36" t="s">
        <v>2843</v>
      </c>
      <c r="C3643" s="36" t="s">
        <v>51</v>
      </c>
      <c r="D3643" s="36" t="s">
        <v>52</v>
      </c>
      <c r="E3643" s="36" t="s">
        <v>2844</v>
      </c>
      <c r="F3643" s="42">
        <f>SUMIFS('Sample - Superstore'!R:R,'Sample - Superstore'!$V:$V,$A3643,'Sample - Superstore'!$N:$N,$B3643)</f>
        <v>294.6392757</v>
      </c>
      <c r="G3643" s="43" t="str">
        <f>IF(OR($F3643&lt;Lower_Limit,$F3643&gt;Upper_Limit),TRUE,IF($F3643&gt;Upper_percentile,"P99",IF($F3643&lt;Lower_percentile,"P01","")))</f>
        <v/>
      </c>
      <c r="H3643" s="44">
        <f>SUMIFS('Sample - Superstore'!S:S,'Sample - Superstore'!$V:$V,$A3643,'Sample - Superstore'!$N:$N,$B3643)</f>
        <v>7</v>
      </c>
      <c r="I3643" s="45">
        <f>SUMIFS('Sample - Superstore'!T:T,'Sample - Superstore'!$V:$V,$A3643,'Sample - Superstore'!$N:$N,$B3643)</f>
        <v>0.2</v>
      </c>
      <c r="J3643" s="42">
        <f>SUMIFS('Sample - Superstore'!U:U,'Sample - Superstore'!$V:$V,$A3643,'Sample - Superstore'!$N:$N,$B3643)</f>
        <v>22.09794568</v>
      </c>
      <c r="N3643" s="40"/>
    </row>
    <row r="3644">
      <c r="A3644" s="41" t="s">
        <v>8638</v>
      </c>
      <c r="B3644" s="36" t="s">
        <v>3065</v>
      </c>
      <c r="C3644" s="36" t="s">
        <v>51</v>
      </c>
      <c r="D3644" s="36" t="s">
        <v>76</v>
      </c>
      <c r="E3644" s="36" t="s">
        <v>3066</v>
      </c>
      <c r="F3644" s="42">
        <f>SUMIFS('Sample - Superstore'!R:R,'Sample - Superstore'!$V:$V,$A3644,'Sample - Superstore'!$N:$N,$B3644)</f>
        <v>32.67944444</v>
      </c>
      <c r="G3644" s="43" t="str">
        <f>IF(OR($F3644&lt;Lower_Limit,$F3644&gt;Upper_Limit),TRUE,IF($F3644&gt;Upper_percentile,"P99",IF($F3644&lt;Lower_percentile,"P01","")))</f>
        <v/>
      </c>
      <c r="H3644" s="44">
        <f>SUMIFS('Sample - Superstore'!S:S,'Sample - Superstore'!$V:$V,$A3644,'Sample - Superstore'!$N:$N,$B3644)</f>
        <v>3</v>
      </c>
      <c r="I3644" s="45">
        <f>SUMIFS('Sample - Superstore'!T:T,'Sample - Superstore'!$V:$V,$A3644,'Sample - Superstore'!$N:$N,$B3644)</f>
        <v>0</v>
      </c>
      <c r="J3644" s="42">
        <f>SUMIFS('Sample - Superstore'!U:U,'Sample - Superstore'!$V:$V,$A3644,'Sample - Superstore'!$N:$N,$B3644)</f>
        <v>16.01292778</v>
      </c>
      <c r="N3644" s="40"/>
    </row>
    <row r="3645">
      <c r="A3645" s="41" t="s">
        <v>8638</v>
      </c>
      <c r="B3645" s="36" t="s">
        <v>7083</v>
      </c>
      <c r="C3645" s="36" t="s">
        <v>35</v>
      </c>
      <c r="D3645" s="36" t="s">
        <v>73</v>
      </c>
      <c r="E3645" s="36" t="s">
        <v>7084</v>
      </c>
      <c r="F3645" s="42">
        <f>SUMIFS('Sample - Superstore'!R:R,'Sample - Superstore'!$V:$V,$A3645,'Sample - Superstore'!$N:$N,$B3645)</f>
        <v>382.1131741</v>
      </c>
      <c r="G3645" s="43" t="str">
        <f>IF(OR($F3645&lt;Lower_Limit,$F3645&gt;Upper_Limit),TRUE,IF($F3645&gt;Upper_percentile,"P99",IF($F3645&lt;Lower_percentile,"P01","")))</f>
        <v/>
      </c>
      <c r="H3645" s="44">
        <f>SUMIFS('Sample - Superstore'!S:S,'Sample - Superstore'!$V:$V,$A3645,'Sample - Superstore'!$N:$N,$B3645)</f>
        <v>3</v>
      </c>
      <c r="I3645" s="45">
        <f>SUMIFS('Sample - Superstore'!T:T,'Sample - Superstore'!$V:$V,$A3645,'Sample - Superstore'!$N:$N,$B3645)</f>
        <v>0.3</v>
      </c>
      <c r="J3645" s="42">
        <f>SUMIFS('Sample - Superstore'!U:U,'Sample - Superstore'!$V:$V,$A3645,'Sample - Superstore'!$N:$N,$B3645)</f>
        <v>-60.04635593</v>
      </c>
      <c r="N3645" s="40"/>
    </row>
    <row r="3646">
      <c r="A3646" s="41" t="s">
        <v>8638</v>
      </c>
      <c r="B3646" s="36" t="s">
        <v>7086</v>
      </c>
      <c r="C3646" s="36" t="s">
        <v>51</v>
      </c>
      <c r="D3646" s="36" t="s">
        <v>93</v>
      </c>
      <c r="E3646" s="36" t="s">
        <v>7087</v>
      </c>
      <c r="F3646" s="42">
        <f>SUMIFS('Sample - Superstore'!R:R,'Sample - Superstore'!$V:$V,$A3646,'Sample - Superstore'!$N:$N,$B3646)</f>
        <v>8.074469136</v>
      </c>
      <c r="G3646" s="43" t="str">
        <f>IF(OR($F3646&lt;Lower_Limit,$F3646&gt;Upper_Limit),TRUE,IF($F3646&gt;Upper_percentile,"P99",IF($F3646&lt;Lower_percentile,"P01","")))</f>
        <v/>
      </c>
      <c r="H3646" s="44">
        <f>SUMIFS('Sample - Superstore'!S:S,'Sample - Superstore'!$V:$V,$A3646,'Sample - Superstore'!$N:$N,$B3646)</f>
        <v>2</v>
      </c>
      <c r="I3646" s="45">
        <f>SUMIFS('Sample - Superstore'!T:T,'Sample - Superstore'!$V:$V,$A3646,'Sample - Superstore'!$N:$N,$B3646)</f>
        <v>0</v>
      </c>
      <c r="J3646" s="42">
        <f>SUMIFS('Sample - Superstore'!U:U,'Sample - Superstore'!$V:$V,$A3646,'Sample - Superstore'!$N:$N,$B3646)</f>
        <v>2.341596049</v>
      </c>
      <c r="N3646" s="40"/>
    </row>
    <row r="3647">
      <c r="A3647" s="41" t="s">
        <v>8638</v>
      </c>
      <c r="B3647" s="36" t="s">
        <v>4046</v>
      </c>
      <c r="C3647" s="36" t="s">
        <v>51</v>
      </c>
      <c r="D3647" s="36" t="s">
        <v>297</v>
      </c>
      <c r="E3647" s="36" t="s">
        <v>4047</v>
      </c>
      <c r="F3647" s="42">
        <f>SUMIFS('Sample - Superstore'!R:R,'Sample - Superstore'!$V:$V,$A3647,'Sample - Superstore'!$N:$N,$B3647)</f>
        <v>9.637666667</v>
      </c>
      <c r="G3647" s="43" t="str">
        <f>IF(OR($F3647&lt;Lower_Limit,$F3647&gt;Upper_Limit),TRUE,IF($F3647&gt;Upper_percentile,"P99",IF($F3647&lt;Lower_percentile,"P01","")))</f>
        <v/>
      </c>
      <c r="H3647" s="44">
        <f>SUMIFS('Sample - Superstore'!S:S,'Sample - Superstore'!$V:$V,$A3647,'Sample - Superstore'!$N:$N,$B3647)</f>
        <v>3</v>
      </c>
      <c r="I3647" s="45">
        <f>SUMIFS('Sample - Superstore'!T:T,'Sample - Superstore'!$V:$V,$A3647,'Sample - Superstore'!$N:$N,$B3647)</f>
        <v>0</v>
      </c>
      <c r="J3647" s="42">
        <f>SUMIFS('Sample - Superstore'!U:U,'Sample - Superstore'!$V:$V,$A3647,'Sample - Superstore'!$N:$N,$B3647)</f>
        <v>4.433326667</v>
      </c>
      <c r="N3647" s="40"/>
    </row>
    <row r="3648">
      <c r="A3648" s="41" t="s">
        <v>8638</v>
      </c>
      <c r="B3648" s="36" t="s">
        <v>7088</v>
      </c>
      <c r="C3648" s="36" t="s">
        <v>39</v>
      </c>
      <c r="D3648" s="36" t="s">
        <v>61</v>
      </c>
      <c r="E3648" s="36" t="s">
        <v>7089</v>
      </c>
      <c r="F3648" s="42">
        <f>SUMIFS('Sample - Superstore'!R:R,'Sample - Superstore'!$V:$V,$A3648,'Sample - Superstore'!$N:$N,$B3648)</f>
        <v>51.57320988</v>
      </c>
      <c r="G3648" s="43" t="str">
        <f>IF(OR($F3648&lt;Lower_Limit,$F3648&gt;Upper_Limit),TRUE,IF($F3648&gt;Upper_percentile,"P99",IF($F3648&lt;Lower_percentile,"P01","")))</f>
        <v/>
      </c>
      <c r="H3648" s="44">
        <f>SUMIFS('Sample - Superstore'!S:S,'Sample - Superstore'!$V:$V,$A3648,'Sample - Superstore'!$N:$N,$B3648)</f>
        <v>2</v>
      </c>
      <c r="I3648" s="45">
        <f>SUMIFS('Sample - Superstore'!T:T,'Sample - Superstore'!$V:$V,$A3648,'Sample - Superstore'!$N:$N,$B3648)</f>
        <v>0</v>
      </c>
      <c r="J3648" s="42">
        <f>SUMIFS('Sample - Superstore'!U:U,'Sample - Superstore'!$V:$V,$A3648,'Sample - Superstore'!$N:$N,$B3648)</f>
        <v>10.83037407</v>
      </c>
      <c r="N3648" s="40"/>
    </row>
    <row r="3649">
      <c r="A3649" s="41" t="s">
        <v>8638</v>
      </c>
      <c r="B3649" s="36" t="s">
        <v>1961</v>
      </c>
      <c r="C3649" s="36" t="s">
        <v>35</v>
      </c>
      <c r="D3649" s="36" t="s">
        <v>263</v>
      </c>
      <c r="E3649" s="36" t="s">
        <v>1962</v>
      </c>
      <c r="F3649" s="42">
        <f>SUMIFS('Sample - Superstore'!R:R,'Sample - Superstore'!$V:$V,$A3649,'Sample - Superstore'!$N:$N,$B3649)</f>
        <v>817.4735333</v>
      </c>
      <c r="G3649" s="43" t="str">
        <f>IF(OR($F3649&lt;Lower_Limit,$F3649&gt;Upper_Limit),TRUE,IF($F3649&gt;Upper_percentile,"P99",IF($F3649&lt;Lower_percentile,"P01","")))</f>
        <v/>
      </c>
      <c r="H3649" s="44">
        <f>SUMIFS('Sample - Superstore'!S:S,'Sample - Superstore'!$V:$V,$A3649,'Sample - Superstore'!$N:$N,$B3649)</f>
        <v>6</v>
      </c>
      <c r="I3649" s="45">
        <f>SUMIFS('Sample - Superstore'!T:T,'Sample - Superstore'!$V:$V,$A3649,'Sample - Superstore'!$N:$N,$B3649)</f>
        <v>0.1</v>
      </c>
      <c r="J3649" s="42">
        <f>SUMIFS('Sample - Superstore'!U:U,'Sample - Superstore'!$V:$V,$A3649,'Sample - Superstore'!$N:$N,$B3649)</f>
        <v>108.9964711</v>
      </c>
      <c r="N3649" s="40"/>
    </row>
    <row r="3650">
      <c r="A3650" s="41" t="s">
        <v>8638</v>
      </c>
      <c r="B3650" s="36" t="s">
        <v>7090</v>
      </c>
      <c r="C3650" s="36" t="s">
        <v>51</v>
      </c>
      <c r="D3650" s="36" t="s">
        <v>124</v>
      </c>
      <c r="E3650" s="36" t="s">
        <v>7091</v>
      </c>
      <c r="F3650" s="42">
        <f>SUMIFS('Sample - Superstore'!R:R,'Sample - Superstore'!$V:$V,$A3650,'Sample - Superstore'!$N:$N,$B3650)</f>
        <v>11.02854321</v>
      </c>
      <c r="G3650" s="43" t="str">
        <f>IF(OR($F3650&lt;Lower_Limit,$F3650&gt;Upper_Limit),TRUE,IF($F3650&gt;Upper_percentile,"P99",IF($F3650&lt;Lower_percentile,"P01","")))</f>
        <v/>
      </c>
      <c r="H3650" s="44">
        <f>SUMIFS('Sample - Superstore'!S:S,'Sample - Superstore'!$V:$V,$A3650,'Sample - Superstore'!$N:$N,$B3650)</f>
        <v>2</v>
      </c>
      <c r="I3650" s="45">
        <f>SUMIFS('Sample - Superstore'!T:T,'Sample - Superstore'!$V:$V,$A3650,'Sample - Superstore'!$N:$N,$B3650)</f>
        <v>0</v>
      </c>
      <c r="J3650" s="42">
        <f>SUMIFS('Sample - Superstore'!U:U,'Sample - Superstore'!$V:$V,$A3650,'Sample - Superstore'!$N:$N,$B3650)</f>
        <v>5.403986173</v>
      </c>
      <c r="N3650" s="40"/>
    </row>
    <row r="3651">
      <c r="A3651" s="41" t="s">
        <v>8638</v>
      </c>
      <c r="B3651" s="36" t="s">
        <v>7093</v>
      </c>
      <c r="C3651" s="36" t="s">
        <v>51</v>
      </c>
      <c r="D3651" s="36" t="s">
        <v>283</v>
      </c>
      <c r="E3651" s="36" t="s">
        <v>7094</v>
      </c>
      <c r="F3651" s="42">
        <f>SUMIFS('Sample - Superstore'!R:R,'Sample - Superstore'!$V:$V,$A3651,'Sample - Superstore'!$N:$N,$B3651)</f>
        <v>117.3957793</v>
      </c>
      <c r="G3651" s="43" t="str">
        <f>IF(OR($F3651&lt;Lower_Limit,$F3651&gt;Upper_Limit),TRUE,IF($F3651&gt;Upper_percentile,"P99",IF($F3651&lt;Lower_percentile,"P01","")))</f>
        <v/>
      </c>
      <c r="H3651" s="44">
        <f>SUMIFS('Sample - Superstore'!S:S,'Sample - Superstore'!$V:$V,$A3651,'Sample - Superstore'!$N:$N,$B3651)</f>
        <v>3</v>
      </c>
      <c r="I3651" s="45">
        <f>SUMIFS('Sample - Superstore'!T:T,'Sample - Superstore'!$V:$V,$A3651,'Sample - Superstore'!$N:$N,$B3651)</f>
        <v>0</v>
      </c>
      <c r="J3651" s="42">
        <f>SUMIFS('Sample - Superstore'!U:U,'Sample - Superstore'!$V:$V,$A3651,'Sample - Superstore'!$N:$N,$B3651)</f>
        <v>32.87081821</v>
      </c>
      <c r="N3651" s="40"/>
    </row>
    <row r="3652">
      <c r="A3652" s="41" t="s">
        <v>8638</v>
      </c>
      <c r="B3652" s="36" t="s">
        <v>4525</v>
      </c>
      <c r="C3652" s="36" t="s">
        <v>35</v>
      </c>
      <c r="D3652" s="36" t="s">
        <v>73</v>
      </c>
      <c r="E3652" s="36" t="s">
        <v>4526</v>
      </c>
      <c r="F3652" s="42">
        <f>SUMIFS('Sample - Superstore'!R:R,'Sample - Superstore'!$V:$V,$A3652,'Sample - Superstore'!$N:$N,$B3652)</f>
        <v>567.4952147</v>
      </c>
      <c r="G3652" s="43" t="str">
        <f>IF(OR($F3652&lt;Lower_Limit,$F3652&gt;Upper_Limit),TRUE,IF($F3652&gt;Upper_percentile,"P99",IF($F3652&lt;Lower_percentile,"P01","")))</f>
        <v/>
      </c>
      <c r="H3652" s="44">
        <f>SUMIFS('Sample - Superstore'!S:S,'Sample - Superstore'!$V:$V,$A3652,'Sample - Superstore'!$N:$N,$B3652)</f>
        <v>3</v>
      </c>
      <c r="I3652" s="45">
        <f>SUMIFS('Sample - Superstore'!T:T,'Sample - Superstore'!$V:$V,$A3652,'Sample - Superstore'!$N:$N,$B3652)</f>
        <v>0</v>
      </c>
      <c r="J3652" s="42">
        <f>SUMIFS('Sample - Superstore'!U:U,'Sample - Superstore'!$V:$V,$A3652,'Sample - Superstore'!$N:$N,$B3652)</f>
        <v>102.1491387</v>
      </c>
      <c r="N3652" s="40"/>
    </row>
    <row r="3653">
      <c r="A3653" s="41" t="s">
        <v>8638</v>
      </c>
      <c r="B3653" s="36" t="s">
        <v>4567</v>
      </c>
      <c r="C3653" s="36" t="s">
        <v>51</v>
      </c>
      <c r="D3653" s="36" t="s">
        <v>124</v>
      </c>
      <c r="E3653" s="36" t="s">
        <v>4568</v>
      </c>
      <c r="F3653" s="42">
        <f>SUMIFS('Sample - Superstore'!R:R,'Sample - Superstore'!$V:$V,$A3653,'Sample - Superstore'!$N:$N,$B3653)</f>
        <v>8.449096185</v>
      </c>
      <c r="G3653" s="43" t="str">
        <f>IF(OR($F3653&lt;Lower_Limit,$F3653&gt;Upper_Limit),TRUE,IF($F3653&gt;Upper_percentile,"P99",IF($F3653&lt;Lower_percentile,"P01","")))</f>
        <v/>
      </c>
      <c r="H3653" s="44">
        <f>SUMIFS('Sample - Superstore'!S:S,'Sample - Superstore'!$V:$V,$A3653,'Sample - Superstore'!$N:$N,$B3653)</f>
        <v>2</v>
      </c>
      <c r="I3653" s="45">
        <f>SUMIFS('Sample - Superstore'!T:T,'Sample - Superstore'!$V:$V,$A3653,'Sample - Superstore'!$N:$N,$B3653)</f>
        <v>0</v>
      </c>
      <c r="J3653" s="42">
        <f>SUMIFS('Sample - Superstore'!U:U,'Sample - Superstore'!$V:$V,$A3653,'Sample - Superstore'!$N:$N,$B3653)</f>
        <v>4.055566169</v>
      </c>
      <c r="N3653" s="40"/>
    </row>
    <row r="3654">
      <c r="A3654" s="41" t="s">
        <v>8638</v>
      </c>
      <c r="B3654" s="36" t="s">
        <v>2542</v>
      </c>
      <c r="C3654" s="36" t="s">
        <v>35</v>
      </c>
      <c r="D3654" s="36" t="s">
        <v>263</v>
      </c>
      <c r="E3654" s="36" t="s">
        <v>2543</v>
      </c>
      <c r="F3654" s="42">
        <f>SUMIFS('Sample - Superstore'!R:R,'Sample - Superstore'!$V:$V,$A3654,'Sample - Superstore'!$N:$N,$B3654)</f>
        <v>87.8786107</v>
      </c>
      <c r="G3654" s="43" t="str">
        <f>IF(OR($F3654&lt;Lower_Limit,$F3654&gt;Upper_Limit),TRUE,IF($F3654&gt;Upper_percentile,"P99",IF($F3654&lt;Lower_percentile,"P01","")))</f>
        <v/>
      </c>
      <c r="H3654" s="44">
        <f>SUMIFS('Sample - Superstore'!S:S,'Sample - Superstore'!$V:$V,$A3654,'Sample - Superstore'!$N:$N,$B3654)</f>
        <v>2</v>
      </c>
      <c r="I3654" s="45">
        <f>SUMIFS('Sample - Superstore'!T:T,'Sample - Superstore'!$V:$V,$A3654,'Sample - Superstore'!$N:$N,$B3654)</f>
        <v>0.3</v>
      </c>
      <c r="J3654" s="42">
        <f>SUMIFS('Sample - Superstore'!U:U,'Sample - Superstore'!$V:$V,$A3654,'Sample - Superstore'!$N:$N,$B3654)</f>
        <v>-1.255408724</v>
      </c>
      <c r="N3654" s="40"/>
    </row>
    <row r="3655">
      <c r="A3655" s="41" t="s">
        <v>8638</v>
      </c>
      <c r="B3655" s="36" t="s">
        <v>4035</v>
      </c>
      <c r="C3655" s="36" t="s">
        <v>51</v>
      </c>
      <c r="D3655" s="36" t="s">
        <v>93</v>
      </c>
      <c r="E3655" s="36" t="s">
        <v>4036</v>
      </c>
      <c r="F3655" s="42">
        <f>SUMIFS('Sample - Superstore'!R:R,'Sample - Superstore'!$V:$V,$A3655,'Sample - Superstore'!$N:$N,$B3655)</f>
        <v>3.585474897</v>
      </c>
      <c r="G3655" s="43" t="str">
        <f>IF(OR($F3655&lt;Lower_Limit,$F3655&gt;Upper_Limit),TRUE,IF($F3655&gt;Upper_percentile,"P99",IF($F3655&lt;Lower_percentile,"P01","")))</f>
        <v/>
      </c>
      <c r="H3655" s="44">
        <f>SUMIFS('Sample - Superstore'!S:S,'Sample - Superstore'!$V:$V,$A3655,'Sample - Superstore'!$N:$N,$B3655)</f>
        <v>2</v>
      </c>
      <c r="I3655" s="45">
        <f>SUMIFS('Sample - Superstore'!T:T,'Sample - Superstore'!$V:$V,$A3655,'Sample - Superstore'!$N:$N,$B3655)</f>
        <v>0.2</v>
      </c>
      <c r="J3655" s="42">
        <f>SUMIFS('Sample - Superstore'!U:U,'Sample - Superstore'!$V:$V,$A3655,'Sample - Superstore'!$N:$N,$B3655)</f>
        <v>1.120460905</v>
      </c>
      <c r="N3655" s="40"/>
    </row>
    <row r="3656">
      <c r="A3656" s="41" t="s">
        <v>8638</v>
      </c>
      <c r="B3656" s="36" t="s">
        <v>4308</v>
      </c>
      <c r="C3656" s="36" t="s">
        <v>35</v>
      </c>
      <c r="D3656" s="36" t="s">
        <v>263</v>
      </c>
      <c r="E3656" s="36" t="s">
        <v>4309</v>
      </c>
      <c r="F3656" s="42">
        <f>SUMIFS('Sample - Superstore'!R:R,'Sample - Superstore'!$V:$V,$A3656,'Sample - Superstore'!$N:$N,$B3656)</f>
        <v>321.1844186</v>
      </c>
      <c r="G3656" s="43" t="str">
        <f>IF(OR($F3656&lt;Lower_Limit,$F3656&gt;Upper_Limit),TRUE,IF($F3656&gt;Upper_percentile,"P99",IF($F3656&lt;Lower_percentile,"P01","")))</f>
        <v/>
      </c>
      <c r="H3656" s="44">
        <f>SUMIFS('Sample - Superstore'!S:S,'Sample - Superstore'!$V:$V,$A3656,'Sample - Superstore'!$N:$N,$B3656)</f>
        <v>5</v>
      </c>
      <c r="I3656" s="45">
        <f>SUMIFS('Sample - Superstore'!T:T,'Sample - Superstore'!$V:$V,$A3656,'Sample - Superstore'!$N:$N,$B3656)</f>
        <v>0.4</v>
      </c>
      <c r="J3656" s="42">
        <f>SUMIFS('Sample - Superstore'!U:U,'Sample - Superstore'!$V:$V,$A3656,'Sample - Superstore'!$N:$N,$B3656)</f>
        <v>20.07402616</v>
      </c>
      <c r="N3656" s="40"/>
    </row>
    <row r="3657">
      <c r="A3657" s="41" t="s">
        <v>8638</v>
      </c>
      <c r="B3657" s="36" t="s">
        <v>1434</v>
      </c>
      <c r="C3657" s="36" t="s">
        <v>35</v>
      </c>
      <c r="D3657" s="36" t="s">
        <v>121</v>
      </c>
      <c r="E3657" s="36" t="s">
        <v>1435</v>
      </c>
      <c r="F3657" s="42">
        <f>SUMIFS('Sample - Superstore'!R:R,'Sample - Superstore'!$V:$V,$A3657,'Sample - Superstore'!$N:$N,$B3657)</f>
        <v>5.194950204</v>
      </c>
      <c r="G3657" s="43" t="str">
        <f>IF(OR($F3657&lt;Lower_Limit,$F3657&gt;Upper_Limit),TRUE,IF($F3657&gt;Upper_percentile,"P99",IF($F3657&lt;Lower_percentile,"P01","")))</f>
        <v/>
      </c>
      <c r="H3657" s="44">
        <f>SUMIFS('Sample - Superstore'!S:S,'Sample - Superstore'!$V:$V,$A3657,'Sample - Superstore'!$N:$N,$B3657)</f>
        <v>2</v>
      </c>
      <c r="I3657" s="45">
        <f>SUMIFS('Sample - Superstore'!T:T,'Sample - Superstore'!$V:$V,$A3657,'Sample - Superstore'!$N:$N,$B3657)</f>
        <v>0.2</v>
      </c>
      <c r="J3657" s="42">
        <f>SUMIFS('Sample - Superstore'!U:U,'Sample - Superstore'!$V:$V,$A3657,'Sample - Superstore'!$N:$N,$B3657)</f>
        <v>1.428611306</v>
      </c>
      <c r="N3657" s="40"/>
    </row>
    <row r="3658">
      <c r="A3658" s="41" t="s">
        <v>8638</v>
      </c>
      <c r="B3658" s="36" t="s">
        <v>5085</v>
      </c>
      <c r="C3658" s="36" t="s">
        <v>39</v>
      </c>
      <c r="D3658" s="36" t="s">
        <v>40</v>
      </c>
      <c r="E3658" s="36" t="s">
        <v>5086</v>
      </c>
      <c r="F3658" s="42">
        <f>SUMIFS('Sample - Superstore'!R:R,'Sample - Superstore'!$V:$V,$A3658,'Sample - Superstore'!$N:$N,$B3658)</f>
        <v>332.5309218</v>
      </c>
      <c r="G3658" s="43" t="str">
        <f>IF(OR($F3658&lt;Lower_Limit,$F3658&gt;Upper_Limit),TRUE,IF($F3658&gt;Upper_percentile,"P99",IF($F3658&lt;Lower_percentile,"P01","")))</f>
        <v/>
      </c>
      <c r="H3658" s="44">
        <f>SUMIFS('Sample - Superstore'!S:S,'Sample - Superstore'!$V:$V,$A3658,'Sample - Superstore'!$N:$N,$B3658)</f>
        <v>2</v>
      </c>
      <c r="I3658" s="45">
        <f>SUMIFS('Sample - Superstore'!T:T,'Sample - Superstore'!$V:$V,$A3658,'Sample - Superstore'!$N:$N,$B3658)</f>
        <v>0</v>
      </c>
      <c r="J3658" s="42">
        <f>SUMIFS('Sample - Superstore'!U:U,'Sample - Superstore'!$V:$V,$A3658,'Sample - Superstore'!$N:$N,$B3658)</f>
        <v>83.13273045</v>
      </c>
      <c r="N3658" s="40"/>
    </row>
    <row r="3659">
      <c r="A3659" s="41" t="s">
        <v>8638</v>
      </c>
      <c r="B3659" s="36" t="s">
        <v>3695</v>
      </c>
      <c r="C3659" s="36" t="s">
        <v>51</v>
      </c>
      <c r="D3659" s="36" t="s">
        <v>124</v>
      </c>
      <c r="E3659" s="36" t="s">
        <v>3696</v>
      </c>
      <c r="F3659" s="42">
        <f>SUMIFS('Sample - Superstore'!R:R,'Sample - Superstore'!$V:$V,$A3659,'Sample - Superstore'!$N:$N,$B3659)</f>
        <v>123.0455556</v>
      </c>
      <c r="G3659" s="43" t="str">
        <f>IF(OR($F3659&lt;Lower_Limit,$F3659&gt;Upper_Limit),TRUE,IF($F3659&gt;Upper_percentile,"P99",IF($F3659&lt;Lower_percentile,"P01","")))</f>
        <v/>
      </c>
      <c r="H3659" s="44">
        <f>SUMIFS('Sample - Superstore'!S:S,'Sample - Superstore'!$V:$V,$A3659,'Sample - Superstore'!$N:$N,$B3659)</f>
        <v>5</v>
      </c>
      <c r="I3659" s="45">
        <f>SUMIFS('Sample - Superstore'!T:T,'Sample - Superstore'!$V:$V,$A3659,'Sample - Superstore'!$N:$N,$B3659)</f>
        <v>0</v>
      </c>
      <c r="J3659" s="42">
        <f>SUMIFS('Sample - Superstore'!U:U,'Sample - Superstore'!$V:$V,$A3659,'Sample - Superstore'!$N:$N,$B3659)</f>
        <v>59.06186667</v>
      </c>
      <c r="N3659" s="40"/>
    </row>
    <row r="3660">
      <c r="A3660" s="41" t="s">
        <v>8638</v>
      </c>
      <c r="B3660" s="36" t="s">
        <v>1258</v>
      </c>
      <c r="C3660" s="36" t="s">
        <v>35</v>
      </c>
      <c r="D3660" s="36" t="s">
        <v>121</v>
      </c>
      <c r="E3660" s="36" t="s">
        <v>1944</v>
      </c>
      <c r="F3660" s="42">
        <f>SUMIFS('Sample - Superstore'!R:R,'Sample - Superstore'!$V:$V,$A3660,'Sample - Superstore'!$N:$N,$B3660)</f>
        <v>48.13433745</v>
      </c>
      <c r="G3660" s="43" t="str">
        <f>IF(OR($F3660&lt;Lower_Limit,$F3660&gt;Upper_Limit),TRUE,IF($F3660&gt;Upper_percentile,"P99",IF($F3660&lt;Lower_percentile,"P01","")))</f>
        <v/>
      </c>
      <c r="H3660" s="44">
        <f>SUMIFS('Sample - Superstore'!S:S,'Sample - Superstore'!$V:$V,$A3660,'Sample - Superstore'!$N:$N,$B3660)</f>
        <v>4</v>
      </c>
      <c r="I3660" s="45">
        <f>SUMIFS('Sample - Superstore'!T:T,'Sample - Superstore'!$V:$V,$A3660,'Sample - Superstore'!$N:$N,$B3660)</f>
        <v>0</v>
      </c>
      <c r="J3660" s="42">
        <f>SUMIFS('Sample - Superstore'!U:U,'Sample - Superstore'!$V:$V,$A3660,'Sample - Superstore'!$N:$N,$B3660)</f>
        <v>17.80970486</v>
      </c>
      <c r="N3660" s="40"/>
    </row>
    <row r="3661">
      <c r="A3661" s="41" t="s">
        <v>8638</v>
      </c>
      <c r="B3661" s="36" t="s">
        <v>5407</v>
      </c>
      <c r="C3661" s="36" t="s">
        <v>39</v>
      </c>
      <c r="D3661" s="36" t="s">
        <v>85</v>
      </c>
      <c r="E3661" s="36" t="s">
        <v>5408</v>
      </c>
      <c r="F3661" s="42">
        <f>SUMIFS('Sample - Superstore'!R:R,'Sample - Superstore'!$V:$V,$A3661,'Sample - Superstore'!$N:$N,$B3661)</f>
        <v>479.984</v>
      </c>
      <c r="G3661" s="43" t="str">
        <f>IF(OR($F3661&lt;Lower_Limit,$F3661&gt;Upper_Limit),TRUE,IF($F3661&gt;Upper_percentile,"P99",IF($F3661&lt;Lower_percentile,"P01","")))</f>
        <v/>
      </c>
      <c r="H3661" s="44">
        <f>SUMIFS('Sample - Superstore'!S:S,'Sample - Superstore'!$V:$V,$A3661,'Sample - Superstore'!$N:$N,$B3661)</f>
        <v>2</v>
      </c>
      <c r="I3661" s="45">
        <f>SUMIFS('Sample - Superstore'!T:T,'Sample - Superstore'!$V:$V,$A3661,'Sample - Superstore'!$N:$N,$B3661)</f>
        <v>0.2</v>
      </c>
      <c r="J3661" s="42">
        <f>SUMIFS('Sample - Superstore'!U:U,'Sample - Superstore'!$V:$V,$A3661,'Sample - Superstore'!$N:$N,$B3661)</f>
        <v>89.997</v>
      </c>
      <c r="N3661" s="40"/>
    </row>
    <row r="3662">
      <c r="A3662" s="41" t="s">
        <v>8638</v>
      </c>
      <c r="B3662" s="36" t="s">
        <v>5477</v>
      </c>
      <c r="C3662" s="36" t="s">
        <v>51</v>
      </c>
      <c r="D3662" s="36" t="s">
        <v>124</v>
      </c>
      <c r="E3662" s="36" t="s">
        <v>5478</v>
      </c>
      <c r="F3662" s="42">
        <f>SUMIFS('Sample - Superstore'!R:R,'Sample - Superstore'!$V:$V,$A3662,'Sample - Superstore'!$N:$N,$B3662)</f>
        <v>32.4</v>
      </c>
      <c r="G3662" s="43" t="str">
        <f>IF(OR($F3662&lt;Lower_Limit,$F3662&gt;Upper_Limit),TRUE,IF($F3662&gt;Upper_percentile,"P99",IF($F3662&lt;Lower_percentile,"P01","")))</f>
        <v/>
      </c>
      <c r="H3662" s="44">
        <f>SUMIFS('Sample - Superstore'!S:S,'Sample - Superstore'!$V:$V,$A3662,'Sample - Superstore'!$N:$N,$B3662)</f>
        <v>5</v>
      </c>
      <c r="I3662" s="45">
        <f>SUMIFS('Sample - Superstore'!T:T,'Sample - Superstore'!$V:$V,$A3662,'Sample - Superstore'!$N:$N,$B3662)</f>
        <v>0</v>
      </c>
      <c r="J3662" s="42">
        <f>SUMIFS('Sample - Superstore'!U:U,'Sample - Superstore'!$V:$V,$A3662,'Sample - Superstore'!$N:$N,$B3662)</f>
        <v>15.552</v>
      </c>
      <c r="N3662" s="40"/>
    </row>
    <row r="3663">
      <c r="A3663" s="41" t="s">
        <v>8638</v>
      </c>
      <c r="B3663" s="36" t="s">
        <v>5713</v>
      </c>
      <c r="C3663" s="36" t="s">
        <v>51</v>
      </c>
      <c r="D3663" s="36" t="s">
        <v>205</v>
      </c>
      <c r="E3663" s="36" t="s">
        <v>5714</v>
      </c>
      <c r="F3663" s="42">
        <f>SUMIFS('Sample - Superstore'!R:R,'Sample - Superstore'!$V:$V,$A3663,'Sample - Superstore'!$N:$N,$B3663)</f>
        <v>57.9</v>
      </c>
      <c r="G3663" s="43" t="str">
        <f>IF(OR($F3663&lt;Lower_Limit,$F3663&gt;Upper_Limit),TRUE,IF($F3663&gt;Upper_percentile,"P99",IF($F3663&lt;Lower_percentile,"P01","")))</f>
        <v/>
      </c>
      <c r="H3663" s="44">
        <f>SUMIFS('Sample - Superstore'!S:S,'Sample - Superstore'!$V:$V,$A3663,'Sample - Superstore'!$N:$N,$B3663)</f>
        <v>5</v>
      </c>
      <c r="I3663" s="45">
        <f>SUMIFS('Sample - Superstore'!T:T,'Sample - Superstore'!$V:$V,$A3663,'Sample - Superstore'!$N:$N,$B3663)</f>
        <v>0</v>
      </c>
      <c r="J3663" s="42">
        <f>SUMIFS('Sample - Superstore'!U:U,'Sample - Superstore'!$V:$V,$A3663,'Sample - Superstore'!$N:$N,$B3663)</f>
        <v>28.95</v>
      </c>
      <c r="N3663" s="40"/>
    </row>
    <row r="3664">
      <c r="A3664" s="41" t="s">
        <v>8638</v>
      </c>
      <c r="B3664" s="36" t="s">
        <v>1852</v>
      </c>
      <c r="C3664" s="36" t="s">
        <v>51</v>
      </c>
      <c r="D3664" s="36" t="s">
        <v>52</v>
      </c>
      <c r="E3664" s="36" t="s">
        <v>1853</v>
      </c>
      <c r="F3664" s="42">
        <f>SUMIFS('Sample - Superstore'!R:R,'Sample - Superstore'!$V:$V,$A3664,'Sample - Superstore'!$N:$N,$B3664)</f>
        <v>10.56</v>
      </c>
      <c r="G3664" s="43" t="str">
        <f>IF(OR($F3664&lt;Lower_Limit,$F3664&gt;Upper_Limit),TRUE,IF($F3664&gt;Upper_percentile,"P99",IF($F3664&lt;Lower_percentile,"P01","")))</f>
        <v/>
      </c>
      <c r="H3664" s="44">
        <f>SUMIFS('Sample - Superstore'!S:S,'Sample - Superstore'!$V:$V,$A3664,'Sample - Superstore'!$N:$N,$B3664)</f>
        <v>2</v>
      </c>
      <c r="I3664" s="45">
        <f>SUMIFS('Sample - Superstore'!T:T,'Sample - Superstore'!$V:$V,$A3664,'Sample - Superstore'!$N:$N,$B3664)</f>
        <v>0</v>
      </c>
      <c r="J3664" s="42">
        <f>SUMIFS('Sample - Superstore'!U:U,'Sample - Superstore'!$V:$V,$A3664,'Sample - Superstore'!$N:$N,$B3664)</f>
        <v>0</v>
      </c>
      <c r="N3664" s="40"/>
    </row>
    <row r="3665">
      <c r="A3665" s="41" t="s">
        <v>8638</v>
      </c>
      <c r="B3665" s="36" t="s">
        <v>4316</v>
      </c>
      <c r="C3665" s="36" t="s">
        <v>35</v>
      </c>
      <c r="D3665" s="36" t="s">
        <v>36</v>
      </c>
      <c r="E3665" s="36" t="s">
        <v>4317</v>
      </c>
      <c r="F3665" s="42">
        <f>SUMIFS('Sample - Superstore'!R:R,'Sample - Superstore'!$V:$V,$A3665,'Sample - Superstore'!$N:$N,$B3665)</f>
        <v>1194.165</v>
      </c>
      <c r="G3665" s="43" t="str">
        <f>IF(OR($F3665&lt;Lower_Limit,$F3665&gt;Upper_Limit),TRUE,IF($F3665&gt;Upper_percentile,"P99",IF($F3665&lt;Lower_percentile,"P01","")))</f>
        <v/>
      </c>
      <c r="H3665" s="44">
        <f>SUMIFS('Sample - Superstore'!S:S,'Sample - Superstore'!$V:$V,$A3665,'Sample - Superstore'!$N:$N,$B3665)</f>
        <v>5</v>
      </c>
      <c r="I3665" s="45">
        <f>SUMIFS('Sample - Superstore'!T:T,'Sample - Superstore'!$V:$V,$A3665,'Sample - Superstore'!$N:$N,$B3665)</f>
        <v>0.15</v>
      </c>
      <c r="J3665" s="42">
        <f>SUMIFS('Sample - Superstore'!U:U,'Sample - Superstore'!$V:$V,$A3665,'Sample - Superstore'!$N:$N,$B3665)</f>
        <v>210.735</v>
      </c>
      <c r="N3665" s="40"/>
    </row>
    <row r="3666">
      <c r="A3666" s="41" t="s">
        <v>8638</v>
      </c>
      <c r="B3666" s="36" t="s">
        <v>3424</v>
      </c>
      <c r="C3666" s="36" t="s">
        <v>35</v>
      </c>
      <c r="D3666" s="36" t="s">
        <v>73</v>
      </c>
      <c r="E3666" s="36" t="s">
        <v>3425</v>
      </c>
      <c r="F3666" s="42">
        <f>SUMIFS('Sample - Superstore'!R:R,'Sample - Superstore'!$V:$V,$A3666,'Sample - Superstore'!$N:$N,$B3666)</f>
        <v>801.6</v>
      </c>
      <c r="G3666" s="43" t="str">
        <f>IF(OR($F3666&lt;Lower_Limit,$F3666&gt;Upper_Limit),TRUE,IF($F3666&gt;Upper_percentile,"P99",IF($F3666&lt;Lower_percentile,"P01","")))</f>
        <v/>
      </c>
      <c r="H3666" s="44">
        <f>SUMIFS('Sample - Superstore'!S:S,'Sample - Superstore'!$V:$V,$A3666,'Sample - Superstore'!$N:$N,$B3666)</f>
        <v>5</v>
      </c>
      <c r="I3666" s="45">
        <f>SUMIFS('Sample - Superstore'!T:T,'Sample - Superstore'!$V:$V,$A3666,'Sample - Superstore'!$N:$N,$B3666)</f>
        <v>0.5</v>
      </c>
      <c r="J3666" s="42">
        <f>SUMIFS('Sample - Superstore'!U:U,'Sample - Superstore'!$V:$V,$A3666,'Sample - Superstore'!$N:$N,$B3666)</f>
        <v>-448.896</v>
      </c>
      <c r="N3666" s="40"/>
    </row>
    <row r="3667">
      <c r="A3667" s="41" t="s">
        <v>8638</v>
      </c>
      <c r="B3667" s="36" t="s">
        <v>2435</v>
      </c>
      <c r="C3667" s="36" t="s">
        <v>51</v>
      </c>
      <c r="D3667" s="36" t="s">
        <v>124</v>
      </c>
      <c r="E3667" s="36" t="s">
        <v>2436</v>
      </c>
      <c r="F3667" s="42">
        <f>SUMIFS('Sample - Superstore'!R:R,'Sample - Superstore'!$V:$V,$A3667,'Sample - Superstore'!$N:$N,$B3667)</f>
        <v>16.096</v>
      </c>
      <c r="G3667" s="43" t="str">
        <f>IF(OR($F3667&lt;Lower_Limit,$F3667&gt;Upper_Limit),TRUE,IF($F3667&gt;Upper_percentile,"P99",IF($F3667&lt;Lower_percentile,"P01","")))</f>
        <v/>
      </c>
      <c r="H3667" s="44">
        <f>SUMIFS('Sample - Superstore'!S:S,'Sample - Superstore'!$V:$V,$A3667,'Sample - Superstore'!$N:$N,$B3667)</f>
        <v>2</v>
      </c>
      <c r="I3667" s="45">
        <f>SUMIFS('Sample - Superstore'!T:T,'Sample - Superstore'!$V:$V,$A3667,'Sample - Superstore'!$N:$N,$B3667)</f>
        <v>0.2</v>
      </c>
      <c r="J3667" s="42">
        <f>SUMIFS('Sample - Superstore'!U:U,'Sample - Superstore'!$V:$V,$A3667,'Sample - Superstore'!$N:$N,$B3667)</f>
        <v>5.2312</v>
      </c>
      <c r="N3667" s="40"/>
    </row>
    <row r="3668">
      <c r="A3668" s="41" t="s">
        <v>8638</v>
      </c>
      <c r="B3668" s="36" t="s">
        <v>3821</v>
      </c>
      <c r="C3668" s="36" t="s">
        <v>51</v>
      </c>
      <c r="D3668" s="36" t="s">
        <v>76</v>
      </c>
      <c r="E3668" s="36" t="s">
        <v>3822</v>
      </c>
      <c r="F3668" s="42">
        <f>SUMIFS('Sample - Superstore'!R:R,'Sample - Superstore'!$V:$V,$A3668,'Sample - Superstore'!$N:$N,$B3668)</f>
        <v>7.656</v>
      </c>
      <c r="G3668" s="43" t="str">
        <f>IF(OR($F3668&lt;Lower_Limit,$F3668&gt;Upper_Limit),TRUE,IF($F3668&gt;Upper_percentile,"P99",IF($F3668&lt;Lower_percentile,"P01","")))</f>
        <v/>
      </c>
      <c r="H3668" s="44">
        <f>SUMIFS('Sample - Superstore'!S:S,'Sample - Superstore'!$V:$V,$A3668,'Sample - Superstore'!$N:$N,$B3668)</f>
        <v>4</v>
      </c>
      <c r="I3668" s="45">
        <f>SUMIFS('Sample - Superstore'!T:T,'Sample - Superstore'!$V:$V,$A3668,'Sample - Superstore'!$N:$N,$B3668)</f>
        <v>0.7</v>
      </c>
      <c r="J3668" s="42">
        <f>SUMIFS('Sample - Superstore'!U:U,'Sample - Superstore'!$V:$V,$A3668,'Sample - Superstore'!$N:$N,$B3668)</f>
        <v>-6.1248</v>
      </c>
      <c r="N3668" s="40"/>
    </row>
    <row r="3669">
      <c r="A3669" s="41" t="s">
        <v>8638</v>
      </c>
      <c r="B3669" s="36" t="s">
        <v>4353</v>
      </c>
      <c r="C3669" s="36" t="s">
        <v>35</v>
      </c>
      <c r="D3669" s="36" t="s">
        <v>263</v>
      </c>
      <c r="E3669" s="36" t="s">
        <v>4354</v>
      </c>
      <c r="F3669" s="42">
        <f>SUMIFS('Sample - Superstore'!R:R,'Sample - Superstore'!$V:$V,$A3669,'Sample - Superstore'!$N:$N,$B3669)</f>
        <v>311.976</v>
      </c>
      <c r="G3669" s="43" t="str">
        <f>IF(OR($F3669&lt;Lower_Limit,$F3669&gt;Upper_Limit),TRUE,IF($F3669&gt;Upper_percentile,"P99",IF($F3669&lt;Lower_percentile,"P01","")))</f>
        <v/>
      </c>
      <c r="H3669" s="44">
        <f>SUMIFS('Sample - Superstore'!S:S,'Sample - Superstore'!$V:$V,$A3669,'Sample - Superstore'!$N:$N,$B3669)</f>
        <v>3</v>
      </c>
      <c r="I3669" s="45">
        <f>SUMIFS('Sample - Superstore'!T:T,'Sample - Superstore'!$V:$V,$A3669,'Sample - Superstore'!$N:$N,$B3669)</f>
        <v>0.2</v>
      </c>
      <c r="J3669" s="42">
        <f>SUMIFS('Sample - Superstore'!U:U,'Sample - Superstore'!$V:$V,$A3669,'Sample - Superstore'!$N:$N,$B3669)</f>
        <v>-42.8967</v>
      </c>
      <c r="N3669" s="40"/>
    </row>
    <row r="3670">
      <c r="A3670" s="41" t="s">
        <v>8638</v>
      </c>
      <c r="B3670" s="36" t="s">
        <v>4023</v>
      </c>
      <c r="C3670" s="36" t="s">
        <v>39</v>
      </c>
      <c r="D3670" s="36" t="s">
        <v>85</v>
      </c>
      <c r="E3670" s="36" t="s">
        <v>4024</v>
      </c>
      <c r="F3670" s="42">
        <f>SUMIFS('Sample - Superstore'!R:R,'Sample - Superstore'!$V:$V,$A3670,'Sample - Superstore'!$N:$N,$B3670)</f>
        <v>739.2222963</v>
      </c>
      <c r="G3670" s="43" t="str">
        <f>IF(OR($F3670&lt;Lower_Limit,$F3670&gt;Upper_Limit),TRUE,IF($F3670&gt;Upper_percentile,"P99",IF($F3670&lt;Lower_percentile,"P01","")))</f>
        <v/>
      </c>
      <c r="H3670" s="44">
        <f>SUMIFS('Sample - Superstore'!S:S,'Sample - Superstore'!$V:$V,$A3670,'Sample - Superstore'!$N:$N,$B3670)</f>
        <v>5</v>
      </c>
      <c r="I3670" s="45">
        <f>SUMIFS('Sample - Superstore'!T:T,'Sample - Superstore'!$V:$V,$A3670,'Sample - Superstore'!$N:$N,$B3670)</f>
        <v>0.4</v>
      </c>
      <c r="J3670" s="42">
        <f>SUMIFS('Sample - Superstore'!U:U,'Sample - Superstore'!$V:$V,$A3670,'Sample - Superstore'!$N:$N,$B3670)</f>
        <v>86.24260123</v>
      </c>
      <c r="N3670" s="40"/>
    </row>
    <row r="3671">
      <c r="A3671" s="41" t="s">
        <v>8638</v>
      </c>
      <c r="B3671" s="36" t="s">
        <v>900</v>
      </c>
      <c r="C3671" s="36" t="s">
        <v>35</v>
      </c>
      <c r="D3671" s="36" t="s">
        <v>263</v>
      </c>
      <c r="E3671" s="36" t="s">
        <v>901</v>
      </c>
      <c r="F3671" s="42">
        <f>SUMIFS('Sample - Superstore'!R:R,'Sample - Superstore'!$V:$V,$A3671,'Sample - Superstore'!$N:$N,$B3671)</f>
        <v>244.872237</v>
      </c>
      <c r="G3671" s="43" t="str">
        <f>IF(OR($F3671&lt;Lower_Limit,$F3671&gt;Upper_Limit),TRUE,IF($F3671&gt;Upper_percentile,"P99",IF($F3671&lt;Lower_percentile,"P01","")))</f>
        <v/>
      </c>
      <c r="H3671" s="44">
        <f>SUMIFS('Sample - Superstore'!S:S,'Sample - Superstore'!$V:$V,$A3671,'Sample - Superstore'!$N:$N,$B3671)</f>
        <v>4</v>
      </c>
      <c r="I3671" s="45">
        <f>SUMIFS('Sample - Superstore'!T:T,'Sample - Superstore'!$V:$V,$A3671,'Sample - Superstore'!$N:$N,$B3671)</f>
        <v>0.3</v>
      </c>
      <c r="J3671" s="42">
        <f>SUMIFS('Sample - Superstore'!U:U,'Sample - Superstore'!$V:$V,$A3671,'Sample - Superstore'!$N:$N,$B3671)</f>
        <v>-17.49087407</v>
      </c>
      <c r="N3671" s="40"/>
    </row>
    <row r="3672">
      <c r="A3672" s="41" t="s">
        <v>8638</v>
      </c>
      <c r="B3672" s="36" t="s">
        <v>7104</v>
      </c>
      <c r="C3672" s="36" t="s">
        <v>51</v>
      </c>
      <c r="D3672" s="36" t="s">
        <v>635</v>
      </c>
      <c r="E3672" s="36" t="s">
        <v>7105</v>
      </c>
      <c r="F3672" s="42">
        <f>SUMIFS('Sample - Superstore'!R:R,'Sample - Superstore'!$V:$V,$A3672,'Sample - Superstore'!$N:$N,$B3672)</f>
        <v>11.31559506</v>
      </c>
      <c r="G3672" s="43" t="str">
        <f>IF(OR($F3672&lt;Lower_Limit,$F3672&gt;Upper_Limit),TRUE,IF($F3672&gt;Upper_percentile,"P99",IF($F3672&lt;Lower_percentile,"P01","")))</f>
        <v/>
      </c>
      <c r="H3672" s="44">
        <f>SUMIFS('Sample - Superstore'!S:S,'Sample - Superstore'!$V:$V,$A3672,'Sample - Superstore'!$N:$N,$B3672)</f>
        <v>2</v>
      </c>
      <c r="I3672" s="45">
        <f>SUMIFS('Sample - Superstore'!T:T,'Sample - Superstore'!$V:$V,$A3672,'Sample - Superstore'!$N:$N,$B3672)</f>
        <v>0.2</v>
      </c>
      <c r="J3672" s="42">
        <f>SUMIFS('Sample - Superstore'!U:U,'Sample - Superstore'!$V:$V,$A3672,'Sample - Superstore'!$N:$N,$B3672)</f>
        <v>1.414449383</v>
      </c>
      <c r="N3672" s="40"/>
    </row>
    <row r="3673">
      <c r="A3673" s="41" t="s">
        <v>8638</v>
      </c>
      <c r="B3673" s="36" t="s">
        <v>6960</v>
      </c>
      <c r="C3673" s="36" t="s">
        <v>51</v>
      </c>
      <c r="D3673" s="36" t="s">
        <v>52</v>
      </c>
      <c r="E3673" s="36" t="s">
        <v>6961</v>
      </c>
      <c r="F3673" s="42">
        <f>SUMIFS('Sample - Superstore'!R:R,'Sample - Superstore'!$V:$V,$A3673,'Sample - Superstore'!$N:$N,$B3673)</f>
        <v>85.94944527</v>
      </c>
      <c r="G3673" s="43" t="str">
        <f>IF(OR($F3673&lt;Lower_Limit,$F3673&gt;Upper_Limit),TRUE,IF($F3673&gt;Upper_percentile,"P99",IF($F3673&lt;Lower_percentile,"P01","")))</f>
        <v/>
      </c>
      <c r="H3673" s="44">
        <f>SUMIFS('Sample - Superstore'!S:S,'Sample - Superstore'!$V:$V,$A3673,'Sample - Superstore'!$N:$N,$B3673)</f>
        <v>2</v>
      </c>
      <c r="I3673" s="45">
        <f>SUMIFS('Sample - Superstore'!T:T,'Sample - Superstore'!$V:$V,$A3673,'Sample - Superstore'!$N:$N,$B3673)</f>
        <v>0.2</v>
      </c>
      <c r="J3673" s="42">
        <f>SUMIFS('Sample - Superstore'!U:U,'Sample - Superstore'!$V:$V,$A3673,'Sample - Superstore'!$N:$N,$B3673)</f>
        <v>10.74368066</v>
      </c>
      <c r="N3673" s="40"/>
    </row>
    <row r="3674">
      <c r="A3674" s="41" t="s">
        <v>8638</v>
      </c>
      <c r="B3674" s="36" t="s">
        <v>286</v>
      </c>
      <c r="C3674" s="36" t="s">
        <v>35</v>
      </c>
      <c r="D3674" s="36" t="s">
        <v>121</v>
      </c>
      <c r="E3674" s="36" t="s">
        <v>287</v>
      </c>
      <c r="F3674" s="42">
        <f>SUMIFS('Sample - Superstore'!R:R,'Sample - Superstore'!$V:$V,$A3674,'Sample - Superstore'!$N:$N,$B3674)</f>
        <v>10.83984856</v>
      </c>
      <c r="G3674" s="43" t="str">
        <f>IF(OR($F3674&lt;Lower_Limit,$F3674&gt;Upper_Limit),TRUE,IF($F3674&gt;Upper_percentile,"P99",IF($F3674&lt;Lower_percentile,"P01","")))</f>
        <v/>
      </c>
      <c r="H3674" s="44">
        <f>SUMIFS('Sample - Superstore'!S:S,'Sample - Superstore'!$V:$V,$A3674,'Sample - Superstore'!$N:$N,$B3674)</f>
        <v>1</v>
      </c>
      <c r="I3674" s="45">
        <f>SUMIFS('Sample - Superstore'!T:T,'Sample - Superstore'!$V:$V,$A3674,'Sample - Superstore'!$N:$N,$B3674)</f>
        <v>0.6</v>
      </c>
      <c r="J3674" s="42">
        <f>SUMIFS('Sample - Superstore'!U:U,'Sample - Superstore'!$V:$V,$A3674,'Sample - Superstore'!$N:$N,$B3674)</f>
        <v>-7.045901564</v>
      </c>
      <c r="N3674" s="40"/>
    </row>
    <row r="3675">
      <c r="A3675" s="41" t="s">
        <v>8638</v>
      </c>
      <c r="B3675" s="36" t="s">
        <v>2569</v>
      </c>
      <c r="C3675" s="36" t="s">
        <v>51</v>
      </c>
      <c r="D3675" s="36" t="s">
        <v>297</v>
      </c>
      <c r="E3675" s="36" t="s">
        <v>2570</v>
      </c>
      <c r="F3675" s="42">
        <f>SUMIFS('Sample - Superstore'!R:R,'Sample - Superstore'!$V:$V,$A3675,'Sample - Superstore'!$N:$N,$B3675)</f>
        <v>18.02531687</v>
      </c>
      <c r="G3675" s="43" t="str">
        <f>IF(OR($F3675&lt;Lower_Limit,$F3675&gt;Upper_Limit),TRUE,IF($F3675&gt;Upper_percentile,"P99",IF($F3675&lt;Lower_percentile,"P01","")))</f>
        <v/>
      </c>
      <c r="H3675" s="44">
        <f>SUMIFS('Sample - Superstore'!S:S,'Sample - Superstore'!$V:$V,$A3675,'Sample - Superstore'!$N:$N,$B3675)</f>
        <v>2</v>
      </c>
      <c r="I3675" s="45">
        <f>SUMIFS('Sample - Superstore'!T:T,'Sample - Superstore'!$V:$V,$A3675,'Sample - Superstore'!$N:$N,$B3675)</f>
        <v>0</v>
      </c>
      <c r="J3675" s="42">
        <f>SUMIFS('Sample - Superstore'!U:U,'Sample - Superstore'!$V:$V,$A3675,'Sample - Superstore'!$N:$N,$B3675)</f>
        <v>8.47189893</v>
      </c>
      <c r="N3675" s="40"/>
    </row>
    <row r="3676">
      <c r="A3676" s="41" t="s">
        <v>8638</v>
      </c>
      <c r="B3676" s="36" t="s">
        <v>2584</v>
      </c>
      <c r="C3676" s="36" t="s">
        <v>51</v>
      </c>
      <c r="D3676" s="36" t="s">
        <v>283</v>
      </c>
      <c r="E3676" s="36" t="s">
        <v>2585</v>
      </c>
      <c r="F3676" s="42">
        <f>SUMIFS('Sample - Superstore'!R:R,'Sample - Superstore'!$V:$V,$A3676,'Sample - Superstore'!$N:$N,$B3676)</f>
        <v>513.2900082</v>
      </c>
      <c r="G3676" s="43" t="str">
        <f>IF(OR($F3676&lt;Lower_Limit,$F3676&gt;Upper_Limit),TRUE,IF($F3676&gt;Upper_percentile,"P99",IF($F3676&lt;Lower_percentile,"P01","")))</f>
        <v/>
      </c>
      <c r="H3676" s="44">
        <f>SUMIFS('Sample - Superstore'!S:S,'Sample - Superstore'!$V:$V,$A3676,'Sample - Superstore'!$N:$N,$B3676)</f>
        <v>2</v>
      </c>
      <c r="I3676" s="45">
        <f>SUMIFS('Sample - Superstore'!T:T,'Sample - Superstore'!$V:$V,$A3676,'Sample - Superstore'!$N:$N,$B3676)</f>
        <v>0</v>
      </c>
      <c r="J3676" s="42">
        <f>SUMIFS('Sample - Superstore'!U:U,'Sample - Superstore'!$V:$V,$A3676,'Sample - Superstore'!$N:$N,$B3676)</f>
        <v>138.5883022</v>
      </c>
      <c r="N3676" s="40"/>
    </row>
    <row r="3677">
      <c r="A3677" s="41" t="s">
        <v>8638</v>
      </c>
      <c r="B3677" s="36" t="s">
        <v>3178</v>
      </c>
      <c r="C3677" s="36" t="s">
        <v>51</v>
      </c>
      <c r="D3677" s="36" t="s">
        <v>76</v>
      </c>
      <c r="E3677" s="36" t="s">
        <v>3179</v>
      </c>
      <c r="F3677" s="42">
        <f>SUMIFS('Sample - Superstore'!R:R,'Sample - Superstore'!$V:$V,$A3677,'Sample - Superstore'!$N:$N,$B3677)</f>
        <v>53.01563786</v>
      </c>
      <c r="G3677" s="43" t="str">
        <f>IF(OR($F3677&lt;Lower_Limit,$F3677&gt;Upper_Limit),TRUE,IF($F3677&gt;Upper_percentile,"P99",IF($F3677&lt;Lower_percentile,"P01","")))</f>
        <v/>
      </c>
      <c r="H3677" s="44">
        <f>SUMIFS('Sample - Superstore'!S:S,'Sample - Superstore'!$V:$V,$A3677,'Sample - Superstore'!$N:$N,$B3677)</f>
        <v>5</v>
      </c>
      <c r="I3677" s="45">
        <f>SUMIFS('Sample - Superstore'!T:T,'Sample - Superstore'!$V:$V,$A3677,'Sample - Superstore'!$N:$N,$B3677)</f>
        <v>0</v>
      </c>
      <c r="J3677" s="42">
        <f>SUMIFS('Sample - Superstore'!U:U,'Sample - Superstore'!$V:$V,$A3677,'Sample - Superstore'!$N:$N,$B3677)</f>
        <v>24.91734979</v>
      </c>
      <c r="N3677" s="40"/>
    </row>
    <row r="3678">
      <c r="A3678" s="41" t="s">
        <v>8638</v>
      </c>
      <c r="B3678" s="36" t="s">
        <v>2333</v>
      </c>
      <c r="C3678" s="36" t="s">
        <v>35</v>
      </c>
      <c r="D3678" s="36" t="s">
        <v>263</v>
      </c>
      <c r="E3678" s="36" t="s">
        <v>2334</v>
      </c>
      <c r="F3678" s="42">
        <f>SUMIFS('Sample - Superstore'!R:R,'Sample - Superstore'!$V:$V,$A3678,'Sample - Superstore'!$N:$N,$B3678)</f>
        <v>225.550716</v>
      </c>
      <c r="G3678" s="43" t="str">
        <f>IF(OR($F3678&lt;Lower_Limit,$F3678&gt;Upper_Limit),TRUE,IF($F3678&gt;Upper_percentile,"P99",IF($F3678&lt;Lower_percentile,"P01","")))</f>
        <v/>
      </c>
      <c r="H3678" s="44">
        <f>SUMIFS('Sample - Superstore'!S:S,'Sample - Superstore'!$V:$V,$A3678,'Sample - Superstore'!$N:$N,$B3678)</f>
        <v>3</v>
      </c>
      <c r="I3678" s="45">
        <f>SUMIFS('Sample - Superstore'!T:T,'Sample - Superstore'!$V:$V,$A3678,'Sample - Superstore'!$N:$N,$B3678)</f>
        <v>0</v>
      </c>
      <c r="J3678" s="42">
        <f>SUMIFS('Sample - Superstore'!U:U,'Sample - Superstore'!$V:$V,$A3678,'Sample - Superstore'!$N:$N,$B3678)</f>
        <v>33.83260741</v>
      </c>
      <c r="N3678" s="40"/>
    </row>
    <row r="3679">
      <c r="A3679" s="41" t="s">
        <v>8638</v>
      </c>
      <c r="B3679" s="36" t="s">
        <v>4972</v>
      </c>
      <c r="C3679" s="36" t="s">
        <v>51</v>
      </c>
      <c r="D3679" s="36" t="s">
        <v>76</v>
      </c>
      <c r="E3679" s="36" t="s">
        <v>4973</v>
      </c>
      <c r="F3679" s="42">
        <f>SUMIFS('Sample - Superstore'!R:R,'Sample - Superstore'!$V:$V,$A3679,'Sample - Superstore'!$N:$N,$B3679)</f>
        <v>74.99863374</v>
      </c>
      <c r="G3679" s="43" t="str">
        <f>IF(OR($F3679&lt;Lower_Limit,$F3679&gt;Upper_Limit),TRUE,IF($F3679&gt;Upper_percentile,"P99",IF($F3679&lt;Lower_percentile,"P01","")))</f>
        <v/>
      </c>
      <c r="H3679" s="44">
        <f>SUMIFS('Sample - Superstore'!S:S,'Sample - Superstore'!$V:$V,$A3679,'Sample - Superstore'!$N:$N,$B3679)</f>
        <v>7</v>
      </c>
      <c r="I3679" s="45">
        <f>SUMIFS('Sample - Superstore'!T:T,'Sample - Superstore'!$V:$V,$A3679,'Sample - Superstore'!$N:$N,$B3679)</f>
        <v>0</v>
      </c>
      <c r="J3679" s="42">
        <f>SUMIFS('Sample - Superstore'!U:U,'Sample - Superstore'!$V:$V,$A3679,'Sample - Superstore'!$N:$N,$B3679)</f>
        <v>37.49931687</v>
      </c>
      <c r="N3679" s="40"/>
    </row>
    <row r="3680">
      <c r="A3680" s="41" t="s">
        <v>8638</v>
      </c>
      <c r="B3680" s="36" t="s">
        <v>2571</v>
      </c>
      <c r="C3680" s="36" t="s">
        <v>39</v>
      </c>
      <c r="D3680" s="36" t="s">
        <v>61</v>
      </c>
      <c r="E3680" s="36" t="s">
        <v>2572</v>
      </c>
      <c r="F3680" s="42">
        <f>SUMIFS('Sample - Superstore'!R:R,'Sample - Superstore'!$V:$V,$A3680,'Sample - Superstore'!$N:$N,$B3680)</f>
        <v>480.8025185</v>
      </c>
      <c r="G3680" s="43" t="str">
        <f>IF(OR($F3680&lt;Lower_Limit,$F3680&gt;Upper_Limit),TRUE,IF($F3680&gt;Upper_percentile,"P99",IF($F3680&lt;Lower_percentile,"P01","")))</f>
        <v/>
      </c>
      <c r="H3680" s="44">
        <f>SUMIFS('Sample - Superstore'!S:S,'Sample - Superstore'!$V:$V,$A3680,'Sample - Superstore'!$N:$N,$B3680)</f>
        <v>3</v>
      </c>
      <c r="I3680" s="45">
        <f>SUMIFS('Sample - Superstore'!T:T,'Sample - Superstore'!$V:$V,$A3680,'Sample - Superstore'!$N:$N,$B3680)</f>
        <v>0</v>
      </c>
      <c r="J3680" s="42">
        <f>SUMIFS('Sample - Superstore'!U:U,'Sample - Superstore'!$V:$V,$A3680,'Sample - Superstore'!$N:$N,$B3680)</f>
        <v>163.4728563</v>
      </c>
      <c r="N3680" s="40"/>
    </row>
    <row r="3681">
      <c r="A3681" s="41" t="s">
        <v>8638</v>
      </c>
      <c r="B3681" s="36" t="s">
        <v>1350</v>
      </c>
      <c r="C3681" s="36" t="s">
        <v>51</v>
      </c>
      <c r="D3681" s="36" t="s">
        <v>76</v>
      </c>
      <c r="E3681" s="36" t="s">
        <v>1351</v>
      </c>
      <c r="F3681" s="42">
        <f>SUMIFS('Sample - Superstore'!R:R,'Sample - Superstore'!$V:$V,$A3681,'Sample - Superstore'!$N:$N,$B3681)</f>
        <v>907.4057942</v>
      </c>
      <c r="G3681" s="43" t="str">
        <f>IF(OR($F3681&lt;Lower_Limit,$F3681&gt;Upper_Limit),TRUE,IF($F3681&gt;Upper_percentile,"P99",IF($F3681&lt;Lower_percentile,"P01","")))</f>
        <v/>
      </c>
      <c r="H3681" s="44">
        <f>SUMIFS('Sample - Superstore'!S:S,'Sample - Superstore'!$V:$V,$A3681,'Sample - Superstore'!$N:$N,$B3681)</f>
        <v>2</v>
      </c>
      <c r="I3681" s="45">
        <f>SUMIFS('Sample - Superstore'!T:T,'Sample - Superstore'!$V:$V,$A3681,'Sample - Superstore'!$N:$N,$B3681)</f>
        <v>0</v>
      </c>
      <c r="J3681" s="42">
        <f>SUMIFS('Sample - Superstore'!U:U,'Sample - Superstore'!$V:$V,$A3681,'Sample - Superstore'!$N:$N,$B3681)</f>
        <v>408.3326074</v>
      </c>
      <c r="N3681" s="40"/>
    </row>
    <row r="3682">
      <c r="A3682" s="41" t="s">
        <v>8638</v>
      </c>
      <c r="B3682" s="36" t="s">
        <v>5410</v>
      </c>
      <c r="C3682" s="36" t="s">
        <v>51</v>
      </c>
      <c r="D3682" s="36" t="s">
        <v>124</v>
      </c>
      <c r="E3682" s="36" t="s">
        <v>5411</v>
      </c>
      <c r="F3682" s="42">
        <f>SUMIFS('Sample - Superstore'!R:R,'Sample - Superstore'!$V:$V,$A3682,'Sample - Superstore'!$N:$N,$B3682)</f>
        <v>16.47183539</v>
      </c>
      <c r="G3682" s="43" t="str">
        <f>IF(OR($F3682&lt;Lower_Limit,$F3682&gt;Upper_Limit),TRUE,IF($F3682&gt;Upper_percentile,"P99",IF($F3682&lt;Lower_percentile,"P01","")))</f>
        <v/>
      </c>
      <c r="H3682" s="44">
        <f>SUMIFS('Sample - Superstore'!S:S,'Sample - Superstore'!$V:$V,$A3682,'Sample - Superstore'!$N:$N,$B3682)</f>
        <v>2</v>
      </c>
      <c r="I3682" s="45">
        <f>SUMIFS('Sample - Superstore'!T:T,'Sample - Superstore'!$V:$V,$A3682,'Sample - Superstore'!$N:$N,$B3682)</f>
        <v>0</v>
      </c>
      <c r="J3682" s="42">
        <f>SUMIFS('Sample - Superstore'!U:U,'Sample - Superstore'!$V:$V,$A3682,'Sample - Superstore'!$N:$N,$B3682)</f>
        <v>7.906480988</v>
      </c>
      <c r="N3682" s="40"/>
    </row>
    <row r="3683">
      <c r="A3683" s="41" t="s">
        <v>8638</v>
      </c>
      <c r="B3683" s="36" t="s">
        <v>7112</v>
      </c>
      <c r="C3683" s="36" t="s">
        <v>35</v>
      </c>
      <c r="D3683" s="36" t="s">
        <v>263</v>
      </c>
      <c r="E3683" s="36" t="s">
        <v>7113</v>
      </c>
      <c r="F3683" s="42">
        <f>SUMIFS('Sample - Superstore'!R:R,'Sample - Superstore'!$V:$V,$A3683,'Sample - Superstore'!$N:$N,$B3683)</f>
        <v>201.9082074</v>
      </c>
      <c r="G3683" s="43" t="str">
        <f>IF(OR($F3683&lt;Lower_Limit,$F3683&gt;Upper_Limit),TRUE,IF($F3683&gt;Upper_percentile,"P99",IF($F3683&lt;Lower_percentile,"P01","")))</f>
        <v/>
      </c>
      <c r="H3683" s="44">
        <f>SUMIFS('Sample - Superstore'!S:S,'Sample - Superstore'!$V:$V,$A3683,'Sample - Superstore'!$N:$N,$B3683)</f>
        <v>2</v>
      </c>
      <c r="I3683" s="45">
        <f>SUMIFS('Sample - Superstore'!T:T,'Sample - Superstore'!$V:$V,$A3683,'Sample - Superstore'!$N:$N,$B3683)</f>
        <v>0.1</v>
      </c>
      <c r="J3683" s="42">
        <f>SUMIFS('Sample - Superstore'!U:U,'Sample - Superstore'!$V:$V,$A3683,'Sample - Superstore'!$N:$N,$B3683)</f>
        <v>31.40794337</v>
      </c>
      <c r="N3683" s="40"/>
    </row>
    <row r="3684">
      <c r="A3684" s="41" t="s">
        <v>8638</v>
      </c>
      <c r="B3684" s="36" t="s">
        <v>352</v>
      </c>
      <c r="C3684" s="36" t="s">
        <v>35</v>
      </c>
      <c r="D3684" s="36" t="s">
        <v>121</v>
      </c>
      <c r="E3684" s="36" t="s">
        <v>353</v>
      </c>
      <c r="F3684" s="42">
        <f>SUMIFS('Sample - Superstore'!R:R,'Sample - Superstore'!$V:$V,$A3684,'Sample - Superstore'!$N:$N,$B3684)</f>
        <v>226.7589794</v>
      </c>
      <c r="G3684" s="43" t="str">
        <f>IF(OR($F3684&lt;Lower_Limit,$F3684&gt;Upper_Limit),TRUE,IF($F3684&gt;Upper_percentile,"P99",IF($F3684&lt;Lower_percentile,"P01","")))</f>
        <v/>
      </c>
      <c r="H3684" s="44">
        <f>SUMIFS('Sample - Superstore'!S:S,'Sample - Superstore'!$V:$V,$A3684,'Sample - Superstore'!$N:$N,$B3684)</f>
        <v>4</v>
      </c>
      <c r="I3684" s="45">
        <f>SUMIFS('Sample - Superstore'!T:T,'Sample - Superstore'!$V:$V,$A3684,'Sample - Superstore'!$N:$N,$B3684)</f>
        <v>0</v>
      </c>
      <c r="J3684" s="42">
        <f>SUMIFS('Sample - Superstore'!U:U,'Sample - Superstore'!$V:$V,$A3684,'Sample - Superstore'!$N:$N,$B3684)</f>
        <v>38.5490265</v>
      </c>
      <c r="N3684" s="40"/>
    </row>
    <row r="3685">
      <c r="A3685" s="41" t="s">
        <v>8638</v>
      </c>
      <c r="B3685" s="36" t="s">
        <v>868</v>
      </c>
      <c r="C3685" s="36" t="s">
        <v>51</v>
      </c>
      <c r="D3685" s="36" t="s">
        <v>124</v>
      </c>
      <c r="E3685" s="36" t="s">
        <v>869</v>
      </c>
      <c r="F3685" s="42">
        <f>SUMIFS('Sample - Superstore'!R:R,'Sample - Superstore'!$V:$V,$A3685,'Sample - Superstore'!$N:$N,$B3685)</f>
        <v>7.992</v>
      </c>
      <c r="G3685" s="43" t="str">
        <f>IF(OR($F3685&lt;Lower_Limit,$F3685&gt;Upper_Limit),TRUE,IF($F3685&gt;Upper_percentile,"P99",IF($F3685&lt;Lower_percentile,"P01","")))</f>
        <v/>
      </c>
      <c r="H3685" s="44">
        <f>SUMIFS('Sample - Superstore'!S:S,'Sample - Superstore'!$V:$V,$A3685,'Sample - Superstore'!$N:$N,$B3685)</f>
        <v>1</v>
      </c>
      <c r="I3685" s="45">
        <f>SUMIFS('Sample - Superstore'!T:T,'Sample - Superstore'!$V:$V,$A3685,'Sample - Superstore'!$N:$N,$B3685)</f>
        <v>0</v>
      </c>
      <c r="J3685" s="42">
        <f>SUMIFS('Sample - Superstore'!U:U,'Sample - Superstore'!$V:$V,$A3685,'Sample - Superstore'!$N:$N,$B3685)</f>
        <v>3.91608</v>
      </c>
      <c r="N3685" s="40"/>
    </row>
    <row r="3686">
      <c r="A3686" s="41" t="s">
        <v>8638</v>
      </c>
      <c r="B3686" s="36" t="s">
        <v>4216</v>
      </c>
      <c r="C3686" s="36" t="s">
        <v>39</v>
      </c>
      <c r="D3686" s="36" t="s">
        <v>40</v>
      </c>
      <c r="E3686" s="36" t="s">
        <v>4217</v>
      </c>
      <c r="F3686" s="42">
        <f>SUMIFS('Sample - Superstore'!R:R,'Sample - Superstore'!$V:$V,$A3686,'Sample - Superstore'!$N:$N,$B3686)</f>
        <v>71.928</v>
      </c>
      <c r="G3686" s="43" t="str">
        <f>IF(OR($F3686&lt;Lower_Limit,$F3686&gt;Upper_Limit),TRUE,IF($F3686&gt;Upper_percentile,"P99",IF($F3686&lt;Lower_percentile,"P01","")))</f>
        <v/>
      </c>
      <c r="H3686" s="44">
        <f>SUMIFS('Sample - Superstore'!S:S,'Sample - Superstore'!$V:$V,$A3686,'Sample - Superstore'!$N:$N,$B3686)</f>
        <v>9</v>
      </c>
      <c r="I3686" s="45">
        <f>SUMIFS('Sample - Superstore'!T:T,'Sample - Superstore'!$V:$V,$A3686,'Sample - Superstore'!$N:$N,$B3686)</f>
        <v>0.2</v>
      </c>
      <c r="J3686" s="42">
        <f>SUMIFS('Sample - Superstore'!U:U,'Sample - Superstore'!$V:$V,$A3686,'Sample - Superstore'!$N:$N,$B3686)</f>
        <v>6.2937</v>
      </c>
      <c r="N3686" s="40"/>
    </row>
    <row r="3687">
      <c r="A3687" s="41" t="s">
        <v>8638</v>
      </c>
      <c r="B3687" s="36" t="s">
        <v>1043</v>
      </c>
      <c r="C3687" s="36" t="s">
        <v>51</v>
      </c>
      <c r="D3687" s="36" t="s">
        <v>93</v>
      </c>
      <c r="E3687" s="36" t="s">
        <v>1044</v>
      </c>
      <c r="F3687" s="42">
        <f>SUMIFS('Sample - Superstore'!R:R,'Sample - Superstore'!$V:$V,$A3687,'Sample - Superstore'!$N:$N,$B3687)</f>
        <v>25.99</v>
      </c>
      <c r="G3687" s="43" t="str">
        <f>IF(OR($F3687&lt;Lower_Limit,$F3687&gt;Upper_Limit),TRUE,IF($F3687&gt;Upper_percentile,"P99",IF($F3687&lt;Lower_percentile,"P01","")))</f>
        <v/>
      </c>
      <c r="H3687" s="44">
        <f>SUMIFS('Sample - Superstore'!S:S,'Sample - Superstore'!$V:$V,$A3687,'Sample - Superstore'!$N:$N,$B3687)</f>
        <v>1</v>
      </c>
      <c r="I3687" s="45">
        <f>SUMIFS('Sample - Superstore'!T:T,'Sample - Superstore'!$V:$V,$A3687,'Sample - Superstore'!$N:$N,$B3687)</f>
        <v>0</v>
      </c>
      <c r="J3687" s="42">
        <f>SUMIFS('Sample - Superstore'!U:U,'Sample - Superstore'!$V:$V,$A3687,'Sample - Superstore'!$N:$N,$B3687)</f>
        <v>7.5371</v>
      </c>
      <c r="N3687" s="40"/>
    </row>
    <row r="3688">
      <c r="A3688" s="41" t="s">
        <v>8638</v>
      </c>
      <c r="B3688" s="36" t="s">
        <v>1864</v>
      </c>
      <c r="C3688" s="36" t="s">
        <v>51</v>
      </c>
      <c r="D3688" s="36" t="s">
        <v>76</v>
      </c>
      <c r="E3688" s="36" t="s">
        <v>1865</v>
      </c>
      <c r="F3688" s="42">
        <f>SUMIFS('Sample - Superstore'!R:R,'Sample - Superstore'!$V:$V,$A3688,'Sample - Superstore'!$N:$N,$B3688)</f>
        <v>41.847</v>
      </c>
      <c r="G3688" s="43" t="str">
        <f>IF(OR($F3688&lt;Lower_Limit,$F3688&gt;Upper_Limit),TRUE,IF($F3688&gt;Upper_percentile,"P99",IF($F3688&lt;Lower_percentile,"P01","")))</f>
        <v/>
      </c>
      <c r="H3688" s="44">
        <f>SUMIFS('Sample - Superstore'!S:S,'Sample - Superstore'!$V:$V,$A3688,'Sample - Superstore'!$N:$N,$B3688)</f>
        <v>3</v>
      </c>
      <c r="I3688" s="45">
        <f>SUMIFS('Sample - Superstore'!T:T,'Sample - Superstore'!$V:$V,$A3688,'Sample - Superstore'!$N:$N,$B3688)</f>
        <v>0.7</v>
      </c>
      <c r="J3688" s="42">
        <f>SUMIFS('Sample - Superstore'!U:U,'Sample - Superstore'!$V:$V,$A3688,'Sample - Superstore'!$N:$N,$B3688)</f>
        <v>-27.898</v>
      </c>
      <c r="N3688" s="40"/>
    </row>
    <row r="3689">
      <c r="A3689" s="41" t="s">
        <v>8638</v>
      </c>
      <c r="B3689" s="36" t="s">
        <v>4443</v>
      </c>
      <c r="C3689" s="36" t="s">
        <v>51</v>
      </c>
      <c r="D3689" s="36" t="s">
        <v>52</v>
      </c>
      <c r="E3689" s="36" t="s">
        <v>4444</v>
      </c>
      <c r="F3689" s="42">
        <f>SUMIFS('Sample - Superstore'!R:R,'Sample - Superstore'!$V:$V,$A3689,'Sample - Superstore'!$N:$N,$B3689)</f>
        <v>274.1946667</v>
      </c>
      <c r="G3689" s="43" t="str">
        <f>IF(OR($F3689&lt;Lower_Limit,$F3689&gt;Upper_Limit),TRUE,IF($F3689&gt;Upper_percentile,"P99",IF($F3689&lt;Lower_percentile,"P01","")))</f>
        <v/>
      </c>
      <c r="H3689" s="44">
        <f>SUMIFS('Sample - Superstore'!S:S,'Sample - Superstore'!$V:$V,$A3689,'Sample - Superstore'!$N:$N,$B3689)</f>
        <v>7</v>
      </c>
      <c r="I3689" s="45">
        <f>SUMIFS('Sample - Superstore'!T:T,'Sample - Superstore'!$V:$V,$A3689,'Sample - Superstore'!$N:$N,$B3689)</f>
        <v>0.2</v>
      </c>
      <c r="J3689" s="42">
        <f>SUMIFS('Sample - Superstore'!U:U,'Sample - Superstore'!$V:$V,$A3689,'Sample - Superstore'!$N:$N,$B3689)</f>
        <v>30.8469</v>
      </c>
      <c r="N3689" s="40"/>
    </row>
    <row r="3690">
      <c r="A3690" s="41" t="s">
        <v>8638</v>
      </c>
      <c r="B3690" s="36" t="s">
        <v>7117</v>
      </c>
      <c r="C3690" s="36" t="s">
        <v>39</v>
      </c>
      <c r="D3690" s="36" t="s">
        <v>40</v>
      </c>
      <c r="E3690" s="36" t="s">
        <v>7118</v>
      </c>
      <c r="F3690" s="42">
        <f>SUMIFS('Sample - Superstore'!R:R,'Sample - Superstore'!$V:$V,$A3690,'Sample - Superstore'!$N:$N,$B3690)</f>
        <v>259.6956</v>
      </c>
      <c r="G3690" s="43" t="str">
        <f>IF(OR($F3690&lt;Lower_Limit,$F3690&gt;Upper_Limit),TRUE,IF($F3690&gt;Upper_percentile,"P99",IF($F3690&lt;Lower_percentile,"P01","")))</f>
        <v/>
      </c>
      <c r="H3690" s="44">
        <f>SUMIFS('Sample - Superstore'!S:S,'Sample - Superstore'!$V:$V,$A3690,'Sample - Superstore'!$N:$N,$B3690)</f>
        <v>6</v>
      </c>
      <c r="I3690" s="45">
        <f>SUMIFS('Sample - Superstore'!T:T,'Sample - Superstore'!$V:$V,$A3690,'Sample - Superstore'!$N:$N,$B3690)</f>
        <v>0.4</v>
      </c>
      <c r="J3690" s="42">
        <f>SUMIFS('Sample - Superstore'!U:U,'Sample - Superstore'!$V:$V,$A3690,'Sample - Superstore'!$N:$N,$B3690)</f>
        <v>-64.9239</v>
      </c>
      <c r="N3690" s="40"/>
    </row>
    <row r="3691">
      <c r="A3691" s="41" t="s">
        <v>8638</v>
      </c>
      <c r="B3691" s="36" t="s">
        <v>800</v>
      </c>
      <c r="C3691" s="36" t="s">
        <v>51</v>
      </c>
      <c r="D3691" s="36" t="s">
        <v>93</v>
      </c>
      <c r="E3691" s="36" t="s">
        <v>801</v>
      </c>
      <c r="F3691" s="42">
        <f>SUMIFS('Sample - Superstore'!R:R,'Sample - Superstore'!$V:$V,$A3691,'Sample - Superstore'!$N:$N,$B3691)</f>
        <v>66.2609739</v>
      </c>
      <c r="G3691" s="43" t="str">
        <f>IF(OR($F3691&lt;Lower_Limit,$F3691&gt;Upper_Limit),TRUE,IF($F3691&gt;Upper_percentile,"P99",IF($F3691&lt;Lower_percentile,"P01","")))</f>
        <v/>
      </c>
      <c r="H3691" s="44">
        <f>SUMIFS('Sample - Superstore'!S:S,'Sample - Superstore'!$V:$V,$A3691,'Sample - Superstore'!$N:$N,$B3691)</f>
        <v>6</v>
      </c>
      <c r="I3691" s="45">
        <f>SUMIFS('Sample - Superstore'!T:T,'Sample - Superstore'!$V:$V,$A3691,'Sample - Superstore'!$N:$N,$B3691)</f>
        <v>0</v>
      </c>
      <c r="J3691" s="42">
        <f>SUMIFS('Sample - Superstore'!U:U,'Sample - Superstore'!$V:$V,$A3691,'Sample - Superstore'!$N:$N,$B3691)</f>
        <v>19.21568243</v>
      </c>
      <c r="N3691" s="40"/>
    </row>
    <row r="3692">
      <c r="A3692" s="41" t="s">
        <v>8638</v>
      </c>
      <c r="B3692" s="36" t="s">
        <v>3891</v>
      </c>
      <c r="C3692" s="36" t="s">
        <v>39</v>
      </c>
      <c r="D3692" s="36" t="s">
        <v>40</v>
      </c>
      <c r="E3692" s="36" t="s">
        <v>3892</v>
      </c>
      <c r="F3692" s="42">
        <f>SUMIFS('Sample - Superstore'!R:R,'Sample - Superstore'!$V:$V,$A3692,'Sample - Superstore'!$N:$N,$B3692)</f>
        <v>848.1715914</v>
      </c>
      <c r="G3692" s="43" t="str">
        <f>IF(OR($F3692&lt;Lower_Limit,$F3692&gt;Upper_Limit),TRUE,IF($F3692&gt;Upper_percentile,"P99",IF($F3692&lt;Lower_percentile,"P01","")))</f>
        <v/>
      </c>
      <c r="H3692" s="44">
        <f>SUMIFS('Sample - Superstore'!S:S,'Sample - Superstore'!$V:$V,$A3692,'Sample - Superstore'!$N:$N,$B3692)</f>
        <v>12</v>
      </c>
      <c r="I3692" s="45">
        <f>SUMIFS('Sample - Superstore'!T:T,'Sample - Superstore'!$V:$V,$A3692,'Sample - Superstore'!$N:$N,$B3692)</f>
        <v>0</v>
      </c>
      <c r="J3692" s="42">
        <f>SUMIFS('Sample - Superstore'!U:U,'Sample - Superstore'!$V:$V,$A3692,'Sample - Superstore'!$N:$N,$B3692)</f>
        <v>212.0428979</v>
      </c>
      <c r="N3692" s="40"/>
    </row>
    <row r="3693">
      <c r="A3693" s="41" t="s">
        <v>8638</v>
      </c>
      <c r="B3693" s="36" t="s">
        <v>580</v>
      </c>
      <c r="C3693" s="36" t="s">
        <v>35</v>
      </c>
      <c r="D3693" s="36" t="s">
        <v>121</v>
      </c>
      <c r="E3693" s="36" t="s">
        <v>581</v>
      </c>
      <c r="F3693" s="42">
        <f>SUMIFS('Sample - Superstore'!R:R,'Sample - Superstore'!$V:$V,$A3693,'Sample - Superstore'!$N:$N,$B3693)</f>
        <v>5.754671369</v>
      </c>
      <c r="G3693" s="43" t="str">
        <f>IF(OR($F3693&lt;Lower_Limit,$F3693&gt;Upper_Limit),TRUE,IF($F3693&gt;Upper_percentile,"P99",IF($F3693&lt;Lower_percentile,"P01","")))</f>
        <v/>
      </c>
      <c r="H3693" s="44">
        <f>SUMIFS('Sample - Superstore'!S:S,'Sample - Superstore'!$V:$V,$A3693,'Sample - Superstore'!$N:$N,$B3693)</f>
        <v>5</v>
      </c>
      <c r="I3693" s="45">
        <f>SUMIFS('Sample - Superstore'!T:T,'Sample - Superstore'!$V:$V,$A3693,'Sample - Superstore'!$N:$N,$B3693)</f>
        <v>0</v>
      </c>
      <c r="J3693" s="42">
        <f>SUMIFS('Sample - Superstore'!U:U,'Sample - Superstore'!$V:$V,$A3693,'Sample - Superstore'!$N:$N,$B3693)</f>
        <v>2.532055402</v>
      </c>
      <c r="N3693" s="40"/>
    </row>
    <row r="3694">
      <c r="A3694" s="41" t="s">
        <v>8638</v>
      </c>
      <c r="B3694" s="36" t="s">
        <v>2712</v>
      </c>
      <c r="C3694" s="36" t="s">
        <v>51</v>
      </c>
      <c r="D3694" s="36" t="s">
        <v>93</v>
      </c>
      <c r="E3694" s="36" t="s">
        <v>2713</v>
      </c>
      <c r="F3694" s="42">
        <f>SUMIFS('Sample - Superstore'!R:R,'Sample - Superstore'!$V:$V,$A3694,'Sample - Superstore'!$N:$N,$B3694)</f>
        <v>12.92740124</v>
      </c>
      <c r="G3694" s="43" t="str">
        <f>IF(OR($F3694&lt;Lower_Limit,$F3694&gt;Upper_Limit),TRUE,IF($F3694&gt;Upper_percentile,"P99",IF($F3694&lt;Lower_percentile,"P01","")))</f>
        <v/>
      </c>
      <c r="H3694" s="44">
        <f>SUMIFS('Sample - Superstore'!S:S,'Sample - Superstore'!$V:$V,$A3694,'Sample - Superstore'!$N:$N,$B3694)</f>
        <v>6</v>
      </c>
      <c r="I3694" s="45">
        <f>SUMIFS('Sample - Superstore'!T:T,'Sample - Superstore'!$V:$V,$A3694,'Sample - Superstore'!$N:$N,$B3694)</f>
        <v>0</v>
      </c>
      <c r="J3694" s="42">
        <f>SUMIFS('Sample - Superstore'!U:U,'Sample - Superstore'!$V:$V,$A3694,'Sample - Superstore'!$N:$N,$B3694)</f>
        <v>3.748946361</v>
      </c>
      <c r="N3694" s="40"/>
    </row>
    <row r="3695">
      <c r="A3695" s="41" t="s">
        <v>8638</v>
      </c>
      <c r="B3695" s="36" t="s">
        <v>1611</v>
      </c>
      <c r="C3695" s="36" t="s">
        <v>35</v>
      </c>
      <c r="D3695" s="36" t="s">
        <v>36</v>
      </c>
      <c r="E3695" s="36" t="s">
        <v>1612</v>
      </c>
      <c r="F3695" s="42">
        <f>SUMIFS('Sample - Superstore'!R:R,'Sample - Superstore'!$V:$V,$A3695,'Sample - Superstore'!$N:$N,$B3695)</f>
        <v>199.8347307</v>
      </c>
      <c r="G3695" s="43" t="str">
        <f>IF(OR($F3695&lt;Lower_Limit,$F3695&gt;Upper_Limit),TRUE,IF($F3695&gt;Upper_percentile,"P99",IF($F3695&lt;Lower_percentile,"P01","")))</f>
        <v/>
      </c>
      <c r="H3695" s="44">
        <f>SUMIFS('Sample - Superstore'!S:S,'Sample - Superstore'!$V:$V,$A3695,'Sample - Superstore'!$N:$N,$B3695)</f>
        <v>3</v>
      </c>
      <c r="I3695" s="45">
        <f>SUMIFS('Sample - Superstore'!T:T,'Sample - Superstore'!$V:$V,$A3695,'Sample - Superstore'!$N:$N,$B3695)</f>
        <v>0</v>
      </c>
      <c r="J3695" s="42">
        <f>SUMIFS('Sample - Superstore'!U:U,'Sample - Superstore'!$V:$V,$A3695,'Sample - Superstore'!$N:$N,$B3695)</f>
        <v>45.96198807</v>
      </c>
      <c r="N3695" s="40"/>
    </row>
    <row r="3696">
      <c r="A3696" s="41" t="s">
        <v>8638</v>
      </c>
      <c r="B3696" s="36" t="s">
        <v>1771</v>
      </c>
      <c r="C3696" s="36" t="s">
        <v>51</v>
      </c>
      <c r="D3696" s="36" t="s">
        <v>76</v>
      </c>
      <c r="E3696" s="36" t="s">
        <v>1772</v>
      </c>
      <c r="F3696" s="42">
        <f>SUMIFS('Sample - Superstore'!R:R,'Sample - Superstore'!$V:$V,$A3696,'Sample - Superstore'!$N:$N,$B3696)</f>
        <v>9.722268987</v>
      </c>
      <c r="G3696" s="43" t="str">
        <f>IF(OR($F3696&lt;Lower_Limit,$F3696&gt;Upper_Limit),TRUE,IF($F3696&gt;Upper_percentile,"P99",IF($F3696&lt;Lower_percentile,"P01","")))</f>
        <v/>
      </c>
      <c r="H3696" s="44">
        <f>SUMIFS('Sample - Superstore'!S:S,'Sample - Superstore'!$V:$V,$A3696,'Sample - Superstore'!$N:$N,$B3696)</f>
        <v>3</v>
      </c>
      <c r="I3696" s="45">
        <f>SUMIFS('Sample - Superstore'!T:T,'Sample - Superstore'!$V:$V,$A3696,'Sample - Superstore'!$N:$N,$B3696)</f>
        <v>0</v>
      </c>
      <c r="J3696" s="42">
        <f>SUMIFS('Sample - Superstore'!U:U,'Sample - Superstore'!$V:$V,$A3696,'Sample - Superstore'!$N:$N,$B3696)</f>
        <v>4.666689114</v>
      </c>
      <c r="N3696" s="40"/>
    </row>
    <row r="3697">
      <c r="A3697" s="41" t="s">
        <v>8638</v>
      </c>
      <c r="B3697" s="36" t="s">
        <v>1708</v>
      </c>
      <c r="C3697" s="36" t="s">
        <v>51</v>
      </c>
      <c r="D3697" s="36" t="s">
        <v>635</v>
      </c>
      <c r="E3697" s="36" t="s">
        <v>1709</v>
      </c>
      <c r="F3697" s="42">
        <f>SUMIFS('Sample - Superstore'!R:R,'Sample - Superstore'!$V:$V,$A3697,'Sample - Superstore'!$N:$N,$B3697)</f>
        <v>150.7801699</v>
      </c>
      <c r="G3697" s="43" t="str">
        <f>IF(OR($F3697&lt;Lower_Limit,$F3697&gt;Upper_Limit),TRUE,IF($F3697&gt;Upper_percentile,"P99",IF($F3697&lt;Lower_percentile,"P01","")))</f>
        <v/>
      </c>
      <c r="H3697" s="44">
        <f>SUMIFS('Sample - Superstore'!S:S,'Sample - Superstore'!$V:$V,$A3697,'Sample - Superstore'!$N:$N,$B3697)</f>
        <v>2</v>
      </c>
      <c r="I3697" s="45">
        <f>SUMIFS('Sample - Superstore'!T:T,'Sample - Superstore'!$V:$V,$A3697,'Sample - Superstore'!$N:$N,$B3697)</f>
        <v>0</v>
      </c>
      <c r="J3697" s="42">
        <f>SUMIFS('Sample - Superstore'!U:U,'Sample - Superstore'!$V:$V,$A3697,'Sample - Superstore'!$N:$N,$B3697)</f>
        <v>7.539008493</v>
      </c>
      <c r="N3697" s="40"/>
    </row>
    <row r="3698">
      <c r="A3698" s="41" t="s">
        <v>8638</v>
      </c>
      <c r="B3698" s="36" t="s">
        <v>7121</v>
      </c>
      <c r="C3698" s="36" t="s">
        <v>51</v>
      </c>
      <c r="D3698" s="36" t="s">
        <v>124</v>
      </c>
      <c r="E3698" s="36" t="s">
        <v>7122</v>
      </c>
      <c r="F3698" s="42">
        <f>SUMIFS('Sample - Superstore'!R:R,'Sample - Superstore'!$V:$V,$A3698,'Sample - Superstore'!$N:$N,$B3698)</f>
        <v>16.34</v>
      </c>
      <c r="G3698" s="43" t="str">
        <f>IF(OR($F3698&lt;Lower_Limit,$F3698&gt;Upper_Limit),TRUE,IF($F3698&gt;Upper_percentile,"P99",IF($F3698&lt;Lower_percentile,"P01","")))</f>
        <v/>
      </c>
      <c r="H3698" s="44">
        <f>SUMIFS('Sample - Superstore'!S:S,'Sample - Superstore'!$V:$V,$A3698,'Sample - Superstore'!$N:$N,$B3698)</f>
        <v>2</v>
      </c>
      <c r="I3698" s="45">
        <f>SUMIFS('Sample - Superstore'!T:T,'Sample - Superstore'!$V:$V,$A3698,'Sample - Superstore'!$N:$N,$B3698)</f>
        <v>0</v>
      </c>
      <c r="J3698" s="42">
        <f>SUMIFS('Sample - Superstore'!U:U,'Sample - Superstore'!$V:$V,$A3698,'Sample - Superstore'!$N:$N,$B3698)</f>
        <v>7.6798</v>
      </c>
      <c r="N3698" s="40"/>
    </row>
    <row r="3699">
      <c r="A3699" s="41" t="s">
        <v>8638</v>
      </c>
      <c r="B3699" s="36" t="s">
        <v>3154</v>
      </c>
      <c r="C3699" s="36" t="s">
        <v>35</v>
      </c>
      <c r="D3699" s="36" t="s">
        <v>263</v>
      </c>
      <c r="E3699" s="36" t="s">
        <v>3155</v>
      </c>
      <c r="F3699" s="42">
        <f>SUMIFS('Sample - Superstore'!R:R,'Sample - Superstore'!$V:$V,$A3699,'Sample - Superstore'!$N:$N,$B3699)</f>
        <v>225.296</v>
      </c>
      <c r="G3699" s="43" t="str">
        <f>IF(OR($F3699&lt;Lower_Limit,$F3699&gt;Upper_Limit),TRUE,IF($F3699&gt;Upper_percentile,"P99",IF($F3699&lt;Lower_percentile,"P01","")))</f>
        <v/>
      </c>
      <c r="H3699" s="44">
        <f>SUMIFS('Sample - Superstore'!S:S,'Sample - Superstore'!$V:$V,$A3699,'Sample - Superstore'!$N:$N,$B3699)</f>
        <v>2</v>
      </c>
      <c r="I3699" s="45">
        <f>SUMIFS('Sample - Superstore'!T:T,'Sample - Superstore'!$V:$V,$A3699,'Sample - Superstore'!$N:$N,$B3699)</f>
        <v>0.2</v>
      </c>
      <c r="J3699" s="42">
        <f>SUMIFS('Sample - Superstore'!U:U,'Sample - Superstore'!$V:$V,$A3699,'Sample - Superstore'!$N:$N,$B3699)</f>
        <v>22.5296</v>
      </c>
      <c r="N3699" s="40"/>
    </row>
    <row r="3700">
      <c r="A3700" s="41" t="s">
        <v>8638</v>
      </c>
      <c r="B3700" s="36" t="s">
        <v>2881</v>
      </c>
      <c r="C3700" s="36" t="s">
        <v>51</v>
      </c>
      <c r="D3700" s="36" t="s">
        <v>76</v>
      </c>
      <c r="E3700" s="36" t="s">
        <v>2882</v>
      </c>
      <c r="F3700" s="42">
        <f>SUMIFS('Sample - Superstore'!R:R,'Sample - Superstore'!$V:$V,$A3700,'Sample - Superstore'!$N:$N,$B3700)</f>
        <v>50.352</v>
      </c>
      <c r="G3700" s="43" t="str">
        <f>IF(OR($F3700&lt;Lower_Limit,$F3700&gt;Upper_Limit),TRUE,IF($F3700&gt;Upper_percentile,"P99",IF($F3700&lt;Lower_percentile,"P01","")))</f>
        <v/>
      </c>
      <c r="H3700" s="44">
        <f>SUMIFS('Sample - Superstore'!S:S,'Sample - Superstore'!$V:$V,$A3700,'Sample - Superstore'!$N:$N,$B3700)</f>
        <v>3</v>
      </c>
      <c r="I3700" s="45">
        <f>SUMIFS('Sample - Superstore'!T:T,'Sample - Superstore'!$V:$V,$A3700,'Sample - Superstore'!$N:$N,$B3700)</f>
        <v>0.2</v>
      </c>
      <c r="J3700" s="42">
        <f>SUMIFS('Sample - Superstore'!U:U,'Sample - Superstore'!$V:$V,$A3700,'Sample - Superstore'!$N:$N,$B3700)</f>
        <v>17.6232</v>
      </c>
      <c r="N3700" s="40"/>
    </row>
    <row r="3701">
      <c r="A3701" s="41" t="s">
        <v>8638</v>
      </c>
      <c r="B3701" s="36" t="s">
        <v>4104</v>
      </c>
      <c r="C3701" s="36" t="s">
        <v>51</v>
      </c>
      <c r="D3701" s="36" t="s">
        <v>283</v>
      </c>
      <c r="E3701" s="36" t="s">
        <v>4105</v>
      </c>
      <c r="F3701" s="42">
        <f>SUMIFS('Sample - Superstore'!R:R,'Sample - Superstore'!$V:$V,$A3701,'Sample - Superstore'!$N:$N,$B3701)</f>
        <v>21.55866667</v>
      </c>
      <c r="G3701" s="43" t="str">
        <f>IF(OR($F3701&lt;Lower_Limit,$F3701&gt;Upper_Limit),TRUE,IF($F3701&gt;Upper_percentile,"P99",IF($F3701&lt;Lower_percentile,"P01","")))</f>
        <v/>
      </c>
      <c r="H3701" s="44">
        <f>SUMIFS('Sample - Superstore'!S:S,'Sample - Superstore'!$V:$V,$A3701,'Sample - Superstore'!$N:$N,$B3701)</f>
        <v>4</v>
      </c>
      <c r="I3701" s="45">
        <f>SUMIFS('Sample - Superstore'!T:T,'Sample - Superstore'!$V:$V,$A3701,'Sample - Superstore'!$N:$N,$B3701)</f>
        <v>0</v>
      </c>
      <c r="J3701" s="42">
        <f>SUMIFS('Sample - Superstore'!U:U,'Sample - Superstore'!$V:$V,$A3701,'Sample - Superstore'!$N:$N,$B3701)</f>
        <v>5.605253333</v>
      </c>
      <c r="N3701" s="40"/>
    </row>
    <row r="3702">
      <c r="A3702" s="41" t="s">
        <v>8638</v>
      </c>
      <c r="B3702" s="36" t="s">
        <v>2620</v>
      </c>
      <c r="C3702" s="36" t="s">
        <v>51</v>
      </c>
      <c r="D3702" s="36" t="s">
        <v>93</v>
      </c>
      <c r="E3702" s="36" t="s">
        <v>2621</v>
      </c>
      <c r="F3702" s="42">
        <f>SUMIFS('Sample - Superstore'!R:R,'Sample - Superstore'!$V:$V,$A3702,'Sample - Superstore'!$N:$N,$B3702)</f>
        <v>3.52</v>
      </c>
      <c r="G3702" s="43" t="str">
        <f>IF(OR($F3702&lt;Lower_Limit,$F3702&gt;Upper_Limit),TRUE,IF($F3702&gt;Upper_percentile,"P99",IF($F3702&lt;Lower_percentile,"P01","")))</f>
        <v/>
      </c>
      <c r="H3702" s="44">
        <f>SUMIFS('Sample - Superstore'!S:S,'Sample - Superstore'!$V:$V,$A3702,'Sample - Superstore'!$N:$N,$B3702)</f>
        <v>2</v>
      </c>
      <c r="I3702" s="45">
        <f>SUMIFS('Sample - Superstore'!T:T,'Sample - Superstore'!$V:$V,$A3702,'Sample - Superstore'!$N:$N,$B3702)</f>
        <v>0</v>
      </c>
      <c r="J3702" s="42">
        <f>SUMIFS('Sample - Superstore'!U:U,'Sample - Superstore'!$V:$V,$A3702,'Sample - Superstore'!$N:$N,$B3702)</f>
        <v>1.6896</v>
      </c>
      <c r="N3702" s="40"/>
    </row>
    <row r="3703">
      <c r="A3703" s="41" t="s">
        <v>8638</v>
      </c>
      <c r="B3703" s="36" t="s">
        <v>5021</v>
      </c>
      <c r="C3703" s="36" t="s">
        <v>39</v>
      </c>
      <c r="D3703" s="36" t="s">
        <v>40</v>
      </c>
      <c r="E3703" s="36" t="s">
        <v>5022</v>
      </c>
      <c r="F3703" s="42">
        <f>SUMIFS('Sample - Superstore'!R:R,'Sample - Superstore'!$V:$V,$A3703,'Sample - Superstore'!$N:$N,$B3703)</f>
        <v>1626.192</v>
      </c>
      <c r="G3703" s="43" t="str">
        <f>IF(OR($F3703&lt;Lower_Limit,$F3703&gt;Upper_Limit),TRUE,IF($F3703&gt;Upper_percentile,"P99",IF($F3703&lt;Lower_percentile,"P01","")))</f>
        <v/>
      </c>
      <c r="H3703" s="44">
        <f>SUMIFS('Sample - Superstore'!S:S,'Sample - Superstore'!$V:$V,$A3703,'Sample - Superstore'!$N:$N,$B3703)</f>
        <v>9</v>
      </c>
      <c r="I3703" s="45">
        <f>SUMIFS('Sample - Superstore'!T:T,'Sample - Superstore'!$V:$V,$A3703,'Sample - Superstore'!$N:$N,$B3703)</f>
        <v>0.2</v>
      </c>
      <c r="J3703" s="42">
        <f>SUMIFS('Sample - Superstore'!U:U,'Sample - Superstore'!$V:$V,$A3703,'Sample - Superstore'!$N:$N,$B3703)</f>
        <v>121.9644</v>
      </c>
      <c r="N3703" s="40"/>
    </row>
    <row r="3704">
      <c r="A3704" s="41" t="s">
        <v>8638</v>
      </c>
      <c r="B3704" s="36" t="s">
        <v>1921</v>
      </c>
      <c r="C3704" s="36" t="s">
        <v>35</v>
      </c>
      <c r="D3704" s="36" t="s">
        <v>73</v>
      </c>
      <c r="E3704" s="36" t="s">
        <v>1922</v>
      </c>
      <c r="F3704" s="42">
        <f>SUMIFS('Sample - Superstore'!R:R,'Sample - Superstore'!$V:$V,$A3704,'Sample - Superstore'!$N:$N,$B3704)</f>
        <v>153.4316</v>
      </c>
      <c r="G3704" s="43" t="str">
        <f>IF(OR($F3704&lt;Lower_Limit,$F3704&gt;Upper_Limit),TRUE,IF($F3704&gt;Upper_percentile,"P99",IF($F3704&lt;Lower_percentile,"P01","")))</f>
        <v/>
      </c>
      <c r="H3704" s="44">
        <f>SUMIFS('Sample - Superstore'!S:S,'Sample - Superstore'!$V:$V,$A3704,'Sample - Superstore'!$N:$N,$B3704)</f>
        <v>4</v>
      </c>
      <c r="I3704" s="45">
        <f>SUMIFS('Sample - Superstore'!T:T,'Sample - Superstore'!$V:$V,$A3704,'Sample - Superstore'!$N:$N,$B3704)</f>
        <v>0.3</v>
      </c>
      <c r="J3704" s="42">
        <f>SUMIFS('Sample - Superstore'!U:U,'Sample - Superstore'!$V:$V,$A3704,'Sample - Superstore'!$N:$N,$B3704)</f>
        <v>-26.30256</v>
      </c>
      <c r="N3704" s="40"/>
    </row>
    <row r="3705">
      <c r="A3705" s="41" t="s">
        <v>8638</v>
      </c>
      <c r="B3705" s="36" t="s">
        <v>1928</v>
      </c>
      <c r="C3705" s="36" t="s">
        <v>51</v>
      </c>
      <c r="D3705" s="36" t="s">
        <v>76</v>
      </c>
      <c r="E3705" s="36" t="s">
        <v>1929</v>
      </c>
      <c r="F3705" s="42">
        <f>SUMIFS('Sample - Superstore'!R:R,'Sample - Superstore'!$V:$V,$A3705,'Sample - Superstore'!$N:$N,$B3705)</f>
        <v>3.532266667</v>
      </c>
      <c r="G3705" s="43" t="str">
        <f>IF(OR($F3705&lt;Lower_Limit,$F3705&gt;Upper_Limit),TRUE,IF($F3705&gt;Upper_percentile,"P99",IF($F3705&lt;Lower_percentile,"P01","")))</f>
        <v/>
      </c>
      <c r="H3705" s="44">
        <f>SUMIFS('Sample - Superstore'!S:S,'Sample - Superstore'!$V:$V,$A3705,'Sample - Superstore'!$N:$N,$B3705)</f>
        <v>4</v>
      </c>
      <c r="I3705" s="45">
        <f>SUMIFS('Sample - Superstore'!T:T,'Sample - Superstore'!$V:$V,$A3705,'Sample - Superstore'!$N:$N,$B3705)</f>
        <v>0.8</v>
      </c>
      <c r="J3705" s="42">
        <f>SUMIFS('Sample - Superstore'!U:U,'Sample - Superstore'!$V:$V,$A3705,'Sample - Superstore'!$N:$N,$B3705)</f>
        <v>-5.651626667</v>
      </c>
      <c r="N3705" s="40"/>
    </row>
    <row r="3706">
      <c r="A3706" s="41" t="s">
        <v>8638</v>
      </c>
      <c r="B3706" s="36" t="s">
        <v>1431</v>
      </c>
      <c r="C3706" s="36" t="s">
        <v>51</v>
      </c>
      <c r="D3706" s="36" t="s">
        <v>76</v>
      </c>
      <c r="E3706" s="36" t="s">
        <v>1432</v>
      </c>
      <c r="F3706" s="42">
        <f>SUMIFS('Sample - Superstore'!R:R,'Sample - Superstore'!$V:$V,$A3706,'Sample - Superstore'!$N:$N,$B3706)</f>
        <v>116.1701333</v>
      </c>
      <c r="G3706" s="43" t="str">
        <f>IF(OR($F3706&lt;Lower_Limit,$F3706&gt;Upper_Limit),TRUE,IF($F3706&gt;Upper_percentile,"P99",IF($F3706&lt;Lower_percentile,"P01","")))</f>
        <v/>
      </c>
      <c r="H3706" s="44">
        <f>SUMIFS('Sample - Superstore'!S:S,'Sample - Superstore'!$V:$V,$A3706,'Sample - Superstore'!$N:$N,$B3706)</f>
        <v>7</v>
      </c>
      <c r="I3706" s="45">
        <f>SUMIFS('Sample - Superstore'!T:T,'Sample - Superstore'!$V:$V,$A3706,'Sample - Superstore'!$N:$N,$B3706)</f>
        <v>0.8</v>
      </c>
      <c r="J3706" s="42">
        <f>SUMIFS('Sample - Superstore'!U:U,'Sample - Superstore'!$V:$V,$A3706,'Sample - Superstore'!$N:$N,$B3706)</f>
        <v>-203.2977333</v>
      </c>
      <c r="N3706" s="40"/>
    </row>
    <row r="3707">
      <c r="A3707" s="41" t="s">
        <v>8638</v>
      </c>
      <c r="B3707" s="36" t="s">
        <v>3196</v>
      </c>
      <c r="C3707" s="36" t="s">
        <v>51</v>
      </c>
      <c r="D3707" s="36" t="s">
        <v>76</v>
      </c>
      <c r="E3707" s="36" t="s">
        <v>3197</v>
      </c>
      <c r="F3707" s="42">
        <f>SUMIFS('Sample - Superstore'!R:R,'Sample - Superstore'!$V:$V,$A3707,'Sample - Superstore'!$N:$N,$B3707)</f>
        <v>2.6048</v>
      </c>
      <c r="G3707" s="43" t="str">
        <f>IF(OR($F3707&lt;Lower_Limit,$F3707&gt;Upper_Limit),TRUE,IF($F3707&gt;Upper_percentile,"P99",IF($F3707&lt;Lower_percentile,"P01","")))</f>
        <v/>
      </c>
      <c r="H3707" s="44">
        <f>SUMIFS('Sample - Superstore'!S:S,'Sample - Superstore'!$V:$V,$A3707,'Sample - Superstore'!$N:$N,$B3707)</f>
        <v>2</v>
      </c>
      <c r="I3707" s="45">
        <f>SUMIFS('Sample - Superstore'!T:T,'Sample - Superstore'!$V:$V,$A3707,'Sample - Superstore'!$N:$N,$B3707)</f>
        <v>0.8</v>
      </c>
      <c r="J3707" s="42">
        <f>SUMIFS('Sample - Superstore'!U:U,'Sample - Superstore'!$V:$V,$A3707,'Sample - Superstore'!$N:$N,$B3707)</f>
        <v>-4.16768</v>
      </c>
      <c r="N3707" s="40"/>
    </row>
    <row r="3708">
      <c r="A3708" s="41" t="s">
        <v>8638</v>
      </c>
      <c r="B3708" s="36" t="s">
        <v>4956</v>
      </c>
      <c r="C3708" s="36" t="s">
        <v>35</v>
      </c>
      <c r="D3708" s="36" t="s">
        <v>263</v>
      </c>
      <c r="E3708" s="36" t="s">
        <v>4957</v>
      </c>
      <c r="F3708" s="42">
        <f>SUMIFS('Sample - Superstore'!R:R,'Sample - Superstore'!$V:$V,$A3708,'Sample - Superstore'!$N:$N,$B3708)</f>
        <v>649.3742025</v>
      </c>
      <c r="G3708" s="43" t="str">
        <f>IF(OR($F3708&lt;Lower_Limit,$F3708&gt;Upper_Limit),TRUE,IF($F3708&gt;Upper_percentile,"P99",IF($F3708&lt;Lower_percentile,"P01","")))</f>
        <v/>
      </c>
      <c r="H3708" s="44">
        <f>SUMIFS('Sample - Superstore'!S:S,'Sample - Superstore'!$V:$V,$A3708,'Sample - Superstore'!$N:$N,$B3708)</f>
        <v>4</v>
      </c>
      <c r="I3708" s="45">
        <f>SUMIFS('Sample - Superstore'!T:T,'Sample - Superstore'!$V:$V,$A3708,'Sample - Superstore'!$N:$N,$B3708)</f>
        <v>0.3</v>
      </c>
      <c r="J3708" s="42">
        <f>SUMIFS('Sample - Superstore'!U:U,'Sample - Superstore'!$V:$V,$A3708,'Sample - Superstore'!$N:$N,$B3708)</f>
        <v>-92.76774321</v>
      </c>
      <c r="N3708" s="40"/>
    </row>
    <row r="3709">
      <c r="A3709" s="41" t="s">
        <v>8638</v>
      </c>
      <c r="B3709" s="36" t="s">
        <v>2372</v>
      </c>
      <c r="C3709" s="36" t="s">
        <v>51</v>
      </c>
      <c r="D3709" s="36" t="s">
        <v>76</v>
      </c>
      <c r="E3709" s="36" t="s">
        <v>2373</v>
      </c>
      <c r="F3709" s="42">
        <f>SUMIFS('Sample - Superstore'!R:R,'Sample - Superstore'!$V:$V,$A3709,'Sample - Superstore'!$N:$N,$B3709)</f>
        <v>16.20200494</v>
      </c>
      <c r="G3709" s="43" t="str">
        <f>IF(OR($F3709&lt;Lower_Limit,$F3709&gt;Upper_Limit),TRUE,IF($F3709&gt;Upper_percentile,"P99",IF($F3709&lt;Lower_percentile,"P01","")))</f>
        <v/>
      </c>
      <c r="H3709" s="44">
        <f>SUMIFS('Sample - Superstore'!S:S,'Sample - Superstore'!$V:$V,$A3709,'Sample - Superstore'!$N:$N,$B3709)</f>
        <v>3</v>
      </c>
      <c r="I3709" s="45">
        <f>SUMIFS('Sample - Superstore'!T:T,'Sample - Superstore'!$V:$V,$A3709,'Sample - Superstore'!$N:$N,$B3709)</f>
        <v>0.2</v>
      </c>
      <c r="J3709" s="42">
        <f>SUMIFS('Sample - Superstore'!U:U,'Sample - Superstore'!$V:$V,$A3709,'Sample - Superstore'!$N:$N,$B3709)</f>
        <v>5.265651605</v>
      </c>
      <c r="N3709" s="40"/>
    </row>
    <row r="3710">
      <c r="A3710" s="41" t="s">
        <v>8638</v>
      </c>
      <c r="B3710" s="36" t="s">
        <v>5901</v>
      </c>
      <c r="C3710" s="36" t="s">
        <v>51</v>
      </c>
      <c r="D3710" s="36" t="s">
        <v>93</v>
      </c>
      <c r="E3710" s="36" t="s">
        <v>5902</v>
      </c>
      <c r="F3710" s="42">
        <f>SUMIFS('Sample - Superstore'!R:R,'Sample - Superstore'!$V:$V,$A3710,'Sample - Superstore'!$N:$N,$B3710)</f>
        <v>14.4149465</v>
      </c>
      <c r="G3710" s="43" t="str">
        <f>IF(OR($F3710&lt;Lower_Limit,$F3710&gt;Upper_Limit),TRUE,IF($F3710&gt;Upper_percentile,"P99",IF($F3710&lt;Lower_percentile,"P01","")))</f>
        <v/>
      </c>
      <c r="H3710" s="44">
        <f>SUMIFS('Sample - Superstore'!S:S,'Sample - Superstore'!$V:$V,$A3710,'Sample - Superstore'!$N:$N,$B3710)</f>
        <v>2</v>
      </c>
      <c r="I3710" s="45">
        <f>SUMIFS('Sample - Superstore'!T:T,'Sample - Superstore'!$V:$V,$A3710,'Sample - Superstore'!$N:$N,$B3710)</f>
        <v>0</v>
      </c>
      <c r="J3710" s="42">
        <f>SUMIFS('Sample - Superstore'!U:U,'Sample - Superstore'!$V:$V,$A3710,'Sample - Superstore'!$N:$N,$B3710)</f>
        <v>6.775024856</v>
      </c>
      <c r="N3710" s="40"/>
    </row>
    <row r="3711">
      <c r="A3711" s="41" t="s">
        <v>8638</v>
      </c>
      <c r="B3711" s="36" t="s">
        <v>4898</v>
      </c>
      <c r="C3711" s="36" t="s">
        <v>39</v>
      </c>
      <c r="D3711" s="36" t="s">
        <v>61</v>
      </c>
      <c r="E3711" s="36" t="s">
        <v>4899</v>
      </c>
      <c r="F3711" s="42">
        <f>SUMIFS('Sample - Superstore'!R:R,'Sample - Superstore'!$V:$V,$A3711,'Sample - Superstore'!$N:$N,$B3711)</f>
        <v>197.1564815</v>
      </c>
      <c r="G3711" s="43" t="str">
        <f>IF(OR($F3711&lt;Lower_Limit,$F3711&gt;Upper_Limit),TRUE,IF($F3711&gt;Upper_percentile,"P99",IF($F3711&lt;Lower_percentile,"P01","")))</f>
        <v/>
      </c>
      <c r="H3711" s="44">
        <f>SUMIFS('Sample - Superstore'!S:S,'Sample - Superstore'!$V:$V,$A3711,'Sample - Superstore'!$N:$N,$B3711)</f>
        <v>5</v>
      </c>
      <c r="I3711" s="45">
        <f>SUMIFS('Sample - Superstore'!T:T,'Sample - Superstore'!$V:$V,$A3711,'Sample - Superstore'!$N:$N,$B3711)</f>
        <v>0</v>
      </c>
      <c r="J3711" s="42">
        <f>SUMIFS('Sample - Superstore'!U:U,'Sample - Superstore'!$V:$V,$A3711,'Sample - Superstore'!$N:$N,$B3711)</f>
        <v>13.8009537</v>
      </c>
      <c r="N3711" s="40"/>
    </row>
    <row r="3712">
      <c r="A3712" s="41" t="s">
        <v>8638</v>
      </c>
      <c r="B3712" s="36" t="s">
        <v>4227</v>
      </c>
      <c r="C3712" s="36" t="s">
        <v>51</v>
      </c>
      <c r="D3712" s="36" t="s">
        <v>297</v>
      </c>
      <c r="E3712" s="36" t="s">
        <v>4228</v>
      </c>
      <c r="F3712" s="42">
        <f>SUMIFS('Sample - Superstore'!R:R,'Sample - Superstore'!$V:$V,$A3712,'Sample - Superstore'!$N:$N,$B3712)</f>
        <v>51.09407407</v>
      </c>
      <c r="G3712" s="43" t="str">
        <f>IF(OR($F3712&lt;Lower_Limit,$F3712&gt;Upper_Limit),TRUE,IF($F3712&gt;Upper_percentile,"P99",IF($F3712&lt;Lower_percentile,"P01","")))</f>
        <v/>
      </c>
      <c r="H3712" s="44">
        <f>SUMIFS('Sample - Superstore'!S:S,'Sample - Superstore'!$V:$V,$A3712,'Sample - Superstore'!$N:$N,$B3712)</f>
        <v>4</v>
      </c>
      <c r="I3712" s="45">
        <f>SUMIFS('Sample - Superstore'!T:T,'Sample - Superstore'!$V:$V,$A3712,'Sample - Superstore'!$N:$N,$B3712)</f>
        <v>0</v>
      </c>
      <c r="J3712" s="42">
        <f>SUMIFS('Sample - Superstore'!U:U,'Sample - Superstore'!$V:$V,$A3712,'Sample - Superstore'!$N:$N,$B3712)</f>
        <v>24.52515556</v>
      </c>
      <c r="N3712" s="40"/>
    </row>
    <row r="3713">
      <c r="A3713" s="41" t="s">
        <v>8638</v>
      </c>
      <c r="B3713" s="36" t="s">
        <v>616</v>
      </c>
      <c r="C3713" s="36" t="s">
        <v>51</v>
      </c>
      <c r="D3713" s="36" t="s">
        <v>76</v>
      </c>
      <c r="E3713" s="36" t="s">
        <v>617</v>
      </c>
      <c r="F3713" s="42">
        <f>SUMIFS('Sample - Superstore'!R:R,'Sample - Superstore'!$V:$V,$A3713,'Sample - Superstore'!$N:$N,$B3713)</f>
        <v>17.17945679</v>
      </c>
      <c r="G3713" s="43" t="str">
        <f>IF(OR($F3713&lt;Lower_Limit,$F3713&gt;Upper_Limit),TRUE,IF($F3713&gt;Upper_percentile,"P99",IF($F3713&lt;Lower_percentile,"P01","")))</f>
        <v/>
      </c>
      <c r="H3713" s="44">
        <f>SUMIFS('Sample - Superstore'!S:S,'Sample - Superstore'!$V:$V,$A3713,'Sample - Superstore'!$N:$N,$B3713)</f>
        <v>3</v>
      </c>
      <c r="I3713" s="45">
        <f>SUMIFS('Sample - Superstore'!T:T,'Sample - Superstore'!$V:$V,$A3713,'Sample - Superstore'!$N:$N,$B3713)</f>
        <v>0.2</v>
      </c>
      <c r="J3713" s="42">
        <f>SUMIFS('Sample - Superstore'!U:U,'Sample - Superstore'!$V:$V,$A3713,'Sample - Superstore'!$N:$N,$B3713)</f>
        <v>5.368580247</v>
      </c>
      <c r="N3713" s="40"/>
    </row>
    <row r="3714">
      <c r="A3714" s="41" t="s">
        <v>8638</v>
      </c>
      <c r="B3714" s="36" t="s">
        <v>1893</v>
      </c>
      <c r="C3714" s="36" t="s">
        <v>51</v>
      </c>
      <c r="D3714" s="36" t="s">
        <v>124</v>
      </c>
      <c r="E3714" s="36" t="s">
        <v>1894</v>
      </c>
      <c r="F3714" s="42">
        <f>SUMIFS('Sample - Superstore'!R:R,'Sample - Superstore'!$V:$V,$A3714,'Sample - Superstore'!$N:$N,$B3714)</f>
        <v>78.13690864</v>
      </c>
      <c r="G3714" s="43" t="str">
        <f>IF(OR($F3714&lt;Lower_Limit,$F3714&gt;Upper_Limit),TRUE,IF($F3714&gt;Upper_percentile,"P99",IF($F3714&lt;Lower_percentile,"P01","")))</f>
        <v/>
      </c>
      <c r="H3714" s="44">
        <f>SUMIFS('Sample - Superstore'!S:S,'Sample - Superstore'!$V:$V,$A3714,'Sample - Superstore'!$N:$N,$B3714)</f>
        <v>3</v>
      </c>
      <c r="I3714" s="45">
        <f>SUMIFS('Sample - Superstore'!T:T,'Sample - Superstore'!$V:$V,$A3714,'Sample - Superstore'!$N:$N,$B3714)</f>
        <v>0.2</v>
      </c>
      <c r="J3714" s="42">
        <f>SUMIFS('Sample - Superstore'!U:U,'Sample - Superstore'!$V:$V,$A3714,'Sample - Superstore'!$N:$N,$B3714)</f>
        <v>25.39449531</v>
      </c>
      <c r="N3714" s="40"/>
    </row>
    <row r="3715">
      <c r="A3715" s="41" t="s">
        <v>8638</v>
      </c>
      <c r="B3715" s="36" t="s">
        <v>6561</v>
      </c>
      <c r="C3715" s="36" t="s">
        <v>39</v>
      </c>
      <c r="D3715" s="36" t="s">
        <v>61</v>
      </c>
      <c r="E3715" s="36" t="s">
        <v>6562</v>
      </c>
      <c r="F3715" s="42">
        <f>SUMIFS('Sample - Superstore'!R:R,'Sample - Superstore'!$V:$V,$A3715,'Sample - Superstore'!$N:$N,$B3715)</f>
        <v>493.6008436</v>
      </c>
      <c r="G3715" s="43" t="str">
        <f>IF(OR($F3715&lt;Lower_Limit,$F3715&gt;Upper_Limit),TRUE,IF($F3715&gt;Upper_percentile,"P99",IF($F3715&lt;Lower_percentile,"P01","")))</f>
        <v/>
      </c>
      <c r="H3715" s="44">
        <f>SUMIFS('Sample - Superstore'!S:S,'Sample - Superstore'!$V:$V,$A3715,'Sample - Superstore'!$N:$N,$B3715)</f>
        <v>5</v>
      </c>
      <c r="I3715" s="45">
        <f>SUMIFS('Sample - Superstore'!T:T,'Sample - Superstore'!$V:$V,$A3715,'Sample - Superstore'!$N:$N,$B3715)</f>
        <v>0</v>
      </c>
      <c r="J3715" s="42">
        <f>SUMIFS('Sample - Superstore'!U:U,'Sample - Superstore'!$V:$V,$A3715,'Sample - Superstore'!$N:$N,$B3715)</f>
        <v>177.6963037</v>
      </c>
      <c r="N3715" s="40"/>
    </row>
    <row r="3716">
      <c r="A3716" s="41" t="s">
        <v>8638</v>
      </c>
      <c r="B3716" s="36" t="s">
        <v>2278</v>
      </c>
      <c r="C3716" s="36" t="s">
        <v>51</v>
      </c>
      <c r="D3716" s="36" t="s">
        <v>124</v>
      </c>
      <c r="E3716" s="36" t="s">
        <v>2279</v>
      </c>
      <c r="F3716" s="42">
        <f>SUMIFS('Sample - Superstore'!R:R,'Sample - Superstore'!$V:$V,$A3716,'Sample - Superstore'!$N:$N,$B3716)</f>
        <v>58.32</v>
      </c>
      <c r="G3716" s="43" t="str">
        <f>IF(OR($F3716&lt;Lower_Limit,$F3716&gt;Upper_Limit),TRUE,IF($F3716&gt;Upper_percentile,"P99",IF($F3716&lt;Lower_percentile,"P01","")))</f>
        <v/>
      </c>
      <c r="H3716" s="44">
        <f>SUMIFS('Sample - Superstore'!S:S,'Sample - Superstore'!$V:$V,$A3716,'Sample - Superstore'!$N:$N,$B3716)</f>
        <v>9</v>
      </c>
      <c r="I3716" s="45">
        <f>SUMIFS('Sample - Superstore'!T:T,'Sample - Superstore'!$V:$V,$A3716,'Sample - Superstore'!$N:$N,$B3716)</f>
        <v>0</v>
      </c>
      <c r="J3716" s="42">
        <f>SUMIFS('Sample - Superstore'!U:U,'Sample - Superstore'!$V:$V,$A3716,'Sample - Superstore'!$N:$N,$B3716)</f>
        <v>27.9936</v>
      </c>
      <c r="N3716" s="40"/>
    </row>
    <row r="3717">
      <c r="A3717" s="41" t="s">
        <v>8638</v>
      </c>
      <c r="B3717" s="36" t="s">
        <v>4748</v>
      </c>
      <c r="C3717" s="36" t="s">
        <v>51</v>
      </c>
      <c r="D3717" s="36" t="s">
        <v>93</v>
      </c>
      <c r="E3717" s="36" t="s">
        <v>4749</v>
      </c>
      <c r="F3717" s="42">
        <f>SUMIFS('Sample - Superstore'!R:R,'Sample - Superstore'!$V:$V,$A3717,'Sample - Superstore'!$N:$N,$B3717)</f>
        <v>149.9944296</v>
      </c>
      <c r="G3717" s="43" t="str">
        <f>IF(OR($F3717&lt;Lower_Limit,$F3717&gt;Upper_Limit),TRUE,IF($F3717&gt;Upper_percentile,"P99",IF($F3717&lt;Lower_percentile,"P01","")))</f>
        <v/>
      </c>
      <c r="H3717" s="44">
        <f>SUMIFS('Sample - Superstore'!S:S,'Sample - Superstore'!$V:$V,$A3717,'Sample - Superstore'!$N:$N,$B3717)</f>
        <v>4</v>
      </c>
      <c r="I3717" s="45">
        <f>SUMIFS('Sample - Superstore'!T:T,'Sample - Superstore'!$V:$V,$A3717,'Sample - Superstore'!$N:$N,$B3717)</f>
        <v>0.2</v>
      </c>
      <c r="J3717" s="42">
        <f>SUMIFS('Sample - Superstore'!U:U,'Sample - Superstore'!$V:$V,$A3717,'Sample - Superstore'!$N:$N,$B3717)</f>
        <v>18.7493037</v>
      </c>
      <c r="N3717" s="40"/>
    </row>
    <row r="3718">
      <c r="A3718" s="41" t="s">
        <v>8638</v>
      </c>
      <c r="B3718" s="36" t="s">
        <v>3271</v>
      </c>
      <c r="C3718" s="36" t="s">
        <v>39</v>
      </c>
      <c r="D3718" s="36" t="s">
        <v>85</v>
      </c>
      <c r="E3718" s="36" t="s">
        <v>3272</v>
      </c>
      <c r="F3718" s="42">
        <f>SUMIFS('Sample - Superstore'!R:R,'Sample - Superstore'!$V:$V,$A3718,'Sample - Superstore'!$N:$N,$B3718)</f>
        <v>2399.96</v>
      </c>
      <c r="G3718" s="43" t="str">
        <f>IF(OR($F3718&lt;Lower_Limit,$F3718&gt;Upper_Limit),TRUE,IF($F3718&gt;Upper_percentile,"P99",IF($F3718&lt;Lower_percentile,"P01","")))</f>
        <v/>
      </c>
      <c r="H3718" s="44">
        <f>SUMIFS('Sample - Superstore'!S:S,'Sample - Superstore'!$V:$V,$A3718,'Sample - Superstore'!$N:$N,$B3718)</f>
        <v>5</v>
      </c>
      <c r="I3718" s="45">
        <f>SUMIFS('Sample - Superstore'!T:T,'Sample - Superstore'!$V:$V,$A3718,'Sample - Superstore'!$N:$N,$B3718)</f>
        <v>0.2</v>
      </c>
      <c r="J3718" s="42">
        <f>SUMIFS('Sample - Superstore'!U:U,'Sample - Superstore'!$V:$V,$A3718,'Sample - Superstore'!$N:$N,$B3718)</f>
        <v>839.986</v>
      </c>
      <c r="N3718" s="40"/>
    </row>
    <row r="3719">
      <c r="A3719" s="41" t="s">
        <v>8638</v>
      </c>
      <c r="B3719" s="36" t="s">
        <v>3342</v>
      </c>
      <c r="C3719" s="36" t="s">
        <v>51</v>
      </c>
      <c r="D3719" s="36" t="s">
        <v>297</v>
      </c>
      <c r="E3719" s="36" t="s">
        <v>3343</v>
      </c>
      <c r="F3719" s="42">
        <f>SUMIFS('Sample - Superstore'!R:R,'Sample - Superstore'!$V:$V,$A3719,'Sample - Superstore'!$N:$N,$B3719)</f>
        <v>24.98363374</v>
      </c>
      <c r="G3719" s="43" t="str">
        <f>IF(OR($F3719&lt;Lower_Limit,$F3719&gt;Upper_Limit),TRUE,IF($F3719&gt;Upper_percentile,"P99",IF($F3719&lt;Lower_percentile,"P01","")))</f>
        <v/>
      </c>
      <c r="H3719" s="44">
        <f>SUMIFS('Sample - Superstore'!S:S,'Sample - Superstore'!$V:$V,$A3719,'Sample - Superstore'!$N:$N,$B3719)</f>
        <v>7</v>
      </c>
      <c r="I3719" s="45">
        <f>SUMIFS('Sample - Superstore'!T:T,'Sample - Superstore'!$V:$V,$A3719,'Sample - Superstore'!$N:$N,$B3719)</f>
        <v>0</v>
      </c>
      <c r="J3719" s="42">
        <f>SUMIFS('Sample - Superstore'!U:U,'Sample - Superstore'!$V:$V,$A3719,'Sample - Superstore'!$N:$N,$B3719)</f>
        <v>11.74230786</v>
      </c>
      <c r="N3719" s="40"/>
    </row>
    <row r="3720">
      <c r="A3720" s="41" t="s">
        <v>8638</v>
      </c>
      <c r="B3720" s="36" t="s">
        <v>6661</v>
      </c>
      <c r="C3720" s="36" t="s">
        <v>51</v>
      </c>
      <c r="D3720" s="36" t="s">
        <v>297</v>
      </c>
      <c r="E3720" s="36" t="s">
        <v>6662</v>
      </c>
      <c r="F3720" s="42">
        <f>SUMIFS('Sample - Superstore'!R:R,'Sample - Superstore'!$V:$V,$A3720,'Sample - Superstore'!$N:$N,$B3720)</f>
        <v>4.080372016</v>
      </c>
      <c r="G3720" s="43" t="str">
        <f>IF(OR($F3720&lt;Lower_Limit,$F3720&gt;Upper_Limit),TRUE,IF($F3720&gt;Upper_percentile,"P99",IF($F3720&lt;Lower_percentile,"P01","")))</f>
        <v/>
      </c>
      <c r="H3720" s="44">
        <f>SUMIFS('Sample - Superstore'!S:S,'Sample - Superstore'!$V:$V,$A3720,'Sample - Superstore'!$N:$N,$B3720)</f>
        <v>1</v>
      </c>
      <c r="I3720" s="45">
        <f>SUMIFS('Sample - Superstore'!T:T,'Sample - Superstore'!$V:$V,$A3720,'Sample - Superstore'!$N:$N,$B3720)</f>
        <v>0.2</v>
      </c>
      <c r="J3720" s="42">
        <f>SUMIFS('Sample - Superstore'!U:U,'Sample - Superstore'!$V:$V,$A3720,'Sample - Superstore'!$N:$N,$B3720)</f>
        <v>1.326120905</v>
      </c>
      <c r="N3720" s="40"/>
    </row>
    <row r="3721">
      <c r="A3721" s="41" t="s">
        <v>8638</v>
      </c>
      <c r="B3721" s="36" t="s">
        <v>1862</v>
      </c>
      <c r="C3721" s="36" t="s">
        <v>35</v>
      </c>
      <c r="D3721" s="36" t="s">
        <v>121</v>
      </c>
      <c r="E3721" s="36" t="s">
        <v>1863</v>
      </c>
      <c r="F3721" s="42">
        <f>SUMIFS('Sample - Superstore'!R:R,'Sample - Superstore'!$V:$V,$A3721,'Sample - Superstore'!$N:$N,$B3721)</f>
        <v>24.8181465</v>
      </c>
      <c r="G3721" s="43" t="str">
        <f>IF(OR($F3721&lt;Lower_Limit,$F3721&gt;Upper_Limit),TRUE,IF($F3721&gt;Upper_percentile,"P99",IF($F3721&lt;Lower_percentile,"P01","")))</f>
        <v/>
      </c>
      <c r="H3721" s="44">
        <f>SUMIFS('Sample - Superstore'!S:S,'Sample - Superstore'!$V:$V,$A3721,'Sample - Superstore'!$N:$N,$B3721)</f>
        <v>4</v>
      </c>
      <c r="I3721" s="45">
        <f>SUMIFS('Sample - Superstore'!T:T,'Sample - Superstore'!$V:$V,$A3721,'Sample - Superstore'!$N:$N,$B3721)</f>
        <v>0.2</v>
      </c>
      <c r="J3721" s="42">
        <f>SUMIFS('Sample - Superstore'!U:U,'Sample - Superstore'!$V:$V,$A3721,'Sample - Superstore'!$N:$N,$B3721)</f>
        <v>3.722721975</v>
      </c>
      <c r="N3721" s="40"/>
    </row>
    <row r="3722">
      <c r="A3722" s="41" t="s">
        <v>8638</v>
      </c>
      <c r="B3722" s="36" t="s">
        <v>5773</v>
      </c>
      <c r="C3722" s="36" t="s">
        <v>51</v>
      </c>
      <c r="D3722" s="36" t="s">
        <v>635</v>
      </c>
      <c r="E3722" s="36" t="s">
        <v>5774</v>
      </c>
      <c r="F3722" s="42">
        <f>SUMIFS('Sample - Superstore'!R:R,'Sample - Superstore'!$V:$V,$A3722,'Sample - Superstore'!$N:$N,$B3722)</f>
        <v>46.62294321</v>
      </c>
      <c r="G3722" s="43" t="str">
        <f>IF(OR($F3722&lt;Lower_Limit,$F3722&gt;Upper_Limit),TRUE,IF($F3722&gt;Upper_percentile,"P99",IF($F3722&lt;Lower_percentile,"P01","")))</f>
        <v/>
      </c>
      <c r="H3722" s="44">
        <f>SUMIFS('Sample - Superstore'!S:S,'Sample - Superstore'!$V:$V,$A3722,'Sample - Superstore'!$N:$N,$B3722)</f>
        <v>3</v>
      </c>
      <c r="I3722" s="45">
        <f>SUMIFS('Sample - Superstore'!T:T,'Sample - Superstore'!$V:$V,$A3722,'Sample - Superstore'!$N:$N,$B3722)</f>
        <v>0.2</v>
      </c>
      <c r="J3722" s="42">
        <f>SUMIFS('Sample - Superstore'!U:U,'Sample - Superstore'!$V:$V,$A3722,'Sample - Superstore'!$N:$N,$B3722)</f>
        <v>5.245081111</v>
      </c>
      <c r="N3722" s="40"/>
    </row>
    <row r="3723">
      <c r="A3723" s="41" t="s">
        <v>8638</v>
      </c>
      <c r="B3723" s="36" t="s">
        <v>2548</v>
      </c>
      <c r="C3723" s="36" t="s">
        <v>35</v>
      </c>
      <c r="D3723" s="36" t="s">
        <v>73</v>
      </c>
      <c r="E3723" s="36" t="s">
        <v>2549</v>
      </c>
      <c r="F3723" s="42">
        <f>SUMIFS('Sample - Superstore'!R:R,'Sample - Superstore'!$V:$V,$A3723,'Sample - Superstore'!$N:$N,$B3723)</f>
        <v>171.1533284</v>
      </c>
      <c r="G3723" s="43" t="str">
        <f>IF(OR($F3723&lt;Lower_Limit,$F3723&gt;Upper_Limit),TRUE,IF($F3723&gt;Upper_percentile,"P99",IF($F3723&lt;Lower_percentile,"P01","")))</f>
        <v/>
      </c>
      <c r="H3723" s="44">
        <f>SUMIFS('Sample - Superstore'!S:S,'Sample - Superstore'!$V:$V,$A3723,'Sample - Superstore'!$N:$N,$B3723)</f>
        <v>1</v>
      </c>
      <c r="I3723" s="45">
        <f>SUMIFS('Sample - Superstore'!T:T,'Sample - Superstore'!$V:$V,$A3723,'Sample - Superstore'!$N:$N,$B3723)</f>
        <v>0.4</v>
      </c>
      <c r="J3723" s="42">
        <f>SUMIFS('Sample - Superstore'!U:U,'Sample - Superstore'!$V:$V,$A3723,'Sample - Superstore'!$N:$N,$B3723)</f>
        <v>-42.7883321</v>
      </c>
      <c r="N3723" s="40"/>
    </row>
    <row r="3724">
      <c r="A3724" s="41" t="s">
        <v>8638</v>
      </c>
      <c r="B3724" s="36" t="s">
        <v>1517</v>
      </c>
      <c r="C3724" s="36" t="s">
        <v>51</v>
      </c>
      <c r="D3724" s="36" t="s">
        <v>52</v>
      </c>
      <c r="E3724" s="36" t="s">
        <v>1518</v>
      </c>
      <c r="F3724" s="42">
        <f>SUMIFS('Sample - Superstore'!R:R,'Sample - Superstore'!$V:$V,$A3724,'Sample - Superstore'!$N:$N,$B3724)</f>
        <v>320.9958519</v>
      </c>
      <c r="G3724" s="43" t="str">
        <f>IF(OR($F3724&lt;Lower_Limit,$F3724&gt;Upper_Limit),TRUE,IF($F3724&gt;Upper_percentile,"P99",IF($F3724&lt;Lower_percentile,"P01","")))</f>
        <v/>
      </c>
      <c r="H3724" s="44">
        <f>SUMIFS('Sample - Superstore'!S:S,'Sample - Superstore'!$V:$V,$A3724,'Sample - Superstore'!$N:$N,$B3724)</f>
        <v>5</v>
      </c>
      <c r="I3724" s="45">
        <f>SUMIFS('Sample - Superstore'!T:T,'Sample - Superstore'!$V:$V,$A3724,'Sample - Superstore'!$N:$N,$B3724)</f>
        <v>0.2</v>
      </c>
      <c r="J3724" s="42">
        <f>SUMIFS('Sample - Superstore'!U:U,'Sample - Superstore'!$V:$V,$A3724,'Sample - Superstore'!$N:$N,$B3724)</f>
        <v>-32.09958519</v>
      </c>
      <c r="N3724" s="40"/>
    </row>
    <row r="3725">
      <c r="A3725" s="41" t="s">
        <v>8638</v>
      </c>
      <c r="B3725" s="36" t="s">
        <v>1173</v>
      </c>
      <c r="C3725" s="36" t="s">
        <v>35</v>
      </c>
      <c r="D3725" s="36" t="s">
        <v>73</v>
      </c>
      <c r="E3725" s="36" t="s">
        <v>1174</v>
      </c>
      <c r="F3725" s="42">
        <f>SUMIFS('Sample - Superstore'!R:R,'Sample - Superstore'!$V:$V,$A3725,'Sample - Superstore'!$N:$N,$B3725)</f>
        <v>368.1671259</v>
      </c>
      <c r="G3725" s="43" t="str">
        <f>IF(OR($F3725&lt;Lower_Limit,$F3725&gt;Upper_Limit),TRUE,IF($F3725&gt;Upper_percentile,"P99",IF($F3725&lt;Lower_percentile,"P01","")))</f>
        <v/>
      </c>
      <c r="H3725" s="44">
        <f>SUMIFS('Sample - Superstore'!S:S,'Sample - Superstore'!$V:$V,$A3725,'Sample - Superstore'!$N:$N,$B3725)</f>
        <v>6</v>
      </c>
      <c r="I3725" s="45">
        <f>SUMIFS('Sample - Superstore'!T:T,'Sample - Superstore'!$V:$V,$A3725,'Sample - Superstore'!$N:$N,$B3725)</f>
        <v>0.3</v>
      </c>
      <c r="J3725" s="42">
        <f>SUMIFS('Sample - Superstore'!U:U,'Sample - Superstore'!$V:$V,$A3725,'Sample - Superstore'!$N:$N,$B3725)</f>
        <v>-5.25953037</v>
      </c>
      <c r="N3725" s="40"/>
    </row>
    <row r="3726">
      <c r="A3726" s="41" t="s">
        <v>8638</v>
      </c>
      <c r="B3726" s="36" t="s">
        <v>5054</v>
      </c>
      <c r="C3726" s="36" t="s">
        <v>39</v>
      </c>
      <c r="D3726" s="36" t="s">
        <v>61</v>
      </c>
      <c r="E3726" s="36" t="s">
        <v>5055</v>
      </c>
      <c r="F3726" s="42">
        <f>SUMIFS('Sample - Superstore'!R:R,'Sample - Superstore'!$V:$V,$A3726,'Sample - Superstore'!$N:$N,$B3726)</f>
        <v>1649.95</v>
      </c>
      <c r="G3726" s="43" t="str">
        <f>IF(OR($F3726&lt;Lower_Limit,$F3726&gt;Upper_Limit),TRUE,IF($F3726&gt;Upper_percentile,"P99",IF($F3726&lt;Lower_percentile,"P01","")))</f>
        <v/>
      </c>
      <c r="H3726" s="44">
        <f>SUMIFS('Sample - Superstore'!S:S,'Sample - Superstore'!$V:$V,$A3726,'Sample - Superstore'!$N:$N,$B3726)</f>
        <v>5</v>
      </c>
      <c r="I3726" s="45">
        <f>SUMIFS('Sample - Superstore'!T:T,'Sample - Superstore'!$V:$V,$A3726,'Sample - Superstore'!$N:$N,$B3726)</f>
        <v>0</v>
      </c>
      <c r="J3726" s="42">
        <f>SUMIFS('Sample - Superstore'!U:U,'Sample - Superstore'!$V:$V,$A3726,'Sample - Superstore'!$N:$N,$B3726)</f>
        <v>659.98</v>
      </c>
      <c r="N3726" s="40"/>
    </row>
    <row r="3727">
      <c r="A3727" s="41" t="s">
        <v>8638</v>
      </c>
      <c r="B3727" s="36" t="s">
        <v>1166</v>
      </c>
      <c r="C3727" s="36" t="s">
        <v>35</v>
      </c>
      <c r="D3727" s="36" t="s">
        <v>263</v>
      </c>
      <c r="E3727" s="36" t="s">
        <v>1167</v>
      </c>
      <c r="F3727" s="42">
        <f>SUMIFS('Sample - Superstore'!R:R,'Sample - Superstore'!$V:$V,$A3727,'Sample - Superstore'!$N:$N,$B3727)</f>
        <v>362.352</v>
      </c>
      <c r="G3727" s="43" t="str">
        <f>IF(OR($F3727&lt;Lower_Limit,$F3727&gt;Upper_Limit),TRUE,IF($F3727&gt;Upper_percentile,"P99",IF($F3727&lt;Lower_percentile,"P01","")))</f>
        <v/>
      </c>
      <c r="H3727" s="44">
        <f>SUMIFS('Sample - Superstore'!S:S,'Sample - Superstore'!$V:$V,$A3727,'Sample - Superstore'!$N:$N,$B3727)</f>
        <v>3</v>
      </c>
      <c r="I3727" s="45">
        <f>SUMIFS('Sample - Superstore'!T:T,'Sample - Superstore'!$V:$V,$A3727,'Sample - Superstore'!$N:$N,$B3727)</f>
        <v>0.2</v>
      </c>
      <c r="J3727" s="42">
        <f>SUMIFS('Sample - Superstore'!U:U,'Sample - Superstore'!$V:$V,$A3727,'Sample - Superstore'!$N:$N,$B3727)</f>
        <v>45.294</v>
      </c>
      <c r="N3727" s="40"/>
    </row>
    <row r="3728">
      <c r="A3728" s="41" t="s">
        <v>8638</v>
      </c>
      <c r="B3728" s="36" t="s">
        <v>1808</v>
      </c>
      <c r="C3728" s="36" t="s">
        <v>35</v>
      </c>
      <c r="D3728" s="36" t="s">
        <v>121</v>
      </c>
      <c r="E3728" s="36" t="s">
        <v>1809</v>
      </c>
      <c r="F3728" s="42">
        <f>SUMIFS('Sample - Superstore'!R:R,'Sample - Superstore'!$V:$V,$A3728,'Sample - Superstore'!$N:$N,$B3728)</f>
        <v>59.41471993</v>
      </c>
      <c r="G3728" s="43" t="str">
        <f>IF(OR($F3728&lt;Lower_Limit,$F3728&gt;Upper_Limit),TRUE,IF($F3728&gt;Upper_percentile,"P99",IF($F3728&lt;Lower_percentile,"P01","")))</f>
        <v/>
      </c>
      <c r="H3728" s="44">
        <f>SUMIFS('Sample - Superstore'!S:S,'Sample - Superstore'!$V:$V,$A3728,'Sample - Superstore'!$N:$N,$B3728)</f>
        <v>3</v>
      </c>
      <c r="I3728" s="45">
        <f>SUMIFS('Sample - Superstore'!T:T,'Sample - Superstore'!$V:$V,$A3728,'Sample - Superstore'!$N:$N,$B3728)</f>
        <v>0.2</v>
      </c>
      <c r="J3728" s="42">
        <f>SUMIFS('Sample - Superstore'!U:U,'Sample - Superstore'!$V:$V,$A3728,'Sample - Superstore'!$N:$N,$B3728)</f>
        <v>-1.485367998</v>
      </c>
      <c r="N3728" s="40"/>
    </row>
    <row r="3729">
      <c r="A3729" s="41" t="s">
        <v>8638</v>
      </c>
      <c r="B3729" s="36" t="s">
        <v>5982</v>
      </c>
      <c r="C3729" s="36" t="s">
        <v>35</v>
      </c>
      <c r="D3729" s="36" t="s">
        <v>121</v>
      </c>
      <c r="E3729" s="36" t="s">
        <v>5983</v>
      </c>
      <c r="F3729" s="42">
        <f>SUMIFS('Sample - Superstore'!R:R,'Sample - Superstore'!$V:$V,$A3729,'Sample - Superstore'!$N:$N,$B3729)</f>
        <v>18.40109877</v>
      </c>
      <c r="G3729" s="43" t="str">
        <f>IF(OR($F3729&lt;Lower_Limit,$F3729&gt;Upper_Limit),TRUE,IF($F3729&gt;Upper_percentile,"P99",IF($F3729&lt;Lower_percentile,"P01","")))</f>
        <v/>
      </c>
      <c r="H3729" s="44">
        <f>SUMIFS('Sample - Superstore'!S:S,'Sample - Superstore'!$V:$V,$A3729,'Sample - Superstore'!$N:$N,$B3729)</f>
        <v>1</v>
      </c>
      <c r="I3729" s="45">
        <f>SUMIFS('Sample - Superstore'!T:T,'Sample - Superstore'!$V:$V,$A3729,'Sample - Superstore'!$N:$N,$B3729)</f>
        <v>0</v>
      </c>
      <c r="J3729" s="42">
        <f>SUMIFS('Sample - Superstore'!U:U,'Sample - Superstore'!$V:$V,$A3729,'Sample - Superstore'!$N:$N,$B3729)</f>
        <v>4.968296667</v>
      </c>
      <c r="N3729" s="40"/>
    </row>
    <row r="3730">
      <c r="A3730" s="41" t="s">
        <v>8638</v>
      </c>
      <c r="B3730" s="36" t="s">
        <v>1967</v>
      </c>
      <c r="C3730" s="36" t="s">
        <v>35</v>
      </c>
      <c r="D3730" s="36" t="s">
        <v>121</v>
      </c>
      <c r="E3730" s="36" t="s">
        <v>1968</v>
      </c>
      <c r="F3730" s="42">
        <f>SUMIFS('Sample - Superstore'!R:R,'Sample - Superstore'!$V:$V,$A3730,'Sample - Superstore'!$N:$N,$B3730)</f>
        <v>23.88</v>
      </c>
      <c r="G3730" s="43" t="str">
        <f>IF(OR($F3730&lt;Lower_Limit,$F3730&gt;Upper_Limit),TRUE,IF($F3730&gt;Upper_percentile,"P99",IF($F3730&lt;Lower_percentile,"P01","")))</f>
        <v/>
      </c>
      <c r="H3730" s="44">
        <f>SUMIFS('Sample - Superstore'!S:S,'Sample - Superstore'!$V:$V,$A3730,'Sample - Superstore'!$N:$N,$B3730)</f>
        <v>3</v>
      </c>
      <c r="I3730" s="45">
        <f>SUMIFS('Sample - Superstore'!T:T,'Sample - Superstore'!$V:$V,$A3730,'Sample - Superstore'!$N:$N,$B3730)</f>
        <v>0</v>
      </c>
      <c r="J3730" s="42">
        <f>SUMIFS('Sample - Superstore'!U:U,'Sample - Superstore'!$V:$V,$A3730,'Sample - Superstore'!$N:$N,$B3730)</f>
        <v>10.5072</v>
      </c>
      <c r="N3730" s="40"/>
    </row>
    <row r="3731">
      <c r="A3731" s="41" t="s">
        <v>8638</v>
      </c>
      <c r="B3731" s="36" t="s">
        <v>7153</v>
      </c>
      <c r="C3731" s="36" t="s">
        <v>51</v>
      </c>
      <c r="D3731" s="36" t="s">
        <v>124</v>
      </c>
      <c r="E3731" s="36" t="s">
        <v>7154</v>
      </c>
      <c r="F3731" s="42">
        <f>SUMIFS('Sample - Superstore'!R:R,'Sample - Superstore'!$V:$V,$A3731,'Sample - Superstore'!$N:$N,$B3731)</f>
        <v>26.2</v>
      </c>
      <c r="G3731" s="43" t="str">
        <f>IF(OR($F3731&lt;Lower_Limit,$F3731&gt;Upper_Limit),TRUE,IF($F3731&gt;Upper_percentile,"P99",IF($F3731&lt;Lower_percentile,"P01","")))</f>
        <v/>
      </c>
      <c r="H3731" s="44">
        <f>SUMIFS('Sample - Superstore'!S:S,'Sample - Superstore'!$V:$V,$A3731,'Sample - Superstore'!$N:$N,$B3731)</f>
        <v>4</v>
      </c>
      <c r="I3731" s="45">
        <f>SUMIFS('Sample - Superstore'!T:T,'Sample - Superstore'!$V:$V,$A3731,'Sample - Superstore'!$N:$N,$B3731)</f>
        <v>0</v>
      </c>
      <c r="J3731" s="42">
        <f>SUMIFS('Sample - Superstore'!U:U,'Sample - Superstore'!$V:$V,$A3731,'Sample - Superstore'!$N:$N,$B3731)</f>
        <v>12.052</v>
      </c>
      <c r="N3731" s="40"/>
    </row>
    <row r="3732">
      <c r="A3732" s="41" t="s">
        <v>8638</v>
      </c>
      <c r="B3732" s="36" t="s">
        <v>1476</v>
      </c>
      <c r="C3732" s="36" t="s">
        <v>51</v>
      </c>
      <c r="D3732" s="36" t="s">
        <v>124</v>
      </c>
      <c r="E3732" s="36" t="s">
        <v>1477</v>
      </c>
      <c r="F3732" s="42">
        <f>SUMIFS('Sample - Superstore'!R:R,'Sample - Superstore'!$V:$V,$A3732,'Sample - Superstore'!$N:$N,$B3732)</f>
        <v>12.96</v>
      </c>
      <c r="G3732" s="43" t="str">
        <f>IF(OR($F3732&lt;Lower_Limit,$F3732&gt;Upper_Limit),TRUE,IF($F3732&gt;Upper_percentile,"P99",IF($F3732&lt;Lower_percentile,"P01","")))</f>
        <v/>
      </c>
      <c r="H3732" s="44">
        <f>SUMIFS('Sample - Superstore'!S:S,'Sample - Superstore'!$V:$V,$A3732,'Sample - Superstore'!$N:$N,$B3732)</f>
        <v>2</v>
      </c>
      <c r="I3732" s="45">
        <f>SUMIFS('Sample - Superstore'!T:T,'Sample - Superstore'!$V:$V,$A3732,'Sample - Superstore'!$N:$N,$B3732)</f>
        <v>0</v>
      </c>
      <c r="J3732" s="42">
        <f>SUMIFS('Sample - Superstore'!U:U,'Sample - Superstore'!$V:$V,$A3732,'Sample - Superstore'!$N:$N,$B3732)</f>
        <v>6.2208</v>
      </c>
      <c r="N3732" s="40"/>
    </row>
    <row r="3733">
      <c r="A3733" s="41" t="s">
        <v>8638</v>
      </c>
      <c r="B3733" s="36" t="s">
        <v>2814</v>
      </c>
      <c r="C3733" s="36" t="s">
        <v>35</v>
      </c>
      <c r="D3733" s="36" t="s">
        <v>263</v>
      </c>
      <c r="E3733" s="36" t="s">
        <v>2815</v>
      </c>
      <c r="F3733" s="42">
        <f>SUMIFS('Sample - Superstore'!R:R,'Sample - Superstore'!$V:$V,$A3733,'Sample - Superstore'!$N:$N,$B3733)</f>
        <v>249.5162576</v>
      </c>
      <c r="G3733" s="43" t="str">
        <f>IF(OR($F3733&lt;Lower_Limit,$F3733&gt;Upper_Limit),TRUE,IF($F3733&gt;Upper_percentile,"P99",IF($F3733&lt;Lower_percentile,"P01","")))</f>
        <v/>
      </c>
      <c r="H3733" s="44">
        <f>SUMIFS('Sample - Superstore'!S:S,'Sample - Superstore'!$V:$V,$A3733,'Sample - Superstore'!$N:$N,$B3733)</f>
        <v>7</v>
      </c>
      <c r="I3733" s="45">
        <f>SUMIFS('Sample - Superstore'!T:T,'Sample - Superstore'!$V:$V,$A3733,'Sample - Superstore'!$N:$N,$B3733)</f>
        <v>0.4</v>
      </c>
      <c r="J3733" s="42">
        <f>SUMIFS('Sample - Superstore'!U:U,'Sample - Superstore'!$V:$V,$A3733,'Sample - Superstore'!$N:$N,$B3733)</f>
        <v>-5.779033899</v>
      </c>
      <c r="N3733" s="40"/>
    </row>
    <row r="3734">
      <c r="A3734" s="41" t="s">
        <v>8638</v>
      </c>
      <c r="B3734" s="36" t="s">
        <v>2932</v>
      </c>
      <c r="C3734" s="36" t="s">
        <v>51</v>
      </c>
      <c r="D3734" s="36" t="s">
        <v>76</v>
      </c>
      <c r="E3734" s="36" t="s">
        <v>2933</v>
      </c>
      <c r="F3734" s="42">
        <f>SUMIFS('Sample - Superstore'!R:R,'Sample - Superstore'!$V:$V,$A3734,'Sample - Superstore'!$N:$N,$B3734)</f>
        <v>9.984</v>
      </c>
      <c r="G3734" s="43" t="str">
        <f>IF(OR($F3734&lt;Lower_Limit,$F3734&gt;Upper_Limit),TRUE,IF($F3734&gt;Upper_percentile,"P99",IF($F3734&lt;Lower_percentile,"P01","")))</f>
        <v/>
      </c>
      <c r="H3734" s="44">
        <f>SUMIFS('Sample - Superstore'!S:S,'Sample - Superstore'!$V:$V,$A3734,'Sample - Superstore'!$N:$N,$B3734)</f>
        <v>4</v>
      </c>
      <c r="I3734" s="45">
        <f>SUMIFS('Sample - Superstore'!T:T,'Sample - Superstore'!$V:$V,$A3734,'Sample - Superstore'!$N:$N,$B3734)</f>
        <v>0.2</v>
      </c>
      <c r="J3734" s="42">
        <f>SUMIFS('Sample - Superstore'!U:U,'Sample - Superstore'!$V:$V,$A3734,'Sample - Superstore'!$N:$N,$B3734)</f>
        <v>3.6192</v>
      </c>
      <c r="N3734" s="40"/>
    </row>
    <row r="3735">
      <c r="A3735" s="41" t="s">
        <v>8638</v>
      </c>
      <c r="B3735" s="36" t="s">
        <v>1842</v>
      </c>
      <c r="C3735" s="36" t="s">
        <v>51</v>
      </c>
      <c r="D3735" s="36" t="s">
        <v>52</v>
      </c>
      <c r="E3735" s="36" t="s">
        <v>1843</v>
      </c>
      <c r="F3735" s="42">
        <f>SUMIFS('Sample - Superstore'!R:R,'Sample - Superstore'!$V:$V,$A3735,'Sample - Superstore'!$N:$N,$B3735)</f>
        <v>14.98</v>
      </c>
      <c r="G3735" s="43" t="str">
        <f>IF(OR($F3735&lt;Lower_Limit,$F3735&gt;Upper_Limit),TRUE,IF($F3735&gt;Upper_percentile,"P99",IF($F3735&lt;Lower_percentile,"P01","")))</f>
        <v/>
      </c>
      <c r="H3735" s="44">
        <f>SUMIFS('Sample - Superstore'!S:S,'Sample - Superstore'!$V:$V,$A3735,'Sample - Superstore'!$N:$N,$B3735)</f>
        <v>1</v>
      </c>
      <c r="I3735" s="45">
        <f>SUMIFS('Sample - Superstore'!T:T,'Sample - Superstore'!$V:$V,$A3735,'Sample - Superstore'!$N:$N,$B3735)</f>
        <v>0</v>
      </c>
      <c r="J3735" s="42">
        <f>SUMIFS('Sample - Superstore'!U:U,'Sample - Superstore'!$V:$V,$A3735,'Sample - Superstore'!$N:$N,$B3735)</f>
        <v>4.1944</v>
      </c>
      <c r="N3735" s="40"/>
    </row>
    <row r="3736">
      <c r="A3736" s="41" t="s">
        <v>8638</v>
      </c>
      <c r="B3736" s="36" t="s">
        <v>2347</v>
      </c>
      <c r="C3736" s="36" t="s">
        <v>39</v>
      </c>
      <c r="D3736" s="36" t="s">
        <v>40</v>
      </c>
      <c r="E3736" s="36" t="s">
        <v>2348</v>
      </c>
      <c r="F3736" s="42">
        <f>SUMIFS('Sample - Superstore'!R:R,'Sample - Superstore'!$V:$V,$A3736,'Sample - Superstore'!$N:$N,$B3736)</f>
        <v>1145.6</v>
      </c>
      <c r="G3736" s="43" t="str">
        <f>IF(OR($F3736&lt;Lower_Limit,$F3736&gt;Upper_Limit),TRUE,IF($F3736&gt;Upper_percentile,"P99",IF($F3736&lt;Lower_percentile,"P01","")))</f>
        <v/>
      </c>
      <c r="H3736" s="44">
        <f>SUMIFS('Sample - Superstore'!S:S,'Sample - Superstore'!$V:$V,$A3736,'Sample - Superstore'!$N:$N,$B3736)</f>
        <v>4</v>
      </c>
      <c r="I3736" s="45">
        <f>SUMIFS('Sample - Superstore'!T:T,'Sample - Superstore'!$V:$V,$A3736,'Sample - Superstore'!$N:$N,$B3736)</f>
        <v>0.2</v>
      </c>
      <c r="J3736" s="42">
        <f>SUMIFS('Sample - Superstore'!U:U,'Sample - Superstore'!$V:$V,$A3736,'Sample - Superstore'!$N:$N,$B3736)</f>
        <v>100.24</v>
      </c>
      <c r="N3736" s="40"/>
    </row>
    <row r="3737">
      <c r="A3737" s="41" t="s">
        <v>8638</v>
      </c>
      <c r="B3737" s="36" t="s">
        <v>2285</v>
      </c>
      <c r="C3737" s="36" t="s">
        <v>51</v>
      </c>
      <c r="D3737" s="36" t="s">
        <v>283</v>
      </c>
      <c r="E3737" s="36" t="s">
        <v>2286</v>
      </c>
      <c r="F3737" s="42">
        <f>SUMIFS('Sample - Superstore'!R:R,'Sample - Superstore'!$V:$V,$A3737,'Sample - Superstore'!$N:$N,$B3737)</f>
        <v>22.82537666</v>
      </c>
      <c r="G3737" s="43" t="str">
        <f>IF(OR($F3737&lt;Lower_Limit,$F3737&gt;Upper_Limit),TRUE,IF($F3737&gt;Upper_percentile,"P99",IF($F3737&lt;Lower_percentile,"P01","")))</f>
        <v/>
      </c>
      <c r="H3737" s="44">
        <f>SUMIFS('Sample - Superstore'!S:S,'Sample - Superstore'!$V:$V,$A3737,'Sample - Superstore'!$N:$N,$B3737)</f>
        <v>2</v>
      </c>
      <c r="I3737" s="45">
        <f>SUMIFS('Sample - Superstore'!T:T,'Sample - Superstore'!$V:$V,$A3737,'Sample - Superstore'!$N:$N,$B3737)</f>
        <v>0.2</v>
      </c>
      <c r="J3737" s="42">
        <f>SUMIFS('Sample - Superstore'!U:U,'Sample - Superstore'!$V:$V,$A3737,'Sample - Superstore'!$N:$N,$B3737)</f>
        <v>4.279758124</v>
      </c>
      <c r="N3737" s="40"/>
    </row>
    <row r="3738">
      <c r="A3738" s="41" t="s">
        <v>8638</v>
      </c>
      <c r="B3738" s="36" t="s">
        <v>3648</v>
      </c>
      <c r="C3738" s="36" t="s">
        <v>39</v>
      </c>
      <c r="D3738" s="36" t="s">
        <v>40</v>
      </c>
      <c r="E3738" s="36" t="s">
        <v>3649</v>
      </c>
      <c r="F3738" s="42">
        <f>SUMIFS('Sample - Superstore'!R:R,'Sample - Superstore'!$V:$V,$A3738,'Sample - Superstore'!$N:$N,$B3738)</f>
        <v>14.17063229</v>
      </c>
      <c r="G3738" s="43" t="str">
        <f>IF(OR($F3738&lt;Lower_Limit,$F3738&gt;Upper_Limit),TRUE,IF($F3738&gt;Upper_percentile,"P99",IF($F3738&lt;Lower_percentile,"P01","")))</f>
        <v/>
      </c>
      <c r="H3738" s="44">
        <f>SUMIFS('Sample - Superstore'!S:S,'Sample - Superstore'!$V:$V,$A3738,'Sample - Superstore'!$N:$N,$B3738)</f>
        <v>5</v>
      </c>
      <c r="I3738" s="45">
        <f>SUMIFS('Sample - Superstore'!T:T,'Sample - Superstore'!$V:$V,$A3738,'Sample - Superstore'!$N:$N,$B3738)</f>
        <v>0.2</v>
      </c>
      <c r="J3738" s="42">
        <f>SUMIFS('Sample - Superstore'!U:U,'Sample - Superstore'!$V:$V,$A3738,'Sample - Superstore'!$N:$N,$B3738)</f>
        <v>0.8856645181</v>
      </c>
      <c r="N3738" s="40"/>
    </row>
    <row r="3739">
      <c r="A3739" s="41" t="s">
        <v>8638</v>
      </c>
      <c r="B3739" s="36" t="s">
        <v>1386</v>
      </c>
      <c r="C3739" s="36" t="s">
        <v>51</v>
      </c>
      <c r="D3739" s="36" t="s">
        <v>93</v>
      </c>
      <c r="E3739" s="36" t="s">
        <v>1387</v>
      </c>
      <c r="F3739" s="42">
        <f>SUMIFS('Sample - Superstore'!R:R,'Sample - Superstore'!$V:$V,$A3739,'Sample - Superstore'!$N:$N,$B3739)</f>
        <v>2.822491926</v>
      </c>
      <c r="G3739" s="43" t="str">
        <f>IF(OR($F3739&lt;Lower_Limit,$F3739&gt;Upper_Limit),TRUE,IF($F3739&gt;Upper_percentile,"P99",IF($F3739&lt;Lower_percentile,"P01","")))</f>
        <v/>
      </c>
      <c r="H3739" s="44">
        <f>SUMIFS('Sample - Superstore'!S:S,'Sample - Superstore'!$V:$V,$A3739,'Sample - Superstore'!$N:$N,$B3739)</f>
        <v>3</v>
      </c>
      <c r="I3739" s="45">
        <f>SUMIFS('Sample - Superstore'!T:T,'Sample - Superstore'!$V:$V,$A3739,'Sample - Superstore'!$N:$N,$B3739)</f>
        <v>0.2</v>
      </c>
      <c r="J3739" s="42">
        <f>SUMIFS('Sample - Superstore'!U:U,'Sample - Superstore'!$V:$V,$A3739,'Sample - Superstore'!$N:$N,$B3739)</f>
        <v>0.2469680435</v>
      </c>
      <c r="N3739" s="40"/>
    </row>
    <row r="3740">
      <c r="A3740" s="41" t="s">
        <v>8638</v>
      </c>
      <c r="B3740" s="36" t="s">
        <v>240</v>
      </c>
      <c r="C3740" s="36" t="s">
        <v>39</v>
      </c>
      <c r="D3740" s="36" t="s">
        <v>61</v>
      </c>
      <c r="E3740" s="36" t="s">
        <v>241</v>
      </c>
      <c r="F3740" s="42">
        <f>SUMIFS('Sample - Superstore'!R:R,'Sample - Superstore'!$V:$V,$A3740,'Sample - Superstore'!$N:$N,$B3740)</f>
        <v>90.57</v>
      </c>
      <c r="G3740" s="43" t="str">
        <f>IF(OR($F3740&lt;Lower_Limit,$F3740&gt;Upper_Limit),TRUE,IF($F3740&gt;Upper_percentile,"P99",IF($F3740&lt;Lower_percentile,"P01","")))</f>
        <v/>
      </c>
      <c r="H3740" s="44">
        <f>SUMIFS('Sample - Superstore'!S:S,'Sample - Superstore'!$V:$V,$A3740,'Sample - Superstore'!$N:$N,$B3740)</f>
        <v>3</v>
      </c>
      <c r="I3740" s="45">
        <f>SUMIFS('Sample - Superstore'!T:T,'Sample - Superstore'!$V:$V,$A3740,'Sample - Superstore'!$N:$N,$B3740)</f>
        <v>0</v>
      </c>
      <c r="J3740" s="42">
        <f>SUMIFS('Sample - Superstore'!U:U,'Sample - Superstore'!$V:$V,$A3740,'Sample - Superstore'!$N:$N,$B3740)</f>
        <v>11.7741</v>
      </c>
      <c r="N3740" s="40"/>
    </row>
    <row r="3741">
      <c r="A3741" s="41" t="s">
        <v>8638</v>
      </c>
      <c r="B3741" s="36" t="s">
        <v>4725</v>
      </c>
      <c r="C3741" s="36" t="s">
        <v>51</v>
      </c>
      <c r="D3741" s="36" t="s">
        <v>272</v>
      </c>
      <c r="E3741" s="36" t="s">
        <v>4726</v>
      </c>
      <c r="F3741" s="42">
        <f>SUMIFS('Sample - Superstore'!R:R,'Sample - Superstore'!$V:$V,$A3741,'Sample - Superstore'!$N:$N,$B3741)</f>
        <v>3.58126749</v>
      </c>
      <c r="G3741" s="43" t="str">
        <f>IF(OR($F3741&lt;Lower_Limit,$F3741&gt;Upper_Limit),TRUE,IF($F3741&gt;Upper_percentile,"P99",IF($F3741&lt;Lower_percentile,"P01","")))</f>
        <v/>
      </c>
      <c r="H3741" s="44">
        <f>SUMIFS('Sample - Superstore'!S:S,'Sample - Superstore'!$V:$V,$A3741,'Sample - Superstore'!$N:$N,$B3741)</f>
        <v>2</v>
      </c>
      <c r="I3741" s="45">
        <f>SUMIFS('Sample - Superstore'!T:T,'Sample - Superstore'!$V:$V,$A3741,'Sample - Superstore'!$N:$N,$B3741)</f>
        <v>0.2</v>
      </c>
      <c r="J3741" s="42">
        <f>SUMIFS('Sample - Superstore'!U:U,'Sample - Superstore'!$V:$V,$A3741,'Sample - Superstore'!$N:$N,$B3741)</f>
        <v>0.5819559671</v>
      </c>
      <c r="N3741" s="40"/>
    </row>
    <row r="3742">
      <c r="A3742" s="41" t="s">
        <v>8638</v>
      </c>
      <c r="B3742" s="36" t="s">
        <v>3808</v>
      </c>
      <c r="C3742" s="36" t="s">
        <v>39</v>
      </c>
      <c r="D3742" s="36" t="s">
        <v>40</v>
      </c>
      <c r="E3742" s="36" t="s">
        <v>3809</v>
      </c>
      <c r="F3742" s="42">
        <f>SUMIFS('Sample - Superstore'!R:R,'Sample - Superstore'!$V:$V,$A3742,'Sample - Superstore'!$N:$N,$B3742)</f>
        <v>154.3209712</v>
      </c>
      <c r="G3742" s="43" t="str">
        <f>IF(OR($F3742&lt;Lower_Limit,$F3742&gt;Upper_Limit),TRUE,IF($F3742&gt;Upper_percentile,"P99",IF($F3742&lt;Lower_percentile,"P01","")))</f>
        <v/>
      </c>
      <c r="H3742" s="44">
        <f>SUMIFS('Sample - Superstore'!S:S,'Sample - Superstore'!$V:$V,$A3742,'Sample - Superstore'!$N:$N,$B3742)</f>
        <v>1</v>
      </c>
      <c r="I3742" s="45">
        <f>SUMIFS('Sample - Superstore'!T:T,'Sample - Superstore'!$V:$V,$A3742,'Sample - Superstore'!$N:$N,$B3742)</f>
        <v>0.2</v>
      </c>
      <c r="J3742" s="42">
        <f>SUMIFS('Sample - Superstore'!U:U,'Sample - Superstore'!$V:$V,$A3742,'Sample - Superstore'!$N:$N,$B3742)</f>
        <v>19.2901214</v>
      </c>
      <c r="N3742" s="40"/>
    </row>
    <row r="3743">
      <c r="A3743" s="41" t="s">
        <v>8638</v>
      </c>
      <c r="B3743" s="36" t="s">
        <v>4133</v>
      </c>
      <c r="C3743" s="36" t="s">
        <v>51</v>
      </c>
      <c r="D3743" s="36" t="s">
        <v>93</v>
      </c>
      <c r="E3743" s="36" t="s">
        <v>4134</v>
      </c>
      <c r="F3743" s="42">
        <f>SUMIFS('Sample - Superstore'!R:R,'Sample - Superstore'!$V:$V,$A3743,'Sample - Superstore'!$N:$N,$B3743)</f>
        <v>74.34592593</v>
      </c>
      <c r="G3743" s="43" t="str">
        <f>IF(OR($F3743&lt;Lower_Limit,$F3743&gt;Upper_Limit),TRUE,IF($F3743&gt;Upper_percentile,"P99",IF($F3743&lt;Lower_percentile,"P01","")))</f>
        <v/>
      </c>
      <c r="H3743" s="44">
        <f>SUMIFS('Sample - Superstore'!S:S,'Sample - Superstore'!$V:$V,$A3743,'Sample - Superstore'!$N:$N,$B3743)</f>
        <v>9</v>
      </c>
      <c r="I3743" s="45">
        <f>SUMIFS('Sample - Superstore'!T:T,'Sample - Superstore'!$V:$V,$A3743,'Sample - Superstore'!$N:$N,$B3743)</f>
        <v>0</v>
      </c>
      <c r="J3743" s="42">
        <f>SUMIFS('Sample - Superstore'!U:U,'Sample - Superstore'!$V:$V,$A3743,'Sample - Superstore'!$N:$N,$B3743)</f>
        <v>27.50799259</v>
      </c>
      <c r="N3743" s="40"/>
    </row>
    <row r="3744">
      <c r="A3744" s="41" t="s">
        <v>8638</v>
      </c>
      <c r="B3744" s="36" t="s">
        <v>4210</v>
      </c>
      <c r="C3744" s="36" t="s">
        <v>51</v>
      </c>
      <c r="D3744" s="36" t="s">
        <v>76</v>
      </c>
      <c r="E3744" s="36" t="s">
        <v>4211</v>
      </c>
      <c r="F3744" s="42">
        <f>SUMIFS('Sample - Superstore'!R:R,'Sample - Superstore'!$V:$V,$A3744,'Sample - Superstore'!$N:$N,$B3744)</f>
        <v>41.40222222</v>
      </c>
      <c r="G3744" s="43" t="str">
        <f>IF(OR($F3744&lt;Lower_Limit,$F3744&gt;Upper_Limit),TRUE,IF($F3744&gt;Upper_percentile,"P99",IF($F3744&lt;Lower_percentile,"P01","")))</f>
        <v/>
      </c>
      <c r="H3744" s="44">
        <f>SUMIFS('Sample - Superstore'!S:S,'Sample - Superstore'!$V:$V,$A3744,'Sample - Superstore'!$N:$N,$B3744)</f>
        <v>2</v>
      </c>
      <c r="I3744" s="45">
        <f>SUMIFS('Sample - Superstore'!T:T,'Sample - Superstore'!$V:$V,$A3744,'Sample - Superstore'!$N:$N,$B3744)</f>
        <v>0</v>
      </c>
      <c r="J3744" s="42">
        <f>SUMIFS('Sample - Superstore'!U:U,'Sample - Superstore'!$V:$V,$A3744,'Sample - Superstore'!$N:$N,$B3744)</f>
        <v>20.28708889</v>
      </c>
      <c r="N3744" s="40"/>
    </row>
    <row r="3745">
      <c r="A3745" s="41" t="s">
        <v>8638</v>
      </c>
      <c r="B3745" s="36" t="s">
        <v>1792</v>
      </c>
      <c r="C3745" s="36" t="s">
        <v>39</v>
      </c>
      <c r="D3745" s="36" t="s">
        <v>40</v>
      </c>
      <c r="E3745" s="36" t="s">
        <v>1793</v>
      </c>
      <c r="F3745" s="42">
        <f>SUMIFS('Sample - Superstore'!R:R,'Sample - Superstore'!$V:$V,$A3745,'Sample - Superstore'!$N:$N,$B3745)</f>
        <v>571.2838889</v>
      </c>
      <c r="G3745" s="43" t="str">
        <f>IF(OR($F3745&lt;Lower_Limit,$F3745&gt;Upper_Limit),TRUE,IF($F3745&gt;Upper_percentile,"P99",IF($F3745&lt;Lower_percentile,"P01","")))</f>
        <v/>
      </c>
      <c r="H3745" s="44">
        <f>SUMIFS('Sample - Superstore'!S:S,'Sample - Superstore'!$V:$V,$A3745,'Sample - Superstore'!$N:$N,$B3745)</f>
        <v>3</v>
      </c>
      <c r="I3745" s="45">
        <f>SUMIFS('Sample - Superstore'!T:T,'Sample - Superstore'!$V:$V,$A3745,'Sample - Superstore'!$N:$N,$B3745)</f>
        <v>0</v>
      </c>
      <c r="J3745" s="42">
        <f>SUMIFS('Sample - Superstore'!U:U,'Sample - Superstore'!$V:$V,$A3745,'Sample - Superstore'!$N:$N,$B3745)</f>
        <v>165.6723278</v>
      </c>
      <c r="N3745" s="40"/>
    </row>
    <row r="3746">
      <c r="A3746" s="41" t="s">
        <v>8638</v>
      </c>
      <c r="B3746" s="36" t="s">
        <v>2893</v>
      </c>
      <c r="C3746" s="36" t="s">
        <v>51</v>
      </c>
      <c r="D3746" s="36" t="s">
        <v>283</v>
      </c>
      <c r="E3746" s="36" t="s">
        <v>2894</v>
      </c>
      <c r="F3746" s="42">
        <f>SUMIFS('Sample - Superstore'!R:R,'Sample - Superstore'!$V:$V,$A3746,'Sample - Superstore'!$N:$N,$B3746)</f>
        <v>170.1844033</v>
      </c>
      <c r="G3746" s="43" t="str">
        <f>IF(OR($F3746&lt;Lower_Limit,$F3746&gt;Upper_Limit),TRUE,IF($F3746&gt;Upper_percentile,"P99",IF($F3746&lt;Lower_percentile,"P01","")))</f>
        <v/>
      </c>
      <c r="H3746" s="44">
        <f>SUMIFS('Sample - Superstore'!S:S,'Sample - Superstore'!$V:$V,$A3746,'Sample - Superstore'!$N:$N,$B3746)</f>
        <v>2</v>
      </c>
      <c r="I3746" s="45">
        <f>SUMIFS('Sample - Superstore'!T:T,'Sample - Superstore'!$V:$V,$A3746,'Sample - Superstore'!$N:$N,$B3746)</f>
        <v>0</v>
      </c>
      <c r="J3746" s="42">
        <f>SUMIFS('Sample - Superstore'!U:U,'Sample - Superstore'!$V:$V,$A3746,'Sample - Superstore'!$N:$N,$B3746)</f>
        <v>74.88113745</v>
      </c>
      <c r="N3746" s="40"/>
    </row>
    <row r="3747">
      <c r="A3747" s="41" t="s">
        <v>8638</v>
      </c>
      <c r="B3747" s="36" t="s">
        <v>3299</v>
      </c>
      <c r="C3747" s="36" t="s">
        <v>35</v>
      </c>
      <c r="D3747" s="36" t="s">
        <v>263</v>
      </c>
      <c r="E3747" s="36" t="s">
        <v>3300</v>
      </c>
      <c r="F3747" s="42">
        <f>SUMIFS('Sample - Superstore'!R:R,'Sample - Superstore'!$V:$V,$A3747,'Sample - Superstore'!$N:$N,$B3747)</f>
        <v>374.2894444</v>
      </c>
      <c r="G3747" s="43" t="str">
        <f>IF(OR($F3747&lt;Lower_Limit,$F3747&gt;Upper_Limit),TRUE,IF($F3747&gt;Upper_percentile,"P99",IF($F3747&lt;Lower_percentile,"P01","")))</f>
        <v/>
      </c>
      <c r="H3747" s="44">
        <f>SUMIFS('Sample - Superstore'!S:S,'Sample - Superstore'!$V:$V,$A3747,'Sample - Superstore'!$N:$N,$B3747)</f>
        <v>3</v>
      </c>
      <c r="I3747" s="45">
        <f>SUMIFS('Sample - Superstore'!T:T,'Sample - Superstore'!$V:$V,$A3747,'Sample - Superstore'!$N:$N,$B3747)</f>
        <v>0</v>
      </c>
      <c r="J3747" s="42">
        <f>SUMIFS('Sample - Superstore'!U:U,'Sample - Superstore'!$V:$V,$A3747,'Sample - Superstore'!$N:$N,$B3747)</f>
        <v>89.82946667</v>
      </c>
      <c r="N3747" s="40"/>
    </row>
    <row r="3748">
      <c r="A3748" s="41" t="s">
        <v>8638</v>
      </c>
      <c r="B3748" s="36" t="s">
        <v>34</v>
      </c>
      <c r="C3748" s="36" t="s">
        <v>35</v>
      </c>
      <c r="D3748" s="36" t="s">
        <v>36</v>
      </c>
      <c r="E3748" s="36" t="s">
        <v>37</v>
      </c>
      <c r="F3748" s="42">
        <f>SUMIFS('Sample - Superstore'!R:R,'Sample - Superstore'!$V:$V,$A3748,'Sample - Superstore'!$N:$N,$B3748)</f>
        <v>115.96</v>
      </c>
      <c r="G3748" s="43" t="str">
        <f>IF(OR($F3748&lt;Lower_Limit,$F3748&gt;Upper_Limit),TRUE,IF($F3748&gt;Upper_percentile,"P99",IF($F3748&lt;Lower_percentile,"P01","")))</f>
        <v/>
      </c>
      <c r="H3748" s="44">
        <f>SUMIFS('Sample - Superstore'!S:S,'Sample - Superstore'!$V:$V,$A3748,'Sample - Superstore'!$N:$N,$B3748)</f>
        <v>2</v>
      </c>
      <c r="I3748" s="45">
        <f>SUMIFS('Sample - Superstore'!T:T,'Sample - Superstore'!$V:$V,$A3748,'Sample - Superstore'!$N:$N,$B3748)</f>
        <v>0</v>
      </c>
      <c r="J3748" s="42">
        <f>SUMIFS('Sample - Superstore'!U:U,'Sample - Superstore'!$V:$V,$A3748,'Sample - Superstore'!$N:$N,$B3748)</f>
        <v>25.5112</v>
      </c>
      <c r="N3748" s="40"/>
    </row>
    <row r="3749">
      <c r="A3749" s="41" t="s">
        <v>8638</v>
      </c>
      <c r="B3749" s="36" t="s">
        <v>7164</v>
      </c>
      <c r="C3749" s="36" t="s">
        <v>51</v>
      </c>
      <c r="D3749" s="36" t="s">
        <v>52</v>
      </c>
      <c r="E3749" s="36" t="s">
        <v>7165</v>
      </c>
      <c r="F3749" s="42">
        <f>SUMIFS('Sample - Superstore'!R:R,'Sample - Superstore'!$V:$V,$A3749,'Sample - Superstore'!$N:$N,$B3749)</f>
        <v>330.4</v>
      </c>
      <c r="G3749" s="43" t="str">
        <f>IF(OR($F3749&lt;Lower_Limit,$F3749&gt;Upper_Limit),TRUE,IF($F3749&gt;Upper_percentile,"P99",IF($F3749&lt;Lower_percentile,"P01","")))</f>
        <v/>
      </c>
      <c r="H3749" s="44">
        <f>SUMIFS('Sample - Superstore'!S:S,'Sample - Superstore'!$V:$V,$A3749,'Sample - Superstore'!$N:$N,$B3749)</f>
        <v>2</v>
      </c>
      <c r="I3749" s="45">
        <f>SUMIFS('Sample - Superstore'!T:T,'Sample - Superstore'!$V:$V,$A3749,'Sample - Superstore'!$N:$N,$B3749)</f>
        <v>0</v>
      </c>
      <c r="J3749" s="42">
        <f>SUMIFS('Sample - Superstore'!U:U,'Sample - Superstore'!$V:$V,$A3749,'Sample - Superstore'!$N:$N,$B3749)</f>
        <v>85.904</v>
      </c>
      <c r="N3749" s="40"/>
    </row>
    <row r="3750">
      <c r="A3750" s="41" t="s">
        <v>8638</v>
      </c>
      <c r="B3750" s="36" t="s">
        <v>4164</v>
      </c>
      <c r="C3750" s="36" t="s">
        <v>51</v>
      </c>
      <c r="D3750" s="36" t="s">
        <v>297</v>
      </c>
      <c r="E3750" s="36" t="s">
        <v>4165</v>
      </c>
      <c r="F3750" s="42">
        <f>SUMIFS('Sample - Superstore'!R:R,'Sample - Superstore'!$V:$V,$A3750,'Sample - Superstore'!$N:$N,$B3750)</f>
        <v>26.25</v>
      </c>
      <c r="G3750" s="43" t="str">
        <f>IF(OR($F3750&lt;Lower_Limit,$F3750&gt;Upper_Limit),TRUE,IF($F3750&gt;Upper_percentile,"P99",IF($F3750&lt;Lower_percentile,"P01","")))</f>
        <v/>
      </c>
      <c r="H3750" s="44">
        <f>SUMIFS('Sample - Superstore'!S:S,'Sample - Superstore'!$V:$V,$A3750,'Sample - Superstore'!$N:$N,$B3750)</f>
        <v>7</v>
      </c>
      <c r="I3750" s="45">
        <f>SUMIFS('Sample - Superstore'!T:T,'Sample - Superstore'!$V:$V,$A3750,'Sample - Superstore'!$N:$N,$B3750)</f>
        <v>0</v>
      </c>
      <c r="J3750" s="42">
        <f>SUMIFS('Sample - Superstore'!U:U,'Sample - Superstore'!$V:$V,$A3750,'Sample - Superstore'!$N:$N,$B3750)</f>
        <v>12.6</v>
      </c>
      <c r="N3750" s="40"/>
    </row>
    <row r="3751">
      <c r="A3751" s="41" t="s">
        <v>8638</v>
      </c>
      <c r="B3751" s="36" t="s">
        <v>748</v>
      </c>
      <c r="C3751" s="36" t="s">
        <v>51</v>
      </c>
      <c r="D3751" s="36" t="s">
        <v>76</v>
      </c>
      <c r="E3751" s="36" t="s">
        <v>749</v>
      </c>
      <c r="F3751" s="42">
        <f>SUMIFS('Sample - Superstore'!R:R,'Sample - Superstore'!$V:$V,$A3751,'Sample - Superstore'!$N:$N,$B3751)</f>
        <v>94.97475556</v>
      </c>
      <c r="G3751" s="43" t="str">
        <f>IF(OR($F3751&lt;Lower_Limit,$F3751&gt;Upper_Limit),TRUE,IF($F3751&gt;Upper_percentile,"P99",IF($F3751&lt;Lower_percentile,"P01","")))</f>
        <v/>
      </c>
      <c r="H3751" s="44">
        <f>SUMIFS('Sample - Superstore'!S:S,'Sample - Superstore'!$V:$V,$A3751,'Sample - Superstore'!$N:$N,$B3751)</f>
        <v>4</v>
      </c>
      <c r="I3751" s="45">
        <f>SUMIFS('Sample - Superstore'!T:T,'Sample - Superstore'!$V:$V,$A3751,'Sample - Superstore'!$N:$N,$B3751)</f>
        <v>0.7</v>
      </c>
      <c r="J3751" s="42">
        <f>SUMIFS('Sample - Superstore'!U:U,'Sample - Superstore'!$V:$V,$A3751,'Sample - Superstore'!$N:$N,$B3751)</f>
        <v>-66.48232889</v>
      </c>
      <c r="N3751" s="40"/>
    </row>
    <row r="3752">
      <c r="A3752" s="41" t="s">
        <v>8638</v>
      </c>
      <c r="B3752" s="36" t="s">
        <v>3190</v>
      </c>
      <c r="C3752" s="36" t="s">
        <v>39</v>
      </c>
      <c r="D3752" s="36" t="s">
        <v>40</v>
      </c>
      <c r="E3752" s="36" t="s">
        <v>3191</v>
      </c>
      <c r="F3752" s="42">
        <f>SUMIFS('Sample - Superstore'!R:R,'Sample - Superstore'!$V:$V,$A3752,'Sample - Superstore'!$N:$N,$B3752)</f>
        <v>111.2714815</v>
      </c>
      <c r="G3752" s="43" t="str">
        <f>IF(OR($F3752&lt;Lower_Limit,$F3752&gt;Upper_Limit),TRUE,IF($F3752&gt;Upper_percentile,"P99",IF($F3752&lt;Lower_percentile,"P01","")))</f>
        <v/>
      </c>
      <c r="H3752" s="44">
        <f>SUMIFS('Sample - Superstore'!S:S,'Sample - Superstore'!$V:$V,$A3752,'Sample - Superstore'!$N:$N,$B3752)</f>
        <v>5</v>
      </c>
      <c r="I3752" s="45">
        <f>SUMIFS('Sample - Superstore'!T:T,'Sample - Superstore'!$V:$V,$A3752,'Sample - Superstore'!$N:$N,$B3752)</f>
        <v>0</v>
      </c>
      <c r="J3752" s="42">
        <f>SUMIFS('Sample - Superstore'!U:U,'Sample - Superstore'!$V:$V,$A3752,'Sample - Superstore'!$N:$N,$B3752)</f>
        <v>53.41031111</v>
      </c>
      <c r="N3752" s="40"/>
    </row>
    <row r="3753">
      <c r="A3753" s="41" t="s">
        <v>8638</v>
      </c>
      <c r="B3753" s="36" t="s">
        <v>2340</v>
      </c>
      <c r="C3753" s="36" t="s">
        <v>51</v>
      </c>
      <c r="D3753" s="36" t="s">
        <v>124</v>
      </c>
      <c r="E3753" s="36" t="s">
        <v>2341</v>
      </c>
      <c r="F3753" s="42">
        <f>SUMIFS('Sample - Superstore'!R:R,'Sample - Superstore'!$V:$V,$A3753,'Sample - Superstore'!$N:$N,$B3753)</f>
        <v>67.83198025</v>
      </c>
      <c r="G3753" s="43" t="str">
        <f>IF(OR($F3753&lt;Lower_Limit,$F3753&gt;Upper_Limit),TRUE,IF($F3753&gt;Upper_percentile,"P99",IF($F3753&lt;Lower_percentile,"P01","")))</f>
        <v/>
      </c>
      <c r="H3753" s="44">
        <f>SUMIFS('Sample - Superstore'!S:S,'Sample - Superstore'!$V:$V,$A3753,'Sample - Superstore'!$N:$N,$B3753)</f>
        <v>3</v>
      </c>
      <c r="I3753" s="45">
        <f>SUMIFS('Sample - Superstore'!T:T,'Sample - Superstore'!$V:$V,$A3753,'Sample - Superstore'!$N:$N,$B3753)</f>
        <v>0.2</v>
      </c>
      <c r="J3753" s="42">
        <f>SUMIFS('Sample - Superstore'!U:U,'Sample - Superstore'!$V:$V,$A3753,'Sample - Superstore'!$N:$N,$B3753)</f>
        <v>22.04539358</v>
      </c>
      <c r="N3753" s="40"/>
    </row>
    <row r="3754">
      <c r="A3754" s="41" t="s">
        <v>8638</v>
      </c>
      <c r="B3754" s="36" t="s">
        <v>1599</v>
      </c>
      <c r="C3754" s="36" t="s">
        <v>39</v>
      </c>
      <c r="D3754" s="36" t="s">
        <v>40</v>
      </c>
      <c r="E3754" s="36" t="s">
        <v>1600</v>
      </c>
      <c r="F3754" s="42">
        <f>SUMIFS('Sample - Superstore'!R:R,'Sample - Superstore'!$V:$V,$A3754,'Sample - Superstore'!$N:$N,$B3754)</f>
        <v>45.52820741</v>
      </c>
      <c r="G3754" s="43" t="str">
        <f>IF(OR($F3754&lt;Lower_Limit,$F3754&gt;Upper_Limit),TRUE,IF($F3754&gt;Upper_percentile,"P99",IF($F3754&lt;Lower_percentile,"P01","")))</f>
        <v/>
      </c>
      <c r="H3754" s="44">
        <f>SUMIFS('Sample - Superstore'!S:S,'Sample - Superstore'!$V:$V,$A3754,'Sample - Superstore'!$N:$N,$B3754)</f>
        <v>1</v>
      </c>
      <c r="I3754" s="45">
        <f>SUMIFS('Sample - Superstore'!T:T,'Sample - Superstore'!$V:$V,$A3754,'Sample - Superstore'!$N:$N,$B3754)</f>
        <v>0.2</v>
      </c>
      <c r="J3754" s="42">
        <f>SUMIFS('Sample - Superstore'!U:U,'Sample - Superstore'!$V:$V,$A3754,'Sample - Superstore'!$N:$N,$B3754)</f>
        <v>5.121923333</v>
      </c>
      <c r="N3754" s="40"/>
    </row>
    <row r="3755">
      <c r="A3755" s="41" t="s">
        <v>8638</v>
      </c>
      <c r="B3755" s="36" t="s">
        <v>1363</v>
      </c>
      <c r="C3755" s="36" t="s">
        <v>51</v>
      </c>
      <c r="D3755" s="36" t="s">
        <v>52</v>
      </c>
      <c r="E3755" s="36" t="s">
        <v>1364</v>
      </c>
      <c r="F3755" s="42">
        <f>SUMIFS('Sample - Superstore'!R:R,'Sample - Superstore'!$V:$V,$A3755,'Sample - Superstore'!$N:$N,$B3755)</f>
        <v>56.56</v>
      </c>
      <c r="G3755" s="43" t="str">
        <f>IF(OR($F3755&lt;Lower_Limit,$F3755&gt;Upper_Limit),TRUE,IF($F3755&gt;Upper_percentile,"P99",IF($F3755&lt;Lower_percentile,"P01","")))</f>
        <v/>
      </c>
      <c r="H3755" s="44">
        <f>SUMIFS('Sample - Superstore'!S:S,'Sample - Superstore'!$V:$V,$A3755,'Sample - Superstore'!$N:$N,$B3755)</f>
        <v>2</v>
      </c>
      <c r="I3755" s="45">
        <f>SUMIFS('Sample - Superstore'!T:T,'Sample - Superstore'!$V:$V,$A3755,'Sample - Superstore'!$N:$N,$B3755)</f>
        <v>0</v>
      </c>
      <c r="J3755" s="42">
        <f>SUMIFS('Sample - Superstore'!U:U,'Sample - Superstore'!$V:$V,$A3755,'Sample - Superstore'!$N:$N,$B3755)</f>
        <v>15.2712</v>
      </c>
      <c r="N3755" s="40"/>
    </row>
    <row r="3756">
      <c r="A3756" s="41" t="s">
        <v>8638</v>
      </c>
      <c r="B3756" s="36" t="s">
        <v>5093</v>
      </c>
      <c r="C3756" s="36" t="s">
        <v>51</v>
      </c>
      <c r="D3756" s="36" t="s">
        <v>76</v>
      </c>
      <c r="E3756" s="36" t="s">
        <v>5094</v>
      </c>
      <c r="F3756" s="42">
        <f>SUMIFS('Sample - Superstore'!R:R,'Sample - Superstore'!$V:$V,$A3756,'Sample - Superstore'!$N:$N,$B3756)</f>
        <v>21.68009877</v>
      </c>
      <c r="G3756" s="43" t="str">
        <f>IF(OR($F3756&lt;Lower_Limit,$F3756&gt;Upper_Limit),TRUE,IF($F3756&gt;Upper_percentile,"P99",IF($F3756&lt;Lower_percentile,"P01","")))</f>
        <v/>
      </c>
      <c r="H3756" s="44">
        <f>SUMIFS('Sample - Superstore'!S:S,'Sample - Superstore'!$V:$V,$A3756,'Sample - Superstore'!$N:$N,$B3756)</f>
        <v>4</v>
      </c>
      <c r="I3756" s="45">
        <f>SUMIFS('Sample - Superstore'!T:T,'Sample - Superstore'!$V:$V,$A3756,'Sample - Superstore'!$N:$N,$B3756)</f>
        <v>0</v>
      </c>
      <c r="J3756" s="42">
        <f>SUMIFS('Sample - Superstore'!U:U,'Sample - Superstore'!$V:$V,$A3756,'Sample - Superstore'!$N:$N,$B3756)</f>
        <v>10.40644741</v>
      </c>
      <c r="N3756" s="40"/>
    </row>
    <row r="3757">
      <c r="A3757" s="41" t="s">
        <v>8638</v>
      </c>
      <c r="B3757" s="36" t="s">
        <v>7173</v>
      </c>
      <c r="C3757" s="36" t="s">
        <v>51</v>
      </c>
      <c r="D3757" s="36" t="s">
        <v>283</v>
      </c>
      <c r="E3757" s="36" t="s">
        <v>7174</v>
      </c>
      <c r="F3757" s="42">
        <f>SUMIFS('Sample - Superstore'!R:R,'Sample - Superstore'!$V:$V,$A3757,'Sample - Superstore'!$N:$N,$B3757)</f>
        <v>192.8934815</v>
      </c>
      <c r="G3757" s="43" t="str">
        <f>IF(OR($F3757&lt;Lower_Limit,$F3757&gt;Upper_Limit),TRUE,IF($F3757&gt;Upper_percentile,"P99",IF($F3757&lt;Lower_percentile,"P01","")))</f>
        <v/>
      </c>
      <c r="H3757" s="44">
        <f>SUMIFS('Sample - Superstore'!S:S,'Sample - Superstore'!$V:$V,$A3757,'Sample - Superstore'!$N:$N,$B3757)</f>
        <v>6</v>
      </c>
      <c r="I3757" s="45">
        <f>SUMIFS('Sample - Superstore'!T:T,'Sample - Superstore'!$V:$V,$A3757,'Sample - Superstore'!$N:$N,$B3757)</f>
        <v>0</v>
      </c>
      <c r="J3757" s="42">
        <f>SUMIFS('Sample - Superstore'!U:U,'Sample - Superstore'!$V:$V,$A3757,'Sample - Superstore'!$N:$N,$B3757)</f>
        <v>67.51271852</v>
      </c>
      <c r="N3757" s="40"/>
    </row>
    <row r="3758">
      <c r="A3758" s="41" t="s">
        <v>8638</v>
      </c>
      <c r="B3758" s="36" t="s">
        <v>3352</v>
      </c>
      <c r="C3758" s="36" t="s">
        <v>39</v>
      </c>
      <c r="D3758" s="36" t="s">
        <v>40</v>
      </c>
      <c r="E3758" s="36" t="s">
        <v>3353</v>
      </c>
      <c r="F3758" s="42">
        <f>SUMIFS('Sample - Superstore'!R:R,'Sample - Superstore'!$V:$V,$A3758,'Sample - Superstore'!$N:$N,$B3758)</f>
        <v>353.3856099</v>
      </c>
      <c r="G3758" s="43" t="str">
        <f>IF(OR($F3758&lt;Lower_Limit,$F3758&gt;Upper_Limit),TRUE,IF($F3758&gt;Upper_percentile,"P99",IF($F3758&lt;Lower_percentile,"P01","")))</f>
        <v/>
      </c>
      <c r="H3758" s="44">
        <f>SUMIFS('Sample - Superstore'!S:S,'Sample - Superstore'!$V:$V,$A3758,'Sample - Superstore'!$N:$N,$B3758)</f>
        <v>4</v>
      </c>
      <c r="I3758" s="45">
        <f>SUMIFS('Sample - Superstore'!T:T,'Sample - Superstore'!$V:$V,$A3758,'Sample - Superstore'!$N:$N,$B3758)</f>
        <v>0.4</v>
      </c>
      <c r="J3758" s="42">
        <f>SUMIFS('Sample - Superstore'!U:U,'Sample - Superstore'!$V:$V,$A3758,'Sample - Superstore'!$N:$N,$B3758)</f>
        <v>-70.67712198</v>
      </c>
      <c r="N3758" s="40"/>
    </row>
    <row r="3759">
      <c r="A3759" s="41" t="s">
        <v>8638</v>
      </c>
      <c r="B3759" s="36" t="s">
        <v>3718</v>
      </c>
      <c r="C3759" s="36" t="s">
        <v>51</v>
      </c>
      <c r="D3759" s="36" t="s">
        <v>124</v>
      </c>
      <c r="E3759" s="36" t="s">
        <v>3719</v>
      </c>
      <c r="F3759" s="42">
        <f>SUMIFS('Sample - Superstore'!R:R,'Sample - Superstore'!$V:$V,$A3759,'Sample - Superstore'!$N:$N,$B3759)</f>
        <v>14.28015638</v>
      </c>
      <c r="G3759" s="43" t="str">
        <f>IF(OR($F3759&lt;Lower_Limit,$F3759&gt;Upper_Limit),TRUE,IF($F3759&gt;Upper_percentile,"P99",IF($F3759&lt;Lower_percentile,"P01","")))</f>
        <v/>
      </c>
      <c r="H3759" s="44">
        <f>SUMIFS('Sample - Superstore'!S:S,'Sample - Superstore'!$V:$V,$A3759,'Sample - Superstore'!$N:$N,$B3759)</f>
        <v>1</v>
      </c>
      <c r="I3759" s="45">
        <f>SUMIFS('Sample - Superstore'!T:T,'Sample - Superstore'!$V:$V,$A3759,'Sample - Superstore'!$N:$N,$B3759)</f>
        <v>0</v>
      </c>
      <c r="J3759" s="42">
        <f>SUMIFS('Sample - Superstore'!U:U,'Sample - Superstore'!$V:$V,$A3759,'Sample - Superstore'!$N:$N,$B3759)</f>
        <v>6.854475062</v>
      </c>
      <c r="N3759" s="40"/>
    </row>
    <row r="3760">
      <c r="A3760" s="41" t="s">
        <v>8638</v>
      </c>
      <c r="B3760" s="36" t="s">
        <v>5502</v>
      </c>
      <c r="C3760" s="36" t="s">
        <v>51</v>
      </c>
      <c r="D3760" s="36" t="s">
        <v>76</v>
      </c>
      <c r="E3760" s="36" t="s">
        <v>5503</v>
      </c>
      <c r="F3760" s="42">
        <f>SUMIFS('Sample - Superstore'!R:R,'Sample - Superstore'!$V:$V,$A3760,'Sample - Superstore'!$N:$N,$B3760)</f>
        <v>13.62430864</v>
      </c>
      <c r="G3760" s="43" t="str">
        <f>IF(OR($F3760&lt;Lower_Limit,$F3760&gt;Upper_Limit),TRUE,IF($F3760&gt;Upper_percentile,"P99",IF($F3760&lt;Lower_percentile,"P01","")))</f>
        <v/>
      </c>
      <c r="H3760" s="44">
        <f>SUMIFS('Sample - Superstore'!S:S,'Sample - Superstore'!$V:$V,$A3760,'Sample - Superstore'!$N:$N,$B3760)</f>
        <v>3</v>
      </c>
      <c r="I3760" s="45">
        <f>SUMIFS('Sample - Superstore'!T:T,'Sample - Superstore'!$V:$V,$A3760,'Sample - Superstore'!$N:$N,$B3760)</f>
        <v>0</v>
      </c>
      <c r="J3760" s="42">
        <f>SUMIFS('Sample - Superstore'!U:U,'Sample - Superstore'!$V:$V,$A3760,'Sample - Superstore'!$N:$N,$B3760)</f>
        <v>6.675911235</v>
      </c>
      <c r="N3760" s="40"/>
    </row>
    <row r="3761">
      <c r="A3761" s="41" t="s">
        <v>8639</v>
      </c>
      <c r="B3761" s="36" t="s">
        <v>5293</v>
      </c>
      <c r="C3761" s="36" t="s">
        <v>39</v>
      </c>
      <c r="D3761" s="36" t="s">
        <v>40</v>
      </c>
      <c r="E3761" s="36" t="s">
        <v>5294</v>
      </c>
      <c r="F3761" s="42">
        <f>SUMIFS('Sample - Superstore'!R:R,'Sample - Superstore'!$V:$V,$A3761,'Sample - Superstore'!$N:$N,$B3761)</f>
        <v>118.8147621</v>
      </c>
      <c r="G3761" s="43" t="str">
        <f>IF(OR($F3761&lt;Lower_Limit,$F3761&gt;Upper_Limit),TRUE,IF($F3761&gt;Upper_percentile,"P99",IF($F3761&lt;Lower_percentile,"P01","")))</f>
        <v/>
      </c>
      <c r="H3761" s="44">
        <f>SUMIFS('Sample - Superstore'!S:S,'Sample - Superstore'!$V:$V,$A3761,'Sample - Superstore'!$N:$N,$B3761)</f>
        <v>2</v>
      </c>
      <c r="I3761" s="45">
        <f>SUMIFS('Sample - Superstore'!T:T,'Sample - Superstore'!$V:$V,$A3761,'Sample - Superstore'!$N:$N,$B3761)</f>
        <v>0.2</v>
      </c>
      <c r="J3761" s="42">
        <f>SUMIFS('Sample - Superstore'!U:U,'Sample - Superstore'!$V:$V,$A3761,'Sample - Superstore'!$N:$N,$B3761)</f>
        <v>7.425922634</v>
      </c>
      <c r="N3761" s="40"/>
    </row>
    <row r="3762">
      <c r="A3762" s="41" t="s">
        <v>8639</v>
      </c>
      <c r="B3762" s="36" t="s">
        <v>3891</v>
      </c>
      <c r="C3762" s="36" t="s">
        <v>39</v>
      </c>
      <c r="D3762" s="36" t="s">
        <v>40</v>
      </c>
      <c r="E3762" s="36" t="s">
        <v>3892</v>
      </c>
      <c r="F3762" s="42">
        <f>SUMIFS('Sample - Superstore'!R:R,'Sample - Superstore'!$V:$V,$A3762,'Sample - Superstore'!$N:$N,$B3762)</f>
        <v>176.2208199</v>
      </c>
      <c r="G3762" s="43" t="str">
        <f>IF(OR($F3762&lt;Lower_Limit,$F3762&gt;Upper_Limit),TRUE,IF($F3762&gt;Upper_percentile,"P99",IF($F3762&lt;Lower_percentile,"P01","")))</f>
        <v/>
      </c>
      <c r="H3762" s="44">
        <f>SUMIFS('Sample - Superstore'!S:S,'Sample - Superstore'!$V:$V,$A3762,'Sample - Superstore'!$N:$N,$B3762)</f>
        <v>5</v>
      </c>
      <c r="I3762" s="45">
        <f>SUMIFS('Sample - Superstore'!T:T,'Sample - Superstore'!$V:$V,$A3762,'Sample - Superstore'!$N:$N,$B3762)</f>
        <v>0.2</v>
      </c>
      <c r="J3762" s="42">
        <f>SUMIFS('Sample - Superstore'!U:U,'Sample - Superstore'!$V:$V,$A3762,'Sample - Superstore'!$N:$N,$B3762)</f>
        <v>11.01380125</v>
      </c>
      <c r="N3762" s="40"/>
    </row>
    <row r="3763">
      <c r="A3763" s="41" t="s">
        <v>8639</v>
      </c>
      <c r="B3763" s="36" t="s">
        <v>1963</v>
      </c>
      <c r="C3763" s="36" t="s">
        <v>39</v>
      </c>
      <c r="D3763" s="36" t="s">
        <v>446</v>
      </c>
      <c r="E3763" s="36" t="s">
        <v>1964</v>
      </c>
      <c r="F3763" s="42">
        <f>SUMIFS('Sample - Superstore'!R:R,'Sample - Superstore'!$V:$V,$A3763,'Sample - Superstore'!$N:$N,$B3763)</f>
        <v>1782.496237</v>
      </c>
      <c r="G3763" s="43" t="str">
        <f>IF(OR($F3763&lt;Lower_Limit,$F3763&gt;Upper_Limit),TRUE,IF($F3763&gt;Upper_percentile,"P99",IF($F3763&lt;Lower_percentile,"P01","")))</f>
        <v/>
      </c>
      <c r="H3763" s="44">
        <f>SUMIFS('Sample - Superstore'!S:S,'Sample - Superstore'!$V:$V,$A3763,'Sample - Superstore'!$N:$N,$B3763)</f>
        <v>3</v>
      </c>
      <c r="I3763" s="45">
        <f>SUMIFS('Sample - Superstore'!T:T,'Sample - Superstore'!$V:$V,$A3763,'Sample - Superstore'!$N:$N,$B3763)</f>
        <v>0.4</v>
      </c>
      <c r="J3763" s="42">
        <f>SUMIFS('Sample - Superstore'!U:U,'Sample - Superstore'!$V:$V,$A3763,'Sample - Superstore'!$N:$N,$B3763)</f>
        <v>-326.7909768</v>
      </c>
      <c r="N3763" s="40"/>
    </row>
    <row r="3764">
      <c r="A3764" s="41" t="s">
        <v>8639</v>
      </c>
      <c r="B3764" s="36" t="s">
        <v>7180</v>
      </c>
      <c r="C3764" s="36" t="s">
        <v>51</v>
      </c>
      <c r="D3764" s="36" t="s">
        <v>124</v>
      </c>
      <c r="E3764" s="36" t="s">
        <v>7181</v>
      </c>
      <c r="F3764" s="42">
        <f>SUMIFS('Sample - Superstore'!R:R,'Sample - Superstore'!$V:$V,$A3764,'Sample - Superstore'!$N:$N,$B3764)</f>
        <v>44.91946667</v>
      </c>
      <c r="G3764" s="43" t="str">
        <f>IF(OR($F3764&lt;Lower_Limit,$F3764&gt;Upper_Limit),TRUE,IF($F3764&gt;Upper_percentile,"P99",IF($F3764&lt;Lower_percentile,"P01","")))</f>
        <v/>
      </c>
      <c r="H3764" s="44">
        <f>SUMIFS('Sample - Superstore'!S:S,'Sample - Superstore'!$V:$V,$A3764,'Sample - Superstore'!$N:$N,$B3764)</f>
        <v>7</v>
      </c>
      <c r="I3764" s="45">
        <f>SUMIFS('Sample - Superstore'!T:T,'Sample - Superstore'!$V:$V,$A3764,'Sample - Superstore'!$N:$N,$B3764)</f>
        <v>0.2</v>
      </c>
      <c r="J3764" s="42">
        <f>SUMIFS('Sample - Superstore'!U:U,'Sample - Superstore'!$V:$V,$A3764,'Sample - Superstore'!$N:$N,$B3764)</f>
        <v>15.72181333</v>
      </c>
      <c r="N3764" s="40"/>
    </row>
    <row r="3765">
      <c r="A3765" s="41" t="s">
        <v>8639</v>
      </c>
      <c r="B3765" s="36" t="s">
        <v>5380</v>
      </c>
      <c r="C3765" s="36" t="s">
        <v>51</v>
      </c>
      <c r="D3765" s="36" t="s">
        <v>76</v>
      </c>
      <c r="E3765" s="36" t="s">
        <v>5381</v>
      </c>
      <c r="F3765" s="42">
        <f>SUMIFS('Sample - Superstore'!R:R,'Sample - Superstore'!$V:$V,$A3765,'Sample - Superstore'!$N:$N,$B3765)</f>
        <v>121.3043347</v>
      </c>
      <c r="G3765" s="43" t="str">
        <f>IF(OR($F3765&lt;Lower_Limit,$F3765&gt;Upper_Limit),TRUE,IF($F3765&gt;Upper_percentile,"P99",IF($F3765&lt;Lower_percentile,"P01","")))</f>
        <v/>
      </c>
      <c r="H3765" s="44">
        <f>SUMIFS('Sample - Superstore'!S:S,'Sample - Superstore'!$V:$V,$A3765,'Sample - Superstore'!$N:$N,$B3765)</f>
        <v>5</v>
      </c>
      <c r="I3765" s="45">
        <f>SUMIFS('Sample - Superstore'!T:T,'Sample - Superstore'!$V:$V,$A3765,'Sample - Superstore'!$N:$N,$B3765)</f>
        <v>0.2</v>
      </c>
      <c r="J3765" s="42">
        <f>SUMIFS('Sample - Superstore'!U:U,'Sample - Superstore'!$V:$V,$A3765,'Sample - Superstore'!$N:$N,$B3765)</f>
        <v>49.73931732</v>
      </c>
      <c r="N3765" s="40"/>
    </row>
    <row r="3766">
      <c r="A3766" s="41" t="s">
        <v>8639</v>
      </c>
      <c r="B3766" s="36" t="s">
        <v>510</v>
      </c>
      <c r="C3766" s="36" t="s">
        <v>51</v>
      </c>
      <c r="D3766" s="36" t="s">
        <v>52</v>
      </c>
      <c r="E3766" s="36" t="s">
        <v>511</v>
      </c>
      <c r="F3766" s="42">
        <f>SUMIFS('Sample - Superstore'!R:R,'Sample - Superstore'!$V:$V,$A3766,'Sample - Superstore'!$N:$N,$B3766)</f>
        <v>186.54</v>
      </c>
      <c r="G3766" s="43" t="str">
        <f>IF(OR($F3766&lt;Lower_Limit,$F3766&gt;Upper_Limit),TRUE,IF($F3766&gt;Upper_percentile,"P99",IF($F3766&lt;Lower_percentile,"P01","")))</f>
        <v/>
      </c>
      <c r="H3766" s="44">
        <f>SUMIFS('Sample - Superstore'!S:S,'Sample - Superstore'!$V:$V,$A3766,'Sample - Superstore'!$N:$N,$B3766)</f>
        <v>3</v>
      </c>
      <c r="I3766" s="45">
        <f>SUMIFS('Sample - Superstore'!T:T,'Sample - Superstore'!$V:$V,$A3766,'Sample - Superstore'!$N:$N,$B3766)</f>
        <v>0</v>
      </c>
      <c r="J3766" s="42">
        <f>SUMIFS('Sample - Superstore'!U:U,'Sample - Superstore'!$V:$V,$A3766,'Sample - Superstore'!$N:$N,$B3766)</f>
        <v>50.3658</v>
      </c>
      <c r="N3766" s="40"/>
    </row>
    <row r="3767">
      <c r="A3767" s="41" t="s">
        <v>8639</v>
      </c>
      <c r="B3767" s="36" t="s">
        <v>4398</v>
      </c>
      <c r="C3767" s="36" t="s">
        <v>35</v>
      </c>
      <c r="D3767" s="36" t="s">
        <v>36</v>
      </c>
      <c r="E3767" s="36" t="s">
        <v>4399</v>
      </c>
      <c r="F3767" s="42">
        <f>SUMIFS('Sample - Superstore'!R:R,'Sample - Superstore'!$V:$V,$A3767,'Sample - Superstore'!$N:$N,$B3767)</f>
        <v>227.1398025</v>
      </c>
      <c r="G3767" s="43" t="str">
        <f>IF(OR($F3767&lt;Lower_Limit,$F3767&gt;Upper_Limit),TRUE,IF($F3767&gt;Upper_percentile,"P99",IF($F3767&lt;Lower_percentile,"P01","")))</f>
        <v/>
      </c>
      <c r="H3767" s="44">
        <f>SUMIFS('Sample - Superstore'!S:S,'Sample - Superstore'!$V:$V,$A3767,'Sample - Superstore'!$N:$N,$B3767)</f>
        <v>2</v>
      </c>
      <c r="I3767" s="45">
        <f>SUMIFS('Sample - Superstore'!T:T,'Sample - Superstore'!$V:$V,$A3767,'Sample - Superstore'!$N:$N,$B3767)</f>
        <v>0.3</v>
      </c>
      <c r="J3767" s="42">
        <f>SUMIFS('Sample - Superstore'!U:U,'Sample - Superstore'!$V:$V,$A3767,'Sample - Superstore'!$N:$N,$B3767)</f>
        <v>-45.42796049</v>
      </c>
      <c r="N3767" s="40"/>
    </row>
    <row r="3768">
      <c r="A3768" s="41" t="s">
        <v>8639</v>
      </c>
      <c r="B3768" s="36" t="s">
        <v>1309</v>
      </c>
      <c r="C3768" s="36" t="s">
        <v>51</v>
      </c>
      <c r="D3768" s="36" t="s">
        <v>297</v>
      </c>
      <c r="E3768" s="36" t="s">
        <v>1310</v>
      </c>
      <c r="F3768" s="42">
        <f>SUMIFS('Sample - Superstore'!R:R,'Sample - Superstore'!$V:$V,$A3768,'Sample - Superstore'!$N:$N,$B3768)</f>
        <v>51.75</v>
      </c>
      <c r="G3768" s="43" t="str">
        <f>IF(OR($F3768&lt;Lower_Limit,$F3768&gt;Upper_Limit),TRUE,IF($F3768&gt;Upper_percentile,"P99",IF($F3768&lt;Lower_percentile,"P01","")))</f>
        <v/>
      </c>
      <c r="H3768" s="44">
        <f>SUMIFS('Sample - Superstore'!S:S,'Sample - Superstore'!$V:$V,$A3768,'Sample - Superstore'!$N:$N,$B3768)</f>
        <v>5</v>
      </c>
      <c r="I3768" s="45">
        <f>SUMIFS('Sample - Superstore'!T:T,'Sample - Superstore'!$V:$V,$A3768,'Sample - Superstore'!$N:$N,$B3768)</f>
        <v>0</v>
      </c>
      <c r="J3768" s="42">
        <f>SUMIFS('Sample - Superstore'!U:U,'Sample - Superstore'!$V:$V,$A3768,'Sample - Superstore'!$N:$N,$B3768)</f>
        <v>24.84</v>
      </c>
      <c r="N3768" s="40"/>
    </row>
    <row r="3769">
      <c r="A3769" s="41" t="s">
        <v>8639</v>
      </c>
      <c r="B3769" s="36" t="s">
        <v>519</v>
      </c>
      <c r="C3769" s="36" t="s">
        <v>35</v>
      </c>
      <c r="D3769" s="36" t="s">
        <v>121</v>
      </c>
      <c r="E3769" s="36" t="s">
        <v>520</v>
      </c>
      <c r="F3769" s="42">
        <f>SUMIFS('Sample - Superstore'!R:R,'Sample - Superstore'!$V:$V,$A3769,'Sample - Superstore'!$N:$N,$B3769)</f>
        <v>123.96</v>
      </c>
      <c r="G3769" s="43" t="str">
        <f>IF(OR($F3769&lt;Lower_Limit,$F3769&gt;Upper_Limit),TRUE,IF($F3769&gt;Upper_percentile,"P99",IF($F3769&lt;Lower_percentile,"P01","")))</f>
        <v/>
      </c>
      <c r="H3769" s="44">
        <f>SUMIFS('Sample - Superstore'!S:S,'Sample - Superstore'!$V:$V,$A3769,'Sample - Superstore'!$N:$N,$B3769)</f>
        <v>3</v>
      </c>
      <c r="I3769" s="45">
        <f>SUMIFS('Sample - Superstore'!T:T,'Sample - Superstore'!$V:$V,$A3769,'Sample - Superstore'!$N:$N,$B3769)</f>
        <v>0</v>
      </c>
      <c r="J3769" s="42">
        <f>SUMIFS('Sample - Superstore'!U:U,'Sample - Superstore'!$V:$V,$A3769,'Sample - Superstore'!$N:$N,$B3769)</f>
        <v>11.1564</v>
      </c>
      <c r="N3769" s="40"/>
    </row>
    <row r="3770">
      <c r="A3770" s="41" t="s">
        <v>8639</v>
      </c>
      <c r="B3770" s="36" t="s">
        <v>4532</v>
      </c>
      <c r="C3770" s="36" t="s">
        <v>51</v>
      </c>
      <c r="D3770" s="36" t="s">
        <v>52</v>
      </c>
      <c r="E3770" s="36" t="s">
        <v>4533</v>
      </c>
      <c r="F3770" s="42">
        <f>SUMIFS('Sample - Superstore'!R:R,'Sample - Superstore'!$V:$V,$A3770,'Sample - Superstore'!$N:$N,$B3770)</f>
        <v>99.87</v>
      </c>
      <c r="G3770" s="43" t="str">
        <f>IF(OR($F3770&lt;Lower_Limit,$F3770&gt;Upper_Limit),TRUE,IF($F3770&gt;Upper_percentile,"P99",IF($F3770&lt;Lower_percentile,"P01","")))</f>
        <v/>
      </c>
      <c r="H3770" s="44">
        <f>SUMIFS('Sample - Superstore'!S:S,'Sample - Superstore'!$V:$V,$A3770,'Sample - Superstore'!$N:$N,$B3770)</f>
        <v>3</v>
      </c>
      <c r="I3770" s="45">
        <f>SUMIFS('Sample - Superstore'!T:T,'Sample - Superstore'!$V:$V,$A3770,'Sample - Superstore'!$N:$N,$B3770)</f>
        <v>0</v>
      </c>
      <c r="J3770" s="42">
        <f>SUMIFS('Sample - Superstore'!U:U,'Sample - Superstore'!$V:$V,$A3770,'Sample - Superstore'!$N:$N,$B3770)</f>
        <v>23.9688</v>
      </c>
      <c r="N3770" s="40"/>
    </row>
    <row r="3771">
      <c r="A3771" s="41" t="s">
        <v>8639</v>
      </c>
      <c r="B3771" s="36" t="s">
        <v>4754</v>
      </c>
      <c r="C3771" s="36" t="s">
        <v>39</v>
      </c>
      <c r="D3771" s="36" t="s">
        <v>61</v>
      </c>
      <c r="E3771" s="36" t="s">
        <v>4755</v>
      </c>
      <c r="F3771" s="42">
        <f>SUMIFS('Sample - Superstore'!R:R,'Sample - Superstore'!$V:$V,$A3771,'Sample - Superstore'!$N:$N,$B3771)</f>
        <v>82.49940741</v>
      </c>
      <c r="G3771" s="43" t="str">
        <f>IF(OR($F3771&lt;Lower_Limit,$F3771&gt;Upper_Limit),TRUE,IF($F3771&gt;Upper_percentile,"P99",IF($F3771&lt;Lower_percentile,"P01","")))</f>
        <v/>
      </c>
      <c r="H3771" s="44">
        <f>SUMIFS('Sample - Superstore'!S:S,'Sample - Superstore'!$V:$V,$A3771,'Sample - Superstore'!$N:$N,$B3771)</f>
        <v>5</v>
      </c>
      <c r="I3771" s="45">
        <f>SUMIFS('Sample - Superstore'!T:T,'Sample - Superstore'!$V:$V,$A3771,'Sample - Superstore'!$N:$N,$B3771)</f>
        <v>0.2</v>
      </c>
      <c r="J3771" s="42">
        <f>SUMIFS('Sample - Superstore'!U:U,'Sample - Superstore'!$V:$V,$A3771,'Sample - Superstore'!$N:$N,$B3771)</f>
        <v>20.86038889</v>
      </c>
      <c r="N3771" s="40"/>
    </row>
    <row r="3772">
      <c r="A3772" s="41" t="s">
        <v>8639</v>
      </c>
      <c r="B3772" s="36" t="s">
        <v>7193</v>
      </c>
      <c r="C3772" s="36" t="s">
        <v>51</v>
      </c>
      <c r="D3772" s="36" t="s">
        <v>52</v>
      </c>
      <c r="E3772" s="36" t="s">
        <v>7194</v>
      </c>
      <c r="F3772" s="42">
        <f>SUMIFS('Sample - Superstore'!R:R,'Sample - Superstore'!$V:$V,$A3772,'Sample - Superstore'!$N:$N,$B3772)</f>
        <v>48.12184033</v>
      </c>
      <c r="G3772" s="43" t="str">
        <f>IF(OR($F3772&lt;Lower_Limit,$F3772&gt;Upper_Limit),TRUE,IF($F3772&gt;Upper_percentile,"P99",IF($F3772&lt;Lower_percentile,"P01","")))</f>
        <v/>
      </c>
      <c r="H3772" s="44">
        <f>SUMIFS('Sample - Superstore'!S:S,'Sample - Superstore'!$V:$V,$A3772,'Sample - Superstore'!$N:$N,$B3772)</f>
        <v>3</v>
      </c>
      <c r="I3772" s="45">
        <f>SUMIFS('Sample - Superstore'!T:T,'Sample - Superstore'!$V:$V,$A3772,'Sample - Superstore'!$N:$N,$B3772)</f>
        <v>0.2</v>
      </c>
      <c r="J3772" s="42">
        <f>SUMIFS('Sample - Superstore'!U:U,'Sample - Superstore'!$V:$V,$A3772,'Sample - Superstore'!$N:$N,$B3772)</f>
        <v>6.580238025</v>
      </c>
      <c r="N3772" s="40"/>
    </row>
    <row r="3773">
      <c r="A3773" s="41" t="s">
        <v>8639</v>
      </c>
      <c r="B3773" s="36" t="s">
        <v>299</v>
      </c>
      <c r="C3773" s="36" t="s">
        <v>51</v>
      </c>
      <c r="D3773" s="36" t="s">
        <v>297</v>
      </c>
      <c r="E3773" s="36" t="s">
        <v>300</v>
      </c>
      <c r="F3773" s="42">
        <f>SUMIFS('Sample - Superstore'!R:R,'Sample - Superstore'!$V:$V,$A3773,'Sample - Superstore'!$N:$N,$B3773)</f>
        <v>20.46304527</v>
      </c>
      <c r="G3773" s="43" t="str">
        <f>IF(OR($F3773&lt;Lower_Limit,$F3773&gt;Upper_Limit),TRUE,IF($F3773&gt;Upper_percentile,"P99",IF($F3773&lt;Lower_percentile,"P01","")))</f>
        <v/>
      </c>
      <c r="H3773" s="44">
        <f>SUMIFS('Sample - Superstore'!S:S,'Sample - Superstore'!$V:$V,$A3773,'Sample - Superstore'!$N:$N,$B3773)</f>
        <v>5</v>
      </c>
      <c r="I3773" s="45">
        <f>SUMIFS('Sample - Superstore'!T:T,'Sample - Superstore'!$V:$V,$A3773,'Sample - Superstore'!$N:$N,$B3773)</f>
        <v>0.2</v>
      </c>
      <c r="J3773" s="42">
        <f>SUMIFS('Sample - Superstore'!U:U,'Sample - Superstore'!$V:$V,$A3773,'Sample - Superstore'!$N:$N,$B3773)</f>
        <v>6.650489712</v>
      </c>
      <c r="N3773" s="40"/>
    </row>
    <row r="3774">
      <c r="A3774" s="41" t="s">
        <v>8639</v>
      </c>
      <c r="B3774" s="36" t="s">
        <v>6605</v>
      </c>
      <c r="C3774" s="36" t="s">
        <v>51</v>
      </c>
      <c r="D3774" s="36" t="s">
        <v>124</v>
      </c>
      <c r="E3774" s="36" t="s">
        <v>6606</v>
      </c>
      <c r="F3774" s="42">
        <f>SUMIFS('Sample - Superstore'!R:R,'Sample - Superstore'!$V:$V,$A3774,'Sample - Superstore'!$N:$N,$B3774)</f>
        <v>7.968</v>
      </c>
      <c r="G3774" s="43" t="str">
        <f>IF(OR($F3774&lt;Lower_Limit,$F3774&gt;Upper_Limit),TRUE,IF($F3774&gt;Upper_percentile,"P99",IF($F3774&lt;Lower_percentile,"P01","")))</f>
        <v/>
      </c>
      <c r="H3774" s="44">
        <f>SUMIFS('Sample - Superstore'!S:S,'Sample - Superstore'!$V:$V,$A3774,'Sample - Superstore'!$N:$N,$B3774)</f>
        <v>2</v>
      </c>
      <c r="I3774" s="45">
        <f>SUMIFS('Sample - Superstore'!T:T,'Sample - Superstore'!$V:$V,$A3774,'Sample - Superstore'!$N:$N,$B3774)</f>
        <v>0.2</v>
      </c>
      <c r="J3774" s="42">
        <f>SUMIFS('Sample - Superstore'!U:U,'Sample - Superstore'!$V:$V,$A3774,'Sample - Superstore'!$N:$N,$B3774)</f>
        <v>2.8884</v>
      </c>
      <c r="N3774" s="40"/>
    </row>
    <row r="3775">
      <c r="A3775" s="41" t="s">
        <v>8639</v>
      </c>
      <c r="B3775" s="36" t="s">
        <v>2046</v>
      </c>
      <c r="C3775" s="36" t="s">
        <v>51</v>
      </c>
      <c r="D3775" s="36" t="s">
        <v>205</v>
      </c>
      <c r="E3775" s="36" t="s">
        <v>2047</v>
      </c>
      <c r="F3775" s="42">
        <f>SUMIFS('Sample - Superstore'!R:R,'Sample - Superstore'!$V:$V,$A3775,'Sample - Superstore'!$N:$N,$B3775)</f>
        <v>8.784</v>
      </c>
      <c r="G3775" s="43" t="str">
        <f>IF(OR($F3775&lt;Lower_Limit,$F3775&gt;Upper_Limit),TRUE,IF($F3775&gt;Upper_percentile,"P99",IF($F3775&lt;Lower_percentile,"P01","")))</f>
        <v/>
      </c>
      <c r="H3775" s="44">
        <f>SUMIFS('Sample - Superstore'!S:S,'Sample - Superstore'!$V:$V,$A3775,'Sample - Superstore'!$N:$N,$B3775)</f>
        <v>1</v>
      </c>
      <c r="I3775" s="45">
        <f>SUMIFS('Sample - Superstore'!T:T,'Sample - Superstore'!$V:$V,$A3775,'Sample - Superstore'!$N:$N,$B3775)</f>
        <v>0.2</v>
      </c>
      <c r="J3775" s="42">
        <f>SUMIFS('Sample - Superstore'!U:U,'Sample - Superstore'!$V:$V,$A3775,'Sample - Superstore'!$N:$N,$B3775)</f>
        <v>3.1842</v>
      </c>
      <c r="N3775" s="40"/>
    </row>
    <row r="3776">
      <c r="A3776" s="41" t="s">
        <v>8639</v>
      </c>
      <c r="B3776" s="36" t="s">
        <v>3579</v>
      </c>
      <c r="C3776" s="36" t="s">
        <v>51</v>
      </c>
      <c r="D3776" s="36" t="s">
        <v>76</v>
      </c>
      <c r="E3776" s="36" t="s">
        <v>3580</v>
      </c>
      <c r="F3776" s="42">
        <f>SUMIFS('Sample - Superstore'!R:R,'Sample - Superstore'!$V:$V,$A3776,'Sample - Superstore'!$N:$N,$B3776)</f>
        <v>4.111316049</v>
      </c>
      <c r="G3776" s="43" t="str">
        <f>IF(OR($F3776&lt;Lower_Limit,$F3776&gt;Upper_Limit),TRUE,IF($F3776&gt;Upper_percentile,"P99",IF($F3776&lt;Lower_percentile,"P01","")))</f>
        <v/>
      </c>
      <c r="H3776" s="44">
        <f>SUMIFS('Sample - Superstore'!S:S,'Sample - Superstore'!$V:$V,$A3776,'Sample - Superstore'!$N:$N,$B3776)</f>
        <v>3</v>
      </c>
      <c r="I3776" s="45">
        <f>SUMIFS('Sample - Superstore'!T:T,'Sample - Superstore'!$V:$V,$A3776,'Sample - Superstore'!$N:$N,$B3776)</f>
        <v>0.8</v>
      </c>
      <c r="J3776" s="42">
        <f>SUMIFS('Sample - Superstore'!U:U,'Sample - Superstore'!$V:$V,$A3776,'Sample - Superstore'!$N:$N,$B3776)</f>
        <v>-6.989237284</v>
      </c>
      <c r="N3776" s="40"/>
    </row>
    <row r="3777">
      <c r="A3777" s="41" t="s">
        <v>8639</v>
      </c>
      <c r="B3777" s="36" t="s">
        <v>1408</v>
      </c>
      <c r="C3777" s="36" t="s">
        <v>51</v>
      </c>
      <c r="D3777" s="36" t="s">
        <v>124</v>
      </c>
      <c r="E3777" s="36" t="s">
        <v>1409</v>
      </c>
      <c r="F3777" s="42">
        <f>SUMIFS('Sample - Superstore'!R:R,'Sample - Superstore'!$V:$V,$A3777,'Sample - Superstore'!$N:$N,$B3777)</f>
        <v>9.003288171</v>
      </c>
      <c r="G3777" s="43" t="str">
        <f>IF(OR($F3777&lt;Lower_Limit,$F3777&gt;Upper_Limit),TRUE,IF($F3777&gt;Upper_percentile,"P99",IF($F3777&lt;Lower_percentile,"P01","")))</f>
        <v/>
      </c>
      <c r="H3777" s="44">
        <f>SUMIFS('Sample - Superstore'!S:S,'Sample - Superstore'!$V:$V,$A3777,'Sample - Superstore'!$N:$N,$B3777)</f>
        <v>2</v>
      </c>
      <c r="I3777" s="45">
        <f>SUMIFS('Sample - Superstore'!T:T,'Sample - Superstore'!$V:$V,$A3777,'Sample - Superstore'!$N:$N,$B3777)</f>
        <v>0</v>
      </c>
      <c r="J3777" s="42">
        <f>SUMIFS('Sample - Superstore'!U:U,'Sample - Superstore'!$V:$V,$A3777,'Sample - Superstore'!$N:$N,$B3777)</f>
        <v>4.141512559</v>
      </c>
      <c r="N3777" s="40"/>
    </row>
    <row r="3778">
      <c r="A3778" s="41" t="s">
        <v>8639</v>
      </c>
      <c r="B3778" s="36" t="s">
        <v>7201</v>
      </c>
      <c r="C3778" s="36" t="s">
        <v>51</v>
      </c>
      <c r="D3778" s="36" t="s">
        <v>52</v>
      </c>
      <c r="E3778" s="36" t="s">
        <v>7202</v>
      </c>
      <c r="F3778" s="42">
        <f>SUMIFS('Sample - Superstore'!R:R,'Sample - Superstore'!$V:$V,$A3778,'Sample - Superstore'!$N:$N,$B3778)</f>
        <v>187.2348444</v>
      </c>
      <c r="G3778" s="43" t="str">
        <f>IF(OR($F3778&lt;Lower_Limit,$F3778&gt;Upper_Limit),TRUE,IF($F3778&gt;Upper_percentile,"P99",IF($F3778&lt;Lower_percentile,"P01","")))</f>
        <v/>
      </c>
      <c r="H3778" s="44">
        <f>SUMIFS('Sample - Superstore'!S:S,'Sample - Superstore'!$V:$V,$A3778,'Sample - Superstore'!$N:$N,$B3778)</f>
        <v>9</v>
      </c>
      <c r="I3778" s="45">
        <f>SUMIFS('Sample - Superstore'!T:T,'Sample - Superstore'!$V:$V,$A3778,'Sample - Superstore'!$N:$N,$B3778)</f>
        <v>0.2</v>
      </c>
      <c r="J3778" s="42">
        <f>SUMIFS('Sample - Superstore'!U:U,'Sample - Superstore'!$V:$V,$A3778,'Sample - Superstore'!$N:$N,$B3778)</f>
        <v>9.361742222</v>
      </c>
      <c r="N3778" s="40"/>
    </row>
    <row r="3779">
      <c r="A3779" s="41" t="s">
        <v>8639</v>
      </c>
      <c r="B3779" s="36" t="s">
        <v>2639</v>
      </c>
      <c r="C3779" s="36" t="s">
        <v>51</v>
      </c>
      <c r="D3779" s="36" t="s">
        <v>76</v>
      </c>
      <c r="E3779" s="36" t="s">
        <v>2640</v>
      </c>
      <c r="F3779" s="42">
        <f>SUMIFS('Sample - Superstore'!R:R,'Sample - Superstore'!$V:$V,$A3779,'Sample - Superstore'!$N:$N,$B3779)</f>
        <v>156.029037</v>
      </c>
      <c r="G3779" s="43" t="str">
        <f>IF(OR($F3779&lt;Lower_Limit,$F3779&gt;Upper_Limit),TRUE,IF($F3779&gt;Upper_percentile,"P99",IF($F3779&lt;Lower_percentile,"P01","")))</f>
        <v/>
      </c>
      <c r="H3779" s="44">
        <f>SUMIFS('Sample - Superstore'!S:S,'Sample - Superstore'!$V:$V,$A3779,'Sample - Superstore'!$N:$N,$B3779)</f>
        <v>6</v>
      </c>
      <c r="I3779" s="45">
        <f>SUMIFS('Sample - Superstore'!T:T,'Sample - Superstore'!$V:$V,$A3779,'Sample - Superstore'!$N:$N,$B3779)</f>
        <v>0</v>
      </c>
      <c r="J3779" s="42">
        <f>SUMIFS('Sample - Superstore'!U:U,'Sample - Superstore'!$V:$V,$A3779,'Sample - Superstore'!$N:$N,$B3779)</f>
        <v>74.89393778</v>
      </c>
      <c r="N3779" s="40"/>
    </row>
    <row r="3780">
      <c r="A3780" s="41" t="s">
        <v>8639</v>
      </c>
      <c r="B3780" s="36" t="s">
        <v>103</v>
      </c>
      <c r="C3780" s="36" t="s">
        <v>39</v>
      </c>
      <c r="D3780" s="36" t="s">
        <v>61</v>
      </c>
      <c r="E3780" s="36" t="s">
        <v>104</v>
      </c>
      <c r="F3780" s="42">
        <f>SUMIFS('Sample - Superstore'!R:R,'Sample - Superstore'!$V:$V,$A3780,'Sample - Superstore'!$N:$N,$B3780)</f>
        <v>98.88780247</v>
      </c>
      <c r="G3780" s="43" t="str">
        <f>IF(OR($F3780&lt;Lower_Limit,$F3780&gt;Upper_Limit),TRUE,IF($F3780&gt;Upper_percentile,"P99",IF($F3780&lt;Lower_percentile,"P01","")))</f>
        <v/>
      </c>
      <c r="H3780" s="44">
        <f>SUMIFS('Sample - Superstore'!S:S,'Sample - Superstore'!$V:$V,$A3780,'Sample - Superstore'!$N:$N,$B3780)</f>
        <v>2</v>
      </c>
      <c r="I3780" s="45">
        <f>SUMIFS('Sample - Superstore'!T:T,'Sample - Superstore'!$V:$V,$A3780,'Sample - Superstore'!$N:$N,$B3780)</f>
        <v>0</v>
      </c>
      <c r="J3780" s="42">
        <f>SUMIFS('Sample - Superstore'!U:U,'Sample - Superstore'!$V:$V,$A3780,'Sample - Superstore'!$N:$N,$B3780)</f>
        <v>36.58848691</v>
      </c>
      <c r="N3780" s="40"/>
    </row>
    <row r="3781">
      <c r="A3781" s="41" t="s">
        <v>8639</v>
      </c>
      <c r="B3781" s="36" t="s">
        <v>296</v>
      </c>
      <c r="C3781" s="36" t="s">
        <v>51</v>
      </c>
      <c r="D3781" s="36" t="s">
        <v>297</v>
      </c>
      <c r="E3781" s="36" t="s">
        <v>298</v>
      </c>
      <c r="F3781" s="42">
        <f>SUMIFS('Sample - Superstore'!R:R,'Sample - Superstore'!$V:$V,$A3781,'Sample - Superstore'!$N:$N,$B3781)</f>
        <v>165.1022222</v>
      </c>
      <c r="G3781" s="43" t="str">
        <f>IF(OR($F3781&lt;Lower_Limit,$F3781&gt;Upper_Limit),TRUE,IF($F3781&gt;Upper_percentile,"P99",IF($F3781&lt;Lower_percentile,"P01","")))</f>
        <v/>
      </c>
      <c r="H3781" s="44">
        <f>SUMIFS('Sample - Superstore'!S:S,'Sample - Superstore'!$V:$V,$A3781,'Sample - Superstore'!$N:$N,$B3781)</f>
        <v>9</v>
      </c>
      <c r="I3781" s="45">
        <f>SUMIFS('Sample - Superstore'!T:T,'Sample - Superstore'!$V:$V,$A3781,'Sample - Superstore'!$N:$N,$B3781)</f>
        <v>0</v>
      </c>
      <c r="J3781" s="42">
        <f>SUMIFS('Sample - Superstore'!U:U,'Sample - Superstore'!$V:$V,$A3781,'Sample - Superstore'!$N:$N,$B3781)</f>
        <v>82.55111111</v>
      </c>
      <c r="N3781" s="40"/>
    </row>
    <row r="3782">
      <c r="A3782" s="41" t="s">
        <v>8639</v>
      </c>
      <c r="B3782" s="36" t="s">
        <v>379</v>
      </c>
      <c r="C3782" s="36" t="s">
        <v>35</v>
      </c>
      <c r="D3782" s="36" t="s">
        <v>36</v>
      </c>
      <c r="E3782" s="36" t="s">
        <v>380</v>
      </c>
      <c r="F3782" s="42">
        <f>SUMIFS('Sample - Superstore'!R:R,'Sample - Superstore'!$V:$V,$A3782,'Sample - Superstore'!$N:$N,$B3782)</f>
        <v>95.00439101</v>
      </c>
      <c r="G3782" s="43" t="str">
        <f>IF(OR($F3782&lt;Lower_Limit,$F3782&gt;Upper_Limit),TRUE,IF($F3782&gt;Upper_percentile,"P99",IF($F3782&lt;Lower_percentile,"P01","")))</f>
        <v/>
      </c>
      <c r="H3782" s="44">
        <f>SUMIFS('Sample - Superstore'!S:S,'Sample - Superstore'!$V:$V,$A3782,'Sample - Superstore'!$N:$N,$B3782)</f>
        <v>3</v>
      </c>
      <c r="I3782" s="45">
        <f>SUMIFS('Sample - Superstore'!T:T,'Sample - Superstore'!$V:$V,$A3782,'Sample - Superstore'!$N:$N,$B3782)</f>
        <v>0</v>
      </c>
      <c r="J3782" s="42">
        <f>SUMIFS('Sample - Superstore'!U:U,'Sample - Superstore'!$V:$V,$A3782,'Sample - Superstore'!$N:$N,$B3782)</f>
        <v>15.20070256</v>
      </c>
      <c r="N3782" s="40"/>
    </row>
    <row r="3783">
      <c r="A3783" s="41" t="s">
        <v>8639</v>
      </c>
      <c r="B3783" s="36" t="s">
        <v>4520</v>
      </c>
      <c r="C3783" s="36" t="s">
        <v>35</v>
      </c>
      <c r="D3783" s="36" t="s">
        <v>121</v>
      </c>
      <c r="E3783" s="36" t="s">
        <v>4521</v>
      </c>
      <c r="F3783" s="42">
        <f>SUMIFS('Sample - Superstore'!R:R,'Sample - Superstore'!$V:$V,$A3783,'Sample - Superstore'!$N:$N,$B3783)</f>
        <v>10.00318399</v>
      </c>
      <c r="G3783" s="43" t="str">
        <f>IF(OR($F3783&lt;Lower_Limit,$F3783&gt;Upper_Limit),TRUE,IF($F3783&gt;Upper_percentile,"P99",IF($F3783&lt;Lower_percentile,"P01","")))</f>
        <v/>
      </c>
      <c r="H3783" s="44">
        <f>SUMIFS('Sample - Superstore'!S:S,'Sample - Superstore'!$V:$V,$A3783,'Sample - Superstore'!$N:$N,$B3783)</f>
        <v>5</v>
      </c>
      <c r="I3783" s="45">
        <f>SUMIFS('Sample - Superstore'!T:T,'Sample - Superstore'!$V:$V,$A3783,'Sample - Superstore'!$N:$N,$B3783)</f>
        <v>0</v>
      </c>
      <c r="J3783" s="42">
        <f>SUMIFS('Sample - Superstore'!U:U,'Sample - Superstore'!$V:$V,$A3783,'Sample - Superstore'!$N:$N,$B3783)</f>
        <v>4.801528315</v>
      </c>
      <c r="N3783" s="40"/>
    </row>
    <row r="3784">
      <c r="A3784" s="41" t="s">
        <v>8639</v>
      </c>
      <c r="B3784" s="36" t="s">
        <v>3902</v>
      </c>
      <c r="C3784" s="36" t="s">
        <v>51</v>
      </c>
      <c r="D3784" s="36" t="s">
        <v>124</v>
      </c>
      <c r="E3784" s="36" t="s">
        <v>3903</v>
      </c>
      <c r="F3784" s="42">
        <f>SUMIFS('Sample - Superstore'!R:R,'Sample - Superstore'!$V:$V,$A3784,'Sample - Superstore'!$N:$N,$B3784)</f>
        <v>142.9575506</v>
      </c>
      <c r="G3784" s="43" t="str">
        <f>IF(OR($F3784&lt;Lower_Limit,$F3784&gt;Upper_Limit),TRUE,IF($F3784&gt;Upper_percentile,"P99",IF($F3784&lt;Lower_percentile,"P01","")))</f>
        <v/>
      </c>
      <c r="H3784" s="44">
        <f>SUMIFS('Sample - Superstore'!S:S,'Sample - Superstore'!$V:$V,$A3784,'Sample - Superstore'!$N:$N,$B3784)</f>
        <v>3</v>
      </c>
      <c r="I3784" s="45">
        <f>SUMIFS('Sample - Superstore'!T:T,'Sample - Superstore'!$V:$V,$A3784,'Sample - Superstore'!$N:$N,$B3784)</f>
        <v>0.2</v>
      </c>
      <c r="J3784" s="42">
        <f>SUMIFS('Sample - Superstore'!U:U,'Sample - Superstore'!$V:$V,$A3784,'Sample - Superstore'!$N:$N,$B3784)</f>
        <v>50.03514272</v>
      </c>
      <c r="N3784" s="40"/>
    </row>
    <row r="3785">
      <c r="A3785" s="41" t="s">
        <v>8639</v>
      </c>
      <c r="B3785" s="36" t="s">
        <v>5843</v>
      </c>
      <c r="C3785" s="36" t="s">
        <v>39</v>
      </c>
      <c r="D3785" s="36" t="s">
        <v>40</v>
      </c>
      <c r="E3785" s="36" t="s">
        <v>5844</v>
      </c>
      <c r="F3785" s="42">
        <f>SUMIFS('Sample - Superstore'!R:R,'Sample - Superstore'!$V:$V,$A3785,'Sample - Superstore'!$N:$N,$B3785)</f>
        <v>1022.870103</v>
      </c>
      <c r="G3785" s="43" t="str">
        <f>IF(OR($F3785&lt;Lower_Limit,$F3785&gt;Upper_Limit),TRUE,IF($F3785&gt;Upper_percentile,"P99",IF($F3785&lt;Lower_percentile,"P01","")))</f>
        <v/>
      </c>
      <c r="H3785" s="44">
        <f>SUMIFS('Sample - Superstore'!S:S,'Sample - Superstore'!$V:$V,$A3785,'Sample - Superstore'!$N:$N,$B3785)</f>
        <v>5</v>
      </c>
      <c r="I3785" s="45">
        <f>SUMIFS('Sample - Superstore'!T:T,'Sample - Superstore'!$V:$V,$A3785,'Sample - Superstore'!$N:$N,$B3785)</f>
        <v>0</v>
      </c>
      <c r="J3785" s="42">
        <f>SUMIFS('Sample - Superstore'!U:U,'Sample - Superstore'!$V:$V,$A3785,'Sample - Superstore'!$N:$N,$B3785)</f>
        <v>306.8610309</v>
      </c>
      <c r="N3785" s="40"/>
    </row>
    <row r="3786">
      <c r="A3786" s="41" t="s">
        <v>8639</v>
      </c>
      <c r="B3786" s="36" t="s">
        <v>2123</v>
      </c>
      <c r="C3786" s="36" t="s">
        <v>51</v>
      </c>
      <c r="D3786" s="36" t="s">
        <v>297</v>
      </c>
      <c r="E3786" s="36" t="s">
        <v>2124</v>
      </c>
      <c r="F3786" s="42">
        <f>SUMIFS('Sample - Superstore'!R:R,'Sample - Superstore'!$V:$V,$A3786,'Sample - Superstore'!$N:$N,$B3786)</f>
        <v>30.55157202</v>
      </c>
      <c r="G3786" s="43" t="str">
        <f>IF(OR($F3786&lt;Lower_Limit,$F3786&gt;Upper_Limit),TRUE,IF($F3786&gt;Upper_percentile,"P99",IF($F3786&lt;Lower_percentile,"P01","")))</f>
        <v/>
      </c>
      <c r="H3786" s="44">
        <f>SUMIFS('Sample - Superstore'!S:S,'Sample - Superstore'!$V:$V,$A3786,'Sample - Superstore'!$N:$N,$B3786)</f>
        <v>8</v>
      </c>
      <c r="I3786" s="45">
        <f>SUMIFS('Sample - Superstore'!T:T,'Sample - Superstore'!$V:$V,$A3786,'Sample - Superstore'!$N:$N,$B3786)</f>
        <v>0</v>
      </c>
      <c r="J3786" s="42">
        <f>SUMIFS('Sample - Superstore'!U:U,'Sample - Superstore'!$V:$V,$A3786,'Sample - Superstore'!$N:$N,$B3786)</f>
        <v>14.66475457</v>
      </c>
      <c r="N3786" s="40"/>
    </row>
    <row r="3787">
      <c r="A3787" s="41" t="s">
        <v>8639</v>
      </c>
      <c r="B3787" s="36" t="s">
        <v>4748</v>
      </c>
      <c r="C3787" s="36" t="s">
        <v>51</v>
      </c>
      <c r="D3787" s="36" t="s">
        <v>93</v>
      </c>
      <c r="E3787" s="36" t="s">
        <v>4749</v>
      </c>
      <c r="F3787" s="42">
        <f>SUMIFS('Sample - Superstore'!R:R,'Sample - Superstore'!$V:$V,$A3787,'Sample - Superstore'!$N:$N,$B3787)</f>
        <v>282.5524444</v>
      </c>
      <c r="G3787" s="43" t="str">
        <f>IF(OR($F3787&lt;Lower_Limit,$F3787&gt;Upper_Limit),TRUE,IF($F3787&gt;Upper_percentile,"P99",IF($F3787&lt;Lower_percentile,"P01","")))</f>
        <v/>
      </c>
      <c r="H3787" s="44">
        <f>SUMIFS('Sample - Superstore'!S:S,'Sample - Superstore'!$V:$V,$A3787,'Sample - Superstore'!$N:$N,$B3787)</f>
        <v>6</v>
      </c>
      <c r="I3787" s="45">
        <f>SUMIFS('Sample - Superstore'!T:T,'Sample - Superstore'!$V:$V,$A3787,'Sample - Superstore'!$N:$N,$B3787)</f>
        <v>0</v>
      </c>
      <c r="J3787" s="42">
        <f>SUMIFS('Sample - Superstore'!U:U,'Sample - Superstore'!$V:$V,$A3787,'Sample - Superstore'!$N:$N,$B3787)</f>
        <v>84.76573333</v>
      </c>
      <c r="N3787" s="40"/>
    </row>
    <row r="3788">
      <c r="A3788" s="41" t="s">
        <v>8639</v>
      </c>
      <c r="B3788" s="36" t="s">
        <v>3382</v>
      </c>
      <c r="C3788" s="36" t="s">
        <v>51</v>
      </c>
      <c r="D3788" s="36" t="s">
        <v>635</v>
      </c>
      <c r="E3788" s="36" t="s">
        <v>3383</v>
      </c>
      <c r="F3788" s="42">
        <f>SUMIFS('Sample - Superstore'!R:R,'Sample - Superstore'!$V:$V,$A3788,'Sample - Superstore'!$N:$N,$B3788)</f>
        <v>86.94302881</v>
      </c>
      <c r="G3788" s="43" t="str">
        <f>IF(OR($F3788&lt;Lower_Limit,$F3788&gt;Upper_Limit),TRUE,IF($F3788&gt;Upper_percentile,"P99",IF($F3788&lt;Lower_percentile,"P01","")))</f>
        <v/>
      </c>
      <c r="H3788" s="44">
        <f>SUMIFS('Sample - Superstore'!S:S,'Sample - Superstore'!$V:$V,$A3788,'Sample - Superstore'!$N:$N,$B3788)</f>
        <v>4</v>
      </c>
      <c r="I3788" s="45">
        <f>SUMIFS('Sample - Superstore'!T:T,'Sample - Superstore'!$V:$V,$A3788,'Sample - Superstore'!$N:$N,$B3788)</f>
        <v>0</v>
      </c>
      <c r="J3788" s="42">
        <f>SUMIFS('Sample - Superstore'!U:U,'Sample - Superstore'!$V:$V,$A3788,'Sample - Superstore'!$N:$N,$B3788)</f>
        <v>26.08290864</v>
      </c>
      <c r="N3788" s="40"/>
    </row>
    <row r="3789">
      <c r="A3789" s="41" t="s">
        <v>8639</v>
      </c>
      <c r="B3789" s="36" t="s">
        <v>3633</v>
      </c>
      <c r="C3789" s="36" t="s">
        <v>39</v>
      </c>
      <c r="D3789" s="36" t="s">
        <v>61</v>
      </c>
      <c r="E3789" s="36" t="s">
        <v>3634</v>
      </c>
      <c r="F3789" s="42">
        <f>SUMIFS('Sample - Superstore'!R:R,'Sample - Superstore'!$V:$V,$A3789,'Sample - Superstore'!$N:$N,$B3789)</f>
        <v>51.59626692</v>
      </c>
      <c r="G3789" s="43" t="str">
        <f>IF(OR($F3789&lt;Lower_Limit,$F3789&gt;Upper_Limit),TRUE,IF($F3789&gt;Upper_percentile,"P99",IF($F3789&lt;Lower_percentile,"P01","")))</f>
        <v/>
      </c>
      <c r="H3789" s="44">
        <f>SUMIFS('Sample - Superstore'!S:S,'Sample - Superstore'!$V:$V,$A3789,'Sample - Superstore'!$N:$N,$B3789)</f>
        <v>1</v>
      </c>
      <c r="I3789" s="45">
        <f>SUMIFS('Sample - Superstore'!T:T,'Sample - Superstore'!$V:$V,$A3789,'Sample - Superstore'!$N:$N,$B3789)</f>
        <v>0.2</v>
      </c>
      <c r="J3789" s="42">
        <f>SUMIFS('Sample - Superstore'!U:U,'Sample - Superstore'!$V:$V,$A3789,'Sample - Superstore'!$N:$N,$B3789)</f>
        <v>14.1889734</v>
      </c>
      <c r="N3789" s="40"/>
    </row>
    <row r="3790">
      <c r="A3790" s="41" t="s">
        <v>8639</v>
      </c>
      <c r="B3790" s="36" t="s">
        <v>5901</v>
      </c>
      <c r="C3790" s="36" t="s">
        <v>51</v>
      </c>
      <c r="D3790" s="36" t="s">
        <v>93</v>
      </c>
      <c r="E3790" s="36" t="s">
        <v>5902</v>
      </c>
      <c r="F3790" s="42">
        <f>SUMIFS('Sample - Superstore'!R:R,'Sample - Superstore'!$V:$V,$A3790,'Sample - Superstore'!$N:$N,$B3790)</f>
        <v>14.48704527</v>
      </c>
      <c r="G3790" s="43" t="str">
        <f>IF(OR($F3790&lt;Lower_Limit,$F3790&gt;Upper_Limit),TRUE,IF($F3790&gt;Upper_percentile,"P99",IF($F3790&lt;Lower_percentile,"P01","")))</f>
        <v/>
      </c>
      <c r="H3790" s="44">
        <f>SUMIFS('Sample - Superstore'!S:S,'Sample - Superstore'!$V:$V,$A3790,'Sample - Superstore'!$N:$N,$B3790)</f>
        <v>2</v>
      </c>
      <c r="I3790" s="45">
        <f>SUMIFS('Sample - Superstore'!T:T,'Sample - Superstore'!$V:$V,$A3790,'Sample - Superstore'!$N:$N,$B3790)</f>
        <v>0</v>
      </c>
      <c r="J3790" s="42">
        <f>SUMIFS('Sample - Superstore'!U:U,'Sample - Superstore'!$V:$V,$A3790,'Sample - Superstore'!$N:$N,$B3790)</f>
        <v>6.808911276</v>
      </c>
      <c r="N3790" s="40"/>
    </row>
    <row r="3791">
      <c r="A3791" s="41" t="s">
        <v>8639</v>
      </c>
      <c r="B3791" s="36" t="s">
        <v>6711</v>
      </c>
      <c r="C3791" s="36" t="s">
        <v>51</v>
      </c>
      <c r="D3791" s="36" t="s">
        <v>93</v>
      </c>
      <c r="E3791" s="36" t="s">
        <v>4409</v>
      </c>
      <c r="F3791" s="42">
        <f>SUMIFS('Sample - Superstore'!R:R,'Sample - Superstore'!$V:$V,$A3791,'Sample - Superstore'!$N:$N,$B3791)</f>
        <v>129.9865021</v>
      </c>
      <c r="G3791" s="43" t="str">
        <f>IF(OR($F3791&lt;Lower_Limit,$F3791&gt;Upper_Limit),TRUE,IF($F3791&gt;Upper_percentile,"P99",IF($F3791&lt;Lower_percentile,"P01","")))</f>
        <v/>
      </c>
      <c r="H3791" s="44">
        <f>SUMIFS('Sample - Superstore'!S:S,'Sample - Superstore'!$V:$V,$A3791,'Sample - Superstore'!$N:$N,$B3791)</f>
        <v>10</v>
      </c>
      <c r="I3791" s="45">
        <f>SUMIFS('Sample - Superstore'!T:T,'Sample - Superstore'!$V:$V,$A3791,'Sample - Superstore'!$N:$N,$B3791)</f>
        <v>0</v>
      </c>
      <c r="J3791" s="42">
        <f>SUMIFS('Sample - Superstore'!U:U,'Sample - Superstore'!$V:$V,$A3791,'Sample - Superstore'!$N:$N,$B3791)</f>
        <v>32.49662551</v>
      </c>
      <c r="N3791" s="40"/>
    </row>
    <row r="3792">
      <c r="A3792" s="41" t="s">
        <v>8639</v>
      </c>
      <c r="B3792" s="36" t="s">
        <v>3539</v>
      </c>
      <c r="C3792" s="36" t="s">
        <v>39</v>
      </c>
      <c r="D3792" s="36" t="s">
        <v>40</v>
      </c>
      <c r="E3792" s="36" t="s">
        <v>3540</v>
      </c>
      <c r="F3792" s="42">
        <f>SUMIFS('Sample - Superstore'!R:R,'Sample - Superstore'!$V:$V,$A3792,'Sample - Superstore'!$N:$N,$B3792)</f>
        <v>159.96</v>
      </c>
      <c r="G3792" s="43" t="str">
        <f>IF(OR($F3792&lt;Lower_Limit,$F3792&gt;Upper_Limit),TRUE,IF($F3792&gt;Upper_percentile,"P99",IF($F3792&lt;Lower_percentile,"P01","")))</f>
        <v/>
      </c>
      <c r="H3792" s="44">
        <f>SUMIFS('Sample - Superstore'!S:S,'Sample - Superstore'!$V:$V,$A3792,'Sample - Superstore'!$N:$N,$B3792)</f>
        <v>5</v>
      </c>
      <c r="I3792" s="45">
        <f>SUMIFS('Sample - Superstore'!T:T,'Sample - Superstore'!$V:$V,$A3792,'Sample - Superstore'!$N:$N,$B3792)</f>
        <v>0.2</v>
      </c>
      <c r="J3792" s="42">
        <f>SUMIFS('Sample - Superstore'!U:U,'Sample - Superstore'!$V:$V,$A3792,'Sample - Superstore'!$N:$N,$B3792)</f>
        <v>17.9955</v>
      </c>
      <c r="N3792" s="40"/>
    </row>
    <row r="3793">
      <c r="A3793" s="41" t="s">
        <v>8639</v>
      </c>
      <c r="B3793" s="36" t="s">
        <v>3178</v>
      </c>
      <c r="C3793" s="36" t="s">
        <v>51</v>
      </c>
      <c r="D3793" s="36" t="s">
        <v>76</v>
      </c>
      <c r="E3793" s="36" t="s">
        <v>3179</v>
      </c>
      <c r="F3793" s="42">
        <f>SUMIFS('Sample - Superstore'!R:R,'Sample - Superstore'!$V:$V,$A3793,'Sample - Superstore'!$N:$N,$B3793)</f>
        <v>13.76</v>
      </c>
      <c r="G3793" s="43" t="str">
        <f>IF(OR($F3793&lt;Lower_Limit,$F3793&gt;Upper_Limit),TRUE,IF($F3793&gt;Upper_percentile,"P99",IF($F3793&lt;Lower_percentile,"P01","")))</f>
        <v/>
      </c>
      <c r="H3793" s="44">
        <f>SUMIFS('Sample - Superstore'!S:S,'Sample - Superstore'!$V:$V,$A3793,'Sample - Superstore'!$N:$N,$B3793)</f>
        <v>2</v>
      </c>
      <c r="I3793" s="45">
        <f>SUMIFS('Sample - Superstore'!T:T,'Sample - Superstore'!$V:$V,$A3793,'Sample - Superstore'!$N:$N,$B3793)</f>
        <v>0.2</v>
      </c>
      <c r="J3793" s="42">
        <f>SUMIFS('Sample - Superstore'!U:U,'Sample - Superstore'!$V:$V,$A3793,'Sample - Superstore'!$N:$N,$B3793)</f>
        <v>4.644</v>
      </c>
      <c r="N3793" s="40"/>
    </row>
    <row r="3794">
      <c r="A3794" s="41" t="s">
        <v>8639</v>
      </c>
      <c r="B3794" s="36" t="s">
        <v>3653</v>
      </c>
      <c r="C3794" s="36" t="s">
        <v>39</v>
      </c>
      <c r="D3794" s="36" t="s">
        <v>61</v>
      </c>
      <c r="E3794" s="36" t="s">
        <v>3654</v>
      </c>
      <c r="F3794" s="42">
        <f>SUMIFS('Sample - Superstore'!R:R,'Sample - Superstore'!$V:$V,$A3794,'Sample - Superstore'!$N:$N,$B3794)</f>
        <v>79.33145679</v>
      </c>
      <c r="G3794" s="43" t="str">
        <f>IF(OR($F3794&lt;Lower_Limit,$F3794&gt;Upper_Limit),TRUE,IF($F3794&gt;Upper_percentile,"P99",IF($F3794&lt;Lower_percentile,"P01","")))</f>
        <v/>
      </c>
      <c r="H3794" s="44">
        <f>SUMIFS('Sample - Superstore'!S:S,'Sample - Superstore'!$V:$V,$A3794,'Sample - Superstore'!$N:$N,$B3794)</f>
        <v>4</v>
      </c>
      <c r="I3794" s="45">
        <f>SUMIFS('Sample - Superstore'!T:T,'Sample - Superstore'!$V:$V,$A3794,'Sample - Superstore'!$N:$N,$B3794)</f>
        <v>0</v>
      </c>
      <c r="J3794" s="42">
        <f>SUMIFS('Sample - Superstore'!U:U,'Sample - Superstore'!$V:$V,$A3794,'Sample - Superstore'!$N:$N,$B3794)</f>
        <v>24.5927516</v>
      </c>
      <c r="N3794" s="40"/>
    </row>
    <row r="3795">
      <c r="A3795" s="41" t="s">
        <v>8639</v>
      </c>
      <c r="B3795" s="36" t="s">
        <v>4434</v>
      </c>
      <c r="C3795" s="36" t="s">
        <v>51</v>
      </c>
      <c r="D3795" s="36" t="s">
        <v>124</v>
      </c>
      <c r="E3795" s="36" t="s">
        <v>4435</v>
      </c>
      <c r="F3795" s="42">
        <f>SUMIFS('Sample - Superstore'!R:R,'Sample - Superstore'!$V:$V,$A3795,'Sample - Superstore'!$N:$N,$B3795)</f>
        <v>244.55</v>
      </c>
      <c r="G3795" s="43" t="str">
        <f>IF(OR($F3795&lt;Lower_Limit,$F3795&gt;Upper_Limit),TRUE,IF($F3795&gt;Upper_percentile,"P99",IF($F3795&lt;Lower_percentile,"P01","")))</f>
        <v/>
      </c>
      <c r="H3795" s="44">
        <f>SUMIFS('Sample - Superstore'!S:S,'Sample - Superstore'!$V:$V,$A3795,'Sample - Superstore'!$N:$N,$B3795)</f>
        <v>5</v>
      </c>
      <c r="I3795" s="45">
        <f>SUMIFS('Sample - Superstore'!T:T,'Sample - Superstore'!$V:$V,$A3795,'Sample - Superstore'!$N:$N,$B3795)</f>
        <v>0</v>
      </c>
      <c r="J3795" s="42">
        <f>SUMIFS('Sample - Superstore'!U:U,'Sample - Superstore'!$V:$V,$A3795,'Sample - Superstore'!$N:$N,$B3795)</f>
        <v>114.9385</v>
      </c>
      <c r="N3795" s="40"/>
    </row>
    <row r="3796">
      <c r="A3796" s="41" t="s">
        <v>8639</v>
      </c>
      <c r="B3796" s="36" t="s">
        <v>6171</v>
      </c>
      <c r="C3796" s="36" t="s">
        <v>39</v>
      </c>
      <c r="D3796" s="36" t="s">
        <v>61</v>
      </c>
      <c r="E3796" s="36" t="s">
        <v>6172</v>
      </c>
      <c r="F3796" s="42">
        <f>SUMIFS('Sample - Superstore'!R:R,'Sample - Superstore'!$V:$V,$A3796,'Sample - Superstore'!$N:$N,$B3796)</f>
        <v>148.1548444</v>
      </c>
      <c r="G3796" s="43" t="str">
        <f>IF(OR($F3796&lt;Lower_Limit,$F3796&gt;Upper_Limit),TRUE,IF($F3796&gt;Upper_percentile,"P99",IF($F3796&lt;Lower_percentile,"P01","")))</f>
        <v/>
      </c>
      <c r="H3796" s="44">
        <f>SUMIFS('Sample - Superstore'!S:S,'Sample - Superstore'!$V:$V,$A3796,'Sample - Superstore'!$N:$N,$B3796)</f>
        <v>3</v>
      </c>
      <c r="I3796" s="45">
        <f>SUMIFS('Sample - Superstore'!T:T,'Sample - Superstore'!$V:$V,$A3796,'Sample - Superstore'!$N:$N,$B3796)</f>
        <v>0.2</v>
      </c>
      <c r="J3796" s="42">
        <f>SUMIFS('Sample - Superstore'!U:U,'Sample - Superstore'!$V:$V,$A3796,'Sample - Superstore'!$N:$N,$B3796)</f>
        <v>-16.66742</v>
      </c>
      <c r="N3796" s="40"/>
    </row>
    <row r="3797">
      <c r="A3797" s="41" t="s">
        <v>8639</v>
      </c>
      <c r="B3797" s="36" t="s">
        <v>4140</v>
      </c>
      <c r="C3797" s="36" t="s">
        <v>51</v>
      </c>
      <c r="D3797" s="36" t="s">
        <v>52</v>
      </c>
      <c r="E3797" s="36" t="s">
        <v>4141</v>
      </c>
      <c r="F3797" s="42">
        <f>SUMIFS('Sample - Superstore'!R:R,'Sample - Superstore'!$V:$V,$A3797,'Sample - Superstore'!$N:$N,$B3797)</f>
        <v>146.5573004</v>
      </c>
      <c r="G3797" s="43" t="str">
        <f>IF(OR($F3797&lt;Lower_Limit,$F3797&gt;Upper_Limit),TRUE,IF($F3797&gt;Upper_percentile,"P99",IF($F3797&lt;Lower_percentile,"P01","")))</f>
        <v/>
      </c>
      <c r="H3797" s="44">
        <f>SUMIFS('Sample - Superstore'!S:S,'Sample - Superstore'!$V:$V,$A3797,'Sample - Superstore'!$N:$N,$B3797)</f>
        <v>2</v>
      </c>
      <c r="I3797" s="45">
        <f>SUMIFS('Sample - Superstore'!T:T,'Sample - Superstore'!$V:$V,$A3797,'Sample - Superstore'!$N:$N,$B3797)</f>
        <v>0.2</v>
      </c>
      <c r="J3797" s="42">
        <f>SUMIFS('Sample - Superstore'!U:U,'Sample - Superstore'!$V:$V,$A3797,'Sample - Superstore'!$N:$N,$B3797)</f>
        <v>-31.14342634</v>
      </c>
      <c r="N3797" s="40"/>
    </row>
    <row r="3798">
      <c r="A3798" s="41" t="s">
        <v>8639</v>
      </c>
      <c r="B3798" s="36" t="s">
        <v>7217</v>
      </c>
      <c r="C3798" s="36" t="s">
        <v>39</v>
      </c>
      <c r="D3798" s="36" t="s">
        <v>40</v>
      </c>
      <c r="E3798" s="36" t="s">
        <v>7218</v>
      </c>
      <c r="F3798" s="42">
        <f>SUMIFS('Sample - Superstore'!R:R,'Sample - Superstore'!$V:$V,$A3798,'Sample - Superstore'!$N:$N,$B3798)</f>
        <v>707.88</v>
      </c>
      <c r="G3798" s="43" t="str">
        <f>IF(OR($F3798&lt;Lower_Limit,$F3798&gt;Upper_Limit),TRUE,IF($F3798&gt;Upper_percentile,"P99",IF($F3798&lt;Lower_percentile,"P01","")))</f>
        <v/>
      </c>
      <c r="H3798" s="44">
        <f>SUMIFS('Sample - Superstore'!S:S,'Sample - Superstore'!$V:$V,$A3798,'Sample - Superstore'!$N:$N,$B3798)</f>
        <v>3</v>
      </c>
      <c r="I3798" s="45">
        <f>SUMIFS('Sample - Superstore'!T:T,'Sample - Superstore'!$V:$V,$A3798,'Sample - Superstore'!$N:$N,$B3798)</f>
        <v>0.2</v>
      </c>
      <c r="J3798" s="42">
        <f>SUMIFS('Sample - Superstore'!U:U,'Sample - Superstore'!$V:$V,$A3798,'Sample - Superstore'!$N:$N,$B3798)</f>
        <v>44.2425</v>
      </c>
      <c r="N3798" s="40"/>
    </row>
    <row r="3799">
      <c r="A3799" s="41" t="s">
        <v>8639</v>
      </c>
      <c r="B3799" s="36" t="s">
        <v>1771</v>
      </c>
      <c r="C3799" s="36" t="s">
        <v>51</v>
      </c>
      <c r="D3799" s="36" t="s">
        <v>76</v>
      </c>
      <c r="E3799" s="36" t="s">
        <v>1772</v>
      </c>
      <c r="F3799" s="42">
        <f>SUMIFS('Sample - Superstore'!R:R,'Sample - Superstore'!$V:$V,$A3799,'Sample - Superstore'!$N:$N,$B3799)</f>
        <v>11.952</v>
      </c>
      <c r="G3799" s="43" t="str">
        <f>IF(OR($F3799&lt;Lower_Limit,$F3799&gt;Upper_Limit),TRUE,IF($F3799&gt;Upper_percentile,"P99",IF($F3799&lt;Lower_percentile,"P01","")))</f>
        <v/>
      </c>
      <c r="H3799" s="44">
        <f>SUMIFS('Sample - Superstore'!S:S,'Sample - Superstore'!$V:$V,$A3799,'Sample - Superstore'!$N:$N,$B3799)</f>
        <v>3</v>
      </c>
      <c r="I3799" s="45">
        <f>SUMIFS('Sample - Superstore'!T:T,'Sample - Superstore'!$V:$V,$A3799,'Sample - Superstore'!$N:$N,$B3799)</f>
        <v>0.2</v>
      </c>
      <c r="J3799" s="42">
        <f>SUMIFS('Sample - Superstore'!U:U,'Sample - Superstore'!$V:$V,$A3799,'Sample - Superstore'!$N:$N,$B3799)</f>
        <v>4.1832</v>
      </c>
      <c r="N3799" s="40"/>
    </row>
    <row r="3800">
      <c r="A3800" s="41" t="s">
        <v>8639</v>
      </c>
      <c r="B3800" s="36" t="s">
        <v>7219</v>
      </c>
      <c r="C3800" s="36" t="s">
        <v>51</v>
      </c>
      <c r="D3800" s="36" t="s">
        <v>76</v>
      </c>
      <c r="E3800" s="36" t="s">
        <v>7220</v>
      </c>
      <c r="F3800" s="42">
        <f>SUMIFS('Sample - Superstore'!R:R,'Sample - Superstore'!$V:$V,$A3800,'Sample - Superstore'!$N:$N,$B3800)</f>
        <v>31.128</v>
      </c>
      <c r="G3800" s="43" t="str">
        <f>IF(OR($F3800&lt;Lower_Limit,$F3800&gt;Upper_Limit),TRUE,IF($F3800&gt;Upper_percentile,"P99",IF($F3800&lt;Lower_percentile,"P01","")))</f>
        <v/>
      </c>
      <c r="H3800" s="44">
        <f>SUMIFS('Sample - Superstore'!S:S,'Sample - Superstore'!$V:$V,$A3800,'Sample - Superstore'!$N:$N,$B3800)</f>
        <v>3</v>
      </c>
      <c r="I3800" s="45">
        <f>SUMIFS('Sample - Superstore'!T:T,'Sample - Superstore'!$V:$V,$A3800,'Sample - Superstore'!$N:$N,$B3800)</f>
        <v>0.2</v>
      </c>
      <c r="J3800" s="42">
        <f>SUMIFS('Sample - Superstore'!U:U,'Sample - Superstore'!$V:$V,$A3800,'Sample - Superstore'!$N:$N,$B3800)</f>
        <v>11.673</v>
      </c>
      <c r="N3800" s="40"/>
    </row>
    <row r="3801">
      <c r="A3801" s="41" t="s">
        <v>8639</v>
      </c>
      <c r="B3801" s="36" t="s">
        <v>3376</v>
      </c>
      <c r="C3801" s="36" t="s">
        <v>39</v>
      </c>
      <c r="D3801" s="36" t="s">
        <v>61</v>
      </c>
      <c r="E3801" s="36" t="s">
        <v>3377</v>
      </c>
      <c r="F3801" s="42">
        <f>SUMIFS('Sample - Superstore'!R:R,'Sample - Superstore'!$V:$V,$A3801,'Sample - Superstore'!$N:$N,$B3801)</f>
        <v>55.76</v>
      </c>
      <c r="G3801" s="43" t="str">
        <f>IF(OR($F3801&lt;Lower_Limit,$F3801&gt;Upper_Limit),TRUE,IF($F3801&gt;Upper_percentile,"P99",IF($F3801&lt;Lower_percentile,"P01","")))</f>
        <v/>
      </c>
      <c r="H3801" s="44">
        <f>SUMIFS('Sample - Superstore'!S:S,'Sample - Superstore'!$V:$V,$A3801,'Sample - Superstore'!$N:$N,$B3801)</f>
        <v>4</v>
      </c>
      <c r="I3801" s="45">
        <f>SUMIFS('Sample - Superstore'!T:T,'Sample - Superstore'!$V:$V,$A3801,'Sample - Superstore'!$N:$N,$B3801)</f>
        <v>0</v>
      </c>
      <c r="J3801" s="42">
        <f>SUMIFS('Sample - Superstore'!U:U,'Sample - Superstore'!$V:$V,$A3801,'Sample - Superstore'!$N:$N,$B3801)</f>
        <v>7.8064</v>
      </c>
      <c r="N3801" s="40"/>
    </row>
    <row r="3802">
      <c r="A3802" s="41" t="s">
        <v>8639</v>
      </c>
      <c r="B3802" s="36" t="s">
        <v>1799</v>
      </c>
      <c r="C3802" s="36" t="s">
        <v>51</v>
      </c>
      <c r="D3802" s="36" t="s">
        <v>124</v>
      </c>
      <c r="E3802" s="36" t="s">
        <v>1800</v>
      </c>
      <c r="F3802" s="42">
        <f>SUMIFS('Sample - Superstore'!R:R,'Sample - Superstore'!$V:$V,$A3802,'Sample - Superstore'!$N:$N,$B3802)</f>
        <v>24.56</v>
      </c>
      <c r="G3802" s="43" t="str">
        <f>IF(OR($F3802&lt;Lower_Limit,$F3802&gt;Upper_Limit),TRUE,IF($F3802&gt;Upper_percentile,"P99",IF($F3802&lt;Lower_percentile,"P01","")))</f>
        <v/>
      </c>
      <c r="H3802" s="44">
        <f>SUMIFS('Sample - Superstore'!S:S,'Sample - Superstore'!$V:$V,$A3802,'Sample - Superstore'!$N:$N,$B3802)</f>
        <v>2</v>
      </c>
      <c r="I3802" s="45">
        <f>SUMIFS('Sample - Superstore'!T:T,'Sample - Superstore'!$V:$V,$A3802,'Sample - Superstore'!$N:$N,$B3802)</f>
        <v>0</v>
      </c>
      <c r="J3802" s="42">
        <f>SUMIFS('Sample - Superstore'!U:U,'Sample - Superstore'!$V:$V,$A3802,'Sample - Superstore'!$N:$N,$B3802)</f>
        <v>11.5432</v>
      </c>
      <c r="N3802" s="40"/>
    </row>
    <row r="3803">
      <c r="A3803" s="41" t="s">
        <v>8639</v>
      </c>
      <c r="B3803" s="36" t="s">
        <v>1258</v>
      </c>
      <c r="C3803" s="36" t="s">
        <v>35</v>
      </c>
      <c r="D3803" s="36" t="s">
        <v>121</v>
      </c>
      <c r="E3803" s="36" t="s">
        <v>1259</v>
      </c>
      <c r="F3803" s="42">
        <f>SUMIFS('Sample - Superstore'!R:R,'Sample - Superstore'!$V:$V,$A3803,'Sample - Superstore'!$N:$N,$B3803)</f>
        <v>51.75</v>
      </c>
      <c r="G3803" s="43" t="str">
        <f>IF(OR($F3803&lt;Lower_Limit,$F3803&gt;Upper_Limit),TRUE,IF($F3803&gt;Upper_percentile,"P99",IF($F3803&lt;Lower_percentile,"P01","")))</f>
        <v/>
      </c>
      <c r="H3803" s="44">
        <f>SUMIFS('Sample - Superstore'!S:S,'Sample - Superstore'!$V:$V,$A3803,'Sample - Superstore'!$N:$N,$B3803)</f>
        <v>1</v>
      </c>
      <c r="I3803" s="45">
        <f>SUMIFS('Sample - Superstore'!T:T,'Sample - Superstore'!$V:$V,$A3803,'Sample - Superstore'!$N:$N,$B3803)</f>
        <v>0</v>
      </c>
      <c r="J3803" s="42">
        <f>SUMIFS('Sample - Superstore'!U:U,'Sample - Superstore'!$V:$V,$A3803,'Sample - Superstore'!$N:$N,$B3803)</f>
        <v>15.525</v>
      </c>
      <c r="N3803" s="40"/>
    </row>
    <row r="3804">
      <c r="A3804" s="41" t="s">
        <v>8639</v>
      </c>
      <c r="B3804" s="36" t="s">
        <v>7221</v>
      </c>
      <c r="C3804" s="36" t="s">
        <v>35</v>
      </c>
      <c r="D3804" s="36" t="s">
        <v>263</v>
      </c>
      <c r="E3804" s="36" t="s">
        <v>7222</v>
      </c>
      <c r="F3804" s="42">
        <f>SUMIFS('Sample - Superstore'!R:R,'Sample - Superstore'!$V:$V,$A3804,'Sample - Superstore'!$N:$N,$B3804)</f>
        <v>207.184</v>
      </c>
      <c r="G3804" s="43" t="str">
        <f>IF(OR($F3804&lt;Lower_Limit,$F3804&gt;Upper_Limit),TRUE,IF($F3804&gt;Upper_percentile,"P99",IF($F3804&lt;Lower_percentile,"P01","")))</f>
        <v/>
      </c>
      <c r="H3804" s="44">
        <f>SUMIFS('Sample - Superstore'!S:S,'Sample - Superstore'!$V:$V,$A3804,'Sample - Superstore'!$N:$N,$B3804)</f>
        <v>1</v>
      </c>
      <c r="I3804" s="45">
        <f>SUMIFS('Sample - Superstore'!T:T,'Sample - Superstore'!$V:$V,$A3804,'Sample - Superstore'!$N:$N,$B3804)</f>
        <v>0.2</v>
      </c>
      <c r="J3804" s="42">
        <f>SUMIFS('Sample - Superstore'!U:U,'Sample - Superstore'!$V:$V,$A3804,'Sample - Superstore'!$N:$N,$B3804)</f>
        <v>25.898</v>
      </c>
      <c r="N3804" s="40"/>
    </row>
    <row r="3805">
      <c r="A3805" s="41" t="s">
        <v>8639</v>
      </c>
      <c r="B3805" s="36" t="s">
        <v>3482</v>
      </c>
      <c r="C3805" s="36" t="s">
        <v>51</v>
      </c>
      <c r="D3805" s="36" t="s">
        <v>283</v>
      </c>
      <c r="E3805" s="36" t="s">
        <v>3483</v>
      </c>
      <c r="F3805" s="42">
        <f>SUMIFS('Sample - Superstore'!R:R,'Sample - Superstore'!$V:$V,$A3805,'Sample - Superstore'!$N:$N,$B3805)</f>
        <v>1473.1</v>
      </c>
      <c r="G3805" s="43" t="str">
        <f>IF(OR($F3805&lt;Lower_Limit,$F3805&gt;Upper_Limit),TRUE,IF($F3805&gt;Upper_percentile,"P99",IF($F3805&lt;Lower_percentile,"P01","")))</f>
        <v/>
      </c>
      <c r="H3805" s="44">
        <f>SUMIFS('Sample - Superstore'!S:S,'Sample - Superstore'!$V:$V,$A3805,'Sample - Superstore'!$N:$N,$B3805)</f>
        <v>5</v>
      </c>
      <c r="I3805" s="45">
        <f>SUMIFS('Sample - Superstore'!T:T,'Sample - Superstore'!$V:$V,$A3805,'Sample - Superstore'!$N:$N,$B3805)</f>
        <v>0</v>
      </c>
      <c r="J3805" s="42">
        <f>SUMIFS('Sample - Superstore'!U:U,'Sample - Superstore'!$V:$V,$A3805,'Sample - Superstore'!$N:$N,$B3805)</f>
        <v>412.468</v>
      </c>
      <c r="N3805" s="40"/>
    </row>
    <row r="3806">
      <c r="A3806" s="41" t="s">
        <v>8639</v>
      </c>
      <c r="B3806" s="36" t="s">
        <v>415</v>
      </c>
      <c r="C3806" s="36" t="s">
        <v>51</v>
      </c>
      <c r="D3806" s="36" t="s">
        <v>205</v>
      </c>
      <c r="E3806" s="36" t="s">
        <v>416</v>
      </c>
      <c r="F3806" s="42">
        <f>SUMIFS('Sample - Superstore'!R:R,'Sample - Superstore'!$V:$V,$A3806,'Sample - Superstore'!$N:$N,$B3806)</f>
        <v>110.3687901</v>
      </c>
      <c r="G3806" s="43" t="str">
        <f>IF(OR($F3806&lt;Lower_Limit,$F3806&gt;Upper_Limit),TRUE,IF($F3806&gt;Upper_percentile,"P99",IF($F3806&lt;Lower_percentile,"P01","")))</f>
        <v/>
      </c>
      <c r="H3806" s="44">
        <f>SUMIFS('Sample - Superstore'!S:S,'Sample - Superstore'!$V:$V,$A3806,'Sample - Superstore'!$N:$N,$B3806)</f>
        <v>8</v>
      </c>
      <c r="I3806" s="45">
        <f>SUMIFS('Sample - Superstore'!T:T,'Sample - Superstore'!$V:$V,$A3806,'Sample - Superstore'!$N:$N,$B3806)</f>
        <v>0</v>
      </c>
      <c r="J3806" s="42">
        <f>SUMIFS('Sample - Superstore'!U:U,'Sample - Superstore'!$V:$V,$A3806,'Sample - Superstore'!$N:$N,$B3806)</f>
        <v>55.18439506</v>
      </c>
      <c r="N3806" s="40"/>
    </row>
    <row r="3807">
      <c r="A3807" s="41" t="s">
        <v>8639</v>
      </c>
      <c r="B3807" s="36" t="s">
        <v>6992</v>
      </c>
      <c r="C3807" s="36" t="s">
        <v>35</v>
      </c>
      <c r="D3807" s="36" t="s">
        <v>121</v>
      </c>
      <c r="E3807" s="36" t="s">
        <v>6993</v>
      </c>
      <c r="F3807" s="42">
        <f>SUMIFS('Sample - Superstore'!R:R,'Sample - Superstore'!$V:$V,$A3807,'Sample - Superstore'!$N:$N,$B3807)</f>
        <v>150.6016872</v>
      </c>
      <c r="G3807" s="43" t="str">
        <f>IF(OR($F3807&lt;Lower_Limit,$F3807&gt;Upper_Limit),TRUE,IF($F3807&gt;Upper_percentile,"P99",IF($F3807&lt;Lower_percentile,"P01","")))</f>
        <v/>
      </c>
      <c r="H3807" s="44">
        <f>SUMIFS('Sample - Superstore'!S:S,'Sample - Superstore'!$V:$V,$A3807,'Sample - Superstore'!$N:$N,$B3807)</f>
        <v>2</v>
      </c>
      <c r="I3807" s="45">
        <f>SUMIFS('Sample - Superstore'!T:T,'Sample - Superstore'!$V:$V,$A3807,'Sample - Superstore'!$N:$N,$B3807)</f>
        <v>0</v>
      </c>
      <c r="J3807" s="42">
        <f>SUMIFS('Sample - Superstore'!U:U,'Sample - Superstore'!$V:$V,$A3807,'Sample - Superstore'!$N:$N,$B3807)</f>
        <v>31.62635432</v>
      </c>
      <c r="N3807" s="40"/>
    </row>
    <row r="3808">
      <c r="A3808" s="41" t="s">
        <v>8639</v>
      </c>
      <c r="B3808" s="36" t="s">
        <v>499</v>
      </c>
      <c r="C3808" s="36" t="s">
        <v>39</v>
      </c>
      <c r="D3808" s="36" t="s">
        <v>40</v>
      </c>
      <c r="E3808" s="36" t="s">
        <v>500</v>
      </c>
      <c r="F3808" s="42">
        <f>SUMIFS('Sample - Superstore'!R:R,'Sample - Superstore'!$V:$V,$A3808,'Sample - Superstore'!$N:$N,$B3808)</f>
        <v>1805.842111</v>
      </c>
      <c r="G3808" s="43" t="str">
        <f>IF(OR($F3808&lt;Lower_Limit,$F3808&gt;Upper_Limit),TRUE,IF($F3808&gt;Upper_percentile,"P99",IF($F3808&lt;Lower_percentile,"P01","")))</f>
        <v/>
      </c>
      <c r="H3808" s="44">
        <f>SUMIFS('Sample - Superstore'!S:S,'Sample - Superstore'!$V:$V,$A3808,'Sample - Superstore'!$N:$N,$B3808)</f>
        <v>9</v>
      </c>
      <c r="I3808" s="45">
        <f>SUMIFS('Sample - Superstore'!T:T,'Sample - Superstore'!$V:$V,$A3808,'Sample - Superstore'!$N:$N,$B3808)</f>
        <v>0</v>
      </c>
      <c r="J3808" s="42">
        <f>SUMIFS('Sample - Superstore'!U:U,'Sample - Superstore'!$V:$V,$A3808,'Sample - Superstore'!$N:$N,$B3808)</f>
        <v>469.5189489</v>
      </c>
      <c r="N3808" s="40"/>
    </row>
    <row r="3809">
      <c r="A3809" s="41" t="s">
        <v>8639</v>
      </c>
      <c r="B3809" s="36" t="s">
        <v>5669</v>
      </c>
      <c r="C3809" s="36" t="s">
        <v>51</v>
      </c>
      <c r="D3809" s="36" t="s">
        <v>124</v>
      </c>
      <c r="E3809" s="36" t="s">
        <v>5670</v>
      </c>
      <c r="F3809" s="42">
        <f>SUMIFS('Sample - Superstore'!R:R,'Sample - Superstore'!$V:$V,$A3809,'Sample - Superstore'!$N:$N,$B3809)</f>
        <v>220.0051029</v>
      </c>
      <c r="G3809" s="43" t="str">
        <f>IF(OR($F3809&lt;Lower_Limit,$F3809&gt;Upper_Limit),TRUE,IF($F3809&gt;Upper_percentile,"P99",IF($F3809&lt;Lower_percentile,"P01","")))</f>
        <v/>
      </c>
      <c r="H3809" s="44">
        <f>SUMIFS('Sample - Superstore'!S:S,'Sample - Superstore'!$V:$V,$A3809,'Sample - Superstore'!$N:$N,$B3809)</f>
        <v>5</v>
      </c>
      <c r="I3809" s="45">
        <f>SUMIFS('Sample - Superstore'!T:T,'Sample - Superstore'!$V:$V,$A3809,'Sample - Superstore'!$N:$N,$B3809)</f>
        <v>0</v>
      </c>
      <c r="J3809" s="42">
        <f>SUMIFS('Sample - Superstore'!U:U,'Sample - Superstore'!$V:$V,$A3809,'Sample - Superstore'!$N:$N,$B3809)</f>
        <v>103.4023984</v>
      </c>
      <c r="N3809" s="40"/>
    </row>
    <row r="3810">
      <c r="A3810" s="41" t="s">
        <v>8639</v>
      </c>
      <c r="B3810" s="36" t="s">
        <v>1345</v>
      </c>
      <c r="C3810" s="36" t="s">
        <v>51</v>
      </c>
      <c r="D3810" s="36" t="s">
        <v>124</v>
      </c>
      <c r="E3810" s="36" t="s">
        <v>1346</v>
      </c>
      <c r="F3810" s="42">
        <f>SUMIFS('Sample - Superstore'!R:R,'Sample - Superstore'!$V:$V,$A3810,'Sample - Superstore'!$N:$N,$B3810)</f>
        <v>36.84195556</v>
      </c>
      <c r="G3810" s="43" t="str">
        <f>IF(OR($F3810&lt;Lower_Limit,$F3810&gt;Upper_Limit),TRUE,IF($F3810&gt;Upper_percentile,"P99",IF($F3810&lt;Lower_percentile,"P01","")))</f>
        <v/>
      </c>
      <c r="H3810" s="44">
        <f>SUMIFS('Sample - Superstore'!S:S,'Sample - Superstore'!$V:$V,$A3810,'Sample - Superstore'!$N:$N,$B3810)</f>
        <v>4</v>
      </c>
      <c r="I3810" s="45">
        <f>SUMIFS('Sample - Superstore'!T:T,'Sample - Superstore'!$V:$V,$A3810,'Sample - Superstore'!$N:$N,$B3810)</f>
        <v>0.2</v>
      </c>
      <c r="J3810" s="42">
        <f>SUMIFS('Sample - Superstore'!U:U,'Sample - Superstore'!$V:$V,$A3810,'Sample - Superstore'!$N:$N,$B3810)</f>
        <v>12.43416</v>
      </c>
      <c r="N3810" s="40"/>
    </row>
    <row r="3811">
      <c r="A3811" s="41" t="s">
        <v>8639</v>
      </c>
      <c r="B3811" s="36" t="s">
        <v>1671</v>
      </c>
      <c r="C3811" s="36" t="s">
        <v>51</v>
      </c>
      <c r="D3811" s="36" t="s">
        <v>93</v>
      </c>
      <c r="E3811" s="36" t="s">
        <v>1672</v>
      </c>
      <c r="F3811" s="42">
        <f>SUMIFS('Sample - Superstore'!R:R,'Sample - Superstore'!$V:$V,$A3811,'Sample - Superstore'!$N:$N,$B3811)</f>
        <v>11.40630123</v>
      </c>
      <c r="G3811" s="43" t="str">
        <f>IF(OR($F3811&lt;Lower_Limit,$F3811&gt;Upper_Limit),TRUE,IF($F3811&gt;Upper_percentile,"P99",IF($F3811&lt;Lower_percentile,"P01","")))</f>
        <v/>
      </c>
      <c r="H3811" s="44">
        <f>SUMIFS('Sample - Superstore'!S:S,'Sample - Superstore'!$V:$V,$A3811,'Sample - Superstore'!$N:$N,$B3811)</f>
        <v>7</v>
      </c>
      <c r="I3811" s="45">
        <f>SUMIFS('Sample - Superstore'!T:T,'Sample - Superstore'!$V:$V,$A3811,'Sample - Superstore'!$N:$N,$B3811)</f>
        <v>0.2</v>
      </c>
      <c r="J3811" s="42">
        <f>SUMIFS('Sample - Superstore'!U:U,'Sample - Superstore'!$V:$V,$A3811,'Sample - Superstore'!$N:$N,$B3811)</f>
        <v>3.564469136</v>
      </c>
      <c r="N3811" s="40"/>
    </row>
    <row r="3812">
      <c r="A3812" s="41" t="s">
        <v>8639</v>
      </c>
      <c r="B3812" s="36" t="s">
        <v>750</v>
      </c>
      <c r="C3812" s="36" t="s">
        <v>39</v>
      </c>
      <c r="D3812" s="36" t="s">
        <v>40</v>
      </c>
      <c r="E3812" s="36" t="s">
        <v>751</v>
      </c>
      <c r="F3812" s="42">
        <f>SUMIFS('Sample - Superstore'!R:R,'Sample - Superstore'!$V:$V,$A3812,'Sample - Superstore'!$N:$N,$B3812)</f>
        <v>190.7475358</v>
      </c>
      <c r="G3812" s="43" t="str">
        <f>IF(OR($F3812&lt;Lower_Limit,$F3812&gt;Upper_Limit),TRUE,IF($F3812&gt;Upper_percentile,"P99",IF($F3812&lt;Lower_percentile,"P01","")))</f>
        <v/>
      </c>
      <c r="H3812" s="44">
        <f>SUMIFS('Sample - Superstore'!S:S,'Sample - Superstore'!$V:$V,$A3812,'Sample - Superstore'!$N:$N,$B3812)</f>
        <v>2</v>
      </c>
      <c r="I3812" s="45">
        <f>SUMIFS('Sample - Superstore'!T:T,'Sample - Superstore'!$V:$V,$A3812,'Sample - Superstore'!$N:$N,$B3812)</f>
        <v>0.2</v>
      </c>
      <c r="J3812" s="42">
        <f>SUMIFS('Sample - Superstore'!U:U,'Sample - Superstore'!$V:$V,$A3812,'Sample - Superstore'!$N:$N,$B3812)</f>
        <v>16.69040938</v>
      </c>
      <c r="N3812" s="40"/>
    </row>
    <row r="3813">
      <c r="A3813" s="41" t="s">
        <v>8639</v>
      </c>
      <c r="B3813" s="36" t="s">
        <v>3012</v>
      </c>
      <c r="C3813" s="36" t="s">
        <v>51</v>
      </c>
      <c r="D3813" s="36" t="s">
        <v>76</v>
      </c>
      <c r="E3813" s="36" t="s">
        <v>3013</v>
      </c>
      <c r="F3813" s="42">
        <f>SUMIFS('Sample - Superstore'!R:R,'Sample - Superstore'!$V:$V,$A3813,'Sample - Superstore'!$N:$N,$B3813)</f>
        <v>15.97677037</v>
      </c>
      <c r="G3813" s="43" t="str">
        <f>IF(OR($F3813&lt;Lower_Limit,$F3813&gt;Upper_Limit),TRUE,IF($F3813&gt;Upper_percentile,"P99",IF($F3813&lt;Lower_percentile,"P01","")))</f>
        <v/>
      </c>
      <c r="H3813" s="44">
        <f>SUMIFS('Sample - Superstore'!S:S,'Sample - Superstore'!$V:$V,$A3813,'Sample - Superstore'!$N:$N,$B3813)</f>
        <v>8</v>
      </c>
      <c r="I3813" s="45">
        <f>SUMIFS('Sample - Superstore'!T:T,'Sample - Superstore'!$V:$V,$A3813,'Sample - Superstore'!$N:$N,$B3813)</f>
        <v>0.8</v>
      </c>
      <c r="J3813" s="42">
        <f>SUMIFS('Sample - Superstore'!U:U,'Sample - Superstore'!$V:$V,$A3813,'Sample - Superstore'!$N:$N,$B3813)</f>
        <v>-27.95934815</v>
      </c>
      <c r="N3813" s="40"/>
    </row>
    <row r="3814">
      <c r="A3814" s="41" t="s">
        <v>8639</v>
      </c>
      <c r="B3814" s="36" t="s">
        <v>870</v>
      </c>
      <c r="C3814" s="36" t="s">
        <v>51</v>
      </c>
      <c r="D3814" s="36" t="s">
        <v>76</v>
      </c>
      <c r="E3814" s="36" t="s">
        <v>871</v>
      </c>
      <c r="F3814" s="42">
        <f>SUMIFS('Sample - Superstore'!R:R,'Sample - Superstore'!$V:$V,$A3814,'Sample - Superstore'!$N:$N,$B3814)</f>
        <v>309.0418611</v>
      </c>
      <c r="G3814" s="43" t="str">
        <f>IF(OR($F3814&lt;Lower_Limit,$F3814&gt;Upper_Limit),TRUE,IF($F3814&gt;Upper_percentile,"P99",IF($F3814&lt;Lower_percentile,"P01","")))</f>
        <v/>
      </c>
      <c r="H3814" s="44">
        <f>SUMIFS('Sample - Superstore'!S:S,'Sample - Superstore'!$V:$V,$A3814,'Sample - Superstore'!$N:$N,$B3814)</f>
        <v>11</v>
      </c>
      <c r="I3814" s="45">
        <f>SUMIFS('Sample - Superstore'!T:T,'Sample - Superstore'!$V:$V,$A3814,'Sample - Superstore'!$N:$N,$B3814)</f>
        <v>0</v>
      </c>
      <c r="J3814" s="42">
        <f>SUMIFS('Sample - Superstore'!U:U,'Sample - Superstore'!$V:$V,$A3814,'Sample - Superstore'!$N:$N,$B3814)</f>
        <v>142.1592561</v>
      </c>
      <c r="N3814" s="40"/>
    </row>
    <row r="3815">
      <c r="A3815" s="41" t="s">
        <v>8639</v>
      </c>
      <c r="B3815" s="36" t="s">
        <v>1777</v>
      </c>
      <c r="C3815" s="36" t="s">
        <v>51</v>
      </c>
      <c r="D3815" s="36" t="s">
        <v>124</v>
      </c>
      <c r="E3815" s="36" t="s">
        <v>1778</v>
      </c>
      <c r="F3815" s="42">
        <f>SUMIFS('Sample - Superstore'!R:R,'Sample - Superstore'!$V:$V,$A3815,'Sample - Superstore'!$N:$N,$B3815)</f>
        <v>32.192</v>
      </c>
      <c r="G3815" s="43" t="str">
        <f>IF(OR($F3815&lt;Lower_Limit,$F3815&gt;Upper_Limit),TRUE,IF($F3815&gt;Upper_percentile,"P99",IF($F3815&lt;Lower_percentile,"P01","")))</f>
        <v/>
      </c>
      <c r="H3815" s="44">
        <f>SUMIFS('Sample - Superstore'!S:S,'Sample - Superstore'!$V:$V,$A3815,'Sample - Superstore'!$N:$N,$B3815)</f>
        <v>4</v>
      </c>
      <c r="I3815" s="45">
        <f>SUMIFS('Sample - Superstore'!T:T,'Sample - Superstore'!$V:$V,$A3815,'Sample - Superstore'!$N:$N,$B3815)</f>
        <v>0</v>
      </c>
      <c r="J3815" s="42">
        <f>SUMIFS('Sample - Superstore'!U:U,'Sample - Superstore'!$V:$V,$A3815,'Sample - Superstore'!$N:$N,$B3815)</f>
        <v>15.45216</v>
      </c>
      <c r="N3815" s="40"/>
    </row>
    <row r="3816">
      <c r="A3816" s="41" t="s">
        <v>8639</v>
      </c>
      <c r="B3816" s="36" t="s">
        <v>7233</v>
      </c>
      <c r="C3816" s="36" t="s">
        <v>51</v>
      </c>
      <c r="D3816" s="36" t="s">
        <v>124</v>
      </c>
      <c r="E3816" s="36" t="s">
        <v>7234</v>
      </c>
      <c r="F3816" s="42">
        <f>SUMIFS('Sample - Superstore'!R:R,'Sample - Superstore'!$V:$V,$A3816,'Sample - Superstore'!$N:$N,$B3816)</f>
        <v>13.47817775</v>
      </c>
      <c r="G3816" s="43" t="str">
        <f>IF(OR($F3816&lt;Lower_Limit,$F3816&gt;Upper_Limit),TRUE,IF($F3816&gt;Upper_percentile,"P99",IF($F3816&lt;Lower_percentile,"P01","")))</f>
        <v/>
      </c>
      <c r="H3816" s="44">
        <f>SUMIFS('Sample - Superstore'!S:S,'Sample - Superstore'!$V:$V,$A3816,'Sample - Superstore'!$N:$N,$B3816)</f>
        <v>4</v>
      </c>
      <c r="I3816" s="45">
        <f>SUMIFS('Sample - Superstore'!T:T,'Sample - Superstore'!$V:$V,$A3816,'Sample - Superstore'!$N:$N,$B3816)</f>
        <v>0.2</v>
      </c>
      <c r="J3816" s="42">
        <f>SUMIFS('Sample - Superstore'!U:U,'Sample - Superstore'!$V:$V,$A3816,'Sample - Superstore'!$N:$N,$B3816)</f>
        <v>4.717362211</v>
      </c>
      <c r="N3816" s="40"/>
    </row>
    <row r="3817">
      <c r="A3817" s="41" t="s">
        <v>8639</v>
      </c>
      <c r="B3817" s="36" t="s">
        <v>5823</v>
      </c>
      <c r="C3817" s="36" t="s">
        <v>51</v>
      </c>
      <c r="D3817" s="36" t="s">
        <v>283</v>
      </c>
      <c r="E3817" s="36" t="s">
        <v>5824</v>
      </c>
      <c r="F3817" s="42">
        <f>SUMIFS('Sample - Superstore'!R:R,'Sample - Superstore'!$V:$V,$A3817,'Sample - Superstore'!$N:$N,$B3817)</f>
        <v>542.94</v>
      </c>
      <c r="G3817" s="43" t="str">
        <f>IF(OR($F3817&lt;Lower_Limit,$F3817&gt;Upper_Limit),TRUE,IF($F3817&gt;Upper_percentile,"P99",IF($F3817&lt;Lower_percentile,"P01","")))</f>
        <v/>
      </c>
      <c r="H3817" s="44">
        <f>SUMIFS('Sample - Superstore'!S:S,'Sample - Superstore'!$V:$V,$A3817,'Sample - Superstore'!$N:$N,$B3817)</f>
        <v>3</v>
      </c>
      <c r="I3817" s="45">
        <f>SUMIFS('Sample - Superstore'!T:T,'Sample - Superstore'!$V:$V,$A3817,'Sample - Superstore'!$N:$N,$B3817)</f>
        <v>0</v>
      </c>
      <c r="J3817" s="42">
        <f>SUMIFS('Sample - Superstore'!U:U,'Sample - Superstore'!$V:$V,$A3817,'Sample - Superstore'!$N:$N,$B3817)</f>
        <v>152.0232</v>
      </c>
      <c r="N3817" s="40"/>
    </row>
    <row r="3818">
      <c r="A3818" s="41" t="s">
        <v>8639</v>
      </c>
      <c r="B3818" s="36" t="s">
        <v>6411</v>
      </c>
      <c r="C3818" s="36" t="s">
        <v>35</v>
      </c>
      <c r="D3818" s="36" t="s">
        <v>121</v>
      </c>
      <c r="E3818" s="36" t="s">
        <v>6728</v>
      </c>
      <c r="F3818" s="42">
        <f>SUMIFS('Sample - Superstore'!R:R,'Sample - Superstore'!$V:$V,$A3818,'Sample - Superstore'!$N:$N,$B3818)</f>
        <v>54.92</v>
      </c>
      <c r="G3818" s="43" t="str">
        <f>IF(OR($F3818&lt;Lower_Limit,$F3818&gt;Upper_Limit),TRUE,IF($F3818&gt;Upper_percentile,"P99",IF($F3818&lt;Lower_percentile,"P01","")))</f>
        <v/>
      </c>
      <c r="H3818" s="44">
        <f>SUMIFS('Sample - Superstore'!S:S,'Sample - Superstore'!$V:$V,$A3818,'Sample - Superstore'!$N:$N,$B3818)</f>
        <v>4</v>
      </c>
      <c r="I3818" s="45">
        <f>SUMIFS('Sample - Superstore'!T:T,'Sample - Superstore'!$V:$V,$A3818,'Sample - Superstore'!$N:$N,$B3818)</f>
        <v>0</v>
      </c>
      <c r="J3818" s="42">
        <f>SUMIFS('Sample - Superstore'!U:U,'Sample - Superstore'!$V:$V,$A3818,'Sample - Superstore'!$N:$N,$B3818)</f>
        <v>19.7712</v>
      </c>
      <c r="N3818" s="40"/>
    </row>
    <row r="3819">
      <c r="A3819" s="41" t="s">
        <v>8639</v>
      </c>
      <c r="B3819" s="36" t="s">
        <v>92</v>
      </c>
      <c r="C3819" s="36" t="s">
        <v>51</v>
      </c>
      <c r="D3819" s="36" t="s">
        <v>93</v>
      </c>
      <c r="E3819" s="36" t="s">
        <v>94</v>
      </c>
      <c r="F3819" s="42">
        <f>SUMIFS('Sample - Superstore'!R:R,'Sample - Superstore'!$V:$V,$A3819,'Sample - Superstore'!$N:$N,$B3819)</f>
        <v>21.76661728</v>
      </c>
      <c r="G3819" s="43" t="str">
        <f>IF(OR($F3819&lt;Lower_Limit,$F3819&gt;Upper_Limit),TRUE,IF($F3819&gt;Upper_percentile,"P99",IF($F3819&lt;Lower_percentile,"P01","")))</f>
        <v/>
      </c>
      <c r="H3819" s="44">
        <f>SUMIFS('Sample - Superstore'!S:S,'Sample - Superstore'!$V:$V,$A3819,'Sample - Superstore'!$N:$N,$B3819)</f>
        <v>3</v>
      </c>
      <c r="I3819" s="45">
        <f>SUMIFS('Sample - Superstore'!T:T,'Sample - Superstore'!$V:$V,$A3819,'Sample - Superstore'!$N:$N,$B3819)</f>
        <v>0</v>
      </c>
      <c r="J3819" s="42">
        <f>SUMIFS('Sample - Superstore'!U:U,'Sample - Superstore'!$V:$V,$A3819,'Sample - Superstore'!$N:$N,$B3819)</f>
        <v>6.529985185</v>
      </c>
      <c r="N3819" s="40"/>
    </row>
    <row r="3820">
      <c r="A3820" s="41" t="s">
        <v>8639</v>
      </c>
      <c r="B3820" s="36" t="s">
        <v>3148</v>
      </c>
      <c r="C3820" s="36" t="s">
        <v>35</v>
      </c>
      <c r="D3820" s="36" t="s">
        <v>263</v>
      </c>
      <c r="E3820" s="36" t="s">
        <v>3149</v>
      </c>
      <c r="F3820" s="42">
        <f>SUMIFS('Sample - Superstore'!R:R,'Sample - Superstore'!$V:$V,$A3820,'Sample - Superstore'!$N:$N,$B3820)</f>
        <v>2780.892321</v>
      </c>
      <c r="G3820" s="43" t="str">
        <f>IF(OR($F3820&lt;Lower_Limit,$F3820&gt;Upper_Limit),TRUE,IF($F3820&gt;Upper_percentile,"P99",IF($F3820&lt;Lower_percentile,"P01","")))</f>
        <v/>
      </c>
      <c r="H3820" s="44">
        <f>SUMIFS('Sample - Superstore'!S:S,'Sample - Superstore'!$V:$V,$A3820,'Sample - Superstore'!$N:$N,$B3820)</f>
        <v>7</v>
      </c>
      <c r="I3820" s="45">
        <f>SUMIFS('Sample - Superstore'!T:T,'Sample - Superstore'!$V:$V,$A3820,'Sample - Superstore'!$N:$N,$B3820)</f>
        <v>0.2</v>
      </c>
      <c r="J3820" s="42">
        <f>SUMIFS('Sample - Superstore'!U:U,'Sample - Superstore'!$V:$V,$A3820,'Sample - Superstore'!$N:$N,$B3820)</f>
        <v>471.4977074</v>
      </c>
      <c r="N3820" s="40"/>
    </row>
    <row r="3821">
      <c r="A3821" s="41" t="s">
        <v>8639</v>
      </c>
      <c r="B3821" s="36" t="s">
        <v>1291</v>
      </c>
      <c r="C3821" s="36" t="s">
        <v>51</v>
      </c>
      <c r="D3821" s="36" t="s">
        <v>93</v>
      </c>
      <c r="E3821" s="36" t="s">
        <v>1292</v>
      </c>
      <c r="F3821" s="42">
        <f>SUMIFS('Sample - Superstore'!R:R,'Sample - Superstore'!$V:$V,$A3821,'Sample - Superstore'!$N:$N,$B3821)</f>
        <v>273.2008642</v>
      </c>
      <c r="G3821" s="43" t="str">
        <f>IF(OR($F3821&lt;Lower_Limit,$F3821&gt;Upper_Limit),TRUE,IF($F3821&gt;Upper_percentile,"P99",IF($F3821&lt;Lower_percentile,"P01","")))</f>
        <v/>
      </c>
      <c r="H3821" s="44">
        <f>SUMIFS('Sample - Superstore'!S:S,'Sample - Superstore'!$V:$V,$A3821,'Sample - Superstore'!$N:$N,$B3821)</f>
        <v>5</v>
      </c>
      <c r="I3821" s="45">
        <f>SUMIFS('Sample - Superstore'!T:T,'Sample - Superstore'!$V:$V,$A3821,'Sample - Superstore'!$N:$N,$B3821)</f>
        <v>0</v>
      </c>
      <c r="J3821" s="42">
        <f>SUMIFS('Sample - Superstore'!U:U,'Sample - Superstore'!$V:$V,$A3821,'Sample - Superstore'!$N:$N,$B3821)</f>
        <v>73.76423333</v>
      </c>
      <c r="N3821" s="40"/>
    </row>
    <row r="3822">
      <c r="A3822" s="41" t="s">
        <v>8639</v>
      </c>
      <c r="B3822" s="36" t="s">
        <v>84</v>
      </c>
      <c r="C3822" s="36" t="s">
        <v>39</v>
      </c>
      <c r="D3822" s="36" t="s">
        <v>85</v>
      </c>
      <c r="E3822" s="36" t="s">
        <v>86</v>
      </c>
      <c r="F3822" s="42">
        <f>SUMIFS('Sample - Superstore'!R:R,'Sample - Superstore'!$V:$V,$A3822,'Sample - Superstore'!$N:$N,$B3822)</f>
        <v>299.99</v>
      </c>
      <c r="G3822" s="43" t="str">
        <f>IF(OR($F3822&lt;Lower_Limit,$F3822&gt;Upper_Limit),TRUE,IF($F3822&gt;Upper_percentile,"P99",IF($F3822&lt;Lower_percentile,"P01","")))</f>
        <v/>
      </c>
      <c r="H3822" s="44">
        <f>SUMIFS('Sample - Superstore'!S:S,'Sample - Superstore'!$V:$V,$A3822,'Sample - Superstore'!$N:$N,$B3822)</f>
        <v>1</v>
      </c>
      <c r="I3822" s="45">
        <f>SUMIFS('Sample - Superstore'!T:T,'Sample - Superstore'!$V:$V,$A3822,'Sample - Superstore'!$N:$N,$B3822)</f>
        <v>0</v>
      </c>
      <c r="J3822" s="42">
        <f>SUMIFS('Sample - Superstore'!U:U,'Sample - Superstore'!$V:$V,$A3822,'Sample - Superstore'!$N:$N,$B3822)</f>
        <v>89.997</v>
      </c>
      <c r="N3822" s="40"/>
    </row>
    <row r="3823">
      <c r="A3823" s="41" t="s">
        <v>8639</v>
      </c>
      <c r="B3823" s="36" t="s">
        <v>2722</v>
      </c>
      <c r="C3823" s="36" t="s">
        <v>51</v>
      </c>
      <c r="D3823" s="36" t="s">
        <v>124</v>
      </c>
      <c r="E3823" s="36" t="s">
        <v>2723</v>
      </c>
      <c r="F3823" s="42">
        <f>SUMIFS('Sample - Superstore'!R:R,'Sample - Superstore'!$V:$V,$A3823,'Sample - Superstore'!$N:$N,$B3823)</f>
        <v>192.16</v>
      </c>
      <c r="G3823" s="43" t="str">
        <f>IF(OR($F3823&lt;Lower_Limit,$F3823&gt;Upper_Limit),TRUE,IF($F3823&gt;Upper_percentile,"P99",IF($F3823&lt;Lower_percentile,"P01","")))</f>
        <v/>
      </c>
      <c r="H3823" s="44">
        <f>SUMIFS('Sample - Superstore'!S:S,'Sample - Superstore'!$V:$V,$A3823,'Sample - Superstore'!$N:$N,$B3823)</f>
        <v>4</v>
      </c>
      <c r="I3823" s="45">
        <f>SUMIFS('Sample - Superstore'!T:T,'Sample - Superstore'!$V:$V,$A3823,'Sample - Superstore'!$N:$N,$B3823)</f>
        <v>0</v>
      </c>
      <c r="J3823" s="42">
        <f>SUMIFS('Sample - Superstore'!U:U,'Sample - Superstore'!$V:$V,$A3823,'Sample - Superstore'!$N:$N,$B3823)</f>
        <v>92.2368</v>
      </c>
      <c r="N3823" s="40"/>
    </row>
    <row r="3824">
      <c r="A3824" s="41" t="s">
        <v>8639</v>
      </c>
      <c r="B3824" s="36" t="s">
        <v>834</v>
      </c>
      <c r="C3824" s="36" t="s">
        <v>39</v>
      </c>
      <c r="D3824" s="36" t="s">
        <v>40</v>
      </c>
      <c r="E3824" s="36" t="s">
        <v>835</v>
      </c>
      <c r="F3824" s="42">
        <f>SUMIFS('Sample - Superstore'!R:R,'Sample - Superstore'!$V:$V,$A3824,'Sample - Superstore'!$N:$N,$B3824)</f>
        <v>289.8164897</v>
      </c>
      <c r="G3824" s="43" t="str">
        <f>IF(OR($F3824&lt;Lower_Limit,$F3824&gt;Upper_Limit),TRUE,IF($F3824&gt;Upper_percentile,"P99",IF($F3824&lt;Lower_percentile,"P01","")))</f>
        <v/>
      </c>
      <c r="H3824" s="44">
        <f>SUMIFS('Sample - Superstore'!S:S,'Sample - Superstore'!$V:$V,$A3824,'Sample - Superstore'!$N:$N,$B3824)</f>
        <v>9</v>
      </c>
      <c r="I3824" s="45">
        <f>SUMIFS('Sample - Superstore'!T:T,'Sample - Superstore'!$V:$V,$A3824,'Sample - Superstore'!$N:$N,$B3824)</f>
        <v>0.2</v>
      </c>
      <c r="J3824" s="42">
        <f>SUMIFS('Sample - Superstore'!U:U,'Sample - Superstore'!$V:$V,$A3824,'Sample - Superstore'!$N:$N,$B3824)</f>
        <v>40.98102202</v>
      </c>
      <c r="N3824" s="40"/>
    </row>
    <row r="3825">
      <c r="A3825" s="41" t="s">
        <v>8639</v>
      </c>
      <c r="B3825" s="36" t="s">
        <v>1534</v>
      </c>
      <c r="C3825" s="36" t="s">
        <v>51</v>
      </c>
      <c r="D3825" s="36" t="s">
        <v>52</v>
      </c>
      <c r="E3825" s="36" t="s">
        <v>6816</v>
      </c>
      <c r="F3825" s="42">
        <f>SUMIFS('Sample - Superstore'!R:R,'Sample - Superstore'!$V:$V,$A3825,'Sample - Superstore'!$N:$N,$B3825)</f>
        <v>46.74</v>
      </c>
      <c r="G3825" s="43" t="str">
        <f>IF(OR($F3825&lt;Lower_Limit,$F3825&gt;Upper_Limit),TRUE,IF($F3825&gt;Upper_percentile,"P99",IF($F3825&lt;Lower_percentile,"P01","")))</f>
        <v/>
      </c>
      <c r="H3825" s="44">
        <f>SUMIFS('Sample - Superstore'!S:S,'Sample - Superstore'!$V:$V,$A3825,'Sample - Superstore'!$N:$N,$B3825)</f>
        <v>3</v>
      </c>
      <c r="I3825" s="45">
        <f>SUMIFS('Sample - Superstore'!T:T,'Sample - Superstore'!$V:$V,$A3825,'Sample - Superstore'!$N:$N,$B3825)</f>
        <v>0</v>
      </c>
      <c r="J3825" s="42">
        <f>SUMIFS('Sample - Superstore'!U:U,'Sample - Superstore'!$V:$V,$A3825,'Sample - Superstore'!$N:$N,$B3825)</f>
        <v>11.685</v>
      </c>
      <c r="N3825" s="40"/>
    </row>
    <row r="3826">
      <c r="A3826" s="41" t="s">
        <v>8639</v>
      </c>
      <c r="B3826" s="36" t="s">
        <v>2857</v>
      </c>
      <c r="C3826" s="36" t="s">
        <v>39</v>
      </c>
      <c r="D3826" s="36" t="s">
        <v>61</v>
      </c>
      <c r="E3826" s="36" t="s">
        <v>2858</v>
      </c>
      <c r="F3826" s="42">
        <f>SUMIFS('Sample - Superstore'!R:R,'Sample - Superstore'!$V:$V,$A3826,'Sample - Superstore'!$N:$N,$B3826)</f>
        <v>174.95</v>
      </c>
      <c r="G3826" s="43" t="str">
        <f>IF(OR($F3826&lt;Lower_Limit,$F3826&gt;Upper_Limit),TRUE,IF($F3826&gt;Upper_percentile,"P99",IF($F3826&lt;Lower_percentile,"P01","")))</f>
        <v/>
      </c>
      <c r="H3826" s="44">
        <f>SUMIFS('Sample - Superstore'!S:S,'Sample - Superstore'!$V:$V,$A3826,'Sample - Superstore'!$N:$N,$B3826)</f>
        <v>5</v>
      </c>
      <c r="I3826" s="45">
        <f>SUMIFS('Sample - Superstore'!T:T,'Sample - Superstore'!$V:$V,$A3826,'Sample - Superstore'!$N:$N,$B3826)</f>
        <v>0</v>
      </c>
      <c r="J3826" s="42">
        <f>SUMIFS('Sample - Superstore'!U:U,'Sample - Superstore'!$V:$V,$A3826,'Sample - Superstore'!$N:$N,$B3826)</f>
        <v>12.2465</v>
      </c>
      <c r="N3826" s="40"/>
    </row>
    <row r="3827">
      <c r="A3827" s="41" t="s">
        <v>8639</v>
      </c>
      <c r="B3827" s="36" t="s">
        <v>2249</v>
      </c>
      <c r="C3827" s="36" t="s">
        <v>51</v>
      </c>
      <c r="D3827" s="36" t="s">
        <v>76</v>
      </c>
      <c r="E3827" s="36" t="s">
        <v>2250</v>
      </c>
      <c r="F3827" s="42">
        <f>SUMIFS('Sample - Superstore'!R:R,'Sample - Superstore'!$V:$V,$A3827,'Sample - Superstore'!$N:$N,$B3827)</f>
        <v>100.704</v>
      </c>
      <c r="G3827" s="43" t="str">
        <f>IF(OR($F3827&lt;Lower_Limit,$F3827&gt;Upper_Limit),TRUE,IF($F3827&gt;Upper_percentile,"P99",IF($F3827&lt;Lower_percentile,"P01","")))</f>
        <v/>
      </c>
      <c r="H3827" s="44">
        <f>SUMIFS('Sample - Superstore'!S:S,'Sample - Superstore'!$V:$V,$A3827,'Sample - Superstore'!$N:$N,$B3827)</f>
        <v>6</v>
      </c>
      <c r="I3827" s="45">
        <f>SUMIFS('Sample - Superstore'!T:T,'Sample - Superstore'!$V:$V,$A3827,'Sample - Superstore'!$N:$N,$B3827)</f>
        <v>0.2</v>
      </c>
      <c r="J3827" s="42">
        <f>SUMIFS('Sample - Superstore'!U:U,'Sample - Superstore'!$V:$V,$A3827,'Sample - Superstore'!$N:$N,$B3827)</f>
        <v>37.764</v>
      </c>
      <c r="N3827" s="40"/>
    </row>
    <row r="3828">
      <c r="A3828" s="41" t="s">
        <v>8639</v>
      </c>
      <c r="B3828" s="36" t="s">
        <v>3029</v>
      </c>
      <c r="C3828" s="36" t="s">
        <v>51</v>
      </c>
      <c r="D3828" s="36" t="s">
        <v>52</v>
      </c>
      <c r="E3828" s="36" t="s">
        <v>3030</v>
      </c>
      <c r="F3828" s="42">
        <f>SUMIFS('Sample - Superstore'!R:R,'Sample - Superstore'!$V:$V,$A3828,'Sample - Superstore'!$N:$N,$B3828)</f>
        <v>31.44</v>
      </c>
      <c r="G3828" s="43" t="str">
        <f>IF(OR($F3828&lt;Lower_Limit,$F3828&gt;Upper_Limit),TRUE,IF($F3828&gt;Upper_percentile,"P99",IF($F3828&lt;Lower_percentile,"P01","")))</f>
        <v/>
      </c>
      <c r="H3828" s="44">
        <f>SUMIFS('Sample - Superstore'!S:S,'Sample - Superstore'!$V:$V,$A3828,'Sample - Superstore'!$N:$N,$B3828)</f>
        <v>3</v>
      </c>
      <c r="I3828" s="45">
        <f>SUMIFS('Sample - Superstore'!T:T,'Sample - Superstore'!$V:$V,$A3828,'Sample - Superstore'!$N:$N,$B3828)</f>
        <v>0</v>
      </c>
      <c r="J3828" s="42">
        <f>SUMIFS('Sample - Superstore'!U:U,'Sample - Superstore'!$V:$V,$A3828,'Sample - Superstore'!$N:$N,$B3828)</f>
        <v>8.4888</v>
      </c>
      <c r="N3828" s="40"/>
    </row>
    <row r="3829">
      <c r="A3829" s="41" t="s">
        <v>8639</v>
      </c>
      <c r="B3829" s="36" t="s">
        <v>6860</v>
      </c>
      <c r="C3829" s="36" t="s">
        <v>51</v>
      </c>
      <c r="D3829" s="36" t="s">
        <v>283</v>
      </c>
      <c r="E3829" s="36" t="s">
        <v>2060</v>
      </c>
      <c r="F3829" s="42">
        <f>SUMIFS('Sample - Superstore'!R:R,'Sample - Superstore'!$V:$V,$A3829,'Sample - Superstore'!$N:$N,$B3829)</f>
        <v>83.79</v>
      </c>
      <c r="G3829" s="43" t="str">
        <f>IF(OR($F3829&lt;Lower_Limit,$F3829&gt;Upper_Limit),TRUE,IF($F3829&gt;Upper_percentile,"P99",IF($F3829&lt;Lower_percentile,"P01","")))</f>
        <v/>
      </c>
      <c r="H3829" s="44">
        <f>SUMIFS('Sample - Superstore'!S:S,'Sample - Superstore'!$V:$V,$A3829,'Sample - Superstore'!$N:$N,$B3829)</f>
        <v>7</v>
      </c>
      <c r="I3829" s="45">
        <f>SUMIFS('Sample - Superstore'!T:T,'Sample - Superstore'!$V:$V,$A3829,'Sample - Superstore'!$N:$N,$B3829)</f>
        <v>0</v>
      </c>
      <c r="J3829" s="42">
        <f>SUMIFS('Sample - Superstore'!U:U,'Sample - Superstore'!$V:$V,$A3829,'Sample - Superstore'!$N:$N,$B3829)</f>
        <v>22.6233</v>
      </c>
      <c r="N3829" s="40"/>
    </row>
    <row r="3830">
      <c r="A3830" s="41" t="s">
        <v>8639</v>
      </c>
      <c r="B3830" s="36" t="s">
        <v>357</v>
      </c>
      <c r="C3830" s="36" t="s">
        <v>51</v>
      </c>
      <c r="D3830" s="36" t="s">
        <v>93</v>
      </c>
      <c r="E3830" s="36" t="s">
        <v>358</v>
      </c>
      <c r="F3830" s="42">
        <f>SUMIFS('Sample - Superstore'!R:R,'Sample - Superstore'!$V:$V,$A3830,'Sample - Superstore'!$N:$N,$B3830)</f>
        <v>59.52</v>
      </c>
      <c r="G3830" s="43" t="str">
        <f>IF(OR($F3830&lt;Lower_Limit,$F3830&gt;Upper_Limit),TRUE,IF($F3830&gt;Upper_percentile,"P99",IF($F3830&lt;Lower_percentile,"P01","")))</f>
        <v/>
      </c>
      <c r="H3830" s="44">
        <f>SUMIFS('Sample - Superstore'!S:S,'Sample - Superstore'!$V:$V,$A3830,'Sample - Superstore'!$N:$N,$B3830)</f>
        <v>3</v>
      </c>
      <c r="I3830" s="45">
        <f>SUMIFS('Sample - Superstore'!T:T,'Sample - Superstore'!$V:$V,$A3830,'Sample - Superstore'!$N:$N,$B3830)</f>
        <v>0</v>
      </c>
      <c r="J3830" s="42">
        <f>SUMIFS('Sample - Superstore'!U:U,'Sample - Superstore'!$V:$V,$A3830,'Sample - Superstore'!$N:$N,$B3830)</f>
        <v>15.4752</v>
      </c>
      <c r="N3830" s="40"/>
    </row>
    <row r="3831">
      <c r="A3831" s="41" t="s">
        <v>8639</v>
      </c>
      <c r="B3831" s="36" t="s">
        <v>1318</v>
      </c>
      <c r="C3831" s="36" t="s">
        <v>51</v>
      </c>
      <c r="D3831" s="36" t="s">
        <v>635</v>
      </c>
      <c r="E3831" s="36" t="s">
        <v>1319</v>
      </c>
      <c r="F3831" s="42">
        <f>SUMIFS('Sample - Superstore'!R:R,'Sample - Superstore'!$V:$V,$A3831,'Sample - Superstore'!$N:$N,$B3831)</f>
        <v>31.92</v>
      </c>
      <c r="G3831" s="43" t="str">
        <f>IF(OR($F3831&lt;Lower_Limit,$F3831&gt;Upper_Limit),TRUE,IF($F3831&gt;Upper_percentile,"P99",IF($F3831&lt;Lower_percentile,"P01","")))</f>
        <v/>
      </c>
      <c r="H3831" s="44">
        <f>SUMIFS('Sample - Superstore'!S:S,'Sample - Superstore'!$V:$V,$A3831,'Sample - Superstore'!$N:$N,$B3831)</f>
        <v>4</v>
      </c>
      <c r="I3831" s="45">
        <f>SUMIFS('Sample - Superstore'!T:T,'Sample - Superstore'!$V:$V,$A3831,'Sample - Superstore'!$N:$N,$B3831)</f>
        <v>0</v>
      </c>
      <c r="J3831" s="42">
        <f>SUMIFS('Sample - Superstore'!U:U,'Sample - Superstore'!$V:$V,$A3831,'Sample - Superstore'!$N:$N,$B3831)</f>
        <v>9.2568</v>
      </c>
      <c r="N3831" s="40"/>
    </row>
    <row r="3832">
      <c r="A3832" s="41" t="s">
        <v>8639</v>
      </c>
      <c r="B3832" s="36" t="s">
        <v>2569</v>
      </c>
      <c r="C3832" s="36" t="s">
        <v>51</v>
      </c>
      <c r="D3832" s="36" t="s">
        <v>297</v>
      </c>
      <c r="E3832" s="36" t="s">
        <v>2570</v>
      </c>
      <c r="F3832" s="42">
        <f>SUMIFS('Sample - Superstore'!R:R,'Sample - Superstore'!$V:$V,$A3832,'Sample - Superstore'!$N:$N,$B3832)</f>
        <v>21.80365432</v>
      </c>
      <c r="G3832" s="43" t="str">
        <f>IF(OR($F3832&lt;Lower_Limit,$F3832&gt;Upper_Limit),TRUE,IF($F3832&gt;Upper_percentile,"P99",IF($F3832&lt;Lower_percentile,"P01","")))</f>
        <v/>
      </c>
      <c r="H3832" s="44">
        <f>SUMIFS('Sample - Superstore'!S:S,'Sample - Superstore'!$V:$V,$A3832,'Sample - Superstore'!$N:$N,$B3832)</f>
        <v>3</v>
      </c>
      <c r="I3832" s="45">
        <f>SUMIFS('Sample - Superstore'!T:T,'Sample - Superstore'!$V:$V,$A3832,'Sample - Superstore'!$N:$N,$B3832)</f>
        <v>0.2</v>
      </c>
      <c r="J3832" s="42">
        <f>SUMIFS('Sample - Superstore'!U:U,'Sample - Superstore'!$V:$V,$A3832,'Sample - Superstore'!$N:$N,$B3832)</f>
        <v>7.358733333</v>
      </c>
      <c r="N3832" s="40"/>
    </row>
    <row r="3833">
      <c r="A3833" s="41" t="s">
        <v>8639</v>
      </c>
      <c r="B3833" s="36" t="s">
        <v>1487</v>
      </c>
      <c r="C3833" s="36" t="s">
        <v>51</v>
      </c>
      <c r="D3833" s="36" t="s">
        <v>76</v>
      </c>
      <c r="E3833" s="36" t="s">
        <v>1488</v>
      </c>
      <c r="F3833" s="42">
        <f>SUMIFS('Sample - Superstore'!R:R,'Sample - Superstore'!$V:$V,$A3833,'Sample - Superstore'!$N:$N,$B3833)</f>
        <v>36.024</v>
      </c>
      <c r="G3833" s="43" t="str">
        <f>IF(OR($F3833&lt;Lower_Limit,$F3833&gt;Upper_Limit),TRUE,IF($F3833&gt;Upper_percentile,"P99",IF($F3833&lt;Lower_percentile,"P01","")))</f>
        <v/>
      </c>
      <c r="H3833" s="44">
        <f>SUMIFS('Sample - Superstore'!S:S,'Sample - Superstore'!$V:$V,$A3833,'Sample - Superstore'!$N:$N,$B3833)</f>
        <v>3</v>
      </c>
      <c r="I3833" s="45">
        <f>SUMIFS('Sample - Superstore'!T:T,'Sample - Superstore'!$V:$V,$A3833,'Sample - Superstore'!$N:$N,$B3833)</f>
        <v>0.2</v>
      </c>
      <c r="J3833" s="42">
        <f>SUMIFS('Sample - Superstore'!U:U,'Sample - Superstore'!$V:$V,$A3833,'Sample - Superstore'!$N:$N,$B3833)</f>
        <v>11.7078</v>
      </c>
      <c r="N3833" s="40"/>
    </row>
    <row r="3834">
      <c r="A3834" s="41" t="s">
        <v>8639</v>
      </c>
      <c r="B3834" s="36" t="s">
        <v>2155</v>
      </c>
      <c r="C3834" s="36" t="s">
        <v>51</v>
      </c>
      <c r="D3834" s="36" t="s">
        <v>283</v>
      </c>
      <c r="E3834" s="36" t="s">
        <v>2156</v>
      </c>
      <c r="F3834" s="42">
        <f>SUMIFS('Sample - Superstore'!R:R,'Sample - Superstore'!$V:$V,$A3834,'Sample - Superstore'!$N:$N,$B3834)</f>
        <v>224.979015</v>
      </c>
      <c r="G3834" s="43" t="str">
        <f>IF(OR($F3834&lt;Lower_Limit,$F3834&gt;Upper_Limit),TRUE,IF($F3834&gt;Upper_percentile,"P99",IF($F3834&lt;Lower_percentile,"P01","")))</f>
        <v/>
      </c>
      <c r="H3834" s="44">
        <f>SUMIFS('Sample - Superstore'!S:S,'Sample - Superstore'!$V:$V,$A3834,'Sample - Superstore'!$N:$N,$B3834)</f>
        <v>11</v>
      </c>
      <c r="I3834" s="45">
        <f>SUMIFS('Sample - Superstore'!T:T,'Sample - Superstore'!$V:$V,$A3834,'Sample - Superstore'!$N:$N,$B3834)</f>
        <v>1</v>
      </c>
      <c r="J3834" s="42">
        <f>SUMIFS('Sample - Superstore'!U:U,'Sample - Superstore'!$V:$V,$A3834,'Sample - Superstore'!$N:$N,$B3834)</f>
        <v>-103.4592475</v>
      </c>
      <c r="N3834" s="40"/>
    </row>
    <row r="3835">
      <c r="A3835" s="41" t="s">
        <v>8639</v>
      </c>
      <c r="B3835" s="36" t="s">
        <v>5577</v>
      </c>
      <c r="C3835" s="36" t="s">
        <v>51</v>
      </c>
      <c r="D3835" s="36" t="s">
        <v>76</v>
      </c>
      <c r="E3835" s="36" t="s">
        <v>5578</v>
      </c>
      <c r="F3835" s="42">
        <f>SUMIFS('Sample - Superstore'!R:R,'Sample - Superstore'!$V:$V,$A3835,'Sample - Superstore'!$N:$N,$B3835)</f>
        <v>6412.060789</v>
      </c>
      <c r="G3835" s="43" t="b">
        <f>IF(OR($F3835&lt;Lower_Limit,$F3835&gt;Upper_Limit),TRUE,IF($F3835&gt;Upper_percentile,"P99",IF($F3835&lt;Lower_percentile,"P01","")))</f>
        <v>1</v>
      </c>
      <c r="H3835" s="44">
        <f>SUMIFS('Sample - Superstore'!S:S,'Sample - Superstore'!$V:$V,$A3835,'Sample - Superstore'!$N:$N,$B3835)</f>
        <v>12</v>
      </c>
      <c r="I3835" s="45">
        <f>SUMIFS('Sample - Superstore'!T:T,'Sample - Superstore'!$V:$V,$A3835,'Sample - Superstore'!$N:$N,$B3835)</f>
        <v>0.9</v>
      </c>
      <c r="J3835" s="42">
        <f>SUMIFS('Sample - Superstore'!U:U,'Sample - Superstore'!$V:$V,$A3835,'Sample - Superstore'!$N:$N,$B3835)</f>
        <v>1008.059698</v>
      </c>
      <c r="N3835" s="40"/>
    </row>
    <row r="3836">
      <c r="A3836" s="41" t="s">
        <v>8639</v>
      </c>
      <c r="B3836" s="36" t="s">
        <v>721</v>
      </c>
      <c r="C3836" s="36" t="s">
        <v>51</v>
      </c>
      <c r="D3836" s="36" t="s">
        <v>272</v>
      </c>
      <c r="E3836" s="36" t="s">
        <v>722</v>
      </c>
      <c r="F3836" s="42">
        <f>SUMIFS('Sample - Superstore'!R:R,'Sample - Superstore'!$V:$V,$A3836,'Sample - Superstore'!$N:$N,$B3836)</f>
        <v>15.66242211</v>
      </c>
      <c r="G3836" s="43" t="str">
        <f>IF(OR($F3836&lt;Lower_Limit,$F3836&gt;Upper_Limit),TRUE,IF($F3836&gt;Upper_percentile,"P99",IF($F3836&lt;Lower_percentile,"P01","")))</f>
        <v/>
      </c>
      <c r="H3836" s="44">
        <f>SUMIFS('Sample - Superstore'!S:S,'Sample - Superstore'!$V:$V,$A3836,'Sample - Superstore'!$N:$N,$B3836)</f>
        <v>5</v>
      </c>
      <c r="I3836" s="45">
        <f>SUMIFS('Sample - Superstore'!T:T,'Sample - Superstore'!$V:$V,$A3836,'Sample - Superstore'!$N:$N,$B3836)</f>
        <v>0.2</v>
      </c>
      <c r="J3836" s="42">
        <f>SUMIFS('Sample - Superstore'!U:U,'Sample - Superstore'!$V:$V,$A3836,'Sample - Superstore'!$N:$N,$B3836)</f>
        <v>5.873408292</v>
      </c>
      <c r="N3836" s="40"/>
    </row>
    <row r="3837">
      <c r="A3837" s="41" t="s">
        <v>8639</v>
      </c>
      <c r="B3837" s="36" t="s">
        <v>7244</v>
      </c>
      <c r="C3837" s="36" t="s">
        <v>39</v>
      </c>
      <c r="D3837" s="36" t="s">
        <v>61</v>
      </c>
      <c r="E3837" s="36" t="s">
        <v>7245</v>
      </c>
      <c r="F3837" s="42">
        <f>SUMIFS('Sample - Superstore'!R:R,'Sample - Superstore'!$V:$V,$A3837,'Sample - Superstore'!$N:$N,$B3837)</f>
        <v>1.020774583</v>
      </c>
      <c r="G3837" s="43" t="str">
        <f>IF(OR($F3837&lt;Lower_Limit,$F3837&gt;Upper_Limit),TRUE,IF($F3837&gt;Upper_percentile,"P99",IF($F3837&lt;Lower_percentile,"P01","")))</f>
        <v>P01</v>
      </c>
      <c r="H3837" s="44">
        <f>SUMIFS('Sample - Superstore'!S:S,'Sample - Superstore'!$V:$V,$A3837,'Sample - Superstore'!$N:$N,$B3837)</f>
        <v>2</v>
      </c>
      <c r="I3837" s="45">
        <f>SUMIFS('Sample - Superstore'!T:T,'Sample - Superstore'!$V:$V,$A3837,'Sample - Superstore'!$N:$N,$B3837)</f>
        <v>0.2</v>
      </c>
      <c r="J3837" s="42">
        <f>SUMIFS('Sample - Superstore'!U:U,'Sample - Superstore'!$V:$V,$A3837,'Sample - Superstore'!$N:$N,$B3837)</f>
        <v>0.3062323749</v>
      </c>
      <c r="N3837" s="40"/>
    </row>
    <row r="3838">
      <c r="A3838" s="41" t="s">
        <v>8639</v>
      </c>
      <c r="B3838" s="36" t="s">
        <v>1451</v>
      </c>
      <c r="C3838" s="36" t="s">
        <v>35</v>
      </c>
      <c r="D3838" s="36" t="s">
        <v>121</v>
      </c>
      <c r="E3838" s="36" t="s">
        <v>1452</v>
      </c>
      <c r="F3838" s="42">
        <f>SUMIFS('Sample - Superstore'!R:R,'Sample - Superstore'!$V:$V,$A3838,'Sample - Superstore'!$N:$N,$B3838)</f>
        <v>20.59362945</v>
      </c>
      <c r="G3838" s="43" t="str">
        <f>IF(OR($F3838&lt;Lower_Limit,$F3838&gt;Upper_Limit),TRUE,IF($F3838&gt;Upper_percentile,"P99",IF($F3838&lt;Lower_percentile,"P01","")))</f>
        <v/>
      </c>
      <c r="H3838" s="44">
        <f>SUMIFS('Sample - Superstore'!S:S,'Sample - Superstore'!$V:$V,$A3838,'Sample - Superstore'!$N:$N,$B3838)</f>
        <v>1</v>
      </c>
      <c r="I3838" s="45">
        <f>SUMIFS('Sample - Superstore'!T:T,'Sample - Superstore'!$V:$V,$A3838,'Sample - Superstore'!$N:$N,$B3838)</f>
        <v>0.2</v>
      </c>
      <c r="J3838" s="42">
        <f>SUMIFS('Sample - Superstore'!U:U,'Sample - Superstore'!$V:$V,$A3838,'Sample - Superstore'!$N:$N,$B3838)</f>
        <v>0</v>
      </c>
      <c r="N3838" s="40"/>
    </row>
    <row r="3839">
      <c r="A3839" s="41" t="s">
        <v>8639</v>
      </c>
      <c r="B3839" s="36" t="s">
        <v>6190</v>
      </c>
      <c r="C3839" s="36" t="s">
        <v>51</v>
      </c>
      <c r="D3839" s="36" t="s">
        <v>205</v>
      </c>
      <c r="E3839" s="36" t="s">
        <v>6191</v>
      </c>
      <c r="F3839" s="42">
        <f>SUMIFS('Sample - Superstore'!R:R,'Sample - Superstore'!$V:$V,$A3839,'Sample - Superstore'!$N:$N,$B3839)</f>
        <v>9.565993769</v>
      </c>
      <c r="G3839" s="43" t="str">
        <f>IF(OR($F3839&lt;Lower_Limit,$F3839&gt;Upper_Limit),TRUE,IF($F3839&gt;Upper_percentile,"P99",IF($F3839&lt;Lower_percentile,"P01","")))</f>
        <v/>
      </c>
      <c r="H3839" s="44">
        <f>SUMIFS('Sample - Superstore'!S:S,'Sample - Superstore'!$V:$V,$A3839,'Sample - Superstore'!$N:$N,$B3839)</f>
        <v>5</v>
      </c>
      <c r="I3839" s="45">
        <f>SUMIFS('Sample - Superstore'!T:T,'Sample - Superstore'!$V:$V,$A3839,'Sample - Superstore'!$N:$N,$B3839)</f>
        <v>0.2</v>
      </c>
      <c r="J3839" s="42">
        <f>SUMIFS('Sample - Superstore'!U:U,'Sample - Superstore'!$V:$V,$A3839,'Sample - Superstore'!$N:$N,$B3839)</f>
        <v>3.108947975</v>
      </c>
      <c r="N3839" s="40"/>
    </row>
    <row r="3840">
      <c r="A3840" s="41" t="s">
        <v>8639</v>
      </c>
      <c r="B3840" s="36" t="s">
        <v>4051</v>
      </c>
      <c r="C3840" s="36" t="s">
        <v>35</v>
      </c>
      <c r="D3840" s="36" t="s">
        <v>263</v>
      </c>
      <c r="E3840" s="36" t="s">
        <v>4052</v>
      </c>
      <c r="F3840" s="42">
        <f>SUMIFS('Sample - Superstore'!R:R,'Sample - Superstore'!$V:$V,$A3840,'Sample - Superstore'!$N:$N,$B3840)</f>
        <v>274.8310419</v>
      </c>
      <c r="G3840" s="43" t="str">
        <f>IF(OR($F3840&lt;Lower_Limit,$F3840&gt;Upper_Limit),TRUE,IF($F3840&gt;Upper_percentile,"P99",IF($F3840&lt;Lower_percentile,"P01","")))</f>
        <v/>
      </c>
      <c r="H3840" s="44">
        <f>SUMIFS('Sample - Superstore'!S:S,'Sample - Superstore'!$V:$V,$A3840,'Sample - Superstore'!$N:$N,$B3840)</f>
        <v>2</v>
      </c>
      <c r="I3840" s="45">
        <f>SUMIFS('Sample - Superstore'!T:T,'Sample - Superstore'!$V:$V,$A3840,'Sample - Superstore'!$N:$N,$B3840)</f>
        <v>0.2</v>
      </c>
      <c r="J3840" s="42">
        <f>SUMIFS('Sample - Superstore'!U:U,'Sample - Superstore'!$V:$V,$A3840,'Sample - Superstore'!$N:$N,$B3840)</f>
        <v>30.91849221</v>
      </c>
      <c r="N3840" s="40"/>
    </row>
    <row r="3841">
      <c r="A3841" s="41" t="s">
        <v>8639</v>
      </c>
      <c r="B3841" s="36" t="s">
        <v>4890</v>
      </c>
      <c r="C3841" s="36" t="s">
        <v>51</v>
      </c>
      <c r="D3841" s="36" t="s">
        <v>297</v>
      </c>
      <c r="E3841" s="36" t="s">
        <v>4891</v>
      </c>
      <c r="F3841" s="42">
        <f>SUMIFS('Sample - Superstore'!R:R,'Sample - Superstore'!$V:$V,$A3841,'Sample - Superstore'!$N:$N,$B3841)</f>
        <v>5.76</v>
      </c>
      <c r="G3841" s="43" t="str">
        <f>IF(OR($F3841&lt;Lower_Limit,$F3841&gt;Upper_Limit),TRUE,IF($F3841&gt;Upper_percentile,"P99",IF($F3841&lt;Lower_percentile,"P01","")))</f>
        <v/>
      </c>
      <c r="H3841" s="44">
        <f>SUMIFS('Sample - Superstore'!S:S,'Sample - Superstore'!$V:$V,$A3841,'Sample - Superstore'!$N:$N,$B3841)</f>
        <v>2</v>
      </c>
      <c r="I3841" s="45">
        <f>SUMIFS('Sample - Superstore'!T:T,'Sample - Superstore'!$V:$V,$A3841,'Sample - Superstore'!$N:$N,$B3841)</f>
        <v>0</v>
      </c>
      <c r="J3841" s="42">
        <f>SUMIFS('Sample - Superstore'!U:U,'Sample - Superstore'!$V:$V,$A3841,'Sample - Superstore'!$N:$N,$B3841)</f>
        <v>2.8224</v>
      </c>
      <c r="N3841" s="40"/>
    </row>
    <row r="3842">
      <c r="A3842" s="41" t="s">
        <v>8639</v>
      </c>
      <c r="B3842" s="36" t="s">
        <v>5438</v>
      </c>
      <c r="C3842" s="36" t="s">
        <v>51</v>
      </c>
      <c r="D3842" s="36" t="s">
        <v>93</v>
      </c>
      <c r="E3842" s="36" t="s">
        <v>5439</v>
      </c>
      <c r="F3842" s="42">
        <f>SUMIFS('Sample - Superstore'!R:R,'Sample - Superstore'!$V:$V,$A3842,'Sample - Superstore'!$N:$N,$B3842)</f>
        <v>16.68</v>
      </c>
      <c r="G3842" s="43" t="str">
        <f>IF(OR($F3842&lt;Lower_Limit,$F3842&gt;Upper_Limit),TRUE,IF($F3842&gt;Upper_percentile,"P99",IF($F3842&lt;Lower_percentile,"P01","")))</f>
        <v/>
      </c>
      <c r="H3842" s="44">
        <f>SUMIFS('Sample - Superstore'!S:S,'Sample - Superstore'!$V:$V,$A3842,'Sample - Superstore'!$N:$N,$B3842)</f>
        <v>6</v>
      </c>
      <c r="I3842" s="45">
        <f>SUMIFS('Sample - Superstore'!T:T,'Sample - Superstore'!$V:$V,$A3842,'Sample - Superstore'!$N:$N,$B3842)</f>
        <v>0</v>
      </c>
      <c r="J3842" s="42">
        <f>SUMIFS('Sample - Superstore'!U:U,'Sample - Superstore'!$V:$V,$A3842,'Sample - Superstore'!$N:$N,$B3842)</f>
        <v>4.3368</v>
      </c>
      <c r="N3842" s="40"/>
    </row>
    <row r="3843">
      <c r="A3843" s="41" t="s">
        <v>8639</v>
      </c>
      <c r="B3843" s="36" t="s">
        <v>350</v>
      </c>
      <c r="C3843" s="36" t="s">
        <v>35</v>
      </c>
      <c r="D3843" s="36" t="s">
        <v>73</v>
      </c>
      <c r="E3843" s="36" t="s">
        <v>351</v>
      </c>
      <c r="F3843" s="42">
        <f>SUMIFS('Sample - Superstore'!R:R,'Sample - Superstore'!$V:$V,$A3843,'Sample - Superstore'!$N:$N,$B3843)</f>
        <v>418.296</v>
      </c>
      <c r="G3843" s="43" t="str">
        <f>IF(OR($F3843&lt;Lower_Limit,$F3843&gt;Upper_Limit),TRUE,IF($F3843&gt;Upper_percentile,"P99",IF($F3843&lt;Lower_percentile,"P01","")))</f>
        <v/>
      </c>
      <c r="H3843" s="44">
        <f>SUMIFS('Sample - Superstore'!S:S,'Sample - Superstore'!$V:$V,$A3843,'Sample - Superstore'!$N:$N,$B3843)</f>
        <v>3</v>
      </c>
      <c r="I3843" s="45">
        <f>SUMIFS('Sample - Superstore'!T:T,'Sample - Superstore'!$V:$V,$A3843,'Sample - Superstore'!$N:$N,$B3843)</f>
        <v>0.2</v>
      </c>
      <c r="J3843" s="42">
        <f>SUMIFS('Sample - Superstore'!U:U,'Sample - Superstore'!$V:$V,$A3843,'Sample - Superstore'!$N:$N,$B3843)</f>
        <v>5.2287</v>
      </c>
      <c r="N3843" s="40"/>
    </row>
    <row r="3844">
      <c r="A3844" s="41" t="s">
        <v>8639</v>
      </c>
      <c r="B3844" s="36" t="s">
        <v>1710</v>
      </c>
      <c r="C3844" s="36" t="s">
        <v>51</v>
      </c>
      <c r="D3844" s="36" t="s">
        <v>283</v>
      </c>
      <c r="E3844" s="36" t="s">
        <v>1711</v>
      </c>
      <c r="F3844" s="42">
        <f>SUMIFS('Sample - Superstore'!R:R,'Sample - Superstore'!$V:$V,$A3844,'Sample - Superstore'!$N:$N,$B3844)</f>
        <v>121.6759177</v>
      </c>
      <c r="G3844" s="43" t="str">
        <f>IF(OR($F3844&lt;Lower_Limit,$F3844&gt;Upper_Limit),TRUE,IF($F3844&gt;Upper_percentile,"P99",IF($F3844&lt;Lower_percentile,"P01","")))</f>
        <v/>
      </c>
      <c r="H3844" s="44">
        <f>SUMIFS('Sample - Superstore'!S:S,'Sample - Superstore'!$V:$V,$A3844,'Sample - Superstore'!$N:$N,$B3844)</f>
        <v>2</v>
      </c>
      <c r="I3844" s="45">
        <f>SUMIFS('Sample - Superstore'!T:T,'Sample - Superstore'!$V:$V,$A3844,'Sample - Superstore'!$N:$N,$B3844)</f>
        <v>0</v>
      </c>
      <c r="J3844" s="42">
        <f>SUMIFS('Sample - Superstore'!U:U,'Sample - Superstore'!$V:$V,$A3844,'Sample - Superstore'!$N:$N,$B3844)</f>
        <v>31.6357386</v>
      </c>
      <c r="N3844" s="40"/>
    </row>
    <row r="3845">
      <c r="A3845" s="41" t="s">
        <v>8639</v>
      </c>
      <c r="B3845" s="36" t="s">
        <v>5273</v>
      </c>
      <c r="C3845" s="36" t="s">
        <v>51</v>
      </c>
      <c r="D3845" s="36" t="s">
        <v>52</v>
      </c>
      <c r="E3845" s="36" t="s">
        <v>5274</v>
      </c>
      <c r="F3845" s="42">
        <f>SUMIFS('Sample - Superstore'!R:R,'Sample - Superstore'!$V:$V,$A3845,'Sample - Superstore'!$N:$N,$B3845)</f>
        <v>2240.548109</v>
      </c>
      <c r="G3845" s="43" t="str">
        <f>IF(OR($F3845&lt;Lower_Limit,$F3845&gt;Upper_Limit),TRUE,IF($F3845&gt;Upper_percentile,"P99",IF($F3845&lt;Lower_percentile,"P01","")))</f>
        <v/>
      </c>
      <c r="H3845" s="44">
        <f>SUMIFS('Sample - Superstore'!S:S,'Sample - Superstore'!$V:$V,$A3845,'Sample - Superstore'!$N:$N,$B3845)</f>
        <v>6</v>
      </c>
      <c r="I3845" s="45">
        <f>SUMIFS('Sample - Superstore'!T:T,'Sample - Superstore'!$V:$V,$A3845,'Sample - Superstore'!$N:$N,$B3845)</f>
        <v>0.2</v>
      </c>
      <c r="J3845" s="42">
        <f>SUMIFS('Sample - Superstore'!U:U,'Sample - Superstore'!$V:$V,$A3845,'Sample - Superstore'!$N:$N,$B3845)</f>
        <v>-420.1027704</v>
      </c>
      <c r="N3845" s="40"/>
    </row>
    <row r="3846">
      <c r="A3846" s="41" t="s">
        <v>8639</v>
      </c>
      <c r="B3846" s="36" t="s">
        <v>3313</v>
      </c>
      <c r="C3846" s="36" t="s">
        <v>51</v>
      </c>
      <c r="D3846" s="36" t="s">
        <v>297</v>
      </c>
      <c r="E3846" s="36" t="s">
        <v>3314</v>
      </c>
      <c r="F3846" s="42">
        <f>SUMIFS('Sample - Superstore'!R:R,'Sample - Superstore'!$V:$V,$A3846,'Sample - Superstore'!$N:$N,$B3846)</f>
        <v>62.67851852</v>
      </c>
      <c r="G3846" s="43" t="str">
        <f>IF(OR($F3846&lt;Lower_Limit,$F3846&gt;Upper_Limit),TRUE,IF($F3846&gt;Upper_percentile,"P99",IF($F3846&lt;Lower_percentile,"P01","")))</f>
        <v/>
      </c>
      <c r="H3846" s="44">
        <f>SUMIFS('Sample - Superstore'!S:S,'Sample - Superstore'!$V:$V,$A3846,'Sample - Superstore'!$N:$N,$B3846)</f>
        <v>8</v>
      </c>
      <c r="I3846" s="45">
        <f>SUMIFS('Sample - Superstore'!T:T,'Sample - Superstore'!$V:$V,$A3846,'Sample - Superstore'!$N:$N,$B3846)</f>
        <v>0</v>
      </c>
      <c r="J3846" s="42">
        <f>SUMIFS('Sample - Superstore'!U:U,'Sample - Superstore'!$V:$V,$A3846,'Sample - Superstore'!$N:$N,$B3846)</f>
        <v>28.83211852</v>
      </c>
      <c r="N3846" s="40"/>
    </row>
    <row r="3847">
      <c r="A3847" s="41" t="s">
        <v>8639</v>
      </c>
      <c r="B3847" s="36" t="s">
        <v>2159</v>
      </c>
      <c r="C3847" s="36" t="s">
        <v>51</v>
      </c>
      <c r="D3847" s="36" t="s">
        <v>76</v>
      </c>
      <c r="E3847" s="36" t="s">
        <v>2160</v>
      </c>
      <c r="F3847" s="42">
        <f>SUMIFS('Sample - Superstore'!R:R,'Sample - Superstore'!$V:$V,$A3847,'Sample - Superstore'!$N:$N,$B3847)</f>
        <v>142.3616906</v>
      </c>
      <c r="G3847" s="43" t="str">
        <f>IF(OR($F3847&lt;Lower_Limit,$F3847&gt;Upper_Limit),TRUE,IF($F3847&gt;Upper_percentile,"P99",IF($F3847&lt;Lower_percentile,"P01","")))</f>
        <v/>
      </c>
      <c r="H3847" s="44">
        <f>SUMIFS('Sample - Superstore'!S:S,'Sample - Superstore'!$V:$V,$A3847,'Sample - Superstore'!$N:$N,$B3847)</f>
        <v>12</v>
      </c>
      <c r="I3847" s="45">
        <f>SUMIFS('Sample - Superstore'!T:T,'Sample - Superstore'!$V:$V,$A3847,'Sample - Superstore'!$N:$N,$B3847)</f>
        <v>0.9</v>
      </c>
      <c r="J3847" s="42">
        <f>SUMIFS('Sample - Superstore'!U:U,'Sample - Superstore'!$V:$V,$A3847,'Sample - Superstore'!$N:$N,$B3847)</f>
        <v>34.59457882</v>
      </c>
      <c r="N3847" s="40"/>
    </row>
    <row r="3848">
      <c r="A3848" s="41" t="s">
        <v>8639</v>
      </c>
      <c r="B3848" s="36" t="s">
        <v>4624</v>
      </c>
      <c r="C3848" s="36" t="s">
        <v>51</v>
      </c>
      <c r="D3848" s="36" t="s">
        <v>52</v>
      </c>
      <c r="E3848" s="36" t="s">
        <v>7252</v>
      </c>
      <c r="F3848" s="42">
        <f>SUMIFS('Sample - Superstore'!R:R,'Sample - Superstore'!$V:$V,$A3848,'Sample - Superstore'!$N:$N,$B3848)</f>
        <v>43.5887746</v>
      </c>
      <c r="G3848" s="43" t="str">
        <f>IF(OR($F3848&lt;Lower_Limit,$F3848&gt;Upper_Limit),TRUE,IF($F3848&gt;Upper_percentile,"P99",IF($F3848&lt;Lower_percentile,"P01","")))</f>
        <v/>
      </c>
      <c r="H3848" s="44">
        <f>SUMIFS('Sample - Superstore'!S:S,'Sample - Superstore'!$V:$V,$A3848,'Sample - Superstore'!$N:$N,$B3848)</f>
        <v>4</v>
      </c>
      <c r="I3848" s="45">
        <f>SUMIFS('Sample - Superstore'!T:T,'Sample - Superstore'!$V:$V,$A3848,'Sample - Superstore'!$N:$N,$B3848)</f>
        <v>0.2</v>
      </c>
      <c r="J3848" s="42">
        <f>SUMIFS('Sample - Superstore'!U:U,'Sample - Superstore'!$V:$V,$A3848,'Sample - Superstore'!$N:$N,$B3848)</f>
        <v>-0.5448596825</v>
      </c>
      <c r="N3848" s="40"/>
    </row>
    <row r="3849">
      <c r="A3849" s="41" t="s">
        <v>8639</v>
      </c>
      <c r="B3849" s="36" t="s">
        <v>6096</v>
      </c>
      <c r="C3849" s="36" t="s">
        <v>51</v>
      </c>
      <c r="D3849" s="36" t="s">
        <v>76</v>
      </c>
      <c r="E3849" s="36" t="s">
        <v>6097</v>
      </c>
      <c r="F3849" s="42">
        <f>SUMIFS('Sample - Superstore'!R:R,'Sample - Superstore'!$V:$V,$A3849,'Sample - Superstore'!$N:$N,$B3849)</f>
        <v>1114.922667</v>
      </c>
      <c r="G3849" s="43" t="str">
        <f>IF(OR($F3849&lt;Lower_Limit,$F3849&gt;Upper_Limit),TRUE,IF($F3849&gt;Upper_percentile,"P99",IF($F3849&lt;Lower_percentile,"P01","")))</f>
        <v/>
      </c>
      <c r="H3849" s="44">
        <f>SUMIFS('Sample - Superstore'!S:S,'Sample - Superstore'!$V:$V,$A3849,'Sample - Superstore'!$N:$N,$B3849)</f>
        <v>5</v>
      </c>
      <c r="I3849" s="45">
        <f>SUMIFS('Sample - Superstore'!T:T,'Sample - Superstore'!$V:$V,$A3849,'Sample - Superstore'!$N:$N,$B3849)</f>
        <v>0.2</v>
      </c>
      <c r="J3849" s="42">
        <f>SUMIFS('Sample - Superstore'!U:U,'Sample - Superstore'!$V:$V,$A3849,'Sample - Superstore'!$N:$N,$B3849)</f>
        <v>376.2864</v>
      </c>
      <c r="N3849" s="40"/>
    </row>
    <row r="3850">
      <c r="A3850" s="41" t="s">
        <v>8639</v>
      </c>
      <c r="B3850" s="36" t="s">
        <v>2870</v>
      </c>
      <c r="C3850" s="36" t="s">
        <v>35</v>
      </c>
      <c r="D3850" s="36" t="s">
        <v>263</v>
      </c>
      <c r="E3850" s="36" t="s">
        <v>2871</v>
      </c>
      <c r="F3850" s="42">
        <f>SUMIFS('Sample - Superstore'!R:R,'Sample - Superstore'!$V:$V,$A3850,'Sample - Superstore'!$N:$N,$B3850)</f>
        <v>575.6352</v>
      </c>
      <c r="G3850" s="43" t="str">
        <f>IF(OR($F3850&lt;Lower_Limit,$F3850&gt;Upper_Limit),TRUE,IF($F3850&gt;Upper_percentile,"P99",IF($F3850&lt;Lower_percentile,"P01","")))</f>
        <v/>
      </c>
      <c r="H3850" s="44">
        <f>SUMIFS('Sample - Superstore'!S:S,'Sample - Superstore'!$V:$V,$A3850,'Sample - Superstore'!$N:$N,$B3850)</f>
        <v>2</v>
      </c>
      <c r="I3850" s="45">
        <f>SUMIFS('Sample - Superstore'!T:T,'Sample - Superstore'!$V:$V,$A3850,'Sample - Superstore'!$N:$N,$B3850)</f>
        <v>0.1</v>
      </c>
      <c r="J3850" s="42">
        <f>SUMIFS('Sample - Superstore'!U:U,'Sample - Superstore'!$V:$V,$A3850,'Sample - Superstore'!$N:$N,$B3850)</f>
        <v>121.5229867</v>
      </c>
      <c r="N3850" s="40"/>
    </row>
    <row r="3851">
      <c r="A3851" s="41" t="s">
        <v>8639</v>
      </c>
      <c r="B3851" s="36" t="s">
        <v>1948</v>
      </c>
      <c r="C3851" s="36" t="s">
        <v>39</v>
      </c>
      <c r="D3851" s="36" t="s">
        <v>61</v>
      </c>
      <c r="E3851" s="36" t="s">
        <v>1949</v>
      </c>
      <c r="F3851" s="42">
        <f>SUMIFS('Sample - Superstore'!R:R,'Sample - Superstore'!$V:$V,$A3851,'Sample - Superstore'!$N:$N,$B3851)</f>
        <v>63.22364662</v>
      </c>
      <c r="G3851" s="43" t="str">
        <f>IF(OR($F3851&lt;Lower_Limit,$F3851&gt;Upper_Limit),TRUE,IF($F3851&gt;Upper_percentile,"P99",IF($F3851&lt;Lower_percentile,"P01","")))</f>
        <v/>
      </c>
      <c r="H3851" s="44">
        <f>SUMIFS('Sample - Superstore'!S:S,'Sample - Superstore'!$V:$V,$A3851,'Sample - Superstore'!$N:$N,$B3851)</f>
        <v>6</v>
      </c>
      <c r="I3851" s="45">
        <f>SUMIFS('Sample - Superstore'!T:T,'Sample - Superstore'!$V:$V,$A3851,'Sample - Superstore'!$N:$N,$B3851)</f>
        <v>0</v>
      </c>
      <c r="J3851" s="42">
        <f>SUMIFS('Sample - Superstore'!U:U,'Sample - Superstore'!$V:$V,$A3851,'Sample - Superstore'!$N:$N,$B3851)</f>
        <v>6.322364662</v>
      </c>
      <c r="N3851" s="40"/>
    </row>
    <row r="3852">
      <c r="A3852" s="41" t="s">
        <v>8639</v>
      </c>
      <c r="B3852" s="36" t="s">
        <v>7256</v>
      </c>
      <c r="C3852" s="36" t="s">
        <v>51</v>
      </c>
      <c r="D3852" s="36" t="s">
        <v>635</v>
      </c>
      <c r="E3852" s="36" t="s">
        <v>7257</v>
      </c>
      <c r="F3852" s="42">
        <f>SUMIFS('Sample - Superstore'!R:R,'Sample - Superstore'!$V:$V,$A3852,'Sample - Superstore'!$N:$N,$B3852)</f>
        <v>6.909155556</v>
      </c>
      <c r="G3852" s="43" t="str">
        <f>IF(OR($F3852&lt;Lower_Limit,$F3852&gt;Upper_Limit),TRUE,IF($F3852&gt;Upper_percentile,"P99",IF($F3852&lt;Lower_percentile,"P01","")))</f>
        <v/>
      </c>
      <c r="H3852" s="44">
        <f>SUMIFS('Sample - Superstore'!S:S,'Sample - Superstore'!$V:$V,$A3852,'Sample - Superstore'!$N:$N,$B3852)</f>
        <v>2</v>
      </c>
      <c r="I3852" s="45">
        <f>SUMIFS('Sample - Superstore'!T:T,'Sample - Superstore'!$V:$V,$A3852,'Sample - Superstore'!$N:$N,$B3852)</f>
        <v>0.2</v>
      </c>
      <c r="J3852" s="42">
        <f>SUMIFS('Sample - Superstore'!U:U,'Sample - Superstore'!$V:$V,$A3852,'Sample - Superstore'!$N:$N,$B3852)</f>
        <v>-1.295466667</v>
      </c>
      <c r="N3852" s="40"/>
    </row>
    <row r="3853">
      <c r="A3853" s="41" t="s">
        <v>8639</v>
      </c>
      <c r="B3853" s="36" t="s">
        <v>4513</v>
      </c>
      <c r="C3853" s="36" t="s">
        <v>51</v>
      </c>
      <c r="D3853" s="36" t="s">
        <v>93</v>
      </c>
      <c r="E3853" s="36" t="s">
        <v>4514</v>
      </c>
      <c r="F3853" s="42">
        <f>SUMIFS('Sample - Superstore'!R:R,'Sample - Superstore'!$V:$V,$A3853,'Sample - Superstore'!$N:$N,$B3853)</f>
        <v>9.975466667</v>
      </c>
      <c r="G3853" s="43" t="str">
        <f>IF(OR($F3853&lt;Lower_Limit,$F3853&gt;Upper_Limit),TRUE,IF($F3853&gt;Upper_percentile,"P99",IF($F3853&lt;Lower_percentile,"P01","")))</f>
        <v/>
      </c>
      <c r="H3853" s="44">
        <f>SUMIFS('Sample - Superstore'!S:S,'Sample - Superstore'!$V:$V,$A3853,'Sample - Superstore'!$N:$N,$B3853)</f>
        <v>3</v>
      </c>
      <c r="I3853" s="45">
        <f>SUMIFS('Sample - Superstore'!T:T,'Sample - Superstore'!$V:$V,$A3853,'Sample - Superstore'!$N:$N,$B3853)</f>
        <v>0.2</v>
      </c>
      <c r="J3853" s="42">
        <f>SUMIFS('Sample - Superstore'!U:U,'Sample - Superstore'!$V:$V,$A3853,'Sample - Superstore'!$N:$N,$B3853)</f>
        <v>1.246933333</v>
      </c>
      <c r="N3853" s="40"/>
    </row>
    <row r="3854">
      <c r="A3854" s="41" t="s">
        <v>8639</v>
      </c>
      <c r="B3854" s="36" t="s">
        <v>6556</v>
      </c>
      <c r="C3854" s="36" t="s">
        <v>35</v>
      </c>
      <c r="D3854" s="36" t="s">
        <v>263</v>
      </c>
      <c r="E3854" s="36" t="s">
        <v>6557</v>
      </c>
      <c r="F3854" s="42">
        <f>SUMIFS('Sample - Superstore'!R:R,'Sample - Superstore'!$V:$V,$A3854,'Sample - Superstore'!$N:$N,$B3854)</f>
        <v>92.8256</v>
      </c>
      <c r="G3854" s="43" t="str">
        <f>IF(OR($F3854&lt;Lower_Limit,$F3854&gt;Upper_Limit),TRUE,IF($F3854&gt;Upper_percentile,"P99",IF($F3854&lt;Lower_percentile,"P01","")))</f>
        <v/>
      </c>
      <c r="H3854" s="44">
        <f>SUMIFS('Sample - Superstore'!S:S,'Sample - Superstore'!$V:$V,$A3854,'Sample - Superstore'!$N:$N,$B3854)</f>
        <v>4</v>
      </c>
      <c r="I3854" s="45">
        <f>SUMIFS('Sample - Superstore'!T:T,'Sample - Superstore'!$V:$V,$A3854,'Sample - Superstore'!$N:$N,$B3854)</f>
        <v>0.3</v>
      </c>
      <c r="J3854" s="42">
        <f>SUMIFS('Sample - Superstore'!U:U,'Sample - Superstore'!$V:$V,$A3854,'Sample - Superstore'!$N:$N,$B3854)</f>
        <v>-2.65216</v>
      </c>
      <c r="N3854" s="40"/>
    </row>
    <row r="3855">
      <c r="A3855" s="41" t="s">
        <v>8639</v>
      </c>
      <c r="B3855" s="36" t="s">
        <v>2316</v>
      </c>
      <c r="C3855" s="36" t="s">
        <v>35</v>
      </c>
      <c r="D3855" s="36" t="s">
        <v>121</v>
      </c>
      <c r="E3855" s="36" t="s">
        <v>2317</v>
      </c>
      <c r="F3855" s="42">
        <f>SUMIFS('Sample - Superstore'!R:R,'Sample - Superstore'!$V:$V,$A3855,'Sample - Superstore'!$N:$N,$B3855)</f>
        <v>20.88675556</v>
      </c>
      <c r="G3855" s="43" t="str">
        <f>IF(OR($F3855&lt;Lower_Limit,$F3855&gt;Upper_Limit),TRUE,IF($F3855&gt;Upper_percentile,"P99",IF($F3855&lt;Lower_percentile,"P01","")))</f>
        <v/>
      </c>
      <c r="H3855" s="44">
        <f>SUMIFS('Sample - Superstore'!S:S,'Sample - Superstore'!$V:$V,$A3855,'Sample - Superstore'!$N:$N,$B3855)</f>
        <v>2</v>
      </c>
      <c r="I3855" s="45">
        <f>SUMIFS('Sample - Superstore'!T:T,'Sample - Superstore'!$V:$V,$A3855,'Sample - Superstore'!$N:$N,$B3855)</f>
        <v>0.6</v>
      </c>
      <c r="J3855" s="42">
        <f>SUMIFS('Sample - Superstore'!U:U,'Sample - Superstore'!$V:$V,$A3855,'Sample - Superstore'!$N:$N,$B3855)</f>
        <v>-27.67495111</v>
      </c>
      <c r="N3855" s="40"/>
    </row>
    <row r="3856">
      <c r="A3856" s="41" t="s">
        <v>8639</v>
      </c>
      <c r="B3856" s="36" t="s">
        <v>1559</v>
      </c>
      <c r="C3856" s="36" t="s">
        <v>35</v>
      </c>
      <c r="D3856" s="36" t="s">
        <v>263</v>
      </c>
      <c r="E3856" s="36" t="s">
        <v>1560</v>
      </c>
      <c r="F3856" s="42">
        <f>SUMIFS('Sample - Superstore'!R:R,'Sample - Superstore'!$V:$V,$A3856,'Sample - Superstore'!$N:$N,$B3856)</f>
        <v>5495.6832</v>
      </c>
      <c r="G3856" s="43" t="b">
        <f>IF(OR($F3856&lt;Lower_Limit,$F3856&gt;Upper_Limit),TRUE,IF($F3856&gt;Upper_percentile,"P99",IF($F3856&lt;Lower_percentile,"P01","")))</f>
        <v>1</v>
      </c>
      <c r="H3856" s="44">
        <f>SUMIFS('Sample - Superstore'!S:S,'Sample - Superstore'!$V:$V,$A3856,'Sample - Superstore'!$N:$N,$B3856)</f>
        <v>9</v>
      </c>
      <c r="I3856" s="45">
        <f>SUMIFS('Sample - Superstore'!T:T,'Sample - Superstore'!$V:$V,$A3856,'Sample - Superstore'!$N:$N,$B3856)</f>
        <v>0.3</v>
      </c>
      <c r="J3856" s="42">
        <f>SUMIFS('Sample - Superstore'!U:U,'Sample - Superstore'!$V:$V,$A3856,'Sample - Superstore'!$N:$N,$B3856)</f>
        <v>-785.0976</v>
      </c>
      <c r="N3856" s="40"/>
    </row>
    <row r="3857">
      <c r="A3857" s="41" t="s">
        <v>8639</v>
      </c>
      <c r="B3857" s="36" t="s">
        <v>2969</v>
      </c>
      <c r="C3857" s="36" t="s">
        <v>39</v>
      </c>
      <c r="D3857" s="36" t="s">
        <v>40</v>
      </c>
      <c r="E3857" s="36" t="s">
        <v>2970</v>
      </c>
      <c r="F3857" s="42">
        <f>SUMIFS('Sample - Superstore'!R:R,'Sample - Superstore'!$V:$V,$A3857,'Sample - Superstore'!$N:$N,$B3857)</f>
        <v>71.976</v>
      </c>
      <c r="G3857" s="43" t="str">
        <f>IF(OR($F3857&lt;Lower_Limit,$F3857&gt;Upper_Limit),TRUE,IF($F3857&gt;Upper_percentile,"P99",IF($F3857&lt;Lower_percentile,"P01","")))</f>
        <v/>
      </c>
      <c r="H3857" s="44">
        <f>SUMIFS('Sample - Superstore'!S:S,'Sample - Superstore'!$V:$V,$A3857,'Sample - Superstore'!$N:$N,$B3857)</f>
        <v>3</v>
      </c>
      <c r="I3857" s="45">
        <f>SUMIFS('Sample - Superstore'!T:T,'Sample - Superstore'!$V:$V,$A3857,'Sample - Superstore'!$N:$N,$B3857)</f>
        <v>0.2</v>
      </c>
      <c r="J3857" s="42">
        <f>SUMIFS('Sample - Superstore'!U:U,'Sample - Superstore'!$V:$V,$A3857,'Sample - Superstore'!$N:$N,$B3857)</f>
        <v>8.997</v>
      </c>
      <c r="N3857" s="40"/>
    </row>
    <row r="3858">
      <c r="A3858" s="41" t="s">
        <v>8639</v>
      </c>
      <c r="B3858" s="36" t="s">
        <v>1342</v>
      </c>
      <c r="C3858" s="36" t="s">
        <v>51</v>
      </c>
      <c r="D3858" s="36" t="s">
        <v>124</v>
      </c>
      <c r="E3858" s="36" t="s">
        <v>1343</v>
      </c>
      <c r="F3858" s="42">
        <f>SUMIFS('Sample - Superstore'!R:R,'Sample - Superstore'!$V:$V,$A3858,'Sample - Superstore'!$N:$N,$B3858)</f>
        <v>8.56</v>
      </c>
      <c r="G3858" s="43" t="str">
        <f>IF(OR($F3858&lt;Lower_Limit,$F3858&gt;Upper_Limit),TRUE,IF($F3858&gt;Upper_percentile,"P99",IF($F3858&lt;Lower_percentile,"P01","")))</f>
        <v/>
      </c>
      <c r="H3858" s="44">
        <f>SUMIFS('Sample - Superstore'!S:S,'Sample - Superstore'!$V:$V,$A3858,'Sample - Superstore'!$N:$N,$B3858)</f>
        <v>2</v>
      </c>
      <c r="I3858" s="45">
        <f>SUMIFS('Sample - Superstore'!T:T,'Sample - Superstore'!$V:$V,$A3858,'Sample - Superstore'!$N:$N,$B3858)</f>
        <v>0</v>
      </c>
      <c r="J3858" s="42">
        <f>SUMIFS('Sample - Superstore'!U:U,'Sample - Superstore'!$V:$V,$A3858,'Sample - Superstore'!$N:$N,$B3858)</f>
        <v>3.852</v>
      </c>
      <c r="N3858" s="40"/>
    </row>
    <row r="3859">
      <c r="A3859" s="41" t="s">
        <v>8639</v>
      </c>
      <c r="B3859" s="36" t="s">
        <v>651</v>
      </c>
      <c r="C3859" s="36" t="s">
        <v>51</v>
      </c>
      <c r="D3859" s="36" t="s">
        <v>76</v>
      </c>
      <c r="E3859" s="36" t="s">
        <v>652</v>
      </c>
      <c r="F3859" s="42">
        <f>SUMIFS('Sample - Superstore'!R:R,'Sample - Superstore'!$V:$V,$A3859,'Sample - Superstore'!$N:$N,$B3859)</f>
        <v>13.92</v>
      </c>
      <c r="G3859" s="43" t="str">
        <f>IF(OR($F3859&lt;Lower_Limit,$F3859&gt;Upper_Limit),TRUE,IF($F3859&gt;Upper_percentile,"P99",IF($F3859&lt;Lower_percentile,"P01","")))</f>
        <v/>
      </c>
      <c r="H3859" s="44">
        <f>SUMIFS('Sample - Superstore'!S:S,'Sample - Superstore'!$V:$V,$A3859,'Sample - Superstore'!$N:$N,$B3859)</f>
        <v>3</v>
      </c>
      <c r="I3859" s="45">
        <f>SUMIFS('Sample - Superstore'!T:T,'Sample - Superstore'!$V:$V,$A3859,'Sample - Superstore'!$N:$N,$B3859)</f>
        <v>0.2</v>
      </c>
      <c r="J3859" s="42">
        <f>SUMIFS('Sample - Superstore'!U:U,'Sample - Superstore'!$V:$V,$A3859,'Sample - Superstore'!$N:$N,$B3859)</f>
        <v>4.872</v>
      </c>
      <c r="N3859" s="40"/>
    </row>
    <row r="3860">
      <c r="A3860" s="41" t="s">
        <v>8639</v>
      </c>
      <c r="B3860" s="36" t="s">
        <v>2748</v>
      </c>
      <c r="C3860" s="36" t="s">
        <v>51</v>
      </c>
      <c r="D3860" s="36" t="s">
        <v>283</v>
      </c>
      <c r="E3860" s="36" t="s">
        <v>2749</v>
      </c>
      <c r="F3860" s="42">
        <f>SUMIFS('Sample - Superstore'!R:R,'Sample - Superstore'!$V:$V,$A3860,'Sample - Superstore'!$N:$N,$B3860)</f>
        <v>2518.29</v>
      </c>
      <c r="G3860" s="43" t="str">
        <f>IF(OR($F3860&lt;Lower_Limit,$F3860&gt;Upper_Limit),TRUE,IF($F3860&gt;Upper_percentile,"P99",IF($F3860&lt;Lower_percentile,"P01","")))</f>
        <v/>
      </c>
      <c r="H3860" s="44">
        <f>SUMIFS('Sample - Superstore'!S:S,'Sample - Superstore'!$V:$V,$A3860,'Sample - Superstore'!$N:$N,$B3860)</f>
        <v>9</v>
      </c>
      <c r="I3860" s="45">
        <f>SUMIFS('Sample - Superstore'!T:T,'Sample - Superstore'!$V:$V,$A3860,'Sample - Superstore'!$N:$N,$B3860)</f>
        <v>0</v>
      </c>
      <c r="J3860" s="42">
        <f>SUMIFS('Sample - Superstore'!U:U,'Sample - Superstore'!$V:$V,$A3860,'Sample - Superstore'!$N:$N,$B3860)</f>
        <v>654.7554</v>
      </c>
      <c r="N3860" s="40"/>
    </row>
    <row r="3861">
      <c r="A3861" s="41" t="s">
        <v>8639</v>
      </c>
      <c r="B3861" s="36" t="s">
        <v>673</v>
      </c>
      <c r="C3861" s="36" t="s">
        <v>51</v>
      </c>
      <c r="D3861" s="36" t="s">
        <v>52</v>
      </c>
      <c r="E3861" s="36" t="s">
        <v>674</v>
      </c>
      <c r="F3861" s="42">
        <f>SUMIFS('Sample - Superstore'!R:R,'Sample - Superstore'!$V:$V,$A3861,'Sample - Superstore'!$N:$N,$B3861)</f>
        <v>540.57</v>
      </c>
      <c r="G3861" s="43" t="str">
        <f>IF(OR($F3861&lt;Lower_Limit,$F3861&gt;Upper_Limit),TRUE,IF($F3861&gt;Upper_percentile,"P99",IF($F3861&lt;Lower_percentile,"P01","")))</f>
        <v/>
      </c>
      <c r="H3861" s="44">
        <f>SUMIFS('Sample - Superstore'!S:S,'Sample - Superstore'!$V:$V,$A3861,'Sample - Superstore'!$N:$N,$B3861)</f>
        <v>3</v>
      </c>
      <c r="I3861" s="45">
        <f>SUMIFS('Sample - Superstore'!T:T,'Sample - Superstore'!$V:$V,$A3861,'Sample - Superstore'!$N:$N,$B3861)</f>
        <v>0</v>
      </c>
      <c r="J3861" s="42">
        <f>SUMIFS('Sample - Superstore'!U:U,'Sample - Superstore'!$V:$V,$A3861,'Sample - Superstore'!$N:$N,$B3861)</f>
        <v>140.5482</v>
      </c>
      <c r="N3861" s="40"/>
    </row>
    <row r="3862">
      <c r="A3862" s="41" t="s">
        <v>8639</v>
      </c>
      <c r="B3862" s="36" t="s">
        <v>7261</v>
      </c>
      <c r="C3862" s="36" t="s">
        <v>51</v>
      </c>
      <c r="D3862" s="36" t="s">
        <v>76</v>
      </c>
      <c r="E3862" s="36" t="s">
        <v>7262</v>
      </c>
      <c r="F3862" s="42">
        <f>SUMIFS('Sample - Superstore'!R:R,'Sample - Superstore'!$V:$V,$A3862,'Sample - Superstore'!$N:$N,$B3862)</f>
        <v>221.056</v>
      </c>
      <c r="G3862" s="43" t="str">
        <f>IF(OR($F3862&lt;Lower_Limit,$F3862&gt;Upper_Limit),TRUE,IF($F3862&gt;Upper_percentile,"P99",IF($F3862&lt;Lower_percentile,"P01","")))</f>
        <v/>
      </c>
      <c r="H3862" s="44">
        <f>SUMIFS('Sample - Superstore'!S:S,'Sample - Superstore'!$V:$V,$A3862,'Sample - Superstore'!$N:$N,$B3862)</f>
        <v>8</v>
      </c>
      <c r="I3862" s="45">
        <f>SUMIFS('Sample - Superstore'!T:T,'Sample - Superstore'!$V:$V,$A3862,'Sample - Superstore'!$N:$N,$B3862)</f>
        <v>0.2</v>
      </c>
      <c r="J3862" s="42">
        <f>SUMIFS('Sample - Superstore'!U:U,'Sample - Superstore'!$V:$V,$A3862,'Sample - Superstore'!$N:$N,$B3862)</f>
        <v>77.3696</v>
      </c>
      <c r="N3862" s="40"/>
    </row>
    <row r="3863">
      <c r="A3863" s="41" t="s">
        <v>8639</v>
      </c>
      <c r="B3863" s="36" t="s">
        <v>7264</v>
      </c>
      <c r="C3863" s="36" t="s">
        <v>35</v>
      </c>
      <c r="D3863" s="36" t="s">
        <v>121</v>
      </c>
      <c r="E3863" s="36" t="s">
        <v>7265</v>
      </c>
      <c r="F3863" s="42">
        <f>SUMIFS('Sample - Superstore'!R:R,'Sample - Superstore'!$V:$V,$A3863,'Sample - Superstore'!$N:$N,$B3863)</f>
        <v>50.39176955</v>
      </c>
      <c r="G3863" s="43" t="str">
        <f>IF(OR($F3863&lt;Lower_Limit,$F3863&gt;Upper_Limit),TRUE,IF($F3863&gt;Upper_percentile,"P99",IF($F3863&lt;Lower_percentile,"P01","")))</f>
        <v/>
      </c>
      <c r="H3863" s="44">
        <f>SUMIFS('Sample - Superstore'!S:S,'Sample - Superstore'!$V:$V,$A3863,'Sample - Superstore'!$N:$N,$B3863)</f>
        <v>2</v>
      </c>
      <c r="I3863" s="45">
        <f>SUMIFS('Sample - Superstore'!T:T,'Sample - Superstore'!$V:$V,$A3863,'Sample - Superstore'!$N:$N,$B3863)</f>
        <v>0</v>
      </c>
      <c r="J3863" s="42">
        <f>SUMIFS('Sample - Superstore'!U:U,'Sample - Superstore'!$V:$V,$A3863,'Sample - Superstore'!$N:$N,$B3863)</f>
        <v>19.65279012</v>
      </c>
      <c r="N3863" s="40"/>
    </row>
    <row r="3864">
      <c r="A3864" s="41" t="s">
        <v>8639</v>
      </c>
      <c r="B3864" s="36" t="s">
        <v>173</v>
      </c>
      <c r="C3864" s="36" t="s">
        <v>35</v>
      </c>
      <c r="D3864" s="36" t="s">
        <v>121</v>
      </c>
      <c r="E3864" s="36" t="s">
        <v>174</v>
      </c>
      <c r="F3864" s="42">
        <f>SUMIFS('Sample - Superstore'!R:R,'Sample - Superstore'!$V:$V,$A3864,'Sample - Superstore'!$N:$N,$B3864)</f>
        <v>12.37386831</v>
      </c>
      <c r="G3864" s="43" t="str">
        <f>IF(OR($F3864&lt;Lower_Limit,$F3864&gt;Upper_Limit),TRUE,IF($F3864&gt;Upper_percentile,"P99",IF($F3864&lt;Lower_percentile,"P01","")))</f>
        <v/>
      </c>
      <c r="H3864" s="44">
        <f>SUMIFS('Sample - Superstore'!S:S,'Sample - Superstore'!$V:$V,$A3864,'Sample - Superstore'!$N:$N,$B3864)</f>
        <v>2</v>
      </c>
      <c r="I3864" s="45">
        <f>SUMIFS('Sample - Superstore'!T:T,'Sample - Superstore'!$V:$V,$A3864,'Sample - Superstore'!$N:$N,$B3864)</f>
        <v>0</v>
      </c>
      <c r="J3864" s="42">
        <f>SUMIFS('Sample - Superstore'!U:U,'Sample - Superstore'!$V:$V,$A3864,'Sample - Superstore'!$N:$N,$B3864)</f>
        <v>3.835899177</v>
      </c>
      <c r="N3864" s="40"/>
    </row>
    <row r="3865">
      <c r="A3865" s="41" t="s">
        <v>8639</v>
      </c>
      <c r="B3865" s="36" t="s">
        <v>7266</v>
      </c>
      <c r="C3865" s="36" t="s">
        <v>35</v>
      </c>
      <c r="D3865" s="36" t="s">
        <v>121</v>
      </c>
      <c r="E3865" s="36" t="s">
        <v>7267</v>
      </c>
      <c r="F3865" s="42">
        <f>SUMIFS('Sample - Superstore'!R:R,'Sample - Superstore'!$V:$V,$A3865,'Sample - Superstore'!$N:$N,$B3865)</f>
        <v>109.5722222</v>
      </c>
      <c r="G3865" s="43" t="str">
        <f>IF(OR($F3865&lt;Lower_Limit,$F3865&gt;Upper_Limit),TRUE,IF($F3865&gt;Upper_percentile,"P99",IF($F3865&lt;Lower_percentile,"P01","")))</f>
        <v/>
      </c>
      <c r="H3865" s="44">
        <f>SUMIFS('Sample - Superstore'!S:S,'Sample - Superstore'!$V:$V,$A3865,'Sample - Superstore'!$N:$N,$B3865)</f>
        <v>3</v>
      </c>
      <c r="I3865" s="45">
        <f>SUMIFS('Sample - Superstore'!T:T,'Sample - Superstore'!$V:$V,$A3865,'Sample - Superstore'!$N:$N,$B3865)</f>
        <v>0</v>
      </c>
      <c r="J3865" s="42">
        <f>SUMIFS('Sample - Superstore'!U:U,'Sample - Superstore'!$V:$V,$A3865,'Sample - Superstore'!$N:$N,$B3865)</f>
        <v>33.96738889</v>
      </c>
      <c r="N3865" s="40"/>
    </row>
    <row r="3866">
      <c r="A3866" s="41" t="s">
        <v>8639</v>
      </c>
      <c r="B3866" s="36" t="s">
        <v>3198</v>
      </c>
      <c r="C3866" s="36" t="s">
        <v>51</v>
      </c>
      <c r="D3866" s="36" t="s">
        <v>52</v>
      </c>
      <c r="E3866" s="36" t="s">
        <v>3199</v>
      </c>
      <c r="F3866" s="42">
        <f>SUMIFS('Sample - Superstore'!R:R,'Sample - Superstore'!$V:$V,$A3866,'Sample - Superstore'!$N:$N,$B3866)</f>
        <v>249.0508642</v>
      </c>
      <c r="G3866" s="43" t="str">
        <f>IF(OR($F3866&lt;Lower_Limit,$F3866&gt;Upper_Limit),TRUE,IF($F3866&gt;Upper_percentile,"P99",IF($F3866&lt;Lower_percentile,"P01","")))</f>
        <v/>
      </c>
      <c r="H3866" s="44">
        <f>SUMIFS('Sample - Superstore'!S:S,'Sample - Superstore'!$V:$V,$A3866,'Sample - Superstore'!$N:$N,$B3866)</f>
        <v>3</v>
      </c>
      <c r="I3866" s="45">
        <f>SUMIFS('Sample - Superstore'!T:T,'Sample - Superstore'!$V:$V,$A3866,'Sample - Superstore'!$N:$N,$B3866)</f>
        <v>0.2</v>
      </c>
      <c r="J3866" s="42">
        <f>SUMIFS('Sample - Superstore'!U:U,'Sample - Superstore'!$V:$V,$A3866,'Sample - Superstore'!$N:$N,$B3866)</f>
        <v>15.56567901</v>
      </c>
      <c r="N3866" s="40"/>
    </row>
    <row r="3867">
      <c r="A3867" s="41" t="s">
        <v>8639</v>
      </c>
      <c r="B3867" s="36" t="s">
        <v>5809</v>
      </c>
      <c r="C3867" s="36" t="s">
        <v>51</v>
      </c>
      <c r="D3867" s="36" t="s">
        <v>76</v>
      </c>
      <c r="E3867" s="36" t="s">
        <v>5810</v>
      </c>
      <c r="F3867" s="42">
        <f>SUMIFS('Sample - Superstore'!R:R,'Sample - Superstore'!$V:$V,$A3867,'Sample - Superstore'!$N:$N,$B3867)</f>
        <v>26.61502058</v>
      </c>
      <c r="G3867" s="43" t="str">
        <f>IF(OR($F3867&lt;Lower_Limit,$F3867&gt;Upper_Limit),TRUE,IF($F3867&gt;Upper_percentile,"P99",IF($F3867&lt;Lower_percentile,"P01","")))</f>
        <v/>
      </c>
      <c r="H3867" s="44">
        <f>SUMIFS('Sample - Superstore'!S:S,'Sample - Superstore'!$V:$V,$A3867,'Sample - Superstore'!$N:$N,$B3867)</f>
        <v>5</v>
      </c>
      <c r="I3867" s="45">
        <f>SUMIFS('Sample - Superstore'!T:T,'Sample - Superstore'!$V:$V,$A3867,'Sample - Superstore'!$N:$N,$B3867)</f>
        <v>0.8</v>
      </c>
      <c r="J3867" s="42">
        <f>SUMIFS('Sample - Superstore'!U:U,'Sample - Superstore'!$V:$V,$A3867,'Sample - Superstore'!$N:$N,$B3867)</f>
        <v>-41.25328189</v>
      </c>
      <c r="N3867" s="40"/>
    </row>
    <row r="3868">
      <c r="A3868" s="41" t="s">
        <v>8639</v>
      </c>
      <c r="B3868" s="36" t="s">
        <v>4843</v>
      </c>
      <c r="C3868" s="36" t="s">
        <v>51</v>
      </c>
      <c r="D3868" s="36" t="s">
        <v>76</v>
      </c>
      <c r="E3868" s="36" t="s">
        <v>4844</v>
      </c>
      <c r="F3868" s="42">
        <f>SUMIFS('Sample - Superstore'!R:R,'Sample - Superstore'!$V:$V,$A3868,'Sample - Superstore'!$N:$N,$B3868)</f>
        <v>8.395308642</v>
      </c>
      <c r="G3868" s="43" t="str">
        <f>IF(OR($F3868&lt;Lower_Limit,$F3868&gt;Upper_Limit),TRUE,IF($F3868&gt;Upper_percentile,"P99",IF($F3868&lt;Lower_percentile,"P01","")))</f>
        <v/>
      </c>
      <c r="H3868" s="44">
        <f>SUMIFS('Sample - Superstore'!S:S,'Sample - Superstore'!$V:$V,$A3868,'Sample - Superstore'!$N:$N,$B3868)</f>
        <v>4</v>
      </c>
      <c r="I3868" s="45">
        <f>SUMIFS('Sample - Superstore'!T:T,'Sample - Superstore'!$V:$V,$A3868,'Sample - Superstore'!$N:$N,$B3868)</f>
        <v>0.8</v>
      </c>
      <c r="J3868" s="42">
        <f>SUMIFS('Sample - Superstore'!U:U,'Sample - Superstore'!$V:$V,$A3868,'Sample - Superstore'!$N:$N,$B3868)</f>
        <v>-14.27202469</v>
      </c>
      <c r="N3868" s="40"/>
    </row>
    <row r="3869">
      <c r="A3869" s="41" t="s">
        <v>8639</v>
      </c>
      <c r="B3869" s="36" t="s">
        <v>7272</v>
      </c>
      <c r="C3869" s="36" t="s">
        <v>51</v>
      </c>
      <c r="D3869" s="36" t="s">
        <v>52</v>
      </c>
      <c r="E3869" s="36" t="s">
        <v>7273</v>
      </c>
      <c r="F3869" s="42">
        <f>SUMIFS('Sample - Superstore'!R:R,'Sample - Superstore'!$V:$V,$A3869,'Sample - Superstore'!$N:$N,$B3869)</f>
        <v>323.1</v>
      </c>
      <c r="G3869" s="43" t="str">
        <f>IF(OR($F3869&lt;Lower_Limit,$F3869&gt;Upper_Limit),TRUE,IF($F3869&gt;Upper_percentile,"P99",IF($F3869&lt;Lower_percentile,"P01","")))</f>
        <v/>
      </c>
      <c r="H3869" s="44">
        <f>SUMIFS('Sample - Superstore'!S:S,'Sample - Superstore'!$V:$V,$A3869,'Sample - Superstore'!$N:$N,$B3869)</f>
        <v>2</v>
      </c>
      <c r="I3869" s="45">
        <f>SUMIFS('Sample - Superstore'!T:T,'Sample - Superstore'!$V:$V,$A3869,'Sample - Superstore'!$N:$N,$B3869)</f>
        <v>0</v>
      </c>
      <c r="J3869" s="42">
        <f>SUMIFS('Sample - Superstore'!U:U,'Sample - Superstore'!$V:$V,$A3869,'Sample - Superstore'!$N:$N,$B3869)</f>
        <v>61.389</v>
      </c>
      <c r="N3869" s="40"/>
    </row>
    <row r="3870">
      <c r="A3870" s="41" t="s">
        <v>8639</v>
      </c>
      <c r="B3870" s="36" t="s">
        <v>250</v>
      </c>
      <c r="C3870" s="36" t="s">
        <v>39</v>
      </c>
      <c r="D3870" s="36" t="s">
        <v>61</v>
      </c>
      <c r="E3870" s="36" t="s">
        <v>3788</v>
      </c>
      <c r="F3870" s="42">
        <f>SUMIFS('Sample - Superstore'!R:R,'Sample - Superstore'!$V:$V,$A3870,'Sample - Superstore'!$N:$N,$B3870)</f>
        <v>843.9</v>
      </c>
      <c r="G3870" s="43" t="str">
        <f>IF(OR($F3870&lt;Lower_Limit,$F3870&gt;Upper_Limit),TRUE,IF($F3870&gt;Upper_percentile,"P99",IF($F3870&lt;Lower_percentile,"P01","")))</f>
        <v/>
      </c>
      <c r="H3870" s="44">
        <f>SUMIFS('Sample - Superstore'!S:S,'Sample - Superstore'!$V:$V,$A3870,'Sample - Superstore'!$N:$N,$B3870)</f>
        <v>2</v>
      </c>
      <c r="I3870" s="45">
        <f>SUMIFS('Sample - Superstore'!T:T,'Sample - Superstore'!$V:$V,$A3870,'Sample - Superstore'!$N:$N,$B3870)</f>
        <v>0</v>
      </c>
      <c r="J3870" s="42">
        <f>SUMIFS('Sample - Superstore'!U:U,'Sample - Superstore'!$V:$V,$A3870,'Sample - Superstore'!$N:$N,$B3870)</f>
        <v>371.316</v>
      </c>
      <c r="N3870" s="40"/>
    </row>
    <row r="3871">
      <c r="A3871" s="41" t="s">
        <v>8639</v>
      </c>
      <c r="B3871" s="36" t="s">
        <v>7275</v>
      </c>
      <c r="C3871" s="36" t="s">
        <v>39</v>
      </c>
      <c r="D3871" s="36" t="s">
        <v>61</v>
      </c>
      <c r="E3871" s="36" t="s">
        <v>7276</v>
      </c>
      <c r="F3871" s="42">
        <f>SUMIFS('Sample - Superstore'!R:R,'Sample - Superstore'!$V:$V,$A3871,'Sample - Superstore'!$N:$N,$B3871)</f>
        <v>1496.16</v>
      </c>
      <c r="G3871" s="43" t="str">
        <f>IF(OR($F3871&lt;Lower_Limit,$F3871&gt;Upper_Limit),TRUE,IF($F3871&gt;Upper_percentile,"P99",IF($F3871&lt;Lower_percentile,"P01","")))</f>
        <v/>
      </c>
      <c r="H3871" s="44">
        <f>SUMIFS('Sample - Superstore'!S:S,'Sample - Superstore'!$V:$V,$A3871,'Sample - Superstore'!$N:$N,$B3871)</f>
        <v>9</v>
      </c>
      <c r="I3871" s="45">
        <f>SUMIFS('Sample - Superstore'!T:T,'Sample - Superstore'!$V:$V,$A3871,'Sample - Superstore'!$N:$N,$B3871)</f>
        <v>0</v>
      </c>
      <c r="J3871" s="42">
        <f>SUMIFS('Sample - Superstore'!U:U,'Sample - Superstore'!$V:$V,$A3871,'Sample - Superstore'!$N:$N,$B3871)</f>
        <v>224.424</v>
      </c>
      <c r="N3871" s="40"/>
    </row>
    <row r="3872">
      <c r="A3872" s="41" t="s">
        <v>8639</v>
      </c>
      <c r="B3872" s="36" t="s">
        <v>7278</v>
      </c>
      <c r="C3872" s="36" t="s">
        <v>51</v>
      </c>
      <c r="D3872" s="36" t="s">
        <v>76</v>
      </c>
      <c r="E3872" s="36" t="s">
        <v>7279</v>
      </c>
      <c r="F3872" s="42">
        <f>SUMIFS('Sample - Superstore'!R:R,'Sample - Superstore'!$V:$V,$A3872,'Sample - Superstore'!$N:$N,$B3872)</f>
        <v>3276.679333</v>
      </c>
      <c r="G3872" s="43" t="str">
        <f>IF(OR($F3872&lt;Lower_Limit,$F3872&gt;Upper_Limit),TRUE,IF($F3872&gt;Upper_percentile,"P99",IF($F3872&lt;Lower_percentile,"P01","")))</f>
        <v>P99</v>
      </c>
      <c r="H3872" s="44">
        <f>SUMIFS('Sample - Superstore'!S:S,'Sample - Superstore'!$V:$V,$A3872,'Sample - Superstore'!$N:$N,$B3872)</f>
        <v>10</v>
      </c>
      <c r="I3872" s="45">
        <f>SUMIFS('Sample - Superstore'!T:T,'Sample - Superstore'!$V:$V,$A3872,'Sample - Superstore'!$N:$N,$B3872)</f>
        <v>0.2</v>
      </c>
      <c r="J3872" s="42">
        <f>SUMIFS('Sample - Superstore'!U:U,'Sample - Superstore'!$V:$V,$A3872,'Sample - Superstore'!$N:$N,$B3872)</f>
        <v>1169.896827</v>
      </c>
      <c r="N3872" s="40"/>
    </row>
    <row r="3873">
      <c r="A3873" s="41" t="s">
        <v>8639</v>
      </c>
      <c r="B3873" s="36" t="s">
        <v>2494</v>
      </c>
      <c r="C3873" s="36" t="s">
        <v>51</v>
      </c>
      <c r="D3873" s="36" t="s">
        <v>52</v>
      </c>
      <c r="E3873" s="36" t="s">
        <v>2495</v>
      </c>
      <c r="F3873" s="42">
        <f>SUMIFS('Sample - Superstore'!R:R,'Sample - Superstore'!$V:$V,$A3873,'Sample - Superstore'!$N:$N,$B3873)</f>
        <v>1000.02</v>
      </c>
      <c r="G3873" s="43" t="str">
        <f>IF(OR($F3873&lt;Lower_Limit,$F3873&gt;Upper_Limit),TRUE,IF($F3873&gt;Upper_percentile,"P99",IF($F3873&lt;Lower_percentile,"P01","")))</f>
        <v/>
      </c>
      <c r="H3873" s="44">
        <f>SUMIFS('Sample - Superstore'!S:S,'Sample - Superstore'!$V:$V,$A3873,'Sample - Superstore'!$N:$N,$B3873)</f>
        <v>7</v>
      </c>
      <c r="I3873" s="45">
        <f>SUMIFS('Sample - Superstore'!T:T,'Sample - Superstore'!$V:$V,$A3873,'Sample - Superstore'!$N:$N,$B3873)</f>
        <v>0</v>
      </c>
      <c r="J3873" s="42">
        <f>SUMIFS('Sample - Superstore'!U:U,'Sample - Superstore'!$V:$V,$A3873,'Sample - Superstore'!$N:$N,$B3873)</f>
        <v>290.0058</v>
      </c>
      <c r="N3873" s="40"/>
    </row>
    <row r="3874">
      <c r="A3874" s="41" t="s">
        <v>8639</v>
      </c>
      <c r="B3874" s="36" t="s">
        <v>286</v>
      </c>
      <c r="C3874" s="36" t="s">
        <v>35</v>
      </c>
      <c r="D3874" s="36" t="s">
        <v>121</v>
      </c>
      <c r="E3874" s="36" t="s">
        <v>287</v>
      </c>
      <c r="F3874" s="42">
        <f>SUMIFS('Sample - Superstore'!R:R,'Sample - Superstore'!$V:$V,$A3874,'Sample - Superstore'!$N:$N,$B3874)</f>
        <v>65.94</v>
      </c>
      <c r="G3874" s="43" t="str">
        <f>IF(OR($F3874&lt;Lower_Limit,$F3874&gt;Upper_Limit),TRUE,IF($F3874&gt;Upper_percentile,"P99",IF($F3874&lt;Lower_percentile,"P01","")))</f>
        <v/>
      </c>
      <c r="H3874" s="44">
        <f>SUMIFS('Sample - Superstore'!S:S,'Sample - Superstore'!$V:$V,$A3874,'Sample - Superstore'!$N:$N,$B3874)</f>
        <v>3</v>
      </c>
      <c r="I3874" s="45">
        <f>SUMIFS('Sample - Superstore'!T:T,'Sample - Superstore'!$V:$V,$A3874,'Sample - Superstore'!$N:$N,$B3874)</f>
        <v>0</v>
      </c>
      <c r="J3874" s="42">
        <f>SUMIFS('Sample - Superstore'!U:U,'Sample - Superstore'!$V:$V,$A3874,'Sample - Superstore'!$N:$N,$B3874)</f>
        <v>22.4196</v>
      </c>
      <c r="N3874" s="40"/>
    </row>
    <row r="3875">
      <c r="A3875" s="41" t="s">
        <v>8639</v>
      </c>
      <c r="B3875" s="36" t="s">
        <v>3294</v>
      </c>
      <c r="C3875" s="36" t="s">
        <v>51</v>
      </c>
      <c r="D3875" s="36" t="s">
        <v>93</v>
      </c>
      <c r="E3875" s="36" t="s">
        <v>3295</v>
      </c>
      <c r="F3875" s="42">
        <f>SUMIFS('Sample - Superstore'!R:R,'Sample - Superstore'!$V:$V,$A3875,'Sample - Superstore'!$N:$N,$B3875)</f>
        <v>12.33901235</v>
      </c>
      <c r="G3875" s="43" t="str">
        <f>IF(OR($F3875&lt;Lower_Limit,$F3875&gt;Upper_Limit),TRUE,IF($F3875&gt;Upper_percentile,"P99",IF($F3875&lt;Lower_percentile,"P01","")))</f>
        <v/>
      </c>
      <c r="H3875" s="44">
        <f>SUMIFS('Sample - Superstore'!S:S,'Sample - Superstore'!$V:$V,$A3875,'Sample - Superstore'!$N:$N,$B3875)</f>
        <v>3</v>
      </c>
      <c r="I3875" s="45">
        <f>SUMIFS('Sample - Superstore'!T:T,'Sample - Superstore'!$V:$V,$A3875,'Sample - Superstore'!$N:$N,$B3875)</f>
        <v>0.2</v>
      </c>
      <c r="J3875" s="42">
        <f>SUMIFS('Sample - Superstore'!U:U,'Sample - Superstore'!$V:$V,$A3875,'Sample - Superstore'!$N:$N,$B3875)</f>
        <v>1.542376543</v>
      </c>
      <c r="N3875" s="40"/>
    </row>
    <row r="3876">
      <c r="A3876" s="41" t="s">
        <v>8639</v>
      </c>
      <c r="B3876" s="36" t="s">
        <v>2164</v>
      </c>
      <c r="C3876" s="36" t="s">
        <v>51</v>
      </c>
      <c r="D3876" s="36" t="s">
        <v>76</v>
      </c>
      <c r="E3876" s="36" t="s">
        <v>2165</v>
      </c>
      <c r="F3876" s="42">
        <f>SUMIFS('Sample - Superstore'!R:R,'Sample - Superstore'!$V:$V,$A3876,'Sample - Superstore'!$N:$N,$B3876)</f>
        <v>13.42203704</v>
      </c>
      <c r="G3876" s="43" t="str">
        <f>IF(OR($F3876&lt;Lower_Limit,$F3876&gt;Upper_Limit),TRUE,IF($F3876&gt;Upper_percentile,"P99",IF($F3876&lt;Lower_percentile,"P01","")))</f>
        <v/>
      </c>
      <c r="H3876" s="44">
        <f>SUMIFS('Sample - Superstore'!S:S,'Sample - Superstore'!$V:$V,$A3876,'Sample - Superstore'!$N:$N,$B3876)</f>
        <v>3</v>
      </c>
      <c r="I3876" s="45">
        <f>SUMIFS('Sample - Superstore'!T:T,'Sample - Superstore'!$V:$V,$A3876,'Sample - Superstore'!$N:$N,$B3876)</f>
        <v>0.7</v>
      </c>
      <c r="J3876" s="42">
        <f>SUMIFS('Sample - Superstore'!U:U,'Sample - Superstore'!$V:$V,$A3876,'Sample - Superstore'!$N:$N,$B3876)</f>
        <v>-9.84282716</v>
      </c>
      <c r="N3876" s="40"/>
    </row>
    <row r="3877">
      <c r="A3877" s="41" t="s">
        <v>8639</v>
      </c>
      <c r="B3877" s="36" t="s">
        <v>6156</v>
      </c>
      <c r="C3877" s="36" t="s">
        <v>39</v>
      </c>
      <c r="D3877" s="36" t="s">
        <v>61</v>
      </c>
      <c r="E3877" s="36" t="s">
        <v>6157</v>
      </c>
      <c r="F3877" s="42">
        <f>SUMIFS('Sample - Superstore'!R:R,'Sample - Superstore'!$V:$V,$A3877,'Sample - Superstore'!$N:$N,$B3877)</f>
        <v>28.85576132</v>
      </c>
      <c r="G3877" s="43" t="str">
        <f>IF(OR($F3877&lt;Lower_Limit,$F3877&gt;Upper_Limit),TRUE,IF($F3877&gt;Upper_percentile,"P99",IF($F3877&lt;Lower_percentile,"P01","")))</f>
        <v/>
      </c>
      <c r="H3877" s="44">
        <f>SUMIFS('Sample - Superstore'!S:S,'Sample - Superstore'!$V:$V,$A3877,'Sample - Superstore'!$N:$N,$B3877)</f>
        <v>2</v>
      </c>
      <c r="I3877" s="45">
        <f>SUMIFS('Sample - Superstore'!T:T,'Sample - Superstore'!$V:$V,$A3877,'Sample - Superstore'!$N:$N,$B3877)</f>
        <v>0</v>
      </c>
      <c r="J3877" s="42">
        <f>SUMIFS('Sample - Superstore'!U:U,'Sample - Superstore'!$V:$V,$A3877,'Sample - Superstore'!$N:$N,$B3877)</f>
        <v>9.522401235</v>
      </c>
      <c r="N3877" s="40"/>
    </row>
    <row r="3878">
      <c r="A3878" s="41" t="s">
        <v>8639</v>
      </c>
      <c r="B3878" s="36" t="s">
        <v>2096</v>
      </c>
      <c r="C3878" s="36" t="s">
        <v>51</v>
      </c>
      <c r="D3878" s="36" t="s">
        <v>76</v>
      </c>
      <c r="E3878" s="36" t="s">
        <v>2097</v>
      </c>
      <c r="F3878" s="42">
        <f>SUMIFS('Sample - Superstore'!R:R,'Sample - Superstore'!$V:$V,$A3878,'Sample - Superstore'!$N:$N,$B3878)</f>
        <v>2.859134156</v>
      </c>
      <c r="G3878" s="43" t="str">
        <f>IF(OR($F3878&lt;Lower_Limit,$F3878&gt;Upper_Limit),TRUE,IF($F3878&gt;Upper_percentile,"P99",IF($F3878&lt;Lower_percentile,"P01","")))</f>
        <v/>
      </c>
      <c r="H3878" s="44">
        <f>SUMIFS('Sample - Superstore'!S:S,'Sample - Superstore'!$V:$V,$A3878,'Sample - Superstore'!$N:$N,$B3878)</f>
        <v>2</v>
      </c>
      <c r="I3878" s="45">
        <f>SUMIFS('Sample - Superstore'!T:T,'Sample - Superstore'!$V:$V,$A3878,'Sample - Superstore'!$N:$N,$B3878)</f>
        <v>0.8</v>
      </c>
      <c r="J3878" s="42">
        <f>SUMIFS('Sample - Superstore'!U:U,'Sample - Superstore'!$V:$V,$A3878,'Sample - Superstore'!$N:$N,$B3878)</f>
        <v>-4.860528066</v>
      </c>
      <c r="N3878" s="40"/>
    </row>
    <row r="3879">
      <c r="A3879" s="41" t="s">
        <v>8639</v>
      </c>
      <c r="B3879" s="36" t="s">
        <v>2949</v>
      </c>
      <c r="C3879" s="36" t="s">
        <v>51</v>
      </c>
      <c r="D3879" s="36" t="s">
        <v>124</v>
      </c>
      <c r="E3879" s="36" t="s">
        <v>2950</v>
      </c>
      <c r="F3879" s="42">
        <f>SUMIFS('Sample - Superstore'!R:R,'Sample - Superstore'!$V:$V,$A3879,'Sample - Superstore'!$N:$N,$B3879)</f>
        <v>24.208</v>
      </c>
      <c r="G3879" s="43" t="str">
        <f>IF(OR($F3879&lt;Lower_Limit,$F3879&gt;Upper_Limit),TRUE,IF($F3879&gt;Upper_percentile,"P99",IF($F3879&lt;Lower_percentile,"P01","")))</f>
        <v/>
      </c>
      <c r="H3879" s="44">
        <f>SUMIFS('Sample - Superstore'!S:S,'Sample - Superstore'!$V:$V,$A3879,'Sample - Superstore'!$N:$N,$B3879)</f>
        <v>3</v>
      </c>
      <c r="I3879" s="45">
        <f>SUMIFS('Sample - Superstore'!T:T,'Sample - Superstore'!$V:$V,$A3879,'Sample - Superstore'!$N:$N,$B3879)</f>
        <v>0</v>
      </c>
      <c r="J3879" s="42">
        <f>SUMIFS('Sample - Superstore'!U:U,'Sample - Superstore'!$V:$V,$A3879,'Sample - Superstore'!$N:$N,$B3879)</f>
        <v>11.61984</v>
      </c>
      <c r="N3879" s="40"/>
    </row>
    <row r="3880">
      <c r="A3880" s="41" t="s">
        <v>8639</v>
      </c>
      <c r="B3880" s="36" t="s">
        <v>5114</v>
      </c>
      <c r="C3880" s="36" t="s">
        <v>51</v>
      </c>
      <c r="D3880" s="36" t="s">
        <v>76</v>
      </c>
      <c r="E3880" s="36" t="s">
        <v>5115</v>
      </c>
      <c r="F3880" s="42">
        <f>SUMIFS('Sample - Superstore'!R:R,'Sample - Superstore'!$V:$V,$A3880,'Sample - Superstore'!$N:$N,$B3880)</f>
        <v>102.72</v>
      </c>
      <c r="G3880" s="43" t="str">
        <f>IF(OR($F3880&lt;Lower_Limit,$F3880&gt;Upper_Limit),TRUE,IF($F3880&gt;Upper_percentile,"P99",IF($F3880&lt;Lower_percentile,"P01","")))</f>
        <v/>
      </c>
      <c r="H3880" s="44">
        <f>SUMIFS('Sample - Superstore'!S:S,'Sample - Superstore'!$V:$V,$A3880,'Sample - Superstore'!$N:$N,$B3880)</f>
        <v>3</v>
      </c>
      <c r="I3880" s="45">
        <f>SUMIFS('Sample - Superstore'!T:T,'Sample - Superstore'!$V:$V,$A3880,'Sample - Superstore'!$N:$N,$B3880)</f>
        <v>0.2</v>
      </c>
      <c r="J3880" s="42">
        <f>SUMIFS('Sample - Superstore'!U:U,'Sample - Superstore'!$V:$V,$A3880,'Sample - Superstore'!$N:$N,$B3880)</f>
        <v>37.236</v>
      </c>
      <c r="N3880" s="40"/>
    </row>
    <row r="3881">
      <c r="A3881" s="41" t="s">
        <v>8639</v>
      </c>
      <c r="B3881" s="36" t="s">
        <v>6346</v>
      </c>
      <c r="C3881" s="36" t="s">
        <v>51</v>
      </c>
      <c r="D3881" s="36" t="s">
        <v>76</v>
      </c>
      <c r="E3881" s="36" t="s">
        <v>6347</v>
      </c>
      <c r="F3881" s="42">
        <f>SUMIFS('Sample - Superstore'!R:R,'Sample - Superstore'!$V:$V,$A3881,'Sample - Superstore'!$N:$N,$B3881)</f>
        <v>239.12</v>
      </c>
      <c r="G3881" s="43" t="str">
        <f>IF(OR($F3881&lt;Lower_Limit,$F3881&gt;Upper_Limit),TRUE,IF($F3881&gt;Upper_percentile,"P99",IF($F3881&lt;Lower_percentile,"P01","")))</f>
        <v/>
      </c>
      <c r="H3881" s="44">
        <f>SUMIFS('Sample - Superstore'!S:S,'Sample - Superstore'!$V:$V,$A3881,'Sample - Superstore'!$N:$N,$B3881)</f>
        <v>5</v>
      </c>
      <c r="I3881" s="45">
        <f>SUMIFS('Sample - Superstore'!T:T,'Sample - Superstore'!$V:$V,$A3881,'Sample - Superstore'!$N:$N,$B3881)</f>
        <v>0.2</v>
      </c>
      <c r="J3881" s="42">
        <f>SUMIFS('Sample - Superstore'!U:U,'Sample - Superstore'!$V:$V,$A3881,'Sample - Superstore'!$N:$N,$B3881)</f>
        <v>77.714</v>
      </c>
      <c r="N3881" s="40"/>
    </row>
    <row r="3882">
      <c r="A3882" s="41" t="s">
        <v>8639</v>
      </c>
      <c r="B3882" s="36" t="s">
        <v>6146</v>
      </c>
      <c r="C3882" s="36" t="s">
        <v>51</v>
      </c>
      <c r="D3882" s="36" t="s">
        <v>52</v>
      </c>
      <c r="E3882" s="36" t="s">
        <v>6147</v>
      </c>
      <c r="F3882" s="42">
        <f>SUMIFS('Sample - Superstore'!R:R,'Sample - Superstore'!$V:$V,$A3882,'Sample - Superstore'!$N:$N,$B3882)</f>
        <v>127.9829259</v>
      </c>
      <c r="G3882" s="43" t="str">
        <f>IF(OR($F3882&lt;Lower_Limit,$F3882&gt;Upper_Limit),TRUE,IF($F3882&gt;Upper_percentile,"P99",IF($F3882&lt;Lower_percentile,"P01","")))</f>
        <v/>
      </c>
      <c r="H3882" s="44">
        <f>SUMIFS('Sample - Superstore'!S:S,'Sample - Superstore'!$V:$V,$A3882,'Sample - Superstore'!$N:$N,$B3882)</f>
        <v>8</v>
      </c>
      <c r="I3882" s="45">
        <f>SUMIFS('Sample - Superstore'!T:T,'Sample - Superstore'!$V:$V,$A3882,'Sample - Superstore'!$N:$N,$B3882)</f>
        <v>0.2</v>
      </c>
      <c r="J3882" s="42">
        <f>SUMIFS('Sample - Superstore'!U:U,'Sample - Superstore'!$V:$V,$A3882,'Sample - Superstore'!$N:$N,$B3882)</f>
        <v>31.28792074</v>
      </c>
      <c r="N3882" s="40"/>
    </row>
    <row r="3883">
      <c r="A3883" s="41" t="s">
        <v>8639</v>
      </c>
      <c r="B3883" s="36" t="s">
        <v>7104</v>
      </c>
      <c r="C3883" s="36" t="s">
        <v>51</v>
      </c>
      <c r="D3883" s="36" t="s">
        <v>635</v>
      </c>
      <c r="E3883" s="36" t="s">
        <v>7105</v>
      </c>
      <c r="F3883" s="42">
        <f>SUMIFS('Sample - Superstore'!R:R,'Sample - Superstore'!$V:$V,$A3883,'Sample - Superstore'!$N:$N,$B3883)</f>
        <v>17.22</v>
      </c>
      <c r="G3883" s="43" t="str">
        <f>IF(OR($F3883&lt;Lower_Limit,$F3883&gt;Upper_Limit),TRUE,IF($F3883&gt;Upper_percentile,"P99",IF($F3883&lt;Lower_percentile,"P01","")))</f>
        <v/>
      </c>
      <c r="H3883" s="44">
        <f>SUMIFS('Sample - Superstore'!S:S,'Sample - Superstore'!$V:$V,$A3883,'Sample - Superstore'!$N:$N,$B3883)</f>
        <v>3</v>
      </c>
      <c r="I3883" s="45">
        <f>SUMIFS('Sample - Superstore'!T:T,'Sample - Superstore'!$V:$V,$A3883,'Sample - Superstore'!$N:$N,$B3883)</f>
        <v>0</v>
      </c>
      <c r="J3883" s="42">
        <f>SUMIFS('Sample - Superstore'!U:U,'Sample - Superstore'!$V:$V,$A3883,'Sample - Superstore'!$N:$N,$B3883)</f>
        <v>5.166</v>
      </c>
      <c r="N3883" s="40"/>
    </row>
    <row r="3884">
      <c r="A3884" s="41" t="s">
        <v>8639</v>
      </c>
      <c r="B3884" s="36" t="s">
        <v>2591</v>
      </c>
      <c r="C3884" s="36" t="s">
        <v>51</v>
      </c>
      <c r="D3884" s="36" t="s">
        <v>52</v>
      </c>
      <c r="E3884" s="36" t="s">
        <v>2592</v>
      </c>
      <c r="F3884" s="42">
        <f>SUMIFS('Sample - Superstore'!R:R,'Sample - Superstore'!$V:$V,$A3884,'Sample - Superstore'!$N:$N,$B3884)</f>
        <v>226.56</v>
      </c>
      <c r="G3884" s="43" t="str">
        <f>IF(OR($F3884&lt;Lower_Limit,$F3884&gt;Upper_Limit),TRUE,IF($F3884&gt;Upper_percentile,"P99",IF($F3884&lt;Lower_percentile,"P01","")))</f>
        <v/>
      </c>
      <c r="H3884" s="44">
        <f>SUMIFS('Sample - Superstore'!S:S,'Sample - Superstore'!$V:$V,$A3884,'Sample - Superstore'!$N:$N,$B3884)</f>
        <v>6</v>
      </c>
      <c r="I3884" s="45">
        <f>SUMIFS('Sample - Superstore'!T:T,'Sample - Superstore'!$V:$V,$A3884,'Sample - Superstore'!$N:$N,$B3884)</f>
        <v>0</v>
      </c>
      <c r="J3884" s="42">
        <f>SUMIFS('Sample - Superstore'!U:U,'Sample - Superstore'!$V:$V,$A3884,'Sample - Superstore'!$N:$N,$B3884)</f>
        <v>63.4368</v>
      </c>
      <c r="N3884" s="40"/>
    </row>
    <row r="3885">
      <c r="A3885" s="41" t="s">
        <v>8639</v>
      </c>
      <c r="B3885" s="36" t="s">
        <v>767</v>
      </c>
      <c r="C3885" s="36" t="s">
        <v>39</v>
      </c>
      <c r="D3885" s="36" t="s">
        <v>40</v>
      </c>
      <c r="E3885" s="36" t="s">
        <v>768</v>
      </c>
      <c r="F3885" s="42">
        <f>SUMIFS('Sample - Superstore'!R:R,'Sample - Superstore'!$V:$V,$A3885,'Sample - Superstore'!$N:$N,$B3885)</f>
        <v>130.9556659</v>
      </c>
      <c r="G3885" s="43" t="str">
        <f>IF(OR($F3885&lt;Lower_Limit,$F3885&gt;Upper_Limit),TRUE,IF($F3885&gt;Upper_percentile,"P99",IF($F3885&lt;Lower_percentile,"P01","")))</f>
        <v/>
      </c>
      <c r="H3885" s="44">
        <f>SUMIFS('Sample - Superstore'!S:S,'Sample - Superstore'!$V:$V,$A3885,'Sample - Superstore'!$N:$N,$B3885)</f>
        <v>4</v>
      </c>
      <c r="I3885" s="45">
        <f>SUMIFS('Sample - Superstore'!T:T,'Sample - Superstore'!$V:$V,$A3885,'Sample - Superstore'!$N:$N,$B3885)</f>
        <v>0.4</v>
      </c>
      <c r="J3885" s="42">
        <f>SUMIFS('Sample - Superstore'!U:U,'Sample - Superstore'!$V:$V,$A3885,'Sample - Superstore'!$N:$N,$B3885)</f>
        <v>13.09556659</v>
      </c>
      <c r="N3885" s="40"/>
    </row>
    <row r="3886">
      <c r="A3886" s="41" t="s">
        <v>8639</v>
      </c>
      <c r="B3886" s="36" t="s">
        <v>6840</v>
      </c>
      <c r="C3886" s="36" t="s">
        <v>51</v>
      </c>
      <c r="D3886" s="36" t="s">
        <v>124</v>
      </c>
      <c r="E3886" s="36" t="s">
        <v>6841</v>
      </c>
      <c r="F3886" s="42">
        <f>SUMIFS('Sample - Superstore'!R:R,'Sample - Superstore'!$V:$V,$A3886,'Sample - Superstore'!$N:$N,$B3886)</f>
        <v>25.92</v>
      </c>
      <c r="G3886" s="43" t="str">
        <f>IF(OR($F3886&lt;Lower_Limit,$F3886&gt;Upper_Limit),TRUE,IF($F3886&gt;Upper_percentile,"P99",IF($F3886&lt;Lower_percentile,"P01","")))</f>
        <v/>
      </c>
      <c r="H3886" s="44">
        <f>SUMIFS('Sample - Superstore'!S:S,'Sample - Superstore'!$V:$V,$A3886,'Sample - Superstore'!$N:$N,$B3886)</f>
        <v>4</v>
      </c>
      <c r="I3886" s="45">
        <f>SUMIFS('Sample - Superstore'!T:T,'Sample - Superstore'!$V:$V,$A3886,'Sample - Superstore'!$N:$N,$B3886)</f>
        <v>0</v>
      </c>
      <c r="J3886" s="42">
        <f>SUMIFS('Sample - Superstore'!U:U,'Sample - Superstore'!$V:$V,$A3886,'Sample - Superstore'!$N:$N,$B3886)</f>
        <v>12.4416</v>
      </c>
      <c r="N3886" s="40"/>
    </row>
    <row r="3887">
      <c r="A3887" s="41" t="s">
        <v>8639</v>
      </c>
      <c r="B3887" s="36" t="s">
        <v>463</v>
      </c>
      <c r="C3887" s="36" t="s">
        <v>35</v>
      </c>
      <c r="D3887" s="36" t="s">
        <v>263</v>
      </c>
      <c r="E3887" s="36" t="s">
        <v>464</v>
      </c>
      <c r="F3887" s="42">
        <f>SUMIFS('Sample - Superstore'!R:R,'Sample - Superstore'!$V:$V,$A3887,'Sample - Superstore'!$N:$N,$B3887)</f>
        <v>559.3366126</v>
      </c>
      <c r="G3887" s="43" t="str">
        <f>IF(OR($F3887&lt;Lower_Limit,$F3887&gt;Upper_Limit),TRUE,IF($F3887&gt;Upper_percentile,"P99",IF($F3887&lt;Lower_percentile,"P01","")))</f>
        <v/>
      </c>
      <c r="H3887" s="44">
        <f>SUMIFS('Sample - Superstore'!S:S,'Sample - Superstore'!$V:$V,$A3887,'Sample - Superstore'!$N:$N,$B3887)</f>
        <v>4</v>
      </c>
      <c r="I3887" s="45">
        <f>SUMIFS('Sample - Superstore'!T:T,'Sample - Superstore'!$V:$V,$A3887,'Sample - Superstore'!$N:$N,$B3887)</f>
        <v>0</v>
      </c>
      <c r="J3887" s="42">
        <f>SUMIFS('Sample - Superstore'!U:U,'Sample - Superstore'!$V:$V,$A3887,'Sample - Superstore'!$N:$N,$B3887)</f>
        <v>145.4275193</v>
      </c>
      <c r="N3887" s="40"/>
    </row>
    <row r="3888">
      <c r="A3888" s="41" t="s">
        <v>8639</v>
      </c>
      <c r="B3888" s="36" t="s">
        <v>1449</v>
      </c>
      <c r="C3888" s="36" t="s">
        <v>51</v>
      </c>
      <c r="D3888" s="36" t="s">
        <v>272</v>
      </c>
      <c r="E3888" s="36" t="s">
        <v>1450</v>
      </c>
      <c r="F3888" s="42">
        <f>SUMIFS('Sample - Superstore'!R:R,'Sample - Superstore'!$V:$V,$A3888,'Sample - Superstore'!$N:$N,$B3888)</f>
        <v>43.61316872</v>
      </c>
      <c r="G3888" s="43" t="str">
        <f>IF(OR($F3888&lt;Lower_Limit,$F3888&gt;Upper_Limit),TRUE,IF($F3888&gt;Upper_percentile,"P99",IF($F3888&lt;Lower_percentile,"P01","")))</f>
        <v/>
      </c>
      <c r="H3888" s="44">
        <f>SUMIFS('Sample - Superstore'!S:S,'Sample - Superstore'!$V:$V,$A3888,'Sample - Superstore'!$N:$N,$B3888)</f>
        <v>7</v>
      </c>
      <c r="I3888" s="45">
        <f>SUMIFS('Sample - Superstore'!T:T,'Sample - Superstore'!$V:$V,$A3888,'Sample - Superstore'!$N:$N,$B3888)</f>
        <v>0</v>
      </c>
      <c r="J3888" s="42">
        <f>SUMIFS('Sample - Superstore'!U:U,'Sample - Superstore'!$V:$V,$A3888,'Sample - Superstore'!$N:$N,$B3888)</f>
        <v>20.93432099</v>
      </c>
      <c r="N3888" s="40"/>
    </row>
    <row r="3889">
      <c r="A3889" s="41" t="s">
        <v>8639</v>
      </c>
      <c r="B3889" s="36" t="s">
        <v>2133</v>
      </c>
      <c r="C3889" s="36" t="s">
        <v>51</v>
      </c>
      <c r="D3889" s="36" t="s">
        <v>635</v>
      </c>
      <c r="E3889" s="36" t="s">
        <v>2134</v>
      </c>
      <c r="F3889" s="42">
        <f>SUMIFS('Sample - Superstore'!R:R,'Sample - Superstore'!$V:$V,$A3889,'Sample - Superstore'!$N:$N,$B3889)</f>
        <v>46.40441152</v>
      </c>
      <c r="G3889" s="43" t="str">
        <f>IF(OR($F3889&lt;Lower_Limit,$F3889&gt;Upper_Limit),TRUE,IF($F3889&gt;Upper_percentile,"P99",IF($F3889&lt;Lower_percentile,"P01","")))</f>
        <v/>
      </c>
      <c r="H3889" s="44">
        <f>SUMIFS('Sample - Superstore'!S:S,'Sample - Superstore'!$V:$V,$A3889,'Sample - Superstore'!$N:$N,$B3889)</f>
        <v>4</v>
      </c>
      <c r="I3889" s="45">
        <f>SUMIFS('Sample - Superstore'!T:T,'Sample - Superstore'!$V:$V,$A3889,'Sample - Superstore'!$N:$N,$B3889)</f>
        <v>0</v>
      </c>
      <c r="J3889" s="42">
        <f>SUMIFS('Sample - Superstore'!U:U,'Sample - Superstore'!$V:$V,$A3889,'Sample - Superstore'!$N:$N,$B3889)</f>
        <v>13.45727934</v>
      </c>
      <c r="N3889" s="40"/>
    </row>
    <row r="3890">
      <c r="A3890" s="41" t="s">
        <v>8639</v>
      </c>
      <c r="B3890" s="36" t="s">
        <v>968</v>
      </c>
      <c r="C3890" s="36" t="s">
        <v>51</v>
      </c>
      <c r="D3890" s="36" t="s">
        <v>205</v>
      </c>
      <c r="E3890" s="36" t="s">
        <v>969</v>
      </c>
      <c r="F3890" s="42">
        <f>SUMIFS('Sample - Superstore'!R:R,'Sample - Superstore'!$V:$V,$A3890,'Sample - Superstore'!$N:$N,$B3890)</f>
        <v>19.04026337</v>
      </c>
      <c r="G3890" s="43" t="str">
        <f>IF(OR($F3890&lt;Lower_Limit,$F3890&gt;Upper_Limit),TRUE,IF($F3890&gt;Upper_percentile,"P99",IF($F3890&lt;Lower_percentile,"P01","")))</f>
        <v/>
      </c>
      <c r="H3890" s="44">
        <f>SUMIFS('Sample - Superstore'!S:S,'Sample - Superstore'!$V:$V,$A3890,'Sample - Superstore'!$N:$N,$B3890)</f>
        <v>2</v>
      </c>
      <c r="I3890" s="45">
        <f>SUMIFS('Sample - Superstore'!T:T,'Sample - Superstore'!$V:$V,$A3890,'Sample - Superstore'!$N:$N,$B3890)</f>
        <v>0</v>
      </c>
      <c r="J3890" s="42">
        <f>SUMIFS('Sample - Superstore'!U:U,'Sample - Superstore'!$V:$V,$A3890,'Sample - Superstore'!$N:$N,$B3890)</f>
        <v>9.329729053</v>
      </c>
      <c r="N3890" s="40"/>
    </row>
    <row r="3891">
      <c r="A3891" s="41" t="s">
        <v>8639</v>
      </c>
      <c r="B3891" s="36" t="s">
        <v>7301</v>
      </c>
      <c r="C3891" s="36" t="s">
        <v>51</v>
      </c>
      <c r="D3891" s="36" t="s">
        <v>93</v>
      </c>
      <c r="E3891" s="36" t="s">
        <v>7302</v>
      </c>
      <c r="F3891" s="42">
        <f>SUMIFS('Sample - Superstore'!R:R,'Sample - Superstore'!$V:$V,$A3891,'Sample - Superstore'!$N:$N,$B3891)</f>
        <v>17.12</v>
      </c>
      <c r="G3891" s="43" t="str">
        <f>IF(OR($F3891&lt;Lower_Limit,$F3891&gt;Upper_Limit),TRUE,IF($F3891&gt;Upper_percentile,"P99",IF($F3891&lt;Lower_percentile,"P01","")))</f>
        <v/>
      </c>
      <c r="H3891" s="44">
        <f>SUMIFS('Sample - Superstore'!S:S,'Sample - Superstore'!$V:$V,$A3891,'Sample - Superstore'!$N:$N,$B3891)</f>
        <v>4</v>
      </c>
      <c r="I3891" s="45">
        <f>SUMIFS('Sample - Superstore'!T:T,'Sample - Superstore'!$V:$V,$A3891,'Sample - Superstore'!$N:$N,$B3891)</f>
        <v>0</v>
      </c>
      <c r="J3891" s="42">
        <f>SUMIFS('Sample - Superstore'!U:U,'Sample - Superstore'!$V:$V,$A3891,'Sample - Superstore'!$N:$N,$B3891)</f>
        <v>4.9648</v>
      </c>
      <c r="N3891" s="40"/>
    </row>
    <row r="3892">
      <c r="A3892" s="41" t="s">
        <v>8639</v>
      </c>
      <c r="B3892" s="36" t="s">
        <v>4019</v>
      </c>
      <c r="C3892" s="36" t="s">
        <v>39</v>
      </c>
      <c r="D3892" s="36" t="s">
        <v>40</v>
      </c>
      <c r="E3892" s="36" t="s">
        <v>4020</v>
      </c>
      <c r="F3892" s="42">
        <f>SUMIFS('Sample - Superstore'!R:R,'Sample - Superstore'!$V:$V,$A3892,'Sample - Superstore'!$N:$N,$B3892)</f>
        <v>431.968</v>
      </c>
      <c r="G3892" s="43" t="str">
        <f>IF(OR($F3892&lt;Lower_Limit,$F3892&gt;Upper_Limit),TRUE,IF($F3892&gt;Upper_percentile,"P99",IF($F3892&lt;Lower_percentile,"P01","")))</f>
        <v/>
      </c>
      <c r="H3892" s="44">
        <f>SUMIFS('Sample - Superstore'!S:S,'Sample - Superstore'!$V:$V,$A3892,'Sample - Superstore'!$N:$N,$B3892)</f>
        <v>4</v>
      </c>
      <c r="I3892" s="45">
        <f>SUMIFS('Sample - Superstore'!T:T,'Sample - Superstore'!$V:$V,$A3892,'Sample - Superstore'!$N:$N,$B3892)</f>
        <v>0.2</v>
      </c>
      <c r="J3892" s="42">
        <f>SUMIFS('Sample - Superstore'!U:U,'Sample - Superstore'!$V:$V,$A3892,'Sample - Superstore'!$N:$N,$B3892)</f>
        <v>37.7972</v>
      </c>
      <c r="N3892" s="40"/>
    </row>
    <row r="3893">
      <c r="A3893" s="41" t="s">
        <v>8639</v>
      </c>
      <c r="B3893" s="36" t="s">
        <v>6449</v>
      </c>
      <c r="C3893" s="36" t="s">
        <v>35</v>
      </c>
      <c r="D3893" s="36" t="s">
        <v>121</v>
      </c>
      <c r="E3893" s="36" t="s">
        <v>6450</v>
      </c>
      <c r="F3893" s="42">
        <f>SUMIFS('Sample - Superstore'!R:R,'Sample - Superstore'!$V:$V,$A3893,'Sample - Superstore'!$N:$N,$B3893)</f>
        <v>129.92</v>
      </c>
      <c r="G3893" s="43" t="str">
        <f>IF(OR($F3893&lt;Lower_Limit,$F3893&gt;Upper_Limit),TRUE,IF($F3893&gt;Upper_percentile,"P99",IF($F3893&lt;Lower_percentile,"P01","")))</f>
        <v/>
      </c>
      <c r="H3893" s="44">
        <f>SUMIFS('Sample - Superstore'!S:S,'Sample - Superstore'!$V:$V,$A3893,'Sample - Superstore'!$N:$N,$B3893)</f>
        <v>4</v>
      </c>
      <c r="I3893" s="45">
        <f>SUMIFS('Sample - Superstore'!T:T,'Sample - Superstore'!$V:$V,$A3893,'Sample - Superstore'!$N:$N,$B3893)</f>
        <v>0</v>
      </c>
      <c r="J3893" s="42">
        <f>SUMIFS('Sample - Superstore'!U:U,'Sample - Superstore'!$V:$V,$A3893,'Sample - Superstore'!$N:$N,$B3893)</f>
        <v>10.3936</v>
      </c>
      <c r="N3893" s="40"/>
    </row>
    <row r="3894">
      <c r="A3894" s="41" t="s">
        <v>8639</v>
      </c>
      <c r="B3894" s="36" t="s">
        <v>3803</v>
      </c>
      <c r="C3894" s="36" t="s">
        <v>35</v>
      </c>
      <c r="D3894" s="36" t="s">
        <v>73</v>
      </c>
      <c r="E3894" s="36" t="s">
        <v>3804</v>
      </c>
      <c r="F3894" s="42">
        <f>SUMIFS('Sample - Superstore'!R:R,'Sample - Superstore'!$V:$V,$A3894,'Sample - Superstore'!$N:$N,$B3894)</f>
        <v>568.728</v>
      </c>
      <c r="G3894" s="43" t="str">
        <f>IF(OR($F3894&lt;Lower_Limit,$F3894&gt;Upper_Limit),TRUE,IF($F3894&gt;Upper_percentile,"P99",IF($F3894&lt;Lower_percentile,"P01","")))</f>
        <v/>
      </c>
      <c r="H3894" s="44">
        <f>SUMIFS('Sample - Superstore'!S:S,'Sample - Superstore'!$V:$V,$A3894,'Sample - Superstore'!$N:$N,$B3894)</f>
        <v>3</v>
      </c>
      <c r="I3894" s="45">
        <f>SUMIFS('Sample - Superstore'!T:T,'Sample - Superstore'!$V:$V,$A3894,'Sample - Superstore'!$N:$N,$B3894)</f>
        <v>0.2</v>
      </c>
      <c r="J3894" s="42">
        <f>SUMIFS('Sample - Superstore'!U:U,'Sample - Superstore'!$V:$V,$A3894,'Sample - Superstore'!$N:$N,$B3894)</f>
        <v>28.4364</v>
      </c>
      <c r="N3894" s="40"/>
    </row>
    <row r="3895">
      <c r="A3895" s="41" t="s">
        <v>8639</v>
      </c>
      <c r="B3895" s="36" t="s">
        <v>1090</v>
      </c>
      <c r="C3895" s="36" t="s">
        <v>51</v>
      </c>
      <c r="D3895" s="36" t="s">
        <v>76</v>
      </c>
      <c r="E3895" s="36" t="s">
        <v>1091</v>
      </c>
      <c r="F3895" s="42">
        <f>SUMIFS('Sample - Superstore'!R:R,'Sample - Superstore'!$V:$V,$A3895,'Sample - Superstore'!$N:$N,$B3895)</f>
        <v>117.144</v>
      </c>
      <c r="G3895" s="43" t="str">
        <f>IF(OR($F3895&lt;Lower_Limit,$F3895&gt;Upper_Limit),TRUE,IF($F3895&gt;Upper_percentile,"P99",IF($F3895&lt;Lower_percentile,"P01","")))</f>
        <v/>
      </c>
      <c r="H3895" s="44">
        <f>SUMIFS('Sample - Superstore'!S:S,'Sample - Superstore'!$V:$V,$A3895,'Sample - Superstore'!$N:$N,$B3895)</f>
        <v>9</v>
      </c>
      <c r="I3895" s="45">
        <f>SUMIFS('Sample - Superstore'!T:T,'Sample - Superstore'!$V:$V,$A3895,'Sample - Superstore'!$N:$N,$B3895)</f>
        <v>0.2</v>
      </c>
      <c r="J3895" s="42">
        <f>SUMIFS('Sample - Superstore'!U:U,'Sample - Superstore'!$V:$V,$A3895,'Sample - Superstore'!$N:$N,$B3895)</f>
        <v>42.4647</v>
      </c>
      <c r="N3895" s="40"/>
    </row>
    <row r="3896">
      <c r="A3896" s="41" t="s">
        <v>8639</v>
      </c>
      <c r="B3896" s="36" t="s">
        <v>5047</v>
      </c>
      <c r="C3896" s="36" t="s">
        <v>51</v>
      </c>
      <c r="D3896" s="36" t="s">
        <v>283</v>
      </c>
      <c r="E3896" s="36" t="s">
        <v>5048</v>
      </c>
      <c r="F3896" s="42">
        <f>SUMIFS('Sample - Superstore'!R:R,'Sample - Superstore'!$V:$V,$A3896,'Sample - Superstore'!$N:$N,$B3896)</f>
        <v>203.52</v>
      </c>
      <c r="G3896" s="43" t="str">
        <f>IF(OR($F3896&lt;Lower_Limit,$F3896&gt;Upper_Limit),TRUE,IF($F3896&gt;Upper_percentile,"P99",IF($F3896&lt;Lower_percentile,"P01","")))</f>
        <v/>
      </c>
      <c r="H3896" s="44">
        <f>SUMIFS('Sample - Superstore'!S:S,'Sample - Superstore'!$V:$V,$A3896,'Sample - Superstore'!$N:$N,$B3896)</f>
        <v>3</v>
      </c>
      <c r="I3896" s="45">
        <f>SUMIFS('Sample - Superstore'!T:T,'Sample - Superstore'!$V:$V,$A3896,'Sample - Superstore'!$N:$N,$B3896)</f>
        <v>0</v>
      </c>
      <c r="J3896" s="42">
        <f>SUMIFS('Sample - Superstore'!U:U,'Sample - Superstore'!$V:$V,$A3896,'Sample - Superstore'!$N:$N,$B3896)</f>
        <v>54.9504</v>
      </c>
      <c r="N3896" s="40"/>
    </row>
    <row r="3897">
      <c r="A3897" s="41" t="s">
        <v>8639</v>
      </c>
      <c r="B3897" s="36" t="s">
        <v>4227</v>
      </c>
      <c r="C3897" s="36" t="s">
        <v>51</v>
      </c>
      <c r="D3897" s="36" t="s">
        <v>297</v>
      </c>
      <c r="E3897" s="36" t="s">
        <v>4228</v>
      </c>
      <c r="F3897" s="42">
        <f>SUMIFS('Sample - Superstore'!R:R,'Sample - Superstore'!$V:$V,$A3897,'Sample - Superstore'!$N:$N,$B3897)</f>
        <v>51.75</v>
      </c>
      <c r="G3897" s="43" t="str">
        <f>IF(OR($F3897&lt;Lower_Limit,$F3897&gt;Upper_Limit),TRUE,IF($F3897&gt;Upper_percentile,"P99",IF($F3897&lt;Lower_percentile,"P01","")))</f>
        <v/>
      </c>
      <c r="H3897" s="44">
        <f>SUMIFS('Sample - Superstore'!S:S,'Sample - Superstore'!$V:$V,$A3897,'Sample - Superstore'!$N:$N,$B3897)</f>
        <v>5</v>
      </c>
      <c r="I3897" s="45">
        <f>SUMIFS('Sample - Superstore'!T:T,'Sample - Superstore'!$V:$V,$A3897,'Sample - Superstore'!$N:$N,$B3897)</f>
        <v>0</v>
      </c>
      <c r="J3897" s="42">
        <f>SUMIFS('Sample - Superstore'!U:U,'Sample - Superstore'!$V:$V,$A3897,'Sample - Superstore'!$N:$N,$B3897)</f>
        <v>24.84</v>
      </c>
      <c r="N3897" s="40"/>
    </row>
    <row r="3898">
      <c r="A3898" s="41" t="s">
        <v>8639</v>
      </c>
      <c r="B3898" s="36" t="s">
        <v>501</v>
      </c>
      <c r="C3898" s="36" t="s">
        <v>51</v>
      </c>
      <c r="D3898" s="36" t="s">
        <v>124</v>
      </c>
      <c r="E3898" s="36" t="s">
        <v>6204</v>
      </c>
      <c r="F3898" s="42">
        <f>SUMIFS('Sample - Superstore'!R:R,'Sample - Superstore'!$V:$V,$A3898,'Sample - Superstore'!$N:$N,$B3898)</f>
        <v>345.6655144</v>
      </c>
      <c r="G3898" s="43" t="str">
        <f>IF(OR($F3898&lt;Lower_Limit,$F3898&gt;Upper_Limit),TRUE,IF($F3898&gt;Upper_percentile,"P99",IF($F3898&lt;Lower_percentile,"P01","")))</f>
        <v/>
      </c>
      <c r="H3898" s="44">
        <f>SUMIFS('Sample - Superstore'!S:S,'Sample - Superstore'!$V:$V,$A3898,'Sample - Superstore'!$N:$N,$B3898)</f>
        <v>5</v>
      </c>
      <c r="I3898" s="45">
        <f>SUMIFS('Sample - Superstore'!T:T,'Sample - Superstore'!$V:$V,$A3898,'Sample - Superstore'!$N:$N,$B3898)</f>
        <v>0</v>
      </c>
      <c r="J3898" s="42">
        <f>SUMIFS('Sample - Superstore'!U:U,'Sample - Superstore'!$V:$V,$A3898,'Sample - Superstore'!$N:$N,$B3898)</f>
        <v>165.9194469</v>
      </c>
      <c r="N3898" s="40"/>
    </row>
    <row r="3899">
      <c r="A3899" s="41" t="s">
        <v>8639</v>
      </c>
      <c r="B3899" s="36" t="s">
        <v>2859</v>
      </c>
      <c r="C3899" s="36" t="s">
        <v>35</v>
      </c>
      <c r="D3899" s="36" t="s">
        <v>121</v>
      </c>
      <c r="E3899" s="36" t="s">
        <v>2860</v>
      </c>
      <c r="F3899" s="42">
        <f>SUMIFS('Sample - Superstore'!R:R,'Sample - Superstore'!$V:$V,$A3899,'Sample - Superstore'!$N:$N,$B3899)</f>
        <v>31.35163786</v>
      </c>
      <c r="G3899" s="43" t="str">
        <f>IF(OR($F3899&lt;Lower_Limit,$F3899&gt;Upper_Limit),TRUE,IF($F3899&gt;Upper_percentile,"P99",IF($F3899&lt;Lower_percentile,"P01","")))</f>
        <v/>
      </c>
      <c r="H3899" s="44">
        <f>SUMIFS('Sample - Superstore'!S:S,'Sample - Superstore'!$V:$V,$A3899,'Sample - Superstore'!$N:$N,$B3899)</f>
        <v>2</v>
      </c>
      <c r="I3899" s="45">
        <f>SUMIFS('Sample - Superstore'!T:T,'Sample - Superstore'!$V:$V,$A3899,'Sample - Superstore'!$N:$N,$B3899)</f>
        <v>0</v>
      </c>
      <c r="J3899" s="42">
        <f>SUMIFS('Sample - Superstore'!U:U,'Sample - Superstore'!$V:$V,$A3899,'Sample - Superstore'!$N:$N,$B3899)</f>
        <v>10.65955687</v>
      </c>
      <c r="N3899" s="40"/>
    </row>
    <row r="3900">
      <c r="A3900" s="41" t="s">
        <v>8639</v>
      </c>
      <c r="B3900" s="36" t="s">
        <v>5573</v>
      </c>
      <c r="C3900" s="36" t="s">
        <v>35</v>
      </c>
      <c r="D3900" s="36" t="s">
        <v>121</v>
      </c>
      <c r="E3900" s="36" t="s">
        <v>5574</v>
      </c>
      <c r="F3900" s="42">
        <f>SUMIFS('Sample - Superstore'!R:R,'Sample - Superstore'!$V:$V,$A3900,'Sample - Superstore'!$N:$N,$B3900)</f>
        <v>114.540642</v>
      </c>
      <c r="G3900" s="43" t="str">
        <f>IF(OR($F3900&lt;Lower_Limit,$F3900&gt;Upper_Limit),TRUE,IF($F3900&gt;Upper_percentile,"P99",IF($F3900&lt;Lower_percentile,"P01","")))</f>
        <v/>
      </c>
      <c r="H3900" s="44">
        <f>SUMIFS('Sample - Superstore'!S:S,'Sample - Superstore'!$V:$V,$A3900,'Sample - Superstore'!$N:$N,$B3900)</f>
        <v>4</v>
      </c>
      <c r="I3900" s="45">
        <f>SUMIFS('Sample - Superstore'!T:T,'Sample - Superstore'!$V:$V,$A3900,'Sample - Superstore'!$N:$N,$B3900)</f>
        <v>0</v>
      </c>
      <c r="J3900" s="42">
        <f>SUMIFS('Sample - Superstore'!U:U,'Sample - Superstore'!$V:$V,$A3900,'Sample - Superstore'!$N:$N,$B3900)</f>
        <v>38.94381827</v>
      </c>
      <c r="N3900" s="40"/>
    </row>
    <row r="3901">
      <c r="A3901" s="41" t="s">
        <v>8639</v>
      </c>
      <c r="B3901" s="36" t="s">
        <v>7305</v>
      </c>
      <c r="C3901" s="36" t="s">
        <v>51</v>
      </c>
      <c r="D3901" s="36" t="s">
        <v>124</v>
      </c>
      <c r="E3901" s="36" t="s">
        <v>7306</v>
      </c>
      <c r="F3901" s="42">
        <f>SUMIFS('Sample - Superstore'!R:R,'Sample - Superstore'!$V:$V,$A3901,'Sample - Superstore'!$N:$N,$B3901)</f>
        <v>83.88</v>
      </c>
      <c r="G3901" s="43" t="str">
        <f>IF(OR($F3901&lt;Lower_Limit,$F3901&gt;Upper_Limit),TRUE,IF($F3901&gt;Upper_percentile,"P99",IF($F3901&lt;Lower_percentile,"P01","")))</f>
        <v/>
      </c>
      <c r="H3901" s="44">
        <f>SUMIFS('Sample - Superstore'!S:S,'Sample - Superstore'!$V:$V,$A3901,'Sample - Superstore'!$N:$N,$B3901)</f>
        <v>1</v>
      </c>
      <c r="I3901" s="45">
        <f>SUMIFS('Sample - Superstore'!T:T,'Sample - Superstore'!$V:$V,$A3901,'Sample - Superstore'!$N:$N,$B3901)</f>
        <v>0.2</v>
      </c>
      <c r="J3901" s="42">
        <f>SUMIFS('Sample - Superstore'!U:U,'Sample - Superstore'!$V:$V,$A3901,'Sample - Superstore'!$N:$N,$B3901)</f>
        <v>29.358</v>
      </c>
      <c r="N3901" s="40"/>
    </row>
    <row r="3902">
      <c r="A3902" s="41" t="s">
        <v>8639</v>
      </c>
      <c r="B3902" s="36" t="s">
        <v>5217</v>
      </c>
      <c r="C3902" s="36" t="s">
        <v>35</v>
      </c>
      <c r="D3902" s="36" t="s">
        <v>263</v>
      </c>
      <c r="E3902" s="36" t="s">
        <v>5218</v>
      </c>
      <c r="F3902" s="42">
        <f>SUMIFS('Sample - Superstore'!R:R,'Sample - Superstore'!$V:$V,$A3902,'Sample - Superstore'!$N:$N,$B3902)</f>
        <v>388.704</v>
      </c>
      <c r="G3902" s="43" t="str">
        <f>IF(OR($F3902&lt;Lower_Limit,$F3902&gt;Upper_Limit),TRUE,IF($F3902&gt;Upper_percentile,"P99",IF($F3902&lt;Lower_percentile,"P01","")))</f>
        <v/>
      </c>
      <c r="H3902" s="44">
        <f>SUMIFS('Sample - Superstore'!S:S,'Sample - Superstore'!$V:$V,$A3902,'Sample - Superstore'!$N:$N,$B3902)</f>
        <v>6</v>
      </c>
      <c r="I3902" s="45">
        <f>SUMIFS('Sample - Superstore'!T:T,'Sample - Superstore'!$V:$V,$A3902,'Sample - Superstore'!$N:$N,$B3902)</f>
        <v>0.2</v>
      </c>
      <c r="J3902" s="42">
        <f>SUMIFS('Sample - Superstore'!U:U,'Sample - Superstore'!$V:$V,$A3902,'Sample - Superstore'!$N:$N,$B3902)</f>
        <v>38.8704</v>
      </c>
      <c r="N3902" s="40"/>
    </row>
    <row r="3903">
      <c r="A3903" s="41" t="s">
        <v>8639</v>
      </c>
      <c r="B3903" s="36" t="s">
        <v>6520</v>
      </c>
      <c r="C3903" s="36" t="s">
        <v>51</v>
      </c>
      <c r="D3903" s="36" t="s">
        <v>52</v>
      </c>
      <c r="E3903" s="36" t="s">
        <v>6521</v>
      </c>
      <c r="F3903" s="42">
        <f>SUMIFS('Sample - Superstore'!R:R,'Sample - Superstore'!$V:$V,$A3903,'Sample - Superstore'!$N:$N,$B3903)</f>
        <v>572.58</v>
      </c>
      <c r="G3903" s="43" t="str">
        <f>IF(OR($F3903&lt;Lower_Limit,$F3903&gt;Upper_Limit),TRUE,IF($F3903&gt;Upper_percentile,"P99",IF($F3903&lt;Lower_percentile,"P01","")))</f>
        <v/>
      </c>
      <c r="H3903" s="44">
        <f>SUMIFS('Sample - Superstore'!S:S,'Sample - Superstore'!$V:$V,$A3903,'Sample - Superstore'!$N:$N,$B3903)</f>
        <v>6</v>
      </c>
      <c r="I3903" s="45">
        <f>SUMIFS('Sample - Superstore'!T:T,'Sample - Superstore'!$V:$V,$A3903,'Sample - Superstore'!$N:$N,$B3903)</f>
        <v>0</v>
      </c>
      <c r="J3903" s="42">
        <f>SUMIFS('Sample - Superstore'!U:U,'Sample - Superstore'!$V:$V,$A3903,'Sample - Superstore'!$N:$N,$B3903)</f>
        <v>34.3548</v>
      </c>
      <c r="N3903" s="40"/>
    </row>
    <row r="3904">
      <c r="A3904" s="41" t="s">
        <v>8639</v>
      </c>
      <c r="B3904" s="36" t="s">
        <v>7309</v>
      </c>
      <c r="C3904" s="36" t="s">
        <v>51</v>
      </c>
      <c r="D3904" s="36" t="s">
        <v>76</v>
      </c>
      <c r="E3904" s="36" t="s">
        <v>7310</v>
      </c>
      <c r="F3904" s="42">
        <f>SUMIFS('Sample - Superstore'!R:R,'Sample - Superstore'!$V:$V,$A3904,'Sample - Superstore'!$N:$N,$B3904)</f>
        <v>39.98455309</v>
      </c>
      <c r="G3904" s="43" t="str">
        <f>IF(OR($F3904&lt;Lower_Limit,$F3904&gt;Upper_Limit),TRUE,IF($F3904&gt;Upper_percentile,"P99",IF($F3904&lt;Lower_percentile,"P01","")))</f>
        <v/>
      </c>
      <c r="H3904" s="44">
        <f>SUMIFS('Sample - Superstore'!S:S,'Sample - Superstore'!$V:$V,$A3904,'Sample - Superstore'!$N:$N,$B3904)</f>
        <v>7</v>
      </c>
      <c r="I3904" s="45">
        <f>SUMIFS('Sample - Superstore'!T:T,'Sample - Superstore'!$V:$V,$A3904,'Sample - Superstore'!$N:$N,$B3904)</f>
        <v>0.2</v>
      </c>
      <c r="J3904" s="42">
        <f>SUMIFS('Sample - Superstore'!U:U,'Sample - Superstore'!$V:$V,$A3904,'Sample - Superstore'!$N:$N,$B3904)</f>
        <v>13.99459358</v>
      </c>
      <c r="N3904" s="40"/>
    </row>
    <row r="3905">
      <c r="A3905" s="41" t="s">
        <v>8639</v>
      </c>
      <c r="B3905" s="36" t="s">
        <v>663</v>
      </c>
      <c r="C3905" s="36" t="s">
        <v>51</v>
      </c>
      <c r="D3905" s="36" t="s">
        <v>52</v>
      </c>
      <c r="E3905" s="36" t="s">
        <v>664</v>
      </c>
      <c r="F3905" s="42">
        <f>SUMIFS('Sample - Superstore'!R:R,'Sample - Superstore'!$V:$V,$A3905,'Sample - Superstore'!$N:$N,$B3905)</f>
        <v>237.096</v>
      </c>
      <c r="G3905" s="43" t="str">
        <f>IF(OR($F3905&lt;Lower_Limit,$F3905&gt;Upper_Limit),TRUE,IF($F3905&gt;Upper_percentile,"P99",IF($F3905&lt;Lower_percentile,"P01","")))</f>
        <v/>
      </c>
      <c r="H3905" s="44">
        <f>SUMIFS('Sample - Superstore'!S:S,'Sample - Superstore'!$V:$V,$A3905,'Sample - Superstore'!$N:$N,$B3905)</f>
        <v>3</v>
      </c>
      <c r="I3905" s="45">
        <f>SUMIFS('Sample - Superstore'!T:T,'Sample - Superstore'!$V:$V,$A3905,'Sample - Superstore'!$N:$N,$B3905)</f>
        <v>0.2</v>
      </c>
      <c r="J3905" s="42">
        <f>SUMIFS('Sample - Superstore'!U:U,'Sample - Superstore'!$V:$V,$A3905,'Sample - Superstore'!$N:$N,$B3905)</f>
        <v>20.7459</v>
      </c>
      <c r="N3905" s="40"/>
    </row>
    <row r="3906">
      <c r="A3906" s="41" t="s">
        <v>8639</v>
      </c>
      <c r="B3906" s="36" t="s">
        <v>950</v>
      </c>
      <c r="C3906" s="36" t="s">
        <v>35</v>
      </c>
      <c r="D3906" s="36" t="s">
        <v>121</v>
      </c>
      <c r="E3906" s="36" t="s">
        <v>951</v>
      </c>
      <c r="F3906" s="42">
        <f>SUMIFS('Sample - Superstore'!R:R,'Sample - Superstore'!$V:$V,$A3906,'Sample - Superstore'!$N:$N,$B3906)</f>
        <v>22.752</v>
      </c>
      <c r="G3906" s="43" t="str">
        <f>IF(OR($F3906&lt;Lower_Limit,$F3906&gt;Upper_Limit),TRUE,IF($F3906&gt;Upper_percentile,"P99",IF($F3906&lt;Lower_percentile,"P01","")))</f>
        <v/>
      </c>
      <c r="H3906" s="44">
        <f>SUMIFS('Sample - Superstore'!S:S,'Sample - Superstore'!$V:$V,$A3906,'Sample - Superstore'!$N:$N,$B3906)</f>
        <v>3</v>
      </c>
      <c r="I3906" s="45">
        <f>SUMIFS('Sample - Superstore'!T:T,'Sample - Superstore'!$V:$V,$A3906,'Sample - Superstore'!$N:$N,$B3906)</f>
        <v>0.2</v>
      </c>
      <c r="J3906" s="42">
        <f>SUMIFS('Sample - Superstore'!U:U,'Sample - Superstore'!$V:$V,$A3906,'Sample - Superstore'!$N:$N,$B3906)</f>
        <v>7.11</v>
      </c>
      <c r="N3906" s="40"/>
    </row>
    <row r="3907">
      <c r="A3907" s="41" t="s">
        <v>8639</v>
      </c>
      <c r="B3907" s="36" t="s">
        <v>2927</v>
      </c>
      <c r="C3907" s="36" t="s">
        <v>51</v>
      </c>
      <c r="D3907" s="36" t="s">
        <v>124</v>
      </c>
      <c r="E3907" s="36" t="s">
        <v>2928</v>
      </c>
      <c r="F3907" s="42">
        <f>SUMIFS('Sample - Superstore'!R:R,'Sample - Superstore'!$V:$V,$A3907,'Sample - Superstore'!$N:$N,$B3907)</f>
        <v>6.672</v>
      </c>
      <c r="G3907" s="43" t="str">
        <f>IF(OR($F3907&lt;Lower_Limit,$F3907&gt;Upper_Limit),TRUE,IF($F3907&gt;Upper_percentile,"P99",IF($F3907&lt;Lower_percentile,"P01","")))</f>
        <v/>
      </c>
      <c r="H3907" s="44">
        <f>SUMIFS('Sample - Superstore'!S:S,'Sample - Superstore'!$V:$V,$A3907,'Sample - Superstore'!$N:$N,$B3907)</f>
        <v>1</v>
      </c>
      <c r="I3907" s="45">
        <f>SUMIFS('Sample - Superstore'!T:T,'Sample - Superstore'!$V:$V,$A3907,'Sample - Superstore'!$N:$N,$B3907)</f>
        <v>0.2</v>
      </c>
      <c r="J3907" s="42">
        <f>SUMIFS('Sample - Superstore'!U:U,'Sample - Superstore'!$V:$V,$A3907,'Sample - Superstore'!$N:$N,$B3907)</f>
        <v>2.085</v>
      </c>
      <c r="N3907" s="40"/>
    </row>
    <row r="3908">
      <c r="A3908" s="41" t="s">
        <v>8639</v>
      </c>
      <c r="B3908" s="36" t="s">
        <v>3786</v>
      </c>
      <c r="C3908" s="36" t="s">
        <v>35</v>
      </c>
      <c r="D3908" s="36" t="s">
        <v>73</v>
      </c>
      <c r="E3908" s="36" t="s">
        <v>3787</v>
      </c>
      <c r="F3908" s="42">
        <f>SUMIFS('Sample - Superstore'!R:R,'Sample - Superstore'!$V:$V,$A3908,'Sample - Superstore'!$N:$N,$B3908)</f>
        <v>210.008</v>
      </c>
      <c r="G3908" s="43" t="str">
        <f>IF(OR($F3908&lt;Lower_Limit,$F3908&gt;Upper_Limit),TRUE,IF($F3908&gt;Upper_percentile,"P99",IF($F3908&lt;Lower_percentile,"P01","")))</f>
        <v/>
      </c>
      <c r="H3908" s="44">
        <f>SUMIFS('Sample - Superstore'!S:S,'Sample - Superstore'!$V:$V,$A3908,'Sample - Superstore'!$N:$N,$B3908)</f>
        <v>1</v>
      </c>
      <c r="I3908" s="45">
        <f>SUMIFS('Sample - Superstore'!T:T,'Sample - Superstore'!$V:$V,$A3908,'Sample - Superstore'!$N:$N,$B3908)</f>
        <v>0.2</v>
      </c>
      <c r="J3908" s="42">
        <f>SUMIFS('Sample - Superstore'!U:U,'Sample - Superstore'!$V:$V,$A3908,'Sample - Superstore'!$N:$N,$B3908)</f>
        <v>2.6251</v>
      </c>
      <c r="N3908" s="40"/>
    </row>
    <row r="3909">
      <c r="A3909" s="41" t="s">
        <v>8639</v>
      </c>
      <c r="B3909" s="36" t="s">
        <v>578</v>
      </c>
      <c r="C3909" s="36" t="s">
        <v>35</v>
      </c>
      <c r="D3909" s="36" t="s">
        <v>73</v>
      </c>
      <c r="E3909" s="36" t="s">
        <v>579</v>
      </c>
      <c r="F3909" s="42">
        <f>SUMIFS('Sample - Superstore'!R:R,'Sample - Superstore'!$V:$V,$A3909,'Sample - Superstore'!$N:$N,$B3909)</f>
        <v>392.0647852</v>
      </c>
      <c r="G3909" s="43" t="str">
        <f>IF(OR($F3909&lt;Lower_Limit,$F3909&gt;Upper_Limit),TRUE,IF($F3909&gt;Upper_percentile,"P99",IF($F3909&lt;Lower_percentile,"P01","")))</f>
        <v/>
      </c>
      <c r="H3909" s="44">
        <f>SUMIFS('Sample - Superstore'!S:S,'Sample - Superstore'!$V:$V,$A3909,'Sample - Superstore'!$N:$N,$B3909)</f>
        <v>2</v>
      </c>
      <c r="I3909" s="45">
        <f>SUMIFS('Sample - Superstore'!T:T,'Sample - Superstore'!$V:$V,$A3909,'Sample - Superstore'!$N:$N,$B3909)</f>
        <v>0.4</v>
      </c>
      <c r="J3909" s="42">
        <f>SUMIFS('Sample - Superstore'!U:U,'Sample - Superstore'!$V:$V,$A3909,'Sample - Superstore'!$N:$N,$B3909)</f>
        <v>-104.5506094</v>
      </c>
      <c r="N3909" s="40"/>
    </row>
    <row r="3910">
      <c r="A3910" s="41" t="s">
        <v>8639</v>
      </c>
      <c r="B3910" s="36" t="s">
        <v>2513</v>
      </c>
      <c r="C3910" s="36" t="s">
        <v>39</v>
      </c>
      <c r="D3910" s="36" t="s">
        <v>40</v>
      </c>
      <c r="E3910" s="36" t="s">
        <v>2514</v>
      </c>
      <c r="F3910" s="42">
        <f>SUMIFS('Sample - Superstore'!R:R,'Sample - Superstore'!$V:$V,$A3910,'Sample - Superstore'!$N:$N,$B3910)</f>
        <v>2791.072329</v>
      </c>
      <c r="G3910" s="43" t="str">
        <f>IF(OR($F3910&lt;Lower_Limit,$F3910&gt;Upper_Limit),TRUE,IF($F3910&gt;Upper_percentile,"P99",IF($F3910&lt;Lower_percentile,"P01","")))</f>
        <v>P99</v>
      </c>
      <c r="H3910" s="44">
        <f>SUMIFS('Sample - Superstore'!S:S,'Sample - Superstore'!$V:$V,$A3910,'Sample - Superstore'!$N:$N,$B3910)</f>
        <v>13</v>
      </c>
      <c r="I3910" s="45">
        <f>SUMIFS('Sample - Superstore'!T:T,'Sample - Superstore'!$V:$V,$A3910,'Sample - Superstore'!$N:$N,$B3910)</f>
        <v>0.2</v>
      </c>
      <c r="J3910" s="42">
        <f>SUMIFS('Sample - Superstore'!U:U,'Sample - Superstore'!$V:$V,$A3910,'Sample - Superstore'!$N:$N,$B3910)</f>
        <v>209.3304247</v>
      </c>
      <c r="N3910" s="40"/>
    </row>
    <row r="3911">
      <c r="A3911" s="41" t="s">
        <v>8639</v>
      </c>
      <c r="B3911" s="36" t="s">
        <v>2607</v>
      </c>
      <c r="C3911" s="36" t="s">
        <v>51</v>
      </c>
      <c r="D3911" s="36" t="s">
        <v>124</v>
      </c>
      <c r="E3911" s="36" t="s">
        <v>2608</v>
      </c>
      <c r="F3911" s="42">
        <f>SUMIFS('Sample - Superstore'!R:R,'Sample - Superstore'!$V:$V,$A3911,'Sample - Superstore'!$N:$N,$B3911)</f>
        <v>31.7790792</v>
      </c>
      <c r="G3911" s="43" t="str">
        <f>IF(OR($F3911&lt;Lower_Limit,$F3911&gt;Upper_Limit),TRUE,IF($F3911&gt;Upper_percentile,"P99",IF($F3911&lt;Lower_percentile,"P01","")))</f>
        <v/>
      </c>
      <c r="H3911" s="44">
        <f>SUMIFS('Sample - Superstore'!S:S,'Sample - Superstore'!$V:$V,$A3911,'Sample - Superstore'!$N:$N,$B3911)</f>
        <v>2</v>
      </c>
      <c r="I3911" s="45">
        <f>SUMIFS('Sample - Superstore'!T:T,'Sample - Superstore'!$V:$V,$A3911,'Sample - Superstore'!$N:$N,$B3911)</f>
        <v>0.2</v>
      </c>
      <c r="J3911" s="42">
        <f>SUMIFS('Sample - Superstore'!U:U,'Sample - Superstore'!$V:$V,$A3911,'Sample - Superstore'!$N:$N,$B3911)</f>
        <v>9.930962249</v>
      </c>
      <c r="N3911" s="40"/>
    </row>
    <row r="3912">
      <c r="A3912" s="41" t="s">
        <v>8639</v>
      </c>
      <c r="B3912" s="36" t="s">
        <v>6295</v>
      </c>
      <c r="C3912" s="36" t="s">
        <v>51</v>
      </c>
      <c r="D3912" s="36" t="s">
        <v>283</v>
      </c>
      <c r="E3912" s="36" t="s">
        <v>6296</v>
      </c>
      <c r="F3912" s="42">
        <f>SUMIFS('Sample - Superstore'!R:R,'Sample - Superstore'!$V:$V,$A3912,'Sample - Superstore'!$N:$N,$B3912)</f>
        <v>103.4307144</v>
      </c>
      <c r="G3912" s="43" t="str">
        <f>IF(OR($F3912&lt;Lower_Limit,$F3912&gt;Upper_Limit),TRUE,IF($F3912&gt;Upper_percentile,"P99",IF($F3912&lt;Lower_percentile,"P01","")))</f>
        <v/>
      </c>
      <c r="H3912" s="44">
        <f>SUMIFS('Sample - Superstore'!S:S,'Sample - Superstore'!$V:$V,$A3912,'Sample - Superstore'!$N:$N,$B3912)</f>
        <v>6</v>
      </c>
      <c r="I3912" s="45">
        <f>SUMIFS('Sample - Superstore'!T:T,'Sample - Superstore'!$V:$V,$A3912,'Sample - Superstore'!$N:$N,$B3912)</f>
        <v>0.2</v>
      </c>
      <c r="J3912" s="42">
        <f>SUMIFS('Sample - Superstore'!U:U,'Sample - Superstore'!$V:$V,$A3912,'Sample - Superstore'!$N:$N,$B3912)</f>
        <v>7.757303583</v>
      </c>
      <c r="N3912" s="40"/>
    </row>
    <row r="3913">
      <c r="A3913" s="41" t="s">
        <v>8639</v>
      </c>
      <c r="B3913" s="36" t="s">
        <v>4945</v>
      </c>
      <c r="C3913" s="36" t="s">
        <v>35</v>
      </c>
      <c r="D3913" s="36" t="s">
        <v>121</v>
      </c>
      <c r="E3913" s="36" t="s">
        <v>4946</v>
      </c>
      <c r="F3913" s="42">
        <f>SUMIFS('Sample - Superstore'!R:R,'Sample - Superstore'!$V:$V,$A3913,'Sample - Superstore'!$N:$N,$B3913)</f>
        <v>1.805616798</v>
      </c>
      <c r="G3913" s="43" t="str">
        <f>IF(OR($F3913&lt;Lower_Limit,$F3913&gt;Upper_Limit),TRUE,IF($F3913&gt;Upper_percentile,"P99",IF($F3913&lt;Lower_percentile,"P01","")))</f>
        <v>P01</v>
      </c>
      <c r="H3913" s="44">
        <f>SUMIFS('Sample - Superstore'!S:S,'Sample - Superstore'!$V:$V,$A3913,'Sample - Superstore'!$N:$N,$B3913)</f>
        <v>2</v>
      </c>
      <c r="I3913" s="45">
        <f>SUMIFS('Sample - Superstore'!T:T,'Sample - Superstore'!$V:$V,$A3913,'Sample - Superstore'!$N:$N,$B3913)</f>
        <v>0.2</v>
      </c>
      <c r="J3913" s="42">
        <f>SUMIFS('Sample - Superstore'!U:U,'Sample - Superstore'!$V:$V,$A3913,'Sample - Superstore'!$N:$N,$B3913)</f>
        <v>0.2708425198</v>
      </c>
      <c r="N3913" s="40"/>
    </row>
    <row r="3914">
      <c r="A3914" s="41" t="s">
        <v>8639</v>
      </c>
      <c r="B3914" s="36" t="s">
        <v>4319</v>
      </c>
      <c r="C3914" s="36" t="s">
        <v>51</v>
      </c>
      <c r="D3914" s="36" t="s">
        <v>124</v>
      </c>
      <c r="E3914" s="36" t="s">
        <v>4320</v>
      </c>
      <c r="F3914" s="42">
        <f>SUMIFS('Sample - Superstore'!R:R,'Sample - Superstore'!$V:$V,$A3914,'Sample - Superstore'!$N:$N,$B3914)</f>
        <v>5.649293546</v>
      </c>
      <c r="G3914" s="43" t="str">
        <f>IF(OR($F3914&lt;Lower_Limit,$F3914&gt;Upper_Limit),TRUE,IF($F3914&gt;Upper_percentile,"P99",IF($F3914&lt;Lower_percentile,"P01","")))</f>
        <v/>
      </c>
      <c r="H3914" s="44">
        <f>SUMIFS('Sample - Superstore'!S:S,'Sample - Superstore'!$V:$V,$A3914,'Sample - Superstore'!$N:$N,$B3914)</f>
        <v>5</v>
      </c>
      <c r="I3914" s="45">
        <f>SUMIFS('Sample - Superstore'!T:T,'Sample - Superstore'!$V:$V,$A3914,'Sample - Superstore'!$N:$N,$B3914)</f>
        <v>0.2</v>
      </c>
      <c r="J3914" s="42">
        <f>SUMIFS('Sample - Superstore'!U:U,'Sample - Superstore'!$V:$V,$A3914,'Sample - Superstore'!$N:$N,$B3914)</f>
        <v>1.906636572</v>
      </c>
      <c r="N3914" s="40"/>
    </row>
    <row r="3915">
      <c r="A3915" s="41" t="s">
        <v>8639</v>
      </c>
      <c r="B3915" s="36" t="s">
        <v>2589</v>
      </c>
      <c r="C3915" s="36" t="s">
        <v>51</v>
      </c>
      <c r="D3915" s="36" t="s">
        <v>76</v>
      </c>
      <c r="E3915" s="36" t="s">
        <v>2590</v>
      </c>
      <c r="F3915" s="42">
        <f>SUMIFS('Sample - Superstore'!R:R,'Sample - Superstore'!$V:$V,$A3915,'Sample - Superstore'!$N:$N,$B3915)</f>
        <v>76.98070123</v>
      </c>
      <c r="G3915" s="43" t="str">
        <f>IF(OR($F3915&lt;Lower_Limit,$F3915&gt;Upper_Limit),TRUE,IF($F3915&gt;Upper_percentile,"P99",IF($F3915&lt;Lower_percentile,"P01","")))</f>
        <v/>
      </c>
      <c r="H3915" s="44">
        <f>SUMIFS('Sample - Superstore'!S:S,'Sample - Superstore'!$V:$V,$A3915,'Sample - Superstore'!$N:$N,$B3915)</f>
        <v>10</v>
      </c>
      <c r="I3915" s="45">
        <f>SUMIFS('Sample - Superstore'!T:T,'Sample - Superstore'!$V:$V,$A3915,'Sample - Superstore'!$N:$N,$B3915)</f>
        <v>0.4</v>
      </c>
      <c r="J3915" s="42">
        <f>SUMIFS('Sample - Superstore'!U:U,'Sample - Superstore'!$V:$V,$A3915,'Sample - Superstore'!$N:$N,$B3915)</f>
        <v>24.05646914</v>
      </c>
      <c r="N3915" s="40"/>
    </row>
    <row r="3916">
      <c r="A3916" s="41" t="s">
        <v>8639</v>
      </c>
      <c r="B3916" s="36" t="s">
        <v>2439</v>
      </c>
      <c r="C3916" s="36" t="s">
        <v>51</v>
      </c>
      <c r="D3916" s="36" t="s">
        <v>76</v>
      </c>
      <c r="E3916" s="36" t="s">
        <v>2440</v>
      </c>
      <c r="F3916" s="42">
        <f>SUMIFS('Sample - Superstore'!R:R,'Sample - Superstore'!$V:$V,$A3916,'Sample - Superstore'!$N:$N,$B3916)</f>
        <v>4.669985185</v>
      </c>
      <c r="G3916" s="43" t="str">
        <f>IF(OR($F3916&lt;Lower_Limit,$F3916&gt;Upper_Limit),TRUE,IF($F3916&gt;Upper_percentile,"P99",IF($F3916&lt;Lower_percentile,"P01","")))</f>
        <v/>
      </c>
      <c r="H3916" s="44">
        <f>SUMIFS('Sample - Superstore'!S:S,'Sample - Superstore'!$V:$V,$A3916,'Sample - Superstore'!$N:$N,$B3916)</f>
        <v>1</v>
      </c>
      <c r="I3916" s="45">
        <f>SUMIFS('Sample - Superstore'!T:T,'Sample - Superstore'!$V:$V,$A3916,'Sample - Superstore'!$N:$N,$B3916)</f>
        <v>0.2</v>
      </c>
      <c r="J3916" s="42">
        <f>SUMIFS('Sample - Superstore'!U:U,'Sample - Superstore'!$V:$V,$A3916,'Sample - Superstore'!$N:$N,$B3916)</f>
        <v>1.634494815</v>
      </c>
      <c r="N3916" s="40"/>
    </row>
    <row r="3917">
      <c r="A3917" s="41" t="s">
        <v>8639</v>
      </c>
      <c r="B3917" s="36" t="s">
        <v>2954</v>
      </c>
      <c r="C3917" s="36" t="s">
        <v>51</v>
      </c>
      <c r="D3917" s="36" t="s">
        <v>283</v>
      </c>
      <c r="E3917" s="36" t="s">
        <v>2955</v>
      </c>
      <c r="F3917" s="42">
        <f>SUMIFS('Sample - Superstore'!R:R,'Sample - Superstore'!$V:$V,$A3917,'Sample - Superstore'!$N:$N,$B3917)</f>
        <v>806.1112889</v>
      </c>
      <c r="G3917" s="43" t="str">
        <f>IF(OR($F3917&lt;Lower_Limit,$F3917&gt;Upper_Limit),TRUE,IF($F3917&gt;Upper_percentile,"P99",IF($F3917&lt;Lower_percentile,"P01","")))</f>
        <v/>
      </c>
      <c r="H3917" s="44">
        <f>SUMIFS('Sample - Superstore'!S:S,'Sample - Superstore'!$V:$V,$A3917,'Sample - Superstore'!$N:$N,$B3917)</f>
        <v>8</v>
      </c>
      <c r="I3917" s="45">
        <f>SUMIFS('Sample - Superstore'!T:T,'Sample - Superstore'!$V:$V,$A3917,'Sample - Superstore'!$N:$N,$B3917)</f>
        <v>0.2</v>
      </c>
      <c r="J3917" s="42">
        <f>SUMIFS('Sample - Superstore'!U:U,'Sample - Superstore'!$V:$V,$A3917,'Sample - Superstore'!$N:$N,$B3917)</f>
        <v>80.61112889</v>
      </c>
      <c r="N3917" s="40"/>
    </row>
    <row r="3918">
      <c r="A3918" s="41" t="s">
        <v>8639</v>
      </c>
      <c r="B3918" s="36" t="s">
        <v>3841</v>
      </c>
      <c r="C3918" s="36" t="s">
        <v>51</v>
      </c>
      <c r="D3918" s="36" t="s">
        <v>124</v>
      </c>
      <c r="E3918" s="36" t="s">
        <v>4098</v>
      </c>
      <c r="F3918" s="42">
        <f>SUMIFS('Sample - Superstore'!R:R,'Sample - Superstore'!$V:$V,$A3918,'Sample - Superstore'!$N:$N,$B3918)</f>
        <v>12.93226667</v>
      </c>
      <c r="G3918" s="43" t="str">
        <f>IF(OR($F3918&lt;Lower_Limit,$F3918&gt;Upper_Limit),TRUE,IF($F3918&gt;Upper_percentile,"P99",IF($F3918&lt;Lower_percentile,"P01","")))</f>
        <v/>
      </c>
      <c r="H3918" s="44">
        <f>SUMIFS('Sample - Superstore'!S:S,'Sample - Superstore'!$V:$V,$A3918,'Sample - Superstore'!$N:$N,$B3918)</f>
        <v>2</v>
      </c>
      <c r="I3918" s="45">
        <f>SUMIFS('Sample - Superstore'!T:T,'Sample - Superstore'!$V:$V,$A3918,'Sample - Superstore'!$N:$N,$B3918)</f>
        <v>0.2</v>
      </c>
      <c r="J3918" s="42">
        <f>SUMIFS('Sample - Superstore'!U:U,'Sample - Superstore'!$V:$V,$A3918,'Sample - Superstore'!$N:$N,$B3918)</f>
        <v>4.687946667</v>
      </c>
      <c r="N3918" s="40"/>
    </row>
    <row r="3919">
      <c r="A3919" s="41" t="s">
        <v>8639</v>
      </c>
      <c r="B3919" s="36" t="s">
        <v>2309</v>
      </c>
      <c r="C3919" s="36" t="s">
        <v>51</v>
      </c>
      <c r="D3919" s="36" t="s">
        <v>124</v>
      </c>
      <c r="E3919" s="36" t="s">
        <v>2310</v>
      </c>
      <c r="F3919" s="42">
        <f>SUMIFS('Sample - Superstore'!R:R,'Sample - Superstore'!$V:$V,$A3919,'Sample - Superstore'!$N:$N,$B3919)</f>
        <v>123.3459019</v>
      </c>
      <c r="G3919" s="43" t="str">
        <f>IF(OR($F3919&lt;Lower_Limit,$F3919&gt;Upper_Limit),TRUE,IF($F3919&gt;Upper_percentile,"P99",IF($F3919&lt;Lower_percentile,"P01","")))</f>
        <v/>
      </c>
      <c r="H3919" s="44">
        <f>SUMIFS('Sample - Superstore'!S:S,'Sample - Superstore'!$V:$V,$A3919,'Sample - Superstore'!$N:$N,$B3919)</f>
        <v>5</v>
      </c>
      <c r="I3919" s="45">
        <f>SUMIFS('Sample - Superstore'!T:T,'Sample - Superstore'!$V:$V,$A3919,'Sample - Superstore'!$N:$N,$B3919)</f>
        <v>0.2</v>
      </c>
      <c r="J3919" s="42">
        <f>SUMIFS('Sample - Superstore'!U:U,'Sample - Superstore'!$V:$V,$A3919,'Sample - Superstore'!$N:$N,$B3919)</f>
        <v>43.17106566</v>
      </c>
      <c r="N3919" s="40"/>
    </row>
    <row r="3920">
      <c r="A3920" s="41" t="s">
        <v>8639</v>
      </c>
      <c r="B3920" s="36" t="s">
        <v>3784</v>
      </c>
      <c r="C3920" s="36" t="s">
        <v>51</v>
      </c>
      <c r="D3920" s="36" t="s">
        <v>93</v>
      </c>
      <c r="E3920" s="36" t="s">
        <v>3785</v>
      </c>
      <c r="F3920" s="42">
        <f>SUMIFS('Sample - Superstore'!R:R,'Sample - Superstore'!$V:$V,$A3920,'Sample - Superstore'!$N:$N,$B3920)</f>
        <v>6.188531235</v>
      </c>
      <c r="G3920" s="43" t="str">
        <f>IF(OR($F3920&lt;Lower_Limit,$F3920&gt;Upper_Limit),TRUE,IF($F3920&gt;Upper_percentile,"P99",IF($F3920&lt;Lower_percentile,"P01","")))</f>
        <v/>
      </c>
      <c r="H3920" s="44">
        <f>SUMIFS('Sample - Superstore'!S:S,'Sample - Superstore'!$V:$V,$A3920,'Sample - Superstore'!$N:$N,$B3920)</f>
        <v>2</v>
      </c>
      <c r="I3920" s="45">
        <f>SUMIFS('Sample - Superstore'!T:T,'Sample - Superstore'!$V:$V,$A3920,'Sample - Superstore'!$N:$N,$B3920)</f>
        <v>0.2</v>
      </c>
      <c r="J3920" s="42">
        <f>SUMIFS('Sample - Superstore'!U:U,'Sample - Superstore'!$V:$V,$A3920,'Sample - Superstore'!$N:$N,$B3920)</f>
        <v>1.082992966</v>
      </c>
      <c r="N3920" s="40"/>
    </row>
    <row r="3921">
      <c r="A3921" s="41" t="s">
        <v>8639</v>
      </c>
      <c r="B3921" s="36" t="s">
        <v>3434</v>
      </c>
      <c r="C3921" s="36" t="s">
        <v>51</v>
      </c>
      <c r="D3921" s="36" t="s">
        <v>124</v>
      </c>
      <c r="E3921" s="36" t="s">
        <v>3435</v>
      </c>
      <c r="F3921" s="42">
        <f>SUMIFS('Sample - Superstore'!R:R,'Sample - Superstore'!$V:$V,$A3921,'Sample - Superstore'!$N:$N,$B3921)</f>
        <v>2.185207628</v>
      </c>
      <c r="G3921" s="43" t="str">
        <f>IF(OR($F3921&lt;Lower_Limit,$F3921&gt;Upper_Limit),TRUE,IF($F3921&gt;Upper_percentile,"P99",IF($F3921&lt;Lower_percentile,"P01","")))</f>
        <v/>
      </c>
      <c r="H3921" s="44">
        <f>SUMIFS('Sample - Superstore'!S:S,'Sample - Superstore'!$V:$V,$A3921,'Sample - Superstore'!$N:$N,$B3921)</f>
        <v>1</v>
      </c>
      <c r="I3921" s="45">
        <f>SUMIFS('Sample - Superstore'!T:T,'Sample - Superstore'!$V:$V,$A3921,'Sample - Superstore'!$N:$N,$B3921)</f>
        <v>0.2</v>
      </c>
      <c r="J3921" s="42">
        <f>SUMIFS('Sample - Superstore'!U:U,'Sample - Superstore'!$V:$V,$A3921,'Sample - Superstore'!$N:$N,$B3921)</f>
        <v>0.6828773837</v>
      </c>
      <c r="N3921" s="40"/>
    </row>
    <row r="3922">
      <c r="A3922" s="41" t="s">
        <v>8639</v>
      </c>
      <c r="B3922" s="36" t="s">
        <v>1467</v>
      </c>
      <c r="C3922" s="36" t="s">
        <v>35</v>
      </c>
      <c r="D3922" s="36" t="s">
        <v>36</v>
      </c>
      <c r="E3922" s="36" t="s">
        <v>1468</v>
      </c>
      <c r="F3922" s="42">
        <f>SUMIFS('Sample - Superstore'!R:R,'Sample - Superstore'!$V:$V,$A3922,'Sample - Superstore'!$N:$N,$B3922)</f>
        <v>163.4285432</v>
      </c>
      <c r="G3922" s="43" t="str">
        <f>IF(OR($F3922&lt;Lower_Limit,$F3922&gt;Upper_Limit),TRUE,IF($F3922&gt;Upper_percentile,"P99",IF($F3922&lt;Lower_percentile,"P01","")))</f>
        <v/>
      </c>
      <c r="H3922" s="44">
        <f>SUMIFS('Sample - Superstore'!S:S,'Sample - Superstore'!$V:$V,$A3922,'Sample - Superstore'!$N:$N,$B3922)</f>
        <v>2</v>
      </c>
      <c r="I3922" s="45">
        <f>SUMIFS('Sample - Superstore'!T:T,'Sample - Superstore'!$V:$V,$A3922,'Sample - Superstore'!$N:$N,$B3922)</f>
        <v>0.5</v>
      </c>
      <c r="J3922" s="42">
        <f>SUMIFS('Sample - Superstore'!U:U,'Sample - Superstore'!$V:$V,$A3922,'Sample - Superstore'!$N:$N,$B3922)</f>
        <v>-111.1314094</v>
      </c>
      <c r="N3922" s="40"/>
    </row>
    <row r="3923">
      <c r="A3923" s="41" t="s">
        <v>8639</v>
      </c>
      <c r="B3923" s="36" t="s">
        <v>3476</v>
      </c>
      <c r="C3923" s="36" t="s">
        <v>39</v>
      </c>
      <c r="D3923" s="36" t="s">
        <v>61</v>
      </c>
      <c r="E3923" s="36" t="s">
        <v>3477</v>
      </c>
      <c r="F3923" s="42">
        <f>SUMIFS('Sample - Superstore'!R:R,'Sample - Superstore'!$V:$V,$A3923,'Sample - Superstore'!$N:$N,$B3923)</f>
        <v>46.15172939</v>
      </c>
      <c r="G3923" s="43" t="str">
        <f>IF(OR($F3923&lt;Lower_Limit,$F3923&gt;Upper_Limit),TRUE,IF($F3923&gt;Upper_percentile,"P99",IF($F3923&lt;Lower_percentile,"P01","")))</f>
        <v/>
      </c>
      <c r="H3923" s="44">
        <f>SUMIFS('Sample - Superstore'!S:S,'Sample - Superstore'!$V:$V,$A3923,'Sample - Superstore'!$N:$N,$B3923)</f>
        <v>2</v>
      </c>
      <c r="I3923" s="45">
        <f>SUMIFS('Sample - Superstore'!T:T,'Sample - Superstore'!$V:$V,$A3923,'Sample - Superstore'!$N:$N,$B3923)</f>
        <v>0</v>
      </c>
      <c r="J3923" s="42">
        <f>SUMIFS('Sample - Superstore'!U:U,'Sample - Superstore'!$V:$V,$A3923,'Sample - Superstore'!$N:$N,$B3923)</f>
        <v>9.691863173</v>
      </c>
      <c r="N3923" s="40"/>
    </row>
    <row r="3924">
      <c r="A3924" s="41" t="s">
        <v>8639</v>
      </c>
      <c r="B3924" s="36" t="s">
        <v>6501</v>
      </c>
      <c r="C3924" s="36" t="s">
        <v>35</v>
      </c>
      <c r="D3924" s="36" t="s">
        <v>121</v>
      </c>
      <c r="E3924" s="36" t="s">
        <v>6502</v>
      </c>
      <c r="F3924" s="42">
        <f>SUMIFS('Sample - Superstore'!R:R,'Sample - Superstore'!$V:$V,$A3924,'Sample - Superstore'!$N:$N,$B3924)</f>
        <v>81.0797037</v>
      </c>
      <c r="G3924" s="43" t="str">
        <f>IF(OR($F3924&lt;Lower_Limit,$F3924&gt;Upper_Limit),TRUE,IF($F3924&gt;Upper_percentile,"P99",IF($F3924&lt;Lower_percentile,"P01","")))</f>
        <v/>
      </c>
      <c r="H3924" s="44">
        <f>SUMIFS('Sample - Superstore'!S:S,'Sample - Superstore'!$V:$V,$A3924,'Sample - Superstore'!$N:$N,$B3924)</f>
        <v>5</v>
      </c>
      <c r="I3924" s="45">
        <f>SUMIFS('Sample - Superstore'!T:T,'Sample - Superstore'!$V:$V,$A3924,'Sample - Superstore'!$N:$N,$B3924)</f>
        <v>0.6</v>
      </c>
      <c r="J3924" s="42">
        <f>SUMIFS('Sample - Superstore'!U:U,'Sample - Superstore'!$V:$V,$A3924,'Sample - Superstore'!$N:$N,$B3924)</f>
        <v>-54.7288</v>
      </c>
      <c r="N3924" s="40"/>
    </row>
    <row r="3925">
      <c r="A3925" s="41" t="s">
        <v>8639</v>
      </c>
      <c r="B3925" s="36" t="s">
        <v>772</v>
      </c>
      <c r="C3925" s="36" t="s">
        <v>35</v>
      </c>
      <c r="D3925" s="36" t="s">
        <v>73</v>
      </c>
      <c r="E3925" s="36" t="s">
        <v>773</v>
      </c>
      <c r="F3925" s="42">
        <f>SUMIFS('Sample - Superstore'!R:R,'Sample - Superstore'!$V:$V,$A3925,'Sample - Superstore'!$N:$N,$B3925)</f>
        <v>1858.386179</v>
      </c>
      <c r="G3925" s="43" t="str">
        <f>IF(OR($F3925&lt;Lower_Limit,$F3925&gt;Upper_Limit),TRUE,IF($F3925&gt;Upper_percentile,"P99",IF($F3925&lt;Lower_percentile,"P01","")))</f>
        <v/>
      </c>
      <c r="H3925" s="44">
        <f>SUMIFS('Sample - Superstore'!S:S,'Sample - Superstore'!$V:$V,$A3925,'Sample - Superstore'!$N:$N,$B3925)</f>
        <v>7</v>
      </c>
      <c r="I3925" s="45">
        <f>SUMIFS('Sample - Superstore'!T:T,'Sample - Superstore'!$V:$V,$A3925,'Sample - Superstore'!$N:$N,$B3925)</f>
        <v>0.3</v>
      </c>
      <c r="J3925" s="42">
        <f>SUMIFS('Sample - Superstore'!U:U,'Sample - Superstore'!$V:$V,$A3925,'Sample - Superstore'!$N:$N,$B3925)</f>
        <v>-371.6772359</v>
      </c>
      <c r="N3925" s="40"/>
    </row>
    <row r="3926">
      <c r="A3926" s="41" t="s">
        <v>8639</v>
      </c>
      <c r="B3926" s="36" t="s">
        <v>6211</v>
      </c>
      <c r="C3926" s="36" t="s">
        <v>51</v>
      </c>
      <c r="D3926" s="36" t="s">
        <v>52</v>
      </c>
      <c r="E3926" s="36" t="s">
        <v>6212</v>
      </c>
      <c r="F3926" s="42">
        <f>SUMIFS('Sample - Superstore'!R:R,'Sample - Superstore'!$V:$V,$A3926,'Sample - Superstore'!$N:$N,$B3926)</f>
        <v>79.70804938</v>
      </c>
      <c r="G3926" s="43" t="str">
        <f>IF(OR($F3926&lt;Lower_Limit,$F3926&gt;Upper_Limit),TRUE,IF($F3926&gt;Upper_percentile,"P99",IF($F3926&lt;Lower_percentile,"P01","")))</f>
        <v/>
      </c>
      <c r="H3926" s="44">
        <f>SUMIFS('Sample - Superstore'!S:S,'Sample - Superstore'!$V:$V,$A3926,'Sample - Superstore'!$N:$N,$B3926)</f>
        <v>8</v>
      </c>
      <c r="I3926" s="45">
        <f>SUMIFS('Sample - Superstore'!T:T,'Sample - Superstore'!$V:$V,$A3926,'Sample - Superstore'!$N:$N,$B3926)</f>
        <v>0</v>
      </c>
      <c r="J3926" s="42">
        <f>SUMIFS('Sample - Superstore'!U:U,'Sample - Superstore'!$V:$V,$A3926,'Sample - Superstore'!$N:$N,$B3926)</f>
        <v>20.72409284</v>
      </c>
      <c r="N3926" s="40"/>
    </row>
    <row r="3927">
      <c r="A3927" s="41" t="s">
        <v>8639</v>
      </c>
      <c r="B3927" s="36" t="s">
        <v>38</v>
      </c>
      <c r="C3927" s="36" t="s">
        <v>39</v>
      </c>
      <c r="D3927" s="36" t="s">
        <v>40</v>
      </c>
      <c r="E3927" s="36" t="s">
        <v>41</v>
      </c>
      <c r="F3927" s="42">
        <f>SUMIFS('Sample - Superstore'!R:R,'Sample - Superstore'!$V:$V,$A3927,'Sample - Superstore'!$N:$N,$B3927)</f>
        <v>434.4613086</v>
      </c>
      <c r="G3927" s="43" t="str">
        <f>IF(OR($F3927&lt;Lower_Limit,$F3927&gt;Upper_Limit),TRUE,IF($F3927&gt;Upper_percentile,"P99",IF($F3927&lt;Lower_percentile,"P01","")))</f>
        <v/>
      </c>
      <c r="H3927" s="44">
        <f>SUMIFS('Sample - Superstore'!S:S,'Sample - Superstore'!$V:$V,$A3927,'Sample - Superstore'!$N:$N,$B3927)</f>
        <v>3</v>
      </c>
      <c r="I3927" s="45">
        <f>SUMIFS('Sample - Superstore'!T:T,'Sample - Superstore'!$V:$V,$A3927,'Sample - Superstore'!$N:$N,$B3927)</f>
        <v>0</v>
      </c>
      <c r="J3927" s="42">
        <f>SUMIFS('Sample - Superstore'!U:U,'Sample - Superstore'!$V:$V,$A3927,'Sample - Superstore'!$N:$N,$B3927)</f>
        <v>125.9937795</v>
      </c>
      <c r="N3927" s="40"/>
    </row>
    <row r="3928">
      <c r="A3928" s="41" t="s">
        <v>8639</v>
      </c>
      <c r="B3928" s="36" t="s">
        <v>3107</v>
      </c>
      <c r="C3928" s="36" t="s">
        <v>51</v>
      </c>
      <c r="D3928" s="36" t="s">
        <v>93</v>
      </c>
      <c r="E3928" s="36" t="s">
        <v>3108</v>
      </c>
      <c r="F3928" s="42">
        <f>SUMIFS('Sample - Superstore'!R:R,'Sample - Superstore'!$V:$V,$A3928,'Sample - Superstore'!$N:$N,$B3928)</f>
        <v>7.43142716</v>
      </c>
      <c r="G3928" s="43" t="str">
        <f>IF(OR($F3928&lt;Lower_Limit,$F3928&gt;Upper_Limit),TRUE,IF($F3928&gt;Upper_percentile,"P99",IF($F3928&lt;Lower_percentile,"P01","")))</f>
        <v/>
      </c>
      <c r="H3928" s="44">
        <f>SUMIFS('Sample - Superstore'!S:S,'Sample - Superstore'!$V:$V,$A3928,'Sample - Superstore'!$N:$N,$B3928)</f>
        <v>1</v>
      </c>
      <c r="I3928" s="45">
        <f>SUMIFS('Sample - Superstore'!T:T,'Sample - Superstore'!$V:$V,$A3928,'Sample - Superstore'!$N:$N,$B3928)</f>
        <v>0.2</v>
      </c>
      <c r="J3928" s="42">
        <f>SUMIFS('Sample - Superstore'!U:U,'Sample - Superstore'!$V:$V,$A3928,'Sample - Superstore'!$N:$N,$B3928)</f>
        <v>0.4644641975</v>
      </c>
      <c r="N3928" s="40"/>
    </row>
    <row r="3929">
      <c r="A3929" s="41" t="s">
        <v>8639</v>
      </c>
      <c r="B3929" s="36" t="s">
        <v>3519</v>
      </c>
      <c r="C3929" s="36" t="s">
        <v>51</v>
      </c>
      <c r="D3929" s="36" t="s">
        <v>205</v>
      </c>
      <c r="E3929" s="36" t="s">
        <v>3520</v>
      </c>
      <c r="F3929" s="42">
        <f>SUMIFS('Sample - Superstore'!R:R,'Sample - Superstore'!$V:$V,$A3929,'Sample - Superstore'!$N:$N,$B3929)</f>
        <v>1.862335855</v>
      </c>
      <c r="G3929" s="43" t="str">
        <f>IF(OR($F3929&lt;Lower_Limit,$F3929&gt;Upper_Limit),TRUE,IF($F3929&gt;Upper_percentile,"P99",IF($F3929&lt;Lower_percentile,"P01","")))</f>
        <v>P01</v>
      </c>
      <c r="H3929" s="44">
        <f>SUMIFS('Sample - Superstore'!S:S,'Sample - Superstore'!$V:$V,$A3929,'Sample - Superstore'!$N:$N,$B3929)</f>
        <v>1</v>
      </c>
      <c r="I3929" s="45">
        <f>SUMIFS('Sample - Superstore'!T:T,'Sample - Superstore'!$V:$V,$A3929,'Sample - Superstore'!$N:$N,$B3929)</f>
        <v>0.2</v>
      </c>
      <c r="J3929" s="42">
        <f>SUMIFS('Sample - Superstore'!U:U,'Sample - Superstore'!$V:$V,$A3929,'Sample - Superstore'!$N:$N,$B3929)</f>
        <v>0.6285383511</v>
      </c>
      <c r="N3929" s="40"/>
    </row>
    <row r="3930">
      <c r="A3930" s="41" t="s">
        <v>8639</v>
      </c>
      <c r="B3930" s="36" t="s">
        <v>2065</v>
      </c>
      <c r="C3930" s="36" t="s">
        <v>35</v>
      </c>
      <c r="D3930" s="36" t="s">
        <v>121</v>
      </c>
      <c r="E3930" s="36" t="s">
        <v>2066</v>
      </c>
      <c r="F3930" s="42">
        <f>SUMIFS('Sample - Superstore'!R:R,'Sample - Superstore'!$V:$V,$A3930,'Sample - Superstore'!$N:$N,$B3930)</f>
        <v>198.46</v>
      </c>
      <c r="G3930" s="43" t="str">
        <f>IF(OR($F3930&lt;Lower_Limit,$F3930&gt;Upper_Limit),TRUE,IF($F3930&gt;Upper_percentile,"P99",IF($F3930&lt;Lower_percentile,"P01","")))</f>
        <v/>
      </c>
      <c r="H3930" s="44">
        <f>SUMIFS('Sample - Superstore'!S:S,'Sample - Superstore'!$V:$V,$A3930,'Sample - Superstore'!$N:$N,$B3930)</f>
        <v>2</v>
      </c>
      <c r="I3930" s="45">
        <f>SUMIFS('Sample - Superstore'!T:T,'Sample - Superstore'!$V:$V,$A3930,'Sample - Superstore'!$N:$N,$B3930)</f>
        <v>0</v>
      </c>
      <c r="J3930" s="42">
        <f>SUMIFS('Sample - Superstore'!U:U,'Sample - Superstore'!$V:$V,$A3930,'Sample - Superstore'!$N:$N,$B3930)</f>
        <v>99.23</v>
      </c>
      <c r="N3930" s="40"/>
    </row>
    <row r="3931">
      <c r="A3931" s="41" t="s">
        <v>8639</v>
      </c>
      <c r="B3931" s="36" t="s">
        <v>2616</v>
      </c>
      <c r="C3931" s="36" t="s">
        <v>51</v>
      </c>
      <c r="D3931" s="36" t="s">
        <v>283</v>
      </c>
      <c r="E3931" s="36" t="s">
        <v>2617</v>
      </c>
      <c r="F3931" s="42">
        <f>SUMIFS('Sample - Superstore'!R:R,'Sample - Superstore'!$V:$V,$A3931,'Sample - Superstore'!$N:$N,$B3931)</f>
        <v>321.92</v>
      </c>
      <c r="G3931" s="43" t="str">
        <f>IF(OR($F3931&lt;Lower_Limit,$F3931&gt;Upper_Limit),TRUE,IF($F3931&gt;Upper_percentile,"P99",IF($F3931&lt;Lower_percentile,"P01","")))</f>
        <v/>
      </c>
      <c r="H3931" s="44">
        <f>SUMIFS('Sample - Superstore'!S:S,'Sample - Superstore'!$V:$V,$A3931,'Sample - Superstore'!$N:$N,$B3931)</f>
        <v>4</v>
      </c>
      <c r="I3931" s="45">
        <f>SUMIFS('Sample - Superstore'!T:T,'Sample - Superstore'!$V:$V,$A3931,'Sample - Superstore'!$N:$N,$B3931)</f>
        <v>0</v>
      </c>
      <c r="J3931" s="42">
        <f>SUMIFS('Sample - Superstore'!U:U,'Sample - Superstore'!$V:$V,$A3931,'Sample - Superstore'!$N:$N,$B3931)</f>
        <v>96.576</v>
      </c>
      <c r="N3931" s="40"/>
    </row>
    <row r="3932">
      <c r="A3932" s="41" t="s">
        <v>8639</v>
      </c>
      <c r="B3932" s="36" t="s">
        <v>7330</v>
      </c>
      <c r="C3932" s="36" t="s">
        <v>39</v>
      </c>
      <c r="D3932" s="36" t="s">
        <v>85</v>
      </c>
      <c r="E3932" s="36" t="s">
        <v>7331</v>
      </c>
      <c r="F3932" s="42">
        <f>SUMIFS('Sample - Superstore'!R:R,'Sample - Superstore'!$V:$V,$A3932,'Sample - Superstore'!$N:$N,$B3932)</f>
        <v>879.984</v>
      </c>
      <c r="G3932" s="43" t="str">
        <f>IF(OR($F3932&lt;Lower_Limit,$F3932&gt;Upper_Limit),TRUE,IF($F3932&gt;Upper_percentile,"P99",IF($F3932&lt;Lower_percentile,"P01","")))</f>
        <v/>
      </c>
      <c r="H3932" s="44">
        <f>SUMIFS('Sample - Superstore'!S:S,'Sample - Superstore'!$V:$V,$A3932,'Sample - Superstore'!$N:$N,$B3932)</f>
        <v>2</v>
      </c>
      <c r="I3932" s="45">
        <f>SUMIFS('Sample - Superstore'!T:T,'Sample - Superstore'!$V:$V,$A3932,'Sample - Superstore'!$N:$N,$B3932)</f>
        <v>0.2</v>
      </c>
      <c r="J3932" s="42">
        <f>SUMIFS('Sample - Superstore'!U:U,'Sample - Superstore'!$V:$V,$A3932,'Sample - Superstore'!$N:$N,$B3932)</f>
        <v>329.994</v>
      </c>
      <c r="N3932" s="40"/>
    </row>
    <row r="3933">
      <c r="A3933" s="41" t="s">
        <v>8639</v>
      </c>
      <c r="B3933" s="36" t="s">
        <v>3835</v>
      </c>
      <c r="C3933" s="36" t="s">
        <v>51</v>
      </c>
      <c r="D3933" s="36" t="s">
        <v>635</v>
      </c>
      <c r="E3933" s="36" t="s">
        <v>3836</v>
      </c>
      <c r="F3933" s="42">
        <f>SUMIFS('Sample - Superstore'!R:R,'Sample - Superstore'!$V:$V,$A3933,'Sample - Superstore'!$N:$N,$B3933)</f>
        <v>28.4</v>
      </c>
      <c r="G3933" s="43" t="str">
        <f>IF(OR($F3933&lt;Lower_Limit,$F3933&gt;Upper_Limit),TRUE,IF($F3933&gt;Upper_percentile,"P99",IF($F3933&lt;Lower_percentile,"P01","")))</f>
        <v/>
      </c>
      <c r="H3933" s="44">
        <f>SUMIFS('Sample - Superstore'!S:S,'Sample - Superstore'!$V:$V,$A3933,'Sample - Superstore'!$N:$N,$B3933)</f>
        <v>5</v>
      </c>
      <c r="I3933" s="45">
        <f>SUMIFS('Sample - Superstore'!T:T,'Sample - Superstore'!$V:$V,$A3933,'Sample - Superstore'!$N:$N,$B3933)</f>
        <v>0</v>
      </c>
      <c r="J3933" s="42">
        <f>SUMIFS('Sample - Superstore'!U:U,'Sample - Superstore'!$V:$V,$A3933,'Sample - Superstore'!$N:$N,$B3933)</f>
        <v>8.236</v>
      </c>
      <c r="N3933" s="40"/>
    </row>
    <row r="3934">
      <c r="A3934" s="41" t="s">
        <v>8639</v>
      </c>
      <c r="B3934" s="36" t="s">
        <v>1529</v>
      </c>
      <c r="C3934" s="36" t="s">
        <v>35</v>
      </c>
      <c r="D3934" s="36" t="s">
        <v>263</v>
      </c>
      <c r="E3934" s="36" t="s">
        <v>1530</v>
      </c>
      <c r="F3934" s="42">
        <f>SUMIFS('Sample - Superstore'!R:R,'Sample - Superstore'!$V:$V,$A3934,'Sample - Superstore'!$N:$N,$B3934)</f>
        <v>230.28</v>
      </c>
      <c r="G3934" s="43" t="str">
        <f>IF(OR($F3934&lt;Lower_Limit,$F3934&gt;Upper_Limit),TRUE,IF($F3934&gt;Upper_percentile,"P99",IF($F3934&lt;Lower_percentile,"P01","")))</f>
        <v/>
      </c>
      <c r="H3934" s="44">
        <f>SUMIFS('Sample - Superstore'!S:S,'Sample - Superstore'!$V:$V,$A3934,'Sample - Superstore'!$N:$N,$B3934)</f>
        <v>3</v>
      </c>
      <c r="I3934" s="45">
        <f>SUMIFS('Sample - Superstore'!T:T,'Sample - Superstore'!$V:$V,$A3934,'Sample - Superstore'!$N:$N,$B3934)</f>
        <v>0.2</v>
      </c>
      <c r="J3934" s="42">
        <f>SUMIFS('Sample - Superstore'!U:U,'Sample - Superstore'!$V:$V,$A3934,'Sample - Superstore'!$N:$N,$B3934)</f>
        <v>23.028</v>
      </c>
      <c r="N3934" s="40"/>
    </row>
    <row r="3935">
      <c r="A3935" s="41" t="s">
        <v>8639</v>
      </c>
      <c r="B3935" s="36" t="s">
        <v>487</v>
      </c>
      <c r="C3935" s="36" t="s">
        <v>51</v>
      </c>
      <c r="D3935" s="36" t="s">
        <v>124</v>
      </c>
      <c r="E3935" s="36" t="s">
        <v>488</v>
      </c>
      <c r="F3935" s="42">
        <f>SUMIFS('Sample - Superstore'!R:R,'Sample - Superstore'!$V:$V,$A3935,'Sample - Superstore'!$N:$N,$B3935)</f>
        <v>116.28</v>
      </c>
      <c r="G3935" s="43" t="str">
        <f>IF(OR($F3935&lt;Lower_Limit,$F3935&gt;Upper_Limit),TRUE,IF($F3935&gt;Upper_percentile,"P99",IF($F3935&lt;Lower_percentile,"P01","")))</f>
        <v/>
      </c>
      <c r="H3935" s="44">
        <f>SUMIFS('Sample - Superstore'!S:S,'Sample - Superstore'!$V:$V,$A3935,'Sample - Superstore'!$N:$N,$B3935)</f>
        <v>3</v>
      </c>
      <c r="I3935" s="45">
        <f>SUMIFS('Sample - Superstore'!T:T,'Sample - Superstore'!$V:$V,$A3935,'Sample - Superstore'!$N:$N,$B3935)</f>
        <v>0</v>
      </c>
      <c r="J3935" s="42">
        <f>SUMIFS('Sample - Superstore'!U:U,'Sample - Superstore'!$V:$V,$A3935,'Sample - Superstore'!$N:$N,$B3935)</f>
        <v>56.9772</v>
      </c>
      <c r="N3935" s="40"/>
    </row>
    <row r="3936">
      <c r="A3936" s="41" t="s">
        <v>8639</v>
      </c>
      <c r="B3936" s="36" t="s">
        <v>4080</v>
      </c>
      <c r="C3936" s="36" t="s">
        <v>51</v>
      </c>
      <c r="D3936" s="36" t="s">
        <v>76</v>
      </c>
      <c r="E3936" s="36" t="s">
        <v>4081</v>
      </c>
      <c r="F3936" s="42">
        <f>SUMIFS('Sample - Superstore'!R:R,'Sample - Superstore'!$V:$V,$A3936,'Sample - Superstore'!$N:$N,$B3936)</f>
        <v>841.568</v>
      </c>
      <c r="G3936" s="43" t="str">
        <f>IF(OR($F3936&lt;Lower_Limit,$F3936&gt;Upper_Limit),TRUE,IF($F3936&gt;Upper_percentile,"P99",IF($F3936&lt;Lower_percentile,"P01","")))</f>
        <v/>
      </c>
      <c r="H3936" s="44">
        <f>SUMIFS('Sample - Superstore'!S:S,'Sample - Superstore'!$V:$V,$A3936,'Sample - Superstore'!$N:$N,$B3936)</f>
        <v>2</v>
      </c>
      <c r="I3936" s="45">
        <f>SUMIFS('Sample - Superstore'!T:T,'Sample - Superstore'!$V:$V,$A3936,'Sample - Superstore'!$N:$N,$B3936)</f>
        <v>0.2</v>
      </c>
      <c r="J3936" s="42">
        <f>SUMIFS('Sample - Superstore'!U:U,'Sample - Superstore'!$V:$V,$A3936,'Sample - Superstore'!$N:$N,$B3936)</f>
        <v>294.5488</v>
      </c>
      <c r="N3936" s="40"/>
    </row>
    <row r="3937">
      <c r="A3937" s="41" t="s">
        <v>8639</v>
      </c>
      <c r="B3937" s="36" t="s">
        <v>4286</v>
      </c>
      <c r="C3937" s="36" t="s">
        <v>51</v>
      </c>
      <c r="D3937" s="36" t="s">
        <v>52</v>
      </c>
      <c r="E3937" s="36" t="s">
        <v>4287</v>
      </c>
      <c r="F3937" s="42">
        <f>SUMIFS('Sample - Superstore'!R:R,'Sample - Superstore'!$V:$V,$A3937,'Sample - Superstore'!$N:$N,$B3937)</f>
        <v>354.9</v>
      </c>
      <c r="G3937" s="43" t="str">
        <f>IF(OR($F3937&lt;Lower_Limit,$F3937&gt;Upper_Limit),TRUE,IF($F3937&gt;Upper_percentile,"P99",IF($F3937&lt;Lower_percentile,"P01","")))</f>
        <v/>
      </c>
      <c r="H3937" s="44">
        <f>SUMIFS('Sample - Superstore'!S:S,'Sample - Superstore'!$V:$V,$A3937,'Sample - Superstore'!$N:$N,$B3937)</f>
        <v>5</v>
      </c>
      <c r="I3937" s="45">
        <f>SUMIFS('Sample - Superstore'!T:T,'Sample - Superstore'!$V:$V,$A3937,'Sample - Superstore'!$N:$N,$B3937)</f>
        <v>0</v>
      </c>
      <c r="J3937" s="42">
        <f>SUMIFS('Sample - Superstore'!U:U,'Sample - Superstore'!$V:$V,$A3937,'Sample - Superstore'!$N:$N,$B3937)</f>
        <v>17.745</v>
      </c>
      <c r="N3937" s="40"/>
    </row>
    <row r="3938">
      <c r="A3938" s="41" t="s">
        <v>8639</v>
      </c>
      <c r="B3938" s="36" t="s">
        <v>2403</v>
      </c>
      <c r="C3938" s="36" t="s">
        <v>51</v>
      </c>
      <c r="D3938" s="36" t="s">
        <v>124</v>
      </c>
      <c r="E3938" s="36" t="s">
        <v>2404</v>
      </c>
      <c r="F3938" s="42">
        <f>SUMIFS('Sample - Superstore'!R:R,'Sample - Superstore'!$V:$V,$A3938,'Sample - Superstore'!$N:$N,$B3938)</f>
        <v>3.323683986</v>
      </c>
      <c r="G3938" s="43" t="str">
        <f>IF(OR($F3938&lt;Lower_Limit,$F3938&gt;Upper_Limit),TRUE,IF($F3938&gt;Upper_percentile,"P99",IF($F3938&lt;Lower_percentile,"P01","")))</f>
        <v/>
      </c>
      <c r="H3938" s="44">
        <f>SUMIFS('Sample - Superstore'!S:S,'Sample - Superstore'!$V:$V,$A3938,'Sample - Superstore'!$N:$N,$B3938)</f>
        <v>1</v>
      </c>
      <c r="I3938" s="45">
        <f>SUMIFS('Sample - Superstore'!T:T,'Sample - Superstore'!$V:$V,$A3938,'Sample - Superstore'!$N:$N,$B3938)</f>
        <v>0.2</v>
      </c>
      <c r="J3938" s="42">
        <f>SUMIFS('Sample - Superstore'!U:U,'Sample - Superstore'!$V:$V,$A3938,'Sample - Superstore'!$N:$N,$B3938)</f>
        <v>1.163289395</v>
      </c>
      <c r="N3938" s="40"/>
    </row>
    <row r="3939">
      <c r="A3939" s="41" t="s">
        <v>8639</v>
      </c>
      <c r="B3939" s="36" t="s">
        <v>6154</v>
      </c>
      <c r="C3939" s="36" t="s">
        <v>51</v>
      </c>
      <c r="D3939" s="36" t="s">
        <v>283</v>
      </c>
      <c r="E3939" s="36" t="s">
        <v>6155</v>
      </c>
      <c r="F3939" s="42">
        <f>SUMIFS('Sample - Superstore'!R:R,'Sample - Superstore'!$V:$V,$A3939,'Sample - Superstore'!$N:$N,$B3939)</f>
        <v>9.188901238</v>
      </c>
      <c r="G3939" s="43" t="str">
        <f>IF(OR($F3939&lt;Lower_Limit,$F3939&gt;Upper_Limit),TRUE,IF($F3939&gt;Upper_percentile,"P99",IF($F3939&lt;Lower_percentile,"P01","")))</f>
        <v/>
      </c>
      <c r="H3939" s="44">
        <f>SUMIFS('Sample - Superstore'!S:S,'Sample - Superstore'!$V:$V,$A3939,'Sample - Superstore'!$N:$N,$B3939)</f>
        <v>4</v>
      </c>
      <c r="I3939" s="45">
        <f>SUMIFS('Sample - Superstore'!T:T,'Sample - Superstore'!$V:$V,$A3939,'Sample - Superstore'!$N:$N,$B3939)</f>
        <v>0.2</v>
      </c>
      <c r="J3939" s="42">
        <f>SUMIFS('Sample - Superstore'!U:U,'Sample - Superstore'!$V:$V,$A3939,'Sample - Superstore'!$N:$N,$B3939)</f>
        <v>0.5743063274</v>
      </c>
      <c r="N3939" s="40"/>
    </row>
    <row r="3940">
      <c r="A3940" s="41" t="s">
        <v>8639</v>
      </c>
      <c r="B3940" s="36" t="s">
        <v>7335</v>
      </c>
      <c r="C3940" s="36" t="s">
        <v>51</v>
      </c>
      <c r="D3940" s="36" t="s">
        <v>124</v>
      </c>
      <c r="E3940" s="36" t="s">
        <v>7336</v>
      </c>
      <c r="F3940" s="42">
        <f>SUMIFS('Sample - Superstore'!R:R,'Sample - Superstore'!$V:$V,$A3940,'Sample - Superstore'!$N:$N,$B3940)</f>
        <v>15.82174815</v>
      </c>
      <c r="G3940" s="43" t="str">
        <f>IF(OR($F3940&lt;Lower_Limit,$F3940&gt;Upper_Limit),TRUE,IF($F3940&gt;Upper_percentile,"P99",IF($F3940&lt;Lower_percentile,"P01","")))</f>
        <v/>
      </c>
      <c r="H3940" s="44">
        <f>SUMIFS('Sample - Superstore'!S:S,'Sample - Superstore'!$V:$V,$A3940,'Sample - Superstore'!$N:$N,$B3940)</f>
        <v>3</v>
      </c>
      <c r="I3940" s="45">
        <f>SUMIFS('Sample - Superstore'!T:T,'Sample - Superstore'!$V:$V,$A3940,'Sample - Superstore'!$N:$N,$B3940)</f>
        <v>0.2</v>
      </c>
      <c r="J3940" s="42">
        <f>SUMIFS('Sample - Superstore'!U:U,'Sample - Superstore'!$V:$V,$A3940,'Sample - Superstore'!$N:$N,$B3940)</f>
        <v>4.944296296</v>
      </c>
      <c r="N3940" s="40"/>
    </row>
    <row r="3941">
      <c r="A3941" s="41" t="s">
        <v>8639</v>
      </c>
      <c r="B3941" s="36" t="s">
        <v>1741</v>
      </c>
      <c r="C3941" s="36" t="s">
        <v>39</v>
      </c>
      <c r="D3941" s="36" t="s">
        <v>61</v>
      </c>
      <c r="E3941" s="36" t="s">
        <v>1742</v>
      </c>
      <c r="F3941" s="42">
        <f>SUMIFS('Sample - Superstore'!R:R,'Sample - Superstore'!$V:$V,$A3941,'Sample - Superstore'!$N:$N,$B3941)</f>
        <v>1398.246993</v>
      </c>
      <c r="G3941" s="43" t="str">
        <f>IF(OR($F3941&lt;Lower_Limit,$F3941&gt;Upper_Limit),TRUE,IF($F3941&gt;Upper_percentile,"P99",IF($F3941&lt;Lower_percentile,"P01","")))</f>
        <v/>
      </c>
      <c r="H3941" s="44">
        <f>SUMIFS('Sample - Superstore'!S:S,'Sample - Superstore'!$V:$V,$A3941,'Sample - Superstore'!$N:$N,$B3941)</f>
        <v>14</v>
      </c>
      <c r="I3941" s="45">
        <f>SUMIFS('Sample - Superstore'!T:T,'Sample - Superstore'!$V:$V,$A3941,'Sample - Superstore'!$N:$N,$B3941)</f>
        <v>0.2</v>
      </c>
      <c r="J3941" s="42">
        <f>SUMIFS('Sample - Superstore'!U:U,'Sample - Superstore'!$V:$V,$A3941,'Sample - Superstore'!$N:$N,$B3941)</f>
        <v>262.1713111</v>
      </c>
      <c r="N3941" s="40"/>
    </row>
    <row r="3942">
      <c r="A3942" s="41" t="s">
        <v>8639</v>
      </c>
      <c r="B3942" s="36" t="s">
        <v>1816</v>
      </c>
      <c r="C3942" s="36" t="s">
        <v>35</v>
      </c>
      <c r="D3942" s="36" t="s">
        <v>121</v>
      </c>
      <c r="E3942" s="36" t="s">
        <v>1817</v>
      </c>
      <c r="F3942" s="42">
        <f>SUMIFS('Sample - Superstore'!R:R,'Sample - Superstore'!$V:$V,$A3942,'Sample - Superstore'!$N:$N,$B3942)</f>
        <v>120.576</v>
      </c>
      <c r="G3942" s="43" t="str">
        <f>IF(OR($F3942&lt;Lower_Limit,$F3942&gt;Upper_Limit),TRUE,IF($F3942&gt;Upper_percentile,"P99",IF($F3942&lt;Lower_percentile,"P01","")))</f>
        <v/>
      </c>
      <c r="H3942" s="44">
        <f>SUMIFS('Sample - Superstore'!S:S,'Sample - Superstore'!$V:$V,$A3942,'Sample - Superstore'!$N:$N,$B3942)</f>
        <v>8</v>
      </c>
      <c r="I3942" s="45">
        <f>SUMIFS('Sample - Superstore'!T:T,'Sample - Superstore'!$V:$V,$A3942,'Sample - Superstore'!$N:$N,$B3942)</f>
        <v>0.2</v>
      </c>
      <c r="J3942" s="42">
        <f>SUMIFS('Sample - Superstore'!U:U,'Sample - Superstore'!$V:$V,$A3942,'Sample - Superstore'!$N:$N,$B3942)</f>
        <v>33.1584</v>
      </c>
      <c r="N3942" s="40"/>
    </row>
    <row r="3943">
      <c r="A3943" s="41" t="s">
        <v>8639</v>
      </c>
      <c r="B3943" s="36" t="s">
        <v>7339</v>
      </c>
      <c r="C3943" s="36" t="s">
        <v>39</v>
      </c>
      <c r="D3943" s="36" t="s">
        <v>40</v>
      </c>
      <c r="E3943" s="36" t="s">
        <v>7340</v>
      </c>
      <c r="F3943" s="42">
        <f>SUMIFS('Sample - Superstore'!R:R,'Sample - Superstore'!$V:$V,$A3943,'Sample - Superstore'!$N:$N,$B3943)</f>
        <v>35.168</v>
      </c>
      <c r="G3943" s="43" t="str">
        <f>IF(OR($F3943&lt;Lower_Limit,$F3943&gt;Upper_Limit),TRUE,IF($F3943&gt;Upper_percentile,"P99",IF($F3943&lt;Lower_percentile,"P01","")))</f>
        <v/>
      </c>
      <c r="H3943" s="44">
        <f>SUMIFS('Sample - Superstore'!S:S,'Sample - Superstore'!$V:$V,$A3943,'Sample - Superstore'!$N:$N,$B3943)</f>
        <v>4</v>
      </c>
      <c r="I3943" s="45">
        <f>SUMIFS('Sample - Superstore'!T:T,'Sample - Superstore'!$V:$V,$A3943,'Sample - Superstore'!$N:$N,$B3943)</f>
        <v>0.2</v>
      </c>
      <c r="J3943" s="42">
        <f>SUMIFS('Sample - Superstore'!U:U,'Sample - Superstore'!$V:$V,$A3943,'Sample - Superstore'!$N:$N,$B3943)</f>
        <v>11.4296</v>
      </c>
      <c r="N3943" s="40"/>
    </row>
    <row r="3944">
      <c r="A3944" s="41" t="s">
        <v>8639</v>
      </c>
      <c r="B3944" s="36" t="s">
        <v>72</v>
      </c>
      <c r="C3944" s="36" t="s">
        <v>35</v>
      </c>
      <c r="D3944" s="36" t="s">
        <v>73</v>
      </c>
      <c r="E3944" s="36" t="s">
        <v>74</v>
      </c>
      <c r="F3944" s="42">
        <f>SUMIFS('Sample - Superstore'!R:R,'Sample - Superstore'!$V:$V,$A3944,'Sample - Superstore'!$N:$N,$B3944)</f>
        <v>1137.75</v>
      </c>
      <c r="G3944" s="43" t="str">
        <f>IF(OR($F3944&lt;Lower_Limit,$F3944&gt;Upper_Limit),TRUE,IF($F3944&gt;Upper_percentile,"P99",IF($F3944&lt;Lower_percentile,"P01","")))</f>
        <v/>
      </c>
      <c r="H3944" s="44">
        <f>SUMIFS('Sample - Superstore'!S:S,'Sample - Superstore'!$V:$V,$A3944,'Sample - Superstore'!$N:$N,$B3944)</f>
        <v>5</v>
      </c>
      <c r="I3944" s="45">
        <f>SUMIFS('Sample - Superstore'!T:T,'Sample - Superstore'!$V:$V,$A3944,'Sample - Superstore'!$N:$N,$B3944)</f>
        <v>0</v>
      </c>
      <c r="J3944" s="42">
        <f>SUMIFS('Sample - Superstore'!U:U,'Sample - Superstore'!$V:$V,$A3944,'Sample - Superstore'!$N:$N,$B3944)</f>
        <v>250.305</v>
      </c>
      <c r="N3944" s="40"/>
    </row>
    <row r="3945">
      <c r="A3945" s="41" t="s">
        <v>8639</v>
      </c>
      <c r="B3945" s="36" t="s">
        <v>2364</v>
      </c>
      <c r="C3945" s="36" t="s">
        <v>51</v>
      </c>
      <c r="D3945" s="36" t="s">
        <v>76</v>
      </c>
      <c r="E3945" s="36" t="s">
        <v>2365</v>
      </c>
      <c r="F3945" s="42">
        <f>SUMIFS('Sample - Superstore'!R:R,'Sample - Superstore'!$V:$V,$A3945,'Sample - Superstore'!$N:$N,$B3945)</f>
        <v>99.68</v>
      </c>
      <c r="G3945" s="43" t="str">
        <f>IF(OR($F3945&lt;Lower_Limit,$F3945&gt;Upper_Limit),TRUE,IF($F3945&gt;Upper_percentile,"P99",IF($F3945&lt;Lower_percentile,"P01","")))</f>
        <v/>
      </c>
      <c r="H3945" s="44">
        <f>SUMIFS('Sample - Superstore'!S:S,'Sample - Superstore'!$V:$V,$A3945,'Sample - Superstore'!$N:$N,$B3945)</f>
        <v>5</v>
      </c>
      <c r="I3945" s="45">
        <f>SUMIFS('Sample - Superstore'!T:T,'Sample - Superstore'!$V:$V,$A3945,'Sample - Superstore'!$N:$N,$B3945)</f>
        <v>0.2</v>
      </c>
      <c r="J3945" s="42">
        <f>SUMIFS('Sample - Superstore'!U:U,'Sample - Superstore'!$V:$V,$A3945,'Sample - Superstore'!$N:$N,$B3945)</f>
        <v>32.396</v>
      </c>
      <c r="N3945" s="40"/>
    </row>
    <row r="3946">
      <c r="A3946" s="41" t="s">
        <v>8639</v>
      </c>
      <c r="B3946" s="36" t="s">
        <v>2091</v>
      </c>
      <c r="C3946" s="36" t="s">
        <v>51</v>
      </c>
      <c r="D3946" s="36" t="s">
        <v>93</v>
      </c>
      <c r="E3946" s="36" t="s">
        <v>2092</v>
      </c>
      <c r="F3946" s="42">
        <f>SUMIFS('Sample - Superstore'!R:R,'Sample - Superstore'!$V:$V,$A3946,'Sample - Superstore'!$N:$N,$B3946)</f>
        <v>5.56</v>
      </c>
      <c r="G3946" s="43" t="str">
        <f>IF(OR($F3946&lt;Lower_Limit,$F3946&gt;Upper_Limit),TRUE,IF($F3946&gt;Upper_percentile,"P99",IF($F3946&lt;Lower_percentile,"P01","")))</f>
        <v/>
      </c>
      <c r="H3946" s="44">
        <f>SUMIFS('Sample - Superstore'!S:S,'Sample - Superstore'!$V:$V,$A3946,'Sample - Superstore'!$N:$N,$B3946)</f>
        <v>2</v>
      </c>
      <c r="I3946" s="45">
        <f>SUMIFS('Sample - Superstore'!T:T,'Sample - Superstore'!$V:$V,$A3946,'Sample - Superstore'!$N:$N,$B3946)</f>
        <v>0</v>
      </c>
      <c r="J3946" s="42">
        <f>SUMIFS('Sample - Superstore'!U:U,'Sample - Superstore'!$V:$V,$A3946,'Sample - Superstore'!$N:$N,$B3946)</f>
        <v>1.4456</v>
      </c>
      <c r="N3946" s="40"/>
    </row>
    <row r="3947">
      <c r="A3947" s="41" t="s">
        <v>8639</v>
      </c>
      <c r="B3947" s="36" t="s">
        <v>5000</v>
      </c>
      <c r="C3947" s="36" t="s">
        <v>51</v>
      </c>
      <c r="D3947" s="36" t="s">
        <v>124</v>
      </c>
      <c r="E3947" s="36" t="s">
        <v>5001</v>
      </c>
      <c r="F3947" s="42">
        <f>SUMIFS('Sample - Superstore'!R:R,'Sample - Superstore'!$V:$V,$A3947,'Sample - Superstore'!$N:$N,$B3947)</f>
        <v>31.65392593</v>
      </c>
      <c r="G3947" s="43" t="str">
        <f>IF(OR($F3947&lt;Lower_Limit,$F3947&gt;Upper_Limit),TRUE,IF($F3947&gt;Upper_percentile,"P99",IF($F3947&lt;Lower_percentile,"P01","")))</f>
        <v/>
      </c>
      <c r="H3947" s="44">
        <f>SUMIFS('Sample - Superstore'!S:S,'Sample - Superstore'!$V:$V,$A3947,'Sample - Superstore'!$N:$N,$B3947)</f>
        <v>6</v>
      </c>
      <c r="I3947" s="45">
        <f>SUMIFS('Sample - Superstore'!T:T,'Sample - Superstore'!$V:$V,$A3947,'Sample - Superstore'!$N:$N,$B3947)</f>
        <v>0.2</v>
      </c>
      <c r="J3947" s="42">
        <f>SUMIFS('Sample - Superstore'!U:U,'Sample - Superstore'!$V:$V,$A3947,'Sample - Superstore'!$N:$N,$B3947)</f>
        <v>9.891851852</v>
      </c>
      <c r="N3947" s="40"/>
    </row>
    <row r="3948">
      <c r="A3948" s="41" t="s">
        <v>8639</v>
      </c>
      <c r="B3948" s="36" t="s">
        <v>3111</v>
      </c>
      <c r="C3948" s="36" t="s">
        <v>51</v>
      </c>
      <c r="D3948" s="36" t="s">
        <v>124</v>
      </c>
      <c r="E3948" s="36" t="s">
        <v>3112</v>
      </c>
      <c r="F3948" s="42">
        <f>SUMIFS('Sample - Superstore'!R:R,'Sample - Superstore'!$V:$V,$A3948,'Sample - Superstore'!$N:$N,$B3948)</f>
        <v>33.37251029</v>
      </c>
      <c r="G3948" s="43" t="str">
        <f>IF(OR($F3948&lt;Lower_Limit,$F3948&gt;Upper_Limit),TRUE,IF($F3948&gt;Upper_percentile,"P99",IF($F3948&lt;Lower_percentile,"P01","")))</f>
        <v/>
      </c>
      <c r="H3948" s="44">
        <f>SUMIFS('Sample - Superstore'!S:S,'Sample - Superstore'!$V:$V,$A3948,'Sample - Superstore'!$N:$N,$B3948)</f>
        <v>5</v>
      </c>
      <c r="I3948" s="45">
        <f>SUMIFS('Sample - Superstore'!T:T,'Sample - Superstore'!$V:$V,$A3948,'Sample - Superstore'!$N:$N,$B3948)</f>
        <v>0.2</v>
      </c>
      <c r="J3948" s="42">
        <f>SUMIFS('Sample - Superstore'!U:U,'Sample - Superstore'!$V:$V,$A3948,'Sample - Superstore'!$N:$N,$B3948)</f>
        <v>11.6803786</v>
      </c>
      <c r="N3948" s="40"/>
    </row>
    <row r="3949">
      <c r="A3949" s="41" t="s">
        <v>8639</v>
      </c>
      <c r="B3949" s="36" t="s">
        <v>3050</v>
      </c>
      <c r="C3949" s="36" t="s">
        <v>51</v>
      </c>
      <c r="D3949" s="36" t="s">
        <v>635</v>
      </c>
      <c r="E3949" s="36" t="s">
        <v>3051</v>
      </c>
      <c r="F3949" s="42">
        <f>SUMIFS('Sample - Superstore'!R:R,'Sample - Superstore'!$V:$V,$A3949,'Sample - Superstore'!$N:$N,$B3949)</f>
        <v>27.24006173</v>
      </c>
      <c r="G3949" s="43" t="str">
        <f>IF(OR($F3949&lt;Lower_Limit,$F3949&gt;Upper_Limit),TRUE,IF($F3949&gt;Upper_percentile,"P99",IF($F3949&lt;Lower_percentile,"P01","")))</f>
        <v/>
      </c>
      <c r="H3949" s="44">
        <f>SUMIFS('Sample - Superstore'!S:S,'Sample - Superstore'!$V:$V,$A3949,'Sample - Superstore'!$N:$N,$B3949)</f>
        <v>3</v>
      </c>
      <c r="I3949" s="45">
        <f>SUMIFS('Sample - Superstore'!T:T,'Sample - Superstore'!$V:$V,$A3949,'Sample - Superstore'!$N:$N,$B3949)</f>
        <v>0</v>
      </c>
      <c r="J3949" s="42">
        <f>SUMIFS('Sample - Superstore'!U:U,'Sample - Superstore'!$V:$V,$A3949,'Sample - Superstore'!$N:$N,$B3949)</f>
        <v>7.354816667</v>
      </c>
      <c r="N3949" s="40"/>
    </row>
    <row r="3950">
      <c r="A3950" s="41" t="s">
        <v>8639</v>
      </c>
      <c r="B3950" s="36" t="s">
        <v>5072</v>
      </c>
      <c r="C3950" s="36" t="s">
        <v>51</v>
      </c>
      <c r="D3950" s="36" t="s">
        <v>283</v>
      </c>
      <c r="E3950" s="36" t="s">
        <v>5073</v>
      </c>
      <c r="F3950" s="42">
        <f>SUMIFS('Sample - Superstore'!R:R,'Sample - Superstore'!$V:$V,$A3950,'Sample - Superstore'!$N:$N,$B3950)</f>
        <v>114.4057613</v>
      </c>
      <c r="G3950" s="43" t="str">
        <f>IF(OR($F3950&lt;Lower_Limit,$F3950&gt;Upper_Limit),TRUE,IF($F3950&gt;Upper_percentile,"P99",IF($F3950&lt;Lower_percentile,"P01","")))</f>
        <v/>
      </c>
      <c r="H3950" s="44">
        <f>SUMIFS('Sample - Superstore'!S:S,'Sample - Superstore'!$V:$V,$A3950,'Sample - Superstore'!$N:$N,$B3950)</f>
        <v>5</v>
      </c>
      <c r="I3950" s="45">
        <f>SUMIFS('Sample - Superstore'!T:T,'Sample - Superstore'!$V:$V,$A3950,'Sample - Superstore'!$N:$N,$B3950)</f>
        <v>0</v>
      </c>
      <c r="J3950" s="42">
        <f>SUMIFS('Sample - Superstore'!U:U,'Sample - Superstore'!$V:$V,$A3950,'Sample - Superstore'!$N:$N,$B3950)</f>
        <v>33.17767078</v>
      </c>
      <c r="N3950" s="40"/>
    </row>
    <row r="3951">
      <c r="A3951" s="41" t="s">
        <v>8639</v>
      </c>
      <c r="B3951" s="36" t="s">
        <v>6543</v>
      </c>
      <c r="C3951" s="36" t="s">
        <v>51</v>
      </c>
      <c r="D3951" s="36" t="s">
        <v>297</v>
      </c>
      <c r="E3951" s="36" t="s">
        <v>6544</v>
      </c>
      <c r="F3951" s="42">
        <f>SUMIFS('Sample - Superstore'!R:R,'Sample - Superstore'!$V:$V,$A3951,'Sample - Superstore'!$N:$N,$B3951)</f>
        <v>59.17076543</v>
      </c>
      <c r="G3951" s="43" t="str">
        <f>IF(OR($F3951&lt;Lower_Limit,$F3951&gt;Upper_Limit),TRUE,IF($F3951&gt;Upper_percentile,"P99",IF($F3951&lt;Lower_percentile,"P01","")))</f>
        <v/>
      </c>
      <c r="H3951" s="44">
        <f>SUMIFS('Sample - Superstore'!S:S,'Sample - Superstore'!$V:$V,$A3951,'Sample - Superstore'!$N:$N,$B3951)</f>
        <v>4</v>
      </c>
      <c r="I3951" s="45">
        <f>SUMIFS('Sample - Superstore'!T:T,'Sample - Superstore'!$V:$V,$A3951,'Sample - Superstore'!$N:$N,$B3951)</f>
        <v>0.2</v>
      </c>
      <c r="J3951" s="42">
        <f>SUMIFS('Sample - Superstore'!U:U,'Sample - Superstore'!$V:$V,$A3951,'Sample - Superstore'!$N:$N,$B3951)</f>
        <v>22.18903704</v>
      </c>
      <c r="N3951" s="40"/>
    </row>
    <row r="3952">
      <c r="A3952" s="41" t="s">
        <v>8639</v>
      </c>
      <c r="B3952" s="36" t="s">
        <v>4338</v>
      </c>
      <c r="C3952" s="36" t="s">
        <v>51</v>
      </c>
      <c r="D3952" s="36" t="s">
        <v>52</v>
      </c>
      <c r="E3952" s="36" t="s">
        <v>4339</v>
      </c>
      <c r="F3952" s="42">
        <f>SUMIFS('Sample - Superstore'!R:R,'Sample - Superstore'!$V:$V,$A3952,'Sample - Superstore'!$N:$N,$B3952)</f>
        <v>34.28306173</v>
      </c>
      <c r="G3952" s="43" t="str">
        <f>IF(OR($F3952&lt;Lower_Limit,$F3952&gt;Upper_Limit),TRUE,IF($F3952&gt;Upper_percentile,"P99",IF($F3952&lt;Lower_percentile,"P01","")))</f>
        <v/>
      </c>
      <c r="H3952" s="44">
        <f>SUMIFS('Sample - Superstore'!S:S,'Sample - Superstore'!$V:$V,$A3952,'Sample - Superstore'!$N:$N,$B3952)</f>
        <v>2</v>
      </c>
      <c r="I3952" s="45">
        <f>SUMIFS('Sample - Superstore'!T:T,'Sample - Superstore'!$V:$V,$A3952,'Sample - Superstore'!$N:$N,$B3952)</f>
        <v>0.2</v>
      </c>
      <c r="J3952" s="42">
        <f>SUMIFS('Sample - Superstore'!U:U,'Sample - Superstore'!$V:$V,$A3952,'Sample - Superstore'!$N:$N,$B3952)</f>
        <v>2.999767901</v>
      </c>
      <c r="N3952" s="40"/>
    </row>
    <row r="3953">
      <c r="A3953" s="41" t="s">
        <v>8639</v>
      </c>
      <c r="B3953" s="36" t="s">
        <v>3233</v>
      </c>
      <c r="C3953" s="36" t="s">
        <v>51</v>
      </c>
      <c r="D3953" s="36" t="s">
        <v>76</v>
      </c>
      <c r="E3953" s="36" t="s">
        <v>3234</v>
      </c>
      <c r="F3953" s="42">
        <f>SUMIFS('Sample - Superstore'!R:R,'Sample - Superstore'!$V:$V,$A3953,'Sample - Superstore'!$N:$N,$B3953)</f>
        <v>4.048</v>
      </c>
      <c r="G3953" s="43" t="str">
        <f>IF(OR($F3953&lt;Lower_Limit,$F3953&gt;Upper_Limit),TRUE,IF($F3953&gt;Upper_percentile,"P99",IF($F3953&lt;Lower_percentile,"P01","")))</f>
        <v/>
      </c>
      <c r="H3953" s="44">
        <f>SUMIFS('Sample - Superstore'!S:S,'Sample - Superstore'!$V:$V,$A3953,'Sample - Superstore'!$N:$N,$B3953)</f>
        <v>9</v>
      </c>
      <c r="I3953" s="45">
        <f>SUMIFS('Sample - Superstore'!T:T,'Sample - Superstore'!$V:$V,$A3953,'Sample - Superstore'!$N:$N,$B3953)</f>
        <v>0.8</v>
      </c>
      <c r="J3953" s="42">
        <f>SUMIFS('Sample - Superstore'!U:U,'Sample - Superstore'!$V:$V,$A3953,'Sample - Superstore'!$N:$N,$B3953)</f>
        <v>-6.4768</v>
      </c>
      <c r="N3953" s="40"/>
    </row>
    <row r="3954">
      <c r="A3954" s="41" t="s">
        <v>8639</v>
      </c>
      <c r="B3954" s="36" t="s">
        <v>6081</v>
      </c>
      <c r="C3954" s="36" t="s">
        <v>51</v>
      </c>
      <c r="D3954" s="36" t="s">
        <v>93</v>
      </c>
      <c r="E3954" s="36" t="s">
        <v>6082</v>
      </c>
      <c r="F3954" s="42">
        <f>SUMIFS('Sample - Superstore'!R:R,'Sample - Superstore'!$V:$V,$A3954,'Sample - Superstore'!$N:$N,$B3954)</f>
        <v>11.75419259</v>
      </c>
      <c r="G3954" s="43" t="str">
        <f>IF(OR($F3954&lt;Lower_Limit,$F3954&gt;Upper_Limit),TRUE,IF($F3954&gt;Upper_percentile,"P99",IF($F3954&lt;Lower_percentile,"P01","")))</f>
        <v/>
      </c>
      <c r="H3954" s="44">
        <f>SUMIFS('Sample - Superstore'!S:S,'Sample - Superstore'!$V:$V,$A3954,'Sample - Superstore'!$N:$N,$B3954)</f>
        <v>7</v>
      </c>
      <c r="I3954" s="45">
        <f>SUMIFS('Sample - Superstore'!T:T,'Sample - Superstore'!$V:$V,$A3954,'Sample - Superstore'!$N:$N,$B3954)</f>
        <v>0.2</v>
      </c>
      <c r="J3954" s="42">
        <f>SUMIFS('Sample - Superstore'!U:U,'Sample - Superstore'!$V:$V,$A3954,'Sample - Superstore'!$N:$N,$B3954)</f>
        <v>0.8815644444</v>
      </c>
      <c r="N3954" s="40"/>
    </row>
    <row r="3955">
      <c r="A3955" s="41" t="s">
        <v>8639</v>
      </c>
      <c r="B3955" s="36" t="s">
        <v>197</v>
      </c>
      <c r="C3955" s="36" t="s">
        <v>35</v>
      </c>
      <c r="D3955" s="36" t="s">
        <v>121</v>
      </c>
      <c r="E3955" s="36" t="s">
        <v>198</v>
      </c>
      <c r="F3955" s="42">
        <f>SUMIFS('Sample - Superstore'!R:R,'Sample - Superstore'!$V:$V,$A3955,'Sample - Superstore'!$N:$N,$B3955)</f>
        <v>148.02</v>
      </c>
      <c r="G3955" s="43" t="str">
        <f>IF(OR($F3955&lt;Lower_Limit,$F3955&gt;Upper_Limit),TRUE,IF($F3955&gt;Upper_percentile,"P99",IF($F3955&lt;Lower_percentile,"P01","")))</f>
        <v/>
      </c>
      <c r="H3955" s="44">
        <f>SUMIFS('Sample - Superstore'!S:S,'Sample - Superstore'!$V:$V,$A3955,'Sample - Superstore'!$N:$N,$B3955)</f>
        <v>3</v>
      </c>
      <c r="I3955" s="45">
        <f>SUMIFS('Sample - Superstore'!T:T,'Sample - Superstore'!$V:$V,$A3955,'Sample - Superstore'!$N:$N,$B3955)</f>
        <v>0</v>
      </c>
      <c r="J3955" s="42">
        <f>SUMIFS('Sample - Superstore'!U:U,'Sample - Superstore'!$V:$V,$A3955,'Sample - Superstore'!$N:$N,$B3955)</f>
        <v>41.4456</v>
      </c>
      <c r="N3955" s="40"/>
    </row>
    <row r="3956">
      <c r="A3956" s="41" t="s">
        <v>8639</v>
      </c>
      <c r="B3956" s="36" t="s">
        <v>3416</v>
      </c>
      <c r="C3956" s="36" t="s">
        <v>51</v>
      </c>
      <c r="D3956" s="36" t="s">
        <v>272</v>
      </c>
      <c r="E3956" s="36" t="s">
        <v>3417</v>
      </c>
      <c r="F3956" s="42">
        <f>SUMIFS('Sample - Superstore'!R:R,'Sample - Superstore'!$V:$V,$A3956,'Sample - Superstore'!$N:$N,$B3956)</f>
        <v>8.376</v>
      </c>
      <c r="G3956" s="43" t="str">
        <f>IF(OR($F3956&lt;Lower_Limit,$F3956&gt;Upper_Limit),TRUE,IF($F3956&gt;Upper_percentile,"P99",IF($F3956&lt;Lower_percentile,"P01","")))</f>
        <v/>
      </c>
      <c r="H3956" s="44">
        <f>SUMIFS('Sample - Superstore'!S:S,'Sample - Superstore'!$V:$V,$A3956,'Sample - Superstore'!$N:$N,$B3956)</f>
        <v>3</v>
      </c>
      <c r="I3956" s="45">
        <f>SUMIFS('Sample - Superstore'!T:T,'Sample - Superstore'!$V:$V,$A3956,'Sample - Superstore'!$N:$N,$B3956)</f>
        <v>0.2</v>
      </c>
      <c r="J3956" s="42">
        <f>SUMIFS('Sample - Superstore'!U:U,'Sample - Superstore'!$V:$V,$A3956,'Sample - Superstore'!$N:$N,$B3956)</f>
        <v>2.7222</v>
      </c>
      <c r="N3956" s="40"/>
    </row>
    <row r="3957">
      <c r="A3957" s="41" t="s">
        <v>8639</v>
      </c>
      <c r="B3957" s="36" t="s">
        <v>1499</v>
      </c>
      <c r="C3957" s="36" t="s">
        <v>51</v>
      </c>
      <c r="D3957" s="36" t="s">
        <v>124</v>
      </c>
      <c r="E3957" s="36" t="s">
        <v>1500</v>
      </c>
      <c r="F3957" s="42">
        <f>SUMIFS('Sample - Superstore'!R:R,'Sample - Superstore'!$V:$V,$A3957,'Sample - Superstore'!$N:$N,$B3957)</f>
        <v>148.0163669</v>
      </c>
      <c r="G3957" s="43" t="str">
        <f>IF(OR($F3957&lt;Lower_Limit,$F3957&gt;Upper_Limit),TRUE,IF($F3957&gt;Upper_percentile,"P99",IF($F3957&lt;Lower_percentile,"P01","")))</f>
        <v/>
      </c>
      <c r="H3957" s="44">
        <f>SUMIFS('Sample - Superstore'!S:S,'Sample - Superstore'!$V:$V,$A3957,'Sample - Superstore'!$N:$N,$B3957)</f>
        <v>7</v>
      </c>
      <c r="I3957" s="45">
        <f>SUMIFS('Sample - Superstore'!T:T,'Sample - Superstore'!$V:$V,$A3957,'Sample - Superstore'!$N:$N,$B3957)</f>
        <v>0.2</v>
      </c>
      <c r="J3957" s="42">
        <f>SUMIFS('Sample - Superstore'!U:U,'Sample - Superstore'!$V:$V,$A3957,'Sample - Superstore'!$N:$N,$B3957)</f>
        <v>53.65593301</v>
      </c>
      <c r="N3957" s="40"/>
    </row>
    <row r="3958">
      <c r="A3958" s="41" t="s">
        <v>8639</v>
      </c>
      <c r="B3958" s="36" t="s">
        <v>3577</v>
      </c>
      <c r="C3958" s="36" t="s">
        <v>51</v>
      </c>
      <c r="D3958" s="36" t="s">
        <v>283</v>
      </c>
      <c r="E3958" s="36" t="s">
        <v>3578</v>
      </c>
      <c r="F3958" s="42">
        <f>SUMIFS('Sample - Superstore'!R:R,'Sample - Superstore'!$V:$V,$A3958,'Sample - Superstore'!$N:$N,$B3958)</f>
        <v>798.5439259</v>
      </c>
      <c r="G3958" s="43" t="str">
        <f>IF(OR($F3958&lt;Lower_Limit,$F3958&gt;Upper_Limit),TRUE,IF($F3958&gt;Upper_percentile,"P99",IF($F3958&lt;Lower_percentile,"P01","")))</f>
        <v/>
      </c>
      <c r="H3958" s="44">
        <f>SUMIFS('Sample - Superstore'!S:S,'Sample - Superstore'!$V:$V,$A3958,'Sample - Superstore'!$N:$N,$B3958)</f>
        <v>9</v>
      </c>
      <c r="I3958" s="45">
        <f>SUMIFS('Sample - Superstore'!T:T,'Sample - Superstore'!$V:$V,$A3958,'Sample - Superstore'!$N:$N,$B3958)</f>
        <v>0</v>
      </c>
      <c r="J3958" s="42">
        <f>SUMIFS('Sample - Superstore'!U:U,'Sample - Superstore'!$V:$V,$A3958,'Sample - Superstore'!$N:$N,$B3958)</f>
        <v>207.6214207</v>
      </c>
      <c r="N3958" s="40"/>
    </row>
    <row r="3959">
      <c r="A3959" s="41" t="s">
        <v>8639</v>
      </c>
      <c r="B3959" s="36" t="s">
        <v>4225</v>
      </c>
      <c r="C3959" s="36" t="s">
        <v>51</v>
      </c>
      <c r="D3959" s="36" t="s">
        <v>76</v>
      </c>
      <c r="E3959" s="36" t="s">
        <v>4226</v>
      </c>
      <c r="F3959" s="42">
        <f>SUMIFS('Sample - Superstore'!R:R,'Sample - Superstore'!$V:$V,$A3959,'Sample - Superstore'!$N:$N,$B3959)</f>
        <v>6.672</v>
      </c>
      <c r="G3959" s="43" t="str">
        <f>IF(OR($F3959&lt;Lower_Limit,$F3959&gt;Upper_Limit),TRUE,IF($F3959&gt;Upper_percentile,"P99",IF($F3959&lt;Lower_percentile,"P01","")))</f>
        <v/>
      </c>
      <c r="H3959" s="44">
        <f>SUMIFS('Sample - Superstore'!S:S,'Sample - Superstore'!$V:$V,$A3959,'Sample - Superstore'!$N:$N,$B3959)</f>
        <v>3</v>
      </c>
      <c r="I3959" s="45">
        <f>SUMIFS('Sample - Superstore'!T:T,'Sample - Superstore'!$V:$V,$A3959,'Sample - Superstore'!$N:$N,$B3959)</f>
        <v>0.2</v>
      </c>
      <c r="J3959" s="42">
        <f>SUMIFS('Sample - Superstore'!U:U,'Sample - Superstore'!$V:$V,$A3959,'Sample - Superstore'!$N:$N,$B3959)</f>
        <v>2.1684</v>
      </c>
      <c r="N3959" s="40"/>
    </row>
    <row r="3960">
      <c r="A3960" s="41" t="s">
        <v>8639</v>
      </c>
      <c r="B3960" s="36" t="s">
        <v>5648</v>
      </c>
      <c r="C3960" s="36" t="s">
        <v>39</v>
      </c>
      <c r="D3960" s="36" t="s">
        <v>40</v>
      </c>
      <c r="E3960" s="36" t="s">
        <v>6644</v>
      </c>
      <c r="F3960" s="42">
        <f>SUMIFS('Sample - Superstore'!R:R,'Sample - Superstore'!$V:$V,$A3960,'Sample - Superstore'!$N:$N,$B3960)</f>
        <v>689.408</v>
      </c>
      <c r="G3960" s="43" t="str">
        <f>IF(OR($F3960&lt;Lower_Limit,$F3960&gt;Upper_Limit),TRUE,IF($F3960&gt;Upper_percentile,"P99",IF($F3960&lt;Lower_percentile,"P01","")))</f>
        <v/>
      </c>
      <c r="H3960" s="44">
        <f>SUMIFS('Sample - Superstore'!S:S,'Sample - Superstore'!$V:$V,$A3960,'Sample - Superstore'!$N:$N,$B3960)</f>
        <v>4</v>
      </c>
      <c r="I3960" s="45">
        <f>SUMIFS('Sample - Superstore'!T:T,'Sample - Superstore'!$V:$V,$A3960,'Sample - Superstore'!$N:$N,$B3960)</f>
        <v>0.2</v>
      </c>
      <c r="J3960" s="42">
        <f>SUMIFS('Sample - Superstore'!U:U,'Sample - Superstore'!$V:$V,$A3960,'Sample - Superstore'!$N:$N,$B3960)</f>
        <v>77.5584</v>
      </c>
      <c r="N3960" s="40"/>
    </row>
    <row r="3961">
      <c r="A3961" s="41" t="s">
        <v>8639</v>
      </c>
      <c r="B3961" s="36" t="s">
        <v>2382</v>
      </c>
      <c r="C3961" s="36" t="s">
        <v>39</v>
      </c>
      <c r="D3961" s="36" t="s">
        <v>61</v>
      </c>
      <c r="E3961" s="36" t="s">
        <v>2383</v>
      </c>
      <c r="F3961" s="42">
        <f>SUMIFS('Sample - Superstore'!R:R,'Sample - Superstore'!$V:$V,$A3961,'Sample - Superstore'!$N:$N,$B3961)</f>
        <v>419.9972147</v>
      </c>
      <c r="G3961" s="43" t="str">
        <f>IF(OR($F3961&lt;Lower_Limit,$F3961&gt;Upper_Limit),TRUE,IF($F3961&gt;Upper_percentile,"P99",IF($F3961&lt;Lower_percentile,"P01","")))</f>
        <v/>
      </c>
      <c r="H3961" s="44">
        <f>SUMIFS('Sample - Superstore'!S:S,'Sample - Superstore'!$V:$V,$A3961,'Sample - Superstore'!$N:$N,$B3961)</f>
        <v>2</v>
      </c>
      <c r="I3961" s="45">
        <f>SUMIFS('Sample - Superstore'!T:T,'Sample - Superstore'!$V:$V,$A3961,'Sample - Superstore'!$N:$N,$B3961)</f>
        <v>0</v>
      </c>
      <c r="J3961" s="42">
        <f>SUMIFS('Sample - Superstore'!U:U,'Sample - Superstore'!$V:$V,$A3961,'Sample - Superstore'!$N:$N,$B3961)</f>
        <v>138.5990808</v>
      </c>
      <c r="N3961" s="40"/>
    </row>
    <row r="3962">
      <c r="A3962" s="41" t="s">
        <v>8639</v>
      </c>
      <c r="B3962" s="36" t="s">
        <v>4236</v>
      </c>
      <c r="C3962" s="36" t="s">
        <v>51</v>
      </c>
      <c r="D3962" s="36" t="s">
        <v>52</v>
      </c>
      <c r="E3962" s="36" t="s">
        <v>4237</v>
      </c>
      <c r="F3962" s="42">
        <f>SUMIFS('Sample - Superstore'!R:R,'Sample - Superstore'!$V:$V,$A3962,'Sample - Superstore'!$N:$N,$B3962)</f>
        <v>149.73</v>
      </c>
      <c r="G3962" s="43" t="str">
        <f>IF(OR($F3962&lt;Lower_Limit,$F3962&gt;Upper_Limit),TRUE,IF($F3962&gt;Upper_percentile,"P99",IF($F3962&lt;Lower_percentile,"P01","")))</f>
        <v/>
      </c>
      <c r="H3962" s="44">
        <f>SUMIFS('Sample - Superstore'!S:S,'Sample - Superstore'!$V:$V,$A3962,'Sample - Superstore'!$N:$N,$B3962)</f>
        <v>7</v>
      </c>
      <c r="I3962" s="45">
        <f>SUMIFS('Sample - Superstore'!T:T,'Sample - Superstore'!$V:$V,$A3962,'Sample - Superstore'!$N:$N,$B3962)</f>
        <v>0</v>
      </c>
      <c r="J3962" s="42">
        <f>SUMIFS('Sample - Superstore'!U:U,'Sample - Superstore'!$V:$V,$A3962,'Sample - Superstore'!$N:$N,$B3962)</f>
        <v>43.4217</v>
      </c>
      <c r="N3962" s="40"/>
    </row>
    <row r="3963">
      <c r="A3963" s="41" t="s">
        <v>8639</v>
      </c>
      <c r="B3963" s="36" t="s">
        <v>1675</v>
      </c>
      <c r="C3963" s="36" t="s">
        <v>51</v>
      </c>
      <c r="D3963" s="36" t="s">
        <v>635</v>
      </c>
      <c r="E3963" s="36" t="s">
        <v>1676</v>
      </c>
      <c r="F3963" s="42">
        <f>SUMIFS('Sample - Superstore'!R:R,'Sample - Superstore'!$V:$V,$A3963,'Sample - Superstore'!$N:$N,$B3963)</f>
        <v>6.208</v>
      </c>
      <c r="G3963" s="43" t="str">
        <f>IF(OR($F3963&lt;Lower_Limit,$F3963&gt;Upper_Limit),TRUE,IF($F3963&gt;Upper_percentile,"P99",IF($F3963&lt;Lower_percentile,"P01","")))</f>
        <v/>
      </c>
      <c r="H3963" s="44">
        <f>SUMIFS('Sample - Superstore'!S:S,'Sample - Superstore'!$V:$V,$A3963,'Sample - Superstore'!$N:$N,$B3963)</f>
        <v>2</v>
      </c>
      <c r="I3963" s="45">
        <f>SUMIFS('Sample - Superstore'!T:T,'Sample - Superstore'!$V:$V,$A3963,'Sample - Superstore'!$N:$N,$B3963)</f>
        <v>0.2</v>
      </c>
      <c r="J3963" s="42">
        <f>SUMIFS('Sample - Superstore'!U:U,'Sample - Superstore'!$V:$V,$A3963,'Sample - Superstore'!$N:$N,$B3963)</f>
        <v>0.6984</v>
      </c>
      <c r="N3963" s="40"/>
    </row>
    <row r="3964">
      <c r="A3964" s="41" t="s">
        <v>8639</v>
      </c>
      <c r="B3964" s="36" t="s">
        <v>5892</v>
      </c>
      <c r="C3964" s="36" t="s">
        <v>51</v>
      </c>
      <c r="D3964" s="36" t="s">
        <v>52</v>
      </c>
      <c r="E3964" s="36" t="s">
        <v>5893</v>
      </c>
      <c r="F3964" s="42">
        <f>SUMIFS('Sample - Superstore'!R:R,'Sample - Superstore'!$V:$V,$A3964,'Sample - Superstore'!$N:$N,$B3964)</f>
        <v>193.95</v>
      </c>
      <c r="G3964" s="43" t="str">
        <f>IF(OR($F3964&lt;Lower_Limit,$F3964&gt;Upper_Limit),TRUE,IF($F3964&gt;Upper_percentile,"P99",IF($F3964&lt;Lower_percentile,"P01","")))</f>
        <v/>
      </c>
      <c r="H3964" s="44">
        <f>SUMIFS('Sample - Superstore'!S:S,'Sample - Superstore'!$V:$V,$A3964,'Sample - Superstore'!$N:$N,$B3964)</f>
        <v>3</v>
      </c>
      <c r="I3964" s="45">
        <f>SUMIFS('Sample - Superstore'!T:T,'Sample - Superstore'!$V:$V,$A3964,'Sample - Superstore'!$N:$N,$B3964)</f>
        <v>0</v>
      </c>
      <c r="J3964" s="42">
        <f>SUMIFS('Sample - Superstore'!U:U,'Sample - Superstore'!$V:$V,$A3964,'Sample - Superstore'!$N:$N,$B3964)</f>
        <v>9.6975</v>
      </c>
      <c r="N3964" s="40"/>
    </row>
    <row r="3965">
      <c r="A3965" s="41" t="s">
        <v>8640</v>
      </c>
      <c r="B3965" s="36" t="s">
        <v>5573</v>
      </c>
      <c r="C3965" s="36" t="s">
        <v>35</v>
      </c>
      <c r="D3965" s="36" t="s">
        <v>121</v>
      </c>
      <c r="E3965" s="36" t="s">
        <v>5574</v>
      </c>
      <c r="F3965" s="42">
        <f>SUMIFS('Sample - Superstore'!R:R,'Sample - Superstore'!$V:$V,$A3965,'Sample - Superstore'!$N:$N,$B3965)</f>
        <v>143.6959259</v>
      </c>
      <c r="G3965" s="43" t="str">
        <f>IF(OR($F3965&lt;Lower_Limit,$F3965&gt;Upper_Limit),TRUE,IF($F3965&gt;Upper_percentile,"P99",IF($F3965&lt;Lower_percentile,"P01","")))</f>
        <v/>
      </c>
      <c r="H3965" s="44">
        <f>SUMIFS('Sample - Superstore'!S:S,'Sample - Superstore'!$V:$V,$A3965,'Sample - Superstore'!$N:$N,$B3965)</f>
        <v>5</v>
      </c>
      <c r="I3965" s="45">
        <f>SUMIFS('Sample - Superstore'!T:T,'Sample - Superstore'!$V:$V,$A3965,'Sample - Superstore'!$N:$N,$B3965)</f>
        <v>0</v>
      </c>
      <c r="J3965" s="42">
        <f>SUMIFS('Sample - Superstore'!U:U,'Sample - Superstore'!$V:$V,$A3965,'Sample - Superstore'!$N:$N,$B3965)</f>
        <v>48.85661481</v>
      </c>
      <c r="N3965" s="40"/>
    </row>
    <row r="3966">
      <c r="A3966" s="41" t="s">
        <v>8640</v>
      </c>
      <c r="B3966" s="36" t="s">
        <v>6433</v>
      </c>
      <c r="C3966" s="36" t="s">
        <v>39</v>
      </c>
      <c r="D3966" s="36" t="s">
        <v>61</v>
      </c>
      <c r="E3966" s="36" t="s">
        <v>6434</v>
      </c>
      <c r="F3966" s="42">
        <f>SUMIFS('Sample - Superstore'!R:R,'Sample - Superstore'!$V:$V,$A3966,'Sample - Superstore'!$N:$N,$B3966)</f>
        <v>95.45841975</v>
      </c>
      <c r="G3966" s="43" t="str">
        <f>IF(OR($F3966&lt;Lower_Limit,$F3966&gt;Upper_Limit),TRUE,IF($F3966&gt;Upper_percentile,"P99",IF($F3966&lt;Lower_percentile,"P01","")))</f>
        <v/>
      </c>
      <c r="H3966" s="44">
        <f>SUMIFS('Sample - Superstore'!S:S,'Sample - Superstore'!$V:$V,$A3966,'Sample - Superstore'!$N:$N,$B3966)</f>
        <v>4</v>
      </c>
      <c r="I3966" s="45">
        <f>SUMIFS('Sample - Superstore'!T:T,'Sample - Superstore'!$V:$V,$A3966,'Sample - Superstore'!$N:$N,$B3966)</f>
        <v>0</v>
      </c>
      <c r="J3966" s="42">
        <f>SUMIFS('Sample - Superstore'!U:U,'Sample - Superstore'!$V:$V,$A3966,'Sample - Superstore'!$N:$N,$B3966)</f>
        <v>32.45586272</v>
      </c>
      <c r="N3966" s="40"/>
    </row>
    <row r="3967">
      <c r="A3967" s="41" t="s">
        <v>8640</v>
      </c>
      <c r="B3967" s="36" t="s">
        <v>7309</v>
      </c>
      <c r="C3967" s="36" t="s">
        <v>51</v>
      </c>
      <c r="D3967" s="36" t="s">
        <v>76</v>
      </c>
      <c r="E3967" s="36" t="s">
        <v>7310</v>
      </c>
      <c r="F3967" s="42">
        <f>SUMIFS('Sample - Superstore'!R:R,'Sample - Superstore'!$V:$V,$A3967,'Sample - Superstore'!$N:$N,$B3967)</f>
        <v>33.75394444</v>
      </c>
      <c r="G3967" s="43" t="str">
        <f>IF(OR($F3967&lt;Lower_Limit,$F3967&gt;Upper_Limit),TRUE,IF($F3967&gt;Upper_percentile,"P99",IF($F3967&lt;Lower_percentile,"P01","")))</f>
        <v/>
      </c>
      <c r="H3967" s="44">
        <f>SUMIFS('Sample - Superstore'!S:S,'Sample - Superstore'!$V:$V,$A3967,'Sample - Superstore'!$N:$N,$B3967)</f>
        <v>10</v>
      </c>
      <c r="I3967" s="45">
        <f>SUMIFS('Sample - Superstore'!T:T,'Sample - Superstore'!$V:$V,$A3967,'Sample - Superstore'!$N:$N,$B3967)</f>
        <v>0.9</v>
      </c>
      <c r="J3967" s="42">
        <f>SUMIFS('Sample - Superstore'!U:U,'Sample - Superstore'!$V:$V,$A3967,'Sample - Superstore'!$N:$N,$B3967)</f>
        <v>0.07710740741</v>
      </c>
      <c r="N3967" s="40"/>
    </row>
    <row r="3968">
      <c r="A3968" s="41" t="s">
        <v>8640</v>
      </c>
      <c r="B3968" s="36" t="s">
        <v>7070</v>
      </c>
      <c r="C3968" s="36" t="s">
        <v>51</v>
      </c>
      <c r="D3968" s="36" t="s">
        <v>93</v>
      </c>
      <c r="E3968" s="36" t="s">
        <v>4409</v>
      </c>
      <c r="F3968" s="42">
        <f>SUMIFS('Sample - Superstore'!R:R,'Sample - Superstore'!$V:$V,$A3968,'Sample - Superstore'!$N:$N,$B3968)</f>
        <v>7.58</v>
      </c>
      <c r="G3968" s="43" t="str">
        <f>IF(OR($F3968&lt;Lower_Limit,$F3968&gt;Upper_Limit),TRUE,IF($F3968&gt;Upper_percentile,"P99",IF($F3968&lt;Lower_percentile,"P01","")))</f>
        <v/>
      </c>
      <c r="H3968" s="44">
        <f>SUMIFS('Sample - Superstore'!S:S,'Sample - Superstore'!$V:$V,$A3968,'Sample - Superstore'!$N:$N,$B3968)</f>
        <v>1</v>
      </c>
      <c r="I3968" s="45">
        <f>SUMIFS('Sample - Superstore'!T:T,'Sample - Superstore'!$V:$V,$A3968,'Sample - Superstore'!$N:$N,$B3968)</f>
        <v>0</v>
      </c>
      <c r="J3968" s="42">
        <f>SUMIFS('Sample - Superstore'!U:U,'Sample - Superstore'!$V:$V,$A3968,'Sample - Superstore'!$N:$N,$B3968)</f>
        <v>2.9562</v>
      </c>
      <c r="N3968" s="40"/>
    </row>
    <row r="3969">
      <c r="A3969" s="41" t="s">
        <v>8640</v>
      </c>
      <c r="B3969" s="36" t="s">
        <v>4125</v>
      </c>
      <c r="C3969" s="36" t="s">
        <v>35</v>
      </c>
      <c r="D3969" s="36" t="s">
        <v>263</v>
      </c>
      <c r="E3969" s="36" t="s">
        <v>4126</v>
      </c>
      <c r="F3969" s="42">
        <f>SUMIFS('Sample - Superstore'!R:R,'Sample - Superstore'!$V:$V,$A3969,'Sample - Superstore'!$N:$N,$B3969)</f>
        <v>623.1325679</v>
      </c>
      <c r="G3969" s="43" t="str">
        <f>IF(OR($F3969&lt;Lower_Limit,$F3969&gt;Upper_Limit),TRUE,IF($F3969&gt;Upper_percentile,"P99",IF($F3969&lt;Lower_percentile,"P01","")))</f>
        <v/>
      </c>
      <c r="H3969" s="44">
        <f>SUMIFS('Sample - Superstore'!S:S,'Sample - Superstore'!$V:$V,$A3969,'Sample - Superstore'!$N:$N,$B3969)</f>
        <v>7</v>
      </c>
      <c r="I3969" s="45">
        <f>SUMIFS('Sample - Superstore'!T:T,'Sample - Superstore'!$V:$V,$A3969,'Sample - Superstore'!$N:$N,$B3969)</f>
        <v>0</v>
      </c>
      <c r="J3969" s="42">
        <f>SUMIFS('Sample - Superstore'!U:U,'Sample - Superstore'!$V:$V,$A3969,'Sample - Superstore'!$N:$N,$B3969)</f>
        <v>168.2457933</v>
      </c>
      <c r="N3969" s="40"/>
    </row>
    <row r="3970">
      <c r="A3970" s="41" t="s">
        <v>8640</v>
      </c>
      <c r="B3970" s="36" t="s">
        <v>3348</v>
      </c>
      <c r="C3970" s="36" t="s">
        <v>51</v>
      </c>
      <c r="D3970" s="36" t="s">
        <v>283</v>
      </c>
      <c r="E3970" s="36" t="s">
        <v>3349</v>
      </c>
      <c r="F3970" s="42">
        <f>SUMIFS('Sample - Superstore'!R:R,'Sample - Superstore'!$V:$V,$A3970,'Sample - Superstore'!$N:$N,$B3970)</f>
        <v>314.6</v>
      </c>
      <c r="G3970" s="43" t="str">
        <f>IF(OR($F3970&lt;Lower_Limit,$F3970&gt;Upper_Limit),TRUE,IF($F3970&gt;Upper_percentile,"P99",IF($F3970&lt;Lower_percentile,"P01","")))</f>
        <v/>
      </c>
      <c r="H3970" s="44">
        <f>SUMIFS('Sample - Superstore'!S:S,'Sample - Superstore'!$V:$V,$A3970,'Sample - Superstore'!$N:$N,$B3970)</f>
        <v>4</v>
      </c>
      <c r="I3970" s="45">
        <f>SUMIFS('Sample - Superstore'!T:T,'Sample - Superstore'!$V:$V,$A3970,'Sample - Superstore'!$N:$N,$B3970)</f>
        <v>0</v>
      </c>
      <c r="J3970" s="42">
        <f>SUMIFS('Sample - Superstore'!U:U,'Sample - Superstore'!$V:$V,$A3970,'Sample - Superstore'!$N:$N,$B3970)</f>
        <v>103.818</v>
      </c>
      <c r="N3970" s="40"/>
    </row>
    <row r="3971">
      <c r="A3971" s="41" t="s">
        <v>8640</v>
      </c>
      <c r="B3971" s="36" t="s">
        <v>2451</v>
      </c>
      <c r="C3971" s="36" t="s">
        <v>35</v>
      </c>
      <c r="D3971" s="36" t="s">
        <v>73</v>
      </c>
      <c r="E3971" s="36" t="s">
        <v>2452</v>
      </c>
      <c r="F3971" s="42">
        <f>SUMIFS('Sample - Superstore'!R:R,'Sample - Superstore'!$V:$V,$A3971,'Sample - Superstore'!$N:$N,$B3971)</f>
        <v>283.56</v>
      </c>
      <c r="G3971" s="43" t="str">
        <f>IF(OR($F3971&lt;Lower_Limit,$F3971&gt;Upper_Limit),TRUE,IF($F3971&gt;Upper_percentile,"P99",IF($F3971&lt;Lower_percentile,"P01","")))</f>
        <v/>
      </c>
      <c r="H3971" s="44">
        <f>SUMIFS('Sample - Superstore'!S:S,'Sample - Superstore'!$V:$V,$A3971,'Sample - Superstore'!$N:$N,$B3971)</f>
        <v>4</v>
      </c>
      <c r="I3971" s="45">
        <f>SUMIFS('Sample - Superstore'!T:T,'Sample - Superstore'!$V:$V,$A3971,'Sample - Superstore'!$N:$N,$B3971)</f>
        <v>0</v>
      </c>
      <c r="J3971" s="42">
        <f>SUMIFS('Sample - Superstore'!U:U,'Sample - Superstore'!$V:$V,$A3971,'Sample - Superstore'!$N:$N,$B3971)</f>
        <v>45.3696</v>
      </c>
      <c r="N3971" s="40"/>
    </row>
    <row r="3972">
      <c r="A3972" s="41" t="s">
        <v>8640</v>
      </c>
      <c r="B3972" s="36" t="s">
        <v>6766</v>
      </c>
      <c r="C3972" s="36" t="s">
        <v>35</v>
      </c>
      <c r="D3972" s="36" t="s">
        <v>121</v>
      </c>
      <c r="E3972" s="36" t="s">
        <v>6767</v>
      </c>
      <c r="F3972" s="42">
        <f>SUMIFS('Sample - Superstore'!R:R,'Sample - Superstore'!$V:$V,$A3972,'Sample - Superstore'!$N:$N,$B3972)</f>
        <v>18.85550617</v>
      </c>
      <c r="G3972" s="43" t="str">
        <f>IF(OR($F3972&lt;Lower_Limit,$F3972&gt;Upper_Limit),TRUE,IF($F3972&gt;Upper_percentile,"P99",IF($F3972&lt;Lower_percentile,"P01","")))</f>
        <v/>
      </c>
      <c r="H3972" s="44">
        <f>SUMIFS('Sample - Superstore'!S:S,'Sample - Superstore'!$V:$V,$A3972,'Sample - Superstore'!$N:$N,$B3972)</f>
        <v>3</v>
      </c>
      <c r="I3972" s="45">
        <f>SUMIFS('Sample - Superstore'!T:T,'Sample - Superstore'!$V:$V,$A3972,'Sample - Superstore'!$N:$N,$B3972)</f>
        <v>0.2</v>
      </c>
      <c r="J3972" s="42">
        <f>SUMIFS('Sample - Superstore'!U:U,'Sample - Superstore'!$V:$V,$A3972,'Sample - Superstore'!$N:$N,$B3972)</f>
        <v>5.185264198</v>
      </c>
      <c r="N3972" s="40"/>
    </row>
    <row r="3973">
      <c r="A3973" s="41" t="s">
        <v>8640</v>
      </c>
      <c r="B3973" s="36" t="s">
        <v>1016</v>
      </c>
      <c r="C3973" s="36" t="s">
        <v>39</v>
      </c>
      <c r="D3973" s="36" t="s">
        <v>40</v>
      </c>
      <c r="E3973" s="36" t="s">
        <v>1017</v>
      </c>
      <c r="F3973" s="42">
        <f>SUMIFS('Sample - Superstore'!R:R,'Sample - Superstore'!$V:$V,$A3973,'Sample - Superstore'!$N:$N,$B3973)</f>
        <v>1500.984362</v>
      </c>
      <c r="G3973" s="43" t="str">
        <f>IF(OR($F3973&lt;Lower_Limit,$F3973&gt;Upper_Limit),TRUE,IF($F3973&gt;Upper_percentile,"P99",IF($F3973&lt;Lower_percentile,"P01","")))</f>
        <v/>
      </c>
      <c r="H3973" s="44">
        <f>SUMIFS('Sample - Superstore'!S:S,'Sample - Superstore'!$V:$V,$A3973,'Sample - Superstore'!$N:$N,$B3973)</f>
        <v>4</v>
      </c>
      <c r="I3973" s="45">
        <f>SUMIFS('Sample - Superstore'!T:T,'Sample - Superstore'!$V:$V,$A3973,'Sample - Superstore'!$N:$N,$B3973)</f>
        <v>0</v>
      </c>
      <c r="J3973" s="42">
        <f>SUMIFS('Sample - Superstore'!U:U,'Sample - Superstore'!$V:$V,$A3973,'Sample - Superstore'!$N:$N,$B3973)</f>
        <v>405.2657778</v>
      </c>
      <c r="N3973" s="40"/>
    </row>
    <row r="3974">
      <c r="A3974" s="41" t="s">
        <v>8640</v>
      </c>
      <c r="B3974" s="36" t="s">
        <v>7361</v>
      </c>
      <c r="C3974" s="36" t="s">
        <v>39</v>
      </c>
      <c r="D3974" s="36" t="s">
        <v>61</v>
      </c>
      <c r="E3974" s="36" t="s">
        <v>7362</v>
      </c>
      <c r="F3974" s="42">
        <f>SUMIFS('Sample - Superstore'!R:R,'Sample - Superstore'!$V:$V,$A3974,'Sample - Superstore'!$N:$N,$B3974)</f>
        <v>2412.959342</v>
      </c>
      <c r="G3974" s="43" t="str">
        <f>IF(OR($F3974&lt;Lower_Limit,$F3974&gt;Upper_Limit),TRUE,IF($F3974&gt;Upper_percentile,"P99",IF($F3974&lt;Lower_percentile,"P01","")))</f>
        <v/>
      </c>
      <c r="H3974" s="44">
        <f>SUMIFS('Sample - Superstore'!S:S,'Sample - Superstore'!$V:$V,$A3974,'Sample - Superstore'!$N:$N,$B3974)</f>
        <v>7</v>
      </c>
      <c r="I3974" s="45">
        <f>SUMIFS('Sample - Superstore'!T:T,'Sample - Superstore'!$V:$V,$A3974,'Sample - Superstore'!$N:$N,$B3974)</f>
        <v>0</v>
      </c>
      <c r="J3974" s="42">
        <f>SUMIFS('Sample - Superstore'!U:U,'Sample - Superstore'!$V:$V,$A3974,'Sample - Superstore'!$N:$N,$B3974)</f>
        <v>1037.572517</v>
      </c>
      <c r="N3974" s="40"/>
    </row>
    <row r="3975">
      <c r="A3975" s="41" t="s">
        <v>8640</v>
      </c>
      <c r="B3975" s="36" t="s">
        <v>3334</v>
      </c>
      <c r="C3975" s="36" t="s">
        <v>51</v>
      </c>
      <c r="D3975" s="36" t="s">
        <v>52</v>
      </c>
      <c r="E3975" s="36" t="s">
        <v>3335</v>
      </c>
      <c r="F3975" s="42">
        <f>SUMIFS('Sample - Superstore'!R:R,'Sample - Superstore'!$V:$V,$A3975,'Sample - Superstore'!$N:$N,$B3975)</f>
        <v>440.8375309</v>
      </c>
      <c r="G3975" s="43" t="str">
        <f>IF(OR($F3975&lt;Lower_Limit,$F3975&gt;Upper_Limit),TRUE,IF($F3975&gt;Upper_percentile,"P99",IF($F3975&lt;Lower_percentile,"P01","")))</f>
        <v/>
      </c>
      <c r="H3975" s="44">
        <f>SUMIFS('Sample - Superstore'!S:S,'Sample - Superstore'!$V:$V,$A3975,'Sample - Superstore'!$N:$N,$B3975)</f>
        <v>2</v>
      </c>
      <c r="I3975" s="45">
        <f>SUMIFS('Sample - Superstore'!T:T,'Sample - Superstore'!$V:$V,$A3975,'Sample - Superstore'!$N:$N,$B3975)</f>
        <v>0</v>
      </c>
      <c r="J3975" s="42">
        <f>SUMIFS('Sample - Superstore'!U:U,'Sample - Superstore'!$V:$V,$A3975,'Sample - Superstore'!$N:$N,$B3975)</f>
        <v>101.3926321</v>
      </c>
      <c r="N3975" s="40"/>
    </row>
    <row r="3976">
      <c r="A3976" s="41" t="s">
        <v>8640</v>
      </c>
      <c r="B3976" s="36" t="s">
        <v>3841</v>
      </c>
      <c r="C3976" s="36" t="s">
        <v>51</v>
      </c>
      <c r="D3976" s="36" t="s">
        <v>124</v>
      </c>
      <c r="E3976" s="36" t="s">
        <v>3842</v>
      </c>
      <c r="F3976" s="42">
        <f>SUMIFS('Sample - Superstore'!R:R,'Sample - Superstore'!$V:$V,$A3976,'Sample - Superstore'!$N:$N,$B3976)</f>
        <v>15.25254321</v>
      </c>
      <c r="G3976" s="43" t="str">
        <f>IF(OR($F3976&lt;Lower_Limit,$F3976&gt;Upper_Limit),TRUE,IF($F3976&gt;Upper_percentile,"P99",IF($F3976&lt;Lower_percentile,"P01","")))</f>
        <v/>
      </c>
      <c r="H3976" s="44">
        <f>SUMIFS('Sample - Superstore'!S:S,'Sample - Superstore'!$V:$V,$A3976,'Sample - Superstore'!$N:$N,$B3976)</f>
        <v>3</v>
      </c>
      <c r="I3976" s="45">
        <f>SUMIFS('Sample - Superstore'!T:T,'Sample - Superstore'!$V:$V,$A3976,'Sample - Superstore'!$N:$N,$B3976)</f>
        <v>0.2</v>
      </c>
      <c r="J3976" s="42">
        <f>SUMIFS('Sample - Superstore'!U:U,'Sample - Superstore'!$V:$V,$A3976,'Sample - Superstore'!$N:$N,$B3976)</f>
        <v>5.147733333</v>
      </c>
      <c r="N3976" s="40"/>
    </row>
    <row r="3977">
      <c r="A3977" s="41" t="s">
        <v>8640</v>
      </c>
      <c r="B3977" s="36" t="s">
        <v>6366</v>
      </c>
      <c r="C3977" s="36" t="s">
        <v>51</v>
      </c>
      <c r="D3977" s="36" t="s">
        <v>93</v>
      </c>
      <c r="E3977" s="36" t="s">
        <v>6367</v>
      </c>
      <c r="F3977" s="42">
        <f>SUMIFS('Sample - Superstore'!R:R,'Sample - Superstore'!$V:$V,$A3977,'Sample - Superstore'!$N:$N,$B3977)</f>
        <v>6.57</v>
      </c>
      <c r="G3977" s="43" t="str">
        <f>IF(OR($F3977&lt;Lower_Limit,$F3977&gt;Upper_Limit),TRUE,IF($F3977&gt;Upper_percentile,"P99",IF($F3977&lt;Lower_percentile,"P01","")))</f>
        <v/>
      </c>
      <c r="H3977" s="44">
        <f>SUMIFS('Sample - Superstore'!S:S,'Sample - Superstore'!$V:$V,$A3977,'Sample - Superstore'!$N:$N,$B3977)</f>
        <v>3</v>
      </c>
      <c r="I3977" s="45">
        <f>SUMIFS('Sample - Superstore'!T:T,'Sample - Superstore'!$V:$V,$A3977,'Sample - Superstore'!$N:$N,$B3977)</f>
        <v>0</v>
      </c>
      <c r="J3977" s="42">
        <f>SUMIFS('Sample - Superstore'!U:U,'Sample - Superstore'!$V:$V,$A3977,'Sample - Superstore'!$N:$N,$B3977)</f>
        <v>1.7739</v>
      </c>
      <c r="N3977" s="40"/>
    </row>
    <row r="3978">
      <c r="A3978" s="41" t="s">
        <v>8640</v>
      </c>
      <c r="B3978" s="36" t="s">
        <v>5258</v>
      </c>
      <c r="C3978" s="36" t="s">
        <v>51</v>
      </c>
      <c r="D3978" s="36" t="s">
        <v>93</v>
      </c>
      <c r="E3978" s="36" t="s">
        <v>5259</v>
      </c>
      <c r="F3978" s="42">
        <f>SUMIFS('Sample - Superstore'!R:R,'Sample - Superstore'!$V:$V,$A3978,'Sample - Superstore'!$N:$N,$B3978)</f>
        <v>28.89876543</v>
      </c>
      <c r="G3978" s="43" t="str">
        <f>IF(OR($F3978&lt;Lower_Limit,$F3978&gt;Upper_Limit),TRUE,IF($F3978&gt;Upper_percentile,"P99",IF($F3978&lt;Lower_percentile,"P01","")))</f>
        <v/>
      </c>
      <c r="H3978" s="44">
        <f>SUMIFS('Sample - Superstore'!S:S,'Sample - Superstore'!$V:$V,$A3978,'Sample - Superstore'!$N:$N,$B3978)</f>
        <v>2</v>
      </c>
      <c r="I3978" s="45">
        <f>SUMIFS('Sample - Superstore'!T:T,'Sample - Superstore'!$V:$V,$A3978,'Sample - Superstore'!$N:$N,$B3978)</f>
        <v>0</v>
      </c>
      <c r="J3978" s="42">
        <f>SUMIFS('Sample - Superstore'!U:U,'Sample - Superstore'!$V:$V,$A3978,'Sample - Superstore'!$N:$N,$B3978)</f>
        <v>8.091654321</v>
      </c>
      <c r="N3978" s="40"/>
    </row>
    <row r="3979">
      <c r="A3979" s="41" t="s">
        <v>8640</v>
      </c>
      <c r="B3979" s="36" t="s">
        <v>4642</v>
      </c>
      <c r="C3979" s="36" t="s">
        <v>35</v>
      </c>
      <c r="D3979" s="36" t="s">
        <v>121</v>
      </c>
      <c r="E3979" s="36" t="s">
        <v>4643</v>
      </c>
      <c r="F3979" s="42">
        <f>SUMIFS('Sample - Superstore'!R:R,'Sample - Superstore'!$V:$V,$A3979,'Sample - Superstore'!$N:$N,$B3979)</f>
        <v>14.43687243</v>
      </c>
      <c r="G3979" s="43" t="str">
        <f>IF(OR($F3979&lt;Lower_Limit,$F3979&gt;Upper_Limit),TRUE,IF($F3979&gt;Upper_percentile,"P99",IF($F3979&lt;Lower_percentile,"P01","")))</f>
        <v/>
      </c>
      <c r="H3979" s="44">
        <f>SUMIFS('Sample - Superstore'!S:S,'Sample - Superstore'!$V:$V,$A3979,'Sample - Superstore'!$N:$N,$B3979)</f>
        <v>2</v>
      </c>
      <c r="I3979" s="45">
        <f>SUMIFS('Sample - Superstore'!T:T,'Sample - Superstore'!$V:$V,$A3979,'Sample - Superstore'!$N:$N,$B3979)</f>
        <v>0</v>
      </c>
      <c r="J3979" s="42">
        <f>SUMIFS('Sample - Superstore'!U:U,'Sample - Superstore'!$V:$V,$A3979,'Sample - Superstore'!$N:$N,$B3979)</f>
        <v>4.331061728</v>
      </c>
      <c r="N3979" s="40"/>
    </row>
    <row r="3980">
      <c r="A3980" s="41" t="s">
        <v>8640</v>
      </c>
      <c r="B3980" s="36" t="s">
        <v>1704</v>
      </c>
      <c r="C3980" s="36" t="s">
        <v>35</v>
      </c>
      <c r="D3980" s="36" t="s">
        <v>73</v>
      </c>
      <c r="E3980" s="36" t="s">
        <v>1705</v>
      </c>
      <c r="F3980" s="42">
        <f>SUMIFS('Sample - Superstore'!R:R,'Sample - Superstore'!$V:$V,$A3980,'Sample - Superstore'!$N:$N,$B3980)</f>
        <v>318.419358</v>
      </c>
      <c r="G3980" s="43" t="str">
        <f>IF(OR($F3980&lt;Lower_Limit,$F3980&gt;Upper_Limit),TRUE,IF($F3980&gt;Upper_percentile,"P99",IF($F3980&lt;Lower_percentile,"P01","")))</f>
        <v/>
      </c>
      <c r="H3980" s="44">
        <f>SUMIFS('Sample - Superstore'!S:S,'Sample - Superstore'!$V:$V,$A3980,'Sample - Superstore'!$N:$N,$B3980)</f>
        <v>1</v>
      </c>
      <c r="I3980" s="45">
        <f>SUMIFS('Sample - Superstore'!T:T,'Sample - Superstore'!$V:$V,$A3980,'Sample - Superstore'!$N:$N,$B3980)</f>
        <v>0.4</v>
      </c>
      <c r="J3980" s="42">
        <f>SUMIFS('Sample - Superstore'!U:U,'Sample - Superstore'!$V:$V,$A3980,'Sample - Superstore'!$N:$N,$B3980)</f>
        <v>-116.7537646</v>
      </c>
      <c r="N3980" s="40"/>
    </row>
    <row r="3981">
      <c r="A3981" s="41" t="s">
        <v>8640</v>
      </c>
      <c r="B3981" s="36" t="s">
        <v>3941</v>
      </c>
      <c r="C3981" s="36" t="s">
        <v>51</v>
      </c>
      <c r="D3981" s="36" t="s">
        <v>283</v>
      </c>
      <c r="E3981" s="36" t="s">
        <v>3942</v>
      </c>
      <c r="F3981" s="42">
        <f>SUMIFS('Sample - Superstore'!R:R,'Sample - Superstore'!$V:$V,$A3981,'Sample - Superstore'!$N:$N,$B3981)</f>
        <v>130.2807407</v>
      </c>
      <c r="G3981" s="43" t="str">
        <f>IF(OR($F3981&lt;Lower_Limit,$F3981&gt;Upper_Limit),TRUE,IF($F3981&gt;Upper_percentile,"P99",IF($F3981&lt;Lower_percentile,"P01","")))</f>
        <v/>
      </c>
      <c r="H3981" s="44">
        <f>SUMIFS('Sample - Superstore'!S:S,'Sample - Superstore'!$V:$V,$A3981,'Sample - Superstore'!$N:$N,$B3981)</f>
        <v>8</v>
      </c>
      <c r="I3981" s="45">
        <f>SUMIFS('Sample - Superstore'!T:T,'Sample - Superstore'!$V:$V,$A3981,'Sample - Superstore'!$N:$N,$B3981)</f>
        <v>0</v>
      </c>
      <c r="J3981" s="42">
        <f>SUMIFS('Sample - Superstore'!U:U,'Sample - Superstore'!$V:$V,$A3981,'Sample - Superstore'!$N:$N,$B3981)</f>
        <v>37.78141481</v>
      </c>
      <c r="N3981" s="40"/>
    </row>
    <row r="3982">
      <c r="A3982" s="41" t="s">
        <v>8640</v>
      </c>
      <c r="B3982" s="36" t="s">
        <v>3768</v>
      </c>
      <c r="C3982" s="36" t="s">
        <v>51</v>
      </c>
      <c r="D3982" s="36" t="s">
        <v>76</v>
      </c>
      <c r="E3982" s="36" t="s">
        <v>3769</v>
      </c>
      <c r="F3982" s="42">
        <f>SUMIFS('Sample - Superstore'!R:R,'Sample - Superstore'!$V:$V,$A3982,'Sample - Superstore'!$N:$N,$B3982)</f>
        <v>33.06719342</v>
      </c>
      <c r="G3982" s="43" t="str">
        <f>IF(OR($F3982&lt;Lower_Limit,$F3982&gt;Upper_Limit),TRUE,IF($F3982&gt;Upper_percentile,"P99",IF($F3982&lt;Lower_percentile,"P01","")))</f>
        <v/>
      </c>
      <c r="H3982" s="44">
        <f>SUMIFS('Sample - Superstore'!S:S,'Sample - Superstore'!$V:$V,$A3982,'Sample - Superstore'!$N:$N,$B3982)</f>
        <v>8</v>
      </c>
      <c r="I3982" s="45">
        <f>SUMIFS('Sample - Superstore'!T:T,'Sample - Superstore'!$V:$V,$A3982,'Sample - Superstore'!$N:$N,$B3982)</f>
        <v>0.2</v>
      </c>
      <c r="J3982" s="42">
        <f>SUMIFS('Sample - Superstore'!U:U,'Sample - Superstore'!$V:$V,$A3982,'Sample - Superstore'!$N:$N,$B3982)</f>
        <v>11.16017778</v>
      </c>
      <c r="N3982" s="40"/>
    </row>
    <row r="3983">
      <c r="A3983" s="41" t="s">
        <v>8640</v>
      </c>
      <c r="B3983" s="36" t="s">
        <v>2295</v>
      </c>
      <c r="C3983" s="36" t="s">
        <v>39</v>
      </c>
      <c r="D3983" s="36" t="s">
        <v>40</v>
      </c>
      <c r="E3983" s="36" t="s">
        <v>2296</v>
      </c>
      <c r="F3983" s="42">
        <f>SUMIFS('Sample - Superstore'!R:R,'Sample - Superstore'!$V:$V,$A3983,'Sample - Superstore'!$N:$N,$B3983)</f>
        <v>247.6661728</v>
      </c>
      <c r="G3983" s="43" t="str">
        <f>IF(OR($F3983&lt;Lower_Limit,$F3983&gt;Upper_Limit),TRUE,IF($F3983&gt;Upper_percentile,"P99",IF($F3983&lt;Lower_percentile,"P01","")))</f>
        <v/>
      </c>
      <c r="H3983" s="44">
        <f>SUMIFS('Sample - Superstore'!S:S,'Sample - Superstore'!$V:$V,$A3983,'Sample - Superstore'!$N:$N,$B3983)</f>
        <v>3</v>
      </c>
      <c r="I3983" s="45">
        <f>SUMIFS('Sample - Superstore'!T:T,'Sample - Superstore'!$V:$V,$A3983,'Sample - Superstore'!$N:$N,$B3983)</f>
        <v>0</v>
      </c>
      <c r="J3983" s="42">
        <f>SUMIFS('Sample - Superstore'!U:U,'Sample - Superstore'!$V:$V,$A3983,'Sample - Superstore'!$N:$N,$B3983)</f>
        <v>71.82319012</v>
      </c>
      <c r="N3983" s="40"/>
    </row>
    <row r="3984">
      <c r="A3984" s="41" t="s">
        <v>8640</v>
      </c>
      <c r="B3984" s="36" t="s">
        <v>806</v>
      </c>
      <c r="C3984" s="36" t="s">
        <v>51</v>
      </c>
      <c r="D3984" s="36" t="s">
        <v>297</v>
      </c>
      <c r="E3984" s="36" t="s">
        <v>807</v>
      </c>
      <c r="F3984" s="42">
        <f>SUMIFS('Sample - Superstore'!R:R,'Sample - Superstore'!$V:$V,$A3984,'Sample - Superstore'!$N:$N,$B3984)</f>
        <v>23.64444444</v>
      </c>
      <c r="G3984" s="43" t="str">
        <f>IF(OR($F3984&lt;Lower_Limit,$F3984&gt;Upper_Limit),TRUE,IF($F3984&gt;Upper_percentile,"P99",IF($F3984&lt;Lower_percentile,"P01","")))</f>
        <v/>
      </c>
      <c r="H3984" s="44">
        <f>SUMIFS('Sample - Superstore'!S:S,'Sample - Superstore'!$V:$V,$A3984,'Sample - Superstore'!$N:$N,$B3984)</f>
        <v>6</v>
      </c>
      <c r="I3984" s="45">
        <f>SUMIFS('Sample - Superstore'!T:T,'Sample - Superstore'!$V:$V,$A3984,'Sample - Superstore'!$N:$N,$B3984)</f>
        <v>0</v>
      </c>
      <c r="J3984" s="42">
        <f>SUMIFS('Sample - Superstore'!U:U,'Sample - Superstore'!$V:$V,$A3984,'Sample - Superstore'!$N:$N,$B3984)</f>
        <v>11.34933333</v>
      </c>
      <c r="N3984" s="40"/>
    </row>
    <row r="3985">
      <c r="A3985" s="41" t="s">
        <v>8640</v>
      </c>
      <c r="B3985" s="36" t="s">
        <v>5467</v>
      </c>
      <c r="C3985" s="36" t="s">
        <v>35</v>
      </c>
      <c r="D3985" s="36" t="s">
        <v>263</v>
      </c>
      <c r="E3985" s="36" t="s">
        <v>5468</v>
      </c>
      <c r="F3985" s="42">
        <f>SUMIFS('Sample - Superstore'!R:R,'Sample - Superstore'!$V:$V,$A3985,'Sample - Superstore'!$N:$N,$B3985)</f>
        <v>1604.331852</v>
      </c>
      <c r="G3985" s="43" t="str">
        <f>IF(OR($F3985&lt;Lower_Limit,$F3985&gt;Upper_Limit),TRUE,IF($F3985&gt;Upper_percentile,"P99",IF($F3985&lt;Lower_percentile,"P01","")))</f>
        <v/>
      </c>
      <c r="H3985" s="44">
        <f>SUMIFS('Sample - Superstore'!S:S,'Sample - Superstore'!$V:$V,$A3985,'Sample - Superstore'!$N:$N,$B3985)</f>
        <v>5</v>
      </c>
      <c r="I3985" s="45">
        <f>SUMIFS('Sample - Superstore'!T:T,'Sample - Superstore'!$V:$V,$A3985,'Sample - Superstore'!$N:$N,$B3985)</f>
        <v>0.1</v>
      </c>
      <c r="J3985" s="42">
        <f>SUMIFS('Sample - Superstore'!U:U,'Sample - Superstore'!$V:$V,$A3985,'Sample - Superstore'!$N:$N,$B3985)</f>
        <v>267.388642</v>
      </c>
      <c r="N3985" s="40"/>
    </row>
    <row r="3986">
      <c r="A3986" s="41" t="s">
        <v>8640</v>
      </c>
      <c r="B3986" s="36" t="s">
        <v>1671</v>
      </c>
      <c r="C3986" s="36" t="s">
        <v>51</v>
      </c>
      <c r="D3986" s="36" t="s">
        <v>93</v>
      </c>
      <c r="E3986" s="36" t="s">
        <v>1672</v>
      </c>
      <c r="F3986" s="42">
        <f>SUMIFS('Sample - Superstore'!R:R,'Sample - Superstore'!$V:$V,$A3986,'Sample - Superstore'!$N:$N,$B3986)</f>
        <v>6.155061728</v>
      </c>
      <c r="G3986" s="43" t="str">
        <f>IF(OR($F3986&lt;Lower_Limit,$F3986&gt;Upper_Limit),TRUE,IF($F3986&gt;Upper_percentile,"P99",IF($F3986&lt;Lower_percentile,"P01","")))</f>
        <v/>
      </c>
      <c r="H3986" s="44">
        <f>SUMIFS('Sample - Superstore'!S:S,'Sample - Superstore'!$V:$V,$A3986,'Sample - Superstore'!$N:$N,$B3986)</f>
        <v>3</v>
      </c>
      <c r="I3986" s="45">
        <f>SUMIFS('Sample - Superstore'!T:T,'Sample - Superstore'!$V:$V,$A3986,'Sample - Superstore'!$N:$N,$B3986)</f>
        <v>0</v>
      </c>
      <c r="J3986" s="42">
        <f>SUMIFS('Sample - Superstore'!U:U,'Sample - Superstore'!$V:$V,$A3986,'Sample - Superstore'!$N:$N,$B3986)</f>
        <v>2.769777778</v>
      </c>
      <c r="N3986" s="40"/>
    </row>
    <row r="3987">
      <c r="A3987" s="41" t="s">
        <v>8640</v>
      </c>
      <c r="B3987" s="36" t="s">
        <v>3609</v>
      </c>
      <c r="C3987" s="36" t="s">
        <v>39</v>
      </c>
      <c r="D3987" s="36" t="s">
        <v>61</v>
      </c>
      <c r="E3987" s="36" t="s">
        <v>3610</v>
      </c>
      <c r="F3987" s="42">
        <f>SUMIFS('Sample - Superstore'!R:R,'Sample - Superstore'!$V:$V,$A3987,'Sample - Superstore'!$N:$N,$B3987)</f>
        <v>1646.411523</v>
      </c>
      <c r="G3987" s="43" t="str">
        <f>IF(OR($F3987&lt;Lower_Limit,$F3987&gt;Upper_Limit),TRUE,IF($F3987&gt;Upper_percentile,"P99",IF($F3987&lt;Lower_percentile,"P01","")))</f>
        <v/>
      </c>
      <c r="H3987" s="44">
        <f>SUMIFS('Sample - Superstore'!S:S,'Sample - Superstore'!$V:$V,$A3987,'Sample - Superstore'!$N:$N,$B3987)</f>
        <v>11</v>
      </c>
      <c r="I3987" s="45">
        <f>SUMIFS('Sample - Superstore'!T:T,'Sample - Superstore'!$V:$V,$A3987,'Sample - Superstore'!$N:$N,$B3987)</f>
        <v>0</v>
      </c>
      <c r="J3987" s="42">
        <f>SUMIFS('Sample - Superstore'!U:U,'Sample - Superstore'!$V:$V,$A3987,'Sample - Superstore'!$N:$N,$B3987)</f>
        <v>263.4258436</v>
      </c>
      <c r="N3987" s="40"/>
    </row>
    <row r="3988">
      <c r="A3988" s="41" t="s">
        <v>8640</v>
      </c>
      <c r="B3988" s="36" t="s">
        <v>2411</v>
      </c>
      <c r="C3988" s="36" t="s">
        <v>39</v>
      </c>
      <c r="D3988" s="36" t="s">
        <v>61</v>
      </c>
      <c r="E3988" s="36" t="s">
        <v>2412</v>
      </c>
      <c r="F3988" s="42">
        <f>SUMIFS('Sample - Superstore'!R:R,'Sample - Superstore'!$V:$V,$A3988,'Sample - Superstore'!$N:$N,$B3988)</f>
        <v>299.7193086</v>
      </c>
      <c r="G3988" s="43" t="str">
        <f>IF(OR($F3988&lt;Lower_Limit,$F3988&gt;Upper_Limit),TRUE,IF($F3988&gt;Upper_percentile,"P99",IF($F3988&lt;Lower_percentile,"P01","")))</f>
        <v/>
      </c>
      <c r="H3988" s="44">
        <f>SUMIFS('Sample - Superstore'!S:S,'Sample - Superstore'!$V:$V,$A3988,'Sample - Superstore'!$N:$N,$B3988)</f>
        <v>5</v>
      </c>
      <c r="I3988" s="45">
        <f>SUMIFS('Sample - Superstore'!T:T,'Sample - Superstore'!$V:$V,$A3988,'Sample - Superstore'!$N:$N,$B3988)</f>
        <v>0.2</v>
      </c>
      <c r="J3988" s="42">
        <f>SUMIFS('Sample - Superstore'!U:U,'Sample - Superstore'!$V:$V,$A3988,'Sample - Superstore'!$N:$N,$B3988)</f>
        <v>54.91167407</v>
      </c>
      <c r="N3988" s="40"/>
    </row>
    <row r="3989">
      <c r="A3989" s="41" t="s">
        <v>8640</v>
      </c>
      <c r="B3989" s="36" t="s">
        <v>1342</v>
      </c>
      <c r="C3989" s="36" t="s">
        <v>51</v>
      </c>
      <c r="D3989" s="36" t="s">
        <v>124</v>
      </c>
      <c r="E3989" s="36" t="s">
        <v>1343</v>
      </c>
      <c r="F3989" s="42">
        <f>SUMIFS('Sample - Superstore'!R:R,'Sample - Superstore'!$V:$V,$A3989,'Sample - Superstore'!$N:$N,$B3989)</f>
        <v>21.41761317</v>
      </c>
      <c r="G3989" s="43" t="str">
        <f>IF(OR($F3989&lt;Lower_Limit,$F3989&gt;Upper_Limit),TRUE,IF($F3989&gt;Upper_percentile,"P99",IF($F3989&lt;Lower_percentile,"P01","")))</f>
        <v/>
      </c>
      <c r="H3989" s="44">
        <f>SUMIFS('Sample - Superstore'!S:S,'Sample - Superstore'!$V:$V,$A3989,'Sample - Superstore'!$N:$N,$B3989)</f>
        <v>4</v>
      </c>
      <c r="I3989" s="45">
        <f>SUMIFS('Sample - Superstore'!T:T,'Sample - Superstore'!$V:$V,$A3989,'Sample - Superstore'!$N:$N,$B3989)</f>
        <v>0</v>
      </c>
      <c r="J3989" s="42">
        <f>SUMIFS('Sample - Superstore'!U:U,'Sample - Superstore'!$V:$V,$A3989,'Sample - Superstore'!$N:$N,$B3989)</f>
        <v>9.637925926</v>
      </c>
      <c r="N3989" s="40"/>
    </row>
    <row r="3990">
      <c r="A3990" s="41" t="s">
        <v>8640</v>
      </c>
      <c r="B3990" s="36" t="s">
        <v>2283</v>
      </c>
      <c r="C3990" s="36" t="s">
        <v>51</v>
      </c>
      <c r="D3990" s="36" t="s">
        <v>93</v>
      </c>
      <c r="E3990" s="36" t="s">
        <v>2284</v>
      </c>
      <c r="F3990" s="42">
        <f>SUMIFS('Sample - Superstore'!R:R,'Sample - Superstore'!$V:$V,$A3990,'Sample - Superstore'!$N:$N,$B3990)</f>
        <v>9.4</v>
      </c>
      <c r="G3990" s="43" t="str">
        <f>IF(OR($F3990&lt;Lower_Limit,$F3990&gt;Upper_Limit),TRUE,IF($F3990&gt;Upper_percentile,"P99",IF($F3990&lt;Lower_percentile,"P01","")))</f>
        <v/>
      </c>
      <c r="H3990" s="44">
        <f>SUMIFS('Sample - Superstore'!S:S,'Sample - Superstore'!$V:$V,$A3990,'Sample - Superstore'!$N:$N,$B3990)</f>
        <v>5</v>
      </c>
      <c r="I3990" s="45">
        <f>SUMIFS('Sample - Superstore'!T:T,'Sample - Superstore'!$V:$V,$A3990,'Sample - Superstore'!$N:$N,$B3990)</f>
        <v>0</v>
      </c>
      <c r="J3990" s="42">
        <f>SUMIFS('Sample - Superstore'!U:U,'Sample - Superstore'!$V:$V,$A3990,'Sample - Superstore'!$N:$N,$B3990)</f>
        <v>2.726</v>
      </c>
      <c r="N3990" s="40"/>
    </row>
    <row r="3991">
      <c r="A3991" s="41" t="s">
        <v>8640</v>
      </c>
      <c r="B3991" s="36" t="s">
        <v>6543</v>
      </c>
      <c r="C3991" s="36" t="s">
        <v>51</v>
      </c>
      <c r="D3991" s="36" t="s">
        <v>297</v>
      </c>
      <c r="E3991" s="36" t="s">
        <v>6544</v>
      </c>
      <c r="F3991" s="42">
        <f>SUMIFS('Sample - Superstore'!R:R,'Sample - Superstore'!$V:$V,$A3991,'Sample - Superstore'!$N:$N,$B3991)</f>
        <v>74</v>
      </c>
      <c r="G3991" s="43" t="str">
        <f>IF(OR($F3991&lt;Lower_Limit,$F3991&gt;Upper_Limit),TRUE,IF($F3991&gt;Upper_percentile,"P99",IF($F3991&lt;Lower_percentile,"P01","")))</f>
        <v/>
      </c>
      <c r="H3991" s="44">
        <f>SUMIFS('Sample - Superstore'!S:S,'Sample - Superstore'!$V:$V,$A3991,'Sample - Superstore'!$N:$N,$B3991)</f>
        <v>5</v>
      </c>
      <c r="I3991" s="45">
        <f>SUMIFS('Sample - Superstore'!T:T,'Sample - Superstore'!$V:$V,$A3991,'Sample - Superstore'!$N:$N,$B3991)</f>
        <v>0</v>
      </c>
      <c r="J3991" s="42">
        <f>SUMIFS('Sample - Superstore'!U:U,'Sample - Superstore'!$V:$V,$A3991,'Sample - Superstore'!$N:$N,$B3991)</f>
        <v>37</v>
      </c>
      <c r="N3991" s="40"/>
    </row>
    <row r="3992">
      <c r="A3992" s="41" t="s">
        <v>8640</v>
      </c>
      <c r="B3992" s="36" t="s">
        <v>2631</v>
      </c>
      <c r="C3992" s="36" t="s">
        <v>39</v>
      </c>
      <c r="D3992" s="36" t="s">
        <v>40</v>
      </c>
      <c r="E3992" s="36" t="s">
        <v>2632</v>
      </c>
      <c r="F3992" s="42">
        <f>SUMIFS('Sample - Superstore'!R:R,'Sample - Superstore'!$V:$V,$A3992,'Sample - Superstore'!$N:$N,$B3992)</f>
        <v>201.584</v>
      </c>
      <c r="G3992" s="43" t="str">
        <f>IF(OR($F3992&lt;Lower_Limit,$F3992&gt;Upper_Limit),TRUE,IF($F3992&gt;Upper_percentile,"P99",IF($F3992&lt;Lower_percentile,"P01","")))</f>
        <v/>
      </c>
      <c r="H3992" s="44">
        <f>SUMIFS('Sample - Superstore'!S:S,'Sample - Superstore'!$V:$V,$A3992,'Sample - Superstore'!$N:$N,$B3992)</f>
        <v>2</v>
      </c>
      <c r="I3992" s="45">
        <f>SUMIFS('Sample - Superstore'!T:T,'Sample - Superstore'!$V:$V,$A3992,'Sample - Superstore'!$N:$N,$B3992)</f>
        <v>0.2</v>
      </c>
      <c r="J3992" s="42">
        <f>SUMIFS('Sample - Superstore'!U:U,'Sample - Superstore'!$V:$V,$A3992,'Sample - Superstore'!$N:$N,$B3992)</f>
        <v>12.599</v>
      </c>
      <c r="N3992" s="40"/>
    </row>
    <row r="3993">
      <c r="A3993" s="41" t="s">
        <v>8640</v>
      </c>
      <c r="B3993" s="36" t="s">
        <v>3817</v>
      </c>
      <c r="C3993" s="36" t="s">
        <v>51</v>
      </c>
      <c r="D3993" s="36" t="s">
        <v>52</v>
      </c>
      <c r="E3993" s="36" t="s">
        <v>3818</v>
      </c>
      <c r="F3993" s="42">
        <f>SUMIFS('Sample - Superstore'!R:R,'Sample - Superstore'!$V:$V,$A3993,'Sample - Superstore'!$N:$N,$B3993)</f>
        <v>13.63621399</v>
      </c>
      <c r="G3993" s="43" t="str">
        <f>IF(OR($F3993&lt;Lower_Limit,$F3993&gt;Upper_Limit),TRUE,IF($F3993&gt;Upper_percentile,"P99",IF($F3993&lt;Lower_percentile,"P01","")))</f>
        <v/>
      </c>
      <c r="H3993" s="44">
        <f>SUMIFS('Sample - Superstore'!S:S,'Sample - Superstore'!$V:$V,$A3993,'Sample - Superstore'!$N:$N,$B3993)</f>
        <v>1</v>
      </c>
      <c r="I3993" s="45">
        <f>SUMIFS('Sample - Superstore'!T:T,'Sample - Superstore'!$V:$V,$A3993,'Sample - Superstore'!$N:$N,$B3993)</f>
        <v>0</v>
      </c>
      <c r="J3993" s="42">
        <f>SUMIFS('Sample - Superstore'!U:U,'Sample - Superstore'!$V:$V,$A3993,'Sample - Superstore'!$N:$N,$B3993)</f>
        <v>3.545415638</v>
      </c>
      <c r="N3993" s="40"/>
    </row>
    <row r="3994">
      <c r="A3994" s="41" t="s">
        <v>8640</v>
      </c>
      <c r="B3994" s="36" t="s">
        <v>2500</v>
      </c>
      <c r="C3994" s="36" t="s">
        <v>51</v>
      </c>
      <c r="D3994" s="36" t="s">
        <v>124</v>
      </c>
      <c r="E3994" s="36" t="s">
        <v>2501</v>
      </c>
      <c r="F3994" s="42">
        <f>SUMIFS('Sample - Superstore'!R:R,'Sample - Superstore'!$V:$V,$A3994,'Sample - Superstore'!$N:$N,$B3994)</f>
        <v>150.0555556</v>
      </c>
      <c r="G3994" s="43" t="str">
        <f>IF(OR($F3994&lt;Lower_Limit,$F3994&gt;Upper_Limit),TRUE,IF($F3994&gt;Upper_percentile,"P99",IF($F3994&lt;Lower_percentile,"P01","")))</f>
        <v/>
      </c>
      <c r="H3994" s="44">
        <f>SUMIFS('Sample - Superstore'!S:S,'Sample - Superstore'!$V:$V,$A3994,'Sample - Superstore'!$N:$N,$B3994)</f>
        <v>6</v>
      </c>
      <c r="I3994" s="45">
        <f>SUMIFS('Sample - Superstore'!T:T,'Sample - Superstore'!$V:$V,$A3994,'Sample - Superstore'!$N:$N,$B3994)</f>
        <v>0</v>
      </c>
      <c r="J3994" s="42">
        <f>SUMIFS('Sample - Superstore'!U:U,'Sample - Superstore'!$V:$V,$A3994,'Sample - Superstore'!$N:$N,$B3994)</f>
        <v>70.52611111</v>
      </c>
      <c r="N3994" s="40"/>
    </row>
    <row r="3995">
      <c r="A3995" s="41" t="s">
        <v>8640</v>
      </c>
      <c r="B3995" s="36" t="s">
        <v>7372</v>
      </c>
      <c r="C3995" s="36" t="s">
        <v>51</v>
      </c>
      <c r="D3995" s="36" t="s">
        <v>124</v>
      </c>
      <c r="E3995" s="36" t="s">
        <v>7373</v>
      </c>
      <c r="F3995" s="42">
        <f>SUMIFS('Sample - Superstore'!R:R,'Sample - Superstore'!$V:$V,$A3995,'Sample - Superstore'!$N:$N,$B3995)</f>
        <v>183.6760494</v>
      </c>
      <c r="G3995" s="43" t="str">
        <f>IF(OR($F3995&lt;Lower_Limit,$F3995&gt;Upper_Limit),TRUE,IF($F3995&gt;Upper_percentile,"P99",IF($F3995&lt;Lower_percentile,"P01","")))</f>
        <v/>
      </c>
      <c r="H3995" s="44">
        <f>SUMIFS('Sample - Superstore'!S:S,'Sample - Superstore'!$V:$V,$A3995,'Sample - Superstore'!$N:$N,$B3995)</f>
        <v>3</v>
      </c>
      <c r="I3995" s="45">
        <f>SUMIFS('Sample - Superstore'!T:T,'Sample - Superstore'!$V:$V,$A3995,'Sample - Superstore'!$N:$N,$B3995)</f>
        <v>0</v>
      </c>
      <c r="J3995" s="42">
        <f>SUMIFS('Sample - Superstore'!U:U,'Sample - Superstore'!$V:$V,$A3995,'Sample - Superstore'!$N:$N,$B3995)</f>
        <v>91.83802469</v>
      </c>
      <c r="N3995" s="40"/>
    </row>
    <row r="3996">
      <c r="A3996" s="41" t="s">
        <v>8640</v>
      </c>
      <c r="B3996" s="36" t="s">
        <v>1449</v>
      </c>
      <c r="C3996" s="36" t="s">
        <v>51</v>
      </c>
      <c r="D3996" s="36" t="s">
        <v>272</v>
      </c>
      <c r="E3996" s="36" t="s">
        <v>1450</v>
      </c>
      <c r="F3996" s="42">
        <f>SUMIFS('Sample - Superstore'!R:R,'Sample - Superstore'!$V:$V,$A3996,'Sample - Superstore'!$N:$N,$B3996)</f>
        <v>55.01646091</v>
      </c>
      <c r="G3996" s="43" t="str">
        <f>IF(OR($F3996&lt;Lower_Limit,$F3996&gt;Upper_Limit),TRUE,IF($F3996&gt;Upper_percentile,"P99",IF($F3996&lt;Lower_percentile,"P01","")))</f>
        <v/>
      </c>
      <c r="H3996" s="44">
        <f>SUMIFS('Sample - Superstore'!S:S,'Sample - Superstore'!$V:$V,$A3996,'Sample - Superstore'!$N:$N,$B3996)</f>
        <v>11</v>
      </c>
      <c r="I3996" s="45">
        <f>SUMIFS('Sample - Superstore'!T:T,'Sample - Superstore'!$V:$V,$A3996,'Sample - Superstore'!$N:$N,$B3996)</f>
        <v>0.2</v>
      </c>
      <c r="J3996" s="42">
        <f>SUMIFS('Sample - Superstore'!U:U,'Sample - Superstore'!$V:$V,$A3996,'Sample - Superstore'!$N:$N,$B3996)</f>
        <v>23.80576132</v>
      </c>
      <c r="N3996" s="40"/>
    </row>
    <row r="3997">
      <c r="A3997" s="41" t="s">
        <v>8640</v>
      </c>
      <c r="B3997" s="36" t="s">
        <v>1397</v>
      </c>
      <c r="C3997" s="36" t="s">
        <v>51</v>
      </c>
      <c r="D3997" s="36" t="s">
        <v>283</v>
      </c>
      <c r="E3997" s="36" t="s">
        <v>1398</v>
      </c>
      <c r="F3997" s="42">
        <f>SUMIFS('Sample - Superstore'!R:R,'Sample - Superstore'!$V:$V,$A3997,'Sample - Superstore'!$N:$N,$B3997)</f>
        <v>18.16674897</v>
      </c>
      <c r="G3997" s="43" t="str">
        <f>IF(OR($F3997&lt;Lower_Limit,$F3997&gt;Upper_Limit),TRUE,IF($F3997&gt;Upper_percentile,"P99",IF($F3997&lt;Lower_percentile,"P01","")))</f>
        <v/>
      </c>
      <c r="H3997" s="44">
        <f>SUMIFS('Sample - Superstore'!S:S,'Sample - Superstore'!$V:$V,$A3997,'Sample - Superstore'!$N:$N,$B3997)</f>
        <v>3</v>
      </c>
      <c r="I3997" s="45">
        <f>SUMIFS('Sample - Superstore'!T:T,'Sample - Superstore'!$V:$V,$A3997,'Sample - Superstore'!$N:$N,$B3997)</f>
        <v>1</v>
      </c>
      <c r="J3997" s="42">
        <f>SUMIFS('Sample - Superstore'!U:U,'Sample - Superstore'!$V:$V,$A3997,'Sample - Superstore'!$N:$N,$B3997)</f>
        <v>-18.03682222</v>
      </c>
      <c r="N3997" s="40"/>
    </row>
    <row r="3998">
      <c r="A3998" s="41" t="s">
        <v>8640</v>
      </c>
      <c r="B3998" s="36" t="s">
        <v>440</v>
      </c>
      <c r="C3998" s="36" t="s">
        <v>51</v>
      </c>
      <c r="D3998" s="36" t="s">
        <v>52</v>
      </c>
      <c r="E3998" s="36" t="s">
        <v>441</v>
      </c>
      <c r="F3998" s="42">
        <f>SUMIFS('Sample - Superstore'!R:R,'Sample - Superstore'!$V:$V,$A3998,'Sample - Superstore'!$N:$N,$B3998)</f>
        <v>295.142716</v>
      </c>
      <c r="G3998" s="43" t="str">
        <f>IF(OR($F3998&lt;Lower_Limit,$F3998&gt;Upper_Limit),TRUE,IF($F3998&gt;Upper_percentile,"P99",IF($F3998&lt;Lower_percentile,"P01","")))</f>
        <v/>
      </c>
      <c r="H3998" s="44">
        <f>SUMIFS('Sample - Superstore'!S:S,'Sample - Superstore'!$V:$V,$A3998,'Sample - Superstore'!$N:$N,$B3998)</f>
        <v>5</v>
      </c>
      <c r="I3998" s="45">
        <f>SUMIFS('Sample - Superstore'!T:T,'Sample - Superstore'!$V:$V,$A3998,'Sample - Superstore'!$N:$N,$B3998)</f>
        <v>0.2</v>
      </c>
      <c r="J3998" s="42">
        <f>SUMIFS('Sample - Superstore'!U:U,'Sample - Superstore'!$V:$V,$A3998,'Sample - Superstore'!$N:$N,$B3998)</f>
        <v>-55.33925926</v>
      </c>
      <c r="N3998" s="40"/>
    </row>
    <row r="3999">
      <c r="A3999" s="41" t="s">
        <v>8640</v>
      </c>
      <c r="B3999" s="36" t="s">
        <v>5271</v>
      </c>
      <c r="C3999" s="36" t="s">
        <v>39</v>
      </c>
      <c r="D3999" s="36" t="s">
        <v>61</v>
      </c>
      <c r="E3999" s="36" t="s">
        <v>5272</v>
      </c>
      <c r="F3999" s="42">
        <f>SUMIFS('Sample - Superstore'!R:R,'Sample - Superstore'!$V:$V,$A3999,'Sample - Superstore'!$N:$N,$B3999)</f>
        <v>50.89185185</v>
      </c>
      <c r="G3999" s="43" t="str">
        <f>IF(OR($F3999&lt;Lower_Limit,$F3999&gt;Upper_Limit),TRUE,IF($F3999&gt;Upper_percentile,"P99",IF($F3999&lt;Lower_percentile,"P01","")))</f>
        <v/>
      </c>
      <c r="H3999" s="44">
        <f>SUMIFS('Sample - Superstore'!S:S,'Sample - Superstore'!$V:$V,$A3999,'Sample - Superstore'!$N:$N,$B3999)</f>
        <v>3</v>
      </c>
      <c r="I3999" s="45">
        <f>SUMIFS('Sample - Superstore'!T:T,'Sample - Superstore'!$V:$V,$A3999,'Sample - Superstore'!$N:$N,$B3999)</f>
        <v>0.2</v>
      </c>
      <c r="J3999" s="42">
        <f>SUMIFS('Sample - Superstore'!U:U,'Sample - Superstore'!$V:$V,$A3999,'Sample - Superstore'!$N:$N,$B3999)</f>
        <v>-8.906074074</v>
      </c>
      <c r="N3999" s="40"/>
    </row>
    <row r="4000">
      <c r="A4000" s="41" t="s">
        <v>8640</v>
      </c>
      <c r="B4000" s="36" t="s">
        <v>2439</v>
      </c>
      <c r="C4000" s="36" t="s">
        <v>51</v>
      </c>
      <c r="D4000" s="36" t="s">
        <v>76</v>
      </c>
      <c r="E4000" s="36" t="s">
        <v>2440</v>
      </c>
      <c r="F4000" s="42">
        <f>SUMIFS('Sample - Superstore'!R:R,'Sample - Superstore'!$V:$V,$A4000,'Sample - Superstore'!$N:$N,$B4000)</f>
        <v>18.72</v>
      </c>
      <c r="G4000" s="43" t="str">
        <f>IF(OR($F4000&lt;Lower_Limit,$F4000&gt;Upper_Limit),TRUE,IF($F4000&gt;Upper_percentile,"P99",IF($F4000&lt;Lower_percentile,"P01","")))</f>
        <v/>
      </c>
      <c r="H4000" s="44">
        <f>SUMIFS('Sample - Superstore'!S:S,'Sample - Superstore'!$V:$V,$A4000,'Sample - Superstore'!$N:$N,$B4000)</f>
        <v>5</v>
      </c>
      <c r="I4000" s="45">
        <f>SUMIFS('Sample - Superstore'!T:T,'Sample - Superstore'!$V:$V,$A4000,'Sample - Superstore'!$N:$N,$B4000)</f>
        <v>0.2</v>
      </c>
      <c r="J4000" s="42">
        <f>SUMIFS('Sample - Superstore'!U:U,'Sample - Superstore'!$V:$V,$A4000,'Sample - Superstore'!$N:$N,$B4000)</f>
        <v>6.552</v>
      </c>
      <c r="N4000" s="40"/>
    </row>
    <row r="4001">
      <c r="A4001" s="41" t="s">
        <v>8640</v>
      </c>
      <c r="B4001" s="36" t="s">
        <v>7083</v>
      </c>
      <c r="C4001" s="36" t="s">
        <v>35</v>
      </c>
      <c r="D4001" s="36" t="s">
        <v>73</v>
      </c>
      <c r="E4001" s="36" t="s">
        <v>7084</v>
      </c>
      <c r="F4001" s="42">
        <f>SUMIFS('Sample - Superstore'!R:R,'Sample - Superstore'!$V:$V,$A4001,'Sample - Superstore'!$N:$N,$B4001)</f>
        <v>236.528</v>
      </c>
      <c r="G4001" s="43" t="str">
        <f>IF(OR($F4001&lt;Lower_Limit,$F4001&gt;Upper_Limit),TRUE,IF($F4001&gt;Upper_percentile,"P99",IF($F4001&lt;Lower_percentile,"P01","")))</f>
        <v/>
      </c>
      <c r="H4001" s="44">
        <f>SUMIFS('Sample - Superstore'!S:S,'Sample - Superstore'!$V:$V,$A4001,'Sample - Superstore'!$N:$N,$B4001)</f>
        <v>2</v>
      </c>
      <c r="I4001" s="45">
        <f>SUMIFS('Sample - Superstore'!T:T,'Sample - Superstore'!$V:$V,$A4001,'Sample - Superstore'!$N:$N,$B4001)</f>
        <v>0.2</v>
      </c>
      <c r="J4001" s="42">
        <f>SUMIFS('Sample - Superstore'!U:U,'Sample - Superstore'!$V:$V,$A4001,'Sample - Superstore'!$N:$N,$B4001)</f>
        <v>-2.9566</v>
      </c>
      <c r="N4001" s="40"/>
    </row>
    <row r="4002">
      <c r="A4002" s="41" t="s">
        <v>8640</v>
      </c>
      <c r="B4002" s="36" t="s">
        <v>2987</v>
      </c>
      <c r="C4002" s="36" t="s">
        <v>35</v>
      </c>
      <c r="D4002" s="36" t="s">
        <v>263</v>
      </c>
      <c r="E4002" s="36" t="s">
        <v>2988</v>
      </c>
      <c r="F4002" s="42">
        <f>SUMIFS('Sample - Superstore'!R:R,'Sample - Superstore'!$V:$V,$A4002,'Sample - Superstore'!$N:$N,$B4002)</f>
        <v>658.1935259</v>
      </c>
      <c r="G4002" s="43" t="str">
        <f>IF(OR($F4002&lt;Lower_Limit,$F4002&gt;Upper_Limit),TRUE,IF($F4002&gt;Upper_percentile,"P99",IF($F4002&lt;Lower_percentile,"P01","")))</f>
        <v/>
      </c>
      <c r="H4002" s="44">
        <f>SUMIFS('Sample - Superstore'!S:S,'Sample - Superstore'!$V:$V,$A4002,'Sample - Superstore'!$N:$N,$B4002)</f>
        <v>7</v>
      </c>
      <c r="I4002" s="45">
        <f>SUMIFS('Sample - Superstore'!T:T,'Sample - Superstore'!$V:$V,$A4002,'Sample - Superstore'!$N:$N,$B4002)</f>
        <v>0.3</v>
      </c>
      <c r="J4002" s="42">
        <f>SUMIFS('Sample - Superstore'!U:U,'Sample - Superstore'!$V:$V,$A4002,'Sample - Superstore'!$N:$N,$B4002)</f>
        <v>72.14864926</v>
      </c>
      <c r="N4002" s="40"/>
    </row>
    <row r="4003">
      <c r="A4003" s="41" t="s">
        <v>8640</v>
      </c>
      <c r="B4003" s="36" t="s">
        <v>4080</v>
      </c>
      <c r="C4003" s="36" t="s">
        <v>51</v>
      </c>
      <c r="D4003" s="36" t="s">
        <v>76</v>
      </c>
      <c r="E4003" s="36" t="s">
        <v>4081</v>
      </c>
      <c r="F4003" s="42">
        <f>SUMIFS('Sample - Superstore'!R:R,'Sample - Superstore'!$V:$V,$A4003,'Sample - Superstore'!$N:$N,$B4003)</f>
        <v>2992.969746</v>
      </c>
      <c r="G4003" s="43" t="str">
        <f>IF(OR($F4003&lt;Lower_Limit,$F4003&gt;Upper_Limit),TRUE,IF($F4003&gt;Upper_percentile,"P99",IF($F4003&lt;Lower_percentile,"P01","")))</f>
        <v>P99</v>
      </c>
      <c r="H4003" s="44">
        <f>SUMIFS('Sample - Superstore'!S:S,'Sample - Superstore'!$V:$V,$A4003,'Sample - Superstore'!$N:$N,$B4003)</f>
        <v>6</v>
      </c>
      <c r="I4003" s="45">
        <f>SUMIFS('Sample - Superstore'!T:T,'Sample - Superstore'!$V:$V,$A4003,'Sample - Superstore'!$N:$N,$B4003)</f>
        <v>0</v>
      </c>
      <c r="J4003" s="42">
        <f>SUMIFS('Sample - Superstore'!U:U,'Sample - Superstore'!$V:$V,$A4003,'Sample - Superstore'!$N:$N,$B4003)</f>
        <v>1436.625478</v>
      </c>
      <c r="N4003" s="40"/>
    </row>
    <row r="4004">
      <c r="A4004" s="41" t="s">
        <v>8640</v>
      </c>
      <c r="B4004" s="36" t="s">
        <v>2135</v>
      </c>
      <c r="C4004" s="36" t="s">
        <v>51</v>
      </c>
      <c r="D4004" s="36" t="s">
        <v>297</v>
      </c>
      <c r="E4004" s="36" t="s">
        <v>2136</v>
      </c>
      <c r="F4004" s="42">
        <f>SUMIFS('Sample - Superstore'!R:R,'Sample - Superstore'!$V:$V,$A4004,'Sample - Superstore'!$N:$N,$B4004)</f>
        <v>48.33624691</v>
      </c>
      <c r="G4004" s="43" t="str">
        <f>IF(OR($F4004&lt;Lower_Limit,$F4004&gt;Upper_Limit),TRUE,IF($F4004&gt;Upper_percentile,"P99",IF($F4004&lt;Lower_percentile,"P01","")))</f>
        <v/>
      </c>
      <c r="H4004" s="44">
        <f>SUMIFS('Sample - Superstore'!S:S,'Sample - Superstore'!$V:$V,$A4004,'Sample - Superstore'!$N:$N,$B4004)</f>
        <v>7</v>
      </c>
      <c r="I4004" s="45">
        <f>SUMIFS('Sample - Superstore'!T:T,'Sample - Superstore'!$V:$V,$A4004,'Sample - Superstore'!$N:$N,$B4004)</f>
        <v>0.4</v>
      </c>
      <c r="J4004" s="42">
        <f>SUMIFS('Sample - Superstore'!U:U,'Sample - Superstore'!$V:$V,$A4004,'Sample - Superstore'!$N:$N,$B4004)</f>
        <v>16.31348333</v>
      </c>
      <c r="N4004" s="40"/>
    </row>
    <row r="4005">
      <c r="A4005" s="41" t="s">
        <v>8640</v>
      </c>
      <c r="B4005" s="36" t="s">
        <v>3614</v>
      </c>
      <c r="C4005" s="36" t="s">
        <v>51</v>
      </c>
      <c r="D4005" s="36" t="s">
        <v>283</v>
      </c>
      <c r="E4005" s="36" t="s">
        <v>3615</v>
      </c>
      <c r="F4005" s="42">
        <f>SUMIFS('Sample - Superstore'!R:R,'Sample - Superstore'!$V:$V,$A4005,'Sample - Superstore'!$N:$N,$B4005)</f>
        <v>43.1</v>
      </c>
      <c r="G4005" s="43" t="str">
        <f>IF(OR($F4005&lt;Lower_Limit,$F4005&gt;Upper_Limit),TRUE,IF($F4005&gt;Upper_percentile,"P99",IF($F4005&lt;Lower_percentile,"P01","")))</f>
        <v/>
      </c>
      <c r="H4005" s="44">
        <f>SUMIFS('Sample - Superstore'!S:S,'Sample - Superstore'!$V:$V,$A4005,'Sample - Superstore'!$N:$N,$B4005)</f>
        <v>5</v>
      </c>
      <c r="I4005" s="45">
        <f>SUMIFS('Sample - Superstore'!T:T,'Sample - Superstore'!$V:$V,$A4005,'Sample - Superstore'!$N:$N,$B4005)</f>
        <v>0</v>
      </c>
      <c r="J4005" s="42">
        <f>SUMIFS('Sample - Superstore'!U:U,'Sample - Superstore'!$V:$V,$A4005,'Sample - Superstore'!$N:$N,$B4005)</f>
        <v>11.206</v>
      </c>
      <c r="N4005" s="40"/>
    </row>
    <row r="4006">
      <c r="A4006" s="41" t="s">
        <v>8640</v>
      </c>
      <c r="B4006" s="36" t="s">
        <v>6331</v>
      </c>
      <c r="C4006" s="36" t="s">
        <v>35</v>
      </c>
      <c r="D4006" s="36" t="s">
        <v>121</v>
      </c>
      <c r="E4006" s="36" t="s">
        <v>6332</v>
      </c>
      <c r="F4006" s="42">
        <f>SUMIFS('Sample - Superstore'!R:R,'Sample - Superstore'!$V:$V,$A4006,'Sample - Superstore'!$N:$N,$B4006)</f>
        <v>511.5</v>
      </c>
      <c r="G4006" s="43" t="str">
        <f>IF(OR($F4006&lt;Lower_Limit,$F4006&gt;Upper_Limit),TRUE,IF($F4006&gt;Upper_percentile,"P99",IF($F4006&lt;Lower_percentile,"P01","")))</f>
        <v/>
      </c>
      <c r="H4006" s="44">
        <f>SUMIFS('Sample - Superstore'!S:S,'Sample - Superstore'!$V:$V,$A4006,'Sample - Superstore'!$N:$N,$B4006)</f>
        <v>5</v>
      </c>
      <c r="I4006" s="45">
        <f>SUMIFS('Sample - Superstore'!T:T,'Sample - Superstore'!$V:$V,$A4006,'Sample - Superstore'!$N:$N,$B4006)</f>
        <v>0</v>
      </c>
      <c r="J4006" s="42">
        <f>SUMIFS('Sample - Superstore'!U:U,'Sample - Superstore'!$V:$V,$A4006,'Sample - Superstore'!$N:$N,$B4006)</f>
        <v>132.99</v>
      </c>
      <c r="N4006" s="40"/>
    </row>
    <row r="4007">
      <c r="A4007" s="41" t="s">
        <v>8640</v>
      </c>
      <c r="B4007" s="36" t="s">
        <v>1332</v>
      </c>
      <c r="C4007" s="36" t="s">
        <v>51</v>
      </c>
      <c r="D4007" s="36" t="s">
        <v>76</v>
      </c>
      <c r="E4007" s="36" t="s">
        <v>1333</v>
      </c>
      <c r="F4007" s="42">
        <f>SUMIFS('Sample - Superstore'!R:R,'Sample - Superstore'!$V:$V,$A4007,'Sample - Superstore'!$N:$N,$B4007)</f>
        <v>147.92</v>
      </c>
      <c r="G4007" s="43" t="str">
        <f>IF(OR($F4007&lt;Lower_Limit,$F4007&gt;Upper_Limit),TRUE,IF($F4007&gt;Upper_percentile,"P99",IF($F4007&lt;Lower_percentile,"P01","")))</f>
        <v/>
      </c>
      <c r="H4007" s="44">
        <f>SUMIFS('Sample - Superstore'!S:S,'Sample - Superstore'!$V:$V,$A4007,'Sample - Superstore'!$N:$N,$B4007)</f>
        <v>5</v>
      </c>
      <c r="I4007" s="45">
        <f>SUMIFS('Sample - Superstore'!T:T,'Sample - Superstore'!$V:$V,$A4007,'Sample - Superstore'!$N:$N,$B4007)</f>
        <v>0.2</v>
      </c>
      <c r="J4007" s="42">
        <f>SUMIFS('Sample - Superstore'!U:U,'Sample - Superstore'!$V:$V,$A4007,'Sample - Superstore'!$N:$N,$B4007)</f>
        <v>46.225</v>
      </c>
      <c r="N4007" s="40"/>
    </row>
    <row r="4008">
      <c r="A4008" s="41" t="s">
        <v>8640</v>
      </c>
      <c r="B4008" s="36" t="s">
        <v>3336</v>
      </c>
      <c r="C4008" s="36" t="s">
        <v>51</v>
      </c>
      <c r="D4008" s="36" t="s">
        <v>76</v>
      </c>
      <c r="E4008" s="36" t="s">
        <v>3337</v>
      </c>
      <c r="F4008" s="42">
        <f>SUMIFS('Sample - Superstore'!R:R,'Sample - Superstore'!$V:$V,$A4008,'Sample - Superstore'!$N:$N,$B4008)</f>
        <v>106.7504494</v>
      </c>
      <c r="G4008" s="43" t="str">
        <f>IF(OR($F4008&lt;Lower_Limit,$F4008&gt;Upper_Limit),TRUE,IF($F4008&gt;Upper_percentile,"P99",IF($F4008&lt;Lower_percentile,"P01","")))</f>
        <v/>
      </c>
      <c r="H4008" s="44">
        <f>SUMIFS('Sample - Superstore'!S:S,'Sample - Superstore'!$V:$V,$A4008,'Sample - Superstore'!$N:$N,$B4008)</f>
        <v>14</v>
      </c>
      <c r="I4008" s="45">
        <f>SUMIFS('Sample - Superstore'!T:T,'Sample - Superstore'!$V:$V,$A4008,'Sample - Superstore'!$N:$N,$B4008)</f>
        <v>1.6</v>
      </c>
      <c r="J4008" s="42">
        <f>SUMIFS('Sample - Superstore'!U:U,'Sample - Superstore'!$V:$V,$A4008,'Sample - Superstore'!$N:$N,$B4008)</f>
        <v>-170.800719</v>
      </c>
      <c r="N4008" s="40"/>
    </row>
    <row r="4009">
      <c r="A4009" s="41" t="s">
        <v>8640</v>
      </c>
      <c r="B4009" s="36" t="s">
        <v>5316</v>
      </c>
      <c r="C4009" s="36" t="s">
        <v>51</v>
      </c>
      <c r="D4009" s="36" t="s">
        <v>205</v>
      </c>
      <c r="E4009" s="36" t="s">
        <v>5317</v>
      </c>
      <c r="F4009" s="42">
        <f>SUMIFS('Sample - Superstore'!R:R,'Sample - Superstore'!$V:$V,$A4009,'Sample - Superstore'!$N:$N,$B4009)</f>
        <v>15.47327556</v>
      </c>
      <c r="G4009" s="43" t="str">
        <f>IF(OR($F4009&lt;Lower_Limit,$F4009&gt;Upper_Limit),TRUE,IF($F4009&gt;Upper_percentile,"P99",IF($F4009&lt;Lower_percentile,"P01","")))</f>
        <v/>
      </c>
      <c r="H4009" s="44">
        <f>SUMIFS('Sample - Superstore'!S:S,'Sample - Superstore'!$V:$V,$A4009,'Sample - Superstore'!$N:$N,$B4009)</f>
        <v>4</v>
      </c>
      <c r="I4009" s="45">
        <f>SUMIFS('Sample - Superstore'!T:T,'Sample - Superstore'!$V:$V,$A4009,'Sample - Superstore'!$N:$N,$B4009)</f>
        <v>0.2</v>
      </c>
      <c r="J4009" s="42">
        <f>SUMIFS('Sample - Superstore'!U:U,'Sample - Superstore'!$V:$V,$A4009,'Sample - Superstore'!$N:$N,$B4009)</f>
        <v>5.609062389</v>
      </c>
      <c r="N4009" s="40"/>
    </row>
    <row r="4010">
      <c r="A4010" s="41" t="s">
        <v>8640</v>
      </c>
      <c r="B4010" s="36" t="s">
        <v>4590</v>
      </c>
      <c r="C4010" s="36" t="s">
        <v>51</v>
      </c>
      <c r="D4010" s="36" t="s">
        <v>93</v>
      </c>
      <c r="E4010" s="36" t="s">
        <v>4591</v>
      </c>
      <c r="F4010" s="42">
        <f>SUMIFS('Sample - Superstore'!R:R,'Sample - Superstore'!$V:$V,$A4010,'Sample - Superstore'!$N:$N,$B4010)</f>
        <v>5.96</v>
      </c>
      <c r="G4010" s="43" t="str">
        <f>IF(OR($F4010&lt;Lower_Limit,$F4010&gt;Upper_Limit),TRUE,IF($F4010&gt;Upper_percentile,"P99",IF($F4010&lt;Lower_percentile,"P01","")))</f>
        <v/>
      </c>
      <c r="H4010" s="44">
        <f>SUMIFS('Sample - Superstore'!S:S,'Sample - Superstore'!$V:$V,$A4010,'Sample - Superstore'!$N:$N,$B4010)</f>
        <v>2</v>
      </c>
      <c r="I4010" s="45">
        <f>SUMIFS('Sample - Superstore'!T:T,'Sample - Superstore'!$V:$V,$A4010,'Sample - Superstore'!$N:$N,$B4010)</f>
        <v>0</v>
      </c>
      <c r="J4010" s="42">
        <f>SUMIFS('Sample - Superstore'!U:U,'Sample - Superstore'!$V:$V,$A4010,'Sample - Superstore'!$N:$N,$B4010)</f>
        <v>1.6688</v>
      </c>
      <c r="N4010" s="40"/>
    </row>
    <row r="4011">
      <c r="A4011" s="41" t="s">
        <v>8640</v>
      </c>
      <c r="B4011" s="36" t="s">
        <v>228</v>
      </c>
      <c r="C4011" s="36" t="s">
        <v>51</v>
      </c>
      <c r="D4011" s="36" t="s">
        <v>76</v>
      </c>
      <c r="E4011" s="36" t="s">
        <v>229</v>
      </c>
      <c r="F4011" s="42">
        <f>SUMIFS('Sample - Superstore'!R:R,'Sample - Superstore'!$V:$V,$A4011,'Sample - Superstore'!$N:$N,$B4011)</f>
        <v>82.56</v>
      </c>
      <c r="G4011" s="43" t="str">
        <f>IF(OR($F4011&lt;Lower_Limit,$F4011&gt;Upper_Limit),TRUE,IF($F4011&gt;Upper_percentile,"P99",IF($F4011&lt;Lower_percentile,"P01","")))</f>
        <v/>
      </c>
      <c r="H4011" s="44">
        <f>SUMIFS('Sample - Superstore'!S:S,'Sample - Superstore'!$V:$V,$A4011,'Sample - Superstore'!$N:$N,$B4011)</f>
        <v>5</v>
      </c>
      <c r="I4011" s="45">
        <f>SUMIFS('Sample - Superstore'!T:T,'Sample - Superstore'!$V:$V,$A4011,'Sample - Superstore'!$N:$N,$B4011)</f>
        <v>0.2</v>
      </c>
      <c r="J4011" s="42">
        <f>SUMIFS('Sample - Superstore'!U:U,'Sample - Superstore'!$V:$V,$A4011,'Sample - Superstore'!$N:$N,$B4011)</f>
        <v>28.896</v>
      </c>
      <c r="N4011" s="40"/>
    </row>
    <row r="4012">
      <c r="A4012" s="41" t="s">
        <v>8640</v>
      </c>
      <c r="B4012" s="36" t="s">
        <v>1014</v>
      </c>
      <c r="C4012" s="36" t="s">
        <v>39</v>
      </c>
      <c r="D4012" s="36" t="s">
        <v>61</v>
      </c>
      <c r="E4012" s="36" t="s">
        <v>1015</v>
      </c>
      <c r="F4012" s="42">
        <f>SUMIFS('Sample - Superstore'!R:R,'Sample - Superstore'!$V:$V,$A4012,'Sample - Superstore'!$N:$N,$B4012)</f>
        <v>284.97</v>
      </c>
      <c r="G4012" s="43" t="str">
        <f>IF(OR($F4012&lt;Lower_Limit,$F4012&gt;Upper_Limit),TRUE,IF($F4012&gt;Upper_percentile,"P99",IF($F4012&lt;Lower_percentile,"P01","")))</f>
        <v/>
      </c>
      <c r="H4012" s="44">
        <f>SUMIFS('Sample - Superstore'!S:S,'Sample - Superstore'!$V:$V,$A4012,'Sample - Superstore'!$N:$N,$B4012)</f>
        <v>3</v>
      </c>
      <c r="I4012" s="45">
        <f>SUMIFS('Sample - Superstore'!T:T,'Sample - Superstore'!$V:$V,$A4012,'Sample - Superstore'!$N:$N,$B4012)</f>
        <v>0</v>
      </c>
      <c r="J4012" s="42">
        <f>SUMIFS('Sample - Superstore'!U:U,'Sample - Superstore'!$V:$V,$A4012,'Sample - Superstore'!$N:$N,$B4012)</f>
        <v>85.491</v>
      </c>
      <c r="N4012" s="40"/>
    </row>
    <row r="4013">
      <c r="A4013" s="41" t="s">
        <v>8640</v>
      </c>
      <c r="B4013" s="36" t="s">
        <v>1649</v>
      </c>
      <c r="C4013" s="36" t="s">
        <v>51</v>
      </c>
      <c r="D4013" s="36" t="s">
        <v>124</v>
      </c>
      <c r="E4013" s="36" t="s">
        <v>1650</v>
      </c>
      <c r="F4013" s="42">
        <f>SUMIFS('Sample - Superstore'!R:R,'Sample - Superstore'!$V:$V,$A4013,'Sample - Superstore'!$N:$N,$B4013)</f>
        <v>524.8540741</v>
      </c>
      <c r="G4013" s="43" t="str">
        <f>IF(OR($F4013&lt;Lower_Limit,$F4013&gt;Upper_Limit),TRUE,IF($F4013&gt;Upper_percentile,"P99",IF($F4013&lt;Lower_percentile,"P01","")))</f>
        <v/>
      </c>
      <c r="H4013" s="44">
        <f>SUMIFS('Sample - Superstore'!S:S,'Sample - Superstore'!$V:$V,$A4013,'Sample - Superstore'!$N:$N,$B4013)</f>
        <v>4</v>
      </c>
      <c r="I4013" s="45">
        <f>SUMIFS('Sample - Superstore'!T:T,'Sample - Superstore'!$V:$V,$A4013,'Sample - Superstore'!$N:$N,$B4013)</f>
        <v>0</v>
      </c>
      <c r="J4013" s="42">
        <f>SUMIFS('Sample - Superstore'!U:U,'Sample - Superstore'!$V:$V,$A4013,'Sample - Superstore'!$N:$N,$B4013)</f>
        <v>251.9299556</v>
      </c>
      <c r="N4013" s="40"/>
    </row>
    <row r="4014">
      <c r="A4014" s="41" t="s">
        <v>8640</v>
      </c>
      <c r="B4014" s="36" t="s">
        <v>3299</v>
      </c>
      <c r="C4014" s="36" t="s">
        <v>35</v>
      </c>
      <c r="D4014" s="36" t="s">
        <v>263</v>
      </c>
      <c r="E4014" s="36" t="s">
        <v>3300</v>
      </c>
      <c r="F4014" s="42">
        <f>SUMIFS('Sample - Superstore'!R:R,'Sample - Superstore'!$V:$V,$A4014,'Sample - Superstore'!$N:$N,$B4014)</f>
        <v>113.6320333</v>
      </c>
      <c r="G4014" s="43" t="str">
        <f>IF(OR($F4014&lt;Lower_Limit,$F4014&gt;Upper_Limit),TRUE,IF($F4014&gt;Upper_percentile,"P99",IF($F4014&lt;Lower_percentile,"P01","")))</f>
        <v/>
      </c>
      <c r="H4014" s="44">
        <f>SUMIFS('Sample - Superstore'!S:S,'Sample - Superstore'!$V:$V,$A4014,'Sample - Superstore'!$N:$N,$B4014)</f>
        <v>1</v>
      </c>
      <c r="I4014" s="45">
        <f>SUMIFS('Sample - Superstore'!T:T,'Sample - Superstore'!$V:$V,$A4014,'Sample - Superstore'!$N:$N,$B4014)</f>
        <v>0.1</v>
      </c>
      <c r="J4014" s="42">
        <f>SUMIFS('Sample - Superstore'!U:U,'Sample - Superstore'!$V:$V,$A4014,'Sample - Superstore'!$N:$N,$B4014)</f>
        <v>17.67609407</v>
      </c>
      <c r="N4014" s="40"/>
    </row>
    <row r="4015">
      <c r="A4015" s="41" t="s">
        <v>8640</v>
      </c>
      <c r="B4015" s="36" t="s">
        <v>2297</v>
      </c>
      <c r="C4015" s="36" t="s">
        <v>35</v>
      </c>
      <c r="D4015" s="36" t="s">
        <v>263</v>
      </c>
      <c r="E4015" s="36" t="s">
        <v>2298</v>
      </c>
      <c r="F4015" s="42">
        <f>SUMIFS('Sample - Superstore'!R:R,'Sample - Superstore'!$V:$V,$A4015,'Sample - Superstore'!$N:$N,$B4015)</f>
        <v>566.3024889</v>
      </c>
      <c r="G4015" s="43" t="str">
        <f>IF(OR($F4015&lt;Lower_Limit,$F4015&gt;Upper_Limit),TRUE,IF($F4015&gt;Upper_percentile,"P99",IF($F4015&lt;Lower_percentile,"P01","")))</f>
        <v/>
      </c>
      <c r="H4015" s="44">
        <f>SUMIFS('Sample - Superstore'!S:S,'Sample - Superstore'!$V:$V,$A4015,'Sample - Superstore'!$N:$N,$B4015)</f>
        <v>6</v>
      </c>
      <c r="I4015" s="45">
        <f>SUMIFS('Sample - Superstore'!T:T,'Sample - Superstore'!$V:$V,$A4015,'Sample - Superstore'!$N:$N,$B4015)</f>
        <v>0.6</v>
      </c>
      <c r="J4015" s="42">
        <f>SUMIFS('Sample - Superstore'!U:U,'Sample - Superstore'!$V:$V,$A4015,'Sample - Superstore'!$N:$N,$B4015)</f>
        <v>-99.16152889</v>
      </c>
      <c r="N4015" s="40"/>
    </row>
    <row r="4016">
      <c r="A4016" s="41" t="s">
        <v>8640</v>
      </c>
      <c r="B4016" s="36" t="s">
        <v>5495</v>
      </c>
      <c r="C4016" s="36" t="s">
        <v>51</v>
      </c>
      <c r="D4016" s="36" t="s">
        <v>93</v>
      </c>
      <c r="E4016" s="36" t="s">
        <v>886</v>
      </c>
      <c r="F4016" s="42">
        <f>SUMIFS('Sample - Superstore'!R:R,'Sample - Superstore'!$V:$V,$A4016,'Sample - Superstore'!$N:$N,$B4016)</f>
        <v>9.18200823</v>
      </c>
      <c r="G4016" s="43" t="str">
        <f>IF(OR($F4016&lt;Lower_Limit,$F4016&gt;Upper_Limit),TRUE,IF($F4016&gt;Upper_percentile,"P99",IF($F4016&lt;Lower_percentile,"P01","")))</f>
        <v/>
      </c>
      <c r="H4016" s="44">
        <f>SUMIFS('Sample - Superstore'!S:S,'Sample - Superstore'!$V:$V,$A4016,'Sample - Superstore'!$N:$N,$B4016)</f>
        <v>3</v>
      </c>
      <c r="I4016" s="45">
        <f>SUMIFS('Sample - Superstore'!T:T,'Sample - Superstore'!$V:$V,$A4016,'Sample - Superstore'!$N:$N,$B4016)</f>
        <v>0.2</v>
      </c>
      <c r="J4016" s="42">
        <f>SUMIFS('Sample - Superstore'!U:U,'Sample - Superstore'!$V:$V,$A4016,'Sample - Superstore'!$N:$N,$B4016)</f>
        <v>3.339203292</v>
      </c>
      <c r="N4016" s="40"/>
    </row>
    <row r="4017">
      <c r="A4017" s="41" t="s">
        <v>8640</v>
      </c>
      <c r="B4017" s="36" t="s">
        <v>2649</v>
      </c>
      <c r="C4017" s="36" t="s">
        <v>35</v>
      </c>
      <c r="D4017" s="36" t="s">
        <v>36</v>
      </c>
      <c r="E4017" s="36" t="s">
        <v>2650</v>
      </c>
      <c r="F4017" s="42">
        <f>SUMIFS('Sample - Superstore'!R:R,'Sample - Superstore'!$V:$V,$A4017,'Sample - Superstore'!$N:$N,$B4017)</f>
        <v>239.666</v>
      </c>
      <c r="G4017" s="43" t="str">
        <f>IF(OR($F4017&lt;Lower_Limit,$F4017&gt;Upper_Limit),TRUE,IF($F4017&gt;Upper_percentile,"P99",IF($F4017&lt;Lower_percentile,"P01","")))</f>
        <v/>
      </c>
      <c r="H4017" s="44">
        <f>SUMIFS('Sample - Superstore'!S:S,'Sample - Superstore'!$V:$V,$A4017,'Sample - Superstore'!$N:$N,$B4017)</f>
        <v>2</v>
      </c>
      <c r="I4017" s="45">
        <f>SUMIFS('Sample - Superstore'!T:T,'Sample - Superstore'!$V:$V,$A4017,'Sample - Superstore'!$N:$N,$B4017)</f>
        <v>0.15</v>
      </c>
      <c r="J4017" s="42">
        <f>SUMIFS('Sample - Superstore'!U:U,'Sample - Superstore'!$V:$V,$A4017,'Sample - Superstore'!$N:$N,$B4017)</f>
        <v>14.098</v>
      </c>
      <c r="N4017" s="40"/>
    </row>
    <row r="4018">
      <c r="A4018" s="41" t="s">
        <v>8640</v>
      </c>
      <c r="B4018" s="36" t="s">
        <v>6427</v>
      </c>
      <c r="C4018" s="36" t="s">
        <v>35</v>
      </c>
      <c r="D4018" s="36" t="s">
        <v>121</v>
      </c>
      <c r="E4018" s="36" t="s">
        <v>6428</v>
      </c>
      <c r="F4018" s="42">
        <f>SUMIFS('Sample - Superstore'!R:R,'Sample - Superstore'!$V:$V,$A4018,'Sample - Superstore'!$N:$N,$B4018)</f>
        <v>135.6561317</v>
      </c>
      <c r="G4018" s="43" t="str">
        <f>IF(OR($F4018&lt;Lower_Limit,$F4018&gt;Upper_Limit),TRUE,IF($F4018&gt;Upper_percentile,"P99",IF($F4018&lt;Lower_percentile,"P01","")))</f>
        <v/>
      </c>
      <c r="H4018" s="44">
        <f>SUMIFS('Sample - Superstore'!S:S,'Sample - Superstore'!$V:$V,$A4018,'Sample - Superstore'!$N:$N,$B4018)</f>
        <v>5</v>
      </c>
      <c r="I4018" s="45">
        <f>SUMIFS('Sample - Superstore'!T:T,'Sample - Superstore'!$V:$V,$A4018,'Sample - Superstore'!$N:$N,$B4018)</f>
        <v>0.6</v>
      </c>
      <c r="J4018" s="42">
        <f>SUMIFS('Sample - Superstore'!U:U,'Sample - Superstore'!$V:$V,$A4018,'Sample - Superstore'!$N:$N,$B4018)</f>
        <v>-132.2647284</v>
      </c>
      <c r="N4018" s="40"/>
    </row>
    <row r="4019">
      <c r="A4019" s="41" t="s">
        <v>8640</v>
      </c>
      <c r="B4019" s="36" t="s">
        <v>7392</v>
      </c>
      <c r="C4019" s="36" t="s">
        <v>51</v>
      </c>
      <c r="D4019" s="36" t="s">
        <v>124</v>
      </c>
      <c r="E4019" s="36" t="s">
        <v>7393</v>
      </c>
      <c r="F4019" s="42">
        <f>SUMIFS('Sample - Superstore'!R:R,'Sample - Superstore'!$V:$V,$A4019,'Sample - Superstore'!$N:$N,$B4019)</f>
        <v>11.14282469</v>
      </c>
      <c r="G4019" s="43" t="str">
        <f>IF(OR($F4019&lt;Lower_Limit,$F4019&gt;Upper_Limit),TRUE,IF($F4019&gt;Upper_percentile,"P99",IF($F4019&lt;Lower_percentile,"P01","")))</f>
        <v/>
      </c>
      <c r="H4019" s="44">
        <f>SUMIFS('Sample - Superstore'!S:S,'Sample - Superstore'!$V:$V,$A4019,'Sample - Superstore'!$N:$N,$B4019)</f>
        <v>3</v>
      </c>
      <c r="I4019" s="45">
        <f>SUMIFS('Sample - Superstore'!T:T,'Sample - Superstore'!$V:$V,$A4019,'Sample - Superstore'!$N:$N,$B4019)</f>
        <v>0.2</v>
      </c>
      <c r="J4019" s="42">
        <f>SUMIFS('Sample - Superstore'!U:U,'Sample - Superstore'!$V:$V,$A4019,'Sample - Superstore'!$N:$N,$B4019)</f>
        <v>4.178559259</v>
      </c>
      <c r="N4019" s="40"/>
    </row>
    <row r="4020">
      <c r="A4020" s="41" t="s">
        <v>8640</v>
      </c>
      <c r="B4020" s="36" t="s">
        <v>5661</v>
      </c>
      <c r="C4020" s="36" t="s">
        <v>39</v>
      </c>
      <c r="D4020" s="36" t="s">
        <v>61</v>
      </c>
      <c r="E4020" s="36" t="s">
        <v>5662</v>
      </c>
      <c r="F4020" s="42">
        <f>SUMIFS('Sample - Superstore'!R:R,'Sample - Superstore'!$V:$V,$A4020,'Sample - Superstore'!$N:$N,$B4020)</f>
        <v>126.1451852</v>
      </c>
      <c r="G4020" s="43" t="str">
        <f>IF(OR($F4020&lt;Lower_Limit,$F4020&gt;Upper_Limit),TRUE,IF($F4020&gt;Upper_percentile,"P99",IF($F4020&lt;Lower_percentile,"P01","")))</f>
        <v/>
      </c>
      <c r="H4020" s="44">
        <f>SUMIFS('Sample - Superstore'!S:S,'Sample - Superstore'!$V:$V,$A4020,'Sample - Superstore'!$N:$N,$B4020)</f>
        <v>2</v>
      </c>
      <c r="I4020" s="45">
        <f>SUMIFS('Sample - Superstore'!T:T,'Sample - Superstore'!$V:$V,$A4020,'Sample - Superstore'!$N:$N,$B4020)</f>
        <v>0.2</v>
      </c>
      <c r="J4020" s="42">
        <f>SUMIFS('Sample - Superstore'!U:U,'Sample - Superstore'!$V:$V,$A4020,'Sample - Superstore'!$N:$N,$B4020)</f>
        <v>26.80585185</v>
      </c>
      <c r="N4020" s="40"/>
    </row>
    <row r="4021">
      <c r="A4021" s="41" t="s">
        <v>8640</v>
      </c>
      <c r="B4021" s="36" t="s">
        <v>4035</v>
      </c>
      <c r="C4021" s="36" t="s">
        <v>51</v>
      </c>
      <c r="D4021" s="36" t="s">
        <v>93</v>
      </c>
      <c r="E4021" s="36" t="s">
        <v>4036</v>
      </c>
      <c r="F4021" s="42">
        <f>SUMIFS('Sample - Superstore'!R:R,'Sample - Superstore'!$V:$V,$A4021,'Sample - Superstore'!$N:$N,$B4021)</f>
        <v>12.75887407</v>
      </c>
      <c r="G4021" s="43" t="str">
        <f>IF(OR($F4021&lt;Lower_Limit,$F4021&gt;Upper_Limit),TRUE,IF($F4021&gt;Upper_percentile,"P99",IF($F4021&lt;Lower_percentile,"P01","")))</f>
        <v/>
      </c>
      <c r="H4021" s="44">
        <f>SUMIFS('Sample - Superstore'!S:S,'Sample - Superstore'!$V:$V,$A4021,'Sample - Superstore'!$N:$N,$B4021)</f>
        <v>7</v>
      </c>
      <c r="I4021" s="45">
        <f>SUMIFS('Sample - Superstore'!T:T,'Sample - Superstore'!$V:$V,$A4021,'Sample - Superstore'!$N:$N,$B4021)</f>
        <v>0.2</v>
      </c>
      <c r="J4021" s="42">
        <f>SUMIFS('Sample - Superstore'!U:U,'Sample - Superstore'!$V:$V,$A4021,'Sample - Superstore'!$N:$N,$B4021)</f>
        <v>3.987148148</v>
      </c>
      <c r="N4021" s="40"/>
    </row>
    <row r="4022">
      <c r="A4022" s="41" t="s">
        <v>8640</v>
      </c>
      <c r="B4022" s="36" t="s">
        <v>4624</v>
      </c>
      <c r="C4022" s="36" t="s">
        <v>51</v>
      </c>
      <c r="D4022" s="36" t="s">
        <v>52</v>
      </c>
      <c r="E4022" s="36" t="s">
        <v>7252</v>
      </c>
      <c r="F4022" s="42">
        <f>SUMIFS('Sample - Superstore'!R:R,'Sample - Superstore'!$V:$V,$A4022,'Sample - Superstore'!$N:$N,$B4022)</f>
        <v>46.2339283</v>
      </c>
      <c r="G4022" s="43" t="str">
        <f>IF(OR($F4022&lt;Lower_Limit,$F4022&gt;Upper_Limit),TRUE,IF($F4022&gt;Upper_percentile,"P99",IF($F4022&lt;Lower_percentile,"P01","")))</f>
        <v/>
      </c>
      <c r="H4022" s="44">
        <f>SUMIFS('Sample - Superstore'!S:S,'Sample - Superstore'!$V:$V,$A4022,'Sample - Superstore'!$N:$N,$B4022)</f>
        <v>3</v>
      </c>
      <c r="I4022" s="45">
        <f>SUMIFS('Sample - Superstore'!T:T,'Sample - Superstore'!$V:$V,$A4022,'Sample - Superstore'!$N:$N,$B4022)</f>
        <v>0.2</v>
      </c>
      <c r="J4022" s="42">
        <f>SUMIFS('Sample - Superstore'!U:U,'Sample - Superstore'!$V:$V,$A4022,'Sample - Superstore'!$N:$N,$B4022)</f>
        <v>6.043073185</v>
      </c>
      <c r="N4022" s="40"/>
    </row>
    <row r="4023">
      <c r="A4023" s="41" t="s">
        <v>8640</v>
      </c>
      <c r="B4023" s="36" t="s">
        <v>7396</v>
      </c>
      <c r="C4023" s="36" t="s">
        <v>51</v>
      </c>
      <c r="D4023" s="36" t="s">
        <v>93</v>
      </c>
      <c r="E4023" s="36" t="s">
        <v>7397</v>
      </c>
      <c r="F4023" s="42">
        <f>SUMIFS('Sample - Superstore'!R:R,'Sample - Superstore'!$V:$V,$A4023,'Sample - Superstore'!$N:$N,$B4023)</f>
        <v>16.4242963</v>
      </c>
      <c r="G4023" s="43" t="str">
        <f>IF(OR($F4023&lt;Lower_Limit,$F4023&gt;Upper_Limit),TRUE,IF($F4023&gt;Upper_percentile,"P99",IF($F4023&lt;Lower_percentile,"P01","")))</f>
        <v/>
      </c>
      <c r="H4023" s="44">
        <f>SUMIFS('Sample - Superstore'!S:S,'Sample - Superstore'!$V:$V,$A4023,'Sample - Superstore'!$N:$N,$B4023)</f>
        <v>5</v>
      </c>
      <c r="I4023" s="45">
        <f>SUMIFS('Sample - Superstore'!T:T,'Sample - Superstore'!$V:$V,$A4023,'Sample - Superstore'!$N:$N,$B4023)</f>
        <v>0.2</v>
      </c>
      <c r="J4023" s="42">
        <f>SUMIFS('Sample - Superstore'!U:U,'Sample - Superstore'!$V:$V,$A4023,'Sample - Superstore'!$N:$N,$B4023)</f>
        <v>4.721985185</v>
      </c>
      <c r="N4023" s="40"/>
    </row>
    <row r="4024">
      <c r="A4024" s="41" t="s">
        <v>8640</v>
      </c>
      <c r="B4024" s="36" t="s">
        <v>307</v>
      </c>
      <c r="C4024" s="36" t="s">
        <v>39</v>
      </c>
      <c r="D4024" s="36" t="s">
        <v>61</v>
      </c>
      <c r="E4024" s="36" t="s">
        <v>308</v>
      </c>
      <c r="F4024" s="42">
        <f>SUMIFS('Sample - Superstore'!R:R,'Sample - Superstore'!$V:$V,$A4024,'Sample - Superstore'!$N:$N,$B4024)</f>
        <v>115.1202963</v>
      </c>
      <c r="G4024" s="43" t="str">
        <f>IF(OR($F4024&lt;Lower_Limit,$F4024&gt;Upper_Limit),TRUE,IF($F4024&gt;Upper_percentile,"P99",IF($F4024&lt;Lower_percentile,"P01","")))</f>
        <v/>
      </c>
      <c r="H4024" s="44">
        <f>SUMIFS('Sample - Superstore'!S:S,'Sample - Superstore'!$V:$V,$A4024,'Sample - Superstore'!$N:$N,$B4024)</f>
        <v>4</v>
      </c>
      <c r="I4024" s="45">
        <f>SUMIFS('Sample - Superstore'!T:T,'Sample - Superstore'!$V:$V,$A4024,'Sample - Superstore'!$N:$N,$B4024)</f>
        <v>0</v>
      </c>
      <c r="J4024" s="42">
        <f>SUMIFS('Sample - Superstore'!U:U,'Sample - Superstore'!$V:$V,$A4024,'Sample - Superstore'!$N:$N,$B4024)</f>
        <v>49.50172741</v>
      </c>
      <c r="N4024" s="40"/>
    </row>
    <row r="4025">
      <c r="A4025" s="41" t="s">
        <v>8640</v>
      </c>
      <c r="B4025" s="36" t="s">
        <v>5534</v>
      </c>
      <c r="C4025" s="36" t="s">
        <v>35</v>
      </c>
      <c r="D4025" s="36" t="s">
        <v>73</v>
      </c>
      <c r="E4025" s="36" t="s">
        <v>5535</v>
      </c>
      <c r="F4025" s="42">
        <f>SUMIFS('Sample - Superstore'!R:R,'Sample - Superstore'!$V:$V,$A4025,'Sample - Superstore'!$N:$N,$B4025)</f>
        <v>1322.352</v>
      </c>
      <c r="G4025" s="43" t="str">
        <f>IF(OR($F4025&lt;Lower_Limit,$F4025&gt;Upper_Limit),TRUE,IF($F4025&gt;Upper_percentile,"P99",IF($F4025&lt;Lower_percentile,"P01","")))</f>
        <v/>
      </c>
      <c r="H4025" s="44">
        <f>SUMIFS('Sample - Superstore'!S:S,'Sample - Superstore'!$V:$V,$A4025,'Sample - Superstore'!$N:$N,$B4025)</f>
        <v>3</v>
      </c>
      <c r="I4025" s="45">
        <f>SUMIFS('Sample - Superstore'!T:T,'Sample - Superstore'!$V:$V,$A4025,'Sample - Superstore'!$N:$N,$B4025)</f>
        <v>0.2</v>
      </c>
      <c r="J4025" s="42">
        <f>SUMIFS('Sample - Superstore'!U:U,'Sample - Superstore'!$V:$V,$A4025,'Sample - Superstore'!$N:$N,$B4025)</f>
        <v>-99.1764</v>
      </c>
      <c r="N4025" s="40"/>
    </row>
    <row r="4026">
      <c r="A4026" s="41" t="s">
        <v>8640</v>
      </c>
      <c r="B4026" s="36" t="s">
        <v>7401</v>
      </c>
      <c r="C4026" s="36" t="s">
        <v>51</v>
      </c>
      <c r="D4026" s="36" t="s">
        <v>124</v>
      </c>
      <c r="E4026" s="36" t="s">
        <v>7402</v>
      </c>
      <c r="F4026" s="42">
        <f>SUMIFS('Sample - Superstore'!R:R,'Sample - Superstore'!$V:$V,$A4026,'Sample - Superstore'!$N:$N,$B4026)</f>
        <v>29.53244593</v>
      </c>
      <c r="G4026" s="43" t="str">
        <f>IF(OR($F4026&lt;Lower_Limit,$F4026&gt;Upper_Limit),TRUE,IF($F4026&gt;Upper_percentile,"P99",IF($F4026&lt;Lower_percentile,"P01","")))</f>
        <v/>
      </c>
      <c r="H4026" s="44">
        <f>SUMIFS('Sample - Superstore'!S:S,'Sample - Superstore'!$V:$V,$A4026,'Sample - Superstore'!$N:$N,$B4026)</f>
        <v>7</v>
      </c>
      <c r="I4026" s="45">
        <f>SUMIFS('Sample - Superstore'!T:T,'Sample - Superstore'!$V:$V,$A4026,'Sample - Superstore'!$N:$N,$B4026)</f>
        <v>0.4</v>
      </c>
      <c r="J4026" s="42">
        <f>SUMIFS('Sample - Superstore'!U:U,'Sample - Superstore'!$V:$V,$A4026,'Sample - Superstore'!$N:$N,$B4026)</f>
        <v>12.02115608</v>
      </c>
      <c r="N4026" s="40"/>
    </row>
    <row r="4027">
      <c r="A4027" s="41" t="s">
        <v>8640</v>
      </c>
      <c r="B4027" s="36" t="s">
        <v>3190</v>
      </c>
      <c r="C4027" s="36" t="s">
        <v>39</v>
      </c>
      <c r="D4027" s="36" t="s">
        <v>40</v>
      </c>
      <c r="E4027" s="36" t="s">
        <v>3191</v>
      </c>
      <c r="F4027" s="42">
        <f>SUMIFS('Sample - Superstore'!R:R,'Sample - Superstore'!$V:$V,$A4027,'Sample - Superstore'!$N:$N,$B4027)</f>
        <v>43.176</v>
      </c>
      <c r="G4027" s="43" t="str">
        <f>IF(OR($F4027&lt;Lower_Limit,$F4027&gt;Upper_Limit),TRUE,IF($F4027&gt;Upper_percentile,"P99",IF($F4027&lt;Lower_percentile,"P01","")))</f>
        <v/>
      </c>
      <c r="H4027" s="44">
        <f>SUMIFS('Sample - Superstore'!S:S,'Sample - Superstore'!$V:$V,$A4027,'Sample - Superstore'!$N:$N,$B4027)</f>
        <v>3</v>
      </c>
      <c r="I4027" s="45">
        <f>SUMIFS('Sample - Superstore'!T:T,'Sample - Superstore'!$V:$V,$A4027,'Sample - Superstore'!$N:$N,$B4027)</f>
        <v>0.2</v>
      </c>
      <c r="J4027" s="42">
        <f>SUMIFS('Sample - Superstore'!U:U,'Sample - Superstore'!$V:$V,$A4027,'Sample - Superstore'!$N:$N,$B4027)</f>
        <v>15.1116</v>
      </c>
      <c r="N4027" s="40"/>
    </row>
    <row r="4028">
      <c r="A4028" s="41" t="s">
        <v>8640</v>
      </c>
      <c r="B4028" s="36" t="s">
        <v>7404</v>
      </c>
      <c r="C4028" s="36" t="s">
        <v>35</v>
      </c>
      <c r="D4028" s="36" t="s">
        <v>36</v>
      </c>
      <c r="E4028" s="36" t="s">
        <v>7405</v>
      </c>
      <c r="F4028" s="42">
        <f>SUMIFS('Sample - Superstore'!R:R,'Sample - Superstore'!$V:$V,$A4028,'Sample - Superstore'!$N:$N,$B4028)</f>
        <v>1032.9956</v>
      </c>
      <c r="G4028" s="43" t="str">
        <f>IF(OR($F4028&lt;Lower_Limit,$F4028&gt;Upper_Limit),TRUE,IF($F4028&gt;Upper_percentile,"P99",IF($F4028&lt;Lower_percentile,"P01","")))</f>
        <v/>
      </c>
      <c r="H4028" s="44">
        <f>SUMIFS('Sample - Superstore'!S:S,'Sample - Superstore'!$V:$V,$A4028,'Sample - Superstore'!$N:$N,$B4028)</f>
        <v>9</v>
      </c>
      <c r="I4028" s="45">
        <f>SUMIFS('Sample - Superstore'!T:T,'Sample - Superstore'!$V:$V,$A4028,'Sample - Superstore'!$N:$N,$B4028)</f>
        <v>0.3</v>
      </c>
      <c r="J4028" s="42">
        <f>SUMIFS('Sample - Superstore'!U:U,'Sample - Superstore'!$V:$V,$A4028,'Sample - Superstore'!$N:$N,$B4028)</f>
        <v>-147.5708</v>
      </c>
      <c r="N4028" s="40"/>
    </row>
    <row r="4029">
      <c r="A4029" s="41" t="s">
        <v>8640</v>
      </c>
      <c r="B4029" s="36" t="s">
        <v>5687</v>
      </c>
      <c r="C4029" s="36" t="s">
        <v>51</v>
      </c>
      <c r="D4029" s="36" t="s">
        <v>124</v>
      </c>
      <c r="E4029" s="36" t="s">
        <v>5688</v>
      </c>
      <c r="F4029" s="42">
        <f>SUMIFS('Sample - Superstore'!R:R,'Sample - Superstore'!$V:$V,$A4029,'Sample - Superstore'!$N:$N,$B4029)</f>
        <v>22.23288889</v>
      </c>
      <c r="G4029" s="43" t="str">
        <f>IF(OR($F4029&lt;Lower_Limit,$F4029&gt;Upper_Limit),TRUE,IF($F4029&gt;Upper_percentile,"P99",IF($F4029&lt;Lower_percentile,"P01","")))</f>
        <v/>
      </c>
      <c r="H4029" s="44">
        <f>SUMIFS('Sample - Superstore'!S:S,'Sample - Superstore'!$V:$V,$A4029,'Sample - Superstore'!$N:$N,$B4029)</f>
        <v>3</v>
      </c>
      <c r="I4029" s="45">
        <f>SUMIFS('Sample - Superstore'!T:T,'Sample - Superstore'!$V:$V,$A4029,'Sample - Superstore'!$N:$N,$B4029)</f>
        <v>0.2</v>
      </c>
      <c r="J4029" s="42">
        <f>SUMIFS('Sample - Superstore'!U:U,'Sample - Superstore'!$V:$V,$A4029,'Sample - Superstore'!$N:$N,$B4029)</f>
        <v>6.947777778</v>
      </c>
      <c r="N4029" s="40"/>
    </row>
    <row r="4030">
      <c r="A4030" s="41" t="s">
        <v>8640</v>
      </c>
      <c r="B4030" s="36" t="s">
        <v>4382</v>
      </c>
      <c r="C4030" s="36" t="s">
        <v>51</v>
      </c>
      <c r="D4030" s="36" t="s">
        <v>93</v>
      </c>
      <c r="E4030" s="36" t="s">
        <v>4383</v>
      </c>
      <c r="F4030" s="42">
        <f>SUMIFS('Sample - Superstore'!R:R,'Sample - Superstore'!$V:$V,$A4030,'Sample - Superstore'!$N:$N,$B4030)</f>
        <v>8.6528</v>
      </c>
      <c r="G4030" s="43" t="str">
        <f>IF(OR($F4030&lt;Lower_Limit,$F4030&gt;Upper_Limit),TRUE,IF($F4030&gt;Upper_percentile,"P99",IF($F4030&lt;Lower_percentile,"P01","")))</f>
        <v/>
      </c>
      <c r="H4030" s="44">
        <f>SUMIFS('Sample - Superstore'!S:S,'Sample - Superstore'!$V:$V,$A4030,'Sample - Superstore'!$N:$N,$B4030)</f>
        <v>3</v>
      </c>
      <c r="I4030" s="45">
        <f>SUMIFS('Sample - Superstore'!T:T,'Sample - Superstore'!$V:$V,$A4030,'Sample - Superstore'!$N:$N,$B4030)</f>
        <v>0.2</v>
      </c>
      <c r="J4030" s="42">
        <f>SUMIFS('Sample - Superstore'!U:U,'Sample - Superstore'!$V:$V,$A4030,'Sample - Superstore'!$N:$N,$B4030)</f>
        <v>1.0816</v>
      </c>
      <c r="N4030" s="40"/>
    </row>
    <row r="4031">
      <c r="A4031" s="41" t="s">
        <v>8640</v>
      </c>
      <c r="B4031" s="36" t="s">
        <v>2739</v>
      </c>
      <c r="C4031" s="36" t="s">
        <v>51</v>
      </c>
      <c r="D4031" s="36" t="s">
        <v>93</v>
      </c>
      <c r="E4031" s="36" t="s">
        <v>2740</v>
      </c>
      <c r="F4031" s="42">
        <f>SUMIFS('Sample - Superstore'!R:R,'Sample - Superstore'!$V:$V,$A4031,'Sample - Superstore'!$N:$N,$B4031)</f>
        <v>10.33528889</v>
      </c>
      <c r="G4031" s="43" t="str">
        <f>IF(OR($F4031&lt;Lower_Limit,$F4031&gt;Upper_Limit),TRUE,IF($F4031&gt;Upper_percentile,"P99",IF($F4031&lt;Lower_percentile,"P01","")))</f>
        <v/>
      </c>
      <c r="H4031" s="44">
        <f>SUMIFS('Sample - Superstore'!S:S,'Sample - Superstore'!$V:$V,$A4031,'Sample - Superstore'!$N:$N,$B4031)</f>
        <v>4</v>
      </c>
      <c r="I4031" s="45">
        <f>SUMIFS('Sample - Superstore'!T:T,'Sample - Superstore'!$V:$V,$A4031,'Sample - Superstore'!$N:$N,$B4031)</f>
        <v>0.2</v>
      </c>
      <c r="J4031" s="42">
        <f>SUMIFS('Sample - Superstore'!U:U,'Sample - Superstore'!$V:$V,$A4031,'Sample - Superstore'!$N:$N,$B4031)</f>
        <v>0.7751466667</v>
      </c>
      <c r="N4031" s="40"/>
    </row>
    <row r="4032">
      <c r="A4032" s="41" t="s">
        <v>8640</v>
      </c>
      <c r="B4032" s="36" t="s">
        <v>4356</v>
      </c>
      <c r="C4032" s="36" t="s">
        <v>51</v>
      </c>
      <c r="D4032" s="36" t="s">
        <v>76</v>
      </c>
      <c r="E4032" s="36" t="s">
        <v>4357</v>
      </c>
      <c r="F4032" s="42">
        <f>SUMIFS('Sample - Superstore'!R:R,'Sample - Superstore'!$V:$V,$A4032,'Sample - Superstore'!$N:$N,$B4032)</f>
        <v>31.99733333</v>
      </c>
      <c r="G4032" s="43" t="str">
        <f>IF(OR($F4032&lt;Lower_Limit,$F4032&gt;Upper_Limit),TRUE,IF($F4032&gt;Upper_percentile,"P99",IF($F4032&lt;Lower_percentile,"P01","")))</f>
        <v/>
      </c>
      <c r="H4032" s="44">
        <f>SUMIFS('Sample - Superstore'!S:S,'Sample - Superstore'!$V:$V,$A4032,'Sample - Superstore'!$N:$N,$B4032)</f>
        <v>5</v>
      </c>
      <c r="I4032" s="45">
        <f>SUMIFS('Sample - Superstore'!T:T,'Sample - Superstore'!$V:$V,$A4032,'Sample - Superstore'!$N:$N,$B4032)</f>
        <v>0.7</v>
      </c>
      <c r="J4032" s="42">
        <f>SUMIFS('Sample - Superstore'!U:U,'Sample - Superstore'!$V:$V,$A4032,'Sample - Superstore'!$N:$N,$B4032)</f>
        <v>-25.59786667</v>
      </c>
      <c r="N4032" s="40"/>
    </row>
    <row r="4033">
      <c r="A4033" s="41" t="s">
        <v>8640</v>
      </c>
      <c r="B4033" s="36" t="s">
        <v>238</v>
      </c>
      <c r="C4033" s="36" t="s">
        <v>51</v>
      </c>
      <c r="D4033" s="36" t="s">
        <v>76</v>
      </c>
      <c r="E4033" s="36" t="s">
        <v>239</v>
      </c>
      <c r="F4033" s="42">
        <f>SUMIFS('Sample - Superstore'!R:R,'Sample - Superstore'!$V:$V,$A4033,'Sample - Superstore'!$N:$N,$B4033)</f>
        <v>5.468088889</v>
      </c>
      <c r="G4033" s="43" t="str">
        <f>IF(OR($F4033&lt;Lower_Limit,$F4033&gt;Upper_Limit),TRUE,IF($F4033&gt;Upper_percentile,"P99",IF($F4033&lt;Lower_percentile,"P01","")))</f>
        <v/>
      </c>
      <c r="H4033" s="44">
        <f>SUMIFS('Sample - Superstore'!S:S,'Sample - Superstore'!$V:$V,$A4033,'Sample - Superstore'!$N:$N,$B4033)</f>
        <v>2</v>
      </c>
      <c r="I4033" s="45">
        <f>SUMIFS('Sample - Superstore'!T:T,'Sample - Superstore'!$V:$V,$A4033,'Sample - Superstore'!$N:$N,$B4033)</f>
        <v>0.7</v>
      </c>
      <c r="J4033" s="42">
        <f>SUMIFS('Sample - Superstore'!U:U,'Sample - Superstore'!$V:$V,$A4033,'Sample - Superstore'!$N:$N,$B4033)</f>
        <v>-3.827662222</v>
      </c>
      <c r="N4033" s="40"/>
    </row>
    <row r="4034">
      <c r="A4034" s="41" t="s">
        <v>8640</v>
      </c>
      <c r="B4034" s="36" t="s">
        <v>343</v>
      </c>
      <c r="C4034" s="36" t="s">
        <v>51</v>
      </c>
      <c r="D4034" s="36" t="s">
        <v>124</v>
      </c>
      <c r="E4034" s="36" t="s">
        <v>344</v>
      </c>
      <c r="F4034" s="42">
        <f>SUMIFS('Sample - Superstore'!R:R,'Sample - Superstore'!$V:$V,$A4034,'Sample - Superstore'!$N:$N,$B4034)</f>
        <v>14.42133333</v>
      </c>
      <c r="G4034" s="43" t="str">
        <f>IF(OR($F4034&lt;Lower_Limit,$F4034&gt;Upper_Limit),TRUE,IF($F4034&gt;Upper_percentile,"P99",IF($F4034&lt;Lower_percentile,"P01","")))</f>
        <v/>
      </c>
      <c r="H4034" s="44">
        <f>SUMIFS('Sample - Superstore'!S:S,'Sample - Superstore'!$V:$V,$A4034,'Sample - Superstore'!$N:$N,$B4034)</f>
        <v>4</v>
      </c>
      <c r="I4034" s="45">
        <f>SUMIFS('Sample - Superstore'!T:T,'Sample - Superstore'!$V:$V,$A4034,'Sample - Superstore'!$N:$N,$B4034)</f>
        <v>0.2</v>
      </c>
      <c r="J4034" s="42">
        <f>SUMIFS('Sample - Superstore'!U:U,'Sample - Superstore'!$V:$V,$A4034,'Sample - Superstore'!$N:$N,$B4034)</f>
        <v>4.686933333</v>
      </c>
      <c r="N4034" s="40"/>
    </row>
    <row r="4035">
      <c r="A4035" s="41" t="s">
        <v>8640</v>
      </c>
      <c r="B4035" s="36" t="s">
        <v>904</v>
      </c>
      <c r="C4035" s="36" t="s">
        <v>51</v>
      </c>
      <c r="D4035" s="36" t="s">
        <v>76</v>
      </c>
      <c r="E4035" s="36" t="s">
        <v>5187</v>
      </c>
      <c r="F4035" s="42">
        <f>SUMIFS('Sample - Superstore'!R:R,'Sample - Superstore'!$V:$V,$A4035,'Sample - Superstore'!$N:$N,$B4035)</f>
        <v>487.984</v>
      </c>
      <c r="G4035" s="43" t="str">
        <f>IF(OR($F4035&lt;Lower_Limit,$F4035&gt;Upper_Limit),TRUE,IF($F4035&gt;Upper_percentile,"P99",IF($F4035&lt;Lower_percentile,"P01","")))</f>
        <v/>
      </c>
      <c r="H4035" s="44">
        <f>SUMIFS('Sample - Superstore'!S:S,'Sample - Superstore'!$V:$V,$A4035,'Sample - Superstore'!$N:$N,$B4035)</f>
        <v>2</v>
      </c>
      <c r="I4035" s="45">
        <f>SUMIFS('Sample - Superstore'!T:T,'Sample - Superstore'!$V:$V,$A4035,'Sample - Superstore'!$N:$N,$B4035)</f>
        <v>0.2</v>
      </c>
      <c r="J4035" s="42">
        <f>SUMIFS('Sample - Superstore'!U:U,'Sample - Superstore'!$V:$V,$A4035,'Sample - Superstore'!$N:$N,$B4035)</f>
        <v>152.495</v>
      </c>
      <c r="N4035" s="40"/>
    </row>
    <row r="4036">
      <c r="A4036" s="41" t="s">
        <v>8640</v>
      </c>
      <c r="B4036" s="36" t="s">
        <v>6632</v>
      </c>
      <c r="C4036" s="36" t="s">
        <v>39</v>
      </c>
      <c r="D4036" s="36" t="s">
        <v>40</v>
      </c>
      <c r="E4036" s="36" t="s">
        <v>6633</v>
      </c>
      <c r="F4036" s="42">
        <f>SUMIFS('Sample - Superstore'!R:R,'Sample - Superstore'!$V:$V,$A4036,'Sample - Superstore'!$N:$N,$B4036)</f>
        <v>5.56</v>
      </c>
      <c r="G4036" s="43" t="str">
        <f>IF(OR($F4036&lt;Lower_Limit,$F4036&gt;Upper_Limit),TRUE,IF($F4036&gt;Upper_percentile,"P99",IF($F4036&lt;Lower_percentile,"P01","")))</f>
        <v/>
      </c>
      <c r="H4036" s="44">
        <f>SUMIFS('Sample - Superstore'!S:S,'Sample - Superstore'!$V:$V,$A4036,'Sample - Superstore'!$N:$N,$B4036)</f>
        <v>1</v>
      </c>
      <c r="I4036" s="45">
        <f>SUMIFS('Sample - Superstore'!T:T,'Sample - Superstore'!$V:$V,$A4036,'Sample - Superstore'!$N:$N,$B4036)</f>
        <v>0.2</v>
      </c>
      <c r="J4036" s="42">
        <f>SUMIFS('Sample - Superstore'!U:U,'Sample - Superstore'!$V:$V,$A4036,'Sample - Superstore'!$N:$N,$B4036)</f>
        <v>1.7375</v>
      </c>
      <c r="N4036" s="40"/>
    </row>
    <row r="4037">
      <c r="A4037" s="41" t="s">
        <v>8640</v>
      </c>
      <c r="B4037" s="36" t="s">
        <v>6960</v>
      </c>
      <c r="C4037" s="36" t="s">
        <v>51</v>
      </c>
      <c r="D4037" s="36" t="s">
        <v>52</v>
      </c>
      <c r="E4037" s="36" t="s">
        <v>6961</v>
      </c>
      <c r="F4037" s="42">
        <f>SUMIFS('Sample - Superstore'!R:R,'Sample - Superstore'!$V:$V,$A4037,'Sample - Superstore'!$N:$N,$B4037)</f>
        <v>217.85</v>
      </c>
      <c r="G4037" s="43" t="str">
        <f>IF(OR($F4037&lt;Lower_Limit,$F4037&gt;Upper_Limit),TRUE,IF($F4037&gt;Upper_percentile,"P99",IF($F4037&lt;Lower_percentile,"P01","")))</f>
        <v/>
      </c>
      <c r="H4037" s="44">
        <f>SUMIFS('Sample - Superstore'!S:S,'Sample - Superstore'!$V:$V,$A4037,'Sample - Superstore'!$N:$N,$B4037)</f>
        <v>5</v>
      </c>
      <c r="I4037" s="45">
        <f>SUMIFS('Sample - Superstore'!T:T,'Sample - Superstore'!$V:$V,$A4037,'Sample - Superstore'!$N:$N,$B4037)</f>
        <v>0</v>
      </c>
      <c r="J4037" s="42">
        <f>SUMIFS('Sample - Superstore'!U:U,'Sample - Superstore'!$V:$V,$A4037,'Sample - Superstore'!$N:$N,$B4037)</f>
        <v>65.355</v>
      </c>
      <c r="N4037" s="40"/>
    </row>
    <row r="4038">
      <c r="A4038" s="41" t="s">
        <v>8640</v>
      </c>
      <c r="B4038" s="36" t="s">
        <v>5450</v>
      </c>
      <c r="C4038" s="36" t="s">
        <v>39</v>
      </c>
      <c r="D4038" s="36" t="s">
        <v>61</v>
      </c>
      <c r="E4038" s="36" t="s">
        <v>5451</v>
      </c>
      <c r="F4038" s="42">
        <f>SUMIFS('Sample - Superstore'!R:R,'Sample - Superstore'!$V:$V,$A4038,'Sample - Superstore'!$N:$N,$B4038)</f>
        <v>23.83525926</v>
      </c>
      <c r="G4038" s="43" t="str">
        <f>IF(OR($F4038&lt;Lower_Limit,$F4038&gt;Upper_Limit),TRUE,IF($F4038&gt;Upper_percentile,"P99",IF($F4038&lt;Lower_percentile,"P01","")))</f>
        <v/>
      </c>
      <c r="H4038" s="44">
        <f>SUMIFS('Sample - Superstore'!S:S,'Sample - Superstore'!$V:$V,$A4038,'Sample - Superstore'!$N:$N,$B4038)</f>
        <v>4</v>
      </c>
      <c r="I4038" s="45">
        <f>SUMIFS('Sample - Superstore'!T:T,'Sample - Superstore'!$V:$V,$A4038,'Sample - Superstore'!$N:$N,$B4038)</f>
        <v>0.2</v>
      </c>
      <c r="J4038" s="42">
        <f>SUMIFS('Sample - Superstore'!U:U,'Sample - Superstore'!$V:$V,$A4038,'Sample - Superstore'!$N:$N,$B4038)</f>
        <v>-1.787644444</v>
      </c>
      <c r="N4038" s="40"/>
    </row>
    <row r="4039">
      <c r="A4039" s="41" t="s">
        <v>8640</v>
      </c>
      <c r="B4039" s="36" t="s">
        <v>2694</v>
      </c>
      <c r="C4039" s="36" t="s">
        <v>51</v>
      </c>
      <c r="D4039" s="36" t="s">
        <v>52</v>
      </c>
      <c r="E4039" s="36" t="s">
        <v>2695</v>
      </c>
      <c r="F4039" s="42">
        <f>SUMIFS('Sample - Superstore'!R:R,'Sample - Superstore'!$V:$V,$A4039,'Sample - Superstore'!$N:$N,$B4039)</f>
        <v>54.32</v>
      </c>
      <c r="G4039" s="43" t="str">
        <f>IF(OR($F4039&lt;Lower_Limit,$F4039&gt;Upper_Limit),TRUE,IF($F4039&gt;Upper_percentile,"P99",IF($F4039&lt;Lower_percentile,"P01","")))</f>
        <v/>
      </c>
      <c r="H4039" s="44">
        <f>SUMIFS('Sample - Superstore'!S:S,'Sample - Superstore'!$V:$V,$A4039,'Sample - Superstore'!$N:$N,$B4039)</f>
        <v>4</v>
      </c>
      <c r="I4039" s="45">
        <f>SUMIFS('Sample - Superstore'!T:T,'Sample - Superstore'!$V:$V,$A4039,'Sample - Superstore'!$N:$N,$B4039)</f>
        <v>0</v>
      </c>
      <c r="J4039" s="42">
        <f>SUMIFS('Sample - Superstore'!U:U,'Sample - Superstore'!$V:$V,$A4039,'Sample - Superstore'!$N:$N,$B4039)</f>
        <v>0.5432</v>
      </c>
      <c r="N4039" s="40"/>
    </row>
    <row r="4040">
      <c r="A4040" s="41" t="s">
        <v>8640</v>
      </c>
      <c r="B4040" s="36" t="s">
        <v>4225</v>
      </c>
      <c r="C4040" s="36" t="s">
        <v>51</v>
      </c>
      <c r="D4040" s="36" t="s">
        <v>76</v>
      </c>
      <c r="E4040" s="36" t="s">
        <v>4226</v>
      </c>
      <c r="F4040" s="42">
        <f>SUMIFS('Sample - Superstore'!R:R,'Sample - Superstore'!$V:$V,$A4040,'Sample - Superstore'!$N:$N,$B4040)</f>
        <v>13.344</v>
      </c>
      <c r="G4040" s="43" t="str">
        <f>IF(OR($F4040&lt;Lower_Limit,$F4040&gt;Upper_Limit),TRUE,IF($F4040&gt;Upper_percentile,"P99",IF($F4040&lt;Lower_percentile,"P01","")))</f>
        <v/>
      </c>
      <c r="H4040" s="44">
        <f>SUMIFS('Sample - Superstore'!S:S,'Sample - Superstore'!$V:$V,$A4040,'Sample - Superstore'!$N:$N,$B4040)</f>
        <v>6</v>
      </c>
      <c r="I4040" s="45">
        <f>SUMIFS('Sample - Superstore'!T:T,'Sample - Superstore'!$V:$V,$A4040,'Sample - Superstore'!$N:$N,$B4040)</f>
        <v>0.2</v>
      </c>
      <c r="J4040" s="42">
        <f>SUMIFS('Sample - Superstore'!U:U,'Sample - Superstore'!$V:$V,$A4040,'Sample - Superstore'!$N:$N,$B4040)</f>
        <v>4.3368</v>
      </c>
      <c r="N4040" s="40"/>
    </row>
    <row r="4041">
      <c r="A4041" s="41" t="s">
        <v>8640</v>
      </c>
      <c r="B4041" s="36" t="s">
        <v>2548</v>
      </c>
      <c r="C4041" s="36" t="s">
        <v>35</v>
      </c>
      <c r="D4041" s="36" t="s">
        <v>73</v>
      </c>
      <c r="E4041" s="36" t="s">
        <v>2549</v>
      </c>
      <c r="F4041" s="42">
        <f>SUMIFS('Sample - Superstore'!R:R,'Sample - Superstore'!$V:$V,$A4041,'Sample - Superstore'!$N:$N,$B4041)</f>
        <v>1478.272</v>
      </c>
      <c r="G4041" s="43" t="str">
        <f>IF(OR($F4041&lt;Lower_Limit,$F4041&gt;Upper_Limit),TRUE,IF($F4041&gt;Upper_percentile,"P99",IF($F4041&lt;Lower_percentile,"P01","")))</f>
        <v/>
      </c>
      <c r="H4041" s="44">
        <f>SUMIFS('Sample - Superstore'!S:S,'Sample - Superstore'!$V:$V,$A4041,'Sample - Superstore'!$N:$N,$B4041)</f>
        <v>8</v>
      </c>
      <c r="I4041" s="45">
        <f>SUMIFS('Sample - Superstore'!T:T,'Sample - Superstore'!$V:$V,$A4041,'Sample - Superstore'!$N:$N,$B4041)</f>
        <v>0.2</v>
      </c>
      <c r="J4041" s="42">
        <f>SUMIFS('Sample - Superstore'!U:U,'Sample - Superstore'!$V:$V,$A4041,'Sample - Superstore'!$N:$N,$B4041)</f>
        <v>92.392</v>
      </c>
      <c r="N4041" s="40"/>
    </row>
    <row r="4042">
      <c r="A4042" s="41" t="s">
        <v>8640</v>
      </c>
      <c r="B4042" s="36" t="s">
        <v>3907</v>
      </c>
      <c r="C4042" s="36" t="s">
        <v>51</v>
      </c>
      <c r="D4042" s="36" t="s">
        <v>272</v>
      </c>
      <c r="E4042" s="36" t="s">
        <v>722</v>
      </c>
      <c r="F4042" s="42">
        <f>SUMIFS('Sample - Superstore'!R:R,'Sample - Superstore'!$V:$V,$A4042,'Sample - Superstore'!$N:$N,$B4042)</f>
        <v>18.55244444</v>
      </c>
      <c r="G4042" s="43" t="str">
        <f>IF(OR($F4042&lt;Lower_Limit,$F4042&gt;Upper_Limit),TRUE,IF($F4042&gt;Upper_percentile,"P99",IF($F4042&lt;Lower_percentile,"P01","")))</f>
        <v/>
      </c>
      <c r="H4042" s="44">
        <f>SUMIFS('Sample - Superstore'!S:S,'Sample - Superstore'!$V:$V,$A4042,'Sample - Superstore'!$N:$N,$B4042)</f>
        <v>6</v>
      </c>
      <c r="I4042" s="45">
        <f>SUMIFS('Sample - Superstore'!T:T,'Sample - Superstore'!$V:$V,$A4042,'Sample - Superstore'!$N:$N,$B4042)</f>
        <v>0</v>
      </c>
      <c r="J4042" s="42">
        <f>SUMIFS('Sample - Superstore'!U:U,'Sample - Superstore'!$V:$V,$A4042,'Sample - Superstore'!$N:$N,$B4042)</f>
        <v>8.719648889</v>
      </c>
      <c r="N4042" s="40"/>
    </row>
    <row r="4043">
      <c r="A4043" s="41" t="s">
        <v>8640</v>
      </c>
      <c r="B4043" s="36" t="s">
        <v>5275</v>
      </c>
      <c r="C4043" s="36" t="s">
        <v>51</v>
      </c>
      <c r="D4043" s="36" t="s">
        <v>52</v>
      </c>
      <c r="E4043" s="36" t="s">
        <v>5276</v>
      </c>
      <c r="F4043" s="42">
        <f>SUMIFS('Sample - Superstore'!R:R,'Sample - Superstore'!$V:$V,$A4043,'Sample - Superstore'!$N:$N,$B4043)</f>
        <v>421.1</v>
      </c>
      <c r="G4043" s="43" t="str">
        <f>IF(OR($F4043&lt;Lower_Limit,$F4043&gt;Upper_Limit),TRUE,IF($F4043&gt;Upper_percentile,"P99",IF($F4043&lt;Lower_percentile,"P01","")))</f>
        <v/>
      </c>
      <c r="H4043" s="44">
        <f>SUMIFS('Sample - Superstore'!S:S,'Sample - Superstore'!$V:$V,$A4043,'Sample - Superstore'!$N:$N,$B4043)</f>
        <v>2</v>
      </c>
      <c r="I4043" s="45">
        <f>SUMIFS('Sample - Superstore'!T:T,'Sample - Superstore'!$V:$V,$A4043,'Sample - Superstore'!$N:$N,$B4043)</f>
        <v>0</v>
      </c>
      <c r="J4043" s="42">
        <f>SUMIFS('Sample - Superstore'!U:U,'Sample - Superstore'!$V:$V,$A4043,'Sample - Superstore'!$N:$N,$B4043)</f>
        <v>105.275</v>
      </c>
      <c r="N4043" s="40"/>
    </row>
    <row r="4044">
      <c r="A4044" s="41" t="s">
        <v>8640</v>
      </c>
      <c r="B4044" s="36" t="s">
        <v>1283</v>
      </c>
      <c r="C4044" s="36" t="s">
        <v>35</v>
      </c>
      <c r="D4044" s="36" t="s">
        <v>263</v>
      </c>
      <c r="E4044" s="36" t="s">
        <v>1284</v>
      </c>
      <c r="F4044" s="42">
        <f>SUMIFS('Sample - Superstore'!R:R,'Sample - Superstore'!$V:$V,$A4044,'Sample - Superstore'!$N:$N,$B4044)</f>
        <v>62.04185646</v>
      </c>
      <c r="G4044" s="43" t="str">
        <f>IF(OR($F4044&lt;Lower_Limit,$F4044&gt;Upper_Limit),TRUE,IF($F4044&gt;Upper_percentile,"P99",IF($F4044&lt;Lower_percentile,"P01","")))</f>
        <v/>
      </c>
      <c r="H4044" s="44">
        <f>SUMIFS('Sample - Superstore'!S:S,'Sample - Superstore'!$V:$V,$A4044,'Sample - Superstore'!$N:$N,$B4044)</f>
        <v>2</v>
      </c>
      <c r="I4044" s="45">
        <f>SUMIFS('Sample - Superstore'!T:T,'Sample - Superstore'!$V:$V,$A4044,'Sample - Superstore'!$N:$N,$B4044)</f>
        <v>0.2</v>
      </c>
      <c r="J4044" s="42">
        <f>SUMIFS('Sample - Superstore'!U:U,'Sample - Superstore'!$V:$V,$A4044,'Sample - Superstore'!$N:$N,$B4044)</f>
        <v>3.877616029</v>
      </c>
      <c r="N4044" s="40"/>
    </row>
    <row r="4045">
      <c r="A4045" s="41" t="s">
        <v>8640</v>
      </c>
      <c r="B4045" s="36" t="s">
        <v>3020</v>
      </c>
      <c r="C4045" s="36" t="s">
        <v>51</v>
      </c>
      <c r="D4045" s="36" t="s">
        <v>124</v>
      </c>
      <c r="E4045" s="36" t="s">
        <v>3021</v>
      </c>
      <c r="F4045" s="42">
        <f>SUMIFS('Sample - Superstore'!R:R,'Sample - Superstore'!$V:$V,$A4045,'Sample - Superstore'!$N:$N,$B4045)</f>
        <v>6.583807372</v>
      </c>
      <c r="G4045" s="43" t="str">
        <f>IF(OR($F4045&lt;Lower_Limit,$F4045&gt;Upper_Limit),TRUE,IF($F4045&gt;Upper_percentile,"P99",IF($F4045&lt;Lower_percentile,"P01","")))</f>
        <v/>
      </c>
      <c r="H4045" s="44">
        <f>SUMIFS('Sample - Superstore'!S:S,'Sample - Superstore'!$V:$V,$A4045,'Sample - Superstore'!$N:$N,$B4045)</f>
        <v>2</v>
      </c>
      <c r="I4045" s="45">
        <f>SUMIFS('Sample - Superstore'!T:T,'Sample - Superstore'!$V:$V,$A4045,'Sample - Superstore'!$N:$N,$B4045)</f>
        <v>0.2</v>
      </c>
      <c r="J4045" s="42">
        <f>SUMIFS('Sample - Superstore'!U:U,'Sample - Superstore'!$V:$V,$A4045,'Sample - Superstore'!$N:$N,$B4045)</f>
        <v>2.30433258</v>
      </c>
      <c r="N4045" s="40"/>
    </row>
    <row r="4046">
      <c r="A4046" s="41" t="s">
        <v>8640</v>
      </c>
      <c r="B4046" s="36" t="s">
        <v>4748</v>
      </c>
      <c r="C4046" s="36" t="s">
        <v>51</v>
      </c>
      <c r="D4046" s="36" t="s">
        <v>93</v>
      </c>
      <c r="E4046" s="36" t="s">
        <v>4749</v>
      </c>
      <c r="F4046" s="42">
        <f>SUMIFS('Sample - Superstore'!R:R,'Sample - Superstore'!$V:$V,$A4046,'Sample - Superstore'!$N:$N,$B4046)</f>
        <v>110.9239698</v>
      </c>
      <c r="G4046" s="43" t="str">
        <f>IF(OR($F4046&lt;Lower_Limit,$F4046&gt;Upper_Limit),TRUE,IF($F4046&gt;Upper_percentile,"P99",IF($F4046&lt;Lower_percentile,"P01","")))</f>
        <v/>
      </c>
      <c r="H4046" s="44">
        <f>SUMIFS('Sample - Superstore'!S:S,'Sample - Superstore'!$V:$V,$A4046,'Sample - Superstore'!$N:$N,$B4046)</f>
        <v>4</v>
      </c>
      <c r="I4046" s="45">
        <f>SUMIFS('Sample - Superstore'!T:T,'Sample - Superstore'!$V:$V,$A4046,'Sample - Superstore'!$N:$N,$B4046)</f>
        <v>0.2</v>
      </c>
      <c r="J4046" s="42">
        <f>SUMIFS('Sample - Superstore'!U:U,'Sample - Superstore'!$V:$V,$A4046,'Sample - Superstore'!$N:$N,$B4046)</f>
        <v>26.62084426</v>
      </c>
      <c r="N4046" s="40"/>
    </row>
    <row r="4047">
      <c r="A4047" s="41" t="s">
        <v>8640</v>
      </c>
      <c r="B4047" s="36" t="s">
        <v>875</v>
      </c>
      <c r="C4047" s="36" t="s">
        <v>51</v>
      </c>
      <c r="D4047" s="36" t="s">
        <v>76</v>
      </c>
      <c r="E4047" s="36" t="s">
        <v>876</v>
      </c>
      <c r="F4047" s="42">
        <f>SUMIFS('Sample - Superstore'!R:R,'Sample - Superstore'!$V:$V,$A4047,'Sample - Superstore'!$N:$N,$B4047)</f>
        <v>11.808</v>
      </c>
      <c r="G4047" s="43" t="str">
        <f>IF(OR($F4047&lt;Lower_Limit,$F4047&gt;Upper_Limit),TRUE,IF($F4047&gt;Upper_percentile,"P99",IF($F4047&lt;Lower_percentile,"P01","")))</f>
        <v/>
      </c>
      <c r="H4047" s="44">
        <f>SUMIFS('Sample - Superstore'!S:S,'Sample - Superstore'!$V:$V,$A4047,'Sample - Superstore'!$N:$N,$B4047)</f>
        <v>3</v>
      </c>
      <c r="I4047" s="45">
        <f>SUMIFS('Sample - Superstore'!T:T,'Sample - Superstore'!$V:$V,$A4047,'Sample - Superstore'!$N:$N,$B4047)</f>
        <v>0.2</v>
      </c>
      <c r="J4047" s="42">
        <f>SUMIFS('Sample - Superstore'!U:U,'Sample - Superstore'!$V:$V,$A4047,'Sample - Superstore'!$N:$N,$B4047)</f>
        <v>4.1328</v>
      </c>
      <c r="N4047" s="40"/>
    </row>
    <row r="4048">
      <c r="A4048" s="41" t="s">
        <v>8640</v>
      </c>
      <c r="B4048" s="36" t="s">
        <v>7418</v>
      </c>
      <c r="C4048" s="36" t="s">
        <v>51</v>
      </c>
      <c r="D4048" s="36" t="s">
        <v>76</v>
      </c>
      <c r="E4048" s="36" t="s">
        <v>7419</v>
      </c>
      <c r="F4048" s="42">
        <f>SUMIFS('Sample - Superstore'!R:R,'Sample - Superstore'!$V:$V,$A4048,'Sample - Superstore'!$N:$N,$B4048)</f>
        <v>88.074</v>
      </c>
      <c r="G4048" s="43" t="str">
        <f>IF(OR($F4048&lt;Lower_Limit,$F4048&gt;Upper_Limit),TRUE,IF($F4048&gt;Upper_percentile,"P99",IF($F4048&lt;Lower_percentile,"P01","")))</f>
        <v/>
      </c>
      <c r="H4048" s="44">
        <f>SUMIFS('Sample - Superstore'!S:S,'Sample - Superstore'!$V:$V,$A4048,'Sample - Superstore'!$N:$N,$B4048)</f>
        <v>7</v>
      </c>
      <c r="I4048" s="45">
        <f>SUMIFS('Sample - Superstore'!T:T,'Sample - Superstore'!$V:$V,$A4048,'Sample - Superstore'!$N:$N,$B4048)</f>
        <v>0.7</v>
      </c>
      <c r="J4048" s="42">
        <f>SUMIFS('Sample - Superstore'!U:U,'Sample - Superstore'!$V:$V,$A4048,'Sample - Superstore'!$N:$N,$B4048)</f>
        <v>-58.716</v>
      </c>
      <c r="N4048" s="40"/>
    </row>
    <row r="4049">
      <c r="A4049" s="41" t="s">
        <v>8640</v>
      </c>
      <c r="B4049" s="36" t="s">
        <v>2356</v>
      </c>
      <c r="C4049" s="36" t="s">
        <v>51</v>
      </c>
      <c r="D4049" s="36" t="s">
        <v>93</v>
      </c>
      <c r="E4049" s="36" t="s">
        <v>2357</v>
      </c>
      <c r="F4049" s="42">
        <f>SUMIFS('Sample - Superstore'!R:R,'Sample - Superstore'!$V:$V,$A4049,'Sample - Superstore'!$N:$N,$B4049)</f>
        <v>9.788345679</v>
      </c>
      <c r="G4049" s="43" t="str">
        <f>IF(OR($F4049&lt;Lower_Limit,$F4049&gt;Upper_Limit),TRUE,IF($F4049&gt;Upper_percentile,"P99",IF($F4049&lt;Lower_percentile,"P01","")))</f>
        <v/>
      </c>
      <c r="H4049" s="44">
        <f>SUMIFS('Sample - Superstore'!S:S,'Sample - Superstore'!$V:$V,$A4049,'Sample - Superstore'!$N:$N,$B4049)</f>
        <v>3</v>
      </c>
      <c r="I4049" s="45">
        <f>SUMIFS('Sample - Superstore'!T:T,'Sample - Superstore'!$V:$V,$A4049,'Sample - Superstore'!$N:$N,$B4049)</f>
        <v>0</v>
      </c>
      <c r="J4049" s="42">
        <f>SUMIFS('Sample - Superstore'!U:U,'Sample - Superstore'!$V:$V,$A4049,'Sample - Superstore'!$N:$N,$B4049)</f>
        <v>2.544969877</v>
      </c>
      <c r="N4049" s="40"/>
    </row>
    <row r="4050">
      <c r="A4050" s="41" t="s">
        <v>8640</v>
      </c>
      <c r="B4050" s="36" t="s">
        <v>1211</v>
      </c>
      <c r="C4050" s="36" t="s">
        <v>51</v>
      </c>
      <c r="D4050" s="36" t="s">
        <v>52</v>
      </c>
      <c r="E4050" s="36" t="s">
        <v>1212</v>
      </c>
      <c r="F4050" s="42">
        <f>SUMIFS('Sample - Superstore'!R:R,'Sample - Superstore'!$V:$V,$A4050,'Sample - Superstore'!$N:$N,$B4050)</f>
        <v>240.2548085</v>
      </c>
      <c r="G4050" s="43" t="str">
        <f>IF(OR($F4050&lt;Lower_Limit,$F4050&gt;Upper_Limit),TRUE,IF($F4050&gt;Upper_percentile,"P99",IF($F4050&lt;Lower_percentile,"P01","")))</f>
        <v/>
      </c>
      <c r="H4050" s="44">
        <f>SUMIFS('Sample - Superstore'!S:S,'Sample - Superstore'!$V:$V,$A4050,'Sample - Superstore'!$N:$N,$B4050)</f>
        <v>4</v>
      </c>
      <c r="I4050" s="45">
        <f>SUMIFS('Sample - Superstore'!T:T,'Sample - Superstore'!$V:$V,$A4050,'Sample - Superstore'!$N:$N,$B4050)</f>
        <v>0.4</v>
      </c>
      <c r="J4050" s="42">
        <f>SUMIFS('Sample - Superstore'!U:U,'Sample - Superstore'!$V:$V,$A4050,'Sample - Superstore'!$N:$N,$B4050)</f>
        <v>-48.05096171</v>
      </c>
      <c r="N4050" s="40"/>
    </row>
    <row r="4051">
      <c r="A4051" s="41" t="s">
        <v>8640</v>
      </c>
      <c r="B4051" s="36" t="s">
        <v>6092</v>
      </c>
      <c r="C4051" s="36" t="s">
        <v>39</v>
      </c>
      <c r="D4051" s="36" t="s">
        <v>61</v>
      </c>
      <c r="E4051" s="36" t="s">
        <v>6093</v>
      </c>
      <c r="F4051" s="42">
        <f>SUMIFS('Sample - Superstore'!R:R,'Sample - Superstore'!$V:$V,$A4051,'Sample - Superstore'!$N:$N,$B4051)</f>
        <v>57.66179601</v>
      </c>
      <c r="G4051" s="43" t="str">
        <f>IF(OR($F4051&lt;Lower_Limit,$F4051&gt;Upper_Limit),TRUE,IF($F4051&gt;Upper_percentile,"P99",IF($F4051&lt;Lower_percentile,"P01","")))</f>
        <v/>
      </c>
      <c r="H4051" s="44">
        <f>SUMIFS('Sample - Superstore'!S:S,'Sample - Superstore'!$V:$V,$A4051,'Sample - Superstore'!$N:$N,$B4051)</f>
        <v>4</v>
      </c>
      <c r="I4051" s="45">
        <f>SUMIFS('Sample - Superstore'!T:T,'Sample - Superstore'!$V:$V,$A4051,'Sample - Superstore'!$N:$N,$B4051)</f>
        <v>0.2</v>
      </c>
      <c r="J4051" s="42">
        <f>SUMIFS('Sample - Superstore'!U:U,'Sample - Superstore'!$V:$V,$A4051,'Sample - Superstore'!$N:$N,$B4051)</f>
        <v>-0.7207724502</v>
      </c>
      <c r="N4051" s="40"/>
    </row>
    <row r="4052">
      <c r="A4052" s="41" t="s">
        <v>8640</v>
      </c>
      <c r="B4052" s="36" t="s">
        <v>5679</v>
      </c>
      <c r="C4052" s="36" t="s">
        <v>51</v>
      </c>
      <c r="D4052" s="36" t="s">
        <v>93</v>
      </c>
      <c r="E4052" s="36" t="s">
        <v>5680</v>
      </c>
      <c r="F4052" s="42">
        <f>SUMIFS('Sample - Superstore'!R:R,'Sample - Superstore'!$V:$V,$A4052,'Sample - Superstore'!$N:$N,$B4052)</f>
        <v>46.30376297</v>
      </c>
      <c r="G4052" s="43" t="str">
        <f>IF(OR($F4052&lt;Lower_Limit,$F4052&gt;Upper_Limit),TRUE,IF($F4052&gt;Upper_percentile,"P99",IF($F4052&lt;Lower_percentile,"P01","")))</f>
        <v/>
      </c>
      <c r="H4052" s="44">
        <f>SUMIFS('Sample - Superstore'!S:S,'Sample - Superstore'!$V:$V,$A4052,'Sample - Superstore'!$N:$N,$B4052)</f>
        <v>5</v>
      </c>
      <c r="I4052" s="45">
        <f>SUMIFS('Sample - Superstore'!T:T,'Sample - Superstore'!$V:$V,$A4052,'Sample - Superstore'!$N:$N,$B4052)</f>
        <v>0.2</v>
      </c>
      <c r="J4052" s="42">
        <f>SUMIFS('Sample - Superstore'!U:U,'Sample - Superstore'!$V:$V,$A4052,'Sample - Superstore'!$N:$N,$B4052)</f>
        <v>4.630376297</v>
      </c>
      <c r="N4052" s="40"/>
    </row>
    <row r="4053">
      <c r="A4053" s="41" t="s">
        <v>8640</v>
      </c>
      <c r="B4053" s="36" t="s">
        <v>5081</v>
      </c>
      <c r="C4053" s="36" t="s">
        <v>35</v>
      </c>
      <c r="D4053" s="36" t="s">
        <v>121</v>
      </c>
      <c r="E4053" s="36" t="s">
        <v>5082</v>
      </c>
      <c r="F4053" s="42">
        <f>SUMIFS('Sample - Superstore'!R:R,'Sample - Superstore'!$V:$V,$A4053,'Sample - Superstore'!$N:$N,$B4053)</f>
        <v>47.94</v>
      </c>
      <c r="G4053" s="43" t="str">
        <f>IF(OR($F4053&lt;Lower_Limit,$F4053&gt;Upper_Limit),TRUE,IF($F4053&gt;Upper_percentile,"P99",IF($F4053&lt;Lower_percentile,"P01","")))</f>
        <v/>
      </c>
      <c r="H4053" s="44">
        <f>SUMIFS('Sample - Superstore'!S:S,'Sample - Superstore'!$V:$V,$A4053,'Sample - Superstore'!$N:$N,$B4053)</f>
        <v>3</v>
      </c>
      <c r="I4053" s="45">
        <f>SUMIFS('Sample - Superstore'!T:T,'Sample - Superstore'!$V:$V,$A4053,'Sample - Superstore'!$N:$N,$B4053)</f>
        <v>0</v>
      </c>
      <c r="J4053" s="42">
        <f>SUMIFS('Sample - Superstore'!U:U,'Sample - Superstore'!$V:$V,$A4053,'Sample - Superstore'!$N:$N,$B4053)</f>
        <v>2.397</v>
      </c>
      <c r="N4053" s="40"/>
    </row>
    <row r="4054">
      <c r="A4054" s="41" t="s">
        <v>8640</v>
      </c>
      <c r="B4054" s="36" t="s">
        <v>1237</v>
      </c>
      <c r="C4054" s="36" t="s">
        <v>51</v>
      </c>
      <c r="D4054" s="36" t="s">
        <v>52</v>
      </c>
      <c r="E4054" s="36" t="s">
        <v>1238</v>
      </c>
      <c r="F4054" s="42">
        <f>SUMIFS('Sample - Superstore'!R:R,'Sample - Superstore'!$V:$V,$A4054,'Sample - Superstore'!$N:$N,$B4054)</f>
        <v>37.68</v>
      </c>
      <c r="G4054" s="43" t="str">
        <f>IF(OR($F4054&lt;Lower_Limit,$F4054&gt;Upper_Limit),TRUE,IF($F4054&gt;Upper_percentile,"P99",IF($F4054&lt;Lower_percentile,"P01","")))</f>
        <v/>
      </c>
      <c r="H4054" s="44">
        <f>SUMIFS('Sample - Superstore'!S:S,'Sample - Superstore'!$V:$V,$A4054,'Sample - Superstore'!$N:$N,$B4054)</f>
        <v>3</v>
      </c>
      <c r="I4054" s="45">
        <f>SUMIFS('Sample - Superstore'!T:T,'Sample - Superstore'!$V:$V,$A4054,'Sample - Superstore'!$N:$N,$B4054)</f>
        <v>0.2</v>
      </c>
      <c r="J4054" s="42">
        <f>SUMIFS('Sample - Superstore'!U:U,'Sample - Superstore'!$V:$V,$A4054,'Sample - Superstore'!$N:$N,$B4054)</f>
        <v>2.355</v>
      </c>
      <c r="N4054" s="40"/>
    </row>
    <row r="4055">
      <c r="A4055" s="41" t="s">
        <v>8640</v>
      </c>
      <c r="B4055" s="36" t="s">
        <v>324</v>
      </c>
      <c r="C4055" s="36" t="s">
        <v>39</v>
      </c>
      <c r="D4055" s="36" t="s">
        <v>61</v>
      </c>
      <c r="E4055" s="36" t="s">
        <v>325</v>
      </c>
      <c r="F4055" s="42">
        <f>SUMIFS('Sample - Superstore'!R:R,'Sample - Superstore'!$V:$V,$A4055,'Sample - Superstore'!$N:$N,$B4055)</f>
        <v>380.6645926</v>
      </c>
      <c r="G4055" s="43" t="str">
        <f>IF(OR($F4055&lt;Lower_Limit,$F4055&gt;Upper_Limit),TRUE,IF($F4055&gt;Upper_percentile,"P99",IF($F4055&lt;Lower_percentile,"P01","")))</f>
        <v/>
      </c>
      <c r="H4055" s="44">
        <f>SUMIFS('Sample - Superstore'!S:S,'Sample - Superstore'!$V:$V,$A4055,'Sample - Superstore'!$N:$N,$B4055)</f>
        <v>9</v>
      </c>
      <c r="I4055" s="45">
        <f>SUMIFS('Sample - Superstore'!T:T,'Sample - Superstore'!$V:$V,$A4055,'Sample - Superstore'!$N:$N,$B4055)</f>
        <v>0.4</v>
      </c>
      <c r="J4055" s="42">
        <f>SUMIFS('Sample - Superstore'!U:U,'Sample - Superstore'!$V:$V,$A4055,'Sample - Superstore'!$N:$N,$B4055)</f>
        <v>109.4410704</v>
      </c>
      <c r="N4055" s="40"/>
    </row>
    <row r="4056">
      <c r="A4056" s="41" t="s">
        <v>8640</v>
      </c>
      <c r="B4056" s="36" t="s">
        <v>6272</v>
      </c>
      <c r="C4056" s="36" t="s">
        <v>51</v>
      </c>
      <c r="D4056" s="36" t="s">
        <v>52</v>
      </c>
      <c r="E4056" s="36" t="s">
        <v>6273</v>
      </c>
      <c r="F4056" s="42">
        <f>SUMIFS('Sample - Superstore'!R:R,'Sample - Superstore'!$V:$V,$A4056,'Sample - Superstore'!$N:$N,$B4056)</f>
        <v>659.9993476</v>
      </c>
      <c r="G4056" s="43" t="str">
        <f>IF(OR($F4056&lt;Lower_Limit,$F4056&gt;Upper_Limit),TRUE,IF($F4056&gt;Upper_percentile,"P99",IF($F4056&lt;Lower_percentile,"P01","")))</f>
        <v/>
      </c>
      <c r="H4056" s="44">
        <f>SUMIFS('Sample - Superstore'!S:S,'Sample - Superstore'!$V:$V,$A4056,'Sample - Superstore'!$N:$N,$B4056)</f>
        <v>10</v>
      </c>
      <c r="I4056" s="45">
        <f>SUMIFS('Sample - Superstore'!T:T,'Sample - Superstore'!$V:$V,$A4056,'Sample - Superstore'!$N:$N,$B4056)</f>
        <v>0.2</v>
      </c>
      <c r="J4056" s="42">
        <f>SUMIFS('Sample - Superstore'!U:U,'Sample - Superstore'!$V:$V,$A4056,'Sample - Superstore'!$N:$N,$B4056)</f>
        <v>173.8335348</v>
      </c>
      <c r="N4056" s="40"/>
    </row>
    <row r="4057">
      <c r="A4057" s="41" t="s">
        <v>8640</v>
      </c>
      <c r="B4057" s="36" t="s">
        <v>5220</v>
      </c>
      <c r="C4057" s="36" t="s">
        <v>51</v>
      </c>
      <c r="D4057" s="36" t="s">
        <v>124</v>
      </c>
      <c r="E4057" s="36" t="s">
        <v>404</v>
      </c>
      <c r="F4057" s="42">
        <f>SUMIFS('Sample - Superstore'!R:R,'Sample - Superstore'!$V:$V,$A4057,'Sample - Superstore'!$N:$N,$B4057)</f>
        <v>91.48533333</v>
      </c>
      <c r="G4057" s="43" t="str">
        <f>IF(OR($F4057&lt;Lower_Limit,$F4057&gt;Upper_Limit),TRUE,IF($F4057&gt;Upper_percentile,"P99",IF($F4057&lt;Lower_percentile,"P01","")))</f>
        <v/>
      </c>
      <c r="H4057" s="44">
        <f>SUMIFS('Sample - Superstore'!S:S,'Sample - Superstore'!$V:$V,$A4057,'Sample - Superstore'!$N:$N,$B4057)</f>
        <v>9</v>
      </c>
      <c r="I4057" s="45">
        <f>SUMIFS('Sample - Superstore'!T:T,'Sample - Superstore'!$V:$V,$A4057,'Sample - Superstore'!$N:$N,$B4057)</f>
        <v>0.2</v>
      </c>
      <c r="J4057" s="42">
        <f>SUMIFS('Sample - Superstore'!U:U,'Sample - Superstore'!$V:$V,$A4057,'Sample - Superstore'!$N:$N,$B4057)</f>
        <v>33.16343333</v>
      </c>
      <c r="N4057" s="40"/>
    </row>
    <row r="4058">
      <c r="A4058" s="41" t="s">
        <v>8640</v>
      </c>
      <c r="B4058" s="36" t="s">
        <v>938</v>
      </c>
      <c r="C4058" s="36" t="s">
        <v>51</v>
      </c>
      <c r="D4058" s="36" t="s">
        <v>76</v>
      </c>
      <c r="E4058" s="36" t="s">
        <v>939</v>
      </c>
      <c r="F4058" s="42">
        <f>SUMIFS('Sample - Superstore'!R:R,'Sample - Superstore'!$V:$V,$A4058,'Sample - Superstore'!$N:$N,$B4058)</f>
        <v>7.857</v>
      </c>
      <c r="G4058" s="43" t="str">
        <f>IF(OR($F4058&lt;Lower_Limit,$F4058&gt;Upper_Limit),TRUE,IF($F4058&gt;Upper_percentile,"P99",IF($F4058&lt;Lower_percentile,"P01","")))</f>
        <v/>
      </c>
      <c r="H4058" s="44">
        <f>SUMIFS('Sample - Superstore'!S:S,'Sample - Superstore'!$V:$V,$A4058,'Sample - Superstore'!$N:$N,$B4058)</f>
        <v>3</v>
      </c>
      <c r="I4058" s="45">
        <f>SUMIFS('Sample - Superstore'!T:T,'Sample - Superstore'!$V:$V,$A4058,'Sample - Superstore'!$N:$N,$B4058)</f>
        <v>0.7</v>
      </c>
      <c r="J4058" s="42">
        <f>SUMIFS('Sample - Superstore'!U:U,'Sample - Superstore'!$V:$V,$A4058,'Sample - Superstore'!$N:$N,$B4058)</f>
        <v>-6.0237</v>
      </c>
      <c r="N4058" s="40"/>
    </row>
    <row r="4059">
      <c r="A4059" s="41" t="s">
        <v>8640</v>
      </c>
      <c r="B4059" s="36" t="s">
        <v>4656</v>
      </c>
      <c r="C4059" s="36" t="s">
        <v>51</v>
      </c>
      <c r="D4059" s="36" t="s">
        <v>124</v>
      </c>
      <c r="E4059" s="36" t="s">
        <v>4657</v>
      </c>
      <c r="F4059" s="42">
        <f>SUMIFS('Sample - Superstore'!R:R,'Sample - Superstore'!$V:$V,$A4059,'Sample - Superstore'!$N:$N,$B4059)</f>
        <v>19.488</v>
      </c>
      <c r="G4059" s="43" t="str">
        <f>IF(OR($F4059&lt;Lower_Limit,$F4059&gt;Upper_Limit),TRUE,IF($F4059&gt;Upper_percentile,"P99",IF($F4059&lt;Lower_percentile,"P01","")))</f>
        <v/>
      </c>
      <c r="H4059" s="44">
        <f>SUMIFS('Sample - Superstore'!S:S,'Sample - Superstore'!$V:$V,$A4059,'Sample - Superstore'!$N:$N,$B4059)</f>
        <v>3</v>
      </c>
      <c r="I4059" s="45">
        <f>SUMIFS('Sample - Superstore'!T:T,'Sample - Superstore'!$V:$V,$A4059,'Sample - Superstore'!$N:$N,$B4059)</f>
        <v>0.2</v>
      </c>
      <c r="J4059" s="42">
        <f>SUMIFS('Sample - Superstore'!U:U,'Sample - Superstore'!$V:$V,$A4059,'Sample - Superstore'!$N:$N,$B4059)</f>
        <v>6.8208</v>
      </c>
      <c r="N4059" s="40"/>
    </row>
    <row r="4060">
      <c r="A4060" s="41" t="s">
        <v>8640</v>
      </c>
      <c r="B4060" s="36" t="s">
        <v>1524</v>
      </c>
      <c r="C4060" s="36" t="s">
        <v>51</v>
      </c>
      <c r="D4060" s="36" t="s">
        <v>205</v>
      </c>
      <c r="E4060" s="36" t="s">
        <v>1525</v>
      </c>
      <c r="F4060" s="42">
        <f>SUMIFS('Sample - Superstore'!R:R,'Sample - Superstore'!$V:$V,$A4060,'Sample - Superstore'!$N:$N,$B4060)</f>
        <v>6.135111111</v>
      </c>
      <c r="G4060" s="43" t="str">
        <f>IF(OR($F4060&lt;Lower_Limit,$F4060&gt;Upper_Limit),TRUE,IF($F4060&gt;Upper_percentile,"P99",IF($F4060&lt;Lower_percentile,"P01","")))</f>
        <v/>
      </c>
      <c r="H4060" s="44">
        <f>SUMIFS('Sample - Superstore'!S:S,'Sample - Superstore'!$V:$V,$A4060,'Sample - Superstore'!$N:$N,$B4060)</f>
        <v>3</v>
      </c>
      <c r="I4060" s="45">
        <f>SUMIFS('Sample - Superstore'!T:T,'Sample - Superstore'!$V:$V,$A4060,'Sample - Superstore'!$N:$N,$B4060)</f>
        <v>0.2</v>
      </c>
      <c r="J4060" s="42">
        <f>SUMIFS('Sample - Superstore'!U:U,'Sample - Superstore'!$V:$V,$A4060,'Sample - Superstore'!$N:$N,$B4060)</f>
        <v>2.0706</v>
      </c>
      <c r="N4060" s="40"/>
    </row>
    <row r="4061">
      <c r="A4061" s="41" t="s">
        <v>8640</v>
      </c>
      <c r="B4061" s="36" t="s">
        <v>2515</v>
      </c>
      <c r="C4061" s="36" t="s">
        <v>39</v>
      </c>
      <c r="D4061" s="36" t="s">
        <v>61</v>
      </c>
      <c r="E4061" s="36" t="s">
        <v>2516</v>
      </c>
      <c r="F4061" s="42">
        <f>SUMIFS('Sample - Superstore'!R:R,'Sample - Superstore'!$V:$V,$A4061,'Sample - Superstore'!$N:$N,$B4061)</f>
        <v>16.89160494</v>
      </c>
      <c r="G4061" s="43" t="str">
        <f>IF(OR($F4061&lt;Lower_Limit,$F4061&gt;Upper_Limit),TRUE,IF($F4061&gt;Upper_percentile,"P99",IF($F4061&lt;Lower_percentile,"P01","")))</f>
        <v/>
      </c>
      <c r="H4061" s="44">
        <f>SUMIFS('Sample - Superstore'!S:S,'Sample - Superstore'!$V:$V,$A4061,'Sample - Superstore'!$N:$N,$B4061)</f>
        <v>1</v>
      </c>
      <c r="I4061" s="45">
        <f>SUMIFS('Sample - Superstore'!T:T,'Sample - Superstore'!$V:$V,$A4061,'Sample - Superstore'!$N:$N,$B4061)</f>
        <v>0</v>
      </c>
      <c r="J4061" s="42">
        <f>SUMIFS('Sample - Superstore'!U:U,'Sample - Superstore'!$V:$V,$A4061,'Sample - Superstore'!$N:$N,$B4061)</f>
        <v>2.364824691</v>
      </c>
      <c r="N4061" s="40"/>
    </row>
    <row r="4062">
      <c r="A4062" s="41" t="s">
        <v>8640</v>
      </c>
      <c r="B4062" s="36" t="s">
        <v>2074</v>
      </c>
      <c r="C4062" s="36" t="s">
        <v>35</v>
      </c>
      <c r="D4062" s="36" t="s">
        <v>121</v>
      </c>
      <c r="E4062" s="36" t="s">
        <v>2075</v>
      </c>
      <c r="F4062" s="42">
        <f>SUMIFS('Sample - Superstore'!R:R,'Sample - Superstore'!$V:$V,$A4062,'Sample - Superstore'!$N:$N,$B4062)</f>
        <v>25.16</v>
      </c>
      <c r="G4062" s="43" t="str">
        <f>IF(OR($F4062&lt;Lower_Limit,$F4062&gt;Upper_Limit),TRUE,IF($F4062&gt;Upper_percentile,"P99",IF($F4062&lt;Lower_percentile,"P01","")))</f>
        <v/>
      </c>
      <c r="H4062" s="44">
        <f>SUMIFS('Sample - Superstore'!S:S,'Sample - Superstore'!$V:$V,$A4062,'Sample - Superstore'!$N:$N,$B4062)</f>
        <v>2</v>
      </c>
      <c r="I4062" s="45">
        <f>SUMIFS('Sample - Superstore'!T:T,'Sample - Superstore'!$V:$V,$A4062,'Sample - Superstore'!$N:$N,$B4062)</f>
        <v>0</v>
      </c>
      <c r="J4062" s="42">
        <f>SUMIFS('Sample - Superstore'!U:U,'Sample - Superstore'!$V:$V,$A4062,'Sample - Superstore'!$N:$N,$B4062)</f>
        <v>10.5672</v>
      </c>
      <c r="N4062" s="40"/>
    </row>
    <row r="4063">
      <c r="A4063" s="41" t="s">
        <v>8640</v>
      </c>
      <c r="B4063" s="36" t="s">
        <v>7434</v>
      </c>
      <c r="C4063" s="36" t="s">
        <v>39</v>
      </c>
      <c r="D4063" s="36" t="s">
        <v>40</v>
      </c>
      <c r="E4063" s="36" t="s">
        <v>7435</v>
      </c>
      <c r="F4063" s="42">
        <f>SUMIFS('Sample - Superstore'!R:R,'Sample - Superstore'!$V:$V,$A4063,'Sample - Superstore'!$N:$N,$B4063)</f>
        <v>126.56</v>
      </c>
      <c r="G4063" s="43" t="str">
        <f>IF(OR($F4063&lt;Lower_Limit,$F4063&gt;Upper_Limit),TRUE,IF($F4063&gt;Upper_percentile,"P99",IF($F4063&lt;Lower_percentile,"P01","")))</f>
        <v/>
      </c>
      <c r="H4063" s="44">
        <f>SUMIFS('Sample - Superstore'!S:S,'Sample - Superstore'!$V:$V,$A4063,'Sample - Superstore'!$N:$N,$B4063)</f>
        <v>4</v>
      </c>
      <c r="I4063" s="45">
        <f>SUMIFS('Sample - Superstore'!T:T,'Sample - Superstore'!$V:$V,$A4063,'Sample - Superstore'!$N:$N,$B4063)</f>
        <v>0.2</v>
      </c>
      <c r="J4063" s="42">
        <f>SUMIFS('Sample - Superstore'!U:U,'Sample - Superstore'!$V:$V,$A4063,'Sample - Superstore'!$N:$N,$B4063)</f>
        <v>47.46</v>
      </c>
      <c r="N4063" s="40"/>
    </row>
    <row r="4064">
      <c r="A4064" s="41" t="s">
        <v>8640</v>
      </c>
      <c r="B4064" s="36" t="s">
        <v>1434</v>
      </c>
      <c r="C4064" s="36" t="s">
        <v>35</v>
      </c>
      <c r="D4064" s="36" t="s">
        <v>121</v>
      </c>
      <c r="E4064" s="36" t="s">
        <v>1435</v>
      </c>
      <c r="F4064" s="42">
        <f>SUMIFS('Sample - Superstore'!R:R,'Sample - Superstore'!$V:$V,$A4064,'Sample - Superstore'!$N:$N,$B4064)</f>
        <v>19.76</v>
      </c>
      <c r="G4064" s="43" t="str">
        <f>IF(OR($F4064&lt;Lower_Limit,$F4064&gt;Upper_Limit),TRUE,IF($F4064&gt;Upper_percentile,"P99",IF($F4064&lt;Lower_percentile,"P01","")))</f>
        <v/>
      </c>
      <c r="H4064" s="44">
        <f>SUMIFS('Sample - Superstore'!S:S,'Sample - Superstore'!$V:$V,$A4064,'Sample - Superstore'!$N:$N,$B4064)</f>
        <v>4</v>
      </c>
      <c r="I4064" s="45">
        <f>SUMIFS('Sample - Superstore'!T:T,'Sample - Superstore'!$V:$V,$A4064,'Sample - Superstore'!$N:$N,$B4064)</f>
        <v>0</v>
      </c>
      <c r="J4064" s="42">
        <f>SUMIFS('Sample - Superstore'!U:U,'Sample - Superstore'!$V:$V,$A4064,'Sample - Superstore'!$N:$N,$B4064)</f>
        <v>8.2992</v>
      </c>
      <c r="N4064" s="40"/>
    </row>
    <row r="4065">
      <c r="A4065" s="41" t="s">
        <v>8640</v>
      </c>
      <c r="B4065" s="36" t="s">
        <v>4544</v>
      </c>
      <c r="C4065" s="36" t="s">
        <v>39</v>
      </c>
      <c r="D4065" s="36" t="s">
        <v>61</v>
      </c>
      <c r="E4065" s="36" t="s">
        <v>4545</v>
      </c>
      <c r="F4065" s="42">
        <f>SUMIFS('Sample - Superstore'!R:R,'Sample - Superstore'!$V:$V,$A4065,'Sample - Superstore'!$N:$N,$B4065)</f>
        <v>142.2503704</v>
      </c>
      <c r="G4065" s="43" t="str">
        <f>IF(OR($F4065&lt;Lower_Limit,$F4065&gt;Upper_Limit),TRUE,IF($F4065&gt;Upper_percentile,"P99",IF($F4065&lt;Lower_percentile,"P01","")))</f>
        <v/>
      </c>
      <c r="H4065" s="44">
        <f>SUMIFS('Sample - Superstore'!S:S,'Sample - Superstore'!$V:$V,$A4065,'Sample - Superstore'!$N:$N,$B4065)</f>
        <v>4</v>
      </c>
      <c r="I4065" s="45">
        <f>SUMIFS('Sample - Superstore'!T:T,'Sample - Superstore'!$V:$V,$A4065,'Sample - Superstore'!$N:$N,$B4065)</f>
        <v>0</v>
      </c>
      <c r="J4065" s="42">
        <f>SUMIFS('Sample - Superstore'!U:U,'Sample - Superstore'!$V:$V,$A4065,'Sample - Superstore'!$N:$N,$B4065)</f>
        <v>58.32265185</v>
      </c>
      <c r="N4065" s="40"/>
    </row>
    <row r="4066">
      <c r="A4066" s="41" t="s">
        <v>8640</v>
      </c>
      <c r="B4066" s="36" t="s">
        <v>7440</v>
      </c>
      <c r="C4066" s="36" t="s">
        <v>35</v>
      </c>
      <c r="D4066" s="36" t="s">
        <v>121</v>
      </c>
      <c r="E4066" s="36" t="s">
        <v>7441</v>
      </c>
      <c r="F4066" s="42">
        <f>SUMIFS('Sample - Superstore'!R:R,'Sample - Superstore'!$V:$V,$A4066,'Sample - Superstore'!$N:$N,$B4066)</f>
        <v>169.5425926</v>
      </c>
      <c r="G4066" s="43" t="str">
        <f>IF(OR($F4066&lt;Lower_Limit,$F4066&gt;Upper_Limit),TRUE,IF($F4066&gt;Upper_percentile,"P99",IF($F4066&lt;Lower_percentile,"P01","")))</f>
        <v/>
      </c>
      <c r="H4066" s="44">
        <f>SUMIFS('Sample - Superstore'!S:S,'Sample - Superstore'!$V:$V,$A4066,'Sample - Superstore'!$N:$N,$B4066)</f>
        <v>5</v>
      </c>
      <c r="I4066" s="45">
        <f>SUMIFS('Sample - Superstore'!T:T,'Sample - Superstore'!$V:$V,$A4066,'Sample - Superstore'!$N:$N,$B4066)</f>
        <v>0</v>
      </c>
      <c r="J4066" s="42">
        <f>SUMIFS('Sample - Superstore'!U:U,'Sample - Superstore'!$V:$V,$A4066,'Sample - Superstore'!$N:$N,$B4066)</f>
        <v>47.47192593</v>
      </c>
      <c r="N4066" s="40"/>
    </row>
    <row r="4067">
      <c r="A4067" s="41" t="s">
        <v>8640</v>
      </c>
      <c r="B4067" s="36" t="s">
        <v>1630</v>
      </c>
      <c r="C4067" s="36" t="s">
        <v>51</v>
      </c>
      <c r="D4067" s="36" t="s">
        <v>283</v>
      </c>
      <c r="E4067" s="36" t="s">
        <v>1631</v>
      </c>
      <c r="F4067" s="42">
        <f>SUMIFS('Sample - Superstore'!R:R,'Sample - Superstore'!$V:$V,$A4067,'Sample - Superstore'!$N:$N,$B4067)</f>
        <v>51.69929847</v>
      </c>
      <c r="G4067" s="43" t="str">
        <f>IF(OR($F4067&lt;Lower_Limit,$F4067&gt;Upper_Limit),TRUE,IF($F4067&gt;Upper_percentile,"P99",IF($F4067&lt;Lower_percentile,"P01","")))</f>
        <v/>
      </c>
      <c r="H4067" s="44">
        <f>SUMIFS('Sample - Superstore'!S:S,'Sample - Superstore'!$V:$V,$A4067,'Sample - Superstore'!$N:$N,$B4067)</f>
        <v>2</v>
      </c>
      <c r="I4067" s="45">
        <f>SUMIFS('Sample - Superstore'!T:T,'Sample - Superstore'!$V:$V,$A4067,'Sample - Superstore'!$N:$N,$B4067)</f>
        <v>0.2</v>
      </c>
      <c r="J4067" s="42">
        <f>SUMIFS('Sample - Superstore'!U:U,'Sample - Superstore'!$V:$V,$A4067,'Sample - Superstore'!$N:$N,$B4067)</f>
        <v>4.523688616</v>
      </c>
      <c r="N4067" s="40"/>
    </row>
    <row r="4068">
      <c r="A4068" s="41" t="s">
        <v>8640</v>
      </c>
      <c r="B4068" s="36" t="s">
        <v>716</v>
      </c>
      <c r="C4068" s="36" t="s">
        <v>35</v>
      </c>
      <c r="D4068" s="36" t="s">
        <v>121</v>
      </c>
      <c r="E4068" s="36" t="s">
        <v>717</v>
      </c>
      <c r="F4068" s="42">
        <f>SUMIFS('Sample - Superstore'!R:R,'Sample - Superstore'!$V:$V,$A4068,'Sample - Superstore'!$N:$N,$B4068)</f>
        <v>80.96</v>
      </c>
      <c r="G4068" s="43" t="str">
        <f>IF(OR($F4068&lt;Lower_Limit,$F4068&gt;Upper_Limit),TRUE,IF($F4068&gt;Upper_percentile,"P99",IF($F4068&lt;Lower_percentile,"P01","")))</f>
        <v/>
      </c>
      <c r="H4068" s="44">
        <f>SUMIFS('Sample - Superstore'!S:S,'Sample - Superstore'!$V:$V,$A4068,'Sample - Superstore'!$N:$N,$B4068)</f>
        <v>4</v>
      </c>
      <c r="I4068" s="45">
        <f>SUMIFS('Sample - Superstore'!T:T,'Sample - Superstore'!$V:$V,$A4068,'Sample - Superstore'!$N:$N,$B4068)</f>
        <v>0</v>
      </c>
      <c r="J4068" s="42">
        <f>SUMIFS('Sample - Superstore'!U:U,'Sample - Superstore'!$V:$V,$A4068,'Sample - Superstore'!$N:$N,$B4068)</f>
        <v>34.8128</v>
      </c>
      <c r="N4068" s="40"/>
    </row>
    <row r="4069">
      <c r="A4069" s="41" t="s">
        <v>8640</v>
      </c>
      <c r="B4069" s="36" t="s">
        <v>7446</v>
      </c>
      <c r="C4069" s="36" t="s">
        <v>39</v>
      </c>
      <c r="D4069" s="36" t="s">
        <v>40</v>
      </c>
      <c r="E4069" s="36" t="s">
        <v>7447</v>
      </c>
      <c r="F4069" s="42">
        <f>SUMIFS('Sample - Superstore'!R:R,'Sample - Superstore'!$V:$V,$A4069,'Sample - Superstore'!$N:$N,$B4069)</f>
        <v>455.712</v>
      </c>
      <c r="G4069" s="43" t="str">
        <f>IF(OR($F4069&lt;Lower_Limit,$F4069&gt;Upper_Limit),TRUE,IF($F4069&gt;Upper_percentile,"P99",IF($F4069&lt;Lower_percentile,"P01","")))</f>
        <v/>
      </c>
      <c r="H4069" s="44">
        <f>SUMIFS('Sample - Superstore'!S:S,'Sample - Superstore'!$V:$V,$A4069,'Sample - Superstore'!$N:$N,$B4069)</f>
        <v>2</v>
      </c>
      <c r="I4069" s="45">
        <f>SUMIFS('Sample - Superstore'!T:T,'Sample - Superstore'!$V:$V,$A4069,'Sample - Superstore'!$N:$N,$B4069)</f>
        <v>0.2</v>
      </c>
      <c r="J4069" s="42">
        <f>SUMIFS('Sample - Superstore'!U:U,'Sample - Superstore'!$V:$V,$A4069,'Sample - Superstore'!$N:$N,$B4069)</f>
        <v>34.1784</v>
      </c>
      <c r="N4069" s="40"/>
    </row>
    <row r="4070">
      <c r="A4070" s="41" t="s">
        <v>8640</v>
      </c>
      <c r="B4070" s="36" t="s">
        <v>6845</v>
      </c>
      <c r="C4070" s="36" t="s">
        <v>51</v>
      </c>
      <c r="D4070" s="36" t="s">
        <v>93</v>
      </c>
      <c r="E4070" s="36" t="s">
        <v>6846</v>
      </c>
      <c r="F4070" s="42">
        <f>SUMIFS('Sample - Superstore'!R:R,'Sample - Superstore'!$V:$V,$A4070,'Sample - Superstore'!$N:$N,$B4070)</f>
        <v>25.98</v>
      </c>
      <c r="G4070" s="43" t="str">
        <f>IF(OR($F4070&lt;Lower_Limit,$F4070&gt;Upper_Limit),TRUE,IF($F4070&gt;Upper_percentile,"P99",IF($F4070&lt;Lower_percentile,"P01","")))</f>
        <v/>
      </c>
      <c r="H4070" s="44">
        <f>SUMIFS('Sample - Superstore'!S:S,'Sample - Superstore'!$V:$V,$A4070,'Sample - Superstore'!$N:$N,$B4070)</f>
        <v>1</v>
      </c>
      <c r="I4070" s="45">
        <f>SUMIFS('Sample - Superstore'!T:T,'Sample - Superstore'!$V:$V,$A4070,'Sample - Superstore'!$N:$N,$B4070)</f>
        <v>0</v>
      </c>
      <c r="J4070" s="42">
        <f>SUMIFS('Sample - Superstore'!U:U,'Sample - Superstore'!$V:$V,$A4070,'Sample - Superstore'!$N:$N,$B4070)</f>
        <v>7.2744</v>
      </c>
      <c r="N4070" s="40"/>
    </row>
    <row r="4071">
      <c r="A4071" s="41" t="s">
        <v>8640</v>
      </c>
      <c r="B4071" s="36" t="s">
        <v>7449</v>
      </c>
      <c r="C4071" s="36" t="s">
        <v>51</v>
      </c>
      <c r="D4071" s="36" t="s">
        <v>124</v>
      </c>
      <c r="E4071" s="36" t="s">
        <v>7450</v>
      </c>
      <c r="F4071" s="42">
        <f>SUMIFS('Sample - Superstore'!R:R,'Sample - Superstore'!$V:$V,$A4071,'Sample - Superstore'!$N:$N,$B4071)</f>
        <v>21.17716049</v>
      </c>
      <c r="G4071" s="43" t="str">
        <f>IF(OR($F4071&lt;Lower_Limit,$F4071&gt;Upper_Limit),TRUE,IF($F4071&gt;Upper_percentile,"P99",IF($F4071&lt;Lower_percentile,"P01","")))</f>
        <v/>
      </c>
      <c r="H4071" s="44">
        <f>SUMIFS('Sample - Superstore'!S:S,'Sample - Superstore'!$V:$V,$A4071,'Sample - Superstore'!$N:$N,$B4071)</f>
        <v>5</v>
      </c>
      <c r="I4071" s="45">
        <f>SUMIFS('Sample - Superstore'!T:T,'Sample - Superstore'!$V:$V,$A4071,'Sample - Superstore'!$N:$N,$B4071)</f>
        <v>0</v>
      </c>
      <c r="J4071" s="42">
        <f>SUMIFS('Sample - Superstore'!U:U,'Sample - Superstore'!$V:$V,$A4071,'Sample - Superstore'!$N:$N,$B4071)</f>
        <v>9.741493827</v>
      </c>
      <c r="N4071" s="40"/>
    </row>
    <row r="4072">
      <c r="A4072" s="41" t="s">
        <v>8640</v>
      </c>
      <c r="B4072" s="36" t="s">
        <v>7452</v>
      </c>
      <c r="C4072" s="36" t="s">
        <v>35</v>
      </c>
      <c r="D4072" s="36" t="s">
        <v>73</v>
      </c>
      <c r="E4072" s="36" t="s">
        <v>7453</v>
      </c>
      <c r="F4072" s="42">
        <f>SUMIFS('Sample - Superstore'!R:R,'Sample - Superstore'!$V:$V,$A4072,'Sample - Superstore'!$N:$N,$B4072)</f>
        <v>959.7093621</v>
      </c>
      <c r="G4072" s="43" t="str">
        <f>IF(OR($F4072&lt;Lower_Limit,$F4072&gt;Upper_Limit),TRUE,IF($F4072&gt;Upper_percentile,"P99",IF($F4072&lt;Lower_percentile,"P01","")))</f>
        <v/>
      </c>
      <c r="H4072" s="44">
        <f>SUMIFS('Sample - Superstore'!S:S,'Sample - Superstore'!$V:$V,$A4072,'Sample - Superstore'!$N:$N,$B4072)</f>
        <v>7</v>
      </c>
      <c r="I4072" s="45">
        <f>SUMIFS('Sample - Superstore'!T:T,'Sample - Superstore'!$V:$V,$A4072,'Sample - Superstore'!$N:$N,$B4072)</f>
        <v>0.5</v>
      </c>
      <c r="J4072" s="42">
        <f>SUMIFS('Sample - Superstore'!U:U,'Sample - Superstore'!$V:$V,$A4072,'Sample - Superstore'!$N:$N,$B4072)</f>
        <v>-710.184928</v>
      </c>
      <c r="N4072" s="40"/>
    </row>
    <row r="4073">
      <c r="A4073" s="41" t="s">
        <v>8640</v>
      </c>
      <c r="B4073" s="36" t="s">
        <v>5648</v>
      </c>
      <c r="C4073" s="36" t="s">
        <v>39</v>
      </c>
      <c r="D4073" s="36" t="s">
        <v>40</v>
      </c>
      <c r="E4073" s="36" t="s">
        <v>6644</v>
      </c>
      <c r="F4073" s="42">
        <f>SUMIFS('Sample - Superstore'!R:R,'Sample - Superstore'!$V:$V,$A4073,'Sample - Superstore'!$N:$N,$B4073)</f>
        <v>2746.564738</v>
      </c>
      <c r="G4073" s="43" t="str">
        <f>IF(OR($F4073&lt;Lower_Limit,$F4073&gt;Upper_Limit),TRUE,IF($F4073&gt;Upper_percentile,"P99",IF($F4073&lt;Lower_percentile,"P01","")))</f>
        <v/>
      </c>
      <c r="H4073" s="44">
        <f>SUMIFS('Sample - Superstore'!S:S,'Sample - Superstore'!$V:$V,$A4073,'Sample - Superstore'!$N:$N,$B4073)</f>
        <v>9</v>
      </c>
      <c r="I4073" s="45">
        <f>SUMIFS('Sample - Superstore'!T:T,'Sample - Superstore'!$V:$V,$A4073,'Sample - Superstore'!$N:$N,$B4073)</f>
        <v>0.8</v>
      </c>
      <c r="J4073" s="42">
        <f>SUMIFS('Sample - Superstore'!U:U,'Sample - Superstore'!$V:$V,$A4073,'Sample - Superstore'!$N:$N,$B4073)</f>
        <v>-543.9118757</v>
      </c>
      <c r="N4073" s="40"/>
    </row>
    <row r="4074">
      <c r="A4074" s="41" t="s">
        <v>8640</v>
      </c>
      <c r="B4074" s="36" t="s">
        <v>7456</v>
      </c>
      <c r="C4074" s="36" t="s">
        <v>39</v>
      </c>
      <c r="D4074" s="36" t="s">
        <v>61</v>
      </c>
      <c r="E4074" s="36" t="s">
        <v>7457</v>
      </c>
      <c r="F4074" s="42">
        <f>SUMIFS('Sample - Superstore'!R:R,'Sample - Superstore'!$V:$V,$A4074,'Sample - Superstore'!$N:$N,$B4074)</f>
        <v>11.40181728</v>
      </c>
      <c r="G4074" s="43" t="str">
        <f>IF(OR($F4074&lt;Lower_Limit,$F4074&gt;Upper_Limit),TRUE,IF($F4074&gt;Upper_percentile,"P99",IF($F4074&lt;Lower_percentile,"P01","")))</f>
        <v/>
      </c>
      <c r="H4074" s="44">
        <f>SUMIFS('Sample - Superstore'!S:S,'Sample - Superstore'!$V:$V,$A4074,'Sample - Superstore'!$N:$N,$B4074)</f>
        <v>1</v>
      </c>
      <c r="I4074" s="45">
        <f>SUMIFS('Sample - Superstore'!T:T,'Sample - Superstore'!$V:$V,$A4074,'Sample - Superstore'!$N:$N,$B4074)</f>
        <v>0.2</v>
      </c>
      <c r="J4074" s="42">
        <f>SUMIFS('Sample - Superstore'!U:U,'Sample - Superstore'!$V:$V,$A4074,'Sample - Superstore'!$N:$N,$B4074)</f>
        <v>2.137840741</v>
      </c>
      <c r="N4074" s="40"/>
    </row>
    <row r="4075">
      <c r="A4075" s="41" t="s">
        <v>8640</v>
      </c>
      <c r="B4075" s="36" t="s">
        <v>5283</v>
      </c>
      <c r="C4075" s="36" t="s">
        <v>39</v>
      </c>
      <c r="D4075" s="36" t="s">
        <v>61</v>
      </c>
      <c r="E4075" s="36" t="s">
        <v>5284</v>
      </c>
      <c r="F4075" s="42">
        <f>SUMIFS('Sample - Superstore'!R:R,'Sample - Superstore'!$V:$V,$A4075,'Sample - Superstore'!$N:$N,$B4075)</f>
        <v>146.4486716</v>
      </c>
      <c r="G4075" s="43" t="str">
        <f>IF(OR($F4075&lt;Lower_Limit,$F4075&gt;Upper_Limit),TRUE,IF($F4075&gt;Upper_percentile,"P99",IF($F4075&lt;Lower_percentile,"P01","")))</f>
        <v/>
      </c>
      <c r="H4075" s="44">
        <f>SUMIFS('Sample - Superstore'!S:S,'Sample - Superstore'!$V:$V,$A4075,'Sample - Superstore'!$N:$N,$B4075)</f>
        <v>4</v>
      </c>
      <c r="I4075" s="45">
        <f>SUMIFS('Sample - Superstore'!T:T,'Sample - Superstore'!$V:$V,$A4075,'Sample - Superstore'!$N:$N,$B4075)</f>
        <v>0.2</v>
      </c>
      <c r="J4075" s="42">
        <f>SUMIFS('Sample - Superstore'!U:U,'Sample - Superstore'!$V:$V,$A4075,'Sample - Superstore'!$N:$N,$B4075)</f>
        <v>42.10399309</v>
      </c>
      <c r="N4075" s="40"/>
    </row>
    <row r="4076">
      <c r="A4076" s="41" t="s">
        <v>8640</v>
      </c>
      <c r="B4076" s="36" t="s">
        <v>3297</v>
      </c>
      <c r="C4076" s="36" t="s">
        <v>39</v>
      </c>
      <c r="D4076" s="36" t="s">
        <v>61</v>
      </c>
      <c r="E4076" s="36" t="s">
        <v>3298</v>
      </c>
      <c r="F4076" s="42">
        <f>SUMIFS('Sample - Superstore'!R:R,'Sample - Superstore'!$V:$V,$A4076,'Sample - Superstore'!$N:$N,$B4076)</f>
        <v>106.7980247</v>
      </c>
      <c r="G4076" s="43" t="str">
        <f>IF(OR($F4076&lt;Lower_Limit,$F4076&gt;Upper_Limit),TRUE,IF($F4076&gt;Upper_percentile,"P99",IF($F4076&lt;Lower_percentile,"P01","")))</f>
        <v/>
      </c>
      <c r="H4076" s="44">
        <f>SUMIFS('Sample - Superstore'!S:S,'Sample - Superstore'!$V:$V,$A4076,'Sample - Superstore'!$N:$N,$B4076)</f>
        <v>6</v>
      </c>
      <c r="I4076" s="45">
        <f>SUMIFS('Sample - Superstore'!T:T,'Sample - Superstore'!$V:$V,$A4076,'Sample - Superstore'!$N:$N,$B4076)</f>
        <v>0.2</v>
      </c>
      <c r="J4076" s="42">
        <f>SUMIFS('Sample - Superstore'!U:U,'Sample - Superstore'!$V:$V,$A4076,'Sample - Superstore'!$N:$N,$B4076)</f>
        <v>25.36453086</v>
      </c>
      <c r="N4076" s="40"/>
    </row>
    <row r="4077">
      <c r="A4077" s="41" t="s">
        <v>8640</v>
      </c>
      <c r="B4077" s="36" t="s">
        <v>4023</v>
      </c>
      <c r="C4077" s="36" t="s">
        <v>39</v>
      </c>
      <c r="D4077" s="36" t="s">
        <v>85</v>
      </c>
      <c r="E4077" s="36" t="s">
        <v>4024</v>
      </c>
      <c r="F4077" s="42">
        <f>SUMIFS('Sample - Superstore'!R:R,'Sample - Superstore'!$V:$V,$A4077,'Sample - Superstore'!$N:$N,$B4077)</f>
        <v>401.0992856</v>
      </c>
      <c r="G4077" s="43" t="str">
        <f>IF(OR($F4077&lt;Lower_Limit,$F4077&gt;Upper_Limit),TRUE,IF($F4077&gt;Upper_percentile,"P99",IF($F4077&lt;Lower_percentile,"P01","")))</f>
        <v/>
      </c>
      <c r="H4077" s="44">
        <f>SUMIFS('Sample - Superstore'!S:S,'Sample - Superstore'!$V:$V,$A4077,'Sample - Superstore'!$N:$N,$B4077)</f>
        <v>2</v>
      </c>
      <c r="I4077" s="45">
        <f>SUMIFS('Sample - Superstore'!T:T,'Sample - Superstore'!$V:$V,$A4077,'Sample - Superstore'!$N:$N,$B4077)</f>
        <v>0.2</v>
      </c>
      <c r="J4077" s="42">
        <f>SUMIFS('Sample - Superstore'!U:U,'Sample - Superstore'!$V:$V,$A4077,'Sample - Superstore'!$N:$N,$B4077)</f>
        <v>135.3710089</v>
      </c>
      <c r="N4077" s="40"/>
    </row>
    <row r="4078">
      <c r="A4078" s="41" t="s">
        <v>8640</v>
      </c>
      <c r="B4078" s="36" t="s">
        <v>5956</v>
      </c>
      <c r="C4078" s="36" t="s">
        <v>51</v>
      </c>
      <c r="D4078" s="36" t="s">
        <v>272</v>
      </c>
      <c r="E4078" s="36" t="s">
        <v>5957</v>
      </c>
      <c r="F4078" s="42">
        <f>SUMIFS('Sample - Superstore'!R:R,'Sample - Superstore'!$V:$V,$A4078,'Sample - Superstore'!$N:$N,$B4078)</f>
        <v>57.56062551</v>
      </c>
      <c r="G4078" s="43" t="str">
        <f>IF(OR($F4078&lt;Lower_Limit,$F4078&gt;Upper_Limit),TRUE,IF($F4078&gt;Upper_percentile,"P99",IF($F4078&lt;Lower_percentile,"P01","")))</f>
        <v/>
      </c>
      <c r="H4078" s="44">
        <f>SUMIFS('Sample - Superstore'!S:S,'Sample - Superstore'!$V:$V,$A4078,'Sample - Superstore'!$N:$N,$B4078)</f>
        <v>5</v>
      </c>
      <c r="I4078" s="45">
        <f>SUMIFS('Sample - Superstore'!T:T,'Sample - Superstore'!$V:$V,$A4078,'Sample - Superstore'!$N:$N,$B4078)</f>
        <v>0.2</v>
      </c>
      <c r="J4078" s="42">
        <f>SUMIFS('Sample - Superstore'!U:U,'Sample - Superstore'!$V:$V,$A4078,'Sample - Superstore'!$N:$N,$B4078)</f>
        <v>19.42671111</v>
      </c>
      <c r="N4078" s="40"/>
    </row>
    <row r="4079">
      <c r="A4079" s="41" t="s">
        <v>8640</v>
      </c>
      <c r="B4079" s="36" t="s">
        <v>6256</v>
      </c>
      <c r="C4079" s="36" t="s">
        <v>35</v>
      </c>
      <c r="D4079" s="36" t="s">
        <v>121</v>
      </c>
      <c r="E4079" s="36" t="s">
        <v>6257</v>
      </c>
      <c r="F4079" s="42">
        <f>SUMIFS('Sample - Superstore'!R:R,'Sample - Superstore'!$V:$V,$A4079,'Sample - Superstore'!$N:$N,$B4079)</f>
        <v>26.55410041</v>
      </c>
      <c r="G4079" s="43" t="str">
        <f>IF(OR($F4079&lt;Lower_Limit,$F4079&gt;Upper_Limit),TRUE,IF($F4079&gt;Upper_percentile,"P99",IF($F4079&lt;Lower_percentile,"P01","")))</f>
        <v/>
      </c>
      <c r="H4079" s="44">
        <f>SUMIFS('Sample - Superstore'!S:S,'Sample - Superstore'!$V:$V,$A4079,'Sample - Superstore'!$N:$N,$B4079)</f>
        <v>2</v>
      </c>
      <c r="I4079" s="45">
        <f>SUMIFS('Sample - Superstore'!T:T,'Sample - Superstore'!$V:$V,$A4079,'Sample - Superstore'!$N:$N,$B4079)</f>
        <v>0.6</v>
      </c>
      <c r="J4079" s="42">
        <f>SUMIFS('Sample - Superstore'!U:U,'Sample - Superstore'!$V:$V,$A4079,'Sample - Superstore'!$N:$N,$B4079)</f>
        <v>-14.60475523</v>
      </c>
      <c r="N4079" s="40"/>
    </row>
    <row r="4080">
      <c r="A4080" s="41" t="s">
        <v>8640</v>
      </c>
      <c r="B4080" s="36" t="s">
        <v>7463</v>
      </c>
      <c r="C4080" s="36" t="s">
        <v>51</v>
      </c>
      <c r="D4080" s="36" t="s">
        <v>124</v>
      </c>
      <c r="E4080" s="36" t="s">
        <v>7464</v>
      </c>
      <c r="F4080" s="42">
        <f>SUMIFS('Sample - Superstore'!R:R,'Sample - Superstore'!$V:$V,$A4080,'Sample - Superstore'!$N:$N,$B4080)</f>
        <v>25.99253333</v>
      </c>
      <c r="G4080" s="43" t="str">
        <f>IF(OR($F4080&lt;Lower_Limit,$F4080&gt;Upper_Limit),TRUE,IF($F4080&gt;Upper_percentile,"P99",IF($F4080&lt;Lower_percentile,"P01","")))</f>
        <v/>
      </c>
      <c r="H4080" s="44">
        <f>SUMIFS('Sample - Superstore'!S:S,'Sample - Superstore'!$V:$V,$A4080,'Sample - Superstore'!$N:$N,$B4080)</f>
        <v>4</v>
      </c>
      <c r="I4080" s="45">
        <f>SUMIFS('Sample - Superstore'!T:T,'Sample - Superstore'!$V:$V,$A4080,'Sample - Superstore'!$N:$N,$B4080)</f>
        <v>0.2</v>
      </c>
      <c r="J4080" s="42">
        <f>SUMIFS('Sample - Superstore'!U:U,'Sample - Superstore'!$V:$V,$A4080,'Sample - Superstore'!$N:$N,$B4080)</f>
        <v>9.097386667</v>
      </c>
      <c r="N4080" s="40"/>
    </row>
    <row r="4081">
      <c r="A4081" s="41" t="s">
        <v>8640</v>
      </c>
      <c r="B4081" s="36" t="s">
        <v>2887</v>
      </c>
      <c r="C4081" s="36" t="s">
        <v>35</v>
      </c>
      <c r="D4081" s="36" t="s">
        <v>263</v>
      </c>
      <c r="E4081" s="36" t="s">
        <v>2888</v>
      </c>
      <c r="F4081" s="42">
        <f>SUMIFS('Sample - Superstore'!R:R,'Sample - Superstore'!$V:$V,$A4081,'Sample - Superstore'!$N:$N,$B4081)</f>
        <v>267.5340658</v>
      </c>
      <c r="G4081" s="43" t="str">
        <f>IF(OR($F4081&lt;Lower_Limit,$F4081&gt;Upper_Limit),TRUE,IF($F4081&gt;Upper_percentile,"P99",IF($F4081&lt;Lower_percentile,"P01","")))</f>
        <v/>
      </c>
      <c r="H4081" s="44">
        <f>SUMIFS('Sample - Superstore'!S:S,'Sample - Superstore'!$V:$V,$A4081,'Sample - Superstore'!$N:$N,$B4081)</f>
        <v>5</v>
      </c>
      <c r="I4081" s="45">
        <f>SUMIFS('Sample - Superstore'!T:T,'Sample - Superstore'!$V:$V,$A4081,'Sample - Superstore'!$N:$N,$B4081)</f>
        <v>0.3</v>
      </c>
      <c r="J4081" s="42">
        <f>SUMIFS('Sample - Superstore'!U:U,'Sample - Superstore'!$V:$V,$A4081,'Sample - Superstore'!$N:$N,$B4081)</f>
        <v>-49.68489794</v>
      </c>
      <c r="N4081" s="40"/>
    </row>
    <row r="4082">
      <c r="A4082" s="41" t="s">
        <v>8640</v>
      </c>
      <c r="B4082" s="36" t="s">
        <v>7466</v>
      </c>
      <c r="C4082" s="36" t="s">
        <v>51</v>
      </c>
      <c r="D4082" s="36" t="s">
        <v>52</v>
      </c>
      <c r="E4082" s="36" t="s">
        <v>7467</v>
      </c>
      <c r="F4082" s="42">
        <f>SUMIFS('Sample - Superstore'!R:R,'Sample - Superstore'!$V:$V,$A4082,'Sample - Superstore'!$N:$N,$B4082)</f>
        <v>39.30175106</v>
      </c>
      <c r="G4082" s="43" t="str">
        <f>IF(OR($F4082&lt;Lower_Limit,$F4082&gt;Upper_Limit),TRUE,IF($F4082&gt;Upper_percentile,"P99",IF($F4082&lt;Lower_percentile,"P01","")))</f>
        <v/>
      </c>
      <c r="H4082" s="44">
        <f>SUMIFS('Sample - Superstore'!S:S,'Sample - Superstore'!$V:$V,$A4082,'Sample - Superstore'!$N:$N,$B4082)</f>
        <v>5</v>
      </c>
      <c r="I4082" s="45">
        <f>SUMIFS('Sample - Superstore'!T:T,'Sample - Superstore'!$V:$V,$A4082,'Sample - Superstore'!$N:$N,$B4082)</f>
        <v>0.2</v>
      </c>
      <c r="J4082" s="42">
        <f>SUMIFS('Sample - Superstore'!U:U,'Sample - Superstore'!$V:$V,$A4082,'Sample - Superstore'!$N:$N,$B4082)</f>
        <v>3.438903217</v>
      </c>
      <c r="N4082" s="40"/>
    </row>
    <row r="4083">
      <c r="A4083" s="41" t="s">
        <v>8640</v>
      </c>
      <c r="B4083" s="36" t="s">
        <v>5640</v>
      </c>
      <c r="C4083" s="36" t="s">
        <v>39</v>
      </c>
      <c r="D4083" s="36" t="s">
        <v>40</v>
      </c>
      <c r="E4083" s="36" t="s">
        <v>5641</v>
      </c>
      <c r="F4083" s="42">
        <f>SUMIFS('Sample - Superstore'!R:R,'Sample - Superstore'!$V:$V,$A4083,'Sample - Superstore'!$N:$N,$B4083)</f>
        <v>101.5134807</v>
      </c>
      <c r="G4083" s="43" t="str">
        <f>IF(OR($F4083&lt;Lower_Limit,$F4083&gt;Upper_Limit),TRUE,IF($F4083&gt;Upper_percentile,"P99",IF($F4083&lt;Lower_percentile,"P01","")))</f>
        <v/>
      </c>
      <c r="H4083" s="44">
        <f>SUMIFS('Sample - Superstore'!S:S,'Sample - Superstore'!$V:$V,$A4083,'Sample - Superstore'!$N:$N,$B4083)</f>
        <v>3</v>
      </c>
      <c r="I4083" s="45">
        <f>SUMIFS('Sample - Superstore'!T:T,'Sample - Superstore'!$V:$V,$A4083,'Sample - Superstore'!$N:$N,$B4083)</f>
        <v>0.2</v>
      </c>
      <c r="J4083" s="42">
        <f>SUMIFS('Sample - Superstore'!U:U,'Sample - Superstore'!$V:$V,$A4083,'Sample - Superstore'!$N:$N,$B4083)</f>
        <v>8.88242956</v>
      </c>
      <c r="N4083" s="40"/>
    </row>
    <row r="4084">
      <c r="A4084" s="41" t="s">
        <v>8640</v>
      </c>
      <c r="B4084" s="36" t="s">
        <v>6263</v>
      </c>
      <c r="C4084" s="36" t="s">
        <v>51</v>
      </c>
      <c r="D4084" s="36" t="s">
        <v>52</v>
      </c>
      <c r="E4084" s="36" t="s">
        <v>6264</v>
      </c>
      <c r="F4084" s="42">
        <f>SUMIFS('Sample - Superstore'!R:R,'Sample - Superstore'!$V:$V,$A4084,'Sample - Superstore'!$N:$N,$B4084)</f>
        <v>81.62778601</v>
      </c>
      <c r="G4084" s="43" t="str">
        <f>IF(OR($F4084&lt;Lower_Limit,$F4084&gt;Upper_Limit),TRUE,IF($F4084&gt;Upper_percentile,"P99",IF($F4084&lt;Lower_percentile,"P01","")))</f>
        <v/>
      </c>
      <c r="H4084" s="44">
        <f>SUMIFS('Sample - Superstore'!S:S,'Sample - Superstore'!$V:$V,$A4084,'Sample - Superstore'!$N:$N,$B4084)</f>
        <v>4</v>
      </c>
      <c r="I4084" s="45">
        <f>SUMIFS('Sample - Superstore'!T:T,'Sample - Superstore'!$V:$V,$A4084,'Sample - Superstore'!$N:$N,$B4084)</f>
        <v>0</v>
      </c>
      <c r="J4084" s="42">
        <f>SUMIFS('Sample - Superstore'!U:U,'Sample - Superstore'!$V:$V,$A4084,'Sample - Superstore'!$N:$N,$B4084)</f>
        <v>21.22322436</v>
      </c>
      <c r="N4084" s="40"/>
    </row>
    <row r="4085">
      <c r="A4085" s="41" t="s">
        <v>8640</v>
      </c>
      <c r="B4085" s="36" t="s">
        <v>1584</v>
      </c>
      <c r="C4085" s="36" t="s">
        <v>51</v>
      </c>
      <c r="D4085" s="36" t="s">
        <v>76</v>
      </c>
      <c r="E4085" s="36" t="s">
        <v>1585</v>
      </c>
      <c r="F4085" s="42">
        <f>SUMIFS('Sample - Superstore'!R:R,'Sample - Superstore'!$V:$V,$A4085,'Sample - Superstore'!$N:$N,$B4085)</f>
        <v>3.806869136</v>
      </c>
      <c r="G4085" s="43" t="str">
        <f>IF(OR($F4085&lt;Lower_Limit,$F4085&gt;Upper_Limit),TRUE,IF($F4085&gt;Upper_percentile,"P99",IF($F4085&lt;Lower_percentile,"P01","")))</f>
        <v/>
      </c>
      <c r="H4085" s="44">
        <f>SUMIFS('Sample - Superstore'!S:S,'Sample - Superstore'!$V:$V,$A4085,'Sample - Superstore'!$N:$N,$B4085)</f>
        <v>2</v>
      </c>
      <c r="I4085" s="45">
        <f>SUMIFS('Sample - Superstore'!T:T,'Sample - Superstore'!$V:$V,$A4085,'Sample - Superstore'!$N:$N,$B4085)</f>
        <v>0.7</v>
      </c>
      <c r="J4085" s="42">
        <f>SUMIFS('Sample - Superstore'!U:U,'Sample - Superstore'!$V:$V,$A4085,'Sample - Superstore'!$N:$N,$B4085)</f>
        <v>-2.918599671</v>
      </c>
      <c r="N4085" s="40"/>
    </row>
    <row r="4086">
      <c r="A4086" s="41" t="s">
        <v>8640</v>
      </c>
      <c r="B4086" s="36" t="s">
        <v>1487</v>
      </c>
      <c r="C4086" s="36" t="s">
        <v>51</v>
      </c>
      <c r="D4086" s="36" t="s">
        <v>76</v>
      </c>
      <c r="E4086" s="36" t="s">
        <v>1488</v>
      </c>
      <c r="F4086" s="42">
        <f>SUMIFS('Sample - Superstore'!R:R,'Sample - Superstore'!$V:$V,$A4086,'Sample - Superstore'!$N:$N,$B4086)</f>
        <v>5.646354321</v>
      </c>
      <c r="G4086" s="43" t="str">
        <f>IF(OR($F4086&lt;Lower_Limit,$F4086&gt;Upper_Limit),TRUE,IF($F4086&gt;Upper_percentile,"P99",IF($F4086&lt;Lower_percentile,"P01","")))</f>
        <v/>
      </c>
      <c r="H4086" s="44">
        <f>SUMIFS('Sample - Superstore'!S:S,'Sample - Superstore'!$V:$V,$A4086,'Sample - Superstore'!$N:$N,$B4086)</f>
        <v>1</v>
      </c>
      <c r="I4086" s="45">
        <f>SUMIFS('Sample - Superstore'!T:T,'Sample - Superstore'!$V:$V,$A4086,'Sample - Superstore'!$N:$N,$B4086)</f>
        <v>0.7</v>
      </c>
      <c r="J4086" s="42">
        <f>SUMIFS('Sample - Superstore'!U:U,'Sample - Superstore'!$V:$V,$A4086,'Sample - Superstore'!$N:$N,$B4086)</f>
        <v>-4.517083457</v>
      </c>
      <c r="N4086" s="40"/>
    </row>
    <row r="4087">
      <c r="A4087" s="41" t="s">
        <v>8640</v>
      </c>
      <c r="B4087" s="36" t="s">
        <v>5901</v>
      </c>
      <c r="C4087" s="36" t="s">
        <v>51</v>
      </c>
      <c r="D4087" s="36" t="s">
        <v>93</v>
      </c>
      <c r="E4087" s="36" t="s">
        <v>5902</v>
      </c>
      <c r="F4087" s="42">
        <f>SUMIFS('Sample - Superstore'!R:R,'Sample - Superstore'!$V:$V,$A4087,'Sample - Superstore'!$N:$N,$B4087)</f>
        <v>5.858265021</v>
      </c>
      <c r="G4087" s="43" t="str">
        <f>IF(OR($F4087&lt;Lower_Limit,$F4087&gt;Upper_Limit),TRUE,IF($F4087&gt;Upper_percentile,"P99",IF($F4087&lt;Lower_percentile,"P01","")))</f>
        <v/>
      </c>
      <c r="H4087" s="44">
        <f>SUMIFS('Sample - Superstore'!S:S,'Sample - Superstore'!$V:$V,$A4087,'Sample - Superstore'!$N:$N,$B4087)</f>
        <v>1</v>
      </c>
      <c r="I4087" s="45">
        <f>SUMIFS('Sample - Superstore'!T:T,'Sample - Superstore'!$V:$V,$A4087,'Sample - Superstore'!$N:$N,$B4087)</f>
        <v>0.2</v>
      </c>
      <c r="J4087" s="42">
        <f>SUMIFS('Sample - Superstore'!U:U,'Sample - Superstore'!$V:$V,$A4087,'Sample - Superstore'!$N:$N,$B4087)</f>
        <v>1.977164444</v>
      </c>
      <c r="N4087" s="40"/>
    </row>
    <row r="4088">
      <c r="A4088" s="41" t="s">
        <v>8640</v>
      </c>
      <c r="B4088" s="36" t="s">
        <v>891</v>
      </c>
      <c r="C4088" s="36" t="s">
        <v>39</v>
      </c>
      <c r="D4088" s="36" t="s">
        <v>61</v>
      </c>
      <c r="E4088" s="36" t="s">
        <v>892</v>
      </c>
      <c r="F4088" s="42">
        <f>SUMIFS('Sample - Superstore'!R:R,'Sample - Superstore'!$V:$V,$A4088,'Sample - Superstore'!$N:$N,$B4088)</f>
        <v>120.2248395</v>
      </c>
      <c r="G4088" s="43" t="str">
        <f>IF(OR($F4088&lt;Lower_Limit,$F4088&gt;Upper_Limit),TRUE,IF($F4088&gt;Upper_percentile,"P99",IF($F4088&lt;Lower_percentile,"P01","")))</f>
        <v/>
      </c>
      <c r="H4088" s="44">
        <f>SUMIFS('Sample - Superstore'!S:S,'Sample - Superstore'!$V:$V,$A4088,'Sample - Superstore'!$N:$N,$B4088)</f>
        <v>3</v>
      </c>
      <c r="I4088" s="45">
        <f>SUMIFS('Sample - Superstore'!T:T,'Sample - Superstore'!$V:$V,$A4088,'Sample - Superstore'!$N:$N,$B4088)</f>
        <v>0.2</v>
      </c>
      <c r="J4088" s="42">
        <f>SUMIFS('Sample - Superstore'!U:U,'Sample - Superstore'!$V:$V,$A4088,'Sample - Superstore'!$N:$N,$B4088)</f>
        <v>36.06745185</v>
      </c>
      <c r="N4088" s="40"/>
    </row>
    <row r="4089">
      <c r="A4089" s="41" t="s">
        <v>8640</v>
      </c>
      <c r="B4089" s="36" t="s">
        <v>7470</v>
      </c>
      <c r="C4089" s="36" t="s">
        <v>35</v>
      </c>
      <c r="D4089" s="36" t="s">
        <v>121</v>
      </c>
      <c r="E4089" s="36" t="s">
        <v>7471</v>
      </c>
      <c r="F4089" s="42">
        <f>SUMIFS('Sample - Superstore'!R:R,'Sample - Superstore'!$V:$V,$A4089,'Sample - Superstore'!$N:$N,$B4089)</f>
        <v>21.34655473</v>
      </c>
      <c r="G4089" s="43" t="str">
        <f>IF(OR($F4089&lt;Lower_Limit,$F4089&gt;Upper_Limit),TRUE,IF($F4089&gt;Upper_percentile,"P99",IF($F4089&lt;Lower_percentile,"P01","")))</f>
        <v/>
      </c>
      <c r="H4089" s="44">
        <f>SUMIFS('Sample - Superstore'!S:S,'Sample - Superstore'!$V:$V,$A4089,'Sample - Superstore'!$N:$N,$B4089)</f>
        <v>2</v>
      </c>
      <c r="I4089" s="45">
        <f>SUMIFS('Sample - Superstore'!T:T,'Sample - Superstore'!$V:$V,$A4089,'Sample - Superstore'!$N:$N,$B4089)</f>
        <v>0.2</v>
      </c>
      <c r="J4089" s="42">
        <f>SUMIFS('Sample - Superstore'!U:U,'Sample - Superstore'!$V:$V,$A4089,'Sample - Superstore'!$N:$N,$B4089)</f>
        <v>2.134655473</v>
      </c>
      <c r="N4089" s="40"/>
    </row>
    <row r="4090">
      <c r="A4090" s="41" t="s">
        <v>8640</v>
      </c>
      <c r="B4090" s="36" t="s">
        <v>1766</v>
      </c>
      <c r="C4090" s="36" t="s">
        <v>39</v>
      </c>
      <c r="D4090" s="36" t="s">
        <v>61</v>
      </c>
      <c r="E4090" s="36" t="s">
        <v>1767</v>
      </c>
      <c r="F4090" s="42">
        <f>SUMIFS('Sample - Superstore'!R:R,'Sample - Superstore'!$V:$V,$A4090,'Sample - Superstore'!$N:$N,$B4090)</f>
        <v>324.381363</v>
      </c>
      <c r="G4090" s="43" t="str">
        <f>IF(OR($F4090&lt;Lower_Limit,$F4090&gt;Upper_Limit),TRUE,IF($F4090&gt;Upper_percentile,"P99",IF($F4090&lt;Lower_percentile,"P01","")))</f>
        <v/>
      </c>
      <c r="H4090" s="44">
        <f>SUMIFS('Sample - Superstore'!S:S,'Sample - Superstore'!$V:$V,$A4090,'Sample - Superstore'!$N:$N,$B4090)</f>
        <v>3</v>
      </c>
      <c r="I4090" s="45">
        <f>SUMIFS('Sample - Superstore'!T:T,'Sample - Superstore'!$V:$V,$A4090,'Sample - Superstore'!$N:$N,$B4090)</f>
        <v>0.2</v>
      </c>
      <c r="J4090" s="42">
        <f>SUMIFS('Sample - Superstore'!U:U,'Sample - Superstore'!$V:$V,$A4090,'Sample - Superstore'!$N:$N,$B4090)</f>
        <v>81.09534074</v>
      </c>
      <c r="N4090" s="40"/>
    </row>
    <row r="4091">
      <c r="A4091" s="41" t="s">
        <v>8640</v>
      </c>
      <c r="B4091" s="36" t="s">
        <v>5648</v>
      </c>
      <c r="C4091" s="36" t="s">
        <v>39</v>
      </c>
      <c r="D4091" s="36" t="s">
        <v>40</v>
      </c>
      <c r="E4091" s="36" t="s">
        <v>5649</v>
      </c>
      <c r="F4091" s="42">
        <f>SUMIFS('Sample - Superstore'!R:R,'Sample - Superstore'!$V:$V,$A4091,'Sample - Superstore'!$N:$N,$B4091)</f>
        <v>2746.564738</v>
      </c>
      <c r="G4091" s="43" t="str">
        <f>IF(OR($F4091&lt;Lower_Limit,$F4091&gt;Upper_Limit),TRUE,IF($F4091&gt;Upper_percentile,"P99",IF($F4091&lt;Lower_percentile,"P01","")))</f>
        <v/>
      </c>
      <c r="H4091" s="44">
        <f>SUMIFS('Sample - Superstore'!S:S,'Sample - Superstore'!$V:$V,$A4091,'Sample - Superstore'!$N:$N,$B4091)</f>
        <v>9</v>
      </c>
      <c r="I4091" s="45">
        <f>SUMIFS('Sample - Superstore'!T:T,'Sample - Superstore'!$V:$V,$A4091,'Sample - Superstore'!$N:$N,$B4091)</f>
        <v>0.8</v>
      </c>
      <c r="J4091" s="42">
        <f>SUMIFS('Sample - Superstore'!U:U,'Sample - Superstore'!$V:$V,$A4091,'Sample - Superstore'!$N:$N,$B4091)</f>
        <v>-543.9118757</v>
      </c>
      <c r="N4091" s="40"/>
    </row>
    <row r="4092">
      <c r="A4092" s="41" t="s">
        <v>8640</v>
      </c>
      <c r="B4092" s="36" t="s">
        <v>653</v>
      </c>
      <c r="C4092" s="36" t="s">
        <v>51</v>
      </c>
      <c r="D4092" s="36" t="s">
        <v>52</v>
      </c>
      <c r="E4092" s="36" t="s">
        <v>654</v>
      </c>
      <c r="F4092" s="42">
        <f>SUMIFS('Sample - Superstore'!R:R,'Sample - Superstore'!$V:$V,$A4092,'Sample - Superstore'!$N:$N,$B4092)</f>
        <v>403.4985272</v>
      </c>
      <c r="G4092" s="43" t="str">
        <f>IF(OR($F4092&lt;Lower_Limit,$F4092&gt;Upper_Limit),TRUE,IF($F4092&gt;Upper_percentile,"P99",IF($F4092&lt;Lower_percentile,"P01","")))</f>
        <v/>
      </c>
      <c r="H4092" s="44">
        <f>SUMIFS('Sample - Superstore'!S:S,'Sample - Superstore'!$V:$V,$A4092,'Sample - Superstore'!$N:$N,$B4092)</f>
        <v>7</v>
      </c>
      <c r="I4092" s="45">
        <f>SUMIFS('Sample - Superstore'!T:T,'Sample - Superstore'!$V:$V,$A4092,'Sample - Superstore'!$N:$N,$B4092)</f>
        <v>0</v>
      </c>
      <c r="J4092" s="42">
        <f>SUMIFS('Sample - Superstore'!U:U,'Sample - Superstore'!$V:$V,$A4092,'Sample - Superstore'!$N:$N,$B4092)</f>
        <v>8.069970543</v>
      </c>
      <c r="N4092" s="40"/>
    </row>
    <row r="4093">
      <c r="A4093" s="41" t="s">
        <v>8640</v>
      </c>
      <c r="B4093" s="36" t="s">
        <v>430</v>
      </c>
      <c r="C4093" s="36" t="s">
        <v>51</v>
      </c>
      <c r="D4093" s="36" t="s">
        <v>52</v>
      </c>
      <c r="E4093" s="36" t="s">
        <v>431</v>
      </c>
      <c r="F4093" s="42">
        <f>SUMIFS('Sample - Superstore'!R:R,'Sample - Superstore'!$V:$V,$A4093,'Sample - Superstore'!$N:$N,$B4093)</f>
        <v>35.73333646</v>
      </c>
      <c r="G4093" s="43" t="str">
        <f>IF(OR($F4093&lt;Lower_Limit,$F4093&gt;Upper_Limit),TRUE,IF($F4093&gt;Upper_percentile,"P99",IF($F4093&lt;Lower_percentile,"P01","")))</f>
        <v/>
      </c>
      <c r="H4093" s="44">
        <f>SUMIFS('Sample - Superstore'!S:S,'Sample - Superstore'!$V:$V,$A4093,'Sample - Superstore'!$N:$N,$B4093)</f>
        <v>5</v>
      </c>
      <c r="I4093" s="45">
        <f>SUMIFS('Sample - Superstore'!T:T,'Sample - Superstore'!$V:$V,$A4093,'Sample - Superstore'!$N:$N,$B4093)</f>
        <v>0</v>
      </c>
      <c r="J4093" s="42">
        <f>SUMIFS('Sample - Superstore'!U:U,'Sample - Superstore'!$V:$V,$A4093,'Sample - Superstore'!$N:$N,$B4093)</f>
        <v>9.290667479</v>
      </c>
      <c r="N4093" s="40"/>
    </row>
    <row r="4094">
      <c r="A4094" s="41" t="s">
        <v>8640</v>
      </c>
      <c r="B4094" s="36" t="s">
        <v>4607</v>
      </c>
      <c r="C4094" s="36" t="s">
        <v>51</v>
      </c>
      <c r="D4094" s="36" t="s">
        <v>635</v>
      </c>
      <c r="E4094" s="36" t="s">
        <v>1319</v>
      </c>
      <c r="F4094" s="42">
        <f>SUMIFS('Sample - Superstore'!R:R,'Sample - Superstore'!$V:$V,$A4094,'Sample - Superstore'!$N:$N,$B4094)</f>
        <v>5.666744966</v>
      </c>
      <c r="G4094" s="43" t="str">
        <f>IF(OR($F4094&lt;Lower_Limit,$F4094&gt;Upper_Limit),TRUE,IF($F4094&gt;Upper_percentile,"P99",IF($F4094&lt;Lower_percentile,"P01","")))</f>
        <v/>
      </c>
      <c r="H4094" s="44">
        <f>SUMIFS('Sample - Superstore'!S:S,'Sample - Superstore'!$V:$V,$A4094,'Sample - Superstore'!$N:$N,$B4094)</f>
        <v>3</v>
      </c>
      <c r="I4094" s="45">
        <f>SUMIFS('Sample - Superstore'!T:T,'Sample - Superstore'!$V:$V,$A4094,'Sample - Superstore'!$N:$N,$B4094)</f>
        <v>0.2</v>
      </c>
      <c r="J4094" s="42">
        <f>SUMIFS('Sample - Superstore'!U:U,'Sample - Superstore'!$V:$V,$A4094,'Sample - Superstore'!$N:$N,$B4094)</f>
        <v>-1.275017617</v>
      </c>
      <c r="N4094" s="40"/>
    </row>
    <row r="4095">
      <c r="A4095" s="41" t="s">
        <v>8640</v>
      </c>
      <c r="B4095" s="36" t="s">
        <v>501</v>
      </c>
      <c r="C4095" s="36" t="s">
        <v>51</v>
      </c>
      <c r="D4095" s="36" t="s">
        <v>124</v>
      </c>
      <c r="E4095" s="36" t="s">
        <v>6204</v>
      </c>
      <c r="F4095" s="42">
        <f>SUMIFS('Sample - Superstore'!R:R,'Sample - Superstore'!$V:$V,$A4095,'Sample - Superstore'!$N:$N,$B4095)</f>
        <v>112.6479698</v>
      </c>
      <c r="G4095" s="43" t="str">
        <f>IF(OR($F4095&lt;Lower_Limit,$F4095&gt;Upper_Limit),TRUE,IF($F4095&gt;Upper_percentile,"P99",IF($F4095&lt;Lower_percentile,"P01","")))</f>
        <v/>
      </c>
      <c r="H4095" s="44">
        <f>SUMIFS('Sample - Superstore'!S:S,'Sample - Superstore'!$V:$V,$A4095,'Sample - Superstore'!$N:$N,$B4095)</f>
        <v>4</v>
      </c>
      <c r="I4095" s="45">
        <f>SUMIFS('Sample - Superstore'!T:T,'Sample - Superstore'!$V:$V,$A4095,'Sample - Superstore'!$N:$N,$B4095)</f>
        <v>0.2</v>
      </c>
      <c r="J4095" s="42">
        <f>SUMIFS('Sample - Superstore'!U:U,'Sample - Superstore'!$V:$V,$A4095,'Sample - Superstore'!$N:$N,$B4095)</f>
        <v>39.42678942</v>
      </c>
      <c r="N4095" s="40"/>
    </row>
    <row r="4096">
      <c r="A4096" s="41" t="s">
        <v>8640</v>
      </c>
      <c r="B4096" s="36" t="s">
        <v>7272</v>
      </c>
      <c r="C4096" s="36" t="s">
        <v>51</v>
      </c>
      <c r="D4096" s="36" t="s">
        <v>52</v>
      </c>
      <c r="E4096" s="36" t="s">
        <v>7273</v>
      </c>
      <c r="F4096" s="42">
        <f>SUMIFS('Sample - Superstore'!R:R,'Sample - Superstore'!$V:$V,$A4096,'Sample - Superstore'!$N:$N,$B4096)</f>
        <v>164.6385275</v>
      </c>
      <c r="G4096" s="43" t="str">
        <f>IF(OR($F4096&lt;Lower_Limit,$F4096&gt;Upper_Limit),TRUE,IF($F4096&gt;Upper_percentile,"P99",IF($F4096&lt;Lower_percentile,"P01","")))</f>
        <v/>
      </c>
      <c r="H4096" s="44">
        <f>SUMIFS('Sample - Superstore'!S:S,'Sample - Superstore'!$V:$V,$A4096,'Sample - Superstore'!$N:$N,$B4096)</f>
        <v>2</v>
      </c>
      <c r="I4096" s="45">
        <f>SUMIFS('Sample - Superstore'!T:T,'Sample - Superstore'!$V:$V,$A4096,'Sample - Superstore'!$N:$N,$B4096)</f>
        <v>0.2</v>
      </c>
      <c r="J4096" s="42">
        <f>SUMIFS('Sample - Superstore'!U:U,'Sample - Superstore'!$V:$V,$A4096,'Sample - Superstore'!$N:$N,$B4096)</f>
        <v>-2.057981593</v>
      </c>
      <c r="N4096" s="40"/>
    </row>
    <row r="4097">
      <c r="A4097" s="41" t="s">
        <v>8640</v>
      </c>
      <c r="B4097" s="36" t="s">
        <v>1702</v>
      </c>
      <c r="C4097" s="36" t="s">
        <v>35</v>
      </c>
      <c r="D4097" s="36" t="s">
        <v>121</v>
      </c>
      <c r="E4097" s="36" t="s">
        <v>1703</v>
      </c>
      <c r="F4097" s="42">
        <f>SUMIFS('Sample - Superstore'!R:R,'Sample - Superstore'!$V:$V,$A4097,'Sample - Superstore'!$N:$N,$B4097)</f>
        <v>68.47229709</v>
      </c>
      <c r="G4097" s="43" t="str">
        <f>IF(OR($F4097&lt;Lower_Limit,$F4097&gt;Upper_Limit),TRUE,IF($F4097&gt;Upper_percentile,"P99",IF($F4097&lt;Lower_percentile,"P01","")))</f>
        <v/>
      </c>
      <c r="H4097" s="44">
        <f>SUMIFS('Sample - Superstore'!S:S,'Sample - Superstore'!$V:$V,$A4097,'Sample - Superstore'!$N:$N,$B4097)</f>
        <v>11</v>
      </c>
      <c r="I4097" s="45">
        <f>SUMIFS('Sample - Superstore'!T:T,'Sample - Superstore'!$V:$V,$A4097,'Sample - Superstore'!$N:$N,$B4097)</f>
        <v>0.2</v>
      </c>
      <c r="J4097" s="42">
        <f>SUMIFS('Sample - Superstore'!U:U,'Sample - Superstore'!$V:$V,$A4097,'Sample - Superstore'!$N:$N,$B4097)</f>
        <v>28.85691481</v>
      </c>
      <c r="N4097" s="40"/>
    </row>
    <row r="4098">
      <c r="A4098" s="41" t="s">
        <v>8640</v>
      </c>
      <c r="B4098" s="36" t="s">
        <v>7475</v>
      </c>
      <c r="C4098" s="36" t="s">
        <v>51</v>
      </c>
      <c r="D4098" s="36" t="s">
        <v>205</v>
      </c>
      <c r="E4098" s="36" t="s">
        <v>7476</v>
      </c>
      <c r="F4098" s="42">
        <f>SUMIFS('Sample - Superstore'!R:R,'Sample - Superstore'!$V:$V,$A4098,'Sample - Superstore'!$N:$N,$B4098)</f>
        <v>57.21786667</v>
      </c>
      <c r="G4098" s="43" t="str">
        <f>IF(OR($F4098&lt;Lower_Limit,$F4098&gt;Upper_Limit),TRUE,IF($F4098&gt;Upper_percentile,"P99",IF($F4098&lt;Lower_percentile,"P01","")))</f>
        <v/>
      </c>
      <c r="H4098" s="44">
        <f>SUMIFS('Sample - Superstore'!S:S,'Sample - Superstore'!$V:$V,$A4098,'Sample - Superstore'!$N:$N,$B4098)</f>
        <v>6</v>
      </c>
      <c r="I4098" s="45">
        <f>SUMIFS('Sample - Superstore'!T:T,'Sample - Superstore'!$V:$V,$A4098,'Sample - Superstore'!$N:$N,$B4098)</f>
        <v>0.2</v>
      </c>
      <c r="J4098" s="42">
        <f>SUMIFS('Sample - Superstore'!U:U,'Sample - Superstore'!$V:$V,$A4098,'Sample - Superstore'!$N:$N,$B4098)</f>
        <v>22.21520971</v>
      </c>
      <c r="N4098" s="40"/>
    </row>
    <row r="4099">
      <c r="A4099" s="41" t="s">
        <v>8640</v>
      </c>
      <c r="B4099" s="36" t="s">
        <v>6244</v>
      </c>
      <c r="C4099" s="36" t="s">
        <v>51</v>
      </c>
      <c r="D4099" s="36" t="s">
        <v>124</v>
      </c>
      <c r="E4099" s="36" t="s">
        <v>6245</v>
      </c>
      <c r="F4099" s="42">
        <f>SUMIFS('Sample - Superstore'!R:R,'Sample - Superstore'!$V:$V,$A4099,'Sample - Superstore'!$N:$N,$B4099)</f>
        <v>6.368</v>
      </c>
      <c r="G4099" s="43" t="str">
        <f>IF(OR($F4099&lt;Lower_Limit,$F4099&gt;Upper_Limit),TRUE,IF($F4099&gt;Upper_percentile,"P99",IF($F4099&lt;Lower_percentile,"P01","")))</f>
        <v/>
      </c>
      <c r="H4099" s="44">
        <f>SUMIFS('Sample - Superstore'!S:S,'Sample - Superstore'!$V:$V,$A4099,'Sample - Superstore'!$N:$N,$B4099)</f>
        <v>2</v>
      </c>
      <c r="I4099" s="45">
        <f>SUMIFS('Sample - Superstore'!T:T,'Sample - Superstore'!$V:$V,$A4099,'Sample - Superstore'!$N:$N,$B4099)</f>
        <v>0.2</v>
      </c>
      <c r="J4099" s="42">
        <f>SUMIFS('Sample - Superstore'!U:U,'Sample - Superstore'!$V:$V,$A4099,'Sample - Superstore'!$N:$N,$B4099)</f>
        <v>2.388</v>
      </c>
      <c r="N4099" s="40"/>
    </row>
    <row r="4100">
      <c r="A4100" s="41" t="s">
        <v>8640</v>
      </c>
      <c r="B4100" s="36" t="s">
        <v>2712</v>
      </c>
      <c r="C4100" s="36" t="s">
        <v>51</v>
      </c>
      <c r="D4100" s="36" t="s">
        <v>93</v>
      </c>
      <c r="E4100" s="36" t="s">
        <v>2713</v>
      </c>
      <c r="F4100" s="42">
        <f>SUMIFS('Sample - Superstore'!R:R,'Sample - Superstore'!$V:$V,$A4100,'Sample - Superstore'!$N:$N,$B4100)</f>
        <v>6.56</v>
      </c>
      <c r="G4100" s="43" t="str">
        <f>IF(OR($F4100&lt;Lower_Limit,$F4100&gt;Upper_Limit),TRUE,IF($F4100&gt;Upper_percentile,"P99",IF($F4100&lt;Lower_percentile,"P01","")))</f>
        <v/>
      </c>
      <c r="H4100" s="44">
        <f>SUMIFS('Sample - Superstore'!S:S,'Sample - Superstore'!$V:$V,$A4100,'Sample - Superstore'!$N:$N,$B4100)</f>
        <v>2</v>
      </c>
      <c r="I4100" s="45">
        <f>SUMIFS('Sample - Superstore'!T:T,'Sample - Superstore'!$V:$V,$A4100,'Sample - Superstore'!$N:$N,$B4100)</f>
        <v>0</v>
      </c>
      <c r="J4100" s="42">
        <f>SUMIFS('Sample - Superstore'!U:U,'Sample - Superstore'!$V:$V,$A4100,'Sample - Superstore'!$N:$N,$B4100)</f>
        <v>1.9024</v>
      </c>
      <c r="N4100" s="40"/>
    </row>
    <row r="4101">
      <c r="A4101" s="41" t="s">
        <v>8640</v>
      </c>
      <c r="B4101" s="36" t="s">
        <v>2333</v>
      </c>
      <c r="C4101" s="36" t="s">
        <v>35</v>
      </c>
      <c r="D4101" s="36" t="s">
        <v>263</v>
      </c>
      <c r="E4101" s="36" t="s">
        <v>2334</v>
      </c>
      <c r="F4101" s="42">
        <f>SUMIFS('Sample - Superstore'!R:R,'Sample - Superstore'!$V:$V,$A4101,'Sample - Superstore'!$N:$N,$B4101)</f>
        <v>243.92</v>
      </c>
      <c r="G4101" s="43" t="str">
        <f>IF(OR($F4101&lt;Lower_Limit,$F4101&gt;Upper_Limit),TRUE,IF($F4101&gt;Upper_percentile,"P99",IF($F4101&lt;Lower_percentile,"P01","")))</f>
        <v/>
      </c>
      <c r="H4101" s="44">
        <f>SUMIFS('Sample - Superstore'!S:S,'Sample - Superstore'!$V:$V,$A4101,'Sample - Superstore'!$N:$N,$B4101)</f>
        <v>5</v>
      </c>
      <c r="I4101" s="45">
        <f>SUMIFS('Sample - Superstore'!T:T,'Sample - Superstore'!$V:$V,$A4101,'Sample - Superstore'!$N:$N,$B4101)</f>
        <v>0.2</v>
      </c>
      <c r="J4101" s="42">
        <f>SUMIFS('Sample - Superstore'!U:U,'Sample - Superstore'!$V:$V,$A4101,'Sample - Superstore'!$N:$N,$B4101)</f>
        <v>-15.245</v>
      </c>
      <c r="N4101" s="40"/>
    </row>
    <row r="4102">
      <c r="A4102" s="41" t="s">
        <v>8640</v>
      </c>
      <c r="B4102" s="36" t="s">
        <v>4469</v>
      </c>
      <c r="C4102" s="36" t="s">
        <v>51</v>
      </c>
      <c r="D4102" s="36" t="s">
        <v>124</v>
      </c>
      <c r="E4102" s="36" t="s">
        <v>4470</v>
      </c>
      <c r="F4102" s="42">
        <f>SUMIFS('Sample - Superstore'!R:R,'Sample - Superstore'!$V:$V,$A4102,'Sample - Superstore'!$N:$N,$B4102)</f>
        <v>47.52</v>
      </c>
      <c r="G4102" s="43" t="str">
        <f>IF(OR($F4102&lt;Lower_Limit,$F4102&gt;Upper_Limit),TRUE,IF($F4102&gt;Upper_percentile,"P99",IF($F4102&lt;Lower_percentile,"P01","")))</f>
        <v/>
      </c>
      <c r="H4102" s="44">
        <f>SUMIFS('Sample - Superstore'!S:S,'Sample - Superstore'!$V:$V,$A4102,'Sample - Superstore'!$N:$N,$B4102)</f>
        <v>9</v>
      </c>
      <c r="I4102" s="45">
        <f>SUMIFS('Sample - Superstore'!T:T,'Sample - Superstore'!$V:$V,$A4102,'Sample - Superstore'!$N:$N,$B4102)</f>
        <v>0</v>
      </c>
      <c r="J4102" s="42">
        <f>SUMIFS('Sample - Superstore'!U:U,'Sample - Superstore'!$V:$V,$A4102,'Sample - Superstore'!$N:$N,$B4102)</f>
        <v>22.8096</v>
      </c>
      <c r="N4102" s="40"/>
    </row>
    <row r="4103">
      <c r="A4103" s="41" t="s">
        <v>8640</v>
      </c>
      <c r="B4103" s="36" t="s">
        <v>4532</v>
      </c>
      <c r="C4103" s="36" t="s">
        <v>51</v>
      </c>
      <c r="D4103" s="36" t="s">
        <v>52</v>
      </c>
      <c r="E4103" s="36" t="s">
        <v>4533</v>
      </c>
      <c r="F4103" s="42">
        <f>SUMIFS('Sample - Superstore'!R:R,'Sample - Superstore'!$V:$V,$A4103,'Sample - Superstore'!$N:$N,$B4103)</f>
        <v>99.87</v>
      </c>
      <c r="G4103" s="43" t="str">
        <f>IF(OR($F4103&lt;Lower_Limit,$F4103&gt;Upper_Limit),TRUE,IF($F4103&gt;Upper_percentile,"P99",IF($F4103&lt;Lower_percentile,"P01","")))</f>
        <v/>
      </c>
      <c r="H4103" s="44">
        <f>SUMIFS('Sample - Superstore'!S:S,'Sample - Superstore'!$V:$V,$A4103,'Sample - Superstore'!$N:$N,$B4103)</f>
        <v>3</v>
      </c>
      <c r="I4103" s="45">
        <f>SUMIFS('Sample - Superstore'!T:T,'Sample - Superstore'!$V:$V,$A4103,'Sample - Superstore'!$N:$N,$B4103)</f>
        <v>0</v>
      </c>
      <c r="J4103" s="42">
        <f>SUMIFS('Sample - Superstore'!U:U,'Sample - Superstore'!$V:$V,$A4103,'Sample - Superstore'!$N:$N,$B4103)</f>
        <v>23.9688</v>
      </c>
      <c r="N4103" s="40"/>
    </row>
    <row r="4104">
      <c r="A4104" s="41" t="s">
        <v>8640</v>
      </c>
      <c r="B4104" s="36" t="s">
        <v>4472</v>
      </c>
      <c r="C4104" s="36" t="s">
        <v>51</v>
      </c>
      <c r="D4104" s="36" t="s">
        <v>297</v>
      </c>
      <c r="E4104" s="36" t="s">
        <v>4473</v>
      </c>
      <c r="F4104" s="42">
        <f>SUMIFS('Sample - Superstore'!R:R,'Sample - Superstore'!$V:$V,$A4104,'Sample - Superstore'!$N:$N,$B4104)</f>
        <v>47.26519835</v>
      </c>
      <c r="G4104" s="43" t="str">
        <f>IF(OR($F4104&lt;Lower_Limit,$F4104&gt;Upper_Limit),TRUE,IF($F4104&gt;Upper_percentile,"P99",IF($F4104&lt;Lower_percentile,"P01","")))</f>
        <v/>
      </c>
      <c r="H4104" s="44">
        <f>SUMIFS('Sample - Superstore'!S:S,'Sample - Superstore'!$V:$V,$A4104,'Sample - Superstore'!$N:$N,$B4104)</f>
        <v>13</v>
      </c>
      <c r="I4104" s="45">
        <f>SUMIFS('Sample - Superstore'!T:T,'Sample - Superstore'!$V:$V,$A4104,'Sample - Superstore'!$N:$N,$B4104)</f>
        <v>0.2</v>
      </c>
      <c r="J4104" s="42">
        <f>SUMIFS('Sample - Superstore'!U:U,'Sample - Superstore'!$V:$V,$A4104,'Sample - Superstore'!$N:$N,$B4104)</f>
        <v>21.08068609</v>
      </c>
      <c r="N4104" s="40"/>
    </row>
    <row r="4105">
      <c r="A4105" s="41" t="s">
        <v>8640</v>
      </c>
      <c r="B4105" s="36" t="s">
        <v>6673</v>
      </c>
      <c r="C4105" s="36" t="s">
        <v>51</v>
      </c>
      <c r="D4105" s="36" t="s">
        <v>93</v>
      </c>
      <c r="E4105" s="36" t="s">
        <v>6674</v>
      </c>
      <c r="F4105" s="42">
        <f>SUMIFS('Sample - Superstore'!R:R,'Sample - Superstore'!$V:$V,$A4105,'Sample - Superstore'!$N:$N,$B4105)</f>
        <v>32.50133333</v>
      </c>
      <c r="G4105" s="43" t="str">
        <f>IF(OR($F4105&lt;Lower_Limit,$F4105&gt;Upper_Limit),TRUE,IF($F4105&gt;Upper_percentile,"P99",IF($F4105&lt;Lower_percentile,"P01","")))</f>
        <v/>
      </c>
      <c r="H4105" s="44">
        <f>SUMIFS('Sample - Superstore'!S:S,'Sample - Superstore'!$V:$V,$A4105,'Sample - Superstore'!$N:$N,$B4105)</f>
        <v>5</v>
      </c>
      <c r="I4105" s="45">
        <f>SUMIFS('Sample - Superstore'!T:T,'Sample - Superstore'!$V:$V,$A4105,'Sample - Superstore'!$N:$N,$B4105)</f>
        <v>0.2</v>
      </c>
      <c r="J4105" s="42">
        <f>SUMIFS('Sample - Superstore'!U:U,'Sample - Superstore'!$V:$V,$A4105,'Sample - Superstore'!$N:$N,$B4105)</f>
        <v>4.8752</v>
      </c>
      <c r="N4105" s="40"/>
    </row>
    <row r="4106">
      <c r="A4106" s="41" t="s">
        <v>8640</v>
      </c>
      <c r="B4106" s="36" t="s">
        <v>519</v>
      </c>
      <c r="C4106" s="36" t="s">
        <v>35</v>
      </c>
      <c r="D4106" s="36" t="s">
        <v>121</v>
      </c>
      <c r="E4106" s="36" t="s">
        <v>520</v>
      </c>
      <c r="F4106" s="42">
        <f>SUMIFS('Sample - Superstore'!R:R,'Sample - Superstore'!$V:$V,$A4106,'Sample - Superstore'!$N:$N,$B4106)</f>
        <v>82.89846255</v>
      </c>
      <c r="G4106" s="43" t="str">
        <f>IF(OR($F4106&lt;Lower_Limit,$F4106&gt;Upper_Limit),TRUE,IF($F4106&gt;Upper_percentile,"P99",IF($F4106&lt;Lower_percentile,"P01","")))</f>
        <v/>
      </c>
      <c r="H4106" s="44">
        <f>SUMIFS('Sample - Superstore'!S:S,'Sample - Superstore'!$V:$V,$A4106,'Sample - Superstore'!$N:$N,$B4106)</f>
        <v>2</v>
      </c>
      <c r="I4106" s="45">
        <f>SUMIFS('Sample - Superstore'!T:T,'Sample - Superstore'!$V:$V,$A4106,'Sample - Superstore'!$N:$N,$B4106)</f>
        <v>0.2</v>
      </c>
      <c r="J4106" s="42">
        <f>SUMIFS('Sample - Superstore'!U:U,'Sample - Superstore'!$V:$V,$A4106,'Sample - Superstore'!$N:$N,$B4106)</f>
        <v>-11.3985386</v>
      </c>
      <c r="N4106" s="40"/>
    </row>
    <row r="4107">
      <c r="A4107" s="41" t="s">
        <v>8640</v>
      </c>
      <c r="B4107" s="36" t="s">
        <v>5993</v>
      </c>
      <c r="C4107" s="36" t="s">
        <v>39</v>
      </c>
      <c r="D4107" s="36" t="s">
        <v>61</v>
      </c>
      <c r="E4107" s="36" t="s">
        <v>5994</v>
      </c>
      <c r="F4107" s="42">
        <f>SUMIFS('Sample - Superstore'!R:R,'Sample - Superstore'!$V:$V,$A4107,'Sample - Superstore'!$N:$N,$B4107)</f>
        <v>286.5652146</v>
      </c>
      <c r="G4107" s="43" t="str">
        <f>IF(OR($F4107&lt;Lower_Limit,$F4107&gt;Upper_Limit),TRUE,IF($F4107&gt;Upper_percentile,"P99",IF($F4107&lt;Lower_percentile,"P01","")))</f>
        <v/>
      </c>
      <c r="H4107" s="44">
        <f>SUMIFS('Sample - Superstore'!S:S,'Sample - Superstore'!$V:$V,$A4107,'Sample - Superstore'!$N:$N,$B4107)</f>
        <v>9</v>
      </c>
      <c r="I4107" s="45">
        <f>SUMIFS('Sample - Superstore'!T:T,'Sample - Superstore'!$V:$V,$A4107,'Sample - Superstore'!$N:$N,$B4107)</f>
        <v>0</v>
      </c>
      <c r="J4107" s="42">
        <f>SUMIFS('Sample - Superstore'!U:U,'Sample - Superstore'!$V:$V,$A4107,'Sample - Superstore'!$N:$N,$B4107)</f>
        <v>91.70086868</v>
      </c>
      <c r="N4107" s="40"/>
    </row>
    <row r="4108">
      <c r="A4108" s="41" t="s">
        <v>8640</v>
      </c>
      <c r="B4108" s="36" t="s">
        <v>3908</v>
      </c>
      <c r="C4108" s="36" t="s">
        <v>51</v>
      </c>
      <c r="D4108" s="36" t="s">
        <v>124</v>
      </c>
      <c r="E4108" s="36" t="s">
        <v>3909</v>
      </c>
      <c r="F4108" s="42">
        <f>SUMIFS('Sample - Superstore'!R:R,'Sample - Superstore'!$V:$V,$A4108,'Sample - Superstore'!$N:$N,$B4108)</f>
        <v>31.104</v>
      </c>
      <c r="G4108" s="43" t="str">
        <f>IF(OR($F4108&lt;Lower_Limit,$F4108&gt;Upper_Limit),TRUE,IF($F4108&gt;Upper_percentile,"P99",IF($F4108&lt;Lower_percentile,"P01","")))</f>
        <v/>
      </c>
      <c r="H4108" s="44">
        <f>SUMIFS('Sample - Superstore'!S:S,'Sample - Superstore'!$V:$V,$A4108,'Sample - Superstore'!$N:$N,$B4108)</f>
        <v>6</v>
      </c>
      <c r="I4108" s="45">
        <f>SUMIFS('Sample - Superstore'!T:T,'Sample - Superstore'!$V:$V,$A4108,'Sample - Superstore'!$N:$N,$B4108)</f>
        <v>0.2</v>
      </c>
      <c r="J4108" s="42">
        <f>SUMIFS('Sample - Superstore'!U:U,'Sample - Superstore'!$V:$V,$A4108,'Sample - Superstore'!$N:$N,$B4108)</f>
        <v>11.2752</v>
      </c>
      <c r="N4108" s="40"/>
    </row>
    <row r="4109">
      <c r="A4109" s="41" t="s">
        <v>8640</v>
      </c>
      <c r="B4109" s="36" t="s">
        <v>6596</v>
      </c>
      <c r="C4109" s="36" t="s">
        <v>51</v>
      </c>
      <c r="D4109" s="36" t="s">
        <v>297</v>
      </c>
      <c r="E4109" s="36" t="s">
        <v>6597</v>
      </c>
      <c r="F4109" s="42">
        <f>SUMIFS('Sample - Superstore'!R:R,'Sample - Superstore'!$V:$V,$A4109,'Sample - Superstore'!$N:$N,$B4109)</f>
        <v>22.20924444</v>
      </c>
      <c r="G4109" s="43" t="str">
        <f>IF(OR($F4109&lt;Lower_Limit,$F4109&gt;Upper_Limit),TRUE,IF($F4109&gt;Upper_percentile,"P99",IF($F4109&lt;Lower_percentile,"P01","")))</f>
        <v/>
      </c>
      <c r="H4109" s="44">
        <f>SUMIFS('Sample - Superstore'!S:S,'Sample - Superstore'!$V:$V,$A4109,'Sample - Superstore'!$N:$N,$B4109)</f>
        <v>6</v>
      </c>
      <c r="I4109" s="45">
        <f>SUMIFS('Sample - Superstore'!T:T,'Sample - Superstore'!$V:$V,$A4109,'Sample - Superstore'!$N:$N,$B4109)</f>
        <v>0.2</v>
      </c>
      <c r="J4109" s="42">
        <f>SUMIFS('Sample - Superstore'!U:U,'Sample - Superstore'!$V:$V,$A4109,'Sample - Superstore'!$N:$N,$B4109)</f>
        <v>7.49562</v>
      </c>
      <c r="N4109" s="40"/>
    </row>
    <row r="4110">
      <c r="A4110" s="41" t="s">
        <v>8640</v>
      </c>
      <c r="B4110" s="36" t="s">
        <v>6075</v>
      </c>
      <c r="C4110" s="36" t="s">
        <v>51</v>
      </c>
      <c r="D4110" s="36" t="s">
        <v>76</v>
      </c>
      <c r="E4110" s="36" t="s">
        <v>6076</v>
      </c>
      <c r="F4110" s="42">
        <f>SUMIFS('Sample - Superstore'!R:R,'Sample - Superstore'!$V:$V,$A4110,'Sample - Superstore'!$N:$N,$B4110)</f>
        <v>26.414</v>
      </c>
      <c r="G4110" s="43" t="str">
        <f>IF(OR($F4110&lt;Lower_Limit,$F4110&gt;Upper_Limit),TRUE,IF($F4110&gt;Upper_percentile,"P99",IF($F4110&lt;Lower_percentile,"P01","")))</f>
        <v/>
      </c>
      <c r="H4110" s="44">
        <f>SUMIFS('Sample - Superstore'!S:S,'Sample - Superstore'!$V:$V,$A4110,'Sample - Superstore'!$N:$N,$B4110)</f>
        <v>6</v>
      </c>
      <c r="I4110" s="45">
        <f>SUMIFS('Sample - Superstore'!T:T,'Sample - Superstore'!$V:$V,$A4110,'Sample - Superstore'!$N:$N,$B4110)</f>
        <v>0.7</v>
      </c>
      <c r="J4110" s="42">
        <f>SUMIFS('Sample - Superstore'!U:U,'Sample - Superstore'!$V:$V,$A4110,'Sample - Superstore'!$N:$N,$B4110)</f>
        <v>5.284666667</v>
      </c>
      <c r="N4110" s="40"/>
    </row>
    <row r="4111">
      <c r="A4111" s="41" t="s">
        <v>8640</v>
      </c>
      <c r="B4111" s="36" t="s">
        <v>4558</v>
      </c>
      <c r="C4111" s="36" t="s">
        <v>51</v>
      </c>
      <c r="D4111" s="36" t="s">
        <v>76</v>
      </c>
      <c r="E4111" s="36" t="s">
        <v>4559</v>
      </c>
      <c r="F4111" s="42">
        <f>SUMIFS('Sample - Superstore'!R:R,'Sample - Superstore'!$V:$V,$A4111,'Sample - Superstore'!$N:$N,$B4111)</f>
        <v>7.846965432</v>
      </c>
      <c r="G4111" s="43" t="str">
        <f>IF(OR($F4111&lt;Lower_Limit,$F4111&gt;Upper_Limit),TRUE,IF($F4111&gt;Upper_percentile,"P99",IF($F4111&lt;Lower_percentile,"P01","")))</f>
        <v/>
      </c>
      <c r="H4111" s="44">
        <f>SUMIFS('Sample - Superstore'!S:S,'Sample - Superstore'!$V:$V,$A4111,'Sample - Superstore'!$N:$N,$B4111)</f>
        <v>2</v>
      </c>
      <c r="I4111" s="45">
        <f>SUMIFS('Sample - Superstore'!T:T,'Sample - Superstore'!$V:$V,$A4111,'Sample - Superstore'!$N:$N,$B4111)</f>
        <v>0.7</v>
      </c>
      <c r="J4111" s="42">
        <f>SUMIFS('Sample - Superstore'!U:U,'Sample - Superstore'!$V:$V,$A4111,'Sample - Superstore'!$N:$N,$B4111)</f>
        <v>-6.53913786</v>
      </c>
      <c r="N4111" s="40"/>
    </row>
    <row r="4112">
      <c r="A4112" s="41" t="s">
        <v>8640</v>
      </c>
      <c r="B4112" s="36" t="s">
        <v>305</v>
      </c>
      <c r="C4112" s="36" t="s">
        <v>39</v>
      </c>
      <c r="D4112" s="36" t="s">
        <v>40</v>
      </c>
      <c r="E4112" s="36" t="s">
        <v>306</v>
      </c>
      <c r="F4112" s="42">
        <f>SUMIFS('Sample - Superstore'!R:R,'Sample - Superstore'!$V:$V,$A4112,'Sample - Superstore'!$N:$N,$B4112)</f>
        <v>184.5959111</v>
      </c>
      <c r="G4112" s="43" t="str">
        <f>IF(OR($F4112&lt;Lower_Limit,$F4112&gt;Upper_Limit),TRUE,IF($F4112&gt;Upper_percentile,"P99",IF($F4112&lt;Lower_percentile,"P01","")))</f>
        <v/>
      </c>
      <c r="H4112" s="44">
        <f>SUMIFS('Sample - Superstore'!S:S,'Sample - Superstore'!$V:$V,$A4112,'Sample - Superstore'!$N:$N,$B4112)</f>
        <v>4</v>
      </c>
      <c r="I4112" s="45">
        <f>SUMIFS('Sample - Superstore'!T:T,'Sample - Superstore'!$V:$V,$A4112,'Sample - Superstore'!$N:$N,$B4112)</f>
        <v>0.2</v>
      </c>
      <c r="J4112" s="42">
        <f>SUMIFS('Sample - Superstore'!U:U,'Sample - Superstore'!$V:$V,$A4112,'Sample - Superstore'!$N:$N,$B4112)</f>
        <v>20.76704</v>
      </c>
      <c r="N4112" s="40"/>
    </row>
    <row r="4113">
      <c r="A4113" s="41" t="s">
        <v>8640</v>
      </c>
      <c r="B4113" s="36" t="s">
        <v>3268</v>
      </c>
      <c r="C4113" s="36" t="s">
        <v>35</v>
      </c>
      <c r="D4113" s="36" t="s">
        <v>263</v>
      </c>
      <c r="E4113" s="36" t="s">
        <v>3269</v>
      </c>
      <c r="F4113" s="42">
        <f>SUMIFS('Sample - Superstore'!R:R,'Sample - Superstore'!$V:$V,$A4113,'Sample - Superstore'!$N:$N,$B4113)</f>
        <v>362.352</v>
      </c>
      <c r="G4113" s="43" t="str">
        <f>IF(OR($F4113&lt;Lower_Limit,$F4113&gt;Upper_Limit),TRUE,IF($F4113&gt;Upper_percentile,"P99",IF($F4113&lt;Lower_percentile,"P01","")))</f>
        <v/>
      </c>
      <c r="H4113" s="44">
        <f>SUMIFS('Sample - Superstore'!S:S,'Sample - Superstore'!$V:$V,$A4113,'Sample - Superstore'!$N:$N,$B4113)</f>
        <v>3</v>
      </c>
      <c r="I4113" s="45">
        <f>SUMIFS('Sample - Superstore'!T:T,'Sample - Superstore'!$V:$V,$A4113,'Sample - Superstore'!$N:$N,$B4113)</f>
        <v>0.2</v>
      </c>
      <c r="J4113" s="42">
        <f>SUMIFS('Sample - Superstore'!U:U,'Sample - Superstore'!$V:$V,$A4113,'Sample - Superstore'!$N:$N,$B4113)</f>
        <v>27.1764</v>
      </c>
      <c r="N4113" s="40"/>
    </row>
    <row r="4114">
      <c r="A4114" s="41" t="s">
        <v>8640</v>
      </c>
      <c r="B4114" s="36" t="s">
        <v>1320</v>
      </c>
      <c r="C4114" s="36" t="s">
        <v>51</v>
      </c>
      <c r="D4114" s="36" t="s">
        <v>76</v>
      </c>
      <c r="E4114" s="36" t="s">
        <v>1321</v>
      </c>
      <c r="F4114" s="42">
        <f>SUMIFS('Sample - Superstore'!R:R,'Sample - Superstore'!$V:$V,$A4114,'Sample - Superstore'!$N:$N,$B4114)</f>
        <v>7.184</v>
      </c>
      <c r="G4114" s="43" t="str">
        <f>IF(OR($F4114&lt;Lower_Limit,$F4114&gt;Upper_Limit),TRUE,IF($F4114&gt;Upper_percentile,"P99",IF($F4114&lt;Lower_percentile,"P01","")))</f>
        <v/>
      </c>
      <c r="H4114" s="44">
        <f>SUMIFS('Sample - Superstore'!S:S,'Sample - Superstore'!$V:$V,$A4114,'Sample - Superstore'!$N:$N,$B4114)</f>
        <v>2</v>
      </c>
      <c r="I4114" s="45">
        <f>SUMIFS('Sample - Superstore'!T:T,'Sample - Superstore'!$V:$V,$A4114,'Sample - Superstore'!$N:$N,$B4114)</f>
        <v>0.2</v>
      </c>
      <c r="J4114" s="42">
        <f>SUMIFS('Sample - Superstore'!U:U,'Sample - Superstore'!$V:$V,$A4114,'Sample - Superstore'!$N:$N,$B4114)</f>
        <v>2.245</v>
      </c>
      <c r="N4114" s="40"/>
    </row>
    <row r="4115">
      <c r="A4115" s="41" t="s">
        <v>8640</v>
      </c>
      <c r="B4115" s="36" t="s">
        <v>5949</v>
      </c>
      <c r="C4115" s="36" t="s">
        <v>51</v>
      </c>
      <c r="D4115" s="36" t="s">
        <v>283</v>
      </c>
      <c r="E4115" s="36" t="s">
        <v>5950</v>
      </c>
      <c r="F4115" s="42">
        <f>SUMIFS('Sample - Superstore'!R:R,'Sample - Superstore'!$V:$V,$A4115,'Sample - Superstore'!$N:$N,$B4115)</f>
        <v>42.63437037</v>
      </c>
      <c r="G4115" s="43" t="str">
        <f>IF(OR($F4115&lt;Lower_Limit,$F4115&gt;Upper_Limit),TRUE,IF($F4115&gt;Upper_percentile,"P99",IF($F4115&lt;Lower_percentile,"P01","")))</f>
        <v/>
      </c>
      <c r="H4115" s="44">
        <f>SUMIFS('Sample - Superstore'!S:S,'Sample - Superstore'!$V:$V,$A4115,'Sample - Superstore'!$N:$N,$B4115)</f>
        <v>3</v>
      </c>
      <c r="I4115" s="45">
        <f>SUMIFS('Sample - Superstore'!T:T,'Sample - Superstore'!$V:$V,$A4115,'Sample - Superstore'!$N:$N,$B4115)</f>
        <v>0</v>
      </c>
      <c r="J4115" s="42">
        <f>SUMIFS('Sample - Superstore'!U:U,'Sample - Superstore'!$V:$V,$A4115,'Sample - Superstore'!$N:$N,$B4115)</f>
        <v>18.33277926</v>
      </c>
      <c r="N4115" s="40"/>
    </row>
    <row r="4116">
      <c r="A4116" s="41" t="s">
        <v>8640</v>
      </c>
      <c r="B4116" s="36" t="s">
        <v>5172</v>
      </c>
      <c r="C4116" s="36" t="s">
        <v>39</v>
      </c>
      <c r="D4116" s="36" t="s">
        <v>61</v>
      </c>
      <c r="E4116" s="36" t="s">
        <v>5173</v>
      </c>
      <c r="F4116" s="42">
        <f>SUMIFS('Sample - Superstore'!R:R,'Sample - Superstore'!$V:$V,$A4116,'Sample - Superstore'!$N:$N,$B4116)</f>
        <v>372.3451852</v>
      </c>
      <c r="G4116" s="43" t="str">
        <f>IF(OR($F4116&lt;Lower_Limit,$F4116&gt;Upper_Limit),TRUE,IF($F4116&gt;Upper_percentile,"P99",IF($F4116&lt;Lower_percentile,"P01","")))</f>
        <v/>
      </c>
      <c r="H4116" s="44">
        <f>SUMIFS('Sample - Superstore'!S:S,'Sample - Superstore'!$V:$V,$A4116,'Sample - Superstore'!$N:$N,$B4116)</f>
        <v>5</v>
      </c>
      <c r="I4116" s="45">
        <f>SUMIFS('Sample - Superstore'!T:T,'Sample - Superstore'!$V:$V,$A4116,'Sample - Superstore'!$N:$N,$B4116)</f>
        <v>0</v>
      </c>
      <c r="J4116" s="42">
        <f>SUMIFS('Sample - Superstore'!U:U,'Sample - Superstore'!$V:$V,$A4116,'Sample - Superstore'!$N:$N,$B4116)</f>
        <v>67.02213333</v>
      </c>
      <c r="N4116" s="40"/>
    </row>
    <row r="4117">
      <c r="A4117" s="41" t="s">
        <v>8640</v>
      </c>
      <c r="B4117" s="36" t="s">
        <v>60</v>
      </c>
      <c r="C4117" s="36" t="s">
        <v>39</v>
      </c>
      <c r="D4117" s="36" t="s">
        <v>61</v>
      </c>
      <c r="E4117" s="36" t="s">
        <v>62</v>
      </c>
      <c r="F4117" s="42">
        <f>SUMIFS('Sample - Superstore'!R:R,'Sample - Superstore'!$V:$V,$A4117,'Sample - Superstore'!$N:$N,$B4117)</f>
        <v>141.4874074</v>
      </c>
      <c r="G4117" s="43" t="str">
        <f>IF(OR($F4117&lt;Lower_Limit,$F4117&gt;Upper_Limit),TRUE,IF($F4117&gt;Upper_percentile,"P99",IF($F4117&lt;Lower_percentile,"P01","")))</f>
        <v/>
      </c>
      <c r="H4117" s="44">
        <f>SUMIFS('Sample - Superstore'!S:S,'Sample - Superstore'!$V:$V,$A4117,'Sample - Superstore'!$N:$N,$B4117)</f>
        <v>6</v>
      </c>
      <c r="I4117" s="45">
        <f>SUMIFS('Sample - Superstore'!T:T,'Sample - Superstore'!$V:$V,$A4117,'Sample - Superstore'!$N:$N,$B4117)</f>
        <v>0</v>
      </c>
      <c r="J4117" s="42">
        <f>SUMIFS('Sample - Superstore'!U:U,'Sample - Superstore'!$V:$V,$A4117,'Sample - Superstore'!$N:$N,$B4117)</f>
        <v>8.489244444</v>
      </c>
      <c r="N4117" s="40"/>
    </row>
    <row r="4118">
      <c r="A4118" s="41" t="s">
        <v>8640</v>
      </c>
      <c r="B4118" s="36" t="s">
        <v>1828</v>
      </c>
      <c r="C4118" s="36" t="s">
        <v>51</v>
      </c>
      <c r="D4118" s="36" t="s">
        <v>76</v>
      </c>
      <c r="E4118" s="36" t="s">
        <v>1829</v>
      </c>
      <c r="F4118" s="42">
        <f>SUMIFS('Sample - Superstore'!R:R,'Sample - Superstore'!$V:$V,$A4118,'Sample - Superstore'!$N:$N,$B4118)</f>
        <v>17.19674074</v>
      </c>
      <c r="G4118" s="43" t="str">
        <f>IF(OR($F4118&lt;Lower_Limit,$F4118&gt;Upper_Limit),TRUE,IF($F4118&gt;Upper_percentile,"P99",IF($F4118&lt;Lower_percentile,"P01","")))</f>
        <v/>
      </c>
      <c r="H4118" s="44">
        <f>SUMIFS('Sample - Superstore'!S:S,'Sample - Superstore'!$V:$V,$A4118,'Sample - Superstore'!$N:$N,$B4118)</f>
        <v>3</v>
      </c>
      <c r="I4118" s="45">
        <f>SUMIFS('Sample - Superstore'!T:T,'Sample - Superstore'!$V:$V,$A4118,'Sample - Superstore'!$N:$N,$B4118)</f>
        <v>0</v>
      </c>
      <c r="J4118" s="42">
        <f>SUMIFS('Sample - Superstore'!U:U,'Sample - Superstore'!$V:$V,$A4118,'Sample - Superstore'!$N:$N,$B4118)</f>
        <v>8.254435556</v>
      </c>
      <c r="N4118" s="40"/>
    </row>
    <row r="4119">
      <c r="A4119" s="41" t="s">
        <v>8640</v>
      </c>
      <c r="B4119" s="36" t="s">
        <v>4265</v>
      </c>
      <c r="C4119" s="36" t="s">
        <v>51</v>
      </c>
      <c r="D4119" s="36" t="s">
        <v>124</v>
      </c>
      <c r="E4119" s="36" t="s">
        <v>4266</v>
      </c>
      <c r="F4119" s="42">
        <f>SUMIFS('Sample - Superstore'!R:R,'Sample - Superstore'!$V:$V,$A4119,'Sample - Superstore'!$N:$N,$B4119)</f>
        <v>31.23259259</v>
      </c>
      <c r="G4119" s="43" t="str">
        <f>IF(OR($F4119&lt;Lower_Limit,$F4119&gt;Upper_Limit),TRUE,IF($F4119&gt;Upper_percentile,"P99",IF($F4119&lt;Lower_percentile,"P01","")))</f>
        <v/>
      </c>
      <c r="H4119" s="44">
        <f>SUMIFS('Sample - Superstore'!S:S,'Sample - Superstore'!$V:$V,$A4119,'Sample - Superstore'!$N:$N,$B4119)</f>
        <v>5</v>
      </c>
      <c r="I4119" s="45">
        <f>SUMIFS('Sample - Superstore'!T:T,'Sample - Superstore'!$V:$V,$A4119,'Sample - Superstore'!$N:$N,$B4119)</f>
        <v>0</v>
      </c>
      <c r="J4119" s="42">
        <f>SUMIFS('Sample - Superstore'!U:U,'Sample - Superstore'!$V:$V,$A4119,'Sample - Superstore'!$N:$N,$B4119)</f>
        <v>14.67931852</v>
      </c>
      <c r="N4119" s="40"/>
    </row>
    <row r="4120">
      <c r="A4120" s="41" t="s">
        <v>8640</v>
      </c>
      <c r="B4120" s="36" t="s">
        <v>6520</v>
      </c>
      <c r="C4120" s="36" t="s">
        <v>51</v>
      </c>
      <c r="D4120" s="36" t="s">
        <v>52</v>
      </c>
      <c r="E4120" s="36" t="s">
        <v>6521</v>
      </c>
      <c r="F4120" s="42">
        <f>SUMIFS('Sample - Superstore'!R:R,'Sample - Superstore'!$V:$V,$A4120,'Sample - Superstore'!$N:$N,$B4120)</f>
        <v>359.0995556</v>
      </c>
      <c r="G4120" s="43" t="str">
        <f>IF(OR($F4120&lt;Lower_Limit,$F4120&gt;Upper_Limit),TRUE,IF($F4120&gt;Upper_percentile,"P99",IF($F4120&lt;Lower_percentile,"P01","")))</f>
        <v/>
      </c>
      <c r="H4120" s="44">
        <f>SUMIFS('Sample - Superstore'!S:S,'Sample - Superstore'!$V:$V,$A4120,'Sample - Superstore'!$N:$N,$B4120)</f>
        <v>3</v>
      </c>
      <c r="I4120" s="45">
        <f>SUMIFS('Sample - Superstore'!T:T,'Sample - Superstore'!$V:$V,$A4120,'Sample - Superstore'!$N:$N,$B4120)</f>
        <v>0</v>
      </c>
      <c r="J4120" s="42">
        <f>SUMIFS('Sample - Superstore'!U:U,'Sample - Superstore'!$V:$V,$A4120,'Sample - Superstore'!$N:$N,$B4120)</f>
        <v>21.54597333</v>
      </c>
      <c r="N4120" s="40"/>
    </row>
    <row r="4121">
      <c r="A4121" s="41" t="s">
        <v>8640</v>
      </c>
      <c r="B4121" s="36" t="s">
        <v>7489</v>
      </c>
      <c r="C4121" s="36" t="s">
        <v>51</v>
      </c>
      <c r="D4121" s="36" t="s">
        <v>283</v>
      </c>
      <c r="E4121" s="36" t="s">
        <v>7490</v>
      </c>
      <c r="F4121" s="42">
        <f>SUMIFS('Sample - Superstore'!R:R,'Sample - Superstore'!$V:$V,$A4121,'Sample - Superstore'!$N:$N,$B4121)</f>
        <v>30.32948148</v>
      </c>
      <c r="G4121" s="43" t="str">
        <f>IF(OR($F4121&lt;Lower_Limit,$F4121&gt;Upper_Limit),TRUE,IF($F4121&gt;Upper_percentile,"P99",IF($F4121&lt;Lower_percentile,"P01","")))</f>
        <v/>
      </c>
      <c r="H4121" s="44">
        <f>SUMIFS('Sample - Superstore'!S:S,'Sample - Superstore'!$V:$V,$A4121,'Sample - Superstore'!$N:$N,$B4121)</f>
        <v>2</v>
      </c>
      <c r="I4121" s="45">
        <f>SUMIFS('Sample - Superstore'!T:T,'Sample - Superstore'!$V:$V,$A4121,'Sample - Superstore'!$N:$N,$B4121)</f>
        <v>0</v>
      </c>
      <c r="J4121" s="42">
        <f>SUMIFS('Sample - Superstore'!U:U,'Sample - Superstore'!$V:$V,$A4121,'Sample - Superstore'!$N:$N,$B4121)</f>
        <v>9.098844444</v>
      </c>
      <c r="N4121" s="40"/>
    </row>
    <row r="4122">
      <c r="A4122" s="41" t="s">
        <v>8640</v>
      </c>
      <c r="B4122" s="36" t="s">
        <v>421</v>
      </c>
      <c r="C4122" s="36" t="s">
        <v>51</v>
      </c>
      <c r="D4122" s="36" t="s">
        <v>76</v>
      </c>
      <c r="E4122" s="36" t="s">
        <v>422</v>
      </c>
      <c r="F4122" s="42">
        <f>SUMIFS('Sample - Superstore'!R:R,'Sample - Superstore'!$V:$V,$A4122,'Sample - Superstore'!$N:$N,$B4122)</f>
        <v>956.5376593</v>
      </c>
      <c r="G4122" s="43" t="str">
        <f>IF(OR($F4122&lt;Lower_Limit,$F4122&gt;Upper_Limit),TRUE,IF($F4122&gt;Upper_percentile,"P99",IF($F4122&lt;Lower_percentile,"P01","")))</f>
        <v/>
      </c>
      <c r="H4122" s="44">
        <f>SUMIFS('Sample - Superstore'!S:S,'Sample - Superstore'!$V:$V,$A4122,'Sample - Superstore'!$N:$N,$B4122)</f>
        <v>3</v>
      </c>
      <c r="I4122" s="45">
        <f>SUMIFS('Sample - Superstore'!T:T,'Sample - Superstore'!$V:$V,$A4122,'Sample - Superstore'!$N:$N,$B4122)</f>
        <v>0.8</v>
      </c>
      <c r="J4122" s="42">
        <f>SUMIFS('Sample - Superstore'!U:U,'Sample - Superstore'!$V:$V,$A4122,'Sample - Superstore'!$N:$N,$B4122)</f>
        <v>-1434.806489</v>
      </c>
      <c r="N4122" s="40"/>
    </row>
    <row r="4123">
      <c r="A4123" s="41" t="s">
        <v>8640</v>
      </c>
      <c r="B4123" s="36" t="s">
        <v>3516</v>
      </c>
      <c r="C4123" s="36" t="s">
        <v>51</v>
      </c>
      <c r="D4123" s="36" t="s">
        <v>124</v>
      </c>
      <c r="E4123" s="36" t="s">
        <v>3517</v>
      </c>
      <c r="F4123" s="42">
        <f>SUMIFS('Sample - Superstore'!R:R,'Sample - Superstore'!$V:$V,$A4123,'Sample - Superstore'!$N:$N,$B4123)</f>
        <v>23.53106173</v>
      </c>
      <c r="G4123" s="43" t="str">
        <f>IF(OR($F4123&lt;Lower_Limit,$F4123&gt;Upper_Limit),TRUE,IF($F4123&gt;Upper_percentile,"P99",IF($F4123&lt;Lower_percentile,"P01","")))</f>
        <v/>
      </c>
      <c r="H4123" s="44">
        <f>SUMIFS('Sample - Superstore'!S:S,'Sample - Superstore'!$V:$V,$A4123,'Sample - Superstore'!$N:$N,$B4123)</f>
        <v>2</v>
      </c>
      <c r="I4123" s="45">
        <f>SUMIFS('Sample - Superstore'!T:T,'Sample - Superstore'!$V:$V,$A4123,'Sample - Superstore'!$N:$N,$B4123)</f>
        <v>0</v>
      </c>
      <c r="J4123" s="42">
        <f>SUMIFS('Sample - Superstore'!U:U,'Sample - Superstore'!$V:$V,$A4123,'Sample - Superstore'!$N:$N,$B4123)</f>
        <v>11.29490963</v>
      </c>
      <c r="N4123" s="40"/>
    </row>
    <row r="4124">
      <c r="A4124" s="41" t="s">
        <v>8640</v>
      </c>
      <c r="B4124" s="36" t="s">
        <v>3107</v>
      </c>
      <c r="C4124" s="36" t="s">
        <v>51</v>
      </c>
      <c r="D4124" s="36" t="s">
        <v>93</v>
      </c>
      <c r="E4124" s="36" t="s">
        <v>3108</v>
      </c>
      <c r="F4124" s="42">
        <f>SUMIFS('Sample - Superstore'!R:R,'Sample - Superstore'!$V:$V,$A4124,'Sample - Superstore'!$N:$N,$B4124)</f>
        <v>18.6642963</v>
      </c>
      <c r="G4124" s="43" t="str">
        <f>IF(OR($F4124&lt;Lower_Limit,$F4124&gt;Upper_Limit),TRUE,IF($F4124&gt;Upper_percentile,"P99",IF($F4124&lt;Lower_percentile,"P01","")))</f>
        <v/>
      </c>
      <c r="H4124" s="44">
        <f>SUMIFS('Sample - Superstore'!S:S,'Sample - Superstore'!$V:$V,$A4124,'Sample - Superstore'!$N:$N,$B4124)</f>
        <v>2</v>
      </c>
      <c r="I4124" s="45">
        <f>SUMIFS('Sample - Superstore'!T:T,'Sample - Superstore'!$V:$V,$A4124,'Sample - Superstore'!$N:$N,$B4124)</f>
        <v>0</v>
      </c>
      <c r="J4124" s="42">
        <f>SUMIFS('Sample - Superstore'!U:U,'Sample - Superstore'!$V:$V,$A4124,'Sample - Superstore'!$N:$N,$B4124)</f>
        <v>4.666074074</v>
      </c>
      <c r="N4124" s="40"/>
    </row>
    <row r="4125">
      <c r="A4125" s="41" t="s">
        <v>8640</v>
      </c>
      <c r="B4125" s="36" t="s">
        <v>5669</v>
      </c>
      <c r="C4125" s="36" t="s">
        <v>51</v>
      </c>
      <c r="D4125" s="36" t="s">
        <v>124</v>
      </c>
      <c r="E4125" s="36" t="s">
        <v>5670</v>
      </c>
      <c r="F4125" s="42">
        <f>SUMIFS('Sample - Superstore'!R:R,'Sample - Superstore'!$V:$V,$A4125,'Sample - Superstore'!$N:$N,$B4125)</f>
        <v>106.6875259</v>
      </c>
      <c r="G4125" s="43" t="str">
        <f>IF(OR($F4125&lt;Lower_Limit,$F4125&gt;Upper_Limit),TRUE,IF($F4125&gt;Upper_percentile,"P99",IF($F4125&lt;Lower_percentile,"P01","")))</f>
        <v/>
      </c>
      <c r="H4125" s="44">
        <f>SUMIFS('Sample - Superstore'!S:S,'Sample - Superstore'!$V:$V,$A4125,'Sample - Superstore'!$N:$N,$B4125)</f>
        <v>3</v>
      </c>
      <c r="I4125" s="45">
        <f>SUMIFS('Sample - Superstore'!T:T,'Sample - Superstore'!$V:$V,$A4125,'Sample - Superstore'!$N:$N,$B4125)</f>
        <v>0.2</v>
      </c>
      <c r="J4125" s="42">
        <f>SUMIFS('Sample - Superstore'!U:U,'Sample - Superstore'!$V:$V,$A4125,'Sample - Superstore'!$N:$N,$B4125)</f>
        <v>36.00704</v>
      </c>
      <c r="N4125" s="40"/>
    </row>
    <row r="4126">
      <c r="A4126" s="41" t="s">
        <v>8640</v>
      </c>
      <c r="B4126" s="36" t="s">
        <v>7498</v>
      </c>
      <c r="C4126" s="36" t="s">
        <v>51</v>
      </c>
      <c r="D4126" s="36" t="s">
        <v>76</v>
      </c>
      <c r="E4126" s="36" t="s">
        <v>7499</v>
      </c>
      <c r="F4126" s="42">
        <f>SUMIFS('Sample - Superstore'!R:R,'Sample - Superstore'!$V:$V,$A4126,'Sample - Superstore'!$N:$N,$B4126)</f>
        <v>1.773375782</v>
      </c>
      <c r="G4126" s="43" t="str">
        <f>IF(OR($F4126&lt;Lower_Limit,$F4126&gt;Upper_Limit),TRUE,IF($F4126&gt;Upper_percentile,"P99",IF($F4126&lt;Lower_percentile,"P01","")))</f>
        <v>P01</v>
      </c>
      <c r="H4126" s="44">
        <f>SUMIFS('Sample - Superstore'!S:S,'Sample - Superstore'!$V:$V,$A4126,'Sample - Superstore'!$N:$N,$B4126)</f>
        <v>1</v>
      </c>
      <c r="I4126" s="45">
        <f>SUMIFS('Sample - Superstore'!T:T,'Sample - Superstore'!$V:$V,$A4126,'Sample - Superstore'!$N:$N,$B4126)</f>
        <v>0</v>
      </c>
      <c r="J4126" s="42">
        <f>SUMIFS('Sample - Superstore'!U:U,'Sample - Superstore'!$V:$V,$A4126,'Sample - Superstore'!$N:$N,$B4126)</f>
        <v>0.8689541332</v>
      </c>
      <c r="N4126" s="40"/>
    </row>
    <row r="4127">
      <c r="A4127" s="41" t="s">
        <v>8640</v>
      </c>
      <c r="B4127" s="36" t="s">
        <v>7501</v>
      </c>
      <c r="C4127" s="36" t="s">
        <v>39</v>
      </c>
      <c r="D4127" s="36" t="s">
        <v>61</v>
      </c>
      <c r="E4127" s="36" t="s">
        <v>7502</v>
      </c>
      <c r="F4127" s="42">
        <f>SUMIFS('Sample - Superstore'!R:R,'Sample - Superstore'!$V:$V,$A4127,'Sample - Superstore'!$N:$N,$B4127)</f>
        <v>46.48011852</v>
      </c>
      <c r="G4127" s="43" t="str">
        <f>IF(OR($F4127&lt;Lower_Limit,$F4127&gt;Upper_Limit),TRUE,IF($F4127&gt;Upper_percentile,"P99",IF($F4127&lt;Lower_percentile,"P01","")))</f>
        <v/>
      </c>
      <c r="H4127" s="44">
        <f>SUMIFS('Sample - Superstore'!S:S,'Sample - Superstore'!$V:$V,$A4127,'Sample - Superstore'!$N:$N,$B4127)</f>
        <v>4</v>
      </c>
      <c r="I4127" s="45">
        <f>SUMIFS('Sample - Superstore'!T:T,'Sample - Superstore'!$V:$V,$A4127,'Sample - Superstore'!$N:$N,$B4127)</f>
        <v>0.2</v>
      </c>
      <c r="J4127" s="42">
        <f>SUMIFS('Sample - Superstore'!U:U,'Sample - Superstore'!$V:$V,$A4127,'Sample - Superstore'!$N:$N,$B4127)</f>
        <v>11.03902815</v>
      </c>
      <c r="N4127" s="40"/>
    </row>
    <row r="4128">
      <c r="A4128" s="41" t="s">
        <v>8640</v>
      </c>
      <c r="B4128" s="36" t="s">
        <v>3494</v>
      </c>
      <c r="C4128" s="36" t="s">
        <v>39</v>
      </c>
      <c r="D4128" s="36" t="s">
        <v>40</v>
      </c>
      <c r="E4128" s="36" t="s">
        <v>3495</v>
      </c>
      <c r="F4128" s="42">
        <f>SUMIFS('Sample - Superstore'!R:R,'Sample - Superstore'!$V:$V,$A4128,'Sample - Superstore'!$N:$N,$B4128)</f>
        <v>325.9930074</v>
      </c>
      <c r="G4128" s="43" t="str">
        <f>IF(OR($F4128&lt;Lower_Limit,$F4128&gt;Upper_Limit),TRUE,IF($F4128&gt;Upper_percentile,"P99",IF($F4128&lt;Lower_percentile,"P01","")))</f>
        <v/>
      </c>
      <c r="H4128" s="44">
        <f>SUMIFS('Sample - Superstore'!S:S,'Sample - Superstore'!$V:$V,$A4128,'Sample - Superstore'!$N:$N,$B4128)</f>
        <v>2</v>
      </c>
      <c r="I4128" s="45">
        <f>SUMIFS('Sample - Superstore'!T:T,'Sample - Superstore'!$V:$V,$A4128,'Sample - Superstore'!$N:$N,$B4128)</f>
        <v>0.4</v>
      </c>
      <c r="J4128" s="42">
        <f>SUMIFS('Sample - Superstore'!U:U,'Sample - Superstore'!$V:$V,$A4128,'Sample - Superstore'!$N:$N,$B4128)</f>
        <v>-70.63181827</v>
      </c>
      <c r="N4128" s="40"/>
    </row>
    <row r="4129">
      <c r="A4129" s="41" t="s">
        <v>8640</v>
      </c>
      <c r="B4129" s="36" t="s">
        <v>2979</v>
      </c>
      <c r="C4129" s="36" t="s">
        <v>35</v>
      </c>
      <c r="D4129" s="36" t="s">
        <v>121</v>
      </c>
      <c r="E4129" s="36" t="s">
        <v>2980</v>
      </c>
      <c r="F4129" s="42">
        <f>SUMIFS('Sample - Superstore'!R:R,'Sample - Superstore'!$V:$V,$A4129,'Sample - Superstore'!$N:$N,$B4129)</f>
        <v>21.8306729</v>
      </c>
      <c r="G4129" s="43" t="str">
        <f>IF(OR($F4129&lt;Lower_Limit,$F4129&gt;Upper_Limit),TRUE,IF($F4129&gt;Upper_percentile,"P99",IF($F4129&lt;Lower_percentile,"P01","")))</f>
        <v/>
      </c>
      <c r="H4129" s="44">
        <f>SUMIFS('Sample - Superstore'!S:S,'Sample - Superstore'!$V:$V,$A4129,'Sample - Superstore'!$N:$N,$B4129)</f>
        <v>1</v>
      </c>
      <c r="I4129" s="45">
        <f>SUMIFS('Sample - Superstore'!T:T,'Sample - Superstore'!$V:$V,$A4129,'Sample - Superstore'!$N:$N,$B4129)</f>
        <v>0.2</v>
      </c>
      <c r="J4129" s="42">
        <f>SUMIFS('Sample - Superstore'!U:U,'Sample - Superstore'!$V:$V,$A4129,'Sample - Superstore'!$N:$N,$B4129)</f>
        <v>3.820367757</v>
      </c>
      <c r="N4129" s="40"/>
    </row>
    <row r="4130">
      <c r="A4130" s="41" t="s">
        <v>8640</v>
      </c>
      <c r="B4130" s="36" t="s">
        <v>181</v>
      </c>
      <c r="C4130" s="36" t="s">
        <v>51</v>
      </c>
      <c r="D4130" s="36" t="s">
        <v>124</v>
      </c>
      <c r="E4130" s="36" t="s">
        <v>182</v>
      </c>
      <c r="F4130" s="42">
        <f>SUMIFS('Sample - Superstore'!R:R,'Sample - Superstore'!$V:$V,$A4130,'Sample - Superstore'!$N:$N,$B4130)</f>
        <v>117.7128077</v>
      </c>
      <c r="G4130" s="43" t="str">
        <f>IF(OR($F4130&lt;Lower_Limit,$F4130&gt;Upper_Limit),TRUE,IF($F4130&gt;Upper_percentile,"P99",IF($F4130&lt;Lower_percentile,"P01","")))</f>
        <v/>
      </c>
      <c r="H4130" s="44">
        <f>SUMIFS('Sample - Superstore'!S:S,'Sample - Superstore'!$V:$V,$A4130,'Sample - Superstore'!$N:$N,$B4130)</f>
        <v>7</v>
      </c>
      <c r="I4130" s="45">
        <f>SUMIFS('Sample - Superstore'!T:T,'Sample - Superstore'!$V:$V,$A4130,'Sample - Superstore'!$N:$N,$B4130)</f>
        <v>0</v>
      </c>
      <c r="J4130" s="42">
        <f>SUMIFS('Sample - Superstore'!U:U,'Sample - Superstore'!$V:$V,$A4130,'Sample - Superstore'!$N:$N,$B4130)</f>
        <v>54.14789153</v>
      </c>
      <c r="N4130" s="40"/>
    </row>
    <row r="4131">
      <c r="A4131" s="41" t="s">
        <v>8640</v>
      </c>
      <c r="B4131" s="36" t="s">
        <v>4880</v>
      </c>
      <c r="C4131" s="36" t="s">
        <v>51</v>
      </c>
      <c r="D4131" s="36" t="s">
        <v>124</v>
      </c>
      <c r="E4131" s="36" t="s">
        <v>4881</v>
      </c>
      <c r="F4131" s="42">
        <f>SUMIFS('Sample - Superstore'!R:R,'Sample - Superstore'!$V:$V,$A4131,'Sample - Superstore'!$N:$N,$B4131)</f>
        <v>12.96</v>
      </c>
      <c r="G4131" s="43" t="str">
        <f>IF(OR($F4131&lt;Lower_Limit,$F4131&gt;Upper_Limit),TRUE,IF($F4131&gt;Upper_percentile,"P99",IF($F4131&lt;Lower_percentile,"P01","")))</f>
        <v/>
      </c>
      <c r="H4131" s="44">
        <f>SUMIFS('Sample - Superstore'!S:S,'Sample - Superstore'!$V:$V,$A4131,'Sample - Superstore'!$N:$N,$B4131)</f>
        <v>2</v>
      </c>
      <c r="I4131" s="45">
        <f>SUMIFS('Sample - Superstore'!T:T,'Sample - Superstore'!$V:$V,$A4131,'Sample - Superstore'!$N:$N,$B4131)</f>
        <v>0</v>
      </c>
      <c r="J4131" s="42">
        <f>SUMIFS('Sample - Superstore'!U:U,'Sample - Superstore'!$V:$V,$A4131,'Sample - Superstore'!$N:$N,$B4131)</f>
        <v>6.2208</v>
      </c>
      <c r="N4131" s="40"/>
    </row>
    <row r="4132">
      <c r="A4132" s="41" t="s">
        <v>8640</v>
      </c>
      <c r="B4132" s="36" t="s">
        <v>1429</v>
      </c>
      <c r="C4132" s="36" t="s">
        <v>51</v>
      </c>
      <c r="D4132" s="36" t="s">
        <v>205</v>
      </c>
      <c r="E4132" s="36" t="s">
        <v>1430</v>
      </c>
      <c r="F4132" s="42">
        <f>SUMIFS('Sample - Superstore'!R:R,'Sample - Superstore'!$V:$V,$A4132,'Sample - Superstore'!$N:$N,$B4132)</f>
        <v>22.18</v>
      </c>
      <c r="G4132" s="43" t="str">
        <f>IF(OR($F4132&lt;Lower_Limit,$F4132&gt;Upper_Limit),TRUE,IF($F4132&gt;Upper_percentile,"P99",IF($F4132&lt;Lower_percentile,"P01","")))</f>
        <v/>
      </c>
      <c r="H4132" s="44">
        <f>SUMIFS('Sample - Superstore'!S:S,'Sample - Superstore'!$V:$V,$A4132,'Sample - Superstore'!$N:$N,$B4132)</f>
        <v>2</v>
      </c>
      <c r="I4132" s="45">
        <f>SUMIFS('Sample - Superstore'!T:T,'Sample - Superstore'!$V:$V,$A4132,'Sample - Superstore'!$N:$N,$B4132)</f>
        <v>0</v>
      </c>
      <c r="J4132" s="42">
        <f>SUMIFS('Sample - Superstore'!U:U,'Sample - Superstore'!$V:$V,$A4132,'Sample - Superstore'!$N:$N,$B4132)</f>
        <v>10.8682</v>
      </c>
      <c r="N4132" s="40"/>
    </row>
    <row r="4133">
      <c r="A4133" s="41" t="s">
        <v>8640</v>
      </c>
      <c r="B4133" s="36" t="s">
        <v>7506</v>
      </c>
      <c r="C4133" s="36" t="s">
        <v>35</v>
      </c>
      <c r="D4133" s="36" t="s">
        <v>263</v>
      </c>
      <c r="E4133" s="36" t="s">
        <v>7507</v>
      </c>
      <c r="F4133" s="42">
        <f>SUMIFS('Sample - Superstore'!R:R,'Sample - Superstore'!$V:$V,$A4133,'Sample - Superstore'!$N:$N,$B4133)</f>
        <v>2054.272</v>
      </c>
      <c r="G4133" s="43" t="str">
        <f>IF(OR($F4133&lt;Lower_Limit,$F4133&gt;Upper_Limit),TRUE,IF($F4133&gt;Upper_percentile,"P99",IF($F4133&lt;Lower_percentile,"P01","")))</f>
        <v/>
      </c>
      <c r="H4133" s="44">
        <f>SUMIFS('Sample - Superstore'!S:S,'Sample - Superstore'!$V:$V,$A4133,'Sample - Superstore'!$N:$N,$B4133)</f>
        <v>8</v>
      </c>
      <c r="I4133" s="45">
        <f>SUMIFS('Sample - Superstore'!T:T,'Sample - Superstore'!$V:$V,$A4133,'Sample - Superstore'!$N:$N,$B4133)</f>
        <v>0.2</v>
      </c>
      <c r="J4133" s="42">
        <f>SUMIFS('Sample - Superstore'!U:U,'Sample - Superstore'!$V:$V,$A4133,'Sample - Superstore'!$N:$N,$B4133)</f>
        <v>256.784</v>
      </c>
      <c r="N4133" s="40"/>
    </row>
    <row r="4134">
      <c r="A4134" s="41" t="s">
        <v>8640</v>
      </c>
      <c r="B4134" s="36" t="s">
        <v>2142</v>
      </c>
      <c r="C4134" s="36" t="s">
        <v>51</v>
      </c>
      <c r="D4134" s="36" t="s">
        <v>272</v>
      </c>
      <c r="E4134" s="36" t="s">
        <v>2143</v>
      </c>
      <c r="F4134" s="42">
        <f>SUMIFS('Sample - Superstore'!R:R,'Sample - Superstore'!$V:$V,$A4134,'Sample - Superstore'!$N:$N,$B4134)</f>
        <v>13.20982387</v>
      </c>
      <c r="G4134" s="43" t="str">
        <f>IF(OR($F4134&lt;Lower_Limit,$F4134&gt;Upper_Limit),TRUE,IF($F4134&gt;Upper_percentile,"P99",IF($F4134&lt;Lower_percentile,"P01","")))</f>
        <v/>
      </c>
      <c r="H4134" s="44">
        <f>SUMIFS('Sample - Superstore'!S:S,'Sample - Superstore'!$V:$V,$A4134,'Sample - Superstore'!$N:$N,$B4134)</f>
        <v>4</v>
      </c>
      <c r="I4134" s="45">
        <f>SUMIFS('Sample - Superstore'!T:T,'Sample - Superstore'!$V:$V,$A4134,'Sample - Superstore'!$N:$N,$B4134)</f>
        <v>0.2</v>
      </c>
      <c r="J4134" s="42">
        <f>SUMIFS('Sample - Superstore'!U:U,'Sample - Superstore'!$V:$V,$A4134,'Sample - Superstore'!$N:$N,$B4134)</f>
        <v>4.128069959</v>
      </c>
      <c r="N4134" s="40"/>
    </row>
    <row r="4135">
      <c r="A4135" s="41" t="s">
        <v>8640</v>
      </c>
      <c r="B4135" s="36" t="s">
        <v>6580</v>
      </c>
      <c r="C4135" s="36" t="s">
        <v>51</v>
      </c>
      <c r="D4135" s="36" t="s">
        <v>124</v>
      </c>
      <c r="E4135" s="36" t="s">
        <v>6581</v>
      </c>
      <c r="F4135" s="42">
        <f>SUMIFS('Sample - Superstore'!R:R,'Sample - Superstore'!$V:$V,$A4135,'Sample - Superstore'!$N:$N,$B4135)</f>
        <v>51.59672099</v>
      </c>
      <c r="G4135" s="43" t="str">
        <f>IF(OR($F4135&lt;Lower_Limit,$F4135&gt;Upper_Limit),TRUE,IF($F4135&gt;Upper_percentile,"P99",IF($F4135&lt;Lower_percentile,"P01","")))</f>
        <v/>
      </c>
      <c r="H4135" s="44">
        <f>SUMIFS('Sample - Superstore'!S:S,'Sample - Superstore'!$V:$V,$A4135,'Sample - Superstore'!$N:$N,$B4135)</f>
        <v>12</v>
      </c>
      <c r="I4135" s="45">
        <f>SUMIFS('Sample - Superstore'!T:T,'Sample - Superstore'!$V:$V,$A4135,'Sample - Superstore'!$N:$N,$B4135)</f>
        <v>0.4</v>
      </c>
      <c r="J4135" s="42">
        <f>SUMIFS('Sample - Superstore'!U:U,'Sample - Superstore'!$V:$V,$A4135,'Sample - Superstore'!$N:$N,$B4135)</f>
        <v>16.12397531</v>
      </c>
      <c r="N4135" s="40"/>
    </row>
    <row r="4136">
      <c r="A4136" s="41" t="s">
        <v>8640</v>
      </c>
      <c r="B4136" s="36" t="s">
        <v>3858</v>
      </c>
      <c r="C4136" s="36" t="s">
        <v>35</v>
      </c>
      <c r="D4136" s="36" t="s">
        <v>121</v>
      </c>
      <c r="E4136" s="36" t="s">
        <v>3859</v>
      </c>
      <c r="F4136" s="42">
        <f>SUMIFS('Sample - Superstore'!R:R,'Sample - Superstore'!$V:$V,$A4136,'Sample - Superstore'!$N:$N,$B4136)</f>
        <v>32.36</v>
      </c>
      <c r="G4136" s="43" t="str">
        <f>IF(OR($F4136&lt;Lower_Limit,$F4136&gt;Upper_Limit),TRUE,IF($F4136&gt;Upper_percentile,"P99",IF($F4136&lt;Lower_percentile,"P01","")))</f>
        <v/>
      </c>
      <c r="H4136" s="44">
        <f>SUMIFS('Sample - Superstore'!S:S,'Sample - Superstore'!$V:$V,$A4136,'Sample - Superstore'!$N:$N,$B4136)</f>
        <v>4</v>
      </c>
      <c r="I4136" s="45">
        <f>SUMIFS('Sample - Superstore'!T:T,'Sample - Superstore'!$V:$V,$A4136,'Sample - Superstore'!$N:$N,$B4136)</f>
        <v>0</v>
      </c>
      <c r="J4136" s="42">
        <f>SUMIFS('Sample - Superstore'!U:U,'Sample - Superstore'!$V:$V,$A4136,'Sample - Superstore'!$N:$N,$B4136)</f>
        <v>11.6496</v>
      </c>
      <c r="N4136" s="40"/>
    </row>
    <row r="4137">
      <c r="A4137" s="41" t="s">
        <v>8640</v>
      </c>
      <c r="B4137" s="36" t="s">
        <v>1684</v>
      </c>
      <c r="C4137" s="36" t="s">
        <v>51</v>
      </c>
      <c r="D4137" s="36" t="s">
        <v>283</v>
      </c>
      <c r="E4137" s="36" t="s">
        <v>1685</v>
      </c>
      <c r="F4137" s="42">
        <f>SUMIFS('Sample - Superstore'!R:R,'Sample - Superstore'!$V:$V,$A4137,'Sample - Superstore'!$N:$N,$B4137)</f>
        <v>406.6</v>
      </c>
      <c r="G4137" s="43" t="str">
        <f>IF(OR($F4137&lt;Lower_Limit,$F4137&gt;Upper_Limit),TRUE,IF($F4137&gt;Upper_percentile,"P99",IF($F4137&lt;Lower_percentile,"P01","")))</f>
        <v/>
      </c>
      <c r="H4137" s="44">
        <f>SUMIFS('Sample - Superstore'!S:S,'Sample - Superstore'!$V:$V,$A4137,'Sample - Superstore'!$N:$N,$B4137)</f>
        <v>5</v>
      </c>
      <c r="I4137" s="45">
        <f>SUMIFS('Sample - Superstore'!T:T,'Sample - Superstore'!$V:$V,$A4137,'Sample - Superstore'!$N:$N,$B4137)</f>
        <v>0</v>
      </c>
      <c r="J4137" s="42">
        <f>SUMIFS('Sample - Superstore'!U:U,'Sample - Superstore'!$V:$V,$A4137,'Sample - Superstore'!$N:$N,$B4137)</f>
        <v>113.848</v>
      </c>
      <c r="N4137" s="40"/>
    </row>
    <row r="4138">
      <c r="A4138" s="41" t="s">
        <v>8640</v>
      </c>
      <c r="B4138" s="36" t="s">
        <v>4273</v>
      </c>
      <c r="C4138" s="36" t="s">
        <v>35</v>
      </c>
      <c r="D4138" s="36" t="s">
        <v>263</v>
      </c>
      <c r="E4138" s="36" t="s">
        <v>4274</v>
      </c>
      <c r="F4138" s="42">
        <f>SUMIFS('Sample - Superstore'!R:R,'Sample - Superstore'!$V:$V,$A4138,'Sample - Superstore'!$N:$N,$B4138)</f>
        <v>177.568</v>
      </c>
      <c r="G4138" s="43" t="str">
        <f>IF(OR($F4138&lt;Lower_Limit,$F4138&gt;Upper_Limit),TRUE,IF($F4138&gt;Upper_percentile,"P99",IF($F4138&lt;Lower_percentile,"P01","")))</f>
        <v/>
      </c>
      <c r="H4138" s="44">
        <f>SUMIFS('Sample - Superstore'!S:S,'Sample - Superstore'!$V:$V,$A4138,'Sample - Superstore'!$N:$N,$B4138)</f>
        <v>2</v>
      </c>
      <c r="I4138" s="45">
        <f>SUMIFS('Sample - Superstore'!T:T,'Sample - Superstore'!$V:$V,$A4138,'Sample - Superstore'!$N:$N,$B4138)</f>
        <v>0.2</v>
      </c>
      <c r="J4138" s="42">
        <f>SUMIFS('Sample - Superstore'!U:U,'Sample - Superstore'!$V:$V,$A4138,'Sample - Superstore'!$N:$N,$B4138)</f>
        <v>8.8784</v>
      </c>
      <c r="N4138" s="40"/>
    </row>
    <row r="4139">
      <c r="A4139" s="41" t="s">
        <v>8640</v>
      </c>
      <c r="B4139" s="36" t="s">
        <v>1139</v>
      </c>
      <c r="C4139" s="36" t="s">
        <v>51</v>
      </c>
      <c r="D4139" s="36" t="s">
        <v>124</v>
      </c>
      <c r="E4139" s="36" t="s">
        <v>1140</v>
      </c>
      <c r="F4139" s="42">
        <f>SUMIFS('Sample - Superstore'!R:R,'Sample - Superstore'!$V:$V,$A4139,'Sample - Superstore'!$N:$N,$B4139)</f>
        <v>27.65195912</v>
      </c>
      <c r="G4139" s="43" t="str">
        <f>IF(OR($F4139&lt;Lower_Limit,$F4139&gt;Upper_Limit),TRUE,IF($F4139&gt;Upper_percentile,"P99",IF($F4139&lt;Lower_percentile,"P01","")))</f>
        <v/>
      </c>
      <c r="H4139" s="44">
        <f>SUMIFS('Sample - Superstore'!S:S,'Sample - Superstore'!$V:$V,$A4139,'Sample - Superstore'!$N:$N,$B4139)</f>
        <v>5</v>
      </c>
      <c r="I4139" s="45">
        <f>SUMIFS('Sample - Superstore'!T:T,'Sample - Superstore'!$V:$V,$A4139,'Sample - Superstore'!$N:$N,$B4139)</f>
        <v>0</v>
      </c>
      <c r="J4139" s="42">
        <f>SUMIFS('Sample - Superstore'!U:U,'Sample - Superstore'!$V:$V,$A4139,'Sample - Superstore'!$N:$N,$B4139)</f>
        <v>13.27294038</v>
      </c>
      <c r="N4139" s="40"/>
    </row>
    <row r="4140">
      <c r="A4140" s="41" t="s">
        <v>8640</v>
      </c>
      <c r="B4140" s="36" t="s">
        <v>1143</v>
      </c>
      <c r="C4140" s="36" t="s">
        <v>51</v>
      </c>
      <c r="D4140" s="36" t="s">
        <v>124</v>
      </c>
      <c r="E4140" s="36" t="s">
        <v>1144</v>
      </c>
      <c r="F4140" s="42">
        <f>SUMIFS('Sample - Superstore'!R:R,'Sample - Superstore'!$V:$V,$A4140,'Sample - Superstore'!$N:$N,$B4140)</f>
        <v>71.28</v>
      </c>
      <c r="G4140" s="43" t="str">
        <f>IF(OR($F4140&lt;Lower_Limit,$F4140&gt;Upper_Limit),TRUE,IF($F4140&gt;Upper_percentile,"P99",IF($F4140&lt;Lower_percentile,"P01","")))</f>
        <v/>
      </c>
      <c r="H4140" s="44">
        <f>SUMIFS('Sample - Superstore'!S:S,'Sample - Superstore'!$V:$V,$A4140,'Sample - Superstore'!$N:$N,$B4140)</f>
        <v>11</v>
      </c>
      <c r="I4140" s="45">
        <f>SUMIFS('Sample - Superstore'!T:T,'Sample - Superstore'!$V:$V,$A4140,'Sample - Superstore'!$N:$N,$B4140)</f>
        <v>0</v>
      </c>
      <c r="J4140" s="42">
        <f>SUMIFS('Sample - Superstore'!U:U,'Sample - Superstore'!$V:$V,$A4140,'Sample - Superstore'!$N:$N,$B4140)</f>
        <v>34.2144</v>
      </c>
      <c r="N4140" s="40"/>
    </row>
    <row r="4141">
      <c r="A4141" s="41" t="s">
        <v>8640</v>
      </c>
      <c r="B4141" s="36" t="s">
        <v>1350</v>
      </c>
      <c r="C4141" s="36" t="s">
        <v>51</v>
      </c>
      <c r="D4141" s="36" t="s">
        <v>76</v>
      </c>
      <c r="E4141" s="36" t="s">
        <v>1351</v>
      </c>
      <c r="F4141" s="42">
        <f>SUMIFS('Sample - Superstore'!R:R,'Sample - Superstore'!$V:$V,$A4141,'Sample - Superstore'!$N:$N,$B4141)</f>
        <v>1471.96</v>
      </c>
      <c r="G4141" s="43" t="str">
        <f>IF(OR($F4141&lt;Lower_Limit,$F4141&gt;Upper_Limit),TRUE,IF($F4141&gt;Upper_percentile,"P99",IF($F4141&lt;Lower_percentile,"P01","")))</f>
        <v/>
      </c>
      <c r="H4141" s="44">
        <f>SUMIFS('Sample - Superstore'!S:S,'Sample - Superstore'!$V:$V,$A4141,'Sample - Superstore'!$N:$N,$B4141)</f>
        <v>5</v>
      </c>
      <c r="I4141" s="45">
        <f>SUMIFS('Sample - Superstore'!T:T,'Sample - Superstore'!$V:$V,$A4141,'Sample - Superstore'!$N:$N,$B4141)</f>
        <v>0.2</v>
      </c>
      <c r="J4141" s="42">
        <f>SUMIFS('Sample - Superstore'!U:U,'Sample - Superstore'!$V:$V,$A4141,'Sample - Superstore'!$N:$N,$B4141)</f>
        <v>459.9875</v>
      </c>
      <c r="N4141" s="40"/>
    </row>
    <row r="4142">
      <c r="A4142" s="41" t="s">
        <v>8640</v>
      </c>
      <c r="B4142" s="36" t="s">
        <v>7513</v>
      </c>
      <c r="C4142" s="36" t="s">
        <v>39</v>
      </c>
      <c r="D4142" s="36" t="s">
        <v>40</v>
      </c>
      <c r="E4142" s="36" t="s">
        <v>7514</v>
      </c>
      <c r="F4142" s="42">
        <f>SUMIFS('Sample - Superstore'!R:R,'Sample - Superstore'!$V:$V,$A4142,'Sample - Superstore'!$N:$N,$B4142)</f>
        <v>79.96</v>
      </c>
      <c r="G4142" s="43" t="str">
        <f>IF(OR($F4142&lt;Lower_Limit,$F4142&gt;Upper_Limit),TRUE,IF($F4142&gt;Upper_percentile,"P99",IF($F4142&lt;Lower_percentile,"P01","")))</f>
        <v/>
      </c>
      <c r="H4142" s="44">
        <f>SUMIFS('Sample - Superstore'!S:S,'Sample - Superstore'!$V:$V,$A4142,'Sample - Superstore'!$N:$N,$B4142)</f>
        <v>5</v>
      </c>
      <c r="I4142" s="45">
        <f>SUMIFS('Sample - Superstore'!T:T,'Sample - Superstore'!$V:$V,$A4142,'Sample - Superstore'!$N:$N,$B4142)</f>
        <v>0.2</v>
      </c>
      <c r="J4142" s="42">
        <f>SUMIFS('Sample - Superstore'!U:U,'Sample - Superstore'!$V:$V,$A4142,'Sample - Superstore'!$N:$N,$B4142)</f>
        <v>-17.991</v>
      </c>
      <c r="N4142" s="40"/>
    </row>
    <row r="4143">
      <c r="A4143" s="41" t="s">
        <v>8640</v>
      </c>
      <c r="B4143" s="36" t="s">
        <v>6217</v>
      </c>
      <c r="C4143" s="36" t="s">
        <v>51</v>
      </c>
      <c r="D4143" s="36" t="s">
        <v>124</v>
      </c>
      <c r="E4143" s="36" t="s">
        <v>6218</v>
      </c>
      <c r="F4143" s="42">
        <f>SUMIFS('Sample - Superstore'!R:R,'Sample - Superstore'!$V:$V,$A4143,'Sample - Superstore'!$N:$N,$B4143)</f>
        <v>12.88861235</v>
      </c>
      <c r="G4143" s="43" t="str">
        <f>IF(OR($F4143&lt;Lower_Limit,$F4143&gt;Upper_Limit),TRUE,IF($F4143&gt;Upper_percentile,"P99",IF($F4143&lt;Lower_percentile,"P01","")))</f>
        <v/>
      </c>
      <c r="H4143" s="44">
        <f>SUMIFS('Sample - Superstore'!S:S,'Sample - Superstore'!$V:$V,$A4143,'Sample - Superstore'!$N:$N,$B4143)</f>
        <v>3</v>
      </c>
      <c r="I4143" s="45">
        <f>SUMIFS('Sample - Superstore'!T:T,'Sample - Superstore'!$V:$V,$A4143,'Sample - Superstore'!$N:$N,$B4143)</f>
        <v>0.2</v>
      </c>
      <c r="J4143" s="42">
        <f>SUMIFS('Sample - Superstore'!U:U,'Sample - Superstore'!$V:$V,$A4143,'Sample - Superstore'!$N:$N,$B4143)</f>
        <v>4.027691358</v>
      </c>
      <c r="N4143" s="40"/>
    </row>
    <row r="4144">
      <c r="A4144" s="41" t="s">
        <v>8640</v>
      </c>
      <c r="B4144" s="36" t="s">
        <v>6968</v>
      </c>
      <c r="C4144" s="36" t="s">
        <v>35</v>
      </c>
      <c r="D4144" s="36" t="s">
        <v>73</v>
      </c>
      <c r="E4144" s="36" t="s">
        <v>6969</v>
      </c>
      <c r="F4144" s="42">
        <f>SUMIFS('Sample - Superstore'!R:R,'Sample - Superstore'!$V:$V,$A4144,'Sample - Superstore'!$N:$N,$B4144)</f>
        <v>642.6614444</v>
      </c>
      <c r="G4144" s="43" t="str">
        <f>IF(OR($F4144&lt;Lower_Limit,$F4144&gt;Upper_Limit),TRUE,IF($F4144&gt;Upper_percentile,"P99",IF($F4144&lt;Lower_percentile,"P01","")))</f>
        <v/>
      </c>
      <c r="H4144" s="44">
        <f>SUMIFS('Sample - Superstore'!S:S,'Sample - Superstore'!$V:$V,$A4144,'Sample - Superstore'!$N:$N,$B4144)</f>
        <v>5</v>
      </c>
      <c r="I4144" s="45">
        <f>SUMIFS('Sample - Superstore'!T:T,'Sample - Superstore'!$V:$V,$A4144,'Sample - Superstore'!$N:$N,$B4144)</f>
        <v>0.3</v>
      </c>
      <c r="J4144" s="42">
        <f>SUMIFS('Sample - Superstore'!U:U,'Sample - Superstore'!$V:$V,$A4144,'Sample - Superstore'!$N:$N,$B4144)</f>
        <v>-82.6279</v>
      </c>
      <c r="N4144" s="40"/>
    </row>
    <row r="4145">
      <c r="A4145" s="41" t="s">
        <v>8640</v>
      </c>
      <c r="B4145" s="36" t="s">
        <v>837</v>
      </c>
      <c r="C4145" s="36" t="s">
        <v>51</v>
      </c>
      <c r="D4145" s="36" t="s">
        <v>283</v>
      </c>
      <c r="E4145" s="36" t="s">
        <v>838</v>
      </c>
      <c r="F4145" s="42">
        <f>SUMIFS('Sample - Superstore'!R:R,'Sample - Superstore'!$V:$V,$A4145,'Sample - Superstore'!$N:$N,$B4145)</f>
        <v>5.842363786</v>
      </c>
      <c r="G4145" s="43" t="str">
        <f>IF(OR($F4145&lt;Lower_Limit,$F4145&gt;Upper_Limit),TRUE,IF($F4145&gt;Upper_percentile,"P99",IF($F4145&lt;Lower_percentile,"P01","")))</f>
        <v/>
      </c>
      <c r="H4145" s="44">
        <f>SUMIFS('Sample - Superstore'!S:S,'Sample - Superstore'!$V:$V,$A4145,'Sample - Superstore'!$N:$N,$B4145)</f>
        <v>3</v>
      </c>
      <c r="I4145" s="45">
        <f>SUMIFS('Sample - Superstore'!T:T,'Sample - Superstore'!$V:$V,$A4145,'Sample - Superstore'!$N:$N,$B4145)</f>
        <v>0.8</v>
      </c>
      <c r="J4145" s="42">
        <f>SUMIFS('Sample - Superstore'!U:U,'Sample - Superstore'!$V:$V,$A4145,'Sample - Superstore'!$N:$N,$B4145)</f>
        <v>-4.259982222</v>
      </c>
      <c r="N4145" s="40"/>
    </row>
    <row r="4146">
      <c r="A4146" s="41" t="s">
        <v>8640</v>
      </c>
      <c r="B4146" s="36" t="s">
        <v>2969</v>
      </c>
      <c r="C4146" s="36" t="s">
        <v>39</v>
      </c>
      <c r="D4146" s="36" t="s">
        <v>40</v>
      </c>
      <c r="E4146" s="36" t="s">
        <v>2970</v>
      </c>
      <c r="F4146" s="42">
        <f>SUMIFS('Sample - Superstore'!R:R,'Sample - Superstore'!$V:$V,$A4146,'Sample - Superstore'!$N:$N,$B4146)</f>
        <v>143.952</v>
      </c>
      <c r="G4146" s="43" t="str">
        <f>IF(OR($F4146&lt;Lower_Limit,$F4146&gt;Upper_Limit),TRUE,IF($F4146&gt;Upper_percentile,"P99",IF($F4146&lt;Lower_percentile,"P01","")))</f>
        <v/>
      </c>
      <c r="H4146" s="44">
        <f>SUMIFS('Sample - Superstore'!S:S,'Sample - Superstore'!$V:$V,$A4146,'Sample - Superstore'!$N:$N,$B4146)</f>
        <v>6</v>
      </c>
      <c r="I4146" s="45">
        <f>SUMIFS('Sample - Superstore'!T:T,'Sample - Superstore'!$V:$V,$A4146,'Sample - Superstore'!$N:$N,$B4146)</f>
        <v>0.2</v>
      </c>
      <c r="J4146" s="42">
        <f>SUMIFS('Sample - Superstore'!U:U,'Sample - Superstore'!$V:$V,$A4146,'Sample - Superstore'!$N:$N,$B4146)</f>
        <v>17.994</v>
      </c>
      <c r="N4146" s="40"/>
    </row>
    <row r="4147">
      <c r="A4147" s="41" t="s">
        <v>8640</v>
      </c>
      <c r="B4147" s="36" t="s">
        <v>3221</v>
      </c>
      <c r="C4147" s="36" t="s">
        <v>51</v>
      </c>
      <c r="D4147" s="36" t="s">
        <v>124</v>
      </c>
      <c r="E4147" s="36" t="s">
        <v>3222</v>
      </c>
      <c r="F4147" s="42">
        <f>SUMIFS('Sample - Superstore'!R:R,'Sample - Superstore'!$V:$V,$A4147,'Sample - Superstore'!$N:$N,$B4147)</f>
        <v>19.44</v>
      </c>
      <c r="G4147" s="43" t="str">
        <f>IF(OR($F4147&lt;Lower_Limit,$F4147&gt;Upper_Limit),TRUE,IF($F4147&gt;Upper_percentile,"P99",IF($F4147&lt;Lower_percentile,"P01","")))</f>
        <v/>
      </c>
      <c r="H4147" s="44">
        <f>SUMIFS('Sample - Superstore'!S:S,'Sample - Superstore'!$V:$V,$A4147,'Sample - Superstore'!$N:$N,$B4147)</f>
        <v>3</v>
      </c>
      <c r="I4147" s="45">
        <f>SUMIFS('Sample - Superstore'!T:T,'Sample - Superstore'!$V:$V,$A4147,'Sample - Superstore'!$N:$N,$B4147)</f>
        <v>0</v>
      </c>
      <c r="J4147" s="42">
        <f>SUMIFS('Sample - Superstore'!U:U,'Sample - Superstore'!$V:$V,$A4147,'Sample - Superstore'!$N:$N,$B4147)</f>
        <v>9.3312</v>
      </c>
      <c r="N4147" s="40"/>
    </row>
    <row r="4148">
      <c r="A4148" s="41" t="s">
        <v>8640</v>
      </c>
      <c r="B4148" s="36" t="s">
        <v>5755</v>
      </c>
      <c r="C4148" s="36" t="s">
        <v>51</v>
      </c>
      <c r="D4148" s="36" t="s">
        <v>283</v>
      </c>
      <c r="E4148" s="36" t="s">
        <v>5756</v>
      </c>
      <c r="F4148" s="42">
        <f>SUMIFS('Sample - Superstore'!R:R,'Sample - Superstore'!$V:$V,$A4148,'Sample - Superstore'!$N:$N,$B4148)</f>
        <v>42.87948686</v>
      </c>
      <c r="G4148" s="43" t="str">
        <f>IF(OR($F4148&lt;Lower_Limit,$F4148&gt;Upper_Limit),TRUE,IF($F4148&gt;Upper_percentile,"P99",IF($F4148&lt;Lower_percentile,"P01","")))</f>
        <v/>
      </c>
      <c r="H4148" s="44">
        <f>SUMIFS('Sample - Superstore'!S:S,'Sample - Superstore'!$V:$V,$A4148,'Sample - Superstore'!$N:$N,$B4148)</f>
        <v>5</v>
      </c>
      <c r="I4148" s="45">
        <f>SUMIFS('Sample - Superstore'!T:T,'Sample - Superstore'!$V:$V,$A4148,'Sample - Superstore'!$N:$N,$B4148)</f>
        <v>0</v>
      </c>
      <c r="J4148" s="42">
        <f>SUMIFS('Sample - Superstore'!U:U,'Sample - Superstore'!$V:$V,$A4148,'Sample - Superstore'!$N:$N,$B4148)</f>
        <v>12.86384606</v>
      </c>
      <c r="N4148" s="40"/>
    </row>
    <row r="4149">
      <c r="A4149" s="41" t="s">
        <v>8640</v>
      </c>
      <c r="B4149" s="36" t="s">
        <v>1710</v>
      </c>
      <c r="C4149" s="36" t="s">
        <v>51</v>
      </c>
      <c r="D4149" s="36" t="s">
        <v>283</v>
      </c>
      <c r="E4149" s="36" t="s">
        <v>1711</v>
      </c>
      <c r="F4149" s="42">
        <f>SUMIFS('Sample - Superstore'!R:R,'Sample - Superstore'!$V:$V,$A4149,'Sample - Superstore'!$N:$N,$B4149)</f>
        <v>223.1122429</v>
      </c>
      <c r="G4149" s="43" t="str">
        <f>IF(OR($F4149&lt;Lower_Limit,$F4149&gt;Upper_Limit),TRUE,IF($F4149&gt;Upper_percentile,"P99",IF($F4149&lt;Lower_percentile,"P01","")))</f>
        <v/>
      </c>
      <c r="H4149" s="44">
        <f>SUMIFS('Sample - Superstore'!S:S,'Sample - Superstore'!$V:$V,$A4149,'Sample - Superstore'!$N:$N,$B4149)</f>
        <v>6</v>
      </c>
      <c r="I4149" s="45">
        <f>SUMIFS('Sample - Superstore'!T:T,'Sample - Superstore'!$V:$V,$A4149,'Sample - Superstore'!$N:$N,$B4149)</f>
        <v>0</v>
      </c>
      <c r="J4149" s="42">
        <f>SUMIFS('Sample - Superstore'!U:U,'Sample - Superstore'!$V:$V,$A4149,'Sample - Superstore'!$N:$N,$B4149)</f>
        <v>58.00918315</v>
      </c>
      <c r="N4149" s="40"/>
    </row>
    <row r="4150">
      <c r="A4150" s="41" t="s">
        <v>8640</v>
      </c>
      <c r="B4150" s="36" t="s">
        <v>691</v>
      </c>
      <c r="C4150" s="36" t="s">
        <v>51</v>
      </c>
      <c r="D4150" s="36" t="s">
        <v>272</v>
      </c>
      <c r="E4150" s="36" t="s">
        <v>692</v>
      </c>
      <c r="F4150" s="42">
        <f>SUMIFS('Sample - Superstore'!R:R,'Sample - Superstore'!$V:$V,$A4150,'Sample - Superstore'!$N:$N,$B4150)</f>
        <v>9.104731441</v>
      </c>
      <c r="G4150" s="43" t="str">
        <f>IF(OR($F4150&lt;Lower_Limit,$F4150&gt;Upper_Limit),TRUE,IF($F4150&gt;Upper_percentile,"P99",IF($F4150&lt;Lower_percentile,"P01","")))</f>
        <v/>
      </c>
      <c r="H4150" s="44">
        <f>SUMIFS('Sample - Superstore'!S:S,'Sample - Superstore'!$V:$V,$A4150,'Sample - Superstore'!$N:$N,$B4150)</f>
        <v>4</v>
      </c>
      <c r="I4150" s="45">
        <f>SUMIFS('Sample - Superstore'!T:T,'Sample - Superstore'!$V:$V,$A4150,'Sample - Superstore'!$N:$N,$B4150)</f>
        <v>0</v>
      </c>
      <c r="J4150" s="42">
        <f>SUMIFS('Sample - Superstore'!U:U,'Sample - Superstore'!$V:$V,$A4150,'Sample - Superstore'!$N:$N,$B4150)</f>
        <v>4.279223777</v>
      </c>
      <c r="N4150" s="40"/>
    </row>
    <row r="4151">
      <c r="A4151" s="41" t="s">
        <v>8640</v>
      </c>
      <c r="B4151" s="36" t="s">
        <v>120</v>
      </c>
      <c r="C4151" s="36" t="s">
        <v>35</v>
      </c>
      <c r="D4151" s="36" t="s">
        <v>121</v>
      </c>
      <c r="E4151" s="36" t="s">
        <v>1917</v>
      </c>
      <c r="F4151" s="42">
        <f>SUMIFS('Sample - Superstore'!R:R,'Sample - Superstore'!$V:$V,$A4151,'Sample - Superstore'!$N:$N,$B4151)</f>
        <v>8.36</v>
      </c>
      <c r="G4151" s="43" t="str">
        <f>IF(OR($F4151&lt;Lower_Limit,$F4151&gt;Upper_Limit),TRUE,IF($F4151&gt;Upper_percentile,"P99",IF($F4151&lt;Lower_percentile,"P01","")))</f>
        <v/>
      </c>
      <c r="H4151" s="44">
        <f>SUMIFS('Sample - Superstore'!S:S,'Sample - Superstore'!$V:$V,$A4151,'Sample - Superstore'!$N:$N,$B4151)</f>
        <v>2</v>
      </c>
      <c r="I4151" s="45">
        <f>SUMIFS('Sample - Superstore'!T:T,'Sample - Superstore'!$V:$V,$A4151,'Sample - Superstore'!$N:$N,$B4151)</f>
        <v>0</v>
      </c>
      <c r="J4151" s="42">
        <f>SUMIFS('Sample - Superstore'!U:U,'Sample - Superstore'!$V:$V,$A4151,'Sample - Superstore'!$N:$N,$B4151)</f>
        <v>3.0096</v>
      </c>
      <c r="N4151" s="40"/>
    </row>
    <row r="4152">
      <c r="A4152" s="41" t="s">
        <v>8640</v>
      </c>
      <c r="B4152" s="36" t="s">
        <v>6737</v>
      </c>
      <c r="C4152" s="36" t="s">
        <v>51</v>
      </c>
      <c r="D4152" s="36" t="s">
        <v>124</v>
      </c>
      <c r="E4152" s="36" t="s">
        <v>6738</v>
      </c>
      <c r="F4152" s="42">
        <f>SUMIFS('Sample - Superstore'!R:R,'Sample - Superstore'!$V:$V,$A4152,'Sample - Superstore'!$N:$N,$B4152)</f>
        <v>126.0117531</v>
      </c>
      <c r="G4152" s="43" t="str">
        <f>IF(OR($F4152&lt;Lower_Limit,$F4152&gt;Upper_Limit),TRUE,IF($F4152&gt;Upper_percentile,"P99",IF($F4152&lt;Lower_percentile,"P01","")))</f>
        <v/>
      </c>
      <c r="H4152" s="44">
        <f>SUMIFS('Sample - Superstore'!S:S,'Sample - Superstore'!$V:$V,$A4152,'Sample - Superstore'!$N:$N,$B4152)</f>
        <v>14</v>
      </c>
      <c r="I4152" s="45">
        <f>SUMIFS('Sample - Superstore'!T:T,'Sample - Superstore'!$V:$V,$A4152,'Sample - Superstore'!$N:$N,$B4152)</f>
        <v>0</v>
      </c>
      <c r="J4152" s="42">
        <f>SUMIFS('Sample - Superstore'!U:U,'Sample - Superstore'!$V:$V,$A4152,'Sample - Superstore'!$N:$N,$B4152)</f>
        <v>63.00587654</v>
      </c>
      <c r="N4152" s="40"/>
    </row>
    <row r="4153">
      <c r="A4153" s="41" t="s">
        <v>8640</v>
      </c>
      <c r="B4153" s="36" t="s">
        <v>1392</v>
      </c>
      <c r="C4153" s="36" t="s">
        <v>51</v>
      </c>
      <c r="D4153" s="36" t="s">
        <v>124</v>
      </c>
      <c r="E4153" s="36" t="s">
        <v>1393</v>
      </c>
      <c r="F4153" s="42">
        <f>SUMIFS('Sample - Superstore'!R:R,'Sample - Superstore'!$V:$V,$A4153,'Sample - Superstore'!$N:$N,$B4153)</f>
        <v>119.0504115</v>
      </c>
      <c r="G4153" s="43" t="str">
        <f>IF(OR($F4153&lt;Lower_Limit,$F4153&gt;Upper_Limit),TRUE,IF($F4153&gt;Upper_percentile,"P99",IF($F4153&lt;Lower_percentile,"P01","")))</f>
        <v/>
      </c>
      <c r="H4153" s="44">
        <f>SUMIFS('Sample - Superstore'!S:S,'Sample - Superstore'!$V:$V,$A4153,'Sample - Superstore'!$N:$N,$B4153)</f>
        <v>5</v>
      </c>
      <c r="I4153" s="45">
        <f>SUMIFS('Sample - Superstore'!T:T,'Sample - Superstore'!$V:$V,$A4153,'Sample - Superstore'!$N:$N,$B4153)</f>
        <v>0</v>
      </c>
      <c r="J4153" s="42">
        <f>SUMIFS('Sample - Superstore'!U:U,'Sample - Superstore'!$V:$V,$A4153,'Sample - Superstore'!$N:$N,$B4153)</f>
        <v>57.14419753</v>
      </c>
      <c r="N4153" s="40"/>
    </row>
    <row r="4154">
      <c r="A4154" s="41" t="s">
        <v>8640</v>
      </c>
      <c r="B4154" s="36" t="s">
        <v>1696</v>
      </c>
      <c r="C4154" s="36" t="s">
        <v>51</v>
      </c>
      <c r="D4154" s="36" t="s">
        <v>124</v>
      </c>
      <c r="E4154" s="36" t="s">
        <v>1697</v>
      </c>
      <c r="F4154" s="42">
        <f>SUMIFS('Sample - Superstore'!R:R,'Sample - Superstore'!$V:$V,$A4154,'Sample - Superstore'!$N:$N,$B4154)</f>
        <v>56.93333333</v>
      </c>
      <c r="G4154" s="43" t="str">
        <f>IF(OR($F4154&lt;Lower_Limit,$F4154&gt;Upper_Limit),TRUE,IF($F4154&gt;Upper_percentile,"P99",IF($F4154&lt;Lower_percentile,"P01","")))</f>
        <v/>
      </c>
      <c r="H4154" s="44">
        <f>SUMIFS('Sample - Superstore'!S:S,'Sample - Superstore'!$V:$V,$A4154,'Sample - Superstore'!$N:$N,$B4154)</f>
        <v>7</v>
      </c>
      <c r="I4154" s="45">
        <f>SUMIFS('Sample - Superstore'!T:T,'Sample - Superstore'!$V:$V,$A4154,'Sample - Superstore'!$N:$N,$B4154)</f>
        <v>0</v>
      </c>
      <c r="J4154" s="42">
        <f>SUMIFS('Sample - Superstore'!U:U,'Sample - Superstore'!$V:$V,$A4154,'Sample - Superstore'!$N:$N,$B4154)</f>
        <v>27.328</v>
      </c>
      <c r="N4154" s="40"/>
    </row>
    <row r="4155">
      <c r="A4155" s="41" t="s">
        <v>8640</v>
      </c>
      <c r="B4155" s="36" t="s">
        <v>1513</v>
      </c>
      <c r="C4155" s="36" t="s">
        <v>51</v>
      </c>
      <c r="D4155" s="36" t="s">
        <v>76</v>
      </c>
      <c r="E4155" s="36" t="s">
        <v>1514</v>
      </c>
      <c r="F4155" s="42">
        <f>SUMIFS('Sample - Superstore'!R:R,'Sample - Superstore'!$V:$V,$A4155,'Sample - Superstore'!$N:$N,$B4155)</f>
        <v>80.45976296</v>
      </c>
      <c r="G4155" s="43" t="str">
        <f>IF(OR($F4155&lt;Lower_Limit,$F4155&gt;Upper_Limit),TRUE,IF($F4155&gt;Upper_percentile,"P99",IF($F4155&lt;Lower_percentile,"P01","")))</f>
        <v/>
      </c>
      <c r="H4155" s="44">
        <f>SUMIFS('Sample - Superstore'!S:S,'Sample - Superstore'!$V:$V,$A4155,'Sample - Superstore'!$N:$N,$B4155)</f>
        <v>7</v>
      </c>
      <c r="I4155" s="45">
        <f>SUMIFS('Sample - Superstore'!T:T,'Sample - Superstore'!$V:$V,$A4155,'Sample - Superstore'!$N:$N,$B4155)</f>
        <v>0.7</v>
      </c>
      <c r="J4155" s="42">
        <f>SUMIFS('Sample - Superstore'!U:U,'Sample - Superstore'!$V:$V,$A4155,'Sample - Superstore'!$N:$N,$B4155)</f>
        <v>13.39740082</v>
      </c>
      <c r="N4155" s="40"/>
    </row>
    <row r="4156">
      <c r="A4156" s="41" t="s">
        <v>8640</v>
      </c>
      <c r="B4156" s="36" t="s">
        <v>3120</v>
      </c>
      <c r="C4156" s="36" t="s">
        <v>51</v>
      </c>
      <c r="D4156" s="36" t="s">
        <v>124</v>
      </c>
      <c r="E4156" s="36" t="s">
        <v>3121</v>
      </c>
      <c r="F4156" s="42">
        <f>SUMIFS('Sample - Superstore'!R:R,'Sample - Superstore'!$V:$V,$A4156,'Sample - Superstore'!$N:$N,$B4156)</f>
        <v>166.44</v>
      </c>
      <c r="G4156" s="43" t="str">
        <f>IF(OR($F4156&lt;Lower_Limit,$F4156&gt;Upper_Limit),TRUE,IF($F4156&gt;Upper_percentile,"P99",IF($F4156&lt;Lower_percentile,"P01","")))</f>
        <v/>
      </c>
      <c r="H4156" s="44">
        <f>SUMIFS('Sample - Superstore'!S:S,'Sample - Superstore'!$V:$V,$A4156,'Sample - Superstore'!$N:$N,$B4156)</f>
        <v>3</v>
      </c>
      <c r="I4156" s="45">
        <f>SUMIFS('Sample - Superstore'!T:T,'Sample - Superstore'!$V:$V,$A4156,'Sample - Superstore'!$N:$N,$B4156)</f>
        <v>0</v>
      </c>
      <c r="J4156" s="42">
        <f>SUMIFS('Sample - Superstore'!U:U,'Sample - Superstore'!$V:$V,$A4156,'Sample - Superstore'!$N:$N,$B4156)</f>
        <v>79.8912</v>
      </c>
      <c r="N4156" s="40"/>
    </row>
    <row r="4157">
      <c r="A4157" s="41" t="s">
        <v>8640</v>
      </c>
      <c r="B4157" s="36" t="s">
        <v>5749</v>
      </c>
      <c r="C4157" s="36" t="s">
        <v>51</v>
      </c>
      <c r="D4157" s="36" t="s">
        <v>93</v>
      </c>
      <c r="E4157" s="36" t="s">
        <v>5750</v>
      </c>
      <c r="F4157" s="42">
        <f>SUMIFS('Sample - Superstore'!R:R,'Sample - Superstore'!$V:$V,$A4157,'Sample - Superstore'!$N:$N,$B4157)</f>
        <v>10.09512007</v>
      </c>
      <c r="G4157" s="43" t="str">
        <f>IF(OR($F4157&lt;Lower_Limit,$F4157&gt;Upper_Limit),TRUE,IF($F4157&gt;Upper_percentile,"P99",IF($F4157&lt;Lower_percentile,"P01","")))</f>
        <v/>
      </c>
      <c r="H4157" s="44">
        <f>SUMIFS('Sample - Superstore'!S:S,'Sample - Superstore'!$V:$V,$A4157,'Sample - Superstore'!$N:$N,$B4157)</f>
        <v>5</v>
      </c>
      <c r="I4157" s="45">
        <f>SUMIFS('Sample - Superstore'!T:T,'Sample - Superstore'!$V:$V,$A4157,'Sample - Superstore'!$N:$N,$B4157)</f>
        <v>0.2</v>
      </c>
      <c r="J4157" s="42">
        <f>SUMIFS('Sample - Superstore'!U:U,'Sample - Superstore'!$V:$V,$A4157,'Sample - Superstore'!$N:$N,$B4157)</f>
        <v>1.766646012</v>
      </c>
      <c r="N4157" s="40"/>
    </row>
    <row r="4158">
      <c r="A4158" s="41" t="s">
        <v>8640</v>
      </c>
      <c r="B4158" s="36" t="s">
        <v>2280</v>
      </c>
      <c r="C4158" s="36" t="s">
        <v>51</v>
      </c>
      <c r="D4158" s="36" t="s">
        <v>124</v>
      </c>
      <c r="E4158" s="36" t="s">
        <v>2281</v>
      </c>
      <c r="F4158" s="42">
        <f>SUMIFS('Sample - Superstore'!R:R,'Sample - Superstore'!$V:$V,$A4158,'Sample - Superstore'!$N:$N,$B4158)</f>
        <v>23.92617284</v>
      </c>
      <c r="G4158" s="43" t="str">
        <f>IF(OR($F4158&lt;Lower_Limit,$F4158&gt;Upper_Limit),TRUE,IF($F4158&gt;Upper_percentile,"P99",IF($F4158&lt;Lower_percentile,"P01","")))</f>
        <v/>
      </c>
      <c r="H4158" s="44">
        <f>SUMIFS('Sample - Superstore'!S:S,'Sample - Superstore'!$V:$V,$A4158,'Sample - Superstore'!$N:$N,$B4158)</f>
        <v>3</v>
      </c>
      <c r="I4158" s="45">
        <f>SUMIFS('Sample - Superstore'!T:T,'Sample - Superstore'!$V:$V,$A4158,'Sample - Superstore'!$N:$N,$B4158)</f>
        <v>0</v>
      </c>
      <c r="J4158" s="42">
        <f>SUMIFS('Sample - Superstore'!U:U,'Sample - Superstore'!$V:$V,$A4158,'Sample - Superstore'!$N:$N,$B4158)</f>
        <v>11.00603951</v>
      </c>
      <c r="N4158" s="40"/>
    </row>
    <row r="4159">
      <c r="A4159" s="41" t="s">
        <v>8640</v>
      </c>
      <c r="B4159" s="36" t="s">
        <v>5016</v>
      </c>
      <c r="C4159" s="36" t="s">
        <v>51</v>
      </c>
      <c r="D4159" s="36" t="s">
        <v>93</v>
      </c>
      <c r="E4159" s="36" t="s">
        <v>5017</v>
      </c>
      <c r="F4159" s="42">
        <f>SUMIFS('Sample - Superstore'!R:R,'Sample - Superstore'!$V:$V,$A4159,'Sample - Superstore'!$N:$N,$B4159)</f>
        <v>89.1108642</v>
      </c>
      <c r="G4159" s="43" t="str">
        <f>IF(OR($F4159&lt;Lower_Limit,$F4159&gt;Upper_Limit),TRUE,IF($F4159&gt;Upper_percentile,"P99",IF($F4159&lt;Lower_percentile,"P01","")))</f>
        <v/>
      </c>
      <c r="H4159" s="44">
        <f>SUMIFS('Sample - Superstore'!S:S,'Sample - Superstore'!$V:$V,$A4159,'Sample - Superstore'!$N:$N,$B4159)</f>
        <v>3</v>
      </c>
      <c r="I4159" s="45">
        <f>SUMIFS('Sample - Superstore'!T:T,'Sample - Superstore'!$V:$V,$A4159,'Sample - Superstore'!$N:$N,$B4159)</f>
        <v>0</v>
      </c>
      <c r="J4159" s="42">
        <f>SUMIFS('Sample - Superstore'!U:U,'Sample - Superstore'!$V:$V,$A4159,'Sample - Superstore'!$N:$N,$B4159)</f>
        <v>23.16882469</v>
      </c>
      <c r="N4159" s="40"/>
    </row>
    <row r="4160">
      <c r="A4160" s="41" t="s">
        <v>8640</v>
      </c>
      <c r="B4160" s="36" t="s">
        <v>6343</v>
      </c>
      <c r="C4160" s="36" t="s">
        <v>51</v>
      </c>
      <c r="D4160" s="36" t="s">
        <v>297</v>
      </c>
      <c r="E4160" s="36" t="s">
        <v>6344</v>
      </c>
      <c r="F4160" s="42">
        <f>SUMIFS('Sample - Superstore'!R:R,'Sample - Superstore'!$V:$V,$A4160,'Sample - Superstore'!$N:$N,$B4160)</f>
        <v>56.7</v>
      </c>
      <c r="G4160" s="43" t="str">
        <f>IF(OR($F4160&lt;Lower_Limit,$F4160&gt;Upper_Limit),TRUE,IF($F4160&gt;Upper_percentile,"P99",IF($F4160&lt;Lower_percentile,"P01","")))</f>
        <v/>
      </c>
      <c r="H4160" s="44">
        <f>SUMIFS('Sample - Superstore'!S:S,'Sample - Superstore'!$V:$V,$A4160,'Sample - Superstore'!$N:$N,$B4160)</f>
        <v>9</v>
      </c>
      <c r="I4160" s="45">
        <f>SUMIFS('Sample - Superstore'!T:T,'Sample - Superstore'!$V:$V,$A4160,'Sample - Superstore'!$N:$N,$B4160)</f>
        <v>0</v>
      </c>
      <c r="J4160" s="42">
        <f>SUMIFS('Sample - Superstore'!U:U,'Sample - Superstore'!$V:$V,$A4160,'Sample - Superstore'!$N:$N,$B4160)</f>
        <v>26.082</v>
      </c>
      <c r="N4160" s="40"/>
    </row>
    <row r="4161">
      <c r="A4161" s="41" t="s">
        <v>8640</v>
      </c>
      <c r="B4161" s="36" t="s">
        <v>2102</v>
      </c>
      <c r="C4161" s="36" t="s">
        <v>51</v>
      </c>
      <c r="D4161" s="36" t="s">
        <v>76</v>
      </c>
      <c r="E4161" s="36" t="s">
        <v>2103</v>
      </c>
      <c r="F4161" s="42">
        <f>SUMIFS('Sample - Superstore'!R:R,'Sample - Superstore'!$V:$V,$A4161,'Sample - Superstore'!$N:$N,$B4161)</f>
        <v>19.57933827</v>
      </c>
      <c r="G4161" s="43" t="str">
        <f>IF(OR($F4161&lt;Lower_Limit,$F4161&gt;Upper_Limit),TRUE,IF($F4161&gt;Upper_percentile,"P99",IF($F4161&lt;Lower_percentile,"P01","")))</f>
        <v/>
      </c>
      <c r="H4161" s="44">
        <f>SUMIFS('Sample - Superstore'!S:S,'Sample - Superstore'!$V:$V,$A4161,'Sample - Superstore'!$N:$N,$B4161)</f>
        <v>11</v>
      </c>
      <c r="I4161" s="45">
        <f>SUMIFS('Sample - Superstore'!T:T,'Sample - Superstore'!$V:$V,$A4161,'Sample - Superstore'!$N:$N,$B4161)</f>
        <v>1.5</v>
      </c>
      <c r="J4161" s="42">
        <f>SUMIFS('Sample - Superstore'!U:U,'Sample - Superstore'!$V:$V,$A4161,'Sample - Superstore'!$N:$N,$B4161)</f>
        <v>-25.30595391</v>
      </c>
      <c r="N4161" s="40"/>
    </row>
    <row r="4162">
      <c r="A4162" s="41" t="s">
        <v>8640</v>
      </c>
      <c r="B4162" s="36" t="s">
        <v>7531</v>
      </c>
      <c r="C4162" s="36" t="s">
        <v>39</v>
      </c>
      <c r="D4162" s="36" t="s">
        <v>446</v>
      </c>
      <c r="E4162" s="36" t="s">
        <v>7532</v>
      </c>
      <c r="F4162" s="42">
        <f>SUMIFS('Sample - Superstore'!R:R,'Sample - Superstore'!$V:$V,$A4162,'Sample - Superstore'!$N:$N,$B4162)</f>
        <v>15.80634568</v>
      </c>
      <c r="G4162" s="43" t="str">
        <f>IF(OR($F4162&lt;Lower_Limit,$F4162&gt;Upper_Limit),TRUE,IF($F4162&gt;Upper_percentile,"P99",IF($F4162&lt;Lower_percentile,"P01","")))</f>
        <v/>
      </c>
      <c r="H4162" s="44">
        <f>SUMIFS('Sample - Superstore'!S:S,'Sample - Superstore'!$V:$V,$A4162,'Sample - Superstore'!$N:$N,$B4162)</f>
        <v>1</v>
      </c>
      <c r="I4162" s="45">
        <f>SUMIFS('Sample - Superstore'!T:T,'Sample - Superstore'!$V:$V,$A4162,'Sample - Superstore'!$N:$N,$B4162)</f>
        <v>0.7</v>
      </c>
      <c r="J4162" s="42">
        <f>SUMIFS('Sample - Superstore'!U:U,'Sample - Superstore'!$V:$V,$A4162,'Sample - Superstore'!$N:$N,$B4162)</f>
        <v>-22.65576214</v>
      </c>
      <c r="N4162" s="40"/>
    </row>
    <row r="4163">
      <c r="A4163" s="41" t="s">
        <v>8640</v>
      </c>
      <c r="B4163" s="36" t="s">
        <v>3868</v>
      </c>
      <c r="C4163" s="36" t="s">
        <v>35</v>
      </c>
      <c r="D4163" s="36" t="s">
        <v>263</v>
      </c>
      <c r="E4163" s="36" t="s">
        <v>3869</v>
      </c>
      <c r="F4163" s="42">
        <f>SUMIFS('Sample - Superstore'!R:R,'Sample - Superstore'!$V:$V,$A4163,'Sample - Superstore'!$N:$N,$B4163)</f>
        <v>142.3914996</v>
      </c>
      <c r="G4163" s="43" t="str">
        <f>IF(OR($F4163&lt;Lower_Limit,$F4163&gt;Upper_Limit),TRUE,IF($F4163&gt;Upper_percentile,"P99",IF($F4163&lt;Lower_percentile,"P01","")))</f>
        <v/>
      </c>
      <c r="H4163" s="44">
        <f>SUMIFS('Sample - Superstore'!S:S,'Sample - Superstore'!$V:$V,$A4163,'Sample - Superstore'!$N:$N,$B4163)</f>
        <v>2</v>
      </c>
      <c r="I4163" s="45">
        <f>SUMIFS('Sample - Superstore'!T:T,'Sample - Superstore'!$V:$V,$A4163,'Sample - Superstore'!$N:$N,$B4163)</f>
        <v>0.3</v>
      </c>
      <c r="J4163" s="42">
        <f>SUMIFS('Sample - Superstore'!U:U,'Sample - Superstore'!$V:$V,$A4163,'Sample - Superstore'!$N:$N,$B4163)</f>
        <v>-36.61495704</v>
      </c>
      <c r="N4163" s="40"/>
    </row>
    <row r="4164">
      <c r="A4164" s="41" t="s">
        <v>8640</v>
      </c>
      <c r="B4164" s="36" t="s">
        <v>7043</v>
      </c>
      <c r="C4164" s="36" t="s">
        <v>35</v>
      </c>
      <c r="D4164" s="36" t="s">
        <v>121</v>
      </c>
      <c r="E4164" s="36" t="s">
        <v>7044</v>
      </c>
      <c r="F4164" s="42">
        <f>SUMIFS('Sample - Superstore'!R:R,'Sample - Superstore'!$V:$V,$A4164,'Sample - Superstore'!$N:$N,$B4164)</f>
        <v>160.6834041</v>
      </c>
      <c r="G4164" s="43" t="str">
        <f>IF(OR($F4164&lt;Lower_Limit,$F4164&gt;Upper_Limit),TRUE,IF($F4164&gt;Upper_percentile,"P99",IF($F4164&lt;Lower_percentile,"P01","")))</f>
        <v/>
      </c>
      <c r="H4164" s="44">
        <f>SUMIFS('Sample - Superstore'!S:S,'Sample - Superstore'!$V:$V,$A4164,'Sample - Superstore'!$N:$N,$B4164)</f>
        <v>8</v>
      </c>
      <c r="I4164" s="45">
        <f>SUMIFS('Sample - Superstore'!T:T,'Sample - Superstore'!$V:$V,$A4164,'Sample - Superstore'!$N:$N,$B4164)</f>
        <v>0.2</v>
      </c>
      <c r="J4164" s="42">
        <f>SUMIFS('Sample - Superstore'!U:U,'Sample - Superstore'!$V:$V,$A4164,'Sample - Superstore'!$N:$N,$B4164)</f>
        <v>6.025627654</v>
      </c>
      <c r="N4164" s="40"/>
    </row>
    <row r="4165">
      <c r="A4165" s="41" t="s">
        <v>8640</v>
      </c>
      <c r="B4165" s="36" t="s">
        <v>7533</v>
      </c>
      <c r="C4165" s="36" t="s">
        <v>39</v>
      </c>
      <c r="D4165" s="36" t="s">
        <v>446</v>
      </c>
      <c r="E4165" s="36" t="s">
        <v>7534</v>
      </c>
      <c r="F4165" s="42">
        <f>SUMIFS('Sample - Superstore'!R:R,'Sample - Superstore'!$V:$V,$A4165,'Sample - Superstore'!$N:$N,$B4165)</f>
        <v>302.9015802</v>
      </c>
      <c r="G4165" s="43" t="str">
        <f>IF(OR($F4165&lt;Lower_Limit,$F4165&gt;Upper_Limit),TRUE,IF($F4165&gt;Upper_percentile,"P99",IF($F4165&lt;Lower_percentile,"P01","")))</f>
        <v/>
      </c>
      <c r="H4165" s="44">
        <f>SUMIFS('Sample - Superstore'!S:S,'Sample - Superstore'!$V:$V,$A4165,'Sample - Superstore'!$N:$N,$B4165)</f>
        <v>2</v>
      </c>
      <c r="I4165" s="45">
        <f>SUMIFS('Sample - Superstore'!T:T,'Sample - Superstore'!$V:$V,$A4165,'Sample - Superstore'!$N:$N,$B4165)</f>
        <v>0.7</v>
      </c>
      <c r="J4165" s="42">
        <f>SUMIFS('Sample - Superstore'!U:U,'Sample - Superstore'!$V:$V,$A4165,'Sample - Superstore'!$N:$N,$B4165)</f>
        <v>-212.0311062</v>
      </c>
      <c r="N4165" s="40"/>
    </row>
    <row r="4166">
      <c r="A4166" s="41" t="s">
        <v>8640</v>
      </c>
      <c r="B4166" s="36" t="s">
        <v>3482</v>
      </c>
      <c r="C4166" s="36" t="s">
        <v>51</v>
      </c>
      <c r="D4166" s="36" t="s">
        <v>283</v>
      </c>
      <c r="E4166" s="36" t="s">
        <v>3483</v>
      </c>
      <c r="F4166" s="42">
        <f>SUMIFS('Sample - Superstore'!R:R,'Sample - Superstore'!$V:$V,$A4166,'Sample - Superstore'!$N:$N,$B4166)</f>
        <v>604.7179442</v>
      </c>
      <c r="G4166" s="43" t="str">
        <f>IF(OR($F4166&lt;Lower_Limit,$F4166&gt;Upper_Limit),TRUE,IF($F4166&gt;Upper_percentile,"P99",IF($F4166&lt;Lower_percentile,"P01","")))</f>
        <v/>
      </c>
      <c r="H4166" s="44">
        <f>SUMIFS('Sample - Superstore'!S:S,'Sample - Superstore'!$V:$V,$A4166,'Sample - Superstore'!$N:$N,$B4166)</f>
        <v>4</v>
      </c>
      <c r="I4166" s="45">
        <f>SUMIFS('Sample - Superstore'!T:T,'Sample - Superstore'!$V:$V,$A4166,'Sample - Superstore'!$N:$N,$B4166)</f>
        <v>0.2</v>
      </c>
      <c r="J4166" s="42">
        <f>SUMIFS('Sample - Superstore'!U:U,'Sample - Superstore'!$V:$V,$A4166,'Sample - Superstore'!$N:$N,$B4166)</f>
        <v>60.47179442</v>
      </c>
      <c r="N4166" s="40"/>
    </row>
    <row r="4167">
      <c r="A4167" s="41" t="s">
        <v>8640</v>
      </c>
      <c r="B4167" s="36" t="s">
        <v>5461</v>
      </c>
      <c r="C4167" s="36" t="s">
        <v>51</v>
      </c>
      <c r="D4167" s="36" t="s">
        <v>124</v>
      </c>
      <c r="E4167" s="36" t="s">
        <v>5462</v>
      </c>
      <c r="F4167" s="42">
        <f>SUMIFS('Sample - Superstore'!R:R,'Sample - Superstore'!$V:$V,$A4167,'Sample - Superstore'!$N:$N,$B4167)</f>
        <v>47.67163402</v>
      </c>
      <c r="G4167" s="43" t="str">
        <f>IF(OR($F4167&lt;Lower_Limit,$F4167&gt;Upper_Limit),TRUE,IF($F4167&gt;Upper_percentile,"P99",IF($F4167&lt;Lower_percentile,"P01","")))</f>
        <v/>
      </c>
      <c r="H4167" s="44">
        <f>SUMIFS('Sample - Superstore'!S:S,'Sample - Superstore'!$V:$V,$A4167,'Sample - Superstore'!$N:$N,$B4167)</f>
        <v>3</v>
      </c>
      <c r="I4167" s="45">
        <f>SUMIFS('Sample - Superstore'!T:T,'Sample - Superstore'!$V:$V,$A4167,'Sample - Superstore'!$N:$N,$B4167)</f>
        <v>0.2</v>
      </c>
      <c r="J4167" s="42">
        <f>SUMIFS('Sample - Superstore'!U:U,'Sample - Superstore'!$V:$V,$A4167,'Sample - Superstore'!$N:$N,$B4167)</f>
        <v>14.89738563</v>
      </c>
      <c r="N4167" s="40"/>
    </row>
    <row r="4168">
      <c r="A4168" s="41" t="s">
        <v>8640</v>
      </c>
      <c r="B4168" s="36" t="s">
        <v>830</v>
      </c>
      <c r="C4168" s="36" t="s">
        <v>39</v>
      </c>
      <c r="D4168" s="36" t="s">
        <v>40</v>
      </c>
      <c r="E4168" s="36" t="s">
        <v>831</v>
      </c>
      <c r="F4168" s="42">
        <f>SUMIFS('Sample - Superstore'!R:R,'Sample - Superstore'!$V:$V,$A4168,'Sample - Superstore'!$N:$N,$B4168)</f>
        <v>1356.256049</v>
      </c>
      <c r="G4168" s="43" t="str">
        <f>IF(OR($F4168&lt;Lower_Limit,$F4168&gt;Upper_Limit),TRUE,IF($F4168&gt;Upper_percentile,"P99",IF($F4168&lt;Lower_percentile,"P01","")))</f>
        <v/>
      </c>
      <c r="H4168" s="44">
        <f>SUMIFS('Sample - Superstore'!S:S,'Sample - Superstore'!$V:$V,$A4168,'Sample - Superstore'!$N:$N,$B4168)</f>
        <v>3</v>
      </c>
      <c r="I4168" s="45">
        <f>SUMIFS('Sample - Superstore'!T:T,'Sample - Superstore'!$V:$V,$A4168,'Sample - Superstore'!$N:$N,$B4168)</f>
        <v>0</v>
      </c>
      <c r="J4168" s="42">
        <f>SUMIFS('Sample - Superstore'!U:U,'Sample - Superstore'!$V:$V,$A4168,'Sample - Superstore'!$N:$N,$B4168)</f>
        <v>406.8768148</v>
      </c>
      <c r="N4168" s="40"/>
    </row>
    <row r="4169">
      <c r="A4169" s="41" t="s">
        <v>8640</v>
      </c>
      <c r="B4169" s="36" t="s">
        <v>4286</v>
      </c>
      <c r="C4169" s="36" t="s">
        <v>51</v>
      </c>
      <c r="D4169" s="36" t="s">
        <v>52</v>
      </c>
      <c r="E4169" s="36" t="s">
        <v>4287</v>
      </c>
      <c r="F4169" s="42">
        <f>SUMIFS('Sample - Superstore'!R:R,'Sample - Superstore'!$V:$V,$A4169,'Sample - Superstore'!$N:$N,$B4169)</f>
        <v>89.14854321</v>
      </c>
      <c r="G4169" s="43" t="str">
        <f>IF(OR($F4169&lt;Lower_Limit,$F4169&gt;Upper_Limit),TRUE,IF($F4169&gt;Upper_percentile,"P99",IF($F4169&lt;Lower_percentile,"P01","")))</f>
        <v/>
      </c>
      <c r="H4169" s="44">
        <f>SUMIFS('Sample - Superstore'!S:S,'Sample - Superstore'!$V:$V,$A4169,'Sample - Superstore'!$N:$N,$B4169)</f>
        <v>1</v>
      </c>
      <c r="I4169" s="45">
        <f>SUMIFS('Sample - Superstore'!T:T,'Sample - Superstore'!$V:$V,$A4169,'Sample - Superstore'!$N:$N,$B4169)</f>
        <v>0</v>
      </c>
      <c r="J4169" s="42">
        <f>SUMIFS('Sample - Superstore'!U:U,'Sample - Superstore'!$V:$V,$A4169,'Sample - Superstore'!$N:$N,$B4169)</f>
        <v>4.45742716</v>
      </c>
      <c r="N4169" s="40"/>
    </row>
    <row r="4170">
      <c r="A4170" s="41" t="s">
        <v>8640</v>
      </c>
      <c r="B4170" s="36" t="s">
        <v>6684</v>
      </c>
      <c r="C4170" s="36" t="s">
        <v>51</v>
      </c>
      <c r="D4170" s="36" t="s">
        <v>93</v>
      </c>
      <c r="E4170" s="36" t="s">
        <v>6685</v>
      </c>
      <c r="F4170" s="42">
        <f>SUMIFS('Sample - Superstore'!R:R,'Sample - Superstore'!$V:$V,$A4170,'Sample - Superstore'!$N:$N,$B4170)</f>
        <v>37.61621399</v>
      </c>
      <c r="G4170" s="43" t="str">
        <f>IF(OR($F4170&lt;Lower_Limit,$F4170&gt;Upper_Limit),TRUE,IF($F4170&gt;Upper_percentile,"P99",IF($F4170&lt;Lower_percentile,"P01","")))</f>
        <v/>
      </c>
      <c r="H4170" s="44">
        <f>SUMIFS('Sample - Superstore'!S:S,'Sample - Superstore'!$V:$V,$A4170,'Sample - Superstore'!$N:$N,$B4170)</f>
        <v>5</v>
      </c>
      <c r="I4170" s="45">
        <f>SUMIFS('Sample - Superstore'!T:T,'Sample - Superstore'!$V:$V,$A4170,'Sample - Superstore'!$N:$N,$B4170)</f>
        <v>0</v>
      </c>
      <c r="J4170" s="42">
        <f>SUMIFS('Sample - Superstore'!U:U,'Sample - Superstore'!$V:$V,$A4170,'Sample - Superstore'!$N:$N,$B4170)</f>
        <v>10.90870206</v>
      </c>
      <c r="N4170" s="40"/>
    </row>
    <row r="4171">
      <c r="A4171" s="41" t="s">
        <v>8640</v>
      </c>
      <c r="B4171" s="36" t="s">
        <v>1859</v>
      </c>
      <c r="C4171" s="36" t="s">
        <v>35</v>
      </c>
      <c r="D4171" s="36" t="s">
        <v>263</v>
      </c>
      <c r="E4171" s="36" t="s">
        <v>1860</v>
      </c>
      <c r="F4171" s="42">
        <f>SUMIFS('Sample - Superstore'!R:R,'Sample - Superstore'!$V:$V,$A4171,'Sample - Superstore'!$N:$N,$B4171)</f>
        <v>1005.880102</v>
      </c>
      <c r="G4171" s="43" t="str">
        <f>IF(OR($F4171&lt;Lower_Limit,$F4171&gt;Upper_Limit),TRUE,IF($F4171&gt;Upper_percentile,"P99",IF($F4171&lt;Lower_percentile,"P01","")))</f>
        <v/>
      </c>
      <c r="H4171" s="44">
        <f>SUMIFS('Sample - Superstore'!S:S,'Sample - Superstore'!$V:$V,$A4171,'Sample - Superstore'!$N:$N,$B4171)</f>
        <v>9</v>
      </c>
      <c r="I4171" s="45">
        <f>SUMIFS('Sample - Superstore'!T:T,'Sample - Superstore'!$V:$V,$A4171,'Sample - Superstore'!$N:$N,$B4171)</f>
        <v>0.3</v>
      </c>
      <c r="J4171" s="42">
        <f>SUMIFS('Sample - Superstore'!U:U,'Sample - Superstore'!$V:$V,$A4171,'Sample - Superstore'!$N:$N,$B4171)</f>
        <v>-44.74540359</v>
      </c>
      <c r="N4171" s="40"/>
    </row>
    <row r="4172">
      <c r="A4172" s="41" t="s">
        <v>8640</v>
      </c>
      <c r="B4172" s="36" t="s">
        <v>6198</v>
      </c>
      <c r="C4172" s="36" t="s">
        <v>51</v>
      </c>
      <c r="D4172" s="36" t="s">
        <v>124</v>
      </c>
      <c r="E4172" s="36" t="s">
        <v>6199</v>
      </c>
      <c r="F4172" s="42">
        <f>SUMIFS('Sample - Superstore'!R:R,'Sample - Superstore'!$V:$V,$A4172,'Sample - Superstore'!$N:$N,$B4172)</f>
        <v>10.75107819</v>
      </c>
      <c r="G4172" s="43" t="str">
        <f>IF(OR($F4172&lt;Lower_Limit,$F4172&gt;Upper_Limit),TRUE,IF($F4172&gt;Upper_percentile,"P99",IF($F4172&lt;Lower_percentile,"P01","")))</f>
        <v/>
      </c>
      <c r="H4172" s="44">
        <f>SUMIFS('Sample - Superstore'!S:S,'Sample - Superstore'!$V:$V,$A4172,'Sample - Superstore'!$N:$N,$B4172)</f>
        <v>2</v>
      </c>
      <c r="I4172" s="45">
        <f>SUMIFS('Sample - Superstore'!T:T,'Sample - Superstore'!$V:$V,$A4172,'Sample - Superstore'!$N:$N,$B4172)</f>
        <v>0</v>
      </c>
      <c r="J4172" s="42">
        <f>SUMIFS('Sample - Superstore'!U:U,'Sample - Superstore'!$V:$V,$A4172,'Sample - Superstore'!$N:$N,$B4172)</f>
        <v>4.837985185</v>
      </c>
      <c r="N4172" s="40"/>
    </row>
    <row r="4173">
      <c r="A4173" s="41" t="s">
        <v>8640</v>
      </c>
      <c r="B4173" s="36" t="s">
        <v>5126</v>
      </c>
      <c r="C4173" s="36" t="s">
        <v>51</v>
      </c>
      <c r="D4173" s="36" t="s">
        <v>124</v>
      </c>
      <c r="E4173" s="36" t="s">
        <v>5127</v>
      </c>
      <c r="F4173" s="42">
        <f>SUMIFS('Sample - Superstore'!R:R,'Sample - Superstore'!$V:$V,$A4173,'Sample - Superstore'!$N:$N,$B4173)</f>
        <v>14.51897942</v>
      </c>
      <c r="G4173" s="43" t="str">
        <f>IF(OR($F4173&lt;Lower_Limit,$F4173&gt;Upper_Limit),TRUE,IF($F4173&gt;Upper_percentile,"P99",IF($F4173&lt;Lower_percentile,"P01","")))</f>
        <v/>
      </c>
      <c r="H4173" s="44">
        <f>SUMIFS('Sample - Superstore'!S:S,'Sample - Superstore'!$V:$V,$A4173,'Sample - Superstore'!$N:$N,$B4173)</f>
        <v>2</v>
      </c>
      <c r="I4173" s="45">
        <f>SUMIFS('Sample - Superstore'!T:T,'Sample - Superstore'!$V:$V,$A4173,'Sample - Superstore'!$N:$N,$B4173)</f>
        <v>0</v>
      </c>
      <c r="J4173" s="42">
        <f>SUMIFS('Sample - Superstore'!U:U,'Sample - Superstore'!$V:$V,$A4173,'Sample - Superstore'!$N:$N,$B4173)</f>
        <v>7.114299918</v>
      </c>
      <c r="N4173" s="40"/>
    </row>
    <row r="4174">
      <c r="A4174" s="41" t="s">
        <v>8640</v>
      </c>
      <c r="B4174" s="36" t="s">
        <v>4872</v>
      </c>
      <c r="C4174" s="36" t="s">
        <v>39</v>
      </c>
      <c r="D4174" s="36" t="s">
        <v>61</v>
      </c>
      <c r="E4174" s="36" t="s">
        <v>4873</v>
      </c>
      <c r="F4174" s="42">
        <f>SUMIFS('Sample - Superstore'!R:R,'Sample - Superstore'!$V:$V,$A4174,'Sample - Superstore'!$N:$N,$B4174)</f>
        <v>1125.276168</v>
      </c>
      <c r="G4174" s="43" t="str">
        <f>IF(OR($F4174&lt;Lower_Limit,$F4174&gt;Upper_Limit),TRUE,IF($F4174&gt;Upper_percentile,"P99",IF($F4174&lt;Lower_percentile,"P01","")))</f>
        <v/>
      </c>
      <c r="H4174" s="44">
        <f>SUMIFS('Sample - Superstore'!S:S,'Sample - Superstore'!$V:$V,$A4174,'Sample - Superstore'!$N:$N,$B4174)</f>
        <v>7</v>
      </c>
      <c r="I4174" s="45">
        <f>SUMIFS('Sample - Superstore'!T:T,'Sample - Superstore'!$V:$V,$A4174,'Sample - Superstore'!$N:$N,$B4174)</f>
        <v>0.2</v>
      </c>
      <c r="J4174" s="42">
        <f>SUMIFS('Sample - Superstore'!U:U,'Sample - Superstore'!$V:$V,$A4174,'Sample - Superstore'!$N:$N,$B4174)</f>
        <v>239.1211857</v>
      </c>
      <c r="N4174" s="40"/>
    </row>
    <row r="4175">
      <c r="A4175" s="41" t="s">
        <v>8640</v>
      </c>
      <c r="B4175" s="36" t="s">
        <v>7542</v>
      </c>
      <c r="C4175" s="36" t="s">
        <v>51</v>
      </c>
      <c r="D4175" s="36" t="s">
        <v>124</v>
      </c>
      <c r="E4175" s="36" t="s">
        <v>7543</v>
      </c>
      <c r="F4175" s="42">
        <f>SUMIFS('Sample - Superstore'!R:R,'Sample - Superstore'!$V:$V,$A4175,'Sample - Superstore'!$N:$N,$B4175)</f>
        <v>40.04329877</v>
      </c>
      <c r="G4175" s="43" t="str">
        <f>IF(OR($F4175&lt;Lower_Limit,$F4175&gt;Upper_Limit),TRUE,IF($F4175&gt;Upper_percentile,"P99",IF($F4175&lt;Lower_percentile,"P01","")))</f>
        <v/>
      </c>
      <c r="H4175" s="44">
        <f>SUMIFS('Sample - Superstore'!S:S,'Sample - Superstore'!$V:$V,$A4175,'Sample - Superstore'!$N:$N,$B4175)</f>
        <v>8</v>
      </c>
      <c r="I4175" s="45">
        <f>SUMIFS('Sample - Superstore'!T:T,'Sample - Superstore'!$V:$V,$A4175,'Sample - Superstore'!$N:$N,$B4175)</f>
        <v>0.2</v>
      </c>
      <c r="J4175" s="42">
        <f>SUMIFS('Sample - Superstore'!U:U,'Sample - Superstore'!$V:$V,$A4175,'Sample - Superstore'!$N:$N,$B4175)</f>
        <v>14.5156958</v>
      </c>
      <c r="N4175" s="40"/>
    </row>
    <row r="4176">
      <c r="A4176" s="41" t="s">
        <v>8640</v>
      </c>
      <c r="B4176" s="36" t="s">
        <v>1129</v>
      </c>
      <c r="C4176" s="36" t="s">
        <v>35</v>
      </c>
      <c r="D4176" s="36" t="s">
        <v>121</v>
      </c>
      <c r="E4176" s="36" t="s">
        <v>1130</v>
      </c>
      <c r="F4176" s="42">
        <f>SUMIFS('Sample - Superstore'!R:R,'Sample - Superstore'!$V:$V,$A4176,'Sample - Superstore'!$N:$N,$B4176)</f>
        <v>44.67682305</v>
      </c>
      <c r="G4176" s="43" t="str">
        <f>IF(OR($F4176&lt;Lower_Limit,$F4176&gt;Upper_Limit),TRUE,IF($F4176&gt;Upper_percentile,"P99",IF($F4176&lt;Lower_percentile,"P01","")))</f>
        <v/>
      </c>
      <c r="H4176" s="44">
        <f>SUMIFS('Sample - Superstore'!S:S,'Sample - Superstore'!$V:$V,$A4176,'Sample - Superstore'!$N:$N,$B4176)</f>
        <v>7</v>
      </c>
      <c r="I4176" s="45">
        <f>SUMIFS('Sample - Superstore'!T:T,'Sample - Superstore'!$V:$V,$A4176,'Sample - Superstore'!$N:$N,$B4176)</f>
        <v>0</v>
      </c>
      <c r="J4176" s="42">
        <f>SUMIFS('Sample - Superstore'!U:U,'Sample - Superstore'!$V:$V,$A4176,'Sample - Superstore'!$N:$N,$B4176)</f>
        <v>15.19011984</v>
      </c>
      <c r="N4176" s="40"/>
    </row>
    <row r="4177">
      <c r="A4177" s="41" t="s">
        <v>8640</v>
      </c>
      <c r="B4177" s="36" t="s">
        <v>5085</v>
      </c>
      <c r="C4177" s="36" t="s">
        <v>39</v>
      </c>
      <c r="D4177" s="36" t="s">
        <v>40</v>
      </c>
      <c r="E4177" s="36" t="s">
        <v>5086</v>
      </c>
      <c r="F4177" s="42">
        <f>SUMIFS('Sample - Superstore'!R:R,'Sample - Superstore'!$V:$V,$A4177,'Sample - Superstore'!$N:$N,$B4177)</f>
        <v>407.0365136</v>
      </c>
      <c r="G4177" s="43" t="str">
        <f>IF(OR($F4177&lt;Lower_Limit,$F4177&gt;Upper_Limit),TRUE,IF($F4177&gt;Upper_percentile,"P99",IF($F4177&lt;Lower_percentile,"P01","")))</f>
        <v/>
      </c>
      <c r="H4177" s="44">
        <f>SUMIFS('Sample - Superstore'!S:S,'Sample - Superstore'!$V:$V,$A4177,'Sample - Superstore'!$N:$N,$B4177)</f>
        <v>3</v>
      </c>
      <c r="I4177" s="45">
        <f>SUMIFS('Sample - Superstore'!T:T,'Sample - Superstore'!$V:$V,$A4177,'Sample - Superstore'!$N:$N,$B4177)</f>
        <v>0.2</v>
      </c>
      <c r="J4177" s="42">
        <f>SUMIFS('Sample - Superstore'!U:U,'Sample - Superstore'!$V:$V,$A4177,'Sample - Superstore'!$N:$N,$B4177)</f>
        <v>25.4397821</v>
      </c>
      <c r="N4177" s="40"/>
    </row>
    <row r="4178">
      <c r="A4178" s="41" t="s">
        <v>8640</v>
      </c>
      <c r="B4178" s="36" t="s">
        <v>3539</v>
      </c>
      <c r="C4178" s="36" t="s">
        <v>39</v>
      </c>
      <c r="D4178" s="36" t="s">
        <v>40</v>
      </c>
      <c r="E4178" s="36" t="s">
        <v>3540</v>
      </c>
      <c r="F4178" s="42">
        <f>SUMIFS('Sample - Superstore'!R:R,'Sample - Superstore'!$V:$V,$A4178,'Sample - Superstore'!$N:$N,$B4178)</f>
        <v>50.24258025</v>
      </c>
      <c r="G4178" s="43" t="str">
        <f>IF(OR($F4178&lt;Lower_Limit,$F4178&gt;Upper_Limit),TRUE,IF($F4178&gt;Upper_percentile,"P99",IF($F4178&lt;Lower_percentile,"P01","")))</f>
        <v/>
      </c>
      <c r="H4178" s="44">
        <f>SUMIFS('Sample - Superstore'!S:S,'Sample - Superstore'!$V:$V,$A4178,'Sample - Superstore'!$N:$N,$B4178)</f>
        <v>1</v>
      </c>
      <c r="I4178" s="45">
        <f>SUMIFS('Sample - Superstore'!T:T,'Sample - Superstore'!$V:$V,$A4178,'Sample - Superstore'!$N:$N,$B4178)</f>
        <v>0</v>
      </c>
      <c r="J4178" s="42">
        <f>SUMIFS('Sample - Superstore'!U:U,'Sample - Superstore'!$V:$V,$A4178,'Sample - Superstore'!$N:$N,$B4178)</f>
        <v>14.57034827</v>
      </c>
      <c r="N4178" s="40"/>
    </row>
    <row r="4179">
      <c r="A4179" s="41" t="s">
        <v>8640</v>
      </c>
      <c r="B4179" s="36" t="s">
        <v>7547</v>
      </c>
      <c r="C4179" s="36" t="s">
        <v>51</v>
      </c>
      <c r="D4179" s="36" t="s">
        <v>93</v>
      </c>
      <c r="E4179" s="36" t="s">
        <v>7548</v>
      </c>
      <c r="F4179" s="42">
        <f>SUMIFS('Sample - Superstore'!R:R,'Sample - Superstore'!$V:$V,$A4179,'Sample - Superstore'!$N:$N,$B4179)</f>
        <v>20.45384362</v>
      </c>
      <c r="G4179" s="43" t="str">
        <f>IF(OR($F4179&lt;Lower_Limit,$F4179&gt;Upper_Limit),TRUE,IF($F4179&gt;Upper_percentile,"P99",IF($F4179&lt;Lower_percentile,"P01","")))</f>
        <v/>
      </c>
      <c r="H4179" s="44">
        <f>SUMIFS('Sample - Superstore'!S:S,'Sample - Superstore'!$V:$V,$A4179,'Sample - Superstore'!$N:$N,$B4179)</f>
        <v>2</v>
      </c>
      <c r="I4179" s="45">
        <f>SUMIFS('Sample - Superstore'!T:T,'Sample - Superstore'!$V:$V,$A4179,'Sample - Superstore'!$N:$N,$B4179)</f>
        <v>0</v>
      </c>
      <c r="J4179" s="42">
        <f>SUMIFS('Sample - Superstore'!U:U,'Sample - Superstore'!$V:$V,$A4179,'Sample - Superstore'!$N:$N,$B4179)</f>
        <v>8.181537449</v>
      </c>
      <c r="N4179" s="40"/>
    </row>
    <row r="4180">
      <c r="A4180" s="41" t="s">
        <v>8640</v>
      </c>
      <c r="B4180" s="36" t="s">
        <v>131</v>
      </c>
      <c r="C4180" s="36" t="s">
        <v>35</v>
      </c>
      <c r="D4180" s="36" t="s">
        <v>36</v>
      </c>
      <c r="E4180" s="36" t="s">
        <v>132</v>
      </c>
      <c r="F4180" s="42">
        <f>SUMIFS('Sample - Superstore'!R:R,'Sample - Superstore'!$V:$V,$A4180,'Sample - Superstore'!$N:$N,$B4180)</f>
        <v>983.6690617</v>
      </c>
      <c r="G4180" s="43" t="str">
        <f>IF(OR($F4180&lt;Lower_Limit,$F4180&gt;Upper_Limit),TRUE,IF($F4180&gt;Upper_percentile,"P99",IF($F4180&lt;Lower_percentile,"P01","")))</f>
        <v/>
      </c>
      <c r="H4180" s="44">
        <f>SUMIFS('Sample - Superstore'!S:S,'Sample - Superstore'!$V:$V,$A4180,'Sample - Superstore'!$N:$N,$B4180)</f>
        <v>3</v>
      </c>
      <c r="I4180" s="45">
        <f>SUMIFS('Sample - Superstore'!T:T,'Sample - Superstore'!$V:$V,$A4180,'Sample - Superstore'!$N:$N,$B4180)</f>
        <v>0</v>
      </c>
      <c r="J4180" s="42">
        <f>SUMIFS('Sample - Superstore'!U:U,'Sample - Superstore'!$V:$V,$A4180,'Sample - Superstore'!$N:$N,$B4180)</f>
        <v>255.753956</v>
      </c>
      <c r="N4180" s="40"/>
    </row>
    <row r="4181">
      <c r="A4181" s="41" t="s">
        <v>8640</v>
      </c>
      <c r="B4181" s="36" t="s">
        <v>7549</v>
      </c>
      <c r="C4181" s="36" t="s">
        <v>51</v>
      </c>
      <c r="D4181" s="36" t="s">
        <v>76</v>
      </c>
      <c r="E4181" s="36" t="s">
        <v>7550</v>
      </c>
      <c r="F4181" s="42">
        <f>SUMIFS('Sample - Superstore'!R:R,'Sample - Superstore'!$V:$V,$A4181,'Sample - Superstore'!$N:$N,$B4181)</f>
        <v>304.6466831</v>
      </c>
      <c r="G4181" s="43" t="str">
        <f>IF(OR($F4181&lt;Lower_Limit,$F4181&gt;Upper_Limit),TRUE,IF($F4181&gt;Upper_percentile,"P99",IF($F4181&lt;Lower_percentile,"P01","")))</f>
        <v/>
      </c>
      <c r="H4181" s="44">
        <f>SUMIFS('Sample - Superstore'!S:S,'Sample - Superstore'!$V:$V,$A4181,'Sample - Superstore'!$N:$N,$B4181)</f>
        <v>7</v>
      </c>
      <c r="I4181" s="45">
        <f>SUMIFS('Sample - Superstore'!T:T,'Sample - Superstore'!$V:$V,$A4181,'Sample - Superstore'!$N:$N,$B4181)</f>
        <v>0</v>
      </c>
      <c r="J4181" s="42">
        <f>SUMIFS('Sample - Superstore'!U:U,'Sample - Superstore'!$V:$V,$A4181,'Sample - Superstore'!$N:$N,$B4181)</f>
        <v>146.2304079</v>
      </c>
      <c r="N4181" s="40"/>
    </row>
    <row r="4182">
      <c r="A4182" s="41" t="s">
        <v>8640</v>
      </c>
      <c r="B4182" s="36" t="s">
        <v>4074</v>
      </c>
      <c r="C4182" s="36" t="s">
        <v>51</v>
      </c>
      <c r="D4182" s="36" t="s">
        <v>76</v>
      </c>
      <c r="E4182" s="36" t="s">
        <v>4075</v>
      </c>
      <c r="F4182" s="42">
        <f>SUMIFS('Sample - Superstore'!R:R,'Sample - Superstore'!$V:$V,$A4182,'Sample - Superstore'!$N:$N,$B4182)</f>
        <v>2357.488</v>
      </c>
      <c r="G4182" s="43" t="str">
        <f>IF(OR($F4182&lt;Lower_Limit,$F4182&gt;Upper_Limit),TRUE,IF($F4182&gt;Upper_percentile,"P99",IF($F4182&lt;Lower_percentile,"P01","")))</f>
        <v/>
      </c>
      <c r="H4182" s="44">
        <f>SUMIFS('Sample - Superstore'!S:S,'Sample - Superstore'!$V:$V,$A4182,'Sample - Superstore'!$N:$N,$B4182)</f>
        <v>7</v>
      </c>
      <c r="I4182" s="45">
        <f>SUMIFS('Sample - Superstore'!T:T,'Sample - Superstore'!$V:$V,$A4182,'Sample - Superstore'!$N:$N,$B4182)</f>
        <v>0.2</v>
      </c>
      <c r="J4182" s="42">
        <f>SUMIFS('Sample - Superstore'!U:U,'Sample - Superstore'!$V:$V,$A4182,'Sample - Superstore'!$N:$N,$B4182)</f>
        <v>884.058</v>
      </c>
      <c r="N4182" s="40"/>
    </row>
    <row r="4183">
      <c r="A4183" s="41" t="s">
        <v>8640</v>
      </c>
      <c r="B4183" s="36" t="s">
        <v>3404</v>
      </c>
      <c r="C4183" s="36" t="s">
        <v>39</v>
      </c>
      <c r="D4183" s="36" t="s">
        <v>40</v>
      </c>
      <c r="E4183" s="36" t="s">
        <v>3405</v>
      </c>
      <c r="F4183" s="42">
        <f>SUMIFS('Sample - Superstore'!R:R,'Sample - Superstore'!$V:$V,$A4183,'Sample - Superstore'!$N:$N,$B4183)</f>
        <v>369.544</v>
      </c>
      <c r="G4183" s="43" t="str">
        <f>IF(OR($F4183&lt;Lower_Limit,$F4183&gt;Upper_Limit),TRUE,IF($F4183&gt;Upper_percentile,"P99",IF($F4183&lt;Lower_percentile,"P01","")))</f>
        <v/>
      </c>
      <c r="H4183" s="44">
        <f>SUMIFS('Sample - Superstore'!S:S,'Sample - Superstore'!$V:$V,$A4183,'Sample - Superstore'!$N:$N,$B4183)</f>
        <v>7</v>
      </c>
      <c r="I4183" s="45">
        <f>SUMIFS('Sample - Superstore'!T:T,'Sample - Superstore'!$V:$V,$A4183,'Sample - Superstore'!$N:$N,$B4183)</f>
        <v>0.2</v>
      </c>
      <c r="J4183" s="42">
        <f>SUMIFS('Sample - Superstore'!U:U,'Sample - Superstore'!$V:$V,$A4183,'Sample - Superstore'!$N:$N,$B4183)</f>
        <v>32.3351</v>
      </c>
      <c r="N4183" s="40"/>
    </row>
    <row r="4184">
      <c r="A4184" s="41" t="s">
        <v>8640</v>
      </c>
      <c r="B4184" s="36" t="s">
        <v>4270</v>
      </c>
      <c r="C4184" s="36" t="s">
        <v>35</v>
      </c>
      <c r="D4184" s="36" t="s">
        <v>263</v>
      </c>
      <c r="E4184" s="36" t="s">
        <v>4271</v>
      </c>
      <c r="F4184" s="42">
        <f>SUMIFS('Sample - Superstore'!R:R,'Sample - Superstore'!$V:$V,$A4184,'Sample - Superstore'!$N:$N,$B4184)</f>
        <v>184.752</v>
      </c>
      <c r="G4184" s="43" t="str">
        <f>IF(OR($F4184&lt;Lower_Limit,$F4184&gt;Upper_Limit),TRUE,IF($F4184&gt;Upper_percentile,"P99",IF($F4184&lt;Lower_percentile,"P01","")))</f>
        <v/>
      </c>
      <c r="H4184" s="44">
        <f>SUMIFS('Sample - Superstore'!S:S,'Sample - Superstore'!$V:$V,$A4184,'Sample - Superstore'!$N:$N,$B4184)</f>
        <v>3</v>
      </c>
      <c r="I4184" s="45">
        <f>SUMIFS('Sample - Superstore'!T:T,'Sample - Superstore'!$V:$V,$A4184,'Sample - Superstore'!$N:$N,$B4184)</f>
        <v>0.2</v>
      </c>
      <c r="J4184" s="42">
        <f>SUMIFS('Sample - Superstore'!U:U,'Sample - Superstore'!$V:$V,$A4184,'Sample - Superstore'!$N:$N,$B4184)</f>
        <v>-20.7846</v>
      </c>
      <c r="N4184" s="40"/>
    </row>
    <row r="4185">
      <c r="A4185" s="41" t="s">
        <v>8640</v>
      </c>
      <c r="B4185" s="36" t="s">
        <v>233</v>
      </c>
      <c r="C4185" s="36" t="s">
        <v>51</v>
      </c>
      <c r="D4185" s="36" t="s">
        <v>124</v>
      </c>
      <c r="E4185" s="36" t="s">
        <v>234</v>
      </c>
      <c r="F4185" s="42">
        <f>SUMIFS('Sample - Superstore'!R:R,'Sample - Superstore'!$V:$V,$A4185,'Sample - Superstore'!$N:$N,$B4185)</f>
        <v>104.4968785</v>
      </c>
      <c r="G4185" s="43" t="str">
        <f>IF(OR($F4185&lt;Lower_Limit,$F4185&gt;Upper_Limit),TRUE,IF($F4185&gt;Upper_percentile,"P99",IF($F4185&lt;Lower_percentile,"P01","")))</f>
        <v/>
      </c>
      <c r="H4185" s="44">
        <f>SUMIFS('Sample - Superstore'!S:S,'Sample - Superstore'!$V:$V,$A4185,'Sample - Superstore'!$N:$N,$B4185)</f>
        <v>5</v>
      </c>
      <c r="I4185" s="45">
        <f>SUMIFS('Sample - Superstore'!T:T,'Sample - Superstore'!$V:$V,$A4185,'Sample - Superstore'!$N:$N,$B4185)</f>
        <v>0.2</v>
      </c>
      <c r="J4185" s="42">
        <f>SUMIFS('Sample - Superstore'!U:U,'Sample - Superstore'!$V:$V,$A4185,'Sample - Superstore'!$N:$N,$B4185)</f>
        <v>37.88011846</v>
      </c>
      <c r="N4185" s="40"/>
    </row>
    <row r="4186">
      <c r="A4186" s="41" t="s">
        <v>8640</v>
      </c>
      <c r="B4186" s="36" t="s">
        <v>3203</v>
      </c>
      <c r="C4186" s="36" t="s">
        <v>35</v>
      </c>
      <c r="D4186" s="36" t="s">
        <v>263</v>
      </c>
      <c r="E4186" s="36" t="s">
        <v>3204</v>
      </c>
      <c r="F4186" s="42">
        <f>SUMIFS('Sample - Superstore'!R:R,'Sample - Superstore'!$V:$V,$A4186,'Sample - Superstore'!$N:$N,$B4186)</f>
        <v>291.136</v>
      </c>
      <c r="G4186" s="43" t="str">
        <f>IF(OR($F4186&lt;Lower_Limit,$F4186&gt;Upper_Limit),TRUE,IF($F4186&gt;Upper_percentile,"P99",IF($F4186&lt;Lower_percentile,"P01","")))</f>
        <v/>
      </c>
      <c r="H4186" s="44">
        <f>SUMIFS('Sample - Superstore'!S:S,'Sample - Superstore'!$V:$V,$A4186,'Sample - Superstore'!$N:$N,$B4186)</f>
        <v>4</v>
      </c>
      <c r="I4186" s="45">
        <f>SUMIFS('Sample - Superstore'!T:T,'Sample - Superstore'!$V:$V,$A4186,'Sample - Superstore'!$N:$N,$B4186)</f>
        <v>0.4</v>
      </c>
      <c r="J4186" s="42">
        <f>SUMIFS('Sample - Superstore'!U:U,'Sample - Superstore'!$V:$V,$A4186,'Sample - Superstore'!$N:$N,$B4186)</f>
        <v>0</v>
      </c>
      <c r="N4186" s="40"/>
    </row>
    <row r="4187">
      <c r="A4187" s="41" t="s">
        <v>8640</v>
      </c>
      <c r="B4187" s="36" t="s">
        <v>1972</v>
      </c>
      <c r="C4187" s="36" t="s">
        <v>35</v>
      </c>
      <c r="D4187" s="36" t="s">
        <v>121</v>
      </c>
      <c r="E4187" s="36" t="s">
        <v>1973</v>
      </c>
      <c r="F4187" s="42">
        <f>SUMIFS('Sample - Superstore'!R:R,'Sample - Superstore'!$V:$V,$A4187,'Sample - Superstore'!$N:$N,$B4187)</f>
        <v>529.9</v>
      </c>
      <c r="G4187" s="43" t="str">
        <f>IF(OR($F4187&lt;Lower_Limit,$F4187&gt;Upper_Limit),TRUE,IF($F4187&gt;Upper_percentile,"P99",IF($F4187&lt;Lower_percentile,"P01","")))</f>
        <v/>
      </c>
      <c r="H4187" s="44">
        <f>SUMIFS('Sample - Superstore'!S:S,'Sample - Superstore'!$V:$V,$A4187,'Sample - Superstore'!$N:$N,$B4187)</f>
        <v>5</v>
      </c>
      <c r="I4187" s="45">
        <f>SUMIFS('Sample - Superstore'!T:T,'Sample - Superstore'!$V:$V,$A4187,'Sample - Superstore'!$N:$N,$B4187)</f>
        <v>0</v>
      </c>
      <c r="J4187" s="42">
        <f>SUMIFS('Sample - Superstore'!U:U,'Sample - Superstore'!$V:$V,$A4187,'Sample - Superstore'!$N:$N,$B4187)</f>
        <v>105.98</v>
      </c>
      <c r="N4187" s="40"/>
    </row>
    <row r="4188">
      <c r="A4188" s="41" t="s">
        <v>8640</v>
      </c>
      <c r="B4188" s="36" t="s">
        <v>6159</v>
      </c>
      <c r="C4188" s="36" t="s">
        <v>51</v>
      </c>
      <c r="D4188" s="36" t="s">
        <v>93</v>
      </c>
      <c r="E4188" s="36" t="s">
        <v>6160</v>
      </c>
      <c r="F4188" s="42">
        <f>SUMIFS('Sample - Superstore'!R:R,'Sample - Superstore'!$V:$V,$A4188,'Sample - Superstore'!$N:$N,$B4188)</f>
        <v>123.132</v>
      </c>
      <c r="G4188" s="43" t="str">
        <f>IF(OR($F4188&lt;Lower_Limit,$F4188&gt;Upper_Limit),TRUE,IF($F4188&gt;Upper_percentile,"P99",IF($F4188&lt;Lower_percentile,"P01","")))</f>
        <v/>
      </c>
      <c r="H4188" s="44">
        <f>SUMIFS('Sample - Superstore'!S:S,'Sample - Superstore'!$V:$V,$A4188,'Sample - Superstore'!$N:$N,$B4188)</f>
        <v>13</v>
      </c>
      <c r="I4188" s="45">
        <f>SUMIFS('Sample - Superstore'!T:T,'Sample - Superstore'!$V:$V,$A4188,'Sample - Superstore'!$N:$N,$B4188)</f>
        <v>0.2</v>
      </c>
      <c r="J4188" s="42">
        <f>SUMIFS('Sample - Superstore'!U:U,'Sample - Superstore'!$V:$V,$A4188,'Sample - Superstore'!$N:$N,$B4188)</f>
        <v>48.2598</v>
      </c>
      <c r="N4188" s="40"/>
    </row>
    <row r="4189">
      <c r="A4189" s="41" t="s">
        <v>8640</v>
      </c>
      <c r="B4189" s="36" t="s">
        <v>682</v>
      </c>
      <c r="C4189" s="36" t="s">
        <v>51</v>
      </c>
      <c r="D4189" s="36" t="s">
        <v>283</v>
      </c>
      <c r="E4189" s="36" t="s">
        <v>683</v>
      </c>
      <c r="F4189" s="42">
        <f>SUMIFS('Sample - Superstore'!R:R,'Sample - Superstore'!$V:$V,$A4189,'Sample - Superstore'!$N:$N,$B4189)</f>
        <v>108.96</v>
      </c>
      <c r="G4189" s="43" t="str">
        <f>IF(OR($F4189&lt;Lower_Limit,$F4189&gt;Upper_Limit),TRUE,IF($F4189&gt;Upper_percentile,"P99",IF($F4189&lt;Lower_percentile,"P01","")))</f>
        <v/>
      </c>
      <c r="H4189" s="44">
        <f>SUMIFS('Sample - Superstore'!S:S,'Sample - Superstore'!$V:$V,$A4189,'Sample - Superstore'!$N:$N,$B4189)</f>
        <v>2</v>
      </c>
      <c r="I4189" s="45">
        <f>SUMIFS('Sample - Superstore'!T:T,'Sample - Superstore'!$V:$V,$A4189,'Sample - Superstore'!$N:$N,$B4189)</f>
        <v>0</v>
      </c>
      <c r="J4189" s="42">
        <f>SUMIFS('Sample - Superstore'!U:U,'Sample - Superstore'!$V:$V,$A4189,'Sample - Superstore'!$N:$N,$B4189)</f>
        <v>30.5088</v>
      </c>
      <c r="N4189" s="40"/>
    </row>
    <row r="4190">
      <c r="A4190" s="41" t="s">
        <v>8640</v>
      </c>
      <c r="B4190" s="36" t="s">
        <v>7554</v>
      </c>
      <c r="C4190" s="36" t="s">
        <v>51</v>
      </c>
      <c r="D4190" s="36" t="s">
        <v>76</v>
      </c>
      <c r="E4190" s="36" t="s">
        <v>7555</v>
      </c>
      <c r="F4190" s="42">
        <f>SUMIFS('Sample - Superstore'!R:R,'Sample - Superstore'!$V:$V,$A4190,'Sample - Superstore'!$N:$N,$B4190)</f>
        <v>2.688</v>
      </c>
      <c r="G4190" s="43" t="str">
        <f>IF(OR($F4190&lt;Lower_Limit,$F4190&gt;Upper_Limit),TRUE,IF($F4190&gt;Upper_percentile,"P99",IF($F4190&lt;Lower_percentile,"P01","")))</f>
        <v/>
      </c>
      <c r="H4190" s="44">
        <f>SUMIFS('Sample - Superstore'!S:S,'Sample - Superstore'!$V:$V,$A4190,'Sample - Superstore'!$N:$N,$B4190)</f>
        <v>1</v>
      </c>
      <c r="I4190" s="45">
        <f>SUMIFS('Sample - Superstore'!T:T,'Sample - Superstore'!$V:$V,$A4190,'Sample - Superstore'!$N:$N,$B4190)</f>
        <v>0.2</v>
      </c>
      <c r="J4190" s="42">
        <f>SUMIFS('Sample - Superstore'!U:U,'Sample - Superstore'!$V:$V,$A4190,'Sample - Superstore'!$N:$N,$B4190)</f>
        <v>0.84</v>
      </c>
      <c r="N4190" s="40"/>
    </row>
    <row r="4191">
      <c r="A4191" s="41" t="s">
        <v>8640</v>
      </c>
      <c r="B4191" s="36" t="s">
        <v>158</v>
      </c>
      <c r="C4191" s="36" t="s">
        <v>35</v>
      </c>
      <c r="D4191" s="36" t="s">
        <v>121</v>
      </c>
      <c r="E4191" s="36" t="s">
        <v>159</v>
      </c>
      <c r="F4191" s="42">
        <f>SUMIFS('Sample - Superstore'!R:R,'Sample - Superstore'!$V:$V,$A4191,'Sample - Superstore'!$N:$N,$B4191)</f>
        <v>59.55234568</v>
      </c>
      <c r="G4191" s="43" t="str">
        <f>IF(OR($F4191&lt;Lower_Limit,$F4191&gt;Upper_Limit),TRUE,IF($F4191&gt;Upper_percentile,"P99",IF($F4191&lt;Lower_percentile,"P01","")))</f>
        <v/>
      </c>
      <c r="H4191" s="44">
        <f>SUMIFS('Sample - Superstore'!S:S,'Sample - Superstore'!$V:$V,$A4191,'Sample - Superstore'!$N:$N,$B4191)</f>
        <v>5</v>
      </c>
      <c r="I4191" s="45">
        <f>SUMIFS('Sample - Superstore'!T:T,'Sample - Superstore'!$V:$V,$A4191,'Sample - Superstore'!$N:$N,$B4191)</f>
        <v>0</v>
      </c>
      <c r="J4191" s="42">
        <f>SUMIFS('Sample - Superstore'!U:U,'Sample - Superstore'!$V:$V,$A4191,'Sample - Superstore'!$N:$N,$B4191)</f>
        <v>23.82093827</v>
      </c>
      <c r="N4191" s="40"/>
    </row>
    <row r="4192">
      <c r="A4192" s="41" t="s">
        <v>8640</v>
      </c>
      <c r="B4192" s="36" t="s">
        <v>4542</v>
      </c>
      <c r="C4192" s="36" t="s">
        <v>35</v>
      </c>
      <c r="D4192" s="36" t="s">
        <v>263</v>
      </c>
      <c r="E4192" s="36" t="s">
        <v>4543</v>
      </c>
      <c r="F4192" s="42">
        <f>SUMIFS('Sample - Superstore'!R:R,'Sample - Superstore'!$V:$V,$A4192,'Sample - Superstore'!$N:$N,$B4192)</f>
        <v>644.4719671</v>
      </c>
      <c r="G4192" s="43" t="str">
        <f>IF(OR($F4192&lt;Lower_Limit,$F4192&gt;Upper_Limit),TRUE,IF($F4192&gt;Upper_percentile,"P99",IF($F4192&lt;Lower_percentile,"P01","")))</f>
        <v/>
      </c>
      <c r="H4192" s="44">
        <f>SUMIFS('Sample - Superstore'!S:S,'Sample - Superstore'!$V:$V,$A4192,'Sample - Superstore'!$N:$N,$B4192)</f>
        <v>4</v>
      </c>
      <c r="I4192" s="45">
        <f>SUMIFS('Sample - Superstore'!T:T,'Sample - Superstore'!$V:$V,$A4192,'Sample - Superstore'!$N:$N,$B4192)</f>
        <v>0</v>
      </c>
      <c r="J4192" s="42">
        <f>SUMIFS('Sample - Superstore'!U:U,'Sample - Superstore'!$V:$V,$A4192,'Sample - Superstore'!$N:$N,$B4192)</f>
        <v>180.4521508</v>
      </c>
      <c r="N4192" s="40"/>
    </row>
    <row r="4193">
      <c r="A4193" s="41" t="s">
        <v>8640</v>
      </c>
      <c r="B4193" s="36" t="s">
        <v>7559</v>
      </c>
      <c r="C4193" s="36" t="s">
        <v>39</v>
      </c>
      <c r="D4193" s="36" t="s">
        <v>40</v>
      </c>
      <c r="E4193" s="36" t="s">
        <v>7560</v>
      </c>
      <c r="F4193" s="42">
        <f>SUMIFS('Sample - Superstore'!R:R,'Sample - Superstore'!$V:$V,$A4193,'Sample - Superstore'!$N:$N,$B4193)</f>
        <v>497.4505432</v>
      </c>
      <c r="G4193" s="43" t="str">
        <f>IF(OR($F4193&lt;Lower_Limit,$F4193&gt;Upper_Limit),TRUE,IF($F4193&gt;Upper_percentile,"P99",IF($F4193&lt;Lower_percentile,"P01","")))</f>
        <v/>
      </c>
      <c r="H4193" s="44">
        <f>SUMIFS('Sample - Superstore'!S:S,'Sample - Superstore'!$V:$V,$A4193,'Sample - Superstore'!$N:$N,$B4193)</f>
        <v>6</v>
      </c>
      <c r="I4193" s="45">
        <f>SUMIFS('Sample - Superstore'!T:T,'Sample - Superstore'!$V:$V,$A4193,'Sample - Superstore'!$N:$N,$B4193)</f>
        <v>0</v>
      </c>
      <c r="J4193" s="42">
        <f>SUMIFS('Sample - Superstore'!U:U,'Sample - Superstore'!$V:$V,$A4193,'Sample - Superstore'!$N:$N,$B4193)</f>
        <v>129.3371412</v>
      </c>
      <c r="N4193" s="40"/>
    </row>
    <row r="4194">
      <c r="A4194" s="41" t="s">
        <v>8640</v>
      </c>
      <c r="B4194" s="36" t="s">
        <v>3959</v>
      </c>
      <c r="C4194" s="36" t="s">
        <v>51</v>
      </c>
      <c r="D4194" s="36" t="s">
        <v>52</v>
      </c>
      <c r="E4194" s="36" t="s">
        <v>3960</v>
      </c>
      <c r="F4194" s="42">
        <f>SUMIFS('Sample - Superstore'!R:R,'Sample - Superstore'!$V:$V,$A4194,'Sample - Superstore'!$N:$N,$B4194)</f>
        <v>102.9727901</v>
      </c>
      <c r="G4194" s="43" t="str">
        <f>IF(OR($F4194&lt;Lower_Limit,$F4194&gt;Upper_Limit),TRUE,IF($F4194&gt;Upper_percentile,"P99",IF($F4194&lt;Lower_percentile,"P01","")))</f>
        <v/>
      </c>
      <c r="H4194" s="44">
        <f>SUMIFS('Sample - Superstore'!S:S,'Sample - Superstore'!$V:$V,$A4194,'Sample - Superstore'!$N:$N,$B4194)</f>
        <v>2</v>
      </c>
      <c r="I4194" s="45">
        <f>SUMIFS('Sample - Superstore'!T:T,'Sample - Superstore'!$V:$V,$A4194,'Sample - Superstore'!$N:$N,$B4194)</f>
        <v>0</v>
      </c>
      <c r="J4194" s="42">
        <f>SUMIFS('Sample - Superstore'!U:U,'Sample - Superstore'!$V:$V,$A4194,'Sample - Superstore'!$N:$N,$B4194)</f>
        <v>0</v>
      </c>
      <c r="N4194" s="40"/>
    </row>
    <row r="4195">
      <c r="A4195" s="41" t="s">
        <v>8640</v>
      </c>
      <c r="B4195" s="36" t="s">
        <v>3843</v>
      </c>
      <c r="C4195" s="36" t="s">
        <v>51</v>
      </c>
      <c r="D4195" s="36" t="s">
        <v>93</v>
      </c>
      <c r="E4195" s="36" t="s">
        <v>3844</v>
      </c>
      <c r="F4195" s="42">
        <f>SUMIFS('Sample - Superstore'!R:R,'Sample - Superstore'!$V:$V,$A4195,'Sample - Superstore'!$N:$N,$B4195)</f>
        <v>39.8824823</v>
      </c>
      <c r="G4195" s="43" t="str">
        <f>IF(OR($F4195&lt;Lower_Limit,$F4195&gt;Upper_Limit),TRUE,IF($F4195&gt;Upper_percentile,"P99",IF($F4195&lt;Lower_percentile,"P01","")))</f>
        <v/>
      </c>
      <c r="H4195" s="44">
        <f>SUMIFS('Sample - Superstore'!S:S,'Sample - Superstore'!$V:$V,$A4195,'Sample - Superstore'!$N:$N,$B4195)</f>
        <v>2</v>
      </c>
      <c r="I4195" s="45">
        <f>SUMIFS('Sample - Superstore'!T:T,'Sample - Superstore'!$V:$V,$A4195,'Sample - Superstore'!$N:$N,$B4195)</f>
        <v>0.2</v>
      </c>
      <c r="J4195" s="42">
        <f>SUMIFS('Sample - Superstore'!U:U,'Sample - Superstore'!$V:$V,$A4195,'Sample - Superstore'!$N:$N,$B4195)</f>
        <v>10.4691516</v>
      </c>
      <c r="N4195" s="40"/>
    </row>
    <row r="4196">
      <c r="A4196" s="41" t="s">
        <v>8640</v>
      </c>
      <c r="B4196" s="36" t="s">
        <v>4303</v>
      </c>
      <c r="C4196" s="36" t="s">
        <v>51</v>
      </c>
      <c r="D4196" s="36" t="s">
        <v>93</v>
      </c>
      <c r="E4196" s="36" t="s">
        <v>4304</v>
      </c>
      <c r="F4196" s="42">
        <f>SUMIFS('Sample - Superstore'!R:R,'Sample - Superstore'!$V:$V,$A4196,'Sample - Superstore'!$N:$N,$B4196)</f>
        <v>12.42</v>
      </c>
      <c r="G4196" s="43" t="str">
        <f>IF(OR($F4196&lt;Lower_Limit,$F4196&gt;Upper_Limit),TRUE,IF($F4196&gt;Upper_percentile,"P99",IF($F4196&lt;Lower_percentile,"P01","")))</f>
        <v/>
      </c>
      <c r="H4196" s="44">
        <f>SUMIFS('Sample - Superstore'!S:S,'Sample - Superstore'!$V:$V,$A4196,'Sample - Superstore'!$N:$N,$B4196)</f>
        <v>3</v>
      </c>
      <c r="I4196" s="45">
        <f>SUMIFS('Sample - Superstore'!T:T,'Sample - Superstore'!$V:$V,$A4196,'Sample - Superstore'!$N:$N,$B4196)</f>
        <v>0</v>
      </c>
      <c r="J4196" s="42">
        <f>SUMIFS('Sample - Superstore'!U:U,'Sample - Superstore'!$V:$V,$A4196,'Sample - Superstore'!$N:$N,$B4196)</f>
        <v>5.2164</v>
      </c>
      <c r="N4196" s="40"/>
    </row>
    <row r="4197">
      <c r="A4197" s="41" t="s">
        <v>8640</v>
      </c>
      <c r="B4197" s="36" t="s">
        <v>7564</v>
      </c>
      <c r="C4197" s="36" t="s">
        <v>51</v>
      </c>
      <c r="D4197" s="36" t="s">
        <v>52</v>
      </c>
      <c r="E4197" s="36" t="s">
        <v>7565</v>
      </c>
      <c r="F4197" s="42">
        <f>SUMIFS('Sample - Superstore'!R:R,'Sample - Superstore'!$V:$V,$A4197,'Sample - Superstore'!$N:$N,$B4197)</f>
        <v>48.52134156</v>
      </c>
      <c r="G4197" s="43" t="str">
        <f>IF(OR($F4197&lt;Lower_Limit,$F4197&gt;Upper_Limit),TRUE,IF($F4197&gt;Upper_percentile,"P99",IF($F4197&lt;Lower_percentile,"P01","")))</f>
        <v/>
      </c>
      <c r="H4197" s="44">
        <f>SUMIFS('Sample - Superstore'!S:S,'Sample - Superstore'!$V:$V,$A4197,'Sample - Superstore'!$N:$N,$B4197)</f>
        <v>2</v>
      </c>
      <c r="I4197" s="45">
        <f>SUMIFS('Sample - Superstore'!T:T,'Sample - Superstore'!$V:$V,$A4197,'Sample - Superstore'!$N:$N,$B4197)</f>
        <v>0</v>
      </c>
      <c r="J4197" s="42">
        <f>SUMIFS('Sample - Superstore'!U:U,'Sample - Superstore'!$V:$V,$A4197,'Sample - Superstore'!$N:$N,$B4197)</f>
        <v>13.58597564</v>
      </c>
      <c r="N4197" s="40"/>
    </row>
    <row r="4198">
      <c r="A4198" s="41" t="s">
        <v>8640</v>
      </c>
      <c r="B4198" s="36" t="s">
        <v>7566</v>
      </c>
      <c r="C4198" s="36" t="s">
        <v>39</v>
      </c>
      <c r="D4198" s="36" t="s">
        <v>61</v>
      </c>
      <c r="E4198" s="36" t="s">
        <v>7567</v>
      </c>
      <c r="F4198" s="42">
        <f>SUMIFS('Sample - Superstore'!R:R,'Sample - Superstore'!$V:$V,$A4198,'Sample - Superstore'!$N:$N,$B4198)</f>
        <v>75.35758848</v>
      </c>
      <c r="G4198" s="43" t="str">
        <f>IF(OR($F4198&lt;Lower_Limit,$F4198&gt;Upper_Limit),TRUE,IF($F4198&gt;Upper_percentile,"P99",IF($F4198&lt;Lower_percentile,"P01","")))</f>
        <v/>
      </c>
      <c r="H4198" s="44">
        <f>SUMIFS('Sample - Superstore'!S:S,'Sample - Superstore'!$V:$V,$A4198,'Sample - Superstore'!$N:$N,$B4198)</f>
        <v>2</v>
      </c>
      <c r="I4198" s="45">
        <f>SUMIFS('Sample - Superstore'!T:T,'Sample - Superstore'!$V:$V,$A4198,'Sample - Superstore'!$N:$N,$B4198)</f>
        <v>0</v>
      </c>
      <c r="J4198" s="42">
        <f>SUMIFS('Sample - Superstore'!U:U,'Sample - Superstore'!$V:$V,$A4198,'Sample - Superstore'!$N:$N,$B4198)</f>
        <v>13.56436593</v>
      </c>
      <c r="N4198" s="40"/>
    </row>
    <row r="4199">
      <c r="A4199" s="41" t="s">
        <v>8640</v>
      </c>
      <c r="B4199" s="36" t="s">
        <v>6099</v>
      </c>
      <c r="C4199" s="36" t="s">
        <v>51</v>
      </c>
      <c r="D4199" s="36" t="s">
        <v>76</v>
      </c>
      <c r="E4199" s="36" t="s">
        <v>6100</v>
      </c>
      <c r="F4199" s="42">
        <f>SUMIFS('Sample - Superstore'!R:R,'Sample - Superstore'!$V:$V,$A4199,'Sample - Superstore'!$N:$N,$B4199)</f>
        <v>302.7634245</v>
      </c>
      <c r="G4199" s="43" t="str">
        <f>IF(OR($F4199&lt;Lower_Limit,$F4199&gt;Upper_Limit),TRUE,IF($F4199&gt;Upper_percentile,"P99",IF($F4199&lt;Lower_percentile,"P01","")))</f>
        <v/>
      </c>
      <c r="H4199" s="44">
        <f>SUMIFS('Sample - Superstore'!S:S,'Sample - Superstore'!$V:$V,$A4199,'Sample - Superstore'!$N:$N,$B4199)</f>
        <v>10</v>
      </c>
      <c r="I4199" s="45">
        <f>SUMIFS('Sample - Superstore'!T:T,'Sample - Superstore'!$V:$V,$A4199,'Sample - Superstore'!$N:$N,$B4199)</f>
        <v>0.9</v>
      </c>
      <c r="J4199" s="42">
        <f>SUMIFS('Sample - Superstore'!U:U,'Sample - Superstore'!$V:$V,$A4199,'Sample - Superstore'!$N:$N,$B4199)</f>
        <v>101.5626029</v>
      </c>
      <c r="N4199" s="40"/>
    </row>
    <row r="4200">
      <c r="A4200" s="41" t="s">
        <v>8640</v>
      </c>
      <c r="B4200" s="36" t="s">
        <v>2576</v>
      </c>
      <c r="C4200" s="36" t="s">
        <v>35</v>
      </c>
      <c r="D4200" s="36" t="s">
        <v>73</v>
      </c>
      <c r="E4200" s="36" t="s">
        <v>2577</v>
      </c>
      <c r="F4200" s="42">
        <f>SUMIFS('Sample - Superstore'!R:R,'Sample - Superstore'!$V:$V,$A4200,'Sample - Superstore'!$N:$N,$B4200)</f>
        <v>300.904</v>
      </c>
      <c r="G4200" s="43" t="str">
        <f>IF(OR($F4200&lt;Lower_Limit,$F4200&gt;Upper_Limit),TRUE,IF($F4200&gt;Upper_percentile,"P99",IF($F4200&lt;Lower_percentile,"P01","")))</f>
        <v/>
      </c>
      <c r="H4200" s="44">
        <f>SUMIFS('Sample - Superstore'!S:S,'Sample - Superstore'!$V:$V,$A4200,'Sample - Superstore'!$N:$N,$B4200)</f>
        <v>1</v>
      </c>
      <c r="I4200" s="45">
        <f>SUMIFS('Sample - Superstore'!T:T,'Sample - Superstore'!$V:$V,$A4200,'Sample - Superstore'!$N:$N,$B4200)</f>
        <v>0.2</v>
      </c>
      <c r="J4200" s="42">
        <f>SUMIFS('Sample - Superstore'!U:U,'Sample - Superstore'!$V:$V,$A4200,'Sample - Superstore'!$N:$N,$B4200)</f>
        <v>11.2839</v>
      </c>
      <c r="N4200" s="40"/>
    </row>
    <row r="4201">
      <c r="A4201" s="41" t="s">
        <v>8640</v>
      </c>
      <c r="B4201" s="36" t="s">
        <v>3684</v>
      </c>
      <c r="C4201" s="36" t="s">
        <v>51</v>
      </c>
      <c r="D4201" s="36" t="s">
        <v>124</v>
      </c>
      <c r="E4201" s="36" t="s">
        <v>3685</v>
      </c>
      <c r="F4201" s="42">
        <f>SUMIFS('Sample - Superstore'!R:R,'Sample - Superstore'!$V:$V,$A4201,'Sample - Superstore'!$N:$N,$B4201)</f>
        <v>8.82</v>
      </c>
      <c r="G4201" s="43" t="str">
        <f>IF(OR($F4201&lt;Lower_Limit,$F4201&gt;Upper_Limit),TRUE,IF($F4201&gt;Upper_percentile,"P99",IF($F4201&lt;Lower_percentile,"P01","")))</f>
        <v/>
      </c>
      <c r="H4201" s="44">
        <f>SUMIFS('Sample - Superstore'!S:S,'Sample - Superstore'!$V:$V,$A4201,'Sample - Superstore'!$N:$N,$B4201)</f>
        <v>2</v>
      </c>
      <c r="I4201" s="45">
        <f>SUMIFS('Sample - Superstore'!T:T,'Sample - Superstore'!$V:$V,$A4201,'Sample - Superstore'!$N:$N,$B4201)</f>
        <v>0</v>
      </c>
      <c r="J4201" s="42">
        <f>SUMIFS('Sample - Superstore'!U:U,'Sample - Superstore'!$V:$V,$A4201,'Sample - Superstore'!$N:$N,$B4201)</f>
        <v>4.0572</v>
      </c>
      <c r="N4201" s="40"/>
    </row>
    <row r="4202">
      <c r="A4202" s="41" t="s">
        <v>8640</v>
      </c>
      <c r="B4202" s="36" t="s">
        <v>6873</v>
      </c>
      <c r="C4202" s="36" t="s">
        <v>51</v>
      </c>
      <c r="D4202" s="36" t="s">
        <v>93</v>
      </c>
      <c r="E4202" s="36" t="s">
        <v>6874</v>
      </c>
      <c r="F4202" s="42">
        <f>SUMIFS('Sample - Superstore'!R:R,'Sample - Superstore'!$V:$V,$A4202,'Sample - Superstore'!$N:$N,$B4202)</f>
        <v>5.98</v>
      </c>
      <c r="G4202" s="43" t="str">
        <f>IF(OR($F4202&lt;Lower_Limit,$F4202&gt;Upper_Limit),TRUE,IF($F4202&gt;Upper_percentile,"P99",IF($F4202&lt;Lower_percentile,"P01","")))</f>
        <v/>
      </c>
      <c r="H4202" s="44">
        <f>SUMIFS('Sample - Superstore'!S:S,'Sample - Superstore'!$V:$V,$A4202,'Sample - Superstore'!$N:$N,$B4202)</f>
        <v>1</v>
      </c>
      <c r="I4202" s="45">
        <f>SUMIFS('Sample - Superstore'!T:T,'Sample - Superstore'!$V:$V,$A4202,'Sample - Superstore'!$N:$N,$B4202)</f>
        <v>0</v>
      </c>
      <c r="J4202" s="42">
        <f>SUMIFS('Sample - Superstore'!U:U,'Sample - Superstore'!$V:$V,$A4202,'Sample - Superstore'!$N:$N,$B4202)</f>
        <v>1.5548</v>
      </c>
      <c r="N4202" s="40"/>
    </row>
    <row r="4203">
      <c r="A4203" s="41" t="s">
        <v>8640</v>
      </c>
      <c r="B4203" s="36" t="s">
        <v>2046</v>
      </c>
      <c r="C4203" s="36" t="s">
        <v>51</v>
      </c>
      <c r="D4203" s="36" t="s">
        <v>205</v>
      </c>
      <c r="E4203" s="36" t="s">
        <v>2047</v>
      </c>
      <c r="F4203" s="42">
        <f>SUMIFS('Sample - Superstore'!R:R,'Sample - Superstore'!$V:$V,$A4203,'Sample - Superstore'!$N:$N,$B4203)</f>
        <v>22.07928889</v>
      </c>
      <c r="G4203" s="43" t="str">
        <f>IF(OR($F4203&lt;Lower_Limit,$F4203&gt;Upper_Limit),TRUE,IF($F4203&gt;Upper_percentile,"P99",IF($F4203&lt;Lower_percentile,"P01","")))</f>
        <v/>
      </c>
      <c r="H4203" s="44">
        <f>SUMIFS('Sample - Superstore'!S:S,'Sample - Superstore'!$V:$V,$A4203,'Sample - Superstore'!$N:$N,$B4203)</f>
        <v>2</v>
      </c>
      <c r="I4203" s="45">
        <f>SUMIFS('Sample - Superstore'!T:T,'Sample - Superstore'!$V:$V,$A4203,'Sample - Superstore'!$N:$N,$B4203)</f>
        <v>0.2</v>
      </c>
      <c r="J4203" s="42">
        <f>SUMIFS('Sample - Superstore'!U:U,'Sample - Superstore'!$V:$V,$A4203,'Sample - Superstore'!$N:$N,$B4203)</f>
        <v>8.003742222</v>
      </c>
      <c r="N4203" s="40"/>
    </row>
    <row r="4204">
      <c r="A4204" s="41" t="s">
        <v>8640</v>
      </c>
      <c r="B4204" s="36" t="s">
        <v>3658</v>
      </c>
      <c r="C4204" s="36" t="s">
        <v>39</v>
      </c>
      <c r="D4204" s="36" t="s">
        <v>40</v>
      </c>
      <c r="E4204" s="36" t="s">
        <v>3659</v>
      </c>
      <c r="F4204" s="42">
        <f>SUMIFS('Sample - Superstore'!R:R,'Sample - Superstore'!$V:$V,$A4204,'Sample - Superstore'!$N:$N,$B4204)</f>
        <v>70.37019259</v>
      </c>
      <c r="G4204" s="43" t="str">
        <f>IF(OR($F4204&lt;Lower_Limit,$F4204&gt;Upper_Limit),TRUE,IF($F4204&gt;Upper_percentile,"P99",IF($F4204&lt;Lower_percentile,"P01","")))</f>
        <v/>
      </c>
      <c r="H4204" s="44">
        <f>SUMIFS('Sample - Superstore'!S:S,'Sample - Superstore'!$V:$V,$A4204,'Sample - Superstore'!$N:$N,$B4204)</f>
        <v>1</v>
      </c>
      <c r="I4204" s="45">
        <f>SUMIFS('Sample - Superstore'!T:T,'Sample - Superstore'!$V:$V,$A4204,'Sample - Superstore'!$N:$N,$B4204)</f>
        <v>0.2</v>
      </c>
      <c r="J4204" s="42">
        <f>SUMIFS('Sample - Superstore'!U:U,'Sample - Superstore'!$V:$V,$A4204,'Sample - Superstore'!$N:$N,$B4204)</f>
        <v>7.037019259</v>
      </c>
      <c r="N4204" s="40"/>
    </row>
    <row r="4205">
      <c r="A4205" s="41" t="s">
        <v>8640</v>
      </c>
      <c r="B4205" s="36" t="s">
        <v>3249</v>
      </c>
      <c r="C4205" s="36" t="s">
        <v>51</v>
      </c>
      <c r="D4205" s="36" t="s">
        <v>124</v>
      </c>
      <c r="E4205" s="36" t="s">
        <v>3250</v>
      </c>
      <c r="F4205" s="42">
        <f>SUMIFS('Sample - Superstore'!R:R,'Sample - Superstore'!$V:$V,$A4205,'Sample - Superstore'!$N:$N,$B4205)</f>
        <v>26.0608</v>
      </c>
      <c r="G4205" s="43" t="str">
        <f>IF(OR($F4205&lt;Lower_Limit,$F4205&gt;Upper_Limit),TRUE,IF($F4205&gt;Upper_percentile,"P99",IF($F4205&lt;Lower_percentile,"P01","")))</f>
        <v/>
      </c>
      <c r="H4205" s="44">
        <f>SUMIFS('Sample - Superstore'!S:S,'Sample - Superstore'!$V:$V,$A4205,'Sample - Superstore'!$N:$N,$B4205)</f>
        <v>4</v>
      </c>
      <c r="I4205" s="45">
        <f>SUMIFS('Sample - Superstore'!T:T,'Sample - Superstore'!$V:$V,$A4205,'Sample - Superstore'!$N:$N,$B4205)</f>
        <v>0.2</v>
      </c>
      <c r="J4205" s="42">
        <f>SUMIFS('Sample - Superstore'!U:U,'Sample - Superstore'!$V:$V,$A4205,'Sample - Superstore'!$N:$N,$B4205)</f>
        <v>9.12128</v>
      </c>
      <c r="N4205" s="40"/>
    </row>
    <row r="4206">
      <c r="A4206" s="41" t="s">
        <v>8640</v>
      </c>
      <c r="B4206" s="36" t="s">
        <v>1358</v>
      </c>
      <c r="C4206" s="36" t="s">
        <v>39</v>
      </c>
      <c r="D4206" s="36" t="s">
        <v>61</v>
      </c>
      <c r="E4206" s="36" t="s">
        <v>1359</v>
      </c>
      <c r="F4206" s="42">
        <f>SUMIFS('Sample - Superstore'!R:R,'Sample - Superstore'!$V:$V,$A4206,'Sample - Superstore'!$N:$N,$B4206)</f>
        <v>180.4287259</v>
      </c>
      <c r="G4206" s="43" t="str">
        <f>IF(OR($F4206&lt;Lower_Limit,$F4206&gt;Upper_Limit),TRUE,IF($F4206&gt;Upper_percentile,"P99",IF($F4206&lt;Lower_percentile,"P01","")))</f>
        <v/>
      </c>
      <c r="H4206" s="44">
        <f>SUMIFS('Sample - Superstore'!S:S,'Sample - Superstore'!$V:$V,$A4206,'Sample - Superstore'!$N:$N,$B4206)</f>
        <v>6</v>
      </c>
      <c r="I4206" s="45">
        <f>SUMIFS('Sample - Superstore'!T:T,'Sample - Superstore'!$V:$V,$A4206,'Sample - Superstore'!$N:$N,$B4206)</f>
        <v>0.2</v>
      </c>
      <c r="J4206" s="42">
        <f>SUMIFS('Sample - Superstore'!U:U,'Sample - Superstore'!$V:$V,$A4206,'Sample - Superstore'!$N:$N,$B4206)</f>
        <v>62.66354963</v>
      </c>
      <c r="N4206" s="40"/>
    </row>
    <row r="4207">
      <c r="A4207" s="41" t="s">
        <v>8640</v>
      </c>
      <c r="B4207" s="36" t="s">
        <v>3992</v>
      </c>
      <c r="C4207" s="36" t="s">
        <v>35</v>
      </c>
      <c r="D4207" s="36" t="s">
        <v>121</v>
      </c>
      <c r="E4207" s="36" t="s">
        <v>3993</v>
      </c>
      <c r="F4207" s="42">
        <f>SUMIFS('Sample - Superstore'!R:R,'Sample - Superstore'!$V:$V,$A4207,'Sample - Superstore'!$N:$N,$B4207)</f>
        <v>28.29285926</v>
      </c>
      <c r="G4207" s="43" t="str">
        <f>IF(OR($F4207&lt;Lower_Limit,$F4207&gt;Upper_Limit),TRUE,IF($F4207&gt;Upper_percentile,"P99",IF($F4207&lt;Lower_percentile,"P01","")))</f>
        <v/>
      </c>
      <c r="H4207" s="44">
        <f>SUMIFS('Sample - Superstore'!S:S,'Sample - Superstore'!$V:$V,$A4207,'Sample - Superstore'!$N:$N,$B4207)</f>
        <v>3</v>
      </c>
      <c r="I4207" s="45">
        <f>SUMIFS('Sample - Superstore'!T:T,'Sample - Superstore'!$V:$V,$A4207,'Sample - Superstore'!$N:$N,$B4207)</f>
        <v>0.2</v>
      </c>
      <c r="J4207" s="42">
        <f>SUMIFS('Sample - Superstore'!U:U,'Sample - Superstore'!$V:$V,$A4207,'Sample - Superstore'!$N:$N,$B4207)</f>
        <v>2.829285926</v>
      </c>
      <c r="N4207" s="40"/>
    </row>
    <row r="4208">
      <c r="A4208" s="41" t="s">
        <v>8640</v>
      </c>
      <c r="B4208" s="36" t="s">
        <v>2096</v>
      </c>
      <c r="C4208" s="36" t="s">
        <v>51</v>
      </c>
      <c r="D4208" s="36" t="s">
        <v>76</v>
      </c>
      <c r="E4208" s="36" t="s">
        <v>2097</v>
      </c>
      <c r="F4208" s="42">
        <f>SUMIFS('Sample - Superstore'!R:R,'Sample - Superstore'!$V:$V,$A4208,'Sample - Superstore'!$N:$N,$B4208)</f>
        <v>4.328385185</v>
      </c>
      <c r="G4208" s="43" t="str">
        <f>IF(OR($F4208&lt;Lower_Limit,$F4208&gt;Upper_Limit),TRUE,IF($F4208&gt;Upper_percentile,"P99",IF($F4208&lt;Lower_percentile,"P01","")))</f>
        <v/>
      </c>
      <c r="H4208" s="44">
        <f>SUMIFS('Sample - Superstore'!S:S,'Sample - Superstore'!$V:$V,$A4208,'Sample - Superstore'!$N:$N,$B4208)</f>
        <v>2</v>
      </c>
      <c r="I4208" s="45">
        <f>SUMIFS('Sample - Superstore'!T:T,'Sample - Superstore'!$V:$V,$A4208,'Sample - Superstore'!$N:$N,$B4208)</f>
        <v>0.7</v>
      </c>
      <c r="J4208" s="42">
        <f>SUMIFS('Sample - Superstore'!U:U,'Sample - Superstore'!$V:$V,$A4208,'Sample - Superstore'!$N:$N,$B4208)</f>
        <v>-3.462708148</v>
      </c>
      <c r="N4208" s="40"/>
    </row>
    <row r="4209">
      <c r="A4209" s="41" t="s">
        <v>8640</v>
      </c>
      <c r="B4209" s="36" t="s">
        <v>5577</v>
      </c>
      <c r="C4209" s="36" t="s">
        <v>51</v>
      </c>
      <c r="D4209" s="36" t="s">
        <v>76</v>
      </c>
      <c r="E4209" s="36" t="s">
        <v>5578</v>
      </c>
      <c r="F4209" s="42">
        <f>SUMIFS('Sample - Superstore'!R:R,'Sample - Superstore'!$V:$V,$A4209,'Sample - Superstore'!$N:$N,$B4209)</f>
        <v>676.3969037</v>
      </c>
      <c r="G4209" s="43" t="str">
        <f>IF(OR($F4209&lt;Lower_Limit,$F4209&gt;Upper_Limit),TRUE,IF($F4209&gt;Upper_percentile,"P99",IF($F4209&lt;Lower_percentile,"P01","")))</f>
        <v/>
      </c>
      <c r="H4209" s="44">
        <f>SUMIFS('Sample - Superstore'!S:S,'Sample - Superstore'!$V:$V,$A4209,'Sample - Superstore'!$N:$N,$B4209)</f>
        <v>2</v>
      </c>
      <c r="I4209" s="45">
        <f>SUMIFS('Sample - Superstore'!T:T,'Sample - Superstore'!$V:$V,$A4209,'Sample - Superstore'!$N:$N,$B4209)</f>
        <v>0.7</v>
      </c>
      <c r="J4209" s="42">
        <f>SUMIFS('Sample - Superstore'!U:U,'Sample - Superstore'!$V:$V,$A4209,'Sample - Superstore'!$N:$N,$B4209)</f>
        <v>-518.5709595</v>
      </c>
      <c r="N4209" s="40"/>
    </row>
    <row r="4210">
      <c r="A4210" s="41" t="s">
        <v>8640</v>
      </c>
      <c r="B4210" s="36" t="s">
        <v>248</v>
      </c>
      <c r="C4210" s="36" t="s">
        <v>39</v>
      </c>
      <c r="D4210" s="36" t="s">
        <v>61</v>
      </c>
      <c r="E4210" s="36" t="s">
        <v>249</v>
      </c>
      <c r="F4210" s="42">
        <f>SUMIFS('Sample - Superstore'!R:R,'Sample - Superstore'!$V:$V,$A4210,'Sample - Superstore'!$N:$N,$B4210)</f>
        <v>211.5146568</v>
      </c>
      <c r="G4210" s="43" t="str">
        <f>IF(OR($F4210&lt;Lower_Limit,$F4210&gt;Upper_Limit),TRUE,IF($F4210&gt;Upper_percentile,"P99",IF($F4210&lt;Lower_percentile,"P01","")))</f>
        <v/>
      </c>
      <c r="H4210" s="44">
        <f>SUMIFS('Sample - Superstore'!S:S,'Sample - Superstore'!$V:$V,$A4210,'Sample - Superstore'!$N:$N,$B4210)</f>
        <v>7</v>
      </c>
      <c r="I4210" s="45">
        <f>SUMIFS('Sample - Superstore'!T:T,'Sample - Superstore'!$V:$V,$A4210,'Sample - Superstore'!$N:$N,$B4210)</f>
        <v>0.4</v>
      </c>
      <c r="J4210" s="42">
        <f>SUMIFS('Sample - Superstore'!U:U,'Sample - Superstore'!$V:$V,$A4210,'Sample - Superstore'!$N:$N,$B4210)</f>
        <v>63.45439704</v>
      </c>
      <c r="N4210" s="40"/>
    </row>
    <row r="4211">
      <c r="A4211" s="41" t="s">
        <v>8640</v>
      </c>
      <c r="B4211" s="36" t="s">
        <v>4776</v>
      </c>
      <c r="C4211" s="36" t="s">
        <v>51</v>
      </c>
      <c r="D4211" s="36" t="s">
        <v>272</v>
      </c>
      <c r="E4211" s="36" t="s">
        <v>4777</v>
      </c>
      <c r="F4211" s="42">
        <f>SUMIFS('Sample - Superstore'!R:R,'Sample - Superstore'!$V:$V,$A4211,'Sample - Superstore'!$N:$N,$B4211)</f>
        <v>17.9</v>
      </c>
      <c r="G4211" s="43" t="str">
        <f>IF(OR($F4211&lt;Lower_Limit,$F4211&gt;Upper_Limit),TRUE,IF($F4211&gt;Upper_percentile,"P99",IF($F4211&lt;Lower_percentile,"P01","")))</f>
        <v/>
      </c>
      <c r="H4211" s="44">
        <f>SUMIFS('Sample - Superstore'!S:S,'Sample - Superstore'!$V:$V,$A4211,'Sample - Superstore'!$N:$N,$B4211)</f>
        <v>5</v>
      </c>
      <c r="I4211" s="45">
        <f>SUMIFS('Sample - Superstore'!T:T,'Sample - Superstore'!$V:$V,$A4211,'Sample - Superstore'!$N:$N,$B4211)</f>
        <v>0</v>
      </c>
      <c r="J4211" s="42">
        <f>SUMIFS('Sample - Superstore'!U:U,'Sample - Superstore'!$V:$V,$A4211,'Sample - Superstore'!$N:$N,$B4211)</f>
        <v>8.771</v>
      </c>
      <c r="N4211" s="40"/>
    </row>
    <row r="4212">
      <c r="A4212" s="41" t="s">
        <v>8640</v>
      </c>
      <c r="B4212" s="36" t="s">
        <v>4823</v>
      </c>
      <c r="C4212" s="36" t="s">
        <v>39</v>
      </c>
      <c r="D4212" s="36" t="s">
        <v>61</v>
      </c>
      <c r="E4212" s="36" t="s">
        <v>4824</v>
      </c>
      <c r="F4212" s="42">
        <f>SUMIFS('Sample - Superstore'!R:R,'Sample - Superstore'!$V:$V,$A4212,'Sample - Superstore'!$N:$N,$B4212)</f>
        <v>102.0495735</v>
      </c>
      <c r="G4212" s="43" t="str">
        <f>IF(OR($F4212&lt;Lower_Limit,$F4212&gt;Upper_Limit),TRUE,IF($F4212&gt;Upper_percentile,"P99",IF($F4212&lt;Lower_percentile,"P01","")))</f>
        <v/>
      </c>
      <c r="H4212" s="44">
        <f>SUMIFS('Sample - Superstore'!S:S,'Sample - Superstore'!$V:$V,$A4212,'Sample - Superstore'!$N:$N,$B4212)</f>
        <v>5</v>
      </c>
      <c r="I4212" s="45">
        <f>SUMIFS('Sample - Superstore'!T:T,'Sample - Superstore'!$V:$V,$A4212,'Sample - Superstore'!$N:$N,$B4212)</f>
        <v>0</v>
      </c>
      <c r="J4212" s="42">
        <f>SUMIFS('Sample - Superstore'!U:U,'Sample - Superstore'!$V:$V,$A4212,'Sample - Superstore'!$N:$N,$B4212)</f>
        <v>18.36892323</v>
      </c>
      <c r="N4212" s="40"/>
    </row>
    <row r="4213">
      <c r="A4213" s="41" t="s">
        <v>8640</v>
      </c>
      <c r="B4213" s="36" t="s">
        <v>7578</v>
      </c>
      <c r="C4213" s="36" t="s">
        <v>51</v>
      </c>
      <c r="D4213" s="36" t="s">
        <v>124</v>
      </c>
      <c r="E4213" s="36" t="s">
        <v>7579</v>
      </c>
      <c r="F4213" s="42">
        <f>SUMIFS('Sample - Superstore'!R:R,'Sample - Superstore'!$V:$V,$A4213,'Sample - Superstore'!$N:$N,$B4213)</f>
        <v>12.96</v>
      </c>
      <c r="G4213" s="43" t="str">
        <f>IF(OR($F4213&lt;Lower_Limit,$F4213&gt;Upper_Limit),TRUE,IF($F4213&gt;Upper_percentile,"P99",IF($F4213&lt;Lower_percentile,"P01","")))</f>
        <v/>
      </c>
      <c r="H4213" s="44">
        <f>SUMIFS('Sample - Superstore'!S:S,'Sample - Superstore'!$V:$V,$A4213,'Sample - Superstore'!$N:$N,$B4213)</f>
        <v>2</v>
      </c>
      <c r="I4213" s="45">
        <f>SUMIFS('Sample - Superstore'!T:T,'Sample - Superstore'!$V:$V,$A4213,'Sample - Superstore'!$N:$N,$B4213)</f>
        <v>0</v>
      </c>
      <c r="J4213" s="42">
        <f>SUMIFS('Sample - Superstore'!U:U,'Sample - Superstore'!$V:$V,$A4213,'Sample - Superstore'!$N:$N,$B4213)</f>
        <v>6.3504</v>
      </c>
      <c r="N4213" s="40"/>
    </row>
    <row r="4214">
      <c r="A4214" s="41" t="s">
        <v>8640</v>
      </c>
      <c r="B4214" s="36" t="s">
        <v>265</v>
      </c>
      <c r="C4214" s="36" t="s">
        <v>35</v>
      </c>
      <c r="D4214" s="36" t="s">
        <v>263</v>
      </c>
      <c r="E4214" s="36" t="s">
        <v>266</v>
      </c>
      <c r="F4214" s="42">
        <f>SUMIFS('Sample - Superstore'!R:R,'Sample - Superstore'!$V:$V,$A4214,'Sample - Superstore'!$N:$N,$B4214)</f>
        <v>1074.741449</v>
      </c>
      <c r="G4214" s="43" t="str">
        <f>IF(OR($F4214&lt;Lower_Limit,$F4214&gt;Upper_Limit),TRUE,IF($F4214&gt;Upper_percentile,"P99",IF($F4214&lt;Lower_percentile,"P01","")))</f>
        <v/>
      </c>
      <c r="H4214" s="44">
        <f>SUMIFS('Sample - Superstore'!S:S,'Sample - Superstore'!$V:$V,$A4214,'Sample - Superstore'!$N:$N,$B4214)</f>
        <v>7</v>
      </c>
      <c r="I4214" s="45">
        <f>SUMIFS('Sample - Superstore'!T:T,'Sample - Superstore'!$V:$V,$A4214,'Sample - Superstore'!$N:$N,$B4214)</f>
        <v>0.1</v>
      </c>
      <c r="J4214" s="42">
        <f>SUMIFS('Sample - Superstore'!U:U,'Sample - Superstore'!$V:$V,$A4214,'Sample - Superstore'!$N:$N,$B4214)</f>
        <v>228.7892103</v>
      </c>
      <c r="N4214" s="40"/>
    </row>
    <row r="4215">
      <c r="A4215" s="41" t="s">
        <v>8640</v>
      </c>
      <c r="B4215" s="36" t="s">
        <v>3400</v>
      </c>
      <c r="C4215" s="36" t="s">
        <v>51</v>
      </c>
      <c r="D4215" s="36" t="s">
        <v>124</v>
      </c>
      <c r="E4215" s="36" t="s">
        <v>404</v>
      </c>
      <c r="F4215" s="42">
        <f>SUMIFS('Sample - Superstore'!R:R,'Sample - Superstore'!$V:$V,$A4215,'Sample - Superstore'!$N:$N,$B4215)</f>
        <v>67.03264675</v>
      </c>
      <c r="G4215" s="43" t="str">
        <f>IF(OR($F4215&lt;Lower_Limit,$F4215&gt;Upper_Limit),TRUE,IF($F4215&gt;Upper_percentile,"P99",IF($F4215&lt;Lower_percentile,"P01","")))</f>
        <v/>
      </c>
      <c r="H4215" s="44">
        <f>SUMIFS('Sample - Superstore'!S:S,'Sample - Superstore'!$V:$V,$A4215,'Sample - Superstore'!$N:$N,$B4215)</f>
        <v>3</v>
      </c>
      <c r="I4215" s="45">
        <f>SUMIFS('Sample - Superstore'!T:T,'Sample - Superstore'!$V:$V,$A4215,'Sample - Superstore'!$N:$N,$B4215)</f>
        <v>0</v>
      </c>
      <c r="J4215" s="42">
        <f>SUMIFS('Sample - Superstore'!U:U,'Sample - Superstore'!$V:$V,$A4215,'Sample - Superstore'!$N:$N,$B4215)</f>
        <v>31.50534397</v>
      </c>
      <c r="N4215" s="40"/>
    </row>
    <row r="4216">
      <c r="A4216" s="41" t="s">
        <v>8640</v>
      </c>
      <c r="B4216" s="36" t="s">
        <v>2483</v>
      </c>
      <c r="C4216" s="36" t="s">
        <v>51</v>
      </c>
      <c r="D4216" s="36" t="s">
        <v>76</v>
      </c>
      <c r="E4216" s="36" t="s">
        <v>1321</v>
      </c>
      <c r="F4216" s="42">
        <f>SUMIFS('Sample - Superstore'!R:R,'Sample - Superstore'!$V:$V,$A4216,'Sample - Superstore'!$N:$N,$B4216)</f>
        <v>10.776</v>
      </c>
      <c r="G4216" s="43" t="str">
        <f>IF(OR($F4216&lt;Lower_Limit,$F4216&gt;Upper_Limit),TRUE,IF($F4216&gt;Upper_percentile,"P99",IF($F4216&lt;Lower_percentile,"P01","")))</f>
        <v/>
      </c>
      <c r="H4216" s="44">
        <f>SUMIFS('Sample - Superstore'!S:S,'Sample - Superstore'!$V:$V,$A4216,'Sample - Superstore'!$N:$N,$B4216)</f>
        <v>3</v>
      </c>
      <c r="I4216" s="45">
        <f>SUMIFS('Sample - Superstore'!T:T,'Sample - Superstore'!$V:$V,$A4216,'Sample - Superstore'!$N:$N,$B4216)</f>
        <v>0.2</v>
      </c>
      <c r="J4216" s="42">
        <f>SUMIFS('Sample - Superstore'!U:U,'Sample - Superstore'!$V:$V,$A4216,'Sample - Superstore'!$N:$N,$B4216)</f>
        <v>3.5022</v>
      </c>
      <c r="N4216" s="40"/>
    </row>
    <row r="4217">
      <c r="A4217" s="41" t="s">
        <v>8640</v>
      </c>
      <c r="B4217" s="36" t="s">
        <v>1456</v>
      </c>
      <c r="C4217" s="36" t="s">
        <v>51</v>
      </c>
      <c r="D4217" s="36" t="s">
        <v>76</v>
      </c>
      <c r="E4217" s="36" t="s">
        <v>1457</v>
      </c>
      <c r="F4217" s="42">
        <f>SUMIFS('Sample - Superstore'!R:R,'Sample - Superstore'!$V:$V,$A4217,'Sample - Superstore'!$N:$N,$B4217)</f>
        <v>11.784</v>
      </c>
      <c r="G4217" s="43" t="str">
        <f>IF(OR($F4217&lt;Lower_Limit,$F4217&gt;Upper_Limit),TRUE,IF($F4217&gt;Upper_percentile,"P99",IF($F4217&lt;Lower_percentile,"P01","")))</f>
        <v/>
      </c>
      <c r="H4217" s="44">
        <f>SUMIFS('Sample - Superstore'!S:S,'Sample - Superstore'!$V:$V,$A4217,'Sample - Superstore'!$N:$N,$B4217)</f>
        <v>3</v>
      </c>
      <c r="I4217" s="45">
        <f>SUMIFS('Sample - Superstore'!T:T,'Sample - Superstore'!$V:$V,$A4217,'Sample - Superstore'!$N:$N,$B4217)</f>
        <v>0.2</v>
      </c>
      <c r="J4217" s="42">
        <f>SUMIFS('Sample - Superstore'!U:U,'Sample - Superstore'!$V:$V,$A4217,'Sample - Superstore'!$N:$N,$B4217)</f>
        <v>4.2717</v>
      </c>
      <c r="N4217" s="40"/>
    </row>
    <row r="4218">
      <c r="A4218" s="41" t="s">
        <v>8640</v>
      </c>
      <c r="B4218" s="36" t="s">
        <v>5337</v>
      </c>
      <c r="C4218" s="36" t="s">
        <v>51</v>
      </c>
      <c r="D4218" s="36" t="s">
        <v>124</v>
      </c>
      <c r="E4218" s="36" t="s">
        <v>5338</v>
      </c>
      <c r="F4218" s="42">
        <f>SUMIFS('Sample - Superstore'!R:R,'Sample - Superstore'!$V:$V,$A4218,'Sample - Superstore'!$N:$N,$B4218)</f>
        <v>373.0494815</v>
      </c>
      <c r="G4218" s="43" t="str">
        <f>IF(OR($F4218&lt;Lower_Limit,$F4218&gt;Upper_Limit),TRUE,IF($F4218&gt;Upper_percentile,"P99",IF($F4218&lt;Lower_percentile,"P01","")))</f>
        <v/>
      </c>
      <c r="H4218" s="44">
        <f>SUMIFS('Sample - Superstore'!S:S,'Sample - Superstore'!$V:$V,$A4218,'Sample - Superstore'!$N:$N,$B4218)</f>
        <v>6</v>
      </c>
      <c r="I4218" s="45">
        <f>SUMIFS('Sample - Superstore'!T:T,'Sample - Superstore'!$V:$V,$A4218,'Sample - Superstore'!$N:$N,$B4218)</f>
        <v>0</v>
      </c>
      <c r="J4218" s="42">
        <f>SUMIFS('Sample - Superstore'!U:U,'Sample - Superstore'!$V:$V,$A4218,'Sample - Superstore'!$N:$N,$B4218)</f>
        <v>182.7942459</v>
      </c>
      <c r="N4218" s="40"/>
    </row>
    <row r="4219">
      <c r="A4219" s="41" t="s">
        <v>8640</v>
      </c>
      <c r="B4219" s="36" t="s">
        <v>7582</v>
      </c>
      <c r="C4219" s="36" t="s">
        <v>35</v>
      </c>
      <c r="D4219" s="36" t="s">
        <v>36</v>
      </c>
      <c r="E4219" s="36" t="s">
        <v>7583</v>
      </c>
      <c r="F4219" s="42">
        <f>SUMIFS('Sample - Superstore'!R:R,'Sample - Superstore'!$V:$V,$A4219,'Sample - Superstore'!$N:$N,$B4219)</f>
        <v>1292.94</v>
      </c>
      <c r="G4219" s="43" t="str">
        <f>IF(OR($F4219&lt;Lower_Limit,$F4219&gt;Upper_Limit),TRUE,IF($F4219&gt;Upper_percentile,"P99",IF($F4219&lt;Lower_percentile,"P01","")))</f>
        <v/>
      </c>
      <c r="H4219" s="44">
        <f>SUMIFS('Sample - Superstore'!S:S,'Sample - Superstore'!$V:$V,$A4219,'Sample - Superstore'!$N:$N,$B4219)</f>
        <v>3</v>
      </c>
      <c r="I4219" s="45">
        <f>SUMIFS('Sample - Superstore'!T:T,'Sample - Superstore'!$V:$V,$A4219,'Sample - Superstore'!$N:$N,$B4219)</f>
        <v>0</v>
      </c>
      <c r="J4219" s="42">
        <f>SUMIFS('Sample - Superstore'!U:U,'Sample - Superstore'!$V:$V,$A4219,'Sample - Superstore'!$N:$N,$B4219)</f>
        <v>77.5764</v>
      </c>
      <c r="N4219" s="40"/>
    </row>
    <row r="4220">
      <c r="A4220" s="41" t="s">
        <v>8640</v>
      </c>
      <c r="B4220" s="36" t="s">
        <v>1079</v>
      </c>
      <c r="C4220" s="36" t="s">
        <v>51</v>
      </c>
      <c r="D4220" s="36" t="s">
        <v>76</v>
      </c>
      <c r="E4220" s="36" t="s">
        <v>1080</v>
      </c>
      <c r="F4220" s="42">
        <f>SUMIFS('Sample - Superstore'!R:R,'Sample - Superstore'!$V:$V,$A4220,'Sample - Superstore'!$N:$N,$B4220)</f>
        <v>25.584</v>
      </c>
      <c r="G4220" s="43" t="str">
        <f>IF(OR($F4220&lt;Lower_Limit,$F4220&gt;Upper_Limit),TRUE,IF($F4220&gt;Upper_percentile,"P99",IF($F4220&lt;Lower_percentile,"P01","")))</f>
        <v/>
      </c>
      <c r="H4220" s="44">
        <f>SUMIFS('Sample - Superstore'!S:S,'Sample - Superstore'!$V:$V,$A4220,'Sample - Superstore'!$N:$N,$B4220)</f>
        <v>2</v>
      </c>
      <c r="I4220" s="45">
        <f>SUMIFS('Sample - Superstore'!T:T,'Sample - Superstore'!$V:$V,$A4220,'Sample - Superstore'!$N:$N,$B4220)</f>
        <v>0.2</v>
      </c>
      <c r="J4220" s="42">
        <f>SUMIFS('Sample - Superstore'!U:U,'Sample - Superstore'!$V:$V,$A4220,'Sample - Superstore'!$N:$N,$B4220)</f>
        <v>8.9544</v>
      </c>
      <c r="N4220" s="40"/>
    </row>
    <row r="4221">
      <c r="A4221" s="41" t="s">
        <v>8640</v>
      </c>
      <c r="B4221" s="36" t="s">
        <v>933</v>
      </c>
      <c r="C4221" s="36" t="s">
        <v>51</v>
      </c>
      <c r="D4221" s="36" t="s">
        <v>52</v>
      </c>
      <c r="E4221" s="36" t="s">
        <v>934</v>
      </c>
      <c r="F4221" s="42">
        <f>SUMIFS('Sample - Superstore'!R:R,'Sample - Superstore'!$V:$V,$A4221,'Sample - Superstore'!$N:$N,$B4221)</f>
        <v>261.74</v>
      </c>
      <c r="G4221" s="43" t="str">
        <f>IF(OR($F4221&lt;Lower_Limit,$F4221&gt;Upper_Limit),TRUE,IF($F4221&gt;Upper_percentile,"P99",IF($F4221&lt;Lower_percentile,"P01","")))</f>
        <v/>
      </c>
      <c r="H4221" s="44">
        <f>SUMIFS('Sample - Superstore'!S:S,'Sample - Superstore'!$V:$V,$A4221,'Sample - Superstore'!$N:$N,$B4221)</f>
        <v>2</v>
      </c>
      <c r="I4221" s="45">
        <f>SUMIFS('Sample - Superstore'!T:T,'Sample - Superstore'!$V:$V,$A4221,'Sample - Superstore'!$N:$N,$B4221)</f>
        <v>0</v>
      </c>
      <c r="J4221" s="42">
        <f>SUMIFS('Sample - Superstore'!U:U,'Sample - Superstore'!$V:$V,$A4221,'Sample - Superstore'!$N:$N,$B4221)</f>
        <v>65.435</v>
      </c>
      <c r="N4221" s="40"/>
    </row>
    <row r="4222">
      <c r="A4222" s="41" t="s">
        <v>8640</v>
      </c>
      <c r="B4222" s="36" t="s">
        <v>7584</v>
      </c>
      <c r="C4222" s="36" t="s">
        <v>51</v>
      </c>
      <c r="D4222" s="36" t="s">
        <v>297</v>
      </c>
      <c r="E4222" s="36" t="s">
        <v>7585</v>
      </c>
      <c r="F4222" s="42">
        <f>SUMIFS('Sample - Superstore'!R:R,'Sample - Superstore'!$V:$V,$A4222,'Sample - Superstore'!$N:$N,$B4222)</f>
        <v>14.4</v>
      </c>
      <c r="G4222" s="43" t="str">
        <f>IF(OR($F4222&lt;Lower_Limit,$F4222&gt;Upper_Limit),TRUE,IF($F4222&gt;Upper_percentile,"P99",IF($F4222&lt;Lower_percentile,"P01","")))</f>
        <v/>
      </c>
      <c r="H4222" s="44">
        <f>SUMIFS('Sample - Superstore'!S:S,'Sample - Superstore'!$V:$V,$A4222,'Sample - Superstore'!$N:$N,$B4222)</f>
        <v>5</v>
      </c>
      <c r="I4222" s="45">
        <f>SUMIFS('Sample - Superstore'!T:T,'Sample - Superstore'!$V:$V,$A4222,'Sample - Superstore'!$N:$N,$B4222)</f>
        <v>0</v>
      </c>
      <c r="J4222" s="42">
        <f>SUMIFS('Sample - Superstore'!U:U,'Sample - Superstore'!$V:$V,$A4222,'Sample - Superstore'!$N:$N,$B4222)</f>
        <v>7.056</v>
      </c>
      <c r="N4222" s="40"/>
    </row>
    <row r="4223">
      <c r="A4223" s="41" t="s">
        <v>8640</v>
      </c>
      <c r="B4223" s="36" t="s">
        <v>3645</v>
      </c>
      <c r="C4223" s="36" t="s">
        <v>51</v>
      </c>
      <c r="D4223" s="36" t="s">
        <v>93</v>
      </c>
      <c r="E4223" s="36" t="s">
        <v>3646</v>
      </c>
      <c r="F4223" s="42">
        <f>SUMIFS('Sample - Superstore'!R:R,'Sample - Superstore'!$V:$V,$A4223,'Sample - Superstore'!$N:$N,$B4223)</f>
        <v>12.46138272</v>
      </c>
      <c r="G4223" s="43" t="str">
        <f>IF(OR($F4223&lt;Lower_Limit,$F4223&gt;Upper_Limit),TRUE,IF($F4223&gt;Upper_percentile,"P99",IF($F4223&lt;Lower_percentile,"P01","")))</f>
        <v/>
      </c>
      <c r="H4223" s="44">
        <f>SUMIFS('Sample - Superstore'!S:S,'Sample - Superstore'!$V:$V,$A4223,'Sample - Superstore'!$N:$N,$B4223)</f>
        <v>3</v>
      </c>
      <c r="I4223" s="45">
        <f>SUMIFS('Sample - Superstore'!T:T,'Sample - Superstore'!$V:$V,$A4223,'Sample - Superstore'!$N:$N,$B4223)</f>
        <v>0.2</v>
      </c>
      <c r="J4223" s="42">
        <f>SUMIFS('Sample - Superstore'!U:U,'Sample - Superstore'!$V:$V,$A4223,'Sample - Superstore'!$N:$N,$B4223)</f>
        <v>4.049949383</v>
      </c>
      <c r="N4223" s="40"/>
    </row>
    <row r="4224">
      <c r="A4224" s="41" t="s">
        <v>8640</v>
      </c>
      <c r="B4224" s="36" t="s">
        <v>4949</v>
      </c>
      <c r="C4224" s="36" t="s">
        <v>35</v>
      </c>
      <c r="D4224" s="36" t="s">
        <v>263</v>
      </c>
      <c r="E4224" s="36" t="s">
        <v>4950</v>
      </c>
      <c r="F4224" s="42">
        <f>SUMIFS('Sample - Superstore'!R:R,'Sample - Superstore'!$V:$V,$A4224,'Sample - Superstore'!$N:$N,$B4224)</f>
        <v>480.711363</v>
      </c>
      <c r="G4224" s="43" t="str">
        <f>IF(OR($F4224&lt;Lower_Limit,$F4224&gt;Upper_Limit),TRUE,IF($F4224&gt;Upper_percentile,"P99",IF($F4224&lt;Lower_percentile,"P01","")))</f>
        <v/>
      </c>
      <c r="H4224" s="44">
        <f>SUMIFS('Sample - Superstore'!S:S,'Sample - Superstore'!$V:$V,$A4224,'Sample - Superstore'!$N:$N,$B4224)</f>
        <v>6</v>
      </c>
      <c r="I4224" s="45">
        <f>SUMIFS('Sample - Superstore'!T:T,'Sample - Superstore'!$V:$V,$A4224,'Sample - Superstore'!$N:$N,$B4224)</f>
        <v>0.6</v>
      </c>
      <c r="J4224" s="42">
        <f>SUMIFS('Sample - Superstore'!U:U,'Sample - Superstore'!$V:$V,$A4224,'Sample - Superstore'!$N:$N,$B4224)</f>
        <v>-116.7441881</v>
      </c>
      <c r="N4224" s="40"/>
    </row>
    <row r="4225">
      <c r="A4225" s="41" t="s">
        <v>8640</v>
      </c>
      <c r="B4225" s="36" t="s">
        <v>616</v>
      </c>
      <c r="C4225" s="36" t="s">
        <v>51</v>
      </c>
      <c r="D4225" s="36" t="s">
        <v>76</v>
      </c>
      <c r="E4225" s="36" t="s">
        <v>617</v>
      </c>
      <c r="F4225" s="42">
        <f>SUMIFS('Sample - Superstore'!R:R,'Sample - Superstore'!$V:$V,$A4225,'Sample - Superstore'!$N:$N,$B4225)</f>
        <v>7.291769547</v>
      </c>
      <c r="G4225" s="43" t="str">
        <f>IF(OR($F4225&lt;Lower_Limit,$F4225&gt;Upper_Limit),TRUE,IF($F4225&gt;Upper_percentile,"P99",IF($F4225&lt;Lower_percentile,"P01","")))</f>
        <v/>
      </c>
      <c r="H4225" s="44">
        <f>SUMIFS('Sample - Superstore'!S:S,'Sample - Superstore'!$V:$V,$A4225,'Sample - Superstore'!$N:$N,$B4225)</f>
        <v>5</v>
      </c>
      <c r="I4225" s="45">
        <f>SUMIFS('Sample - Superstore'!T:T,'Sample - Superstore'!$V:$V,$A4225,'Sample - Superstore'!$N:$N,$B4225)</f>
        <v>0.8</v>
      </c>
      <c r="J4225" s="42">
        <f>SUMIFS('Sample - Superstore'!U:U,'Sample - Superstore'!$V:$V,$A4225,'Sample - Superstore'!$N:$N,$B4225)</f>
        <v>-12.76059671</v>
      </c>
      <c r="N4225" s="40"/>
    </row>
    <row r="4226">
      <c r="A4226" s="41" t="s">
        <v>8640</v>
      </c>
      <c r="B4226" s="36" t="s">
        <v>7217</v>
      </c>
      <c r="C4226" s="36" t="s">
        <v>39</v>
      </c>
      <c r="D4226" s="36" t="s">
        <v>40</v>
      </c>
      <c r="E4226" s="36" t="s">
        <v>7218</v>
      </c>
      <c r="F4226" s="42">
        <f>SUMIFS('Sample - Superstore'!R:R,'Sample - Superstore'!$V:$V,$A4226,'Sample - Superstore'!$N:$N,$B4226)</f>
        <v>2251.815802</v>
      </c>
      <c r="G4226" s="43" t="str">
        <f>IF(OR($F4226&lt;Lower_Limit,$F4226&gt;Upper_Limit),TRUE,IF($F4226&gt;Upper_percentile,"P99",IF($F4226&lt;Lower_percentile,"P01","")))</f>
        <v/>
      </c>
      <c r="H4226" s="44">
        <f>SUMIFS('Sample - Superstore'!S:S,'Sample - Superstore'!$V:$V,$A4226,'Sample - Superstore'!$N:$N,$B4226)</f>
        <v>8</v>
      </c>
      <c r="I4226" s="45">
        <f>SUMIFS('Sample - Superstore'!T:T,'Sample - Superstore'!$V:$V,$A4226,'Sample - Superstore'!$N:$N,$B4226)</f>
        <v>0.4</v>
      </c>
      <c r="J4226" s="42">
        <f>SUMIFS('Sample - Superstore'!U:U,'Sample - Superstore'!$V:$V,$A4226,'Sample - Superstore'!$N:$N,$B4226)</f>
        <v>140.7384877</v>
      </c>
      <c r="N4226" s="40"/>
    </row>
    <row r="4227">
      <c r="A4227" s="41" t="s">
        <v>8640</v>
      </c>
      <c r="B4227" s="36" t="s">
        <v>7588</v>
      </c>
      <c r="C4227" s="36" t="s">
        <v>39</v>
      </c>
      <c r="D4227" s="36" t="s">
        <v>446</v>
      </c>
      <c r="E4227" s="36" t="s">
        <v>7589</v>
      </c>
      <c r="F4227" s="42">
        <f>SUMIFS('Sample - Superstore'!R:R,'Sample - Superstore'!$V:$V,$A4227,'Sample - Superstore'!$N:$N,$B4227)</f>
        <v>603.4567901</v>
      </c>
      <c r="G4227" s="43" t="str">
        <f>IF(OR($F4227&lt;Lower_Limit,$F4227&gt;Upper_Limit),TRUE,IF($F4227&gt;Upper_percentile,"P99",IF($F4227&lt;Lower_percentile,"P01","")))</f>
        <v/>
      </c>
      <c r="H4227" s="44">
        <f>SUMIFS('Sample - Superstore'!S:S,'Sample - Superstore'!$V:$V,$A4227,'Sample - Superstore'!$N:$N,$B4227)</f>
        <v>4</v>
      </c>
      <c r="I4227" s="45">
        <f>SUMIFS('Sample - Superstore'!T:T,'Sample - Superstore'!$V:$V,$A4227,'Sample - Superstore'!$N:$N,$B4227)</f>
        <v>0</v>
      </c>
      <c r="J4227" s="42">
        <f>SUMIFS('Sample - Superstore'!U:U,'Sample - Superstore'!$V:$V,$A4227,'Sample - Superstore'!$N:$N,$B4227)</f>
        <v>283.6246914</v>
      </c>
      <c r="N4227" s="40"/>
    </row>
    <row r="4228">
      <c r="A4228" s="41" t="s">
        <v>8640</v>
      </c>
      <c r="B4228" s="36" t="s">
        <v>5430</v>
      </c>
      <c r="C4228" s="36" t="s">
        <v>51</v>
      </c>
      <c r="D4228" s="36" t="s">
        <v>52</v>
      </c>
      <c r="E4228" s="36" t="s">
        <v>5431</v>
      </c>
      <c r="F4228" s="42">
        <f>SUMIFS('Sample - Superstore'!R:R,'Sample - Superstore'!$V:$V,$A4228,'Sample - Superstore'!$N:$N,$B4228)</f>
        <v>99.94072016</v>
      </c>
      <c r="G4228" s="43" t="str">
        <f>IF(OR($F4228&lt;Lower_Limit,$F4228&gt;Upper_Limit),TRUE,IF($F4228&gt;Upper_percentile,"P99",IF($F4228&lt;Lower_percentile,"P01","")))</f>
        <v/>
      </c>
      <c r="H4228" s="44">
        <f>SUMIFS('Sample - Superstore'!S:S,'Sample - Superstore'!$V:$V,$A4228,'Sample - Superstore'!$N:$N,$B4228)</f>
        <v>7</v>
      </c>
      <c r="I4228" s="45">
        <f>SUMIFS('Sample - Superstore'!T:T,'Sample - Superstore'!$V:$V,$A4228,'Sample - Superstore'!$N:$N,$B4228)</f>
        <v>0</v>
      </c>
      <c r="J4228" s="42">
        <f>SUMIFS('Sample - Superstore'!U:U,'Sample - Superstore'!$V:$V,$A4228,'Sample - Superstore'!$N:$N,$B4228)</f>
        <v>27.98340165</v>
      </c>
      <c r="N4228" s="40"/>
    </row>
    <row r="4229">
      <c r="A4229" s="41" t="s">
        <v>8640</v>
      </c>
      <c r="B4229" s="36" t="s">
        <v>2401</v>
      </c>
      <c r="C4229" s="36" t="s">
        <v>51</v>
      </c>
      <c r="D4229" s="36" t="s">
        <v>93</v>
      </c>
      <c r="E4229" s="36" t="s">
        <v>2402</v>
      </c>
      <c r="F4229" s="42">
        <f>SUMIFS('Sample - Superstore'!R:R,'Sample - Superstore'!$V:$V,$A4229,'Sample - Superstore'!$N:$N,$B4229)</f>
        <v>8.82</v>
      </c>
      <c r="G4229" s="43" t="str">
        <f>IF(OR($F4229&lt;Lower_Limit,$F4229&gt;Upper_Limit),TRUE,IF($F4229&gt;Upper_percentile,"P99",IF($F4229&lt;Lower_percentile,"P01","")))</f>
        <v/>
      </c>
      <c r="H4229" s="44">
        <f>SUMIFS('Sample - Superstore'!S:S,'Sample - Superstore'!$V:$V,$A4229,'Sample - Superstore'!$N:$N,$B4229)</f>
        <v>3</v>
      </c>
      <c r="I4229" s="45">
        <f>SUMIFS('Sample - Superstore'!T:T,'Sample - Superstore'!$V:$V,$A4229,'Sample - Superstore'!$N:$N,$B4229)</f>
        <v>0</v>
      </c>
      <c r="J4229" s="42">
        <f>SUMIFS('Sample - Superstore'!U:U,'Sample - Superstore'!$V:$V,$A4229,'Sample - Superstore'!$N:$N,$B4229)</f>
        <v>2.3814</v>
      </c>
      <c r="N4229" s="40"/>
    </row>
    <row r="4230">
      <c r="A4230" s="41" t="s">
        <v>8640</v>
      </c>
      <c r="B4230" s="36" t="s">
        <v>3519</v>
      </c>
      <c r="C4230" s="36" t="s">
        <v>51</v>
      </c>
      <c r="D4230" s="36" t="s">
        <v>205</v>
      </c>
      <c r="E4230" s="36" t="s">
        <v>3520</v>
      </c>
      <c r="F4230" s="42">
        <f>SUMIFS('Sample - Superstore'!R:R,'Sample - Superstore'!$V:$V,$A4230,'Sample - Superstore'!$N:$N,$B4230)</f>
        <v>10.86</v>
      </c>
      <c r="G4230" s="43" t="str">
        <f>IF(OR($F4230&lt;Lower_Limit,$F4230&gt;Upper_Limit),TRUE,IF($F4230&gt;Upper_percentile,"P99",IF($F4230&lt;Lower_percentile,"P01","")))</f>
        <v/>
      </c>
      <c r="H4230" s="44">
        <f>SUMIFS('Sample - Superstore'!S:S,'Sample - Superstore'!$V:$V,$A4230,'Sample - Superstore'!$N:$N,$B4230)</f>
        <v>3</v>
      </c>
      <c r="I4230" s="45">
        <f>SUMIFS('Sample - Superstore'!T:T,'Sample - Superstore'!$V:$V,$A4230,'Sample - Superstore'!$N:$N,$B4230)</f>
        <v>0</v>
      </c>
      <c r="J4230" s="42">
        <f>SUMIFS('Sample - Superstore'!U:U,'Sample - Superstore'!$V:$V,$A4230,'Sample - Superstore'!$N:$N,$B4230)</f>
        <v>5.1042</v>
      </c>
      <c r="N4230" s="40"/>
    </row>
    <row r="4231">
      <c r="A4231" s="41" t="s">
        <v>8640</v>
      </c>
      <c r="B4231" s="36" t="s">
        <v>1570</v>
      </c>
      <c r="C4231" s="36" t="s">
        <v>51</v>
      </c>
      <c r="D4231" s="36" t="s">
        <v>124</v>
      </c>
      <c r="E4231" s="36" t="s">
        <v>1571</v>
      </c>
      <c r="F4231" s="42">
        <f>SUMIFS('Sample - Superstore'!R:R,'Sample - Superstore'!$V:$V,$A4231,'Sample - Superstore'!$N:$N,$B4231)</f>
        <v>143.7</v>
      </c>
      <c r="G4231" s="43" t="str">
        <f>IF(OR($F4231&lt;Lower_Limit,$F4231&gt;Upper_Limit),TRUE,IF($F4231&gt;Upper_percentile,"P99",IF($F4231&lt;Lower_percentile,"P01","")))</f>
        <v/>
      </c>
      <c r="H4231" s="44">
        <f>SUMIFS('Sample - Superstore'!S:S,'Sample - Superstore'!$V:$V,$A4231,'Sample - Superstore'!$N:$N,$B4231)</f>
        <v>3</v>
      </c>
      <c r="I4231" s="45">
        <f>SUMIFS('Sample - Superstore'!T:T,'Sample - Superstore'!$V:$V,$A4231,'Sample - Superstore'!$N:$N,$B4231)</f>
        <v>0</v>
      </c>
      <c r="J4231" s="42">
        <f>SUMIFS('Sample - Superstore'!U:U,'Sample - Superstore'!$V:$V,$A4231,'Sample - Superstore'!$N:$N,$B4231)</f>
        <v>68.976</v>
      </c>
      <c r="N4231" s="40"/>
    </row>
    <row r="4232">
      <c r="A4232" s="41" t="s">
        <v>8640</v>
      </c>
      <c r="B4232" s="36" t="s">
        <v>1662</v>
      </c>
      <c r="C4232" s="36" t="s">
        <v>51</v>
      </c>
      <c r="D4232" s="36" t="s">
        <v>124</v>
      </c>
      <c r="E4232" s="36" t="s">
        <v>1663</v>
      </c>
      <c r="F4232" s="42">
        <f>SUMIFS('Sample - Superstore'!R:R,'Sample - Superstore'!$V:$V,$A4232,'Sample - Superstore'!$N:$N,$B4232)</f>
        <v>28.57297119</v>
      </c>
      <c r="G4232" s="43" t="str">
        <f>IF(OR($F4232&lt;Lower_Limit,$F4232&gt;Upper_Limit),TRUE,IF($F4232&gt;Upper_percentile,"P99",IF($F4232&lt;Lower_percentile,"P01","")))</f>
        <v/>
      </c>
      <c r="H4232" s="44">
        <f>SUMIFS('Sample - Superstore'!S:S,'Sample - Superstore'!$V:$V,$A4232,'Sample - Superstore'!$N:$N,$B4232)</f>
        <v>4</v>
      </c>
      <c r="I4232" s="45">
        <f>SUMIFS('Sample - Superstore'!T:T,'Sample - Superstore'!$V:$V,$A4232,'Sample - Superstore'!$N:$N,$B4232)</f>
        <v>0</v>
      </c>
      <c r="J4232" s="42">
        <f>SUMIFS('Sample - Superstore'!U:U,'Sample - Superstore'!$V:$V,$A4232,'Sample - Superstore'!$N:$N,$B4232)</f>
        <v>12.85783704</v>
      </c>
      <c r="N4232" s="40"/>
    </row>
    <row r="4233">
      <c r="A4233" s="41" t="s">
        <v>8640</v>
      </c>
      <c r="B4233" s="36" t="s">
        <v>2475</v>
      </c>
      <c r="C4233" s="36" t="s">
        <v>51</v>
      </c>
      <c r="D4233" s="36" t="s">
        <v>93</v>
      </c>
      <c r="E4233" s="36" t="s">
        <v>2476</v>
      </c>
      <c r="F4233" s="42">
        <f>SUMIFS('Sample - Superstore'!R:R,'Sample - Superstore'!$V:$V,$A4233,'Sample - Superstore'!$N:$N,$B4233)</f>
        <v>11.22797037</v>
      </c>
      <c r="G4233" s="43" t="str">
        <f>IF(OR($F4233&lt;Lower_Limit,$F4233&gt;Upper_Limit),TRUE,IF($F4233&gt;Upper_percentile,"P99",IF($F4233&lt;Lower_percentile,"P01","")))</f>
        <v/>
      </c>
      <c r="H4233" s="44">
        <f>SUMIFS('Sample - Superstore'!S:S,'Sample - Superstore'!$V:$V,$A4233,'Sample - Superstore'!$N:$N,$B4233)</f>
        <v>2</v>
      </c>
      <c r="I4233" s="45">
        <f>SUMIFS('Sample - Superstore'!T:T,'Sample - Superstore'!$V:$V,$A4233,'Sample - Superstore'!$N:$N,$B4233)</f>
        <v>0.2</v>
      </c>
      <c r="J4233" s="42">
        <f>SUMIFS('Sample - Superstore'!U:U,'Sample - Superstore'!$V:$V,$A4233,'Sample - Superstore'!$N:$N,$B4233)</f>
        <v>0.7017481481</v>
      </c>
      <c r="N4233" s="40"/>
    </row>
    <row r="4234">
      <c r="A4234" s="41" t="s">
        <v>8640</v>
      </c>
      <c r="B4234" s="36" t="s">
        <v>3997</v>
      </c>
      <c r="C4234" s="36" t="s">
        <v>51</v>
      </c>
      <c r="D4234" s="36" t="s">
        <v>52</v>
      </c>
      <c r="E4234" s="36" t="s">
        <v>3998</v>
      </c>
      <c r="F4234" s="42">
        <f>SUMIFS('Sample - Superstore'!R:R,'Sample - Superstore'!$V:$V,$A4234,'Sample - Superstore'!$N:$N,$B4234)</f>
        <v>59.84226502</v>
      </c>
      <c r="G4234" s="43" t="str">
        <f>IF(OR($F4234&lt;Lower_Limit,$F4234&gt;Upper_Limit),TRUE,IF($F4234&gt;Upper_percentile,"P99",IF($F4234&lt;Lower_percentile,"P01","")))</f>
        <v/>
      </c>
      <c r="H4234" s="44">
        <f>SUMIFS('Sample - Superstore'!S:S,'Sample - Superstore'!$V:$V,$A4234,'Sample - Superstore'!$N:$N,$B4234)</f>
        <v>2</v>
      </c>
      <c r="I4234" s="45">
        <f>SUMIFS('Sample - Superstore'!T:T,'Sample - Superstore'!$V:$V,$A4234,'Sample - Superstore'!$N:$N,$B4234)</f>
        <v>0.2</v>
      </c>
      <c r="J4234" s="42">
        <f>SUMIFS('Sample - Superstore'!U:U,'Sample - Superstore'!$V:$V,$A4234,'Sample - Superstore'!$N:$N,$B4234)</f>
        <v>-3.740141564</v>
      </c>
      <c r="N4234" s="40"/>
    </row>
    <row r="4235">
      <c r="A4235" s="41" t="s">
        <v>8640</v>
      </c>
      <c r="B4235" s="36" t="s">
        <v>6840</v>
      </c>
      <c r="C4235" s="36" t="s">
        <v>51</v>
      </c>
      <c r="D4235" s="36" t="s">
        <v>124</v>
      </c>
      <c r="E4235" s="36" t="s">
        <v>6841</v>
      </c>
      <c r="F4235" s="42">
        <f>SUMIFS('Sample - Superstore'!R:R,'Sample - Superstore'!$V:$V,$A4235,'Sample - Superstore'!$N:$N,$B4235)</f>
        <v>24.448</v>
      </c>
      <c r="G4235" s="43" t="str">
        <f>IF(OR($F4235&lt;Lower_Limit,$F4235&gt;Upper_Limit),TRUE,IF($F4235&gt;Upper_percentile,"P99",IF($F4235&lt;Lower_percentile,"P01","")))</f>
        <v/>
      </c>
      <c r="H4235" s="44">
        <f>SUMIFS('Sample - Superstore'!S:S,'Sample - Superstore'!$V:$V,$A4235,'Sample - Superstore'!$N:$N,$B4235)</f>
        <v>3</v>
      </c>
      <c r="I4235" s="45">
        <f>SUMIFS('Sample - Superstore'!T:T,'Sample - Superstore'!$V:$V,$A4235,'Sample - Superstore'!$N:$N,$B4235)</f>
        <v>0</v>
      </c>
      <c r="J4235" s="42">
        <f>SUMIFS('Sample - Superstore'!U:U,'Sample - Superstore'!$V:$V,$A4235,'Sample - Superstore'!$N:$N,$B4235)</f>
        <v>11.73504</v>
      </c>
      <c r="N4235" s="40"/>
    </row>
    <row r="4236">
      <c r="A4236" s="41" t="s">
        <v>8640</v>
      </c>
      <c r="B4236" s="36" t="s">
        <v>189</v>
      </c>
      <c r="C4236" s="36" t="s">
        <v>35</v>
      </c>
      <c r="D4236" s="36" t="s">
        <v>121</v>
      </c>
      <c r="E4236" s="36" t="s">
        <v>190</v>
      </c>
      <c r="F4236" s="42">
        <f>SUMIFS('Sample - Superstore'!R:R,'Sample - Superstore'!$V:$V,$A4236,'Sample - Superstore'!$N:$N,$B4236)</f>
        <v>12.34976132</v>
      </c>
      <c r="G4236" s="43" t="str">
        <f>IF(OR($F4236&lt;Lower_Limit,$F4236&gt;Upper_Limit),TRUE,IF($F4236&gt;Upper_percentile,"P99",IF($F4236&lt;Lower_percentile,"P01","")))</f>
        <v/>
      </c>
      <c r="H4236" s="44">
        <f>SUMIFS('Sample - Superstore'!S:S,'Sample - Superstore'!$V:$V,$A4236,'Sample - Superstore'!$N:$N,$B4236)</f>
        <v>2</v>
      </c>
      <c r="I4236" s="45">
        <f>SUMIFS('Sample - Superstore'!T:T,'Sample - Superstore'!$V:$V,$A4236,'Sample - Superstore'!$N:$N,$B4236)</f>
        <v>0</v>
      </c>
      <c r="J4236" s="42">
        <f>SUMIFS('Sample - Superstore'!U:U,'Sample - Superstore'!$V:$V,$A4236,'Sample - Superstore'!$N:$N,$B4236)</f>
        <v>4.075421235</v>
      </c>
      <c r="N4236" s="40"/>
    </row>
    <row r="4237">
      <c r="A4237" s="41" t="s">
        <v>8640</v>
      </c>
      <c r="B4237" s="36" t="s">
        <v>3233</v>
      </c>
      <c r="C4237" s="36" t="s">
        <v>51</v>
      </c>
      <c r="D4237" s="36" t="s">
        <v>76</v>
      </c>
      <c r="E4237" s="36" t="s">
        <v>3234</v>
      </c>
      <c r="F4237" s="42">
        <f>SUMIFS('Sample - Superstore'!R:R,'Sample - Superstore'!$V:$V,$A4237,'Sample - Superstore'!$N:$N,$B4237)</f>
        <v>10.08</v>
      </c>
      <c r="G4237" s="43" t="str">
        <f>IF(OR($F4237&lt;Lower_Limit,$F4237&gt;Upper_Limit),TRUE,IF($F4237&gt;Upper_percentile,"P99",IF($F4237&lt;Lower_percentile,"P01","")))</f>
        <v/>
      </c>
      <c r="H4237" s="44">
        <f>SUMIFS('Sample - Superstore'!S:S,'Sample - Superstore'!$V:$V,$A4237,'Sample - Superstore'!$N:$N,$B4237)</f>
        <v>7</v>
      </c>
      <c r="I4237" s="45">
        <f>SUMIFS('Sample - Superstore'!T:T,'Sample - Superstore'!$V:$V,$A4237,'Sample - Superstore'!$N:$N,$B4237)</f>
        <v>0.2</v>
      </c>
      <c r="J4237" s="42">
        <f>SUMIFS('Sample - Superstore'!U:U,'Sample - Superstore'!$V:$V,$A4237,'Sample - Superstore'!$N:$N,$B4237)</f>
        <v>3.528</v>
      </c>
      <c r="N4237" s="40"/>
    </row>
    <row r="4238">
      <c r="A4238" s="41" t="s">
        <v>8640</v>
      </c>
      <c r="B4238" s="36" t="s">
        <v>6888</v>
      </c>
      <c r="C4238" s="36" t="s">
        <v>39</v>
      </c>
      <c r="D4238" s="36" t="s">
        <v>61</v>
      </c>
      <c r="E4238" s="36" t="s">
        <v>6889</v>
      </c>
      <c r="F4238" s="42">
        <f>SUMIFS('Sample - Superstore'!R:R,'Sample - Superstore'!$V:$V,$A4238,'Sample - Superstore'!$N:$N,$B4238)</f>
        <v>101.34</v>
      </c>
      <c r="G4238" s="43" t="str">
        <f>IF(OR($F4238&lt;Lower_Limit,$F4238&gt;Upper_Limit),TRUE,IF($F4238&gt;Upper_percentile,"P99",IF($F4238&lt;Lower_percentile,"P01","")))</f>
        <v/>
      </c>
      <c r="H4238" s="44">
        <f>SUMIFS('Sample - Superstore'!S:S,'Sample - Superstore'!$V:$V,$A4238,'Sample - Superstore'!$N:$N,$B4238)</f>
        <v>3</v>
      </c>
      <c r="I4238" s="45">
        <f>SUMIFS('Sample - Superstore'!T:T,'Sample - Superstore'!$V:$V,$A4238,'Sample - Superstore'!$N:$N,$B4238)</f>
        <v>0</v>
      </c>
      <c r="J4238" s="42">
        <f>SUMIFS('Sample - Superstore'!U:U,'Sample - Superstore'!$V:$V,$A4238,'Sample - Superstore'!$N:$N,$B4238)</f>
        <v>8.1072</v>
      </c>
      <c r="N4238" s="40"/>
    </row>
    <row r="4239">
      <c r="A4239" s="41" t="s">
        <v>8640</v>
      </c>
      <c r="B4239" s="36" t="s">
        <v>2009</v>
      </c>
      <c r="C4239" s="36" t="s">
        <v>39</v>
      </c>
      <c r="D4239" s="36" t="s">
        <v>40</v>
      </c>
      <c r="E4239" s="36" t="s">
        <v>2010</v>
      </c>
      <c r="F4239" s="42">
        <f>SUMIFS('Sample - Superstore'!R:R,'Sample - Superstore'!$V:$V,$A4239,'Sample - Superstore'!$N:$N,$B4239)</f>
        <v>60.86795103</v>
      </c>
      <c r="G4239" s="43" t="str">
        <f>IF(OR($F4239&lt;Lower_Limit,$F4239&gt;Upper_Limit),TRUE,IF($F4239&gt;Upper_percentile,"P99",IF($F4239&lt;Lower_percentile,"P01","")))</f>
        <v/>
      </c>
      <c r="H4239" s="44">
        <f>SUMIFS('Sample - Superstore'!S:S,'Sample - Superstore'!$V:$V,$A4239,'Sample - Superstore'!$N:$N,$B4239)</f>
        <v>8</v>
      </c>
      <c r="I4239" s="45">
        <f>SUMIFS('Sample - Superstore'!T:T,'Sample - Superstore'!$V:$V,$A4239,'Sample - Superstore'!$N:$N,$B4239)</f>
        <v>0</v>
      </c>
      <c r="J4239" s="42">
        <f>SUMIFS('Sample - Superstore'!U:U,'Sample - Superstore'!$V:$V,$A4239,'Sample - Superstore'!$N:$N,$B4239)</f>
        <v>17.04302629</v>
      </c>
      <c r="N4239" s="40"/>
    </row>
    <row r="4240">
      <c r="A4240" s="41" t="s">
        <v>8640</v>
      </c>
      <c r="B4240" s="36" t="s">
        <v>7601</v>
      </c>
      <c r="C4240" s="36" t="s">
        <v>51</v>
      </c>
      <c r="D4240" s="36" t="s">
        <v>124</v>
      </c>
      <c r="E4240" s="36" t="s">
        <v>7602</v>
      </c>
      <c r="F4240" s="42">
        <f>SUMIFS('Sample - Superstore'!R:R,'Sample - Superstore'!$V:$V,$A4240,'Sample - Superstore'!$N:$N,$B4240)</f>
        <v>32.07398091</v>
      </c>
      <c r="G4240" s="43" t="str">
        <f>IF(OR($F4240&lt;Lower_Limit,$F4240&gt;Upper_Limit),TRUE,IF($F4240&gt;Upper_percentile,"P99",IF($F4240&lt;Lower_percentile,"P01","")))</f>
        <v/>
      </c>
      <c r="H4240" s="44">
        <f>SUMIFS('Sample - Superstore'!S:S,'Sample - Superstore'!$V:$V,$A4240,'Sample - Superstore'!$N:$N,$B4240)</f>
        <v>7</v>
      </c>
      <c r="I4240" s="45">
        <f>SUMIFS('Sample - Superstore'!T:T,'Sample - Superstore'!$V:$V,$A4240,'Sample - Superstore'!$N:$N,$B4240)</f>
        <v>0</v>
      </c>
      <c r="J4240" s="42">
        <f>SUMIFS('Sample - Superstore'!U:U,'Sample - Superstore'!$V:$V,$A4240,'Sample - Superstore'!$N:$N,$B4240)</f>
        <v>15.39551084</v>
      </c>
      <c r="N4240" s="40"/>
    </row>
    <row r="4241">
      <c r="A4241" s="41" t="s">
        <v>8640</v>
      </c>
      <c r="B4241" s="36" t="s">
        <v>3566</v>
      </c>
      <c r="C4241" s="36" t="s">
        <v>51</v>
      </c>
      <c r="D4241" s="36" t="s">
        <v>124</v>
      </c>
      <c r="E4241" s="36" t="s">
        <v>3567</v>
      </c>
      <c r="F4241" s="42">
        <f>SUMIFS('Sample - Superstore'!R:R,'Sample - Superstore'!$V:$V,$A4241,'Sample - Superstore'!$N:$N,$B4241)</f>
        <v>16.56799521</v>
      </c>
      <c r="G4241" s="43" t="str">
        <f>IF(OR($F4241&lt;Lower_Limit,$F4241&gt;Upper_Limit),TRUE,IF($F4241&gt;Upper_percentile,"P99",IF($F4241&lt;Lower_percentile,"P01","")))</f>
        <v/>
      </c>
      <c r="H4241" s="44">
        <f>SUMIFS('Sample - Superstore'!S:S,'Sample - Superstore'!$V:$V,$A4241,'Sample - Superstore'!$N:$N,$B4241)</f>
        <v>4</v>
      </c>
      <c r="I4241" s="45">
        <f>SUMIFS('Sample - Superstore'!T:T,'Sample - Superstore'!$V:$V,$A4241,'Sample - Superstore'!$N:$N,$B4241)</f>
        <v>0</v>
      </c>
      <c r="J4241" s="42">
        <f>SUMIFS('Sample - Superstore'!U:U,'Sample - Superstore'!$V:$V,$A4241,'Sample - Superstore'!$N:$N,$B4241)</f>
        <v>7.9526377</v>
      </c>
      <c r="N4241" s="40"/>
    </row>
    <row r="4242">
      <c r="A4242" s="41" t="s">
        <v>8640</v>
      </c>
      <c r="B4242" s="36" t="s">
        <v>7603</v>
      </c>
      <c r="C4242" s="36" t="s">
        <v>35</v>
      </c>
      <c r="D4242" s="36" t="s">
        <v>121</v>
      </c>
      <c r="E4242" s="36" t="s">
        <v>7604</v>
      </c>
      <c r="F4242" s="42">
        <f>SUMIFS('Sample - Superstore'!R:R,'Sample - Superstore'!$V:$V,$A4242,'Sample - Superstore'!$N:$N,$B4242)</f>
        <v>12.97648292</v>
      </c>
      <c r="G4242" s="43" t="str">
        <f>IF(OR($F4242&lt;Lower_Limit,$F4242&gt;Upper_Limit),TRUE,IF($F4242&gt;Upper_percentile,"P99",IF($F4242&lt;Lower_percentile,"P01","")))</f>
        <v/>
      </c>
      <c r="H4242" s="44">
        <f>SUMIFS('Sample - Superstore'!S:S,'Sample - Superstore'!$V:$V,$A4242,'Sample - Superstore'!$N:$N,$B4242)</f>
        <v>4</v>
      </c>
      <c r="I4242" s="45">
        <f>SUMIFS('Sample - Superstore'!T:T,'Sample - Superstore'!$V:$V,$A4242,'Sample - Superstore'!$N:$N,$B4242)</f>
        <v>0</v>
      </c>
      <c r="J4242" s="42">
        <f>SUMIFS('Sample - Superstore'!U:U,'Sample - Superstore'!$V:$V,$A4242,'Sample - Superstore'!$N:$N,$B4242)</f>
        <v>4.412004192</v>
      </c>
      <c r="N4242" s="40"/>
    </row>
    <row r="4243">
      <c r="A4243" s="41" t="s">
        <v>8640</v>
      </c>
      <c r="B4243" s="36" t="s">
        <v>3954</v>
      </c>
      <c r="C4243" s="36" t="s">
        <v>39</v>
      </c>
      <c r="D4243" s="36" t="s">
        <v>40</v>
      </c>
      <c r="E4243" s="36" t="s">
        <v>3955</v>
      </c>
      <c r="F4243" s="42">
        <f>SUMIFS('Sample - Superstore'!R:R,'Sample - Superstore'!$V:$V,$A4243,'Sample - Superstore'!$N:$N,$B4243)</f>
        <v>262.7812005</v>
      </c>
      <c r="G4243" s="43" t="str">
        <f>IF(OR($F4243&lt;Lower_Limit,$F4243&gt;Upper_Limit),TRUE,IF($F4243&gt;Upper_percentile,"P99",IF($F4243&lt;Lower_percentile,"P01","")))</f>
        <v/>
      </c>
      <c r="H4243" s="44">
        <f>SUMIFS('Sample - Superstore'!S:S,'Sample - Superstore'!$V:$V,$A4243,'Sample - Superstore'!$N:$N,$B4243)</f>
        <v>2</v>
      </c>
      <c r="I4243" s="45">
        <f>SUMIFS('Sample - Superstore'!T:T,'Sample - Superstore'!$V:$V,$A4243,'Sample - Superstore'!$N:$N,$B4243)</f>
        <v>0</v>
      </c>
      <c r="J4243" s="42">
        <f>SUMIFS('Sample - Superstore'!U:U,'Sample - Superstore'!$V:$V,$A4243,'Sample - Superstore'!$N:$N,$B4243)</f>
        <v>76.20654815</v>
      </c>
      <c r="N4243" s="40"/>
    </row>
    <row r="4244">
      <c r="A4244" s="41" t="s">
        <v>8640</v>
      </c>
      <c r="B4244" s="36" t="s">
        <v>3226</v>
      </c>
      <c r="C4244" s="36" t="s">
        <v>51</v>
      </c>
      <c r="D4244" s="36" t="s">
        <v>635</v>
      </c>
      <c r="E4244" s="36" t="s">
        <v>3227</v>
      </c>
      <c r="F4244" s="42">
        <f>SUMIFS('Sample - Superstore'!R:R,'Sample - Superstore'!$V:$V,$A4244,'Sample - Superstore'!$N:$N,$B4244)</f>
        <v>21.96449745</v>
      </c>
      <c r="G4244" s="43" t="str">
        <f>IF(OR($F4244&lt;Lower_Limit,$F4244&gt;Upper_Limit),TRUE,IF($F4244&gt;Upper_percentile,"P99",IF($F4244&lt;Lower_percentile,"P01","")))</f>
        <v/>
      </c>
      <c r="H4244" s="44">
        <f>SUMIFS('Sample - Superstore'!S:S,'Sample - Superstore'!$V:$V,$A4244,'Sample - Superstore'!$N:$N,$B4244)</f>
        <v>2</v>
      </c>
      <c r="I4244" s="45">
        <f>SUMIFS('Sample - Superstore'!T:T,'Sample - Superstore'!$V:$V,$A4244,'Sample - Superstore'!$N:$N,$B4244)</f>
        <v>0</v>
      </c>
      <c r="J4244" s="42">
        <f>SUMIFS('Sample - Superstore'!U:U,'Sample - Superstore'!$V:$V,$A4244,'Sample - Superstore'!$N:$N,$B4244)</f>
        <v>6.36970426</v>
      </c>
      <c r="N4244" s="40"/>
    </row>
    <row r="4245">
      <c r="A4245" s="41" t="s">
        <v>8640</v>
      </c>
      <c r="B4245" s="36" t="s">
        <v>6618</v>
      </c>
      <c r="C4245" s="36" t="s">
        <v>51</v>
      </c>
      <c r="D4245" s="36" t="s">
        <v>124</v>
      </c>
      <c r="E4245" s="36" t="s">
        <v>6619</v>
      </c>
      <c r="F4245" s="42">
        <f>SUMIFS('Sample - Superstore'!R:R,'Sample - Superstore'!$V:$V,$A4245,'Sample - Superstore'!$N:$N,$B4245)</f>
        <v>153.5202263</v>
      </c>
      <c r="G4245" s="43" t="str">
        <f>IF(OR($F4245&lt;Lower_Limit,$F4245&gt;Upper_Limit),TRUE,IF($F4245&gt;Upper_percentile,"P99",IF($F4245&lt;Lower_percentile,"P01","")))</f>
        <v/>
      </c>
      <c r="H4245" s="44">
        <f>SUMIFS('Sample - Superstore'!S:S,'Sample - Superstore'!$V:$V,$A4245,'Sample - Superstore'!$N:$N,$B4245)</f>
        <v>5</v>
      </c>
      <c r="I4245" s="45">
        <f>SUMIFS('Sample - Superstore'!T:T,'Sample - Superstore'!$V:$V,$A4245,'Sample - Superstore'!$N:$N,$B4245)</f>
        <v>0</v>
      </c>
      <c r="J4245" s="42">
        <f>SUMIFS('Sample - Superstore'!U:U,'Sample - Superstore'!$V:$V,$A4245,'Sample - Superstore'!$N:$N,$B4245)</f>
        <v>72.15450635</v>
      </c>
      <c r="N4245" s="40"/>
    </row>
    <row r="4246">
      <c r="A4246" s="41" t="s">
        <v>8640</v>
      </c>
      <c r="B4246" s="36" t="s">
        <v>5403</v>
      </c>
      <c r="C4246" s="36" t="s">
        <v>51</v>
      </c>
      <c r="D4246" s="36" t="s">
        <v>205</v>
      </c>
      <c r="E4246" s="36" t="s">
        <v>5404</v>
      </c>
      <c r="F4246" s="42">
        <f>SUMIFS('Sample - Superstore'!R:R,'Sample - Superstore'!$V:$V,$A4246,'Sample - Superstore'!$N:$N,$B4246)</f>
        <v>144.4343572</v>
      </c>
      <c r="G4246" s="43" t="str">
        <f>IF(OR($F4246&lt;Lower_Limit,$F4246&gt;Upper_Limit),TRUE,IF($F4246&gt;Upper_percentile,"P99",IF($F4246&lt;Lower_percentile,"P01","")))</f>
        <v/>
      </c>
      <c r="H4246" s="44">
        <f>SUMIFS('Sample - Superstore'!S:S,'Sample - Superstore'!$V:$V,$A4246,'Sample - Superstore'!$N:$N,$B4246)</f>
        <v>4</v>
      </c>
      <c r="I4246" s="45">
        <f>SUMIFS('Sample - Superstore'!T:T,'Sample - Superstore'!$V:$V,$A4246,'Sample - Superstore'!$N:$N,$B4246)</f>
        <v>0.2</v>
      </c>
      <c r="J4246" s="42">
        <f>SUMIFS('Sample - Superstore'!U:U,'Sample - Superstore'!$V:$V,$A4246,'Sample - Superstore'!$N:$N,$B4246)</f>
        <v>45.13573663</v>
      </c>
      <c r="N4246" s="40"/>
    </row>
    <row r="4247">
      <c r="A4247" s="41" t="s">
        <v>8640</v>
      </c>
      <c r="B4247" s="36" t="s">
        <v>3101</v>
      </c>
      <c r="C4247" s="36" t="s">
        <v>39</v>
      </c>
      <c r="D4247" s="36" t="s">
        <v>40</v>
      </c>
      <c r="E4247" s="36" t="s">
        <v>3102</v>
      </c>
      <c r="F4247" s="42">
        <f>SUMIFS('Sample - Superstore'!R:R,'Sample - Superstore'!$V:$V,$A4247,'Sample - Superstore'!$N:$N,$B4247)</f>
        <v>191.976</v>
      </c>
      <c r="G4247" s="43" t="str">
        <f>IF(OR($F4247&lt;Lower_Limit,$F4247&gt;Upper_Limit),TRUE,IF($F4247&gt;Upper_percentile,"P99",IF($F4247&lt;Lower_percentile,"P01","")))</f>
        <v/>
      </c>
      <c r="H4247" s="44">
        <f>SUMIFS('Sample - Superstore'!S:S,'Sample - Superstore'!$V:$V,$A4247,'Sample - Superstore'!$N:$N,$B4247)</f>
        <v>3</v>
      </c>
      <c r="I4247" s="45">
        <f>SUMIFS('Sample - Superstore'!T:T,'Sample - Superstore'!$V:$V,$A4247,'Sample - Superstore'!$N:$N,$B4247)</f>
        <v>0.2</v>
      </c>
      <c r="J4247" s="42">
        <f>SUMIFS('Sample - Superstore'!U:U,'Sample - Superstore'!$V:$V,$A4247,'Sample - Superstore'!$N:$N,$B4247)</f>
        <v>19.1976</v>
      </c>
      <c r="N4247" s="40"/>
    </row>
    <row r="4248">
      <c r="A4248" s="41" t="s">
        <v>8640</v>
      </c>
      <c r="B4248" s="36" t="s">
        <v>998</v>
      </c>
      <c r="C4248" s="36" t="s">
        <v>35</v>
      </c>
      <c r="D4248" s="36" t="s">
        <v>121</v>
      </c>
      <c r="E4248" s="36" t="s">
        <v>999</v>
      </c>
      <c r="F4248" s="42">
        <f>SUMIFS('Sample - Superstore'!R:R,'Sample - Superstore'!$V:$V,$A4248,'Sample - Superstore'!$N:$N,$B4248)</f>
        <v>424.4152593</v>
      </c>
      <c r="G4248" s="43" t="str">
        <f>IF(OR($F4248&lt;Lower_Limit,$F4248&gt;Upper_Limit),TRUE,IF($F4248&gt;Upper_percentile,"P99",IF($F4248&lt;Lower_percentile,"P01","")))</f>
        <v/>
      </c>
      <c r="H4248" s="44">
        <f>SUMIFS('Sample - Superstore'!S:S,'Sample - Superstore'!$V:$V,$A4248,'Sample - Superstore'!$N:$N,$B4248)</f>
        <v>9</v>
      </c>
      <c r="I4248" s="45">
        <f>SUMIFS('Sample - Superstore'!T:T,'Sample - Superstore'!$V:$V,$A4248,'Sample - Superstore'!$N:$N,$B4248)</f>
        <v>0.2</v>
      </c>
      <c r="J4248" s="42">
        <f>SUMIFS('Sample - Superstore'!U:U,'Sample - Superstore'!$V:$V,$A4248,'Sample - Superstore'!$N:$N,$B4248)</f>
        <v>66.39815556</v>
      </c>
      <c r="N4248" s="40"/>
    </row>
    <row r="4249">
      <c r="A4249" s="41" t="s">
        <v>8640</v>
      </c>
      <c r="B4249" s="36" t="s">
        <v>6447</v>
      </c>
      <c r="C4249" s="36" t="s">
        <v>35</v>
      </c>
      <c r="D4249" s="36" t="s">
        <v>36</v>
      </c>
      <c r="E4249" s="36" t="s">
        <v>6448</v>
      </c>
      <c r="F4249" s="42">
        <f>SUMIFS('Sample - Superstore'!R:R,'Sample - Superstore'!$V:$V,$A4249,'Sample - Superstore'!$N:$N,$B4249)</f>
        <v>377.2783704</v>
      </c>
      <c r="G4249" s="43" t="str">
        <f>IF(OR($F4249&lt;Lower_Limit,$F4249&gt;Upper_Limit),TRUE,IF($F4249&gt;Upper_percentile,"P99",IF($F4249&lt;Lower_percentile,"P01","")))</f>
        <v/>
      </c>
      <c r="H4249" s="44">
        <f>SUMIFS('Sample - Superstore'!S:S,'Sample - Superstore'!$V:$V,$A4249,'Sample - Superstore'!$N:$N,$B4249)</f>
        <v>4</v>
      </c>
      <c r="I4249" s="45">
        <f>SUMIFS('Sample - Superstore'!T:T,'Sample - Superstore'!$V:$V,$A4249,'Sample - Superstore'!$N:$N,$B4249)</f>
        <v>0.7</v>
      </c>
      <c r="J4249" s="42">
        <f>SUMIFS('Sample - Superstore'!U:U,'Sample - Superstore'!$V:$V,$A4249,'Sample - Superstore'!$N:$N,$B4249)</f>
        <v>-76.44143704</v>
      </c>
      <c r="N4249" s="40"/>
    </row>
    <row r="4250">
      <c r="A4250" s="41" t="s">
        <v>8640</v>
      </c>
      <c r="B4250" s="36" t="s">
        <v>2391</v>
      </c>
      <c r="C4250" s="36" t="s">
        <v>51</v>
      </c>
      <c r="D4250" s="36" t="s">
        <v>124</v>
      </c>
      <c r="E4250" s="36" t="s">
        <v>2392</v>
      </c>
      <c r="F4250" s="42">
        <f>SUMIFS('Sample - Superstore'!R:R,'Sample - Superstore'!$V:$V,$A4250,'Sample - Superstore'!$N:$N,$B4250)</f>
        <v>40.76</v>
      </c>
      <c r="G4250" s="43" t="str">
        <f>IF(OR($F4250&lt;Lower_Limit,$F4250&gt;Upper_Limit),TRUE,IF($F4250&gt;Upper_percentile,"P99",IF($F4250&lt;Lower_percentile,"P01","")))</f>
        <v/>
      </c>
      <c r="H4250" s="44">
        <f>SUMIFS('Sample - Superstore'!S:S,'Sample - Superstore'!$V:$V,$A4250,'Sample - Superstore'!$N:$N,$B4250)</f>
        <v>5</v>
      </c>
      <c r="I4250" s="45">
        <f>SUMIFS('Sample - Superstore'!T:T,'Sample - Superstore'!$V:$V,$A4250,'Sample - Superstore'!$N:$N,$B4250)</f>
        <v>0</v>
      </c>
      <c r="J4250" s="42">
        <f>SUMIFS('Sample - Superstore'!U:U,'Sample - Superstore'!$V:$V,$A4250,'Sample - Superstore'!$N:$N,$B4250)</f>
        <v>19.5648</v>
      </c>
      <c r="N4250" s="40"/>
    </row>
    <row r="4251">
      <c r="A4251" s="41" t="s">
        <v>8640</v>
      </c>
      <c r="B4251" s="36" t="s">
        <v>4832</v>
      </c>
      <c r="C4251" s="36" t="s">
        <v>39</v>
      </c>
      <c r="D4251" s="36" t="s">
        <v>61</v>
      </c>
      <c r="E4251" s="36" t="s">
        <v>4833</v>
      </c>
      <c r="F4251" s="42">
        <f>SUMIFS('Sample - Superstore'!R:R,'Sample - Superstore'!$V:$V,$A4251,'Sample - Superstore'!$N:$N,$B4251)</f>
        <v>149.95</v>
      </c>
      <c r="G4251" s="43" t="str">
        <f>IF(OR($F4251&lt;Lower_Limit,$F4251&gt;Upper_Limit),TRUE,IF($F4251&gt;Upper_percentile,"P99",IF($F4251&lt;Lower_percentile,"P01","")))</f>
        <v/>
      </c>
      <c r="H4251" s="44">
        <f>SUMIFS('Sample - Superstore'!S:S,'Sample - Superstore'!$V:$V,$A4251,'Sample - Superstore'!$N:$N,$B4251)</f>
        <v>5</v>
      </c>
      <c r="I4251" s="45">
        <f>SUMIFS('Sample - Superstore'!T:T,'Sample - Superstore'!$V:$V,$A4251,'Sample - Superstore'!$N:$N,$B4251)</f>
        <v>0</v>
      </c>
      <c r="J4251" s="42">
        <f>SUMIFS('Sample - Superstore'!U:U,'Sample - Superstore'!$V:$V,$A4251,'Sample - Superstore'!$N:$N,$B4251)</f>
        <v>31.4895</v>
      </c>
      <c r="N4251" s="40"/>
    </row>
    <row r="4252">
      <c r="A4252" s="41" t="s">
        <v>8640</v>
      </c>
      <c r="B4252" s="36" t="s">
        <v>3194</v>
      </c>
      <c r="C4252" s="36" t="s">
        <v>51</v>
      </c>
      <c r="D4252" s="36" t="s">
        <v>93</v>
      </c>
      <c r="E4252" s="36" t="s">
        <v>3195</v>
      </c>
      <c r="F4252" s="42">
        <f>SUMIFS('Sample - Superstore'!R:R,'Sample - Superstore'!$V:$V,$A4252,'Sample - Superstore'!$N:$N,$B4252)</f>
        <v>23.32</v>
      </c>
      <c r="G4252" s="43" t="str">
        <f>IF(OR($F4252&lt;Lower_Limit,$F4252&gt;Upper_Limit),TRUE,IF($F4252&gt;Upper_percentile,"P99",IF($F4252&lt;Lower_percentile,"P01","")))</f>
        <v/>
      </c>
      <c r="H4252" s="44">
        <f>SUMIFS('Sample - Superstore'!S:S,'Sample - Superstore'!$V:$V,$A4252,'Sample - Superstore'!$N:$N,$B4252)</f>
        <v>2</v>
      </c>
      <c r="I4252" s="45">
        <f>SUMIFS('Sample - Superstore'!T:T,'Sample - Superstore'!$V:$V,$A4252,'Sample - Superstore'!$N:$N,$B4252)</f>
        <v>0</v>
      </c>
      <c r="J4252" s="42">
        <f>SUMIFS('Sample - Superstore'!U:U,'Sample - Superstore'!$V:$V,$A4252,'Sample - Superstore'!$N:$N,$B4252)</f>
        <v>6.0632</v>
      </c>
      <c r="N4252" s="40"/>
    </row>
    <row r="4253">
      <c r="A4253" s="41" t="s">
        <v>8640</v>
      </c>
      <c r="B4253" s="36" t="s">
        <v>1168</v>
      </c>
      <c r="C4253" s="36" t="s">
        <v>51</v>
      </c>
      <c r="D4253" s="36" t="s">
        <v>93</v>
      </c>
      <c r="E4253" s="36" t="s">
        <v>1169</v>
      </c>
      <c r="F4253" s="42">
        <f>SUMIFS('Sample - Superstore'!R:R,'Sample - Superstore'!$V:$V,$A4253,'Sample - Superstore'!$N:$N,$B4253)</f>
        <v>16.74</v>
      </c>
      <c r="G4253" s="43" t="str">
        <f>IF(OR($F4253&lt;Lower_Limit,$F4253&gt;Upper_Limit),TRUE,IF($F4253&gt;Upper_percentile,"P99",IF($F4253&lt;Lower_percentile,"P01","")))</f>
        <v/>
      </c>
      <c r="H4253" s="44">
        <f>SUMIFS('Sample - Superstore'!S:S,'Sample - Superstore'!$V:$V,$A4253,'Sample - Superstore'!$N:$N,$B4253)</f>
        <v>3</v>
      </c>
      <c r="I4253" s="45">
        <f>SUMIFS('Sample - Superstore'!T:T,'Sample - Superstore'!$V:$V,$A4253,'Sample - Superstore'!$N:$N,$B4253)</f>
        <v>0</v>
      </c>
      <c r="J4253" s="42">
        <f>SUMIFS('Sample - Superstore'!U:U,'Sample - Superstore'!$V:$V,$A4253,'Sample - Superstore'!$N:$N,$B4253)</f>
        <v>4.8546</v>
      </c>
      <c r="N4253" s="40"/>
    </row>
    <row r="4254">
      <c r="A4254" s="41" t="s">
        <v>8640</v>
      </c>
      <c r="B4254" s="36" t="s">
        <v>4094</v>
      </c>
      <c r="C4254" s="36" t="s">
        <v>51</v>
      </c>
      <c r="D4254" s="36" t="s">
        <v>93</v>
      </c>
      <c r="E4254" s="36" t="s">
        <v>4095</v>
      </c>
      <c r="F4254" s="42">
        <f>SUMIFS('Sample - Superstore'!R:R,'Sample - Superstore'!$V:$V,$A4254,'Sample - Superstore'!$N:$N,$B4254)</f>
        <v>22.38426596</v>
      </c>
      <c r="G4254" s="43" t="str">
        <f>IF(OR($F4254&lt;Lower_Limit,$F4254&gt;Upper_Limit),TRUE,IF($F4254&gt;Upper_percentile,"P99",IF($F4254&lt;Lower_percentile,"P01","")))</f>
        <v/>
      </c>
      <c r="H4254" s="44">
        <f>SUMIFS('Sample - Superstore'!S:S,'Sample - Superstore'!$V:$V,$A4254,'Sample - Superstore'!$N:$N,$B4254)</f>
        <v>5</v>
      </c>
      <c r="I4254" s="45">
        <f>SUMIFS('Sample - Superstore'!T:T,'Sample - Superstore'!$V:$V,$A4254,'Sample - Superstore'!$N:$N,$B4254)</f>
        <v>0</v>
      </c>
      <c r="J4254" s="42">
        <f>SUMIFS('Sample - Superstore'!U:U,'Sample - Superstore'!$V:$V,$A4254,'Sample - Superstore'!$N:$N,$B4254)</f>
        <v>8.506021066</v>
      </c>
      <c r="N4254" s="40"/>
    </row>
    <row r="4255">
      <c r="A4255" s="41" t="s">
        <v>8640</v>
      </c>
      <c r="B4255" s="36" t="s">
        <v>1850</v>
      </c>
      <c r="C4255" s="36" t="s">
        <v>51</v>
      </c>
      <c r="D4255" s="36" t="s">
        <v>52</v>
      </c>
      <c r="E4255" s="36" t="s">
        <v>1851</v>
      </c>
      <c r="F4255" s="42">
        <f>SUMIFS('Sample - Superstore'!R:R,'Sample - Superstore'!$V:$V,$A4255,'Sample - Superstore'!$N:$N,$B4255)</f>
        <v>12.624</v>
      </c>
      <c r="G4255" s="43" t="str">
        <f>IF(OR($F4255&lt;Lower_Limit,$F4255&gt;Upper_Limit),TRUE,IF($F4255&gt;Upper_percentile,"P99",IF($F4255&lt;Lower_percentile,"P01","")))</f>
        <v/>
      </c>
      <c r="H4255" s="44">
        <f>SUMIFS('Sample - Superstore'!S:S,'Sample - Superstore'!$V:$V,$A4255,'Sample - Superstore'!$N:$N,$B4255)</f>
        <v>2</v>
      </c>
      <c r="I4255" s="45">
        <f>SUMIFS('Sample - Superstore'!T:T,'Sample - Superstore'!$V:$V,$A4255,'Sample - Superstore'!$N:$N,$B4255)</f>
        <v>0.2</v>
      </c>
      <c r="J4255" s="42">
        <f>SUMIFS('Sample - Superstore'!U:U,'Sample - Superstore'!$V:$V,$A4255,'Sample - Superstore'!$N:$N,$B4255)</f>
        <v>-2.5248</v>
      </c>
      <c r="N4255" s="40"/>
    </row>
    <row r="4256">
      <c r="A4256" s="41" t="s">
        <v>8640</v>
      </c>
      <c r="B4256" s="36" t="s">
        <v>133</v>
      </c>
      <c r="C4256" s="36" t="s">
        <v>51</v>
      </c>
      <c r="D4256" s="36" t="s">
        <v>76</v>
      </c>
      <c r="E4256" s="36" t="s">
        <v>134</v>
      </c>
      <c r="F4256" s="42">
        <f>SUMIFS('Sample - Superstore'!R:R,'Sample - Superstore'!$V:$V,$A4256,'Sample - Superstore'!$N:$N,$B4256)</f>
        <v>18.18</v>
      </c>
      <c r="G4256" s="43" t="str">
        <f>IF(OR($F4256&lt;Lower_Limit,$F4256&gt;Upper_Limit),TRUE,IF($F4256&gt;Upper_percentile,"P99",IF($F4256&lt;Lower_percentile,"P01","")))</f>
        <v/>
      </c>
      <c r="H4256" s="44">
        <f>SUMIFS('Sample - Superstore'!S:S,'Sample - Superstore'!$V:$V,$A4256,'Sample - Superstore'!$N:$N,$B4256)</f>
        <v>4</v>
      </c>
      <c r="I4256" s="45">
        <f>SUMIFS('Sample - Superstore'!T:T,'Sample - Superstore'!$V:$V,$A4256,'Sample - Superstore'!$N:$N,$B4256)</f>
        <v>0.7</v>
      </c>
      <c r="J4256" s="42">
        <f>SUMIFS('Sample - Superstore'!U:U,'Sample - Superstore'!$V:$V,$A4256,'Sample - Superstore'!$N:$N,$B4256)</f>
        <v>-13.938</v>
      </c>
      <c r="N4256" s="40"/>
    </row>
    <row r="4257">
      <c r="A4257" s="41" t="s">
        <v>8640</v>
      </c>
      <c r="B4257" s="36" t="s">
        <v>3795</v>
      </c>
      <c r="C4257" s="36" t="s">
        <v>51</v>
      </c>
      <c r="D4257" s="36" t="s">
        <v>76</v>
      </c>
      <c r="E4257" s="36" t="s">
        <v>3796</v>
      </c>
      <c r="F4257" s="42">
        <f>SUMIFS('Sample - Superstore'!R:R,'Sample - Superstore'!$V:$V,$A4257,'Sample - Superstore'!$N:$N,$B4257)</f>
        <v>6.091355556</v>
      </c>
      <c r="G4257" s="43" t="str">
        <f>IF(OR($F4257&lt;Lower_Limit,$F4257&gt;Upper_Limit),TRUE,IF($F4257&gt;Upper_percentile,"P99",IF($F4257&lt;Lower_percentile,"P01","")))</f>
        <v/>
      </c>
      <c r="H4257" s="44">
        <f>SUMIFS('Sample - Superstore'!S:S,'Sample - Superstore'!$V:$V,$A4257,'Sample - Superstore'!$N:$N,$B4257)</f>
        <v>3</v>
      </c>
      <c r="I4257" s="45">
        <f>SUMIFS('Sample - Superstore'!T:T,'Sample - Superstore'!$V:$V,$A4257,'Sample - Superstore'!$N:$N,$B4257)</f>
        <v>0.7</v>
      </c>
      <c r="J4257" s="42">
        <f>SUMIFS('Sample - Superstore'!U:U,'Sample - Superstore'!$V:$V,$A4257,'Sample - Superstore'!$N:$N,$B4257)</f>
        <v>-4.263948889</v>
      </c>
      <c r="N4257" s="40"/>
    </row>
    <row r="4258">
      <c r="A4258" s="41" t="s">
        <v>8640</v>
      </c>
      <c r="B4258" s="36" t="s">
        <v>2753</v>
      </c>
      <c r="C4258" s="36" t="s">
        <v>35</v>
      </c>
      <c r="D4258" s="36" t="s">
        <v>263</v>
      </c>
      <c r="E4258" s="36" t="s">
        <v>2754</v>
      </c>
      <c r="F4258" s="42">
        <f>SUMIFS('Sample - Superstore'!R:R,'Sample - Superstore'!$V:$V,$A4258,'Sample - Superstore'!$N:$N,$B4258)</f>
        <v>343.1076</v>
      </c>
      <c r="G4258" s="43" t="str">
        <f>IF(OR($F4258&lt;Lower_Limit,$F4258&gt;Upper_Limit),TRUE,IF($F4258&gt;Upper_percentile,"P99",IF($F4258&lt;Lower_percentile,"P01","")))</f>
        <v/>
      </c>
      <c r="H4258" s="44">
        <f>SUMIFS('Sample - Superstore'!S:S,'Sample - Superstore'!$V:$V,$A4258,'Sample - Superstore'!$N:$N,$B4258)</f>
        <v>3</v>
      </c>
      <c r="I4258" s="45">
        <f>SUMIFS('Sample - Superstore'!T:T,'Sample - Superstore'!$V:$V,$A4258,'Sample - Superstore'!$N:$N,$B4258)</f>
        <v>0.1</v>
      </c>
      <c r="J4258" s="42">
        <f>SUMIFS('Sample - Superstore'!U:U,'Sample - Superstore'!$V:$V,$A4258,'Sample - Superstore'!$N:$N,$B4258)</f>
        <v>22.87384</v>
      </c>
      <c r="N4258" s="40"/>
    </row>
    <row r="4259">
      <c r="A4259" s="41" t="s">
        <v>8640</v>
      </c>
      <c r="B4259" s="36" t="s">
        <v>7615</v>
      </c>
      <c r="C4259" s="36" t="s">
        <v>39</v>
      </c>
      <c r="D4259" s="36" t="s">
        <v>61</v>
      </c>
      <c r="E4259" s="36" t="s">
        <v>7616</v>
      </c>
      <c r="F4259" s="42">
        <f>SUMIFS('Sample - Superstore'!R:R,'Sample - Superstore'!$V:$V,$A4259,'Sample - Superstore'!$N:$N,$B4259)</f>
        <v>267.7952263</v>
      </c>
      <c r="G4259" s="43" t="str">
        <f>IF(OR($F4259&lt;Lower_Limit,$F4259&gt;Upper_Limit),TRUE,IF($F4259&gt;Upper_percentile,"P99",IF($F4259&lt;Lower_percentile,"P01","")))</f>
        <v/>
      </c>
      <c r="H4259" s="44">
        <f>SUMIFS('Sample - Superstore'!S:S,'Sample - Superstore'!$V:$V,$A4259,'Sample - Superstore'!$N:$N,$B4259)</f>
        <v>2</v>
      </c>
      <c r="I4259" s="45">
        <f>SUMIFS('Sample - Superstore'!T:T,'Sample - Superstore'!$V:$V,$A4259,'Sample - Superstore'!$N:$N,$B4259)</f>
        <v>0</v>
      </c>
      <c r="J4259" s="42">
        <f>SUMIFS('Sample - Superstore'!U:U,'Sample - Superstore'!$V:$V,$A4259,'Sample - Superstore'!$N:$N,$B4259)</f>
        <v>120.5078519</v>
      </c>
      <c r="N4259" s="40"/>
    </row>
    <row r="4260">
      <c r="A4260" s="41" t="s">
        <v>8640</v>
      </c>
      <c r="B4260" s="36" t="s">
        <v>1519</v>
      </c>
      <c r="C4260" s="36" t="s">
        <v>51</v>
      </c>
      <c r="D4260" s="36" t="s">
        <v>124</v>
      </c>
      <c r="E4260" s="36" t="s">
        <v>1520</v>
      </c>
      <c r="F4260" s="42">
        <f>SUMIFS('Sample - Superstore'!R:R,'Sample - Superstore'!$V:$V,$A4260,'Sample - Superstore'!$N:$N,$B4260)</f>
        <v>48.47496296</v>
      </c>
      <c r="G4260" s="43" t="str">
        <f>IF(OR($F4260&lt;Lower_Limit,$F4260&gt;Upper_Limit),TRUE,IF($F4260&gt;Upper_percentile,"P99",IF($F4260&lt;Lower_percentile,"P01","")))</f>
        <v/>
      </c>
      <c r="H4260" s="44">
        <f>SUMIFS('Sample - Superstore'!S:S,'Sample - Superstore'!$V:$V,$A4260,'Sample - Superstore'!$N:$N,$B4260)</f>
        <v>9</v>
      </c>
      <c r="I4260" s="45">
        <f>SUMIFS('Sample - Superstore'!T:T,'Sample - Superstore'!$V:$V,$A4260,'Sample - Superstore'!$N:$N,$B4260)</f>
        <v>0</v>
      </c>
      <c r="J4260" s="42">
        <f>SUMIFS('Sample - Superstore'!U:U,'Sample - Superstore'!$V:$V,$A4260,'Sample - Superstore'!$N:$N,$B4260)</f>
        <v>22.78323259</v>
      </c>
      <c r="N4260" s="40"/>
    </row>
    <row r="4261">
      <c r="A4261" s="41" t="s">
        <v>8640</v>
      </c>
      <c r="B4261" s="36" t="s">
        <v>1983</v>
      </c>
      <c r="C4261" s="36" t="s">
        <v>39</v>
      </c>
      <c r="D4261" s="36" t="s">
        <v>61</v>
      </c>
      <c r="E4261" s="36" t="s">
        <v>1984</v>
      </c>
      <c r="F4261" s="42">
        <f>SUMIFS('Sample - Superstore'!R:R,'Sample - Superstore'!$V:$V,$A4261,'Sample - Superstore'!$N:$N,$B4261)</f>
        <v>91.41280658</v>
      </c>
      <c r="G4261" s="43" t="str">
        <f>IF(OR($F4261&lt;Lower_Limit,$F4261&gt;Upper_Limit),TRUE,IF($F4261&gt;Upper_percentile,"P99",IF($F4261&lt;Lower_percentile,"P01","")))</f>
        <v/>
      </c>
      <c r="H4261" s="44">
        <f>SUMIFS('Sample - Superstore'!S:S,'Sample - Superstore'!$V:$V,$A4261,'Sample - Superstore'!$N:$N,$B4261)</f>
        <v>2</v>
      </c>
      <c r="I4261" s="45">
        <f>SUMIFS('Sample - Superstore'!T:T,'Sample - Superstore'!$V:$V,$A4261,'Sample - Superstore'!$N:$N,$B4261)</f>
        <v>0</v>
      </c>
      <c r="J4261" s="42">
        <f>SUMIFS('Sample - Superstore'!U:U,'Sample - Superstore'!$V:$V,$A4261,'Sample - Superstore'!$N:$N,$B4261)</f>
        <v>27.42384198</v>
      </c>
      <c r="N4261" s="40"/>
    </row>
    <row r="4262">
      <c r="A4262" s="41" t="s">
        <v>8640</v>
      </c>
      <c r="B4262" s="36" t="s">
        <v>1408</v>
      </c>
      <c r="C4262" s="36" t="s">
        <v>51</v>
      </c>
      <c r="D4262" s="36" t="s">
        <v>124</v>
      </c>
      <c r="E4262" s="36" t="s">
        <v>1409</v>
      </c>
      <c r="F4262" s="42">
        <f>SUMIFS('Sample - Superstore'!R:R,'Sample - Superstore'!$V:$V,$A4262,'Sample - Superstore'!$N:$N,$B4262)</f>
        <v>17.3160823</v>
      </c>
      <c r="G4262" s="43" t="str">
        <f>IF(OR($F4262&lt;Lower_Limit,$F4262&gt;Upper_Limit),TRUE,IF($F4262&gt;Upper_percentile,"P99",IF($F4262&lt;Lower_percentile,"P01","")))</f>
        <v/>
      </c>
      <c r="H4262" s="44">
        <f>SUMIFS('Sample - Superstore'!S:S,'Sample - Superstore'!$V:$V,$A4262,'Sample - Superstore'!$N:$N,$B4262)</f>
        <v>2</v>
      </c>
      <c r="I4262" s="45">
        <f>SUMIFS('Sample - Superstore'!T:T,'Sample - Superstore'!$V:$V,$A4262,'Sample - Superstore'!$N:$N,$B4262)</f>
        <v>0</v>
      </c>
      <c r="J4262" s="42">
        <f>SUMIFS('Sample - Superstore'!U:U,'Sample - Superstore'!$V:$V,$A4262,'Sample - Superstore'!$N:$N,$B4262)</f>
        <v>7.96539786</v>
      </c>
      <c r="N4262" s="40"/>
    </row>
    <row r="4263">
      <c r="A4263" s="41" t="s">
        <v>8640</v>
      </c>
      <c r="B4263" s="36" t="s">
        <v>2205</v>
      </c>
      <c r="C4263" s="36" t="s">
        <v>51</v>
      </c>
      <c r="D4263" s="36" t="s">
        <v>76</v>
      </c>
      <c r="E4263" s="36" t="s">
        <v>2206</v>
      </c>
      <c r="F4263" s="42">
        <f>SUMIFS('Sample - Superstore'!R:R,'Sample - Superstore'!$V:$V,$A4263,'Sample - Superstore'!$N:$N,$B4263)</f>
        <v>14.82941235</v>
      </c>
      <c r="G4263" s="43" t="str">
        <f>IF(OR($F4263&lt;Lower_Limit,$F4263&gt;Upper_Limit),TRUE,IF($F4263&gt;Upper_percentile,"P99",IF($F4263&lt;Lower_percentile,"P01","")))</f>
        <v/>
      </c>
      <c r="H4263" s="44">
        <f>SUMIFS('Sample - Superstore'!S:S,'Sample - Superstore'!$V:$V,$A4263,'Sample - Superstore'!$N:$N,$B4263)</f>
        <v>3</v>
      </c>
      <c r="I4263" s="45">
        <f>SUMIFS('Sample - Superstore'!T:T,'Sample - Superstore'!$V:$V,$A4263,'Sample - Superstore'!$N:$N,$B4263)</f>
        <v>0.2</v>
      </c>
      <c r="J4263" s="42">
        <f>SUMIFS('Sample - Superstore'!U:U,'Sample - Superstore'!$V:$V,$A4263,'Sample - Superstore'!$N:$N,$B4263)</f>
        <v>5.004926667</v>
      </c>
      <c r="N4263" s="40"/>
    </row>
    <row r="4264">
      <c r="A4264" s="41" t="s">
        <v>8640</v>
      </c>
      <c r="B4264" s="36" t="s">
        <v>593</v>
      </c>
      <c r="C4264" s="36" t="s">
        <v>51</v>
      </c>
      <c r="D4264" s="36" t="s">
        <v>272</v>
      </c>
      <c r="E4264" s="36" t="s">
        <v>594</v>
      </c>
      <c r="F4264" s="42">
        <f>SUMIFS('Sample - Superstore'!R:R,'Sample - Superstore'!$V:$V,$A4264,'Sample - Superstore'!$N:$N,$B4264)</f>
        <v>5.486781893</v>
      </c>
      <c r="G4264" s="43" t="str">
        <f>IF(OR($F4264&lt;Lower_Limit,$F4264&gt;Upper_Limit),TRUE,IF($F4264&gt;Upper_percentile,"P99",IF($F4264&lt;Lower_percentile,"P01","")))</f>
        <v/>
      </c>
      <c r="H4264" s="44">
        <f>SUMIFS('Sample - Superstore'!S:S,'Sample - Superstore'!$V:$V,$A4264,'Sample - Superstore'!$N:$N,$B4264)</f>
        <v>2</v>
      </c>
      <c r="I4264" s="45">
        <f>SUMIFS('Sample - Superstore'!T:T,'Sample - Superstore'!$V:$V,$A4264,'Sample - Superstore'!$N:$N,$B4264)</f>
        <v>0</v>
      </c>
      <c r="J4264" s="42">
        <f>SUMIFS('Sample - Superstore'!U:U,'Sample - Superstore'!$V:$V,$A4264,'Sample - Superstore'!$N:$N,$B4264)</f>
        <v>2.249580576</v>
      </c>
      <c r="N4264" s="40"/>
    </row>
    <row r="4265">
      <c r="A4265" s="41" t="s">
        <v>8640</v>
      </c>
      <c r="B4265" s="36" t="s">
        <v>1532</v>
      </c>
      <c r="C4265" s="36" t="s">
        <v>35</v>
      </c>
      <c r="D4265" s="36" t="s">
        <v>263</v>
      </c>
      <c r="E4265" s="36" t="s">
        <v>1533</v>
      </c>
      <c r="F4265" s="42">
        <f>SUMIFS('Sample - Superstore'!R:R,'Sample - Superstore'!$V:$V,$A4265,'Sample - Superstore'!$N:$N,$B4265)</f>
        <v>3634.523607</v>
      </c>
      <c r="G4265" s="43" t="str">
        <f>IF(OR($F4265&lt;Lower_Limit,$F4265&gt;Upper_Limit),TRUE,IF($F4265&gt;Upper_percentile,"P99",IF($F4265&lt;Lower_percentile,"P01","")))</f>
        <v>P99</v>
      </c>
      <c r="H4265" s="44">
        <f>SUMIFS('Sample - Superstore'!S:S,'Sample - Superstore'!$V:$V,$A4265,'Sample - Superstore'!$N:$N,$B4265)</f>
        <v>11</v>
      </c>
      <c r="I4265" s="45">
        <f>SUMIFS('Sample - Superstore'!T:T,'Sample - Superstore'!$V:$V,$A4265,'Sample - Superstore'!$N:$N,$B4265)</f>
        <v>0.1</v>
      </c>
      <c r="J4265" s="42">
        <f>SUMIFS('Sample - Superstore'!U:U,'Sample - Superstore'!$V:$V,$A4265,'Sample - Superstore'!$N:$N,$B4265)</f>
        <v>767.2883171</v>
      </c>
      <c r="N4265" s="40"/>
    </row>
    <row r="4266">
      <c r="A4266" s="41" t="s">
        <v>8640</v>
      </c>
      <c r="B4266" s="36" t="s">
        <v>921</v>
      </c>
      <c r="C4266" s="36" t="s">
        <v>39</v>
      </c>
      <c r="D4266" s="36" t="s">
        <v>40</v>
      </c>
      <c r="E4266" s="36" t="s">
        <v>922</v>
      </c>
      <c r="F4266" s="42">
        <f>SUMIFS('Sample - Superstore'!R:R,'Sample - Superstore'!$V:$V,$A4266,'Sample - Superstore'!$N:$N,$B4266)</f>
        <v>3109.449921</v>
      </c>
      <c r="G4266" s="43" t="str">
        <f>IF(OR($F4266&lt;Lower_Limit,$F4266&gt;Upper_Limit),TRUE,IF($F4266&gt;Upper_percentile,"P99",IF($F4266&lt;Lower_percentile,"P01","")))</f>
        <v>P99</v>
      </c>
      <c r="H4266" s="44">
        <f>SUMIFS('Sample - Superstore'!S:S,'Sample - Superstore'!$V:$V,$A4266,'Sample - Superstore'!$N:$N,$B4266)</f>
        <v>5</v>
      </c>
      <c r="I4266" s="45">
        <f>SUMIFS('Sample - Superstore'!T:T,'Sample - Superstore'!$V:$V,$A4266,'Sample - Superstore'!$N:$N,$B4266)</f>
        <v>0.4</v>
      </c>
      <c r="J4266" s="42">
        <f>SUMIFS('Sample - Superstore'!U:U,'Sample - Superstore'!$V:$V,$A4266,'Sample - Superstore'!$N:$N,$B4266)</f>
        <v>122.2482659</v>
      </c>
      <c r="N4266" s="40"/>
    </row>
    <row r="4267">
      <c r="A4267" s="41" t="s">
        <v>8640</v>
      </c>
      <c r="B4267" s="36" t="s">
        <v>2366</v>
      </c>
      <c r="C4267" s="36" t="s">
        <v>35</v>
      </c>
      <c r="D4267" s="36" t="s">
        <v>263</v>
      </c>
      <c r="E4267" s="36" t="s">
        <v>2367</v>
      </c>
      <c r="F4267" s="42">
        <f>SUMIFS('Sample - Superstore'!R:R,'Sample - Superstore'!$V:$V,$A4267,'Sample - Superstore'!$N:$N,$B4267)</f>
        <v>2837.031185</v>
      </c>
      <c r="G4267" s="43" t="str">
        <f>IF(OR($F4267&lt;Lower_Limit,$F4267&gt;Upper_Limit),TRUE,IF($F4267&gt;Upper_percentile,"P99",IF($F4267&lt;Lower_percentile,"P01","")))</f>
        <v>P99</v>
      </c>
      <c r="H4267" s="44">
        <f>SUMIFS('Sample - Superstore'!S:S,'Sample - Superstore'!$V:$V,$A4267,'Sample - Superstore'!$N:$N,$B4267)</f>
        <v>5</v>
      </c>
      <c r="I4267" s="45">
        <f>SUMIFS('Sample - Superstore'!T:T,'Sample - Superstore'!$V:$V,$A4267,'Sample - Superstore'!$N:$N,$B4267)</f>
        <v>0.1</v>
      </c>
      <c r="J4267" s="42">
        <f>SUMIFS('Sample - Superstore'!U:U,'Sample - Superstore'!$V:$V,$A4267,'Sample - Superstore'!$N:$N,$B4267)</f>
        <v>472.8385309</v>
      </c>
      <c r="N4267" s="40"/>
    </row>
    <row r="4268">
      <c r="A4268" s="41" t="s">
        <v>8640</v>
      </c>
      <c r="B4268" s="36" t="s">
        <v>497</v>
      </c>
      <c r="C4268" s="36" t="s">
        <v>39</v>
      </c>
      <c r="D4268" s="36" t="s">
        <v>40</v>
      </c>
      <c r="E4268" s="36" t="s">
        <v>498</v>
      </c>
      <c r="F4268" s="42">
        <f>SUMIFS('Sample - Superstore'!R:R,'Sample - Superstore'!$V:$V,$A4268,'Sample - Superstore'!$N:$N,$B4268)</f>
        <v>131.947037</v>
      </c>
      <c r="G4268" s="43" t="str">
        <f>IF(OR($F4268&lt;Lower_Limit,$F4268&gt;Upper_Limit),TRUE,IF($F4268&gt;Upper_percentile,"P99",IF($F4268&lt;Lower_percentile,"P01","")))</f>
        <v/>
      </c>
      <c r="H4268" s="44">
        <f>SUMIFS('Sample - Superstore'!S:S,'Sample - Superstore'!$V:$V,$A4268,'Sample - Superstore'!$N:$N,$B4268)</f>
        <v>3</v>
      </c>
      <c r="I4268" s="45">
        <f>SUMIFS('Sample - Superstore'!T:T,'Sample - Superstore'!$V:$V,$A4268,'Sample - Superstore'!$N:$N,$B4268)</f>
        <v>0</v>
      </c>
      <c r="J4268" s="42">
        <f>SUMIFS('Sample - Superstore'!U:U,'Sample - Superstore'!$V:$V,$A4268,'Sample - Superstore'!$N:$N,$B4268)</f>
        <v>35.6257</v>
      </c>
      <c r="N4268" s="40"/>
    </row>
    <row r="4269">
      <c r="A4269" s="41" t="s">
        <v>8640</v>
      </c>
      <c r="B4269" s="36" t="s">
        <v>394</v>
      </c>
      <c r="C4269" s="36" t="s">
        <v>51</v>
      </c>
      <c r="D4269" s="36" t="s">
        <v>76</v>
      </c>
      <c r="E4269" s="36" t="s">
        <v>395</v>
      </c>
      <c r="F4269" s="42">
        <f>SUMIFS('Sample - Superstore'!R:R,'Sample - Superstore'!$V:$V,$A4269,'Sample - Superstore'!$N:$N,$B4269)</f>
        <v>25.37837037</v>
      </c>
      <c r="G4269" s="43" t="str">
        <f>IF(OR($F4269&lt;Lower_Limit,$F4269&gt;Upper_Limit),TRUE,IF($F4269&gt;Upper_percentile,"P99",IF($F4269&lt;Lower_percentile,"P01","")))</f>
        <v/>
      </c>
      <c r="H4269" s="44">
        <f>SUMIFS('Sample - Superstore'!S:S,'Sample - Superstore'!$V:$V,$A4269,'Sample - Superstore'!$N:$N,$B4269)</f>
        <v>7</v>
      </c>
      <c r="I4269" s="45">
        <f>SUMIFS('Sample - Superstore'!T:T,'Sample - Superstore'!$V:$V,$A4269,'Sample - Superstore'!$N:$N,$B4269)</f>
        <v>0</v>
      </c>
      <c r="J4269" s="42">
        <f>SUMIFS('Sample - Superstore'!U:U,'Sample - Superstore'!$V:$V,$A4269,'Sample - Superstore'!$N:$N,$B4269)</f>
        <v>12.43540148</v>
      </c>
      <c r="N4269" s="40"/>
    </row>
    <row r="4270">
      <c r="A4270" s="41" t="s">
        <v>8640</v>
      </c>
      <c r="B4270" s="36" t="s">
        <v>2616</v>
      </c>
      <c r="C4270" s="36" t="s">
        <v>51</v>
      </c>
      <c r="D4270" s="36" t="s">
        <v>283</v>
      </c>
      <c r="E4270" s="36" t="s">
        <v>2617</v>
      </c>
      <c r="F4270" s="42">
        <f>SUMIFS('Sample - Superstore'!R:R,'Sample - Superstore'!$V:$V,$A4270,'Sample - Superstore'!$N:$N,$B4270)</f>
        <v>212.0966582</v>
      </c>
      <c r="G4270" s="43" t="str">
        <f>IF(OR($F4270&lt;Lower_Limit,$F4270&gt;Upper_Limit),TRUE,IF($F4270&gt;Upper_percentile,"P99",IF($F4270&lt;Lower_percentile,"P01","")))</f>
        <v/>
      </c>
      <c r="H4270" s="44">
        <f>SUMIFS('Sample - Superstore'!S:S,'Sample - Superstore'!$V:$V,$A4270,'Sample - Superstore'!$N:$N,$B4270)</f>
        <v>3</v>
      </c>
      <c r="I4270" s="45">
        <f>SUMIFS('Sample - Superstore'!T:T,'Sample - Superstore'!$V:$V,$A4270,'Sample - Superstore'!$N:$N,$B4270)</f>
        <v>0</v>
      </c>
      <c r="J4270" s="42">
        <f>SUMIFS('Sample - Superstore'!U:U,'Sample - Superstore'!$V:$V,$A4270,'Sample - Superstore'!$N:$N,$B4270)</f>
        <v>63.62899745</v>
      </c>
      <c r="N4270" s="40"/>
    </row>
    <row r="4271">
      <c r="A4271" s="41" t="s">
        <v>8640</v>
      </c>
      <c r="B4271" s="36" t="s">
        <v>990</v>
      </c>
      <c r="C4271" s="36" t="s">
        <v>51</v>
      </c>
      <c r="D4271" s="36" t="s">
        <v>76</v>
      </c>
      <c r="E4271" s="36" t="s">
        <v>991</v>
      </c>
      <c r="F4271" s="42">
        <f>SUMIFS('Sample - Superstore'!R:R,'Sample - Superstore'!$V:$V,$A4271,'Sample - Superstore'!$N:$N,$B4271)</f>
        <v>2.401881481</v>
      </c>
      <c r="G4271" s="43" t="str">
        <f>IF(OR($F4271&lt;Lower_Limit,$F4271&gt;Upper_Limit),TRUE,IF($F4271&gt;Upper_percentile,"P99",IF($F4271&lt;Lower_percentile,"P01","")))</f>
        <v/>
      </c>
      <c r="H4271" s="44">
        <f>SUMIFS('Sample - Superstore'!S:S,'Sample - Superstore'!$V:$V,$A4271,'Sample - Superstore'!$N:$N,$B4271)</f>
        <v>2</v>
      </c>
      <c r="I4271" s="45">
        <f>SUMIFS('Sample - Superstore'!T:T,'Sample - Superstore'!$V:$V,$A4271,'Sample - Superstore'!$N:$N,$B4271)</f>
        <v>0.7</v>
      </c>
      <c r="J4271" s="42">
        <f>SUMIFS('Sample - Superstore'!U:U,'Sample - Superstore'!$V:$V,$A4271,'Sample - Superstore'!$N:$N,$B4271)</f>
        <v>-1.921505185</v>
      </c>
      <c r="N4271" s="40"/>
    </row>
    <row r="4272">
      <c r="A4272" s="41" t="s">
        <v>8640</v>
      </c>
      <c r="B4272" s="36" t="s">
        <v>3476</v>
      </c>
      <c r="C4272" s="36" t="s">
        <v>39</v>
      </c>
      <c r="D4272" s="36" t="s">
        <v>61</v>
      </c>
      <c r="E4272" s="36" t="s">
        <v>3477</v>
      </c>
      <c r="F4272" s="42">
        <f>SUMIFS('Sample - Superstore'!R:R,'Sample - Superstore'!$V:$V,$A4272,'Sample - Superstore'!$N:$N,$B4272)</f>
        <v>71.98</v>
      </c>
      <c r="G4272" s="43" t="str">
        <f>IF(OR($F4272&lt;Lower_Limit,$F4272&gt;Upper_Limit),TRUE,IF($F4272&gt;Upper_percentile,"P99",IF($F4272&lt;Lower_percentile,"P01","")))</f>
        <v/>
      </c>
      <c r="H4272" s="44">
        <f>SUMIFS('Sample - Superstore'!S:S,'Sample - Superstore'!$V:$V,$A4272,'Sample - Superstore'!$N:$N,$B4272)</f>
        <v>2</v>
      </c>
      <c r="I4272" s="45">
        <f>SUMIFS('Sample - Superstore'!T:T,'Sample - Superstore'!$V:$V,$A4272,'Sample - Superstore'!$N:$N,$B4272)</f>
        <v>0</v>
      </c>
      <c r="J4272" s="42">
        <f>SUMIFS('Sample - Superstore'!U:U,'Sample - Superstore'!$V:$V,$A4272,'Sample - Superstore'!$N:$N,$B4272)</f>
        <v>15.1158</v>
      </c>
      <c r="N4272" s="40"/>
    </row>
    <row r="4273">
      <c r="A4273" s="41" t="s">
        <v>8640</v>
      </c>
      <c r="B4273" s="36" t="s">
        <v>7623</v>
      </c>
      <c r="C4273" s="36" t="s">
        <v>39</v>
      </c>
      <c r="D4273" s="36" t="s">
        <v>61</v>
      </c>
      <c r="E4273" s="36" t="s">
        <v>7624</v>
      </c>
      <c r="F4273" s="42">
        <f>SUMIFS('Sample - Superstore'!R:R,'Sample - Superstore'!$V:$V,$A4273,'Sample - Superstore'!$N:$N,$B4273)</f>
        <v>79.98</v>
      </c>
      <c r="G4273" s="43" t="str">
        <f>IF(OR($F4273&lt;Lower_Limit,$F4273&gt;Upper_Limit),TRUE,IF($F4273&gt;Upper_percentile,"P99",IF($F4273&lt;Lower_percentile,"P01","")))</f>
        <v/>
      </c>
      <c r="H4273" s="44">
        <f>SUMIFS('Sample - Superstore'!S:S,'Sample - Superstore'!$V:$V,$A4273,'Sample - Superstore'!$N:$N,$B4273)</f>
        <v>2</v>
      </c>
      <c r="I4273" s="45">
        <f>SUMIFS('Sample - Superstore'!T:T,'Sample - Superstore'!$V:$V,$A4273,'Sample - Superstore'!$N:$N,$B4273)</f>
        <v>0</v>
      </c>
      <c r="J4273" s="42">
        <f>SUMIFS('Sample - Superstore'!U:U,'Sample - Superstore'!$V:$V,$A4273,'Sample - Superstore'!$N:$N,$B4273)</f>
        <v>26.3934</v>
      </c>
      <c r="N4273" s="40"/>
    </row>
    <row r="4274">
      <c r="A4274" s="41" t="s">
        <v>8640</v>
      </c>
      <c r="B4274" s="36" t="s">
        <v>4624</v>
      </c>
      <c r="C4274" s="36" t="s">
        <v>51</v>
      </c>
      <c r="D4274" s="36" t="s">
        <v>52</v>
      </c>
      <c r="E4274" s="36" t="s">
        <v>4625</v>
      </c>
      <c r="F4274" s="42">
        <f>SUMIFS('Sample - Superstore'!R:R,'Sample - Superstore'!$V:$V,$A4274,'Sample - Superstore'!$N:$N,$B4274)</f>
        <v>46.2339283</v>
      </c>
      <c r="G4274" s="43" t="str">
        <f>IF(OR($F4274&lt;Lower_Limit,$F4274&gt;Upper_Limit),TRUE,IF($F4274&gt;Upper_percentile,"P99",IF($F4274&lt;Lower_percentile,"P01","")))</f>
        <v/>
      </c>
      <c r="H4274" s="44">
        <f>SUMIFS('Sample - Superstore'!S:S,'Sample - Superstore'!$V:$V,$A4274,'Sample - Superstore'!$N:$N,$B4274)</f>
        <v>3</v>
      </c>
      <c r="I4274" s="45">
        <f>SUMIFS('Sample - Superstore'!T:T,'Sample - Superstore'!$V:$V,$A4274,'Sample - Superstore'!$N:$N,$B4274)</f>
        <v>0.2</v>
      </c>
      <c r="J4274" s="42">
        <f>SUMIFS('Sample - Superstore'!U:U,'Sample - Superstore'!$V:$V,$A4274,'Sample - Superstore'!$N:$N,$B4274)</f>
        <v>6.043073185</v>
      </c>
      <c r="N4274" s="40"/>
    </row>
    <row r="4275">
      <c r="A4275" s="41" t="s">
        <v>8640</v>
      </c>
      <c r="B4275" s="36" t="s">
        <v>7629</v>
      </c>
      <c r="C4275" s="36" t="s">
        <v>51</v>
      </c>
      <c r="D4275" s="36" t="s">
        <v>124</v>
      </c>
      <c r="E4275" s="36" t="s">
        <v>7630</v>
      </c>
      <c r="F4275" s="42">
        <f>SUMIFS('Sample - Superstore'!R:R,'Sample - Superstore'!$V:$V,$A4275,'Sample - Superstore'!$N:$N,$B4275)</f>
        <v>276.8355556</v>
      </c>
      <c r="G4275" s="43" t="str">
        <f>IF(OR($F4275&lt;Lower_Limit,$F4275&gt;Upper_Limit),TRUE,IF($F4275&gt;Upper_percentile,"P99",IF($F4275&lt;Lower_percentile,"P01","")))</f>
        <v/>
      </c>
      <c r="H4275" s="44">
        <f>SUMIFS('Sample - Superstore'!S:S,'Sample - Superstore'!$V:$V,$A4275,'Sample - Superstore'!$N:$N,$B4275)</f>
        <v>4</v>
      </c>
      <c r="I4275" s="45">
        <f>SUMIFS('Sample - Superstore'!T:T,'Sample - Superstore'!$V:$V,$A4275,'Sample - Superstore'!$N:$N,$B4275)</f>
        <v>0</v>
      </c>
      <c r="J4275" s="42">
        <f>SUMIFS('Sample - Superstore'!U:U,'Sample - Superstore'!$V:$V,$A4275,'Sample - Superstore'!$N:$N,$B4275)</f>
        <v>135.6494222</v>
      </c>
      <c r="N4275" s="40"/>
    </row>
    <row r="4276">
      <c r="A4276" s="41" t="s">
        <v>8640</v>
      </c>
      <c r="B4276" s="36" t="s">
        <v>1948</v>
      </c>
      <c r="C4276" s="36" t="s">
        <v>39</v>
      </c>
      <c r="D4276" s="36" t="s">
        <v>61</v>
      </c>
      <c r="E4276" s="36" t="s">
        <v>1949</v>
      </c>
      <c r="F4276" s="42">
        <f>SUMIFS('Sample - Superstore'!R:R,'Sample - Superstore'!$V:$V,$A4276,'Sample - Superstore'!$N:$N,$B4276)</f>
        <v>123.6088889</v>
      </c>
      <c r="G4276" s="43" t="str">
        <f>IF(OR($F4276&lt;Lower_Limit,$F4276&gt;Upper_Limit),TRUE,IF($F4276&gt;Upper_percentile,"P99",IF($F4276&lt;Lower_percentile,"P01","")))</f>
        <v/>
      </c>
      <c r="H4276" s="44">
        <f>SUMIFS('Sample - Superstore'!S:S,'Sample - Superstore'!$V:$V,$A4276,'Sample - Superstore'!$N:$N,$B4276)</f>
        <v>6</v>
      </c>
      <c r="I4276" s="45">
        <f>SUMIFS('Sample - Superstore'!T:T,'Sample - Superstore'!$V:$V,$A4276,'Sample - Superstore'!$N:$N,$B4276)</f>
        <v>0</v>
      </c>
      <c r="J4276" s="42">
        <f>SUMIFS('Sample - Superstore'!U:U,'Sample - Superstore'!$V:$V,$A4276,'Sample - Superstore'!$N:$N,$B4276)</f>
        <v>12.36088889</v>
      </c>
      <c r="N4276" s="40"/>
    </row>
    <row r="4277">
      <c r="A4277" s="41" t="s">
        <v>8640</v>
      </c>
      <c r="B4277" s="36" t="s">
        <v>5267</v>
      </c>
      <c r="C4277" s="36" t="s">
        <v>51</v>
      </c>
      <c r="D4277" s="36" t="s">
        <v>76</v>
      </c>
      <c r="E4277" s="36" t="s">
        <v>5268</v>
      </c>
      <c r="F4277" s="42">
        <f>SUMIFS('Sample - Superstore'!R:R,'Sample - Superstore'!$V:$V,$A4277,'Sample - Superstore'!$N:$N,$B4277)</f>
        <v>52.01760494</v>
      </c>
      <c r="G4277" s="43" t="str">
        <f>IF(OR($F4277&lt;Lower_Limit,$F4277&gt;Upper_Limit),TRUE,IF($F4277&gt;Upper_percentile,"P99",IF($F4277&lt;Lower_percentile,"P01","")))</f>
        <v/>
      </c>
      <c r="H4277" s="44">
        <f>SUMIFS('Sample - Superstore'!S:S,'Sample - Superstore'!$V:$V,$A4277,'Sample - Superstore'!$N:$N,$B4277)</f>
        <v>10</v>
      </c>
      <c r="I4277" s="45">
        <f>SUMIFS('Sample - Superstore'!T:T,'Sample - Superstore'!$V:$V,$A4277,'Sample - Superstore'!$N:$N,$B4277)</f>
        <v>0</v>
      </c>
      <c r="J4277" s="42">
        <f>SUMIFS('Sample - Superstore'!U:U,'Sample - Superstore'!$V:$V,$A4277,'Sample - Superstore'!$N:$N,$B4277)</f>
        <v>24.44827432</v>
      </c>
      <c r="N4277" s="40"/>
    </row>
    <row r="4278">
      <c r="A4278" s="41" t="s">
        <v>8640</v>
      </c>
      <c r="B4278" s="36" t="s">
        <v>7631</v>
      </c>
      <c r="C4278" s="36" t="s">
        <v>39</v>
      </c>
      <c r="D4278" s="36" t="s">
        <v>40</v>
      </c>
      <c r="E4278" s="36" t="s">
        <v>7632</v>
      </c>
      <c r="F4278" s="42">
        <f>SUMIFS('Sample - Superstore'!R:R,'Sample - Superstore'!$V:$V,$A4278,'Sample - Superstore'!$N:$N,$B4278)</f>
        <v>109.5177778</v>
      </c>
      <c r="G4278" s="43" t="str">
        <f>IF(OR($F4278&lt;Lower_Limit,$F4278&gt;Upper_Limit),TRUE,IF($F4278&gt;Upper_percentile,"P99",IF($F4278&lt;Lower_percentile,"P01","")))</f>
        <v/>
      </c>
      <c r="H4278" s="44">
        <f>SUMIFS('Sample - Superstore'!S:S,'Sample - Superstore'!$V:$V,$A4278,'Sample - Superstore'!$N:$N,$B4278)</f>
        <v>3</v>
      </c>
      <c r="I4278" s="45">
        <f>SUMIFS('Sample - Superstore'!T:T,'Sample - Superstore'!$V:$V,$A4278,'Sample - Superstore'!$N:$N,$B4278)</f>
        <v>0</v>
      </c>
      <c r="J4278" s="42">
        <f>SUMIFS('Sample - Superstore'!U:U,'Sample - Superstore'!$V:$V,$A4278,'Sample - Superstore'!$N:$N,$B4278)</f>
        <v>31.76015556</v>
      </c>
      <c r="N4278" s="40"/>
    </row>
    <row r="4279">
      <c r="A4279" s="41" t="s">
        <v>8640</v>
      </c>
      <c r="B4279" s="36" t="s">
        <v>1141</v>
      </c>
      <c r="C4279" s="36" t="s">
        <v>51</v>
      </c>
      <c r="D4279" s="36" t="s">
        <v>76</v>
      </c>
      <c r="E4279" s="36" t="s">
        <v>1142</v>
      </c>
      <c r="F4279" s="42">
        <f>SUMIFS('Sample - Superstore'!R:R,'Sample - Superstore'!$V:$V,$A4279,'Sample - Superstore'!$N:$N,$B4279)</f>
        <v>7.060666667</v>
      </c>
      <c r="G4279" s="43" t="str">
        <f>IF(OR($F4279&lt;Lower_Limit,$F4279&gt;Upper_Limit),TRUE,IF($F4279&gt;Upper_percentile,"P99",IF($F4279&lt;Lower_percentile,"P01","")))</f>
        <v/>
      </c>
      <c r="H4279" s="44">
        <f>SUMIFS('Sample - Superstore'!S:S,'Sample - Superstore'!$V:$V,$A4279,'Sample - Superstore'!$N:$N,$B4279)</f>
        <v>1</v>
      </c>
      <c r="I4279" s="45">
        <f>SUMIFS('Sample - Superstore'!T:T,'Sample - Superstore'!$V:$V,$A4279,'Sample - Superstore'!$N:$N,$B4279)</f>
        <v>0.7</v>
      </c>
      <c r="J4279" s="42">
        <f>SUMIFS('Sample - Superstore'!U:U,'Sample - Superstore'!$V:$V,$A4279,'Sample - Superstore'!$N:$N,$B4279)</f>
        <v>-5.413177778</v>
      </c>
      <c r="N4279" s="40"/>
    </row>
    <row r="4280">
      <c r="A4280" s="41" t="s">
        <v>8640</v>
      </c>
      <c r="B4280" s="36" t="s">
        <v>5788</v>
      </c>
      <c r="C4280" s="36" t="s">
        <v>51</v>
      </c>
      <c r="D4280" s="36" t="s">
        <v>635</v>
      </c>
      <c r="E4280" s="36" t="s">
        <v>5789</v>
      </c>
      <c r="F4280" s="42">
        <f>SUMIFS('Sample - Superstore'!R:R,'Sample - Superstore'!$V:$V,$A4280,'Sample - Superstore'!$N:$N,$B4280)</f>
        <v>5872.852741</v>
      </c>
      <c r="G4280" s="43" t="b">
        <f>IF(OR($F4280&lt;Lower_Limit,$F4280&gt;Upper_Limit),TRUE,IF($F4280&gt;Upper_percentile,"P99",IF($F4280&lt;Lower_percentile,"P01","")))</f>
        <v>1</v>
      </c>
      <c r="H4280" s="44">
        <f>SUMIFS('Sample - Superstore'!S:S,'Sample - Superstore'!$V:$V,$A4280,'Sample - Superstore'!$N:$N,$B4280)</f>
        <v>7</v>
      </c>
      <c r="I4280" s="45">
        <f>SUMIFS('Sample - Superstore'!T:T,'Sample - Superstore'!$V:$V,$A4280,'Sample - Superstore'!$N:$N,$B4280)</f>
        <v>0.2</v>
      </c>
      <c r="J4280" s="42">
        <f>SUMIFS('Sample - Superstore'!U:U,'Sample - Superstore'!$V:$V,$A4280,'Sample - Superstore'!$N:$N,$B4280)</f>
        <v>-1321.391867</v>
      </c>
      <c r="N4280" s="40"/>
    </row>
    <row r="4281">
      <c r="A4281" s="41" t="s">
        <v>8640</v>
      </c>
      <c r="B4281" s="36" t="s">
        <v>4326</v>
      </c>
      <c r="C4281" s="36" t="s">
        <v>51</v>
      </c>
      <c r="D4281" s="36" t="s">
        <v>205</v>
      </c>
      <c r="E4281" s="36" t="s">
        <v>416</v>
      </c>
      <c r="F4281" s="42">
        <f>SUMIFS('Sample - Superstore'!R:R,'Sample - Superstore'!$V:$V,$A4281,'Sample - Superstore'!$N:$N,$B4281)</f>
        <v>16.864</v>
      </c>
      <c r="G4281" s="43" t="str">
        <f>IF(OR($F4281&lt;Lower_Limit,$F4281&gt;Upper_Limit),TRUE,IF($F4281&gt;Upper_percentile,"P99",IF($F4281&lt;Lower_percentile,"P01","")))</f>
        <v/>
      </c>
      <c r="H4281" s="44">
        <f>SUMIFS('Sample - Superstore'!S:S,'Sample - Superstore'!$V:$V,$A4281,'Sample - Superstore'!$N:$N,$B4281)</f>
        <v>3</v>
      </c>
      <c r="I4281" s="45">
        <f>SUMIFS('Sample - Superstore'!T:T,'Sample - Superstore'!$V:$V,$A4281,'Sample - Superstore'!$N:$N,$B4281)</f>
        <v>0.2</v>
      </c>
      <c r="J4281" s="42">
        <f>SUMIFS('Sample - Superstore'!U:U,'Sample - Superstore'!$V:$V,$A4281,'Sample - Superstore'!$N:$N,$B4281)</f>
        <v>6.324</v>
      </c>
      <c r="N4281" s="40"/>
    </row>
    <row r="4282">
      <c r="A4282" s="41" t="s">
        <v>8640</v>
      </c>
      <c r="B4282" s="36" t="s">
        <v>1946</v>
      </c>
      <c r="C4282" s="36" t="s">
        <v>51</v>
      </c>
      <c r="D4282" s="36" t="s">
        <v>76</v>
      </c>
      <c r="E4282" s="36" t="s">
        <v>1947</v>
      </c>
      <c r="F4282" s="42">
        <f>SUMIFS('Sample - Superstore'!R:R,'Sample - Superstore'!$V:$V,$A4282,'Sample - Superstore'!$N:$N,$B4282)</f>
        <v>14.13896296</v>
      </c>
      <c r="G4282" s="43" t="str">
        <f>IF(OR($F4282&lt;Lower_Limit,$F4282&gt;Upper_Limit),TRUE,IF($F4282&gt;Upper_percentile,"P99",IF($F4282&lt;Lower_percentile,"P01","")))</f>
        <v/>
      </c>
      <c r="H4282" s="44">
        <f>SUMIFS('Sample - Superstore'!S:S,'Sample - Superstore'!$V:$V,$A4282,'Sample - Superstore'!$N:$N,$B4282)</f>
        <v>7</v>
      </c>
      <c r="I4282" s="45">
        <f>SUMIFS('Sample - Superstore'!T:T,'Sample - Superstore'!$V:$V,$A4282,'Sample - Superstore'!$N:$N,$B4282)</f>
        <v>0.8</v>
      </c>
      <c r="J4282" s="42">
        <f>SUMIFS('Sample - Superstore'!U:U,'Sample - Superstore'!$V:$V,$A4282,'Sample - Superstore'!$N:$N,$B4282)</f>
        <v>-23.32928889</v>
      </c>
      <c r="N4282" s="40"/>
    </row>
    <row r="4283">
      <c r="A4283" s="41" t="s">
        <v>8640</v>
      </c>
      <c r="B4283" s="36" t="s">
        <v>1018</v>
      </c>
      <c r="C4283" s="36" t="s">
        <v>51</v>
      </c>
      <c r="D4283" s="36" t="s">
        <v>76</v>
      </c>
      <c r="E4283" s="36" t="s">
        <v>1019</v>
      </c>
      <c r="F4283" s="42">
        <f>SUMIFS('Sample - Superstore'!R:R,'Sample - Superstore'!$V:$V,$A4283,'Sample - Superstore'!$N:$N,$B4283)</f>
        <v>437.4594048</v>
      </c>
      <c r="G4283" s="43" t="str">
        <f>IF(OR($F4283&lt;Lower_Limit,$F4283&gt;Upper_Limit),TRUE,IF($F4283&gt;Upper_percentile,"P99",IF($F4283&lt;Lower_percentile,"P01","")))</f>
        <v/>
      </c>
      <c r="H4283" s="44">
        <f>SUMIFS('Sample - Superstore'!S:S,'Sample - Superstore'!$V:$V,$A4283,'Sample - Superstore'!$N:$N,$B4283)</f>
        <v>4</v>
      </c>
      <c r="I4283" s="45">
        <f>SUMIFS('Sample - Superstore'!T:T,'Sample - Superstore'!$V:$V,$A4283,'Sample - Superstore'!$N:$N,$B4283)</f>
        <v>0</v>
      </c>
      <c r="J4283" s="42">
        <f>SUMIFS('Sample - Superstore'!U:U,'Sample - Superstore'!$V:$V,$A4283,'Sample - Superstore'!$N:$N,$B4283)</f>
        <v>201.2313262</v>
      </c>
      <c r="N4283" s="40"/>
    </row>
    <row r="4284">
      <c r="A4284" s="41" t="s">
        <v>8640</v>
      </c>
      <c r="B4284" s="36" t="s">
        <v>877</v>
      </c>
      <c r="C4284" s="36" t="s">
        <v>39</v>
      </c>
      <c r="D4284" s="36" t="s">
        <v>61</v>
      </c>
      <c r="E4284" s="36" t="s">
        <v>878</v>
      </c>
      <c r="F4284" s="42">
        <f>SUMIFS('Sample - Superstore'!R:R,'Sample - Superstore'!$V:$V,$A4284,'Sample - Superstore'!$N:$N,$B4284)</f>
        <v>22.10559806</v>
      </c>
      <c r="G4284" s="43" t="str">
        <f>IF(OR($F4284&lt;Lower_Limit,$F4284&gt;Upper_Limit),TRUE,IF($F4284&gt;Upper_percentile,"P99",IF($F4284&lt;Lower_percentile,"P01","")))</f>
        <v/>
      </c>
      <c r="H4284" s="44">
        <f>SUMIFS('Sample - Superstore'!S:S,'Sample - Superstore'!$V:$V,$A4284,'Sample - Superstore'!$N:$N,$B4284)</f>
        <v>5</v>
      </c>
      <c r="I4284" s="45">
        <f>SUMIFS('Sample - Superstore'!T:T,'Sample - Superstore'!$V:$V,$A4284,'Sample - Superstore'!$N:$N,$B4284)</f>
        <v>0</v>
      </c>
      <c r="J4284" s="42">
        <f>SUMIFS('Sample - Superstore'!U:U,'Sample - Superstore'!$V:$V,$A4284,'Sample - Superstore'!$N:$N,$B4284)</f>
        <v>9.726463146</v>
      </c>
      <c r="N4284" s="40"/>
    </row>
    <row r="4285">
      <c r="A4285" s="41" t="s">
        <v>8640</v>
      </c>
      <c r="B4285" s="36" t="s">
        <v>1746</v>
      </c>
      <c r="C4285" s="36" t="s">
        <v>51</v>
      </c>
      <c r="D4285" s="36" t="s">
        <v>124</v>
      </c>
      <c r="E4285" s="36" t="s">
        <v>1747</v>
      </c>
      <c r="F4285" s="42">
        <f>SUMIFS('Sample - Superstore'!R:R,'Sample - Superstore'!$V:$V,$A4285,'Sample - Superstore'!$N:$N,$B4285)</f>
        <v>27.18</v>
      </c>
      <c r="G4285" s="43" t="str">
        <f>IF(OR($F4285&lt;Lower_Limit,$F4285&gt;Upper_Limit),TRUE,IF($F4285&gt;Upper_percentile,"P99",IF($F4285&lt;Lower_percentile,"P01","")))</f>
        <v/>
      </c>
      <c r="H4285" s="44">
        <f>SUMIFS('Sample - Superstore'!S:S,'Sample - Superstore'!$V:$V,$A4285,'Sample - Superstore'!$N:$N,$B4285)</f>
        <v>3</v>
      </c>
      <c r="I4285" s="45">
        <f>SUMIFS('Sample - Superstore'!T:T,'Sample - Superstore'!$V:$V,$A4285,'Sample - Superstore'!$N:$N,$B4285)</f>
        <v>0</v>
      </c>
      <c r="J4285" s="42">
        <f>SUMIFS('Sample - Superstore'!U:U,'Sample - Superstore'!$V:$V,$A4285,'Sample - Superstore'!$N:$N,$B4285)</f>
        <v>12.231</v>
      </c>
      <c r="N4285" s="40"/>
    </row>
    <row r="4286">
      <c r="A4286" s="41" t="s">
        <v>8640</v>
      </c>
      <c r="B4286" s="36" t="s">
        <v>5416</v>
      </c>
      <c r="C4286" s="36" t="s">
        <v>39</v>
      </c>
      <c r="D4286" s="36" t="s">
        <v>40</v>
      </c>
      <c r="E4286" s="36" t="s">
        <v>5417</v>
      </c>
      <c r="F4286" s="42">
        <f>SUMIFS('Sample - Superstore'!R:R,'Sample - Superstore'!$V:$V,$A4286,'Sample - Superstore'!$N:$N,$B4286)</f>
        <v>493.6044444</v>
      </c>
      <c r="G4286" s="43" t="str">
        <f>IF(OR($F4286&lt;Lower_Limit,$F4286&gt;Upper_Limit),TRUE,IF($F4286&gt;Upper_percentile,"P99",IF($F4286&lt;Lower_percentile,"P01","")))</f>
        <v/>
      </c>
      <c r="H4286" s="44">
        <f>SUMIFS('Sample - Superstore'!S:S,'Sample - Superstore'!$V:$V,$A4286,'Sample - Superstore'!$N:$N,$B4286)</f>
        <v>2</v>
      </c>
      <c r="I4286" s="45">
        <f>SUMIFS('Sample - Superstore'!T:T,'Sample - Superstore'!$V:$V,$A4286,'Sample - Superstore'!$N:$N,$B4286)</f>
        <v>0</v>
      </c>
      <c r="J4286" s="42">
        <f>SUMIFS('Sample - Superstore'!U:U,'Sample - Superstore'!$V:$V,$A4286,'Sample - Superstore'!$N:$N,$B4286)</f>
        <v>143.1452889</v>
      </c>
      <c r="N4286" s="40"/>
    </row>
    <row r="4287">
      <c r="A4287" s="41" t="s">
        <v>8640</v>
      </c>
      <c r="B4287" s="36" t="s">
        <v>3951</v>
      </c>
      <c r="C4287" s="36" t="s">
        <v>51</v>
      </c>
      <c r="D4287" s="36" t="s">
        <v>52</v>
      </c>
      <c r="E4287" s="36" t="s">
        <v>3952</v>
      </c>
      <c r="F4287" s="42">
        <f>SUMIFS('Sample - Superstore'!R:R,'Sample - Superstore'!$V:$V,$A4287,'Sample - Superstore'!$N:$N,$B4287)</f>
        <v>84.87407407</v>
      </c>
      <c r="G4287" s="43" t="str">
        <f>IF(OR($F4287&lt;Lower_Limit,$F4287&gt;Upper_Limit),TRUE,IF($F4287&gt;Upper_percentile,"P99",IF($F4287&lt;Lower_percentile,"P01","")))</f>
        <v/>
      </c>
      <c r="H4287" s="44">
        <f>SUMIFS('Sample - Superstore'!S:S,'Sample - Superstore'!$V:$V,$A4287,'Sample - Superstore'!$N:$N,$B4287)</f>
        <v>5</v>
      </c>
      <c r="I4287" s="45">
        <f>SUMIFS('Sample - Superstore'!T:T,'Sample - Superstore'!$V:$V,$A4287,'Sample - Superstore'!$N:$N,$B4287)</f>
        <v>0</v>
      </c>
      <c r="J4287" s="42">
        <f>SUMIFS('Sample - Superstore'!U:U,'Sample - Superstore'!$V:$V,$A4287,'Sample - Superstore'!$N:$N,$B4287)</f>
        <v>22.06725926</v>
      </c>
      <c r="N4287" s="40"/>
    </row>
    <row r="4288">
      <c r="A4288" s="41" t="s">
        <v>8640</v>
      </c>
      <c r="B4288" s="36" t="s">
        <v>4210</v>
      </c>
      <c r="C4288" s="36" t="s">
        <v>51</v>
      </c>
      <c r="D4288" s="36" t="s">
        <v>76</v>
      </c>
      <c r="E4288" s="36" t="s">
        <v>4211</v>
      </c>
      <c r="F4288" s="42">
        <f>SUMIFS('Sample - Superstore'!R:R,'Sample - Superstore'!$V:$V,$A4288,'Sample - Superstore'!$N:$N,$B4288)</f>
        <v>50.592</v>
      </c>
      <c r="G4288" s="43" t="str">
        <f>IF(OR($F4288&lt;Lower_Limit,$F4288&gt;Upper_Limit),TRUE,IF($F4288&gt;Upper_percentile,"P99",IF($F4288&lt;Lower_percentile,"P01","")))</f>
        <v/>
      </c>
      <c r="H4288" s="44">
        <f>SUMIFS('Sample - Superstore'!S:S,'Sample - Superstore'!$V:$V,$A4288,'Sample - Superstore'!$N:$N,$B4288)</f>
        <v>3</v>
      </c>
      <c r="I4288" s="45">
        <f>SUMIFS('Sample - Superstore'!T:T,'Sample - Superstore'!$V:$V,$A4288,'Sample - Superstore'!$N:$N,$B4288)</f>
        <v>0.2</v>
      </c>
      <c r="J4288" s="42">
        <f>SUMIFS('Sample - Superstore'!U:U,'Sample - Superstore'!$V:$V,$A4288,'Sample - Superstore'!$N:$N,$B4288)</f>
        <v>18.3396</v>
      </c>
      <c r="N4288" s="40"/>
    </row>
    <row r="4289">
      <c r="A4289" s="41" t="s">
        <v>8640</v>
      </c>
      <c r="B4289" s="36" t="s">
        <v>7644</v>
      </c>
      <c r="C4289" s="36" t="s">
        <v>51</v>
      </c>
      <c r="D4289" s="36" t="s">
        <v>124</v>
      </c>
      <c r="E4289" s="36" t="s">
        <v>7645</v>
      </c>
      <c r="F4289" s="42">
        <f>SUMIFS('Sample - Superstore'!R:R,'Sample - Superstore'!$V:$V,$A4289,'Sample - Superstore'!$N:$N,$B4289)</f>
        <v>8.236513739</v>
      </c>
      <c r="G4289" s="43" t="str">
        <f>IF(OR($F4289&lt;Lower_Limit,$F4289&gt;Upper_Limit),TRUE,IF($F4289&gt;Upper_percentile,"P99",IF($F4289&lt;Lower_percentile,"P01","")))</f>
        <v/>
      </c>
      <c r="H4289" s="44">
        <f>SUMIFS('Sample - Superstore'!S:S,'Sample - Superstore'!$V:$V,$A4289,'Sample - Superstore'!$N:$N,$B4289)</f>
        <v>2</v>
      </c>
      <c r="I4289" s="45">
        <f>SUMIFS('Sample - Superstore'!T:T,'Sample - Superstore'!$V:$V,$A4289,'Sample - Superstore'!$N:$N,$B4289)</f>
        <v>0</v>
      </c>
      <c r="J4289" s="42">
        <f>SUMIFS('Sample - Superstore'!U:U,'Sample - Superstore'!$V:$V,$A4289,'Sample - Superstore'!$N:$N,$B4289)</f>
        <v>3.953526595</v>
      </c>
      <c r="N4289" s="40"/>
    </row>
    <row r="4290">
      <c r="A4290" s="41" t="s">
        <v>8640</v>
      </c>
      <c r="B4290" s="36" t="s">
        <v>7646</v>
      </c>
      <c r="C4290" s="36" t="s">
        <v>51</v>
      </c>
      <c r="D4290" s="36" t="s">
        <v>93</v>
      </c>
      <c r="E4290" s="36" t="s">
        <v>7647</v>
      </c>
      <c r="F4290" s="42">
        <f>SUMIFS('Sample - Superstore'!R:R,'Sample - Superstore'!$V:$V,$A4290,'Sample - Superstore'!$N:$N,$B4290)</f>
        <v>11.27558378</v>
      </c>
      <c r="G4290" s="43" t="str">
        <f>IF(OR($F4290&lt;Lower_Limit,$F4290&gt;Upper_Limit),TRUE,IF($F4290&gt;Upper_percentile,"P99",IF($F4290&lt;Lower_percentile,"P01","")))</f>
        <v/>
      </c>
      <c r="H4290" s="44">
        <f>SUMIFS('Sample - Superstore'!S:S,'Sample - Superstore'!$V:$V,$A4290,'Sample - Superstore'!$N:$N,$B4290)</f>
        <v>3</v>
      </c>
      <c r="I4290" s="45">
        <f>SUMIFS('Sample - Superstore'!T:T,'Sample - Superstore'!$V:$V,$A4290,'Sample - Superstore'!$N:$N,$B4290)</f>
        <v>0</v>
      </c>
      <c r="J4290" s="42">
        <f>SUMIFS('Sample - Superstore'!U:U,'Sample - Superstore'!$V:$V,$A4290,'Sample - Superstore'!$N:$N,$B4290)</f>
        <v>4.059210162</v>
      </c>
      <c r="N4290" s="40"/>
    </row>
    <row r="4291">
      <c r="A4291" s="41" t="s">
        <v>8640</v>
      </c>
      <c r="B4291" s="36" t="s">
        <v>1679</v>
      </c>
      <c r="C4291" s="36" t="s">
        <v>51</v>
      </c>
      <c r="D4291" s="36" t="s">
        <v>635</v>
      </c>
      <c r="E4291" s="36" t="s">
        <v>1680</v>
      </c>
      <c r="F4291" s="42">
        <f>SUMIFS('Sample - Superstore'!R:R,'Sample - Superstore'!$V:$V,$A4291,'Sample - Superstore'!$N:$N,$B4291)</f>
        <v>21.96</v>
      </c>
      <c r="G4291" s="43" t="str">
        <f>IF(OR($F4291&lt;Lower_Limit,$F4291&gt;Upper_Limit),TRUE,IF($F4291&gt;Upper_percentile,"P99",IF($F4291&lt;Lower_percentile,"P01","")))</f>
        <v/>
      </c>
      <c r="H4291" s="44">
        <f>SUMIFS('Sample - Superstore'!S:S,'Sample - Superstore'!$V:$V,$A4291,'Sample - Superstore'!$N:$N,$B4291)</f>
        <v>2</v>
      </c>
      <c r="I4291" s="45">
        <f>SUMIFS('Sample - Superstore'!T:T,'Sample - Superstore'!$V:$V,$A4291,'Sample - Superstore'!$N:$N,$B4291)</f>
        <v>0</v>
      </c>
      <c r="J4291" s="42">
        <f>SUMIFS('Sample - Superstore'!U:U,'Sample - Superstore'!$V:$V,$A4291,'Sample - Superstore'!$N:$N,$B4291)</f>
        <v>6.1488</v>
      </c>
      <c r="N4291" s="40"/>
    </row>
    <row r="4292">
      <c r="A4292" s="41" t="s">
        <v>8640</v>
      </c>
      <c r="B4292" s="36" t="s">
        <v>998</v>
      </c>
      <c r="C4292" s="36" t="s">
        <v>35</v>
      </c>
      <c r="D4292" s="36" t="s">
        <v>121</v>
      </c>
      <c r="E4292" s="36" t="s">
        <v>3367</v>
      </c>
      <c r="F4292" s="42">
        <f>SUMIFS('Sample - Superstore'!R:R,'Sample - Superstore'!$V:$V,$A4292,'Sample - Superstore'!$N:$N,$B4292)</f>
        <v>424.4152593</v>
      </c>
      <c r="G4292" s="43" t="str">
        <f>IF(OR($F4292&lt;Lower_Limit,$F4292&gt;Upper_Limit),TRUE,IF($F4292&gt;Upper_percentile,"P99",IF($F4292&lt;Lower_percentile,"P01","")))</f>
        <v/>
      </c>
      <c r="H4292" s="44">
        <f>SUMIFS('Sample - Superstore'!S:S,'Sample - Superstore'!$V:$V,$A4292,'Sample - Superstore'!$N:$N,$B4292)</f>
        <v>9</v>
      </c>
      <c r="I4292" s="45">
        <f>SUMIFS('Sample - Superstore'!T:T,'Sample - Superstore'!$V:$V,$A4292,'Sample - Superstore'!$N:$N,$B4292)</f>
        <v>0.2</v>
      </c>
      <c r="J4292" s="42">
        <f>SUMIFS('Sample - Superstore'!U:U,'Sample - Superstore'!$V:$V,$A4292,'Sample - Superstore'!$N:$N,$B4292)</f>
        <v>66.39815556</v>
      </c>
      <c r="N4292" s="40"/>
    </row>
    <row r="4293">
      <c r="A4293" s="41" t="s">
        <v>8640</v>
      </c>
      <c r="B4293" s="36" t="s">
        <v>7093</v>
      </c>
      <c r="C4293" s="36" t="s">
        <v>51</v>
      </c>
      <c r="D4293" s="36" t="s">
        <v>283</v>
      </c>
      <c r="E4293" s="36" t="s">
        <v>7094</v>
      </c>
      <c r="F4293" s="42">
        <f>SUMIFS('Sample - Superstore'!R:R,'Sample - Superstore'!$V:$V,$A4293,'Sample - Superstore'!$N:$N,$B4293)</f>
        <v>119.96</v>
      </c>
      <c r="G4293" s="43" t="str">
        <f>IF(OR($F4293&lt;Lower_Limit,$F4293&gt;Upper_Limit),TRUE,IF($F4293&gt;Upper_percentile,"P99",IF($F4293&lt;Lower_percentile,"P01","")))</f>
        <v/>
      </c>
      <c r="H4293" s="44">
        <f>SUMIFS('Sample - Superstore'!S:S,'Sample - Superstore'!$V:$V,$A4293,'Sample - Superstore'!$N:$N,$B4293)</f>
        <v>2</v>
      </c>
      <c r="I4293" s="45">
        <f>SUMIFS('Sample - Superstore'!T:T,'Sample - Superstore'!$V:$V,$A4293,'Sample - Superstore'!$N:$N,$B4293)</f>
        <v>0</v>
      </c>
      <c r="J4293" s="42">
        <f>SUMIFS('Sample - Superstore'!U:U,'Sample - Superstore'!$V:$V,$A4293,'Sample - Superstore'!$N:$N,$B4293)</f>
        <v>33.5888</v>
      </c>
      <c r="N4293" s="40"/>
    </row>
    <row r="4294">
      <c r="A4294" s="41" t="s">
        <v>8640</v>
      </c>
      <c r="B4294" s="36" t="s">
        <v>3029</v>
      </c>
      <c r="C4294" s="36" t="s">
        <v>51</v>
      </c>
      <c r="D4294" s="36" t="s">
        <v>52</v>
      </c>
      <c r="E4294" s="36" t="s">
        <v>3030</v>
      </c>
      <c r="F4294" s="42">
        <f>SUMIFS('Sample - Superstore'!R:R,'Sample - Superstore'!$V:$V,$A4294,'Sample - Superstore'!$N:$N,$B4294)</f>
        <v>31.44</v>
      </c>
      <c r="G4294" s="43" t="str">
        <f>IF(OR($F4294&lt;Lower_Limit,$F4294&gt;Upper_Limit),TRUE,IF($F4294&gt;Upper_percentile,"P99",IF($F4294&lt;Lower_percentile,"P01","")))</f>
        <v/>
      </c>
      <c r="H4294" s="44">
        <f>SUMIFS('Sample - Superstore'!S:S,'Sample - Superstore'!$V:$V,$A4294,'Sample - Superstore'!$N:$N,$B4294)</f>
        <v>3</v>
      </c>
      <c r="I4294" s="45">
        <f>SUMIFS('Sample - Superstore'!T:T,'Sample - Superstore'!$V:$V,$A4294,'Sample - Superstore'!$N:$N,$B4294)</f>
        <v>0</v>
      </c>
      <c r="J4294" s="42">
        <f>SUMIFS('Sample - Superstore'!U:U,'Sample - Superstore'!$V:$V,$A4294,'Sample - Superstore'!$N:$N,$B4294)</f>
        <v>8.4888</v>
      </c>
      <c r="N4294" s="40"/>
    </row>
    <row r="4295">
      <c r="A4295" s="41" t="s">
        <v>8640</v>
      </c>
      <c r="B4295" s="36" t="s">
        <v>3178</v>
      </c>
      <c r="C4295" s="36" t="s">
        <v>51</v>
      </c>
      <c r="D4295" s="36" t="s">
        <v>76</v>
      </c>
      <c r="E4295" s="36" t="s">
        <v>3179</v>
      </c>
      <c r="F4295" s="42">
        <f>SUMIFS('Sample - Superstore'!R:R,'Sample - Superstore'!$V:$V,$A4295,'Sample - Superstore'!$N:$N,$B4295)</f>
        <v>6.88</v>
      </c>
      <c r="G4295" s="43" t="str">
        <f>IF(OR($F4295&lt;Lower_Limit,$F4295&gt;Upper_Limit),TRUE,IF($F4295&gt;Upper_percentile,"P99",IF($F4295&lt;Lower_percentile,"P01","")))</f>
        <v/>
      </c>
      <c r="H4295" s="44">
        <f>SUMIFS('Sample - Superstore'!S:S,'Sample - Superstore'!$V:$V,$A4295,'Sample - Superstore'!$N:$N,$B4295)</f>
        <v>1</v>
      </c>
      <c r="I4295" s="45">
        <f>SUMIFS('Sample - Superstore'!T:T,'Sample - Superstore'!$V:$V,$A4295,'Sample - Superstore'!$N:$N,$B4295)</f>
        <v>0.2</v>
      </c>
      <c r="J4295" s="42">
        <f>SUMIFS('Sample - Superstore'!U:U,'Sample - Superstore'!$V:$V,$A4295,'Sample - Superstore'!$N:$N,$B4295)</f>
        <v>2.322</v>
      </c>
      <c r="N4295" s="40"/>
    </row>
    <row r="4296">
      <c r="A4296" s="41" t="s">
        <v>8640</v>
      </c>
      <c r="B4296" s="36" t="s">
        <v>3862</v>
      </c>
      <c r="C4296" s="36" t="s">
        <v>35</v>
      </c>
      <c r="D4296" s="36" t="s">
        <v>121</v>
      </c>
      <c r="E4296" s="36" t="s">
        <v>3863</v>
      </c>
      <c r="F4296" s="42">
        <f>SUMIFS('Sample - Superstore'!R:R,'Sample - Superstore'!$V:$V,$A4296,'Sample - Superstore'!$N:$N,$B4296)</f>
        <v>29.328</v>
      </c>
      <c r="G4296" s="43" t="str">
        <f>IF(OR($F4296&lt;Lower_Limit,$F4296&gt;Upper_Limit),TRUE,IF($F4296&gt;Upper_percentile,"P99",IF($F4296&lt;Lower_percentile,"P01","")))</f>
        <v/>
      </c>
      <c r="H4296" s="44">
        <f>SUMIFS('Sample - Superstore'!S:S,'Sample - Superstore'!$V:$V,$A4296,'Sample - Superstore'!$N:$N,$B4296)</f>
        <v>3</v>
      </c>
      <c r="I4296" s="45">
        <f>SUMIFS('Sample - Superstore'!T:T,'Sample - Superstore'!$V:$V,$A4296,'Sample - Superstore'!$N:$N,$B4296)</f>
        <v>0.2</v>
      </c>
      <c r="J4296" s="42">
        <f>SUMIFS('Sample - Superstore'!U:U,'Sample - Superstore'!$V:$V,$A4296,'Sample - Superstore'!$N:$N,$B4296)</f>
        <v>3.666</v>
      </c>
      <c r="N4296" s="40"/>
    </row>
    <row r="4297">
      <c r="A4297" s="41" t="s">
        <v>8640</v>
      </c>
      <c r="B4297" s="36" t="s">
        <v>1552</v>
      </c>
      <c r="C4297" s="36" t="s">
        <v>39</v>
      </c>
      <c r="D4297" s="36" t="s">
        <v>61</v>
      </c>
      <c r="E4297" s="36" t="s">
        <v>1553</v>
      </c>
      <c r="F4297" s="42">
        <f>SUMIFS('Sample - Superstore'!R:R,'Sample - Superstore'!$V:$V,$A4297,'Sample - Superstore'!$N:$N,$B4297)</f>
        <v>367.7734815</v>
      </c>
      <c r="G4297" s="43" t="str">
        <f>IF(OR($F4297&lt;Lower_Limit,$F4297&gt;Upper_Limit),TRUE,IF($F4297&gt;Upper_percentile,"P99",IF($F4297&lt;Lower_percentile,"P01","")))</f>
        <v/>
      </c>
      <c r="H4297" s="44">
        <f>SUMIFS('Sample - Superstore'!S:S,'Sample - Superstore'!$V:$V,$A4297,'Sample - Superstore'!$N:$N,$B4297)</f>
        <v>4</v>
      </c>
      <c r="I4297" s="45">
        <f>SUMIFS('Sample - Superstore'!T:T,'Sample - Superstore'!$V:$V,$A4297,'Sample - Superstore'!$N:$N,$B4297)</f>
        <v>0</v>
      </c>
      <c r="J4297" s="42">
        <f>SUMIFS('Sample - Superstore'!U:U,'Sample - Superstore'!$V:$V,$A4297,'Sample - Superstore'!$N:$N,$B4297)</f>
        <v>128.7207185</v>
      </c>
      <c r="N4297" s="40"/>
    </row>
    <row r="4298">
      <c r="A4298" s="41" t="s">
        <v>8640</v>
      </c>
      <c r="B4298" s="36" t="s">
        <v>7654</v>
      </c>
      <c r="C4298" s="36" t="s">
        <v>51</v>
      </c>
      <c r="D4298" s="36" t="s">
        <v>205</v>
      </c>
      <c r="E4298" s="36" t="s">
        <v>7655</v>
      </c>
      <c r="F4298" s="42">
        <f>SUMIFS('Sample - Superstore'!R:R,'Sample - Superstore'!$V:$V,$A4298,'Sample - Superstore'!$N:$N,$B4298)</f>
        <v>14.352</v>
      </c>
      <c r="G4298" s="43" t="str">
        <f>IF(OR($F4298&lt;Lower_Limit,$F4298&gt;Upper_Limit),TRUE,IF($F4298&gt;Upper_percentile,"P99",IF($F4298&lt;Lower_percentile,"P01","")))</f>
        <v/>
      </c>
      <c r="H4298" s="44">
        <f>SUMIFS('Sample - Superstore'!S:S,'Sample - Superstore'!$V:$V,$A4298,'Sample - Superstore'!$N:$N,$B4298)</f>
        <v>3</v>
      </c>
      <c r="I4298" s="45">
        <f>SUMIFS('Sample - Superstore'!T:T,'Sample - Superstore'!$V:$V,$A4298,'Sample - Superstore'!$N:$N,$B4298)</f>
        <v>0.2</v>
      </c>
      <c r="J4298" s="42">
        <f>SUMIFS('Sample - Superstore'!U:U,'Sample - Superstore'!$V:$V,$A4298,'Sample - Superstore'!$N:$N,$B4298)</f>
        <v>5.2026</v>
      </c>
      <c r="N4298" s="40"/>
    </row>
    <row r="4299">
      <c r="A4299" s="41" t="s">
        <v>8640</v>
      </c>
      <c r="B4299" s="36" t="s">
        <v>2964</v>
      </c>
      <c r="C4299" s="36" t="s">
        <v>35</v>
      </c>
      <c r="D4299" s="36" t="s">
        <v>36</v>
      </c>
      <c r="E4299" s="36" t="s">
        <v>2965</v>
      </c>
      <c r="F4299" s="42">
        <f>SUMIFS('Sample - Superstore'!R:R,'Sample - Superstore'!$V:$V,$A4299,'Sample - Superstore'!$N:$N,$B4299)</f>
        <v>180.588</v>
      </c>
      <c r="G4299" s="43" t="str">
        <f>IF(OR($F4299&lt;Lower_Limit,$F4299&gt;Upper_Limit),TRUE,IF($F4299&gt;Upper_percentile,"P99",IF($F4299&lt;Lower_percentile,"P01","")))</f>
        <v/>
      </c>
      <c r="H4299" s="44">
        <f>SUMIFS('Sample - Superstore'!S:S,'Sample - Superstore'!$V:$V,$A4299,'Sample - Superstore'!$N:$N,$B4299)</f>
        <v>2</v>
      </c>
      <c r="I4299" s="45">
        <f>SUMIFS('Sample - Superstore'!T:T,'Sample - Superstore'!$V:$V,$A4299,'Sample - Superstore'!$N:$N,$B4299)</f>
        <v>0.7</v>
      </c>
      <c r="J4299" s="42">
        <f>SUMIFS('Sample - Superstore'!U:U,'Sample - Superstore'!$V:$V,$A4299,'Sample - Superstore'!$N:$N,$B4299)</f>
        <v>-240.784</v>
      </c>
      <c r="N4299" s="40"/>
    </row>
    <row r="4300">
      <c r="A4300" s="41" t="s">
        <v>8640</v>
      </c>
      <c r="B4300" s="36" t="s">
        <v>4939</v>
      </c>
      <c r="C4300" s="36" t="s">
        <v>39</v>
      </c>
      <c r="D4300" s="36" t="s">
        <v>61</v>
      </c>
      <c r="E4300" s="36" t="s">
        <v>4940</v>
      </c>
      <c r="F4300" s="42">
        <f>SUMIFS('Sample - Superstore'!R:R,'Sample - Superstore'!$V:$V,$A4300,'Sample - Superstore'!$N:$N,$B4300)</f>
        <v>47.984</v>
      </c>
      <c r="G4300" s="43" t="str">
        <f>IF(OR($F4300&lt;Lower_Limit,$F4300&gt;Upper_Limit),TRUE,IF($F4300&gt;Upper_percentile,"P99",IF($F4300&lt;Lower_percentile,"P01","")))</f>
        <v/>
      </c>
      <c r="H4300" s="44">
        <f>SUMIFS('Sample - Superstore'!S:S,'Sample - Superstore'!$V:$V,$A4300,'Sample - Superstore'!$N:$N,$B4300)</f>
        <v>2</v>
      </c>
      <c r="I4300" s="45">
        <f>SUMIFS('Sample - Superstore'!T:T,'Sample - Superstore'!$V:$V,$A4300,'Sample - Superstore'!$N:$N,$B4300)</f>
        <v>0.2</v>
      </c>
      <c r="J4300" s="42">
        <f>SUMIFS('Sample - Superstore'!U:U,'Sample - Superstore'!$V:$V,$A4300,'Sample - Superstore'!$N:$N,$B4300)</f>
        <v>0.5998</v>
      </c>
      <c r="N4300" s="40"/>
    </row>
    <row r="4301">
      <c r="A4301" s="41" t="s">
        <v>8640</v>
      </c>
      <c r="B4301" s="36" t="s">
        <v>5164</v>
      </c>
      <c r="C4301" s="36" t="s">
        <v>51</v>
      </c>
      <c r="D4301" s="36" t="s">
        <v>76</v>
      </c>
      <c r="E4301" s="36" t="s">
        <v>5165</v>
      </c>
      <c r="F4301" s="42">
        <f>SUMIFS('Sample - Superstore'!R:R,'Sample - Superstore'!$V:$V,$A4301,'Sample - Superstore'!$N:$N,$B4301)</f>
        <v>25.824</v>
      </c>
      <c r="G4301" s="43" t="str">
        <f>IF(OR($F4301&lt;Lower_Limit,$F4301&gt;Upper_Limit),TRUE,IF($F4301&gt;Upper_percentile,"P99",IF($F4301&lt;Lower_percentile,"P01","")))</f>
        <v/>
      </c>
      <c r="H4301" s="44">
        <f>SUMIFS('Sample - Superstore'!S:S,'Sample - Superstore'!$V:$V,$A4301,'Sample - Superstore'!$N:$N,$B4301)</f>
        <v>6</v>
      </c>
      <c r="I4301" s="45">
        <f>SUMIFS('Sample - Superstore'!T:T,'Sample - Superstore'!$V:$V,$A4301,'Sample - Superstore'!$N:$N,$B4301)</f>
        <v>0.2</v>
      </c>
      <c r="J4301" s="42">
        <f>SUMIFS('Sample - Superstore'!U:U,'Sample - Superstore'!$V:$V,$A4301,'Sample - Superstore'!$N:$N,$B4301)</f>
        <v>9.0384</v>
      </c>
      <c r="N4301" s="40"/>
    </row>
    <row r="4302">
      <c r="A4302" s="41" t="s">
        <v>8640</v>
      </c>
      <c r="B4302" s="36" t="s">
        <v>7305</v>
      </c>
      <c r="C4302" s="36" t="s">
        <v>51</v>
      </c>
      <c r="D4302" s="36" t="s">
        <v>124</v>
      </c>
      <c r="E4302" s="36" t="s">
        <v>7306</v>
      </c>
      <c r="F4302" s="42">
        <f>SUMIFS('Sample - Superstore'!R:R,'Sample - Superstore'!$V:$V,$A4302,'Sample - Superstore'!$N:$N,$B4302)</f>
        <v>158.6388229</v>
      </c>
      <c r="G4302" s="43" t="str">
        <f>IF(OR($F4302&lt;Lower_Limit,$F4302&gt;Upper_Limit),TRUE,IF($F4302&gt;Upper_percentile,"P99",IF($F4302&lt;Lower_percentile,"P01","")))</f>
        <v/>
      </c>
      <c r="H4302" s="44">
        <f>SUMIFS('Sample - Superstore'!S:S,'Sample - Superstore'!$V:$V,$A4302,'Sample - Superstore'!$N:$N,$B4302)</f>
        <v>3</v>
      </c>
      <c r="I4302" s="45">
        <f>SUMIFS('Sample - Superstore'!T:T,'Sample - Superstore'!$V:$V,$A4302,'Sample - Superstore'!$N:$N,$B4302)</f>
        <v>0.2</v>
      </c>
      <c r="J4302" s="42">
        <f>SUMIFS('Sample - Superstore'!U:U,'Sample - Superstore'!$V:$V,$A4302,'Sample - Superstore'!$N:$N,$B4302)</f>
        <v>55.523588</v>
      </c>
      <c r="N4302" s="40"/>
    </row>
    <row r="4303">
      <c r="A4303" s="41" t="s">
        <v>8640</v>
      </c>
      <c r="B4303" s="36" t="s">
        <v>2024</v>
      </c>
      <c r="C4303" s="36" t="s">
        <v>51</v>
      </c>
      <c r="D4303" s="36" t="s">
        <v>283</v>
      </c>
      <c r="E4303" s="36" t="s">
        <v>2025</v>
      </c>
      <c r="F4303" s="42">
        <f>SUMIFS('Sample - Superstore'!R:R,'Sample - Superstore'!$V:$V,$A4303,'Sample - Superstore'!$N:$N,$B4303)</f>
        <v>92.17766914</v>
      </c>
      <c r="G4303" s="43" t="str">
        <f>IF(OR($F4303&lt;Lower_Limit,$F4303&gt;Upper_Limit),TRUE,IF($F4303&gt;Upper_percentile,"P99",IF($F4303&lt;Lower_percentile,"P01","")))</f>
        <v/>
      </c>
      <c r="H4303" s="44">
        <f>SUMIFS('Sample - Superstore'!S:S,'Sample - Superstore'!$V:$V,$A4303,'Sample - Superstore'!$N:$N,$B4303)</f>
        <v>6</v>
      </c>
      <c r="I4303" s="45">
        <f>SUMIFS('Sample - Superstore'!T:T,'Sample - Superstore'!$V:$V,$A4303,'Sample - Superstore'!$N:$N,$B4303)</f>
        <v>0.8</v>
      </c>
      <c r="J4303" s="42">
        <f>SUMIFS('Sample - Superstore'!U:U,'Sample - Superstore'!$V:$V,$A4303,'Sample - Superstore'!$N:$N,$B4303)</f>
        <v>-248.8797067</v>
      </c>
      <c r="N4303" s="40"/>
    </row>
    <row r="4304">
      <c r="A4304" s="41" t="s">
        <v>8640</v>
      </c>
      <c r="B4304" s="36" t="s">
        <v>2403</v>
      </c>
      <c r="C4304" s="36" t="s">
        <v>51</v>
      </c>
      <c r="D4304" s="36" t="s">
        <v>124</v>
      </c>
      <c r="E4304" s="36" t="s">
        <v>2404</v>
      </c>
      <c r="F4304" s="42">
        <f>SUMIFS('Sample - Superstore'!R:R,'Sample - Superstore'!$V:$V,$A4304,'Sample - Superstore'!$N:$N,$B4304)</f>
        <v>26.12053333</v>
      </c>
      <c r="G4304" s="43" t="str">
        <f>IF(OR($F4304&lt;Lower_Limit,$F4304&gt;Upper_Limit),TRUE,IF($F4304&gt;Upper_percentile,"P99",IF($F4304&lt;Lower_percentile,"P01","")))</f>
        <v/>
      </c>
      <c r="H4304" s="44">
        <f>SUMIFS('Sample - Superstore'!S:S,'Sample - Superstore'!$V:$V,$A4304,'Sample - Superstore'!$N:$N,$B4304)</f>
        <v>4</v>
      </c>
      <c r="I4304" s="45">
        <f>SUMIFS('Sample - Superstore'!T:T,'Sample - Superstore'!$V:$V,$A4304,'Sample - Superstore'!$N:$N,$B4304)</f>
        <v>0.2</v>
      </c>
      <c r="J4304" s="42">
        <f>SUMIFS('Sample - Superstore'!U:U,'Sample - Superstore'!$V:$V,$A4304,'Sample - Superstore'!$N:$N,$B4304)</f>
        <v>9.142186667</v>
      </c>
      <c r="N4304" s="40"/>
    </row>
    <row r="4305">
      <c r="A4305" s="41" t="s">
        <v>8640</v>
      </c>
      <c r="B4305" s="36" t="s">
        <v>7660</v>
      </c>
      <c r="C4305" s="36" t="s">
        <v>39</v>
      </c>
      <c r="D4305" s="36" t="s">
        <v>40</v>
      </c>
      <c r="E4305" s="36" t="s">
        <v>7661</v>
      </c>
      <c r="F4305" s="42">
        <f>SUMIFS('Sample - Superstore'!R:R,'Sample - Superstore'!$V:$V,$A4305,'Sample - Superstore'!$N:$N,$B4305)</f>
        <v>50.36667654</v>
      </c>
      <c r="G4305" s="43" t="str">
        <f>IF(OR($F4305&lt;Lower_Limit,$F4305&gt;Upper_Limit),TRUE,IF($F4305&gt;Upper_percentile,"P99",IF($F4305&lt;Lower_percentile,"P01","")))</f>
        <v/>
      </c>
      <c r="H4305" s="44">
        <f>SUMIFS('Sample - Superstore'!S:S,'Sample - Superstore'!$V:$V,$A4305,'Sample - Superstore'!$N:$N,$B4305)</f>
        <v>2</v>
      </c>
      <c r="I4305" s="45">
        <f>SUMIFS('Sample - Superstore'!T:T,'Sample - Superstore'!$V:$V,$A4305,'Sample - Superstore'!$N:$N,$B4305)</f>
        <v>0.2</v>
      </c>
      <c r="J4305" s="42">
        <f>SUMIFS('Sample - Superstore'!U:U,'Sample - Superstore'!$V:$V,$A4305,'Sample - Superstore'!$N:$N,$B4305)</f>
        <v>-11.33250222</v>
      </c>
      <c r="N4305" s="40"/>
    </row>
    <row r="4306">
      <c r="A4306" s="41" t="s">
        <v>8640</v>
      </c>
      <c r="B4306" s="36" t="s">
        <v>1893</v>
      </c>
      <c r="C4306" s="36" t="s">
        <v>51</v>
      </c>
      <c r="D4306" s="36" t="s">
        <v>124</v>
      </c>
      <c r="E4306" s="36" t="s">
        <v>1894</v>
      </c>
      <c r="F4306" s="42">
        <f>SUMIFS('Sample - Superstore'!R:R,'Sample - Superstore'!$V:$V,$A4306,'Sample - Superstore'!$N:$N,$B4306)</f>
        <v>211.04</v>
      </c>
      <c r="G4306" s="43" t="str">
        <f>IF(OR($F4306&lt;Lower_Limit,$F4306&gt;Upper_Limit),TRUE,IF($F4306&gt;Upper_percentile,"P99",IF($F4306&lt;Lower_percentile,"P01","")))</f>
        <v/>
      </c>
      <c r="H4306" s="44">
        <f>SUMIFS('Sample - Superstore'!S:S,'Sample - Superstore'!$V:$V,$A4306,'Sample - Superstore'!$N:$N,$B4306)</f>
        <v>8</v>
      </c>
      <c r="I4306" s="45">
        <f>SUMIFS('Sample - Superstore'!T:T,'Sample - Superstore'!$V:$V,$A4306,'Sample - Superstore'!$N:$N,$B4306)</f>
        <v>0</v>
      </c>
      <c r="J4306" s="42">
        <f>SUMIFS('Sample - Superstore'!U:U,'Sample - Superstore'!$V:$V,$A4306,'Sample - Superstore'!$N:$N,$B4306)</f>
        <v>97.0784</v>
      </c>
      <c r="N4306" s="40"/>
    </row>
    <row r="4307">
      <c r="A4307" s="41" t="s">
        <v>8640</v>
      </c>
      <c r="B4307" s="36" t="s">
        <v>6013</v>
      </c>
      <c r="C4307" s="36" t="s">
        <v>35</v>
      </c>
      <c r="D4307" s="36" t="s">
        <v>263</v>
      </c>
      <c r="E4307" s="36" t="s">
        <v>6014</v>
      </c>
      <c r="F4307" s="42">
        <f>SUMIFS('Sample - Superstore'!R:R,'Sample - Superstore'!$V:$V,$A4307,'Sample - Superstore'!$N:$N,$B4307)</f>
        <v>1250.643477</v>
      </c>
      <c r="G4307" s="43" t="str">
        <f>IF(OR($F4307&lt;Lower_Limit,$F4307&gt;Upper_Limit),TRUE,IF($F4307&gt;Upper_percentile,"P99",IF($F4307&lt;Lower_percentile,"P01","")))</f>
        <v/>
      </c>
      <c r="H4307" s="44">
        <f>SUMIFS('Sample - Superstore'!S:S,'Sample - Superstore'!$V:$V,$A4307,'Sample - Superstore'!$N:$N,$B4307)</f>
        <v>4</v>
      </c>
      <c r="I4307" s="45">
        <f>SUMIFS('Sample - Superstore'!T:T,'Sample - Superstore'!$V:$V,$A4307,'Sample - Superstore'!$N:$N,$B4307)</f>
        <v>0.5</v>
      </c>
      <c r="J4307" s="42">
        <f>SUMIFS('Sample - Superstore'!U:U,'Sample - Superstore'!$V:$V,$A4307,'Sample - Superstore'!$N:$N,$B4307)</f>
        <v>40.7436721</v>
      </c>
      <c r="N4307" s="40"/>
    </row>
    <row r="4308">
      <c r="A4308" s="41" t="s">
        <v>8640</v>
      </c>
      <c r="B4308" s="36" t="s">
        <v>4200</v>
      </c>
      <c r="C4308" s="36" t="s">
        <v>51</v>
      </c>
      <c r="D4308" s="36" t="s">
        <v>76</v>
      </c>
      <c r="E4308" s="36" t="s">
        <v>4201</v>
      </c>
      <c r="F4308" s="42">
        <f>SUMIFS('Sample - Superstore'!R:R,'Sample - Superstore'!$V:$V,$A4308,'Sample - Superstore'!$N:$N,$B4308)</f>
        <v>72.96</v>
      </c>
      <c r="G4308" s="43" t="str">
        <f>IF(OR($F4308&lt;Lower_Limit,$F4308&gt;Upper_Limit),TRUE,IF($F4308&gt;Upper_percentile,"P99",IF($F4308&lt;Lower_percentile,"P01","")))</f>
        <v/>
      </c>
      <c r="H4308" s="44">
        <f>SUMIFS('Sample - Superstore'!S:S,'Sample - Superstore'!$V:$V,$A4308,'Sample - Superstore'!$N:$N,$B4308)</f>
        <v>3</v>
      </c>
      <c r="I4308" s="45">
        <f>SUMIFS('Sample - Superstore'!T:T,'Sample - Superstore'!$V:$V,$A4308,'Sample - Superstore'!$N:$N,$B4308)</f>
        <v>0.2</v>
      </c>
      <c r="J4308" s="42">
        <f>SUMIFS('Sample - Superstore'!U:U,'Sample - Superstore'!$V:$V,$A4308,'Sample - Superstore'!$N:$N,$B4308)</f>
        <v>23.712</v>
      </c>
      <c r="N4308" s="40"/>
    </row>
    <row r="4309">
      <c r="A4309" s="41" t="s">
        <v>8640</v>
      </c>
      <c r="B4309" s="36" t="s">
        <v>2422</v>
      </c>
      <c r="C4309" s="36" t="s">
        <v>51</v>
      </c>
      <c r="D4309" s="36" t="s">
        <v>124</v>
      </c>
      <c r="E4309" s="36" t="s">
        <v>2423</v>
      </c>
      <c r="F4309" s="42">
        <f>SUMIFS('Sample - Superstore'!R:R,'Sample - Superstore'!$V:$V,$A4309,'Sample - Superstore'!$N:$N,$B4309)</f>
        <v>11.64943539</v>
      </c>
      <c r="G4309" s="43" t="str">
        <f>IF(OR($F4309&lt;Lower_Limit,$F4309&gt;Upper_Limit),TRUE,IF($F4309&gt;Upper_percentile,"P99",IF($F4309&lt;Lower_percentile,"P01","")))</f>
        <v/>
      </c>
      <c r="H4309" s="44">
        <f>SUMIFS('Sample - Superstore'!S:S,'Sample - Superstore'!$V:$V,$A4309,'Sample - Superstore'!$N:$N,$B4309)</f>
        <v>2</v>
      </c>
      <c r="I4309" s="45">
        <f>SUMIFS('Sample - Superstore'!T:T,'Sample - Superstore'!$V:$V,$A4309,'Sample - Superstore'!$N:$N,$B4309)</f>
        <v>0.2</v>
      </c>
      <c r="J4309" s="42">
        <f>SUMIFS('Sample - Superstore'!U:U,'Sample - Superstore'!$V:$V,$A4309,'Sample - Superstore'!$N:$N,$B4309)</f>
        <v>4.222920329</v>
      </c>
      <c r="N4309" s="40"/>
    </row>
    <row r="4310">
      <c r="A4310" s="41" t="s">
        <v>8640</v>
      </c>
      <c r="B4310" s="36" t="s">
        <v>795</v>
      </c>
      <c r="C4310" s="36" t="s">
        <v>39</v>
      </c>
      <c r="D4310" s="36" t="s">
        <v>61</v>
      </c>
      <c r="E4310" s="36" t="s">
        <v>796</v>
      </c>
      <c r="F4310" s="42">
        <f>SUMIFS('Sample - Superstore'!R:R,'Sample - Superstore'!$V:$V,$A4310,'Sample - Superstore'!$N:$N,$B4310)</f>
        <v>11.23919407</v>
      </c>
      <c r="G4310" s="43" t="str">
        <f>IF(OR($F4310&lt;Lower_Limit,$F4310&gt;Upper_Limit),TRUE,IF($F4310&gt;Upper_percentile,"P99",IF($F4310&lt;Lower_percentile,"P01","")))</f>
        <v/>
      </c>
      <c r="H4310" s="44">
        <f>SUMIFS('Sample - Superstore'!S:S,'Sample - Superstore'!$V:$V,$A4310,'Sample - Superstore'!$N:$N,$B4310)</f>
        <v>3</v>
      </c>
      <c r="I4310" s="45">
        <f>SUMIFS('Sample - Superstore'!T:T,'Sample - Superstore'!$V:$V,$A4310,'Sample - Superstore'!$N:$N,$B4310)</f>
        <v>0.2</v>
      </c>
      <c r="J4310" s="42">
        <f>SUMIFS('Sample - Superstore'!U:U,'Sample - Superstore'!$V:$V,$A4310,'Sample - Superstore'!$N:$N,$B4310)</f>
        <v>1.545389185</v>
      </c>
      <c r="N4310" s="40"/>
    </row>
    <row r="4311">
      <c r="A4311" s="41" t="s">
        <v>8640</v>
      </c>
      <c r="B4311" s="36" t="s">
        <v>4788</v>
      </c>
      <c r="C4311" s="36" t="s">
        <v>51</v>
      </c>
      <c r="D4311" s="36" t="s">
        <v>297</v>
      </c>
      <c r="E4311" s="36" t="s">
        <v>4789</v>
      </c>
      <c r="F4311" s="42">
        <f>SUMIFS('Sample - Superstore'!R:R,'Sample - Superstore'!$V:$V,$A4311,'Sample - Superstore'!$N:$N,$B4311)</f>
        <v>150.1415001</v>
      </c>
      <c r="G4311" s="43" t="str">
        <f>IF(OR($F4311&lt;Lower_Limit,$F4311&gt;Upper_Limit),TRUE,IF($F4311&gt;Upper_percentile,"P99",IF($F4311&lt;Lower_percentile,"P01","")))</f>
        <v/>
      </c>
      <c r="H4311" s="44">
        <f>SUMIFS('Sample - Superstore'!S:S,'Sample - Superstore'!$V:$V,$A4311,'Sample - Superstore'!$N:$N,$B4311)</f>
        <v>3</v>
      </c>
      <c r="I4311" s="45">
        <f>SUMIFS('Sample - Superstore'!T:T,'Sample - Superstore'!$V:$V,$A4311,'Sample - Superstore'!$N:$N,$B4311)</f>
        <v>0.2</v>
      </c>
      <c r="J4311" s="42">
        <f>SUMIFS('Sample - Superstore'!U:U,'Sample - Superstore'!$V:$V,$A4311,'Sample - Superstore'!$N:$N,$B4311)</f>
        <v>54.42629378</v>
      </c>
      <c r="N4311" s="40"/>
    </row>
    <row r="4312">
      <c r="A4312" s="41" t="s">
        <v>8640</v>
      </c>
      <c r="B4312" s="36" t="s">
        <v>1868</v>
      </c>
      <c r="C4312" s="36" t="s">
        <v>35</v>
      </c>
      <c r="D4312" s="36" t="s">
        <v>121</v>
      </c>
      <c r="E4312" s="36" t="s">
        <v>1869</v>
      </c>
      <c r="F4312" s="42">
        <f>SUMIFS('Sample - Superstore'!R:R,'Sample - Superstore'!$V:$V,$A4312,'Sample - Superstore'!$N:$N,$B4312)</f>
        <v>129.859042</v>
      </c>
      <c r="G4312" s="43" t="str">
        <f>IF(OR($F4312&lt;Lower_Limit,$F4312&gt;Upper_Limit),TRUE,IF($F4312&gt;Upper_percentile,"P99",IF($F4312&lt;Lower_percentile,"P01","")))</f>
        <v/>
      </c>
      <c r="H4312" s="44">
        <f>SUMIFS('Sample - Superstore'!S:S,'Sample - Superstore'!$V:$V,$A4312,'Sample - Superstore'!$N:$N,$B4312)</f>
        <v>3</v>
      </c>
      <c r="I4312" s="45">
        <f>SUMIFS('Sample - Superstore'!T:T,'Sample - Superstore'!$V:$V,$A4312,'Sample - Superstore'!$N:$N,$B4312)</f>
        <v>0.2</v>
      </c>
      <c r="J4312" s="42">
        <f>SUMIFS('Sample - Superstore'!U:U,'Sample - Superstore'!$V:$V,$A4312,'Sample - Superstore'!$N:$N,$B4312)</f>
        <v>30.84152247</v>
      </c>
      <c r="N4312" s="40"/>
    </row>
    <row r="4313">
      <c r="A4313" s="41" t="s">
        <v>8640</v>
      </c>
      <c r="B4313" s="36" t="s">
        <v>6044</v>
      </c>
      <c r="C4313" s="36" t="s">
        <v>39</v>
      </c>
      <c r="D4313" s="36" t="s">
        <v>61</v>
      </c>
      <c r="E4313" s="36" t="s">
        <v>6045</v>
      </c>
      <c r="F4313" s="42">
        <f>SUMIFS('Sample - Superstore'!R:R,'Sample - Superstore'!$V:$V,$A4313,'Sample - Superstore'!$N:$N,$B4313)</f>
        <v>826.4879835</v>
      </c>
      <c r="G4313" s="43" t="str">
        <f>IF(OR($F4313&lt;Lower_Limit,$F4313&gt;Upper_Limit),TRUE,IF($F4313&gt;Upper_percentile,"P99",IF($F4313&lt;Lower_percentile,"P01","")))</f>
        <v/>
      </c>
      <c r="H4313" s="44">
        <f>SUMIFS('Sample - Superstore'!S:S,'Sample - Superstore'!$V:$V,$A4313,'Sample - Superstore'!$N:$N,$B4313)</f>
        <v>5</v>
      </c>
      <c r="I4313" s="45">
        <f>SUMIFS('Sample - Superstore'!T:T,'Sample - Superstore'!$V:$V,$A4313,'Sample - Superstore'!$N:$N,$B4313)</f>
        <v>0</v>
      </c>
      <c r="J4313" s="42">
        <f>SUMIFS('Sample - Superstore'!U:U,'Sample - Superstore'!$V:$V,$A4313,'Sample - Superstore'!$N:$N,$B4313)</f>
        <v>347.1249531</v>
      </c>
      <c r="N4313" s="40"/>
    </row>
    <row r="4314">
      <c r="A4314" s="41" t="s">
        <v>8640</v>
      </c>
      <c r="B4314" s="36" t="s">
        <v>1166</v>
      </c>
      <c r="C4314" s="36" t="s">
        <v>35</v>
      </c>
      <c r="D4314" s="36" t="s">
        <v>263</v>
      </c>
      <c r="E4314" s="36" t="s">
        <v>1167</v>
      </c>
      <c r="F4314" s="42">
        <f>SUMIFS('Sample - Superstore'!R:R,'Sample - Superstore'!$V:$V,$A4314,'Sample - Superstore'!$N:$N,$B4314)</f>
        <v>760.9889053</v>
      </c>
      <c r="G4314" s="43" t="str">
        <f>IF(OR($F4314&lt;Lower_Limit,$F4314&gt;Upper_Limit),TRUE,IF($F4314&gt;Upper_percentile,"P99",IF($F4314&lt;Lower_percentile,"P01","")))</f>
        <v/>
      </c>
      <c r="H4314" s="44">
        <f>SUMIFS('Sample - Superstore'!S:S,'Sample - Superstore'!$V:$V,$A4314,'Sample - Superstore'!$N:$N,$B4314)</f>
        <v>4</v>
      </c>
      <c r="I4314" s="45">
        <f>SUMIFS('Sample - Superstore'!T:T,'Sample - Superstore'!$V:$V,$A4314,'Sample - Superstore'!$N:$N,$B4314)</f>
        <v>0</v>
      </c>
      <c r="J4314" s="42">
        <f>SUMIFS('Sample - Superstore'!U:U,'Sample - Superstore'!$V:$V,$A4314,'Sample - Superstore'!$N:$N,$B4314)</f>
        <v>228.2966716</v>
      </c>
      <c r="N4314" s="40"/>
    </row>
    <row r="4315">
      <c r="A4315" s="41" t="s">
        <v>8640</v>
      </c>
      <c r="B4315" s="36" t="s">
        <v>5507</v>
      </c>
      <c r="C4315" s="36" t="s">
        <v>51</v>
      </c>
      <c r="D4315" s="36" t="s">
        <v>52</v>
      </c>
      <c r="E4315" s="36" t="s">
        <v>5508</v>
      </c>
      <c r="F4315" s="42">
        <f>SUMIFS('Sample - Superstore'!R:R,'Sample - Superstore'!$V:$V,$A4315,'Sample - Superstore'!$N:$N,$B4315)</f>
        <v>25.3186705</v>
      </c>
      <c r="G4315" s="43" t="str">
        <f>IF(OR($F4315&lt;Lower_Limit,$F4315&gt;Upper_Limit),TRUE,IF($F4315&gt;Upper_percentile,"P99",IF($F4315&lt;Lower_percentile,"P01","")))</f>
        <v/>
      </c>
      <c r="H4315" s="44">
        <f>SUMIFS('Sample - Superstore'!S:S,'Sample - Superstore'!$V:$V,$A4315,'Sample - Superstore'!$N:$N,$B4315)</f>
        <v>3</v>
      </c>
      <c r="I4315" s="45">
        <f>SUMIFS('Sample - Superstore'!T:T,'Sample - Superstore'!$V:$V,$A4315,'Sample - Superstore'!$N:$N,$B4315)</f>
        <v>0</v>
      </c>
      <c r="J4315" s="42">
        <f>SUMIFS('Sample - Superstore'!U:U,'Sample - Superstore'!$V:$V,$A4315,'Sample - Superstore'!$N:$N,$B4315)</f>
        <v>6.329667625</v>
      </c>
      <c r="N4315" s="40"/>
    </row>
    <row r="4316">
      <c r="A4316" s="41" t="s">
        <v>8640</v>
      </c>
      <c r="B4316" s="36" t="s">
        <v>3579</v>
      </c>
      <c r="C4316" s="36" t="s">
        <v>51</v>
      </c>
      <c r="D4316" s="36" t="s">
        <v>76</v>
      </c>
      <c r="E4316" s="36" t="s">
        <v>3580</v>
      </c>
      <c r="F4316" s="42">
        <f>SUMIFS('Sample - Superstore'!R:R,'Sample - Superstore'!$V:$V,$A4316,'Sample - Superstore'!$N:$N,$B4316)</f>
        <v>24.59186208</v>
      </c>
      <c r="G4316" s="43" t="str">
        <f>IF(OR($F4316&lt;Lower_Limit,$F4316&gt;Upper_Limit),TRUE,IF($F4316&gt;Upper_percentile,"P99",IF($F4316&lt;Lower_percentile,"P01","")))</f>
        <v/>
      </c>
      <c r="H4316" s="44">
        <f>SUMIFS('Sample - Superstore'!S:S,'Sample - Superstore'!$V:$V,$A4316,'Sample - Superstore'!$N:$N,$B4316)</f>
        <v>7</v>
      </c>
      <c r="I4316" s="45">
        <f>SUMIFS('Sample - Superstore'!T:T,'Sample - Superstore'!$V:$V,$A4316,'Sample - Superstore'!$N:$N,$B4316)</f>
        <v>0</v>
      </c>
      <c r="J4316" s="42">
        <f>SUMIFS('Sample - Superstore'!U:U,'Sample - Superstore'!$V:$V,$A4316,'Sample - Superstore'!$N:$N,$B4316)</f>
        <v>11.31225656</v>
      </c>
      <c r="N4316" s="40"/>
    </row>
    <row r="4317">
      <c r="A4317" s="41" t="s">
        <v>8640</v>
      </c>
      <c r="B4317" s="36" t="s">
        <v>2353</v>
      </c>
      <c r="C4317" s="36" t="s">
        <v>39</v>
      </c>
      <c r="D4317" s="36" t="s">
        <v>40</v>
      </c>
      <c r="E4317" s="36" t="s">
        <v>2354</v>
      </c>
      <c r="F4317" s="42">
        <f>SUMIFS('Sample - Superstore'!R:R,'Sample - Superstore'!$V:$V,$A4317,'Sample - Superstore'!$N:$N,$B4317)</f>
        <v>493.9270617</v>
      </c>
      <c r="G4317" s="43" t="str">
        <f>IF(OR($F4317&lt;Lower_Limit,$F4317&gt;Upper_Limit),TRUE,IF($F4317&gt;Upper_percentile,"P99",IF($F4317&lt;Lower_percentile,"P01","")))</f>
        <v/>
      </c>
      <c r="H4317" s="44">
        <f>SUMIFS('Sample - Superstore'!S:S,'Sample - Superstore'!$V:$V,$A4317,'Sample - Superstore'!$N:$N,$B4317)</f>
        <v>2</v>
      </c>
      <c r="I4317" s="45">
        <f>SUMIFS('Sample - Superstore'!T:T,'Sample - Superstore'!$V:$V,$A4317,'Sample - Superstore'!$N:$N,$B4317)</f>
        <v>0</v>
      </c>
      <c r="J4317" s="42">
        <f>SUMIFS('Sample - Superstore'!U:U,'Sample - Superstore'!$V:$V,$A4317,'Sample - Superstore'!$N:$N,$B4317)</f>
        <v>138.2995773</v>
      </c>
      <c r="N4317" s="40"/>
    </row>
    <row r="4318">
      <c r="A4318" s="41" t="s">
        <v>8640</v>
      </c>
      <c r="B4318" s="36" t="s">
        <v>4072</v>
      </c>
      <c r="C4318" s="36" t="s">
        <v>39</v>
      </c>
      <c r="D4318" s="36" t="s">
        <v>40</v>
      </c>
      <c r="E4318" s="36" t="s">
        <v>4073</v>
      </c>
      <c r="F4318" s="42">
        <f>SUMIFS('Sample - Superstore'!R:R,'Sample - Superstore'!$V:$V,$A4318,'Sample - Superstore'!$N:$N,$B4318)</f>
        <v>551.727037</v>
      </c>
      <c r="G4318" s="43" t="str">
        <f>IF(OR($F4318&lt;Lower_Limit,$F4318&gt;Upper_Limit),TRUE,IF($F4318&gt;Upper_percentile,"P99",IF($F4318&lt;Lower_percentile,"P01","")))</f>
        <v/>
      </c>
      <c r="H4318" s="44">
        <f>SUMIFS('Sample - Superstore'!S:S,'Sample - Superstore'!$V:$V,$A4318,'Sample - Superstore'!$N:$N,$B4318)</f>
        <v>3</v>
      </c>
      <c r="I4318" s="45">
        <f>SUMIFS('Sample - Superstore'!T:T,'Sample - Superstore'!$V:$V,$A4318,'Sample - Superstore'!$N:$N,$B4318)</f>
        <v>0</v>
      </c>
      <c r="J4318" s="42">
        <f>SUMIFS('Sample - Superstore'!U:U,'Sample - Superstore'!$V:$V,$A4318,'Sample - Superstore'!$N:$N,$B4318)</f>
        <v>165.5181111</v>
      </c>
      <c r="N4318" s="40"/>
    </row>
    <row r="4319">
      <c r="A4319" s="41" t="s">
        <v>8640</v>
      </c>
      <c r="B4319" s="36" t="s">
        <v>2347</v>
      </c>
      <c r="C4319" s="36" t="s">
        <v>39</v>
      </c>
      <c r="D4319" s="36" t="s">
        <v>40</v>
      </c>
      <c r="E4319" s="36" t="s">
        <v>2348</v>
      </c>
      <c r="F4319" s="42">
        <f>SUMIFS('Sample - Superstore'!R:R,'Sample - Superstore'!$V:$V,$A4319,'Sample - Superstore'!$N:$N,$B4319)</f>
        <v>859.2</v>
      </c>
      <c r="G4319" s="43" t="str">
        <f>IF(OR($F4319&lt;Lower_Limit,$F4319&gt;Upper_Limit),TRUE,IF($F4319&gt;Upper_percentile,"P99",IF($F4319&lt;Lower_percentile,"P01","")))</f>
        <v/>
      </c>
      <c r="H4319" s="44">
        <f>SUMIFS('Sample - Superstore'!S:S,'Sample - Superstore'!$V:$V,$A4319,'Sample - Superstore'!$N:$N,$B4319)</f>
        <v>3</v>
      </c>
      <c r="I4319" s="45">
        <f>SUMIFS('Sample - Superstore'!T:T,'Sample - Superstore'!$V:$V,$A4319,'Sample - Superstore'!$N:$N,$B4319)</f>
        <v>0.2</v>
      </c>
      <c r="J4319" s="42">
        <f>SUMIFS('Sample - Superstore'!U:U,'Sample - Superstore'!$V:$V,$A4319,'Sample - Superstore'!$N:$N,$B4319)</f>
        <v>75.18</v>
      </c>
      <c r="N4319" s="40"/>
    </row>
    <row r="4320">
      <c r="A4320" s="41" t="s">
        <v>8640</v>
      </c>
      <c r="B4320" s="36" t="s">
        <v>7674</v>
      </c>
      <c r="C4320" s="36" t="s">
        <v>39</v>
      </c>
      <c r="D4320" s="36" t="s">
        <v>446</v>
      </c>
      <c r="E4320" s="36" t="s">
        <v>7675</v>
      </c>
      <c r="F4320" s="42">
        <f>SUMIFS('Sample - Superstore'!R:R,'Sample - Superstore'!$V:$V,$A4320,'Sample - Superstore'!$N:$N,$B4320)</f>
        <v>506.28</v>
      </c>
      <c r="G4320" s="43" t="str">
        <f>IF(OR($F4320&lt;Lower_Limit,$F4320&gt;Upper_Limit),TRUE,IF($F4320&gt;Upper_percentile,"P99",IF($F4320&lt;Lower_percentile,"P01","")))</f>
        <v/>
      </c>
      <c r="H4320" s="44">
        <f>SUMIFS('Sample - Superstore'!S:S,'Sample - Superstore'!$V:$V,$A4320,'Sample - Superstore'!$N:$N,$B4320)</f>
        <v>3</v>
      </c>
      <c r="I4320" s="45">
        <f>SUMIFS('Sample - Superstore'!T:T,'Sample - Superstore'!$V:$V,$A4320,'Sample - Superstore'!$N:$N,$B4320)</f>
        <v>0.2</v>
      </c>
      <c r="J4320" s="42">
        <f>SUMIFS('Sample - Superstore'!U:U,'Sample - Superstore'!$V:$V,$A4320,'Sample - Superstore'!$N:$N,$B4320)</f>
        <v>177.198</v>
      </c>
      <c r="N4320" s="40"/>
    </row>
    <row r="4321">
      <c r="A4321" s="41" t="s">
        <v>8640</v>
      </c>
      <c r="B4321" s="36" t="s">
        <v>5973</v>
      </c>
      <c r="C4321" s="36" t="s">
        <v>39</v>
      </c>
      <c r="D4321" s="36" t="s">
        <v>40</v>
      </c>
      <c r="E4321" s="36" t="s">
        <v>5974</v>
      </c>
      <c r="F4321" s="42">
        <f>SUMIFS('Sample - Superstore'!R:R,'Sample - Superstore'!$V:$V,$A4321,'Sample - Superstore'!$N:$N,$B4321)</f>
        <v>241.5124929</v>
      </c>
      <c r="G4321" s="43" t="str">
        <f>IF(OR($F4321&lt;Lower_Limit,$F4321&gt;Upper_Limit),TRUE,IF($F4321&gt;Upper_percentile,"P99",IF($F4321&lt;Lower_percentile,"P01","")))</f>
        <v/>
      </c>
      <c r="H4321" s="44">
        <f>SUMIFS('Sample - Superstore'!S:S,'Sample - Superstore'!$V:$V,$A4321,'Sample - Superstore'!$N:$N,$B4321)</f>
        <v>5</v>
      </c>
      <c r="I4321" s="45">
        <f>SUMIFS('Sample - Superstore'!T:T,'Sample - Superstore'!$V:$V,$A4321,'Sample - Superstore'!$N:$N,$B4321)</f>
        <v>0.2</v>
      </c>
      <c r="J4321" s="42">
        <f>SUMIFS('Sample - Superstore'!U:U,'Sample - Superstore'!$V:$V,$A4321,'Sample - Superstore'!$N:$N,$B4321)</f>
        <v>24.15124929</v>
      </c>
      <c r="N4321" s="40"/>
    </row>
    <row r="4322">
      <c r="A4322" s="41" t="s">
        <v>8640</v>
      </c>
      <c r="B4322" s="36" t="s">
        <v>2080</v>
      </c>
      <c r="C4322" s="36" t="s">
        <v>51</v>
      </c>
      <c r="D4322" s="36" t="s">
        <v>76</v>
      </c>
      <c r="E4322" s="36" t="s">
        <v>2081</v>
      </c>
      <c r="F4322" s="42">
        <f>SUMIFS('Sample - Superstore'!R:R,'Sample - Superstore'!$V:$V,$A4322,'Sample - Superstore'!$N:$N,$B4322)</f>
        <v>9.926350864</v>
      </c>
      <c r="G4322" s="43" t="str">
        <f>IF(OR($F4322&lt;Lower_Limit,$F4322&gt;Upper_Limit),TRUE,IF($F4322&gt;Upper_percentile,"P99",IF($F4322&lt;Lower_percentile,"P01","")))</f>
        <v/>
      </c>
      <c r="H4322" s="44">
        <f>SUMIFS('Sample - Superstore'!S:S,'Sample - Superstore'!$V:$V,$A4322,'Sample - Superstore'!$N:$N,$B4322)</f>
        <v>3</v>
      </c>
      <c r="I4322" s="45">
        <f>SUMIFS('Sample - Superstore'!T:T,'Sample - Superstore'!$V:$V,$A4322,'Sample - Superstore'!$N:$N,$B4322)</f>
        <v>0.7</v>
      </c>
      <c r="J4322" s="42">
        <f>SUMIFS('Sample - Superstore'!U:U,'Sample - Superstore'!$V:$V,$A4322,'Sample - Superstore'!$N:$N,$B4322)</f>
        <v>-7.279323967</v>
      </c>
      <c r="N4322" s="40"/>
    </row>
    <row r="4323">
      <c r="A4323" s="41" t="s">
        <v>8640</v>
      </c>
      <c r="B4323" s="36" t="s">
        <v>1821</v>
      </c>
      <c r="C4323" s="36" t="s">
        <v>35</v>
      </c>
      <c r="D4323" s="36" t="s">
        <v>121</v>
      </c>
      <c r="E4323" s="36" t="s">
        <v>1822</v>
      </c>
      <c r="F4323" s="42">
        <f>SUMIFS('Sample - Superstore'!R:R,'Sample - Superstore'!$V:$V,$A4323,'Sample - Superstore'!$N:$N,$B4323)</f>
        <v>199.8</v>
      </c>
      <c r="G4323" s="43" t="str">
        <f>IF(OR($F4323&lt;Lower_Limit,$F4323&gt;Upper_Limit),TRUE,IF($F4323&gt;Upper_percentile,"P99",IF($F4323&lt;Lower_percentile,"P01","")))</f>
        <v/>
      </c>
      <c r="H4323" s="44">
        <f>SUMIFS('Sample - Superstore'!S:S,'Sample - Superstore'!$V:$V,$A4323,'Sample - Superstore'!$N:$N,$B4323)</f>
        <v>10</v>
      </c>
      <c r="I4323" s="45">
        <f>SUMIFS('Sample - Superstore'!T:T,'Sample - Superstore'!$V:$V,$A4323,'Sample - Superstore'!$N:$N,$B4323)</f>
        <v>0</v>
      </c>
      <c r="J4323" s="42">
        <f>SUMIFS('Sample - Superstore'!U:U,'Sample - Superstore'!$V:$V,$A4323,'Sample - Superstore'!$N:$N,$B4323)</f>
        <v>71.928</v>
      </c>
      <c r="N4323" s="40"/>
    </row>
    <row r="4324">
      <c r="A4324" s="41" t="s">
        <v>8640</v>
      </c>
      <c r="B4324" s="36" t="s">
        <v>767</v>
      </c>
      <c r="C4324" s="36" t="s">
        <v>39</v>
      </c>
      <c r="D4324" s="36" t="s">
        <v>40</v>
      </c>
      <c r="E4324" s="36" t="s">
        <v>768</v>
      </c>
      <c r="F4324" s="42">
        <f>SUMIFS('Sample - Superstore'!R:R,'Sample - Superstore'!$V:$V,$A4324,'Sample - Superstore'!$N:$N,$B4324)</f>
        <v>56.36458604</v>
      </c>
      <c r="G4324" s="43" t="str">
        <f>IF(OR($F4324&lt;Lower_Limit,$F4324&gt;Upper_Limit),TRUE,IF($F4324&gt;Upper_percentile,"P99",IF($F4324&lt;Lower_percentile,"P01","")))</f>
        <v/>
      </c>
      <c r="H4324" s="44">
        <f>SUMIFS('Sample - Superstore'!S:S,'Sample - Superstore'!$V:$V,$A4324,'Sample - Superstore'!$N:$N,$B4324)</f>
        <v>2</v>
      </c>
      <c r="I4324" s="45">
        <f>SUMIFS('Sample - Superstore'!T:T,'Sample - Superstore'!$V:$V,$A4324,'Sample - Superstore'!$N:$N,$B4324)</f>
        <v>0</v>
      </c>
      <c r="J4324" s="42">
        <f>SUMIFS('Sample - Superstore'!U:U,'Sample - Superstore'!$V:$V,$A4324,'Sample - Superstore'!$N:$N,$B4324)</f>
        <v>15.78208409</v>
      </c>
      <c r="N4324" s="40"/>
    </row>
    <row r="4325">
      <c r="A4325" s="41" t="s">
        <v>8640</v>
      </c>
      <c r="B4325" s="36" t="s">
        <v>1731</v>
      </c>
      <c r="C4325" s="36" t="s">
        <v>51</v>
      </c>
      <c r="D4325" s="36" t="s">
        <v>93</v>
      </c>
      <c r="E4325" s="36" t="s">
        <v>1732</v>
      </c>
      <c r="F4325" s="42">
        <f>SUMIFS('Sample - Superstore'!R:R,'Sample - Superstore'!$V:$V,$A4325,'Sample - Superstore'!$N:$N,$B4325)</f>
        <v>9.094088242</v>
      </c>
      <c r="G4325" s="43" t="str">
        <f>IF(OR($F4325&lt;Lower_Limit,$F4325&gt;Upper_Limit),TRUE,IF($F4325&gt;Upper_percentile,"P99",IF($F4325&lt;Lower_percentile,"P01","")))</f>
        <v/>
      </c>
      <c r="H4325" s="44">
        <f>SUMIFS('Sample - Superstore'!S:S,'Sample - Superstore'!$V:$V,$A4325,'Sample - Superstore'!$N:$N,$B4325)</f>
        <v>4</v>
      </c>
      <c r="I4325" s="45">
        <f>SUMIFS('Sample - Superstore'!T:T,'Sample - Superstore'!$V:$V,$A4325,'Sample - Superstore'!$N:$N,$B4325)</f>
        <v>0</v>
      </c>
      <c r="J4325" s="42">
        <f>SUMIFS('Sample - Superstore'!U:U,'Sample - Superstore'!$V:$V,$A4325,'Sample - Superstore'!$N:$N,$B4325)</f>
        <v>2.364462943</v>
      </c>
      <c r="N4325" s="40"/>
    </row>
    <row r="4326">
      <c r="A4326" s="41" t="s">
        <v>8640</v>
      </c>
      <c r="B4326" s="36" t="s">
        <v>1492</v>
      </c>
      <c r="C4326" s="36" t="s">
        <v>51</v>
      </c>
      <c r="D4326" s="36" t="s">
        <v>93</v>
      </c>
      <c r="E4326" s="36" t="s">
        <v>1493</v>
      </c>
      <c r="F4326" s="42">
        <f>SUMIFS('Sample - Superstore'!R:R,'Sample - Superstore'!$V:$V,$A4326,'Sample - Superstore'!$N:$N,$B4326)</f>
        <v>7.983636447</v>
      </c>
      <c r="G4326" s="43" t="str">
        <f>IF(OR($F4326&lt;Lower_Limit,$F4326&gt;Upper_Limit),TRUE,IF($F4326&gt;Upper_percentile,"P99",IF($F4326&lt;Lower_percentile,"P01","")))</f>
        <v/>
      </c>
      <c r="H4326" s="44">
        <f>SUMIFS('Sample - Superstore'!S:S,'Sample - Superstore'!$V:$V,$A4326,'Sample - Superstore'!$N:$N,$B4326)</f>
        <v>3</v>
      </c>
      <c r="I4326" s="45">
        <f>SUMIFS('Sample - Superstore'!T:T,'Sample - Superstore'!$V:$V,$A4326,'Sample - Superstore'!$N:$N,$B4326)</f>
        <v>0</v>
      </c>
      <c r="J4326" s="42">
        <f>SUMIFS('Sample - Superstore'!U:U,'Sample - Superstore'!$V:$V,$A4326,'Sample - Superstore'!$N:$N,$B4326)</f>
        <v>3.113618214</v>
      </c>
      <c r="N4326" s="40"/>
    </row>
    <row r="4327">
      <c r="A4327" s="41" t="s">
        <v>8640</v>
      </c>
      <c r="B4327" s="36" t="s">
        <v>3206</v>
      </c>
      <c r="C4327" s="36" t="s">
        <v>51</v>
      </c>
      <c r="D4327" s="36" t="s">
        <v>297</v>
      </c>
      <c r="E4327" s="36" t="s">
        <v>3207</v>
      </c>
      <c r="F4327" s="42">
        <f>SUMIFS('Sample - Superstore'!R:R,'Sample - Superstore'!$V:$V,$A4327,'Sample - Superstore'!$N:$N,$B4327)</f>
        <v>9.96918335</v>
      </c>
      <c r="G4327" s="43" t="str">
        <f>IF(OR($F4327&lt;Lower_Limit,$F4327&gt;Upper_Limit),TRUE,IF($F4327&gt;Upper_percentile,"P99",IF($F4327&lt;Lower_percentile,"P01","")))</f>
        <v/>
      </c>
      <c r="H4327" s="44">
        <f>SUMIFS('Sample - Superstore'!S:S,'Sample - Superstore'!$V:$V,$A4327,'Sample - Superstore'!$N:$N,$B4327)</f>
        <v>5</v>
      </c>
      <c r="I4327" s="45">
        <f>SUMIFS('Sample - Superstore'!T:T,'Sample - Superstore'!$V:$V,$A4327,'Sample - Superstore'!$N:$N,$B4327)</f>
        <v>0</v>
      </c>
      <c r="J4327" s="42">
        <f>SUMIFS('Sample - Superstore'!U:U,'Sample - Superstore'!$V:$V,$A4327,'Sample - Superstore'!$N:$N,$B4327)</f>
        <v>4.785208008</v>
      </c>
      <c r="N4327" s="40"/>
    </row>
    <row r="4328">
      <c r="A4328" s="41" t="s">
        <v>8640</v>
      </c>
      <c r="B4328" s="36" t="s">
        <v>7680</v>
      </c>
      <c r="C4328" s="36" t="s">
        <v>51</v>
      </c>
      <c r="D4328" s="36" t="s">
        <v>124</v>
      </c>
      <c r="E4328" s="36" t="s">
        <v>7681</v>
      </c>
      <c r="F4328" s="42">
        <f>SUMIFS('Sample - Superstore'!R:R,'Sample - Superstore'!$V:$V,$A4328,'Sample - Superstore'!$N:$N,$B4328)</f>
        <v>14.39518025</v>
      </c>
      <c r="G4328" s="43" t="str">
        <f>IF(OR($F4328&lt;Lower_Limit,$F4328&gt;Upper_Limit),TRUE,IF($F4328&gt;Upper_percentile,"P99",IF($F4328&lt;Lower_percentile,"P01","")))</f>
        <v/>
      </c>
      <c r="H4328" s="44">
        <f>SUMIFS('Sample - Superstore'!S:S,'Sample - Superstore'!$V:$V,$A4328,'Sample - Superstore'!$N:$N,$B4328)</f>
        <v>3</v>
      </c>
      <c r="I4328" s="45">
        <f>SUMIFS('Sample - Superstore'!T:T,'Sample - Superstore'!$V:$V,$A4328,'Sample - Superstore'!$N:$N,$B4328)</f>
        <v>0.2</v>
      </c>
      <c r="J4328" s="42">
        <f>SUMIFS('Sample - Superstore'!U:U,'Sample - Superstore'!$V:$V,$A4328,'Sample - Superstore'!$N:$N,$B4328)</f>
        <v>4.67843358</v>
      </c>
      <c r="N4328" s="40"/>
    </row>
    <row r="4329">
      <c r="A4329" s="41" t="s">
        <v>8640</v>
      </c>
      <c r="B4329" s="36" t="s">
        <v>3485</v>
      </c>
      <c r="C4329" s="36" t="s">
        <v>51</v>
      </c>
      <c r="D4329" s="36" t="s">
        <v>124</v>
      </c>
      <c r="E4329" s="36" t="s">
        <v>3486</v>
      </c>
      <c r="F4329" s="42">
        <f>SUMIFS('Sample - Superstore'!R:R,'Sample - Superstore'!$V:$V,$A4329,'Sample - Superstore'!$N:$N,$B4329)</f>
        <v>31.08</v>
      </c>
      <c r="G4329" s="43" t="str">
        <f>IF(OR($F4329&lt;Lower_Limit,$F4329&gt;Upper_Limit),TRUE,IF($F4329&gt;Upper_percentile,"P99",IF($F4329&lt;Lower_percentile,"P01","")))</f>
        <v/>
      </c>
      <c r="H4329" s="44">
        <f>SUMIFS('Sample - Superstore'!S:S,'Sample - Superstore'!$V:$V,$A4329,'Sample - Superstore'!$N:$N,$B4329)</f>
        <v>6</v>
      </c>
      <c r="I4329" s="45">
        <f>SUMIFS('Sample - Superstore'!T:T,'Sample - Superstore'!$V:$V,$A4329,'Sample - Superstore'!$N:$N,$B4329)</f>
        <v>0</v>
      </c>
      <c r="J4329" s="42">
        <f>SUMIFS('Sample - Superstore'!U:U,'Sample - Superstore'!$V:$V,$A4329,'Sample - Superstore'!$N:$N,$B4329)</f>
        <v>15.2292</v>
      </c>
      <c r="N4329" s="40"/>
    </row>
    <row r="4330">
      <c r="A4330" s="41" t="s">
        <v>8640</v>
      </c>
      <c r="B4330" s="36" t="s">
        <v>1311</v>
      </c>
      <c r="C4330" s="36" t="s">
        <v>51</v>
      </c>
      <c r="D4330" s="36" t="s">
        <v>635</v>
      </c>
      <c r="E4330" s="36" t="s">
        <v>1312</v>
      </c>
      <c r="F4330" s="42">
        <f>SUMIFS('Sample - Superstore'!R:R,'Sample - Superstore'!$V:$V,$A4330,'Sample - Superstore'!$N:$N,$B4330)</f>
        <v>7.3</v>
      </c>
      <c r="G4330" s="43" t="str">
        <f>IF(OR($F4330&lt;Lower_Limit,$F4330&gt;Upper_Limit),TRUE,IF($F4330&gt;Upper_percentile,"P99",IF($F4330&lt;Lower_percentile,"P01","")))</f>
        <v/>
      </c>
      <c r="H4330" s="44">
        <f>SUMIFS('Sample - Superstore'!S:S,'Sample - Superstore'!$V:$V,$A4330,'Sample - Superstore'!$N:$N,$B4330)</f>
        <v>2</v>
      </c>
      <c r="I4330" s="45">
        <f>SUMIFS('Sample - Superstore'!T:T,'Sample - Superstore'!$V:$V,$A4330,'Sample - Superstore'!$N:$N,$B4330)</f>
        <v>0</v>
      </c>
      <c r="J4330" s="42">
        <f>SUMIFS('Sample - Superstore'!U:U,'Sample - Superstore'!$V:$V,$A4330,'Sample - Superstore'!$N:$N,$B4330)</f>
        <v>2.19</v>
      </c>
      <c r="N4330" s="40"/>
    </row>
    <row r="4331">
      <c r="A4331" s="41" t="s">
        <v>8640</v>
      </c>
      <c r="B4331" s="36" t="s">
        <v>4227</v>
      </c>
      <c r="C4331" s="36" t="s">
        <v>51</v>
      </c>
      <c r="D4331" s="36" t="s">
        <v>297</v>
      </c>
      <c r="E4331" s="36" t="s">
        <v>4228</v>
      </c>
      <c r="F4331" s="42">
        <f>SUMIFS('Sample - Superstore'!R:R,'Sample - Superstore'!$V:$V,$A4331,'Sample - Superstore'!$N:$N,$B4331)</f>
        <v>26.09222222</v>
      </c>
      <c r="G4331" s="43" t="str">
        <f>IF(OR($F4331&lt;Lower_Limit,$F4331&gt;Upper_Limit),TRUE,IF($F4331&gt;Upper_percentile,"P99",IF($F4331&lt;Lower_percentile,"P01","")))</f>
        <v/>
      </c>
      <c r="H4331" s="44">
        <f>SUMIFS('Sample - Superstore'!S:S,'Sample - Superstore'!$V:$V,$A4331,'Sample - Superstore'!$N:$N,$B4331)</f>
        <v>2</v>
      </c>
      <c r="I4331" s="45">
        <f>SUMIFS('Sample - Superstore'!T:T,'Sample - Superstore'!$V:$V,$A4331,'Sample - Superstore'!$N:$N,$B4331)</f>
        <v>0</v>
      </c>
      <c r="J4331" s="42">
        <f>SUMIFS('Sample - Superstore'!U:U,'Sample - Superstore'!$V:$V,$A4331,'Sample - Superstore'!$N:$N,$B4331)</f>
        <v>12.52426667</v>
      </c>
      <c r="N4331" s="40"/>
    </row>
    <row r="4332">
      <c r="A4332" s="41" t="s">
        <v>8640</v>
      </c>
      <c r="B4332" s="36" t="s">
        <v>2837</v>
      </c>
      <c r="C4332" s="36" t="s">
        <v>51</v>
      </c>
      <c r="D4332" s="36" t="s">
        <v>93</v>
      </c>
      <c r="E4332" s="36" t="s">
        <v>2838</v>
      </c>
      <c r="F4332" s="42">
        <f>SUMIFS('Sample - Superstore'!R:R,'Sample - Superstore'!$V:$V,$A4332,'Sample - Superstore'!$N:$N,$B4332)</f>
        <v>13.37131852</v>
      </c>
      <c r="G4332" s="43" t="str">
        <f>IF(OR($F4332&lt;Lower_Limit,$F4332&gt;Upper_Limit),TRUE,IF($F4332&gt;Upper_percentile,"P99",IF($F4332&lt;Lower_percentile,"P01","")))</f>
        <v/>
      </c>
      <c r="H4332" s="44">
        <f>SUMIFS('Sample - Superstore'!S:S,'Sample - Superstore'!$V:$V,$A4332,'Sample - Superstore'!$N:$N,$B4332)</f>
        <v>6</v>
      </c>
      <c r="I4332" s="45">
        <f>SUMIFS('Sample - Superstore'!T:T,'Sample - Superstore'!$V:$V,$A4332,'Sample - Superstore'!$N:$N,$B4332)</f>
        <v>0.2</v>
      </c>
      <c r="J4332" s="42">
        <f>SUMIFS('Sample - Superstore'!U:U,'Sample - Superstore'!$V:$V,$A4332,'Sample - Superstore'!$N:$N,$B4332)</f>
        <v>1.16999037</v>
      </c>
      <c r="N4332" s="40"/>
    </row>
    <row r="4333">
      <c r="A4333" s="41" t="s">
        <v>8640</v>
      </c>
      <c r="B4333" s="36" t="s">
        <v>6211</v>
      </c>
      <c r="C4333" s="36" t="s">
        <v>51</v>
      </c>
      <c r="D4333" s="36" t="s">
        <v>52</v>
      </c>
      <c r="E4333" s="36" t="s">
        <v>6212</v>
      </c>
      <c r="F4333" s="42">
        <f>SUMIFS('Sample - Superstore'!R:R,'Sample - Superstore'!$V:$V,$A4333,'Sample - Superstore'!$N:$N,$B4333)</f>
        <v>39.9</v>
      </c>
      <c r="G4333" s="43" t="str">
        <f>IF(OR($F4333&lt;Lower_Limit,$F4333&gt;Upper_Limit),TRUE,IF($F4333&gt;Upper_percentile,"P99",IF($F4333&lt;Lower_percentile,"P01","")))</f>
        <v/>
      </c>
      <c r="H4333" s="44">
        <f>SUMIFS('Sample - Superstore'!S:S,'Sample - Superstore'!$V:$V,$A4333,'Sample - Superstore'!$N:$N,$B4333)</f>
        <v>5</v>
      </c>
      <c r="I4333" s="45">
        <f>SUMIFS('Sample - Superstore'!T:T,'Sample - Superstore'!$V:$V,$A4333,'Sample - Superstore'!$N:$N,$B4333)</f>
        <v>0</v>
      </c>
      <c r="J4333" s="42">
        <f>SUMIFS('Sample - Superstore'!U:U,'Sample - Superstore'!$V:$V,$A4333,'Sample - Superstore'!$N:$N,$B4333)</f>
        <v>10.374</v>
      </c>
      <c r="N4333" s="40"/>
    </row>
    <row r="4334">
      <c r="A4334" s="41" t="s">
        <v>8640</v>
      </c>
      <c r="B4334" s="36" t="s">
        <v>3170</v>
      </c>
      <c r="C4334" s="36" t="s">
        <v>51</v>
      </c>
      <c r="D4334" s="36" t="s">
        <v>52</v>
      </c>
      <c r="E4334" s="36" t="s">
        <v>3171</v>
      </c>
      <c r="F4334" s="42">
        <f>SUMIFS('Sample - Superstore'!R:R,'Sample - Superstore'!$V:$V,$A4334,'Sample - Superstore'!$N:$N,$B4334)</f>
        <v>112.4054942</v>
      </c>
      <c r="G4334" s="43" t="str">
        <f>IF(OR($F4334&lt;Lower_Limit,$F4334&gt;Upper_Limit),TRUE,IF($F4334&gt;Upper_percentile,"P99",IF($F4334&lt;Lower_percentile,"P01","")))</f>
        <v/>
      </c>
      <c r="H4334" s="44">
        <f>SUMIFS('Sample - Superstore'!S:S,'Sample - Superstore'!$V:$V,$A4334,'Sample - Superstore'!$N:$N,$B4334)</f>
        <v>5</v>
      </c>
      <c r="I4334" s="45">
        <f>SUMIFS('Sample - Superstore'!T:T,'Sample - Superstore'!$V:$V,$A4334,'Sample - Superstore'!$N:$N,$B4334)</f>
        <v>0</v>
      </c>
      <c r="J4334" s="42">
        <f>SUMIFS('Sample - Superstore'!U:U,'Sample - Superstore'!$V:$V,$A4334,'Sample - Superstore'!$N:$N,$B4334)</f>
        <v>30.34948344</v>
      </c>
      <c r="N4334" s="40"/>
    </row>
    <row r="4335">
      <c r="A4335" s="41" t="s">
        <v>8640</v>
      </c>
      <c r="B4335" s="36" t="s">
        <v>2782</v>
      </c>
      <c r="C4335" s="36" t="s">
        <v>51</v>
      </c>
      <c r="D4335" s="36" t="s">
        <v>635</v>
      </c>
      <c r="E4335" s="36" t="s">
        <v>2783</v>
      </c>
      <c r="F4335" s="42">
        <f>SUMIFS('Sample - Superstore'!R:R,'Sample - Superstore'!$V:$V,$A4335,'Sample - Superstore'!$N:$N,$B4335)</f>
        <v>240.6232296</v>
      </c>
      <c r="G4335" s="43" t="str">
        <f>IF(OR($F4335&lt;Lower_Limit,$F4335&gt;Upper_Limit),TRUE,IF($F4335&gt;Upper_percentile,"P99",IF($F4335&lt;Lower_percentile,"P01","")))</f>
        <v/>
      </c>
      <c r="H4335" s="44">
        <f>SUMIFS('Sample - Superstore'!S:S,'Sample - Superstore'!$V:$V,$A4335,'Sample - Superstore'!$N:$N,$B4335)</f>
        <v>2</v>
      </c>
      <c r="I4335" s="45">
        <f>SUMIFS('Sample - Superstore'!T:T,'Sample - Superstore'!$V:$V,$A4335,'Sample - Superstore'!$N:$N,$B4335)</f>
        <v>0.2</v>
      </c>
      <c r="J4335" s="42">
        <f>SUMIFS('Sample - Superstore'!U:U,'Sample - Superstore'!$V:$V,$A4335,'Sample - Superstore'!$N:$N,$B4335)</f>
        <v>-54.14022667</v>
      </c>
      <c r="N4335" s="40"/>
    </row>
    <row r="4336">
      <c r="A4336" s="41" t="s">
        <v>8640</v>
      </c>
      <c r="B4336" s="36" t="s">
        <v>968</v>
      </c>
      <c r="C4336" s="36" t="s">
        <v>51</v>
      </c>
      <c r="D4336" s="36" t="s">
        <v>205</v>
      </c>
      <c r="E4336" s="36" t="s">
        <v>969</v>
      </c>
      <c r="F4336" s="42">
        <f>SUMIFS('Sample - Superstore'!R:R,'Sample - Superstore'!$V:$V,$A4336,'Sample - Superstore'!$N:$N,$B4336)</f>
        <v>30.81655309</v>
      </c>
      <c r="G4336" s="43" t="str">
        <f>IF(OR($F4336&lt;Lower_Limit,$F4336&gt;Upper_Limit),TRUE,IF($F4336&gt;Upper_percentile,"P99",IF($F4336&lt;Lower_percentile,"P01","")))</f>
        <v/>
      </c>
      <c r="H4336" s="44">
        <f>SUMIFS('Sample - Superstore'!S:S,'Sample - Superstore'!$V:$V,$A4336,'Sample - Superstore'!$N:$N,$B4336)</f>
        <v>4</v>
      </c>
      <c r="I4336" s="45">
        <f>SUMIFS('Sample - Superstore'!T:T,'Sample - Superstore'!$V:$V,$A4336,'Sample - Superstore'!$N:$N,$B4336)</f>
        <v>0.2</v>
      </c>
      <c r="J4336" s="42">
        <f>SUMIFS('Sample - Superstore'!U:U,'Sample - Superstore'!$V:$V,$A4336,'Sample - Superstore'!$N:$N,$B4336)</f>
        <v>11.17100049</v>
      </c>
      <c r="N4336" s="40"/>
    </row>
    <row r="4337">
      <c r="A4337" s="41" t="s">
        <v>8640</v>
      </c>
      <c r="B4337" s="36" t="s">
        <v>7694</v>
      </c>
      <c r="C4337" s="36" t="s">
        <v>51</v>
      </c>
      <c r="D4337" s="36" t="s">
        <v>205</v>
      </c>
      <c r="E4337" s="36" t="s">
        <v>416</v>
      </c>
      <c r="F4337" s="42">
        <f>SUMIFS('Sample - Superstore'!R:R,'Sample - Superstore'!$V:$V,$A4337,'Sample - Superstore'!$N:$N,$B4337)</f>
        <v>71.88</v>
      </c>
      <c r="G4337" s="43" t="str">
        <f>IF(OR($F4337&lt;Lower_Limit,$F4337&gt;Upper_Limit),TRUE,IF($F4337&gt;Upper_percentile,"P99",IF($F4337&lt;Lower_percentile,"P01","")))</f>
        <v/>
      </c>
      <c r="H4337" s="44">
        <f>SUMIFS('Sample - Superstore'!S:S,'Sample - Superstore'!$V:$V,$A4337,'Sample - Superstore'!$N:$N,$B4337)</f>
        <v>6</v>
      </c>
      <c r="I4337" s="45">
        <f>SUMIFS('Sample - Superstore'!T:T,'Sample - Superstore'!$V:$V,$A4337,'Sample - Superstore'!$N:$N,$B4337)</f>
        <v>0</v>
      </c>
      <c r="J4337" s="42">
        <f>SUMIFS('Sample - Superstore'!U:U,'Sample - Superstore'!$V:$V,$A4337,'Sample - Superstore'!$N:$N,$B4337)</f>
        <v>33.0648</v>
      </c>
      <c r="N4337" s="40"/>
    </row>
    <row r="4338">
      <c r="A4338" s="41" t="s">
        <v>8640</v>
      </c>
      <c r="B4338" s="36" t="s">
        <v>6260</v>
      </c>
      <c r="C4338" s="36" t="s">
        <v>35</v>
      </c>
      <c r="D4338" s="36" t="s">
        <v>121</v>
      </c>
      <c r="E4338" s="36" t="s">
        <v>6261</v>
      </c>
      <c r="F4338" s="42">
        <f>SUMIFS('Sample - Superstore'!R:R,'Sample - Superstore'!$V:$V,$A4338,'Sample - Superstore'!$N:$N,$B4338)</f>
        <v>9.24</v>
      </c>
      <c r="G4338" s="43" t="str">
        <f>IF(OR($F4338&lt;Lower_Limit,$F4338&gt;Upper_Limit),TRUE,IF($F4338&gt;Upper_percentile,"P99",IF($F4338&lt;Lower_percentile,"P01","")))</f>
        <v/>
      </c>
      <c r="H4338" s="44">
        <f>SUMIFS('Sample - Superstore'!S:S,'Sample - Superstore'!$V:$V,$A4338,'Sample - Superstore'!$N:$N,$B4338)</f>
        <v>3</v>
      </c>
      <c r="I4338" s="45">
        <f>SUMIFS('Sample - Superstore'!T:T,'Sample - Superstore'!$V:$V,$A4338,'Sample - Superstore'!$N:$N,$B4338)</f>
        <v>0</v>
      </c>
      <c r="J4338" s="42">
        <f>SUMIFS('Sample - Superstore'!U:U,'Sample - Superstore'!$V:$V,$A4338,'Sample - Superstore'!$N:$N,$B4338)</f>
        <v>2.9568</v>
      </c>
      <c r="N4338" s="40"/>
    </row>
    <row r="4339">
      <c r="A4339" s="41" t="s">
        <v>8640</v>
      </c>
      <c r="B4339" s="36" t="s">
        <v>4240</v>
      </c>
      <c r="C4339" s="36" t="s">
        <v>51</v>
      </c>
      <c r="D4339" s="36" t="s">
        <v>124</v>
      </c>
      <c r="E4339" s="36" t="s">
        <v>4241</v>
      </c>
      <c r="F4339" s="42">
        <f>SUMIFS('Sample - Superstore'!R:R,'Sample - Superstore'!$V:$V,$A4339,'Sample - Superstore'!$N:$N,$B4339)</f>
        <v>35.88</v>
      </c>
      <c r="G4339" s="43" t="str">
        <f>IF(OR($F4339&lt;Lower_Limit,$F4339&gt;Upper_Limit),TRUE,IF($F4339&gt;Upper_percentile,"P99",IF($F4339&lt;Lower_percentile,"P01","")))</f>
        <v/>
      </c>
      <c r="H4339" s="44">
        <f>SUMIFS('Sample - Superstore'!S:S,'Sample - Superstore'!$V:$V,$A4339,'Sample - Superstore'!$N:$N,$B4339)</f>
        <v>6</v>
      </c>
      <c r="I4339" s="45">
        <f>SUMIFS('Sample - Superstore'!T:T,'Sample - Superstore'!$V:$V,$A4339,'Sample - Superstore'!$N:$N,$B4339)</f>
        <v>0</v>
      </c>
      <c r="J4339" s="42">
        <f>SUMIFS('Sample - Superstore'!U:U,'Sample - Superstore'!$V:$V,$A4339,'Sample - Superstore'!$N:$N,$B4339)</f>
        <v>16.146</v>
      </c>
      <c r="N4339" s="40"/>
    </row>
    <row r="4340">
      <c r="A4340" s="41" t="s">
        <v>8640</v>
      </c>
      <c r="B4340" s="36" t="s">
        <v>1227</v>
      </c>
      <c r="C4340" s="36" t="s">
        <v>51</v>
      </c>
      <c r="D4340" s="36" t="s">
        <v>76</v>
      </c>
      <c r="E4340" s="36" t="s">
        <v>1228</v>
      </c>
      <c r="F4340" s="42">
        <f>SUMIFS('Sample - Superstore'!R:R,'Sample - Superstore'!$V:$V,$A4340,'Sample - Superstore'!$N:$N,$B4340)</f>
        <v>17.04</v>
      </c>
      <c r="G4340" s="43" t="str">
        <f>IF(OR($F4340&lt;Lower_Limit,$F4340&gt;Upper_Limit),TRUE,IF($F4340&gt;Upper_percentile,"P99",IF($F4340&lt;Lower_percentile,"P01","")))</f>
        <v/>
      </c>
      <c r="H4340" s="44">
        <f>SUMIFS('Sample - Superstore'!S:S,'Sample - Superstore'!$V:$V,$A4340,'Sample - Superstore'!$N:$N,$B4340)</f>
        <v>3</v>
      </c>
      <c r="I4340" s="45">
        <f>SUMIFS('Sample - Superstore'!T:T,'Sample - Superstore'!$V:$V,$A4340,'Sample - Superstore'!$N:$N,$B4340)</f>
        <v>0.2</v>
      </c>
      <c r="J4340" s="42">
        <f>SUMIFS('Sample - Superstore'!U:U,'Sample - Superstore'!$V:$V,$A4340,'Sample - Superstore'!$N:$N,$B4340)</f>
        <v>5.538</v>
      </c>
      <c r="N4340" s="40"/>
    </row>
    <row r="4341">
      <c r="A4341" s="41" t="s">
        <v>8640</v>
      </c>
      <c r="B4341" s="36" t="s">
        <v>7278</v>
      </c>
      <c r="C4341" s="36" t="s">
        <v>51</v>
      </c>
      <c r="D4341" s="36" t="s">
        <v>76</v>
      </c>
      <c r="E4341" s="36" t="s">
        <v>7279</v>
      </c>
      <c r="F4341" s="42">
        <f>SUMIFS('Sample - Superstore'!R:R,'Sample - Superstore'!$V:$V,$A4341,'Sample - Superstore'!$N:$N,$B4341)</f>
        <v>931.176</v>
      </c>
      <c r="G4341" s="43" t="str">
        <f>IF(OR($F4341&lt;Lower_Limit,$F4341&gt;Upper_Limit),TRUE,IF($F4341&gt;Upper_percentile,"P99",IF($F4341&lt;Lower_percentile,"P01","")))</f>
        <v/>
      </c>
      <c r="H4341" s="44">
        <f>SUMIFS('Sample - Superstore'!S:S,'Sample - Superstore'!$V:$V,$A4341,'Sample - Superstore'!$N:$N,$B4341)</f>
        <v>3</v>
      </c>
      <c r="I4341" s="45">
        <f>SUMIFS('Sample - Superstore'!T:T,'Sample - Superstore'!$V:$V,$A4341,'Sample - Superstore'!$N:$N,$B4341)</f>
        <v>0.2</v>
      </c>
      <c r="J4341" s="42">
        <f>SUMIFS('Sample - Superstore'!U:U,'Sample - Superstore'!$V:$V,$A4341,'Sample - Superstore'!$N:$N,$B4341)</f>
        <v>314.2719</v>
      </c>
      <c r="N4341" s="40"/>
    </row>
    <row r="4342">
      <c r="A4342" s="41" t="s">
        <v>8640</v>
      </c>
      <c r="B4342" s="36" t="s">
        <v>6021</v>
      </c>
      <c r="C4342" s="36" t="s">
        <v>51</v>
      </c>
      <c r="D4342" s="36" t="s">
        <v>635</v>
      </c>
      <c r="E4342" s="36" t="s">
        <v>1319</v>
      </c>
      <c r="F4342" s="42">
        <f>SUMIFS('Sample - Superstore'!R:R,'Sample - Superstore'!$V:$V,$A4342,'Sample - Superstore'!$N:$N,$B4342)</f>
        <v>2.200454321</v>
      </c>
      <c r="G4342" s="43" t="str">
        <f>IF(OR($F4342&lt;Lower_Limit,$F4342&gt;Upper_Limit),TRUE,IF($F4342&gt;Upper_percentile,"P99",IF($F4342&lt;Lower_percentile,"P01","")))</f>
        <v/>
      </c>
      <c r="H4342" s="44">
        <f>SUMIFS('Sample - Superstore'!S:S,'Sample - Superstore'!$V:$V,$A4342,'Sample - Superstore'!$N:$N,$B4342)</f>
        <v>1</v>
      </c>
      <c r="I4342" s="45">
        <f>SUMIFS('Sample - Superstore'!T:T,'Sample - Superstore'!$V:$V,$A4342,'Sample - Superstore'!$N:$N,$B4342)</f>
        <v>0.2</v>
      </c>
      <c r="J4342" s="42">
        <f>SUMIFS('Sample - Superstore'!U:U,'Sample - Superstore'!$V:$V,$A4342,'Sample - Superstore'!$N:$N,$B4342)</f>
        <v>-0.4400908642</v>
      </c>
      <c r="N4342" s="40"/>
    </row>
    <row r="4343">
      <c r="A4343" s="41" t="s">
        <v>8640</v>
      </c>
      <c r="B4343" s="36" t="s">
        <v>3598</v>
      </c>
      <c r="C4343" s="36" t="s">
        <v>35</v>
      </c>
      <c r="D4343" s="36" t="s">
        <v>121</v>
      </c>
      <c r="E4343" s="36" t="s">
        <v>3599</v>
      </c>
      <c r="F4343" s="42">
        <f>SUMIFS('Sample - Superstore'!R:R,'Sample - Superstore'!$V:$V,$A4343,'Sample - Superstore'!$N:$N,$B4343)</f>
        <v>32.776</v>
      </c>
      <c r="G4343" s="43" t="str">
        <f>IF(OR($F4343&lt;Lower_Limit,$F4343&gt;Upper_Limit),TRUE,IF($F4343&gt;Upper_percentile,"P99",IF($F4343&lt;Lower_percentile,"P01","")))</f>
        <v/>
      </c>
      <c r="H4343" s="44">
        <f>SUMIFS('Sample - Superstore'!S:S,'Sample - Superstore'!$V:$V,$A4343,'Sample - Superstore'!$N:$N,$B4343)</f>
        <v>1</v>
      </c>
      <c r="I4343" s="45">
        <f>SUMIFS('Sample - Superstore'!T:T,'Sample - Superstore'!$V:$V,$A4343,'Sample - Superstore'!$N:$N,$B4343)</f>
        <v>0.2</v>
      </c>
      <c r="J4343" s="42">
        <f>SUMIFS('Sample - Superstore'!U:U,'Sample - Superstore'!$V:$V,$A4343,'Sample - Superstore'!$N:$N,$B4343)</f>
        <v>3.2776</v>
      </c>
      <c r="N4343" s="40"/>
    </row>
    <row r="4344">
      <c r="A4344" s="41" t="s">
        <v>8640</v>
      </c>
      <c r="B4344" s="36" t="s">
        <v>5132</v>
      </c>
      <c r="C4344" s="36" t="s">
        <v>39</v>
      </c>
      <c r="D4344" s="36" t="s">
        <v>61</v>
      </c>
      <c r="E4344" s="36" t="s">
        <v>5133</v>
      </c>
      <c r="F4344" s="42">
        <f>SUMIFS('Sample - Superstore'!R:R,'Sample - Superstore'!$V:$V,$A4344,'Sample - Superstore'!$N:$N,$B4344)</f>
        <v>54.384</v>
      </c>
      <c r="G4344" s="43" t="str">
        <f>IF(OR($F4344&lt;Lower_Limit,$F4344&gt;Upper_Limit),TRUE,IF($F4344&gt;Upper_percentile,"P99",IF($F4344&lt;Lower_percentile,"P01","")))</f>
        <v/>
      </c>
      <c r="H4344" s="44">
        <f>SUMIFS('Sample - Superstore'!S:S,'Sample - Superstore'!$V:$V,$A4344,'Sample - Superstore'!$N:$N,$B4344)</f>
        <v>2</v>
      </c>
      <c r="I4344" s="45">
        <f>SUMIFS('Sample - Superstore'!T:T,'Sample - Superstore'!$V:$V,$A4344,'Sample - Superstore'!$N:$N,$B4344)</f>
        <v>0.2</v>
      </c>
      <c r="J4344" s="42">
        <f>SUMIFS('Sample - Superstore'!U:U,'Sample - Superstore'!$V:$V,$A4344,'Sample - Superstore'!$N:$N,$B4344)</f>
        <v>1.3596</v>
      </c>
      <c r="N4344" s="40"/>
    </row>
    <row r="4345">
      <c r="A4345" s="41" t="s">
        <v>8640</v>
      </c>
      <c r="B4345" s="36" t="s">
        <v>2070</v>
      </c>
      <c r="C4345" s="36" t="s">
        <v>51</v>
      </c>
      <c r="D4345" s="36" t="s">
        <v>76</v>
      </c>
      <c r="E4345" s="36" t="s">
        <v>2071</v>
      </c>
      <c r="F4345" s="42">
        <f>SUMIFS('Sample - Superstore'!R:R,'Sample - Superstore'!$V:$V,$A4345,'Sample - Superstore'!$N:$N,$B4345)</f>
        <v>76.776</v>
      </c>
      <c r="G4345" s="43" t="str">
        <f>IF(OR($F4345&lt;Lower_Limit,$F4345&gt;Upper_Limit),TRUE,IF($F4345&gt;Upper_percentile,"P99",IF($F4345&lt;Lower_percentile,"P01","")))</f>
        <v/>
      </c>
      <c r="H4345" s="44">
        <f>SUMIFS('Sample - Superstore'!S:S,'Sample - Superstore'!$V:$V,$A4345,'Sample - Superstore'!$N:$N,$B4345)</f>
        <v>4</v>
      </c>
      <c r="I4345" s="45">
        <f>SUMIFS('Sample - Superstore'!T:T,'Sample - Superstore'!$V:$V,$A4345,'Sample - Superstore'!$N:$N,$B4345)</f>
        <v>0.7</v>
      </c>
      <c r="J4345" s="42">
        <f>SUMIFS('Sample - Superstore'!U:U,'Sample - Superstore'!$V:$V,$A4345,'Sample - Superstore'!$N:$N,$B4345)</f>
        <v>-58.8616</v>
      </c>
      <c r="N4345" s="40"/>
    </row>
    <row r="4346">
      <c r="A4346" s="41" t="s">
        <v>8640</v>
      </c>
      <c r="B4346" s="36" t="s">
        <v>1596</v>
      </c>
      <c r="C4346" s="36" t="s">
        <v>51</v>
      </c>
      <c r="D4346" s="36" t="s">
        <v>124</v>
      </c>
      <c r="E4346" s="36" t="s">
        <v>6855</v>
      </c>
      <c r="F4346" s="42">
        <f>SUMIFS('Sample - Superstore'!R:R,'Sample - Superstore'!$V:$V,$A4346,'Sample - Superstore'!$N:$N,$B4346)</f>
        <v>14.352</v>
      </c>
      <c r="G4346" s="43" t="str">
        <f>IF(OR($F4346&lt;Lower_Limit,$F4346&gt;Upper_Limit),TRUE,IF($F4346&gt;Upper_percentile,"P99",IF($F4346&lt;Lower_percentile,"P01","")))</f>
        <v/>
      </c>
      <c r="H4346" s="44">
        <f>SUMIFS('Sample - Superstore'!S:S,'Sample - Superstore'!$V:$V,$A4346,'Sample - Superstore'!$N:$N,$B4346)</f>
        <v>3</v>
      </c>
      <c r="I4346" s="45">
        <f>SUMIFS('Sample - Superstore'!T:T,'Sample - Superstore'!$V:$V,$A4346,'Sample - Superstore'!$N:$N,$B4346)</f>
        <v>0.2</v>
      </c>
      <c r="J4346" s="42">
        <f>SUMIFS('Sample - Superstore'!U:U,'Sample - Superstore'!$V:$V,$A4346,'Sample - Superstore'!$N:$N,$B4346)</f>
        <v>5.2026</v>
      </c>
      <c r="N4346" s="40"/>
    </row>
    <row r="4347">
      <c r="A4347" s="41" t="s">
        <v>8640</v>
      </c>
      <c r="B4347" s="36" t="s">
        <v>2338</v>
      </c>
      <c r="C4347" s="36" t="s">
        <v>51</v>
      </c>
      <c r="D4347" s="36" t="s">
        <v>283</v>
      </c>
      <c r="E4347" s="36" t="s">
        <v>2339</v>
      </c>
      <c r="F4347" s="42">
        <f>SUMIFS('Sample - Superstore'!R:R,'Sample - Superstore'!$V:$V,$A4347,'Sample - Superstore'!$N:$N,$B4347)</f>
        <v>209.792</v>
      </c>
      <c r="G4347" s="43" t="str">
        <f>IF(OR($F4347&lt;Lower_Limit,$F4347&gt;Upper_Limit),TRUE,IF($F4347&gt;Upper_percentile,"P99",IF($F4347&lt;Lower_percentile,"P01","")))</f>
        <v/>
      </c>
      <c r="H4347" s="44">
        <f>SUMIFS('Sample - Superstore'!S:S,'Sample - Superstore'!$V:$V,$A4347,'Sample - Superstore'!$N:$N,$B4347)</f>
        <v>2</v>
      </c>
      <c r="I4347" s="45">
        <f>SUMIFS('Sample - Superstore'!T:T,'Sample - Superstore'!$V:$V,$A4347,'Sample - Superstore'!$N:$N,$B4347)</f>
        <v>0.2</v>
      </c>
      <c r="J4347" s="42">
        <f>SUMIFS('Sample - Superstore'!U:U,'Sample - Superstore'!$V:$V,$A4347,'Sample - Superstore'!$N:$N,$B4347)</f>
        <v>26.224</v>
      </c>
      <c r="N4347" s="40"/>
    </row>
    <row r="4348">
      <c r="A4348" s="41" t="s">
        <v>8640</v>
      </c>
      <c r="B4348" s="36" t="s">
        <v>4520</v>
      </c>
      <c r="C4348" s="36" t="s">
        <v>35</v>
      </c>
      <c r="D4348" s="36" t="s">
        <v>121</v>
      </c>
      <c r="E4348" s="36" t="s">
        <v>4521</v>
      </c>
      <c r="F4348" s="42">
        <f>SUMIFS('Sample - Superstore'!R:R,'Sample - Superstore'!$V:$V,$A4348,'Sample - Superstore'!$N:$N,$B4348)</f>
        <v>9.24</v>
      </c>
      <c r="G4348" s="43" t="str">
        <f>IF(OR($F4348&lt;Lower_Limit,$F4348&gt;Upper_Limit),TRUE,IF($F4348&gt;Upper_percentile,"P99",IF($F4348&lt;Lower_percentile,"P01","")))</f>
        <v/>
      </c>
      <c r="H4348" s="44">
        <f>SUMIFS('Sample - Superstore'!S:S,'Sample - Superstore'!$V:$V,$A4348,'Sample - Superstore'!$N:$N,$B4348)</f>
        <v>3</v>
      </c>
      <c r="I4348" s="45">
        <f>SUMIFS('Sample - Superstore'!T:T,'Sample - Superstore'!$V:$V,$A4348,'Sample - Superstore'!$N:$N,$B4348)</f>
        <v>0</v>
      </c>
      <c r="J4348" s="42">
        <f>SUMIFS('Sample - Superstore'!U:U,'Sample - Superstore'!$V:$V,$A4348,'Sample - Superstore'!$N:$N,$B4348)</f>
        <v>4.4352</v>
      </c>
      <c r="N4348" s="40"/>
    </row>
    <row r="4349">
      <c r="A4349" s="41" t="s">
        <v>8640</v>
      </c>
      <c r="B4349" s="36" t="s">
        <v>3065</v>
      </c>
      <c r="C4349" s="36" t="s">
        <v>51</v>
      </c>
      <c r="D4349" s="36" t="s">
        <v>76</v>
      </c>
      <c r="E4349" s="36" t="s">
        <v>3066</v>
      </c>
      <c r="F4349" s="42">
        <f>SUMIFS('Sample - Superstore'!R:R,'Sample - Superstore'!$V:$V,$A4349,'Sample - Superstore'!$N:$N,$B4349)</f>
        <v>3.349888889</v>
      </c>
      <c r="G4349" s="43" t="str">
        <f>IF(OR($F4349&lt;Lower_Limit,$F4349&gt;Upper_Limit),TRUE,IF($F4349&gt;Upper_percentile,"P99",IF($F4349&lt;Lower_percentile,"P01","")))</f>
        <v/>
      </c>
      <c r="H4349" s="44">
        <f>SUMIFS('Sample - Superstore'!S:S,'Sample - Superstore'!$V:$V,$A4349,'Sample - Superstore'!$N:$N,$B4349)</f>
        <v>1</v>
      </c>
      <c r="I4349" s="45">
        <f>SUMIFS('Sample - Superstore'!T:T,'Sample - Superstore'!$V:$V,$A4349,'Sample - Superstore'!$N:$N,$B4349)</f>
        <v>0.7</v>
      </c>
      <c r="J4349" s="42">
        <f>SUMIFS('Sample - Superstore'!U:U,'Sample - Superstore'!$V:$V,$A4349,'Sample - Superstore'!$N:$N,$B4349)</f>
        <v>-2.344922222</v>
      </c>
      <c r="N4349" s="40"/>
    </row>
    <row r="4350">
      <c r="A4350" s="41" t="s">
        <v>8640</v>
      </c>
      <c r="B4350" s="36" t="s">
        <v>1824</v>
      </c>
      <c r="C4350" s="36" t="s">
        <v>51</v>
      </c>
      <c r="D4350" s="36" t="s">
        <v>297</v>
      </c>
      <c r="E4350" s="36" t="s">
        <v>1825</v>
      </c>
      <c r="F4350" s="42">
        <f>SUMIFS('Sample - Superstore'!R:R,'Sample - Superstore'!$V:$V,$A4350,'Sample - Superstore'!$N:$N,$B4350)</f>
        <v>10.05673086</v>
      </c>
      <c r="G4350" s="43" t="str">
        <f>IF(OR($F4350&lt;Lower_Limit,$F4350&gt;Upper_Limit),TRUE,IF($F4350&gt;Upper_percentile,"P99",IF($F4350&lt;Lower_percentile,"P01","")))</f>
        <v/>
      </c>
      <c r="H4350" s="44">
        <f>SUMIFS('Sample - Superstore'!S:S,'Sample - Superstore'!$V:$V,$A4350,'Sample - Superstore'!$N:$N,$B4350)</f>
        <v>2</v>
      </c>
      <c r="I4350" s="45">
        <f>SUMIFS('Sample - Superstore'!T:T,'Sample - Superstore'!$V:$V,$A4350,'Sample - Superstore'!$N:$N,$B4350)</f>
        <v>0.2</v>
      </c>
      <c r="J4350" s="42">
        <f>SUMIFS('Sample - Superstore'!U:U,'Sample - Superstore'!$V:$V,$A4350,'Sample - Superstore'!$N:$N,$B4350)</f>
        <v>3.268437531</v>
      </c>
      <c r="N4350" s="40"/>
    </row>
    <row r="4351">
      <c r="A4351" s="41" t="s">
        <v>8640</v>
      </c>
      <c r="B4351" s="36" t="s">
        <v>7703</v>
      </c>
      <c r="C4351" s="36" t="s">
        <v>39</v>
      </c>
      <c r="D4351" s="36" t="s">
        <v>446</v>
      </c>
      <c r="E4351" s="36" t="s">
        <v>7704</v>
      </c>
      <c r="F4351" s="42">
        <f>SUMIFS('Sample - Superstore'!R:R,'Sample - Superstore'!$V:$V,$A4351,'Sample - Superstore'!$N:$N,$B4351)</f>
        <v>424.7227037</v>
      </c>
      <c r="G4351" s="43" t="str">
        <f>IF(OR($F4351&lt;Lower_Limit,$F4351&gt;Upper_Limit),TRUE,IF($F4351&gt;Upper_percentile,"P99",IF($F4351&lt;Lower_percentile,"P01","")))</f>
        <v/>
      </c>
      <c r="H4351" s="44">
        <f>SUMIFS('Sample - Superstore'!S:S,'Sample - Superstore'!$V:$V,$A4351,'Sample - Superstore'!$N:$N,$B4351)</f>
        <v>3</v>
      </c>
      <c r="I4351" s="45">
        <f>SUMIFS('Sample - Superstore'!T:T,'Sample - Superstore'!$V:$V,$A4351,'Sample - Superstore'!$N:$N,$B4351)</f>
        <v>0.4</v>
      </c>
      <c r="J4351" s="42">
        <f>SUMIFS('Sample - Superstore'!U:U,'Sample - Superstore'!$V:$V,$A4351,'Sample - Superstore'!$N:$N,$B4351)</f>
        <v>56.62969383</v>
      </c>
      <c r="N4351" s="40"/>
    </row>
    <row r="4352">
      <c r="A4352" s="41" t="s">
        <v>8640</v>
      </c>
      <c r="B4352" s="36" t="s">
        <v>3633</v>
      </c>
      <c r="C4352" s="36" t="s">
        <v>39</v>
      </c>
      <c r="D4352" s="36" t="s">
        <v>61</v>
      </c>
      <c r="E4352" s="36" t="s">
        <v>3634</v>
      </c>
      <c r="F4352" s="42">
        <f>SUMIFS('Sample - Superstore'!R:R,'Sample - Superstore'!$V:$V,$A4352,'Sample - Superstore'!$N:$N,$B4352)</f>
        <v>302.8832889</v>
      </c>
      <c r="G4352" s="43" t="str">
        <f>IF(OR($F4352&lt;Lower_Limit,$F4352&gt;Upper_Limit),TRUE,IF($F4352&gt;Upper_percentile,"P99",IF($F4352&lt;Lower_percentile,"P01","")))</f>
        <v/>
      </c>
      <c r="H4352" s="44">
        <f>SUMIFS('Sample - Superstore'!S:S,'Sample - Superstore'!$V:$V,$A4352,'Sample - Superstore'!$N:$N,$B4352)</f>
        <v>3</v>
      </c>
      <c r="I4352" s="45">
        <f>SUMIFS('Sample - Superstore'!T:T,'Sample - Superstore'!$V:$V,$A4352,'Sample - Superstore'!$N:$N,$B4352)</f>
        <v>0.2</v>
      </c>
      <c r="J4352" s="42">
        <f>SUMIFS('Sample - Superstore'!U:U,'Sample - Superstore'!$V:$V,$A4352,'Sample - Superstore'!$N:$N,$B4352)</f>
        <v>83.29290444</v>
      </c>
      <c r="N4352" s="40"/>
    </row>
    <row r="4353">
      <c r="A4353" s="41" t="s">
        <v>8640</v>
      </c>
      <c r="B4353" s="36" t="s">
        <v>7707</v>
      </c>
      <c r="C4353" s="36" t="s">
        <v>35</v>
      </c>
      <c r="D4353" s="36" t="s">
        <v>73</v>
      </c>
      <c r="E4353" s="36" t="s">
        <v>7708</v>
      </c>
      <c r="F4353" s="42">
        <f>SUMIFS('Sample - Superstore'!R:R,'Sample - Superstore'!$V:$V,$A4353,'Sample - Superstore'!$N:$N,$B4353)</f>
        <v>434.4538025</v>
      </c>
      <c r="G4353" s="43" t="str">
        <f>IF(OR($F4353&lt;Lower_Limit,$F4353&gt;Upper_Limit),TRUE,IF($F4353&gt;Upper_percentile,"P99",IF($F4353&lt;Lower_percentile,"P01","")))</f>
        <v/>
      </c>
      <c r="H4353" s="44">
        <f>SUMIFS('Sample - Superstore'!S:S,'Sample - Superstore'!$V:$V,$A4353,'Sample - Superstore'!$N:$N,$B4353)</f>
        <v>2</v>
      </c>
      <c r="I4353" s="45">
        <f>SUMIFS('Sample - Superstore'!T:T,'Sample - Superstore'!$V:$V,$A4353,'Sample - Superstore'!$N:$N,$B4353)</f>
        <v>0.4</v>
      </c>
      <c r="J4353" s="42">
        <f>SUMIFS('Sample - Superstore'!U:U,'Sample - Superstore'!$V:$V,$A4353,'Sample - Superstore'!$N:$N,$B4353)</f>
        <v>-238.9495914</v>
      </c>
      <c r="N4353" s="40"/>
    </row>
    <row r="4354">
      <c r="A4354" s="41" t="s">
        <v>8640</v>
      </c>
      <c r="B4354" s="36" t="s">
        <v>1476</v>
      </c>
      <c r="C4354" s="36" t="s">
        <v>51</v>
      </c>
      <c r="D4354" s="36" t="s">
        <v>124</v>
      </c>
      <c r="E4354" s="36" t="s">
        <v>1477</v>
      </c>
      <c r="F4354" s="42">
        <f>SUMIFS('Sample - Superstore'!R:R,'Sample - Superstore'!$V:$V,$A4354,'Sample - Superstore'!$N:$N,$B4354)</f>
        <v>19.6288</v>
      </c>
      <c r="G4354" s="43" t="str">
        <f>IF(OR($F4354&lt;Lower_Limit,$F4354&gt;Upper_Limit),TRUE,IF($F4354&gt;Upper_percentile,"P99",IF($F4354&lt;Lower_percentile,"P01","")))</f>
        <v/>
      </c>
      <c r="H4354" s="44">
        <f>SUMIFS('Sample - Superstore'!S:S,'Sample - Superstore'!$V:$V,$A4354,'Sample - Superstore'!$N:$N,$B4354)</f>
        <v>3</v>
      </c>
      <c r="I4354" s="45">
        <f>SUMIFS('Sample - Superstore'!T:T,'Sample - Superstore'!$V:$V,$A4354,'Sample - Superstore'!$N:$N,$B4354)</f>
        <v>0.2</v>
      </c>
      <c r="J4354" s="42">
        <f>SUMIFS('Sample - Superstore'!U:U,'Sample - Superstore'!$V:$V,$A4354,'Sample - Superstore'!$N:$N,$B4354)</f>
        <v>6.87008</v>
      </c>
      <c r="N4354" s="40"/>
    </row>
    <row r="4355">
      <c r="A4355" s="41" t="s">
        <v>8640</v>
      </c>
      <c r="B4355" s="36" t="s">
        <v>4232</v>
      </c>
      <c r="C4355" s="36" t="s">
        <v>35</v>
      </c>
      <c r="D4355" s="36" t="s">
        <v>121</v>
      </c>
      <c r="E4355" s="36" t="s">
        <v>4233</v>
      </c>
      <c r="F4355" s="42">
        <f>SUMIFS('Sample - Superstore'!R:R,'Sample - Superstore'!$V:$V,$A4355,'Sample - Superstore'!$N:$N,$B4355)</f>
        <v>26.81794897</v>
      </c>
      <c r="G4355" s="43" t="str">
        <f>IF(OR($F4355&lt;Lower_Limit,$F4355&gt;Upper_Limit),TRUE,IF($F4355&gt;Upper_percentile,"P99",IF($F4355&lt;Lower_percentile,"P01","")))</f>
        <v/>
      </c>
      <c r="H4355" s="44">
        <f>SUMIFS('Sample - Superstore'!S:S,'Sample - Superstore'!$V:$V,$A4355,'Sample - Superstore'!$N:$N,$B4355)</f>
        <v>4</v>
      </c>
      <c r="I4355" s="45">
        <f>SUMIFS('Sample - Superstore'!T:T,'Sample - Superstore'!$V:$V,$A4355,'Sample - Superstore'!$N:$N,$B4355)</f>
        <v>0.2</v>
      </c>
      <c r="J4355" s="42">
        <f>SUMIFS('Sample - Superstore'!U:U,'Sample - Superstore'!$V:$V,$A4355,'Sample - Superstore'!$N:$N,$B4355)</f>
        <v>9.38628214</v>
      </c>
      <c r="N4355" s="40"/>
    </row>
    <row r="4356">
      <c r="A4356" s="41" t="s">
        <v>8640</v>
      </c>
      <c r="B4356" s="36" t="s">
        <v>3568</v>
      </c>
      <c r="C4356" s="36" t="s">
        <v>51</v>
      </c>
      <c r="D4356" s="36" t="s">
        <v>124</v>
      </c>
      <c r="E4356" s="36" t="s">
        <v>3569</v>
      </c>
      <c r="F4356" s="42">
        <f>SUMIFS('Sample - Superstore'!R:R,'Sample - Superstore'!$V:$V,$A4356,'Sample - Superstore'!$N:$N,$B4356)</f>
        <v>10.66255802</v>
      </c>
      <c r="G4356" s="43" t="str">
        <f>IF(OR($F4356&lt;Lower_Limit,$F4356&gt;Upper_Limit),TRUE,IF($F4356&gt;Upper_percentile,"P99",IF($F4356&lt;Lower_percentile,"P01","")))</f>
        <v/>
      </c>
      <c r="H4356" s="44">
        <f>SUMIFS('Sample - Superstore'!S:S,'Sample - Superstore'!$V:$V,$A4356,'Sample - Superstore'!$N:$N,$B4356)</f>
        <v>2</v>
      </c>
      <c r="I4356" s="45">
        <f>SUMIFS('Sample - Superstore'!T:T,'Sample - Superstore'!$V:$V,$A4356,'Sample - Superstore'!$N:$N,$B4356)</f>
        <v>0.2</v>
      </c>
      <c r="J4356" s="42">
        <f>SUMIFS('Sample - Superstore'!U:U,'Sample - Superstore'!$V:$V,$A4356,'Sample - Superstore'!$N:$N,$B4356)</f>
        <v>3.332049383</v>
      </c>
      <c r="N4356" s="40"/>
    </row>
    <row r="4357">
      <c r="A4357" s="41" t="s">
        <v>8640</v>
      </c>
      <c r="B4357" s="36" t="s">
        <v>5367</v>
      </c>
      <c r="C4357" s="36" t="s">
        <v>51</v>
      </c>
      <c r="D4357" s="36" t="s">
        <v>52</v>
      </c>
      <c r="E4357" s="36" t="s">
        <v>5368</v>
      </c>
      <c r="F4357" s="42">
        <f>SUMIFS('Sample - Superstore'!R:R,'Sample - Superstore'!$V:$V,$A4357,'Sample - Superstore'!$N:$N,$B4357)</f>
        <v>153.3175549</v>
      </c>
      <c r="G4357" s="43" t="str">
        <f>IF(OR($F4357&lt;Lower_Limit,$F4357&gt;Upper_Limit),TRUE,IF($F4357&gt;Upper_percentile,"P99",IF($F4357&lt;Lower_percentile,"P01","")))</f>
        <v/>
      </c>
      <c r="H4357" s="44">
        <f>SUMIFS('Sample - Superstore'!S:S,'Sample - Superstore'!$V:$V,$A4357,'Sample - Superstore'!$N:$N,$B4357)</f>
        <v>5</v>
      </c>
      <c r="I4357" s="45">
        <f>SUMIFS('Sample - Superstore'!T:T,'Sample - Superstore'!$V:$V,$A4357,'Sample - Superstore'!$N:$N,$B4357)</f>
        <v>0.2</v>
      </c>
      <c r="J4357" s="42">
        <f>SUMIFS('Sample - Superstore'!U:U,'Sample - Superstore'!$V:$V,$A4357,'Sample - Superstore'!$N:$N,$B4357)</f>
        <v>-34.49644985</v>
      </c>
      <c r="N4357" s="40"/>
    </row>
    <row r="4358">
      <c r="A4358" s="41" t="s">
        <v>8640</v>
      </c>
      <c r="B4358" s="36" t="s">
        <v>7711</v>
      </c>
      <c r="C4358" s="36" t="s">
        <v>51</v>
      </c>
      <c r="D4358" s="36" t="s">
        <v>205</v>
      </c>
      <c r="E4358" s="36" t="s">
        <v>416</v>
      </c>
      <c r="F4358" s="42">
        <f>SUMIFS('Sample - Superstore'!R:R,'Sample - Superstore'!$V:$V,$A4358,'Sample - Superstore'!$N:$N,$B4358)</f>
        <v>29.45834568</v>
      </c>
      <c r="G4358" s="43" t="str">
        <f>IF(OR($F4358&lt;Lower_Limit,$F4358&gt;Upper_Limit),TRUE,IF($F4358&gt;Upper_percentile,"P99",IF($F4358&lt;Lower_percentile,"P01","")))</f>
        <v/>
      </c>
      <c r="H4358" s="44">
        <f>SUMIFS('Sample - Superstore'!S:S,'Sample - Superstore'!$V:$V,$A4358,'Sample - Superstore'!$N:$N,$B4358)</f>
        <v>3</v>
      </c>
      <c r="I4358" s="45">
        <f>SUMIFS('Sample - Superstore'!T:T,'Sample - Superstore'!$V:$V,$A4358,'Sample - Superstore'!$N:$N,$B4358)</f>
        <v>0</v>
      </c>
      <c r="J4358" s="42">
        <f>SUMIFS('Sample - Superstore'!U:U,'Sample - Superstore'!$V:$V,$A4358,'Sample - Superstore'!$N:$N,$B4358)</f>
        <v>13.84542247</v>
      </c>
      <c r="N4358" s="40"/>
    </row>
    <row r="4359">
      <c r="A4359" s="41" t="s">
        <v>8640</v>
      </c>
      <c r="B4359" s="36" t="s">
        <v>644</v>
      </c>
      <c r="C4359" s="36" t="s">
        <v>51</v>
      </c>
      <c r="D4359" s="36" t="s">
        <v>124</v>
      </c>
      <c r="E4359" s="36" t="s">
        <v>645</v>
      </c>
      <c r="F4359" s="42">
        <f>SUMIFS('Sample - Superstore'!R:R,'Sample - Superstore'!$V:$V,$A4359,'Sample - Superstore'!$N:$N,$B4359)</f>
        <v>65.06331276</v>
      </c>
      <c r="G4359" s="43" t="str">
        <f>IF(OR($F4359&lt;Lower_Limit,$F4359&gt;Upper_Limit),TRUE,IF($F4359&gt;Upper_percentile,"P99",IF($F4359&lt;Lower_percentile,"P01","")))</f>
        <v/>
      </c>
      <c r="H4359" s="44">
        <f>SUMIFS('Sample - Superstore'!S:S,'Sample - Superstore'!$V:$V,$A4359,'Sample - Superstore'!$N:$N,$B4359)</f>
        <v>5</v>
      </c>
      <c r="I4359" s="45">
        <f>SUMIFS('Sample - Superstore'!T:T,'Sample - Superstore'!$V:$V,$A4359,'Sample - Superstore'!$N:$N,$B4359)</f>
        <v>0</v>
      </c>
      <c r="J4359" s="42">
        <f>SUMIFS('Sample - Superstore'!U:U,'Sample - Superstore'!$V:$V,$A4359,'Sample - Superstore'!$N:$N,$B4359)</f>
        <v>30.579757</v>
      </c>
      <c r="N4359" s="40"/>
    </row>
    <row r="4360">
      <c r="A4360" s="41" t="s">
        <v>8640</v>
      </c>
      <c r="B4360" s="36" t="s">
        <v>1258</v>
      </c>
      <c r="C4360" s="36" t="s">
        <v>35</v>
      </c>
      <c r="D4360" s="36" t="s">
        <v>121</v>
      </c>
      <c r="E4360" s="36" t="s">
        <v>1259</v>
      </c>
      <c r="F4360" s="42">
        <f>SUMIFS('Sample - Superstore'!R:R,'Sample - Superstore'!$V:$V,$A4360,'Sample - Superstore'!$N:$N,$B4360)</f>
        <v>51.75</v>
      </c>
      <c r="G4360" s="43" t="str">
        <f>IF(OR($F4360&lt;Lower_Limit,$F4360&gt;Upper_Limit),TRUE,IF($F4360&gt;Upper_percentile,"P99",IF($F4360&lt;Lower_percentile,"P01","")))</f>
        <v/>
      </c>
      <c r="H4360" s="44">
        <f>SUMIFS('Sample - Superstore'!S:S,'Sample - Superstore'!$V:$V,$A4360,'Sample - Superstore'!$N:$N,$B4360)</f>
        <v>1</v>
      </c>
      <c r="I4360" s="45">
        <f>SUMIFS('Sample - Superstore'!T:T,'Sample - Superstore'!$V:$V,$A4360,'Sample - Superstore'!$N:$N,$B4360)</f>
        <v>0</v>
      </c>
      <c r="J4360" s="42">
        <f>SUMIFS('Sample - Superstore'!U:U,'Sample - Superstore'!$V:$V,$A4360,'Sample - Superstore'!$N:$N,$B4360)</f>
        <v>15.525</v>
      </c>
      <c r="N4360" s="40"/>
    </row>
    <row r="4361">
      <c r="A4361" s="41" t="s">
        <v>8640</v>
      </c>
      <c r="B4361" s="36" t="s">
        <v>2915</v>
      </c>
      <c r="C4361" s="36" t="s">
        <v>51</v>
      </c>
      <c r="D4361" s="36" t="s">
        <v>76</v>
      </c>
      <c r="E4361" s="36" t="s">
        <v>2916</v>
      </c>
      <c r="F4361" s="42">
        <f>SUMIFS('Sample - Superstore'!R:R,'Sample - Superstore'!$V:$V,$A4361,'Sample - Superstore'!$N:$N,$B4361)</f>
        <v>46.672</v>
      </c>
      <c r="G4361" s="43" t="str">
        <f>IF(OR($F4361&lt;Lower_Limit,$F4361&gt;Upper_Limit),TRUE,IF($F4361&gt;Upper_percentile,"P99",IF($F4361&lt;Lower_percentile,"P01","")))</f>
        <v/>
      </c>
      <c r="H4361" s="44">
        <f>SUMIFS('Sample - Superstore'!S:S,'Sample - Superstore'!$V:$V,$A4361,'Sample - Superstore'!$N:$N,$B4361)</f>
        <v>2</v>
      </c>
      <c r="I4361" s="45">
        <f>SUMIFS('Sample - Superstore'!T:T,'Sample - Superstore'!$V:$V,$A4361,'Sample - Superstore'!$N:$N,$B4361)</f>
        <v>0.2</v>
      </c>
      <c r="J4361" s="42">
        <f>SUMIFS('Sample - Superstore'!U:U,'Sample - Superstore'!$V:$V,$A4361,'Sample - Superstore'!$N:$N,$B4361)</f>
        <v>16.3352</v>
      </c>
      <c r="N4361" s="40"/>
    </row>
    <row r="4362">
      <c r="A4362" s="41" t="s">
        <v>8640</v>
      </c>
      <c r="B4362" s="36" t="s">
        <v>1682</v>
      </c>
      <c r="C4362" s="36" t="s">
        <v>51</v>
      </c>
      <c r="D4362" s="36" t="s">
        <v>52</v>
      </c>
      <c r="E4362" s="36" t="s">
        <v>1683</v>
      </c>
      <c r="F4362" s="42">
        <f>SUMIFS('Sample - Superstore'!R:R,'Sample - Superstore'!$V:$V,$A4362,'Sample - Superstore'!$N:$N,$B4362)</f>
        <v>64.58117531</v>
      </c>
      <c r="G4362" s="43" t="str">
        <f>IF(OR($F4362&lt;Lower_Limit,$F4362&gt;Upper_Limit),TRUE,IF($F4362&gt;Upper_percentile,"P99",IF($F4362&lt;Lower_percentile,"P01","")))</f>
        <v/>
      </c>
      <c r="H4362" s="44">
        <f>SUMIFS('Sample - Superstore'!S:S,'Sample - Superstore'!$V:$V,$A4362,'Sample - Superstore'!$N:$N,$B4362)</f>
        <v>2</v>
      </c>
      <c r="I4362" s="45">
        <f>SUMIFS('Sample - Superstore'!T:T,'Sample - Superstore'!$V:$V,$A4362,'Sample - Superstore'!$N:$N,$B4362)</f>
        <v>0.2</v>
      </c>
      <c r="J4362" s="42">
        <f>SUMIFS('Sample - Superstore'!U:U,'Sample - Superstore'!$V:$V,$A4362,'Sample - Superstore'!$N:$N,$B4362)</f>
        <v>-8.072646914</v>
      </c>
      <c r="N4362" s="40"/>
    </row>
    <row r="4363">
      <c r="A4363" s="41" t="s">
        <v>8640</v>
      </c>
      <c r="B4363" s="36" t="s">
        <v>4529</v>
      </c>
      <c r="C4363" s="36" t="s">
        <v>51</v>
      </c>
      <c r="D4363" s="36" t="s">
        <v>93</v>
      </c>
      <c r="E4363" s="36" t="s">
        <v>4530</v>
      </c>
      <c r="F4363" s="42">
        <f>SUMIFS('Sample - Superstore'!R:R,'Sample - Superstore'!$V:$V,$A4363,'Sample - Superstore'!$N:$N,$B4363)</f>
        <v>99.2</v>
      </c>
      <c r="G4363" s="43" t="str">
        <f>IF(OR($F4363&lt;Lower_Limit,$F4363&gt;Upper_Limit),TRUE,IF($F4363&gt;Upper_percentile,"P99",IF($F4363&lt;Lower_percentile,"P01","")))</f>
        <v/>
      </c>
      <c r="H4363" s="44">
        <f>SUMIFS('Sample - Superstore'!S:S,'Sample - Superstore'!$V:$V,$A4363,'Sample - Superstore'!$N:$N,$B4363)</f>
        <v>5</v>
      </c>
      <c r="I4363" s="45">
        <f>SUMIFS('Sample - Superstore'!T:T,'Sample - Superstore'!$V:$V,$A4363,'Sample - Superstore'!$N:$N,$B4363)</f>
        <v>0</v>
      </c>
      <c r="J4363" s="42">
        <f>SUMIFS('Sample - Superstore'!U:U,'Sample - Superstore'!$V:$V,$A4363,'Sample - Superstore'!$N:$N,$B4363)</f>
        <v>25.792</v>
      </c>
      <c r="N4363" s="40"/>
    </row>
    <row r="4364">
      <c r="A4364" s="41" t="s">
        <v>8640</v>
      </c>
      <c r="B4364" s="36" t="s">
        <v>5995</v>
      </c>
      <c r="C4364" s="36" t="s">
        <v>51</v>
      </c>
      <c r="D4364" s="36" t="s">
        <v>205</v>
      </c>
      <c r="E4364" s="36" t="s">
        <v>5996</v>
      </c>
      <c r="F4364" s="42">
        <f>SUMIFS('Sample - Superstore'!R:R,'Sample - Superstore'!$V:$V,$A4364,'Sample - Superstore'!$N:$N,$B4364)</f>
        <v>10.07187654</v>
      </c>
      <c r="G4364" s="43" t="str">
        <f>IF(OR($F4364&lt;Lower_Limit,$F4364&gt;Upper_Limit),TRUE,IF($F4364&gt;Upper_percentile,"P99",IF($F4364&lt;Lower_percentile,"P01","")))</f>
        <v/>
      </c>
      <c r="H4364" s="44">
        <f>SUMIFS('Sample - Superstore'!S:S,'Sample - Superstore'!$V:$V,$A4364,'Sample - Superstore'!$N:$N,$B4364)</f>
        <v>3</v>
      </c>
      <c r="I4364" s="45">
        <f>SUMIFS('Sample - Superstore'!T:T,'Sample - Superstore'!$V:$V,$A4364,'Sample - Superstore'!$N:$N,$B4364)</f>
        <v>0</v>
      </c>
      <c r="J4364" s="42">
        <f>SUMIFS('Sample - Superstore'!U:U,'Sample - Superstore'!$V:$V,$A4364,'Sample - Superstore'!$N:$N,$B4364)</f>
        <v>4.935219506</v>
      </c>
      <c r="N4364" s="40"/>
    </row>
    <row r="4365">
      <c r="A4365" s="41" t="s">
        <v>8640</v>
      </c>
      <c r="B4365" s="36" t="s">
        <v>2255</v>
      </c>
      <c r="C4365" s="36" t="s">
        <v>51</v>
      </c>
      <c r="D4365" s="36" t="s">
        <v>635</v>
      </c>
      <c r="E4365" s="36" t="s">
        <v>2256</v>
      </c>
      <c r="F4365" s="42">
        <f>SUMIFS('Sample - Superstore'!R:R,'Sample - Superstore'!$V:$V,$A4365,'Sample - Superstore'!$N:$N,$B4365)</f>
        <v>97.3</v>
      </c>
      <c r="G4365" s="43" t="str">
        <f>IF(OR($F4365&lt;Lower_Limit,$F4365&gt;Upper_Limit),TRUE,IF($F4365&gt;Upper_percentile,"P99",IF($F4365&lt;Lower_percentile,"P01","")))</f>
        <v/>
      </c>
      <c r="H4365" s="44">
        <f>SUMIFS('Sample - Superstore'!S:S,'Sample - Superstore'!$V:$V,$A4365,'Sample - Superstore'!$N:$N,$B4365)</f>
        <v>7</v>
      </c>
      <c r="I4365" s="45">
        <f>SUMIFS('Sample - Superstore'!T:T,'Sample - Superstore'!$V:$V,$A4365,'Sample - Superstore'!$N:$N,$B4365)</f>
        <v>0</v>
      </c>
      <c r="J4365" s="42">
        <f>SUMIFS('Sample - Superstore'!U:U,'Sample - Superstore'!$V:$V,$A4365,'Sample - Superstore'!$N:$N,$B4365)</f>
        <v>28.217</v>
      </c>
      <c r="N4365" s="40"/>
    </row>
    <row r="4366">
      <c r="A4366" s="41" t="s">
        <v>8640</v>
      </c>
      <c r="B4366" s="36" t="s">
        <v>1225</v>
      </c>
      <c r="C4366" s="36" t="s">
        <v>51</v>
      </c>
      <c r="D4366" s="36" t="s">
        <v>124</v>
      </c>
      <c r="E4366" s="36" t="s">
        <v>1226</v>
      </c>
      <c r="F4366" s="42">
        <f>SUMIFS('Sample - Superstore'!R:R,'Sample - Superstore'!$V:$V,$A4366,'Sample - Superstore'!$N:$N,$B4366)</f>
        <v>11.76</v>
      </c>
      <c r="G4366" s="43" t="str">
        <f>IF(OR($F4366&lt;Lower_Limit,$F4366&gt;Upper_Limit),TRUE,IF($F4366&gt;Upper_percentile,"P99",IF($F4366&lt;Lower_percentile,"P01","")))</f>
        <v/>
      </c>
      <c r="H4366" s="44">
        <f>SUMIFS('Sample - Superstore'!S:S,'Sample - Superstore'!$V:$V,$A4366,'Sample - Superstore'!$N:$N,$B4366)</f>
        <v>2</v>
      </c>
      <c r="I4366" s="45">
        <f>SUMIFS('Sample - Superstore'!T:T,'Sample - Superstore'!$V:$V,$A4366,'Sample - Superstore'!$N:$N,$B4366)</f>
        <v>0</v>
      </c>
      <c r="J4366" s="42">
        <f>SUMIFS('Sample - Superstore'!U:U,'Sample - Superstore'!$V:$V,$A4366,'Sample - Superstore'!$N:$N,$B4366)</f>
        <v>5.7624</v>
      </c>
      <c r="N4366" s="40"/>
    </row>
    <row r="4367">
      <c r="A4367" s="41" t="s">
        <v>8640</v>
      </c>
      <c r="B4367" s="36" t="s">
        <v>195</v>
      </c>
      <c r="C4367" s="36" t="s">
        <v>51</v>
      </c>
      <c r="D4367" s="36" t="s">
        <v>124</v>
      </c>
      <c r="E4367" s="36" t="s">
        <v>196</v>
      </c>
      <c r="F4367" s="42">
        <f>SUMIFS('Sample - Superstore'!R:R,'Sample - Superstore'!$V:$V,$A4367,'Sample - Superstore'!$N:$N,$B4367)</f>
        <v>167.94</v>
      </c>
      <c r="G4367" s="43" t="str">
        <f>IF(OR($F4367&lt;Lower_Limit,$F4367&gt;Upper_Limit),TRUE,IF($F4367&gt;Upper_percentile,"P99",IF($F4367&lt;Lower_percentile,"P01","")))</f>
        <v/>
      </c>
      <c r="H4367" s="44">
        <f>SUMIFS('Sample - Superstore'!S:S,'Sample - Superstore'!$V:$V,$A4367,'Sample - Superstore'!$N:$N,$B4367)</f>
        <v>3</v>
      </c>
      <c r="I4367" s="45">
        <f>SUMIFS('Sample - Superstore'!T:T,'Sample - Superstore'!$V:$V,$A4367,'Sample - Superstore'!$N:$N,$B4367)</f>
        <v>0</v>
      </c>
      <c r="J4367" s="42">
        <f>SUMIFS('Sample - Superstore'!U:U,'Sample - Superstore'!$V:$V,$A4367,'Sample - Superstore'!$N:$N,$B4367)</f>
        <v>82.2906</v>
      </c>
      <c r="N4367" s="40"/>
    </row>
    <row r="4368">
      <c r="A4368" s="41" t="s">
        <v>8640</v>
      </c>
      <c r="B4368" s="36" t="s">
        <v>2566</v>
      </c>
      <c r="C4368" s="36" t="s">
        <v>39</v>
      </c>
      <c r="D4368" s="36" t="s">
        <v>61</v>
      </c>
      <c r="E4368" s="36" t="s">
        <v>2567</v>
      </c>
      <c r="F4368" s="42">
        <f>SUMIFS('Sample - Superstore'!R:R,'Sample - Superstore'!$V:$V,$A4368,'Sample - Superstore'!$N:$N,$B4368)</f>
        <v>159.98</v>
      </c>
      <c r="G4368" s="43" t="str">
        <f>IF(OR($F4368&lt;Lower_Limit,$F4368&gt;Upper_Limit),TRUE,IF($F4368&gt;Upper_percentile,"P99",IF($F4368&lt;Lower_percentile,"P01","")))</f>
        <v/>
      </c>
      <c r="H4368" s="44">
        <f>SUMIFS('Sample - Superstore'!S:S,'Sample - Superstore'!$V:$V,$A4368,'Sample - Superstore'!$N:$N,$B4368)</f>
        <v>2</v>
      </c>
      <c r="I4368" s="45">
        <f>SUMIFS('Sample - Superstore'!T:T,'Sample - Superstore'!$V:$V,$A4368,'Sample - Superstore'!$N:$N,$B4368)</f>
        <v>0</v>
      </c>
      <c r="J4368" s="42">
        <f>SUMIFS('Sample - Superstore'!U:U,'Sample - Superstore'!$V:$V,$A4368,'Sample - Superstore'!$N:$N,$B4368)</f>
        <v>47.994</v>
      </c>
      <c r="N4368" s="40"/>
    </row>
    <row r="4369">
      <c r="A4369" s="41" t="s">
        <v>8640</v>
      </c>
      <c r="B4369" s="36" t="s">
        <v>7724</v>
      </c>
      <c r="C4369" s="36" t="s">
        <v>51</v>
      </c>
      <c r="D4369" s="36" t="s">
        <v>297</v>
      </c>
      <c r="E4369" s="36" t="s">
        <v>7725</v>
      </c>
      <c r="F4369" s="42">
        <f>SUMIFS('Sample - Superstore'!R:R,'Sample - Superstore'!$V:$V,$A4369,'Sample - Superstore'!$N:$N,$B4369)</f>
        <v>26.08936296</v>
      </c>
      <c r="G4369" s="43" t="str">
        <f>IF(OR($F4369&lt;Lower_Limit,$F4369&gt;Upper_Limit),TRUE,IF($F4369&gt;Upper_percentile,"P99",IF($F4369&lt;Lower_percentile,"P01","")))</f>
        <v/>
      </c>
      <c r="H4369" s="44">
        <f>SUMIFS('Sample - Superstore'!S:S,'Sample - Superstore'!$V:$V,$A4369,'Sample - Superstore'!$N:$N,$B4369)</f>
        <v>7</v>
      </c>
      <c r="I4369" s="45">
        <f>SUMIFS('Sample - Superstore'!T:T,'Sample - Superstore'!$V:$V,$A4369,'Sample - Superstore'!$N:$N,$B4369)</f>
        <v>0.2</v>
      </c>
      <c r="J4369" s="42">
        <f>SUMIFS('Sample - Superstore'!U:U,'Sample - Superstore'!$V:$V,$A4369,'Sample - Superstore'!$N:$N,$B4369)</f>
        <v>8.80516</v>
      </c>
      <c r="N4369" s="40"/>
    </row>
    <row r="4370">
      <c r="A4370" s="41" t="s">
        <v>8641</v>
      </c>
      <c r="B4370" s="36" t="s">
        <v>7728</v>
      </c>
      <c r="C4370" s="36" t="s">
        <v>51</v>
      </c>
      <c r="D4370" s="36" t="s">
        <v>93</v>
      </c>
      <c r="E4370" s="36" t="s">
        <v>7729</v>
      </c>
      <c r="F4370" s="42">
        <f>SUMIFS('Sample - Superstore'!R:R,'Sample - Superstore'!$V:$V,$A4370,'Sample - Superstore'!$N:$N,$B4370)</f>
        <v>8.426488889</v>
      </c>
      <c r="G4370" s="43" t="str">
        <f>IF(OR($F4370&lt;Lower_Limit,$F4370&gt;Upper_Limit),TRUE,IF($F4370&gt;Upper_percentile,"P99",IF($F4370&lt;Lower_percentile,"P01","")))</f>
        <v/>
      </c>
      <c r="H4370" s="44">
        <f>SUMIFS('Sample - Superstore'!S:S,'Sample - Superstore'!$V:$V,$A4370,'Sample - Superstore'!$N:$N,$B4370)</f>
        <v>6</v>
      </c>
      <c r="I4370" s="45">
        <f>SUMIFS('Sample - Superstore'!T:T,'Sample - Superstore'!$V:$V,$A4370,'Sample - Superstore'!$N:$N,$B4370)</f>
        <v>0.2</v>
      </c>
      <c r="J4370" s="42">
        <f>SUMIFS('Sample - Superstore'!U:U,'Sample - Superstore'!$V:$V,$A4370,'Sample - Superstore'!$N:$N,$B4370)</f>
        <v>0.6319866667</v>
      </c>
      <c r="N4370" s="40"/>
    </row>
    <row r="4371">
      <c r="A4371" s="41" t="s">
        <v>8641</v>
      </c>
      <c r="B4371" s="36" t="s">
        <v>7731</v>
      </c>
      <c r="C4371" s="36" t="s">
        <v>51</v>
      </c>
      <c r="D4371" s="36" t="s">
        <v>124</v>
      </c>
      <c r="E4371" s="36" t="s">
        <v>7732</v>
      </c>
      <c r="F4371" s="42">
        <f>SUMIFS('Sample - Superstore'!R:R,'Sample - Superstore'!$V:$V,$A4371,'Sample - Superstore'!$N:$N,$B4371)</f>
        <v>91.84</v>
      </c>
      <c r="G4371" s="43" t="str">
        <f>IF(OR($F4371&lt;Lower_Limit,$F4371&gt;Upper_Limit),TRUE,IF($F4371&gt;Upper_percentile,"P99",IF($F4371&lt;Lower_percentile,"P01","")))</f>
        <v/>
      </c>
      <c r="H4371" s="44">
        <f>SUMIFS('Sample - Superstore'!S:S,'Sample - Superstore'!$V:$V,$A4371,'Sample - Superstore'!$N:$N,$B4371)</f>
        <v>8</v>
      </c>
      <c r="I4371" s="45">
        <f>SUMIFS('Sample - Superstore'!T:T,'Sample - Superstore'!$V:$V,$A4371,'Sample - Superstore'!$N:$N,$B4371)</f>
        <v>0</v>
      </c>
      <c r="J4371" s="42">
        <f>SUMIFS('Sample - Superstore'!U:U,'Sample - Superstore'!$V:$V,$A4371,'Sample - Superstore'!$N:$N,$B4371)</f>
        <v>45.0016</v>
      </c>
      <c r="N4371" s="40"/>
    </row>
    <row r="4372">
      <c r="A4372" s="41" t="s">
        <v>8641</v>
      </c>
      <c r="B4372" s="36" t="s">
        <v>5344</v>
      </c>
      <c r="C4372" s="36" t="s">
        <v>51</v>
      </c>
      <c r="D4372" s="36" t="s">
        <v>76</v>
      </c>
      <c r="E4372" s="36" t="s">
        <v>5345</v>
      </c>
      <c r="F4372" s="42">
        <f>SUMIFS('Sample - Superstore'!R:R,'Sample - Superstore'!$V:$V,$A4372,'Sample - Superstore'!$N:$N,$B4372)</f>
        <v>81.088</v>
      </c>
      <c r="G4372" s="43" t="str">
        <f>IF(OR($F4372&lt;Lower_Limit,$F4372&gt;Upper_Limit),TRUE,IF($F4372&gt;Upper_percentile,"P99",IF($F4372&lt;Lower_percentile,"P01","")))</f>
        <v/>
      </c>
      <c r="H4372" s="44">
        <f>SUMIFS('Sample - Superstore'!S:S,'Sample - Superstore'!$V:$V,$A4372,'Sample - Superstore'!$N:$N,$B4372)</f>
        <v>7</v>
      </c>
      <c r="I4372" s="45">
        <f>SUMIFS('Sample - Superstore'!T:T,'Sample - Superstore'!$V:$V,$A4372,'Sample - Superstore'!$N:$N,$B4372)</f>
        <v>0.2</v>
      </c>
      <c r="J4372" s="42">
        <f>SUMIFS('Sample - Superstore'!U:U,'Sample - Superstore'!$V:$V,$A4372,'Sample - Superstore'!$N:$N,$B4372)</f>
        <v>27.3672</v>
      </c>
      <c r="N4372" s="40"/>
    </row>
    <row r="4373">
      <c r="A4373" s="41" t="s">
        <v>8641</v>
      </c>
      <c r="B4373" s="36" t="s">
        <v>1981</v>
      </c>
      <c r="C4373" s="36" t="s">
        <v>51</v>
      </c>
      <c r="D4373" s="36" t="s">
        <v>124</v>
      </c>
      <c r="E4373" s="36" t="s">
        <v>1982</v>
      </c>
      <c r="F4373" s="42">
        <f>SUMIFS('Sample - Superstore'!R:R,'Sample - Superstore'!$V:$V,$A4373,'Sample - Superstore'!$N:$N,$B4373)</f>
        <v>19.44</v>
      </c>
      <c r="G4373" s="43" t="str">
        <f>IF(OR($F4373&lt;Lower_Limit,$F4373&gt;Upper_Limit),TRUE,IF($F4373&gt;Upper_percentile,"P99",IF($F4373&lt;Lower_percentile,"P01","")))</f>
        <v/>
      </c>
      <c r="H4373" s="44">
        <f>SUMIFS('Sample - Superstore'!S:S,'Sample - Superstore'!$V:$V,$A4373,'Sample - Superstore'!$N:$N,$B4373)</f>
        <v>3</v>
      </c>
      <c r="I4373" s="45">
        <f>SUMIFS('Sample - Superstore'!T:T,'Sample - Superstore'!$V:$V,$A4373,'Sample - Superstore'!$N:$N,$B4373)</f>
        <v>0</v>
      </c>
      <c r="J4373" s="42">
        <f>SUMIFS('Sample - Superstore'!U:U,'Sample - Superstore'!$V:$V,$A4373,'Sample - Superstore'!$N:$N,$B4373)</f>
        <v>9.3312</v>
      </c>
      <c r="N4373" s="40"/>
    </row>
    <row r="4374">
      <c r="A4374" s="41" t="s">
        <v>8641</v>
      </c>
      <c r="B4374" s="36" t="s">
        <v>4956</v>
      </c>
      <c r="C4374" s="36" t="s">
        <v>35</v>
      </c>
      <c r="D4374" s="36" t="s">
        <v>263</v>
      </c>
      <c r="E4374" s="36" t="s">
        <v>4957</v>
      </c>
      <c r="F4374" s="42">
        <f>SUMIFS('Sample - Superstore'!R:R,'Sample - Superstore'!$V:$V,$A4374,'Sample - Superstore'!$N:$N,$B4374)</f>
        <v>451.152</v>
      </c>
      <c r="G4374" s="43" t="str">
        <f>IF(OR($F4374&lt;Lower_Limit,$F4374&gt;Upper_Limit),TRUE,IF($F4374&gt;Upper_percentile,"P99",IF($F4374&lt;Lower_percentile,"P01","")))</f>
        <v/>
      </c>
      <c r="H4374" s="44">
        <f>SUMIFS('Sample - Superstore'!S:S,'Sample - Superstore'!$V:$V,$A4374,'Sample - Superstore'!$N:$N,$B4374)</f>
        <v>3</v>
      </c>
      <c r="I4374" s="45">
        <f>SUMIFS('Sample - Superstore'!T:T,'Sample - Superstore'!$V:$V,$A4374,'Sample - Superstore'!$N:$N,$B4374)</f>
        <v>0.2</v>
      </c>
      <c r="J4374" s="42">
        <f>SUMIFS('Sample - Superstore'!U:U,'Sample - Superstore'!$V:$V,$A4374,'Sample - Superstore'!$N:$N,$B4374)</f>
        <v>0</v>
      </c>
      <c r="N4374" s="40"/>
    </row>
    <row r="4375">
      <c r="A4375" s="41" t="s">
        <v>8641</v>
      </c>
      <c r="B4375" s="36" t="s">
        <v>3233</v>
      </c>
      <c r="C4375" s="36" t="s">
        <v>51</v>
      </c>
      <c r="D4375" s="36" t="s">
        <v>76</v>
      </c>
      <c r="E4375" s="36" t="s">
        <v>3234</v>
      </c>
      <c r="F4375" s="42">
        <f>SUMIFS('Sample - Superstore'!R:R,'Sample - Superstore'!$V:$V,$A4375,'Sample - Superstore'!$N:$N,$B4375)</f>
        <v>1.44</v>
      </c>
      <c r="G4375" s="43" t="str">
        <f>IF(OR($F4375&lt;Lower_Limit,$F4375&gt;Upper_Limit),TRUE,IF($F4375&gt;Upper_percentile,"P99",IF($F4375&lt;Lower_percentile,"P01","")))</f>
        <v>P01</v>
      </c>
      <c r="H4375" s="44">
        <f>SUMIFS('Sample - Superstore'!S:S,'Sample - Superstore'!$V:$V,$A4375,'Sample - Superstore'!$N:$N,$B4375)</f>
        <v>1</v>
      </c>
      <c r="I4375" s="45">
        <f>SUMIFS('Sample - Superstore'!T:T,'Sample - Superstore'!$V:$V,$A4375,'Sample - Superstore'!$N:$N,$B4375)</f>
        <v>0.2</v>
      </c>
      <c r="J4375" s="42">
        <f>SUMIFS('Sample - Superstore'!U:U,'Sample - Superstore'!$V:$V,$A4375,'Sample - Superstore'!$N:$N,$B4375)</f>
        <v>0.504</v>
      </c>
      <c r="N4375" s="40"/>
    </row>
    <row r="4376">
      <c r="A4376" s="41" t="s">
        <v>8641</v>
      </c>
      <c r="B4376" s="36" t="s">
        <v>6696</v>
      </c>
      <c r="C4376" s="36" t="s">
        <v>51</v>
      </c>
      <c r="D4376" s="36" t="s">
        <v>76</v>
      </c>
      <c r="E4376" s="36" t="s">
        <v>77</v>
      </c>
      <c r="F4376" s="42">
        <f>SUMIFS('Sample - Superstore'!R:R,'Sample - Superstore'!$V:$V,$A4376,'Sample - Superstore'!$N:$N,$B4376)</f>
        <v>61.776</v>
      </c>
      <c r="G4376" s="43" t="str">
        <f>IF(OR($F4376&lt;Lower_Limit,$F4376&gt;Upper_Limit),TRUE,IF($F4376&gt;Upper_percentile,"P99",IF($F4376&lt;Lower_percentile,"P01","")))</f>
        <v/>
      </c>
      <c r="H4376" s="44">
        <f>SUMIFS('Sample - Superstore'!S:S,'Sample - Superstore'!$V:$V,$A4376,'Sample - Superstore'!$N:$N,$B4376)</f>
        <v>13</v>
      </c>
      <c r="I4376" s="45">
        <f>SUMIFS('Sample - Superstore'!T:T,'Sample - Superstore'!$V:$V,$A4376,'Sample - Superstore'!$N:$N,$B4376)</f>
        <v>0.2</v>
      </c>
      <c r="J4376" s="42">
        <f>SUMIFS('Sample - Superstore'!U:U,'Sample - Superstore'!$V:$V,$A4376,'Sample - Superstore'!$N:$N,$B4376)</f>
        <v>20.8494</v>
      </c>
      <c r="N4376" s="40"/>
    </row>
    <row r="4377">
      <c r="A4377" s="41" t="s">
        <v>8641</v>
      </c>
      <c r="B4377" s="36" t="s">
        <v>3534</v>
      </c>
      <c r="C4377" s="36" t="s">
        <v>51</v>
      </c>
      <c r="D4377" s="36" t="s">
        <v>283</v>
      </c>
      <c r="E4377" s="36" t="s">
        <v>5497</v>
      </c>
      <c r="F4377" s="42">
        <f>SUMIFS('Sample - Superstore'!R:R,'Sample - Superstore'!$V:$V,$A4377,'Sample - Superstore'!$N:$N,$B4377)</f>
        <v>241.96</v>
      </c>
      <c r="G4377" s="43" t="str">
        <f>IF(OR($F4377&lt;Lower_Limit,$F4377&gt;Upper_Limit),TRUE,IF($F4377&gt;Upper_percentile,"P99",IF($F4377&lt;Lower_percentile,"P01","")))</f>
        <v/>
      </c>
      <c r="H4377" s="44">
        <f>SUMIFS('Sample - Superstore'!S:S,'Sample - Superstore'!$V:$V,$A4377,'Sample - Superstore'!$N:$N,$B4377)</f>
        <v>2</v>
      </c>
      <c r="I4377" s="45">
        <f>SUMIFS('Sample - Superstore'!T:T,'Sample - Superstore'!$V:$V,$A4377,'Sample - Superstore'!$N:$N,$B4377)</f>
        <v>0</v>
      </c>
      <c r="J4377" s="42">
        <f>SUMIFS('Sample - Superstore'!U:U,'Sample - Superstore'!$V:$V,$A4377,'Sample - Superstore'!$N:$N,$B4377)</f>
        <v>60.49</v>
      </c>
      <c r="N4377" s="40"/>
    </row>
    <row r="4378">
      <c r="A4378" s="41" t="s">
        <v>8641</v>
      </c>
      <c r="B4378" s="36" t="s">
        <v>4680</v>
      </c>
      <c r="C4378" s="36" t="s">
        <v>35</v>
      </c>
      <c r="D4378" s="36" t="s">
        <v>263</v>
      </c>
      <c r="E4378" s="36" t="s">
        <v>4681</v>
      </c>
      <c r="F4378" s="42">
        <f>SUMIFS('Sample - Superstore'!R:R,'Sample - Superstore'!$V:$V,$A4378,'Sample - Superstore'!$N:$N,$B4378)</f>
        <v>129.5528845</v>
      </c>
      <c r="G4378" s="43" t="str">
        <f>IF(OR($F4378&lt;Lower_Limit,$F4378&gt;Upper_Limit),TRUE,IF($F4378&gt;Upper_percentile,"P99",IF($F4378&lt;Lower_percentile,"P01","")))</f>
        <v/>
      </c>
      <c r="H4378" s="44">
        <f>SUMIFS('Sample - Superstore'!S:S,'Sample - Superstore'!$V:$V,$A4378,'Sample - Superstore'!$N:$N,$B4378)</f>
        <v>5</v>
      </c>
      <c r="I4378" s="45">
        <f>SUMIFS('Sample - Superstore'!T:T,'Sample - Superstore'!$V:$V,$A4378,'Sample - Superstore'!$N:$N,$B4378)</f>
        <v>0.2</v>
      </c>
      <c r="J4378" s="42">
        <f>SUMIFS('Sample - Superstore'!U:U,'Sample - Superstore'!$V:$V,$A4378,'Sample - Superstore'!$N:$N,$B4378)</f>
        <v>15.15831881</v>
      </c>
      <c r="N4378" s="40"/>
    </row>
    <row r="4379">
      <c r="A4379" s="41" t="s">
        <v>8641</v>
      </c>
      <c r="B4379" s="36" t="s">
        <v>2299</v>
      </c>
      <c r="C4379" s="36" t="s">
        <v>39</v>
      </c>
      <c r="D4379" s="36" t="s">
        <v>446</v>
      </c>
      <c r="E4379" s="36" t="s">
        <v>2300</v>
      </c>
      <c r="F4379" s="42">
        <f>SUMIFS('Sample - Superstore'!R:R,'Sample - Superstore'!$V:$V,$A4379,'Sample - Superstore'!$N:$N,$B4379)</f>
        <v>2153.212926</v>
      </c>
      <c r="G4379" s="43" t="str">
        <f>IF(OR($F4379&lt;Lower_Limit,$F4379&gt;Upper_Limit),TRUE,IF($F4379&gt;Upper_percentile,"P99",IF($F4379&lt;Lower_percentile,"P01","")))</f>
        <v/>
      </c>
      <c r="H4379" s="44">
        <f>SUMIFS('Sample - Superstore'!S:S,'Sample - Superstore'!$V:$V,$A4379,'Sample - Superstore'!$N:$N,$B4379)</f>
        <v>11</v>
      </c>
      <c r="I4379" s="45">
        <f>SUMIFS('Sample - Superstore'!T:T,'Sample - Superstore'!$V:$V,$A4379,'Sample - Superstore'!$N:$N,$B4379)</f>
        <v>0</v>
      </c>
      <c r="J4379" s="42">
        <f>SUMIFS('Sample - Superstore'!U:U,'Sample - Superstore'!$V:$V,$A4379,'Sample - Superstore'!$N:$N,$B4379)</f>
        <v>968.9458167</v>
      </c>
      <c r="N4379" s="40"/>
    </row>
    <row r="4380">
      <c r="A4380" s="41" t="s">
        <v>8641</v>
      </c>
      <c r="B4380" s="36" t="s">
        <v>2311</v>
      </c>
      <c r="C4380" s="36" t="s">
        <v>51</v>
      </c>
      <c r="D4380" s="36" t="s">
        <v>124</v>
      </c>
      <c r="E4380" s="36" t="s">
        <v>2312</v>
      </c>
      <c r="F4380" s="42">
        <f>SUMIFS('Sample - Superstore'!R:R,'Sample - Superstore'!$V:$V,$A4380,'Sample - Superstore'!$N:$N,$B4380)</f>
        <v>132.4216667</v>
      </c>
      <c r="G4380" s="43" t="str">
        <f>IF(OR($F4380&lt;Lower_Limit,$F4380&gt;Upper_Limit),TRUE,IF($F4380&gt;Upper_percentile,"P99",IF($F4380&lt;Lower_percentile,"P01","")))</f>
        <v/>
      </c>
      <c r="H4380" s="44">
        <f>SUMIFS('Sample - Superstore'!S:S,'Sample - Superstore'!$V:$V,$A4380,'Sample - Superstore'!$N:$N,$B4380)</f>
        <v>1</v>
      </c>
      <c r="I4380" s="45">
        <f>SUMIFS('Sample - Superstore'!T:T,'Sample - Superstore'!$V:$V,$A4380,'Sample - Superstore'!$N:$N,$B4380)</f>
        <v>0</v>
      </c>
      <c r="J4380" s="42">
        <f>SUMIFS('Sample - Superstore'!U:U,'Sample - Superstore'!$V:$V,$A4380,'Sample - Superstore'!$N:$N,$B4380)</f>
        <v>63.5624</v>
      </c>
      <c r="N4380" s="40"/>
    </row>
    <row r="4381">
      <c r="A4381" s="41" t="s">
        <v>8641</v>
      </c>
      <c r="B4381" s="36" t="s">
        <v>7088</v>
      </c>
      <c r="C4381" s="36" t="s">
        <v>39</v>
      </c>
      <c r="D4381" s="36" t="s">
        <v>61</v>
      </c>
      <c r="E4381" s="36" t="s">
        <v>7089</v>
      </c>
      <c r="F4381" s="42">
        <f>SUMIFS('Sample - Superstore'!R:R,'Sample - Superstore'!$V:$V,$A4381,'Sample - Superstore'!$N:$N,$B4381)</f>
        <v>104.75</v>
      </c>
      <c r="G4381" s="43" t="str">
        <f>IF(OR($F4381&lt;Lower_Limit,$F4381&gt;Upper_Limit),TRUE,IF($F4381&gt;Upper_percentile,"P99",IF($F4381&lt;Lower_percentile,"P01","")))</f>
        <v/>
      </c>
      <c r="H4381" s="44">
        <f>SUMIFS('Sample - Superstore'!S:S,'Sample - Superstore'!$V:$V,$A4381,'Sample - Superstore'!$N:$N,$B4381)</f>
        <v>5</v>
      </c>
      <c r="I4381" s="45">
        <f>SUMIFS('Sample - Superstore'!T:T,'Sample - Superstore'!$V:$V,$A4381,'Sample - Superstore'!$N:$N,$B4381)</f>
        <v>0</v>
      </c>
      <c r="J4381" s="42">
        <f>SUMIFS('Sample - Superstore'!U:U,'Sample - Superstore'!$V:$V,$A4381,'Sample - Superstore'!$N:$N,$B4381)</f>
        <v>21.9975</v>
      </c>
      <c r="N4381" s="40"/>
    </row>
    <row r="4382">
      <c r="A4382" s="41" t="s">
        <v>8641</v>
      </c>
      <c r="B4382" s="36" t="s">
        <v>2185</v>
      </c>
      <c r="C4382" s="36" t="s">
        <v>51</v>
      </c>
      <c r="D4382" s="36" t="s">
        <v>76</v>
      </c>
      <c r="E4382" s="36" t="s">
        <v>2186</v>
      </c>
      <c r="F4382" s="42">
        <f>SUMIFS('Sample - Superstore'!R:R,'Sample - Superstore'!$V:$V,$A4382,'Sample - Superstore'!$N:$N,$B4382)</f>
        <v>73.33888889</v>
      </c>
      <c r="G4382" s="43" t="str">
        <f>IF(OR($F4382&lt;Lower_Limit,$F4382&gt;Upper_Limit),TRUE,IF($F4382&gt;Upper_percentile,"P99",IF($F4382&lt;Lower_percentile,"P01","")))</f>
        <v/>
      </c>
      <c r="H4382" s="44">
        <f>SUMIFS('Sample - Superstore'!S:S,'Sample - Superstore'!$V:$V,$A4382,'Sample - Superstore'!$N:$N,$B4382)</f>
        <v>3</v>
      </c>
      <c r="I4382" s="45">
        <f>SUMIFS('Sample - Superstore'!T:T,'Sample - Superstore'!$V:$V,$A4382,'Sample - Superstore'!$N:$N,$B4382)</f>
        <v>0</v>
      </c>
      <c r="J4382" s="42">
        <f>SUMIFS('Sample - Superstore'!U:U,'Sample - Superstore'!$V:$V,$A4382,'Sample - Superstore'!$N:$N,$B4382)</f>
        <v>33.73588889</v>
      </c>
      <c r="N4382" s="40"/>
    </row>
    <row r="4383">
      <c r="A4383" s="41" t="s">
        <v>8641</v>
      </c>
      <c r="B4383" s="36" t="s">
        <v>7738</v>
      </c>
      <c r="C4383" s="36" t="s">
        <v>35</v>
      </c>
      <c r="D4383" s="36" t="s">
        <v>121</v>
      </c>
      <c r="E4383" s="36" t="s">
        <v>7739</v>
      </c>
      <c r="F4383" s="42">
        <f>SUMIFS('Sample - Superstore'!R:R,'Sample - Superstore'!$V:$V,$A4383,'Sample - Superstore'!$N:$N,$B4383)</f>
        <v>257.3906074</v>
      </c>
      <c r="G4383" s="43" t="str">
        <f>IF(OR($F4383&lt;Lower_Limit,$F4383&gt;Upper_Limit),TRUE,IF($F4383&gt;Upper_percentile,"P99",IF($F4383&lt;Lower_percentile,"P01","")))</f>
        <v/>
      </c>
      <c r="H4383" s="44">
        <f>SUMIFS('Sample - Superstore'!S:S,'Sample - Superstore'!$V:$V,$A4383,'Sample - Superstore'!$N:$N,$B4383)</f>
        <v>15</v>
      </c>
      <c r="I4383" s="45">
        <f>SUMIFS('Sample - Superstore'!T:T,'Sample - Superstore'!$V:$V,$A4383,'Sample - Superstore'!$N:$N,$B4383)</f>
        <v>0.2</v>
      </c>
      <c r="J4383" s="42">
        <f>SUMIFS('Sample - Superstore'!U:U,'Sample - Superstore'!$V:$V,$A4383,'Sample - Superstore'!$N:$N,$B4383)</f>
        <v>83.3636721</v>
      </c>
      <c r="N4383" s="40"/>
    </row>
    <row r="4384">
      <c r="A4384" s="41" t="s">
        <v>8641</v>
      </c>
      <c r="B4384" s="36" t="s">
        <v>7547</v>
      </c>
      <c r="C4384" s="36" t="s">
        <v>51</v>
      </c>
      <c r="D4384" s="36" t="s">
        <v>93</v>
      </c>
      <c r="E4384" s="36" t="s">
        <v>7548</v>
      </c>
      <c r="F4384" s="42">
        <f>SUMIFS('Sample - Superstore'!R:R,'Sample - Superstore'!$V:$V,$A4384,'Sample - Superstore'!$N:$N,$B4384)</f>
        <v>71.98707819</v>
      </c>
      <c r="G4384" s="43" t="str">
        <f>IF(OR($F4384&lt;Lower_Limit,$F4384&gt;Upper_Limit),TRUE,IF($F4384&gt;Upper_percentile,"P99",IF($F4384&lt;Lower_percentile,"P01","")))</f>
        <v/>
      </c>
      <c r="H4384" s="44">
        <f>SUMIFS('Sample - Superstore'!S:S,'Sample - Superstore'!$V:$V,$A4384,'Sample - Superstore'!$N:$N,$B4384)</f>
        <v>7</v>
      </c>
      <c r="I4384" s="45">
        <f>SUMIFS('Sample - Superstore'!T:T,'Sample - Superstore'!$V:$V,$A4384,'Sample - Superstore'!$N:$N,$B4384)</f>
        <v>0</v>
      </c>
      <c r="J4384" s="42">
        <f>SUMIFS('Sample - Superstore'!U:U,'Sample - Superstore'!$V:$V,$A4384,'Sample - Superstore'!$N:$N,$B4384)</f>
        <v>28.79483128</v>
      </c>
      <c r="N4384" s="40"/>
    </row>
    <row r="4385">
      <c r="A4385" s="41" t="s">
        <v>8641</v>
      </c>
      <c r="B4385" s="36" t="s">
        <v>394</v>
      </c>
      <c r="C4385" s="36" t="s">
        <v>51</v>
      </c>
      <c r="D4385" s="36" t="s">
        <v>76</v>
      </c>
      <c r="E4385" s="36" t="s">
        <v>395</v>
      </c>
      <c r="F4385" s="42">
        <f>SUMIFS('Sample - Superstore'!R:R,'Sample - Superstore'!$V:$V,$A4385,'Sample - Superstore'!$N:$N,$B4385)</f>
        <v>3.638518519</v>
      </c>
      <c r="G4385" s="43" t="str">
        <f>IF(OR($F4385&lt;Lower_Limit,$F4385&gt;Upper_Limit),TRUE,IF($F4385&gt;Upper_percentile,"P99",IF($F4385&lt;Lower_percentile,"P01","")))</f>
        <v/>
      </c>
      <c r="H4385" s="44">
        <f>SUMIFS('Sample - Superstore'!S:S,'Sample - Superstore'!$V:$V,$A4385,'Sample - Superstore'!$N:$N,$B4385)</f>
        <v>1</v>
      </c>
      <c r="I4385" s="45">
        <f>SUMIFS('Sample - Superstore'!T:T,'Sample - Superstore'!$V:$V,$A4385,'Sample - Superstore'!$N:$N,$B4385)</f>
        <v>0</v>
      </c>
      <c r="J4385" s="42">
        <f>SUMIFS('Sample - Superstore'!U:U,'Sample - Superstore'!$V:$V,$A4385,'Sample - Superstore'!$N:$N,$B4385)</f>
        <v>1.782874074</v>
      </c>
      <c r="N4385" s="40"/>
    </row>
    <row r="4386">
      <c r="A4386" s="41" t="s">
        <v>8641</v>
      </c>
      <c r="B4386" s="36" t="s">
        <v>5512</v>
      </c>
      <c r="C4386" s="36" t="s">
        <v>51</v>
      </c>
      <c r="D4386" s="36" t="s">
        <v>124</v>
      </c>
      <c r="E4386" s="36" t="s">
        <v>5513</v>
      </c>
      <c r="F4386" s="42">
        <f>SUMIFS('Sample - Superstore'!R:R,'Sample - Superstore'!$V:$V,$A4386,'Sample - Superstore'!$N:$N,$B4386)</f>
        <v>62.05695473</v>
      </c>
      <c r="G4386" s="43" t="str">
        <f>IF(OR($F4386&lt;Lower_Limit,$F4386&gt;Upper_Limit),TRUE,IF($F4386&gt;Upper_percentile,"P99",IF($F4386&lt;Lower_percentile,"P01","")))</f>
        <v/>
      </c>
      <c r="H4386" s="44">
        <f>SUMIFS('Sample - Superstore'!S:S,'Sample - Superstore'!$V:$V,$A4386,'Sample - Superstore'!$N:$N,$B4386)</f>
        <v>4</v>
      </c>
      <c r="I4386" s="45">
        <f>SUMIFS('Sample - Superstore'!T:T,'Sample - Superstore'!$V:$V,$A4386,'Sample - Superstore'!$N:$N,$B4386)</f>
        <v>0</v>
      </c>
      <c r="J4386" s="42">
        <f>SUMIFS('Sample - Superstore'!U:U,'Sample - Superstore'!$V:$V,$A4386,'Sample - Superstore'!$N:$N,$B4386)</f>
        <v>29.16676872</v>
      </c>
      <c r="N4386" s="40"/>
    </row>
    <row r="4387">
      <c r="A4387" s="41" t="s">
        <v>8641</v>
      </c>
      <c r="B4387" s="36" t="s">
        <v>7559</v>
      </c>
      <c r="C4387" s="36" t="s">
        <v>39</v>
      </c>
      <c r="D4387" s="36" t="s">
        <v>40</v>
      </c>
      <c r="E4387" s="36" t="s">
        <v>7560</v>
      </c>
      <c r="F4387" s="42">
        <f>SUMIFS('Sample - Superstore'!R:R,'Sample - Superstore'!$V:$V,$A4387,'Sample - Superstore'!$N:$N,$B4387)</f>
        <v>83.3700823</v>
      </c>
      <c r="G4387" s="43" t="str">
        <f>IF(OR($F4387&lt;Lower_Limit,$F4387&gt;Upper_Limit),TRUE,IF($F4387&gt;Upper_percentile,"P99",IF($F4387&lt;Lower_percentile,"P01","")))</f>
        <v/>
      </c>
      <c r="H4387" s="44">
        <f>SUMIFS('Sample - Superstore'!S:S,'Sample - Superstore'!$V:$V,$A4387,'Sample - Superstore'!$N:$N,$B4387)</f>
        <v>1</v>
      </c>
      <c r="I4387" s="45">
        <f>SUMIFS('Sample - Superstore'!T:T,'Sample - Superstore'!$V:$V,$A4387,'Sample - Superstore'!$N:$N,$B4387)</f>
        <v>0</v>
      </c>
      <c r="J4387" s="42">
        <f>SUMIFS('Sample - Superstore'!U:U,'Sample - Superstore'!$V:$V,$A4387,'Sample - Superstore'!$N:$N,$B4387)</f>
        <v>21.6762214</v>
      </c>
      <c r="N4387" s="40"/>
    </row>
    <row r="4388">
      <c r="A4388" s="41" t="s">
        <v>8641</v>
      </c>
      <c r="B4388" s="36" t="s">
        <v>3748</v>
      </c>
      <c r="C4388" s="36" t="s">
        <v>51</v>
      </c>
      <c r="D4388" s="36" t="s">
        <v>272</v>
      </c>
      <c r="E4388" s="36" t="s">
        <v>722</v>
      </c>
      <c r="F4388" s="42">
        <f>SUMIFS('Sample - Superstore'!R:R,'Sample - Superstore'!$V:$V,$A4388,'Sample - Superstore'!$N:$N,$B4388)</f>
        <v>23.84</v>
      </c>
      <c r="G4388" s="43" t="str">
        <f>IF(OR($F4388&lt;Lower_Limit,$F4388&gt;Upper_Limit),TRUE,IF($F4388&gt;Upper_percentile,"P99",IF($F4388&lt;Lower_percentile,"P01","")))</f>
        <v/>
      </c>
      <c r="H4388" s="44">
        <f>SUMIFS('Sample - Superstore'!S:S,'Sample - Superstore'!$V:$V,$A4388,'Sample - Superstore'!$N:$N,$B4388)</f>
        <v>8</v>
      </c>
      <c r="I4388" s="45">
        <f>SUMIFS('Sample - Superstore'!T:T,'Sample - Superstore'!$V:$V,$A4388,'Sample - Superstore'!$N:$N,$B4388)</f>
        <v>0</v>
      </c>
      <c r="J4388" s="42">
        <f>SUMIFS('Sample - Superstore'!U:U,'Sample - Superstore'!$V:$V,$A4388,'Sample - Superstore'!$N:$N,$B4388)</f>
        <v>10.9664</v>
      </c>
      <c r="N4388" s="40"/>
    </row>
    <row r="4389">
      <c r="A4389" s="41" t="s">
        <v>8641</v>
      </c>
      <c r="B4389" s="36" t="s">
        <v>1105</v>
      </c>
      <c r="C4389" s="36" t="s">
        <v>39</v>
      </c>
      <c r="D4389" s="36" t="s">
        <v>40</v>
      </c>
      <c r="E4389" s="36" t="s">
        <v>1106</v>
      </c>
      <c r="F4389" s="42">
        <f>SUMIFS('Sample - Superstore'!R:R,'Sample - Superstore'!$V:$V,$A4389,'Sample - Superstore'!$N:$N,$B4389)</f>
        <v>152.1663457</v>
      </c>
      <c r="G4389" s="43" t="str">
        <f>IF(OR($F4389&lt;Lower_Limit,$F4389&gt;Upper_Limit),TRUE,IF($F4389&gt;Upper_percentile,"P99",IF($F4389&lt;Lower_percentile,"P01","")))</f>
        <v/>
      </c>
      <c r="H4389" s="44">
        <f>SUMIFS('Sample - Superstore'!S:S,'Sample - Superstore'!$V:$V,$A4389,'Sample - Superstore'!$N:$N,$B4389)</f>
        <v>3</v>
      </c>
      <c r="I4389" s="45">
        <f>SUMIFS('Sample - Superstore'!T:T,'Sample - Superstore'!$V:$V,$A4389,'Sample - Superstore'!$N:$N,$B4389)</f>
        <v>0.2</v>
      </c>
      <c r="J4389" s="42">
        <f>SUMIFS('Sample - Superstore'!U:U,'Sample - Superstore'!$V:$V,$A4389,'Sample - Superstore'!$N:$N,$B4389)</f>
        <v>-19.46237654</v>
      </c>
      <c r="N4389" s="40"/>
    </row>
    <row r="4390">
      <c r="A4390" s="41" t="s">
        <v>8641</v>
      </c>
      <c r="B4390" s="36" t="s">
        <v>1686</v>
      </c>
      <c r="C4390" s="36" t="s">
        <v>51</v>
      </c>
      <c r="D4390" s="36" t="s">
        <v>76</v>
      </c>
      <c r="E4390" s="36" t="s">
        <v>1687</v>
      </c>
      <c r="F4390" s="42">
        <f>SUMIFS('Sample - Superstore'!R:R,'Sample - Superstore'!$V:$V,$A4390,'Sample - Superstore'!$N:$N,$B4390)</f>
        <v>144.0260502</v>
      </c>
      <c r="G4390" s="43" t="str">
        <f>IF(OR($F4390&lt;Lower_Limit,$F4390&gt;Upper_Limit),TRUE,IF($F4390&gt;Upper_percentile,"P99",IF($F4390&lt;Lower_percentile,"P01","")))</f>
        <v/>
      </c>
      <c r="H4390" s="44">
        <f>SUMIFS('Sample - Superstore'!S:S,'Sample - Superstore'!$V:$V,$A4390,'Sample - Superstore'!$N:$N,$B4390)</f>
        <v>11</v>
      </c>
      <c r="I4390" s="45">
        <f>SUMIFS('Sample - Superstore'!T:T,'Sample - Superstore'!$V:$V,$A4390,'Sample - Superstore'!$N:$N,$B4390)</f>
        <v>0.9</v>
      </c>
      <c r="J4390" s="42">
        <f>SUMIFS('Sample - Superstore'!U:U,'Sample - Superstore'!$V:$V,$A4390,'Sample - Superstore'!$N:$N,$B4390)</f>
        <v>20.77429987</v>
      </c>
      <c r="N4390" s="40"/>
    </row>
    <row r="4391">
      <c r="A4391" s="41" t="s">
        <v>8641</v>
      </c>
      <c r="B4391" s="36" t="s">
        <v>561</v>
      </c>
      <c r="C4391" s="36" t="s">
        <v>51</v>
      </c>
      <c r="D4391" s="36" t="s">
        <v>52</v>
      </c>
      <c r="E4391" s="36" t="s">
        <v>562</v>
      </c>
      <c r="F4391" s="42">
        <f>SUMIFS('Sample - Superstore'!R:R,'Sample - Superstore'!$V:$V,$A4391,'Sample - Superstore'!$N:$N,$B4391)</f>
        <v>1575.14</v>
      </c>
      <c r="G4391" s="43" t="str">
        <f>IF(OR($F4391&lt;Lower_Limit,$F4391&gt;Upper_Limit),TRUE,IF($F4391&gt;Upper_percentile,"P99",IF($F4391&lt;Lower_percentile,"P01","")))</f>
        <v/>
      </c>
      <c r="H4391" s="44">
        <f>SUMIFS('Sample - Superstore'!S:S,'Sample - Superstore'!$V:$V,$A4391,'Sample - Superstore'!$N:$N,$B4391)</f>
        <v>7</v>
      </c>
      <c r="I4391" s="45">
        <f>SUMIFS('Sample - Superstore'!T:T,'Sample - Superstore'!$V:$V,$A4391,'Sample - Superstore'!$N:$N,$B4391)</f>
        <v>0</v>
      </c>
      <c r="J4391" s="42">
        <f>SUMIFS('Sample - Superstore'!U:U,'Sample - Superstore'!$V:$V,$A4391,'Sample - Superstore'!$N:$N,$B4391)</f>
        <v>204.7682</v>
      </c>
      <c r="N4391" s="40"/>
    </row>
    <row r="4392">
      <c r="A4392" s="41" t="s">
        <v>8641</v>
      </c>
      <c r="B4392" s="36" t="s">
        <v>2832</v>
      </c>
      <c r="C4392" s="36" t="s">
        <v>35</v>
      </c>
      <c r="D4392" s="36" t="s">
        <v>121</v>
      </c>
      <c r="E4392" s="36" t="s">
        <v>2833</v>
      </c>
      <c r="F4392" s="42">
        <f>SUMIFS('Sample - Superstore'!R:R,'Sample - Superstore'!$V:$V,$A4392,'Sample - Superstore'!$N:$N,$B4392)</f>
        <v>7.370513554</v>
      </c>
      <c r="G4392" s="43" t="str">
        <f>IF(OR($F4392&lt;Lower_Limit,$F4392&gt;Upper_Limit),TRUE,IF($F4392&gt;Upper_percentile,"P99",IF($F4392&lt;Lower_percentile,"P01","")))</f>
        <v/>
      </c>
      <c r="H4392" s="44">
        <f>SUMIFS('Sample - Superstore'!S:S,'Sample - Superstore'!$V:$V,$A4392,'Sample - Superstore'!$N:$N,$B4392)</f>
        <v>2</v>
      </c>
      <c r="I4392" s="45">
        <f>SUMIFS('Sample - Superstore'!T:T,'Sample - Superstore'!$V:$V,$A4392,'Sample - Superstore'!$N:$N,$B4392)</f>
        <v>0.2</v>
      </c>
      <c r="J4392" s="42">
        <f>SUMIFS('Sample - Superstore'!U:U,'Sample - Superstore'!$V:$V,$A4392,'Sample - Superstore'!$N:$N,$B4392)</f>
        <v>0.8291827748</v>
      </c>
      <c r="N4392" s="40"/>
    </row>
    <row r="4393">
      <c r="A4393" s="41" t="s">
        <v>8641</v>
      </c>
      <c r="B4393" s="36" t="s">
        <v>998</v>
      </c>
      <c r="C4393" s="36" t="s">
        <v>35</v>
      </c>
      <c r="D4393" s="36" t="s">
        <v>121</v>
      </c>
      <c r="E4393" s="36" t="s">
        <v>3367</v>
      </c>
      <c r="F4393" s="42">
        <f>SUMIFS('Sample - Superstore'!R:R,'Sample - Superstore'!$V:$V,$A4393,'Sample - Superstore'!$N:$N,$B4393)</f>
        <v>6.076494324</v>
      </c>
      <c r="G4393" s="43" t="str">
        <f>IF(OR($F4393&lt;Lower_Limit,$F4393&gt;Upper_Limit),TRUE,IF($F4393&gt;Upper_percentile,"P99",IF($F4393&lt;Lower_percentile,"P01","")))</f>
        <v/>
      </c>
      <c r="H4393" s="44">
        <f>SUMIFS('Sample - Superstore'!S:S,'Sample - Superstore'!$V:$V,$A4393,'Sample - Superstore'!$N:$N,$B4393)</f>
        <v>1</v>
      </c>
      <c r="I4393" s="45">
        <f>SUMIFS('Sample - Superstore'!T:T,'Sample - Superstore'!$V:$V,$A4393,'Sample - Superstore'!$N:$N,$B4393)</f>
        <v>0.2</v>
      </c>
      <c r="J4393" s="42">
        <f>SUMIFS('Sample - Superstore'!U:U,'Sample - Superstore'!$V:$V,$A4393,'Sample - Superstore'!$N:$N,$B4393)</f>
        <v>0.9874303277</v>
      </c>
      <c r="N4393" s="40"/>
    </row>
    <row r="4394">
      <c r="A4394" s="41" t="s">
        <v>8641</v>
      </c>
      <c r="B4394" s="36" t="s">
        <v>4880</v>
      </c>
      <c r="C4394" s="36" t="s">
        <v>51</v>
      </c>
      <c r="D4394" s="36" t="s">
        <v>124</v>
      </c>
      <c r="E4394" s="36" t="s">
        <v>4881</v>
      </c>
      <c r="F4394" s="42">
        <f>SUMIFS('Sample - Superstore'!R:R,'Sample - Superstore'!$V:$V,$A4394,'Sample - Superstore'!$N:$N,$B4394)</f>
        <v>13.13628823</v>
      </c>
      <c r="G4394" s="43" t="str">
        <f>IF(OR($F4394&lt;Lower_Limit,$F4394&gt;Upper_Limit),TRUE,IF($F4394&gt;Upper_percentile,"P99",IF($F4394&lt;Lower_percentile,"P01","")))</f>
        <v/>
      </c>
      <c r="H4394" s="44">
        <f>SUMIFS('Sample - Superstore'!S:S,'Sample - Superstore'!$V:$V,$A4394,'Sample - Superstore'!$N:$N,$B4394)</f>
        <v>4</v>
      </c>
      <c r="I4394" s="45">
        <f>SUMIFS('Sample - Superstore'!T:T,'Sample - Superstore'!$V:$V,$A4394,'Sample - Superstore'!$N:$N,$B4394)</f>
        <v>0.2</v>
      </c>
      <c r="J4394" s="42">
        <f>SUMIFS('Sample - Superstore'!U:U,'Sample - Superstore'!$V:$V,$A4394,'Sample - Superstore'!$N:$N,$B4394)</f>
        <v>4.597700882</v>
      </c>
      <c r="N4394" s="40"/>
    </row>
    <row r="4395">
      <c r="A4395" s="41" t="s">
        <v>8641</v>
      </c>
      <c r="B4395" s="36" t="s">
        <v>4200</v>
      </c>
      <c r="C4395" s="36" t="s">
        <v>51</v>
      </c>
      <c r="D4395" s="36" t="s">
        <v>76</v>
      </c>
      <c r="E4395" s="36" t="s">
        <v>4201</v>
      </c>
      <c r="F4395" s="42">
        <f>SUMIFS('Sample - Superstore'!R:R,'Sample - Superstore'!$V:$V,$A4395,'Sample - Superstore'!$N:$N,$B4395)</f>
        <v>17.15855913</v>
      </c>
      <c r="G4395" s="43" t="str">
        <f>IF(OR($F4395&lt;Lower_Limit,$F4395&gt;Upper_Limit),TRUE,IF($F4395&gt;Upper_percentile,"P99",IF($F4395&lt;Lower_percentile,"P01","")))</f>
        <v/>
      </c>
      <c r="H4395" s="44">
        <f>SUMIFS('Sample - Superstore'!S:S,'Sample - Superstore'!$V:$V,$A4395,'Sample - Superstore'!$N:$N,$B4395)</f>
        <v>3</v>
      </c>
      <c r="I4395" s="45">
        <f>SUMIFS('Sample - Superstore'!T:T,'Sample - Superstore'!$V:$V,$A4395,'Sample - Superstore'!$N:$N,$B4395)</f>
        <v>0.7</v>
      </c>
      <c r="J4395" s="42">
        <f>SUMIFS('Sample - Superstore'!U:U,'Sample - Superstore'!$V:$V,$A4395,'Sample - Superstore'!$N:$N,$B4395)</f>
        <v>-13.7268473</v>
      </c>
      <c r="N4395" s="40"/>
    </row>
    <row r="4396">
      <c r="A4396" s="41" t="s">
        <v>8641</v>
      </c>
      <c r="B4396" s="36" t="s">
        <v>5534</v>
      </c>
      <c r="C4396" s="36" t="s">
        <v>35</v>
      </c>
      <c r="D4396" s="36" t="s">
        <v>73</v>
      </c>
      <c r="E4396" s="36" t="s">
        <v>5535</v>
      </c>
      <c r="F4396" s="42">
        <f>SUMIFS('Sample - Superstore'!R:R,'Sample - Superstore'!$V:$V,$A4396,'Sample - Superstore'!$N:$N,$B4396)</f>
        <v>1456.50571</v>
      </c>
      <c r="G4396" s="43" t="str">
        <f>IF(OR($F4396&lt;Lower_Limit,$F4396&gt;Upper_Limit),TRUE,IF($F4396&gt;Upper_percentile,"P99",IF($F4396&lt;Lower_percentile,"P01","")))</f>
        <v/>
      </c>
      <c r="H4396" s="44">
        <f>SUMIFS('Sample - Superstore'!S:S,'Sample - Superstore'!$V:$V,$A4396,'Sample - Superstore'!$N:$N,$B4396)</f>
        <v>7</v>
      </c>
      <c r="I4396" s="45">
        <f>SUMIFS('Sample - Superstore'!T:T,'Sample - Superstore'!$V:$V,$A4396,'Sample - Superstore'!$N:$N,$B4396)</f>
        <v>0.4</v>
      </c>
      <c r="J4396" s="42">
        <f>SUMIFS('Sample - Superstore'!U:U,'Sample - Superstore'!$V:$V,$A4396,'Sample - Superstore'!$N:$N,$B4396)</f>
        <v>-631.1524743</v>
      </c>
      <c r="N4396" s="40"/>
    </row>
    <row r="4397">
      <c r="A4397" s="41" t="s">
        <v>8641</v>
      </c>
      <c r="B4397" s="36" t="s">
        <v>5733</v>
      </c>
      <c r="C4397" s="36" t="s">
        <v>51</v>
      </c>
      <c r="D4397" s="36" t="s">
        <v>76</v>
      </c>
      <c r="E4397" s="36" t="s">
        <v>5734</v>
      </c>
      <c r="F4397" s="42">
        <f>SUMIFS('Sample - Superstore'!R:R,'Sample - Superstore'!$V:$V,$A4397,'Sample - Superstore'!$N:$N,$B4397)</f>
        <v>30.17343052</v>
      </c>
      <c r="G4397" s="43" t="str">
        <f>IF(OR($F4397&lt;Lower_Limit,$F4397&gt;Upper_Limit),TRUE,IF($F4397&gt;Upper_percentile,"P99",IF($F4397&lt;Lower_percentile,"P01","")))</f>
        <v/>
      </c>
      <c r="H4397" s="44">
        <f>SUMIFS('Sample - Superstore'!S:S,'Sample - Superstore'!$V:$V,$A4397,'Sample - Superstore'!$N:$N,$B4397)</f>
        <v>5</v>
      </c>
      <c r="I4397" s="45">
        <f>SUMIFS('Sample - Superstore'!T:T,'Sample - Superstore'!$V:$V,$A4397,'Sample - Superstore'!$N:$N,$B4397)</f>
        <v>1.4</v>
      </c>
      <c r="J4397" s="42">
        <f>SUMIFS('Sample - Superstore'!U:U,'Sample - Superstore'!$V:$V,$A4397,'Sample - Superstore'!$N:$N,$B4397)</f>
        <v>-23.1329634</v>
      </c>
      <c r="N4397" s="40"/>
    </row>
    <row r="4398">
      <c r="A4398" s="41" t="s">
        <v>8641</v>
      </c>
      <c r="B4398" s="36" t="s">
        <v>1159</v>
      </c>
      <c r="C4398" s="36" t="s">
        <v>35</v>
      </c>
      <c r="D4398" s="36" t="s">
        <v>121</v>
      </c>
      <c r="E4398" s="36" t="s">
        <v>1160</v>
      </c>
      <c r="F4398" s="42">
        <f>SUMIFS('Sample - Superstore'!R:R,'Sample - Superstore'!$V:$V,$A4398,'Sample - Superstore'!$N:$N,$B4398)</f>
        <v>12.32730262</v>
      </c>
      <c r="G4398" s="43" t="str">
        <f>IF(OR($F4398&lt;Lower_Limit,$F4398&gt;Upper_Limit),TRUE,IF($F4398&gt;Upper_percentile,"P99",IF($F4398&lt;Lower_percentile,"P01","")))</f>
        <v/>
      </c>
      <c r="H4398" s="44">
        <f>SUMIFS('Sample - Superstore'!S:S,'Sample - Superstore'!$V:$V,$A4398,'Sample - Superstore'!$N:$N,$B4398)</f>
        <v>2</v>
      </c>
      <c r="I4398" s="45">
        <f>SUMIFS('Sample - Superstore'!T:T,'Sample - Superstore'!$V:$V,$A4398,'Sample - Superstore'!$N:$N,$B4398)</f>
        <v>0.2</v>
      </c>
      <c r="J4398" s="42">
        <f>SUMIFS('Sample - Superstore'!U:U,'Sample - Superstore'!$V:$V,$A4398,'Sample - Superstore'!$N:$N,$B4398)</f>
        <v>3.698190787</v>
      </c>
      <c r="N4398" s="40"/>
    </row>
    <row r="4399">
      <c r="A4399" s="41" t="s">
        <v>8641</v>
      </c>
      <c r="B4399" s="36" t="s">
        <v>7603</v>
      </c>
      <c r="C4399" s="36" t="s">
        <v>35</v>
      </c>
      <c r="D4399" s="36" t="s">
        <v>121</v>
      </c>
      <c r="E4399" s="36" t="s">
        <v>7604</v>
      </c>
      <c r="F4399" s="42">
        <f>SUMIFS('Sample - Superstore'!R:R,'Sample - Superstore'!$V:$V,$A4399,'Sample - Superstore'!$N:$N,$B4399)</f>
        <v>6.366043925</v>
      </c>
      <c r="G4399" s="43" t="str">
        <f>IF(OR($F4399&lt;Lower_Limit,$F4399&gt;Upper_Limit),TRUE,IF($F4399&gt;Upper_percentile,"P99",IF($F4399&lt;Lower_percentile,"P01","")))</f>
        <v/>
      </c>
      <c r="H4399" s="44">
        <f>SUMIFS('Sample - Superstore'!S:S,'Sample - Superstore'!$V:$V,$A4399,'Sample - Superstore'!$N:$N,$B4399)</f>
        <v>2</v>
      </c>
      <c r="I4399" s="45">
        <f>SUMIFS('Sample - Superstore'!T:T,'Sample - Superstore'!$V:$V,$A4399,'Sample - Superstore'!$N:$N,$B4399)</f>
        <v>0</v>
      </c>
      <c r="J4399" s="42">
        <f>SUMIFS('Sample - Superstore'!U:U,'Sample - Superstore'!$V:$V,$A4399,'Sample - Superstore'!$N:$N,$B4399)</f>
        <v>2.164454934</v>
      </c>
      <c r="N4399" s="40"/>
    </row>
    <row r="4400">
      <c r="A4400" s="41" t="s">
        <v>8641</v>
      </c>
      <c r="B4400" s="36" t="s">
        <v>6447</v>
      </c>
      <c r="C4400" s="36" t="s">
        <v>35</v>
      </c>
      <c r="D4400" s="36" t="s">
        <v>36</v>
      </c>
      <c r="E4400" s="36" t="s">
        <v>6448</v>
      </c>
      <c r="F4400" s="42">
        <f>SUMIFS('Sample - Superstore'!R:R,'Sample - Superstore'!$V:$V,$A4400,'Sample - Superstore'!$N:$N,$B4400)</f>
        <v>217.764</v>
      </c>
      <c r="G4400" s="43" t="str">
        <f>IF(OR($F4400&lt;Lower_Limit,$F4400&gt;Upper_Limit),TRUE,IF($F4400&gt;Upper_percentile,"P99",IF($F4400&lt;Lower_percentile,"P01","")))</f>
        <v/>
      </c>
      <c r="H4400" s="44">
        <f>SUMIFS('Sample - Superstore'!S:S,'Sample - Superstore'!$V:$V,$A4400,'Sample - Superstore'!$N:$N,$B4400)</f>
        <v>6</v>
      </c>
      <c r="I4400" s="45">
        <f>SUMIFS('Sample - Superstore'!T:T,'Sample - Superstore'!$V:$V,$A4400,'Sample - Superstore'!$N:$N,$B4400)</f>
        <v>0.7</v>
      </c>
      <c r="J4400" s="42">
        <f>SUMIFS('Sample - Superstore'!U:U,'Sample - Superstore'!$V:$V,$A4400,'Sample - Superstore'!$N:$N,$B4400)</f>
        <v>-384.7164</v>
      </c>
      <c r="N4400" s="40"/>
    </row>
    <row r="4401">
      <c r="A4401" s="41" t="s">
        <v>8641</v>
      </c>
      <c r="B4401" s="36" t="s">
        <v>2975</v>
      </c>
      <c r="C4401" s="36" t="s">
        <v>51</v>
      </c>
      <c r="D4401" s="36" t="s">
        <v>635</v>
      </c>
      <c r="E4401" s="36" t="s">
        <v>2976</v>
      </c>
      <c r="F4401" s="42">
        <f>SUMIFS('Sample - Superstore'!R:R,'Sample - Superstore'!$V:$V,$A4401,'Sample - Superstore'!$N:$N,$B4401)</f>
        <v>39.072</v>
      </c>
      <c r="G4401" s="43" t="str">
        <f>IF(OR($F4401&lt;Lower_Limit,$F4401&gt;Upper_Limit),TRUE,IF($F4401&gt;Upper_percentile,"P99",IF($F4401&lt;Lower_percentile,"P01","")))</f>
        <v/>
      </c>
      <c r="H4401" s="44">
        <f>SUMIFS('Sample - Superstore'!S:S,'Sample - Superstore'!$V:$V,$A4401,'Sample - Superstore'!$N:$N,$B4401)</f>
        <v>6</v>
      </c>
      <c r="I4401" s="45">
        <f>SUMIFS('Sample - Superstore'!T:T,'Sample - Superstore'!$V:$V,$A4401,'Sample - Superstore'!$N:$N,$B4401)</f>
        <v>0.2</v>
      </c>
      <c r="J4401" s="42">
        <f>SUMIFS('Sample - Superstore'!U:U,'Sample - Superstore'!$V:$V,$A4401,'Sample - Superstore'!$N:$N,$B4401)</f>
        <v>4.3956</v>
      </c>
      <c r="N4401" s="40"/>
    </row>
    <row r="4402">
      <c r="A4402" s="41" t="s">
        <v>8641</v>
      </c>
      <c r="B4402" s="36" t="s">
        <v>348</v>
      </c>
      <c r="C4402" s="36" t="s">
        <v>51</v>
      </c>
      <c r="D4402" s="36" t="s">
        <v>76</v>
      </c>
      <c r="E4402" s="36" t="s">
        <v>349</v>
      </c>
      <c r="F4402" s="42">
        <f>SUMIFS('Sample - Superstore'!R:R,'Sample - Superstore'!$V:$V,$A4402,'Sample - Superstore'!$N:$N,$B4402)</f>
        <v>22.638</v>
      </c>
      <c r="G4402" s="43" t="str">
        <f>IF(OR($F4402&lt;Lower_Limit,$F4402&gt;Upper_Limit),TRUE,IF($F4402&gt;Upper_percentile,"P99",IF($F4402&lt;Lower_percentile,"P01","")))</f>
        <v/>
      </c>
      <c r="H4402" s="44">
        <f>SUMIFS('Sample - Superstore'!S:S,'Sample - Superstore'!$V:$V,$A4402,'Sample - Superstore'!$N:$N,$B4402)</f>
        <v>7</v>
      </c>
      <c r="I4402" s="45">
        <f>SUMIFS('Sample - Superstore'!T:T,'Sample - Superstore'!$V:$V,$A4402,'Sample - Superstore'!$N:$N,$B4402)</f>
        <v>0.7</v>
      </c>
      <c r="J4402" s="42">
        <f>SUMIFS('Sample - Superstore'!U:U,'Sample - Superstore'!$V:$V,$A4402,'Sample - Superstore'!$N:$N,$B4402)</f>
        <v>-16.6012</v>
      </c>
      <c r="N4402" s="40"/>
    </row>
    <row r="4403">
      <c r="A4403" s="41" t="s">
        <v>8641</v>
      </c>
      <c r="B4403" s="36" t="s">
        <v>800</v>
      </c>
      <c r="C4403" s="36" t="s">
        <v>51</v>
      </c>
      <c r="D4403" s="36" t="s">
        <v>93</v>
      </c>
      <c r="E4403" s="36" t="s">
        <v>801</v>
      </c>
      <c r="F4403" s="42">
        <f>SUMIFS('Sample - Superstore'!R:R,'Sample - Superstore'!$V:$V,$A4403,'Sample - Superstore'!$N:$N,$B4403)</f>
        <v>95.144</v>
      </c>
      <c r="G4403" s="43" t="str">
        <f>IF(OR($F4403&lt;Lower_Limit,$F4403&gt;Upper_Limit),TRUE,IF($F4403&gt;Upper_percentile,"P99",IF($F4403&lt;Lower_percentile,"P01","")))</f>
        <v/>
      </c>
      <c r="H4403" s="44">
        <f>SUMIFS('Sample - Superstore'!S:S,'Sample - Superstore'!$V:$V,$A4403,'Sample - Superstore'!$N:$N,$B4403)</f>
        <v>7</v>
      </c>
      <c r="I4403" s="45">
        <f>SUMIFS('Sample - Superstore'!T:T,'Sample - Superstore'!$V:$V,$A4403,'Sample - Superstore'!$N:$N,$B4403)</f>
        <v>0.2</v>
      </c>
      <c r="J4403" s="42">
        <f>SUMIFS('Sample - Superstore'!U:U,'Sample - Superstore'!$V:$V,$A4403,'Sample - Superstore'!$N:$N,$B4403)</f>
        <v>10.7037</v>
      </c>
      <c r="N4403" s="40"/>
    </row>
    <row r="4404">
      <c r="A4404" s="41" t="s">
        <v>8641</v>
      </c>
      <c r="B4404" s="36" t="s">
        <v>2618</v>
      </c>
      <c r="C4404" s="36" t="s">
        <v>35</v>
      </c>
      <c r="D4404" s="36" t="s">
        <v>121</v>
      </c>
      <c r="E4404" s="36" t="s">
        <v>2619</v>
      </c>
      <c r="F4404" s="42">
        <f>SUMIFS('Sample - Superstore'!R:R,'Sample - Superstore'!$V:$V,$A4404,'Sample - Superstore'!$N:$N,$B4404)</f>
        <v>30.74253333</v>
      </c>
      <c r="G4404" s="43" t="str">
        <f>IF(OR($F4404&lt;Lower_Limit,$F4404&gt;Upper_Limit),TRUE,IF($F4404&gt;Upper_percentile,"P99",IF($F4404&lt;Lower_percentile,"P01","")))</f>
        <v/>
      </c>
      <c r="H4404" s="44">
        <f>SUMIFS('Sample - Superstore'!S:S,'Sample - Superstore'!$V:$V,$A4404,'Sample - Superstore'!$N:$N,$B4404)</f>
        <v>5</v>
      </c>
      <c r="I4404" s="45">
        <f>SUMIFS('Sample - Superstore'!T:T,'Sample - Superstore'!$V:$V,$A4404,'Sample - Superstore'!$N:$N,$B4404)</f>
        <v>0.6</v>
      </c>
      <c r="J4404" s="42">
        <f>SUMIFS('Sample - Superstore'!U:U,'Sample - Superstore'!$V:$V,$A4404,'Sample - Superstore'!$N:$N,$B4404)</f>
        <v>-2.697246667</v>
      </c>
      <c r="N4404" s="40"/>
    </row>
    <row r="4405">
      <c r="A4405" s="41" t="s">
        <v>8641</v>
      </c>
      <c r="B4405" s="36" t="s">
        <v>7531</v>
      </c>
      <c r="C4405" s="36" t="s">
        <v>39</v>
      </c>
      <c r="D4405" s="36" t="s">
        <v>446</v>
      </c>
      <c r="E4405" s="36" t="s">
        <v>7532</v>
      </c>
      <c r="F4405" s="42">
        <f>SUMIFS('Sample - Superstore'!R:R,'Sample - Superstore'!$V:$V,$A4405,'Sample - Superstore'!$N:$N,$B4405)</f>
        <v>369.16</v>
      </c>
      <c r="G4405" s="43" t="str">
        <f>IF(OR($F4405&lt;Lower_Limit,$F4405&gt;Upper_Limit),TRUE,IF($F4405&gt;Upper_percentile,"P99",IF($F4405&lt;Lower_percentile,"P01","")))</f>
        <v/>
      </c>
      <c r="H4405" s="44">
        <f>SUMIFS('Sample - Superstore'!S:S,'Sample - Superstore'!$V:$V,$A4405,'Sample - Superstore'!$N:$N,$B4405)</f>
        <v>11</v>
      </c>
      <c r="I4405" s="45">
        <f>SUMIFS('Sample - Superstore'!T:T,'Sample - Superstore'!$V:$V,$A4405,'Sample - Superstore'!$N:$N,$B4405)</f>
        <v>0.2</v>
      </c>
      <c r="J4405" s="42">
        <f>SUMIFS('Sample - Superstore'!U:U,'Sample - Superstore'!$V:$V,$A4405,'Sample - Superstore'!$N:$N,$B4405)</f>
        <v>32.3015</v>
      </c>
      <c r="N4405" s="40"/>
    </row>
    <row r="4406">
      <c r="A4406" s="41" t="s">
        <v>8641</v>
      </c>
      <c r="B4406" s="36" t="s">
        <v>5751</v>
      </c>
      <c r="C4406" s="36" t="s">
        <v>51</v>
      </c>
      <c r="D4406" s="36" t="s">
        <v>283</v>
      </c>
      <c r="E4406" s="36" t="s">
        <v>5752</v>
      </c>
      <c r="F4406" s="42">
        <f>SUMIFS('Sample - Superstore'!R:R,'Sample - Superstore'!$V:$V,$A4406,'Sample - Superstore'!$N:$N,$B4406)</f>
        <v>19.23361317</v>
      </c>
      <c r="G4406" s="43" t="str">
        <f>IF(OR($F4406&lt;Lower_Limit,$F4406&gt;Upper_Limit),TRUE,IF($F4406&gt;Upper_percentile,"P99",IF($F4406&lt;Lower_percentile,"P01","")))</f>
        <v/>
      </c>
      <c r="H4406" s="44">
        <f>SUMIFS('Sample - Superstore'!S:S,'Sample - Superstore'!$V:$V,$A4406,'Sample - Superstore'!$N:$N,$B4406)</f>
        <v>2</v>
      </c>
      <c r="I4406" s="45">
        <f>SUMIFS('Sample - Superstore'!T:T,'Sample - Superstore'!$V:$V,$A4406,'Sample - Superstore'!$N:$N,$B4406)</f>
        <v>0.8</v>
      </c>
      <c r="J4406" s="42">
        <f>SUMIFS('Sample - Superstore'!U:U,'Sample - Superstore'!$V:$V,$A4406,'Sample - Superstore'!$N:$N,$B4406)</f>
        <v>-49.04571358</v>
      </c>
      <c r="N4406" s="40"/>
    </row>
    <row r="4407">
      <c r="A4407" s="41" t="s">
        <v>8641</v>
      </c>
      <c r="B4407" s="36" t="s">
        <v>5072</v>
      </c>
      <c r="C4407" s="36" t="s">
        <v>51</v>
      </c>
      <c r="D4407" s="36" t="s">
        <v>283</v>
      </c>
      <c r="E4407" s="36" t="s">
        <v>5073</v>
      </c>
      <c r="F4407" s="42">
        <f>SUMIFS('Sample - Superstore'!R:R,'Sample - Superstore'!$V:$V,$A4407,'Sample - Superstore'!$N:$N,$B4407)</f>
        <v>27.77402469</v>
      </c>
      <c r="G4407" s="43" t="str">
        <f>IF(OR($F4407&lt;Lower_Limit,$F4407&gt;Upper_Limit),TRUE,IF($F4407&gt;Upper_percentile,"P99",IF($F4407&lt;Lower_percentile,"P01","")))</f>
        <v/>
      </c>
      <c r="H4407" s="44">
        <f>SUMIFS('Sample - Superstore'!S:S,'Sample - Superstore'!$V:$V,$A4407,'Sample - Superstore'!$N:$N,$B4407)</f>
        <v>6</v>
      </c>
      <c r="I4407" s="45">
        <f>SUMIFS('Sample - Superstore'!T:T,'Sample - Superstore'!$V:$V,$A4407,'Sample - Superstore'!$N:$N,$B4407)</f>
        <v>0.8</v>
      </c>
      <c r="J4407" s="42">
        <f>SUMIFS('Sample - Superstore'!U:U,'Sample - Superstore'!$V:$V,$A4407,'Sample - Superstore'!$N:$N,$B4407)</f>
        <v>-70.82376296</v>
      </c>
      <c r="N4407" s="40"/>
    </row>
    <row r="4408">
      <c r="A4408" s="41" t="s">
        <v>8641</v>
      </c>
      <c r="B4408" s="36" t="s">
        <v>5577</v>
      </c>
      <c r="C4408" s="36" t="s">
        <v>51</v>
      </c>
      <c r="D4408" s="36" t="s">
        <v>76</v>
      </c>
      <c r="E4408" s="36" t="s">
        <v>5578</v>
      </c>
      <c r="F4408" s="42">
        <f>SUMIFS('Sample - Superstore'!R:R,'Sample - Superstore'!$V:$V,$A4408,'Sample - Superstore'!$N:$N,$B4408)</f>
        <v>2267.206823</v>
      </c>
      <c r="G4408" s="43" t="str">
        <f>IF(OR($F4408&lt;Lower_Limit,$F4408&gt;Upper_Limit),TRUE,IF($F4408&gt;Upper_percentile,"P99",IF($F4408&lt;Lower_percentile,"P01","")))</f>
        <v/>
      </c>
      <c r="H4408" s="44">
        <f>SUMIFS('Sample - Superstore'!S:S,'Sample - Superstore'!$V:$V,$A4408,'Sample - Superstore'!$N:$N,$B4408)</f>
        <v>2</v>
      </c>
      <c r="I4408" s="45">
        <f>SUMIFS('Sample - Superstore'!T:T,'Sample - Superstore'!$V:$V,$A4408,'Sample - Superstore'!$N:$N,$B4408)</f>
        <v>0</v>
      </c>
      <c r="J4408" s="42">
        <f>SUMIFS('Sample - Superstore'!U:U,'Sample - Superstore'!$V:$V,$A4408,'Sample - Superstore'!$N:$N,$B4408)</f>
        <v>1065.587207</v>
      </c>
      <c r="N4408" s="40"/>
    </row>
    <row r="4409">
      <c r="A4409" s="41" t="s">
        <v>8641</v>
      </c>
      <c r="B4409" s="36" t="s">
        <v>430</v>
      </c>
      <c r="C4409" s="36" t="s">
        <v>51</v>
      </c>
      <c r="D4409" s="36" t="s">
        <v>52</v>
      </c>
      <c r="E4409" s="36" t="s">
        <v>431</v>
      </c>
      <c r="F4409" s="42">
        <f>SUMIFS('Sample - Superstore'!R:R,'Sample - Superstore'!$V:$V,$A4409,'Sample - Superstore'!$N:$N,$B4409)</f>
        <v>97.62551276</v>
      </c>
      <c r="G4409" s="43" t="str">
        <f>IF(OR($F4409&lt;Lower_Limit,$F4409&gt;Upper_Limit),TRUE,IF($F4409&gt;Upper_percentile,"P99",IF($F4409&lt;Lower_percentile,"P01","")))</f>
        <v/>
      </c>
      <c r="H4409" s="44">
        <f>SUMIFS('Sample - Superstore'!S:S,'Sample - Superstore'!$V:$V,$A4409,'Sample - Superstore'!$N:$N,$B4409)</f>
        <v>8</v>
      </c>
      <c r="I4409" s="45">
        <f>SUMIFS('Sample - Superstore'!T:T,'Sample - Superstore'!$V:$V,$A4409,'Sample - Superstore'!$N:$N,$B4409)</f>
        <v>0.2</v>
      </c>
      <c r="J4409" s="42">
        <f>SUMIFS('Sample - Superstore'!U:U,'Sample - Superstore'!$V:$V,$A4409,'Sample - Superstore'!$N:$N,$B4409)</f>
        <v>12.60112675</v>
      </c>
      <c r="N4409" s="40"/>
    </row>
    <row r="4410">
      <c r="A4410" s="41" t="s">
        <v>8641</v>
      </c>
      <c r="B4410" s="36" t="s">
        <v>5814</v>
      </c>
      <c r="C4410" s="36" t="s">
        <v>35</v>
      </c>
      <c r="D4410" s="36" t="s">
        <v>73</v>
      </c>
      <c r="E4410" s="36" t="s">
        <v>5815</v>
      </c>
      <c r="F4410" s="42">
        <f>SUMIFS('Sample - Superstore'!R:R,'Sample - Superstore'!$V:$V,$A4410,'Sample - Superstore'!$N:$N,$B4410)</f>
        <v>392.7832117</v>
      </c>
      <c r="G4410" s="43" t="str">
        <f>IF(OR($F4410&lt;Lower_Limit,$F4410&gt;Upper_Limit),TRUE,IF($F4410&gt;Upper_percentile,"P99",IF($F4410&lt;Lower_percentile,"P01","")))</f>
        <v/>
      </c>
      <c r="H4410" s="44">
        <f>SUMIFS('Sample - Superstore'!S:S,'Sample - Superstore'!$V:$V,$A4410,'Sample - Superstore'!$N:$N,$B4410)</f>
        <v>8</v>
      </c>
      <c r="I4410" s="45">
        <f>SUMIFS('Sample - Superstore'!T:T,'Sample - Superstore'!$V:$V,$A4410,'Sample - Superstore'!$N:$N,$B4410)</f>
        <v>0.2</v>
      </c>
      <c r="J4410" s="42">
        <f>SUMIFS('Sample - Superstore'!U:U,'Sample - Superstore'!$V:$V,$A4410,'Sample - Superstore'!$N:$N,$B4410)</f>
        <v>31.230886</v>
      </c>
      <c r="N4410" s="40"/>
    </row>
    <row r="4411">
      <c r="A4411" s="41" t="s">
        <v>8641</v>
      </c>
      <c r="B4411" s="36" t="s">
        <v>7755</v>
      </c>
      <c r="C4411" s="36" t="s">
        <v>51</v>
      </c>
      <c r="D4411" s="36" t="s">
        <v>124</v>
      </c>
      <c r="E4411" s="36" t="s">
        <v>7756</v>
      </c>
      <c r="F4411" s="42">
        <f>SUMIFS('Sample - Superstore'!R:R,'Sample - Superstore'!$V:$V,$A4411,'Sample - Superstore'!$N:$N,$B4411)</f>
        <v>9.732105133</v>
      </c>
      <c r="G4411" s="43" t="str">
        <f>IF(OR($F4411&lt;Lower_Limit,$F4411&gt;Upper_Limit),TRUE,IF($F4411&gt;Upper_percentile,"P99",IF($F4411&lt;Lower_percentile,"P01","")))</f>
        <v/>
      </c>
      <c r="H4411" s="44">
        <f>SUMIFS('Sample - Superstore'!S:S,'Sample - Superstore'!$V:$V,$A4411,'Sample - Superstore'!$N:$N,$B4411)</f>
        <v>3</v>
      </c>
      <c r="I4411" s="45">
        <f>SUMIFS('Sample - Superstore'!T:T,'Sample - Superstore'!$V:$V,$A4411,'Sample - Superstore'!$N:$N,$B4411)</f>
        <v>0.2</v>
      </c>
      <c r="J4411" s="42">
        <f>SUMIFS('Sample - Superstore'!U:U,'Sample - Superstore'!$V:$V,$A4411,'Sample - Superstore'!$N:$N,$B4411)</f>
        <v>3.406236796</v>
      </c>
      <c r="N4411" s="40"/>
    </row>
    <row r="4412">
      <c r="A4412" s="41" t="s">
        <v>8641</v>
      </c>
      <c r="B4412" s="36" t="s">
        <v>6154</v>
      </c>
      <c r="C4412" s="36" t="s">
        <v>51</v>
      </c>
      <c r="D4412" s="36" t="s">
        <v>283</v>
      </c>
      <c r="E4412" s="36" t="s">
        <v>6155</v>
      </c>
      <c r="F4412" s="42">
        <f>SUMIFS('Sample - Superstore'!R:R,'Sample - Superstore'!$V:$V,$A4412,'Sample - Superstore'!$N:$N,$B4412)</f>
        <v>11.28796236</v>
      </c>
      <c r="G4412" s="43" t="str">
        <f>IF(OR($F4412&lt;Lower_Limit,$F4412&gt;Upper_Limit),TRUE,IF($F4412&gt;Upper_percentile,"P99",IF($F4412&lt;Lower_percentile,"P01","")))</f>
        <v/>
      </c>
      <c r="H4412" s="44">
        <f>SUMIFS('Sample - Superstore'!S:S,'Sample - Superstore'!$V:$V,$A4412,'Sample - Superstore'!$N:$N,$B4412)</f>
        <v>5</v>
      </c>
      <c r="I4412" s="45">
        <f>SUMIFS('Sample - Superstore'!T:T,'Sample - Superstore'!$V:$V,$A4412,'Sample - Superstore'!$N:$N,$B4412)</f>
        <v>0.2</v>
      </c>
      <c r="J4412" s="42">
        <f>SUMIFS('Sample - Superstore'!U:U,'Sample - Superstore'!$V:$V,$A4412,'Sample - Superstore'!$N:$N,$B4412)</f>
        <v>0.7054976474</v>
      </c>
      <c r="N4412" s="40"/>
    </row>
    <row r="4413">
      <c r="A4413" s="41" t="s">
        <v>8641</v>
      </c>
      <c r="B4413" s="36" t="s">
        <v>4954</v>
      </c>
      <c r="C4413" s="36" t="s">
        <v>35</v>
      </c>
      <c r="D4413" s="36" t="s">
        <v>121</v>
      </c>
      <c r="E4413" s="36" t="s">
        <v>4955</v>
      </c>
      <c r="F4413" s="42">
        <f>SUMIFS('Sample - Superstore'!R:R,'Sample - Superstore'!$V:$V,$A4413,'Sample - Superstore'!$N:$N,$B4413)</f>
        <v>106.0569218</v>
      </c>
      <c r="G4413" s="43" t="str">
        <f>IF(OR($F4413&lt;Lower_Limit,$F4413&gt;Upper_Limit),TRUE,IF($F4413&gt;Upper_percentile,"P99",IF($F4413&lt;Lower_percentile,"P01","")))</f>
        <v/>
      </c>
      <c r="H4413" s="44">
        <f>SUMIFS('Sample - Superstore'!S:S,'Sample - Superstore'!$V:$V,$A4413,'Sample - Superstore'!$N:$N,$B4413)</f>
        <v>4</v>
      </c>
      <c r="I4413" s="45">
        <f>SUMIFS('Sample - Superstore'!T:T,'Sample - Superstore'!$V:$V,$A4413,'Sample - Superstore'!$N:$N,$B4413)</f>
        <v>0</v>
      </c>
      <c r="J4413" s="42">
        <f>SUMIFS('Sample - Superstore'!U:U,'Sample - Superstore'!$V:$V,$A4413,'Sample - Superstore'!$N:$N,$B4413)</f>
        <v>27.57479967</v>
      </c>
      <c r="N4413" s="40"/>
    </row>
    <row r="4414">
      <c r="A4414" s="41" t="s">
        <v>8641</v>
      </c>
      <c r="B4414" s="36" t="s">
        <v>7050</v>
      </c>
      <c r="C4414" s="36" t="s">
        <v>51</v>
      </c>
      <c r="D4414" s="36" t="s">
        <v>93</v>
      </c>
      <c r="E4414" s="36" t="s">
        <v>7051</v>
      </c>
      <c r="F4414" s="42">
        <f>SUMIFS('Sample - Superstore'!R:R,'Sample - Superstore'!$V:$V,$A4414,'Sample - Superstore'!$N:$N,$B4414)</f>
        <v>8.378901235</v>
      </c>
      <c r="G4414" s="43" t="str">
        <f>IF(OR($F4414&lt;Lower_Limit,$F4414&gt;Upper_Limit),TRUE,IF($F4414&gt;Upper_percentile,"P99",IF($F4414&lt;Lower_percentile,"P01","")))</f>
        <v/>
      </c>
      <c r="H4414" s="44">
        <f>SUMIFS('Sample - Superstore'!S:S,'Sample - Superstore'!$V:$V,$A4414,'Sample - Superstore'!$N:$N,$B4414)</f>
        <v>3</v>
      </c>
      <c r="I4414" s="45">
        <f>SUMIFS('Sample - Superstore'!T:T,'Sample - Superstore'!$V:$V,$A4414,'Sample - Superstore'!$N:$N,$B4414)</f>
        <v>0</v>
      </c>
      <c r="J4414" s="42">
        <f>SUMIFS('Sample - Superstore'!U:U,'Sample - Superstore'!$V:$V,$A4414,'Sample - Superstore'!$N:$N,$B4414)</f>
        <v>3.93808358</v>
      </c>
      <c r="N4414" s="40"/>
    </row>
    <row r="4415">
      <c r="A4415" s="41" t="s">
        <v>8641</v>
      </c>
      <c r="B4415" s="36" t="s">
        <v>250</v>
      </c>
      <c r="C4415" s="36" t="s">
        <v>39</v>
      </c>
      <c r="D4415" s="36" t="s">
        <v>61</v>
      </c>
      <c r="E4415" s="36" t="s">
        <v>251</v>
      </c>
      <c r="F4415" s="42">
        <f>SUMIFS('Sample - Superstore'!R:R,'Sample - Superstore'!$V:$V,$A4415,'Sample - Superstore'!$N:$N,$B4415)</f>
        <v>1586.000481</v>
      </c>
      <c r="G4415" s="43" t="str">
        <f>IF(OR($F4415&lt;Lower_Limit,$F4415&gt;Upper_Limit),TRUE,IF($F4415&gt;Upper_percentile,"P99",IF($F4415&lt;Lower_percentile,"P01","")))</f>
        <v/>
      </c>
      <c r="H4415" s="44">
        <f>SUMIFS('Sample - Superstore'!S:S,'Sample - Superstore'!$V:$V,$A4415,'Sample - Superstore'!$N:$N,$B4415)</f>
        <v>12</v>
      </c>
      <c r="I4415" s="45">
        <f>SUMIFS('Sample - Superstore'!T:T,'Sample - Superstore'!$V:$V,$A4415,'Sample - Superstore'!$N:$N,$B4415)</f>
        <v>0</v>
      </c>
      <c r="J4415" s="42">
        <f>SUMIFS('Sample - Superstore'!U:U,'Sample - Superstore'!$V:$V,$A4415,'Sample - Superstore'!$N:$N,$B4415)</f>
        <v>285.4800867</v>
      </c>
      <c r="N4415" s="40"/>
    </row>
    <row r="4416">
      <c r="A4416" s="41" t="s">
        <v>8641</v>
      </c>
      <c r="B4416" s="36" t="s">
        <v>1694</v>
      </c>
      <c r="C4416" s="36" t="s">
        <v>51</v>
      </c>
      <c r="D4416" s="36" t="s">
        <v>93</v>
      </c>
      <c r="E4416" s="36" t="s">
        <v>1695</v>
      </c>
      <c r="F4416" s="42">
        <f>SUMIFS('Sample - Superstore'!R:R,'Sample - Superstore'!$V:$V,$A4416,'Sample - Superstore'!$N:$N,$B4416)</f>
        <v>26.08454321</v>
      </c>
      <c r="G4416" s="43" t="str">
        <f>IF(OR($F4416&lt;Lower_Limit,$F4416&gt;Upper_Limit),TRUE,IF($F4416&gt;Upper_percentile,"P99",IF($F4416&lt;Lower_percentile,"P01","")))</f>
        <v/>
      </c>
      <c r="H4416" s="44">
        <f>SUMIFS('Sample - Superstore'!S:S,'Sample - Superstore'!$V:$V,$A4416,'Sample - Superstore'!$N:$N,$B4416)</f>
        <v>5</v>
      </c>
      <c r="I4416" s="45">
        <f>SUMIFS('Sample - Superstore'!T:T,'Sample - Superstore'!$V:$V,$A4416,'Sample - Superstore'!$N:$N,$B4416)</f>
        <v>0.2</v>
      </c>
      <c r="J4416" s="42">
        <f>SUMIFS('Sample - Superstore'!U:U,'Sample - Superstore'!$V:$V,$A4416,'Sample - Superstore'!$N:$N,$B4416)</f>
        <v>2.934511111</v>
      </c>
      <c r="N4416" s="40"/>
    </row>
    <row r="4417">
      <c r="A4417" s="41" t="s">
        <v>8641</v>
      </c>
      <c r="B4417" s="36" t="s">
        <v>165</v>
      </c>
      <c r="C4417" s="36" t="s">
        <v>35</v>
      </c>
      <c r="D4417" s="36" t="s">
        <v>121</v>
      </c>
      <c r="E4417" s="36" t="s">
        <v>166</v>
      </c>
      <c r="F4417" s="42">
        <f>SUMIFS('Sample - Superstore'!R:R,'Sample - Superstore'!$V:$V,$A4417,'Sample - Superstore'!$N:$N,$B4417)</f>
        <v>25.25866667</v>
      </c>
      <c r="G4417" s="43" t="str">
        <f>IF(OR($F4417&lt;Lower_Limit,$F4417&gt;Upper_Limit),TRUE,IF($F4417&gt;Upper_percentile,"P99",IF($F4417&lt;Lower_percentile,"P01","")))</f>
        <v/>
      </c>
      <c r="H4417" s="44">
        <f>SUMIFS('Sample - Superstore'!S:S,'Sample - Superstore'!$V:$V,$A4417,'Sample - Superstore'!$N:$N,$B4417)</f>
        <v>1</v>
      </c>
      <c r="I4417" s="45">
        <f>SUMIFS('Sample - Superstore'!T:T,'Sample - Superstore'!$V:$V,$A4417,'Sample - Superstore'!$N:$N,$B4417)</f>
        <v>0</v>
      </c>
      <c r="J4417" s="42">
        <f>SUMIFS('Sample - Superstore'!U:U,'Sample - Superstore'!$V:$V,$A4417,'Sample - Superstore'!$N:$N,$B4417)</f>
        <v>10.86122667</v>
      </c>
      <c r="N4417" s="40"/>
    </row>
    <row r="4418">
      <c r="A4418" s="41" t="s">
        <v>8641</v>
      </c>
      <c r="B4418" s="36" t="s">
        <v>2188</v>
      </c>
      <c r="C4418" s="36" t="s">
        <v>39</v>
      </c>
      <c r="D4418" s="36" t="s">
        <v>40</v>
      </c>
      <c r="E4418" s="36" t="s">
        <v>2189</v>
      </c>
      <c r="F4418" s="42">
        <f>SUMIFS('Sample - Superstore'!R:R,'Sample - Superstore'!$V:$V,$A4418,'Sample - Superstore'!$N:$N,$B4418)</f>
        <v>332.257535</v>
      </c>
      <c r="G4418" s="43" t="str">
        <f>IF(OR($F4418&lt;Lower_Limit,$F4418&gt;Upper_Limit),TRUE,IF($F4418&gt;Upper_percentile,"P99",IF($F4418&lt;Lower_percentile,"P01","")))</f>
        <v/>
      </c>
      <c r="H4418" s="44">
        <f>SUMIFS('Sample - Superstore'!S:S,'Sample - Superstore'!$V:$V,$A4418,'Sample - Superstore'!$N:$N,$B4418)</f>
        <v>14</v>
      </c>
      <c r="I4418" s="45">
        <f>SUMIFS('Sample - Superstore'!T:T,'Sample - Superstore'!$V:$V,$A4418,'Sample - Superstore'!$N:$N,$B4418)</f>
        <v>0.2</v>
      </c>
      <c r="J4418" s="42">
        <f>SUMIFS('Sample - Superstore'!U:U,'Sample - Superstore'!$V:$V,$A4418,'Sample - Superstore'!$N:$N,$B4418)</f>
        <v>-24.8971293</v>
      </c>
      <c r="N4418" s="40"/>
    </row>
    <row r="4419">
      <c r="A4419" s="41" t="s">
        <v>8641</v>
      </c>
      <c r="B4419" s="36" t="s">
        <v>6349</v>
      </c>
      <c r="C4419" s="36" t="s">
        <v>51</v>
      </c>
      <c r="D4419" s="36" t="s">
        <v>76</v>
      </c>
      <c r="E4419" s="36" t="s">
        <v>6350</v>
      </c>
      <c r="F4419" s="42">
        <f>SUMIFS('Sample - Superstore'!R:R,'Sample - Superstore'!$V:$V,$A4419,'Sample - Superstore'!$N:$N,$B4419)</f>
        <v>95.84724938</v>
      </c>
      <c r="G4419" s="43" t="str">
        <f>IF(OR($F4419&lt;Lower_Limit,$F4419&gt;Upper_Limit),TRUE,IF($F4419&gt;Upper_percentile,"P99",IF($F4419&lt;Lower_percentile,"P01","")))</f>
        <v/>
      </c>
      <c r="H4419" s="44">
        <f>SUMIFS('Sample - Superstore'!S:S,'Sample - Superstore'!$V:$V,$A4419,'Sample - Superstore'!$N:$N,$B4419)</f>
        <v>3</v>
      </c>
      <c r="I4419" s="45">
        <f>SUMIFS('Sample - Superstore'!T:T,'Sample - Superstore'!$V:$V,$A4419,'Sample - Superstore'!$N:$N,$B4419)</f>
        <v>0.2</v>
      </c>
      <c r="J4419" s="42">
        <f>SUMIFS('Sample - Superstore'!U:U,'Sample - Superstore'!$V:$V,$A4419,'Sample - Superstore'!$N:$N,$B4419)</f>
        <v>32.34844667</v>
      </c>
      <c r="N4419" s="40"/>
    </row>
    <row r="4420">
      <c r="A4420" s="41" t="s">
        <v>8641</v>
      </c>
      <c r="B4420" s="36" t="s">
        <v>4461</v>
      </c>
      <c r="C4420" s="36" t="s">
        <v>51</v>
      </c>
      <c r="D4420" s="36" t="s">
        <v>76</v>
      </c>
      <c r="E4420" s="36" t="s">
        <v>4462</v>
      </c>
      <c r="F4420" s="42">
        <f>SUMIFS('Sample - Superstore'!R:R,'Sample - Superstore'!$V:$V,$A4420,'Sample - Superstore'!$N:$N,$B4420)</f>
        <v>39.92</v>
      </c>
      <c r="G4420" s="43" t="str">
        <f>IF(OR($F4420&lt;Lower_Limit,$F4420&gt;Upper_Limit),TRUE,IF($F4420&gt;Upper_percentile,"P99",IF($F4420&lt;Lower_percentile,"P01","")))</f>
        <v/>
      </c>
      <c r="H4420" s="44">
        <f>SUMIFS('Sample - Superstore'!S:S,'Sample - Superstore'!$V:$V,$A4420,'Sample - Superstore'!$N:$N,$B4420)</f>
        <v>5</v>
      </c>
      <c r="I4420" s="45">
        <f>SUMIFS('Sample - Superstore'!T:T,'Sample - Superstore'!$V:$V,$A4420,'Sample - Superstore'!$N:$N,$B4420)</f>
        <v>0.2</v>
      </c>
      <c r="J4420" s="42">
        <f>SUMIFS('Sample - Superstore'!U:U,'Sample - Superstore'!$V:$V,$A4420,'Sample - Superstore'!$N:$N,$B4420)</f>
        <v>13.473</v>
      </c>
      <c r="N4420" s="40"/>
    </row>
    <row r="4421">
      <c r="A4421" s="41" t="s">
        <v>8641</v>
      </c>
      <c r="B4421" s="36" t="s">
        <v>1942</v>
      </c>
      <c r="C4421" s="36" t="s">
        <v>51</v>
      </c>
      <c r="D4421" s="36" t="s">
        <v>124</v>
      </c>
      <c r="E4421" s="36" t="s">
        <v>1943</v>
      </c>
      <c r="F4421" s="42">
        <f>SUMIFS('Sample - Superstore'!R:R,'Sample - Superstore'!$V:$V,$A4421,'Sample - Superstore'!$N:$N,$B4421)</f>
        <v>61.96</v>
      </c>
      <c r="G4421" s="43" t="str">
        <f>IF(OR($F4421&lt;Lower_Limit,$F4421&gt;Upper_Limit),TRUE,IF($F4421&gt;Upper_percentile,"P99",IF($F4421&lt;Lower_percentile,"P01","")))</f>
        <v/>
      </c>
      <c r="H4421" s="44">
        <f>SUMIFS('Sample - Superstore'!S:S,'Sample - Superstore'!$V:$V,$A4421,'Sample - Superstore'!$N:$N,$B4421)</f>
        <v>2</v>
      </c>
      <c r="I4421" s="45">
        <f>SUMIFS('Sample - Superstore'!T:T,'Sample - Superstore'!$V:$V,$A4421,'Sample - Superstore'!$N:$N,$B4421)</f>
        <v>0</v>
      </c>
      <c r="J4421" s="42">
        <f>SUMIFS('Sample - Superstore'!U:U,'Sample - Superstore'!$V:$V,$A4421,'Sample - Superstore'!$N:$N,$B4421)</f>
        <v>27.882</v>
      </c>
      <c r="N4421" s="40"/>
    </row>
    <row r="4422">
      <c r="A4422" s="41" t="s">
        <v>8641</v>
      </c>
      <c r="B4422" s="36" t="s">
        <v>6058</v>
      </c>
      <c r="C4422" s="36" t="s">
        <v>51</v>
      </c>
      <c r="D4422" s="36" t="s">
        <v>76</v>
      </c>
      <c r="E4422" s="36" t="s">
        <v>6059</v>
      </c>
      <c r="F4422" s="42">
        <f>SUMIFS('Sample - Superstore'!R:R,'Sample - Superstore'!$V:$V,$A4422,'Sample - Superstore'!$N:$N,$B4422)</f>
        <v>23.43954609</v>
      </c>
      <c r="G4422" s="43" t="str">
        <f>IF(OR($F4422&lt;Lower_Limit,$F4422&gt;Upper_Limit),TRUE,IF($F4422&gt;Upper_percentile,"P99",IF($F4422&lt;Lower_percentile,"P01","")))</f>
        <v/>
      </c>
      <c r="H4422" s="44">
        <f>SUMIFS('Sample - Superstore'!S:S,'Sample - Superstore'!$V:$V,$A4422,'Sample - Superstore'!$N:$N,$B4422)</f>
        <v>7</v>
      </c>
      <c r="I4422" s="45">
        <f>SUMIFS('Sample - Superstore'!T:T,'Sample - Superstore'!$V:$V,$A4422,'Sample - Superstore'!$N:$N,$B4422)</f>
        <v>0.9</v>
      </c>
      <c r="J4422" s="42">
        <f>SUMIFS('Sample - Superstore'!U:U,'Sample - Superstore'!$V:$V,$A4422,'Sample - Superstore'!$N:$N,$B4422)</f>
        <v>4.774317736</v>
      </c>
      <c r="N4422" s="40"/>
    </row>
    <row r="4423">
      <c r="A4423" s="41" t="s">
        <v>8641</v>
      </c>
      <c r="B4423" s="36" t="s">
        <v>4450</v>
      </c>
      <c r="C4423" s="36" t="s">
        <v>39</v>
      </c>
      <c r="D4423" s="36" t="s">
        <v>40</v>
      </c>
      <c r="E4423" s="36" t="s">
        <v>4451</v>
      </c>
      <c r="F4423" s="42">
        <f>SUMIFS('Sample - Superstore'!R:R,'Sample - Superstore'!$V:$V,$A4423,'Sample - Superstore'!$N:$N,$B4423)</f>
        <v>111.0326749</v>
      </c>
      <c r="G4423" s="43" t="str">
        <f>IF(OR($F4423&lt;Lower_Limit,$F4423&gt;Upper_Limit),TRUE,IF($F4423&gt;Upper_percentile,"P99",IF($F4423&lt;Lower_percentile,"P01","")))</f>
        <v/>
      </c>
      <c r="H4423" s="44">
        <f>SUMIFS('Sample - Superstore'!S:S,'Sample - Superstore'!$V:$V,$A4423,'Sample - Superstore'!$N:$N,$B4423)</f>
        <v>4</v>
      </c>
      <c r="I4423" s="45">
        <f>SUMIFS('Sample - Superstore'!T:T,'Sample - Superstore'!$V:$V,$A4423,'Sample - Superstore'!$N:$N,$B4423)</f>
        <v>0</v>
      </c>
      <c r="J4423" s="42">
        <f>SUMIFS('Sample - Superstore'!U:U,'Sample - Superstore'!$V:$V,$A4423,'Sample - Superstore'!$N:$N,$B4423)</f>
        <v>55.51633745</v>
      </c>
      <c r="N4423" s="40"/>
    </row>
    <row r="4424">
      <c r="A4424" s="41" t="s">
        <v>8641</v>
      </c>
      <c r="B4424" s="36" t="s">
        <v>1048</v>
      </c>
      <c r="C4424" s="36" t="s">
        <v>35</v>
      </c>
      <c r="D4424" s="36" t="s">
        <v>263</v>
      </c>
      <c r="E4424" s="36" t="s">
        <v>1049</v>
      </c>
      <c r="F4424" s="42">
        <f>SUMIFS('Sample - Superstore'!R:R,'Sample - Superstore'!$V:$V,$A4424,'Sample - Superstore'!$N:$N,$B4424)</f>
        <v>279.9616815</v>
      </c>
      <c r="G4424" s="43" t="str">
        <f>IF(OR($F4424&lt;Lower_Limit,$F4424&gt;Upper_Limit),TRUE,IF($F4424&gt;Upper_percentile,"P99",IF($F4424&lt;Lower_percentile,"P01","")))</f>
        <v/>
      </c>
      <c r="H4424" s="44">
        <f>SUMIFS('Sample - Superstore'!S:S,'Sample - Superstore'!$V:$V,$A4424,'Sample - Superstore'!$N:$N,$B4424)</f>
        <v>2</v>
      </c>
      <c r="I4424" s="45">
        <f>SUMIFS('Sample - Superstore'!T:T,'Sample - Superstore'!$V:$V,$A4424,'Sample - Superstore'!$N:$N,$B4424)</f>
        <v>0.1</v>
      </c>
      <c r="J4424" s="42">
        <f>SUMIFS('Sample - Superstore'!U:U,'Sample - Superstore'!$V:$V,$A4424,'Sample - Superstore'!$N:$N,$B4424)</f>
        <v>3.11068535</v>
      </c>
      <c r="N4424" s="40"/>
    </row>
    <row r="4425">
      <c r="A4425" s="41" t="s">
        <v>8641</v>
      </c>
      <c r="B4425" s="36" t="s">
        <v>1580</v>
      </c>
      <c r="C4425" s="36" t="s">
        <v>39</v>
      </c>
      <c r="D4425" s="36" t="s">
        <v>446</v>
      </c>
      <c r="E4425" s="36" t="s">
        <v>1581</v>
      </c>
      <c r="F4425" s="42">
        <f>SUMIFS('Sample - Superstore'!R:R,'Sample - Superstore'!$V:$V,$A4425,'Sample - Superstore'!$N:$N,$B4425)</f>
        <v>6575.916494</v>
      </c>
      <c r="G4425" s="43" t="b">
        <f>IF(OR($F4425&lt;Lower_Limit,$F4425&gt;Upper_Limit),TRUE,IF($F4425&gt;Upper_percentile,"P99",IF($F4425&lt;Lower_percentile,"P01","")))</f>
        <v>1</v>
      </c>
      <c r="H4425" s="44">
        <f>SUMIFS('Sample - Superstore'!S:S,'Sample - Superstore'!$V:$V,$A4425,'Sample - Superstore'!$N:$N,$B4425)</f>
        <v>4</v>
      </c>
      <c r="I4425" s="45">
        <f>SUMIFS('Sample - Superstore'!T:T,'Sample - Superstore'!$V:$V,$A4425,'Sample - Superstore'!$N:$N,$B4425)</f>
        <v>0</v>
      </c>
      <c r="J4425" s="42">
        <f>SUMIFS('Sample - Superstore'!U:U,'Sample - Superstore'!$V:$V,$A4425,'Sample - Superstore'!$N:$N,$B4425)</f>
        <v>1709.738288</v>
      </c>
      <c r="N4425" s="40"/>
    </row>
    <row r="4426">
      <c r="A4426" s="41" t="s">
        <v>8641</v>
      </c>
      <c r="B4426" s="36" t="s">
        <v>103</v>
      </c>
      <c r="C4426" s="36" t="s">
        <v>39</v>
      </c>
      <c r="D4426" s="36" t="s">
        <v>61</v>
      </c>
      <c r="E4426" s="36" t="s">
        <v>104</v>
      </c>
      <c r="F4426" s="42">
        <f>SUMIFS('Sample - Superstore'!R:R,'Sample - Superstore'!$V:$V,$A4426,'Sample - Superstore'!$N:$N,$B4426)</f>
        <v>63.824</v>
      </c>
      <c r="G4426" s="43" t="str">
        <f>IF(OR($F4426&lt;Lower_Limit,$F4426&gt;Upper_Limit),TRUE,IF($F4426&gt;Upper_percentile,"P99",IF($F4426&lt;Lower_percentile,"P01","")))</f>
        <v/>
      </c>
      <c r="H4426" s="44">
        <f>SUMIFS('Sample - Superstore'!S:S,'Sample - Superstore'!$V:$V,$A4426,'Sample - Superstore'!$N:$N,$B4426)</f>
        <v>2</v>
      </c>
      <c r="I4426" s="45">
        <f>SUMIFS('Sample - Superstore'!T:T,'Sample - Superstore'!$V:$V,$A4426,'Sample - Superstore'!$N:$N,$B4426)</f>
        <v>0.2</v>
      </c>
      <c r="J4426" s="42">
        <f>SUMIFS('Sample - Superstore'!U:U,'Sample - Superstore'!$V:$V,$A4426,'Sample - Superstore'!$N:$N,$B4426)</f>
        <v>13.5626</v>
      </c>
      <c r="N4426" s="40"/>
    </row>
    <row r="4427">
      <c r="A4427" s="41" t="s">
        <v>8641</v>
      </c>
      <c r="B4427" s="36" t="s">
        <v>377</v>
      </c>
      <c r="C4427" s="36" t="s">
        <v>35</v>
      </c>
      <c r="D4427" s="36" t="s">
        <v>263</v>
      </c>
      <c r="E4427" s="36" t="s">
        <v>378</v>
      </c>
      <c r="F4427" s="42">
        <f>SUMIFS('Sample - Superstore'!R:R,'Sample - Superstore'!$V:$V,$A4427,'Sample - Superstore'!$N:$N,$B4427)</f>
        <v>435.168</v>
      </c>
      <c r="G4427" s="43" t="str">
        <f>IF(OR($F4427&lt;Lower_Limit,$F4427&gt;Upper_Limit),TRUE,IF($F4427&gt;Upper_percentile,"P99",IF($F4427&lt;Lower_percentile,"P01","")))</f>
        <v/>
      </c>
      <c r="H4427" s="44">
        <f>SUMIFS('Sample - Superstore'!S:S,'Sample - Superstore'!$V:$V,$A4427,'Sample - Superstore'!$N:$N,$B4427)</f>
        <v>4</v>
      </c>
      <c r="I4427" s="45">
        <f>SUMIFS('Sample - Superstore'!T:T,'Sample - Superstore'!$V:$V,$A4427,'Sample - Superstore'!$N:$N,$B4427)</f>
        <v>0.2</v>
      </c>
      <c r="J4427" s="42">
        <f>SUMIFS('Sample - Superstore'!U:U,'Sample - Superstore'!$V:$V,$A4427,'Sample - Superstore'!$N:$N,$B4427)</f>
        <v>-59.8356</v>
      </c>
      <c r="N4427" s="40"/>
    </row>
    <row r="4428">
      <c r="A4428" s="41" t="s">
        <v>8641</v>
      </c>
      <c r="B4428" s="36" t="s">
        <v>3319</v>
      </c>
      <c r="C4428" s="36" t="s">
        <v>51</v>
      </c>
      <c r="D4428" s="36" t="s">
        <v>283</v>
      </c>
      <c r="E4428" s="36" t="s">
        <v>3320</v>
      </c>
      <c r="F4428" s="42">
        <f>SUMIFS('Sample - Superstore'!R:R,'Sample - Superstore'!$V:$V,$A4428,'Sample - Superstore'!$N:$N,$B4428)</f>
        <v>15.8</v>
      </c>
      <c r="G4428" s="43" t="str">
        <f>IF(OR($F4428&lt;Lower_Limit,$F4428&gt;Upper_Limit),TRUE,IF($F4428&gt;Upper_percentile,"P99",IF($F4428&lt;Lower_percentile,"P01","")))</f>
        <v/>
      </c>
      <c r="H4428" s="44">
        <f>SUMIFS('Sample - Superstore'!S:S,'Sample - Superstore'!$V:$V,$A4428,'Sample - Superstore'!$N:$N,$B4428)</f>
        <v>4</v>
      </c>
      <c r="I4428" s="45">
        <f>SUMIFS('Sample - Superstore'!T:T,'Sample - Superstore'!$V:$V,$A4428,'Sample - Superstore'!$N:$N,$B4428)</f>
        <v>0</v>
      </c>
      <c r="J4428" s="42">
        <f>SUMIFS('Sample - Superstore'!U:U,'Sample - Superstore'!$V:$V,$A4428,'Sample - Superstore'!$N:$N,$B4428)</f>
        <v>4.108</v>
      </c>
      <c r="N4428" s="40"/>
    </row>
    <row r="4429">
      <c r="A4429" s="41" t="s">
        <v>8641</v>
      </c>
      <c r="B4429" s="36" t="s">
        <v>7768</v>
      </c>
      <c r="C4429" s="36" t="s">
        <v>35</v>
      </c>
      <c r="D4429" s="36" t="s">
        <v>121</v>
      </c>
      <c r="E4429" s="36" t="s">
        <v>7769</v>
      </c>
      <c r="F4429" s="42">
        <f>SUMIFS('Sample - Superstore'!R:R,'Sample - Superstore'!$V:$V,$A4429,'Sample - Superstore'!$N:$N,$B4429)</f>
        <v>72.9</v>
      </c>
      <c r="G4429" s="43" t="str">
        <f>IF(OR($F4429&lt;Lower_Limit,$F4429&gt;Upper_Limit),TRUE,IF($F4429&gt;Upper_percentile,"P99",IF($F4429&lt;Lower_percentile,"P01","")))</f>
        <v/>
      </c>
      <c r="H4429" s="44">
        <f>SUMIFS('Sample - Superstore'!S:S,'Sample - Superstore'!$V:$V,$A4429,'Sample - Superstore'!$N:$N,$B4429)</f>
        <v>5</v>
      </c>
      <c r="I4429" s="45">
        <f>SUMIFS('Sample - Superstore'!T:T,'Sample - Superstore'!$V:$V,$A4429,'Sample - Superstore'!$N:$N,$B4429)</f>
        <v>0</v>
      </c>
      <c r="J4429" s="42">
        <f>SUMIFS('Sample - Superstore'!U:U,'Sample - Superstore'!$V:$V,$A4429,'Sample - Superstore'!$N:$N,$B4429)</f>
        <v>26.973</v>
      </c>
      <c r="N4429" s="40"/>
    </row>
    <row r="4430">
      <c r="A4430" s="41" t="s">
        <v>8641</v>
      </c>
      <c r="B4430" s="36" t="s">
        <v>1497</v>
      </c>
      <c r="C4430" s="36" t="s">
        <v>35</v>
      </c>
      <c r="D4430" s="36" t="s">
        <v>73</v>
      </c>
      <c r="E4430" s="36" t="s">
        <v>1498</v>
      </c>
      <c r="F4430" s="42">
        <f>SUMIFS('Sample - Superstore'!R:R,'Sample - Superstore'!$V:$V,$A4430,'Sample - Superstore'!$N:$N,$B4430)</f>
        <v>206.352</v>
      </c>
      <c r="G4430" s="43" t="str">
        <f>IF(OR($F4430&lt;Lower_Limit,$F4430&gt;Upper_Limit),TRUE,IF($F4430&gt;Upper_percentile,"P99",IF($F4430&lt;Lower_percentile,"P01","")))</f>
        <v/>
      </c>
      <c r="H4430" s="44">
        <f>SUMIFS('Sample - Superstore'!S:S,'Sample - Superstore'!$V:$V,$A4430,'Sample - Superstore'!$N:$N,$B4430)</f>
        <v>3</v>
      </c>
      <c r="I4430" s="45">
        <f>SUMIFS('Sample - Superstore'!T:T,'Sample - Superstore'!$V:$V,$A4430,'Sample - Superstore'!$N:$N,$B4430)</f>
        <v>0.2</v>
      </c>
      <c r="J4430" s="42">
        <f>SUMIFS('Sample - Superstore'!U:U,'Sample - Superstore'!$V:$V,$A4430,'Sample - Superstore'!$N:$N,$B4430)</f>
        <v>5.1588</v>
      </c>
      <c r="N4430" s="40"/>
    </row>
    <row r="4431">
      <c r="A4431" s="41" t="s">
        <v>8641</v>
      </c>
      <c r="B4431" s="36" t="s">
        <v>7002</v>
      </c>
      <c r="C4431" s="36" t="s">
        <v>39</v>
      </c>
      <c r="D4431" s="36" t="s">
        <v>40</v>
      </c>
      <c r="E4431" s="36" t="s">
        <v>7003</v>
      </c>
      <c r="F4431" s="42">
        <f>SUMIFS('Sample - Superstore'!R:R,'Sample - Superstore'!$V:$V,$A4431,'Sample - Superstore'!$N:$N,$B4431)</f>
        <v>87.912</v>
      </c>
      <c r="G4431" s="43" t="str">
        <f>IF(OR($F4431&lt;Lower_Limit,$F4431&gt;Upper_Limit),TRUE,IF($F4431&gt;Upper_percentile,"P99",IF($F4431&lt;Lower_percentile,"P01","")))</f>
        <v/>
      </c>
      <c r="H4431" s="44">
        <f>SUMIFS('Sample - Superstore'!S:S,'Sample - Superstore'!$V:$V,$A4431,'Sample - Superstore'!$N:$N,$B4431)</f>
        <v>11</v>
      </c>
      <c r="I4431" s="45">
        <f>SUMIFS('Sample - Superstore'!T:T,'Sample - Superstore'!$V:$V,$A4431,'Sample - Superstore'!$N:$N,$B4431)</f>
        <v>0.4</v>
      </c>
      <c r="J4431" s="42">
        <f>SUMIFS('Sample - Superstore'!U:U,'Sample - Superstore'!$V:$V,$A4431,'Sample - Superstore'!$N:$N,$B4431)</f>
        <v>29.6703</v>
      </c>
      <c r="N4431" s="40"/>
    </row>
    <row r="4432">
      <c r="A4432" s="41" t="s">
        <v>8641</v>
      </c>
      <c r="B4432" s="36" t="s">
        <v>2316</v>
      </c>
      <c r="C4432" s="36" t="s">
        <v>35</v>
      </c>
      <c r="D4432" s="36" t="s">
        <v>121</v>
      </c>
      <c r="E4432" s="36" t="s">
        <v>2317</v>
      </c>
      <c r="F4432" s="42">
        <f>SUMIFS('Sample - Superstore'!R:R,'Sample - Superstore'!$V:$V,$A4432,'Sample - Superstore'!$N:$N,$B4432)</f>
        <v>41.96</v>
      </c>
      <c r="G4432" s="43" t="str">
        <f>IF(OR($F4432&lt;Lower_Limit,$F4432&gt;Upper_Limit),TRUE,IF($F4432&gt;Upper_percentile,"P99",IF($F4432&lt;Lower_percentile,"P01","")))</f>
        <v/>
      </c>
      <c r="H4432" s="44">
        <f>SUMIFS('Sample - Superstore'!S:S,'Sample - Superstore'!$V:$V,$A4432,'Sample - Superstore'!$N:$N,$B4432)</f>
        <v>2</v>
      </c>
      <c r="I4432" s="45">
        <f>SUMIFS('Sample - Superstore'!T:T,'Sample - Superstore'!$V:$V,$A4432,'Sample - Superstore'!$N:$N,$B4432)</f>
        <v>0</v>
      </c>
      <c r="J4432" s="42">
        <f>SUMIFS('Sample - Superstore'!U:U,'Sample - Superstore'!$V:$V,$A4432,'Sample - Superstore'!$N:$N,$B4432)</f>
        <v>2.9372</v>
      </c>
      <c r="N4432" s="40"/>
    </row>
    <row r="4433">
      <c r="A4433" s="41" t="s">
        <v>8641</v>
      </c>
      <c r="B4433" s="36" t="s">
        <v>705</v>
      </c>
      <c r="C4433" s="36" t="s">
        <v>51</v>
      </c>
      <c r="D4433" s="36" t="s">
        <v>283</v>
      </c>
      <c r="E4433" s="36" t="s">
        <v>706</v>
      </c>
      <c r="F4433" s="42">
        <f>SUMIFS('Sample - Superstore'!R:R,'Sample - Superstore'!$V:$V,$A4433,'Sample - Superstore'!$N:$N,$B4433)</f>
        <v>227.84</v>
      </c>
      <c r="G4433" s="43" t="str">
        <f>IF(OR($F4433&lt;Lower_Limit,$F4433&gt;Upper_Limit),TRUE,IF($F4433&gt;Upper_percentile,"P99",IF($F4433&lt;Lower_percentile,"P01","")))</f>
        <v/>
      </c>
      <c r="H4433" s="44">
        <f>SUMIFS('Sample - Superstore'!S:S,'Sample - Superstore'!$V:$V,$A4433,'Sample - Superstore'!$N:$N,$B4433)</f>
        <v>4</v>
      </c>
      <c r="I4433" s="45">
        <f>SUMIFS('Sample - Superstore'!T:T,'Sample - Superstore'!$V:$V,$A4433,'Sample - Superstore'!$N:$N,$B4433)</f>
        <v>0</v>
      </c>
      <c r="J4433" s="42">
        <f>SUMIFS('Sample - Superstore'!U:U,'Sample - Superstore'!$V:$V,$A4433,'Sample - Superstore'!$N:$N,$B4433)</f>
        <v>66.0736</v>
      </c>
      <c r="N4433" s="40"/>
    </row>
    <row r="4434">
      <c r="A4434" s="41" t="s">
        <v>8641</v>
      </c>
      <c r="B4434" s="36" t="s">
        <v>1247</v>
      </c>
      <c r="C4434" s="36" t="s">
        <v>51</v>
      </c>
      <c r="D4434" s="36" t="s">
        <v>124</v>
      </c>
      <c r="E4434" s="36" t="s">
        <v>1248</v>
      </c>
      <c r="F4434" s="42">
        <f>SUMIFS('Sample - Superstore'!R:R,'Sample - Superstore'!$V:$V,$A4434,'Sample - Superstore'!$N:$N,$B4434)</f>
        <v>37.94</v>
      </c>
      <c r="G4434" s="43" t="str">
        <f>IF(OR($F4434&lt;Lower_Limit,$F4434&gt;Upper_Limit),TRUE,IF($F4434&gt;Upper_percentile,"P99",IF($F4434&lt;Lower_percentile,"P01","")))</f>
        <v/>
      </c>
      <c r="H4434" s="44">
        <f>SUMIFS('Sample - Superstore'!S:S,'Sample - Superstore'!$V:$V,$A4434,'Sample - Superstore'!$N:$N,$B4434)</f>
        <v>2</v>
      </c>
      <c r="I4434" s="45">
        <f>SUMIFS('Sample - Superstore'!T:T,'Sample - Superstore'!$V:$V,$A4434,'Sample - Superstore'!$N:$N,$B4434)</f>
        <v>0</v>
      </c>
      <c r="J4434" s="42">
        <f>SUMIFS('Sample - Superstore'!U:U,'Sample - Superstore'!$V:$V,$A4434,'Sample - Superstore'!$N:$N,$B4434)</f>
        <v>18.2112</v>
      </c>
      <c r="N4434" s="40"/>
    </row>
    <row r="4435">
      <c r="A4435" s="41" t="s">
        <v>8641</v>
      </c>
      <c r="B4435" s="36" t="s">
        <v>7773</v>
      </c>
      <c r="C4435" s="36" t="s">
        <v>39</v>
      </c>
      <c r="D4435" s="36" t="s">
        <v>61</v>
      </c>
      <c r="E4435" s="36" t="s">
        <v>7774</v>
      </c>
      <c r="F4435" s="42">
        <f>SUMIFS('Sample - Superstore'!R:R,'Sample - Superstore'!$V:$V,$A4435,'Sample - Superstore'!$N:$N,$B4435)</f>
        <v>404.7559835</v>
      </c>
      <c r="G4435" s="43" t="str">
        <f>IF(OR($F4435&lt;Lower_Limit,$F4435&gt;Upper_Limit),TRUE,IF($F4435&gt;Upper_percentile,"P99",IF($F4435&lt;Lower_percentile,"P01","")))</f>
        <v/>
      </c>
      <c r="H4435" s="44">
        <f>SUMIFS('Sample - Superstore'!S:S,'Sample - Superstore'!$V:$V,$A4435,'Sample - Superstore'!$N:$N,$B4435)</f>
        <v>4</v>
      </c>
      <c r="I4435" s="45">
        <f>SUMIFS('Sample - Superstore'!T:T,'Sample - Superstore'!$V:$V,$A4435,'Sample - Superstore'!$N:$N,$B4435)</f>
        <v>0</v>
      </c>
      <c r="J4435" s="42">
        <f>SUMIFS('Sample - Superstore'!U:U,'Sample - Superstore'!$V:$V,$A4435,'Sample - Superstore'!$N:$N,$B4435)</f>
        <v>145.7121541</v>
      </c>
      <c r="N4435" s="40"/>
    </row>
    <row r="4436">
      <c r="A4436" s="41" t="s">
        <v>8641</v>
      </c>
      <c r="B4436" s="36" t="s">
        <v>1662</v>
      </c>
      <c r="C4436" s="36" t="s">
        <v>51</v>
      </c>
      <c r="D4436" s="36" t="s">
        <v>124</v>
      </c>
      <c r="E4436" s="36" t="s">
        <v>1663</v>
      </c>
      <c r="F4436" s="42">
        <f>SUMIFS('Sample - Superstore'!R:R,'Sample - Superstore'!$V:$V,$A4436,'Sample - Superstore'!$N:$N,$B4436)</f>
        <v>21.55595062</v>
      </c>
      <c r="G4436" s="43" t="str">
        <f>IF(OR($F4436&lt;Lower_Limit,$F4436&gt;Upper_Limit),TRUE,IF($F4436&gt;Upper_percentile,"P99",IF($F4436&lt;Lower_percentile,"P01","")))</f>
        <v/>
      </c>
      <c r="H4436" s="44">
        <f>SUMIFS('Sample - Superstore'!S:S,'Sample - Superstore'!$V:$V,$A4436,'Sample - Superstore'!$N:$N,$B4436)</f>
        <v>3</v>
      </c>
      <c r="I4436" s="45">
        <f>SUMIFS('Sample - Superstore'!T:T,'Sample - Superstore'!$V:$V,$A4436,'Sample - Superstore'!$N:$N,$B4436)</f>
        <v>0</v>
      </c>
      <c r="J4436" s="42">
        <f>SUMIFS('Sample - Superstore'!U:U,'Sample - Superstore'!$V:$V,$A4436,'Sample - Superstore'!$N:$N,$B4436)</f>
        <v>9.700177778</v>
      </c>
      <c r="N4436" s="40"/>
    </row>
    <row r="4437">
      <c r="A4437" s="41" t="s">
        <v>8641</v>
      </c>
      <c r="B4437" s="36" t="s">
        <v>1673</v>
      </c>
      <c r="C4437" s="36" t="s">
        <v>51</v>
      </c>
      <c r="D4437" s="36" t="s">
        <v>52</v>
      </c>
      <c r="E4437" s="36" t="s">
        <v>1674</v>
      </c>
      <c r="F4437" s="42">
        <f>SUMIFS('Sample - Superstore'!R:R,'Sample - Superstore'!$V:$V,$A4437,'Sample - Superstore'!$N:$N,$B4437)</f>
        <v>436.3182469</v>
      </c>
      <c r="G4437" s="43" t="str">
        <f>IF(OR($F4437&lt;Lower_Limit,$F4437&gt;Upper_Limit),TRUE,IF($F4437&gt;Upper_percentile,"P99",IF($F4437&lt;Lower_percentile,"P01","")))</f>
        <v/>
      </c>
      <c r="H4437" s="44">
        <f>SUMIFS('Sample - Superstore'!S:S,'Sample - Superstore'!$V:$V,$A4437,'Sample - Superstore'!$N:$N,$B4437)</f>
        <v>3</v>
      </c>
      <c r="I4437" s="45">
        <f>SUMIFS('Sample - Superstore'!T:T,'Sample - Superstore'!$V:$V,$A4437,'Sample - Superstore'!$N:$N,$B4437)</f>
        <v>0</v>
      </c>
      <c r="J4437" s="42">
        <f>SUMIFS('Sample - Superstore'!U:U,'Sample - Superstore'!$V:$V,$A4437,'Sample - Superstore'!$N:$N,$B4437)</f>
        <v>13.08954741</v>
      </c>
      <c r="N4437" s="40"/>
    </row>
    <row r="4438">
      <c r="A4438" s="41" t="s">
        <v>8641</v>
      </c>
      <c r="B4438" s="36" t="s">
        <v>233</v>
      </c>
      <c r="C4438" s="36" t="s">
        <v>51</v>
      </c>
      <c r="D4438" s="36" t="s">
        <v>124</v>
      </c>
      <c r="E4438" s="36" t="s">
        <v>234</v>
      </c>
      <c r="F4438" s="42">
        <f>SUMIFS('Sample - Superstore'!R:R,'Sample - Superstore'!$V:$V,$A4438,'Sample - Superstore'!$N:$N,$B4438)</f>
        <v>51.85319342</v>
      </c>
      <c r="G4438" s="43" t="str">
        <f>IF(OR($F4438&lt;Lower_Limit,$F4438&gt;Upper_Limit),TRUE,IF($F4438&gt;Upper_percentile,"P99",IF($F4438&lt;Lower_percentile,"P01","")))</f>
        <v/>
      </c>
      <c r="H4438" s="44">
        <f>SUMIFS('Sample - Superstore'!S:S,'Sample - Superstore'!$V:$V,$A4438,'Sample - Superstore'!$N:$N,$B4438)</f>
        <v>1</v>
      </c>
      <c r="I4438" s="45">
        <f>SUMIFS('Sample - Superstore'!T:T,'Sample - Superstore'!$V:$V,$A4438,'Sample - Superstore'!$N:$N,$B4438)</f>
        <v>0</v>
      </c>
      <c r="J4438" s="42">
        <f>SUMIFS('Sample - Superstore'!U:U,'Sample - Superstore'!$V:$V,$A4438,'Sample - Superstore'!$N:$N,$B4438)</f>
        <v>25.40806477</v>
      </c>
      <c r="N4438" s="40"/>
    </row>
    <row r="4439">
      <c r="A4439" s="41" t="s">
        <v>8641</v>
      </c>
      <c r="B4439" s="36" t="s">
        <v>3853</v>
      </c>
      <c r="C4439" s="36" t="s">
        <v>51</v>
      </c>
      <c r="D4439" s="36" t="s">
        <v>124</v>
      </c>
      <c r="E4439" s="36" t="s">
        <v>3854</v>
      </c>
      <c r="F4439" s="42">
        <f>SUMIFS('Sample - Superstore'!R:R,'Sample - Superstore'!$V:$V,$A4439,'Sample - Superstore'!$N:$N,$B4439)</f>
        <v>181.7834568</v>
      </c>
      <c r="G4439" s="43" t="str">
        <f>IF(OR($F4439&lt;Lower_Limit,$F4439&gt;Upper_Limit),TRUE,IF($F4439&gt;Upper_percentile,"P99",IF($F4439&lt;Lower_percentile,"P01","")))</f>
        <v/>
      </c>
      <c r="H4439" s="44">
        <f>SUMIFS('Sample - Superstore'!S:S,'Sample - Superstore'!$V:$V,$A4439,'Sample - Superstore'!$N:$N,$B4439)</f>
        <v>3</v>
      </c>
      <c r="I4439" s="45">
        <f>SUMIFS('Sample - Superstore'!T:T,'Sample - Superstore'!$V:$V,$A4439,'Sample - Superstore'!$N:$N,$B4439)</f>
        <v>0</v>
      </c>
      <c r="J4439" s="42">
        <f>SUMIFS('Sample - Superstore'!U:U,'Sample - Superstore'!$V:$V,$A4439,'Sample - Superstore'!$N:$N,$B4439)</f>
        <v>87.25605926</v>
      </c>
      <c r="N4439" s="40"/>
    </row>
    <row r="4440">
      <c r="A4440" s="41" t="s">
        <v>8641</v>
      </c>
      <c r="B4440" s="36" t="s">
        <v>2403</v>
      </c>
      <c r="C4440" s="36" t="s">
        <v>51</v>
      </c>
      <c r="D4440" s="36" t="s">
        <v>124</v>
      </c>
      <c r="E4440" s="36" t="s">
        <v>2404</v>
      </c>
      <c r="F4440" s="42">
        <f>SUMIFS('Sample - Superstore'!R:R,'Sample - Superstore'!$V:$V,$A4440,'Sample - Superstore'!$N:$N,$B4440)</f>
        <v>8.197333333</v>
      </c>
      <c r="G4440" s="43" t="str">
        <f>IF(OR($F4440&lt;Lower_Limit,$F4440&gt;Upper_Limit),TRUE,IF($F4440&gt;Upper_percentile,"P99",IF($F4440&lt;Lower_percentile,"P01","")))</f>
        <v/>
      </c>
      <c r="H4440" s="44">
        <f>SUMIFS('Sample - Superstore'!S:S,'Sample - Superstore'!$V:$V,$A4440,'Sample - Superstore'!$N:$N,$B4440)</f>
        <v>1</v>
      </c>
      <c r="I4440" s="45">
        <f>SUMIFS('Sample - Superstore'!T:T,'Sample - Superstore'!$V:$V,$A4440,'Sample - Superstore'!$N:$N,$B4440)</f>
        <v>0</v>
      </c>
      <c r="J4440" s="42">
        <f>SUMIFS('Sample - Superstore'!U:U,'Sample - Superstore'!$V:$V,$A4440,'Sample - Superstore'!$N:$N,$B4440)</f>
        <v>3.93472</v>
      </c>
      <c r="N4440" s="40"/>
    </row>
    <row r="4441">
      <c r="A4441" s="41" t="s">
        <v>8641</v>
      </c>
      <c r="B4441" s="36" t="s">
        <v>733</v>
      </c>
      <c r="C4441" s="36" t="s">
        <v>51</v>
      </c>
      <c r="D4441" s="36" t="s">
        <v>52</v>
      </c>
      <c r="E4441" s="36" t="s">
        <v>734</v>
      </c>
      <c r="F4441" s="42">
        <f>SUMIFS('Sample - Superstore'!R:R,'Sample - Superstore'!$V:$V,$A4441,'Sample - Superstore'!$N:$N,$B4441)</f>
        <v>730.8478816</v>
      </c>
      <c r="G4441" s="43" t="str">
        <f>IF(OR($F4441&lt;Lower_Limit,$F4441&gt;Upper_Limit),TRUE,IF($F4441&gt;Upper_percentile,"P99",IF($F4441&lt;Lower_percentile,"P01","")))</f>
        <v/>
      </c>
      <c r="H4441" s="44">
        <f>SUMIFS('Sample - Superstore'!S:S,'Sample - Superstore'!$V:$V,$A4441,'Sample - Superstore'!$N:$N,$B4441)</f>
        <v>6</v>
      </c>
      <c r="I4441" s="45">
        <f>SUMIFS('Sample - Superstore'!T:T,'Sample - Superstore'!$V:$V,$A4441,'Sample - Superstore'!$N:$N,$B4441)</f>
        <v>0.4</v>
      </c>
      <c r="J4441" s="42">
        <f>SUMIFS('Sample - Superstore'!U:U,'Sample - Superstore'!$V:$V,$A4441,'Sample - Superstore'!$N:$N,$B4441)</f>
        <v>82.22038668</v>
      </c>
      <c r="N4441" s="40"/>
    </row>
    <row r="4442">
      <c r="A4442" s="41" t="s">
        <v>8641</v>
      </c>
      <c r="B4442" s="36" t="s">
        <v>7778</v>
      </c>
      <c r="C4442" s="36" t="s">
        <v>51</v>
      </c>
      <c r="D4442" s="36" t="s">
        <v>93</v>
      </c>
      <c r="E4442" s="36" t="s">
        <v>4409</v>
      </c>
      <c r="F4442" s="42">
        <f>SUMIFS('Sample - Superstore'!R:R,'Sample - Superstore'!$V:$V,$A4442,'Sample - Superstore'!$N:$N,$B4442)</f>
        <v>24.22767407</v>
      </c>
      <c r="G4442" s="43" t="str">
        <f>IF(OR($F4442&lt;Lower_Limit,$F4442&gt;Upper_Limit),TRUE,IF($F4442&gt;Upper_percentile,"P99",IF($F4442&lt;Lower_percentile,"P01","")))</f>
        <v/>
      </c>
      <c r="H4442" s="44">
        <f>SUMIFS('Sample - Superstore'!S:S,'Sample - Superstore'!$V:$V,$A4442,'Sample - Superstore'!$N:$N,$B4442)</f>
        <v>2</v>
      </c>
      <c r="I4442" s="45">
        <f>SUMIFS('Sample - Superstore'!T:T,'Sample - Superstore'!$V:$V,$A4442,'Sample - Superstore'!$N:$N,$B4442)</f>
        <v>0.2</v>
      </c>
      <c r="J4442" s="42">
        <f>SUMIFS('Sample - Superstore'!U:U,'Sample - Superstore'!$V:$V,$A4442,'Sample - Superstore'!$N:$N,$B4442)</f>
        <v>1.51422963</v>
      </c>
      <c r="N4442" s="40"/>
    </row>
    <row r="4443">
      <c r="A4443" s="41" t="s">
        <v>8641</v>
      </c>
      <c r="B4443" s="36" t="s">
        <v>3219</v>
      </c>
      <c r="C4443" s="36" t="s">
        <v>51</v>
      </c>
      <c r="D4443" s="36" t="s">
        <v>93</v>
      </c>
      <c r="E4443" s="36" t="s">
        <v>3220</v>
      </c>
      <c r="F4443" s="42">
        <f>SUMIFS('Sample - Superstore'!R:R,'Sample - Superstore'!$V:$V,$A4443,'Sample - Superstore'!$N:$N,$B4443)</f>
        <v>21.024</v>
      </c>
      <c r="G4443" s="43" t="str">
        <f>IF(OR($F4443&lt;Lower_Limit,$F4443&gt;Upper_Limit),TRUE,IF($F4443&gt;Upper_percentile,"P99",IF($F4443&lt;Lower_percentile,"P01","")))</f>
        <v/>
      </c>
      <c r="H4443" s="44">
        <f>SUMIFS('Sample - Superstore'!S:S,'Sample - Superstore'!$V:$V,$A4443,'Sample - Superstore'!$N:$N,$B4443)</f>
        <v>4</v>
      </c>
      <c r="I4443" s="45">
        <f>SUMIFS('Sample - Superstore'!T:T,'Sample - Superstore'!$V:$V,$A4443,'Sample - Superstore'!$N:$N,$B4443)</f>
        <v>0.2</v>
      </c>
      <c r="J4443" s="42">
        <f>SUMIFS('Sample - Superstore'!U:U,'Sample - Superstore'!$V:$V,$A4443,'Sample - Superstore'!$N:$N,$B4443)</f>
        <v>6.0736</v>
      </c>
      <c r="N4443" s="40"/>
    </row>
    <row r="4444">
      <c r="A4444" s="41" t="s">
        <v>8641</v>
      </c>
      <c r="B4444" s="36" t="s">
        <v>7781</v>
      </c>
      <c r="C4444" s="36" t="s">
        <v>35</v>
      </c>
      <c r="D4444" s="36" t="s">
        <v>36</v>
      </c>
      <c r="E4444" s="36" t="s">
        <v>7782</v>
      </c>
      <c r="F4444" s="42">
        <f>SUMIFS('Sample - Superstore'!R:R,'Sample - Superstore'!$V:$V,$A4444,'Sample - Superstore'!$N:$N,$B4444)</f>
        <v>307.666</v>
      </c>
      <c r="G4444" s="43" t="str">
        <f>IF(OR($F4444&lt;Lower_Limit,$F4444&gt;Upper_Limit),TRUE,IF($F4444&gt;Upper_percentile,"P99",IF($F4444&lt;Lower_percentile,"P01","")))</f>
        <v/>
      </c>
      <c r="H4444" s="44">
        <f>SUMIFS('Sample - Superstore'!S:S,'Sample - Superstore'!$V:$V,$A4444,'Sample - Superstore'!$N:$N,$B4444)</f>
        <v>2</v>
      </c>
      <c r="I4444" s="45">
        <f>SUMIFS('Sample - Superstore'!T:T,'Sample - Superstore'!$V:$V,$A4444,'Sample - Superstore'!$N:$N,$B4444)</f>
        <v>0.15</v>
      </c>
      <c r="J4444" s="42">
        <f>SUMIFS('Sample - Superstore'!U:U,'Sample - Superstore'!$V:$V,$A4444,'Sample - Superstore'!$N:$N,$B4444)</f>
        <v>-14.4784</v>
      </c>
      <c r="N4444" s="40"/>
    </row>
    <row r="4445">
      <c r="A4445" s="41" t="s">
        <v>8641</v>
      </c>
      <c r="B4445" s="36" t="s">
        <v>1300</v>
      </c>
      <c r="C4445" s="36" t="s">
        <v>51</v>
      </c>
      <c r="D4445" s="36" t="s">
        <v>272</v>
      </c>
      <c r="E4445" s="36" t="s">
        <v>722</v>
      </c>
      <c r="F4445" s="42">
        <f>SUMIFS('Sample - Superstore'!R:R,'Sample - Superstore'!$V:$V,$A4445,'Sample - Superstore'!$N:$N,$B4445)</f>
        <v>11.84184765</v>
      </c>
      <c r="G4445" s="43" t="str">
        <f>IF(OR($F4445&lt;Lower_Limit,$F4445&gt;Upper_Limit),TRUE,IF($F4445&gt;Upper_percentile,"P99",IF($F4445&lt;Lower_percentile,"P01","")))</f>
        <v/>
      </c>
      <c r="H4445" s="44">
        <f>SUMIFS('Sample - Superstore'!S:S,'Sample - Superstore'!$V:$V,$A4445,'Sample - Superstore'!$N:$N,$B4445)</f>
        <v>3</v>
      </c>
      <c r="I4445" s="45">
        <f>SUMIFS('Sample - Superstore'!T:T,'Sample - Superstore'!$V:$V,$A4445,'Sample - Superstore'!$N:$N,$B4445)</f>
        <v>0.2</v>
      </c>
      <c r="J4445" s="42">
        <f>SUMIFS('Sample - Superstore'!U:U,'Sample - Superstore'!$V:$V,$A4445,'Sample - Superstore'!$N:$N,$B4445)</f>
        <v>3.70057739</v>
      </c>
      <c r="N4445" s="40"/>
    </row>
    <row r="4446">
      <c r="A4446" s="41" t="s">
        <v>8641</v>
      </c>
      <c r="B4446" s="36" t="s">
        <v>5991</v>
      </c>
      <c r="C4446" s="36" t="s">
        <v>39</v>
      </c>
      <c r="D4446" s="36" t="s">
        <v>40</v>
      </c>
      <c r="E4446" s="36" t="s">
        <v>5992</v>
      </c>
      <c r="F4446" s="42">
        <f>SUMIFS('Sample - Superstore'!R:R,'Sample - Superstore'!$V:$V,$A4446,'Sample - Superstore'!$N:$N,$B4446)</f>
        <v>140.5443475</v>
      </c>
      <c r="G4446" s="43" t="str">
        <f>IF(OR($F4446&lt;Lower_Limit,$F4446&gt;Upper_Limit),TRUE,IF($F4446&gt;Upper_percentile,"P99",IF($F4446&lt;Lower_percentile,"P01","")))</f>
        <v/>
      </c>
      <c r="H4446" s="44">
        <f>SUMIFS('Sample - Superstore'!S:S,'Sample - Superstore'!$V:$V,$A4446,'Sample - Superstore'!$N:$N,$B4446)</f>
        <v>2</v>
      </c>
      <c r="I4446" s="45">
        <f>SUMIFS('Sample - Superstore'!T:T,'Sample - Superstore'!$V:$V,$A4446,'Sample - Superstore'!$N:$N,$B4446)</f>
        <v>0.2</v>
      </c>
      <c r="J4446" s="42">
        <f>SUMIFS('Sample - Superstore'!U:U,'Sample - Superstore'!$V:$V,$A4446,'Sample - Superstore'!$N:$N,$B4446)</f>
        <v>10.54082606</v>
      </c>
      <c r="N4446" s="40"/>
    </row>
    <row r="4447">
      <c r="A4447" s="41" t="s">
        <v>8641</v>
      </c>
      <c r="B4447" s="36" t="s">
        <v>5250</v>
      </c>
      <c r="C4447" s="36" t="s">
        <v>35</v>
      </c>
      <c r="D4447" s="36" t="s">
        <v>73</v>
      </c>
      <c r="E4447" s="36" t="s">
        <v>1498</v>
      </c>
      <c r="F4447" s="42">
        <f>SUMIFS('Sample - Superstore'!R:R,'Sample - Superstore'!$V:$V,$A4447,'Sample - Superstore'!$N:$N,$B4447)</f>
        <v>404.3174246</v>
      </c>
      <c r="G4447" s="43" t="str">
        <f>IF(OR($F4447&lt;Lower_Limit,$F4447&gt;Upper_Limit),TRUE,IF($F4447&gt;Upper_percentile,"P99",IF($F4447&lt;Lower_percentile,"P01","")))</f>
        <v/>
      </c>
      <c r="H4447" s="44">
        <f>SUMIFS('Sample - Superstore'!S:S,'Sample - Superstore'!$V:$V,$A4447,'Sample - Superstore'!$N:$N,$B4447)</f>
        <v>7</v>
      </c>
      <c r="I4447" s="45">
        <f>SUMIFS('Sample - Superstore'!T:T,'Sample - Superstore'!$V:$V,$A4447,'Sample - Superstore'!$N:$N,$B4447)</f>
        <v>0.7</v>
      </c>
      <c r="J4447" s="42">
        <f>SUMIFS('Sample - Superstore'!U:U,'Sample - Superstore'!$V:$V,$A4447,'Sample - Superstore'!$N:$N,$B4447)</f>
        <v>-40.38586458</v>
      </c>
      <c r="N4447" s="40"/>
    </row>
    <row r="4448">
      <c r="A4448" s="41" t="s">
        <v>8641</v>
      </c>
      <c r="B4448" s="36" t="s">
        <v>4180</v>
      </c>
      <c r="C4448" s="36" t="s">
        <v>51</v>
      </c>
      <c r="D4448" s="36" t="s">
        <v>76</v>
      </c>
      <c r="E4448" s="36" t="s">
        <v>4181</v>
      </c>
      <c r="F4448" s="42">
        <f>SUMIFS('Sample - Superstore'!R:R,'Sample - Superstore'!$V:$V,$A4448,'Sample - Superstore'!$N:$N,$B4448)</f>
        <v>5.365432099</v>
      </c>
      <c r="G4448" s="43" t="str">
        <f>IF(OR($F4448&lt;Lower_Limit,$F4448&gt;Upper_Limit),TRUE,IF($F4448&gt;Upper_percentile,"P99",IF($F4448&lt;Lower_percentile,"P01","")))</f>
        <v/>
      </c>
      <c r="H4448" s="44">
        <f>SUMIFS('Sample - Superstore'!S:S,'Sample - Superstore'!$V:$V,$A4448,'Sample - Superstore'!$N:$N,$B4448)</f>
        <v>5</v>
      </c>
      <c r="I4448" s="45">
        <f>SUMIFS('Sample - Superstore'!T:T,'Sample - Superstore'!$V:$V,$A4448,'Sample - Superstore'!$N:$N,$B4448)</f>
        <v>0.8</v>
      </c>
      <c r="J4448" s="42">
        <f>SUMIFS('Sample - Superstore'!U:U,'Sample - Superstore'!$V:$V,$A4448,'Sample - Superstore'!$N:$N,$B4448)</f>
        <v>-8.048148148</v>
      </c>
      <c r="N4448" s="40"/>
    </row>
    <row r="4449">
      <c r="A4449" s="41" t="s">
        <v>8641</v>
      </c>
      <c r="B4449" s="36" t="s">
        <v>2843</v>
      </c>
      <c r="C4449" s="36" t="s">
        <v>51</v>
      </c>
      <c r="D4449" s="36" t="s">
        <v>52</v>
      </c>
      <c r="E4449" s="36" t="s">
        <v>2844</v>
      </c>
      <c r="F4449" s="42">
        <f>SUMIFS('Sample - Superstore'!R:R,'Sample - Superstore'!$V:$V,$A4449,'Sample - Superstore'!$N:$N,$B4449)</f>
        <v>162.3472263</v>
      </c>
      <c r="G4449" s="43" t="str">
        <f>IF(OR($F4449&lt;Lower_Limit,$F4449&gt;Upper_Limit),TRUE,IF($F4449&gt;Upper_percentile,"P99",IF($F4449&lt;Lower_percentile,"P01","")))</f>
        <v/>
      </c>
      <c r="H4449" s="44">
        <f>SUMIFS('Sample - Superstore'!S:S,'Sample - Superstore'!$V:$V,$A4449,'Sample - Superstore'!$N:$N,$B4449)</f>
        <v>3</v>
      </c>
      <c r="I4449" s="45">
        <f>SUMIFS('Sample - Superstore'!T:T,'Sample - Superstore'!$V:$V,$A4449,'Sample - Superstore'!$N:$N,$B4449)</f>
        <v>0</v>
      </c>
      <c r="J4449" s="42">
        <f>SUMIFS('Sample - Superstore'!U:U,'Sample - Superstore'!$V:$V,$A4449,'Sample - Superstore'!$N:$N,$B4449)</f>
        <v>42.21027885</v>
      </c>
      <c r="N4449" s="40"/>
    </row>
    <row r="4450">
      <c r="A4450" s="41" t="s">
        <v>8641</v>
      </c>
      <c r="B4450" s="36" t="s">
        <v>2220</v>
      </c>
      <c r="C4450" s="36" t="s">
        <v>39</v>
      </c>
      <c r="D4450" s="36" t="s">
        <v>40</v>
      </c>
      <c r="E4450" s="36" t="s">
        <v>2221</v>
      </c>
      <c r="F4450" s="42">
        <f>SUMIFS('Sample - Superstore'!R:R,'Sample - Superstore'!$V:$V,$A4450,'Sample - Superstore'!$N:$N,$B4450)</f>
        <v>496.4681778</v>
      </c>
      <c r="G4450" s="43" t="str">
        <f>IF(OR($F4450&lt;Lower_Limit,$F4450&gt;Upper_Limit),TRUE,IF($F4450&gt;Upper_percentile,"P99",IF($F4450&lt;Lower_percentile,"P01","")))</f>
        <v/>
      </c>
      <c r="H4450" s="44">
        <f>SUMIFS('Sample - Superstore'!S:S,'Sample - Superstore'!$V:$V,$A4450,'Sample - Superstore'!$N:$N,$B4450)</f>
        <v>5</v>
      </c>
      <c r="I4450" s="45">
        <f>SUMIFS('Sample - Superstore'!T:T,'Sample - Superstore'!$V:$V,$A4450,'Sample - Superstore'!$N:$N,$B4450)</f>
        <v>0.6</v>
      </c>
      <c r="J4450" s="42">
        <f>SUMIFS('Sample - Superstore'!U:U,'Sample - Superstore'!$V:$V,$A4450,'Sample - Superstore'!$N:$N,$B4450)</f>
        <v>-60.49153259</v>
      </c>
      <c r="N4450" s="40"/>
    </row>
    <row r="4451">
      <c r="A4451" s="41" t="s">
        <v>8641</v>
      </c>
      <c r="B4451" s="36" t="s">
        <v>4823</v>
      </c>
      <c r="C4451" s="36" t="s">
        <v>39</v>
      </c>
      <c r="D4451" s="36" t="s">
        <v>61</v>
      </c>
      <c r="E4451" s="36" t="s">
        <v>4824</v>
      </c>
      <c r="F4451" s="42">
        <f>SUMIFS('Sample - Superstore'!R:R,'Sample - Superstore'!$V:$V,$A4451,'Sample - Superstore'!$N:$N,$B4451)</f>
        <v>36</v>
      </c>
      <c r="G4451" s="43" t="str">
        <f>IF(OR($F4451&lt;Lower_Limit,$F4451&gt;Upper_Limit),TRUE,IF($F4451&gt;Upper_percentile,"P99",IF($F4451&lt;Lower_percentile,"P01","")))</f>
        <v/>
      </c>
      <c r="H4451" s="44">
        <f>SUMIFS('Sample - Superstore'!S:S,'Sample - Superstore'!$V:$V,$A4451,'Sample - Superstore'!$N:$N,$B4451)</f>
        <v>2</v>
      </c>
      <c r="I4451" s="45">
        <f>SUMIFS('Sample - Superstore'!T:T,'Sample - Superstore'!$V:$V,$A4451,'Sample - Superstore'!$N:$N,$B4451)</f>
        <v>0</v>
      </c>
      <c r="J4451" s="42">
        <f>SUMIFS('Sample - Superstore'!U:U,'Sample - Superstore'!$V:$V,$A4451,'Sample - Superstore'!$N:$N,$B4451)</f>
        <v>6.48</v>
      </c>
      <c r="N4451" s="40"/>
    </row>
    <row r="4452">
      <c r="A4452" s="41" t="s">
        <v>8641</v>
      </c>
      <c r="B4452" s="36" t="s">
        <v>3413</v>
      </c>
      <c r="C4452" s="36" t="s">
        <v>39</v>
      </c>
      <c r="D4452" s="36" t="s">
        <v>61</v>
      </c>
      <c r="E4452" s="36" t="s">
        <v>3414</v>
      </c>
      <c r="F4452" s="42">
        <f>SUMIFS('Sample - Superstore'!R:R,'Sample - Superstore'!$V:$V,$A4452,'Sample - Superstore'!$N:$N,$B4452)</f>
        <v>239.96</v>
      </c>
      <c r="G4452" s="43" t="str">
        <f>IF(OR($F4452&lt;Lower_Limit,$F4452&gt;Upper_Limit),TRUE,IF($F4452&gt;Upper_percentile,"P99",IF($F4452&lt;Lower_percentile,"P01","")))</f>
        <v/>
      </c>
      <c r="H4452" s="44">
        <f>SUMIFS('Sample - Superstore'!S:S,'Sample - Superstore'!$V:$V,$A4452,'Sample - Superstore'!$N:$N,$B4452)</f>
        <v>4</v>
      </c>
      <c r="I4452" s="45">
        <f>SUMIFS('Sample - Superstore'!T:T,'Sample - Superstore'!$V:$V,$A4452,'Sample - Superstore'!$N:$N,$B4452)</f>
        <v>0</v>
      </c>
      <c r="J4452" s="42">
        <f>SUMIFS('Sample - Superstore'!U:U,'Sample - Superstore'!$V:$V,$A4452,'Sample - Superstore'!$N:$N,$B4452)</f>
        <v>115.1808</v>
      </c>
      <c r="N4452" s="40"/>
    </row>
    <row r="4453">
      <c r="A4453" s="41" t="s">
        <v>8641</v>
      </c>
      <c r="B4453" s="36" t="s">
        <v>5278</v>
      </c>
      <c r="C4453" s="36" t="s">
        <v>51</v>
      </c>
      <c r="D4453" s="36" t="s">
        <v>52</v>
      </c>
      <c r="E4453" s="36" t="s">
        <v>5279</v>
      </c>
      <c r="F4453" s="42">
        <f>SUMIFS('Sample - Superstore'!R:R,'Sample - Superstore'!$V:$V,$A4453,'Sample - Superstore'!$N:$N,$B4453)</f>
        <v>40.68</v>
      </c>
      <c r="G4453" s="43" t="str">
        <f>IF(OR($F4453&lt;Lower_Limit,$F4453&gt;Upper_Limit),TRUE,IF($F4453&gt;Upper_percentile,"P99",IF($F4453&lt;Lower_percentile,"P01","")))</f>
        <v/>
      </c>
      <c r="H4453" s="44">
        <f>SUMIFS('Sample - Superstore'!S:S,'Sample - Superstore'!$V:$V,$A4453,'Sample - Superstore'!$N:$N,$B4453)</f>
        <v>2</v>
      </c>
      <c r="I4453" s="45">
        <f>SUMIFS('Sample - Superstore'!T:T,'Sample - Superstore'!$V:$V,$A4453,'Sample - Superstore'!$N:$N,$B4453)</f>
        <v>0</v>
      </c>
      <c r="J4453" s="42">
        <f>SUMIFS('Sample - Superstore'!U:U,'Sample - Superstore'!$V:$V,$A4453,'Sample - Superstore'!$N:$N,$B4453)</f>
        <v>0.4068</v>
      </c>
      <c r="N4453" s="40"/>
    </row>
    <row r="4454">
      <c r="A4454" s="41" t="s">
        <v>8641</v>
      </c>
      <c r="B4454" s="36" t="s">
        <v>3868</v>
      </c>
      <c r="C4454" s="36" t="s">
        <v>35</v>
      </c>
      <c r="D4454" s="36" t="s">
        <v>263</v>
      </c>
      <c r="E4454" s="36" t="s">
        <v>3869</v>
      </c>
      <c r="F4454" s="42">
        <f>SUMIFS('Sample - Superstore'!R:R,'Sample - Superstore'!$V:$V,$A4454,'Sample - Superstore'!$N:$N,$B4454)</f>
        <v>184.5144296</v>
      </c>
      <c r="G4454" s="43" t="str">
        <f>IF(OR($F4454&lt;Lower_Limit,$F4454&gt;Upper_Limit),TRUE,IF($F4454&gt;Upper_percentile,"P99",IF($F4454&lt;Lower_percentile,"P01","")))</f>
        <v/>
      </c>
      <c r="H4454" s="44">
        <f>SUMIFS('Sample - Superstore'!S:S,'Sample - Superstore'!$V:$V,$A4454,'Sample - Superstore'!$N:$N,$B4454)</f>
        <v>2</v>
      </c>
      <c r="I4454" s="45">
        <f>SUMIFS('Sample - Superstore'!T:T,'Sample - Superstore'!$V:$V,$A4454,'Sample - Superstore'!$N:$N,$B4454)</f>
        <v>0.1</v>
      </c>
      <c r="J4454" s="42">
        <f>SUMIFS('Sample - Superstore'!U:U,'Sample - Superstore'!$V:$V,$A4454,'Sample - Superstore'!$N:$N,$B4454)</f>
        <v>4.100320658</v>
      </c>
      <c r="N4454" s="40"/>
    </row>
    <row r="4455">
      <c r="A4455" s="41" t="s">
        <v>8641</v>
      </c>
      <c r="B4455" s="36" t="s">
        <v>7449</v>
      </c>
      <c r="C4455" s="36" t="s">
        <v>51</v>
      </c>
      <c r="D4455" s="36" t="s">
        <v>124</v>
      </c>
      <c r="E4455" s="36" t="s">
        <v>7450</v>
      </c>
      <c r="F4455" s="42">
        <f>SUMIFS('Sample - Superstore'!R:R,'Sample - Superstore'!$V:$V,$A4455,'Sample - Superstore'!$N:$N,$B4455)</f>
        <v>6.829076519</v>
      </c>
      <c r="G4455" s="43" t="str">
        <f>IF(OR($F4455&lt;Lower_Limit,$F4455&gt;Upper_Limit),TRUE,IF($F4455&gt;Upper_percentile,"P99",IF($F4455&lt;Lower_percentile,"P01","")))</f>
        <v/>
      </c>
      <c r="H4455" s="44">
        <f>SUMIFS('Sample - Superstore'!S:S,'Sample - Superstore'!$V:$V,$A4455,'Sample - Superstore'!$N:$N,$B4455)</f>
        <v>4</v>
      </c>
      <c r="I4455" s="45">
        <f>SUMIFS('Sample - Superstore'!T:T,'Sample - Superstore'!$V:$V,$A4455,'Sample - Superstore'!$N:$N,$B4455)</f>
        <v>0.2</v>
      </c>
      <c r="J4455" s="42">
        <f>SUMIFS('Sample - Superstore'!U:U,'Sample - Superstore'!$V:$V,$A4455,'Sample - Superstore'!$N:$N,$B4455)</f>
        <v>2.219449869</v>
      </c>
      <c r="N4455" s="40"/>
    </row>
    <row r="4456">
      <c r="A4456" s="41" t="s">
        <v>8641</v>
      </c>
      <c r="B4456" s="36" t="s">
        <v>5229</v>
      </c>
      <c r="C4456" s="36" t="s">
        <v>35</v>
      </c>
      <c r="D4456" s="36" t="s">
        <v>73</v>
      </c>
      <c r="E4456" s="36" t="s">
        <v>5230</v>
      </c>
      <c r="F4456" s="42">
        <f>SUMIFS('Sample - Superstore'!R:R,'Sample - Superstore'!$V:$V,$A4456,'Sample - Superstore'!$N:$N,$B4456)</f>
        <v>826.1681687</v>
      </c>
      <c r="G4456" s="43" t="str">
        <f>IF(OR($F4456&lt;Lower_Limit,$F4456&gt;Upper_Limit),TRUE,IF($F4456&gt;Upper_percentile,"P99",IF($F4456&lt;Lower_percentile,"P01","")))</f>
        <v/>
      </c>
      <c r="H4456" s="44">
        <f>SUMIFS('Sample - Superstore'!S:S,'Sample - Superstore'!$V:$V,$A4456,'Sample - Superstore'!$N:$N,$B4456)</f>
        <v>5</v>
      </c>
      <c r="I4456" s="45">
        <f>SUMIFS('Sample - Superstore'!T:T,'Sample - Superstore'!$V:$V,$A4456,'Sample - Superstore'!$N:$N,$B4456)</f>
        <v>0.5</v>
      </c>
      <c r="J4456" s="42">
        <f>SUMIFS('Sample - Superstore'!U:U,'Sample - Superstore'!$V:$V,$A4456,'Sample - Superstore'!$N:$N,$B4456)</f>
        <v>-545.2709914</v>
      </c>
      <c r="N4456" s="40"/>
    </row>
    <row r="4457">
      <c r="A4457" s="41" t="s">
        <v>8641</v>
      </c>
      <c r="B4457" s="36" t="s">
        <v>1921</v>
      </c>
      <c r="C4457" s="36" t="s">
        <v>35</v>
      </c>
      <c r="D4457" s="36" t="s">
        <v>73</v>
      </c>
      <c r="E4457" s="36" t="s">
        <v>1922</v>
      </c>
      <c r="F4457" s="42">
        <f>SUMIFS('Sample - Superstore'!R:R,'Sample - Superstore'!$V:$V,$A4457,'Sample - Superstore'!$N:$N,$B4457)</f>
        <v>84.38957407</v>
      </c>
      <c r="G4457" s="43" t="str">
        <f>IF(OR($F4457&lt;Lower_Limit,$F4457&gt;Upper_Limit),TRUE,IF($F4457&gt;Upper_percentile,"P99",IF($F4457&lt;Lower_percentile,"P01","")))</f>
        <v/>
      </c>
      <c r="H4457" s="44">
        <f>SUMIFS('Sample - Superstore'!S:S,'Sample - Superstore'!$V:$V,$A4457,'Sample - Superstore'!$N:$N,$B4457)</f>
        <v>3</v>
      </c>
      <c r="I4457" s="45">
        <f>SUMIFS('Sample - Superstore'!T:T,'Sample - Superstore'!$V:$V,$A4457,'Sample - Superstore'!$N:$N,$B4457)</f>
        <v>0.5</v>
      </c>
      <c r="J4457" s="42">
        <f>SUMIFS('Sample - Superstore'!U:U,'Sample - Superstore'!$V:$V,$A4457,'Sample - Superstore'!$N:$N,$B4457)</f>
        <v>-54.00932741</v>
      </c>
      <c r="N4457" s="40"/>
    </row>
    <row r="4458">
      <c r="A4458" s="41" t="s">
        <v>8641</v>
      </c>
      <c r="B4458" s="36" t="s">
        <v>3059</v>
      </c>
      <c r="C4458" s="36" t="s">
        <v>51</v>
      </c>
      <c r="D4458" s="36" t="s">
        <v>76</v>
      </c>
      <c r="E4458" s="36" t="s">
        <v>3060</v>
      </c>
      <c r="F4458" s="42">
        <f>SUMIFS('Sample - Superstore'!R:R,'Sample - Superstore'!$V:$V,$A4458,'Sample - Superstore'!$N:$N,$B4458)</f>
        <v>16.22832593</v>
      </c>
      <c r="G4458" s="43" t="str">
        <f>IF(OR($F4458&lt;Lower_Limit,$F4458&gt;Upper_Limit),TRUE,IF($F4458&gt;Upper_percentile,"P99",IF($F4458&lt;Lower_percentile,"P01","")))</f>
        <v/>
      </c>
      <c r="H4458" s="44">
        <f>SUMIFS('Sample - Superstore'!S:S,'Sample - Superstore'!$V:$V,$A4458,'Sample - Superstore'!$N:$N,$B4458)</f>
        <v>3</v>
      </c>
      <c r="I4458" s="45">
        <f>SUMIFS('Sample - Superstore'!T:T,'Sample - Superstore'!$V:$V,$A4458,'Sample - Superstore'!$N:$N,$B4458)</f>
        <v>0.2</v>
      </c>
      <c r="J4458" s="42">
        <f>SUMIFS('Sample - Superstore'!U:U,'Sample - Superstore'!$V:$V,$A4458,'Sample - Superstore'!$N:$N,$B4458)</f>
        <v>5.47706</v>
      </c>
      <c r="N4458" s="40"/>
    </row>
    <row r="4459">
      <c r="A4459" s="41" t="s">
        <v>8641</v>
      </c>
      <c r="B4459" s="36" t="s">
        <v>4398</v>
      </c>
      <c r="C4459" s="36" t="s">
        <v>35</v>
      </c>
      <c r="D4459" s="36" t="s">
        <v>36</v>
      </c>
      <c r="E4459" s="36" t="s">
        <v>4399</v>
      </c>
      <c r="F4459" s="42">
        <f>SUMIFS('Sample - Superstore'!R:R,'Sample - Superstore'!$V:$V,$A4459,'Sample - Superstore'!$N:$N,$B4459)</f>
        <v>954.714837</v>
      </c>
      <c r="G4459" s="43" t="str">
        <f>IF(OR($F4459&lt;Lower_Limit,$F4459&gt;Upper_Limit),TRUE,IF($F4459&gt;Upper_percentile,"P99",IF($F4459&lt;Lower_percentile,"P01","")))</f>
        <v/>
      </c>
      <c r="H4459" s="44">
        <f>SUMIFS('Sample - Superstore'!S:S,'Sample - Superstore'!$V:$V,$A4459,'Sample - Superstore'!$N:$N,$B4459)</f>
        <v>8</v>
      </c>
      <c r="I4459" s="45">
        <f>SUMIFS('Sample - Superstore'!T:T,'Sample - Superstore'!$V:$V,$A4459,'Sample - Superstore'!$N:$N,$B4459)</f>
        <v>0.35</v>
      </c>
      <c r="J4459" s="42">
        <f>SUMIFS('Sample - Superstore'!U:U,'Sample - Superstore'!$V:$V,$A4459,'Sample - Superstore'!$N:$N,$B4459)</f>
        <v>-13.35349185</v>
      </c>
      <c r="N4459" s="40"/>
    </row>
    <row r="4460">
      <c r="A4460" s="41" t="s">
        <v>8641</v>
      </c>
      <c r="B4460" s="36" t="s">
        <v>7794</v>
      </c>
      <c r="C4460" s="36" t="s">
        <v>51</v>
      </c>
      <c r="D4460" s="36" t="s">
        <v>124</v>
      </c>
      <c r="E4460" s="36" t="s">
        <v>7795</v>
      </c>
      <c r="F4460" s="42">
        <f>SUMIFS('Sample - Superstore'!R:R,'Sample - Superstore'!$V:$V,$A4460,'Sample - Superstore'!$N:$N,$B4460)</f>
        <v>24.03352263</v>
      </c>
      <c r="G4460" s="43" t="str">
        <f>IF(OR($F4460&lt;Lower_Limit,$F4460&gt;Upper_Limit),TRUE,IF($F4460&gt;Upper_percentile,"P99",IF($F4460&lt;Lower_percentile,"P01","")))</f>
        <v/>
      </c>
      <c r="H4460" s="44">
        <f>SUMIFS('Sample - Superstore'!S:S,'Sample - Superstore'!$V:$V,$A4460,'Sample - Superstore'!$N:$N,$B4460)</f>
        <v>2</v>
      </c>
      <c r="I4460" s="45">
        <f>SUMIFS('Sample - Superstore'!T:T,'Sample - Superstore'!$V:$V,$A4460,'Sample - Superstore'!$N:$N,$B4460)</f>
        <v>0</v>
      </c>
      <c r="J4460" s="42">
        <f>SUMIFS('Sample - Superstore'!U:U,'Sample - Superstore'!$V:$V,$A4460,'Sample - Superstore'!$N:$N,$B4460)</f>
        <v>11.29575564</v>
      </c>
      <c r="N4460" s="40"/>
    </row>
    <row r="4461">
      <c r="A4461" s="41" t="s">
        <v>8641</v>
      </c>
      <c r="B4461" s="36" t="s">
        <v>7796</v>
      </c>
      <c r="C4461" s="36" t="s">
        <v>51</v>
      </c>
      <c r="D4461" s="36" t="s">
        <v>76</v>
      </c>
      <c r="E4461" s="36" t="s">
        <v>7797</v>
      </c>
      <c r="F4461" s="42">
        <f>SUMIFS('Sample - Superstore'!R:R,'Sample - Superstore'!$V:$V,$A4461,'Sample - Superstore'!$N:$N,$B4461)</f>
        <v>23.09649383</v>
      </c>
      <c r="G4461" s="43" t="str">
        <f>IF(OR($F4461&lt;Lower_Limit,$F4461&gt;Upper_Limit),TRUE,IF($F4461&gt;Upper_percentile,"P99",IF($F4461&lt;Lower_percentile,"P01","")))</f>
        <v/>
      </c>
      <c r="H4461" s="44">
        <f>SUMIFS('Sample - Superstore'!S:S,'Sample - Superstore'!$V:$V,$A4461,'Sample - Superstore'!$N:$N,$B4461)</f>
        <v>6</v>
      </c>
      <c r="I4461" s="45">
        <f>SUMIFS('Sample - Superstore'!T:T,'Sample - Superstore'!$V:$V,$A4461,'Sample - Superstore'!$N:$N,$B4461)</f>
        <v>0.2</v>
      </c>
      <c r="J4461" s="42">
        <f>SUMIFS('Sample - Superstore'!U:U,'Sample - Superstore'!$V:$V,$A4461,'Sample - Superstore'!$N:$N,$B4461)</f>
        <v>7.795066667</v>
      </c>
      <c r="N4461" s="40"/>
    </row>
    <row r="4462">
      <c r="A4462" s="41" t="s">
        <v>8641</v>
      </c>
      <c r="B4462" s="36" t="s">
        <v>2903</v>
      </c>
      <c r="C4462" s="36" t="s">
        <v>51</v>
      </c>
      <c r="D4462" s="36" t="s">
        <v>93</v>
      </c>
      <c r="E4462" s="36" t="s">
        <v>2904</v>
      </c>
      <c r="F4462" s="42">
        <f>SUMIFS('Sample - Superstore'!R:R,'Sample - Superstore'!$V:$V,$A4462,'Sample - Superstore'!$N:$N,$B4462)</f>
        <v>85.02143539</v>
      </c>
      <c r="G4462" s="43" t="str">
        <f>IF(OR($F4462&lt;Lower_Limit,$F4462&gt;Upper_Limit),TRUE,IF($F4462&gt;Upper_percentile,"P99",IF($F4462&lt;Lower_percentile,"P01","")))</f>
        <v/>
      </c>
      <c r="H4462" s="44">
        <f>SUMIFS('Sample - Superstore'!S:S,'Sample - Superstore'!$V:$V,$A4462,'Sample - Superstore'!$N:$N,$B4462)</f>
        <v>7</v>
      </c>
      <c r="I4462" s="45">
        <f>SUMIFS('Sample - Superstore'!T:T,'Sample - Superstore'!$V:$V,$A4462,'Sample - Superstore'!$N:$N,$B4462)</f>
        <v>0.2</v>
      </c>
      <c r="J4462" s="42">
        <f>SUMIFS('Sample - Superstore'!U:U,'Sample - Superstore'!$V:$V,$A4462,'Sample - Superstore'!$N:$N,$B4462)</f>
        <v>7.439375597</v>
      </c>
      <c r="N4462" s="40"/>
    </row>
    <row r="4463">
      <c r="A4463" s="41" t="s">
        <v>8641</v>
      </c>
      <c r="B4463" s="36" t="s">
        <v>621</v>
      </c>
      <c r="C4463" s="36" t="s">
        <v>35</v>
      </c>
      <c r="D4463" s="36" t="s">
        <v>263</v>
      </c>
      <c r="E4463" s="36" t="s">
        <v>622</v>
      </c>
      <c r="F4463" s="42">
        <f>SUMIFS('Sample - Superstore'!R:R,'Sample - Superstore'!$V:$V,$A4463,'Sample - Superstore'!$N:$N,$B4463)</f>
        <v>321.7022494</v>
      </c>
      <c r="G4463" s="43" t="str">
        <f>IF(OR($F4463&lt;Lower_Limit,$F4463&gt;Upper_Limit),TRUE,IF($F4463&gt;Upper_percentile,"P99",IF($F4463&lt;Lower_percentile,"P01","")))</f>
        <v/>
      </c>
      <c r="H4463" s="44">
        <f>SUMIFS('Sample - Superstore'!S:S,'Sample - Superstore'!$V:$V,$A4463,'Sample - Superstore'!$N:$N,$B4463)</f>
        <v>3</v>
      </c>
      <c r="I4463" s="45">
        <f>SUMIFS('Sample - Superstore'!T:T,'Sample - Superstore'!$V:$V,$A4463,'Sample - Superstore'!$N:$N,$B4463)</f>
        <v>0.3</v>
      </c>
      <c r="J4463" s="42">
        <f>SUMIFS('Sample - Superstore'!U:U,'Sample - Superstore'!$V:$V,$A4463,'Sample - Superstore'!$N:$N,$B4463)</f>
        <v>-41.36171778</v>
      </c>
      <c r="N4463" s="40"/>
    </row>
    <row r="4464">
      <c r="A4464" s="41" t="s">
        <v>8641</v>
      </c>
      <c r="B4464" s="36" t="s">
        <v>2746</v>
      </c>
      <c r="C4464" s="36" t="s">
        <v>51</v>
      </c>
      <c r="D4464" s="36" t="s">
        <v>124</v>
      </c>
      <c r="E4464" s="36" t="s">
        <v>2747</v>
      </c>
      <c r="F4464" s="42">
        <f>SUMIFS('Sample - Superstore'!R:R,'Sample - Superstore'!$V:$V,$A4464,'Sample - Superstore'!$N:$N,$B4464)</f>
        <v>35.2</v>
      </c>
      <c r="G4464" s="43" t="str">
        <f>IF(OR($F4464&lt;Lower_Limit,$F4464&gt;Upper_Limit),TRUE,IF($F4464&gt;Upper_percentile,"P99",IF($F4464&lt;Lower_percentile,"P01","")))</f>
        <v/>
      </c>
      <c r="H4464" s="44">
        <f>SUMIFS('Sample - Superstore'!S:S,'Sample - Superstore'!$V:$V,$A4464,'Sample - Superstore'!$N:$N,$B4464)</f>
        <v>5</v>
      </c>
      <c r="I4464" s="45">
        <f>SUMIFS('Sample - Superstore'!T:T,'Sample - Superstore'!$V:$V,$A4464,'Sample - Superstore'!$N:$N,$B4464)</f>
        <v>0</v>
      </c>
      <c r="J4464" s="42">
        <f>SUMIFS('Sample - Superstore'!U:U,'Sample - Superstore'!$V:$V,$A4464,'Sample - Superstore'!$N:$N,$B4464)</f>
        <v>16.544</v>
      </c>
      <c r="N4464" s="40"/>
    </row>
    <row r="4465">
      <c r="A4465" s="41" t="s">
        <v>8641</v>
      </c>
      <c r="B4465" s="36" t="s">
        <v>608</v>
      </c>
      <c r="C4465" s="36" t="s">
        <v>35</v>
      </c>
      <c r="D4465" s="36" t="s">
        <v>263</v>
      </c>
      <c r="E4465" s="36" t="s">
        <v>609</v>
      </c>
      <c r="F4465" s="42">
        <f>SUMIFS('Sample - Superstore'!R:R,'Sample - Superstore'!$V:$V,$A4465,'Sample - Superstore'!$N:$N,$B4465)</f>
        <v>303.1868</v>
      </c>
      <c r="G4465" s="43" t="str">
        <f>IF(OR($F4465&lt;Lower_Limit,$F4465&gt;Upper_Limit),TRUE,IF($F4465&gt;Upper_percentile,"P99",IF($F4465&lt;Lower_percentile,"P01","")))</f>
        <v/>
      </c>
      <c r="H4465" s="44">
        <f>SUMIFS('Sample - Superstore'!S:S,'Sample - Superstore'!$V:$V,$A4465,'Sample - Superstore'!$N:$N,$B4465)</f>
        <v>3</v>
      </c>
      <c r="I4465" s="45">
        <f>SUMIFS('Sample - Superstore'!T:T,'Sample - Superstore'!$V:$V,$A4465,'Sample - Superstore'!$N:$N,$B4465)</f>
        <v>0.3</v>
      </c>
      <c r="J4465" s="42">
        <f>SUMIFS('Sample - Superstore'!U:U,'Sample - Superstore'!$V:$V,$A4465,'Sample - Superstore'!$N:$N,$B4465)</f>
        <v>-60.63736</v>
      </c>
      <c r="N4465" s="40"/>
    </row>
    <row r="4466">
      <c r="A4466" s="41" t="s">
        <v>8641</v>
      </c>
      <c r="B4466" s="36" t="s">
        <v>1802</v>
      </c>
      <c r="C4466" s="36" t="s">
        <v>35</v>
      </c>
      <c r="D4466" s="36" t="s">
        <v>263</v>
      </c>
      <c r="E4466" s="36" t="s">
        <v>1803</v>
      </c>
      <c r="F4466" s="42">
        <f>SUMIFS('Sample - Superstore'!R:R,'Sample - Superstore'!$V:$V,$A4466,'Sample - Superstore'!$N:$N,$B4466)</f>
        <v>322.7079506</v>
      </c>
      <c r="G4466" s="43" t="str">
        <f>IF(OR($F4466&lt;Lower_Limit,$F4466&gt;Upper_Limit),TRUE,IF($F4466&gt;Upper_percentile,"P99",IF($F4466&lt;Lower_percentile,"P01","")))</f>
        <v/>
      </c>
      <c r="H4466" s="44">
        <f>SUMIFS('Sample - Superstore'!S:S,'Sample - Superstore'!$V:$V,$A4466,'Sample - Superstore'!$N:$N,$B4466)</f>
        <v>14</v>
      </c>
      <c r="I4466" s="45">
        <f>SUMIFS('Sample - Superstore'!T:T,'Sample - Superstore'!$V:$V,$A4466,'Sample - Superstore'!$N:$N,$B4466)</f>
        <v>0.3</v>
      </c>
      <c r="J4466" s="42">
        <f>SUMIFS('Sample - Superstore'!U:U,'Sample - Superstore'!$V:$V,$A4466,'Sample - Superstore'!$N:$N,$B4466)</f>
        <v>-23.0505679</v>
      </c>
      <c r="N4466" s="40"/>
    </row>
    <row r="4467">
      <c r="A4467" s="41" t="s">
        <v>8641</v>
      </c>
      <c r="B4467" s="36" t="s">
        <v>7804</v>
      </c>
      <c r="C4467" s="36" t="s">
        <v>51</v>
      </c>
      <c r="D4467" s="36" t="s">
        <v>124</v>
      </c>
      <c r="E4467" s="36" t="s">
        <v>7805</v>
      </c>
      <c r="F4467" s="42">
        <f>SUMIFS('Sample - Superstore'!R:R,'Sample - Superstore'!$V:$V,$A4467,'Sample - Superstore'!$N:$N,$B4467)</f>
        <v>4.951074998</v>
      </c>
      <c r="G4467" s="43" t="str">
        <f>IF(OR($F4467&lt;Lower_Limit,$F4467&gt;Upper_Limit),TRUE,IF($F4467&gt;Upper_percentile,"P99",IF($F4467&lt;Lower_percentile,"P01","")))</f>
        <v/>
      </c>
      <c r="H4467" s="44">
        <f>SUMIFS('Sample - Superstore'!S:S,'Sample - Superstore'!$V:$V,$A4467,'Sample - Superstore'!$N:$N,$B4467)</f>
        <v>2</v>
      </c>
      <c r="I4467" s="45">
        <f>SUMIFS('Sample - Superstore'!T:T,'Sample - Superstore'!$V:$V,$A4467,'Sample - Superstore'!$N:$N,$B4467)</f>
        <v>0.2</v>
      </c>
      <c r="J4467" s="42">
        <f>SUMIFS('Sample - Superstore'!U:U,'Sample - Superstore'!$V:$V,$A4467,'Sample - Superstore'!$N:$N,$B4467)</f>
        <v>1.670987812</v>
      </c>
      <c r="N4467" s="40"/>
    </row>
    <row r="4468">
      <c r="A4468" s="41" t="s">
        <v>8641</v>
      </c>
      <c r="B4468" s="36" t="s">
        <v>3609</v>
      </c>
      <c r="C4468" s="36" t="s">
        <v>39</v>
      </c>
      <c r="D4468" s="36" t="s">
        <v>61</v>
      </c>
      <c r="E4468" s="36" t="s">
        <v>3610</v>
      </c>
      <c r="F4468" s="42">
        <f>SUMIFS('Sample - Superstore'!R:R,'Sample - Superstore'!$V:$V,$A4468,'Sample - Superstore'!$N:$N,$B4468)</f>
        <v>595</v>
      </c>
      <c r="G4468" s="43" t="str">
        <f>IF(OR($F4468&lt;Lower_Limit,$F4468&gt;Upper_Limit),TRUE,IF($F4468&gt;Upper_percentile,"P99",IF($F4468&lt;Lower_percentile,"P01","")))</f>
        <v/>
      </c>
      <c r="H4468" s="44">
        <f>SUMIFS('Sample - Superstore'!S:S,'Sample - Superstore'!$V:$V,$A4468,'Sample - Superstore'!$N:$N,$B4468)</f>
        <v>5</v>
      </c>
      <c r="I4468" s="45">
        <f>SUMIFS('Sample - Superstore'!T:T,'Sample - Superstore'!$V:$V,$A4468,'Sample - Superstore'!$N:$N,$B4468)</f>
        <v>0</v>
      </c>
      <c r="J4468" s="42">
        <f>SUMIFS('Sample - Superstore'!U:U,'Sample - Superstore'!$V:$V,$A4468,'Sample - Superstore'!$N:$N,$B4468)</f>
        <v>95.2</v>
      </c>
      <c r="N4468" s="40"/>
    </row>
    <row r="4469">
      <c r="A4469" s="41" t="s">
        <v>8641</v>
      </c>
      <c r="B4469" s="36" t="s">
        <v>2658</v>
      </c>
      <c r="C4469" s="36" t="s">
        <v>51</v>
      </c>
      <c r="D4469" s="36" t="s">
        <v>76</v>
      </c>
      <c r="E4469" s="36" t="s">
        <v>2659</v>
      </c>
      <c r="F4469" s="42">
        <f>SUMIFS('Sample - Superstore'!R:R,'Sample - Superstore'!$V:$V,$A4469,'Sample - Superstore'!$N:$N,$B4469)</f>
        <v>79.872</v>
      </c>
      <c r="G4469" s="43" t="str">
        <f>IF(OR($F4469&lt;Lower_Limit,$F4469&gt;Upper_Limit),TRUE,IF($F4469&gt;Upper_percentile,"P99",IF($F4469&lt;Lower_percentile,"P01","")))</f>
        <v/>
      </c>
      <c r="H4469" s="44">
        <f>SUMIFS('Sample - Superstore'!S:S,'Sample - Superstore'!$V:$V,$A4469,'Sample - Superstore'!$N:$N,$B4469)</f>
        <v>3</v>
      </c>
      <c r="I4469" s="45">
        <f>SUMIFS('Sample - Superstore'!T:T,'Sample - Superstore'!$V:$V,$A4469,'Sample - Superstore'!$N:$N,$B4469)</f>
        <v>0.2</v>
      </c>
      <c r="J4469" s="42">
        <f>SUMIFS('Sample - Superstore'!U:U,'Sample - Superstore'!$V:$V,$A4469,'Sample - Superstore'!$N:$N,$B4469)</f>
        <v>29.952</v>
      </c>
      <c r="N4469" s="40"/>
    </row>
    <row r="4470">
      <c r="A4470" s="41" t="s">
        <v>8641</v>
      </c>
      <c r="B4470" s="36" t="s">
        <v>7244</v>
      </c>
      <c r="C4470" s="36" t="s">
        <v>39</v>
      </c>
      <c r="D4470" s="36" t="s">
        <v>61</v>
      </c>
      <c r="E4470" s="36" t="s">
        <v>7245</v>
      </c>
      <c r="F4470" s="42">
        <f>SUMIFS('Sample - Superstore'!R:R,'Sample - Superstore'!$V:$V,$A4470,'Sample - Superstore'!$N:$N,$B4470)</f>
        <v>0.99</v>
      </c>
      <c r="G4470" s="43" t="str">
        <f>IF(OR($F4470&lt;Lower_Limit,$F4470&gt;Upper_Limit),TRUE,IF($F4470&gt;Upper_percentile,"P99",IF($F4470&lt;Lower_percentile,"P01","")))</f>
        <v>P01</v>
      </c>
      <c r="H4470" s="44">
        <f>SUMIFS('Sample - Superstore'!S:S,'Sample - Superstore'!$V:$V,$A4470,'Sample - Superstore'!$N:$N,$B4470)</f>
        <v>1</v>
      </c>
      <c r="I4470" s="45">
        <f>SUMIFS('Sample - Superstore'!T:T,'Sample - Superstore'!$V:$V,$A4470,'Sample - Superstore'!$N:$N,$B4470)</f>
        <v>0</v>
      </c>
      <c r="J4470" s="42">
        <f>SUMIFS('Sample - Superstore'!U:U,'Sample - Superstore'!$V:$V,$A4470,'Sample - Superstore'!$N:$N,$B4470)</f>
        <v>0.4356</v>
      </c>
      <c r="N4470" s="40"/>
    </row>
    <row r="4471">
      <c r="A4471" s="41" t="s">
        <v>8641</v>
      </c>
      <c r="B4471" s="36" t="s">
        <v>4703</v>
      </c>
      <c r="C4471" s="36" t="s">
        <v>51</v>
      </c>
      <c r="D4471" s="36" t="s">
        <v>76</v>
      </c>
      <c r="E4471" s="36" t="s">
        <v>4704</v>
      </c>
      <c r="F4471" s="42">
        <f>SUMIFS('Sample - Superstore'!R:R,'Sample - Superstore'!$V:$V,$A4471,'Sample - Superstore'!$N:$N,$B4471)</f>
        <v>101.84</v>
      </c>
      <c r="G4471" s="43" t="str">
        <f>IF(OR($F4471&lt;Lower_Limit,$F4471&gt;Upper_Limit),TRUE,IF($F4471&gt;Upper_percentile,"P99",IF($F4471&lt;Lower_percentile,"P01","")))</f>
        <v/>
      </c>
      <c r="H4471" s="44">
        <f>SUMIFS('Sample - Superstore'!S:S,'Sample - Superstore'!$V:$V,$A4471,'Sample - Superstore'!$N:$N,$B4471)</f>
        <v>5</v>
      </c>
      <c r="I4471" s="45">
        <f>SUMIFS('Sample - Superstore'!T:T,'Sample - Superstore'!$V:$V,$A4471,'Sample - Superstore'!$N:$N,$B4471)</f>
        <v>0.2</v>
      </c>
      <c r="J4471" s="42">
        <f>SUMIFS('Sample - Superstore'!U:U,'Sample - Superstore'!$V:$V,$A4471,'Sample - Superstore'!$N:$N,$B4471)</f>
        <v>36.917</v>
      </c>
      <c r="N4471" s="40"/>
    </row>
    <row r="4472">
      <c r="A4472" s="41" t="s">
        <v>8641</v>
      </c>
      <c r="B4472" s="36" t="s">
        <v>1983</v>
      </c>
      <c r="C4472" s="36" t="s">
        <v>39</v>
      </c>
      <c r="D4472" s="36" t="s">
        <v>61</v>
      </c>
      <c r="E4472" s="36" t="s">
        <v>1984</v>
      </c>
      <c r="F4472" s="42">
        <f>SUMIFS('Sample - Superstore'!R:R,'Sample - Superstore'!$V:$V,$A4472,'Sample - Superstore'!$N:$N,$B4472)</f>
        <v>435.84</v>
      </c>
      <c r="G4472" s="43" t="str">
        <f>IF(OR($F4472&lt;Lower_Limit,$F4472&gt;Upper_Limit),TRUE,IF($F4472&gt;Upper_percentile,"P99",IF($F4472&lt;Lower_percentile,"P01","")))</f>
        <v/>
      </c>
      <c r="H4472" s="44">
        <f>SUMIFS('Sample - Superstore'!S:S,'Sample - Superstore'!$V:$V,$A4472,'Sample - Superstore'!$N:$N,$B4472)</f>
        <v>12</v>
      </c>
      <c r="I4472" s="45">
        <f>SUMIFS('Sample - Superstore'!T:T,'Sample - Superstore'!$V:$V,$A4472,'Sample - Superstore'!$N:$N,$B4472)</f>
        <v>0</v>
      </c>
      <c r="J4472" s="42">
        <f>SUMIFS('Sample - Superstore'!U:U,'Sample - Superstore'!$V:$V,$A4472,'Sample - Superstore'!$N:$N,$B4472)</f>
        <v>130.752</v>
      </c>
      <c r="N4472" s="40"/>
    </row>
    <row r="4473">
      <c r="A4473" s="41" t="s">
        <v>8641</v>
      </c>
      <c r="B4473" s="36" t="s">
        <v>2401</v>
      </c>
      <c r="C4473" s="36" t="s">
        <v>51</v>
      </c>
      <c r="D4473" s="36" t="s">
        <v>93</v>
      </c>
      <c r="E4473" s="36" t="s">
        <v>2402</v>
      </c>
      <c r="F4473" s="42">
        <f>SUMIFS('Sample - Superstore'!R:R,'Sample - Superstore'!$V:$V,$A4473,'Sample - Superstore'!$N:$N,$B4473)</f>
        <v>5.88</v>
      </c>
      <c r="G4473" s="43" t="str">
        <f>IF(OR($F4473&lt;Lower_Limit,$F4473&gt;Upper_Limit),TRUE,IF($F4473&gt;Upper_percentile,"P99",IF($F4473&lt;Lower_percentile,"P01","")))</f>
        <v/>
      </c>
      <c r="H4473" s="44">
        <f>SUMIFS('Sample - Superstore'!S:S,'Sample - Superstore'!$V:$V,$A4473,'Sample - Superstore'!$N:$N,$B4473)</f>
        <v>2</v>
      </c>
      <c r="I4473" s="45">
        <f>SUMIFS('Sample - Superstore'!T:T,'Sample - Superstore'!$V:$V,$A4473,'Sample - Superstore'!$N:$N,$B4473)</f>
        <v>0</v>
      </c>
      <c r="J4473" s="42">
        <f>SUMIFS('Sample - Superstore'!U:U,'Sample - Superstore'!$V:$V,$A4473,'Sample - Superstore'!$N:$N,$B4473)</f>
        <v>1.5876</v>
      </c>
      <c r="N4473" s="40"/>
    </row>
    <row r="4474">
      <c r="A4474" s="41" t="s">
        <v>8641</v>
      </c>
      <c r="B4474" s="36" t="s">
        <v>6414</v>
      </c>
      <c r="C4474" s="36" t="s">
        <v>39</v>
      </c>
      <c r="D4474" s="36" t="s">
        <v>61</v>
      </c>
      <c r="E4474" s="36" t="s">
        <v>6415</v>
      </c>
      <c r="F4474" s="42">
        <f>SUMIFS('Sample - Superstore'!R:R,'Sample - Superstore'!$V:$V,$A4474,'Sample - Superstore'!$N:$N,$B4474)</f>
        <v>50.67930864</v>
      </c>
      <c r="G4474" s="43" t="str">
        <f>IF(OR($F4474&lt;Lower_Limit,$F4474&gt;Upper_Limit),TRUE,IF($F4474&gt;Upper_percentile,"P99",IF($F4474&lt;Lower_percentile,"P01","")))</f>
        <v/>
      </c>
      <c r="H4474" s="44">
        <f>SUMIFS('Sample - Superstore'!S:S,'Sample - Superstore'!$V:$V,$A4474,'Sample - Superstore'!$N:$N,$B4474)</f>
        <v>2</v>
      </c>
      <c r="I4474" s="45">
        <f>SUMIFS('Sample - Superstore'!T:T,'Sample - Superstore'!$V:$V,$A4474,'Sample - Superstore'!$N:$N,$B4474)</f>
        <v>0.2</v>
      </c>
      <c r="J4474" s="42">
        <f>SUMIFS('Sample - Superstore'!U:U,'Sample - Superstore'!$V:$V,$A4474,'Sample - Superstore'!$N:$N,$B4474)</f>
        <v>-1.900474074</v>
      </c>
      <c r="N4474" s="40"/>
    </row>
    <row r="4475">
      <c r="A4475" s="41" t="s">
        <v>8641</v>
      </c>
      <c r="B4475" s="36" t="s">
        <v>2686</v>
      </c>
      <c r="C4475" s="36" t="s">
        <v>39</v>
      </c>
      <c r="D4475" s="36" t="s">
        <v>61</v>
      </c>
      <c r="E4475" s="36" t="s">
        <v>2687</v>
      </c>
      <c r="F4475" s="42">
        <f>SUMIFS('Sample - Superstore'!R:R,'Sample - Superstore'!$V:$V,$A4475,'Sample - Superstore'!$N:$N,$B4475)</f>
        <v>87.61481481</v>
      </c>
      <c r="G4475" s="43" t="str">
        <f>IF(OR($F4475&lt;Lower_Limit,$F4475&gt;Upper_Limit),TRUE,IF($F4475&gt;Upper_percentile,"P99",IF($F4475&lt;Lower_percentile,"P01","")))</f>
        <v/>
      </c>
      <c r="H4475" s="44">
        <f>SUMIFS('Sample - Superstore'!S:S,'Sample - Superstore'!$V:$V,$A4475,'Sample - Superstore'!$N:$N,$B4475)</f>
        <v>5</v>
      </c>
      <c r="I4475" s="45">
        <f>SUMIFS('Sample - Superstore'!T:T,'Sample - Superstore'!$V:$V,$A4475,'Sample - Superstore'!$N:$N,$B4475)</f>
        <v>0.2</v>
      </c>
      <c r="J4475" s="42">
        <f>SUMIFS('Sample - Superstore'!U:U,'Sample - Superstore'!$V:$V,$A4475,'Sample - Superstore'!$N:$N,$B4475)</f>
        <v>2.834074074</v>
      </c>
      <c r="N4475" s="40"/>
    </row>
    <row r="4476">
      <c r="A4476" s="41" t="s">
        <v>8641</v>
      </c>
      <c r="B4476" s="36" t="s">
        <v>4776</v>
      </c>
      <c r="C4476" s="36" t="s">
        <v>51</v>
      </c>
      <c r="D4476" s="36" t="s">
        <v>272</v>
      </c>
      <c r="E4476" s="36" t="s">
        <v>4777</v>
      </c>
      <c r="F4476" s="42">
        <f>SUMIFS('Sample - Superstore'!R:R,'Sample - Superstore'!$V:$V,$A4476,'Sample - Superstore'!$N:$N,$B4476)</f>
        <v>22.68806584</v>
      </c>
      <c r="G4476" s="43" t="str">
        <f>IF(OR($F4476&lt;Lower_Limit,$F4476&gt;Upper_Limit),TRUE,IF($F4476&gt;Upper_percentile,"P99",IF($F4476&lt;Lower_percentile,"P01","")))</f>
        <v/>
      </c>
      <c r="H4476" s="44">
        <f>SUMIFS('Sample - Superstore'!S:S,'Sample - Superstore'!$V:$V,$A4476,'Sample - Superstore'!$N:$N,$B4476)</f>
        <v>5</v>
      </c>
      <c r="I4476" s="45">
        <f>SUMIFS('Sample - Superstore'!T:T,'Sample - Superstore'!$V:$V,$A4476,'Sample - Superstore'!$N:$N,$B4476)</f>
        <v>0</v>
      </c>
      <c r="J4476" s="42">
        <f>SUMIFS('Sample - Superstore'!U:U,'Sample - Superstore'!$V:$V,$A4476,'Sample - Superstore'!$N:$N,$B4476)</f>
        <v>11.11715226</v>
      </c>
      <c r="N4476" s="40"/>
    </row>
    <row r="4477">
      <c r="A4477" s="41" t="s">
        <v>8641</v>
      </c>
      <c r="B4477" s="36" t="s">
        <v>716</v>
      </c>
      <c r="C4477" s="36" t="s">
        <v>35</v>
      </c>
      <c r="D4477" s="36" t="s">
        <v>121</v>
      </c>
      <c r="E4477" s="36" t="s">
        <v>717</v>
      </c>
      <c r="F4477" s="42">
        <f>SUMIFS('Sample - Superstore'!R:R,'Sample - Superstore'!$V:$V,$A4477,'Sample - Superstore'!$N:$N,$B4477)</f>
        <v>51.30798354</v>
      </c>
      <c r="G4477" s="43" t="str">
        <f>IF(OR($F4477&lt;Lower_Limit,$F4477&gt;Upper_Limit),TRUE,IF($F4477&gt;Upper_percentile,"P99",IF($F4477&lt;Lower_percentile,"P01","")))</f>
        <v/>
      </c>
      <c r="H4477" s="44">
        <f>SUMIFS('Sample - Superstore'!S:S,'Sample - Superstore'!$V:$V,$A4477,'Sample - Superstore'!$N:$N,$B4477)</f>
        <v>2</v>
      </c>
      <c r="I4477" s="45">
        <f>SUMIFS('Sample - Superstore'!T:T,'Sample - Superstore'!$V:$V,$A4477,'Sample - Superstore'!$N:$N,$B4477)</f>
        <v>0</v>
      </c>
      <c r="J4477" s="42">
        <f>SUMIFS('Sample - Superstore'!U:U,'Sample - Superstore'!$V:$V,$A4477,'Sample - Superstore'!$N:$N,$B4477)</f>
        <v>22.06243292</v>
      </c>
      <c r="N4477" s="40"/>
    </row>
    <row r="4478">
      <c r="A4478" s="41" t="s">
        <v>8641</v>
      </c>
      <c r="B4478" s="36" t="s">
        <v>7582</v>
      </c>
      <c r="C4478" s="36" t="s">
        <v>35</v>
      </c>
      <c r="D4478" s="36" t="s">
        <v>36</v>
      </c>
      <c r="E4478" s="36" t="s">
        <v>7583</v>
      </c>
      <c r="F4478" s="42">
        <f>SUMIFS('Sample - Superstore'!R:R,'Sample - Superstore'!$V:$V,$A4478,'Sample - Superstore'!$N:$N,$B4478)</f>
        <v>2731.31358</v>
      </c>
      <c r="G4478" s="43" t="str">
        <f>IF(OR($F4478&lt;Lower_Limit,$F4478&gt;Upper_Limit),TRUE,IF($F4478&gt;Upper_percentile,"P99",IF($F4478&lt;Lower_percentile,"P01","")))</f>
        <v/>
      </c>
      <c r="H4478" s="44">
        <f>SUMIFS('Sample - Superstore'!S:S,'Sample - Superstore'!$V:$V,$A4478,'Sample - Superstore'!$N:$N,$B4478)</f>
        <v>5</v>
      </c>
      <c r="I4478" s="45">
        <f>SUMIFS('Sample - Superstore'!T:T,'Sample - Superstore'!$V:$V,$A4478,'Sample - Superstore'!$N:$N,$B4478)</f>
        <v>0</v>
      </c>
      <c r="J4478" s="42">
        <f>SUMIFS('Sample - Superstore'!U:U,'Sample - Superstore'!$V:$V,$A4478,'Sample - Superstore'!$N:$N,$B4478)</f>
        <v>163.8788148</v>
      </c>
      <c r="N4478" s="40"/>
    </row>
    <row r="4479">
      <c r="A4479" s="41" t="s">
        <v>8641</v>
      </c>
      <c r="B4479" s="36" t="s">
        <v>4127</v>
      </c>
      <c r="C4479" s="36" t="s">
        <v>39</v>
      </c>
      <c r="D4479" s="36" t="s">
        <v>40</v>
      </c>
      <c r="E4479" s="36" t="s">
        <v>4128</v>
      </c>
      <c r="F4479" s="42">
        <f>SUMIFS('Sample - Superstore'!R:R,'Sample - Superstore'!$V:$V,$A4479,'Sample - Superstore'!$N:$N,$B4479)</f>
        <v>468.3932181</v>
      </c>
      <c r="G4479" s="43" t="str">
        <f>IF(OR($F4479&lt;Lower_Limit,$F4479&gt;Upper_Limit),TRUE,IF($F4479&gt;Upper_percentile,"P99",IF($F4479&lt;Lower_percentile,"P01","")))</f>
        <v/>
      </c>
      <c r="H4479" s="44">
        <f>SUMIFS('Sample - Superstore'!S:S,'Sample - Superstore'!$V:$V,$A4479,'Sample - Superstore'!$N:$N,$B4479)</f>
        <v>7</v>
      </c>
      <c r="I4479" s="45">
        <f>SUMIFS('Sample - Superstore'!T:T,'Sample - Superstore'!$V:$V,$A4479,'Sample - Superstore'!$N:$N,$B4479)</f>
        <v>0.2</v>
      </c>
      <c r="J4479" s="42">
        <f>SUMIFS('Sample - Superstore'!U:U,'Sample - Superstore'!$V:$V,$A4479,'Sample - Superstore'!$N:$N,$B4479)</f>
        <v>35.12949136</v>
      </c>
      <c r="N4479" s="40"/>
    </row>
    <row r="4480">
      <c r="A4480" s="41" t="s">
        <v>8641</v>
      </c>
      <c r="B4480" s="36" t="s">
        <v>868</v>
      </c>
      <c r="C4480" s="36" t="s">
        <v>51</v>
      </c>
      <c r="D4480" s="36" t="s">
        <v>124</v>
      </c>
      <c r="E4480" s="36" t="s">
        <v>869</v>
      </c>
      <c r="F4480" s="42">
        <f>SUMIFS('Sample - Superstore'!R:R,'Sample - Superstore'!$V:$V,$A4480,'Sample - Superstore'!$N:$N,$B4480)</f>
        <v>13.14133333</v>
      </c>
      <c r="G4480" s="43" t="str">
        <f>IF(OR($F4480&lt;Lower_Limit,$F4480&gt;Upper_Limit),TRUE,IF($F4480&gt;Upper_percentile,"P99",IF($F4480&lt;Lower_percentile,"P01","")))</f>
        <v/>
      </c>
      <c r="H4480" s="44">
        <f>SUMIFS('Sample - Superstore'!S:S,'Sample - Superstore'!$V:$V,$A4480,'Sample - Superstore'!$N:$N,$B4480)</f>
        <v>2</v>
      </c>
      <c r="I4480" s="45">
        <f>SUMIFS('Sample - Superstore'!T:T,'Sample - Superstore'!$V:$V,$A4480,'Sample - Superstore'!$N:$N,$B4480)</f>
        <v>0.2</v>
      </c>
      <c r="J4480" s="42">
        <f>SUMIFS('Sample - Superstore'!U:U,'Sample - Superstore'!$V:$V,$A4480,'Sample - Superstore'!$N:$N,$B4480)</f>
        <v>4.763733333</v>
      </c>
      <c r="N4480" s="40"/>
    </row>
    <row r="4481">
      <c r="A4481" s="41" t="s">
        <v>8641</v>
      </c>
      <c r="B4481" s="36" t="s">
        <v>2382</v>
      </c>
      <c r="C4481" s="36" t="s">
        <v>39</v>
      </c>
      <c r="D4481" s="36" t="s">
        <v>61</v>
      </c>
      <c r="E4481" s="36" t="s">
        <v>2383</v>
      </c>
      <c r="F4481" s="42">
        <f>SUMIFS('Sample - Superstore'!R:R,'Sample - Superstore'!$V:$V,$A4481,'Sample - Superstore'!$N:$N,$B4481)</f>
        <v>1003.699753</v>
      </c>
      <c r="G4481" s="43" t="str">
        <f>IF(OR($F4481&lt;Lower_Limit,$F4481&gt;Upper_Limit),TRUE,IF($F4481&gt;Upper_percentile,"P99",IF($F4481&lt;Lower_percentile,"P01","")))</f>
        <v/>
      </c>
      <c r="H4481" s="44">
        <f>SUMIFS('Sample - Superstore'!S:S,'Sample - Superstore'!$V:$V,$A4481,'Sample - Superstore'!$N:$N,$B4481)</f>
        <v>3</v>
      </c>
      <c r="I4481" s="45">
        <f>SUMIFS('Sample - Superstore'!T:T,'Sample - Superstore'!$V:$V,$A4481,'Sample - Superstore'!$N:$N,$B4481)</f>
        <v>0.2</v>
      </c>
      <c r="J4481" s="42">
        <f>SUMIFS('Sample - Superstore'!U:U,'Sample - Superstore'!$V:$V,$A4481,'Sample - Superstore'!$N:$N,$B4481)</f>
        <v>163.1012099</v>
      </c>
      <c r="N4481" s="40"/>
    </row>
    <row r="4482">
      <c r="A4482" s="41" t="s">
        <v>8641</v>
      </c>
      <c r="B4482" s="36" t="s">
        <v>3424</v>
      </c>
      <c r="C4482" s="36" t="s">
        <v>35</v>
      </c>
      <c r="D4482" s="36" t="s">
        <v>73</v>
      </c>
      <c r="E4482" s="36" t="s">
        <v>3425</v>
      </c>
      <c r="F4482" s="42">
        <f>SUMIFS('Sample - Superstore'!R:R,'Sample - Superstore'!$V:$V,$A4482,'Sample - Superstore'!$N:$N,$B4482)</f>
        <v>853.4565926</v>
      </c>
      <c r="G4482" s="43" t="str">
        <f>IF(OR($F4482&lt;Lower_Limit,$F4482&gt;Upper_Limit),TRUE,IF($F4482&gt;Upper_percentile,"P99",IF($F4482&lt;Lower_percentile,"P01","")))</f>
        <v/>
      </c>
      <c r="H4482" s="44">
        <f>SUMIFS('Sample - Superstore'!S:S,'Sample - Superstore'!$V:$V,$A4482,'Sample - Superstore'!$N:$N,$B4482)</f>
        <v>3</v>
      </c>
      <c r="I4482" s="45">
        <f>SUMIFS('Sample - Superstore'!T:T,'Sample - Superstore'!$V:$V,$A4482,'Sample - Superstore'!$N:$N,$B4482)</f>
        <v>0.3</v>
      </c>
      <c r="J4482" s="42">
        <f>SUMIFS('Sample - Superstore'!U:U,'Sample - Superstore'!$V:$V,$A4482,'Sample - Superstore'!$N:$N,$B4482)</f>
        <v>-97.5378963</v>
      </c>
      <c r="N4482" s="40"/>
    </row>
    <row r="4483">
      <c r="A4483" s="41" t="s">
        <v>8641</v>
      </c>
      <c r="B4483" s="36" t="s">
        <v>4764</v>
      </c>
      <c r="C4483" s="36" t="s">
        <v>51</v>
      </c>
      <c r="D4483" s="36" t="s">
        <v>124</v>
      </c>
      <c r="E4483" s="36" t="s">
        <v>5629</v>
      </c>
      <c r="F4483" s="42">
        <f>SUMIFS('Sample - Superstore'!R:R,'Sample - Superstore'!$V:$V,$A4483,'Sample - Superstore'!$N:$N,$B4483)</f>
        <v>12.62419753</v>
      </c>
      <c r="G4483" s="43" t="str">
        <f>IF(OR($F4483&lt;Lower_Limit,$F4483&gt;Upper_Limit),TRUE,IF($F4483&gt;Upper_percentile,"P99",IF($F4483&lt;Lower_percentile,"P01","")))</f>
        <v/>
      </c>
      <c r="H4483" s="44">
        <f>SUMIFS('Sample - Superstore'!S:S,'Sample - Superstore'!$V:$V,$A4483,'Sample - Superstore'!$N:$N,$B4483)</f>
        <v>2</v>
      </c>
      <c r="I4483" s="45">
        <f>SUMIFS('Sample - Superstore'!T:T,'Sample - Superstore'!$V:$V,$A4483,'Sample - Superstore'!$N:$N,$B4483)</f>
        <v>0</v>
      </c>
      <c r="J4483" s="42">
        <f>SUMIFS('Sample - Superstore'!U:U,'Sample - Superstore'!$V:$V,$A4483,'Sample - Superstore'!$N:$N,$B4483)</f>
        <v>5.93337284</v>
      </c>
      <c r="N4483" s="40"/>
    </row>
    <row r="4484">
      <c r="A4484" s="41" t="s">
        <v>8641</v>
      </c>
      <c r="B4484" s="36" t="s">
        <v>7601</v>
      </c>
      <c r="C4484" s="36" t="s">
        <v>51</v>
      </c>
      <c r="D4484" s="36" t="s">
        <v>124</v>
      </c>
      <c r="E4484" s="36" t="s">
        <v>7602</v>
      </c>
      <c r="F4484" s="42">
        <f>SUMIFS('Sample - Superstore'!R:R,'Sample - Superstore'!$V:$V,$A4484,'Sample - Superstore'!$N:$N,$B4484)</f>
        <v>14.76851358</v>
      </c>
      <c r="G4484" s="43" t="str">
        <f>IF(OR($F4484&lt;Lower_Limit,$F4484&gt;Upper_Limit),TRUE,IF($F4484&gt;Upper_percentile,"P99",IF($F4484&lt;Lower_percentile,"P01","")))</f>
        <v/>
      </c>
      <c r="H4484" s="44">
        <f>SUMIFS('Sample - Superstore'!S:S,'Sample - Superstore'!$V:$V,$A4484,'Sample - Superstore'!$N:$N,$B4484)</f>
        <v>2</v>
      </c>
      <c r="I4484" s="45">
        <f>SUMIFS('Sample - Superstore'!T:T,'Sample - Superstore'!$V:$V,$A4484,'Sample - Superstore'!$N:$N,$B4484)</f>
        <v>0.2</v>
      </c>
      <c r="J4484" s="42">
        <f>SUMIFS('Sample - Superstore'!U:U,'Sample - Superstore'!$V:$V,$A4484,'Sample - Superstore'!$N:$N,$B4484)</f>
        <v>5.168979753</v>
      </c>
      <c r="N4484" s="40"/>
    </row>
    <row r="4485">
      <c r="A4485" s="41" t="s">
        <v>8641</v>
      </c>
      <c r="B4485" s="36" t="s">
        <v>7815</v>
      </c>
      <c r="C4485" s="36" t="s">
        <v>51</v>
      </c>
      <c r="D4485" s="36" t="s">
        <v>124</v>
      </c>
      <c r="E4485" s="36" t="s">
        <v>7816</v>
      </c>
      <c r="F4485" s="42">
        <f>SUMIFS('Sample - Superstore'!R:R,'Sample - Superstore'!$V:$V,$A4485,'Sample - Superstore'!$N:$N,$B4485)</f>
        <v>23.04537284</v>
      </c>
      <c r="G4485" s="43" t="str">
        <f>IF(OR($F4485&lt;Lower_Limit,$F4485&gt;Upper_Limit),TRUE,IF($F4485&gt;Upper_percentile,"P99",IF($F4485&lt;Lower_percentile,"P01","")))</f>
        <v/>
      </c>
      <c r="H4485" s="44">
        <f>SUMIFS('Sample - Superstore'!S:S,'Sample - Superstore'!$V:$V,$A4485,'Sample - Superstore'!$N:$N,$B4485)</f>
        <v>4</v>
      </c>
      <c r="I4485" s="45">
        <f>SUMIFS('Sample - Superstore'!T:T,'Sample - Superstore'!$V:$V,$A4485,'Sample - Superstore'!$N:$N,$B4485)</f>
        <v>0.2</v>
      </c>
      <c r="J4485" s="42">
        <f>SUMIFS('Sample - Superstore'!U:U,'Sample - Superstore'!$V:$V,$A4485,'Sample - Superstore'!$N:$N,$B4485)</f>
        <v>7.489746173</v>
      </c>
      <c r="N4485" s="40"/>
    </row>
    <row r="4486">
      <c r="A4486" s="41" t="s">
        <v>8641</v>
      </c>
      <c r="B4486" s="36" t="s">
        <v>2399</v>
      </c>
      <c r="C4486" s="36" t="s">
        <v>51</v>
      </c>
      <c r="D4486" s="36" t="s">
        <v>52</v>
      </c>
      <c r="E4486" s="36" t="s">
        <v>2400</v>
      </c>
      <c r="F4486" s="42">
        <f>SUMIFS('Sample - Superstore'!R:R,'Sample - Superstore'!$V:$V,$A4486,'Sample - Superstore'!$N:$N,$B4486)</f>
        <v>75.70891852</v>
      </c>
      <c r="G4486" s="43" t="str">
        <f>IF(OR($F4486&lt;Lower_Limit,$F4486&gt;Upper_Limit),TRUE,IF($F4486&gt;Upper_percentile,"P99",IF($F4486&lt;Lower_percentile,"P01","")))</f>
        <v/>
      </c>
      <c r="H4486" s="44">
        <f>SUMIFS('Sample - Superstore'!S:S,'Sample - Superstore'!$V:$V,$A4486,'Sample - Superstore'!$N:$N,$B4486)</f>
        <v>6</v>
      </c>
      <c r="I4486" s="45">
        <f>SUMIFS('Sample - Superstore'!T:T,'Sample - Superstore'!$V:$V,$A4486,'Sample - Superstore'!$N:$N,$B4486)</f>
        <v>0.2</v>
      </c>
      <c r="J4486" s="42">
        <f>SUMIFS('Sample - Superstore'!U:U,'Sample - Superstore'!$V:$V,$A4486,'Sample - Superstore'!$N:$N,$B4486)</f>
        <v>7.570891852</v>
      </c>
      <c r="N4486" s="40"/>
    </row>
    <row r="4487">
      <c r="A4487" s="41" t="s">
        <v>8641</v>
      </c>
      <c r="B4487" s="36" t="s">
        <v>7817</v>
      </c>
      <c r="C4487" s="36" t="s">
        <v>51</v>
      </c>
      <c r="D4487" s="36" t="s">
        <v>297</v>
      </c>
      <c r="E4487" s="36" t="s">
        <v>7818</v>
      </c>
      <c r="F4487" s="42">
        <f>SUMIFS('Sample - Superstore'!R:R,'Sample - Superstore'!$V:$V,$A4487,'Sample - Superstore'!$N:$N,$B4487)</f>
        <v>31.49466667</v>
      </c>
      <c r="G4487" s="43" t="str">
        <f>IF(OR($F4487&lt;Lower_Limit,$F4487&gt;Upper_Limit),TRUE,IF($F4487&gt;Upper_percentile,"P99",IF($F4487&lt;Lower_percentile,"P01","")))</f>
        <v/>
      </c>
      <c r="H4487" s="44">
        <f>SUMIFS('Sample - Superstore'!S:S,'Sample - Superstore'!$V:$V,$A4487,'Sample - Superstore'!$N:$N,$B4487)</f>
        <v>3</v>
      </c>
      <c r="I4487" s="45">
        <f>SUMIFS('Sample - Superstore'!T:T,'Sample - Superstore'!$V:$V,$A4487,'Sample - Superstore'!$N:$N,$B4487)</f>
        <v>0.2</v>
      </c>
      <c r="J4487" s="42">
        <f>SUMIFS('Sample - Superstore'!U:U,'Sample - Superstore'!$V:$V,$A4487,'Sample - Superstore'!$N:$N,$B4487)</f>
        <v>11.02313333</v>
      </c>
      <c r="N4487" s="40"/>
    </row>
    <row r="4488">
      <c r="A4488" s="41" t="s">
        <v>8641</v>
      </c>
      <c r="B4488" s="36" t="s">
        <v>5823</v>
      </c>
      <c r="C4488" s="36" t="s">
        <v>51</v>
      </c>
      <c r="D4488" s="36" t="s">
        <v>283</v>
      </c>
      <c r="E4488" s="36" t="s">
        <v>5824</v>
      </c>
      <c r="F4488" s="42">
        <f>SUMIFS('Sample - Superstore'!R:R,'Sample - Superstore'!$V:$V,$A4488,'Sample - Superstore'!$N:$N,$B4488)</f>
        <v>1147.323827</v>
      </c>
      <c r="G4488" s="43" t="str">
        <f>IF(OR($F4488&lt;Lower_Limit,$F4488&gt;Upper_Limit),TRUE,IF($F4488&gt;Upper_percentile,"P99",IF($F4488&lt;Lower_percentile,"P01","")))</f>
        <v/>
      </c>
      <c r="H4488" s="44">
        <f>SUMIFS('Sample - Superstore'!S:S,'Sample - Superstore'!$V:$V,$A4488,'Sample - Superstore'!$N:$N,$B4488)</f>
        <v>5</v>
      </c>
      <c r="I4488" s="45">
        <f>SUMIFS('Sample - Superstore'!T:T,'Sample - Superstore'!$V:$V,$A4488,'Sample - Superstore'!$N:$N,$B4488)</f>
        <v>0</v>
      </c>
      <c r="J4488" s="42">
        <f>SUMIFS('Sample - Superstore'!U:U,'Sample - Superstore'!$V:$V,$A4488,'Sample - Superstore'!$N:$N,$B4488)</f>
        <v>321.2506716</v>
      </c>
      <c r="N4488" s="40"/>
    </row>
    <row r="4489">
      <c r="A4489" s="41" t="s">
        <v>8641</v>
      </c>
      <c r="B4489" s="36" t="s">
        <v>732</v>
      </c>
      <c r="C4489" s="36" t="s">
        <v>51</v>
      </c>
      <c r="D4489" s="36" t="s">
        <v>124</v>
      </c>
      <c r="E4489" s="36" t="s">
        <v>404</v>
      </c>
      <c r="F4489" s="42">
        <f>SUMIFS('Sample - Superstore'!R:R,'Sample - Superstore'!$V:$V,$A4489,'Sample - Superstore'!$N:$N,$B4489)</f>
        <v>80.27336296</v>
      </c>
      <c r="G4489" s="43" t="str">
        <f>IF(OR($F4489&lt;Lower_Limit,$F4489&gt;Upper_Limit),TRUE,IF($F4489&gt;Upper_percentile,"P99",IF($F4489&lt;Lower_percentile,"P01","")))</f>
        <v/>
      </c>
      <c r="H4489" s="44">
        <f>SUMIFS('Sample - Superstore'!S:S,'Sample - Superstore'!$V:$V,$A4489,'Sample - Superstore'!$N:$N,$B4489)</f>
        <v>3</v>
      </c>
      <c r="I4489" s="45">
        <f>SUMIFS('Sample - Superstore'!T:T,'Sample - Superstore'!$V:$V,$A4489,'Sample - Superstore'!$N:$N,$B4489)</f>
        <v>0.2</v>
      </c>
      <c r="J4489" s="42">
        <f>SUMIFS('Sample - Superstore'!U:U,'Sample - Superstore'!$V:$V,$A4489,'Sample - Superstore'!$N:$N,$B4489)</f>
        <v>26.08884296</v>
      </c>
      <c r="N4489" s="40"/>
    </row>
    <row r="4490">
      <c r="A4490" s="41" t="s">
        <v>8641</v>
      </c>
      <c r="B4490" s="36" t="s">
        <v>5569</v>
      </c>
      <c r="C4490" s="36" t="s">
        <v>51</v>
      </c>
      <c r="D4490" s="36" t="s">
        <v>76</v>
      </c>
      <c r="E4490" s="36" t="s">
        <v>5570</v>
      </c>
      <c r="F4490" s="42">
        <f>SUMIFS('Sample - Superstore'!R:R,'Sample - Superstore'!$V:$V,$A4490,'Sample - Superstore'!$N:$N,$B4490)</f>
        <v>122.7125531</v>
      </c>
      <c r="G4490" s="43" t="str">
        <f>IF(OR($F4490&lt;Lower_Limit,$F4490&gt;Upper_Limit),TRUE,IF($F4490&gt;Upper_percentile,"P99",IF($F4490&lt;Lower_percentile,"P01","")))</f>
        <v/>
      </c>
      <c r="H4490" s="44">
        <f>SUMIFS('Sample - Superstore'!S:S,'Sample - Superstore'!$V:$V,$A4490,'Sample - Superstore'!$N:$N,$B4490)</f>
        <v>4</v>
      </c>
      <c r="I4490" s="45">
        <f>SUMIFS('Sample - Superstore'!T:T,'Sample - Superstore'!$V:$V,$A4490,'Sample - Superstore'!$N:$N,$B4490)</f>
        <v>0.8</v>
      </c>
      <c r="J4490" s="42">
        <f>SUMIFS('Sample - Superstore'!U:U,'Sample - Superstore'!$V:$V,$A4490,'Sample - Superstore'!$N:$N,$B4490)</f>
        <v>-184.0688296</v>
      </c>
      <c r="N4490" s="40"/>
    </row>
    <row r="4491">
      <c r="A4491" s="41" t="s">
        <v>8641</v>
      </c>
      <c r="B4491" s="36" t="s">
        <v>167</v>
      </c>
      <c r="C4491" s="36" t="s">
        <v>39</v>
      </c>
      <c r="D4491" s="36" t="s">
        <v>61</v>
      </c>
      <c r="E4491" s="36" t="s">
        <v>168</v>
      </c>
      <c r="F4491" s="42">
        <f>SUMIFS('Sample - Superstore'!R:R,'Sample - Superstore'!$V:$V,$A4491,'Sample - Superstore'!$N:$N,$B4491)</f>
        <v>209.94</v>
      </c>
      <c r="G4491" s="43" t="str">
        <f>IF(OR($F4491&lt;Lower_Limit,$F4491&gt;Upper_Limit),TRUE,IF($F4491&gt;Upper_percentile,"P99",IF($F4491&lt;Lower_percentile,"P01","")))</f>
        <v/>
      </c>
      <c r="H4491" s="44">
        <f>SUMIFS('Sample - Superstore'!S:S,'Sample - Superstore'!$V:$V,$A4491,'Sample - Superstore'!$N:$N,$B4491)</f>
        <v>6</v>
      </c>
      <c r="I4491" s="45">
        <f>SUMIFS('Sample - Superstore'!T:T,'Sample - Superstore'!$V:$V,$A4491,'Sample - Superstore'!$N:$N,$B4491)</f>
        <v>0</v>
      </c>
      <c r="J4491" s="42">
        <f>SUMIFS('Sample - Superstore'!U:U,'Sample - Superstore'!$V:$V,$A4491,'Sample - Superstore'!$N:$N,$B4491)</f>
        <v>39.8886</v>
      </c>
      <c r="N4491" s="40"/>
    </row>
    <row r="4492">
      <c r="A4492" s="41" t="s">
        <v>8641</v>
      </c>
      <c r="B4492" s="36" t="s">
        <v>3562</v>
      </c>
      <c r="C4492" s="36" t="s">
        <v>39</v>
      </c>
      <c r="D4492" s="36" t="s">
        <v>40</v>
      </c>
      <c r="E4492" s="36" t="s">
        <v>3563</v>
      </c>
      <c r="F4492" s="42">
        <f>SUMIFS('Sample - Superstore'!R:R,'Sample - Superstore'!$V:$V,$A4492,'Sample - Superstore'!$N:$N,$B4492)</f>
        <v>31.984</v>
      </c>
      <c r="G4492" s="43" t="str">
        <f>IF(OR($F4492&lt;Lower_Limit,$F4492&gt;Upper_Limit),TRUE,IF($F4492&gt;Upper_percentile,"P99",IF($F4492&lt;Lower_percentile,"P01","")))</f>
        <v/>
      </c>
      <c r="H4492" s="44">
        <f>SUMIFS('Sample - Superstore'!S:S,'Sample - Superstore'!$V:$V,$A4492,'Sample - Superstore'!$N:$N,$B4492)</f>
        <v>2</v>
      </c>
      <c r="I4492" s="45">
        <f>SUMIFS('Sample - Superstore'!T:T,'Sample - Superstore'!$V:$V,$A4492,'Sample - Superstore'!$N:$N,$B4492)</f>
        <v>0.2</v>
      </c>
      <c r="J4492" s="42">
        <f>SUMIFS('Sample - Superstore'!U:U,'Sample - Superstore'!$V:$V,$A4492,'Sample - Superstore'!$N:$N,$B4492)</f>
        <v>-7.996</v>
      </c>
      <c r="N4492" s="40"/>
    </row>
    <row r="4493">
      <c r="A4493" s="41" t="s">
        <v>8641</v>
      </c>
      <c r="B4493" s="36" t="s">
        <v>421</v>
      </c>
      <c r="C4493" s="36" t="s">
        <v>51</v>
      </c>
      <c r="D4493" s="36" t="s">
        <v>76</v>
      </c>
      <c r="E4493" s="36" t="s">
        <v>422</v>
      </c>
      <c r="F4493" s="42">
        <f>SUMIFS('Sample - Superstore'!R:R,'Sample - Superstore'!$V:$V,$A4493,'Sample - Superstore'!$N:$N,$B4493)</f>
        <v>5083.96</v>
      </c>
      <c r="G4493" s="43" t="b">
        <f>IF(OR($F4493&lt;Lower_Limit,$F4493&gt;Upper_Limit),TRUE,IF($F4493&gt;Upper_percentile,"P99",IF($F4493&lt;Lower_percentile,"P01","")))</f>
        <v>1</v>
      </c>
      <c r="H4493" s="44">
        <f>SUMIFS('Sample - Superstore'!S:S,'Sample - Superstore'!$V:$V,$A4493,'Sample - Superstore'!$N:$N,$B4493)</f>
        <v>5</v>
      </c>
      <c r="I4493" s="45">
        <f>SUMIFS('Sample - Superstore'!T:T,'Sample - Superstore'!$V:$V,$A4493,'Sample - Superstore'!$N:$N,$B4493)</f>
        <v>0.2</v>
      </c>
      <c r="J4493" s="42">
        <f>SUMIFS('Sample - Superstore'!U:U,'Sample - Superstore'!$V:$V,$A4493,'Sample - Superstore'!$N:$N,$B4493)</f>
        <v>1906.485</v>
      </c>
      <c r="N4493" s="40"/>
    </row>
    <row r="4494">
      <c r="A4494" s="41" t="s">
        <v>8641</v>
      </c>
      <c r="B4494" s="36" t="s">
        <v>6960</v>
      </c>
      <c r="C4494" s="36" t="s">
        <v>51</v>
      </c>
      <c r="D4494" s="36" t="s">
        <v>52</v>
      </c>
      <c r="E4494" s="36" t="s">
        <v>6961</v>
      </c>
      <c r="F4494" s="42">
        <f>SUMIFS('Sample - Superstore'!R:R,'Sample - Superstore'!$V:$V,$A4494,'Sample - Superstore'!$N:$N,$B4494)</f>
        <v>216.3212189</v>
      </c>
      <c r="G4494" s="43" t="str">
        <f>IF(OR($F4494&lt;Lower_Limit,$F4494&gt;Upper_Limit),TRUE,IF($F4494&gt;Upper_percentile,"P99",IF($F4494&lt;Lower_percentile,"P01","")))</f>
        <v/>
      </c>
      <c r="H4494" s="44">
        <f>SUMIFS('Sample - Superstore'!S:S,'Sample - Superstore'!$V:$V,$A4494,'Sample - Superstore'!$N:$N,$B4494)</f>
        <v>8</v>
      </c>
      <c r="I4494" s="45">
        <f>SUMIFS('Sample - Superstore'!T:T,'Sample - Superstore'!$V:$V,$A4494,'Sample - Superstore'!$N:$N,$B4494)</f>
        <v>0</v>
      </c>
      <c r="J4494" s="42">
        <f>SUMIFS('Sample - Superstore'!U:U,'Sample - Superstore'!$V:$V,$A4494,'Sample - Superstore'!$N:$N,$B4494)</f>
        <v>64.89636567</v>
      </c>
      <c r="N4494" s="40"/>
    </row>
    <row r="4495">
      <c r="A4495" s="41" t="s">
        <v>8641</v>
      </c>
      <c r="B4495" s="36" t="s">
        <v>2772</v>
      </c>
      <c r="C4495" s="36" t="s">
        <v>51</v>
      </c>
      <c r="D4495" s="36" t="s">
        <v>297</v>
      </c>
      <c r="E4495" s="36" t="s">
        <v>2773</v>
      </c>
      <c r="F4495" s="42">
        <f>SUMIFS('Sample - Superstore'!R:R,'Sample - Superstore'!$V:$V,$A4495,'Sample - Superstore'!$N:$N,$B4495)</f>
        <v>6.960923232</v>
      </c>
      <c r="G4495" s="43" t="str">
        <f>IF(OR($F4495&lt;Lower_Limit,$F4495&gt;Upper_Limit),TRUE,IF($F4495&gt;Upper_percentile,"P99",IF($F4495&lt;Lower_percentile,"P01","")))</f>
        <v/>
      </c>
      <c r="H4495" s="44">
        <f>SUMIFS('Sample - Superstore'!S:S,'Sample - Superstore'!$V:$V,$A4495,'Sample - Superstore'!$N:$N,$B4495)</f>
        <v>3</v>
      </c>
      <c r="I4495" s="45">
        <f>SUMIFS('Sample - Superstore'!T:T,'Sample - Superstore'!$V:$V,$A4495,'Sample - Superstore'!$N:$N,$B4495)</f>
        <v>0</v>
      </c>
      <c r="J4495" s="42">
        <f>SUMIFS('Sample - Superstore'!U:U,'Sample - Superstore'!$V:$V,$A4495,'Sample - Superstore'!$N:$N,$B4495)</f>
        <v>3.271633919</v>
      </c>
      <c r="N4495" s="40"/>
    </row>
    <row r="4496">
      <c r="A4496" s="41" t="s">
        <v>8641</v>
      </c>
      <c r="B4496" s="36" t="s">
        <v>2576</v>
      </c>
      <c r="C4496" s="36" t="s">
        <v>35</v>
      </c>
      <c r="D4496" s="36" t="s">
        <v>73</v>
      </c>
      <c r="E4496" s="36" t="s">
        <v>2577</v>
      </c>
      <c r="F4496" s="42">
        <f>SUMIFS('Sample - Superstore'!R:R,'Sample - Superstore'!$V:$V,$A4496,'Sample - Superstore'!$N:$N,$B4496)</f>
        <v>950.4295892</v>
      </c>
      <c r="G4496" s="43" t="str">
        <f>IF(OR($F4496&lt;Lower_Limit,$F4496&gt;Upper_Limit),TRUE,IF($F4496&gt;Upper_percentile,"P99",IF($F4496&lt;Lower_percentile,"P01","")))</f>
        <v/>
      </c>
      <c r="H4496" s="44">
        <f>SUMIFS('Sample - Superstore'!S:S,'Sample - Superstore'!$V:$V,$A4496,'Sample - Superstore'!$N:$N,$B4496)</f>
        <v>4</v>
      </c>
      <c r="I4496" s="45">
        <f>SUMIFS('Sample - Superstore'!T:T,'Sample - Superstore'!$V:$V,$A4496,'Sample - Superstore'!$N:$N,$B4496)</f>
        <v>0</v>
      </c>
      <c r="J4496" s="42">
        <f>SUMIFS('Sample - Superstore'!U:U,'Sample - Superstore'!$V:$V,$A4496,'Sample - Superstore'!$N:$N,$B4496)</f>
        <v>218.5988055</v>
      </c>
      <c r="N4496" s="40"/>
    </row>
    <row r="4497">
      <c r="A4497" s="41" t="s">
        <v>8641</v>
      </c>
      <c r="B4497" s="36" t="s">
        <v>3249</v>
      </c>
      <c r="C4497" s="36" t="s">
        <v>51</v>
      </c>
      <c r="D4497" s="36" t="s">
        <v>124</v>
      </c>
      <c r="E4497" s="36" t="s">
        <v>3250</v>
      </c>
      <c r="F4497" s="42">
        <f>SUMIFS('Sample - Superstore'!R:R,'Sample - Superstore'!$V:$V,$A4497,'Sample - Superstore'!$N:$N,$B4497)</f>
        <v>42.49892015</v>
      </c>
      <c r="G4497" s="43" t="str">
        <f>IF(OR($F4497&lt;Lower_Limit,$F4497&gt;Upper_Limit),TRUE,IF($F4497&gt;Upper_percentile,"P99",IF($F4497&lt;Lower_percentile,"P01","")))</f>
        <v/>
      </c>
      <c r="H4497" s="44">
        <f>SUMIFS('Sample - Superstore'!S:S,'Sample - Superstore'!$V:$V,$A4497,'Sample - Superstore'!$N:$N,$B4497)</f>
        <v>8</v>
      </c>
      <c r="I4497" s="45">
        <f>SUMIFS('Sample - Superstore'!T:T,'Sample - Superstore'!$V:$V,$A4497,'Sample - Superstore'!$N:$N,$B4497)</f>
        <v>0.2</v>
      </c>
      <c r="J4497" s="42">
        <f>SUMIFS('Sample - Superstore'!U:U,'Sample - Superstore'!$V:$V,$A4497,'Sample - Superstore'!$N:$N,$B4497)</f>
        <v>16.96276701</v>
      </c>
      <c r="N4497" s="40"/>
    </row>
    <row r="4498">
      <c r="A4498" s="41" t="s">
        <v>8641</v>
      </c>
      <c r="B4498" s="36" t="s">
        <v>2437</v>
      </c>
      <c r="C4498" s="36" t="s">
        <v>51</v>
      </c>
      <c r="D4498" s="36" t="s">
        <v>76</v>
      </c>
      <c r="E4498" s="36" t="s">
        <v>2438</v>
      </c>
      <c r="F4498" s="42">
        <f>SUMIFS('Sample - Superstore'!R:R,'Sample - Superstore'!$V:$V,$A4498,'Sample - Superstore'!$N:$N,$B4498)</f>
        <v>47.76465844</v>
      </c>
      <c r="G4498" s="43" t="str">
        <f>IF(OR($F4498&lt;Lower_Limit,$F4498&gt;Upper_Limit),TRUE,IF($F4498&gt;Upper_percentile,"P99",IF($F4498&lt;Lower_percentile,"P01","")))</f>
        <v/>
      </c>
      <c r="H4498" s="44">
        <f>SUMIFS('Sample - Superstore'!S:S,'Sample - Superstore'!$V:$V,$A4498,'Sample - Superstore'!$N:$N,$B4498)</f>
        <v>7</v>
      </c>
      <c r="I4498" s="45">
        <f>SUMIFS('Sample - Superstore'!T:T,'Sample - Superstore'!$V:$V,$A4498,'Sample - Superstore'!$N:$N,$B4498)</f>
        <v>0</v>
      </c>
      <c r="J4498" s="42">
        <f>SUMIFS('Sample - Superstore'!U:U,'Sample - Superstore'!$V:$V,$A4498,'Sample - Superstore'!$N:$N,$B4498)</f>
        <v>23.40468263</v>
      </c>
      <c r="N4498" s="40"/>
    </row>
    <row r="4499">
      <c r="A4499" s="41" t="s">
        <v>8641</v>
      </c>
      <c r="B4499" s="36" t="s">
        <v>4044</v>
      </c>
      <c r="C4499" s="36" t="s">
        <v>35</v>
      </c>
      <c r="D4499" s="36" t="s">
        <v>121</v>
      </c>
      <c r="E4499" s="36" t="s">
        <v>4045</v>
      </c>
      <c r="F4499" s="42">
        <f>SUMIFS('Sample - Superstore'!R:R,'Sample - Superstore'!$V:$V,$A4499,'Sample - Superstore'!$N:$N,$B4499)</f>
        <v>9.46</v>
      </c>
      <c r="G4499" s="43" t="str">
        <f>IF(OR($F4499&lt;Lower_Limit,$F4499&gt;Upper_Limit),TRUE,IF($F4499&gt;Upper_percentile,"P99",IF($F4499&lt;Lower_percentile,"P01","")))</f>
        <v/>
      </c>
      <c r="H4499" s="44">
        <f>SUMIFS('Sample - Superstore'!S:S,'Sample - Superstore'!$V:$V,$A4499,'Sample - Superstore'!$N:$N,$B4499)</f>
        <v>2</v>
      </c>
      <c r="I4499" s="45">
        <f>SUMIFS('Sample - Superstore'!T:T,'Sample - Superstore'!$V:$V,$A4499,'Sample - Superstore'!$N:$N,$B4499)</f>
        <v>0</v>
      </c>
      <c r="J4499" s="42">
        <f>SUMIFS('Sample - Superstore'!U:U,'Sample - Superstore'!$V:$V,$A4499,'Sample - Superstore'!$N:$N,$B4499)</f>
        <v>3.6894</v>
      </c>
      <c r="N4499" s="40"/>
    </row>
    <row r="4500">
      <c r="A4500" s="41" t="s">
        <v>8641</v>
      </c>
      <c r="B4500" s="36" t="s">
        <v>1957</v>
      </c>
      <c r="C4500" s="36" t="s">
        <v>51</v>
      </c>
      <c r="D4500" s="36" t="s">
        <v>76</v>
      </c>
      <c r="E4500" s="36" t="s">
        <v>1958</v>
      </c>
      <c r="F4500" s="42">
        <f>SUMIFS('Sample - Superstore'!R:R,'Sample - Superstore'!$V:$V,$A4500,'Sample - Superstore'!$N:$N,$B4500)</f>
        <v>34.7466963</v>
      </c>
      <c r="G4500" s="43" t="str">
        <f>IF(OR($F4500&lt;Lower_Limit,$F4500&gt;Upper_Limit),TRUE,IF($F4500&gt;Upper_percentile,"P99",IF($F4500&lt;Lower_percentile,"P01","")))</f>
        <v/>
      </c>
      <c r="H4500" s="44">
        <f>SUMIFS('Sample - Superstore'!S:S,'Sample - Superstore'!$V:$V,$A4500,'Sample - Superstore'!$N:$N,$B4500)</f>
        <v>9</v>
      </c>
      <c r="I4500" s="45">
        <f>SUMIFS('Sample - Superstore'!T:T,'Sample - Superstore'!$V:$V,$A4500,'Sample - Superstore'!$N:$N,$B4500)</f>
        <v>0.8</v>
      </c>
      <c r="J4500" s="42">
        <f>SUMIFS('Sample - Superstore'!U:U,'Sample - Superstore'!$V:$V,$A4500,'Sample - Superstore'!$N:$N,$B4500)</f>
        <v>-53.85737926</v>
      </c>
      <c r="N4500" s="40"/>
    </row>
    <row r="4501">
      <c r="A4501" s="41" t="s">
        <v>8641</v>
      </c>
      <c r="B4501" s="36" t="s">
        <v>1431</v>
      </c>
      <c r="C4501" s="36" t="s">
        <v>51</v>
      </c>
      <c r="D4501" s="36" t="s">
        <v>76</v>
      </c>
      <c r="E4501" s="36" t="s">
        <v>1432</v>
      </c>
      <c r="F4501" s="42">
        <f>SUMIFS('Sample - Superstore'!R:R,'Sample - Superstore'!$V:$V,$A4501,'Sample - Superstore'!$N:$N,$B4501)</f>
        <v>17.06641646</v>
      </c>
      <c r="G4501" s="43" t="str">
        <f>IF(OR($F4501&lt;Lower_Limit,$F4501&gt;Upper_Limit),TRUE,IF($F4501&gt;Upper_percentile,"P99",IF($F4501&lt;Lower_percentile,"P01","")))</f>
        <v/>
      </c>
      <c r="H4501" s="44">
        <f>SUMIFS('Sample - Superstore'!S:S,'Sample - Superstore'!$V:$V,$A4501,'Sample - Superstore'!$N:$N,$B4501)</f>
        <v>1</v>
      </c>
      <c r="I4501" s="45">
        <f>SUMIFS('Sample - Superstore'!T:T,'Sample - Superstore'!$V:$V,$A4501,'Sample - Superstore'!$N:$N,$B4501)</f>
        <v>0.8</v>
      </c>
      <c r="J4501" s="42">
        <f>SUMIFS('Sample - Superstore'!U:U,'Sample - Superstore'!$V:$V,$A4501,'Sample - Superstore'!$N:$N,$B4501)</f>
        <v>-29.86622881</v>
      </c>
      <c r="N4501" s="40"/>
    </row>
    <row r="4502">
      <c r="A4502" s="41" t="s">
        <v>8641</v>
      </c>
      <c r="B4502" s="36" t="s">
        <v>6156</v>
      </c>
      <c r="C4502" s="36" t="s">
        <v>39</v>
      </c>
      <c r="D4502" s="36" t="s">
        <v>61</v>
      </c>
      <c r="E4502" s="36" t="s">
        <v>6157</v>
      </c>
      <c r="F4502" s="42">
        <f>SUMIFS('Sample - Superstore'!R:R,'Sample - Superstore'!$V:$V,$A4502,'Sample - Superstore'!$N:$N,$B4502)</f>
        <v>46.36</v>
      </c>
      <c r="G4502" s="43" t="str">
        <f>IF(OR($F4502&lt;Lower_Limit,$F4502&gt;Upper_Limit),TRUE,IF($F4502&gt;Upper_percentile,"P99",IF($F4502&lt;Lower_percentile,"P01","")))</f>
        <v/>
      </c>
      <c r="H4502" s="44">
        <f>SUMIFS('Sample - Superstore'!S:S,'Sample - Superstore'!$V:$V,$A4502,'Sample - Superstore'!$N:$N,$B4502)</f>
        <v>4</v>
      </c>
      <c r="I4502" s="45">
        <f>SUMIFS('Sample - Superstore'!T:T,'Sample - Superstore'!$V:$V,$A4502,'Sample - Superstore'!$N:$N,$B4502)</f>
        <v>0</v>
      </c>
      <c r="J4502" s="42">
        <f>SUMIFS('Sample - Superstore'!U:U,'Sample - Superstore'!$V:$V,$A4502,'Sample - Superstore'!$N:$N,$B4502)</f>
        <v>15.2988</v>
      </c>
      <c r="N4502" s="40"/>
    </row>
    <row r="4503">
      <c r="A4503" s="41" t="s">
        <v>8641</v>
      </c>
      <c r="B4503" s="36" t="s">
        <v>7832</v>
      </c>
      <c r="C4503" s="36" t="s">
        <v>51</v>
      </c>
      <c r="D4503" s="36" t="s">
        <v>93</v>
      </c>
      <c r="E4503" s="36" t="s">
        <v>7833</v>
      </c>
      <c r="F4503" s="42">
        <f>SUMIFS('Sample - Superstore'!R:R,'Sample - Superstore'!$V:$V,$A4503,'Sample - Superstore'!$N:$N,$B4503)</f>
        <v>87.92</v>
      </c>
      <c r="G4503" s="43" t="str">
        <f>IF(OR($F4503&lt;Lower_Limit,$F4503&gt;Upper_Limit),TRUE,IF($F4503&gt;Upper_percentile,"P99",IF($F4503&lt;Lower_percentile,"P01","")))</f>
        <v/>
      </c>
      <c r="H4503" s="44">
        <f>SUMIFS('Sample - Superstore'!S:S,'Sample - Superstore'!$V:$V,$A4503,'Sample - Superstore'!$N:$N,$B4503)</f>
        <v>4</v>
      </c>
      <c r="I4503" s="45">
        <f>SUMIFS('Sample - Superstore'!T:T,'Sample - Superstore'!$V:$V,$A4503,'Sample - Superstore'!$N:$N,$B4503)</f>
        <v>0</v>
      </c>
      <c r="J4503" s="42">
        <f>SUMIFS('Sample - Superstore'!U:U,'Sample - Superstore'!$V:$V,$A4503,'Sample - Superstore'!$N:$N,$B4503)</f>
        <v>26.376</v>
      </c>
      <c r="N4503" s="40"/>
    </row>
    <row r="4504">
      <c r="A4504" s="41" t="s">
        <v>8641</v>
      </c>
      <c r="B4504" s="36" t="s">
        <v>6319</v>
      </c>
      <c r="C4504" s="36" t="s">
        <v>35</v>
      </c>
      <c r="D4504" s="36" t="s">
        <v>73</v>
      </c>
      <c r="E4504" s="36" t="s">
        <v>6320</v>
      </c>
      <c r="F4504" s="42">
        <f>SUMIFS('Sample - Superstore'!R:R,'Sample - Superstore'!$V:$V,$A4504,'Sample - Superstore'!$N:$N,$B4504)</f>
        <v>510.24</v>
      </c>
      <c r="G4504" s="43" t="str">
        <f>IF(OR($F4504&lt;Lower_Limit,$F4504&gt;Upper_Limit),TRUE,IF($F4504&gt;Upper_percentile,"P99",IF($F4504&lt;Lower_percentile,"P01","")))</f>
        <v/>
      </c>
      <c r="H4504" s="44">
        <f>SUMIFS('Sample - Superstore'!S:S,'Sample - Superstore'!$V:$V,$A4504,'Sample - Superstore'!$N:$N,$B4504)</f>
        <v>3</v>
      </c>
      <c r="I4504" s="45">
        <f>SUMIFS('Sample - Superstore'!T:T,'Sample - Superstore'!$V:$V,$A4504,'Sample - Superstore'!$N:$N,$B4504)</f>
        <v>0.2</v>
      </c>
      <c r="J4504" s="42">
        <f>SUMIFS('Sample - Superstore'!U:U,'Sample - Superstore'!$V:$V,$A4504,'Sample - Superstore'!$N:$N,$B4504)</f>
        <v>6.378</v>
      </c>
      <c r="N4504" s="40"/>
    </row>
    <row r="4505">
      <c r="A4505" s="41" t="s">
        <v>8641</v>
      </c>
      <c r="B4505" s="36" t="s">
        <v>3688</v>
      </c>
      <c r="C4505" s="36" t="s">
        <v>51</v>
      </c>
      <c r="D4505" s="36" t="s">
        <v>124</v>
      </c>
      <c r="E4505" s="36" t="s">
        <v>3689</v>
      </c>
      <c r="F4505" s="42">
        <f>SUMIFS('Sample - Superstore'!R:R,'Sample - Superstore'!$V:$V,$A4505,'Sample - Superstore'!$N:$N,$B4505)</f>
        <v>204.95</v>
      </c>
      <c r="G4505" s="43" t="str">
        <f>IF(OR($F4505&lt;Lower_Limit,$F4505&gt;Upper_Limit),TRUE,IF($F4505&gt;Upper_percentile,"P99",IF($F4505&lt;Lower_percentile,"P01","")))</f>
        <v/>
      </c>
      <c r="H4505" s="44">
        <f>SUMIFS('Sample - Superstore'!S:S,'Sample - Superstore'!$V:$V,$A4505,'Sample - Superstore'!$N:$N,$B4505)</f>
        <v>5</v>
      </c>
      <c r="I4505" s="45">
        <f>SUMIFS('Sample - Superstore'!T:T,'Sample - Superstore'!$V:$V,$A4505,'Sample - Superstore'!$N:$N,$B4505)</f>
        <v>0</v>
      </c>
      <c r="J4505" s="42">
        <f>SUMIFS('Sample - Superstore'!U:U,'Sample - Superstore'!$V:$V,$A4505,'Sample - Superstore'!$N:$N,$B4505)</f>
        <v>100.4255</v>
      </c>
      <c r="N4505" s="40"/>
    </row>
    <row r="4506">
      <c r="A4506" s="41" t="s">
        <v>8641</v>
      </c>
      <c r="B4506" s="36" t="s">
        <v>526</v>
      </c>
      <c r="C4506" s="36" t="s">
        <v>51</v>
      </c>
      <c r="D4506" s="36" t="s">
        <v>297</v>
      </c>
      <c r="E4506" s="36" t="s">
        <v>527</v>
      </c>
      <c r="F4506" s="42">
        <f>SUMIFS('Sample - Superstore'!R:R,'Sample - Superstore'!$V:$V,$A4506,'Sample - Superstore'!$N:$N,$B4506)</f>
        <v>16.55685185</v>
      </c>
      <c r="G4506" s="43" t="str">
        <f>IF(OR($F4506&lt;Lower_Limit,$F4506&gt;Upper_Limit),TRUE,IF($F4506&gt;Upper_percentile,"P99",IF($F4506&lt;Lower_percentile,"P01","")))</f>
        <v/>
      </c>
      <c r="H4506" s="44">
        <f>SUMIFS('Sample - Superstore'!S:S,'Sample - Superstore'!$V:$V,$A4506,'Sample - Superstore'!$N:$N,$B4506)</f>
        <v>5</v>
      </c>
      <c r="I4506" s="45">
        <f>SUMIFS('Sample - Superstore'!T:T,'Sample - Superstore'!$V:$V,$A4506,'Sample - Superstore'!$N:$N,$B4506)</f>
        <v>0</v>
      </c>
      <c r="J4506" s="42">
        <f>SUMIFS('Sample - Superstore'!U:U,'Sample - Superstore'!$V:$V,$A4506,'Sample - Superstore'!$N:$N,$B4506)</f>
        <v>7.616151852</v>
      </c>
      <c r="N4506" s="40"/>
    </row>
    <row r="4507">
      <c r="A4507" s="41" t="s">
        <v>8641</v>
      </c>
      <c r="B4507" s="36" t="s">
        <v>2770</v>
      </c>
      <c r="C4507" s="36" t="s">
        <v>51</v>
      </c>
      <c r="D4507" s="36" t="s">
        <v>297</v>
      </c>
      <c r="E4507" s="36" t="s">
        <v>2771</v>
      </c>
      <c r="F4507" s="42">
        <f>SUMIFS('Sample - Superstore'!R:R,'Sample - Superstore'!$V:$V,$A4507,'Sample - Superstore'!$N:$N,$B4507)</f>
        <v>152.65</v>
      </c>
      <c r="G4507" s="43" t="str">
        <f>IF(OR($F4507&lt;Lower_Limit,$F4507&gt;Upper_Limit),TRUE,IF($F4507&gt;Upper_percentile,"P99",IF($F4507&lt;Lower_percentile,"P01","")))</f>
        <v/>
      </c>
      <c r="H4507" s="44">
        <f>SUMIFS('Sample - Superstore'!S:S,'Sample - Superstore'!$V:$V,$A4507,'Sample - Superstore'!$N:$N,$B4507)</f>
        <v>5</v>
      </c>
      <c r="I4507" s="45">
        <f>SUMIFS('Sample - Superstore'!T:T,'Sample - Superstore'!$V:$V,$A4507,'Sample - Superstore'!$N:$N,$B4507)</f>
        <v>0</v>
      </c>
      <c r="J4507" s="42">
        <f>SUMIFS('Sample - Superstore'!U:U,'Sample - Superstore'!$V:$V,$A4507,'Sample - Superstore'!$N:$N,$B4507)</f>
        <v>70.219</v>
      </c>
      <c r="N4507" s="40"/>
    </row>
    <row r="4508">
      <c r="A4508" s="41" t="s">
        <v>8641</v>
      </c>
      <c r="B4508" s="36" t="s">
        <v>7837</v>
      </c>
      <c r="C4508" s="36" t="s">
        <v>35</v>
      </c>
      <c r="D4508" s="36" t="s">
        <v>121</v>
      </c>
      <c r="E4508" s="36" t="s">
        <v>7838</v>
      </c>
      <c r="F4508" s="42">
        <f>SUMIFS('Sample - Superstore'!R:R,'Sample - Superstore'!$V:$V,$A4508,'Sample - Superstore'!$N:$N,$B4508)</f>
        <v>22.72</v>
      </c>
      <c r="G4508" s="43" t="str">
        <f>IF(OR($F4508&lt;Lower_Limit,$F4508&gt;Upper_Limit),TRUE,IF($F4508&gt;Upper_percentile,"P99",IF($F4508&lt;Lower_percentile,"P01","")))</f>
        <v/>
      </c>
      <c r="H4508" s="44">
        <f>SUMIFS('Sample - Superstore'!S:S,'Sample - Superstore'!$V:$V,$A4508,'Sample - Superstore'!$N:$N,$B4508)</f>
        <v>1</v>
      </c>
      <c r="I4508" s="45">
        <f>SUMIFS('Sample - Superstore'!T:T,'Sample - Superstore'!$V:$V,$A4508,'Sample - Superstore'!$N:$N,$B4508)</f>
        <v>0</v>
      </c>
      <c r="J4508" s="42">
        <f>SUMIFS('Sample - Superstore'!U:U,'Sample - Superstore'!$V:$V,$A4508,'Sample - Superstore'!$N:$N,$B4508)</f>
        <v>9.3152</v>
      </c>
      <c r="N4508" s="40"/>
    </row>
    <row r="4509">
      <c r="A4509" s="41" t="s">
        <v>8641</v>
      </c>
      <c r="B4509" s="36" t="s">
        <v>3386</v>
      </c>
      <c r="C4509" s="36" t="s">
        <v>51</v>
      </c>
      <c r="D4509" s="36" t="s">
        <v>297</v>
      </c>
      <c r="E4509" s="36" t="s">
        <v>3387</v>
      </c>
      <c r="F4509" s="42">
        <f>SUMIFS('Sample - Superstore'!R:R,'Sample - Superstore'!$V:$V,$A4509,'Sample - Superstore'!$N:$N,$B4509)</f>
        <v>45.92769547</v>
      </c>
      <c r="G4509" s="43" t="str">
        <f>IF(OR($F4509&lt;Lower_Limit,$F4509&gt;Upper_Limit),TRUE,IF($F4509&gt;Upper_percentile,"P99",IF($F4509&lt;Lower_percentile,"P01","")))</f>
        <v/>
      </c>
      <c r="H4509" s="44">
        <f>SUMIFS('Sample - Superstore'!S:S,'Sample - Superstore'!$V:$V,$A4509,'Sample - Superstore'!$N:$N,$B4509)</f>
        <v>8</v>
      </c>
      <c r="I4509" s="45">
        <f>SUMIFS('Sample - Superstore'!T:T,'Sample - Superstore'!$V:$V,$A4509,'Sample - Superstore'!$N:$N,$B4509)</f>
        <v>0</v>
      </c>
      <c r="J4509" s="42">
        <f>SUMIFS('Sample - Superstore'!U:U,'Sample - Superstore'!$V:$V,$A4509,'Sample - Superstore'!$N:$N,$B4509)</f>
        <v>22.50457078</v>
      </c>
      <c r="N4509" s="40"/>
    </row>
    <row r="4510">
      <c r="A4510" s="41" t="s">
        <v>8641</v>
      </c>
      <c r="B4510" s="36" t="s">
        <v>4697</v>
      </c>
      <c r="C4510" s="36" t="s">
        <v>51</v>
      </c>
      <c r="D4510" s="36" t="s">
        <v>76</v>
      </c>
      <c r="E4510" s="36" t="s">
        <v>4698</v>
      </c>
      <c r="F4510" s="42">
        <f>SUMIFS('Sample - Superstore'!R:R,'Sample - Superstore'!$V:$V,$A4510,'Sample - Superstore'!$N:$N,$B4510)</f>
        <v>78.40917146</v>
      </c>
      <c r="G4510" s="43" t="str">
        <f>IF(OR($F4510&lt;Lower_Limit,$F4510&gt;Upper_Limit),TRUE,IF($F4510&gt;Upper_percentile,"P99",IF($F4510&lt;Lower_percentile,"P01","")))</f>
        <v/>
      </c>
      <c r="H4510" s="44">
        <f>SUMIFS('Sample - Superstore'!S:S,'Sample - Superstore'!$V:$V,$A4510,'Sample - Superstore'!$N:$N,$B4510)</f>
        <v>5</v>
      </c>
      <c r="I4510" s="45">
        <f>SUMIFS('Sample - Superstore'!T:T,'Sample - Superstore'!$V:$V,$A4510,'Sample - Superstore'!$N:$N,$B4510)</f>
        <v>0</v>
      </c>
      <c r="J4510" s="42">
        <f>SUMIFS('Sample - Superstore'!U:U,'Sample - Superstore'!$V:$V,$A4510,'Sample - Superstore'!$N:$N,$B4510)</f>
        <v>36.06821887</v>
      </c>
      <c r="N4510" s="40"/>
    </row>
    <row r="4511">
      <c r="A4511" s="41" t="s">
        <v>8641</v>
      </c>
      <c r="B4511" s="36" t="s">
        <v>6952</v>
      </c>
      <c r="C4511" s="36" t="s">
        <v>35</v>
      </c>
      <c r="D4511" s="36" t="s">
        <v>121</v>
      </c>
      <c r="E4511" s="36" t="s">
        <v>6953</v>
      </c>
      <c r="F4511" s="42">
        <f>SUMIFS('Sample - Superstore'!R:R,'Sample - Superstore'!$V:$V,$A4511,'Sample - Superstore'!$N:$N,$B4511)</f>
        <v>694.5980247</v>
      </c>
      <c r="G4511" s="43" t="str">
        <f>IF(OR($F4511&lt;Lower_Limit,$F4511&gt;Upper_Limit),TRUE,IF($F4511&gt;Upper_percentile,"P99",IF($F4511&lt;Lower_percentile,"P01","")))</f>
        <v/>
      </c>
      <c r="H4511" s="44">
        <f>SUMIFS('Sample - Superstore'!S:S,'Sample - Superstore'!$V:$V,$A4511,'Sample - Superstore'!$N:$N,$B4511)</f>
        <v>13</v>
      </c>
      <c r="I4511" s="45">
        <f>SUMIFS('Sample - Superstore'!T:T,'Sample - Superstore'!$V:$V,$A4511,'Sample - Superstore'!$N:$N,$B4511)</f>
        <v>0</v>
      </c>
      <c r="J4511" s="42">
        <f>SUMIFS('Sample - Superstore'!U:U,'Sample - Superstore'!$V:$V,$A4511,'Sample - Superstore'!$N:$N,$B4511)</f>
        <v>222.2713679</v>
      </c>
      <c r="N4511" s="40"/>
    </row>
    <row r="4512">
      <c r="A4512" s="41" t="s">
        <v>8641</v>
      </c>
      <c r="B4512" s="36" t="s">
        <v>5337</v>
      </c>
      <c r="C4512" s="36" t="s">
        <v>51</v>
      </c>
      <c r="D4512" s="36" t="s">
        <v>124</v>
      </c>
      <c r="E4512" s="36" t="s">
        <v>5338</v>
      </c>
      <c r="F4512" s="42">
        <f>SUMIFS('Sample - Superstore'!R:R,'Sample - Superstore'!$V:$V,$A4512,'Sample - Superstore'!$N:$N,$B4512)</f>
        <v>307.776</v>
      </c>
      <c r="G4512" s="43" t="str">
        <f>IF(OR($F4512&lt;Lower_Limit,$F4512&gt;Upper_Limit),TRUE,IF($F4512&gt;Upper_percentile,"P99",IF($F4512&lt;Lower_percentile,"P01","")))</f>
        <v/>
      </c>
      <c r="H4512" s="44">
        <f>SUMIFS('Sample - Superstore'!S:S,'Sample - Superstore'!$V:$V,$A4512,'Sample - Superstore'!$N:$N,$B4512)</f>
        <v>7</v>
      </c>
      <c r="I4512" s="45">
        <f>SUMIFS('Sample - Superstore'!T:T,'Sample - Superstore'!$V:$V,$A4512,'Sample - Superstore'!$N:$N,$B4512)</f>
        <v>0.2</v>
      </c>
      <c r="J4512" s="42">
        <f>SUMIFS('Sample - Superstore'!U:U,'Sample - Superstore'!$V:$V,$A4512,'Sample - Superstore'!$N:$N,$B4512)</f>
        <v>111.5688</v>
      </c>
      <c r="N4512" s="40"/>
    </row>
    <row r="4513">
      <c r="A4513" s="41" t="s">
        <v>8641</v>
      </c>
      <c r="B4513" s="36" t="s">
        <v>1026</v>
      </c>
      <c r="C4513" s="36" t="s">
        <v>39</v>
      </c>
      <c r="D4513" s="36" t="s">
        <v>446</v>
      </c>
      <c r="E4513" s="36" t="s">
        <v>7848</v>
      </c>
      <c r="F4513" s="42">
        <f>SUMIFS('Sample - Superstore'!R:R,'Sample - Superstore'!$V:$V,$A4513,'Sample - Superstore'!$N:$N,$B4513)</f>
        <v>599.985</v>
      </c>
      <c r="G4513" s="43" t="str">
        <f>IF(OR($F4513&lt;Lower_Limit,$F4513&gt;Upper_Limit),TRUE,IF($F4513&gt;Upper_percentile,"P99",IF($F4513&lt;Lower_percentile,"P01","")))</f>
        <v/>
      </c>
      <c r="H4513" s="44">
        <f>SUMIFS('Sample - Superstore'!S:S,'Sample - Superstore'!$V:$V,$A4513,'Sample - Superstore'!$N:$N,$B4513)</f>
        <v>5</v>
      </c>
      <c r="I4513" s="45">
        <f>SUMIFS('Sample - Superstore'!T:T,'Sample - Superstore'!$V:$V,$A4513,'Sample - Superstore'!$N:$N,$B4513)</f>
        <v>0.7</v>
      </c>
      <c r="J4513" s="42">
        <f>SUMIFS('Sample - Superstore'!U:U,'Sample - Superstore'!$V:$V,$A4513,'Sample - Superstore'!$N:$N,$B4513)</f>
        <v>-479.988</v>
      </c>
      <c r="N4513" s="40"/>
    </row>
    <row r="4514">
      <c r="A4514" s="41" t="s">
        <v>8641</v>
      </c>
      <c r="B4514" s="36" t="s">
        <v>7501</v>
      </c>
      <c r="C4514" s="36" t="s">
        <v>39</v>
      </c>
      <c r="D4514" s="36" t="s">
        <v>61</v>
      </c>
      <c r="E4514" s="36" t="s">
        <v>7502</v>
      </c>
      <c r="F4514" s="42">
        <f>SUMIFS('Sample - Superstore'!R:R,'Sample - Superstore'!$V:$V,$A4514,'Sample - Superstore'!$N:$N,$B4514)</f>
        <v>11.58593331</v>
      </c>
      <c r="G4514" s="43" t="str">
        <f>IF(OR($F4514&lt;Lower_Limit,$F4514&gt;Upper_Limit),TRUE,IF($F4514&gt;Upper_percentile,"P99",IF($F4514&lt;Lower_percentile,"P01","")))</f>
        <v/>
      </c>
      <c r="H4514" s="44">
        <f>SUMIFS('Sample - Superstore'!S:S,'Sample - Superstore'!$V:$V,$A4514,'Sample - Superstore'!$N:$N,$B4514)</f>
        <v>2</v>
      </c>
      <c r="I4514" s="45">
        <f>SUMIFS('Sample - Superstore'!T:T,'Sample - Superstore'!$V:$V,$A4514,'Sample - Superstore'!$N:$N,$B4514)</f>
        <v>0.2</v>
      </c>
      <c r="J4514" s="42">
        <f>SUMIFS('Sample - Superstore'!U:U,'Sample - Superstore'!$V:$V,$A4514,'Sample - Superstore'!$N:$N,$B4514)</f>
        <v>2.751659162</v>
      </c>
      <c r="N4514" s="40"/>
    </row>
    <row r="4515">
      <c r="A4515" s="41" t="s">
        <v>8641</v>
      </c>
      <c r="B4515" s="36" t="s">
        <v>4960</v>
      </c>
      <c r="C4515" s="36" t="s">
        <v>35</v>
      </c>
      <c r="D4515" s="36" t="s">
        <v>73</v>
      </c>
      <c r="E4515" s="36" t="s">
        <v>4961</v>
      </c>
      <c r="F4515" s="42">
        <f>SUMIFS('Sample - Superstore'!R:R,'Sample - Superstore'!$V:$V,$A4515,'Sample - Superstore'!$N:$N,$B4515)</f>
        <v>1177.69729</v>
      </c>
      <c r="G4515" s="43" t="str">
        <f>IF(OR($F4515&lt;Lower_Limit,$F4515&gt;Upper_Limit),TRUE,IF($F4515&gt;Upper_percentile,"P99",IF($F4515&lt;Lower_percentile,"P01","")))</f>
        <v/>
      </c>
      <c r="H4515" s="44">
        <f>SUMIFS('Sample - Superstore'!S:S,'Sample - Superstore'!$V:$V,$A4515,'Sample - Superstore'!$N:$N,$B4515)</f>
        <v>7</v>
      </c>
      <c r="I4515" s="45">
        <f>SUMIFS('Sample - Superstore'!T:T,'Sample - Superstore'!$V:$V,$A4515,'Sample - Superstore'!$N:$N,$B4515)</f>
        <v>0.4</v>
      </c>
      <c r="J4515" s="42">
        <f>SUMIFS('Sample - Superstore'!U:U,'Sample - Superstore'!$V:$V,$A4515,'Sample - Superstore'!$N:$N,$B4515)</f>
        <v>-608.4769329</v>
      </c>
      <c r="N4515" s="40"/>
    </row>
    <row r="4516">
      <c r="A4516" s="41" t="s">
        <v>8641</v>
      </c>
      <c r="B4516" s="36" t="s">
        <v>7851</v>
      </c>
      <c r="C4516" s="36" t="s">
        <v>51</v>
      </c>
      <c r="D4516" s="36" t="s">
        <v>52</v>
      </c>
      <c r="E4516" s="36" t="s">
        <v>7852</v>
      </c>
      <c r="F4516" s="42">
        <f>SUMIFS('Sample - Superstore'!R:R,'Sample - Superstore'!$V:$V,$A4516,'Sample - Superstore'!$N:$N,$B4516)</f>
        <v>63.42658436</v>
      </c>
      <c r="G4516" s="43" t="str">
        <f>IF(OR($F4516&lt;Lower_Limit,$F4516&gt;Upper_Limit),TRUE,IF($F4516&gt;Upper_percentile,"P99",IF($F4516&lt;Lower_percentile,"P01","")))</f>
        <v/>
      </c>
      <c r="H4516" s="44">
        <f>SUMIFS('Sample - Superstore'!S:S,'Sample - Superstore'!$V:$V,$A4516,'Sample - Superstore'!$N:$N,$B4516)</f>
        <v>2</v>
      </c>
      <c r="I4516" s="45">
        <f>SUMIFS('Sample - Superstore'!T:T,'Sample - Superstore'!$V:$V,$A4516,'Sample - Superstore'!$N:$N,$B4516)</f>
        <v>0</v>
      </c>
      <c r="J4516" s="42">
        <f>SUMIFS('Sample - Superstore'!U:U,'Sample - Superstore'!$V:$V,$A4516,'Sample - Superstore'!$N:$N,$B4516)</f>
        <v>12.05105103</v>
      </c>
      <c r="N4516" s="40"/>
    </row>
    <row r="4517">
      <c r="A4517" s="41" t="s">
        <v>8641</v>
      </c>
      <c r="B4517" s="36" t="s">
        <v>5543</v>
      </c>
      <c r="C4517" s="36" t="s">
        <v>51</v>
      </c>
      <c r="D4517" s="36" t="s">
        <v>124</v>
      </c>
      <c r="E4517" s="36" t="s">
        <v>5544</v>
      </c>
      <c r="F4517" s="42">
        <f>SUMIFS('Sample - Superstore'!R:R,'Sample - Superstore'!$V:$V,$A4517,'Sample - Superstore'!$N:$N,$B4517)</f>
        <v>16.45333333</v>
      </c>
      <c r="G4517" s="43" t="str">
        <f>IF(OR($F4517&lt;Lower_Limit,$F4517&gt;Upper_Limit),TRUE,IF($F4517&gt;Upper_percentile,"P99",IF($F4517&lt;Lower_percentile,"P01","")))</f>
        <v/>
      </c>
      <c r="H4517" s="44">
        <f>SUMIFS('Sample - Superstore'!S:S,'Sample - Superstore'!$V:$V,$A4517,'Sample - Superstore'!$N:$N,$B4517)</f>
        <v>2</v>
      </c>
      <c r="I4517" s="45">
        <f>SUMIFS('Sample - Superstore'!T:T,'Sample - Superstore'!$V:$V,$A4517,'Sample - Superstore'!$N:$N,$B4517)</f>
        <v>0</v>
      </c>
      <c r="J4517" s="42">
        <f>SUMIFS('Sample - Superstore'!U:U,'Sample - Superstore'!$V:$V,$A4517,'Sample - Superstore'!$N:$N,$B4517)</f>
        <v>7.8976</v>
      </c>
      <c r="N4517" s="40"/>
    </row>
    <row r="4518">
      <c r="A4518" s="41" t="s">
        <v>8641</v>
      </c>
      <c r="B4518" s="36" t="s">
        <v>576</v>
      </c>
      <c r="C4518" s="36" t="s">
        <v>51</v>
      </c>
      <c r="D4518" s="36" t="s">
        <v>93</v>
      </c>
      <c r="E4518" s="36" t="s">
        <v>577</v>
      </c>
      <c r="F4518" s="42">
        <f>SUMIFS('Sample - Superstore'!R:R,'Sample - Superstore'!$V:$V,$A4518,'Sample - Superstore'!$N:$N,$B4518)</f>
        <v>10.64</v>
      </c>
      <c r="G4518" s="43" t="str">
        <f>IF(OR($F4518&lt;Lower_Limit,$F4518&gt;Upper_Limit),TRUE,IF($F4518&gt;Upper_percentile,"P99",IF($F4518&lt;Lower_percentile,"P01","")))</f>
        <v/>
      </c>
      <c r="H4518" s="44">
        <f>SUMIFS('Sample - Superstore'!S:S,'Sample - Superstore'!$V:$V,$A4518,'Sample - Superstore'!$N:$N,$B4518)</f>
        <v>4</v>
      </c>
      <c r="I4518" s="45">
        <f>SUMIFS('Sample - Superstore'!T:T,'Sample - Superstore'!$V:$V,$A4518,'Sample - Superstore'!$N:$N,$B4518)</f>
        <v>0</v>
      </c>
      <c r="J4518" s="42">
        <f>SUMIFS('Sample - Superstore'!U:U,'Sample - Superstore'!$V:$V,$A4518,'Sample - Superstore'!$N:$N,$B4518)</f>
        <v>2.7664</v>
      </c>
      <c r="N4518" s="40"/>
    </row>
    <row r="4519">
      <c r="A4519" s="41" t="s">
        <v>8641</v>
      </c>
      <c r="B4519" s="36" t="s">
        <v>3404</v>
      </c>
      <c r="C4519" s="36" t="s">
        <v>39</v>
      </c>
      <c r="D4519" s="36" t="s">
        <v>40</v>
      </c>
      <c r="E4519" s="36" t="s">
        <v>3405</v>
      </c>
      <c r="F4519" s="42">
        <f>SUMIFS('Sample - Superstore'!R:R,'Sample - Superstore'!$V:$V,$A4519,'Sample - Superstore'!$N:$N,$B4519)</f>
        <v>52.792</v>
      </c>
      <c r="G4519" s="43" t="str">
        <f>IF(OR($F4519&lt;Lower_Limit,$F4519&gt;Upper_Limit),TRUE,IF($F4519&gt;Upper_percentile,"P99",IF($F4519&lt;Lower_percentile,"P01","")))</f>
        <v/>
      </c>
      <c r="H4519" s="44">
        <f>SUMIFS('Sample - Superstore'!S:S,'Sample - Superstore'!$V:$V,$A4519,'Sample - Superstore'!$N:$N,$B4519)</f>
        <v>1</v>
      </c>
      <c r="I4519" s="45">
        <f>SUMIFS('Sample - Superstore'!T:T,'Sample - Superstore'!$V:$V,$A4519,'Sample - Superstore'!$N:$N,$B4519)</f>
        <v>0.2</v>
      </c>
      <c r="J4519" s="42">
        <f>SUMIFS('Sample - Superstore'!U:U,'Sample - Superstore'!$V:$V,$A4519,'Sample - Superstore'!$N:$N,$B4519)</f>
        <v>4.6193</v>
      </c>
      <c r="N4519" s="40"/>
    </row>
    <row r="4520">
      <c r="A4520" s="41" t="s">
        <v>8641</v>
      </c>
      <c r="B4520" s="36" t="s">
        <v>3362</v>
      </c>
      <c r="C4520" s="36" t="s">
        <v>51</v>
      </c>
      <c r="D4520" s="36" t="s">
        <v>124</v>
      </c>
      <c r="E4520" s="36" t="s">
        <v>404</v>
      </c>
      <c r="F4520" s="42">
        <f>SUMIFS('Sample - Superstore'!R:R,'Sample - Superstore'!$V:$V,$A4520,'Sample - Superstore'!$N:$N,$B4520)</f>
        <v>37.44035556</v>
      </c>
      <c r="G4520" s="43" t="str">
        <f>IF(OR($F4520&lt;Lower_Limit,$F4520&gt;Upper_Limit),TRUE,IF($F4520&gt;Upper_percentile,"P99",IF($F4520&lt;Lower_percentile,"P01","")))</f>
        <v/>
      </c>
      <c r="H4520" s="44">
        <f>SUMIFS('Sample - Superstore'!S:S,'Sample - Superstore'!$V:$V,$A4520,'Sample - Superstore'!$N:$N,$B4520)</f>
        <v>3</v>
      </c>
      <c r="I4520" s="45">
        <f>SUMIFS('Sample - Superstore'!T:T,'Sample - Superstore'!$V:$V,$A4520,'Sample - Superstore'!$N:$N,$B4520)</f>
        <v>0.2</v>
      </c>
      <c r="J4520" s="42">
        <f>SUMIFS('Sample - Superstore'!U:U,'Sample - Superstore'!$V:$V,$A4520,'Sample - Superstore'!$N:$N,$B4520)</f>
        <v>12.63612</v>
      </c>
      <c r="N4520" s="40"/>
    </row>
    <row r="4521">
      <c r="A4521" s="41" t="s">
        <v>8641</v>
      </c>
      <c r="B4521" s="36" t="s">
        <v>1007</v>
      </c>
      <c r="C4521" s="36" t="s">
        <v>35</v>
      </c>
      <c r="D4521" s="36" t="s">
        <v>121</v>
      </c>
      <c r="E4521" s="36" t="s">
        <v>1008</v>
      </c>
      <c r="F4521" s="42">
        <f>SUMIFS('Sample - Superstore'!R:R,'Sample - Superstore'!$V:$V,$A4521,'Sample - Superstore'!$N:$N,$B4521)</f>
        <v>71.85214815</v>
      </c>
      <c r="G4521" s="43" t="str">
        <f>IF(OR($F4521&lt;Lower_Limit,$F4521&gt;Upper_Limit),TRUE,IF($F4521&gt;Upper_percentile,"P99",IF($F4521&lt;Lower_percentile,"P01","")))</f>
        <v/>
      </c>
      <c r="H4521" s="44">
        <f>SUMIFS('Sample - Superstore'!S:S,'Sample - Superstore'!$V:$V,$A4521,'Sample - Superstore'!$N:$N,$B4521)</f>
        <v>4</v>
      </c>
      <c r="I4521" s="45">
        <f>SUMIFS('Sample - Superstore'!T:T,'Sample - Superstore'!$V:$V,$A4521,'Sample - Superstore'!$N:$N,$B4521)</f>
        <v>0</v>
      </c>
      <c r="J4521" s="42">
        <f>SUMIFS('Sample - Superstore'!U:U,'Sample - Superstore'!$V:$V,$A4521,'Sample - Superstore'!$N:$N,$B4521)</f>
        <v>18.68155852</v>
      </c>
      <c r="N4521" s="40"/>
    </row>
    <row r="4522">
      <c r="A4522" s="41" t="s">
        <v>8641</v>
      </c>
      <c r="B4522" s="36" t="s">
        <v>3817</v>
      </c>
      <c r="C4522" s="36" t="s">
        <v>51</v>
      </c>
      <c r="D4522" s="36" t="s">
        <v>52</v>
      </c>
      <c r="E4522" s="36" t="s">
        <v>3818</v>
      </c>
      <c r="F4522" s="42">
        <f>SUMIFS('Sample - Superstore'!R:R,'Sample - Superstore'!$V:$V,$A4522,'Sample - Superstore'!$N:$N,$B4522)</f>
        <v>41.54111111</v>
      </c>
      <c r="G4522" s="43" t="str">
        <f>IF(OR($F4522&lt;Lower_Limit,$F4522&gt;Upper_Limit),TRUE,IF($F4522&gt;Upper_percentile,"P99",IF($F4522&lt;Lower_percentile,"P01","")))</f>
        <v/>
      </c>
      <c r="H4522" s="44">
        <f>SUMIFS('Sample - Superstore'!S:S,'Sample - Superstore'!$V:$V,$A4522,'Sample - Superstore'!$N:$N,$B4522)</f>
        <v>3</v>
      </c>
      <c r="I4522" s="45">
        <f>SUMIFS('Sample - Superstore'!T:T,'Sample - Superstore'!$V:$V,$A4522,'Sample - Superstore'!$N:$N,$B4522)</f>
        <v>0</v>
      </c>
      <c r="J4522" s="42">
        <f>SUMIFS('Sample - Superstore'!U:U,'Sample - Superstore'!$V:$V,$A4522,'Sample - Superstore'!$N:$N,$B4522)</f>
        <v>10.80068889</v>
      </c>
      <c r="N4522" s="40"/>
    </row>
    <row r="4523">
      <c r="A4523" s="41" t="s">
        <v>8641</v>
      </c>
      <c r="B4523" s="36" t="s">
        <v>1304</v>
      </c>
      <c r="C4523" s="36" t="s">
        <v>51</v>
      </c>
      <c r="D4523" s="36" t="s">
        <v>93</v>
      </c>
      <c r="E4523" s="36" t="s">
        <v>1305</v>
      </c>
      <c r="F4523" s="42">
        <f>SUMIFS('Sample - Superstore'!R:R,'Sample - Superstore'!$V:$V,$A4523,'Sample - Superstore'!$N:$N,$B4523)</f>
        <v>156.5807704</v>
      </c>
      <c r="G4523" s="43" t="str">
        <f>IF(OR($F4523&lt;Lower_Limit,$F4523&gt;Upper_Limit),TRUE,IF($F4523&gt;Upper_percentile,"P99",IF($F4523&lt;Lower_percentile,"P01","")))</f>
        <v/>
      </c>
      <c r="H4523" s="44">
        <f>SUMIFS('Sample - Superstore'!S:S,'Sample - Superstore'!$V:$V,$A4523,'Sample - Superstore'!$N:$N,$B4523)</f>
        <v>7</v>
      </c>
      <c r="I4523" s="45">
        <f>SUMIFS('Sample - Superstore'!T:T,'Sample - Superstore'!$V:$V,$A4523,'Sample - Superstore'!$N:$N,$B4523)</f>
        <v>0.2</v>
      </c>
      <c r="J4523" s="42">
        <f>SUMIFS('Sample - Superstore'!U:U,'Sample - Superstore'!$V:$V,$A4523,'Sample - Superstore'!$N:$N,$B4523)</f>
        <v>11.74355778</v>
      </c>
      <c r="N4523" s="40"/>
    </row>
    <row r="4524">
      <c r="A4524" s="41" t="s">
        <v>8641</v>
      </c>
      <c r="B4524" s="36" t="s">
        <v>5687</v>
      </c>
      <c r="C4524" s="36" t="s">
        <v>51</v>
      </c>
      <c r="D4524" s="36" t="s">
        <v>124</v>
      </c>
      <c r="E4524" s="36" t="s">
        <v>5688</v>
      </c>
      <c r="F4524" s="42">
        <f>SUMIFS('Sample - Superstore'!R:R,'Sample - Superstore'!$V:$V,$A4524,'Sample - Superstore'!$N:$N,$B4524)</f>
        <v>30.08237037</v>
      </c>
      <c r="G4524" s="43" t="str">
        <f>IF(OR($F4524&lt;Lower_Limit,$F4524&gt;Upper_Limit),TRUE,IF($F4524&gt;Upper_percentile,"P99",IF($F4524&lt;Lower_percentile,"P01","")))</f>
        <v/>
      </c>
      <c r="H4524" s="44">
        <f>SUMIFS('Sample - Superstore'!S:S,'Sample - Superstore'!$V:$V,$A4524,'Sample - Superstore'!$N:$N,$B4524)</f>
        <v>4</v>
      </c>
      <c r="I4524" s="45">
        <f>SUMIFS('Sample - Superstore'!T:T,'Sample - Superstore'!$V:$V,$A4524,'Sample - Superstore'!$N:$N,$B4524)</f>
        <v>0.2</v>
      </c>
      <c r="J4524" s="42">
        <f>SUMIFS('Sample - Superstore'!U:U,'Sample - Superstore'!$V:$V,$A4524,'Sample - Superstore'!$N:$N,$B4524)</f>
        <v>9.400740741</v>
      </c>
      <c r="N4524" s="40"/>
    </row>
    <row r="4525">
      <c r="A4525" s="41" t="s">
        <v>8641</v>
      </c>
      <c r="B4525" s="36" t="s">
        <v>6632</v>
      </c>
      <c r="C4525" s="36" t="s">
        <v>39</v>
      </c>
      <c r="D4525" s="36" t="s">
        <v>40</v>
      </c>
      <c r="E4525" s="36" t="s">
        <v>6633</v>
      </c>
      <c r="F4525" s="42">
        <f>SUMIFS('Sample - Superstore'!R:R,'Sample - Superstore'!$V:$V,$A4525,'Sample - Superstore'!$N:$N,$B4525)</f>
        <v>21.18977778</v>
      </c>
      <c r="G4525" s="43" t="str">
        <f>IF(OR($F4525&lt;Lower_Limit,$F4525&gt;Upper_Limit),TRUE,IF($F4525&gt;Upper_percentile,"P99",IF($F4525&lt;Lower_percentile,"P01","")))</f>
        <v/>
      </c>
      <c r="H4525" s="44">
        <f>SUMIFS('Sample - Superstore'!S:S,'Sample - Superstore'!$V:$V,$A4525,'Sample - Superstore'!$N:$N,$B4525)</f>
        <v>3</v>
      </c>
      <c r="I4525" s="45">
        <f>SUMIFS('Sample - Superstore'!T:T,'Sample - Superstore'!$V:$V,$A4525,'Sample - Superstore'!$N:$N,$B4525)</f>
        <v>0.2</v>
      </c>
      <c r="J4525" s="42">
        <f>SUMIFS('Sample - Superstore'!U:U,'Sample - Superstore'!$V:$V,$A4525,'Sample - Superstore'!$N:$N,$B4525)</f>
        <v>6.621805556</v>
      </c>
      <c r="N4525" s="40"/>
    </row>
    <row r="4526">
      <c r="A4526" s="41" t="s">
        <v>8641</v>
      </c>
      <c r="B4526" s="36" t="s">
        <v>1424</v>
      </c>
      <c r="C4526" s="36" t="s">
        <v>51</v>
      </c>
      <c r="D4526" s="36" t="s">
        <v>76</v>
      </c>
      <c r="E4526" s="36" t="s">
        <v>1425</v>
      </c>
      <c r="F4526" s="42">
        <f>SUMIFS('Sample - Superstore'!R:R,'Sample - Superstore'!$V:$V,$A4526,'Sample - Superstore'!$N:$N,$B4526)</f>
        <v>1014.061643</v>
      </c>
      <c r="G4526" s="43" t="str">
        <f>IF(OR($F4526&lt;Lower_Limit,$F4526&gt;Upper_Limit),TRUE,IF($F4526&gt;Upper_percentile,"P99",IF($F4526&lt;Lower_percentile,"P01","")))</f>
        <v/>
      </c>
      <c r="H4526" s="44">
        <f>SUMIFS('Sample - Superstore'!S:S,'Sample - Superstore'!$V:$V,$A4526,'Sample - Superstore'!$N:$N,$B4526)</f>
        <v>4</v>
      </c>
      <c r="I4526" s="45">
        <f>SUMIFS('Sample - Superstore'!T:T,'Sample - Superstore'!$V:$V,$A4526,'Sample - Superstore'!$N:$N,$B4526)</f>
        <v>0.7</v>
      </c>
      <c r="J4526" s="42">
        <f>SUMIFS('Sample - Superstore'!U:U,'Sample - Superstore'!$V:$V,$A4526,'Sample - Superstore'!$N:$N,$B4526)</f>
        <v>-811.2493145</v>
      </c>
      <c r="N4526" s="40"/>
    </row>
    <row r="4527">
      <c r="A4527" s="41" t="s">
        <v>8641</v>
      </c>
      <c r="B4527" s="36" t="s">
        <v>1437</v>
      </c>
      <c r="C4527" s="36" t="s">
        <v>51</v>
      </c>
      <c r="D4527" s="36" t="s">
        <v>205</v>
      </c>
      <c r="E4527" s="36" t="s">
        <v>1438</v>
      </c>
      <c r="F4527" s="42">
        <f>SUMIFS('Sample - Superstore'!R:R,'Sample - Superstore'!$V:$V,$A4527,'Sample - Superstore'!$N:$N,$B4527)</f>
        <v>8.96</v>
      </c>
      <c r="G4527" s="43" t="str">
        <f>IF(OR($F4527&lt;Lower_Limit,$F4527&gt;Upper_Limit),TRUE,IF($F4527&gt;Upper_percentile,"P99",IF($F4527&lt;Lower_percentile,"P01","")))</f>
        <v/>
      </c>
      <c r="H4527" s="44">
        <f>SUMIFS('Sample - Superstore'!S:S,'Sample - Superstore'!$V:$V,$A4527,'Sample - Superstore'!$N:$N,$B4527)</f>
        <v>2</v>
      </c>
      <c r="I4527" s="45">
        <f>SUMIFS('Sample - Superstore'!T:T,'Sample - Superstore'!$V:$V,$A4527,'Sample - Superstore'!$N:$N,$B4527)</f>
        <v>0</v>
      </c>
      <c r="J4527" s="42">
        <f>SUMIFS('Sample - Superstore'!U:U,'Sample - Superstore'!$V:$V,$A4527,'Sample - Superstore'!$N:$N,$B4527)</f>
        <v>4.3008</v>
      </c>
      <c r="N4527" s="40"/>
    </row>
    <row r="4528">
      <c r="A4528" s="41" t="s">
        <v>8641</v>
      </c>
      <c r="B4528" s="36" t="s">
        <v>806</v>
      </c>
      <c r="C4528" s="36" t="s">
        <v>51</v>
      </c>
      <c r="D4528" s="36" t="s">
        <v>297</v>
      </c>
      <c r="E4528" s="36" t="s">
        <v>807</v>
      </c>
      <c r="F4528" s="42">
        <f>SUMIFS('Sample - Superstore'!R:R,'Sample - Superstore'!$V:$V,$A4528,'Sample - Superstore'!$N:$N,$B4528)</f>
        <v>31.5</v>
      </c>
      <c r="G4528" s="43" t="str">
        <f>IF(OR($F4528&lt;Lower_Limit,$F4528&gt;Upper_Limit),TRUE,IF($F4528&gt;Upper_percentile,"P99",IF($F4528&lt;Lower_percentile,"P01","")))</f>
        <v/>
      </c>
      <c r="H4528" s="44">
        <f>SUMIFS('Sample - Superstore'!S:S,'Sample - Superstore'!$V:$V,$A4528,'Sample - Superstore'!$N:$N,$B4528)</f>
        <v>10</v>
      </c>
      <c r="I4528" s="45">
        <f>SUMIFS('Sample - Superstore'!T:T,'Sample - Superstore'!$V:$V,$A4528,'Sample - Superstore'!$N:$N,$B4528)</f>
        <v>0</v>
      </c>
      <c r="J4528" s="42">
        <f>SUMIFS('Sample - Superstore'!U:U,'Sample - Superstore'!$V:$V,$A4528,'Sample - Superstore'!$N:$N,$B4528)</f>
        <v>15.12</v>
      </c>
      <c r="N4528" s="40"/>
    </row>
    <row r="4529">
      <c r="A4529" s="41" t="s">
        <v>8641</v>
      </c>
      <c r="B4529" s="36" t="s">
        <v>2465</v>
      </c>
      <c r="C4529" s="36" t="s">
        <v>35</v>
      </c>
      <c r="D4529" s="36" t="s">
        <v>121</v>
      </c>
      <c r="E4529" s="36" t="s">
        <v>2466</v>
      </c>
      <c r="F4529" s="42">
        <f>SUMIFS('Sample - Superstore'!R:R,'Sample - Superstore'!$V:$V,$A4529,'Sample - Superstore'!$N:$N,$B4529)</f>
        <v>30.56</v>
      </c>
      <c r="G4529" s="43" t="str">
        <f>IF(OR($F4529&lt;Lower_Limit,$F4529&gt;Upper_Limit),TRUE,IF($F4529&gt;Upper_percentile,"P99",IF($F4529&lt;Lower_percentile,"P01","")))</f>
        <v/>
      </c>
      <c r="H4529" s="44">
        <f>SUMIFS('Sample - Superstore'!S:S,'Sample - Superstore'!$V:$V,$A4529,'Sample - Superstore'!$N:$N,$B4529)</f>
        <v>2</v>
      </c>
      <c r="I4529" s="45">
        <f>SUMIFS('Sample - Superstore'!T:T,'Sample - Superstore'!$V:$V,$A4529,'Sample - Superstore'!$N:$N,$B4529)</f>
        <v>0</v>
      </c>
      <c r="J4529" s="42">
        <f>SUMIFS('Sample - Superstore'!U:U,'Sample - Superstore'!$V:$V,$A4529,'Sample - Superstore'!$N:$N,$B4529)</f>
        <v>10.3904</v>
      </c>
      <c r="N4529" s="40"/>
    </row>
    <row r="4530">
      <c r="A4530" s="41" t="s">
        <v>8641</v>
      </c>
      <c r="B4530" s="36" t="s">
        <v>7865</v>
      </c>
      <c r="C4530" s="36" t="s">
        <v>35</v>
      </c>
      <c r="D4530" s="36" t="s">
        <v>73</v>
      </c>
      <c r="E4530" s="36" t="s">
        <v>7866</v>
      </c>
      <c r="F4530" s="42">
        <f>SUMIFS('Sample - Superstore'!R:R,'Sample - Superstore'!$V:$V,$A4530,'Sample - Superstore'!$N:$N,$B4530)</f>
        <v>24.368</v>
      </c>
      <c r="G4530" s="43" t="str">
        <f>IF(OR($F4530&lt;Lower_Limit,$F4530&gt;Upper_Limit),TRUE,IF($F4530&gt;Upper_percentile,"P99",IF($F4530&lt;Lower_percentile,"P01","")))</f>
        <v/>
      </c>
      <c r="H4530" s="44">
        <f>SUMIFS('Sample - Superstore'!S:S,'Sample - Superstore'!$V:$V,$A4530,'Sample - Superstore'!$N:$N,$B4530)</f>
        <v>2</v>
      </c>
      <c r="I4530" s="45">
        <f>SUMIFS('Sample - Superstore'!T:T,'Sample - Superstore'!$V:$V,$A4530,'Sample - Superstore'!$N:$N,$B4530)</f>
        <v>0.2</v>
      </c>
      <c r="J4530" s="42">
        <f>SUMIFS('Sample - Superstore'!U:U,'Sample - Superstore'!$V:$V,$A4530,'Sample - Superstore'!$N:$N,$B4530)</f>
        <v>-3.3506</v>
      </c>
      <c r="N4530" s="40"/>
    </row>
    <row r="4531">
      <c r="A4531" s="41" t="s">
        <v>8641</v>
      </c>
      <c r="B4531" s="36" t="s">
        <v>3979</v>
      </c>
      <c r="C4531" s="36" t="s">
        <v>35</v>
      </c>
      <c r="D4531" s="36" t="s">
        <v>73</v>
      </c>
      <c r="E4531" s="36" t="s">
        <v>3980</v>
      </c>
      <c r="F4531" s="42">
        <f>SUMIFS('Sample - Superstore'!R:R,'Sample - Superstore'!$V:$V,$A4531,'Sample - Superstore'!$N:$N,$B4531)</f>
        <v>115.9530556</v>
      </c>
      <c r="G4531" s="43" t="str">
        <f>IF(OR($F4531&lt;Lower_Limit,$F4531&gt;Upper_Limit),TRUE,IF($F4531&gt;Upper_percentile,"P99",IF($F4531&lt;Lower_percentile,"P01","")))</f>
        <v/>
      </c>
      <c r="H4531" s="44">
        <f>SUMIFS('Sample - Superstore'!S:S,'Sample - Superstore'!$V:$V,$A4531,'Sample - Superstore'!$N:$N,$B4531)</f>
        <v>1</v>
      </c>
      <c r="I4531" s="45">
        <f>SUMIFS('Sample - Superstore'!T:T,'Sample - Superstore'!$V:$V,$A4531,'Sample - Superstore'!$N:$N,$B4531)</f>
        <v>0.5</v>
      </c>
      <c r="J4531" s="42">
        <f>SUMIFS('Sample - Superstore'!U:U,'Sample - Superstore'!$V:$V,$A4531,'Sample - Superstore'!$N:$N,$B4531)</f>
        <v>-85.80526111</v>
      </c>
      <c r="N4531" s="40"/>
    </row>
    <row r="4532">
      <c r="A4532" s="41" t="s">
        <v>8641</v>
      </c>
      <c r="B4532" s="36" t="s">
        <v>6289</v>
      </c>
      <c r="C4532" s="36" t="s">
        <v>51</v>
      </c>
      <c r="D4532" s="36" t="s">
        <v>76</v>
      </c>
      <c r="E4532" s="36" t="s">
        <v>6290</v>
      </c>
      <c r="F4532" s="42">
        <f>SUMIFS('Sample - Superstore'!R:R,'Sample - Superstore'!$V:$V,$A4532,'Sample - Superstore'!$N:$N,$B4532)</f>
        <v>10.53394568</v>
      </c>
      <c r="G4532" s="43" t="str">
        <f>IF(OR($F4532&lt;Lower_Limit,$F4532&gt;Upper_Limit),TRUE,IF($F4532&gt;Upper_percentile,"P99",IF($F4532&lt;Lower_percentile,"P01","")))</f>
        <v/>
      </c>
      <c r="H4532" s="44">
        <f>SUMIFS('Sample - Superstore'!S:S,'Sample - Superstore'!$V:$V,$A4532,'Sample - Superstore'!$N:$N,$B4532)</f>
        <v>6</v>
      </c>
      <c r="I4532" s="45">
        <f>SUMIFS('Sample - Superstore'!T:T,'Sample - Superstore'!$V:$V,$A4532,'Sample - Superstore'!$N:$N,$B4532)</f>
        <v>1.5</v>
      </c>
      <c r="J4532" s="42">
        <f>SUMIFS('Sample - Superstore'!U:U,'Sample - Superstore'!$V:$V,$A4532,'Sample - Superstore'!$N:$N,$B4532)</f>
        <v>-10.79614321</v>
      </c>
      <c r="N4532" s="40"/>
    </row>
    <row r="4533">
      <c r="A4533" s="41" t="s">
        <v>8641</v>
      </c>
      <c r="B4533" s="36" t="s">
        <v>7869</v>
      </c>
      <c r="C4533" s="36" t="s">
        <v>35</v>
      </c>
      <c r="D4533" s="36" t="s">
        <v>36</v>
      </c>
      <c r="E4533" s="36" t="s">
        <v>7870</v>
      </c>
      <c r="F4533" s="42">
        <f>SUMIFS('Sample - Superstore'!R:R,'Sample - Superstore'!$V:$V,$A4533,'Sample - Superstore'!$N:$N,$B4533)</f>
        <v>417.1886133</v>
      </c>
      <c r="G4533" s="43" t="str">
        <f>IF(OR($F4533&lt;Lower_Limit,$F4533&gt;Upper_Limit),TRUE,IF($F4533&gt;Upper_percentile,"P99",IF($F4533&lt;Lower_percentile,"P01","")))</f>
        <v/>
      </c>
      <c r="H4533" s="44">
        <f>SUMIFS('Sample - Superstore'!S:S,'Sample - Superstore'!$V:$V,$A4533,'Sample - Superstore'!$N:$N,$B4533)</f>
        <v>3</v>
      </c>
      <c r="I4533" s="45">
        <f>SUMIFS('Sample - Superstore'!T:T,'Sample - Superstore'!$V:$V,$A4533,'Sample - Superstore'!$N:$N,$B4533)</f>
        <v>0.32</v>
      </c>
      <c r="J4533" s="42">
        <f>SUMIFS('Sample - Superstore'!U:U,'Sample - Superstore'!$V:$V,$A4533,'Sample - Superstore'!$N:$N,$B4533)</f>
        <v>-116.5674067</v>
      </c>
      <c r="N4533" s="40"/>
    </row>
    <row r="4534">
      <c r="A4534" s="41" t="s">
        <v>8641</v>
      </c>
      <c r="B4534" s="36" t="s">
        <v>1506</v>
      </c>
      <c r="C4534" s="36" t="s">
        <v>51</v>
      </c>
      <c r="D4534" s="36" t="s">
        <v>76</v>
      </c>
      <c r="E4534" s="36" t="s">
        <v>1507</v>
      </c>
      <c r="F4534" s="42">
        <f>SUMIFS('Sample - Superstore'!R:R,'Sample - Superstore'!$V:$V,$A4534,'Sample - Superstore'!$N:$N,$B4534)</f>
        <v>39.624</v>
      </c>
      <c r="G4534" s="43" t="str">
        <f>IF(OR($F4534&lt;Lower_Limit,$F4534&gt;Upper_Limit),TRUE,IF($F4534&gt;Upper_percentile,"P99",IF($F4534&lt;Lower_percentile,"P01","")))</f>
        <v/>
      </c>
      <c r="H4534" s="44">
        <f>SUMIFS('Sample - Superstore'!S:S,'Sample - Superstore'!$V:$V,$A4534,'Sample - Superstore'!$N:$N,$B4534)</f>
        <v>3</v>
      </c>
      <c r="I4534" s="45">
        <f>SUMIFS('Sample - Superstore'!T:T,'Sample - Superstore'!$V:$V,$A4534,'Sample - Superstore'!$N:$N,$B4534)</f>
        <v>0.2</v>
      </c>
      <c r="J4534" s="42">
        <f>SUMIFS('Sample - Superstore'!U:U,'Sample - Superstore'!$V:$V,$A4534,'Sample - Superstore'!$N:$N,$B4534)</f>
        <v>13.8684</v>
      </c>
      <c r="N4534" s="40"/>
    </row>
    <row r="4535">
      <c r="A4535" s="41" t="s">
        <v>8641</v>
      </c>
      <c r="B4535" s="36" t="s">
        <v>3803</v>
      </c>
      <c r="C4535" s="36" t="s">
        <v>35</v>
      </c>
      <c r="D4535" s="36" t="s">
        <v>73</v>
      </c>
      <c r="E4535" s="36" t="s">
        <v>3804</v>
      </c>
      <c r="F4535" s="42">
        <f>SUMIFS('Sample - Superstore'!R:R,'Sample - Superstore'!$V:$V,$A4535,'Sample - Superstore'!$N:$N,$B4535)</f>
        <v>550.9406222</v>
      </c>
      <c r="G4535" s="43" t="str">
        <f>IF(OR($F4535&lt;Lower_Limit,$F4535&gt;Upper_Limit),TRUE,IF($F4535&gt;Upper_percentile,"P99",IF($F4535&lt;Lower_percentile,"P01","")))</f>
        <v/>
      </c>
      <c r="H4535" s="44">
        <f>SUMIFS('Sample - Superstore'!S:S,'Sample - Superstore'!$V:$V,$A4535,'Sample - Superstore'!$N:$N,$B4535)</f>
        <v>3</v>
      </c>
      <c r="I4535" s="45">
        <f>SUMIFS('Sample - Superstore'!T:T,'Sample - Superstore'!$V:$V,$A4535,'Sample - Superstore'!$N:$N,$B4535)</f>
        <v>0.6</v>
      </c>
      <c r="J4535" s="42">
        <f>SUMIFS('Sample - Superstore'!U:U,'Sample - Superstore'!$V:$V,$A4535,'Sample - Superstore'!$N:$N,$B4535)</f>
        <v>-86.88509926</v>
      </c>
      <c r="N4535" s="40"/>
    </row>
    <row r="4536">
      <c r="A4536" s="41" t="s">
        <v>8641</v>
      </c>
      <c r="B4536" s="36" t="s">
        <v>5332</v>
      </c>
      <c r="C4536" s="36" t="s">
        <v>51</v>
      </c>
      <c r="D4536" s="36" t="s">
        <v>52</v>
      </c>
      <c r="E4536" s="36" t="s">
        <v>5333</v>
      </c>
      <c r="F4536" s="42">
        <f>SUMIFS('Sample - Superstore'!R:R,'Sample - Superstore'!$V:$V,$A4536,'Sample - Superstore'!$N:$N,$B4536)</f>
        <v>845.5884379</v>
      </c>
      <c r="G4536" s="43" t="str">
        <f>IF(OR($F4536&lt;Lower_Limit,$F4536&gt;Upper_Limit),TRUE,IF($F4536&gt;Upper_percentile,"P99",IF($F4536&lt;Lower_percentile,"P01","")))</f>
        <v/>
      </c>
      <c r="H4536" s="44">
        <f>SUMIFS('Sample - Superstore'!S:S,'Sample - Superstore'!$V:$V,$A4536,'Sample - Superstore'!$N:$N,$B4536)</f>
        <v>2</v>
      </c>
      <c r="I4536" s="45">
        <f>SUMIFS('Sample - Superstore'!T:T,'Sample - Superstore'!$V:$V,$A4536,'Sample - Superstore'!$N:$N,$B4536)</f>
        <v>0.2</v>
      </c>
      <c r="J4536" s="42">
        <f>SUMIFS('Sample - Superstore'!U:U,'Sample - Superstore'!$V:$V,$A4536,'Sample - Superstore'!$N:$N,$B4536)</f>
        <v>84.55884379</v>
      </c>
      <c r="N4536" s="40"/>
    </row>
    <row r="4537">
      <c r="A4537" s="41" t="s">
        <v>8641</v>
      </c>
      <c r="B4537" s="36" t="s">
        <v>4155</v>
      </c>
      <c r="C4537" s="36" t="s">
        <v>51</v>
      </c>
      <c r="D4537" s="36" t="s">
        <v>93</v>
      </c>
      <c r="E4537" s="36" t="s">
        <v>4156</v>
      </c>
      <c r="F4537" s="42">
        <f>SUMIFS('Sample - Superstore'!R:R,'Sample - Superstore'!$V:$V,$A4537,'Sample - Superstore'!$N:$N,$B4537)</f>
        <v>8.318391065</v>
      </c>
      <c r="G4537" s="43" t="str">
        <f>IF(OR($F4537&lt;Lower_Limit,$F4537&gt;Upper_Limit),TRUE,IF($F4537&gt;Upper_percentile,"P99",IF($F4537&lt;Lower_percentile,"P01","")))</f>
        <v/>
      </c>
      <c r="H4537" s="44">
        <f>SUMIFS('Sample - Superstore'!S:S,'Sample - Superstore'!$V:$V,$A4537,'Sample - Superstore'!$N:$N,$B4537)</f>
        <v>4</v>
      </c>
      <c r="I4537" s="45">
        <f>SUMIFS('Sample - Superstore'!T:T,'Sample - Superstore'!$V:$V,$A4537,'Sample - Superstore'!$N:$N,$B4537)</f>
        <v>0</v>
      </c>
      <c r="J4537" s="42">
        <f>SUMIFS('Sample - Superstore'!U:U,'Sample - Superstore'!$V:$V,$A4537,'Sample - Superstore'!$N:$N,$B4537)</f>
        <v>2.57870123</v>
      </c>
      <c r="N4537" s="40"/>
    </row>
    <row r="4538">
      <c r="A4538" s="41" t="s">
        <v>8641</v>
      </c>
      <c r="B4538" s="36" t="s">
        <v>2791</v>
      </c>
      <c r="C4538" s="36" t="s">
        <v>51</v>
      </c>
      <c r="D4538" s="36" t="s">
        <v>124</v>
      </c>
      <c r="E4538" s="36" t="s">
        <v>2792</v>
      </c>
      <c r="F4538" s="42">
        <f>SUMIFS('Sample - Superstore'!R:R,'Sample - Superstore'!$V:$V,$A4538,'Sample - Superstore'!$N:$N,$B4538)</f>
        <v>24.7765167</v>
      </c>
      <c r="G4538" s="43" t="str">
        <f>IF(OR($F4538&lt;Lower_Limit,$F4538&gt;Upper_Limit),TRUE,IF($F4538&gt;Upper_percentile,"P99",IF($F4538&lt;Lower_percentile,"P01","")))</f>
        <v/>
      </c>
      <c r="H4538" s="44">
        <f>SUMIFS('Sample - Superstore'!S:S,'Sample - Superstore'!$V:$V,$A4538,'Sample - Superstore'!$N:$N,$B4538)</f>
        <v>2</v>
      </c>
      <c r="I4538" s="45">
        <f>SUMIFS('Sample - Superstore'!T:T,'Sample - Superstore'!$V:$V,$A4538,'Sample - Superstore'!$N:$N,$B4538)</f>
        <v>0</v>
      </c>
      <c r="J4538" s="42">
        <f>SUMIFS('Sample - Superstore'!U:U,'Sample - Superstore'!$V:$V,$A4538,'Sample - Superstore'!$N:$N,$B4538)</f>
        <v>11.64496285</v>
      </c>
      <c r="N4538" s="40"/>
    </row>
    <row r="4539">
      <c r="A4539" s="41" t="s">
        <v>8641</v>
      </c>
      <c r="B4539" s="36" t="s">
        <v>2915</v>
      </c>
      <c r="C4539" s="36" t="s">
        <v>51</v>
      </c>
      <c r="D4539" s="36" t="s">
        <v>76</v>
      </c>
      <c r="E4539" s="36" t="s">
        <v>2916</v>
      </c>
      <c r="F4539" s="42">
        <f>SUMIFS('Sample - Superstore'!R:R,'Sample - Superstore'!$V:$V,$A4539,'Sample - Superstore'!$N:$N,$B4539)</f>
        <v>91.52188454</v>
      </c>
      <c r="G4539" s="43" t="str">
        <f>IF(OR($F4539&lt;Lower_Limit,$F4539&gt;Upper_Limit),TRUE,IF($F4539&gt;Upper_percentile,"P99",IF($F4539&lt;Lower_percentile,"P01","")))</f>
        <v/>
      </c>
      <c r="H4539" s="44">
        <f>SUMIFS('Sample - Superstore'!S:S,'Sample - Superstore'!$V:$V,$A4539,'Sample - Superstore'!$N:$N,$B4539)</f>
        <v>5</v>
      </c>
      <c r="I4539" s="45">
        <f>SUMIFS('Sample - Superstore'!T:T,'Sample - Superstore'!$V:$V,$A4539,'Sample - Superstore'!$N:$N,$B4539)</f>
        <v>0</v>
      </c>
      <c r="J4539" s="42">
        <f>SUMIFS('Sample - Superstore'!U:U,'Sample - Superstore'!$V:$V,$A4539,'Sample - Superstore'!$N:$N,$B4539)</f>
        <v>43.93050458</v>
      </c>
      <c r="N4539" s="40"/>
    </row>
    <row r="4540">
      <c r="A4540" s="41" t="s">
        <v>8641</v>
      </c>
      <c r="B4540" s="36" t="s">
        <v>5819</v>
      </c>
      <c r="C4540" s="36" t="s">
        <v>51</v>
      </c>
      <c r="D4540" s="36" t="s">
        <v>297</v>
      </c>
      <c r="E4540" s="36" t="s">
        <v>5820</v>
      </c>
      <c r="F4540" s="42">
        <f>SUMIFS('Sample - Superstore'!R:R,'Sample - Superstore'!$V:$V,$A4540,'Sample - Superstore'!$N:$N,$B4540)</f>
        <v>3.75</v>
      </c>
      <c r="G4540" s="43" t="str">
        <f>IF(OR($F4540&lt;Lower_Limit,$F4540&gt;Upper_Limit),TRUE,IF($F4540&gt;Upper_percentile,"P99",IF($F4540&lt;Lower_percentile,"P01","")))</f>
        <v/>
      </c>
      <c r="H4540" s="44">
        <f>SUMIFS('Sample - Superstore'!S:S,'Sample - Superstore'!$V:$V,$A4540,'Sample - Superstore'!$N:$N,$B4540)</f>
        <v>1</v>
      </c>
      <c r="I4540" s="45">
        <f>SUMIFS('Sample - Superstore'!T:T,'Sample - Superstore'!$V:$V,$A4540,'Sample - Superstore'!$N:$N,$B4540)</f>
        <v>0</v>
      </c>
      <c r="J4540" s="42">
        <f>SUMIFS('Sample - Superstore'!U:U,'Sample - Superstore'!$V:$V,$A4540,'Sample - Superstore'!$N:$N,$B4540)</f>
        <v>1.8</v>
      </c>
      <c r="N4540" s="40"/>
    </row>
    <row r="4541">
      <c r="A4541" s="41" t="s">
        <v>8641</v>
      </c>
      <c r="B4541" s="36" t="s">
        <v>6668</v>
      </c>
      <c r="C4541" s="36" t="s">
        <v>51</v>
      </c>
      <c r="D4541" s="36" t="s">
        <v>76</v>
      </c>
      <c r="E4541" s="36" t="s">
        <v>6669</v>
      </c>
      <c r="F4541" s="42">
        <f>SUMIFS('Sample - Superstore'!R:R,'Sample - Superstore'!$V:$V,$A4541,'Sample - Superstore'!$N:$N,$B4541)</f>
        <v>20.928</v>
      </c>
      <c r="G4541" s="43" t="str">
        <f>IF(OR($F4541&lt;Lower_Limit,$F4541&gt;Upper_Limit),TRUE,IF($F4541&gt;Upper_percentile,"P99",IF($F4541&lt;Lower_percentile,"P01","")))</f>
        <v/>
      </c>
      <c r="H4541" s="44">
        <f>SUMIFS('Sample - Superstore'!S:S,'Sample - Superstore'!$V:$V,$A4541,'Sample - Superstore'!$N:$N,$B4541)</f>
        <v>4</v>
      </c>
      <c r="I4541" s="45">
        <f>SUMIFS('Sample - Superstore'!T:T,'Sample - Superstore'!$V:$V,$A4541,'Sample - Superstore'!$N:$N,$B4541)</f>
        <v>0.2</v>
      </c>
      <c r="J4541" s="42">
        <f>SUMIFS('Sample - Superstore'!U:U,'Sample - Superstore'!$V:$V,$A4541,'Sample - Superstore'!$N:$N,$B4541)</f>
        <v>7.5864</v>
      </c>
      <c r="N4541" s="40"/>
    </row>
    <row r="4542">
      <c r="A4542" s="41" t="s">
        <v>8641</v>
      </c>
      <c r="B4542" s="36" t="s">
        <v>4378</v>
      </c>
      <c r="C4542" s="36" t="s">
        <v>51</v>
      </c>
      <c r="D4542" s="36" t="s">
        <v>124</v>
      </c>
      <c r="E4542" s="36" t="s">
        <v>4379</v>
      </c>
      <c r="F4542" s="42">
        <f>SUMIFS('Sample - Superstore'!R:R,'Sample - Superstore'!$V:$V,$A4542,'Sample - Superstore'!$N:$N,$B4542)</f>
        <v>57.85615802</v>
      </c>
      <c r="G4542" s="43" t="str">
        <f>IF(OR($F4542&lt;Lower_Limit,$F4542&gt;Upper_Limit),TRUE,IF($F4542&gt;Upper_percentile,"P99",IF($F4542&lt;Lower_percentile,"P01","")))</f>
        <v/>
      </c>
      <c r="H4542" s="44">
        <f>SUMIFS('Sample - Superstore'!S:S,'Sample - Superstore'!$V:$V,$A4542,'Sample - Superstore'!$N:$N,$B4542)</f>
        <v>3</v>
      </c>
      <c r="I4542" s="45">
        <f>SUMIFS('Sample - Superstore'!T:T,'Sample - Superstore'!$V:$V,$A4542,'Sample - Superstore'!$N:$N,$B4542)</f>
        <v>0.2</v>
      </c>
      <c r="J4542" s="42">
        <f>SUMIFS('Sample - Superstore'!U:U,'Sample - Superstore'!$V:$V,$A4542,'Sample - Superstore'!$N:$N,$B4542)</f>
        <v>20.24965531</v>
      </c>
      <c r="N4542" s="40"/>
    </row>
    <row r="4543">
      <c r="A4543" s="41" t="s">
        <v>8641</v>
      </c>
      <c r="B4543" s="36" t="s">
        <v>1554</v>
      </c>
      <c r="C4543" s="36" t="s">
        <v>51</v>
      </c>
      <c r="D4543" s="36" t="s">
        <v>52</v>
      </c>
      <c r="E4543" s="36" t="s">
        <v>1555</v>
      </c>
      <c r="F4543" s="42">
        <f>SUMIFS('Sample - Superstore'!R:R,'Sample - Superstore'!$V:$V,$A4543,'Sample - Superstore'!$N:$N,$B4543)</f>
        <v>2.968794964</v>
      </c>
      <c r="G4543" s="43" t="str">
        <f>IF(OR($F4543&lt;Lower_Limit,$F4543&gt;Upper_Limit),TRUE,IF($F4543&gt;Upper_percentile,"P99",IF($F4543&lt;Lower_percentile,"P01","")))</f>
        <v/>
      </c>
      <c r="H4543" s="44">
        <f>SUMIFS('Sample - Superstore'!S:S,'Sample - Superstore'!$V:$V,$A4543,'Sample - Superstore'!$N:$N,$B4543)</f>
        <v>2</v>
      </c>
      <c r="I4543" s="45">
        <f>SUMIFS('Sample - Superstore'!T:T,'Sample - Superstore'!$V:$V,$A4543,'Sample - Superstore'!$N:$N,$B4543)</f>
        <v>0.2</v>
      </c>
      <c r="J4543" s="42">
        <f>SUMIFS('Sample - Superstore'!U:U,'Sample - Superstore'!$V:$V,$A4543,'Sample - Superstore'!$N:$N,$B4543)</f>
        <v>-0.4824291817</v>
      </c>
      <c r="N4543" s="40"/>
    </row>
    <row r="4544">
      <c r="A4544" s="41" t="s">
        <v>8641</v>
      </c>
      <c r="B4544" s="36" t="s">
        <v>4278</v>
      </c>
      <c r="C4544" s="36" t="s">
        <v>51</v>
      </c>
      <c r="D4544" s="36" t="s">
        <v>124</v>
      </c>
      <c r="E4544" s="36" t="s">
        <v>4279</v>
      </c>
      <c r="F4544" s="42">
        <f>SUMIFS('Sample - Superstore'!R:R,'Sample - Superstore'!$V:$V,$A4544,'Sample - Superstore'!$N:$N,$B4544)</f>
        <v>4.192531003</v>
      </c>
      <c r="G4544" s="43" t="str">
        <f>IF(OR($F4544&lt;Lower_Limit,$F4544&gt;Upper_Limit),TRUE,IF($F4544&gt;Upper_percentile,"P99",IF($F4544&lt;Lower_percentile,"P01","")))</f>
        <v/>
      </c>
      <c r="H4544" s="44">
        <f>SUMIFS('Sample - Superstore'!S:S,'Sample - Superstore'!$V:$V,$A4544,'Sample - Superstore'!$N:$N,$B4544)</f>
        <v>1</v>
      </c>
      <c r="I4544" s="45">
        <f>SUMIFS('Sample - Superstore'!T:T,'Sample - Superstore'!$V:$V,$A4544,'Sample - Superstore'!$N:$N,$B4544)</f>
        <v>0.2</v>
      </c>
      <c r="J4544" s="42">
        <f>SUMIFS('Sample - Superstore'!U:U,'Sample - Superstore'!$V:$V,$A4544,'Sample - Superstore'!$N:$N,$B4544)</f>
        <v>1.572199126</v>
      </c>
      <c r="N4544" s="40"/>
    </row>
    <row r="4545">
      <c r="A4545" s="41" t="s">
        <v>8641</v>
      </c>
      <c r="B4545" s="36" t="s">
        <v>5495</v>
      </c>
      <c r="C4545" s="36" t="s">
        <v>51</v>
      </c>
      <c r="D4545" s="36" t="s">
        <v>93</v>
      </c>
      <c r="E4545" s="36" t="s">
        <v>886</v>
      </c>
      <c r="F4545" s="42">
        <f>SUMIFS('Sample - Superstore'!R:R,'Sample - Superstore'!$V:$V,$A4545,'Sample - Superstore'!$N:$N,$B4545)</f>
        <v>2.790391558</v>
      </c>
      <c r="G4545" s="43" t="str">
        <f>IF(OR($F4545&lt;Lower_Limit,$F4545&gt;Upper_Limit),TRUE,IF($F4545&gt;Upper_percentile,"P99",IF($F4545&lt;Lower_percentile,"P01","")))</f>
        <v/>
      </c>
      <c r="H4545" s="44">
        <f>SUMIFS('Sample - Superstore'!S:S,'Sample - Superstore'!$V:$V,$A4545,'Sample - Superstore'!$N:$N,$B4545)</f>
        <v>2</v>
      </c>
      <c r="I4545" s="45">
        <f>SUMIFS('Sample - Superstore'!T:T,'Sample - Superstore'!$V:$V,$A4545,'Sample - Superstore'!$N:$N,$B4545)</f>
        <v>0.2</v>
      </c>
      <c r="J4545" s="42">
        <f>SUMIFS('Sample - Superstore'!U:U,'Sample - Superstore'!$V:$V,$A4545,'Sample - Superstore'!$N:$N,$B4545)</f>
        <v>0.6975978895</v>
      </c>
      <c r="N4545" s="40"/>
    </row>
    <row r="4546">
      <c r="A4546" s="41" t="s">
        <v>8641</v>
      </c>
      <c r="B4546" s="36" t="s">
        <v>7878</v>
      </c>
      <c r="C4546" s="36" t="s">
        <v>35</v>
      </c>
      <c r="D4546" s="36" t="s">
        <v>121</v>
      </c>
      <c r="E4546" s="36" t="s">
        <v>7879</v>
      </c>
      <c r="F4546" s="42">
        <f>SUMIFS('Sample - Superstore'!R:R,'Sample - Superstore'!$V:$V,$A4546,'Sample - Superstore'!$N:$N,$B4546)</f>
        <v>27.38471086</v>
      </c>
      <c r="G4546" s="43" t="str">
        <f>IF(OR($F4546&lt;Lower_Limit,$F4546&gt;Upper_Limit),TRUE,IF($F4546&gt;Upper_percentile,"P99",IF($F4546&lt;Lower_percentile,"P01","")))</f>
        <v/>
      </c>
      <c r="H4546" s="44">
        <f>SUMIFS('Sample - Superstore'!S:S,'Sample - Superstore'!$V:$V,$A4546,'Sample - Superstore'!$N:$N,$B4546)</f>
        <v>4</v>
      </c>
      <c r="I4546" s="45">
        <f>SUMIFS('Sample - Superstore'!T:T,'Sample - Superstore'!$V:$V,$A4546,'Sample - Superstore'!$N:$N,$B4546)</f>
        <v>0.2</v>
      </c>
      <c r="J4546" s="42">
        <f>SUMIFS('Sample - Superstore'!U:U,'Sample - Superstore'!$V:$V,$A4546,'Sample - Superstore'!$N:$N,$B4546)</f>
        <v>3.765397743</v>
      </c>
      <c r="N4546" s="40"/>
    </row>
    <row r="4547">
      <c r="A4547" s="41" t="s">
        <v>8641</v>
      </c>
      <c r="B4547" s="36" t="s">
        <v>4216</v>
      </c>
      <c r="C4547" s="36" t="s">
        <v>39</v>
      </c>
      <c r="D4547" s="36" t="s">
        <v>40</v>
      </c>
      <c r="E4547" s="36" t="s">
        <v>4217</v>
      </c>
      <c r="F4547" s="42">
        <f>SUMIFS('Sample - Superstore'!R:R,'Sample - Superstore'!$V:$V,$A4547,'Sample - Superstore'!$N:$N,$B4547)</f>
        <v>9.903727286</v>
      </c>
      <c r="G4547" s="43" t="str">
        <f>IF(OR($F4547&lt;Lower_Limit,$F4547&gt;Upper_Limit),TRUE,IF($F4547&gt;Upper_percentile,"P99",IF($F4547&lt;Lower_percentile,"P01","")))</f>
        <v/>
      </c>
      <c r="H4547" s="44">
        <f>SUMIFS('Sample - Superstore'!S:S,'Sample - Superstore'!$V:$V,$A4547,'Sample - Superstore'!$N:$N,$B4547)</f>
        <v>2</v>
      </c>
      <c r="I4547" s="45">
        <f>SUMIFS('Sample - Superstore'!T:T,'Sample - Superstore'!$V:$V,$A4547,'Sample - Superstore'!$N:$N,$B4547)</f>
        <v>0.2</v>
      </c>
      <c r="J4547" s="42">
        <f>SUMIFS('Sample - Superstore'!U:U,'Sample - Superstore'!$V:$V,$A4547,'Sample - Superstore'!$N:$N,$B4547)</f>
        <v>0.8665761376</v>
      </c>
      <c r="N4547" s="40"/>
    </row>
    <row r="4548">
      <c r="A4548" s="41" t="s">
        <v>8641</v>
      </c>
      <c r="B4548" s="36" t="s">
        <v>2335</v>
      </c>
      <c r="C4548" s="36" t="s">
        <v>51</v>
      </c>
      <c r="D4548" s="36" t="s">
        <v>124</v>
      </c>
      <c r="E4548" s="36" t="s">
        <v>2336</v>
      </c>
      <c r="F4548" s="42">
        <f>SUMIFS('Sample - Superstore'!R:R,'Sample - Superstore'!$V:$V,$A4548,'Sample - Superstore'!$N:$N,$B4548)</f>
        <v>8.859165803</v>
      </c>
      <c r="G4548" s="43" t="str">
        <f>IF(OR($F4548&lt;Lower_Limit,$F4548&gt;Upper_Limit),TRUE,IF($F4548&gt;Upper_percentile,"P99",IF($F4548&lt;Lower_percentile,"P01","")))</f>
        <v/>
      </c>
      <c r="H4548" s="44">
        <f>SUMIFS('Sample - Superstore'!S:S,'Sample - Superstore'!$V:$V,$A4548,'Sample - Superstore'!$N:$N,$B4548)</f>
        <v>3</v>
      </c>
      <c r="I4548" s="45">
        <f>SUMIFS('Sample - Superstore'!T:T,'Sample - Superstore'!$V:$V,$A4548,'Sample - Superstore'!$N:$N,$B4548)</f>
        <v>0.2</v>
      </c>
      <c r="J4548" s="42">
        <f>SUMIFS('Sample - Superstore'!U:U,'Sample - Superstore'!$V:$V,$A4548,'Sample - Superstore'!$N:$N,$B4548)</f>
        <v>2.768489314</v>
      </c>
      <c r="N4548" s="40"/>
    </row>
    <row r="4549">
      <c r="A4549" s="41" t="s">
        <v>8641</v>
      </c>
      <c r="B4549" s="36" t="s">
        <v>5467</v>
      </c>
      <c r="C4549" s="36" t="s">
        <v>35</v>
      </c>
      <c r="D4549" s="36" t="s">
        <v>263</v>
      </c>
      <c r="E4549" s="36" t="s">
        <v>5468</v>
      </c>
      <c r="F4549" s="42">
        <f>SUMIFS('Sample - Superstore'!R:R,'Sample - Superstore'!$V:$V,$A4549,'Sample - Superstore'!$N:$N,$B4549)</f>
        <v>425.4461129</v>
      </c>
      <c r="G4549" s="43" t="str">
        <f>IF(OR($F4549&lt;Lower_Limit,$F4549&gt;Upper_Limit),TRUE,IF($F4549&gt;Upper_percentile,"P99",IF($F4549&lt;Lower_percentile,"P01","")))</f>
        <v/>
      </c>
      <c r="H4549" s="44">
        <f>SUMIFS('Sample - Superstore'!S:S,'Sample - Superstore'!$V:$V,$A4549,'Sample - Superstore'!$N:$N,$B4549)</f>
        <v>3</v>
      </c>
      <c r="I4549" s="45">
        <f>SUMIFS('Sample - Superstore'!T:T,'Sample - Superstore'!$V:$V,$A4549,'Sample - Superstore'!$N:$N,$B4549)</f>
        <v>0.2</v>
      </c>
      <c r="J4549" s="42">
        <f>SUMIFS('Sample - Superstore'!U:U,'Sample - Superstore'!$V:$V,$A4549,'Sample - Superstore'!$N:$N,$B4549)</f>
        <v>26.59038206</v>
      </c>
      <c r="N4549" s="40"/>
    </row>
    <row r="4550">
      <c r="A4550" s="41" t="s">
        <v>8641</v>
      </c>
      <c r="B4550" s="36" t="s">
        <v>3301</v>
      </c>
      <c r="C4550" s="36" t="s">
        <v>35</v>
      </c>
      <c r="D4550" s="36" t="s">
        <v>121</v>
      </c>
      <c r="E4550" s="36" t="s">
        <v>3302</v>
      </c>
      <c r="F4550" s="42">
        <f>SUMIFS('Sample - Superstore'!R:R,'Sample - Superstore'!$V:$V,$A4550,'Sample - Superstore'!$N:$N,$B4550)</f>
        <v>28.50306803</v>
      </c>
      <c r="G4550" s="43" t="str">
        <f>IF(OR($F4550&lt;Lower_Limit,$F4550&gt;Upper_Limit),TRUE,IF($F4550&gt;Upper_percentile,"P99",IF($F4550&lt;Lower_percentile,"P01","")))</f>
        <v/>
      </c>
      <c r="H4550" s="44">
        <f>SUMIFS('Sample - Superstore'!S:S,'Sample - Superstore'!$V:$V,$A4550,'Sample - Superstore'!$N:$N,$B4550)</f>
        <v>3</v>
      </c>
      <c r="I4550" s="45">
        <f>SUMIFS('Sample - Superstore'!T:T,'Sample - Superstore'!$V:$V,$A4550,'Sample - Superstore'!$N:$N,$B4550)</f>
        <v>0.2</v>
      </c>
      <c r="J4550" s="42">
        <f>SUMIFS('Sample - Superstore'!U:U,'Sample - Superstore'!$V:$V,$A4550,'Sample - Superstore'!$N:$N,$B4550)</f>
        <v>3.206595153</v>
      </c>
      <c r="N4550" s="40"/>
    </row>
    <row r="4551">
      <c r="A4551" s="41" t="s">
        <v>8641</v>
      </c>
      <c r="B4551" s="36" t="s">
        <v>793</v>
      </c>
      <c r="C4551" s="36" t="s">
        <v>39</v>
      </c>
      <c r="D4551" s="36" t="s">
        <v>40</v>
      </c>
      <c r="E4551" s="36" t="s">
        <v>794</v>
      </c>
      <c r="F4551" s="42">
        <f>SUMIFS('Sample - Superstore'!R:R,'Sample - Superstore'!$V:$V,$A4551,'Sample - Superstore'!$N:$N,$B4551)</f>
        <v>1830.416823</v>
      </c>
      <c r="G4551" s="43" t="str">
        <f>IF(OR($F4551&lt;Lower_Limit,$F4551&gt;Upper_Limit),TRUE,IF($F4551&gt;Upper_percentile,"P99",IF($F4551&lt;Lower_percentile,"P01","")))</f>
        <v/>
      </c>
      <c r="H4551" s="44">
        <f>SUMIFS('Sample - Superstore'!S:S,'Sample - Superstore'!$V:$V,$A4551,'Sample - Superstore'!$N:$N,$B4551)</f>
        <v>8</v>
      </c>
      <c r="I4551" s="45">
        <f>SUMIFS('Sample - Superstore'!T:T,'Sample - Superstore'!$V:$V,$A4551,'Sample - Superstore'!$N:$N,$B4551)</f>
        <v>0</v>
      </c>
      <c r="J4551" s="42">
        <f>SUMIFS('Sample - Superstore'!U:U,'Sample - Superstore'!$V:$V,$A4551,'Sample - Superstore'!$N:$N,$B4551)</f>
        <v>475.908374</v>
      </c>
      <c r="N4551" s="40"/>
    </row>
    <row r="4552">
      <c r="A4552" s="41" t="s">
        <v>8641</v>
      </c>
      <c r="B4552" s="36" t="s">
        <v>578</v>
      </c>
      <c r="C4552" s="36" t="s">
        <v>35</v>
      </c>
      <c r="D4552" s="36" t="s">
        <v>73</v>
      </c>
      <c r="E4552" s="36" t="s">
        <v>579</v>
      </c>
      <c r="F4552" s="42">
        <f>SUMIFS('Sample - Superstore'!R:R,'Sample - Superstore'!$V:$V,$A4552,'Sample - Superstore'!$N:$N,$B4552)</f>
        <v>333.1925062</v>
      </c>
      <c r="G4552" s="43" t="str">
        <f>IF(OR($F4552&lt;Lower_Limit,$F4552&gt;Upper_Limit),TRUE,IF($F4552&gt;Upper_percentile,"P99",IF($F4552&lt;Lower_percentile,"P01","")))</f>
        <v/>
      </c>
      <c r="H4552" s="44">
        <f>SUMIFS('Sample - Superstore'!S:S,'Sample - Superstore'!$V:$V,$A4552,'Sample - Superstore'!$N:$N,$B4552)</f>
        <v>1</v>
      </c>
      <c r="I4552" s="45">
        <f>SUMIFS('Sample - Superstore'!T:T,'Sample - Superstore'!$V:$V,$A4552,'Sample - Superstore'!$N:$N,$B4552)</f>
        <v>0</v>
      </c>
      <c r="J4552" s="42">
        <f>SUMIFS('Sample - Superstore'!U:U,'Sample - Superstore'!$V:$V,$A4552,'Sample - Superstore'!$N:$N,$B4552)</f>
        <v>79.96620148</v>
      </c>
      <c r="N4552" s="40"/>
    </row>
    <row r="4553">
      <c r="A4553" s="41" t="s">
        <v>8641</v>
      </c>
      <c r="B4553" s="36" t="s">
        <v>291</v>
      </c>
      <c r="C4553" s="36" t="s">
        <v>51</v>
      </c>
      <c r="D4553" s="36" t="s">
        <v>124</v>
      </c>
      <c r="E4553" s="36" t="s">
        <v>292</v>
      </c>
      <c r="F4553" s="42">
        <f>SUMIFS('Sample - Superstore'!R:R,'Sample - Superstore'!$V:$V,$A4553,'Sample - Superstore'!$N:$N,$B4553)</f>
        <v>5.184</v>
      </c>
      <c r="G4553" s="43" t="str">
        <f>IF(OR($F4553&lt;Lower_Limit,$F4553&gt;Upper_Limit),TRUE,IF($F4553&gt;Upper_percentile,"P99",IF($F4553&lt;Lower_percentile,"P01","")))</f>
        <v/>
      </c>
      <c r="H4553" s="44">
        <f>SUMIFS('Sample - Superstore'!S:S,'Sample - Superstore'!$V:$V,$A4553,'Sample - Superstore'!$N:$N,$B4553)</f>
        <v>1</v>
      </c>
      <c r="I4553" s="45">
        <f>SUMIFS('Sample - Superstore'!T:T,'Sample - Superstore'!$V:$V,$A4553,'Sample - Superstore'!$N:$N,$B4553)</f>
        <v>0.2</v>
      </c>
      <c r="J4553" s="42">
        <f>SUMIFS('Sample - Superstore'!U:U,'Sample - Superstore'!$V:$V,$A4553,'Sample - Superstore'!$N:$N,$B4553)</f>
        <v>1.8144</v>
      </c>
      <c r="N4553" s="40"/>
    </row>
    <row r="4554">
      <c r="A4554" s="41" t="s">
        <v>8641</v>
      </c>
      <c r="B4554" s="36" t="s">
        <v>7018</v>
      </c>
      <c r="C4554" s="36" t="s">
        <v>35</v>
      </c>
      <c r="D4554" s="36" t="s">
        <v>263</v>
      </c>
      <c r="E4554" s="36" t="s">
        <v>7019</v>
      </c>
      <c r="F4554" s="42">
        <f>SUMIFS('Sample - Superstore'!R:R,'Sample - Superstore'!$V:$V,$A4554,'Sample - Superstore'!$N:$N,$B4554)</f>
        <v>478.48</v>
      </c>
      <c r="G4554" s="43" t="str">
        <f>IF(OR($F4554&lt;Lower_Limit,$F4554&gt;Upper_Limit),TRUE,IF($F4554&gt;Upper_percentile,"P99",IF($F4554&lt;Lower_percentile,"P01","")))</f>
        <v/>
      </c>
      <c r="H4554" s="44">
        <f>SUMIFS('Sample - Superstore'!S:S,'Sample - Superstore'!$V:$V,$A4554,'Sample - Superstore'!$N:$N,$B4554)</f>
        <v>2</v>
      </c>
      <c r="I4554" s="45">
        <f>SUMIFS('Sample - Superstore'!T:T,'Sample - Superstore'!$V:$V,$A4554,'Sample - Superstore'!$N:$N,$B4554)</f>
        <v>0.2</v>
      </c>
      <c r="J4554" s="42">
        <f>SUMIFS('Sample - Superstore'!U:U,'Sample - Superstore'!$V:$V,$A4554,'Sample - Superstore'!$N:$N,$B4554)</f>
        <v>47.848</v>
      </c>
      <c r="N4554" s="40"/>
    </row>
    <row r="4555">
      <c r="A4555" s="41" t="s">
        <v>8641</v>
      </c>
      <c r="B4555" s="36" t="s">
        <v>3297</v>
      </c>
      <c r="C4555" s="36" t="s">
        <v>39</v>
      </c>
      <c r="D4555" s="36" t="s">
        <v>61</v>
      </c>
      <c r="E4555" s="36" t="s">
        <v>3298</v>
      </c>
      <c r="F4555" s="42">
        <f>SUMIFS('Sample - Superstore'!R:R,'Sample - Superstore'!$V:$V,$A4555,'Sample - Superstore'!$N:$N,$B4555)</f>
        <v>28.4</v>
      </c>
      <c r="G4555" s="43" t="str">
        <f>IF(OR($F4555&lt;Lower_Limit,$F4555&gt;Upper_Limit),TRUE,IF($F4555&gt;Upper_percentile,"P99",IF($F4555&lt;Lower_percentile,"P01","")))</f>
        <v/>
      </c>
      <c r="H4555" s="44">
        <f>SUMIFS('Sample - Superstore'!S:S,'Sample - Superstore'!$V:$V,$A4555,'Sample - Superstore'!$N:$N,$B4555)</f>
        <v>2</v>
      </c>
      <c r="I4555" s="45">
        <f>SUMIFS('Sample - Superstore'!T:T,'Sample - Superstore'!$V:$V,$A4555,'Sample - Superstore'!$N:$N,$B4555)</f>
        <v>0.2</v>
      </c>
      <c r="J4555" s="42">
        <f>SUMIFS('Sample - Superstore'!U:U,'Sample - Superstore'!$V:$V,$A4555,'Sample - Superstore'!$N:$N,$B4555)</f>
        <v>6.745</v>
      </c>
      <c r="N4555" s="40"/>
    </row>
    <row r="4556">
      <c r="A4556" s="41" t="s">
        <v>8641</v>
      </c>
      <c r="B4556" s="36" t="s">
        <v>3607</v>
      </c>
      <c r="C4556" s="36" t="s">
        <v>51</v>
      </c>
      <c r="D4556" s="36" t="s">
        <v>52</v>
      </c>
      <c r="E4556" s="36" t="s">
        <v>3608</v>
      </c>
      <c r="F4556" s="42">
        <f>SUMIFS('Sample - Superstore'!R:R,'Sample - Superstore'!$V:$V,$A4556,'Sample - Superstore'!$N:$N,$B4556)</f>
        <v>1155.667358</v>
      </c>
      <c r="G4556" s="43" t="str">
        <f>IF(OR($F4556&lt;Lower_Limit,$F4556&gt;Upper_Limit),TRUE,IF($F4556&gt;Upper_percentile,"P99",IF($F4556&lt;Lower_percentile,"P01","")))</f>
        <v/>
      </c>
      <c r="H4556" s="44">
        <f>SUMIFS('Sample - Superstore'!S:S,'Sample - Superstore'!$V:$V,$A4556,'Sample - Superstore'!$N:$N,$B4556)</f>
        <v>8</v>
      </c>
      <c r="I4556" s="45">
        <f>SUMIFS('Sample - Superstore'!T:T,'Sample - Superstore'!$V:$V,$A4556,'Sample - Superstore'!$N:$N,$B4556)</f>
        <v>0</v>
      </c>
      <c r="J4556" s="42">
        <f>SUMIFS('Sample - Superstore'!U:U,'Sample - Superstore'!$V:$V,$A4556,'Sample - Superstore'!$N:$N,$B4556)</f>
        <v>11.55667358</v>
      </c>
      <c r="N4556" s="40"/>
    </row>
    <row r="4557">
      <c r="A4557" s="41" t="s">
        <v>8641</v>
      </c>
      <c r="B4557" s="36" t="s">
        <v>1168</v>
      </c>
      <c r="C4557" s="36" t="s">
        <v>51</v>
      </c>
      <c r="D4557" s="36" t="s">
        <v>93</v>
      </c>
      <c r="E4557" s="36" t="s">
        <v>1169</v>
      </c>
      <c r="F4557" s="42">
        <f>SUMIFS('Sample - Superstore'!R:R,'Sample - Superstore'!$V:$V,$A4557,'Sample - Superstore'!$N:$N,$B4557)</f>
        <v>11.09897624</v>
      </c>
      <c r="G4557" s="43" t="str">
        <f>IF(OR($F4557&lt;Lower_Limit,$F4557&gt;Upper_Limit),TRUE,IF($F4557&gt;Upper_percentile,"P99",IF($F4557&lt;Lower_percentile,"P01","")))</f>
        <v/>
      </c>
      <c r="H4557" s="44">
        <f>SUMIFS('Sample - Superstore'!S:S,'Sample - Superstore'!$V:$V,$A4557,'Sample - Superstore'!$N:$N,$B4557)</f>
        <v>4</v>
      </c>
      <c r="I4557" s="45">
        <f>SUMIFS('Sample - Superstore'!T:T,'Sample - Superstore'!$V:$V,$A4557,'Sample - Superstore'!$N:$N,$B4557)</f>
        <v>0.2</v>
      </c>
      <c r="J4557" s="42">
        <f>SUMIFS('Sample - Superstore'!U:U,'Sample - Superstore'!$V:$V,$A4557,'Sample - Superstore'!$N:$N,$B4557)</f>
        <v>1.248634827</v>
      </c>
      <c r="N4557" s="40"/>
    </row>
    <row r="4558">
      <c r="A4558" s="41" t="s">
        <v>8641</v>
      </c>
      <c r="B4558" s="36" t="s">
        <v>7093</v>
      </c>
      <c r="C4558" s="36" t="s">
        <v>51</v>
      </c>
      <c r="D4558" s="36" t="s">
        <v>283</v>
      </c>
      <c r="E4558" s="36" t="s">
        <v>7094</v>
      </c>
      <c r="F4558" s="42">
        <f>SUMIFS('Sample - Superstore'!R:R,'Sample - Superstore'!$V:$V,$A4558,'Sample - Superstore'!$N:$N,$B4558)</f>
        <v>30.49847243</v>
      </c>
      <c r="G4558" s="43" t="str">
        <f>IF(OR($F4558&lt;Lower_Limit,$F4558&gt;Upper_Limit),TRUE,IF($F4558&gt;Upper_percentile,"P99",IF($F4558&lt;Lower_percentile,"P01","")))</f>
        <v/>
      </c>
      <c r="H4558" s="44">
        <f>SUMIFS('Sample - Superstore'!S:S,'Sample - Superstore'!$V:$V,$A4558,'Sample - Superstore'!$N:$N,$B4558)</f>
        <v>2</v>
      </c>
      <c r="I4558" s="45">
        <f>SUMIFS('Sample - Superstore'!T:T,'Sample - Superstore'!$V:$V,$A4558,'Sample - Superstore'!$N:$N,$B4558)</f>
        <v>0.8</v>
      </c>
      <c r="J4558" s="42">
        <f>SUMIFS('Sample - Superstore'!U:U,'Sample - Superstore'!$V:$V,$A4558,'Sample - Superstore'!$N:$N,$B4558)</f>
        <v>-79.29602831</v>
      </c>
      <c r="N4558" s="40"/>
    </row>
    <row r="4559">
      <c r="A4559" s="41" t="s">
        <v>8641</v>
      </c>
      <c r="B4559" s="36" t="s">
        <v>2954</v>
      </c>
      <c r="C4559" s="36" t="s">
        <v>51</v>
      </c>
      <c r="D4559" s="36" t="s">
        <v>283</v>
      </c>
      <c r="E4559" s="36" t="s">
        <v>2955</v>
      </c>
      <c r="F4559" s="42">
        <f>SUMIFS('Sample - Superstore'!R:R,'Sample - Superstore'!$V:$V,$A4559,'Sample - Superstore'!$N:$N,$B4559)</f>
        <v>205.3841778</v>
      </c>
      <c r="G4559" s="43" t="str">
        <f>IF(OR($F4559&lt;Lower_Limit,$F4559&gt;Upper_Limit),TRUE,IF($F4559&gt;Upper_percentile,"P99",IF($F4559&lt;Lower_percentile,"P01","")))</f>
        <v/>
      </c>
      <c r="H4559" s="44">
        <f>SUMIFS('Sample - Superstore'!S:S,'Sample - Superstore'!$V:$V,$A4559,'Sample - Superstore'!$N:$N,$B4559)</f>
        <v>2</v>
      </c>
      <c r="I4559" s="45">
        <f>SUMIFS('Sample - Superstore'!T:T,'Sample - Superstore'!$V:$V,$A4559,'Sample - Superstore'!$N:$N,$B4559)</f>
        <v>0.2</v>
      </c>
      <c r="J4559" s="42">
        <f>SUMIFS('Sample - Superstore'!U:U,'Sample - Superstore'!$V:$V,$A4559,'Sample - Superstore'!$N:$N,$B4559)</f>
        <v>20.53841778</v>
      </c>
      <c r="N4559" s="40"/>
    </row>
    <row r="4560">
      <c r="A4560" s="41" t="s">
        <v>8641</v>
      </c>
      <c r="B4560" s="36" t="s">
        <v>3841</v>
      </c>
      <c r="C4560" s="36" t="s">
        <v>51</v>
      </c>
      <c r="D4560" s="36" t="s">
        <v>124</v>
      </c>
      <c r="E4560" s="36" t="s">
        <v>3842</v>
      </c>
      <c r="F4560" s="42">
        <f>SUMIFS('Sample - Superstore'!R:R,'Sample - Superstore'!$V:$V,$A4560,'Sample - Superstore'!$N:$N,$B4560)</f>
        <v>5.166130041</v>
      </c>
      <c r="G4560" s="43" t="str">
        <f>IF(OR($F4560&lt;Lower_Limit,$F4560&gt;Upper_Limit),TRUE,IF($F4560&gt;Upper_percentile,"P99",IF($F4560&lt;Lower_percentile,"P01","")))</f>
        <v/>
      </c>
      <c r="H4560" s="44">
        <f>SUMIFS('Sample - Superstore'!S:S,'Sample - Superstore'!$V:$V,$A4560,'Sample - Superstore'!$N:$N,$B4560)</f>
        <v>1</v>
      </c>
      <c r="I4560" s="45">
        <f>SUMIFS('Sample - Superstore'!T:T,'Sample - Superstore'!$V:$V,$A4560,'Sample - Superstore'!$N:$N,$B4560)</f>
        <v>0.2</v>
      </c>
      <c r="J4560" s="42">
        <f>SUMIFS('Sample - Superstore'!U:U,'Sample - Superstore'!$V:$V,$A4560,'Sample - Superstore'!$N:$N,$B4560)</f>
        <v>1.743568889</v>
      </c>
      <c r="N4560" s="40"/>
    </row>
    <row r="4561">
      <c r="A4561" s="41" t="s">
        <v>8641</v>
      </c>
      <c r="B4561" s="36" t="s">
        <v>2235</v>
      </c>
      <c r="C4561" s="36" t="s">
        <v>39</v>
      </c>
      <c r="D4561" s="36" t="s">
        <v>40</v>
      </c>
      <c r="E4561" s="36" t="s">
        <v>2236</v>
      </c>
      <c r="F4561" s="42">
        <f>SUMIFS('Sample - Superstore'!R:R,'Sample - Superstore'!$V:$V,$A4561,'Sample - Superstore'!$N:$N,$B4561)</f>
        <v>419.4785728</v>
      </c>
      <c r="G4561" s="43" t="str">
        <f>IF(OR($F4561&lt;Lower_Limit,$F4561&gt;Upper_Limit),TRUE,IF($F4561&gt;Upper_percentile,"P99",IF($F4561&lt;Lower_percentile,"P01","")))</f>
        <v/>
      </c>
      <c r="H4561" s="44">
        <f>SUMIFS('Sample - Superstore'!S:S,'Sample - Superstore'!$V:$V,$A4561,'Sample - Superstore'!$N:$N,$B4561)</f>
        <v>2</v>
      </c>
      <c r="I4561" s="45">
        <f>SUMIFS('Sample - Superstore'!T:T,'Sample - Superstore'!$V:$V,$A4561,'Sample - Superstore'!$N:$N,$B4561)</f>
        <v>0.4</v>
      </c>
      <c r="J4561" s="42">
        <f>SUMIFS('Sample - Superstore'!U:U,'Sample - Superstore'!$V:$V,$A4561,'Sample - Superstore'!$N:$N,$B4561)</f>
        <v>-97.87833366</v>
      </c>
      <c r="N4561" s="40"/>
    </row>
    <row r="4562">
      <c r="A4562" s="41" t="s">
        <v>8641</v>
      </c>
      <c r="B4562" s="36" t="s">
        <v>3997</v>
      </c>
      <c r="C4562" s="36" t="s">
        <v>51</v>
      </c>
      <c r="D4562" s="36" t="s">
        <v>52</v>
      </c>
      <c r="E4562" s="36" t="s">
        <v>3998</v>
      </c>
      <c r="F4562" s="42">
        <f>SUMIFS('Sample - Superstore'!R:R,'Sample - Superstore'!$V:$V,$A4562,'Sample - Superstore'!$N:$N,$B4562)</f>
        <v>90.73270123</v>
      </c>
      <c r="G4562" s="43" t="str">
        <f>IF(OR($F4562&lt;Lower_Limit,$F4562&gt;Upper_Limit),TRUE,IF($F4562&gt;Upper_percentile,"P99",IF($F4562&lt;Lower_percentile,"P01","")))</f>
        <v/>
      </c>
      <c r="H4562" s="44">
        <f>SUMIFS('Sample - Superstore'!S:S,'Sample - Superstore'!$V:$V,$A4562,'Sample - Superstore'!$N:$N,$B4562)</f>
        <v>3</v>
      </c>
      <c r="I4562" s="45">
        <f>SUMIFS('Sample - Superstore'!T:T,'Sample - Superstore'!$V:$V,$A4562,'Sample - Superstore'!$N:$N,$B4562)</f>
        <v>0.2</v>
      </c>
      <c r="J4562" s="42">
        <f>SUMIFS('Sample - Superstore'!U:U,'Sample - Superstore'!$V:$V,$A4562,'Sample - Superstore'!$N:$N,$B4562)</f>
        <v>-5.670793827</v>
      </c>
      <c r="N4562" s="40"/>
    </row>
    <row r="4563">
      <c r="A4563" s="41" t="s">
        <v>8641</v>
      </c>
      <c r="B4563" s="36" t="s">
        <v>2102</v>
      </c>
      <c r="C4563" s="36" t="s">
        <v>51</v>
      </c>
      <c r="D4563" s="36" t="s">
        <v>76</v>
      </c>
      <c r="E4563" s="36" t="s">
        <v>2103</v>
      </c>
      <c r="F4563" s="42">
        <f>SUMIFS('Sample - Superstore'!R:R,'Sample - Superstore'!$V:$V,$A4563,'Sample - Superstore'!$N:$N,$B4563)</f>
        <v>49.3477284</v>
      </c>
      <c r="G4563" s="43" t="str">
        <f>IF(OR($F4563&lt;Lower_Limit,$F4563&gt;Upper_Limit),TRUE,IF($F4563&gt;Upper_percentile,"P99",IF($F4563&lt;Lower_percentile,"P01","")))</f>
        <v/>
      </c>
      <c r="H4563" s="44">
        <f>SUMIFS('Sample - Superstore'!S:S,'Sample - Superstore'!$V:$V,$A4563,'Sample - Superstore'!$N:$N,$B4563)</f>
        <v>6</v>
      </c>
      <c r="I4563" s="45">
        <f>SUMIFS('Sample - Superstore'!T:T,'Sample - Superstore'!$V:$V,$A4563,'Sample - Superstore'!$N:$N,$B4563)</f>
        <v>0</v>
      </c>
      <c r="J4563" s="42">
        <f>SUMIFS('Sample - Superstore'!U:U,'Sample - Superstore'!$V:$V,$A4563,'Sample - Superstore'!$N:$N,$B4563)</f>
        <v>24.6738642</v>
      </c>
      <c r="N4563" s="40"/>
    </row>
    <row r="4564">
      <c r="A4564" s="41" t="s">
        <v>8641</v>
      </c>
      <c r="B4564" s="36" t="s">
        <v>5093</v>
      </c>
      <c r="C4564" s="36" t="s">
        <v>51</v>
      </c>
      <c r="D4564" s="36" t="s">
        <v>76</v>
      </c>
      <c r="E4564" s="36" t="s">
        <v>5094</v>
      </c>
      <c r="F4564" s="42">
        <f>SUMIFS('Sample - Superstore'!R:R,'Sample - Superstore'!$V:$V,$A4564,'Sample - Superstore'!$N:$N,$B4564)</f>
        <v>27.8391358</v>
      </c>
      <c r="G4564" s="43" t="str">
        <f>IF(OR($F4564&lt;Lower_Limit,$F4564&gt;Upper_Limit),TRUE,IF($F4564&gt;Upper_percentile,"P99",IF($F4564&lt;Lower_percentile,"P01","")))</f>
        <v/>
      </c>
      <c r="H4564" s="44">
        <f>SUMIFS('Sample - Superstore'!S:S,'Sample - Superstore'!$V:$V,$A4564,'Sample - Superstore'!$N:$N,$B4564)</f>
        <v>5</v>
      </c>
      <c r="I4564" s="45">
        <f>SUMIFS('Sample - Superstore'!T:T,'Sample - Superstore'!$V:$V,$A4564,'Sample - Superstore'!$N:$N,$B4564)</f>
        <v>0</v>
      </c>
      <c r="J4564" s="42">
        <f>SUMIFS('Sample - Superstore'!U:U,'Sample - Superstore'!$V:$V,$A4564,'Sample - Superstore'!$N:$N,$B4564)</f>
        <v>13.36278519</v>
      </c>
      <c r="N4564" s="40"/>
    </row>
    <row r="4565">
      <c r="A4565" s="41" t="s">
        <v>8641</v>
      </c>
      <c r="B4565" s="36" t="s">
        <v>2247</v>
      </c>
      <c r="C4565" s="36" t="s">
        <v>39</v>
      </c>
      <c r="D4565" s="36" t="s">
        <v>85</v>
      </c>
      <c r="E4565" s="36" t="s">
        <v>2248</v>
      </c>
      <c r="F4565" s="42">
        <f>SUMIFS('Sample - Superstore'!R:R,'Sample - Superstore'!$V:$V,$A4565,'Sample - Superstore'!$N:$N,$B4565)</f>
        <v>14241.93462</v>
      </c>
      <c r="G4565" s="43" t="b">
        <f>IF(OR($F4565&lt;Lower_Limit,$F4565&gt;Upper_Limit),TRUE,IF($F4565&gt;Upper_percentile,"P99",IF($F4565&lt;Lower_percentile,"P01","")))</f>
        <v>1</v>
      </c>
      <c r="H4565" s="44">
        <f>SUMIFS('Sample - Superstore'!S:S,'Sample - Superstore'!$V:$V,$A4565,'Sample - Superstore'!$N:$N,$B4565)</f>
        <v>4</v>
      </c>
      <c r="I4565" s="45">
        <f>SUMIFS('Sample - Superstore'!T:T,'Sample - Superstore'!$V:$V,$A4565,'Sample - Superstore'!$N:$N,$B4565)</f>
        <v>0.2</v>
      </c>
      <c r="J4565" s="42">
        <f>SUMIFS('Sample - Superstore'!U:U,'Sample - Superstore'!$V:$V,$A4565,'Sample - Superstore'!$N:$N,$B4565)</f>
        <v>4984.677116</v>
      </c>
      <c r="N4565" s="40"/>
    </row>
    <row r="4566">
      <c r="A4566" s="41" t="s">
        <v>8641</v>
      </c>
      <c r="B4566" s="36" t="s">
        <v>1016</v>
      </c>
      <c r="C4566" s="36" t="s">
        <v>39</v>
      </c>
      <c r="D4566" s="36" t="s">
        <v>40</v>
      </c>
      <c r="E4566" s="36" t="s">
        <v>1017</v>
      </c>
      <c r="F4566" s="42">
        <f>SUMIFS('Sample - Superstore'!R:R,'Sample - Superstore'!$V:$V,$A4566,'Sample - Superstore'!$N:$N,$B4566)</f>
        <v>3051.34321</v>
      </c>
      <c r="G4566" s="43" t="str">
        <f>IF(OR($F4566&lt;Lower_Limit,$F4566&gt;Upper_Limit),TRUE,IF($F4566&gt;Upper_percentile,"P99",IF($F4566&lt;Lower_percentile,"P01","")))</f>
        <v>P99</v>
      </c>
      <c r="H4566" s="44">
        <f>SUMIFS('Sample - Superstore'!S:S,'Sample - Superstore'!$V:$V,$A4566,'Sample - Superstore'!$N:$N,$B4566)</f>
        <v>8</v>
      </c>
      <c r="I4566" s="45">
        <f>SUMIFS('Sample - Superstore'!T:T,'Sample - Superstore'!$V:$V,$A4566,'Sample - Superstore'!$N:$N,$B4566)</f>
        <v>0</v>
      </c>
      <c r="J4566" s="42">
        <f>SUMIFS('Sample - Superstore'!U:U,'Sample - Superstore'!$V:$V,$A4566,'Sample - Superstore'!$N:$N,$B4566)</f>
        <v>823.8626667</v>
      </c>
      <c r="N4566" s="40"/>
    </row>
    <row r="4567">
      <c r="A4567" s="41" t="s">
        <v>8641</v>
      </c>
      <c r="B4567" s="36" t="s">
        <v>1501</v>
      </c>
      <c r="C4567" s="36" t="s">
        <v>51</v>
      </c>
      <c r="D4567" s="36" t="s">
        <v>205</v>
      </c>
      <c r="E4567" s="36" t="s">
        <v>1502</v>
      </c>
      <c r="F4567" s="42">
        <f>SUMIFS('Sample - Superstore'!R:R,'Sample - Superstore'!$V:$V,$A4567,'Sample - Superstore'!$N:$N,$B4567)</f>
        <v>81.25555556</v>
      </c>
      <c r="G4567" s="43" t="str">
        <f>IF(OR($F4567&lt;Lower_Limit,$F4567&gt;Upper_Limit),TRUE,IF($F4567&gt;Upper_percentile,"P99",IF($F4567&lt;Lower_percentile,"P01","")))</f>
        <v/>
      </c>
      <c r="H4567" s="44">
        <f>SUMIFS('Sample - Superstore'!S:S,'Sample - Superstore'!$V:$V,$A4567,'Sample - Superstore'!$N:$N,$B4567)</f>
        <v>5</v>
      </c>
      <c r="I4567" s="45">
        <f>SUMIFS('Sample - Superstore'!T:T,'Sample - Superstore'!$V:$V,$A4567,'Sample - Superstore'!$N:$N,$B4567)</f>
        <v>0</v>
      </c>
      <c r="J4567" s="42">
        <f>SUMIFS('Sample - Superstore'!U:U,'Sample - Superstore'!$V:$V,$A4567,'Sample - Superstore'!$N:$N,$B4567)</f>
        <v>36.565</v>
      </c>
      <c r="N4567" s="40"/>
    </row>
    <row r="4568">
      <c r="A4568" s="41" t="s">
        <v>8641</v>
      </c>
      <c r="B4568" s="36" t="s">
        <v>2451</v>
      </c>
      <c r="C4568" s="36" t="s">
        <v>35</v>
      </c>
      <c r="D4568" s="36" t="s">
        <v>73</v>
      </c>
      <c r="E4568" s="36" t="s">
        <v>2452</v>
      </c>
      <c r="F4568" s="42">
        <f>SUMIFS('Sample - Superstore'!R:R,'Sample - Superstore'!$V:$V,$A4568,'Sample - Superstore'!$N:$N,$B4568)</f>
        <v>177.225</v>
      </c>
      <c r="G4568" s="43" t="str">
        <f>IF(OR($F4568&lt;Lower_Limit,$F4568&gt;Upper_Limit),TRUE,IF($F4568&gt;Upper_percentile,"P99",IF($F4568&lt;Lower_percentile,"P01","")))</f>
        <v/>
      </c>
      <c r="H4568" s="44">
        <f>SUMIFS('Sample - Superstore'!S:S,'Sample - Superstore'!$V:$V,$A4568,'Sample - Superstore'!$N:$N,$B4568)</f>
        <v>5</v>
      </c>
      <c r="I4568" s="45">
        <f>SUMIFS('Sample - Superstore'!T:T,'Sample - Superstore'!$V:$V,$A4568,'Sample - Superstore'!$N:$N,$B4568)</f>
        <v>0.5</v>
      </c>
      <c r="J4568" s="42">
        <f>SUMIFS('Sample - Superstore'!U:U,'Sample - Superstore'!$V:$V,$A4568,'Sample - Superstore'!$N:$N,$B4568)</f>
        <v>-120.513</v>
      </c>
      <c r="N4568" s="40"/>
    </row>
    <row r="4569">
      <c r="A4569" s="41" t="s">
        <v>8641</v>
      </c>
      <c r="B4569" s="36" t="s">
        <v>7899</v>
      </c>
      <c r="C4569" s="36" t="s">
        <v>51</v>
      </c>
      <c r="D4569" s="36" t="s">
        <v>52</v>
      </c>
      <c r="E4569" s="36" t="s">
        <v>7900</v>
      </c>
      <c r="F4569" s="42">
        <f>SUMIFS('Sample - Superstore'!R:R,'Sample - Superstore'!$V:$V,$A4569,'Sample - Superstore'!$N:$N,$B4569)</f>
        <v>423.5588889</v>
      </c>
      <c r="G4569" s="43" t="str">
        <f>IF(OR($F4569&lt;Lower_Limit,$F4569&gt;Upper_Limit),TRUE,IF($F4569&gt;Upper_percentile,"P99",IF($F4569&lt;Lower_percentile,"P01","")))</f>
        <v/>
      </c>
      <c r="H4569" s="44">
        <f>SUMIFS('Sample - Superstore'!S:S,'Sample - Superstore'!$V:$V,$A4569,'Sample - Superstore'!$N:$N,$B4569)</f>
        <v>3</v>
      </c>
      <c r="I4569" s="45">
        <f>SUMIFS('Sample - Superstore'!T:T,'Sample - Superstore'!$V:$V,$A4569,'Sample - Superstore'!$N:$N,$B4569)</f>
        <v>0</v>
      </c>
      <c r="J4569" s="42">
        <f>SUMIFS('Sample - Superstore'!U:U,'Sample - Superstore'!$V:$V,$A4569,'Sample - Superstore'!$N:$N,$B4569)</f>
        <v>29.64912222</v>
      </c>
      <c r="N4569" s="40"/>
    </row>
    <row r="4570">
      <c r="A4570" s="41" t="s">
        <v>8641</v>
      </c>
      <c r="B4570" s="36" t="s">
        <v>1914</v>
      </c>
      <c r="C4570" s="36" t="s">
        <v>35</v>
      </c>
      <c r="D4570" s="36" t="s">
        <v>73</v>
      </c>
      <c r="E4570" s="36" t="s">
        <v>1915</v>
      </c>
      <c r="F4570" s="42">
        <f>SUMIFS('Sample - Superstore'!R:R,'Sample - Superstore'!$V:$V,$A4570,'Sample - Superstore'!$N:$N,$B4570)</f>
        <v>316.6041975</v>
      </c>
      <c r="G4570" s="43" t="str">
        <f>IF(OR($F4570&lt;Lower_Limit,$F4570&gt;Upper_Limit),TRUE,IF($F4570&gt;Upper_percentile,"P99",IF($F4570&lt;Lower_percentile,"P01","")))</f>
        <v/>
      </c>
      <c r="H4570" s="44">
        <f>SUMIFS('Sample - Superstore'!S:S,'Sample - Superstore'!$V:$V,$A4570,'Sample - Superstore'!$N:$N,$B4570)</f>
        <v>2</v>
      </c>
      <c r="I4570" s="45">
        <f>SUMIFS('Sample - Superstore'!T:T,'Sample - Superstore'!$V:$V,$A4570,'Sample - Superstore'!$N:$N,$B4570)</f>
        <v>0</v>
      </c>
      <c r="J4570" s="42">
        <f>SUMIFS('Sample - Superstore'!U:U,'Sample - Superstore'!$V:$V,$A4570,'Sample - Superstore'!$N:$N,$B4570)</f>
        <v>69.65292346</v>
      </c>
      <c r="N4570" s="40"/>
    </row>
    <row r="4571">
      <c r="A4571" s="41" t="s">
        <v>8641</v>
      </c>
      <c r="B4571" s="36" t="s">
        <v>6546</v>
      </c>
      <c r="C4571" s="36" t="s">
        <v>51</v>
      </c>
      <c r="D4571" s="36" t="s">
        <v>93</v>
      </c>
      <c r="E4571" s="36" t="s">
        <v>6547</v>
      </c>
      <c r="F4571" s="42">
        <f>SUMIFS('Sample - Superstore'!R:R,'Sample - Superstore'!$V:$V,$A4571,'Sample - Superstore'!$N:$N,$B4571)</f>
        <v>46.33728395</v>
      </c>
      <c r="G4571" s="43" t="str">
        <f>IF(OR($F4571&lt;Lower_Limit,$F4571&gt;Upper_Limit),TRUE,IF($F4571&gt;Upper_percentile,"P99",IF($F4571&lt;Lower_percentile,"P01","")))</f>
        <v/>
      </c>
      <c r="H4571" s="44">
        <f>SUMIFS('Sample - Superstore'!S:S,'Sample - Superstore'!$V:$V,$A4571,'Sample - Superstore'!$N:$N,$B4571)</f>
        <v>4</v>
      </c>
      <c r="I4571" s="45">
        <f>SUMIFS('Sample - Superstore'!T:T,'Sample - Superstore'!$V:$V,$A4571,'Sample - Superstore'!$N:$N,$B4571)</f>
        <v>0</v>
      </c>
      <c r="J4571" s="42">
        <f>SUMIFS('Sample - Superstore'!U:U,'Sample - Superstore'!$V:$V,$A4571,'Sample - Superstore'!$N:$N,$B4571)</f>
        <v>15.2913037</v>
      </c>
      <c r="N4571" s="40"/>
    </row>
    <row r="4572">
      <c r="A4572" s="41" t="s">
        <v>8641</v>
      </c>
      <c r="B4572" s="36" t="s">
        <v>1462</v>
      </c>
      <c r="C4572" s="36" t="s">
        <v>51</v>
      </c>
      <c r="D4572" s="36" t="s">
        <v>76</v>
      </c>
      <c r="E4572" s="36" t="s">
        <v>1463</v>
      </c>
      <c r="F4572" s="42">
        <f>SUMIFS('Sample - Superstore'!R:R,'Sample - Superstore'!$V:$V,$A4572,'Sample - Superstore'!$N:$N,$B4572)</f>
        <v>3.168</v>
      </c>
      <c r="G4572" s="43" t="str">
        <f>IF(OR($F4572&lt;Lower_Limit,$F4572&gt;Upper_Limit),TRUE,IF($F4572&gt;Upper_percentile,"P99",IF($F4572&lt;Lower_percentile,"P01","")))</f>
        <v/>
      </c>
      <c r="H4572" s="44">
        <f>SUMIFS('Sample - Superstore'!S:S,'Sample - Superstore'!$V:$V,$A4572,'Sample - Superstore'!$N:$N,$B4572)</f>
        <v>4</v>
      </c>
      <c r="I4572" s="45">
        <f>SUMIFS('Sample - Superstore'!T:T,'Sample - Superstore'!$V:$V,$A4572,'Sample - Superstore'!$N:$N,$B4572)</f>
        <v>0.7</v>
      </c>
      <c r="J4572" s="42">
        <f>SUMIFS('Sample - Superstore'!U:U,'Sample - Superstore'!$V:$V,$A4572,'Sample - Superstore'!$N:$N,$B4572)</f>
        <v>-2.5344</v>
      </c>
      <c r="N4572" s="40"/>
    </row>
    <row r="4573">
      <c r="A4573" s="41" t="s">
        <v>8641</v>
      </c>
      <c r="B4573" s="36" t="s">
        <v>7903</v>
      </c>
      <c r="C4573" s="36" t="s">
        <v>35</v>
      </c>
      <c r="D4573" s="36" t="s">
        <v>263</v>
      </c>
      <c r="E4573" s="36" t="s">
        <v>7904</v>
      </c>
      <c r="F4573" s="42">
        <f>SUMIFS('Sample - Superstore'!R:R,'Sample - Superstore'!$V:$V,$A4573,'Sample - Superstore'!$N:$N,$B4573)</f>
        <v>579.136</v>
      </c>
      <c r="G4573" s="43" t="str">
        <f>IF(OR($F4573&lt;Lower_Limit,$F4573&gt;Upper_Limit),TRUE,IF($F4573&gt;Upper_percentile,"P99",IF($F4573&lt;Lower_percentile,"P01","")))</f>
        <v/>
      </c>
      <c r="H4573" s="44">
        <f>SUMIFS('Sample - Superstore'!S:S,'Sample - Superstore'!$V:$V,$A4573,'Sample - Superstore'!$N:$N,$B4573)</f>
        <v>4</v>
      </c>
      <c r="I4573" s="45">
        <f>SUMIFS('Sample - Superstore'!T:T,'Sample - Superstore'!$V:$V,$A4573,'Sample - Superstore'!$N:$N,$B4573)</f>
        <v>0.2</v>
      </c>
      <c r="J4573" s="42">
        <f>SUMIFS('Sample - Superstore'!U:U,'Sample - Superstore'!$V:$V,$A4573,'Sample - Superstore'!$N:$N,$B4573)</f>
        <v>-28.9568</v>
      </c>
      <c r="N4573" s="40"/>
    </row>
    <row r="4574">
      <c r="A4574" s="41" t="s">
        <v>8641</v>
      </c>
      <c r="B4574" s="36" t="s">
        <v>2076</v>
      </c>
      <c r="C4574" s="36" t="s">
        <v>39</v>
      </c>
      <c r="D4574" s="36" t="s">
        <v>40</v>
      </c>
      <c r="E4574" s="36" t="s">
        <v>2077</v>
      </c>
      <c r="F4574" s="42">
        <f>SUMIFS('Sample - Superstore'!R:R,'Sample - Superstore'!$V:$V,$A4574,'Sample - Superstore'!$N:$N,$B4574)</f>
        <v>41.58148148</v>
      </c>
      <c r="G4574" s="43" t="str">
        <f>IF(OR($F4574&lt;Lower_Limit,$F4574&gt;Upper_Limit),TRUE,IF($F4574&gt;Upper_percentile,"P99",IF($F4574&lt;Lower_percentile,"P01","")))</f>
        <v/>
      </c>
      <c r="H4574" s="44">
        <f>SUMIFS('Sample - Superstore'!S:S,'Sample - Superstore'!$V:$V,$A4574,'Sample - Superstore'!$N:$N,$B4574)</f>
        <v>5</v>
      </c>
      <c r="I4574" s="45">
        <f>SUMIFS('Sample - Superstore'!T:T,'Sample - Superstore'!$V:$V,$A4574,'Sample - Superstore'!$N:$N,$B4574)</f>
        <v>0.4</v>
      </c>
      <c r="J4574" s="42">
        <f>SUMIFS('Sample - Superstore'!U:U,'Sample - Superstore'!$V:$V,$A4574,'Sample - Superstore'!$N:$N,$B4574)</f>
        <v>-8.316296296</v>
      </c>
      <c r="N4574" s="40"/>
    </row>
    <row r="4575">
      <c r="A4575" s="41" t="s">
        <v>8641</v>
      </c>
      <c r="B4575" s="36" t="s">
        <v>7906</v>
      </c>
      <c r="C4575" s="36" t="s">
        <v>51</v>
      </c>
      <c r="D4575" s="36" t="s">
        <v>205</v>
      </c>
      <c r="E4575" s="36" t="s">
        <v>7907</v>
      </c>
      <c r="F4575" s="42">
        <f>SUMIFS('Sample - Superstore'!R:R,'Sample - Superstore'!$V:$V,$A4575,'Sample - Superstore'!$N:$N,$B4575)</f>
        <v>60.45925926</v>
      </c>
      <c r="G4575" s="43" t="str">
        <f>IF(OR($F4575&lt;Lower_Limit,$F4575&gt;Upper_Limit),TRUE,IF($F4575&gt;Upper_percentile,"P99",IF($F4575&lt;Lower_percentile,"P01","")))</f>
        <v/>
      </c>
      <c r="H4575" s="44">
        <f>SUMIFS('Sample - Superstore'!S:S,'Sample - Superstore'!$V:$V,$A4575,'Sample - Superstore'!$N:$N,$B4575)</f>
        <v>6</v>
      </c>
      <c r="I4575" s="45">
        <f>SUMIFS('Sample - Superstore'!T:T,'Sample - Superstore'!$V:$V,$A4575,'Sample - Superstore'!$N:$N,$B4575)</f>
        <v>0.4</v>
      </c>
      <c r="J4575" s="42">
        <f>SUMIFS('Sample - Superstore'!U:U,'Sample - Superstore'!$V:$V,$A4575,'Sample - Superstore'!$N:$N,$B4575)</f>
        <v>21.16074074</v>
      </c>
      <c r="N4575" s="40"/>
    </row>
    <row r="4576">
      <c r="A4576" s="41" t="s">
        <v>8641</v>
      </c>
      <c r="B4576" s="36" t="s">
        <v>830</v>
      </c>
      <c r="C4576" s="36" t="s">
        <v>39</v>
      </c>
      <c r="D4576" s="36" t="s">
        <v>40</v>
      </c>
      <c r="E4576" s="36" t="s">
        <v>831</v>
      </c>
      <c r="F4576" s="42">
        <f>SUMIFS('Sample - Superstore'!R:R,'Sample - Superstore'!$V:$V,$A4576,'Sample - Superstore'!$N:$N,$B4576)</f>
        <v>536.2650248</v>
      </c>
      <c r="G4576" s="43" t="str">
        <f>IF(OR($F4576&lt;Lower_Limit,$F4576&gt;Upper_Limit),TRUE,IF($F4576&gt;Upper_percentile,"P99",IF($F4576&lt;Lower_percentile,"P01","")))</f>
        <v/>
      </c>
      <c r="H4576" s="44">
        <f>SUMIFS('Sample - Superstore'!S:S,'Sample - Superstore'!$V:$V,$A4576,'Sample - Superstore'!$N:$N,$B4576)</f>
        <v>3</v>
      </c>
      <c r="I4576" s="45">
        <f>SUMIFS('Sample - Superstore'!T:T,'Sample - Superstore'!$V:$V,$A4576,'Sample - Superstore'!$N:$N,$B4576)</f>
        <v>0.2</v>
      </c>
      <c r="J4576" s="42">
        <f>SUMIFS('Sample - Superstore'!U:U,'Sample - Superstore'!$V:$V,$A4576,'Sample - Superstore'!$N:$N,$B4576)</f>
        <v>67.0331281</v>
      </c>
      <c r="N4576" s="40"/>
    </row>
    <row r="4577">
      <c r="A4577" s="41" t="s">
        <v>8641</v>
      </c>
      <c r="B4577" s="36" t="s">
        <v>7914</v>
      </c>
      <c r="C4577" s="36" t="s">
        <v>51</v>
      </c>
      <c r="D4577" s="36" t="s">
        <v>124</v>
      </c>
      <c r="E4577" s="36" t="s">
        <v>7915</v>
      </c>
      <c r="F4577" s="42">
        <f>SUMIFS('Sample - Superstore'!R:R,'Sample - Superstore'!$V:$V,$A4577,'Sample - Superstore'!$N:$N,$B4577)</f>
        <v>14.70451029</v>
      </c>
      <c r="G4577" s="43" t="str">
        <f>IF(OR($F4577&lt;Lower_Limit,$F4577&gt;Upper_Limit),TRUE,IF($F4577&gt;Upper_percentile,"P99",IF($F4577&lt;Lower_percentile,"P01","")))</f>
        <v/>
      </c>
      <c r="H4577" s="44">
        <f>SUMIFS('Sample - Superstore'!S:S,'Sample - Superstore'!$V:$V,$A4577,'Sample - Superstore'!$N:$N,$B4577)</f>
        <v>2</v>
      </c>
      <c r="I4577" s="45">
        <f>SUMIFS('Sample - Superstore'!T:T,'Sample - Superstore'!$V:$V,$A4577,'Sample - Superstore'!$N:$N,$B4577)</f>
        <v>0</v>
      </c>
      <c r="J4577" s="42">
        <f>SUMIFS('Sample - Superstore'!U:U,'Sample - Superstore'!$V:$V,$A4577,'Sample - Superstore'!$N:$N,$B4577)</f>
        <v>7.205210041</v>
      </c>
      <c r="N4577" s="40"/>
    </row>
    <row r="4578">
      <c r="A4578" s="41" t="s">
        <v>8641</v>
      </c>
      <c r="B4578" s="36" t="s">
        <v>5000</v>
      </c>
      <c r="C4578" s="36" t="s">
        <v>51</v>
      </c>
      <c r="D4578" s="36" t="s">
        <v>124</v>
      </c>
      <c r="E4578" s="36" t="s">
        <v>5001</v>
      </c>
      <c r="F4578" s="42">
        <f>SUMIFS('Sample - Superstore'!R:R,'Sample - Superstore'!$V:$V,$A4578,'Sample - Superstore'!$N:$N,$B4578)</f>
        <v>33.58123457</v>
      </c>
      <c r="G4578" s="43" t="str">
        <f>IF(OR($F4578&lt;Lower_Limit,$F4578&gt;Upper_Limit),TRUE,IF($F4578&gt;Upper_percentile,"P99",IF($F4578&lt;Lower_percentile,"P01","")))</f>
        <v/>
      </c>
      <c r="H4578" s="44">
        <f>SUMIFS('Sample - Superstore'!S:S,'Sample - Superstore'!$V:$V,$A4578,'Sample - Superstore'!$N:$N,$B4578)</f>
        <v>5</v>
      </c>
      <c r="I4578" s="45">
        <f>SUMIFS('Sample - Superstore'!T:T,'Sample - Superstore'!$V:$V,$A4578,'Sample - Superstore'!$N:$N,$B4578)</f>
        <v>0</v>
      </c>
      <c r="J4578" s="42">
        <f>SUMIFS('Sample - Superstore'!U:U,'Sample - Superstore'!$V:$V,$A4578,'Sample - Superstore'!$N:$N,$B4578)</f>
        <v>15.11155556</v>
      </c>
      <c r="N4578" s="40"/>
    </row>
    <row r="4579">
      <c r="A4579" s="41" t="s">
        <v>8641</v>
      </c>
      <c r="B4579" s="36" t="s">
        <v>5645</v>
      </c>
      <c r="C4579" s="36" t="s">
        <v>35</v>
      </c>
      <c r="D4579" s="36" t="s">
        <v>121</v>
      </c>
      <c r="E4579" s="36" t="s">
        <v>5646</v>
      </c>
      <c r="F4579" s="42">
        <f>SUMIFS('Sample - Superstore'!R:R,'Sample - Superstore'!$V:$V,$A4579,'Sample - Superstore'!$N:$N,$B4579)</f>
        <v>87.87089712</v>
      </c>
      <c r="G4579" s="43" t="str">
        <f>IF(OR($F4579&lt;Lower_Limit,$F4579&gt;Upper_Limit),TRUE,IF($F4579&gt;Upper_percentile,"P99",IF($F4579&lt;Lower_percentile,"P01","")))</f>
        <v/>
      </c>
      <c r="H4579" s="44">
        <f>SUMIFS('Sample - Superstore'!S:S,'Sample - Superstore'!$V:$V,$A4579,'Sample - Superstore'!$N:$N,$B4579)</f>
        <v>11</v>
      </c>
      <c r="I4579" s="45">
        <f>SUMIFS('Sample - Superstore'!T:T,'Sample - Superstore'!$V:$V,$A4579,'Sample - Superstore'!$N:$N,$B4579)</f>
        <v>0</v>
      </c>
      <c r="J4579" s="42">
        <f>SUMIFS('Sample - Superstore'!U:U,'Sample - Superstore'!$V:$V,$A4579,'Sample - Superstore'!$N:$N,$B4579)</f>
        <v>36.90577679</v>
      </c>
      <c r="N4579" s="40"/>
    </row>
    <row r="4580">
      <c r="A4580" s="41" t="s">
        <v>8641</v>
      </c>
      <c r="B4580" s="36" t="s">
        <v>2009</v>
      </c>
      <c r="C4580" s="36" t="s">
        <v>39</v>
      </c>
      <c r="D4580" s="36" t="s">
        <v>40</v>
      </c>
      <c r="E4580" s="36" t="s">
        <v>2010</v>
      </c>
      <c r="F4580" s="42">
        <f>SUMIFS('Sample - Superstore'!R:R,'Sample - Superstore'!$V:$V,$A4580,'Sample - Superstore'!$N:$N,$B4580)</f>
        <v>45.63995062</v>
      </c>
      <c r="G4580" s="43" t="str">
        <f>IF(OR($F4580&lt;Lower_Limit,$F4580&gt;Upper_Limit),TRUE,IF($F4580&gt;Upper_percentile,"P99",IF($F4580&lt;Lower_percentile,"P01","")))</f>
        <v/>
      </c>
      <c r="H4580" s="44">
        <f>SUMIFS('Sample - Superstore'!S:S,'Sample - Superstore'!$V:$V,$A4580,'Sample - Superstore'!$N:$N,$B4580)</f>
        <v>3</v>
      </c>
      <c r="I4580" s="45">
        <f>SUMIFS('Sample - Superstore'!T:T,'Sample - Superstore'!$V:$V,$A4580,'Sample - Superstore'!$N:$N,$B4580)</f>
        <v>0</v>
      </c>
      <c r="J4580" s="42">
        <f>SUMIFS('Sample - Superstore'!U:U,'Sample - Superstore'!$V:$V,$A4580,'Sample - Superstore'!$N:$N,$B4580)</f>
        <v>12.77918617</v>
      </c>
      <c r="N4580" s="40"/>
    </row>
    <row r="4581">
      <c r="A4581" s="41" t="s">
        <v>8641</v>
      </c>
      <c r="B4581" s="36" t="s">
        <v>75</v>
      </c>
      <c r="C4581" s="36" t="s">
        <v>51</v>
      </c>
      <c r="D4581" s="36" t="s">
        <v>76</v>
      </c>
      <c r="E4581" s="36" t="s">
        <v>77</v>
      </c>
      <c r="F4581" s="42">
        <f>SUMIFS('Sample - Superstore'!R:R,'Sample - Superstore'!$V:$V,$A4581,'Sample - Superstore'!$N:$N,$B4581)</f>
        <v>4.533466667</v>
      </c>
      <c r="G4581" s="43" t="str">
        <f>IF(OR($F4581&lt;Lower_Limit,$F4581&gt;Upper_Limit),TRUE,IF($F4581&gt;Upper_percentile,"P99",IF($F4581&lt;Lower_percentile,"P01","")))</f>
        <v/>
      </c>
      <c r="H4581" s="44">
        <f>SUMIFS('Sample - Superstore'!S:S,'Sample - Superstore'!$V:$V,$A4581,'Sample - Superstore'!$N:$N,$B4581)</f>
        <v>3</v>
      </c>
      <c r="I4581" s="45">
        <f>SUMIFS('Sample - Superstore'!T:T,'Sample - Superstore'!$V:$V,$A4581,'Sample - Superstore'!$N:$N,$B4581)</f>
        <v>0.8</v>
      </c>
      <c r="J4581" s="42">
        <f>SUMIFS('Sample - Superstore'!U:U,'Sample - Superstore'!$V:$V,$A4581,'Sample - Superstore'!$N:$N,$B4581)</f>
        <v>-7.933566667</v>
      </c>
      <c r="N4581" s="40"/>
    </row>
    <row r="4582">
      <c r="A4582" s="41" t="s">
        <v>8641</v>
      </c>
      <c r="B4582" s="36" t="s">
        <v>3015</v>
      </c>
      <c r="C4582" s="36" t="s">
        <v>39</v>
      </c>
      <c r="D4582" s="36" t="s">
        <v>40</v>
      </c>
      <c r="E4582" s="36" t="s">
        <v>3016</v>
      </c>
      <c r="F4582" s="42">
        <f>SUMIFS('Sample - Superstore'!R:R,'Sample - Superstore'!$V:$V,$A4582,'Sample - Superstore'!$N:$N,$B4582)</f>
        <v>1048.090683</v>
      </c>
      <c r="G4582" s="43" t="str">
        <f>IF(OR($F4582&lt;Lower_Limit,$F4582&gt;Upper_Limit),TRUE,IF($F4582&gt;Upper_percentile,"P99",IF($F4582&lt;Lower_percentile,"P01","")))</f>
        <v/>
      </c>
      <c r="H4582" s="44">
        <f>SUMIFS('Sample - Superstore'!S:S,'Sample - Superstore'!$V:$V,$A4582,'Sample - Superstore'!$N:$N,$B4582)</f>
        <v>5</v>
      </c>
      <c r="I4582" s="45">
        <f>SUMIFS('Sample - Superstore'!T:T,'Sample - Superstore'!$V:$V,$A4582,'Sample - Superstore'!$N:$N,$B4582)</f>
        <v>0.2</v>
      </c>
      <c r="J4582" s="42">
        <f>SUMIFS('Sample - Superstore'!U:U,'Sample - Superstore'!$V:$V,$A4582,'Sample - Superstore'!$N:$N,$B4582)</f>
        <v>65.5056677</v>
      </c>
      <c r="N4582" s="40"/>
    </row>
    <row r="4583">
      <c r="A4583" s="41" t="s">
        <v>8641</v>
      </c>
      <c r="B4583" s="36" t="s">
        <v>5980</v>
      </c>
      <c r="C4583" s="36" t="s">
        <v>51</v>
      </c>
      <c r="D4583" s="36" t="s">
        <v>93</v>
      </c>
      <c r="E4583" s="36" t="s">
        <v>5981</v>
      </c>
      <c r="F4583" s="42">
        <f>SUMIFS('Sample - Superstore'!R:R,'Sample - Superstore'!$V:$V,$A4583,'Sample - Superstore'!$N:$N,$B4583)</f>
        <v>13.06615309</v>
      </c>
      <c r="G4583" s="43" t="str">
        <f>IF(OR($F4583&lt;Lower_Limit,$F4583&gt;Upper_Limit),TRUE,IF($F4583&gt;Upper_percentile,"P99",IF($F4583&lt;Lower_percentile,"P01","")))</f>
        <v/>
      </c>
      <c r="H4583" s="44">
        <f>SUMIFS('Sample - Superstore'!S:S,'Sample - Superstore'!$V:$V,$A4583,'Sample - Superstore'!$N:$N,$B4583)</f>
        <v>3</v>
      </c>
      <c r="I4583" s="45">
        <f>SUMIFS('Sample - Superstore'!T:T,'Sample - Superstore'!$V:$V,$A4583,'Sample - Superstore'!$N:$N,$B4583)</f>
        <v>0.2</v>
      </c>
      <c r="J4583" s="42">
        <f>SUMIFS('Sample - Superstore'!U:U,'Sample - Superstore'!$V:$V,$A4583,'Sample - Superstore'!$N:$N,$B4583)</f>
        <v>1.143288395</v>
      </c>
      <c r="N4583" s="40"/>
    </row>
    <row r="4584">
      <c r="A4584" s="41" t="s">
        <v>8641</v>
      </c>
      <c r="B4584" s="36" t="s">
        <v>1090</v>
      </c>
      <c r="C4584" s="36" t="s">
        <v>51</v>
      </c>
      <c r="D4584" s="36" t="s">
        <v>76</v>
      </c>
      <c r="E4584" s="36" t="s">
        <v>1091</v>
      </c>
      <c r="F4584" s="42">
        <f>SUMIFS('Sample - Superstore'!R:R,'Sample - Superstore'!$V:$V,$A4584,'Sample - Superstore'!$N:$N,$B4584)</f>
        <v>12.41742469</v>
      </c>
      <c r="G4584" s="43" t="str">
        <f>IF(OR($F4584&lt;Lower_Limit,$F4584&gt;Upper_Limit),TRUE,IF($F4584&gt;Upper_percentile,"P99",IF($F4584&lt;Lower_percentile,"P01","")))</f>
        <v/>
      </c>
      <c r="H4584" s="44">
        <f>SUMIFS('Sample - Superstore'!S:S,'Sample - Superstore'!$V:$V,$A4584,'Sample - Superstore'!$N:$N,$B4584)</f>
        <v>3</v>
      </c>
      <c r="I4584" s="45">
        <f>SUMIFS('Sample - Superstore'!T:T,'Sample - Superstore'!$V:$V,$A4584,'Sample - Superstore'!$N:$N,$B4584)</f>
        <v>0.8</v>
      </c>
      <c r="J4584" s="42">
        <f>SUMIFS('Sample - Superstore'!U:U,'Sample - Superstore'!$V:$V,$A4584,'Sample - Superstore'!$N:$N,$B4584)</f>
        <v>-19.24700827</v>
      </c>
      <c r="N4584" s="40"/>
    </row>
    <row r="4585">
      <c r="A4585" s="41" t="s">
        <v>8641</v>
      </c>
      <c r="B4585" s="36" t="s">
        <v>4338</v>
      </c>
      <c r="C4585" s="36" t="s">
        <v>51</v>
      </c>
      <c r="D4585" s="36" t="s">
        <v>52</v>
      </c>
      <c r="E4585" s="36" t="s">
        <v>4339</v>
      </c>
      <c r="F4585" s="42">
        <f>SUMIFS('Sample - Superstore'!R:R,'Sample - Superstore'!$V:$V,$A4585,'Sample - Superstore'!$N:$N,$B4585)</f>
        <v>17.45206584</v>
      </c>
      <c r="G4585" s="43" t="str">
        <f>IF(OR($F4585&lt;Lower_Limit,$F4585&gt;Upper_Limit),TRUE,IF($F4585&gt;Upper_percentile,"P99",IF($F4585&lt;Lower_percentile,"P01","")))</f>
        <v/>
      </c>
      <c r="H4585" s="44">
        <f>SUMIFS('Sample - Superstore'!S:S,'Sample - Superstore'!$V:$V,$A4585,'Sample - Superstore'!$N:$N,$B4585)</f>
        <v>1</v>
      </c>
      <c r="I4585" s="45">
        <f>SUMIFS('Sample - Superstore'!T:T,'Sample - Superstore'!$V:$V,$A4585,'Sample - Superstore'!$N:$N,$B4585)</f>
        <v>0.2</v>
      </c>
      <c r="J4585" s="42">
        <f>SUMIFS('Sample - Superstore'!U:U,'Sample - Superstore'!$V:$V,$A4585,'Sample - Superstore'!$N:$N,$B4585)</f>
        <v>1.527055761</v>
      </c>
      <c r="N4585" s="40"/>
    </row>
    <row r="4586">
      <c r="A4586" s="41" t="s">
        <v>8641</v>
      </c>
      <c r="B4586" s="36" t="s">
        <v>63</v>
      </c>
      <c r="C4586" s="36" t="s">
        <v>39</v>
      </c>
      <c r="D4586" s="36" t="s">
        <v>61</v>
      </c>
      <c r="E4586" s="36" t="s">
        <v>64</v>
      </c>
      <c r="F4586" s="42">
        <f>SUMIFS('Sample - Superstore'!R:R,'Sample - Superstore'!$V:$V,$A4586,'Sample - Superstore'!$N:$N,$B4586)</f>
        <v>70.21530864</v>
      </c>
      <c r="G4586" s="43" t="str">
        <f>IF(OR($F4586&lt;Lower_Limit,$F4586&gt;Upper_Limit),TRUE,IF($F4586&gt;Upper_percentile,"P99",IF($F4586&lt;Lower_percentile,"P01","")))</f>
        <v/>
      </c>
      <c r="H4586" s="44">
        <f>SUMIFS('Sample - Superstore'!S:S,'Sample - Superstore'!$V:$V,$A4586,'Sample - Superstore'!$N:$N,$B4586)</f>
        <v>1</v>
      </c>
      <c r="I4586" s="45">
        <f>SUMIFS('Sample - Superstore'!T:T,'Sample - Superstore'!$V:$V,$A4586,'Sample - Superstore'!$N:$N,$B4586)</f>
        <v>0.2</v>
      </c>
      <c r="J4586" s="42">
        <f>SUMIFS('Sample - Superstore'!U:U,'Sample - Superstore'!$V:$V,$A4586,'Sample - Superstore'!$N:$N,$B4586)</f>
        <v>-2.633074074</v>
      </c>
      <c r="N4586" s="40"/>
    </row>
    <row r="4587">
      <c r="A4587" s="41" t="s">
        <v>8641</v>
      </c>
      <c r="B4587" s="36" t="s">
        <v>485</v>
      </c>
      <c r="C4587" s="36" t="s">
        <v>51</v>
      </c>
      <c r="D4587" s="36" t="s">
        <v>52</v>
      </c>
      <c r="E4587" s="36" t="s">
        <v>486</v>
      </c>
      <c r="F4587" s="42">
        <f>SUMIFS('Sample - Superstore'!R:R,'Sample - Superstore'!$V:$V,$A4587,'Sample - Superstore'!$N:$N,$B4587)</f>
        <v>329.6252576</v>
      </c>
      <c r="G4587" s="43" t="str">
        <f>IF(OR($F4587&lt;Lower_Limit,$F4587&gt;Upper_Limit),TRUE,IF($F4587&gt;Upper_percentile,"P99",IF($F4587&lt;Lower_percentile,"P01","")))</f>
        <v/>
      </c>
      <c r="H4587" s="44">
        <f>SUMIFS('Sample - Superstore'!S:S,'Sample - Superstore'!$V:$V,$A4587,'Sample - Superstore'!$N:$N,$B4587)</f>
        <v>4</v>
      </c>
      <c r="I4587" s="45">
        <f>SUMIFS('Sample - Superstore'!T:T,'Sample - Superstore'!$V:$V,$A4587,'Sample - Superstore'!$N:$N,$B4587)</f>
        <v>0.2</v>
      </c>
      <c r="J4587" s="42">
        <f>SUMIFS('Sample - Superstore'!U:U,'Sample - Superstore'!$V:$V,$A4587,'Sample - Superstore'!$N:$N,$B4587)</f>
        <v>-74.16568296</v>
      </c>
      <c r="N4587" s="40"/>
    </row>
    <row r="4588">
      <c r="A4588" s="41" t="s">
        <v>8641</v>
      </c>
      <c r="B4588" s="36" t="s">
        <v>4267</v>
      </c>
      <c r="C4588" s="36" t="s">
        <v>35</v>
      </c>
      <c r="D4588" s="36" t="s">
        <v>121</v>
      </c>
      <c r="E4588" s="36" t="s">
        <v>4268</v>
      </c>
      <c r="F4588" s="42">
        <f>SUMIFS('Sample - Superstore'!R:R,'Sample - Superstore'!$V:$V,$A4588,'Sample - Superstore'!$N:$N,$B4588)</f>
        <v>44.52057613</v>
      </c>
      <c r="G4588" s="43" t="str">
        <f>IF(OR($F4588&lt;Lower_Limit,$F4588&gt;Upper_Limit),TRUE,IF($F4588&gt;Upper_percentile,"P99",IF($F4588&lt;Lower_percentile,"P01","")))</f>
        <v/>
      </c>
      <c r="H4588" s="44">
        <f>SUMIFS('Sample - Superstore'!S:S,'Sample - Superstore'!$V:$V,$A4588,'Sample - Superstore'!$N:$N,$B4588)</f>
        <v>4</v>
      </c>
      <c r="I4588" s="45">
        <f>SUMIFS('Sample - Superstore'!T:T,'Sample - Superstore'!$V:$V,$A4588,'Sample - Superstore'!$N:$N,$B4588)</f>
        <v>0</v>
      </c>
      <c r="J4588" s="42">
        <f>SUMIFS('Sample - Superstore'!U:U,'Sample - Superstore'!$V:$V,$A4588,'Sample - Superstore'!$N:$N,$B4588)</f>
        <v>18.69864198</v>
      </c>
      <c r="N4588" s="40"/>
    </row>
    <row r="4589">
      <c r="A4589" s="41" t="s">
        <v>8641</v>
      </c>
      <c r="B4589" s="36" t="s">
        <v>3779</v>
      </c>
      <c r="C4589" s="36" t="s">
        <v>35</v>
      </c>
      <c r="D4589" s="36" t="s">
        <v>121</v>
      </c>
      <c r="E4589" s="36" t="s">
        <v>3780</v>
      </c>
      <c r="F4589" s="42">
        <f>SUMIFS('Sample - Superstore'!R:R,'Sample - Superstore'!$V:$V,$A4589,'Sample - Superstore'!$N:$N,$B4589)</f>
        <v>267.988428</v>
      </c>
      <c r="G4589" s="43" t="str">
        <f>IF(OR($F4589&lt;Lower_Limit,$F4589&gt;Upper_Limit),TRUE,IF($F4589&gt;Upper_percentile,"P99",IF($F4589&lt;Lower_percentile,"P01","")))</f>
        <v/>
      </c>
      <c r="H4589" s="44">
        <f>SUMIFS('Sample - Superstore'!S:S,'Sample - Superstore'!$V:$V,$A4589,'Sample - Superstore'!$N:$N,$B4589)</f>
        <v>2</v>
      </c>
      <c r="I4589" s="45">
        <f>SUMIFS('Sample - Superstore'!T:T,'Sample - Superstore'!$V:$V,$A4589,'Sample - Superstore'!$N:$N,$B4589)</f>
        <v>0</v>
      </c>
      <c r="J4589" s="42">
        <f>SUMIFS('Sample - Superstore'!U:U,'Sample - Superstore'!$V:$V,$A4589,'Sample - Superstore'!$N:$N,$B4589)</f>
        <v>64.31722272</v>
      </c>
      <c r="N4589" s="40"/>
    </row>
    <row r="4590">
      <c r="A4590" s="41" t="s">
        <v>8641</v>
      </c>
      <c r="B4590" s="36" t="s">
        <v>772</v>
      </c>
      <c r="C4590" s="36" t="s">
        <v>35</v>
      </c>
      <c r="D4590" s="36" t="s">
        <v>73</v>
      </c>
      <c r="E4590" s="36" t="s">
        <v>773</v>
      </c>
      <c r="F4590" s="42">
        <f>SUMIFS('Sample - Superstore'!R:R,'Sample - Superstore'!$V:$V,$A4590,'Sample - Superstore'!$N:$N,$B4590)</f>
        <v>811.4142123</v>
      </c>
      <c r="G4590" s="43" t="str">
        <f>IF(OR($F4590&lt;Lower_Limit,$F4590&gt;Upper_Limit),TRUE,IF($F4590&gt;Upper_percentile,"P99",IF($F4590&lt;Lower_percentile,"P01","")))</f>
        <v/>
      </c>
      <c r="H4590" s="44">
        <f>SUMIFS('Sample - Superstore'!S:S,'Sample - Superstore'!$V:$V,$A4590,'Sample - Superstore'!$N:$N,$B4590)</f>
        <v>3</v>
      </c>
      <c r="I4590" s="45">
        <f>SUMIFS('Sample - Superstore'!T:T,'Sample - Superstore'!$V:$V,$A4590,'Sample - Superstore'!$N:$N,$B4590)</f>
        <v>0.3</v>
      </c>
      <c r="J4590" s="42">
        <f>SUMIFS('Sample - Superstore'!U:U,'Sample - Superstore'!$V:$V,$A4590,'Sample - Superstore'!$N:$N,$B4590)</f>
        <v>-162.2828425</v>
      </c>
      <c r="N4590" s="40"/>
    </row>
    <row r="4591">
      <c r="A4591" s="41" t="s">
        <v>8641</v>
      </c>
      <c r="B4591" s="36" t="s">
        <v>7921</v>
      </c>
      <c r="C4591" s="36" t="s">
        <v>51</v>
      </c>
      <c r="D4591" s="36" t="s">
        <v>124</v>
      </c>
      <c r="E4591" s="36" t="s">
        <v>7922</v>
      </c>
      <c r="F4591" s="42">
        <f>SUMIFS('Sample - Superstore'!R:R,'Sample - Superstore'!$V:$V,$A4591,'Sample - Superstore'!$N:$N,$B4591)</f>
        <v>55.25639506</v>
      </c>
      <c r="G4591" s="43" t="str">
        <f>IF(OR($F4591&lt;Lower_Limit,$F4591&gt;Upper_Limit),TRUE,IF($F4591&gt;Upper_percentile,"P99",IF($F4591&lt;Lower_percentile,"P01","")))</f>
        <v/>
      </c>
      <c r="H4591" s="44">
        <f>SUMIFS('Sample - Superstore'!S:S,'Sample - Superstore'!$V:$V,$A4591,'Sample - Superstore'!$N:$N,$B4591)</f>
        <v>8</v>
      </c>
      <c r="I4591" s="45">
        <f>SUMIFS('Sample - Superstore'!T:T,'Sample - Superstore'!$V:$V,$A4591,'Sample - Superstore'!$N:$N,$B4591)</f>
        <v>0</v>
      </c>
      <c r="J4591" s="42">
        <f>SUMIFS('Sample - Superstore'!U:U,'Sample - Superstore'!$V:$V,$A4591,'Sample - Superstore'!$N:$N,$B4591)</f>
        <v>27.07563358</v>
      </c>
      <c r="N4591" s="40"/>
    </row>
    <row r="4592">
      <c r="A4592" s="41" t="s">
        <v>8641</v>
      </c>
      <c r="B4592" s="36" t="s">
        <v>6900</v>
      </c>
      <c r="C4592" s="36" t="s">
        <v>51</v>
      </c>
      <c r="D4592" s="36" t="s">
        <v>283</v>
      </c>
      <c r="E4592" s="36" t="s">
        <v>6901</v>
      </c>
      <c r="F4592" s="42">
        <f>SUMIFS('Sample - Superstore'!R:R,'Sample - Superstore'!$V:$V,$A4592,'Sample - Superstore'!$N:$N,$B4592)</f>
        <v>2.823876543</v>
      </c>
      <c r="G4592" s="43" t="str">
        <f>IF(OR($F4592&lt;Lower_Limit,$F4592&gt;Upper_Limit),TRUE,IF($F4592&gt;Upper_percentile,"P99",IF($F4592&lt;Lower_percentile,"P01","")))</f>
        <v/>
      </c>
      <c r="H4592" s="44">
        <f>SUMIFS('Sample - Superstore'!S:S,'Sample - Superstore'!$V:$V,$A4592,'Sample - Superstore'!$N:$N,$B4592)</f>
        <v>1</v>
      </c>
      <c r="I4592" s="45">
        <f>SUMIFS('Sample - Superstore'!T:T,'Sample - Superstore'!$V:$V,$A4592,'Sample - Superstore'!$N:$N,$B4592)</f>
        <v>0</v>
      </c>
      <c r="J4592" s="42">
        <f>SUMIFS('Sample - Superstore'!U:U,'Sample - Superstore'!$V:$V,$A4592,'Sample - Superstore'!$N:$N,$B4592)</f>
        <v>0.847162963</v>
      </c>
      <c r="N4592" s="40"/>
    </row>
    <row r="4593">
      <c r="A4593" s="41" t="s">
        <v>8641</v>
      </c>
      <c r="B4593" s="36" t="s">
        <v>7083</v>
      </c>
      <c r="C4593" s="36" t="s">
        <v>35</v>
      </c>
      <c r="D4593" s="36" t="s">
        <v>73</v>
      </c>
      <c r="E4593" s="36" t="s">
        <v>7084</v>
      </c>
      <c r="F4593" s="42">
        <f>SUMIFS('Sample - Superstore'!R:R,'Sample - Superstore'!$V:$V,$A4593,'Sample - Superstore'!$N:$N,$B4593)</f>
        <v>658.3606008</v>
      </c>
      <c r="G4593" s="43" t="str">
        <f>IF(OR($F4593&lt;Lower_Limit,$F4593&gt;Upper_Limit),TRUE,IF($F4593&gt;Upper_percentile,"P99",IF($F4593&lt;Lower_percentile,"P01","")))</f>
        <v/>
      </c>
      <c r="H4593" s="44">
        <f>SUMIFS('Sample - Superstore'!S:S,'Sample - Superstore'!$V:$V,$A4593,'Sample - Superstore'!$N:$N,$B4593)</f>
        <v>5</v>
      </c>
      <c r="I4593" s="45">
        <f>SUMIFS('Sample - Superstore'!T:T,'Sample - Superstore'!$V:$V,$A4593,'Sample - Superstore'!$N:$N,$B4593)</f>
        <v>0.3</v>
      </c>
      <c r="J4593" s="42">
        <f>SUMIFS('Sample - Superstore'!U:U,'Sample - Superstore'!$V:$V,$A4593,'Sample - Superstore'!$N:$N,$B4593)</f>
        <v>-103.4566658</v>
      </c>
      <c r="N4593" s="40"/>
    </row>
    <row r="4594">
      <c r="A4594" s="41" t="s">
        <v>8641</v>
      </c>
      <c r="B4594" s="36" t="s">
        <v>3307</v>
      </c>
      <c r="C4594" s="36" t="s">
        <v>51</v>
      </c>
      <c r="D4594" s="36" t="s">
        <v>272</v>
      </c>
      <c r="E4594" s="36" t="s">
        <v>722</v>
      </c>
      <c r="F4594" s="42">
        <f>SUMIFS('Sample - Superstore'!R:R,'Sample - Superstore'!$V:$V,$A4594,'Sample - Superstore'!$N:$N,$B4594)</f>
        <v>7.334593079</v>
      </c>
      <c r="G4594" s="43" t="str">
        <f>IF(OR($F4594&lt;Lower_Limit,$F4594&gt;Upper_Limit),TRUE,IF($F4594&gt;Upper_percentile,"P99",IF($F4594&lt;Lower_percentile,"P01","")))</f>
        <v/>
      </c>
      <c r="H4594" s="44">
        <f>SUMIFS('Sample - Superstore'!S:S,'Sample - Superstore'!$V:$V,$A4594,'Sample - Superstore'!$N:$N,$B4594)</f>
        <v>4</v>
      </c>
      <c r="I4594" s="45">
        <f>SUMIFS('Sample - Superstore'!T:T,'Sample - Superstore'!$V:$V,$A4594,'Sample - Superstore'!$N:$N,$B4594)</f>
        <v>0</v>
      </c>
      <c r="J4594" s="42">
        <f>SUMIFS('Sample - Superstore'!U:U,'Sample - Superstore'!$V:$V,$A4594,'Sample - Superstore'!$N:$N,$B4594)</f>
        <v>3.300566885</v>
      </c>
      <c r="N4594" s="40"/>
    </row>
    <row r="4595">
      <c r="A4595" s="41" t="s">
        <v>8641</v>
      </c>
      <c r="B4595" s="36" t="s">
        <v>6433</v>
      </c>
      <c r="C4595" s="36" t="s">
        <v>39</v>
      </c>
      <c r="D4595" s="36" t="s">
        <v>61</v>
      </c>
      <c r="E4595" s="36" t="s">
        <v>6434</v>
      </c>
      <c r="F4595" s="42">
        <f>SUMIFS('Sample - Superstore'!R:R,'Sample - Superstore'!$V:$V,$A4595,'Sample - Superstore'!$N:$N,$B4595)</f>
        <v>25.45228807</v>
      </c>
      <c r="G4595" s="43" t="str">
        <f>IF(OR($F4595&lt;Lower_Limit,$F4595&gt;Upper_Limit),TRUE,IF($F4595&gt;Upper_percentile,"P99",IF($F4595&lt;Lower_percentile,"P01","")))</f>
        <v/>
      </c>
      <c r="H4595" s="44">
        <f>SUMIFS('Sample - Superstore'!S:S,'Sample - Superstore'!$V:$V,$A4595,'Sample - Superstore'!$N:$N,$B4595)</f>
        <v>1</v>
      </c>
      <c r="I4595" s="45">
        <f>SUMIFS('Sample - Superstore'!T:T,'Sample - Superstore'!$V:$V,$A4595,'Sample - Superstore'!$N:$N,$B4595)</f>
        <v>0</v>
      </c>
      <c r="J4595" s="42">
        <f>SUMIFS('Sample - Superstore'!U:U,'Sample - Superstore'!$V:$V,$A4595,'Sample - Superstore'!$N:$N,$B4595)</f>
        <v>8.653777942</v>
      </c>
      <c r="N4595" s="40"/>
    </row>
    <row r="4596">
      <c r="A4596" s="41" t="s">
        <v>8641</v>
      </c>
      <c r="B4596" s="36" t="s">
        <v>4472</v>
      </c>
      <c r="C4596" s="36" t="s">
        <v>51</v>
      </c>
      <c r="D4596" s="36" t="s">
        <v>297</v>
      </c>
      <c r="E4596" s="36" t="s">
        <v>4473</v>
      </c>
      <c r="F4596" s="42">
        <f>SUMIFS('Sample - Superstore'!R:R,'Sample - Superstore'!$V:$V,$A4596,'Sample - Superstore'!$N:$N,$B4596)</f>
        <v>7.843226337</v>
      </c>
      <c r="G4596" s="43" t="str">
        <f>IF(OR($F4596&lt;Lower_Limit,$F4596&gt;Upper_Limit),TRUE,IF($F4596&gt;Upper_percentile,"P99",IF($F4596&lt;Lower_percentile,"P01","")))</f>
        <v/>
      </c>
      <c r="H4596" s="44">
        <f>SUMIFS('Sample - Superstore'!S:S,'Sample - Superstore'!$V:$V,$A4596,'Sample - Superstore'!$N:$N,$B4596)</f>
        <v>2</v>
      </c>
      <c r="I4596" s="45">
        <f>SUMIFS('Sample - Superstore'!T:T,'Sample - Superstore'!$V:$V,$A4596,'Sample - Superstore'!$N:$N,$B4596)</f>
        <v>0</v>
      </c>
      <c r="J4596" s="42">
        <f>SUMIFS('Sample - Superstore'!U:U,'Sample - Superstore'!$V:$V,$A4596,'Sample - Superstore'!$N:$N,$B4596)</f>
        <v>3.764748642</v>
      </c>
      <c r="N4596" s="40"/>
    </row>
    <row r="4597">
      <c r="A4597" s="41" t="s">
        <v>8641</v>
      </c>
      <c r="B4597" s="36" t="s">
        <v>4968</v>
      </c>
      <c r="C4597" s="36" t="s">
        <v>51</v>
      </c>
      <c r="D4597" s="36" t="s">
        <v>205</v>
      </c>
      <c r="E4597" s="36" t="s">
        <v>4969</v>
      </c>
      <c r="F4597" s="42">
        <f>SUMIFS('Sample - Superstore'!R:R,'Sample - Superstore'!$V:$V,$A4597,'Sample - Superstore'!$N:$N,$B4597)</f>
        <v>157.6129181</v>
      </c>
      <c r="G4597" s="43" t="str">
        <f>IF(OR($F4597&lt;Lower_Limit,$F4597&gt;Upper_Limit),TRUE,IF($F4597&gt;Upper_percentile,"P99",IF($F4597&lt;Lower_percentile,"P01","")))</f>
        <v/>
      </c>
      <c r="H4597" s="44">
        <f>SUMIFS('Sample - Superstore'!S:S,'Sample - Superstore'!$V:$V,$A4597,'Sample - Superstore'!$N:$N,$B4597)</f>
        <v>7</v>
      </c>
      <c r="I4597" s="45">
        <f>SUMIFS('Sample - Superstore'!T:T,'Sample - Superstore'!$V:$V,$A4597,'Sample - Superstore'!$N:$N,$B4597)</f>
        <v>0</v>
      </c>
      <c r="J4597" s="42">
        <f>SUMIFS('Sample - Superstore'!U:U,'Sample - Superstore'!$V:$V,$A4597,'Sample - Superstore'!$N:$N,$B4597)</f>
        <v>70.92581317</v>
      </c>
      <c r="N4597" s="40"/>
    </row>
    <row r="4598">
      <c r="A4598" s="41" t="s">
        <v>8641</v>
      </c>
      <c r="B4598" s="36" t="s">
        <v>1906</v>
      </c>
      <c r="C4598" s="36" t="s">
        <v>39</v>
      </c>
      <c r="D4598" s="36" t="s">
        <v>40</v>
      </c>
      <c r="E4598" s="36" t="s">
        <v>1907</v>
      </c>
      <c r="F4598" s="42">
        <f>SUMIFS('Sample - Superstore'!R:R,'Sample - Superstore'!$V:$V,$A4598,'Sample - Superstore'!$N:$N,$B4598)</f>
        <v>78.35841481</v>
      </c>
      <c r="G4598" s="43" t="str">
        <f>IF(OR($F4598&lt;Lower_Limit,$F4598&gt;Upper_Limit),TRUE,IF($F4598&gt;Upper_percentile,"P99",IF($F4598&lt;Lower_percentile,"P01","")))</f>
        <v/>
      </c>
      <c r="H4598" s="44">
        <f>SUMIFS('Sample - Superstore'!S:S,'Sample - Superstore'!$V:$V,$A4598,'Sample - Superstore'!$N:$N,$B4598)</f>
        <v>1</v>
      </c>
      <c r="I4598" s="45">
        <f>SUMIFS('Sample - Superstore'!T:T,'Sample - Superstore'!$V:$V,$A4598,'Sample - Superstore'!$N:$N,$B4598)</f>
        <v>0.4</v>
      </c>
      <c r="J4598" s="42">
        <f>SUMIFS('Sample - Superstore'!U:U,'Sample - Superstore'!$V:$V,$A4598,'Sample - Superstore'!$N:$N,$B4598)</f>
        <v>-16.97765654</v>
      </c>
      <c r="N4598" s="40"/>
    </row>
    <row r="4599">
      <c r="A4599" s="41" t="s">
        <v>8641</v>
      </c>
      <c r="B4599" s="36" t="s">
        <v>2764</v>
      </c>
      <c r="C4599" s="36" t="s">
        <v>51</v>
      </c>
      <c r="D4599" s="36" t="s">
        <v>76</v>
      </c>
      <c r="E4599" s="36" t="s">
        <v>2765</v>
      </c>
      <c r="F4599" s="42">
        <f>SUMIFS('Sample - Superstore'!R:R,'Sample - Superstore'!$V:$V,$A4599,'Sample - Superstore'!$N:$N,$B4599)</f>
        <v>103.6910173</v>
      </c>
      <c r="G4599" s="43" t="str">
        <f>IF(OR($F4599&lt;Lower_Limit,$F4599&gt;Upper_Limit),TRUE,IF($F4599&gt;Upper_percentile,"P99",IF($F4599&lt;Lower_percentile,"P01","")))</f>
        <v/>
      </c>
      <c r="H4599" s="44">
        <f>SUMIFS('Sample - Superstore'!S:S,'Sample - Superstore'!$V:$V,$A4599,'Sample - Superstore'!$N:$N,$B4599)</f>
        <v>7</v>
      </c>
      <c r="I4599" s="45">
        <f>SUMIFS('Sample - Superstore'!T:T,'Sample - Superstore'!$V:$V,$A4599,'Sample - Superstore'!$N:$N,$B4599)</f>
        <v>0.7</v>
      </c>
      <c r="J4599" s="42">
        <f>SUMIFS('Sample - Superstore'!U:U,'Sample - Superstore'!$V:$V,$A4599,'Sample - Superstore'!$N:$N,$B4599)</f>
        <v>-82.95281383</v>
      </c>
      <c r="N4599" s="40"/>
    </row>
    <row r="4600">
      <c r="A4600" s="41" t="s">
        <v>8641</v>
      </c>
      <c r="B4600" s="36" t="s">
        <v>1332</v>
      </c>
      <c r="C4600" s="36" t="s">
        <v>51</v>
      </c>
      <c r="D4600" s="36" t="s">
        <v>76</v>
      </c>
      <c r="E4600" s="36" t="s">
        <v>1333</v>
      </c>
      <c r="F4600" s="42">
        <f>SUMIFS('Sample - Superstore'!R:R,'Sample - Superstore'!$V:$V,$A4600,'Sample - Superstore'!$N:$N,$B4600)</f>
        <v>131.1283407</v>
      </c>
      <c r="G4600" s="43" t="str">
        <f>IF(OR($F4600&lt;Lower_Limit,$F4600&gt;Upper_Limit),TRUE,IF($F4600&gt;Upper_percentile,"P99",IF($F4600&lt;Lower_percentile,"P01","")))</f>
        <v/>
      </c>
      <c r="H4600" s="44">
        <f>SUMIFS('Sample - Superstore'!S:S,'Sample - Superstore'!$V:$V,$A4600,'Sample - Superstore'!$N:$N,$B4600)</f>
        <v>6</v>
      </c>
      <c r="I4600" s="45">
        <f>SUMIFS('Sample - Superstore'!T:T,'Sample - Superstore'!$V:$V,$A4600,'Sample - Superstore'!$N:$N,$B4600)</f>
        <v>0.9</v>
      </c>
      <c r="J4600" s="42">
        <f>SUMIFS('Sample - Superstore'!U:U,'Sample - Superstore'!$V:$V,$A4600,'Sample - Superstore'!$N:$N,$B4600)</f>
        <v>-7.578617284</v>
      </c>
      <c r="N4600" s="40"/>
    </row>
    <row r="4601">
      <c r="A4601" s="41" t="s">
        <v>8641</v>
      </c>
      <c r="B4601" s="36" t="s">
        <v>7434</v>
      </c>
      <c r="C4601" s="36" t="s">
        <v>39</v>
      </c>
      <c r="D4601" s="36" t="s">
        <v>40</v>
      </c>
      <c r="E4601" s="36" t="s">
        <v>7435</v>
      </c>
      <c r="F4601" s="42">
        <f>SUMIFS('Sample - Superstore'!R:R,'Sample - Superstore'!$V:$V,$A4601,'Sample - Superstore'!$N:$N,$B4601)</f>
        <v>151.0712346</v>
      </c>
      <c r="G4601" s="43" t="str">
        <f>IF(OR($F4601&lt;Lower_Limit,$F4601&gt;Upper_Limit),TRUE,IF($F4601&gt;Upper_percentile,"P99",IF($F4601&lt;Lower_percentile,"P01","")))</f>
        <v/>
      </c>
      <c r="H4601" s="44">
        <f>SUMIFS('Sample - Superstore'!S:S,'Sample - Superstore'!$V:$V,$A4601,'Sample - Superstore'!$N:$N,$B4601)</f>
        <v>5</v>
      </c>
      <c r="I4601" s="45">
        <f>SUMIFS('Sample - Superstore'!T:T,'Sample - Superstore'!$V:$V,$A4601,'Sample - Superstore'!$N:$N,$B4601)</f>
        <v>0.4</v>
      </c>
      <c r="J4601" s="42">
        <f>SUMIFS('Sample - Superstore'!U:U,'Sample - Superstore'!$V:$V,$A4601,'Sample - Superstore'!$N:$N,$B4601)</f>
        <v>25.17853909</v>
      </c>
      <c r="N4601" s="40"/>
    </row>
    <row r="4602">
      <c r="A4602" s="41" t="s">
        <v>8641</v>
      </c>
      <c r="B4602" s="36" t="s">
        <v>5441</v>
      </c>
      <c r="C4602" s="36" t="s">
        <v>51</v>
      </c>
      <c r="D4602" s="36" t="s">
        <v>297</v>
      </c>
      <c r="E4602" s="36" t="s">
        <v>5442</v>
      </c>
      <c r="F4602" s="42">
        <f>SUMIFS('Sample - Superstore'!R:R,'Sample - Superstore'!$V:$V,$A4602,'Sample - Superstore'!$N:$N,$B4602)</f>
        <v>18.79318519</v>
      </c>
      <c r="G4602" s="43" t="str">
        <f>IF(OR($F4602&lt;Lower_Limit,$F4602&gt;Upper_Limit),TRUE,IF($F4602&gt;Upper_percentile,"P99",IF($F4602&lt;Lower_percentile,"P01","")))</f>
        <v/>
      </c>
      <c r="H4602" s="44">
        <f>SUMIFS('Sample - Superstore'!S:S,'Sample - Superstore'!$V:$V,$A4602,'Sample - Superstore'!$N:$N,$B4602)</f>
        <v>5</v>
      </c>
      <c r="I4602" s="45">
        <f>SUMIFS('Sample - Superstore'!T:T,'Sample - Superstore'!$V:$V,$A4602,'Sample - Superstore'!$N:$N,$B4602)</f>
        <v>0.2</v>
      </c>
      <c r="J4602" s="42">
        <f>SUMIFS('Sample - Superstore'!U:U,'Sample - Superstore'!$V:$V,$A4602,'Sample - Superstore'!$N:$N,$B4602)</f>
        <v>6.3427</v>
      </c>
      <c r="N4602" s="40"/>
    </row>
    <row r="4603">
      <c r="A4603" s="41" t="s">
        <v>8641</v>
      </c>
      <c r="B4603" s="36" t="s">
        <v>5906</v>
      </c>
      <c r="C4603" s="36" t="s">
        <v>51</v>
      </c>
      <c r="D4603" s="36" t="s">
        <v>52</v>
      </c>
      <c r="E4603" s="36" t="s">
        <v>5907</v>
      </c>
      <c r="F4603" s="42">
        <f>SUMIFS('Sample - Superstore'!R:R,'Sample - Superstore'!$V:$V,$A4603,'Sample - Superstore'!$N:$N,$B4603)</f>
        <v>70.81312922</v>
      </c>
      <c r="G4603" s="43" t="str">
        <f>IF(OR($F4603&lt;Lower_Limit,$F4603&gt;Upper_Limit),TRUE,IF($F4603&gt;Upper_percentile,"P99",IF($F4603&lt;Lower_percentile,"P01","")))</f>
        <v/>
      </c>
      <c r="H4603" s="44">
        <f>SUMIFS('Sample - Superstore'!S:S,'Sample - Superstore'!$V:$V,$A4603,'Sample - Superstore'!$N:$N,$B4603)</f>
        <v>2</v>
      </c>
      <c r="I4603" s="45">
        <f>SUMIFS('Sample - Superstore'!T:T,'Sample - Superstore'!$V:$V,$A4603,'Sample - Superstore'!$N:$N,$B4603)</f>
        <v>0.2</v>
      </c>
      <c r="J4603" s="42">
        <f>SUMIFS('Sample - Superstore'!U:U,'Sample - Superstore'!$V:$V,$A4603,'Sample - Superstore'!$N:$N,$B4603)</f>
        <v>7.081312922</v>
      </c>
      <c r="N4603" s="40"/>
    </row>
    <row r="4604">
      <c r="A4604" s="41" t="s">
        <v>8641</v>
      </c>
      <c r="B4604" s="36" t="s">
        <v>2821</v>
      </c>
      <c r="C4604" s="36" t="s">
        <v>51</v>
      </c>
      <c r="D4604" s="36" t="s">
        <v>93</v>
      </c>
      <c r="E4604" s="36" t="s">
        <v>2822</v>
      </c>
      <c r="F4604" s="42">
        <f>SUMIFS('Sample - Superstore'!R:R,'Sample - Superstore'!$V:$V,$A4604,'Sample - Superstore'!$N:$N,$B4604)</f>
        <v>8.986962963</v>
      </c>
      <c r="G4604" s="43" t="str">
        <f>IF(OR($F4604&lt;Lower_Limit,$F4604&gt;Upper_Limit),TRUE,IF($F4604&gt;Upper_percentile,"P99",IF($F4604&lt;Lower_percentile,"P01","")))</f>
        <v/>
      </c>
      <c r="H4604" s="44">
        <f>SUMIFS('Sample - Superstore'!S:S,'Sample - Superstore'!$V:$V,$A4604,'Sample - Superstore'!$N:$N,$B4604)</f>
        <v>3</v>
      </c>
      <c r="I4604" s="45">
        <f>SUMIFS('Sample - Superstore'!T:T,'Sample - Superstore'!$V:$V,$A4604,'Sample - Superstore'!$N:$N,$B4604)</f>
        <v>0.2</v>
      </c>
      <c r="J4604" s="42">
        <f>SUMIFS('Sample - Superstore'!U:U,'Sample - Superstore'!$V:$V,$A4604,'Sample - Superstore'!$N:$N,$B4604)</f>
        <v>2.808425926</v>
      </c>
      <c r="N4604" s="40"/>
    </row>
    <row r="4605">
      <c r="A4605" s="41" t="s">
        <v>8641</v>
      </c>
      <c r="B4605" s="36" t="s">
        <v>6285</v>
      </c>
      <c r="C4605" s="36" t="s">
        <v>39</v>
      </c>
      <c r="D4605" s="36" t="s">
        <v>40</v>
      </c>
      <c r="E4605" s="36" t="s">
        <v>6286</v>
      </c>
      <c r="F4605" s="42">
        <f>SUMIFS('Sample - Superstore'!R:R,'Sample - Superstore'!$V:$V,$A4605,'Sample - Superstore'!$N:$N,$B4605)</f>
        <v>34.6232428</v>
      </c>
      <c r="G4605" s="43" t="str">
        <f>IF(OR($F4605&lt;Lower_Limit,$F4605&gt;Upper_Limit),TRUE,IF($F4605&gt;Upper_percentile,"P99",IF($F4605&lt;Lower_percentile,"P01","")))</f>
        <v/>
      </c>
      <c r="H4605" s="44">
        <f>SUMIFS('Sample - Superstore'!S:S,'Sample - Superstore'!$V:$V,$A4605,'Sample - Superstore'!$N:$N,$B4605)</f>
        <v>2</v>
      </c>
      <c r="I4605" s="45">
        <f>SUMIFS('Sample - Superstore'!T:T,'Sample - Superstore'!$V:$V,$A4605,'Sample - Superstore'!$N:$N,$B4605)</f>
        <v>0.2</v>
      </c>
      <c r="J4605" s="42">
        <f>SUMIFS('Sample - Superstore'!U:U,'Sample - Superstore'!$V:$V,$A4605,'Sample - Superstore'!$N:$N,$B4605)</f>
        <v>2.59674321</v>
      </c>
      <c r="N4605" s="40"/>
    </row>
    <row r="4606">
      <c r="A4606" s="41" t="s">
        <v>8641</v>
      </c>
      <c r="B4606" s="36" t="s">
        <v>2429</v>
      </c>
      <c r="C4606" s="36" t="s">
        <v>39</v>
      </c>
      <c r="D4606" s="36" t="s">
        <v>40</v>
      </c>
      <c r="E4606" s="36" t="s">
        <v>2430</v>
      </c>
      <c r="F4606" s="42">
        <f>SUMIFS('Sample - Superstore'!R:R,'Sample - Superstore'!$V:$V,$A4606,'Sample - Superstore'!$N:$N,$B4606)</f>
        <v>95.84</v>
      </c>
      <c r="G4606" s="43" t="str">
        <f>IF(OR($F4606&lt;Lower_Limit,$F4606&gt;Upper_Limit),TRUE,IF($F4606&gt;Upper_percentile,"P99",IF($F4606&lt;Lower_percentile,"P01","")))</f>
        <v/>
      </c>
      <c r="H4606" s="44">
        <f>SUMIFS('Sample - Superstore'!S:S,'Sample - Superstore'!$V:$V,$A4606,'Sample - Superstore'!$N:$N,$B4606)</f>
        <v>4</v>
      </c>
      <c r="I4606" s="45">
        <f>SUMIFS('Sample - Superstore'!T:T,'Sample - Superstore'!$V:$V,$A4606,'Sample - Superstore'!$N:$N,$B4606)</f>
        <v>0.2</v>
      </c>
      <c r="J4606" s="42">
        <f>SUMIFS('Sample - Superstore'!U:U,'Sample - Superstore'!$V:$V,$A4606,'Sample - Superstore'!$N:$N,$B4606)</f>
        <v>34.742</v>
      </c>
      <c r="N4606" s="40"/>
    </row>
    <row r="4607">
      <c r="A4607" s="41" t="s">
        <v>8641</v>
      </c>
      <c r="B4607" s="36" t="s">
        <v>4017</v>
      </c>
      <c r="C4607" s="36" t="s">
        <v>51</v>
      </c>
      <c r="D4607" s="36" t="s">
        <v>124</v>
      </c>
      <c r="E4607" s="36" t="s">
        <v>4018</v>
      </c>
      <c r="F4607" s="42">
        <f>SUMIFS('Sample - Superstore'!R:R,'Sample - Superstore'!$V:$V,$A4607,'Sample - Superstore'!$N:$N,$B4607)</f>
        <v>10.75990123</v>
      </c>
      <c r="G4607" s="43" t="str">
        <f>IF(OR($F4607&lt;Lower_Limit,$F4607&gt;Upper_Limit),TRUE,IF($F4607&gt;Upper_percentile,"P99",IF($F4607&lt;Lower_percentile,"P01","")))</f>
        <v/>
      </c>
      <c r="H4607" s="44">
        <f>SUMIFS('Sample - Superstore'!S:S,'Sample - Superstore'!$V:$V,$A4607,'Sample - Superstore'!$N:$N,$B4607)</f>
        <v>2</v>
      </c>
      <c r="I4607" s="45">
        <f>SUMIFS('Sample - Superstore'!T:T,'Sample - Superstore'!$V:$V,$A4607,'Sample - Superstore'!$N:$N,$B4607)</f>
        <v>0.2</v>
      </c>
      <c r="J4607" s="42">
        <f>SUMIFS('Sample - Superstore'!U:U,'Sample - Superstore'!$V:$V,$A4607,'Sample - Superstore'!$N:$N,$B4607)</f>
        <v>3.362469136</v>
      </c>
      <c r="N4607" s="40"/>
    </row>
    <row r="4608">
      <c r="A4608" s="41" t="s">
        <v>8641</v>
      </c>
      <c r="B4608" s="36" t="s">
        <v>3256</v>
      </c>
      <c r="C4608" s="36" t="s">
        <v>39</v>
      </c>
      <c r="D4608" s="36" t="s">
        <v>40</v>
      </c>
      <c r="E4608" s="36" t="s">
        <v>3257</v>
      </c>
      <c r="F4608" s="42">
        <f>SUMIFS('Sample - Superstore'!R:R,'Sample - Superstore'!$V:$V,$A4608,'Sample - Superstore'!$N:$N,$B4608)</f>
        <v>71.96</v>
      </c>
      <c r="G4608" s="43" t="str">
        <f>IF(OR($F4608&lt;Lower_Limit,$F4608&gt;Upper_Limit),TRUE,IF($F4608&gt;Upper_percentile,"P99",IF($F4608&lt;Lower_percentile,"P01","")))</f>
        <v/>
      </c>
      <c r="H4608" s="44">
        <f>SUMIFS('Sample - Superstore'!S:S,'Sample - Superstore'!$V:$V,$A4608,'Sample - Superstore'!$N:$N,$B4608)</f>
        <v>5</v>
      </c>
      <c r="I4608" s="45">
        <f>SUMIFS('Sample - Superstore'!T:T,'Sample - Superstore'!$V:$V,$A4608,'Sample - Superstore'!$N:$N,$B4608)</f>
        <v>0.2</v>
      </c>
      <c r="J4608" s="42">
        <f>SUMIFS('Sample - Superstore'!U:U,'Sample - Superstore'!$V:$V,$A4608,'Sample - Superstore'!$N:$N,$B4608)</f>
        <v>7.196</v>
      </c>
      <c r="N4608" s="40"/>
    </row>
    <row r="4609">
      <c r="A4609" s="41" t="s">
        <v>8641</v>
      </c>
      <c r="B4609" s="36" t="s">
        <v>195</v>
      </c>
      <c r="C4609" s="36" t="s">
        <v>51</v>
      </c>
      <c r="D4609" s="36" t="s">
        <v>124</v>
      </c>
      <c r="E4609" s="36" t="s">
        <v>196</v>
      </c>
      <c r="F4609" s="42">
        <f>SUMIFS('Sample - Superstore'!R:R,'Sample - Superstore'!$V:$V,$A4609,'Sample - Superstore'!$N:$N,$B4609)</f>
        <v>44.784</v>
      </c>
      <c r="G4609" s="43" t="str">
        <f>IF(OR($F4609&lt;Lower_Limit,$F4609&gt;Upper_Limit),TRUE,IF($F4609&gt;Upper_percentile,"P99",IF($F4609&lt;Lower_percentile,"P01","")))</f>
        <v/>
      </c>
      <c r="H4609" s="44">
        <f>SUMIFS('Sample - Superstore'!S:S,'Sample - Superstore'!$V:$V,$A4609,'Sample - Superstore'!$N:$N,$B4609)</f>
        <v>1</v>
      </c>
      <c r="I4609" s="45">
        <f>SUMIFS('Sample - Superstore'!T:T,'Sample - Superstore'!$V:$V,$A4609,'Sample - Superstore'!$N:$N,$B4609)</f>
        <v>0.2</v>
      </c>
      <c r="J4609" s="42">
        <f>SUMIFS('Sample - Superstore'!U:U,'Sample - Superstore'!$V:$V,$A4609,'Sample - Superstore'!$N:$N,$B4609)</f>
        <v>16.2342</v>
      </c>
      <c r="N4609" s="40"/>
    </row>
    <row r="4610">
      <c r="A4610" s="41" t="s">
        <v>8641</v>
      </c>
      <c r="B4610" s="36" t="s">
        <v>5220</v>
      </c>
      <c r="C4610" s="36" t="s">
        <v>51</v>
      </c>
      <c r="D4610" s="36" t="s">
        <v>124</v>
      </c>
      <c r="E4610" s="36" t="s">
        <v>404</v>
      </c>
      <c r="F4610" s="42">
        <f>SUMIFS('Sample - Superstore'!R:R,'Sample - Superstore'!$V:$V,$A4610,'Sample - Superstore'!$N:$N,$B4610)</f>
        <v>34.93587706</v>
      </c>
      <c r="G4610" s="43" t="str">
        <f>IF(OR($F4610&lt;Lower_Limit,$F4610&gt;Upper_Limit),TRUE,IF($F4610&gt;Upper_percentile,"P99",IF($F4610&lt;Lower_percentile,"P01","")))</f>
        <v/>
      </c>
      <c r="H4610" s="44">
        <f>SUMIFS('Sample - Superstore'!S:S,'Sample - Superstore'!$V:$V,$A4610,'Sample - Superstore'!$N:$N,$B4610)</f>
        <v>7</v>
      </c>
      <c r="I4610" s="45">
        <f>SUMIFS('Sample - Superstore'!T:T,'Sample - Superstore'!$V:$V,$A4610,'Sample - Superstore'!$N:$N,$B4610)</f>
        <v>0.2</v>
      </c>
      <c r="J4610" s="42">
        <f>SUMIFS('Sample - Superstore'!U:U,'Sample - Superstore'!$V:$V,$A4610,'Sample - Superstore'!$N:$N,$B4610)</f>
        <v>12.66425543</v>
      </c>
      <c r="N4610" s="40"/>
    </row>
    <row r="4611">
      <c r="A4611" s="41" t="s">
        <v>8641</v>
      </c>
      <c r="B4611" s="36" t="s">
        <v>2042</v>
      </c>
      <c r="C4611" s="36" t="s">
        <v>51</v>
      </c>
      <c r="D4611" s="36" t="s">
        <v>93</v>
      </c>
      <c r="E4611" s="36" t="s">
        <v>2043</v>
      </c>
      <c r="F4611" s="42">
        <f>SUMIFS('Sample - Superstore'!R:R,'Sample - Superstore'!$V:$V,$A4611,'Sample - Superstore'!$N:$N,$B4611)</f>
        <v>4.095749062</v>
      </c>
      <c r="G4611" s="43" t="str">
        <f>IF(OR($F4611&lt;Lower_Limit,$F4611&gt;Upper_Limit),TRUE,IF($F4611&gt;Upper_percentile,"P99",IF($F4611&lt;Lower_percentile,"P01","")))</f>
        <v/>
      </c>
      <c r="H4611" s="44">
        <f>SUMIFS('Sample - Superstore'!S:S,'Sample - Superstore'!$V:$V,$A4611,'Sample - Superstore'!$N:$N,$B4611)</f>
        <v>3</v>
      </c>
      <c r="I4611" s="45">
        <f>SUMIFS('Sample - Superstore'!T:T,'Sample - Superstore'!$V:$V,$A4611,'Sample - Superstore'!$N:$N,$B4611)</f>
        <v>0.2</v>
      </c>
      <c r="J4611" s="42">
        <f>SUMIFS('Sample - Superstore'!U:U,'Sample - Superstore'!$V:$V,$A4611,'Sample - Superstore'!$N:$N,$B4611)</f>
        <v>0.3583780429</v>
      </c>
      <c r="N4611" s="40"/>
    </row>
    <row r="4612">
      <c r="A4612" s="41" t="s">
        <v>8641</v>
      </c>
      <c r="B4612" s="36" t="s">
        <v>696</v>
      </c>
      <c r="C4612" s="36" t="s">
        <v>51</v>
      </c>
      <c r="D4612" s="36" t="s">
        <v>205</v>
      </c>
      <c r="E4612" s="36" t="s">
        <v>697</v>
      </c>
      <c r="F4612" s="42">
        <f>SUMIFS('Sample - Superstore'!R:R,'Sample - Superstore'!$V:$V,$A4612,'Sample - Superstore'!$N:$N,$B4612)</f>
        <v>61.13007407</v>
      </c>
      <c r="G4612" s="43" t="str">
        <f>IF(OR($F4612&lt;Lower_Limit,$F4612&gt;Upper_Limit),TRUE,IF($F4612&gt;Upper_percentile,"P99",IF($F4612&lt;Lower_percentile,"P01","")))</f>
        <v/>
      </c>
      <c r="H4612" s="44">
        <f>SUMIFS('Sample - Superstore'!S:S,'Sample - Superstore'!$V:$V,$A4612,'Sample - Superstore'!$N:$N,$B4612)</f>
        <v>2</v>
      </c>
      <c r="I4612" s="45">
        <f>SUMIFS('Sample - Superstore'!T:T,'Sample - Superstore'!$V:$V,$A4612,'Sample - Superstore'!$N:$N,$B4612)</f>
        <v>0</v>
      </c>
      <c r="J4612" s="42">
        <f>SUMIFS('Sample - Superstore'!U:U,'Sample - Superstore'!$V:$V,$A4612,'Sample - Superstore'!$N:$N,$B4612)</f>
        <v>30.56503704</v>
      </c>
      <c r="N4612" s="40"/>
    </row>
    <row r="4613">
      <c r="A4613" s="41" t="s">
        <v>8641</v>
      </c>
      <c r="B4613" s="36" t="s">
        <v>7940</v>
      </c>
      <c r="C4613" s="36" t="s">
        <v>51</v>
      </c>
      <c r="D4613" s="36" t="s">
        <v>124</v>
      </c>
      <c r="E4613" s="36" t="s">
        <v>7941</v>
      </c>
      <c r="F4613" s="42">
        <f>SUMIFS('Sample - Superstore'!R:R,'Sample - Superstore'!$V:$V,$A4613,'Sample - Superstore'!$N:$N,$B4613)</f>
        <v>19.8144</v>
      </c>
      <c r="G4613" s="43" t="str">
        <f>IF(OR($F4613&lt;Lower_Limit,$F4613&gt;Upper_Limit),TRUE,IF($F4613&gt;Upper_percentile,"P99",IF($F4613&lt;Lower_percentile,"P01","")))</f>
        <v/>
      </c>
      <c r="H4613" s="44">
        <f>SUMIFS('Sample - Superstore'!S:S,'Sample - Superstore'!$V:$V,$A4613,'Sample - Superstore'!$N:$N,$B4613)</f>
        <v>3</v>
      </c>
      <c r="I4613" s="45">
        <f>SUMIFS('Sample - Superstore'!T:T,'Sample - Superstore'!$V:$V,$A4613,'Sample - Superstore'!$N:$N,$B4613)</f>
        <v>0.2</v>
      </c>
      <c r="J4613" s="42">
        <f>SUMIFS('Sample - Superstore'!U:U,'Sample - Superstore'!$V:$V,$A4613,'Sample - Superstore'!$N:$N,$B4613)</f>
        <v>6.93504</v>
      </c>
      <c r="N4613" s="40"/>
    </row>
    <row r="4614">
      <c r="A4614" s="41" t="s">
        <v>8641</v>
      </c>
      <c r="B4614" s="36" t="s">
        <v>1948</v>
      </c>
      <c r="C4614" s="36" t="s">
        <v>39</v>
      </c>
      <c r="D4614" s="36" t="s">
        <v>61</v>
      </c>
      <c r="E4614" s="36" t="s">
        <v>1949</v>
      </c>
      <c r="F4614" s="42">
        <f>SUMIFS('Sample - Superstore'!R:R,'Sample - Superstore'!$V:$V,$A4614,'Sample - Superstore'!$N:$N,$B4614)</f>
        <v>33.35016296</v>
      </c>
      <c r="G4614" s="43" t="str">
        <f>IF(OR($F4614&lt;Lower_Limit,$F4614&gt;Upper_Limit),TRUE,IF($F4614&gt;Upper_percentile,"P99",IF($F4614&lt;Lower_percentile,"P01","")))</f>
        <v/>
      </c>
      <c r="H4614" s="44">
        <f>SUMIFS('Sample - Superstore'!S:S,'Sample - Superstore'!$V:$V,$A4614,'Sample - Superstore'!$N:$N,$B4614)</f>
        <v>2</v>
      </c>
      <c r="I4614" s="45">
        <f>SUMIFS('Sample - Superstore'!T:T,'Sample - Superstore'!$V:$V,$A4614,'Sample - Superstore'!$N:$N,$B4614)</f>
        <v>0.2</v>
      </c>
      <c r="J4614" s="42">
        <f>SUMIFS('Sample - Superstore'!U:U,'Sample - Superstore'!$V:$V,$A4614,'Sample - Superstore'!$N:$N,$B4614)</f>
        <v>-4.16877037</v>
      </c>
      <c r="N4614" s="40"/>
    </row>
    <row r="4615">
      <c r="A4615" s="41" t="s">
        <v>8641</v>
      </c>
      <c r="B4615" s="36" t="s">
        <v>1881</v>
      </c>
      <c r="C4615" s="36" t="s">
        <v>35</v>
      </c>
      <c r="D4615" s="36" t="s">
        <v>121</v>
      </c>
      <c r="E4615" s="36" t="s">
        <v>1882</v>
      </c>
      <c r="F4615" s="42">
        <f>SUMIFS('Sample - Superstore'!R:R,'Sample - Superstore'!$V:$V,$A4615,'Sample - Superstore'!$N:$N,$B4615)</f>
        <v>48.6201651</v>
      </c>
      <c r="G4615" s="43" t="str">
        <f>IF(OR($F4615&lt;Lower_Limit,$F4615&gt;Upper_Limit),TRUE,IF($F4615&gt;Upper_percentile,"P99",IF($F4615&lt;Lower_percentile,"P01","")))</f>
        <v/>
      </c>
      <c r="H4615" s="44">
        <f>SUMIFS('Sample - Superstore'!S:S,'Sample - Superstore'!$V:$V,$A4615,'Sample - Superstore'!$N:$N,$B4615)</f>
        <v>3</v>
      </c>
      <c r="I4615" s="45">
        <f>SUMIFS('Sample - Superstore'!T:T,'Sample - Superstore'!$V:$V,$A4615,'Sample - Superstore'!$N:$N,$B4615)</f>
        <v>0.2</v>
      </c>
      <c r="J4615" s="42">
        <f>SUMIFS('Sample - Superstore'!U:U,'Sample - Superstore'!$V:$V,$A4615,'Sample - Superstore'!$N:$N,$B4615)</f>
        <v>9.724033021</v>
      </c>
      <c r="N4615" s="40"/>
    </row>
    <row r="4616">
      <c r="A4616" s="41" t="s">
        <v>8641</v>
      </c>
      <c r="B4616" s="36" t="s">
        <v>1211</v>
      </c>
      <c r="C4616" s="36" t="s">
        <v>51</v>
      </c>
      <c r="D4616" s="36" t="s">
        <v>52</v>
      </c>
      <c r="E4616" s="36" t="s">
        <v>1212</v>
      </c>
      <c r="F4616" s="42">
        <f>SUMIFS('Sample - Superstore'!R:R,'Sample - Superstore'!$V:$V,$A4616,'Sample - Superstore'!$N:$N,$B4616)</f>
        <v>92.23545935</v>
      </c>
      <c r="G4616" s="43" t="str">
        <f>IF(OR($F4616&lt;Lower_Limit,$F4616&gt;Upper_Limit),TRUE,IF($F4616&gt;Upper_percentile,"P99",IF($F4616&lt;Lower_percentile,"P01","")))</f>
        <v/>
      </c>
      <c r="H4616" s="44">
        <f>SUMIFS('Sample - Superstore'!S:S,'Sample - Superstore'!$V:$V,$A4616,'Sample - Superstore'!$N:$N,$B4616)</f>
        <v>2</v>
      </c>
      <c r="I4616" s="45">
        <f>SUMIFS('Sample - Superstore'!T:T,'Sample - Superstore'!$V:$V,$A4616,'Sample - Superstore'!$N:$N,$B4616)</f>
        <v>0.2</v>
      </c>
      <c r="J4616" s="42">
        <f>SUMIFS('Sample - Superstore'!U:U,'Sample - Superstore'!$V:$V,$A4616,'Sample - Superstore'!$N:$N,$B4616)</f>
        <v>-18.44709187</v>
      </c>
      <c r="N4616" s="40"/>
    </row>
    <row r="4617">
      <c r="A4617" s="41" t="s">
        <v>8641</v>
      </c>
      <c r="B4617" s="36" t="s">
        <v>6621</v>
      </c>
      <c r="C4617" s="36" t="s">
        <v>51</v>
      </c>
      <c r="D4617" s="36" t="s">
        <v>124</v>
      </c>
      <c r="E4617" s="36" t="s">
        <v>6622</v>
      </c>
      <c r="F4617" s="42">
        <f>SUMIFS('Sample - Superstore'!R:R,'Sample - Superstore'!$V:$V,$A4617,'Sample - Superstore'!$N:$N,$B4617)</f>
        <v>29.60704179</v>
      </c>
      <c r="G4617" s="43" t="str">
        <f>IF(OR($F4617&lt;Lower_Limit,$F4617&gt;Upper_Limit),TRUE,IF($F4617&gt;Upper_percentile,"P99",IF($F4617&lt;Lower_percentile,"P01","")))</f>
        <v/>
      </c>
      <c r="H4617" s="44">
        <f>SUMIFS('Sample - Superstore'!S:S,'Sample - Superstore'!$V:$V,$A4617,'Sample - Superstore'!$N:$N,$B4617)</f>
        <v>3</v>
      </c>
      <c r="I4617" s="45">
        <f>SUMIFS('Sample - Superstore'!T:T,'Sample - Superstore'!$V:$V,$A4617,'Sample - Superstore'!$N:$N,$B4617)</f>
        <v>0.2</v>
      </c>
      <c r="J4617" s="42">
        <f>SUMIFS('Sample - Superstore'!U:U,'Sample - Superstore'!$V:$V,$A4617,'Sample - Superstore'!$N:$N,$B4617)</f>
        <v>9.992376604</v>
      </c>
      <c r="N4617" s="40"/>
    </row>
    <row r="4618">
      <c r="A4618" s="41" t="s">
        <v>8641</v>
      </c>
      <c r="B4618" s="36" t="s">
        <v>2135</v>
      </c>
      <c r="C4618" s="36" t="s">
        <v>51</v>
      </c>
      <c r="D4618" s="36" t="s">
        <v>297</v>
      </c>
      <c r="E4618" s="36" t="s">
        <v>2136</v>
      </c>
      <c r="F4618" s="42">
        <f>SUMIFS('Sample - Superstore'!R:R,'Sample - Superstore'!$V:$V,$A4618,'Sample - Superstore'!$N:$N,$B4618)</f>
        <v>27.94044444</v>
      </c>
      <c r="G4618" s="43" t="str">
        <f>IF(OR($F4618&lt;Lower_Limit,$F4618&gt;Upper_Limit),TRUE,IF($F4618&gt;Upper_percentile,"P99",IF($F4618&lt;Lower_percentile,"P01","")))</f>
        <v/>
      </c>
      <c r="H4618" s="44">
        <f>SUMIFS('Sample - Superstore'!S:S,'Sample - Superstore'!$V:$V,$A4618,'Sample - Superstore'!$N:$N,$B4618)</f>
        <v>3</v>
      </c>
      <c r="I4618" s="45">
        <f>SUMIFS('Sample - Superstore'!T:T,'Sample - Superstore'!$V:$V,$A4618,'Sample - Superstore'!$N:$N,$B4618)</f>
        <v>0</v>
      </c>
      <c r="J4618" s="42">
        <f>SUMIFS('Sample - Superstore'!U:U,'Sample - Superstore'!$V:$V,$A4618,'Sample - Superstore'!$N:$N,$B4618)</f>
        <v>13.13200889</v>
      </c>
      <c r="N4618" s="40"/>
    </row>
    <row r="4619">
      <c r="A4619" s="41" t="s">
        <v>8641</v>
      </c>
      <c r="B4619" s="36" t="s">
        <v>4066</v>
      </c>
      <c r="C4619" s="36" t="s">
        <v>51</v>
      </c>
      <c r="D4619" s="36" t="s">
        <v>124</v>
      </c>
      <c r="E4619" s="36" t="s">
        <v>4067</v>
      </c>
      <c r="F4619" s="42">
        <f>SUMIFS('Sample - Superstore'!R:R,'Sample - Superstore'!$V:$V,$A4619,'Sample - Superstore'!$N:$N,$B4619)</f>
        <v>59.84984362</v>
      </c>
      <c r="G4619" s="43" t="str">
        <f>IF(OR($F4619&lt;Lower_Limit,$F4619&gt;Upper_Limit),TRUE,IF($F4619&gt;Upper_percentile,"P99",IF($F4619&lt;Lower_percentile,"P01","")))</f>
        <v/>
      </c>
      <c r="H4619" s="44">
        <f>SUMIFS('Sample - Superstore'!S:S,'Sample - Superstore'!$V:$V,$A4619,'Sample - Superstore'!$N:$N,$B4619)</f>
        <v>8</v>
      </c>
      <c r="I4619" s="45">
        <f>SUMIFS('Sample - Superstore'!T:T,'Sample - Superstore'!$V:$V,$A4619,'Sample - Superstore'!$N:$N,$B4619)</f>
        <v>0</v>
      </c>
      <c r="J4619" s="42">
        <f>SUMIFS('Sample - Superstore'!U:U,'Sample - Superstore'!$V:$V,$A4619,'Sample - Superstore'!$N:$N,$B4619)</f>
        <v>28.72792494</v>
      </c>
      <c r="N4619" s="40"/>
    </row>
    <row r="4620">
      <c r="A4620" s="41" t="s">
        <v>8641</v>
      </c>
      <c r="B4620" s="36" t="s">
        <v>4452</v>
      </c>
      <c r="C4620" s="36" t="s">
        <v>35</v>
      </c>
      <c r="D4620" s="36" t="s">
        <v>121</v>
      </c>
      <c r="E4620" s="36" t="s">
        <v>4453</v>
      </c>
      <c r="F4620" s="42">
        <f>SUMIFS('Sample - Superstore'!R:R,'Sample - Superstore'!$V:$V,$A4620,'Sample - Superstore'!$N:$N,$B4620)</f>
        <v>9.64</v>
      </c>
      <c r="G4620" s="43" t="str">
        <f>IF(OR($F4620&lt;Lower_Limit,$F4620&gt;Upper_Limit),TRUE,IF($F4620&gt;Upper_percentile,"P99",IF($F4620&lt;Lower_percentile,"P01","")))</f>
        <v/>
      </c>
      <c r="H4620" s="44">
        <f>SUMIFS('Sample - Superstore'!S:S,'Sample - Superstore'!$V:$V,$A4620,'Sample - Superstore'!$N:$N,$B4620)</f>
        <v>2</v>
      </c>
      <c r="I4620" s="45">
        <f>SUMIFS('Sample - Superstore'!T:T,'Sample - Superstore'!$V:$V,$A4620,'Sample - Superstore'!$N:$N,$B4620)</f>
        <v>0</v>
      </c>
      <c r="J4620" s="42">
        <f>SUMIFS('Sample - Superstore'!U:U,'Sample - Superstore'!$V:$V,$A4620,'Sample - Superstore'!$N:$N,$B4620)</f>
        <v>3.6632</v>
      </c>
      <c r="N4620" s="40"/>
    </row>
    <row r="4621">
      <c r="A4621" s="41" t="s">
        <v>8641</v>
      </c>
      <c r="B4621" s="36" t="s">
        <v>4972</v>
      </c>
      <c r="C4621" s="36" t="s">
        <v>51</v>
      </c>
      <c r="D4621" s="36" t="s">
        <v>76</v>
      </c>
      <c r="E4621" s="36" t="s">
        <v>4973</v>
      </c>
      <c r="F4621" s="42">
        <f>SUMIFS('Sample - Superstore'!R:R,'Sample - Superstore'!$V:$V,$A4621,'Sample - Superstore'!$N:$N,$B4621)</f>
        <v>13.904</v>
      </c>
      <c r="G4621" s="43" t="str">
        <f>IF(OR($F4621&lt;Lower_Limit,$F4621&gt;Upper_Limit),TRUE,IF($F4621&gt;Upper_percentile,"P99",IF($F4621&lt;Lower_percentile,"P01","")))</f>
        <v/>
      </c>
      <c r="H4621" s="44">
        <f>SUMIFS('Sample - Superstore'!S:S,'Sample - Superstore'!$V:$V,$A4621,'Sample - Superstore'!$N:$N,$B4621)</f>
        <v>2</v>
      </c>
      <c r="I4621" s="45">
        <f>SUMIFS('Sample - Superstore'!T:T,'Sample - Superstore'!$V:$V,$A4621,'Sample - Superstore'!$N:$N,$B4621)</f>
        <v>0.2</v>
      </c>
      <c r="J4621" s="42">
        <f>SUMIFS('Sample - Superstore'!U:U,'Sample - Superstore'!$V:$V,$A4621,'Sample - Superstore'!$N:$N,$B4621)</f>
        <v>5.214</v>
      </c>
      <c r="N4621" s="40"/>
    </row>
    <row r="4622">
      <c r="A4622" s="41" t="s">
        <v>8641</v>
      </c>
      <c r="B4622" s="36" t="s">
        <v>7948</v>
      </c>
      <c r="C4622" s="36" t="s">
        <v>51</v>
      </c>
      <c r="D4622" s="36" t="s">
        <v>297</v>
      </c>
      <c r="E4622" s="36" t="s">
        <v>7949</v>
      </c>
      <c r="F4622" s="42">
        <f>SUMIFS('Sample - Superstore'!R:R,'Sample - Superstore'!$V:$V,$A4622,'Sample - Superstore'!$N:$N,$B4622)</f>
        <v>43.86</v>
      </c>
      <c r="G4622" s="43" t="str">
        <f>IF(OR($F4622&lt;Lower_Limit,$F4622&gt;Upper_Limit),TRUE,IF($F4622&gt;Upper_percentile,"P99",IF($F4622&lt;Lower_percentile,"P01","")))</f>
        <v/>
      </c>
      <c r="H4622" s="44">
        <f>SUMIFS('Sample - Superstore'!S:S,'Sample - Superstore'!$V:$V,$A4622,'Sample - Superstore'!$N:$N,$B4622)</f>
        <v>6</v>
      </c>
      <c r="I4622" s="45">
        <f>SUMIFS('Sample - Superstore'!T:T,'Sample - Superstore'!$V:$V,$A4622,'Sample - Superstore'!$N:$N,$B4622)</f>
        <v>0</v>
      </c>
      <c r="J4622" s="42">
        <f>SUMIFS('Sample - Superstore'!U:U,'Sample - Superstore'!$V:$V,$A4622,'Sample - Superstore'!$N:$N,$B4622)</f>
        <v>20.6142</v>
      </c>
      <c r="N4622" s="40"/>
    </row>
    <row r="4623">
      <c r="A4623" s="41" t="s">
        <v>8641</v>
      </c>
      <c r="B4623" s="36" t="s">
        <v>3874</v>
      </c>
      <c r="C4623" s="36" t="s">
        <v>39</v>
      </c>
      <c r="D4623" s="36" t="s">
        <v>40</v>
      </c>
      <c r="E4623" s="36" t="s">
        <v>3875</v>
      </c>
      <c r="F4623" s="42">
        <f>SUMIFS('Sample - Superstore'!R:R,'Sample - Superstore'!$V:$V,$A4623,'Sample - Superstore'!$N:$N,$B4623)</f>
        <v>148.48</v>
      </c>
      <c r="G4623" s="43" t="str">
        <f>IF(OR($F4623&lt;Lower_Limit,$F4623&gt;Upper_Limit),TRUE,IF($F4623&gt;Upper_percentile,"P99",IF($F4623&lt;Lower_percentile,"P01","")))</f>
        <v/>
      </c>
      <c r="H4623" s="44">
        <f>SUMIFS('Sample - Superstore'!S:S,'Sample - Superstore'!$V:$V,$A4623,'Sample - Superstore'!$N:$N,$B4623)</f>
        <v>2</v>
      </c>
      <c r="I4623" s="45">
        <f>SUMIFS('Sample - Superstore'!T:T,'Sample - Superstore'!$V:$V,$A4623,'Sample - Superstore'!$N:$N,$B4623)</f>
        <v>0.2</v>
      </c>
      <c r="J4623" s="42">
        <f>SUMIFS('Sample - Superstore'!U:U,'Sample - Superstore'!$V:$V,$A4623,'Sample - Superstore'!$N:$N,$B4623)</f>
        <v>16.704</v>
      </c>
      <c r="N4623" s="40"/>
    </row>
    <row r="4624">
      <c r="A4624" s="41" t="s">
        <v>8641</v>
      </c>
      <c r="B4624" s="36" t="s">
        <v>7392</v>
      </c>
      <c r="C4624" s="36" t="s">
        <v>51</v>
      </c>
      <c r="D4624" s="36" t="s">
        <v>124</v>
      </c>
      <c r="E4624" s="36" t="s">
        <v>7393</v>
      </c>
      <c r="F4624" s="42">
        <f>SUMIFS('Sample - Superstore'!R:R,'Sample - Superstore'!$V:$V,$A4624,'Sample - Superstore'!$N:$N,$B4624)</f>
        <v>7.42</v>
      </c>
      <c r="G4624" s="43" t="str">
        <f>IF(OR($F4624&lt;Lower_Limit,$F4624&gt;Upper_Limit),TRUE,IF($F4624&gt;Upper_percentile,"P99",IF($F4624&lt;Lower_percentile,"P01","")))</f>
        <v/>
      </c>
      <c r="H4624" s="44">
        <f>SUMIFS('Sample - Superstore'!S:S,'Sample - Superstore'!$V:$V,$A4624,'Sample - Superstore'!$N:$N,$B4624)</f>
        <v>2</v>
      </c>
      <c r="I4624" s="45">
        <f>SUMIFS('Sample - Superstore'!T:T,'Sample - Superstore'!$V:$V,$A4624,'Sample - Superstore'!$N:$N,$B4624)</f>
        <v>0</v>
      </c>
      <c r="J4624" s="42">
        <f>SUMIFS('Sample - Superstore'!U:U,'Sample - Superstore'!$V:$V,$A4624,'Sample - Superstore'!$N:$N,$B4624)</f>
        <v>3.71</v>
      </c>
      <c r="N4624" s="40"/>
    </row>
    <row r="4625">
      <c r="A4625" s="41" t="s">
        <v>8641</v>
      </c>
      <c r="B4625" s="36" t="s">
        <v>2987</v>
      </c>
      <c r="C4625" s="36" t="s">
        <v>35</v>
      </c>
      <c r="D4625" s="36" t="s">
        <v>263</v>
      </c>
      <c r="E4625" s="36" t="s">
        <v>2988</v>
      </c>
      <c r="F4625" s="42">
        <f>SUMIFS('Sample - Superstore'!R:R,'Sample - Superstore'!$V:$V,$A4625,'Sample - Superstore'!$N:$N,$B4625)</f>
        <v>71.992</v>
      </c>
      <c r="G4625" s="43" t="str">
        <f>IF(OR($F4625&lt;Lower_Limit,$F4625&gt;Upper_Limit),TRUE,IF($F4625&gt;Upper_percentile,"P99",IF($F4625&lt;Lower_percentile,"P01","")))</f>
        <v/>
      </c>
      <c r="H4625" s="44">
        <f>SUMIFS('Sample - Superstore'!S:S,'Sample - Superstore'!$V:$V,$A4625,'Sample - Superstore'!$N:$N,$B4625)</f>
        <v>1</v>
      </c>
      <c r="I4625" s="45">
        <f>SUMIFS('Sample - Superstore'!T:T,'Sample - Superstore'!$V:$V,$A4625,'Sample - Superstore'!$N:$N,$B4625)</f>
        <v>0.2</v>
      </c>
      <c r="J4625" s="42">
        <f>SUMIFS('Sample - Superstore'!U:U,'Sample - Superstore'!$V:$V,$A4625,'Sample - Superstore'!$N:$N,$B4625)</f>
        <v>-0.8999</v>
      </c>
      <c r="N4625" s="40"/>
    </row>
    <row r="4626">
      <c r="A4626" s="41" t="s">
        <v>8641</v>
      </c>
      <c r="B4626" s="36" t="s">
        <v>2014</v>
      </c>
      <c r="C4626" s="36" t="s">
        <v>51</v>
      </c>
      <c r="D4626" s="36" t="s">
        <v>93</v>
      </c>
      <c r="E4626" s="36" t="s">
        <v>2015</v>
      </c>
      <c r="F4626" s="42">
        <f>SUMIFS('Sample - Superstore'!R:R,'Sample - Superstore'!$V:$V,$A4626,'Sample - Superstore'!$N:$N,$B4626)</f>
        <v>19.9</v>
      </c>
      <c r="G4626" s="43" t="str">
        <f>IF(OR($F4626&lt;Lower_Limit,$F4626&gt;Upper_Limit),TRUE,IF($F4626&gt;Upper_percentile,"P99",IF($F4626&lt;Lower_percentile,"P01","")))</f>
        <v/>
      </c>
      <c r="H4626" s="44">
        <f>SUMIFS('Sample - Superstore'!S:S,'Sample - Superstore'!$V:$V,$A4626,'Sample - Superstore'!$N:$N,$B4626)</f>
        <v>5</v>
      </c>
      <c r="I4626" s="45">
        <f>SUMIFS('Sample - Superstore'!T:T,'Sample - Superstore'!$V:$V,$A4626,'Sample - Superstore'!$N:$N,$B4626)</f>
        <v>0</v>
      </c>
      <c r="J4626" s="42">
        <f>SUMIFS('Sample - Superstore'!U:U,'Sample - Superstore'!$V:$V,$A4626,'Sample - Superstore'!$N:$N,$B4626)</f>
        <v>6.567</v>
      </c>
      <c r="N4626" s="40"/>
    </row>
    <row r="4627">
      <c r="A4627" s="41" t="s">
        <v>8641</v>
      </c>
      <c r="B4627" s="36" t="s">
        <v>2397</v>
      </c>
      <c r="C4627" s="36" t="s">
        <v>51</v>
      </c>
      <c r="D4627" s="36" t="s">
        <v>283</v>
      </c>
      <c r="E4627" s="36" t="s">
        <v>2398</v>
      </c>
      <c r="F4627" s="42">
        <f>SUMIFS('Sample - Superstore'!R:R,'Sample - Superstore'!$V:$V,$A4627,'Sample - Superstore'!$N:$N,$B4627)</f>
        <v>1702.12</v>
      </c>
      <c r="G4627" s="43" t="str">
        <f>IF(OR($F4627&lt;Lower_Limit,$F4627&gt;Upper_Limit),TRUE,IF($F4627&gt;Upper_percentile,"P99",IF($F4627&lt;Lower_percentile,"P01","")))</f>
        <v/>
      </c>
      <c r="H4627" s="44">
        <f>SUMIFS('Sample - Superstore'!S:S,'Sample - Superstore'!$V:$V,$A4627,'Sample - Superstore'!$N:$N,$B4627)</f>
        <v>14</v>
      </c>
      <c r="I4627" s="45">
        <f>SUMIFS('Sample - Superstore'!T:T,'Sample - Superstore'!$V:$V,$A4627,'Sample - Superstore'!$N:$N,$B4627)</f>
        <v>0</v>
      </c>
      <c r="J4627" s="42">
        <f>SUMIFS('Sample - Superstore'!U:U,'Sample - Superstore'!$V:$V,$A4627,'Sample - Superstore'!$N:$N,$B4627)</f>
        <v>510.636</v>
      </c>
      <c r="N4627" s="40"/>
    </row>
    <row r="4628">
      <c r="A4628" s="41" t="s">
        <v>8641</v>
      </c>
      <c r="B4628" s="36" t="s">
        <v>2561</v>
      </c>
      <c r="C4628" s="36" t="s">
        <v>35</v>
      </c>
      <c r="D4628" s="36" t="s">
        <v>121</v>
      </c>
      <c r="E4628" s="36" t="s">
        <v>2562</v>
      </c>
      <c r="F4628" s="42">
        <f>SUMIFS('Sample - Superstore'!R:R,'Sample - Superstore'!$V:$V,$A4628,'Sample - Superstore'!$N:$N,$B4628)</f>
        <v>9.138462551</v>
      </c>
      <c r="G4628" s="43" t="str">
        <f>IF(OR($F4628&lt;Lower_Limit,$F4628&gt;Upper_Limit),TRUE,IF($F4628&gt;Upper_percentile,"P99",IF($F4628&lt;Lower_percentile,"P01","")))</f>
        <v/>
      </c>
      <c r="H4628" s="44">
        <f>SUMIFS('Sample - Superstore'!S:S,'Sample - Superstore'!$V:$V,$A4628,'Sample - Superstore'!$N:$N,$B4628)</f>
        <v>2</v>
      </c>
      <c r="I4628" s="45">
        <f>SUMIFS('Sample - Superstore'!T:T,'Sample - Superstore'!$V:$V,$A4628,'Sample - Superstore'!$N:$N,$B4628)</f>
        <v>0.2</v>
      </c>
      <c r="J4628" s="42">
        <f>SUMIFS('Sample - Superstore'!U:U,'Sample - Superstore'!$V:$V,$A4628,'Sample - Superstore'!$N:$N,$B4628)</f>
        <v>1.256538601</v>
      </c>
      <c r="N4628" s="40"/>
    </row>
    <row r="4629">
      <c r="A4629" s="41" t="s">
        <v>8641</v>
      </c>
      <c r="B4629" s="36" t="s">
        <v>2966</v>
      </c>
      <c r="C4629" s="36" t="s">
        <v>51</v>
      </c>
      <c r="D4629" s="36" t="s">
        <v>52</v>
      </c>
      <c r="E4629" s="36" t="s">
        <v>2967</v>
      </c>
      <c r="F4629" s="42">
        <f>SUMIFS('Sample - Superstore'!R:R,'Sample - Superstore'!$V:$V,$A4629,'Sample - Superstore'!$N:$N,$B4629)</f>
        <v>14.23805103</v>
      </c>
      <c r="G4629" s="43" t="str">
        <f>IF(OR($F4629&lt;Lower_Limit,$F4629&gt;Upper_Limit),TRUE,IF($F4629&gt;Upper_percentile,"P99",IF($F4629&lt;Lower_percentile,"P01","")))</f>
        <v/>
      </c>
      <c r="H4629" s="44">
        <f>SUMIFS('Sample - Superstore'!S:S,'Sample - Superstore'!$V:$V,$A4629,'Sample - Superstore'!$N:$N,$B4629)</f>
        <v>2</v>
      </c>
      <c r="I4629" s="45">
        <f>SUMIFS('Sample - Superstore'!T:T,'Sample - Superstore'!$V:$V,$A4629,'Sample - Superstore'!$N:$N,$B4629)</f>
        <v>0.2</v>
      </c>
      <c r="J4629" s="42">
        <f>SUMIFS('Sample - Superstore'!U:U,'Sample - Superstore'!$V:$V,$A4629,'Sample - Superstore'!$N:$N,$B4629)</f>
        <v>-3.203561481</v>
      </c>
      <c r="N4629" s="40"/>
    </row>
    <row r="4630">
      <c r="A4630" s="41" t="s">
        <v>8641</v>
      </c>
      <c r="B4630" s="36" t="s">
        <v>256</v>
      </c>
      <c r="C4630" s="36" t="s">
        <v>39</v>
      </c>
      <c r="D4630" s="36" t="s">
        <v>61</v>
      </c>
      <c r="E4630" s="36" t="s">
        <v>257</v>
      </c>
      <c r="F4630" s="42">
        <f>SUMIFS('Sample - Superstore'!R:R,'Sample - Superstore'!$V:$V,$A4630,'Sample - Superstore'!$N:$N,$B4630)</f>
        <v>564.0144856</v>
      </c>
      <c r="G4630" s="43" t="str">
        <f>IF(OR($F4630&lt;Lower_Limit,$F4630&gt;Upper_Limit),TRUE,IF($F4630&gt;Upper_percentile,"P99",IF($F4630&lt;Lower_percentile,"P01","")))</f>
        <v/>
      </c>
      <c r="H4630" s="44">
        <f>SUMIFS('Sample - Superstore'!S:S,'Sample - Superstore'!$V:$V,$A4630,'Sample - Superstore'!$N:$N,$B4630)</f>
        <v>7</v>
      </c>
      <c r="I4630" s="45">
        <f>SUMIFS('Sample - Superstore'!T:T,'Sample - Superstore'!$V:$V,$A4630,'Sample - Superstore'!$N:$N,$B4630)</f>
        <v>0.2</v>
      </c>
      <c r="J4630" s="42">
        <f>SUMIFS('Sample - Superstore'!U:U,'Sample - Superstore'!$V:$V,$A4630,'Sample - Superstore'!$N:$N,$B4630)</f>
        <v>-70.5018107</v>
      </c>
      <c r="N4630" s="40"/>
    </row>
    <row r="4631">
      <c r="A4631" s="41" t="s">
        <v>8641</v>
      </c>
      <c r="B4631" s="36" t="s">
        <v>2333</v>
      </c>
      <c r="C4631" s="36" t="s">
        <v>35</v>
      </c>
      <c r="D4631" s="36" t="s">
        <v>263</v>
      </c>
      <c r="E4631" s="36" t="s">
        <v>2334</v>
      </c>
      <c r="F4631" s="42">
        <f>SUMIFS('Sample - Superstore'!R:R,'Sample - Superstore'!$V:$V,$A4631,'Sample - Superstore'!$N:$N,$B4631)</f>
        <v>97.568</v>
      </c>
      <c r="G4631" s="43" t="str">
        <f>IF(OR($F4631&lt;Lower_Limit,$F4631&gt;Upper_Limit),TRUE,IF($F4631&gt;Upper_percentile,"P99",IF($F4631&lt;Lower_percentile,"P01","")))</f>
        <v/>
      </c>
      <c r="H4631" s="44">
        <f>SUMIFS('Sample - Superstore'!S:S,'Sample - Superstore'!$V:$V,$A4631,'Sample - Superstore'!$N:$N,$B4631)</f>
        <v>2</v>
      </c>
      <c r="I4631" s="45">
        <f>SUMIFS('Sample - Superstore'!T:T,'Sample - Superstore'!$V:$V,$A4631,'Sample - Superstore'!$N:$N,$B4631)</f>
        <v>0.2</v>
      </c>
      <c r="J4631" s="42">
        <f>SUMIFS('Sample - Superstore'!U:U,'Sample - Superstore'!$V:$V,$A4631,'Sample - Superstore'!$N:$N,$B4631)</f>
        <v>-6.098</v>
      </c>
      <c r="N4631" s="40"/>
    </row>
    <row r="4632">
      <c r="A4632" s="41" t="s">
        <v>8641</v>
      </c>
      <c r="B4632" s="36" t="s">
        <v>262</v>
      </c>
      <c r="C4632" s="36" t="s">
        <v>35</v>
      </c>
      <c r="D4632" s="36" t="s">
        <v>263</v>
      </c>
      <c r="E4632" s="36" t="s">
        <v>264</v>
      </c>
      <c r="F4632" s="42">
        <f>SUMIFS('Sample - Superstore'!R:R,'Sample - Superstore'!$V:$V,$A4632,'Sample - Superstore'!$N:$N,$B4632)</f>
        <v>614.272</v>
      </c>
      <c r="G4632" s="43" t="str">
        <f>IF(OR($F4632&lt;Lower_Limit,$F4632&gt;Upper_Limit),TRUE,IF($F4632&gt;Upper_percentile,"P99",IF($F4632&lt;Lower_percentile,"P01","")))</f>
        <v/>
      </c>
      <c r="H4632" s="44">
        <f>SUMIFS('Sample - Superstore'!S:S,'Sample - Superstore'!$V:$V,$A4632,'Sample - Superstore'!$N:$N,$B4632)</f>
        <v>8</v>
      </c>
      <c r="I4632" s="45">
        <f>SUMIFS('Sample - Superstore'!T:T,'Sample - Superstore'!$V:$V,$A4632,'Sample - Superstore'!$N:$N,$B4632)</f>
        <v>0.2</v>
      </c>
      <c r="J4632" s="42">
        <f>SUMIFS('Sample - Superstore'!U:U,'Sample - Superstore'!$V:$V,$A4632,'Sample - Superstore'!$N:$N,$B4632)</f>
        <v>-23.0352</v>
      </c>
      <c r="N4632" s="40"/>
    </row>
    <row r="4633">
      <c r="A4633" s="41" t="s">
        <v>8641</v>
      </c>
      <c r="B4633" s="36" t="s">
        <v>4328</v>
      </c>
      <c r="C4633" s="36" t="s">
        <v>35</v>
      </c>
      <c r="D4633" s="36" t="s">
        <v>36</v>
      </c>
      <c r="E4633" s="36" t="s">
        <v>4329</v>
      </c>
      <c r="F4633" s="42">
        <f>SUMIFS('Sample - Superstore'!R:R,'Sample - Superstore'!$V:$V,$A4633,'Sample - Superstore'!$N:$N,$B4633)</f>
        <v>199.98</v>
      </c>
      <c r="G4633" s="43" t="str">
        <f>IF(OR($F4633&lt;Lower_Limit,$F4633&gt;Upper_Limit),TRUE,IF($F4633&gt;Upper_percentile,"P99",IF($F4633&lt;Lower_percentile,"P01","")))</f>
        <v/>
      </c>
      <c r="H4633" s="44">
        <f>SUMIFS('Sample - Superstore'!S:S,'Sample - Superstore'!$V:$V,$A4633,'Sample - Superstore'!$N:$N,$B4633)</f>
        <v>2</v>
      </c>
      <c r="I4633" s="45">
        <f>SUMIFS('Sample - Superstore'!T:T,'Sample - Superstore'!$V:$V,$A4633,'Sample - Superstore'!$N:$N,$B4633)</f>
        <v>0</v>
      </c>
      <c r="J4633" s="42">
        <f>SUMIFS('Sample - Superstore'!U:U,'Sample - Superstore'!$V:$V,$A4633,'Sample - Superstore'!$N:$N,$B4633)</f>
        <v>37.9962</v>
      </c>
      <c r="N4633" s="40"/>
    </row>
    <row r="4634">
      <c r="A4634" s="41" t="s">
        <v>8641</v>
      </c>
      <c r="B4634" s="36" t="s">
        <v>7264</v>
      </c>
      <c r="C4634" s="36" t="s">
        <v>35</v>
      </c>
      <c r="D4634" s="36" t="s">
        <v>121</v>
      </c>
      <c r="E4634" s="36" t="s">
        <v>7265</v>
      </c>
      <c r="F4634" s="42">
        <f>SUMIFS('Sample - Superstore'!R:R,'Sample - Superstore'!$V:$V,$A4634,'Sample - Superstore'!$N:$N,$B4634)</f>
        <v>20.64313416</v>
      </c>
      <c r="G4634" s="43" t="str">
        <f>IF(OR($F4634&lt;Lower_Limit,$F4634&gt;Upper_Limit),TRUE,IF($F4634&gt;Upper_percentile,"P99",IF($F4634&lt;Lower_percentile,"P01","")))</f>
        <v/>
      </c>
      <c r="H4634" s="44">
        <f>SUMIFS('Sample - Superstore'!S:S,'Sample - Superstore'!$V:$V,$A4634,'Sample - Superstore'!$N:$N,$B4634)</f>
        <v>2</v>
      </c>
      <c r="I4634" s="45">
        <f>SUMIFS('Sample - Superstore'!T:T,'Sample - Superstore'!$V:$V,$A4634,'Sample - Superstore'!$N:$N,$B4634)</f>
        <v>0.6</v>
      </c>
      <c r="J4634" s="42">
        <f>SUMIFS('Sample - Superstore'!U:U,'Sample - Superstore'!$V:$V,$A4634,'Sample - Superstore'!$N:$N,$B4634)</f>
        <v>-10.83764543</v>
      </c>
      <c r="N4634" s="40"/>
    </row>
    <row r="4635">
      <c r="A4635" s="41" t="s">
        <v>8641</v>
      </c>
      <c r="B4635" s="36" t="s">
        <v>6997</v>
      </c>
      <c r="C4635" s="36" t="s">
        <v>35</v>
      </c>
      <c r="D4635" s="36" t="s">
        <v>73</v>
      </c>
      <c r="E4635" s="36" t="s">
        <v>6998</v>
      </c>
      <c r="F4635" s="42">
        <f>SUMIFS('Sample - Superstore'!R:R,'Sample - Superstore'!$V:$V,$A4635,'Sample - Superstore'!$N:$N,$B4635)</f>
        <v>320.0068263</v>
      </c>
      <c r="G4635" s="43" t="str">
        <f>IF(OR($F4635&lt;Lower_Limit,$F4635&gt;Upper_Limit),TRUE,IF($F4635&gt;Upper_percentile,"P99",IF($F4635&lt;Lower_percentile,"P01","")))</f>
        <v/>
      </c>
      <c r="H4635" s="44">
        <f>SUMIFS('Sample - Superstore'!S:S,'Sample - Superstore'!$V:$V,$A4635,'Sample - Superstore'!$N:$N,$B4635)</f>
        <v>2</v>
      </c>
      <c r="I4635" s="45">
        <f>SUMIFS('Sample - Superstore'!T:T,'Sample - Superstore'!$V:$V,$A4635,'Sample - Superstore'!$N:$N,$B4635)</f>
        <v>0.3</v>
      </c>
      <c r="J4635" s="42">
        <f>SUMIFS('Sample - Superstore'!U:U,'Sample - Superstore'!$V:$V,$A4635,'Sample - Superstore'!$N:$N,$B4635)</f>
        <v>-86.85899572</v>
      </c>
      <c r="N4635" s="40"/>
    </row>
    <row r="4636">
      <c r="A4636" s="41" t="s">
        <v>8641</v>
      </c>
      <c r="B4636" s="36" t="s">
        <v>4313</v>
      </c>
      <c r="C4636" s="36" t="s">
        <v>51</v>
      </c>
      <c r="D4636" s="36" t="s">
        <v>52</v>
      </c>
      <c r="E4636" s="36" t="s">
        <v>4314</v>
      </c>
      <c r="F4636" s="42">
        <f>SUMIFS('Sample - Superstore'!R:R,'Sample - Superstore'!$V:$V,$A4636,'Sample - Superstore'!$N:$N,$B4636)</f>
        <v>65.79221171</v>
      </c>
      <c r="G4636" s="43" t="str">
        <f>IF(OR($F4636&lt;Lower_Limit,$F4636&gt;Upper_Limit),TRUE,IF($F4636&gt;Upper_percentile,"P99",IF($F4636&lt;Lower_percentile,"P01","")))</f>
        <v/>
      </c>
      <c r="H4636" s="44">
        <f>SUMIFS('Sample - Superstore'!S:S,'Sample - Superstore'!$V:$V,$A4636,'Sample - Superstore'!$N:$N,$B4636)</f>
        <v>7</v>
      </c>
      <c r="I4636" s="45">
        <f>SUMIFS('Sample - Superstore'!T:T,'Sample - Superstore'!$V:$V,$A4636,'Sample - Superstore'!$N:$N,$B4636)</f>
        <v>0</v>
      </c>
      <c r="J4636" s="42">
        <f>SUMIFS('Sample - Superstore'!U:U,'Sample - Superstore'!$V:$V,$A4636,'Sample - Superstore'!$N:$N,$B4636)</f>
        <v>2.631688468</v>
      </c>
      <c r="N4636" s="40"/>
    </row>
    <row r="4637">
      <c r="A4637" s="41" t="s">
        <v>8641</v>
      </c>
      <c r="B4637" s="36" t="s">
        <v>3382</v>
      </c>
      <c r="C4637" s="36" t="s">
        <v>51</v>
      </c>
      <c r="D4637" s="36" t="s">
        <v>635</v>
      </c>
      <c r="E4637" s="36" t="s">
        <v>3383</v>
      </c>
      <c r="F4637" s="42">
        <f>SUMIFS('Sample - Superstore'!R:R,'Sample - Superstore'!$V:$V,$A4637,'Sample - Superstore'!$N:$N,$B4637)</f>
        <v>21.94603062</v>
      </c>
      <c r="G4637" s="43" t="str">
        <f>IF(OR($F4637&lt;Lower_Limit,$F4637&gt;Upper_Limit),TRUE,IF($F4637&gt;Upper_percentile,"P99",IF($F4637&lt;Lower_percentile,"P01","")))</f>
        <v/>
      </c>
      <c r="H4637" s="44">
        <f>SUMIFS('Sample - Superstore'!S:S,'Sample - Superstore'!$V:$V,$A4637,'Sample - Superstore'!$N:$N,$B4637)</f>
        <v>2</v>
      </c>
      <c r="I4637" s="45">
        <f>SUMIFS('Sample - Superstore'!T:T,'Sample - Superstore'!$V:$V,$A4637,'Sample - Superstore'!$N:$N,$B4637)</f>
        <v>0</v>
      </c>
      <c r="J4637" s="42">
        <f>SUMIFS('Sample - Superstore'!U:U,'Sample - Superstore'!$V:$V,$A4637,'Sample - Superstore'!$N:$N,$B4637)</f>
        <v>6.583809186</v>
      </c>
      <c r="N4637" s="40"/>
    </row>
    <row r="4638">
      <c r="A4638" s="41" t="s">
        <v>8641</v>
      </c>
      <c r="B4638" s="36" t="s">
        <v>4032</v>
      </c>
      <c r="C4638" s="36" t="s">
        <v>51</v>
      </c>
      <c r="D4638" s="36" t="s">
        <v>297</v>
      </c>
      <c r="E4638" s="36" t="s">
        <v>4033</v>
      </c>
      <c r="F4638" s="42">
        <f>SUMIFS('Sample - Superstore'!R:R,'Sample - Superstore'!$V:$V,$A4638,'Sample - Superstore'!$N:$N,$B4638)</f>
        <v>18.60174599</v>
      </c>
      <c r="G4638" s="43" t="str">
        <f>IF(OR($F4638&lt;Lower_Limit,$F4638&gt;Upper_Limit),TRUE,IF($F4638&gt;Upper_percentile,"P99",IF($F4638&lt;Lower_percentile,"P01","")))</f>
        <v/>
      </c>
      <c r="H4638" s="44">
        <f>SUMIFS('Sample - Superstore'!S:S,'Sample - Superstore'!$V:$V,$A4638,'Sample - Superstore'!$N:$N,$B4638)</f>
        <v>8</v>
      </c>
      <c r="I4638" s="45">
        <f>SUMIFS('Sample - Superstore'!T:T,'Sample - Superstore'!$V:$V,$A4638,'Sample - Superstore'!$N:$N,$B4638)</f>
        <v>0</v>
      </c>
      <c r="J4638" s="42">
        <f>SUMIFS('Sample - Superstore'!U:U,'Sample - Superstore'!$V:$V,$A4638,'Sample - Superstore'!$N:$N,$B4638)</f>
        <v>8.928838074</v>
      </c>
      <c r="N4638" s="40"/>
    </row>
    <row r="4639">
      <c r="A4639" s="41" t="s">
        <v>8641</v>
      </c>
      <c r="B4639" s="36" t="s">
        <v>6523</v>
      </c>
      <c r="C4639" s="36" t="s">
        <v>51</v>
      </c>
      <c r="D4639" s="36" t="s">
        <v>93</v>
      </c>
      <c r="E4639" s="36" t="s">
        <v>6524</v>
      </c>
      <c r="F4639" s="42">
        <f>SUMIFS('Sample - Superstore'!R:R,'Sample - Superstore'!$V:$V,$A4639,'Sample - Superstore'!$N:$N,$B4639)</f>
        <v>6.692819753</v>
      </c>
      <c r="G4639" s="43" t="str">
        <f>IF(OR($F4639&lt;Lower_Limit,$F4639&gt;Upper_Limit),TRUE,IF($F4639&gt;Upper_percentile,"P99",IF($F4639&lt;Lower_percentile,"P01","")))</f>
        <v/>
      </c>
      <c r="H4639" s="44">
        <f>SUMIFS('Sample - Superstore'!S:S,'Sample - Superstore'!$V:$V,$A4639,'Sample - Superstore'!$N:$N,$B4639)</f>
        <v>2</v>
      </c>
      <c r="I4639" s="45">
        <f>SUMIFS('Sample - Superstore'!T:T,'Sample - Superstore'!$V:$V,$A4639,'Sample - Superstore'!$N:$N,$B4639)</f>
        <v>0.2</v>
      </c>
      <c r="J4639" s="42">
        <f>SUMIFS('Sample - Superstore'!U:U,'Sample - Superstore'!$V:$V,$A4639,'Sample - Superstore'!$N:$N,$B4639)</f>
        <v>0.7529422222</v>
      </c>
      <c r="N4639" s="40"/>
    </row>
    <row r="4640">
      <c r="A4640" s="41" t="s">
        <v>8641</v>
      </c>
      <c r="B4640" s="36" t="s">
        <v>3350</v>
      </c>
      <c r="C4640" s="36" t="s">
        <v>39</v>
      </c>
      <c r="D4640" s="36" t="s">
        <v>40</v>
      </c>
      <c r="E4640" s="36" t="s">
        <v>3351</v>
      </c>
      <c r="F4640" s="42">
        <f>SUMIFS('Sample - Superstore'!R:R,'Sample - Superstore'!$V:$V,$A4640,'Sample - Superstore'!$N:$N,$B4640)</f>
        <v>648.8362272</v>
      </c>
      <c r="G4640" s="43" t="str">
        <f>IF(OR($F4640&lt;Lower_Limit,$F4640&gt;Upper_Limit),TRUE,IF($F4640&gt;Upper_percentile,"P99",IF($F4640&lt;Lower_percentile,"P01","")))</f>
        <v/>
      </c>
      <c r="H4640" s="44">
        <f>SUMIFS('Sample - Superstore'!S:S,'Sample - Superstore'!$V:$V,$A4640,'Sample - Superstore'!$N:$N,$B4640)</f>
        <v>4</v>
      </c>
      <c r="I4640" s="45">
        <f>SUMIFS('Sample - Superstore'!T:T,'Sample - Superstore'!$V:$V,$A4640,'Sample - Superstore'!$N:$N,$B4640)</f>
        <v>0.2</v>
      </c>
      <c r="J4640" s="42">
        <f>SUMIFS('Sample - Superstore'!U:U,'Sample - Superstore'!$V:$V,$A4640,'Sample - Superstore'!$N:$N,$B4640)</f>
        <v>48.66271704</v>
      </c>
      <c r="N4640" s="40"/>
    </row>
    <row r="4641">
      <c r="A4641" s="41" t="s">
        <v>8641</v>
      </c>
      <c r="B4641" s="36" t="s">
        <v>224</v>
      </c>
      <c r="C4641" s="36" t="s">
        <v>51</v>
      </c>
      <c r="D4641" s="36" t="s">
        <v>205</v>
      </c>
      <c r="E4641" s="36" t="s">
        <v>225</v>
      </c>
      <c r="F4641" s="42">
        <f>SUMIFS('Sample - Superstore'!R:R,'Sample - Superstore'!$V:$V,$A4641,'Sample - Superstore'!$N:$N,$B4641)</f>
        <v>12.64085926</v>
      </c>
      <c r="G4641" s="43" t="str">
        <f>IF(OR($F4641&lt;Lower_Limit,$F4641&gt;Upper_Limit),TRUE,IF($F4641&gt;Upper_percentile,"P99",IF($F4641&lt;Lower_percentile,"P01","")))</f>
        <v/>
      </c>
      <c r="H4641" s="44">
        <f>SUMIFS('Sample - Superstore'!S:S,'Sample - Superstore'!$V:$V,$A4641,'Sample - Superstore'!$N:$N,$B4641)</f>
        <v>3</v>
      </c>
      <c r="I4641" s="45">
        <f>SUMIFS('Sample - Superstore'!T:T,'Sample - Superstore'!$V:$V,$A4641,'Sample - Superstore'!$N:$N,$B4641)</f>
        <v>0.2</v>
      </c>
      <c r="J4641" s="42">
        <f>SUMIFS('Sample - Superstore'!U:U,'Sample - Superstore'!$V:$V,$A4641,'Sample - Superstore'!$N:$N,$B4641)</f>
        <v>4.108279259</v>
      </c>
      <c r="N4641" s="40"/>
    </row>
    <row r="4642">
      <c r="A4642" s="41" t="s">
        <v>8642</v>
      </c>
      <c r="B4642" s="36" t="s">
        <v>2998</v>
      </c>
      <c r="C4642" s="36" t="s">
        <v>51</v>
      </c>
      <c r="D4642" s="36" t="s">
        <v>76</v>
      </c>
      <c r="E4642" s="36" t="s">
        <v>2999</v>
      </c>
      <c r="F4642" s="42">
        <f>SUMIFS('Sample - Superstore'!R:R,'Sample - Superstore'!$V:$V,$A4642,'Sample - Superstore'!$N:$N,$B4642)</f>
        <v>34.74313086</v>
      </c>
      <c r="G4642" s="43" t="str">
        <f>IF(OR($F4642&lt;Lower_Limit,$F4642&gt;Upper_Limit),TRUE,IF($F4642&gt;Upper_percentile,"P99",IF($F4642&lt;Lower_percentile,"P01","")))</f>
        <v/>
      </c>
      <c r="H4642" s="44">
        <f>SUMIFS('Sample - Superstore'!S:S,'Sample - Superstore'!$V:$V,$A4642,'Sample - Superstore'!$N:$N,$B4642)</f>
        <v>11</v>
      </c>
      <c r="I4642" s="45">
        <f>SUMIFS('Sample - Superstore'!T:T,'Sample - Superstore'!$V:$V,$A4642,'Sample - Superstore'!$N:$N,$B4642)</f>
        <v>1</v>
      </c>
      <c r="J4642" s="42">
        <f>SUMIFS('Sample - Superstore'!U:U,'Sample - Superstore'!$V:$V,$A4642,'Sample - Superstore'!$N:$N,$B4642)</f>
        <v>-8.990479012</v>
      </c>
      <c r="N4642" s="40"/>
    </row>
    <row r="4643">
      <c r="A4643" s="41" t="s">
        <v>8642</v>
      </c>
      <c r="B4643" s="36" t="s">
        <v>5427</v>
      </c>
      <c r="C4643" s="36" t="s">
        <v>35</v>
      </c>
      <c r="D4643" s="36" t="s">
        <v>73</v>
      </c>
      <c r="E4643" s="36" t="s">
        <v>5428</v>
      </c>
      <c r="F4643" s="42">
        <f>SUMIFS('Sample - Superstore'!R:R,'Sample - Superstore'!$V:$V,$A4643,'Sample - Superstore'!$N:$N,$B4643)</f>
        <v>2665.62</v>
      </c>
      <c r="G4643" s="43" t="str">
        <f>IF(OR($F4643&lt;Lower_Limit,$F4643&gt;Upper_Limit),TRUE,IF($F4643&gt;Upper_percentile,"P99",IF($F4643&lt;Lower_percentile,"P01","")))</f>
        <v/>
      </c>
      <c r="H4643" s="44">
        <f>SUMIFS('Sample - Superstore'!S:S,'Sample - Superstore'!$V:$V,$A4643,'Sample - Superstore'!$N:$N,$B4643)</f>
        <v>9</v>
      </c>
      <c r="I4643" s="45">
        <f>SUMIFS('Sample - Superstore'!T:T,'Sample - Superstore'!$V:$V,$A4643,'Sample - Superstore'!$N:$N,$B4643)</f>
        <v>0</v>
      </c>
      <c r="J4643" s="42">
        <f>SUMIFS('Sample - Superstore'!U:U,'Sample - Superstore'!$V:$V,$A4643,'Sample - Superstore'!$N:$N,$B4643)</f>
        <v>239.9058</v>
      </c>
      <c r="N4643" s="40"/>
    </row>
    <row r="4644">
      <c r="A4644" s="41" t="s">
        <v>8642</v>
      </c>
      <c r="B4644" s="36" t="s">
        <v>1392</v>
      </c>
      <c r="C4644" s="36" t="s">
        <v>51</v>
      </c>
      <c r="D4644" s="36" t="s">
        <v>124</v>
      </c>
      <c r="E4644" s="36" t="s">
        <v>1393</v>
      </c>
      <c r="F4644" s="42">
        <f>SUMIFS('Sample - Superstore'!R:R,'Sample - Superstore'!$V:$V,$A4644,'Sample - Superstore'!$N:$N,$B4644)</f>
        <v>242.0041152</v>
      </c>
      <c r="G4644" s="43" t="str">
        <f>IF(OR($F4644&lt;Lower_Limit,$F4644&gt;Upper_Limit),TRUE,IF($F4644&gt;Upper_percentile,"P99",IF($F4644&lt;Lower_percentile,"P01","")))</f>
        <v/>
      </c>
      <c r="H4644" s="44">
        <f>SUMIFS('Sample - Superstore'!S:S,'Sample - Superstore'!$V:$V,$A4644,'Sample - Superstore'!$N:$N,$B4644)</f>
        <v>10</v>
      </c>
      <c r="I4644" s="45">
        <f>SUMIFS('Sample - Superstore'!T:T,'Sample - Superstore'!$V:$V,$A4644,'Sample - Superstore'!$N:$N,$B4644)</f>
        <v>0</v>
      </c>
      <c r="J4644" s="42">
        <f>SUMIFS('Sample - Superstore'!U:U,'Sample - Superstore'!$V:$V,$A4644,'Sample - Superstore'!$N:$N,$B4644)</f>
        <v>116.1619753</v>
      </c>
      <c r="N4644" s="40"/>
    </row>
    <row r="4645">
      <c r="A4645" s="41" t="s">
        <v>8642</v>
      </c>
      <c r="B4645" s="36" t="s">
        <v>233</v>
      </c>
      <c r="C4645" s="36" t="s">
        <v>51</v>
      </c>
      <c r="D4645" s="36" t="s">
        <v>124</v>
      </c>
      <c r="E4645" s="36" t="s">
        <v>234</v>
      </c>
      <c r="F4645" s="42">
        <f>SUMIFS('Sample - Superstore'!R:R,'Sample - Superstore'!$V:$V,$A4645,'Sample - Superstore'!$N:$N,$B4645)</f>
        <v>52.29176955</v>
      </c>
      <c r="G4645" s="43" t="str">
        <f>IF(OR($F4645&lt;Lower_Limit,$F4645&gt;Upper_Limit),TRUE,IF($F4645&gt;Upper_percentile,"P99",IF($F4645&lt;Lower_percentile,"P01","")))</f>
        <v/>
      </c>
      <c r="H4645" s="44">
        <f>SUMIFS('Sample - Superstore'!S:S,'Sample - Superstore'!$V:$V,$A4645,'Sample - Superstore'!$N:$N,$B4645)</f>
        <v>1</v>
      </c>
      <c r="I4645" s="45">
        <f>SUMIFS('Sample - Superstore'!T:T,'Sample - Superstore'!$V:$V,$A4645,'Sample - Superstore'!$N:$N,$B4645)</f>
        <v>0</v>
      </c>
      <c r="J4645" s="42">
        <f>SUMIFS('Sample - Superstore'!U:U,'Sample - Superstore'!$V:$V,$A4645,'Sample - Superstore'!$N:$N,$B4645)</f>
        <v>25.62296708</v>
      </c>
      <c r="N4645" s="40"/>
    </row>
    <row r="4646">
      <c r="A4646" s="41" t="s">
        <v>8642</v>
      </c>
      <c r="B4646" s="36" t="s">
        <v>574</v>
      </c>
      <c r="C4646" s="36" t="s">
        <v>51</v>
      </c>
      <c r="D4646" s="36" t="s">
        <v>124</v>
      </c>
      <c r="E4646" s="36" t="s">
        <v>575</v>
      </c>
      <c r="F4646" s="42">
        <f>SUMIFS('Sample - Superstore'!R:R,'Sample - Superstore'!$V:$V,$A4646,'Sample - Superstore'!$N:$N,$B4646)</f>
        <v>23.85</v>
      </c>
      <c r="G4646" s="43" t="str">
        <f>IF(OR($F4646&lt;Lower_Limit,$F4646&gt;Upper_Limit),TRUE,IF($F4646&gt;Upper_percentile,"P99",IF($F4646&lt;Lower_percentile,"P01","")))</f>
        <v/>
      </c>
      <c r="H4646" s="44">
        <f>SUMIFS('Sample - Superstore'!S:S,'Sample - Superstore'!$V:$V,$A4646,'Sample - Superstore'!$N:$N,$B4646)</f>
        <v>5</v>
      </c>
      <c r="I4646" s="45">
        <f>SUMIFS('Sample - Superstore'!T:T,'Sample - Superstore'!$V:$V,$A4646,'Sample - Superstore'!$N:$N,$B4646)</f>
        <v>0</v>
      </c>
      <c r="J4646" s="42">
        <f>SUMIFS('Sample - Superstore'!U:U,'Sample - Superstore'!$V:$V,$A4646,'Sample - Superstore'!$N:$N,$B4646)</f>
        <v>10.7325</v>
      </c>
      <c r="N4646" s="40"/>
    </row>
    <row r="4647">
      <c r="A4647" s="41" t="s">
        <v>8642</v>
      </c>
      <c r="B4647" s="36" t="s">
        <v>721</v>
      </c>
      <c r="C4647" s="36" t="s">
        <v>51</v>
      </c>
      <c r="D4647" s="36" t="s">
        <v>272</v>
      </c>
      <c r="E4647" s="36" t="s">
        <v>722</v>
      </c>
      <c r="F4647" s="42">
        <f>SUMIFS('Sample - Superstore'!R:R,'Sample - Superstore'!$V:$V,$A4647,'Sample - Superstore'!$N:$N,$B4647)</f>
        <v>41.51664198</v>
      </c>
      <c r="G4647" s="43" t="str">
        <f>IF(OR($F4647&lt;Lower_Limit,$F4647&gt;Upper_Limit),TRUE,IF($F4647&gt;Upper_percentile,"P99",IF($F4647&lt;Lower_percentile,"P01","")))</f>
        <v/>
      </c>
      <c r="H4647" s="44">
        <f>SUMIFS('Sample - Superstore'!S:S,'Sample - Superstore'!$V:$V,$A4647,'Sample - Superstore'!$N:$N,$B4647)</f>
        <v>6</v>
      </c>
      <c r="I4647" s="45">
        <f>SUMIFS('Sample - Superstore'!T:T,'Sample - Superstore'!$V:$V,$A4647,'Sample - Superstore'!$N:$N,$B4647)</f>
        <v>0</v>
      </c>
      <c r="J4647" s="42">
        <f>SUMIFS('Sample - Superstore'!U:U,'Sample - Superstore'!$V:$V,$A4647,'Sample - Superstore'!$N:$N,$B4647)</f>
        <v>20.75832099</v>
      </c>
      <c r="N4647" s="40"/>
    </row>
    <row r="4648">
      <c r="A4648" s="41" t="s">
        <v>8642</v>
      </c>
      <c r="B4648" s="36" t="s">
        <v>2455</v>
      </c>
      <c r="C4648" s="36" t="s">
        <v>51</v>
      </c>
      <c r="D4648" s="36" t="s">
        <v>93</v>
      </c>
      <c r="E4648" s="36" t="s">
        <v>2456</v>
      </c>
      <c r="F4648" s="42">
        <f>SUMIFS('Sample - Superstore'!R:R,'Sample - Superstore'!$V:$V,$A4648,'Sample - Superstore'!$N:$N,$B4648)</f>
        <v>35.45093827</v>
      </c>
      <c r="G4648" s="43" t="str">
        <f>IF(OR($F4648&lt;Lower_Limit,$F4648&gt;Upper_Limit),TRUE,IF($F4648&gt;Upper_percentile,"P99",IF($F4648&lt;Lower_percentile,"P01","")))</f>
        <v/>
      </c>
      <c r="H4648" s="44">
        <f>SUMIFS('Sample - Superstore'!S:S,'Sample - Superstore'!$V:$V,$A4648,'Sample - Superstore'!$N:$N,$B4648)</f>
        <v>6</v>
      </c>
      <c r="I4648" s="45">
        <f>SUMIFS('Sample - Superstore'!T:T,'Sample - Superstore'!$V:$V,$A4648,'Sample - Superstore'!$N:$N,$B4648)</f>
        <v>0</v>
      </c>
      <c r="J4648" s="42">
        <f>SUMIFS('Sample - Superstore'!U:U,'Sample - Superstore'!$V:$V,$A4648,'Sample - Superstore'!$N:$N,$B4648)</f>
        <v>11.69880963</v>
      </c>
      <c r="N4648" s="40"/>
    </row>
    <row r="4649">
      <c r="A4649" s="41" t="s">
        <v>8642</v>
      </c>
      <c r="B4649" s="36" t="s">
        <v>3745</v>
      </c>
      <c r="C4649" s="36" t="s">
        <v>51</v>
      </c>
      <c r="D4649" s="36" t="s">
        <v>205</v>
      </c>
      <c r="E4649" s="36" t="s">
        <v>3746</v>
      </c>
      <c r="F4649" s="42">
        <f>SUMIFS('Sample - Superstore'!R:R,'Sample - Superstore'!$V:$V,$A4649,'Sample - Superstore'!$N:$N,$B4649)</f>
        <v>76.58</v>
      </c>
      <c r="G4649" s="43" t="str">
        <f>IF(OR($F4649&lt;Lower_Limit,$F4649&gt;Upper_Limit),TRUE,IF($F4649&gt;Upper_percentile,"P99",IF($F4649&lt;Lower_percentile,"P01","")))</f>
        <v/>
      </c>
      <c r="H4649" s="44">
        <f>SUMIFS('Sample - Superstore'!S:S,'Sample - Superstore'!$V:$V,$A4649,'Sample - Superstore'!$N:$N,$B4649)</f>
        <v>7</v>
      </c>
      <c r="I4649" s="45">
        <f>SUMIFS('Sample - Superstore'!T:T,'Sample - Superstore'!$V:$V,$A4649,'Sample - Superstore'!$N:$N,$B4649)</f>
        <v>0</v>
      </c>
      <c r="J4649" s="42">
        <f>SUMIFS('Sample - Superstore'!U:U,'Sample - Superstore'!$V:$V,$A4649,'Sample - Superstore'!$N:$N,$B4649)</f>
        <v>38.29</v>
      </c>
      <c r="N4649" s="40"/>
    </row>
    <row r="4650">
      <c r="A4650" s="41" t="s">
        <v>8642</v>
      </c>
      <c r="B4650" s="36" t="s">
        <v>2620</v>
      </c>
      <c r="C4650" s="36" t="s">
        <v>51</v>
      </c>
      <c r="D4650" s="36" t="s">
        <v>93</v>
      </c>
      <c r="E4650" s="36" t="s">
        <v>2621</v>
      </c>
      <c r="F4650" s="42">
        <f>SUMIFS('Sample - Superstore'!R:R,'Sample - Superstore'!$V:$V,$A4650,'Sample - Superstore'!$N:$N,$B4650)</f>
        <v>8.8</v>
      </c>
      <c r="G4650" s="43" t="str">
        <f>IF(OR($F4650&lt;Lower_Limit,$F4650&gt;Upper_Limit),TRUE,IF($F4650&gt;Upper_percentile,"P99",IF($F4650&lt;Lower_percentile,"P01","")))</f>
        <v/>
      </c>
      <c r="H4650" s="44">
        <f>SUMIFS('Sample - Superstore'!S:S,'Sample - Superstore'!$V:$V,$A4650,'Sample - Superstore'!$N:$N,$B4650)</f>
        <v>5</v>
      </c>
      <c r="I4650" s="45">
        <f>SUMIFS('Sample - Superstore'!T:T,'Sample - Superstore'!$V:$V,$A4650,'Sample - Superstore'!$N:$N,$B4650)</f>
        <v>0</v>
      </c>
      <c r="J4650" s="42">
        <f>SUMIFS('Sample - Superstore'!U:U,'Sample - Superstore'!$V:$V,$A4650,'Sample - Superstore'!$N:$N,$B4650)</f>
        <v>4.224</v>
      </c>
      <c r="N4650" s="40"/>
    </row>
    <row r="4651">
      <c r="A4651" s="41" t="s">
        <v>8642</v>
      </c>
      <c r="B4651" s="36" t="s">
        <v>7963</v>
      </c>
      <c r="C4651" s="36" t="s">
        <v>51</v>
      </c>
      <c r="D4651" s="36" t="s">
        <v>76</v>
      </c>
      <c r="E4651" s="36" t="s">
        <v>7964</v>
      </c>
      <c r="F4651" s="42">
        <f>SUMIFS('Sample - Superstore'!R:R,'Sample - Superstore'!$V:$V,$A4651,'Sample - Superstore'!$N:$N,$B4651)</f>
        <v>590.352</v>
      </c>
      <c r="G4651" s="43" t="str">
        <f>IF(OR($F4651&lt;Lower_Limit,$F4651&gt;Upper_Limit),TRUE,IF($F4651&gt;Upper_percentile,"P99",IF($F4651&lt;Lower_percentile,"P01","")))</f>
        <v/>
      </c>
      <c r="H4651" s="44">
        <f>SUMIFS('Sample - Superstore'!S:S,'Sample - Superstore'!$V:$V,$A4651,'Sample - Superstore'!$N:$N,$B4651)</f>
        <v>6</v>
      </c>
      <c r="I4651" s="45">
        <f>SUMIFS('Sample - Superstore'!T:T,'Sample - Superstore'!$V:$V,$A4651,'Sample - Superstore'!$N:$N,$B4651)</f>
        <v>0.2</v>
      </c>
      <c r="J4651" s="42">
        <f>SUMIFS('Sample - Superstore'!U:U,'Sample - Superstore'!$V:$V,$A4651,'Sample - Superstore'!$N:$N,$B4651)</f>
        <v>206.6232</v>
      </c>
      <c r="N4651" s="40"/>
    </row>
    <row r="4652">
      <c r="A4652" s="41" t="s">
        <v>8642</v>
      </c>
      <c r="B4652" s="36" t="s">
        <v>6193</v>
      </c>
      <c r="C4652" s="36" t="s">
        <v>51</v>
      </c>
      <c r="D4652" s="36" t="s">
        <v>272</v>
      </c>
      <c r="E4652" s="36" t="s">
        <v>6194</v>
      </c>
      <c r="F4652" s="42">
        <f>SUMIFS('Sample - Superstore'!R:R,'Sample - Superstore'!$V:$V,$A4652,'Sample - Superstore'!$N:$N,$B4652)</f>
        <v>5.58</v>
      </c>
      <c r="G4652" s="43" t="str">
        <f>IF(OR($F4652&lt;Lower_Limit,$F4652&gt;Upper_Limit),TRUE,IF($F4652&gt;Upper_percentile,"P99",IF($F4652&lt;Lower_percentile,"P01","")))</f>
        <v/>
      </c>
      <c r="H4652" s="44">
        <f>SUMIFS('Sample - Superstore'!S:S,'Sample - Superstore'!$V:$V,$A4652,'Sample - Superstore'!$N:$N,$B4652)</f>
        <v>3</v>
      </c>
      <c r="I4652" s="45">
        <f>SUMIFS('Sample - Superstore'!T:T,'Sample - Superstore'!$V:$V,$A4652,'Sample - Superstore'!$N:$N,$B4652)</f>
        <v>0</v>
      </c>
      <c r="J4652" s="42">
        <f>SUMIFS('Sample - Superstore'!U:U,'Sample - Superstore'!$V:$V,$A4652,'Sample - Superstore'!$N:$N,$B4652)</f>
        <v>0.1674</v>
      </c>
      <c r="N4652" s="40"/>
    </row>
    <row r="4653">
      <c r="A4653" s="41" t="s">
        <v>8642</v>
      </c>
      <c r="B4653" s="36" t="s">
        <v>7965</v>
      </c>
      <c r="C4653" s="36" t="s">
        <v>35</v>
      </c>
      <c r="D4653" s="36" t="s">
        <v>121</v>
      </c>
      <c r="E4653" s="36" t="s">
        <v>7966</v>
      </c>
      <c r="F4653" s="42">
        <f>SUMIFS('Sample - Superstore'!R:R,'Sample - Superstore'!$V:$V,$A4653,'Sample - Superstore'!$N:$N,$B4653)</f>
        <v>25.02</v>
      </c>
      <c r="G4653" s="43" t="str">
        <f>IF(OR($F4653&lt;Lower_Limit,$F4653&gt;Upper_Limit),TRUE,IF($F4653&gt;Upper_percentile,"P99",IF($F4653&lt;Lower_percentile,"P01","")))</f>
        <v/>
      </c>
      <c r="H4653" s="44">
        <f>SUMIFS('Sample - Superstore'!S:S,'Sample - Superstore'!$V:$V,$A4653,'Sample - Superstore'!$N:$N,$B4653)</f>
        <v>3</v>
      </c>
      <c r="I4653" s="45">
        <f>SUMIFS('Sample - Superstore'!T:T,'Sample - Superstore'!$V:$V,$A4653,'Sample - Superstore'!$N:$N,$B4653)</f>
        <v>0</v>
      </c>
      <c r="J4653" s="42">
        <f>SUMIFS('Sample - Superstore'!U:U,'Sample - Superstore'!$V:$V,$A4653,'Sample - Superstore'!$N:$N,$B4653)</f>
        <v>10.5084</v>
      </c>
      <c r="N4653" s="40"/>
    </row>
    <row r="4654">
      <c r="A4654" s="41" t="s">
        <v>8642</v>
      </c>
      <c r="B4654" s="36" t="s">
        <v>5892</v>
      </c>
      <c r="C4654" s="36" t="s">
        <v>51</v>
      </c>
      <c r="D4654" s="36" t="s">
        <v>52</v>
      </c>
      <c r="E4654" s="36" t="s">
        <v>5893</v>
      </c>
      <c r="F4654" s="42">
        <f>SUMIFS('Sample - Superstore'!R:R,'Sample - Superstore'!$V:$V,$A4654,'Sample - Superstore'!$N:$N,$B4654)</f>
        <v>452.55</v>
      </c>
      <c r="G4654" s="43" t="str">
        <f>IF(OR($F4654&lt;Lower_Limit,$F4654&gt;Upper_Limit),TRUE,IF($F4654&gt;Upper_percentile,"P99",IF($F4654&lt;Lower_percentile,"P01","")))</f>
        <v/>
      </c>
      <c r="H4654" s="44">
        <f>SUMIFS('Sample - Superstore'!S:S,'Sample - Superstore'!$V:$V,$A4654,'Sample - Superstore'!$N:$N,$B4654)</f>
        <v>7</v>
      </c>
      <c r="I4654" s="45">
        <f>SUMIFS('Sample - Superstore'!T:T,'Sample - Superstore'!$V:$V,$A4654,'Sample - Superstore'!$N:$N,$B4654)</f>
        <v>0</v>
      </c>
      <c r="J4654" s="42">
        <f>SUMIFS('Sample - Superstore'!U:U,'Sample - Superstore'!$V:$V,$A4654,'Sample - Superstore'!$N:$N,$B4654)</f>
        <v>22.6275</v>
      </c>
      <c r="N4654" s="40"/>
    </row>
    <row r="4655">
      <c r="A4655" s="41" t="s">
        <v>8642</v>
      </c>
      <c r="B4655" s="36" t="s">
        <v>5995</v>
      </c>
      <c r="C4655" s="36" t="s">
        <v>51</v>
      </c>
      <c r="D4655" s="36" t="s">
        <v>205</v>
      </c>
      <c r="E4655" s="36" t="s">
        <v>5996</v>
      </c>
      <c r="F4655" s="42">
        <f>SUMIFS('Sample - Superstore'!R:R,'Sample - Superstore'!$V:$V,$A4655,'Sample - Superstore'!$N:$N,$B4655)</f>
        <v>1.649914091</v>
      </c>
      <c r="G4655" s="43" t="str">
        <f>IF(OR($F4655&lt;Lower_Limit,$F4655&gt;Upper_Limit),TRUE,IF($F4655&gt;Upper_percentile,"P99",IF($F4655&lt;Lower_percentile,"P01","")))</f>
        <v>P01</v>
      </c>
      <c r="H4655" s="44">
        <f>SUMIFS('Sample - Superstore'!S:S,'Sample - Superstore'!$V:$V,$A4655,'Sample - Superstore'!$N:$N,$B4655)</f>
        <v>2</v>
      </c>
      <c r="I4655" s="45">
        <f>SUMIFS('Sample - Superstore'!T:T,'Sample - Superstore'!$V:$V,$A4655,'Sample - Superstore'!$N:$N,$B4655)</f>
        <v>0</v>
      </c>
      <c r="J4655" s="42">
        <f>SUMIFS('Sample - Superstore'!U:U,'Sample - Superstore'!$V:$V,$A4655,'Sample - Superstore'!$N:$N,$B4655)</f>
        <v>0.8084579044</v>
      </c>
      <c r="N4655" s="40"/>
    </row>
    <row r="4656">
      <c r="A4656" s="41" t="s">
        <v>8642</v>
      </c>
      <c r="B4656" s="36" t="s">
        <v>1316</v>
      </c>
      <c r="C4656" s="36" t="s">
        <v>35</v>
      </c>
      <c r="D4656" s="36" t="s">
        <v>263</v>
      </c>
      <c r="E4656" s="36" t="s">
        <v>1317</v>
      </c>
      <c r="F4656" s="42">
        <f>SUMIFS('Sample - Superstore'!R:R,'Sample - Superstore'!$V:$V,$A4656,'Sample - Superstore'!$N:$N,$B4656)</f>
        <v>416.5364157</v>
      </c>
      <c r="G4656" s="43" t="str">
        <f>IF(OR($F4656&lt;Lower_Limit,$F4656&gt;Upper_Limit),TRUE,IF($F4656&gt;Upper_percentile,"P99",IF($F4656&lt;Lower_percentile,"P01","")))</f>
        <v/>
      </c>
      <c r="H4656" s="44">
        <f>SUMIFS('Sample - Superstore'!S:S,'Sample - Superstore'!$V:$V,$A4656,'Sample - Superstore'!$N:$N,$B4656)</f>
        <v>6</v>
      </c>
      <c r="I4656" s="45">
        <f>SUMIFS('Sample - Superstore'!T:T,'Sample - Superstore'!$V:$V,$A4656,'Sample - Superstore'!$N:$N,$B4656)</f>
        <v>0.2</v>
      </c>
      <c r="J4656" s="42">
        <f>SUMIFS('Sample - Superstore'!U:U,'Sample - Superstore'!$V:$V,$A4656,'Sample - Superstore'!$N:$N,$B4656)</f>
        <v>104.3477841</v>
      </c>
      <c r="N4656" s="40"/>
    </row>
    <row r="4657">
      <c r="A4657" s="41" t="s">
        <v>8642</v>
      </c>
      <c r="B4657" s="36" t="s">
        <v>3451</v>
      </c>
      <c r="C4657" s="36" t="s">
        <v>39</v>
      </c>
      <c r="D4657" s="36" t="s">
        <v>61</v>
      </c>
      <c r="E4657" s="36" t="s">
        <v>3452</v>
      </c>
      <c r="F4657" s="42">
        <f>SUMIFS('Sample - Superstore'!R:R,'Sample - Superstore'!$V:$V,$A4657,'Sample - Superstore'!$N:$N,$B4657)</f>
        <v>694.0883448</v>
      </c>
      <c r="G4657" s="43" t="str">
        <f>IF(OR($F4657&lt;Lower_Limit,$F4657&gt;Upper_Limit),TRUE,IF($F4657&gt;Upper_percentile,"P99",IF($F4657&lt;Lower_percentile,"P01","")))</f>
        <v/>
      </c>
      <c r="H4657" s="44">
        <f>SUMIFS('Sample - Superstore'!S:S,'Sample - Superstore'!$V:$V,$A4657,'Sample - Superstore'!$N:$N,$B4657)</f>
        <v>9</v>
      </c>
      <c r="I4657" s="45">
        <f>SUMIFS('Sample - Superstore'!T:T,'Sample - Superstore'!$V:$V,$A4657,'Sample - Superstore'!$N:$N,$B4657)</f>
        <v>0</v>
      </c>
      <c r="J4657" s="42">
        <f>SUMIFS('Sample - Superstore'!U:U,'Sample - Superstore'!$V:$V,$A4657,'Sample - Superstore'!$N:$N,$B4657)</f>
        <v>159.6403193</v>
      </c>
      <c r="N4657" s="40"/>
    </row>
    <row r="4658">
      <c r="A4658" s="41" t="s">
        <v>8642</v>
      </c>
      <c r="B4658" s="36" t="s">
        <v>1842</v>
      </c>
      <c r="C4658" s="36" t="s">
        <v>51</v>
      </c>
      <c r="D4658" s="36" t="s">
        <v>52</v>
      </c>
      <c r="E4658" s="36" t="s">
        <v>1843</v>
      </c>
      <c r="F4658" s="42">
        <f>SUMIFS('Sample - Superstore'!R:R,'Sample - Superstore'!$V:$V,$A4658,'Sample - Superstore'!$N:$N,$B4658)</f>
        <v>18.55500877</v>
      </c>
      <c r="G4658" s="43" t="str">
        <f>IF(OR($F4658&lt;Lower_Limit,$F4658&gt;Upper_Limit),TRUE,IF($F4658&gt;Upper_percentile,"P99",IF($F4658&lt;Lower_percentile,"P01","")))</f>
        <v/>
      </c>
      <c r="H4658" s="44">
        <f>SUMIFS('Sample - Superstore'!S:S,'Sample - Superstore'!$V:$V,$A4658,'Sample - Superstore'!$N:$N,$B4658)</f>
        <v>4</v>
      </c>
      <c r="I4658" s="45">
        <f>SUMIFS('Sample - Superstore'!T:T,'Sample - Superstore'!$V:$V,$A4658,'Sample - Superstore'!$N:$N,$B4658)</f>
        <v>0</v>
      </c>
      <c r="J4658" s="42">
        <f>SUMIFS('Sample - Superstore'!U:U,'Sample - Superstore'!$V:$V,$A4658,'Sample - Superstore'!$N:$N,$B4658)</f>
        <v>5.195402454</v>
      </c>
      <c r="N4658" s="40"/>
    </row>
    <row r="4659">
      <c r="A4659" s="41" t="s">
        <v>8642</v>
      </c>
      <c r="B4659" s="36" t="s">
        <v>3132</v>
      </c>
      <c r="C4659" s="36" t="s">
        <v>35</v>
      </c>
      <c r="D4659" s="36" t="s">
        <v>121</v>
      </c>
      <c r="E4659" s="36" t="s">
        <v>3133</v>
      </c>
      <c r="F4659" s="42">
        <f>SUMIFS('Sample - Superstore'!R:R,'Sample - Superstore'!$V:$V,$A4659,'Sample - Superstore'!$N:$N,$B4659)</f>
        <v>16.64654815</v>
      </c>
      <c r="G4659" s="43" t="str">
        <f>IF(OR($F4659&lt;Lower_Limit,$F4659&gt;Upper_Limit),TRUE,IF($F4659&gt;Upper_percentile,"P99",IF($F4659&lt;Lower_percentile,"P01","")))</f>
        <v/>
      </c>
      <c r="H4659" s="44">
        <f>SUMIFS('Sample - Superstore'!S:S,'Sample - Superstore'!$V:$V,$A4659,'Sample - Superstore'!$N:$N,$B4659)</f>
        <v>4</v>
      </c>
      <c r="I4659" s="45">
        <f>SUMIFS('Sample - Superstore'!T:T,'Sample - Superstore'!$V:$V,$A4659,'Sample - Superstore'!$N:$N,$B4659)</f>
        <v>0.2</v>
      </c>
      <c r="J4659" s="42">
        <f>SUMIFS('Sample - Superstore'!U:U,'Sample - Superstore'!$V:$V,$A4659,'Sample - Superstore'!$N:$N,$B4659)</f>
        <v>5.31650963</v>
      </c>
      <c r="N4659" s="40"/>
    </row>
    <row r="4660">
      <c r="A4660" s="41" t="s">
        <v>8642</v>
      </c>
      <c r="B4660" s="36" t="s">
        <v>6326</v>
      </c>
      <c r="C4660" s="36" t="s">
        <v>51</v>
      </c>
      <c r="D4660" s="36" t="s">
        <v>283</v>
      </c>
      <c r="E4660" s="36" t="s">
        <v>6327</v>
      </c>
      <c r="F4660" s="42">
        <f>SUMIFS('Sample - Superstore'!R:R,'Sample - Superstore'!$V:$V,$A4660,'Sample - Superstore'!$N:$N,$B4660)</f>
        <v>208.2908996</v>
      </c>
      <c r="G4660" s="43" t="str">
        <f>IF(OR($F4660&lt;Lower_Limit,$F4660&gt;Upper_Limit),TRUE,IF($F4660&gt;Upper_percentile,"P99",IF($F4660&lt;Lower_percentile,"P01","")))</f>
        <v/>
      </c>
      <c r="H4660" s="44">
        <f>SUMIFS('Sample - Superstore'!S:S,'Sample - Superstore'!$V:$V,$A4660,'Sample - Superstore'!$N:$N,$B4660)</f>
        <v>20</v>
      </c>
      <c r="I4660" s="45">
        <f>SUMIFS('Sample - Superstore'!T:T,'Sample - Superstore'!$V:$V,$A4660,'Sample - Superstore'!$N:$N,$B4660)</f>
        <v>0.2</v>
      </c>
      <c r="J4660" s="42">
        <f>SUMIFS('Sample - Superstore'!U:U,'Sample - Superstore'!$V:$V,$A4660,'Sample - Superstore'!$N:$N,$B4660)</f>
        <v>47.25468971</v>
      </c>
      <c r="N4660" s="40"/>
    </row>
    <row r="4661">
      <c r="A4661" s="41" t="s">
        <v>8642</v>
      </c>
      <c r="B4661" s="36" t="s">
        <v>6190</v>
      </c>
      <c r="C4661" s="36" t="s">
        <v>51</v>
      </c>
      <c r="D4661" s="36" t="s">
        <v>205</v>
      </c>
      <c r="E4661" s="36" t="s">
        <v>6191</v>
      </c>
      <c r="F4661" s="42">
        <f>SUMIFS('Sample - Superstore'!R:R,'Sample - Superstore'!$V:$V,$A4661,'Sample - Superstore'!$N:$N,$B4661)</f>
        <v>11.30142222</v>
      </c>
      <c r="G4661" s="43" t="str">
        <f>IF(OR($F4661&lt;Lower_Limit,$F4661&gt;Upper_Limit),TRUE,IF($F4661&gt;Upper_percentile,"P99",IF($F4661&lt;Lower_percentile,"P01","")))</f>
        <v/>
      </c>
      <c r="H4661" s="44">
        <f>SUMIFS('Sample - Superstore'!S:S,'Sample - Superstore'!$V:$V,$A4661,'Sample - Superstore'!$N:$N,$B4661)</f>
        <v>3</v>
      </c>
      <c r="I4661" s="45">
        <f>SUMIFS('Sample - Superstore'!T:T,'Sample - Superstore'!$V:$V,$A4661,'Sample - Superstore'!$N:$N,$B4661)</f>
        <v>0.2</v>
      </c>
      <c r="J4661" s="42">
        <f>SUMIFS('Sample - Superstore'!U:U,'Sample - Superstore'!$V:$V,$A4661,'Sample - Superstore'!$N:$N,$B4661)</f>
        <v>3.672962222</v>
      </c>
      <c r="N4661" s="40"/>
    </row>
    <row r="4662">
      <c r="A4662" s="41" t="s">
        <v>8642</v>
      </c>
      <c r="B4662" s="36" t="s">
        <v>2347</v>
      </c>
      <c r="C4662" s="36" t="s">
        <v>39</v>
      </c>
      <c r="D4662" s="36" t="s">
        <v>40</v>
      </c>
      <c r="E4662" s="36" t="s">
        <v>2348</v>
      </c>
      <c r="F4662" s="42">
        <f>SUMIFS('Sample - Superstore'!R:R,'Sample - Superstore'!$V:$V,$A4662,'Sample - Superstore'!$N:$N,$B4662)</f>
        <v>1096.452346</v>
      </c>
      <c r="G4662" s="43" t="str">
        <f>IF(OR($F4662&lt;Lower_Limit,$F4662&gt;Upper_Limit),TRUE,IF($F4662&gt;Upper_percentile,"P99",IF($F4662&lt;Lower_percentile,"P01","")))</f>
        <v/>
      </c>
      <c r="H4662" s="44">
        <f>SUMIFS('Sample - Superstore'!S:S,'Sample - Superstore'!$V:$V,$A4662,'Sample - Superstore'!$N:$N,$B4662)</f>
        <v>4</v>
      </c>
      <c r="I4662" s="45">
        <f>SUMIFS('Sample - Superstore'!T:T,'Sample - Superstore'!$V:$V,$A4662,'Sample - Superstore'!$N:$N,$B4662)</f>
        <v>0.4</v>
      </c>
      <c r="J4662" s="42">
        <f>SUMIFS('Sample - Superstore'!U:U,'Sample - Superstore'!$V:$V,$A4662,'Sample - Superstore'!$N:$N,$B4662)</f>
        <v>-237.5646749</v>
      </c>
      <c r="N4662" s="40"/>
    </row>
    <row r="4663">
      <c r="A4663" s="41" t="s">
        <v>8642</v>
      </c>
      <c r="B4663" s="36" t="s">
        <v>7401</v>
      </c>
      <c r="C4663" s="36" t="s">
        <v>51</v>
      </c>
      <c r="D4663" s="36" t="s">
        <v>124</v>
      </c>
      <c r="E4663" s="36" t="s">
        <v>7402</v>
      </c>
      <c r="F4663" s="42">
        <f>SUMIFS('Sample - Superstore'!R:R,'Sample - Superstore'!$V:$V,$A4663,'Sample - Superstore'!$N:$N,$B4663)</f>
        <v>28.94457491</v>
      </c>
      <c r="G4663" s="43" t="str">
        <f>IF(OR($F4663&lt;Lower_Limit,$F4663&gt;Upper_Limit),TRUE,IF($F4663&gt;Upper_percentile,"P99",IF($F4663&lt;Lower_percentile,"P01","")))</f>
        <v/>
      </c>
      <c r="H4663" s="44">
        <f>SUMIFS('Sample - Superstore'!S:S,'Sample - Superstore'!$V:$V,$A4663,'Sample - Superstore'!$N:$N,$B4663)</f>
        <v>9</v>
      </c>
      <c r="I4663" s="45">
        <f>SUMIFS('Sample - Superstore'!T:T,'Sample - Superstore'!$V:$V,$A4663,'Sample - Superstore'!$N:$N,$B4663)</f>
        <v>0.2</v>
      </c>
      <c r="J4663" s="42">
        <f>SUMIFS('Sample - Superstore'!U:U,'Sample - Superstore'!$V:$V,$A4663,'Sample - Superstore'!$N:$N,$B4663)</f>
        <v>12.65780122</v>
      </c>
      <c r="N4663" s="40"/>
    </row>
    <row r="4664">
      <c r="A4664" s="41" t="s">
        <v>8642</v>
      </c>
      <c r="B4664" s="36" t="s">
        <v>1368</v>
      </c>
      <c r="C4664" s="36" t="s">
        <v>51</v>
      </c>
      <c r="D4664" s="36" t="s">
        <v>635</v>
      </c>
      <c r="E4664" s="36" t="s">
        <v>1369</v>
      </c>
      <c r="F4664" s="42">
        <f>SUMIFS('Sample - Superstore'!R:R,'Sample - Superstore'!$V:$V,$A4664,'Sample - Superstore'!$N:$N,$B4664)</f>
        <v>490.7900379</v>
      </c>
      <c r="G4664" s="43" t="str">
        <f>IF(OR($F4664&lt;Lower_Limit,$F4664&gt;Upper_Limit),TRUE,IF($F4664&gt;Upper_percentile,"P99",IF($F4664&lt;Lower_percentile,"P01","")))</f>
        <v/>
      </c>
      <c r="H4664" s="44">
        <f>SUMIFS('Sample - Superstore'!S:S,'Sample - Superstore'!$V:$V,$A4664,'Sample - Superstore'!$N:$N,$B4664)</f>
        <v>2</v>
      </c>
      <c r="I4664" s="45">
        <f>SUMIFS('Sample - Superstore'!T:T,'Sample - Superstore'!$V:$V,$A4664,'Sample - Superstore'!$N:$N,$B4664)</f>
        <v>0.2</v>
      </c>
      <c r="J4664" s="42">
        <f>SUMIFS('Sample - Superstore'!U:U,'Sample - Superstore'!$V:$V,$A4664,'Sample - Superstore'!$N:$N,$B4664)</f>
        <v>-104.292883</v>
      </c>
      <c r="N4664" s="40"/>
    </row>
    <row r="4665">
      <c r="A4665" s="41" t="s">
        <v>8642</v>
      </c>
      <c r="B4665" s="36" t="s">
        <v>6295</v>
      </c>
      <c r="C4665" s="36" t="s">
        <v>51</v>
      </c>
      <c r="D4665" s="36" t="s">
        <v>283</v>
      </c>
      <c r="E4665" s="36" t="s">
        <v>6296</v>
      </c>
      <c r="F4665" s="42">
        <f>SUMIFS('Sample - Superstore'!R:R,'Sample - Superstore'!$V:$V,$A4665,'Sample - Superstore'!$N:$N,$B4665)</f>
        <v>168.1</v>
      </c>
      <c r="G4665" s="43" t="str">
        <f>IF(OR($F4665&lt;Lower_Limit,$F4665&gt;Upper_Limit),TRUE,IF($F4665&gt;Upper_percentile,"P99",IF($F4665&lt;Lower_percentile,"P01","")))</f>
        <v/>
      </c>
      <c r="H4665" s="44">
        <f>SUMIFS('Sample - Superstore'!S:S,'Sample - Superstore'!$V:$V,$A4665,'Sample - Superstore'!$N:$N,$B4665)</f>
        <v>5</v>
      </c>
      <c r="I4665" s="45">
        <f>SUMIFS('Sample - Superstore'!T:T,'Sample - Superstore'!$V:$V,$A4665,'Sample - Superstore'!$N:$N,$B4665)</f>
        <v>0</v>
      </c>
      <c r="J4665" s="42">
        <f>SUMIFS('Sample - Superstore'!U:U,'Sample - Superstore'!$V:$V,$A4665,'Sample - Superstore'!$N:$N,$B4665)</f>
        <v>43.706</v>
      </c>
      <c r="N4665" s="40"/>
    </row>
    <row r="4666">
      <c r="A4666" s="41" t="s">
        <v>8642</v>
      </c>
      <c r="B4666" s="36" t="s">
        <v>4419</v>
      </c>
      <c r="C4666" s="36" t="s">
        <v>51</v>
      </c>
      <c r="D4666" s="36" t="s">
        <v>93</v>
      </c>
      <c r="E4666" s="36" t="s">
        <v>4420</v>
      </c>
      <c r="F4666" s="42">
        <f>SUMIFS('Sample - Superstore'!R:R,'Sample - Superstore'!$V:$V,$A4666,'Sample - Superstore'!$N:$N,$B4666)</f>
        <v>134.660484</v>
      </c>
      <c r="G4666" s="43" t="str">
        <f>IF(OR($F4666&lt;Lower_Limit,$F4666&gt;Upper_Limit),TRUE,IF($F4666&gt;Upper_percentile,"P99",IF($F4666&lt;Lower_percentile,"P01","")))</f>
        <v/>
      </c>
      <c r="H4666" s="44">
        <f>SUMIFS('Sample - Superstore'!S:S,'Sample - Superstore'!$V:$V,$A4666,'Sample - Superstore'!$N:$N,$B4666)</f>
        <v>7</v>
      </c>
      <c r="I4666" s="45">
        <f>SUMIFS('Sample - Superstore'!T:T,'Sample - Superstore'!$V:$V,$A4666,'Sample - Superstore'!$N:$N,$B4666)</f>
        <v>0.2</v>
      </c>
      <c r="J4666" s="42">
        <f>SUMIFS('Sample - Superstore'!U:U,'Sample - Superstore'!$V:$V,$A4666,'Sample - Superstore'!$N:$N,$B4666)</f>
        <v>25.22375506</v>
      </c>
      <c r="N4666" s="40"/>
    </row>
    <row r="4667">
      <c r="A4667" s="41" t="s">
        <v>8642</v>
      </c>
      <c r="B4667" s="36" t="s">
        <v>1225</v>
      </c>
      <c r="C4667" s="36" t="s">
        <v>51</v>
      </c>
      <c r="D4667" s="36" t="s">
        <v>124</v>
      </c>
      <c r="E4667" s="36" t="s">
        <v>1226</v>
      </c>
      <c r="F4667" s="42">
        <f>SUMIFS('Sample - Superstore'!R:R,'Sample - Superstore'!$V:$V,$A4667,'Sample - Superstore'!$N:$N,$B4667)</f>
        <v>22.56419753</v>
      </c>
      <c r="G4667" s="43" t="str">
        <f>IF(OR($F4667&lt;Lower_Limit,$F4667&gt;Upper_Limit),TRUE,IF($F4667&gt;Upper_percentile,"P99",IF($F4667&lt;Lower_percentile,"P01","")))</f>
        <v/>
      </c>
      <c r="H4667" s="44">
        <f>SUMIFS('Sample - Superstore'!S:S,'Sample - Superstore'!$V:$V,$A4667,'Sample - Superstore'!$N:$N,$B4667)</f>
        <v>3</v>
      </c>
      <c r="I4667" s="45">
        <f>SUMIFS('Sample - Superstore'!T:T,'Sample - Superstore'!$V:$V,$A4667,'Sample - Superstore'!$N:$N,$B4667)</f>
        <v>0</v>
      </c>
      <c r="J4667" s="42">
        <f>SUMIFS('Sample - Superstore'!U:U,'Sample - Superstore'!$V:$V,$A4667,'Sample - Superstore'!$N:$N,$B4667)</f>
        <v>11.05645679</v>
      </c>
      <c r="N4667" s="40"/>
    </row>
    <row r="4668">
      <c r="A4668" s="41" t="s">
        <v>8642</v>
      </c>
      <c r="B4668" s="36" t="s">
        <v>2272</v>
      </c>
      <c r="C4668" s="36" t="s">
        <v>35</v>
      </c>
      <c r="D4668" s="36" t="s">
        <v>263</v>
      </c>
      <c r="E4668" s="36" t="s">
        <v>2273</v>
      </c>
      <c r="F4668" s="42">
        <f>SUMIFS('Sample - Superstore'!R:R,'Sample - Superstore'!$V:$V,$A4668,'Sample - Superstore'!$N:$N,$B4668)</f>
        <v>497.3182782</v>
      </c>
      <c r="G4668" s="43" t="str">
        <f>IF(OR($F4668&lt;Lower_Limit,$F4668&gt;Upper_Limit),TRUE,IF($F4668&gt;Upper_percentile,"P99",IF($F4668&lt;Lower_percentile,"P01","")))</f>
        <v/>
      </c>
      <c r="H4668" s="44">
        <f>SUMIFS('Sample - Superstore'!S:S,'Sample - Superstore'!$V:$V,$A4668,'Sample - Superstore'!$N:$N,$B4668)</f>
        <v>5</v>
      </c>
      <c r="I4668" s="45">
        <f>SUMIFS('Sample - Superstore'!T:T,'Sample - Superstore'!$V:$V,$A4668,'Sample - Superstore'!$N:$N,$B4668)</f>
        <v>0.6</v>
      </c>
      <c r="J4668" s="42">
        <f>SUMIFS('Sample - Superstore'!U:U,'Sample - Superstore'!$V:$V,$A4668,'Sample - Superstore'!$N:$N,$B4668)</f>
        <v>-113.6727493</v>
      </c>
      <c r="N4668" s="40"/>
    </row>
    <row r="4669">
      <c r="A4669" s="41" t="s">
        <v>8642</v>
      </c>
      <c r="B4669" s="36" t="s">
        <v>5438</v>
      </c>
      <c r="C4669" s="36" t="s">
        <v>51</v>
      </c>
      <c r="D4669" s="36" t="s">
        <v>93</v>
      </c>
      <c r="E4669" s="36" t="s">
        <v>5439</v>
      </c>
      <c r="F4669" s="42">
        <f>SUMIFS('Sample - Superstore'!R:R,'Sample - Superstore'!$V:$V,$A4669,'Sample - Superstore'!$N:$N,$B4669)</f>
        <v>1.718197487</v>
      </c>
      <c r="G4669" s="43" t="str">
        <f>IF(OR($F4669&lt;Lower_Limit,$F4669&gt;Upper_Limit),TRUE,IF($F4669&gt;Upper_percentile,"P99",IF($F4669&lt;Lower_percentile,"P01","")))</f>
        <v>P01</v>
      </c>
      <c r="H4669" s="44">
        <f>SUMIFS('Sample - Superstore'!S:S,'Sample - Superstore'!$V:$V,$A4669,'Sample - Superstore'!$N:$N,$B4669)</f>
        <v>2</v>
      </c>
      <c r="I4669" s="45">
        <f>SUMIFS('Sample - Superstore'!T:T,'Sample - Superstore'!$V:$V,$A4669,'Sample - Superstore'!$N:$N,$B4669)</f>
        <v>0</v>
      </c>
      <c r="J4669" s="42">
        <f>SUMIFS('Sample - Superstore'!U:U,'Sample - Superstore'!$V:$V,$A4669,'Sample - Superstore'!$N:$N,$B4669)</f>
        <v>0.4467313466</v>
      </c>
      <c r="N4669" s="40"/>
    </row>
    <row r="4670">
      <c r="A4670" s="41" t="s">
        <v>8642</v>
      </c>
      <c r="B4670" s="36" t="s">
        <v>3762</v>
      </c>
      <c r="C4670" s="36" t="s">
        <v>35</v>
      </c>
      <c r="D4670" s="36" t="s">
        <v>121</v>
      </c>
      <c r="E4670" s="36" t="s">
        <v>3763</v>
      </c>
      <c r="F4670" s="42">
        <f>SUMIFS('Sample - Superstore'!R:R,'Sample - Superstore'!$V:$V,$A4670,'Sample - Superstore'!$N:$N,$B4670)</f>
        <v>25.46512147</v>
      </c>
      <c r="G4670" s="43" t="str">
        <f>IF(OR($F4670&lt;Lower_Limit,$F4670&gt;Upper_Limit),TRUE,IF($F4670&gt;Upper_percentile,"P99",IF($F4670&lt;Lower_percentile,"P01","")))</f>
        <v/>
      </c>
      <c r="H4670" s="44">
        <f>SUMIFS('Sample - Superstore'!S:S,'Sample - Superstore'!$V:$V,$A4670,'Sample - Superstore'!$N:$N,$B4670)</f>
        <v>3</v>
      </c>
      <c r="I4670" s="45">
        <f>SUMIFS('Sample - Superstore'!T:T,'Sample - Superstore'!$V:$V,$A4670,'Sample - Superstore'!$N:$N,$B4670)</f>
        <v>0.8</v>
      </c>
      <c r="J4670" s="42">
        <f>SUMIFS('Sample - Superstore'!U:U,'Sample - Superstore'!$V:$V,$A4670,'Sample - Superstore'!$N:$N,$B4670)</f>
        <v>-17.64572003</v>
      </c>
      <c r="N4670" s="40"/>
    </row>
    <row r="4671">
      <c r="A4671" s="41" t="s">
        <v>8642</v>
      </c>
      <c r="B4671" s="36" t="s">
        <v>2500</v>
      </c>
      <c r="C4671" s="36" t="s">
        <v>51</v>
      </c>
      <c r="D4671" s="36" t="s">
        <v>124</v>
      </c>
      <c r="E4671" s="36" t="s">
        <v>2501</v>
      </c>
      <c r="F4671" s="42">
        <f>SUMIFS('Sample - Superstore'!R:R,'Sample - Superstore'!$V:$V,$A4671,'Sample - Superstore'!$N:$N,$B4671)</f>
        <v>261.072</v>
      </c>
      <c r="G4671" s="43" t="str">
        <f>IF(OR($F4671&lt;Lower_Limit,$F4671&gt;Upper_Limit),TRUE,IF($F4671&gt;Upper_percentile,"P99",IF($F4671&lt;Lower_percentile,"P01","")))</f>
        <v/>
      </c>
      <c r="H4671" s="44">
        <f>SUMIFS('Sample - Superstore'!S:S,'Sample - Superstore'!$V:$V,$A4671,'Sample - Superstore'!$N:$N,$B4671)</f>
        <v>13</v>
      </c>
      <c r="I4671" s="45">
        <f>SUMIFS('Sample - Superstore'!T:T,'Sample - Superstore'!$V:$V,$A4671,'Sample - Superstore'!$N:$N,$B4671)</f>
        <v>0.2</v>
      </c>
      <c r="J4671" s="42">
        <f>SUMIFS('Sample - Superstore'!U:U,'Sample - Superstore'!$V:$V,$A4671,'Sample - Superstore'!$N:$N,$B4671)</f>
        <v>114.5853</v>
      </c>
      <c r="N4671" s="40"/>
    </row>
    <row r="4672">
      <c r="A4672" s="41" t="s">
        <v>8642</v>
      </c>
      <c r="B4672" s="36" t="s">
        <v>6925</v>
      </c>
      <c r="C4672" s="36" t="s">
        <v>35</v>
      </c>
      <c r="D4672" s="36" t="s">
        <v>263</v>
      </c>
      <c r="E4672" s="36" t="s">
        <v>6926</v>
      </c>
      <c r="F4672" s="42">
        <f>SUMIFS('Sample - Superstore'!R:R,'Sample - Superstore'!$V:$V,$A4672,'Sample - Superstore'!$N:$N,$B4672)</f>
        <v>307.136</v>
      </c>
      <c r="G4672" s="43" t="str">
        <f>IF(OR($F4672&lt;Lower_Limit,$F4672&gt;Upper_Limit),TRUE,IF($F4672&gt;Upper_percentile,"P99",IF($F4672&lt;Lower_percentile,"P01","")))</f>
        <v/>
      </c>
      <c r="H4672" s="44">
        <f>SUMIFS('Sample - Superstore'!S:S,'Sample - Superstore'!$V:$V,$A4672,'Sample - Superstore'!$N:$N,$B4672)</f>
        <v>4</v>
      </c>
      <c r="I4672" s="45">
        <f>SUMIFS('Sample - Superstore'!T:T,'Sample - Superstore'!$V:$V,$A4672,'Sample - Superstore'!$N:$N,$B4672)</f>
        <v>0.2</v>
      </c>
      <c r="J4672" s="42">
        <f>SUMIFS('Sample - Superstore'!U:U,'Sample - Superstore'!$V:$V,$A4672,'Sample - Superstore'!$N:$N,$B4672)</f>
        <v>26.8744</v>
      </c>
      <c r="N4672" s="40"/>
    </row>
    <row r="4673">
      <c r="A4673" s="41" t="s">
        <v>8642</v>
      </c>
      <c r="B4673" s="36" t="s">
        <v>299</v>
      </c>
      <c r="C4673" s="36" t="s">
        <v>51</v>
      </c>
      <c r="D4673" s="36" t="s">
        <v>297</v>
      </c>
      <c r="E4673" s="36" t="s">
        <v>300</v>
      </c>
      <c r="F4673" s="42">
        <f>SUMIFS('Sample - Superstore'!R:R,'Sample - Superstore'!$V:$V,$A4673,'Sample - Superstore'!$N:$N,$B4673)</f>
        <v>3.838358781</v>
      </c>
      <c r="G4673" s="43" t="str">
        <f>IF(OR($F4673&lt;Lower_Limit,$F4673&gt;Upper_Limit),TRUE,IF($F4673&gt;Upper_percentile,"P99",IF($F4673&lt;Lower_percentile,"P01","")))</f>
        <v/>
      </c>
      <c r="H4673" s="44">
        <f>SUMIFS('Sample - Superstore'!S:S,'Sample - Superstore'!$V:$V,$A4673,'Sample - Superstore'!$N:$N,$B4673)</f>
        <v>3</v>
      </c>
      <c r="I4673" s="45">
        <f>SUMIFS('Sample - Superstore'!T:T,'Sample - Superstore'!$V:$V,$A4673,'Sample - Superstore'!$N:$N,$B4673)</f>
        <v>0</v>
      </c>
      <c r="J4673" s="42">
        <f>SUMIFS('Sample - Superstore'!U:U,'Sample - Superstore'!$V:$V,$A4673,'Sample - Superstore'!$N:$N,$B4673)</f>
        <v>1.765645039</v>
      </c>
      <c r="N4673" s="40"/>
    </row>
    <row r="4674">
      <c r="A4674" s="41" t="s">
        <v>8642</v>
      </c>
      <c r="B4674" s="36" t="s">
        <v>661</v>
      </c>
      <c r="C4674" s="36" t="s">
        <v>35</v>
      </c>
      <c r="D4674" s="36" t="s">
        <v>121</v>
      </c>
      <c r="E4674" s="36" t="s">
        <v>662</v>
      </c>
      <c r="F4674" s="42">
        <f>SUMIFS('Sample - Superstore'!R:R,'Sample - Superstore'!$V:$V,$A4674,'Sample - Superstore'!$N:$N,$B4674)</f>
        <v>173.2531198</v>
      </c>
      <c r="G4674" s="43" t="str">
        <f>IF(OR($F4674&lt;Lower_Limit,$F4674&gt;Upper_Limit),TRUE,IF($F4674&gt;Upper_percentile,"P99",IF($F4674&lt;Lower_percentile,"P01","")))</f>
        <v/>
      </c>
      <c r="H4674" s="44">
        <f>SUMIFS('Sample - Superstore'!S:S,'Sample - Superstore'!$V:$V,$A4674,'Sample - Superstore'!$N:$N,$B4674)</f>
        <v>12</v>
      </c>
      <c r="I4674" s="45">
        <f>SUMIFS('Sample - Superstore'!T:T,'Sample - Superstore'!$V:$V,$A4674,'Sample - Superstore'!$N:$N,$B4674)</f>
        <v>0</v>
      </c>
      <c r="J4674" s="42">
        <f>SUMIFS('Sample - Superstore'!U:U,'Sample - Superstore'!$V:$V,$A4674,'Sample - Superstore'!$N:$N,$B4674)</f>
        <v>72.76631033</v>
      </c>
      <c r="N4674" s="40"/>
    </row>
    <row r="4675">
      <c r="A4675" s="41" t="s">
        <v>8642</v>
      </c>
      <c r="B4675" s="36" t="s">
        <v>3893</v>
      </c>
      <c r="C4675" s="36" t="s">
        <v>51</v>
      </c>
      <c r="D4675" s="36" t="s">
        <v>124</v>
      </c>
      <c r="E4675" s="36" t="s">
        <v>3894</v>
      </c>
      <c r="F4675" s="42">
        <f>SUMIFS('Sample - Superstore'!R:R,'Sample - Superstore'!$V:$V,$A4675,'Sample - Superstore'!$N:$N,$B4675)</f>
        <v>10.92720988</v>
      </c>
      <c r="G4675" s="43" t="str">
        <f>IF(OR($F4675&lt;Lower_Limit,$F4675&gt;Upper_Limit),TRUE,IF($F4675&gt;Upper_percentile,"P99",IF($F4675&lt;Lower_percentile,"P01","")))</f>
        <v/>
      </c>
      <c r="H4675" s="44">
        <f>SUMIFS('Sample - Superstore'!S:S,'Sample - Superstore'!$V:$V,$A4675,'Sample - Superstore'!$N:$N,$B4675)</f>
        <v>2</v>
      </c>
      <c r="I4675" s="45">
        <f>SUMIFS('Sample - Superstore'!T:T,'Sample - Superstore'!$V:$V,$A4675,'Sample - Superstore'!$N:$N,$B4675)</f>
        <v>0</v>
      </c>
      <c r="J4675" s="42">
        <f>SUMIFS('Sample - Superstore'!U:U,'Sample - Superstore'!$V:$V,$A4675,'Sample - Superstore'!$N:$N,$B4675)</f>
        <v>4.917244444</v>
      </c>
      <c r="N4675" s="40"/>
    </row>
    <row r="4676">
      <c r="A4676" s="41" t="s">
        <v>8642</v>
      </c>
      <c r="B4676" s="36" t="s">
        <v>3029</v>
      </c>
      <c r="C4676" s="36" t="s">
        <v>51</v>
      </c>
      <c r="D4676" s="36" t="s">
        <v>52</v>
      </c>
      <c r="E4676" s="36" t="s">
        <v>3030</v>
      </c>
      <c r="F4676" s="42">
        <f>SUMIFS('Sample - Superstore'!R:R,'Sample - Superstore'!$V:$V,$A4676,'Sample - Superstore'!$N:$N,$B4676)</f>
        <v>77.3708642</v>
      </c>
      <c r="G4676" s="43" t="str">
        <f>IF(OR($F4676&lt;Lower_Limit,$F4676&gt;Upper_Limit),TRUE,IF($F4676&gt;Upper_percentile,"P99",IF($F4676&lt;Lower_percentile,"P01","")))</f>
        <v/>
      </c>
      <c r="H4676" s="44">
        <f>SUMIFS('Sample - Superstore'!S:S,'Sample - Superstore'!$V:$V,$A4676,'Sample - Superstore'!$N:$N,$B4676)</f>
        <v>6</v>
      </c>
      <c r="I4676" s="45">
        <f>SUMIFS('Sample - Superstore'!T:T,'Sample - Superstore'!$V:$V,$A4676,'Sample - Superstore'!$N:$N,$B4676)</f>
        <v>0</v>
      </c>
      <c r="J4676" s="42">
        <f>SUMIFS('Sample - Superstore'!U:U,'Sample - Superstore'!$V:$V,$A4676,'Sample - Superstore'!$N:$N,$B4676)</f>
        <v>20.89013333</v>
      </c>
      <c r="N4676" s="40"/>
    </row>
    <row r="4677">
      <c r="A4677" s="41" t="s">
        <v>8642</v>
      </c>
      <c r="B4677" s="36" t="s">
        <v>4321</v>
      </c>
      <c r="C4677" s="36" t="s">
        <v>51</v>
      </c>
      <c r="D4677" s="36" t="s">
        <v>297</v>
      </c>
      <c r="E4677" s="36" t="s">
        <v>4322</v>
      </c>
      <c r="F4677" s="42">
        <f>SUMIFS('Sample - Superstore'!R:R,'Sample - Superstore'!$V:$V,$A4677,'Sample - Superstore'!$N:$N,$B4677)</f>
        <v>19.07155556</v>
      </c>
      <c r="G4677" s="43" t="str">
        <f>IF(OR($F4677&lt;Lower_Limit,$F4677&gt;Upper_Limit),TRUE,IF($F4677&gt;Upper_percentile,"P99",IF($F4677&lt;Lower_percentile,"P01","")))</f>
        <v/>
      </c>
      <c r="H4677" s="44">
        <f>SUMIFS('Sample - Superstore'!S:S,'Sample - Superstore'!$V:$V,$A4677,'Sample - Superstore'!$N:$N,$B4677)</f>
        <v>3</v>
      </c>
      <c r="I4677" s="45">
        <f>SUMIFS('Sample - Superstore'!T:T,'Sample - Superstore'!$V:$V,$A4677,'Sample - Superstore'!$N:$N,$B4677)</f>
        <v>0</v>
      </c>
      <c r="J4677" s="42">
        <f>SUMIFS('Sample - Superstore'!U:U,'Sample - Superstore'!$V:$V,$A4677,'Sample - Superstore'!$N:$N,$B4677)</f>
        <v>8.772915556</v>
      </c>
      <c r="N4677" s="40"/>
    </row>
    <row r="4678">
      <c r="A4678" s="41" t="s">
        <v>8642</v>
      </c>
      <c r="B4678" s="36" t="s">
        <v>7219</v>
      </c>
      <c r="C4678" s="36" t="s">
        <v>51</v>
      </c>
      <c r="D4678" s="36" t="s">
        <v>76</v>
      </c>
      <c r="E4678" s="36" t="s">
        <v>7220</v>
      </c>
      <c r="F4678" s="42">
        <f>SUMIFS('Sample - Superstore'!R:R,'Sample - Superstore'!$V:$V,$A4678,'Sample - Superstore'!$N:$N,$B4678)</f>
        <v>18.45256103</v>
      </c>
      <c r="G4678" s="43" t="str">
        <f>IF(OR($F4678&lt;Lower_Limit,$F4678&gt;Upper_Limit),TRUE,IF($F4678&gt;Upper_percentile,"P99",IF($F4678&lt;Lower_percentile,"P01","")))</f>
        <v/>
      </c>
      <c r="H4678" s="44">
        <f>SUMIFS('Sample - Superstore'!S:S,'Sample - Superstore'!$V:$V,$A4678,'Sample - Superstore'!$N:$N,$B4678)</f>
        <v>6</v>
      </c>
      <c r="I4678" s="45">
        <f>SUMIFS('Sample - Superstore'!T:T,'Sample - Superstore'!$V:$V,$A4678,'Sample - Superstore'!$N:$N,$B4678)</f>
        <v>1.4</v>
      </c>
      <c r="J4678" s="42">
        <f>SUMIFS('Sample - Superstore'!U:U,'Sample - Superstore'!$V:$V,$A4678,'Sample - Superstore'!$N:$N,$B4678)</f>
        <v>-12.30170735</v>
      </c>
      <c r="N4678" s="40"/>
    </row>
    <row r="4679">
      <c r="A4679" s="41" t="s">
        <v>8642</v>
      </c>
      <c r="B4679" s="36" t="s">
        <v>3070</v>
      </c>
      <c r="C4679" s="36" t="s">
        <v>39</v>
      </c>
      <c r="D4679" s="36" t="s">
        <v>61</v>
      </c>
      <c r="E4679" s="36" t="s">
        <v>3071</v>
      </c>
      <c r="F4679" s="42">
        <f>SUMIFS('Sample - Superstore'!R:R,'Sample - Superstore'!$V:$V,$A4679,'Sample - Superstore'!$N:$N,$B4679)</f>
        <v>43.5</v>
      </c>
      <c r="G4679" s="43" t="str">
        <f>IF(OR($F4679&lt;Lower_Limit,$F4679&gt;Upper_Limit),TRUE,IF($F4679&gt;Upper_percentile,"P99",IF($F4679&lt;Lower_percentile,"P01","")))</f>
        <v/>
      </c>
      <c r="H4679" s="44">
        <f>SUMIFS('Sample - Superstore'!S:S,'Sample - Superstore'!$V:$V,$A4679,'Sample - Superstore'!$N:$N,$B4679)</f>
        <v>3</v>
      </c>
      <c r="I4679" s="45">
        <f>SUMIFS('Sample - Superstore'!T:T,'Sample - Superstore'!$V:$V,$A4679,'Sample - Superstore'!$N:$N,$B4679)</f>
        <v>0</v>
      </c>
      <c r="J4679" s="42">
        <f>SUMIFS('Sample - Superstore'!U:U,'Sample - Superstore'!$V:$V,$A4679,'Sample - Superstore'!$N:$N,$B4679)</f>
        <v>10.875</v>
      </c>
      <c r="N4679" s="40"/>
    </row>
    <row r="4680">
      <c r="A4680" s="41" t="s">
        <v>8642</v>
      </c>
      <c r="B4680" s="36" t="s">
        <v>7988</v>
      </c>
      <c r="C4680" s="36" t="s">
        <v>51</v>
      </c>
      <c r="D4680" s="36" t="s">
        <v>124</v>
      </c>
      <c r="E4680" s="36" t="s">
        <v>7989</v>
      </c>
      <c r="F4680" s="42">
        <f>SUMIFS('Sample - Superstore'!R:R,'Sample - Superstore'!$V:$V,$A4680,'Sample - Superstore'!$N:$N,$B4680)</f>
        <v>8.173228422</v>
      </c>
      <c r="G4680" s="43" t="str">
        <f>IF(OR($F4680&lt;Lower_Limit,$F4680&gt;Upper_Limit),TRUE,IF($F4680&gt;Upper_percentile,"P99",IF($F4680&lt;Lower_percentile,"P01","")))</f>
        <v/>
      </c>
      <c r="H4680" s="44">
        <f>SUMIFS('Sample - Superstore'!S:S,'Sample - Superstore'!$V:$V,$A4680,'Sample - Superstore'!$N:$N,$B4680)</f>
        <v>5</v>
      </c>
      <c r="I4680" s="45">
        <f>SUMIFS('Sample - Superstore'!T:T,'Sample - Superstore'!$V:$V,$A4680,'Sample - Superstore'!$N:$N,$B4680)</f>
        <v>0</v>
      </c>
      <c r="J4680" s="42">
        <f>SUMIFS('Sample - Superstore'!U:U,'Sample - Superstore'!$V:$V,$A4680,'Sample - Superstore'!$N:$N,$B4680)</f>
        <v>3.67795279</v>
      </c>
      <c r="N4680" s="40"/>
    </row>
    <row r="4681">
      <c r="A4681" s="41" t="s">
        <v>8642</v>
      </c>
      <c r="B4681" s="36" t="s">
        <v>1596</v>
      </c>
      <c r="C4681" s="36" t="s">
        <v>51</v>
      </c>
      <c r="D4681" s="36" t="s">
        <v>124</v>
      </c>
      <c r="E4681" s="36" t="s">
        <v>6855</v>
      </c>
      <c r="F4681" s="42">
        <f>SUMIFS('Sample - Superstore'!R:R,'Sample - Superstore'!$V:$V,$A4681,'Sample - Superstore'!$N:$N,$B4681)</f>
        <v>35.88</v>
      </c>
      <c r="G4681" s="43" t="str">
        <f>IF(OR($F4681&lt;Lower_Limit,$F4681&gt;Upper_Limit),TRUE,IF($F4681&gt;Upper_percentile,"P99",IF($F4681&lt;Lower_percentile,"P01","")))</f>
        <v/>
      </c>
      <c r="H4681" s="44">
        <f>SUMIFS('Sample - Superstore'!S:S,'Sample - Superstore'!$V:$V,$A4681,'Sample - Superstore'!$N:$N,$B4681)</f>
        <v>6</v>
      </c>
      <c r="I4681" s="45">
        <f>SUMIFS('Sample - Superstore'!T:T,'Sample - Superstore'!$V:$V,$A4681,'Sample - Superstore'!$N:$N,$B4681)</f>
        <v>0</v>
      </c>
      <c r="J4681" s="42">
        <f>SUMIFS('Sample - Superstore'!U:U,'Sample - Superstore'!$V:$V,$A4681,'Sample - Superstore'!$N:$N,$B4681)</f>
        <v>17.5812</v>
      </c>
      <c r="N4681" s="40"/>
    </row>
    <row r="4682">
      <c r="A4682" s="41" t="s">
        <v>8642</v>
      </c>
      <c r="B4682" s="36" t="s">
        <v>5021</v>
      </c>
      <c r="C4682" s="36" t="s">
        <v>39</v>
      </c>
      <c r="D4682" s="36" t="s">
        <v>40</v>
      </c>
      <c r="E4682" s="36" t="s">
        <v>5022</v>
      </c>
      <c r="F4682" s="42">
        <f>SUMIFS('Sample - Superstore'!R:R,'Sample - Superstore'!$V:$V,$A4682,'Sample - Superstore'!$N:$N,$B4682)</f>
        <v>111.3887849</v>
      </c>
      <c r="G4682" s="43" t="str">
        <f>IF(OR($F4682&lt;Lower_Limit,$F4682&gt;Upper_Limit),TRUE,IF($F4682&gt;Upper_percentile,"P99",IF($F4682&lt;Lower_percentile,"P01","")))</f>
        <v/>
      </c>
      <c r="H4682" s="44">
        <f>SUMIFS('Sample - Superstore'!S:S,'Sample - Superstore'!$V:$V,$A4682,'Sample - Superstore'!$N:$N,$B4682)</f>
        <v>2</v>
      </c>
      <c r="I4682" s="45">
        <f>SUMIFS('Sample - Superstore'!T:T,'Sample - Superstore'!$V:$V,$A4682,'Sample - Superstore'!$N:$N,$B4682)</f>
        <v>0.2</v>
      </c>
      <c r="J4682" s="42">
        <f>SUMIFS('Sample - Superstore'!U:U,'Sample - Superstore'!$V:$V,$A4682,'Sample - Superstore'!$N:$N,$B4682)</f>
        <v>8.354158867</v>
      </c>
      <c r="N4682" s="40"/>
    </row>
    <row r="4683">
      <c r="A4683" s="41" t="s">
        <v>8642</v>
      </c>
      <c r="B4683" s="36" t="s">
        <v>4463</v>
      </c>
      <c r="C4683" s="36" t="s">
        <v>39</v>
      </c>
      <c r="D4683" s="36" t="s">
        <v>61</v>
      </c>
      <c r="E4683" s="36" t="s">
        <v>4464</v>
      </c>
      <c r="F4683" s="42">
        <f>SUMIFS('Sample - Superstore'!R:R,'Sample - Superstore'!$V:$V,$A4683,'Sample - Superstore'!$N:$N,$B4683)</f>
        <v>52.05232593</v>
      </c>
      <c r="G4683" s="43" t="str">
        <f>IF(OR($F4683&lt;Lower_Limit,$F4683&gt;Upper_Limit),TRUE,IF($F4683&gt;Upper_percentile,"P99",IF($F4683&lt;Lower_percentile,"P01","")))</f>
        <v/>
      </c>
      <c r="H4683" s="44">
        <f>SUMIFS('Sample - Superstore'!S:S,'Sample - Superstore'!$V:$V,$A4683,'Sample - Superstore'!$N:$N,$B4683)</f>
        <v>3</v>
      </c>
      <c r="I4683" s="45">
        <f>SUMIFS('Sample - Superstore'!T:T,'Sample - Superstore'!$V:$V,$A4683,'Sample - Superstore'!$N:$N,$B4683)</f>
        <v>0.2</v>
      </c>
      <c r="J4683" s="42">
        <f>SUMIFS('Sample - Superstore'!U:U,'Sample - Superstore'!$V:$V,$A4683,'Sample - Superstore'!$N:$N,$B4683)</f>
        <v>0.6506540741</v>
      </c>
      <c r="N4683" s="40"/>
    </row>
    <row r="4684">
      <c r="A4684" s="41" t="s">
        <v>8642</v>
      </c>
      <c r="B4684" s="36" t="s">
        <v>891</v>
      </c>
      <c r="C4684" s="36" t="s">
        <v>39</v>
      </c>
      <c r="D4684" s="36" t="s">
        <v>61</v>
      </c>
      <c r="E4684" s="36" t="s">
        <v>892</v>
      </c>
      <c r="F4684" s="42">
        <f>SUMIFS('Sample - Superstore'!R:R,'Sample - Superstore'!$V:$V,$A4684,'Sample - Superstore'!$N:$N,$B4684)</f>
        <v>199.75</v>
      </c>
      <c r="G4684" s="43" t="str">
        <f>IF(OR($F4684&lt;Lower_Limit,$F4684&gt;Upper_Limit),TRUE,IF($F4684&gt;Upper_percentile,"P99",IF($F4684&lt;Lower_percentile,"P01","")))</f>
        <v/>
      </c>
      <c r="H4684" s="44">
        <f>SUMIFS('Sample - Superstore'!S:S,'Sample - Superstore'!$V:$V,$A4684,'Sample - Superstore'!$N:$N,$B4684)</f>
        <v>5</v>
      </c>
      <c r="I4684" s="45">
        <f>SUMIFS('Sample - Superstore'!T:T,'Sample - Superstore'!$V:$V,$A4684,'Sample - Superstore'!$N:$N,$B4684)</f>
        <v>0</v>
      </c>
      <c r="J4684" s="42">
        <f>SUMIFS('Sample - Superstore'!U:U,'Sample - Superstore'!$V:$V,$A4684,'Sample - Superstore'!$N:$N,$B4684)</f>
        <v>87.89</v>
      </c>
      <c r="N4684" s="40"/>
    </row>
    <row r="4685">
      <c r="A4685" s="41" t="s">
        <v>8642</v>
      </c>
      <c r="B4685" s="36" t="s">
        <v>350</v>
      </c>
      <c r="C4685" s="36" t="s">
        <v>35</v>
      </c>
      <c r="D4685" s="36" t="s">
        <v>73</v>
      </c>
      <c r="E4685" s="36" t="s">
        <v>351</v>
      </c>
      <c r="F4685" s="42">
        <f>SUMIFS('Sample - Superstore'!R:R,'Sample - Superstore'!$V:$V,$A4685,'Sample - Superstore'!$N:$N,$B4685)</f>
        <v>1673.184</v>
      </c>
      <c r="G4685" s="43" t="str">
        <f>IF(OR($F4685&lt;Lower_Limit,$F4685&gt;Upper_Limit),TRUE,IF($F4685&gt;Upper_percentile,"P99",IF($F4685&lt;Lower_percentile,"P01","")))</f>
        <v/>
      </c>
      <c r="H4685" s="44">
        <f>SUMIFS('Sample - Superstore'!S:S,'Sample - Superstore'!$V:$V,$A4685,'Sample - Superstore'!$N:$N,$B4685)</f>
        <v>12</v>
      </c>
      <c r="I4685" s="45">
        <f>SUMIFS('Sample - Superstore'!T:T,'Sample - Superstore'!$V:$V,$A4685,'Sample - Superstore'!$N:$N,$B4685)</f>
        <v>0.2</v>
      </c>
      <c r="J4685" s="42">
        <f>SUMIFS('Sample - Superstore'!U:U,'Sample - Superstore'!$V:$V,$A4685,'Sample - Superstore'!$N:$N,$B4685)</f>
        <v>20.9148</v>
      </c>
      <c r="N4685" s="40"/>
    </row>
    <row r="4686">
      <c r="A4686" s="41" t="s">
        <v>8642</v>
      </c>
      <c r="B4686" s="36" t="s">
        <v>5603</v>
      </c>
      <c r="C4686" s="36" t="s">
        <v>51</v>
      </c>
      <c r="D4686" s="36" t="s">
        <v>124</v>
      </c>
      <c r="E4686" s="36" t="s">
        <v>5604</v>
      </c>
      <c r="F4686" s="42">
        <f>SUMIFS('Sample - Superstore'!R:R,'Sample - Superstore'!$V:$V,$A4686,'Sample - Superstore'!$N:$N,$B4686)</f>
        <v>105.5320841</v>
      </c>
      <c r="G4686" s="43" t="str">
        <f>IF(OR($F4686&lt;Lower_Limit,$F4686&gt;Upper_Limit),TRUE,IF($F4686&gt;Upper_percentile,"P99",IF($F4686&lt;Lower_percentile,"P01","")))</f>
        <v/>
      </c>
      <c r="H4686" s="44">
        <f>SUMIFS('Sample - Superstore'!S:S,'Sample - Superstore'!$V:$V,$A4686,'Sample - Superstore'!$N:$N,$B4686)</f>
        <v>15</v>
      </c>
      <c r="I4686" s="45">
        <f>SUMIFS('Sample - Superstore'!T:T,'Sample - Superstore'!$V:$V,$A4686,'Sample - Superstore'!$N:$N,$B4686)</f>
        <v>0.4</v>
      </c>
      <c r="J4686" s="42">
        <f>SUMIFS('Sample - Superstore'!U:U,'Sample - Superstore'!$V:$V,$A4686,'Sample - Superstore'!$N:$N,$B4686)</f>
        <v>45.98966068</v>
      </c>
      <c r="N4686" s="40"/>
    </row>
    <row r="4687">
      <c r="A4687" s="41" t="s">
        <v>8642</v>
      </c>
      <c r="B4687" s="36" t="s">
        <v>2096</v>
      </c>
      <c r="C4687" s="36" t="s">
        <v>51</v>
      </c>
      <c r="D4687" s="36" t="s">
        <v>76</v>
      </c>
      <c r="E4687" s="36" t="s">
        <v>2097</v>
      </c>
      <c r="F4687" s="42">
        <f>SUMIFS('Sample - Superstore'!R:R,'Sample - Superstore'!$V:$V,$A4687,'Sample - Superstore'!$N:$N,$B4687)</f>
        <v>18.368</v>
      </c>
      <c r="G4687" s="43" t="str">
        <f>IF(OR($F4687&lt;Lower_Limit,$F4687&gt;Upper_Limit),TRUE,IF($F4687&gt;Upper_percentile,"P99",IF($F4687&lt;Lower_percentile,"P01","")))</f>
        <v/>
      </c>
      <c r="H4687" s="44">
        <f>SUMIFS('Sample - Superstore'!S:S,'Sample - Superstore'!$V:$V,$A4687,'Sample - Superstore'!$N:$N,$B4687)</f>
        <v>4</v>
      </c>
      <c r="I4687" s="45">
        <f>SUMIFS('Sample - Superstore'!T:T,'Sample - Superstore'!$V:$V,$A4687,'Sample - Superstore'!$N:$N,$B4687)</f>
        <v>0.2</v>
      </c>
      <c r="J4687" s="42">
        <f>SUMIFS('Sample - Superstore'!U:U,'Sample - Superstore'!$V:$V,$A4687,'Sample - Superstore'!$N:$N,$B4687)</f>
        <v>5.9696</v>
      </c>
      <c r="N4687" s="40"/>
    </row>
    <row r="4688">
      <c r="A4688" s="41" t="s">
        <v>8642</v>
      </c>
      <c r="B4688" s="36" t="s">
        <v>5588</v>
      </c>
      <c r="C4688" s="36" t="s">
        <v>35</v>
      </c>
      <c r="D4688" s="36" t="s">
        <v>73</v>
      </c>
      <c r="E4688" s="36" t="s">
        <v>5589</v>
      </c>
      <c r="F4688" s="42">
        <f>SUMIFS('Sample - Superstore'!R:R,'Sample - Superstore'!$V:$V,$A4688,'Sample - Superstore'!$N:$N,$B4688)</f>
        <v>486.368</v>
      </c>
      <c r="G4688" s="43" t="str">
        <f>IF(OR($F4688&lt;Lower_Limit,$F4688&gt;Upper_Limit),TRUE,IF($F4688&gt;Upper_percentile,"P99",IF($F4688&lt;Lower_percentile,"P01","")))</f>
        <v/>
      </c>
      <c r="H4688" s="44">
        <f>SUMIFS('Sample - Superstore'!S:S,'Sample - Superstore'!$V:$V,$A4688,'Sample - Superstore'!$N:$N,$B4688)</f>
        <v>4</v>
      </c>
      <c r="I4688" s="45">
        <f>SUMIFS('Sample - Superstore'!T:T,'Sample - Superstore'!$V:$V,$A4688,'Sample - Superstore'!$N:$N,$B4688)</f>
        <v>0.2</v>
      </c>
      <c r="J4688" s="42">
        <f>SUMIFS('Sample - Superstore'!U:U,'Sample - Superstore'!$V:$V,$A4688,'Sample - Superstore'!$N:$N,$B4688)</f>
        <v>36.4776</v>
      </c>
      <c r="N4688" s="40"/>
    </row>
    <row r="4689">
      <c r="A4689" s="41" t="s">
        <v>8642</v>
      </c>
      <c r="B4689" s="36" t="s">
        <v>5851</v>
      </c>
      <c r="C4689" s="36" t="s">
        <v>39</v>
      </c>
      <c r="D4689" s="36" t="s">
        <v>85</v>
      </c>
      <c r="E4689" s="36" t="s">
        <v>5852</v>
      </c>
      <c r="F4689" s="42">
        <f>SUMIFS('Sample - Superstore'!R:R,'Sample - Superstore'!$V:$V,$A4689,'Sample - Superstore'!$N:$N,$B4689)</f>
        <v>295.4218072</v>
      </c>
      <c r="G4689" s="43" t="str">
        <f>IF(OR($F4689&lt;Lower_Limit,$F4689&gt;Upper_Limit),TRUE,IF($F4689&gt;Upper_percentile,"P99",IF($F4689&lt;Lower_percentile,"P01","")))</f>
        <v/>
      </c>
      <c r="H4689" s="44">
        <f>SUMIFS('Sample - Superstore'!S:S,'Sample - Superstore'!$V:$V,$A4689,'Sample - Superstore'!$N:$N,$B4689)</f>
        <v>2</v>
      </c>
      <c r="I4689" s="45">
        <f>SUMIFS('Sample - Superstore'!T:T,'Sample - Superstore'!$V:$V,$A4689,'Sample - Superstore'!$N:$N,$B4689)</f>
        <v>0.2</v>
      </c>
      <c r="J4689" s="42">
        <f>SUMIFS('Sample - Superstore'!U:U,'Sample - Superstore'!$V:$V,$A4689,'Sample - Superstore'!$N:$N,$B4689)</f>
        <v>96.01208734</v>
      </c>
      <c r="N4689" s="40"/>
    </row>
    <row r="4690">
      <c r="A4690" s="41" t="s">
        <v>8642</v>
      </c>
      <c r="B4690" s="36" t="s">
        <v>832</v>
      </c>
      <c r="C4690" s="36" t="s">
        <v>51</v>
      </c>
      <c r="D4690" s="36" t="s">
        <v>76</v>
      </c>
      <c r="E4690" s="36" t="s">
        <v>833</v>
      </c>
      <c r="F4690" s="42">
        <f>SUMIFS('Sample - Superstore'!R:R,'Sample - Superstore'!$V:$V,$A4690,'Sample - Superstore'!$N:$N,$B4690)</f>
        <v>23.05779258</v>
      </c>
      <c r="G4690" s="43" t="str">
        <f>IF(OR($F4690&lt;Lower_Limit,$F4690&gt;Upper_Limit),TRUE,IF($F4690&gt;Upper_percentile,"P99",IF($F4690&lt;Lower_percentile,"P01","")))</f>
        <v/>
      </c>
      <c r="H4690" s="44">
        <f>SUMIFS('Sample - Superstore'!S:S,'Sample - Superstore'!$V:$V,$A4690,'Sample - Superstore'!$N:$N,$B4690)</f>
        <v>6</v>
      </c>
      <c r="I4690" s="45">
        <f>SUMIFS('Sample - Superstore'!T:T,'Sample - Superstore'!$V:$V,$A4690,'Sample - Superstore'!$N:$N,$B4690)</f>
        <v>0.9</v>
      </c>
      <c r="J4690" s="42">
        <f>SUMIFS('Sample - Superstore'!U:U,'Sample - Superstore'!$V:$V,$A4690,'Sample - Superstore'!$N:$N,$B4690)</f>
        <v>6.698952112</v>
      </c>
      <c r="N4690" s="40"/>
    </row>
    <row r="4691">
      <c r="A4691" s="41" t="s">
        <v>8642</v>
      </c>
      <c r="B4691" s="36" t="s">
        <v>5786</v>
      </c>
      <c r="C4691" s="36" t="s">
        <v>51</v>
      </c>
      <c r="D4691" s="36" t="s">
        <v>93</v>
      </c>
      <c r="E4691" s="36" t="s">
        <v>5787</v>
      </c>
      <c r="F4691" s="42">
        <f>SUMIFS('Sample - Superstore'!R:R,'Sample - Superstore'!$V:$V,$A4691,'Sample - Superstore'!$N:$N,$B4691)</f>
        <v>17.23281693</v>
      </c>
      <c r="G4691" s="43" t="str">
        <f>IF(OR($F4691&lt;Lower_Limit,$F4691&gt;Upper_Limit),TRUE,IF($F4691&gt;Upper_percentile,"P99",IF($F4691&lt;Lower_percentile,"P01","")))</f>
        <v/>
      </c>
      <c r="H4691" s="44">
        <f>SUMIFS('Sample - Superstore'!S:S,'Sample - Superstore'!$V:$V,$A4691,'Sample - Superstore'!$N:$N,$B4691)</f>
        <v>2</v>
      </c>
      <c r="I4691" s="45">
        <f>SUMIFS('Sample - Superstore'!T:T,'Sample - Superstore'!$V:$V,$A4691,'Sample - Superstore'!$N:$N,$B4691)</f>
        <v>0.2</v>
      </c>
      <c r="J4691" s="42">
        <f>SUMIFS('Sample - Superstore'!U:U,'Sample - Superstore'!$V:$V,$A4691,'Sample - Superstore'!$N:$N,$B4691)</f>
        <v>1.29246127</v>
      </c>
      <c r="N4691" s="40"/>
    </row>
    <row r="4692">
      <c r="A4692" s="41" t="s">
        <v>8642</v>
      </c>
      <c r="B4692" s="36" t="s">
        <v>1413</v>
      </c>
      <c r="C4692" s="36" t="s">
        <v>51</v>
      </c>
      <c r="D4692" s="36" t="s">
        <v>124</v>
      </c>
      <c r="E4692" s="36" t="s">
        <v>1414</v>
      </c>
      <c r="F4692" s="42">
        <f>SUMIFS('Sample - Superstore'!R:R,'Sample - Superstore'!$V:$V,$A4692,'Sample - Superstore'!$N:$N,$B4692)</f>
        <v>3.266940512</v>
      </c>
      <c r="G4692" s="43" t="str">
        <f>IF(OR($F4692&lt;Lower_Limit,$F4692&gt;Upper_Limit),TRUE,IF($F4692&gt;Upper_percentile,"P99",IF($F4692&lt;Lower_percentile,"P01","")))</f>
        <v/>
      </c>
      <c r="H4692" s="44">
        <f>SUMIFS('Sample - Superstore'!S:S,'Sample - Superstore'!$V:$V,$A4692,'Sample - Superstore'!$N:$N,$B4692)</f>
        <v>2</v>
      </c>
      <c r="I4692" s="45">
        <f>SUMIFS('Sample - Superstore'!T:T,'Sample - Superstore'!$V:$V,$A4692,'Sample - Superstore'!$N:$N,$B4692)</f>
        <v>0.2</v>
      </c>
      <c r="J4692" s="42">
        <f>SUMIFS('Sample - Superstore'!U:U,'Sample - Superstore'!$V:$V,$A4692,'Sample - Superstore'!$N:$N,$B4692)</f>
        <v>1.143429179</v>
      </c>
      <c r="N4692" s="40"/>
    </row>
    <row r="4693">
      <c r="A4693" s="41" t="s">
        <v>8642</v>
      </c>
      <c r="B4693" s="36" t="s">
        <v>8001</v>
      </c>
      <c r="C4693" s="36" t="s">
        <v>39</v>
      </c>
      <c r="D4693" s="36" t="s">
        <v>446</v>
      </c>
      <c r="E4693" s="36" t="s">
        <v>8002</v>
      </c>
      <c r="F4693" s="42">
        <f>SUMIFS('Sample - Superstore'!R:R,'Sample - Superstore'!$V:$V,$A4693,'Sample - Superstore'!$N:$N,$B4693)</f>
        <v>2476.49728</v>
      </c>
      <c r="G4693" s="43" t="str">
        <f>IF(OR($F4693&lt;Lower_Limit,$F4693&gt;Upper_Limit),TRUE,IF($F4693&gt;Upper_percentile,"P99",IF($F4693&lt;Lower_percentile,"P01","")))</f>
        <v/>
      </c>
      <c r="H4693" s="44">
        <f>SUMIFS('Sample - Superstore'!S:S,'Sample - Superstore'!$V:$V,$A4693,'Sample - Superstore'!$N:$N,$B4693)</f>
        <v>4</v>
      </c>
      <c r="I4693" s="45">
        <f>SUMIFS('Sample - Superstore'!T:T,'Sample - Superstore'!$V:$V,$A4693,'Sample - Superstore'!$N:$N,$B4693)</f>
        <v>0.5</v>
      </c>
      <c r="J4693" s="42">
        <f>SUMIFS('Sample - Superstore'!U:U,'Sample - Superstore'!$V:$V,$A4693,'Sample - Superstore'!$N:$N,$B4693)</f>
        <v>-1188.718694</v>
      </c>
      <c r="N4693" s="40"/>
    </row>
    <row r="4694">
      <c r="A4694" s="41" t="s">
        <v>8642</v>
      </c>
      <c r="B4694" s="36" t="s">
        <v>3755</v>
      </c>
      <c r="C4694" s="36" t="s">
        <v>51</v>
      </c>
      <c r="D4694" s="36" t="s">
        <v>283</v>
      </c>
      <c r="E4694" s="36" t="s">
        <v>3756</v>
      </c>
      <c r="F4694" s="42">
        <f>SUMIFS('Sample - Superstore'!R:R,'Sample - Superstore'!$V:$V,$A4694,'Sample - Superstore'!$N:$N,$B4694)</f>
        <v>51.39878883</v>
      </c>
      <c r="G4694" s="43" t="str">
        <f>IF(OR($F4694&lt;Lower_Limit,$F4694&gt;Upper_Limit),TRUE,IF($F4694&gt;Upper_percentile,"P99",IF($F4694&lt;Lower_percentile,"P01","")))</f>
        <v/>
      </c>
      <c r="H4694" s="44">
        <f>SUMIFS('Sample - Superstore'!S:S,'Sample - Superstore'!$V:$V,$A4694,'Sample - Superstore'!$N:$N,$B4694)</f>
        <v>2</v>
      </c>
      <c r="I4694" s="45">
        <f>SUMIFS('Sample - Superstore'!T:T,'Sample - Superstore'!$V:$V,$A4694,'Sample - Superstore'!$N:$N,$B4694)</f>
        <v>0.2</v>
      </c>
      <c r="J4694" s="42">
        <f>SUMIFS('Sample - Superstore'!U:U,'Sample - Superstore'!$V:$V,$A4694,'Sample - Superstore'!$N:$N,$B4694)</f>
        <v>4.497394023</v>
      </c>
      <c r="N4694" s="40"/>
    </row>
    <row r="4695">
      <c r="A4695" s="41" t="s">
        <v>8642</v>
      </c>
      <c r="B4695" s="36" t="s">
        <v>1624</v>
      </c>
      <c r="C4695" s="36" t="s">
        <v>51</v>
      </c>
      <c r="D4695" s="36" t="s">
        <v>124</v>
      </c>
      <c r="E4695" s="36" t="s">
        <v>1625</v>
      </c>
      <c r="F4695" s="42">
        <f>SUMIFS('Sample - Superstore'!R:R,'Sample - Superstore'!$V:$V,$A4695,'Sample - Superstore'!$N:$N,$B4695)</f>
        <v>2.949456161</v>
      </c>
      <c r="G4695" s="43" t="str">
        <f>IF(OR($F4695&lt;Lower_Limit,$F4695&gt;Upper_Limit),TRUE,IF($F4695&gt;Upper_percentile,"P99",IF($F4695&lt;Lower_percentile,"P01","")))</f>
        <v/>
      </c>
      <c r="H4695" s="44">
        <f>SUMIFS('Sample - Superstore'!S:S,'Sample - Superstore'!$V:$V,$A4695,'Sample - Superstore'!$N:$N,$B4695)</f>
        <v>2</v>
      </c>
      <c r="I4695" s="45">
        <f>SUMIFS('Sample - Superstore'!T:T,'Sample - Superstore'!$V:$V,$A4695,'Sample - Superstore'!$N:$N,$B4695)</f>
        <v>0.2</v>
      </c>
      <c r="J4695" s="42">
        <f>SUMIFS('Sample - Superstore'!U:U,'Sample - Superstore'!$V:$V,$A4695,'Sample - Superstore'!$N:$N,$B4695)</f>
        <v>0.9954414542</v>
      </c>
      <c r="N4695" s="40"/>
    </row>
    <row r="4696">
      <c r="A4696" s="41" t="s">
        <v>8642</v>
      </c>
      <c r="B4696" s="36" t="s">
        <v>1959</v>
      </c>
      <c r="C4696" s="36" t="s">
        <v>51</v>
      </c>
      <c r="D4696" s="36" t="s">
        <v>297</v>
      </c>
      <c r="E4696" s="36" t="s">
        <v>1960</v>
      </c>
      <c r="F4696" s="42">
        <f>SUMIFS('Sample - Superstore'!R:R,'Sample - Superstore'!$V:$V,$A4696,'Sample - Superstore'!$N:$N,$B4696)</f>
        <v>30.23828807</v>
      </c>
      <c r="G4696" s="43" t="str">
        <f>IF(OR($F4696&lt;Lower_Limit,$F4696&gt;Upper_Limit),TRUE,IF($F4696&gt;Upper_percentile,"P99",IF($F4696&lt;Lower_percentile,"P01","")))</f>
        <v/>
      </c>
      <c r="H4696" s="44">
        <f>SUMIFS('Sample - Superstore'!S:S,'Sample - Superstore'!$V:$V,$A4696,'Sample - Superstore'!$N:$N,$B4696)</f>
        <v>2</v>
      </c>
      <c r="I4696" s="45">
        <f>SUMIFS('Sample - Superstore'!T:T,'Sample - Superstore'!$V:$V,$A4696,'Sample - Superstore'!$N:$N,$B4696)</f>
        <v>0.2</v>
      </c>
      <c r="J4696" s="42">
        <f>SUMIFS('Sample - Superstore'!U:U,'Sample - Superstore'!$V:$V,$A4696,'Sample - Superstore'!$N:$N,$B4696)</f>
        <v>11.33935802</v>
      </c>
      <c r="N4696" s="40"/>
    </row>
    <row r="4697">
      <c r="A4697" s="41" t="s">
        <v>8642</v>
      </c>
      <c r="B4697" s="36" t="s">
        <v>4525</v>
      </c>
      <c r="C4697" s="36" t="s">
        <v>35</v>
      </c>
      <c r="D4697" s="36" t="s">
        <v>73</v>
      </c>
      <c r="E4697" s="36" t="s">
        <v>4526</v>
      </c>
      <c r="F4697" s="42">
        <f>SUMIFS('Sample - Superstore'!R:R,'Sample - Superstore'!$V:$V,$A4697,'Sample - Superstore'!$N:$N,$B4697)</f>
        <v>2196.911579</v>
      </c>
      <c r="G4697" s="43" t="str">
        <f>IF(OR($F4697&lt;Lower_Limit,$F4697&gt;Upper_Limit),TRUE,IF($F4697&gt;Upper_percentile,"P99",IF($F4697&lt;Lower_percentile,"P01","")))</f>
        <v/>
      </c>
      <c r="H4697" s="44">
        <f>SUMIFS('Sample - Superstore'!S:S,'Sample - Superstore'!$V:$V,$A4697,'Sample - Superstore'!$N:$N,$B4697)</f>
        <v>10</v>
      </c>
      <c r="I4697" s="45">
        <f>SUMIFS('Sample - Superstore'!T:T,'Sample - Superstore'!$V:$V,$A4697,'Sample - Superstore'!$N:$N,$B4697)</f>
        <v>0.4</v>
      </c>
      <c r="J4697" s="42">
        <f>SUMIFS('Sample - Superstore'!U:U,'Sample - Superstore'!$V:$V,$A4697,'Sample - Superstore'!$N:$N,$B4697)</f>
        <v>307.9492209</v>
      </c>
      <c r="N4697" s="40"/>
    </row>
    <row r="4698">
      <c r="A4698" s="41" t="s">
        <v>8642</v>
      </c>
      <c r="B4698" s="36" t="s">
        <v>5242</v>
      </c>
      <c r="C4698" s="36" t="s">
        <v>39</v>
      </c>
      <c r="D4698" s="36" t="s">
        <v>40</v>
      </c>
      <c r="E4698" s="36" t="s">
        <v>5243</v>
      </c>
      <c r="F4698" s="42">
        <f>SUMIFS('Sample - Superstore'!R:R,'Sample - Superstore'!$V:$V,$A4698,'Sample - Superstore'!$N:$N,$B4698)</f>
        <v>418.4435937</v>
      </c>
      <c r="G4698" s="43" t="str">
        <f>IF(OR($F4698&lt;Lower_Limit,$F4698&gt;Upper_Limit),TRUE,IF($F4698&gt;Upper_percentile,"P99",IF($F4698&lt;Lower_percentile,"P01","")))</f>
        <v/>
      </c>
      <c r="H4698" s="44">
        <f>SUMIFS('Sample - Superstore'!S:S,'Sample - Superstore'!$V:$V,$A4698,'Sample - Superstore'!$N:$N,$B4698)</f>
        <v>5</v>
      </c>
      <c r="I4698" s="45">
        <f>SUMIFS('Sample - Superstore'!T:T,'Sample - Superstore'!$V:$V,$A4698,'Sample - Superstore'!$N:$N,$B4698)</f>
        <v>0.2</v>
      </c>
      <c r="J4698" s="42">
        <f>SUMIFS('Sample - Superstore'!U:U,'Sample - Superstore'!$V:$V,$A4698,'Sample - Superstore'!$N:$N,$B4698)</f>
        <v>36.61381445</v>
      </c>
      <c r="N4698" s="40"/>
    </row>
    <row r="4699">
      <c r="A4699" s="41" t="s">
        <v>8642</v>
      </c>
      <c r="B4699" s="36" t="s">
        <v>7623</v>
      </c>
      <c r="C4699" s="36" t="s">
        <v>39</v>
      </c>
      <c r="D4699" s="36" t="s">
        <v>61</v>
      </c>
      <c r="E4699" s="36" t="s">
        <v>7624</v>
      </c>
      <c r="F4699" s="42">
        <f>SUMIFS('Sample - Superstore'!R:R,'Sample - Superstore'!$V:$V,$A4699,'Sample - Superstore'!$N:$N,$B4699)</f>
        <v>29.69524228</v>
      </c>
      <c r="G4699" s="43" t="str">
        <f>IF(OR($F4699&lt;Lower_Limit,$F4699&gt;Upper_Limit),TRUE,IF($F4699&gt;Upper_percentile,"P99",IF($F4699&lt;Lower_percentile,"P01","")))</f>
        <v/>
      </c>
      <c r="H4699" s="44">
        <f>SUMIFS('Sample - Superstore'!S:S,'Sample - Superstore'!$V:$V,$A4699,'Sample - Superstore'!$N:$N,$B4699)</f>
        <v>3</v>
      </c>
      <c r="I4699" s="45">
        <f>SUMIFS('Sample - Superstore'!T:T,'Sample - Superstore'!$V:$V,$A4699,'Sample - Superstore'!$N:$N,$B4699)</f>
        <v>0.2</v>
      </c>
      <c r="J4699" s="42">
        <f>SUMIFS('Sample - Superstore'!U:U,'Sample - Superstore'!$V:$V,$A4699,'Sample - Superstore'!$N:$N,$B4699)</f>
        <v>4.825476871</v>
      </c>
      <c r="N4699" s="40"/>
    </row>
    <row r="4700">
      <c r="A4700" s="41" t="s">
        <v>8642</v>
      </c>
      <c r="B4700" s="36" t="s">
        <v>7513</v>
      </c>
      <c r="C4700" s="36" t="s">
        <v>39</v>
      </c>
      <c r="D4700" s="36" t="s">
        <v>40</v>
      </c>
      <c r="E4700" s="36" t="s">
        <v>7514</v>
      </c>
      <c r="F4700" s="42">
        <f>SUMIFS('Sample - Superstore'!R:R,'Sample - Superstore'!$V:$V,$A4700,'Sample - Superstore'!$N:$N,$B4700)</f>
        <v>44.68026676</v>
      </c>
      <c r="G4700" s="43" t="str">
        <f>IF(OR($F4700&lt;Lower_Limit,$F4700&gt;Upper_Limit),TRUE,IF($F4700&gt;Upper_percentile,"P99",IF($F4700&lt;Lower_percentile,"P01","")))</f>
        <v/>
      </c>
      <c r="H4700" s="44">
        <f>SUMIFS('Sample - Superstore'!S:S,'Sample - Superstore'!$V:$V,$A4700,'Sample - Superstore'!$N:$N,$B4700)</f>
        <v>9</v>
      </c>
      <c r="I4700" s="45">
        <f>SUMIFS('Sample - Superstore'!T:T,'Sample - Superstore'!$V:$V,$A4700,'Sample - Superstore'!$N:$N,$B4700)</f>
        <v>0.2</v>
      </c>
      <c r="J4700" s="42">
        <f>SUMIFS('Sample - Superstore'!U:U,'Sample - Superstore'!$V:$V,$A4700,'Sample - Superstore'!$N:$N,$B4700)</f>
        <v>-10.05306002</v>
      </c>
      <c r="N4700" s="40"/>
    </row>
    <row r="4701">
      <c r="A4701" s="41" t="s">
        <v>8642</v>
      </c>
      <c r="B4701" s="36" t="s">
        <v>75</v>
      </c>
      <c r="C4701" s="36" t="s">
        <v>51</v>
      </c>
      <c r="D4701" s="36" t="s">
        <v>76</v>
      </c>
      <c r="E4701" s="36" t="s">
        <v>77</v>
      </c>
      <c r="F4701" s="42">
        <f>SUMIFS('Sample - Superstore'!R:R,'Sample - Superstore'!$V:$V,$A4701,'Sample - Superstore'!$N:$N,$B4701)</f>
        <v>1.093194125</v>
      </c>
      <c r="G4701" s="43" t="str">
        <f>IF(OR($F4701&lt;Lower_Limit,$F4701&gt;Upper_Limit),TRUE,IF($F4701&gt;Upper_percentile,"P99",IF($F4701&lt;Lower_percentile,"P01","")))</f>
        <v>P01</v>
      </c>
      <c r="H4701" s="44">
        <f>SUMIFS('Sample - Superstore'!S:S,'Sample - Superstore'!$V:$V,$A4701,'Sample - Superstore'!$N:$N,$B4701)</f>
        <v>2</v>
      </c>
      <c r="I4701" s="45">
        <f>SUMIFS('Sample - Superstore'!T:T,'Sample - Superstore'!$V:$V,$A4701,'Sample - Superstore'!$N:$N,$B4701)</f>
        <v>0.7</v>
      </c>
      <c r="J4701" s="42">
        <f>SUMIFS('Sample - Superstore'!U:U,'Sample - Superstore'!$V:$V,$A4701,'Sample - Superstore'!$N:$N,$B4701)</f>
        <v>-0.9109951038</v>
      </c>
      <c r="N4701" s="40"/>
    </row>
    <row r="4702">
      <c r="A4702" s="41" t="s">
        <v>8642</v>
      </c>
      <c r="B4702" s="36" t="s">
        <v>2123</v>
      </c>
      <c r="C4702" s="36" t="s">
        <v>51</v>
      </c>
      <c r="D4702" s="36" t="s">
        <v>297</v>
      </c>
      <c r="E4702" s="36" t="s">
        <v>2124</v>
      </c>
      <c r="F4702" s="42">
        <f>SUMIFS('Sample - Superstore'!R:R,'Sample - Superstore'!$V:$V,$A4702,'Sample - Superstore'!$N:$N,$B4702)</f>
        <v>1.514939705</v>
      </c>
      <c r="G4702" s="43" t="str">
        <f>IF(OR($F4702&lt;Lower_Limit,$F4702&gt;Upper_Limit),TRUE,IF($F4702&gt;Upper_percentile,"P99",IF($F4702&lt;Lower_percentile,"P01","")))</f>
        <v>P01</v>
      </c>
      <c r="H4702" s="44">
        <f>SUMIFS('Sample - Superstore'!S:S,'Sample - Superstore'!$V:$V,$A4702,'Sample - Superstore'!$N:$N,$B4702)</f>
        <v>2</v>
      </c>
      <c r="I4702" s="45">
        <f>SUMIFS('Sample - Superstore'!T:T,'Sample - Superstore'!$V:$V,$A4702,'Sample - Superstore'!$N:$N,$B4702)</f>
        <v>0.2</v>
      </c>
      <c r="J4702" s="42">
        <f>SUMIFS('Sample - Superstore'!U:U,'Sample - Superstore'!$V:$V,$A4702,'Sample - Superstore'!$N:$N,$B4702)</f>
        <v>0.5302288968</v>
      </c>
      <c r="N4702" s="40"/>
    </row>
    <row r="4703">
      <c r="A4703" s="41" t="s">
        <v>8642</v>
      </c>
      <c r="B4703" s="36" t="s">
        <v>8008</v>
      </c>
      <c r="C4703" s="36" t="s">
        <v>51</v>
      </c>
      <c r="D4703" s="36" t="s">
        <v>76</v>
      </c>
      <c r="E4703" s="36" t="s">
        <v>8009</v>
      </c>
      <c r="F4703" s="42">
        <f>SUMIFS('Sample - Superstore'!R:R,'Sample - Superstore'!$V:$V,$A4703,'Sample - Superstore'!$N:$N,$B4703)</f>
        <v>1.797952263</v>
      </c>
      <c r="G4703" s="43" t="str">
        <f>IF(OR($F4703&lt;Lower_Limit,$F4703&gt;Upper_Limit),TRUE,IF($F4703&gt;Upper_percentile,"P99",IF($F4703&lt;Lower_percentile,"P01","")))</f>
        <v>P01</v>
      </c>
      <c r="H4703" s="44">
        <f>SUMIFS('Sample - Superstore'!S:S,'Sample - Superstore'!$V:$V,$A4703,'Sample - Superstore'!$N:$N,$B4703)</f>
        <v>2</v>
      </c>
      <c r="I4703" s="45">
        <f>SUMIFS('Sample - Superstore'!T:T,'Sample - Superstore'!$V:$V,$A4703,'Sample - Superstore'!$N:$N,$B4703)</f>
        <v>0.8</v>
      </c>
      <c r="J4703" s="42">
        <f>SUMIFS('Sample - Superstore'!U:U,'Sample - Superstore'!$V:$V,$A4703,'Sample - Superstore'!$N:$N,$B4703)</f>
        <v>-2.966621235</v>
      </c>
      <c r="N4703" s="40"/>
    </row>
    <row r="4704">
      <c r="A4704" s="41" t="s">
        <v>8642</v>
      </c>
      <c r="B4704" s="36" t="s">
        <v>1779</v>
      </c>
      <c r="C4704" s="36" t="s">
        <v>51</v>
      </c>
      <c r="D4704" s="36" t="s">
        <v>76</v>
      </c>
      <c r="E4704" s="36" t="s">
        <v>1780</v>
      </c>
      <c r="F4704" s="42">
        <f>SUMIFS('Sample - Superstore'!R:R,'Sample - Superstore'!$V:$V,$A4704,'Sample - Superstore'!$N:$N,$B4704)</f>
        <v>5.291700412</v>
      </c>
      <c r="G4704" s="43" t="str">
        <f>IF(OR($F4704&lt;Lower_Limit,$F4704&gt;Upper_Limit),TRUE,IF($F4704&gt;Upper_percentile,"P99",IF($F4704&lt;Lower_percentile,"P01","")))</f>
        <v/>
      </c>
      <c r="H4704" s="44">
        <f>SUMIFS('Sample - Superstore'!S:S,'Sample - Superstore'!$V:$V,$A4704,'Sample - Superstore'!$N:$N,$B4704)</f>
        <v>4</v>
      </c>
      <c r="I4704" s="45">
        <f>SUMIFS('Sample - Superstore'!T:T,'Sample - Superstore'!$V:$V,$A4704,'Sample - Superstore'!$N:$N,$B4704)</f>
        <v>0.8</v>
      </c>
      <c r="J4704" s="42">
        <f>SUMIFS('Sample - Superstore'!U:U,'Sample - Superstore'!$V:$V,$A4704,'Sample - Superstore'!$N:$N,$B4704)</f>
        <v>-8.202135638</v>
      </c>
      <c r="N4704" s="40"/>
    </row>
    <row r="4705">
      <c r="A4705" s="41" t="s">
        <v>8642</v>
      </c>
      <c r="B4705" s="36" t="s">
        <v>1240</v>
      </c>
      <c r="C4705" s="36" t="s">
        <v>51</v>
      </c>
      <c r="D4705" s="36" t="s">
        <v>52</v>
      </c>
      <c r="E4705" s="36" t="s">
        <v>1241</v>
      </c>
      <c r="F4705" s="42">
        <f>SUMIFS('Sample - Superstore'!R:R,'Sample - Superstore'!$V:$V,$A4705,'Sample - Superstore'!$N:$N,$B4705)</f>
        <v>67.36191605</v>
      </c>
      <c r="G4705" s="43" t="str">
        <f>IF(OR($F4705&lt;Lower_Limit,$F4705&gt;Upper_Limit),TRUE,IF($F4705&gt;Upper_percentile,"P99",IF($F4705&lt;Lower_percentile,"P01","")))</f>
        <v/>
      </c>
      <c r="H4705" s="44">
        <f>SUMIFS('Sample - Superstore'!S:S,'Sample - Superstore'!$V:$V,$A4705,'Sample - Superstore'!$N:$N,$B4705)</f>
        <v>3</v>
      </c>
      <c r="I4705" s="45">
        <f>SUMIFS('Sample - Superstore'!T:T,'Sample - Superstore'!$V:$V,$A4705,'Sample - Superstore'!$N:$N,$B4705)</f>
        <v>0.2</v>
      </c>
      <c r="J4705" s="42">
        <f>SUMIFS('Sample - Superstore'!U:U,'Sample - Superstore'!$V:$V,$A4705,'Sample - Superstore'!$N:$N,$B4705)</f>
        <v>-15.99845506</v>
      </c>
      <c r="N4705" s="40"/>
    </row>
    <row r="4706">
      <c r="A4706" s="41" t="s">
        <v>8642</v>
      </c>
      <c r="B4706" s="36" t="s">
        <v>4627</v>
      </c>
      <c r="C4706" s="36" t="s">
        <v>39</v>
      </c>
      <c r="D4706" s="36" t="s">
        <v>61</v>
      </c>
      <c r="E4706" s="36" t="s">
        <v>4628</v>
      </c>
      <c r="F4706" s="42">
        <f>SUMIFS('Sample - Superstore'!R:R,'Sample - Superstore'!$V:$V,$A4706,'Sample - Superstore'!$N:$N,$B4706)</f>
        <v>90.30623868</v>
      </c>
      <c r="G4706" s="43" t="str">
        <f>IF(OR($F4706&lt;Lower_Limit,$F4706&gt;Upper_Limit),TRUE,IF($F4706&gt;Upper_percentile,"P99",IF($F4706&lt;Lower_percentile,"P01","")))</f>
        <v/>
      </c>
      <c r="H4706" s="44">
        <f>SUMIFS('Sample - Superstore'!S:S,'Sample - Superstore'!$V:$V,$A4706,'Sample - Superstore'!$N:$N,$B4706)</f>
        <v>4</v>
      </c>
      <c r="I4706" s="45">
        <f>SUMIFS('Sample - Superstore'!T:T,'Sample - Superstore'!$V:$V,$A4706,'Sample - Superstore'!$N:$N,$B4706)</f>
        <v>0.2</v>
      </c>
      <c r="J4706" s="42">
        <f>SUMIFS('Sample - Superstore'!U:U,'Sample - Superstore'!$V:$V,$A4706,'Sample - Superstore'!$N:$N,$B4706)</f>
        <v>-7.901795885</v>
      </c>
      <c r="N4706" s="40"/>
    </row>
    <row r="4707">
      <c r="A4707" s="41" t="s">
        <v>8642</v>
      </c>
      <c r="B4707" s="36" t="s">
        <v>485</v>
      </c>
      <c r="C4707" s="36" t="s">
        <v>51</v>
      </c>
      <c r="D4707" s="36" t="s">
        <v>52</v>
      </c>
      <c r="E4707" s="36" t="s">
        <v>486</v>
      </c>
      <c r="F4707" s="42">
        <f>SUMIFS('Sample - Superstore'!R:R,'Sample - Superstore'!$V:$V,$A4707,'Sample - Superstore'!$N:$N,$B4707)</f>
        <v>248.1787062</v>
      </c>
      <c r="G4707" s="43" t="str">
        <f>IF(OR($F4707&lt;Lower_Limit,$F4707&gt;Upper_Limit),TRUE,IF($F4707&gt;Upper_percentile,"P99",IF($F4707&lt;Lower_percentile,"P01","")))</f>
        <v/>
      </c>
      <c r="H4707" s="44">
        <f>SUMIFS('Sample - Superstore'!S:S,'Sample - Superstore'!$V:$V,$A4707,'Sample - Superstore'!$N:$N,$B4707)</f>
        <v>3</v>
      </c>
      <c r="I4707" s="45">
        <f>SUMIFS('Sample - Superstore'!T:T,'Sample - Superstore'!$V:$V,$A4707,'Sample - Superstore'!$N:$N,$B4707)</f>
        <v>0.2</v>
      </c>
      <c r="J4707" s="42">
        <f>SUMIFS('Sample - Superstore'!U:U,'Sample - Superstore'!$V:$V,$A4707,'Sample - Superstore'!$N:$N,$B4707)</f>
        <v>-55.84020889</v>
      </c>
      <c r="N4707" s="40"/>
    </row>
    <row r="4708">
      <c r="A4708" s="41" t="s">
        <v>8642</v>
      </c>
      <c r="B4708" s="36" t="s">
        <v>6675</v>
      </c>
      <c r="C4708" s="36" t="s">
        <v>51</v>
      </c>
      <c r="D4708" s="36" t="s">
        <v>93</v>
      </c>
      <c r="E4708" s="36" t="s">
        <v>6676</v>
      </c>
      <c r="F4708" s="42">
        <f>SUMIFS('Sample - Superstore'!R:R,'Sample - Superstore'!$V:$V,$A4708,'Sample - Superstore'!$N:$N,$B4708)</f>
        <v>1.329600363</v>
      </c>
      <c r="G4708" s="43" t="str">
        <f>IF(OR($F4708&lt;Lower_Limit,$F4708&gt;Upper_Limit),TRUE,IF($F4708&gt;Upper_percentile,"P99",IF($F4708&lt;Lower_percentile,"P01","")))</f>
        <v>P01</v>
      </c>
      <c r="H4708" s="44">
        <f>SUMIFS('Sample - Superstore'!S:S,'Sample - Superstore'!$V:$V,$A4708,'Sample - Superstore'!$N:$N,$B4708)</f>
        <v>2</v>
      </c>
      <c r="I4708" s="45">
        <f>SUMIFS('Sample - Superstore'!T:T,'Sample - Superstore'!$V:$V,$A4708,'Sample - Superstore'!$N:$N,$B4708)</f>
        <v>0</v>
      </c>
      <c r="J4708" s="42">
        <f>SUMIFS('Sample - Superstore'!U:U,'Sample - Superstore'!$V:$V,$A4708,'Sample - Superstore'!$N:$N,$B4708)</f>
        <v>0.4387681197</v>
      </c>
      <c r="N4708" s="40"/>
    </row>
    <row r="4709">
      <c r="A4709" s="41" t="s">
        <v>8642</v>
      </c>
      <c r="B4709" s="36" t="s">
        <v>563</v>
      </c>
      <c r="C4709" s="36" t="s">
        <v>51</v>
      </c>
      <c r="D4709" s="36" t="s">
        <v>76</v>
      </c>
      <c r="E4709" s="36" t="s">
        <v>564</v>
      </c>
      <c r="F4709" s="42">
        <f>SUMIFS('Sample - Superstore'!R:R,'Sample - Superstore'!$V:$V,$A4709,'Sample - Superstore'!$N:$N,$B4709)</f>
        <v>22.76953086</v>
      </c>
      <c r="G4709" s="43" t="str">
        <f>IF(OR($F4709&lt;Lower_Limit,$F4709&gt;Upper_Limit),TRUE,IF($F4709&gt;Upper_percentile,"P99",IF($F4709&lt;Lower_percentile,"P01","")))</f>
        <v/>
      </c>
      <c r="H4709" s="44">
        <f>SUMIFS('Sample - Superstore'!S:S,'Sample - Superstore'!$V:$V,$A4709,'Sample - Superstore'!$N:$N,$B4709)</f>
        <v>7</v>
      </c>
      <c r="I4709" s="45">
        <f>SUMIFS('Sample - Superstore'!T:T,'Sample - Superstore'!$V:$V,$A4709,'Sample - Superstore'!$N:$N,$B4709)</f>
        <v>0.9</v>
      </c>
      <c r="J4709" s="42">
        <f>SUMIFS('Sample - Superstore'!U:U,'Sample - Superstore'!$V:$V,$A4709,'Sample - Superstore'!$N:$N,$B4709)</f>
        <v>5.047966667</v>
      </c>
      <c r="N4709" s="40"/>
    </row>
    <row r="4710">
      <c r="A4710" s="41" t="s">
        <v>8642</v>
      </c>
      <c r="B4710" s="36" t="s">
        <v>6960</v>
      </c>
      <c r="C4710" s="36" t="s">
        <v>51</v>
      </c>
      <c r="D4710" s="36" t="s">
        <v>52</v>
      </c>
      <c r="E4710" s="36" t="s">
        <v>6961</v>
      </c>
      <c r="F4710" s="42">
        <f>SUMIFS('Sample - Superstore'!R:R,'Sample - Superstore'!$V:$V,$A4710,'Sample - Superstore'!$N:$N,$B4710)</f>
        <v>243.992</v>
      </c>
      <c r="G4710" s="43" t="str">
        <f>IF(OR($F4710&lt;Lower_Limit,$F4710&gt;Upper_Limit),TRUE,IF($F4710&gt;Upper_percentile,"P99",IF($F4710&lt;Lower_percentile,"P01","")))</f>
        <v/>
      </c>
      <c r="H4710" s="44">
        <f>SUMIFS('Sample - Superstore'!S:S,'Sample - Superstore'!$V:$V,$A4710,'Sample - Superstore'!$N:$N,$B4710)</f>
        <v>7</v>
      </c>
      <c r="I4710" s="45">
        <f>SUMIFS('Sample - Superstore'!T:T,'Sample - Superstore'!$V:$V,$A4710,'Sample - Superstore'!$N:$N,$B4710)</f>
        <v>0.2</v>
      </c>
      <c r="J4710" s="42">
        <f>SUMIFS('Sample - Superstore'!U:U,'Sample - Superstore'!$V:$V,$A4710,'Sample - Superstore'!$N:$N,$B4710)</f>
        <v>30.499</v>
      </c>
      <c r="N4710" s="40"/>
    </row>
    <row r="4711">
      <c r="A4711" s="41" t="s">
        <v>8642</v>
      </c>
      <c r="B4711" s="36" t="s">
        <v>3662</v>
      </c>
      <c r="C4711" s="36" t="s">
        <v>39</v>
      </c>
      <c r="D4711" s="36" t="s">
        <v>61</v>
      </c>
      <c r="E4711" s="36" t="s">
        <v>3663</v>
      </c>
      <c r="F4711" s="42">
        <f>SUMIFS('Sample - Superstore'!R:R,'Sample - Superstore'!$V:$V,$A4711,'Sample - Superstore'!$N:$N,$B4711)</f>
        <v>159.99</v>
      </c>
      <c r="G4711" s="43" t="str">
        <f>IF(OR($F4711&lt;Lower_Limit,$F4711&gt;Upper_Limit),TRUE,IF($F4711&gt;Upper_percentile,"P99",IF($F4711&lt;Lower_percentile,"P01","")))</f>
        <v/>
      </c>
      <c r="H4711" s="44">
        <f>SUMIFS('Sample - Superstore'!S:S,'Sample - Superstore'!$V:$V,$A4711,'Sample - Superstore'!$N:$N,$B4711)</f>
        <v>1</v>
      </c>
      <c r="I4711" s="45">
        <f>SUMIFS('Sample - Superstore'!T:T,'Sample - Superstore'!$V:$V,$A4711,'Sample - Superstore'!$N:$N,$B4711)</f>
        <v>0</v>
      </c>
      <c r="J4711" s="42">
        <f>SUMIFS('Sample - Superstore'!U:U,'Sample - Superstore'!$V:$V,$A4711,'Sample - Superstore'!$N:$N,$B4711)</f>
        <v>54.3966</v>
      </c>
      <c r="N4711" s="40"/>
    </row>
    <row r="4712">
      <c r="A4712" s="41" t="s">
        <v>8642</v>
      </c>
      <c r="B4712" s="36" t="s">
        <v>3750</v>
      </c>
      <c r="C4712" s="36" t="s">
        <v>39</v>
      </c>
      <c r="D4712" s="36" t="s">
        <v>61</v>
      </c>
      <c r="E4712" s="36" t="s">
        <v>3751</v>
      </c>
      <c r="F4712" s="42">
        <f>SUMIFS('Sample - Superstore'!R:R,'Sample - Superstore'!$V:$V,$A4712,'Sample - Superstore'!$N:$N,$B4712)</f>
        <v>499.1308642</v>
      </c>
      <c r="G4712" s="43" t="str">
        <f>IF(OR($F4712&lt;Lower_Limit,$F4712&gt;Upper_Limit),TRUE,IF($F4712&gt;Upper_percentile,"P99",IF($F4712&lt;Lower_percentile,"P01","")))</f>
        <v/>
      </c>
      <c r="H4712" s="44">
        <f>SUMIFS('Sample - Superstore'!S:S,'Sample - Superstore'!$V:$V,$A4712,'Sample - Superstore'!$N:$N,$B4712)</f>
        <v>5</v>
      </c>
      <c r="I4712" s="45">
        <f>SUMIFS('Sample - Superstore'!T:T,'Sample - Superstore'!$V:$V,$A4712,'Sample - Superstore'!$N:$N,$B4712)</f>
        <v>0</v>
      </c>
      <c r="J4712" s="42">
        <f>SUMIFS('Sample - Superstore'!U:U,'Sample - Superstore'!$V:$V,$A4712,'Sample - Superstore'!$N:$N,$B4712)</f>
        <v>219.6175802</v>
      </c>
      <c r="N4712" s="40"/>
    </row>
    <row r="4713">
      <c r="A4713" s="41" t="s">
        <v>8642</v>
      </c>
      <c r="B4713" s="36" t="s">
        <v>5095</v>
      </c>
      <c r="C4713" s="36" t="s">
        <v>51</v>
      </c>
      <c r="D4713" s="36" t="s">
        <v>76</v>
      </c>
      <c r="E4713" s="36" t="s">
        <v>5096</v>
      </c>
      <c r="F4713" s="42">
        <f>SUMIFS('Sample - Superstore'!R:R,'Sample - Superstore'!$V:$V,$A4713,'Sample - Superstore'!$N:$N,$B4713)</f>
        <v>20.47618107</v>
      </c>
      <c r="G4713" s="43" t="str">
        <f>IF(OR($F4713&lt;Lower_Limit,$F4713&gt;Upper_Limit),TRUE,IF($F4713&gt;Upper_percentile,"P99",IF($F4713&lt;Lower_percentile,"P01","")))</f>
        <v/>
      </c>
      <c r="H4713" s="44">
        <f>SUMIFS('Sample - Superstore'!S:S,'Sample - Superstore'!$V:$V,$A4713,'Sample - Superstore'!$N:$N,$B4713)</f>
        <v>5</v>
      </c>
      <c r="I4713" s="45">
        <f>SUMIFS('Sample - Superstore'!T:T,'Sample - Superstore'!$V:$V,$A4713,'Sample - Superstore'!$N:$N,$B4713)</f>
        <v>0.8</v>
      </c>
      <c r="J4713" s="42">
        <f>SUMIFS('Sample - Superstore'!U:U,'Sample - Superstore'!$V:$V,$A4713,'Sample - Superstore'!$N:$N,$B4713)</f>
        <v>-32.76188971</v>
      </c>
      <c r="N4713" s="40"/>
    </row>
    <row r="4714">
      <c r="A4714" s="41" t="s">
        <v>8642</v>
      </c>
      <c r="B4714" s="36" t="s">
        <v>1792</v>
      </c>
      <c r="C4714" s="36" t="s">
        <v>39</v>
      </c>
      <c r="D4714" s="36" t="s">
        <v>40</v>
      </c>
      <c r="E4714" s="36" t="s">
        <v>1793</v>
      </c>
      <c r="F4714" s="42">
        <f>SUMIFS('Sample - Superstore'!R:R,'Sample - Superstore'!$V:$V,$A4714,'Sample - Superstore'!$N:$N,$B4714)</f>
        <v>629.4452148</v>
      </c>
      <c r="G4714" s="43" t="str">
        <f>IF(OR($F4714&lt;Lower_Limit,$F4714&gt;Upper_Limit),TRUE,IF($F4714&gt;Upper_percentile,"P99",IF($F4714&lt;Lower_percentile,"P01","")))</f>
        <v/>
      </c>
      <c r="H4714" s="44">
        <f>SUMIFS('Sample - Superstore'!S:S,'Sample - Superstore'!$V:$V,$A4714,'Sample - Superstore'!$N:$N,$B4714)</f>
        <v>4</v>
      </c>
      <c r="I4714" s="45">
        <f>SUMIFS('Sample - Superstore'!T:T,'Sample - Superstore'!$V:$V,$A4714,'Sample - Superstore'!$N:$N,$B4714)</f>
        <v>0.2</v>
      </c>
      <c r="J4714" s="42">
        <f>SUMIFS('Sample - Superstore'!U:U,'Sample - Superstore'!$V:$V,$A4714,'Sample - Superstore'!$N:$N,$B4714)</f>
        <v>70.81258667</v>
      </c>
      <c r="N4714" s="40"/>
    </row>
    <row r="4715">
      <c r="A4715" s="41" t="s">
        <v>8642</v>
      </c>
      <c r="B4715" s="36" t="s">
        <v>4880</v>
      </c>
      <c r="C4715" s="36" t="s">
        <v>51</v>
      </c>
      <c r="D4715" s="36" t="s">
        <v>124</v>
      </c>
      <c r="E4715" s="36" t="s">
        <v>4881</v>
      </c>
      <c r="F4715" s="42">
        <f>SUMIFS('Sample - Superstore'!R:R,'Sample - Superstore'!$V:$V,$A4715,'Sample - Superstore'!$N:$N,$B4715)</f>
        <v>12.96</v>
      </c>
      <c r="G4715" s="43" t="str">
        <f>IF(OR($F4715&lt;Lower_Limit,$F4715&gt;Upper_Limit),TRUE,IF($F4715&gt;Upper_percentile,"P99",IF($F4715&lt;Lower_percentile,"P01","")))</f>
        <v/>
      </c>
      <c r="H4715" s="44">
        <f>SUMIFS('Sample - Superstore'!S:S,'Sample - Superstore'!$V:$V,$A4715,'Sample - Superstore'!$N:$N,$B4715)</f>
        <v>2</v>
      </c>
      <c r="I4715" s="45">
        <f>SUMIFS('Sample - Superstore'!T:T,'Sample - Superstore'!$V:$V,$A4715,'Sample - Superstore'!$N:$N,$B4715)</f>
        <v>0</v>
      </c>
      <c r="J4715" s="42">
        <f>SUMIFS('Sample - Superstore'!U:U,'Sample - Superstore'!$V:$V,$A4715,'Sample - Superstore'!$N:$N,$B4715)</f>
        <v>6.2208</v>
      </c>
      <c r="N4715" s="40"/>
    </row>
    <row r="4716">
      <c r="A4716" s="41" t="s">
        <v>8642</v>
      </c>
      <c r="B4716" s="36" t="s">
        <v>5380</v>
      </c>
      <c r="C4716" s="36" t="s">
        <v>51</v>
      </c>
      <c r="D4716" s="36" t="s">
        <v>76</v>
      </c>
      <c r="E4716" s="36" t="s">
        <v>5381</v>
      </c>
      <c r="F4716" s="42">
        <f>SUMIFS('Sample - Superstore'!R:R,'Sample - Superstore'!$V:$V,$A4716,'Sample - Superstore'!$N:$N,$B4716)</f>
        <v>210.3668938</v>
      </c>
      <c r="G4716" s="43" t="str">
        <f>IF(OR($F4716&lt;Lower_Limit,$F4716&gt;Upper_Limit),TRUE,IF($F4716&gt;Upper_percentile,"P99",IF($F4716&lt;Lower_percentile,"P01","")))</f>
        <v/>
      </c>
      <c r="H4716" s="44">
        <f>SUMIFS('Sample - Superstore'!S:S,'Sample - Superstore'!$V:$V,$A4716,'Sample - Superstore'!$N:$N,$B4716)</f>
        <v>6</v>
      </c>
      <c r="I4716" s="45">
        <f>SUMIFS('Sample - Superstore'!T:T,'Sample - Superstore'!$V:$V,$A4716,'Sample - Superstore'!$N:$N,$B4716)</f>
        <v>0.2</v>
      </c>
      <c r="J4716" s="42">
        <f>SUMIFS('Sample - Superstore'!U:U,'Sample - Superstore'!$V:$V,$A4716,'Sample - Superstore'!$N:$N,$B4716)</f>
        <v>70.99882667</v>
      </c>
      <c r="N4716" s="40"/>
    </row>
    <row r="4717">
      <c r="A4717" s="41" t="s">
        <v>8642</v>
      </c>
      <c r="B4717" s="36" t="s">
        <v>5899</v>
      </c>
      <c r="C4717" s="36" t="s">
        <v>35</v>
      </c>
      <c r="D4717" s="36" t="s">
        <v>73</v>
      </c>
      <c r="E4717" s="36" t="s">
        <v>5900</v>
      </c>
      <c r="F4717" s="42">
        <f>SUMIFS('Sample - Superstore'!R:R,'Sample - Superstore'!$V:$V,$A4717,'Sample - Superstore'!$N:$N,$B4717)</f>
        <v>212.6814815</v>
      </c>
      <c r="G4717" s="43" t="str">
        <f>IF(OR($F4717&lt;Lower_Limit,$F4717&gt;Upper_Limit),TRUE,IF($F4717&gt;Upper_percentile,"P99",IF($F4717&lt;Lower_percentile,"P01","")))</f>
        <v/>
      </c>
      <c r="H4717" s="44">
        <f>SUMIFS('Sample - Superstore'!S:S,'Sample - Superstore'!$V:$V,$A4717,'Sample - Superstore'!$N:$N,$B4717)</f>
        <v>2</v>
      </c>
      <c r="I4717" s="45">
        <f>SUMIFS('Sample - Superstore'!T:T,'Sample - Superstore'!$V:$V,$A4717,'Sample - Superstore'!$N:$N,$B4717)</f>
        <v>0.4</v>
      </c>
      <c r="J4717" s="42">
        <f>SUMIFS('Sample - Superstore'!U:U,'Sample - Superstore'!$V:$V,$A4717,'Sample - Superstore'!$N:$N,$B4717)</f>
        <v>-85.07259259</v>
      </c>
      <c r="N4717" s="40"/>
    </row>
    <row r="4718">
      <c r="A4718" s="41" t="s">
        <v>8642</v>
      </c>
      <c r="B4718" s="36" t="s">
        <v>2741</v>
      </c>
      <c r="C4718" s="36" t="s">
        <v>51</v>
      </c>
      <c r="D4718" s="36" t="s">
        <v>124</v>
      </c>
      <c r="E4718" s="36" t="s">
        <v>2742</v>
      </c>
      <c r="F4718" s="42">
        <f>SUMIFS('Sample - Superstore'!R:R,'Sample - Superstore'!$V:$V,$A4718,'Sample - Superstore'!$N:$N,$B4718)</f>
        <v>16.55466667</v>
      </c>
      <c r="G4718" s="43" t="str">
        <f>IF(OR($F4718&lt;Lower_Limit,$F4718&gt;Upper_Limit),TRUE,IF($F4718&gt;Upper_percentile,"P99",IF($F4718&lt;Lower_percentile,"P01","")))</f>
        <v/>
      </c>
      <c r="H4718" s="44">
        <f>SUMIFS('Sample - Superstore'!S:S,'Sample - Superstore'!$V:$V,$A4718,'Sample - Superstore'!$N:$N,$B4718)</f>
        <v>2</v>
      </c>
      <c r="I4718" s="45">
        <f>SUMIFS('Sample - Superstore'!T:T,'Sample - Superstore'!$V:$V,$A4718,'Sample - Superstore'!$N:$N,$B4718)</f>
        <v>0</v>
      </c>
      <c r="J4718" s="42">
        <f>SUMIFS('Sample - Superstore'!U:U,'Sample - Superstore'!$V:$V,$A4718,'Sample - Superstore'!$N:$N,$B4718)</f>
        <v>7.94624</v>
      </c>
      <c r="N4718" s="40"/>
    </row>
    <row r="4719">
      <c r="A4719" s="41" t="s">
        <v>8642</v>
      </c>
      <c r="B4719" s="36" t="s">
        <v>3120</v>
      </c>
      <c r="C4719" s="36" t="s">
        <v>51</v>
      </c>
      <c r="D4719" s="36" t="s">
        <v>124</v>
      </c>
      <c r="E4719" s="36" t="s">
        <v>3121</v>
      </c>
      <c r="F4719" s="42">
        <f>SUMIFS('Sample - Superstore'!R:R,'Sample - Superstore'!$V:$V,$A4719,'Sample - Superstore'!$N:$N,$B4719)</f>
        <v>230.5045597</v>
      </c>
      <c r="G4719" s="43" t="str">
        <f>IF(OR($F4719&lt;Lower_Limit,$F4719&gt;Upper_Limit),TRUE,IF($F4719&gt;Upper_percentile,"P99",IF($F4719&lt;Lower_percentile,"P01","")))</f>
        <v/>
      </c>
      <c r="H4719" s="44">
        <f>SUMIFS('Sample - Superstore'!S:S,'Sample - Superstore'!$V:$V,$A4719,'Sample - Superstore'!$N:$N,$B4719)</f>
        <v>4</v>
      </c>
      <c r="I4719" s="45">
        <f>SUMIFS('Sample - Superstore'!T:T,'Sample - Superstore'!$V:$V,$A4719,'Sample - Superstore'!$N:$N,$B4719)</f>
        <v>0.2</v>
      </c>
      <c r="J4719" s="42">
        <f>SUMIFS('Sample - Superstore'!U:U,'Sample - Superstore'!$V:$V,$A4719,'Sample - Superstore'!$N:$N,$B4719)</f>
        <v>99.10234864</v>
      </c>
      <c r="N4719" s="40"/>
    </row>
    <row r="4720">
      <c r="A4720" s="41" t="s">
        <v>8642</v>
      </c>
      <c r="B4720" s="36" t="s">
        <v>512</v>
      </c>
      <c r="C4720" s="36" t="s">
        <v>39</v>
      </c>
      <c r="D4720" s="36" t="s">
        <v>40</v>
      </c>
      <c r="E4720" s="36" t="s">
        <v>513</v>
      </c>
      <c r="F4720" s="42">
        <f>SUMIFS('Sample - Superstore'!R:R,'Sample - Superstore'!$V:$V,$A4720,'Sample - Superstore'!$N:$N,$B4720)</f>
        <v>127.7110782</v>
      </c>
      <c r="G4720" s="43" t="str">
        <f>IF(OR($F4720&lt;Lower_Limit,$F4720&gt;Upper_Limit),TRUE,IF($F4720&gt;Upper_percentile,"P99",IF($F4720&lt;Lower_percentile,"P01","")))</f>
        <v/>
      </c>
      <c r="H4720" s="44">
        <f>SUMIFS('Sample - Superstore'!S:S,'Sample - Superstore'!$V:$V,$A4720,'Sample - Superstore'!$N:$N,$B4720)</f>
        <v>2</v>
      </c>
      <c r="I4720" s="45">
        <f>SUMIFS('Sample - Superstore'!T:T,'Sample - Superstore'!$V:$V,$A4720,'Sample - Superstore'!$N:$N,$B4720)</f>
        <v>0</v>
      </c>
      <c r="J4720" s="42">
        <f>SUMIFS('Sample - Superstore'!U:U,'Sample - Superstore'!$V:$V,$A4720,'Sample - Superstore'!$N:$N,$B4720)</f>
        <v>5.108443128</v>
      </c>
      <c r="N4720" s="40"/>
    </row>
    <row r="4721">
      <c r="A4721" s="41" t="s">
        <v>8642</v>
      </c>
      <c r="B4721" s="36" t="s">
        <v>4690</v>
      </c>
      <c r="C4721" s="36" t="s">
        <v>51</v>
      </c>
      <c r="D4721" s="36" t="s">
        <v>76</v>
      </c>
      <c r="E4721" s="36" t="s">
        <v>4691</v>
      </c>
      <c r="F4721" s="42">
        <f>SUMIFS('Sample - Superstore'!R:R,'Sample - Superstore'!$V:$V,$A4721,'Sample - Superstore'!$N:$N,$B4721)</f>
        <v>14.5926321</v>
      </c>
      <c r="G4721" s="43" t="str">
        <f>IF(OR($F4721&lt;Lower_Limit,$F4721&gt;Upper_Limit),TRUE,IF($F4721&gt;Upper_percentile,"P99",IF($F4721&lt;Lower_percentile,"P01","")))</f>
        <v/>
      </c>
      <c r="H4721" s="44">
        <f>SUMIFS('Sample - Superstore'!S:S,'Sample - Superstore'!$V:$V,$A4721,'Sample - Superstore'!$N:$N,$B4721)</f>
        <v>1</v>
      </c>
      <c r="I4721" s="45">
        <f>SUMIFS('Sample - Superstore'!T:T,'Sample - Superstore'!$V:$V,$A4721,'Sample - Superstore'!$N:$N,$B4721)</f>
        <v>0.2</v>
      </c>
      <c r="J4721" s="42">
        <f>SUMIFS('Sample - Superstore'!U:U,'Sample - Superstore'!$V:$V,$A4721,'Sample - Superstore'!$N:$N,$B4721)</f>
        <v>4.742605432</v>
      </c>
      <c r="N4721" s="40"/>
    </row>
    <row r="4722">
      <c r="A4722" s="41" t="s">
        <v>8642</v>
      </c>
      <c r="B4722" s="36" t="s">
        <v>4125</v>
      </c>
      <c r="C4722" s="36" t="s">
        <v>35</v>
      </c>
      <c r="D4722" s="36" t="s">
        <v>263</v>
      </c>
      <c r="E4722" s="36" t="s">
        <v>4126</v>
      </c>
      <c r="F4722" s="42">
        <f>SUMIFS('Sample - Superstore'!R:R,'Sample - Superstore'!$V:$V,$A4722,'Sample - Superstore'!$N:$N,$B4722)</f>
        <v>277.5492741</v>
      </c>
      <c r="G4722" s="43" t="str">
        <f>IF(OR($F4722&lt;Lower_Limit,$F4722&gt;Upper_Limit),TRUE,IF($F4722&gt;Upper_percentile,"P99",IF($F4722&lt;Lower_percentile,"P01","")))</f>
        <v/>
      </c>
      <c r="H4722" s="44">
        <f>SUMIFS('Sample - Superstore'!S:S,'Sample - Superstore'!$V:$V,$A4722,'Sample - Superstore'!$N:$N,$B4722)</f>
        <v>4</v>
      </c>
      <c r="I4722" s="45">
        <f>SUMIFS('Sample - Superstore'!T:T,'Sample - Superstore'!$V:$V,$A4722,'Sample - Superstore'!$N:$N,$B4722)</f>
        <v>0.3</v>
      </c>
      <c r="J4722" s="42">
        <f>SUMIFS('Sample - Superstore'!U:U,'Sample - Superstore'!$V:$V,$A4722,'Sample - Superstore'!$N:$N,$B4722)</f>
        <v>40.87899621</v>
      </c>
      <c r="N4722" s="40"/>
    </row>
    <row r="4723">
      <c r="A4723" s="41" t="s">
        <v>8642</v>
      </c>
      <c r="B4723" s="36" t="s">
        <v>6229</v>
      </c>
      <c r="C4723" s="36" t="s">
        <v>35</v>
      </c>
      <c r="D4723" s="36" t="s">
        <v>121</v>
      </c>
      <c r="E4723" s="36" t="s">
        <v>6230</v>
      </c>
      <c r="F4723" s="42">
        <f>SUMIFS('Sample - Superstore'!R:R,'Sample - Superstore'!$V:$V,$A4723,'Sample - Superstore'!$N:$N,$B4723)</f>
        <v>129.5249383</v>
      </c>
      <c r="G4723" s="43" t="str">
        <f>IF(OR($F4723&lt;Lower_Limit,$F4723&gt;Upper_Limit),TRUE,IF($F4723&gt;Upper_percentile,"P99",IF($F4723&lt;Lower_percentile,"P01","")))</f>
        <v/>
      </c>
      <c r="H4723" s="44">
        <f>SUMIFS('Sample - Superstore'!S:S,'Sample - Superstore'!$V:$V,$A4723,'Sample - Superstore'!$N:$N,$B4723)</f>
        <v>5</v>
      </c>
      <c r="I4723" s="45">
        <f>SUMIFS('Sample - Superstore'!T:T,'Sample - Superstore'!$V:$V,$A4723,'Sample - Superstore'!$N:$N,$B4723)</f>
        <v>0</v>
      </c>
      <c r="J4723" s="42">
        <f>SUMIFS('Sample - Superstore'!U:U,'Sample - Superstore'!$V:$V,$A4723,'Sample - Superstore'!$N:$N,$B4723)</f>
        <v>49.21947654</v>
      </c>
      <c r="N4723" s="40"/>
    </row>
    <row r="4724">
      <c r="A4724" s="41" t="s">
        <v>8642</v>
      </c>
      <c r="B4724" s="36" t="s">
        <v>3684</v>
      </c>
      <c r="C4724" s="36" t="s">
        <v>51</v>
      </c>
      <c r="D4724" s="36" t="s">
        <v>124</v>
      </c>
      <c r="E4724" s="36" t="s">
        <v>3685</v>
      </c>
      <c r="F4724" s="42">
        <f>SUMIFS('Sample - Superstore'!R:R,'Sample - Superstore'!$V:$V,$A4724,'Sample - Superstore'!$N:$N,$B4724)</f>
        <v>5.633185185</v>
      </c>
      <c r="G4724" s="43" t="str">
        <f>IF(OR($F4724&lt;Lower_Limit,$F4724&gt;Upper_Limit),TRUE,IF($F4724&gt;Upper_percentile,"P99",IF($F4724&lt;Lower_percentile,"P01","")))</f>
        <v/>
      </c>
      <c r="H4724" s="44">
        <f>SUMIFS('Sample - Superstore'!S:S,'Sample - Superstore'!$V:$V,$A4724,'Sample - Superstore'!$N:$N,$B4724)</f>
        <v>1</v>
      </c>
      <c r="I4724" s="45">
        <f>SUMIFS('Sample - Superstore'!T:T,'Sample - Superstore'!$V:$V,$A4724,'Sample - Superstore'!$N:$N,$B4724)</f>
        <v>0</v>
      </c>
      <c r="J4724" s="42">
        <f>SUMIFS('Sample - Superstore'!U:U,'Sample - Superstore'!$V:$V,$A4724,'Sample - Superstore'!$N:$N,$B4724)</f>
        <v>2.591265185</v>
      </c>
      <c r="N4724" s="40"/>
    </row>
    <row r="4725">
      <c r="A4725" s="41" t="s">
        <v>8642</v>
      </c>
      <c r="B4725" s="36" t="s">
        <v>2201</v>
      </c>
      <c r="C4725" s="36" t="s">
        <v>51</v>
      </c>
      <c r="D4725" s="36" t="s">
        <v>124</v>
      </c>
      <c r="E4725" s="36" t="s">
        <v>404</v>
      </c>
      <c r="F4725" s="42">
        <f>SUMIFS('Sample - Superstore'!R:R,'Sample - Superstore'!$V:$V,$A4725,'Sample - Superstore'!$N:$N,$B4725)</f>
        <v>214.5208889</v>
      </c>
      <c r="G4725" s="43" t="str">
        <f>IF(OR($F4725&lt;Lower_Limit,$F4725&gt;Upper_Limit),TRUE,IF($F4725&gt;Upper_percentile,"P99",IF($F4725&lt;Lower_percentile,"P01","")))</f>
        <v/>
      </c>
      <c r="H4725" s="44">
        <f>SUMIFS('Sample - Superstore'!S:S,'Sample - Superstore'!$V:$V,$A4725,'Sample - Superstore'!$N:$N,$B4725)</f>
        <v>3</v>
      </c>
      <c r="I4725" s="45">
        <f>SUMIFS('Sample - Superstore'!T:T,'Sample - Superstore'!$V:$V,$A4725,'Sample - Superstore'!$N:$N,$B4725)</f>
        <v>0</v>
      </c>
      <c r="J4725" s="42">
        <f>SUMIFS('Sample - Superstore'!U:U,'Sample - Superstore'!$V:$V,$A4725,'Sample - Superstore'!$N:$N,$B4725)</f>
        <v>105.1152356</v>
      </c>
      <c r="N4725" s="40"/>
    </row>
    <row r="4726">
      <c r="A4726" s="41" t="s">
        <v>8642</v>
      </c>
      <c r="B4726" s="36" t="s">
        <v>711</v>
      </c>
      <c r="C4726" s="36" t="s">
        <v>51</v>
      </c>
      <c r="D4726" s="36" t="s">
        <v>76</v>
      </c>
      <c r="E4726" s="36" t="s">
        <v>712</v>
      </c>
      <c r="F4726" s="42">
        <f>SUMIFS('Sample - Superstore'!R:R,'Sample - Superstore'!$V:$V,$A4726,'Sample - Superstore'!$N:$N,$B4726)</f>
        <v>5.682</v>
      </c>
      <c r="G4726" s="43" t="str">
        <f>IF(OR($F4726&lt;Lower_Limit,$F4726&gt;Upper_Limit),TRUE,IF($F4726&gt;Upper_percentile,"P99",IF($F4726&lt;Lower_percentile,"P01","")))</f>
        <v/>
      </c>
      <c r="H4726" s="44">
        <f>SUMIFS('Sample - Superstore'!S:S,'Sample - Superstore'!$V:$V,$A4726,'Sample - Superstore'!$N:$N,$B4726)</f>
        <v>1</v>
      </c>
      <c r="I4726" s="45">
        <f>SUMIFS('Sample - Superstore'!T:T,'Sample - Superstore'!$V:$V,$A4726,'Sample - Superstore'!$N:$N,$B4726)</f>
        <v>0.7</v>
      </c>
      <c r="J4726" s="42">
        <f>SUMIFS('Sample - Superstore'!U:U,'Sample - Superstore'!$V:$V,$A4726,'Sample - Superstore'!$N:$N,$B4726)</f>
        <v>-3.788</v>
      </c>
      <c r="N4726" s="40"/>
    </row>
    <row r="4727">
      <c r="A4727" s="41" t="s">
        <v>8642</v>
      </c>
      <c r="B4727" s="36" t="s">
        <v>8025</v>
      </c>
      <c r="C4727" s="36" t="s">
        <v>51</v>
      </c>
      <c r="D4727" s="36" t="s">
        <v>52</v>
      </c>
      <c r="E4727" s="36" t="s">
        <v>8026</v>
      </c>
      <c r="F4727" s="42">
        <f>SUMIFS('Sample - Superstore'!R:R,'Sample - Superstore'!$V:$V,$A4727,'Sample - Superstore'!$N:$N,$B4727)</f>
        <v>59.11</v>
      </c>
      <c r="G4727" s="43" t="str">
        <f>IF(OR($F4727&lt;Lower_Limit,$F4727&gt;Upper_Limit),TRUE,IF($F4727&gt;Upper_percentile,"P99",IF($F4727&lt;Lower_percentile,"P01","")))</f>
        <v/>
      </c>
      <c r="H4727" s="44">
        <f>SUMIFS('Sample - Superstore'!S:S,'Sample - Superstore'!$V:$V,$A4727,'Sample - Superstore'!$N:$N,$B4727)</f>
        <v>3</v>
      </c>
      <c r="I4727" s="45">
        <f>SUMIFS('Sample - Superstore'!T:T,'Sample - Superstore'!$V:$V,$A4727,'Sample - Superstore'!$N:$N,$B4727)</f>
        <v>0</v>
      </c>
      <c r="J4727" s="42">
        <f>SUMIFS('Sample - Superstore'!U:U,'Sample - Superstore'!$V:$V,$A4727,'Sample - Superstore'!$N:$N,$B4727)</f>
        <v>15.3686</v>
      </c>
      <c r="N4727" s="40"/>
    </row>
    <row r="4728">
      <c r="A4728" s="41" t="s">
        <v>8642</v>
      </c>
      <c r="B4728" s="36" t="s">
        <v>5126</v>
      </c>
      <c r="C4728" s="36" t="s">
        <v>51</v>
      </c>
      <c r="D4728" s="36" t="s">
        <v>124</v>
      </c>
      <c r="E4728" s="36" t="s">
        <v>5127</v>
      </c>
      <c r="F4728" s="42">
        <f>SUMIFS('Sample - Superstore'!R:R,'Sample - Superstore'!$V:$V,$A4728,'Sample - Superstore'!$N:$N,$B4728)</f>
        <v>1.792903885</v>
      </c>
      <c r="G4728" s="43" t="str">
        <f>IF(OR($F4728&lt;Lower_Limit,$F4728&gt;Upper_Limit),TRUE,IF($F4728&gt;Upper_percentile,"P99",IF($F4728&lt;Lower_percentile,"P01","")))</f>
        <v>P01</v>
      </c>
      <c r="H4728" s="44">
        <f>SUMIFS('Sample - Superstore'!S:S,'Sample - Superstore'!$V:$V,$A4728,'Sample - Superstore'!$N:$N,$B4728)</f>
        <v>1</v>
      </c>
      <c r="I4728" s="45">
        <f>SUMIFS('Sample - Superstore'!T:T,'Sample - Superstore'!$V:$V,$A4728,'Sample - Superstore'!$N:$N,$B4728)</f>
        <v>0</v>
      </c>
      <c r="J4728" s="42">
        <f>SUMIFS('Sample - Superstore'!U:U,'Sample - Superstore'!$V:$V,$A4728,'Sample - Superstore'!$N:$N,$B4728)</f>
        <v>0.8785229038</v>
      </c>
      <c r="N4728" s="40"/>
    </row>
    <row r="4729">
      <c r="A4729" s="41" t="s">
        <v>8642</v>
      </c>
      <c r="B4729" s="36" t="s">
        <v>5316</v>
      </c>
      <c r="C4729" s="36" t="s">
        <v>51</v>
      </c>
      <c r="D4729" s="36" t="s">
        <v>205</v>
      </c>
      <c r="E4729" s="36" t="s">
        <v>5317</v>
      </c>
      <c r="F4729" s="42">
        <f>SUMIFS('Sample - Superstore'!R:R,'Sample - Superstore'!$V:$V,$A4729,'Sample - Superstore'!$N:$N,$B4729)</f>
        <v>30.92973827</v>
      </c>
      <c r="G4729" s="43" t="str">
        <f>IF(OR($F4729&lt;Lower_Limit,$F4729&gt;Upper_Limit),TRUE,IF($F4729&gt;Upper_percentile,"P99",IF($F4729&lt;Lower_percentile,"P01","")))</f>
        <v/>
      </c>
      <c r="H4729" s="44">
        <f>SUMIFS('Sample - Superstore'!S:S,'Sample - Superstore'!$V:$V,$A4729,'Sample - Superstore'!$N:$N,$B4729)</f>
        <v>4</v>
      </c>
      <c r="I4729" s="45">
        <f>SUMIFS('Sample - Superstore'!T:T,'Sample - Superstore'!$V:$V,$A4729,'Sample - Superstore'!$N:$N,$B4729)</f>
        <v>0.2</v>
      </c>
      <c r="J4729" s="42">
        <f>SUMIFS('Sample - Superstore'!U:U,'Sample - Superstore'!$V:$V,$A4729,'Sample - Superstore'!$N:$N,$B4729)</f>
        <v>13.16023012</v>
      </c>
      <c r="N4729" s="40"/>
    </row>
    <row r="4730">
      <c r="A4730" s="41" t="s">
        <v>8642</v>
      </c>
      <c r="B4730" s="36" t="s">
        <v>2618</v>
      </c>
      <c r="C4730" s="36" t="s">
        <v>35</v>
      </c>
      <c r="D4730" s="36" t="s">
        <v>121</v>
      </c>
      <c r="E4730" s="36" t="s">
        <v>2619</v>
      </c>
      <c r="F4730" s="42">
        <f>SUMIFS('Sample - Superstore'!R:R,'Sample - Superstore'!$V:$V,$A4730,'Sample - Superstore'!$N:$N,$B4730)</f>
        <v>43.65</v>
      </c>
      <c r="G4730" s="43" t="str">
        <f>IF(OR($F4730&lt;Lower_Limit,$F4730&gt;Upper_Limit),TRUE,IF($F4730&gt;Upper_percentile,"P99",IF($F4730&lt;Lower_percentile,"P01","")))</f>
        <v/>
      </c>
      <c r="H4730" s="44">
        <f>SUMIFS('Sample - Superstore'!S:S,'Sample - Superstore'!$V:$V,$A4730,'Sample - Superstore'!$N:$N,$B4730)</f>
        <v>5</v>
      </c>
      <c r="I4730" s="45">
        <f>SUMIFS('Sample - Superstore'!T:T,'Sample - Superstore'!$V:$V,$A4730,'Sample - Superstore'!$N:$N,$B4730)</f>
        <v>0</v>
      </c>
      <c r="J4730" s="42">
        <f>SUMIFS('Sample - Superstore'!U:U,'Sample - Superstore'!$V:$V,$A4730,'Sample - Superstore'!$N:$N,$B4730)</f>
        <v>14.841</v>
      </c>
      <c r="N4730" s="40"/>
    </row>
    <row r="4731">
      <c r="A4731" s="41" t="s">
        <v>8642</v>
      </c>
      <c r="B4731" s="36" t="s">
        <v>8029</v>
      </c>
      <c r="C4731" s="36" t="s">
        <v>51</v>
      </c>
      <c r="D4731" s="36" t="s">
        <v>93</v>
      </c>
      <c r="E4731" s="36" t="s">
        <v>8030</v>
      </c>
      <c r="F4731" s="42">
        <f>SUMIFS('Sample - Superstore'!R:R,'Sample - Superstore'!$V:$V,$A4731,'Sample - Superstore'!$N:$N,$B4731)</f>
        <v>5.68</v>
      </c>
      <c r="G4731" s="43" t="str">
        <f>IF(OR($F4731&lt;Lower_Limit,$F4731&gt;Upper_Limit),TRUE,IF($F4731&gt;Upper_percentile,"P99",IF($F4731&lt;Lower_percentile,"P01","")))</f>
        <v/>
      </c>
      <c r="H4731" s="44">
        <f>SUMIFS('Sample - Superstore'!S:S,'Sample - Superstore'!$V:$V,$A4731,'Sample - Superstore'!$N:$N,$B4731)</f>
        <v>2</v>
      </c>
      <c r="I4731" s="45">
        <f>SUMIFS('Sample - Superstore'!T:T,'Sample - Superstore'!$V:$V,$A4731,'Sample - Superstore'!$N:$N,$B4731)</f>
        <v>0</v>
      </c>
      <c r="J4731" s="42">
        <f>SUMIFS('Sample - Superstore'!U:U,'Sample - Superstore'!$V:$V,$A4731,'Sample - Superstore'!$N:$N,$B4731)</f>
        <v>1.7608</v>
      </c>
      <c r="N4731" s="40"/>
    </row>
    <row r="4732">
      <c r="A4732" s="41" t="s">
        <v>8642</v>
      </c>
      <c r="B4732" s="36" t="s">
        <v>2584</v>
      </c>
      <c r="C4732" s="36" t="s">
        <v>51</v>
      </c>
      <c r="D4732" s="36" t="s">
        <v>283</v>
      </c>
      <c r="E4732" s="36" t="s">
        <v>2585</v>
      </c>
      <c r="F4732" s="42">
        <f>SUMIFS('Sample - Superstore'!R:R,'Sample - Superstore'!$V:$V,$A4732,'Sample - Superstore'!$N:$N,$B4732)</f>
        <v>154.8599319</v>
      </c>
      <c r="G4732" s="43" t="str">
        <f>IF(OR($F4732&lt;Lower_Limit,$F4732&gt;Upper_Limit),TRUE,IF($F4732&gt;Upper_percentile,"P99",IF($F4732&lt;Lower_percentile,"P01","")))</f>
        <v/>
      </c>
      <c r="H4732" s="44">
        <f>SUMIFS('Sample - Superstore'!S:S,'Sample - Superstore'!$V:$V,$A4732,'Sample - Superstore'!$N:$N,$B4732)</f>
        <v>3</v>
      </c>
      <c r="I4732" s="45">
        <f>SUMIFS('Sample - Superstore'!T:T,'Sample - Superstore'!$V:$V,$A4732,'Sample - Superstore'!$N:$N,$B4732)</f>
        <v>0.2</v>
      </c>
      <c r="J4732" s="42">
        <f>SUMIFS('Sample - Superstore'!U:U,'Sample - Superstore'!$V:$V,$A4732,'Sample - Superstore'!$N:$N,$B4732)</f>
        <v>13.55024404</v>
      </c>
      <c r="N4732" s="40"/>
    </row>
    <row r="4733">
      <c r="A4733" s="41" t="s">
        <v>8642</v>
      </c>
      <c r="B4733" s="36" t="s">
        <v>3579</v>
      </c>
      <c r="C4733" s="36" t="s">
        <v>51</v>
      </c>
      <c r="D4733" s="36" t="s">
        <v>76</v>
      </c>
      <c r="E4733" s="36" t="s">
        <v>3580</v>
      </c>
      <c r="F4733" s="42">
        <f>SUMIFS('Sample - Superstore'!R:R,'Sample - Superstore'!$V:$V,$A4733,'Sample - Superstore'!$N:$N,$B4733)</f>
        <v>4.049402044</v>
      </c>
      <c r="G4733" s="43" t="str">
        <f>IF(OR($F4733&lt;Lower_Limit,$F4733&gt;Upper_Limit),TRUE,IF($F4733&gt;Upper_percentile,"P99",IF($F4733&lt;Lower_percentile,"P01","")))</f>
        <v/>
      </c>
      <c r="H4733" s="44">
        <f>SUMIFS('Sample - Superstore'!S:S,'Sample - Superstore'!$V:$V,$A4733,'Sample - Superstore'!$N:$N,$B4733)</f>
        <v>8</v>
      </c>
      <c r="I4733" s="45">
        <f>SUMIFS('Sample - Superstore'!T:T,'Sample - Superstore'!$V:$V,$A4733,'Sample - Superstore'!$N:$N,$B4733)</f>
        <v>0.7</v>
      </c>
      <c r="J4733" s="42">
        <f>SUMIFS('Sample - Superstore'!U:U,'Sample - Superstore'!$V:$V,$A4733,'Sample - Superstore'!$N:$N,$B4733)</f>
        <v>-3.239521635</v>
      </c>
      <c r="N4733" s="40"/>
    </row>
    <row r="4734">
      <c r="A4734" s="41" t="s">
        <v>8642</v>
      </c>
      <c r="B4734" s="36" t="s">
        <v>3928</v>
      </c>
      <c r="C4734" s="36" t="s">
        <v>35</v>
      </c>
      <c r="D4734" s="36" t="s">
        <v>121</v>
      </c>
      <c r="E4734" s="36" t="s">
        <v>3929</v>
      </c>
      <c r="F4734" s="42">
        <f>SUMIFS('Sample - Superstore'!R:R,'Sample - Superstore'!$V:$V,$A4734,'Sample - Superstore'!$N:$N,$B4734)</f>
        <v>8.761704756</v>
      </c>
      <c r="G4734" s="43" t="str">
        <f>IF(OR($F4734&lt;Lower_Limit,$F4734&gt;Upper_Limit),TRUE,IF($F4734&gt;Upper_percentile,"P99",IF($F4734&lt;Lower_percentile,"P01","")))</f>
        <v/>
      </c>
      <c r="H4734" s="44">
        <f>SUMIFS('Sample - Superstore'!S:S,'Sample - Superstore'!$V:$V,$A4734,'Sample - Superstore'!$N:$N,$B4734)</f>
        <v>2</v>
      </c>
      <c r="I4734" s="45">
        <f>SUMIFS('Sample - Superstore'!T:T,'Sample - Superstore'!$V:$V,$A4734,'Sample - Superstore'!$N:$N,$B4734)</f>
        <v>0.2</v>
      </c>
      <c r="J4734" s="42">
        <f>SUMIFS('Sample - Superstore'!U:U,'Sample - Superstore'!$V:$V,$A4734,'Sample - Superstore'!$N:$N,$B4734)</f>
        <v>1.97138357</v>
      </c>
      <c r="N4734" s="40"/>
    </row>
    <row r="4735">
      <c r="A4735" s="41" t="s">
        <v>8642</v>
      </c>
      <c r="B4735" s="36" t="s">
        <v>628</v>
      </c>
      <c r="C4735" s="36" t="s">
        <v>51</v>
      </c>
      <c r="D4735" s="36" t="s">
        <v>52</v>
      </c>
      <c r="E4735" s="36" t="s">
        <v>629</v>
      </c>
      <c r="F4735" s="42">
        <f>SUMIFS('Sample - Superstore'!R:R,'Sample - Superstore'!$V:$V,$A4735,'Sample - Superstore'!$N:$N,$B4735)</f>
        <v>79.59407794</v>
      </c>
      <c r="G4735" s="43" t="str">
        <f>IF(OR($F4735&lt;Lower_Limit,$F4735&gt;Upper_Limit),TRUE,IF($F4735&gt;Upper_percentile,"P99",IF($F4735&lt;Lower_percentile,"P01","")))</f>
        <v/>
      </c>
      <c r="H4735" s="44">
        <f>SUMIFS('Sample - Superstore'!S:S,'Sample - Superstore'!$V:$V,$A4735,'Sample - Superstore'!$N:$N,$B4735)</f>
        <v>4</v>
      </c>
      <c r="I4735" s="45">
        <f>SUMIFS('Sample - Superstore'!T:T,'Sample - Superstore'!$V:$V,$A4735,'Sample - Superstore'!$N:$N,$B4735)</f>
        <v>0.2</v>
      </c>
      <c r="J4735" s="42">
        <f>SUMIFS('Sample - Superstore'!U:U,'Sample - Superstore'!$V:$V,$A4735,'Sample - Superstore'!$N:$N,$B4735)</f>
        <v>-15.91881559</v>
      </c>
      <c r="N4735" s="40"/>
    </row>
    <row r="4736">
      <c r="A4736" s="41" t="s">
        <v>8642</v>
      </c>
      <c r="B4736" s="36" t="s">
        <v>3247</v>
      </c>
      <c r="C4736" s="36" t="s">
        <v>51</v>
      </c>
      <c r="D4736" s="36" t="s">
        <v>93</v>
      </c>
      <c r="E4736" s="36" t="s">
        <v>3248</v>
      </c>
      <c r="F4736" s="42">
        <f>SUMIFS('Sample - Superstore'!R:R,'Sample - Superstore'!$V:$V,$A4736,'Sample - Superstore'!$N:$N,$B4736)</f>
        <v>17.76111111</v>
      </c>
      <c r="G4736" s="43" t="str">
        <f>IF(OR($F4736&lt;Lower_Limit,$F4736&gt;Upper_Limit),TRUE,IF($F4736&gt;Upper_percentile,"P99",IF($F4736&lt;Lower_percentile,"P01","")))</f>
        <v/>
      </c>
      <c r="H4736" s="44">
        <f>SUMIFS('Sample - Superstore'!S:S,'Sample - Superstore'!$V:$V,$A4736,'Sample - Superstore'!$N:$N,$B4736)</f>
        <v>5</v>
      </c>
      <c r="I4736" s="45">
        <f>SUMIFS('Sample - Superstore'!T:T,'Sample - Superstore'!$V:$V,$A4736,'Sample - Superstore'!$N:$N,$B4736)</f>
        <v>0</v>
      </c>
      <c r="J4736" s="42">
        <f>SUMIFS('Sample - Superstore'!U:U,'Sample - Superstore'!$V:$V,$A4736,'Sample - Superstore'!$N:$N,$B4736)</f>
        <v>4.617888889</v>
      </c>
      <c r="N4736" s="40"/>
    </row>
    <row r="4737">
      <c r="A4737" s="41" t="s">
        <v>8642</v>
      </c>
      <c r="B4737" s="36" t="s">
        <v>732</v>
      </c>
      <c r="C4737" s="36" t="s">
        <v>51</v>
      </c>
      <c r="D4737" s="36" t="s">
        <v>124</v>
      </c>
      <c r="E4737" s="36" t="s">
        <v>404</v>
      </c>
      <c r="F4737" s="42">
        <f>SUMIFS('Sample - Superstore'!R:R,'Sample - Superstore'!$V:$V,$A4737,'Sample - Superstore'!$N:$N,$B4737)</f>
        <v>33.70777778</v>
      </c>
      <c r="G4737" s="43" t="str">
        <f>IF(OR($F4737&lt;Lower_Limit,$F4737&gt;Upper_Limit),TRUE,IF($F4737&gt;Upper_percentile,"P99",IF($F4737&lt;Lower_percentile,"P01","")))</f>
        <v/>
      </c>
      <c r="H4737" s="44">
        <f>SUMIFS('Sample - Superstore'!S:S,'Sample - Superstore'!$V:$V,$A4737,'Sample - Superstore'!$N:$N,$B4737)</f>
        <v>1</v>
      </c>
      <c r="I4737" s="45">
        <f>SUMIFS('Sample - Superstore'!T:T,'Sample - Superstore'!$V:$V,$A4737,'Sample - Superstore'!$N:$N,$B4737)</f>
        <v>0</v>
      </c>
      <c r="J4737" s="42">
        <f>SUMIFS('Sample - Superstore'!U:U,'Sample - Superstore'!$V:$V,$A4737,'Sample - Superstore'!$N:$N,$B4737)</f>
        <v>15.50557778</v>
      </c>
      <c r="N4737" s="40"/>
    </row>
    <row r="4738">
      <c r="A4738" s="41" t="s">
        <v>8642</v>
      </c>
      <c r="B4738" s="36" t="s">
        <v>4949</v>
      </c>
      <c r="C4738" s="36" t="s">
        <v>35</v>
      </c>
      <c r="D4738" s="36" t="s">
        <v>263</v>
      </c>
      <c r="E4738" s="36" t="s">
        <v>4950</v>
      </c>
      <c r="F4738" s="42">
        <f>SUMIFS('Sample - Superstore'!R:R,'Sample - Superstore'!$V:$V,$A4738,'Sample - Superstore'!$N:$N,$B4738)</f>
        <v>407.9048988</v>
      </c>
      <c r="G4738" s="43" t="str">
        <f>IF(OR($F4738&lt;Lower_Limit,$F4738&gt;Upper_Limit),TRUE,IF($F4738&gt;Upper_percentile,"P99",IF($F4738&lt;Lower_percentile,"P01","")))</f>
        <v/>
      </c>
      <c r="H4738" s="44">
        <f>SUMIFS('Sample - Superstore'!S:S,'Sample - Superstore'!$V:$V,$A4738,'Sample - Superstore'!$N:$N,$B4738)</f>
        <v>5</v>
      </c>
      <c r="I4738" s="45">
        <f>SUMIFS('Sample - Superstore'!T:T,'Sample - Superstore'!$V:$V,$A4738,'Sample - Superstore'!$N:$N,$B4738)</f>
        <v>0.6</v>
      </c>
      <c r="J4738" s="42">
        <f>SUMIFS('Sample - Superstore'!U:U,'Sample - Superstore'!$V:$V,$A4738,'Sample - Superstore'!$N:$N,$B4738)</f>
        <v>-99.06261827</v>
      </c>
      <c r="N4738" s="40"/>
    </row>
    <row r="4739">
      <c r="A4739" s="41" t="s">
        <v>8642</v>
      </c>
      <c r="B4739" s="36" t="s">
        <v>403</v>
      </c>
      <c r="C4739" s="36" t="s">
        <v>51</v>
      </c>
      <c r="D4739" s="36" t="s">
        <v>124</v>
      </c>
      <c r="E4739" s="36" t="s">
        <v>404</v>
      </c>
      <c r="F4739" s="42">
        <f>SUMIFS('Sample - Superstore'!R:R,'Sample - Superstore'!$V:$V,$A4739,'Sample - Superstore'!$N:$N,$B4739)</f>
        <v>45.36</v>
      </c>
      <c r="G4739" s="43" t="str">
        <f>IF(OR($F4739&lt;Lower_Limit,$F4739&gt;Upper_Limit),TRUE,IF($F4739&gt;Upper_percentile,"P99",IF($F4739&lt;Lower_percentile,"P01","")))</f>
        <v/>
      </c>
      <c r="H4739" s="44">
        <f>SUMIFS('Sample - Superstore'!S:S,'Sample - Superstore'!$V:$V,$A4739,'Sample - Superstore'!$N:$N,$B4739)</f>
        <v>4</v>
      </c>
      <c r="I4739" s="45">
        <f>SUMIFS('Sample - Superstore'!T:T,'Sample - Superstore'!$V:$V,$A4739,'Sample - Superstore'!$N:$N,$B4739)</f>
        <v>0</v>
      </c>
      <c r="J4739" s="42">
        <f>SUMIFS('Sample - Superstore'!U:U,'Sample - Superstore'!$V:$V,$A4739,'Sample - Superstore'!$N:$N,$B4739)</f>
        <v>22.2264</v>
      </c>
      <c r="N4739" s="40"/>
    </row>
    <row r="4740">
      <c r="A4740" s="41" t="s">
        <v>8642</v>
      </c>
      <c r="B4740" s="36" t="s">
        <v>4469</v>
      </c>
      <c r="C4740" s="36" t="s">
        <v>51</v>
      </c>
      <c r="D4740" s="36" t="s">
        <v>124</v>
      </c>
      <c r="E4740" s="36" t="s">
        <v>4470</v>
      </c>
      <c r="F4740" s="42">
        <f>SUMIFS('Sample - Superstore'!R:R,'Sample - Superstore'!$V:$V,$A4740,'Sample - Superstore'!$N:$N,$B4740)</f>
        <v>26.4</v>
      </c>
      <c r="G4740" s="43" t="str">
        <f>IF(OR($F4740&lt;Lower_Limit,$F4740&gt;Upper_Limit),TRUE,IF($F4740&gt;Upper_percentile,"P99",IF($F4740&lt;Lower_percentile,"P01","")))</f>
        <v/>
      </c>
      <c r="H4740" s="44">
        <f>SUMIFS('Sample - Superstore'!S:S,'Sample - Superstore'!$V:$V,$A4740,'Sample - Superstore'!$N:$N,$B4740)</f>
        <v>5</v>
      </c>
      <c r="I4740" s="45">
        <f>SUMIFS('Sample - Superstore'!T:T,'Sample - Superstore'!$V:$V,$A4740,'Sample - Superstore'!$N:$N,$B4740)</f>
        <v>0</v>
      </c>
      <c r="J4740" s="42">
        <f>SUMIFS('Sample - Superstore'!U:U,'Sample - Superstore'!$V:$V,$A4740,'Sample - Superstore'!$N:$N,$B4740)</f>
        <v>12.672</v>
      </c>
      <c r="N4740" s="40"/>
    </row>
    <row r="4741">
      <c r="A4741" s="41" t="s">
        <v>8642</v>
      </c>
      <c r="B4741" s="36" t="s">
        <v>4811</v>
      </c>
      <c r="C4741" s="36" t="s">
        <v>51</v>
      </c>
      <c r="D4741" s="36" t="s">
        <v>297</v>
      </c>
      <c r="E4741" s="36" t="s">
        <v>4812</v>
      </c>
      <c r="F4741" s="42">
        <f>SUMIFS('Sample - Superstore'!R:R,'Sample - Superstore'!$V:$V,$A4741,'Sample - Superstore'!$N:$N,$B4741)</f>
        <v>41.4</v>
      </c>
      <c r="G4741" s="43" t="str">
        <f>IF(OR($F4741&lt;Lower_Limit,$F4741&gt;Upper_Limit),TRUE,IF($F4741&gt;Upper_percentile,"P99",IF($F4741&lt;Lower_percentile,"P01","")))</f>
        <v/>
      </c>
      <c r="H4741" s="44">
        <f>SUMIFS('Sample - Superstore'!S:S,'Sample - Superstore'!$V:$V,$A4741,'Sample - Superstore'!$N:$N,$B4741)</f>
        <v>4</v>
      </c>
      <c r="I4741" s="45">
        <f>SUMIFS('Sample - Superstore'!T:T,'Sample - Superstore'!$V:$V,$A4741,'Sample - Superstore'!$N:$N,$B4741)</f>
        <v>0</v>
      </c>
      <c r="J4741" s="42">
        <f>SUMIFS('Sample - Superstore'!U:U,'Sample - Superstore'!$V:$V,$A4741,'Sample - Superstore'!$N:$N,$B4741)</f>
        <v>19.872</v>
      </c>
      <c r="N4741" s="40"/>
    </row>
    <row r="4742">
      <c r="A4742" s="41" t="s">
        <v>8642</v>
      </c>
      <c r="B4742" s="36" t="s">
        <v>5271</v>
      </c>
      <c r="C4742" s="36" t="s">
        <v>39</v>
      </c>
      <c r="D4742" s="36" t="s">
        <v>61</v>
      </c>
      <c r="E4742" s="36" t="s">
        <v>5272</v>
      </c>
      <c r="F4742" s="42">
        <f>SUMIFS('Sample - Superstore'!R:R,'Sample - Superstore'!$V:$V,$A4742,'Sample - Superstore'!$N:$N,$B4742)</f>
        <v>16.95</v>
      </c>
      <c r="G4742" s="43" t="str">
        <f>IF(OR($F4742&lt;Lower_Limit,$F4742&gt;Upper_Limit),TRUE,IF($F4742&gt;Upper_percentile,"P99",IF($F4742&lt;Lower_percentile,"P01","")))</f>
        <v/>
      </c>
      <c r="H4742" s="44">
        <f>SUMIFS('Sample - Superstore'!S:S,'Sample - Superstore'!$V:$V,$A4742,'Sample - Superstore'!$N:$N,$B4742)</f>
        <v>1</v>
      </c>
      <c r="I4742" s="45">
        <f>SUMIFS('Sample - Superstore'!T:T,'Sample - Superstore'!$V:$V,$A4742,'Sample - Superstore'!$N:$N,$B4742)</f>
        <v>0</v>
      </c>
      <c r="J4742" s="42">
        <f>SUMIFS('Sample - Superstore'!U:U,'Sample - Superstore'!$V:$V,$A4742,'Sample - Superstore'!$N:$N,$B4742)</f>
        <v>1.017</v>
      </c>
      <c r="N4742" s="40"/>
    </row>
    <row r="4743">
      <c r="A4743" s="41" t="s">
        <v>8642</v>
      </c>
      <c r="B4743" s="36" t="s">
        <v>5669</v>
      </c>
      <c r="C4743" s="36" t="s">
        <v>51</v>
      </c>
      <c r="D4743" s="36" t="s">
        <v>124</v>
      </c>
      <c r="E4743" s="36" t="s">
        <v>5670</v>
      </c>
      <c r="F4743" s="42">
        <f>SUMIFS('Sample - Superstore'!R:R,'Sample - Superstore'!$V:$V,$A4743,'Sample - Superstore'!$N:$N,$B4743)</f>
        <v>407.56</v>
      </c>
      <c r="G4743" s="43" t="str">
        <f>IF(OR($F4743&lt;Lower_Limit,$F4743&gt;Upper_Limit),TRUE,IF($F4743&gt;Upper_percentile,"P99",IF($F4743&lt;Lower_percentile,"P01","")))</f>
        <v/>
      </c>
      <c r="H4743" s="44">
        <f>SUMIFS('Sample - Superstore'!S:S,'Sample - Superstore'!$V:$V,$A4743,'Sample - Superstore'!$N:$N,$B4743)</f>
        <v>9</v>
      </c>
      <c r="I4743" s="45">
        <f>SUMIFS('Sample - Superstore'!T:T,'Sample - Superstore'!$V:$V,$A4743,'Sample - Superstore'!$N:$N,$B4743)</f>
        <v>0</v>
      </c>
      <c r="J4743" s="42">
        <f>SUMIFS('Sample - Superstore'!U:U,'Sample - Superstore'!$V:$V,$A4743,'Sample - Superstore'!$N:$N,$B4743)</f>
        <v>191.5532</v>
      </c>
      <c r="N4743" s="40"/>
    </row>
    <row r="4744">
      <c r="A4744" s="41" t="s">
        <v>8642</v>
      </c>
      <c r="B4744" s="36" t="s">
        <v>3732</v>
      </c>
      <c r="C4744" s="36" t="s">
        <v>35</v>
      </c>
      <c r="D4744" s="36" t="s">
        <v>263</v>
      </c>
      <c r="E4744" s="36" t="s">
        <v>3733</v>
      </c>
      <c r="F4744" s="42">
        <f>SUMIFS('Sample - Superstore'!R:R,'Sample - Superstore'!$V:$V,$A4744,'Sample - Superstore'!$N:$N,$B4744)</f>
        <v>1348.704</v>
      </c>
      <c r="G4744" s="43" t="str">
        <f>IF(OR($F4744&lt;Lower_Limit,$F4744&gt;Upper_Limit),TRUE,IF($F4744&gt;Upper_percentile,"P99",IF($F4744&lt;Lower_percentile,"P01","")))</f>
        <v/>
      </c>
      <c r="H4744" s="44">
        <f>SUMIFS('Sample - Superstore'!S:S,'Sample - Superstore'!$V:$V,$A4744,'Sample - Superstore'!$N:$N,$B4744)</f>
        <v>6</v>
      </c>
      <c r="I4744" s="45">
        <f>SUMIFS('Sample - Superstore'!T:T,'Sample - Superstore'!$V:$V,$A4744,'Sample - Superstore'!$N:$N,$B4744)</f>
        <v>0.4</v>
      </c>
      <c r="J4744" s="42">
        <f>SUMIFS('Sample - Superstore'!U:U,'Sample - Superstore'!$V:$V,$A4744,'Sample - Superstore'!$N:$N,$B4744)</f>
        <v>-219.1644</v>
      </c>
      <c r="N4744" s="40"/>
    </row>
    <row r="4745">
      <c r="A4745" s="41" t="s">
        <v>8642</v>
      </c>
      <c r="B4745" s="36" t="s">
        <v>1983</v>
      </c>
      <c r="C4745" s="36" t="s">
        <v>39</v>
      </c>
      <c r="D4745" s="36" t="s">
        <v>61</v>
      </c>
      <c r="E4745" s="36" t="s">
        <v>1984</v>
      </c>
      <c r="F4745" s="42">
        <f>SUMIFS('Sample - Superstore'!R:R,'Sample - Superstore'!$V:$V,$A4745,'Sample - Superstore'!$N:$N,$B4745)</f>
        <v>108.96</v>
      </c>
      <c r="G4745" s="43" t="str">
        <f>IF(OR($F4745&lt;Lower_Limit,$F4745&gt;Upper_Limit),TRUE,IF($F4745&gt;Upper_percentile,"P99",IF($F4745&lt;Lower_percentile,"P01","")))</f>
        <v/>
      </c>
      <c r="H4745" s="44">
        <f>SUMIFS('Sample - Superstore'!S:S,'Sample - Superstore'!$V:$V,$A4745,'Sample - Superstore'!$N:$N,$B4745)</f>
        <v>3</v>
      </c>
      <c r="I4745" s="45">
        <f>SUMIFS('Sample - Superstore'!T:T,'Sample - Superstore'!$V:$V,$A4745,'Sample - Superstore'!$N:$N,$B4745)</f>
        <v>0</v>
      </c>
      <c r="J4745" s="42">
        <f>SUMIFS('Sample - Superstore'!U:U,'Sample - Superstore'!$V:$V,$A4745,'Sample - Superstore'!$N:$N,$B4745)</f>
        <v>32.688</v>
      </c>
      <c r="N4745" s="40"/>
    </row>
    <row r="4746">
      <c r="A4746" s="41" t="s">
        <v>8642</v>
      </c>
      <c r="B4746" s="36" t="s">
        <v>2465</v>
      </c>
      <c r="C4746" s="36" t="s">
        <v>35</v>
      </c>
      <c r="D4746" s="36" t="s">
        <v>121</v>
      </c>
      <c r="E4746" s="36" t="s">
        <v>2466</v>
      </c>
      <c r="F4746" s="42">
        <f>SUMIFS('Sample - Superstore'!R:R,'Sample - Superstore'!$V:$V,$A4746,'Sample - Superstore'!$N:$N,$B4746)</f>
        <v>39.04888889</v>
      </c>
      <c r="G4746" s="43" t="str">
        <f>IF(OR($F4746&lt;Lower_Limit,$F4746&gt;Upper_Limit),TRUE,IF($F4746&gt;Upper_percentile,"P99",IF($F4746&lt;Lower_percentile,"P01","")))</f>
        <v/>
      </c>
      <c r="H4746" s="44">
        <f>SUMIFS('Sample - Superstore'!S:S,'Sample - Superstore'!$V:$V,$A4746,'Sample - Superstore'!$N:$N,$B4746)</f>
        <v>5</v>
      </c>
      <c r="I4746" s="45">
        <f>SUMIFS('Sample - Superstore'!T:T,'Sample - Superstore'!$V:$V,$A4746,'Sample - Superstore'!$N:$N,$B4746)</f>
        <v>0.6</v>
      </c>
      <c r="J4746" s="42">
        <f>SUMIFS('Sample - Superstore'!U:U,'Sample - Superstore'!$V:$V,$A4746,'Sample - Superstore'!$N:$N,$B4746)</f>
        <v>-25.38177778</v>
      </c>
      <c r="N4746" s="40"/>
    </row>
    <row r="4747">
      <c r="A4747" s="41" t="s">
        <v>8642</v>
      </c>
      <c r="B4747" s="36" t="s">
        <v>2932</v>
      </c>
      <c r="C4747" s="36" t="s">
        <v>51</v>
      </c>
      <c r="D4747" s="36" t="s">
        <v>76</v>
      </c>
      <c r="E4747" s="36" t="s">
        <v>2933</v>
      </c>
      <c r="F4747" s="42">
        <f>SUMIFS('Sample - Superstore'!R:R,'Sample - Superstore'!$V:$V,$A4747,'Sample - Superstore'!$N:$N,$B4747)</f>
        <v>1.594666667</v>
      </c>
      <c r="G4747" s="43" t="str">
        <f>IF(OR($F4747&lt;Lower_Limit,$F4747&gt;Upper_Limit),TRUE,IF($F4747&gt;Upper_percentile,"P99",IF($F4747&lt;Lower_percentile,"P01","")))</f>
        <v>P01</v>
      </c>
      <c r="H4747" s="44">
        <f>SUMIFS('Sample - Superstore'!S:S,'Sample - Superstore'!$V:$V,$A4747,'Sample - Superstore'!$N:$N,$B4747)</f>
        <v>2</v>
      </c>
      <c r="I4747" s="45">
        <f>SUMIFS('Sample - Superstore'!T:T,'Sample - Superstore'!$V:$V,$A4747,'Sample - Superstore'!$N:$N,$B4747)</f>
        <v>0.8</v>
      </c>
      <c r="J4747" s="42">
        <f>SUMIFS('Sample - Superstore'!U:U,'Sample - Superstore'!$V:$V,$A4747,'Sample - Superstore'!$N:$N,$B4747)</f>
        <v>-2.471733333</v>
      </c>
      <c r="N4747" s="40"/>
    </row>
    <row r="4748">
      <c r="A4748" s="41" t="s">
        <v>8642</v>
      </c>
      <c r="B4748" s="36" t="s">
        <v>5430</v>
      </c>
      <c r="C4748" s="36" t="s">
        <v>51</v>
      </c>
      <c r="D4748" s="36" t="s">
        <v>52</v>
      </c>
      <c r="E4748" s="36" t="s">
        <v>5431</v>
      </c>
      <c r="F4748" s="42">
        <f>SUMIFS('Sample - Superstore'!R:R,'Sample - Superstore'!$V:$V,$A4748,'Sample - Superstore'!$N:$N,$B4748)</f>
        <v>23.20444444</v>
      </c>
      <c r="G4748" s="43" t="str">
        <f>IF(OR($F4748&lt;Lower_Limit,$F4748&gt;Upper_Limit),TRUE,IF($F4748&gt;Upper_percentile,"P99",IF($F4748&lt;Lower_percentile,"P01","")))</f>
        <v/>
      </c>
      <c r="H4748" s="44">
        <f>SUMIFS('Sample - Superstore'!S:S,'Sample - Superstore'!$V:$V,$A4748,'Sample - Superstore'!$N:$N,$B4748)</f>
        <v>2</v>
      </c>
      <c r="I4748" s="45">
        <f>SUMIFS('Sample - Superstore'!T:T,'Sample - Superstore'!$V:$V,$A4748,'Sample - Superstore'!$N:$N,$B4748)</f>
        <v>0.2</v>
      </c>
      <c r="J4748" s="42">
        <f>SUMIFS('Sample - Superstore'!U:U,'Sample - Superstore'!$V:$V,$A4748,'Sample - Superstore'!$N:$N,$B4748)</f>
        <v>2.320444444</v>
      </c>
      <c r="N4748" s="40"/>
    </row>
    <row r="4749">
      <c r="A4749" s="41" t="s">
        <v>8642</v>
      </c>
      <c r="B4749" s="36" t="s">
        <v>1278</v>
      </c>
      <c r="C4749" s="36" t="s">
        <v>39</v>
      </c>
      <c r="D4749" s="36" t="s">
        <v>61</v>
      </c>
      <c r="E4749" s="36" t="s">
        <v>1279</v>
      </c>
      <c r="F4749" s="42">
        <f>SUMIFS('Sample - Superstore'!R:R,'Sample - Superstore'!$V:$V,$A4749,'Sample - Superstore'!$N:$N,$B4749)</f>
        <v>59.97</v>
      </c>
      <c r="G4749" s="43" t="str">
        <f>IF(OR($F4749&lt;Lower_Limit,$F4749&gt;Upper_Limit),TRUE,IF($F4749&gt;Upper_percentile,"P99",IF($F4749&lt;Lower_percentile,"P01","")))</f>
        <v/>
      </c>
      <c r="H4749" s="44">
        <f>SUMIFS('Sample - Superstore'!S:S,'Sample - Superstore'!$V:$V,$A4749,'Sample - Superstore'!$N:$N,$B4749)</f>
        <v>3</v>
      </c>
      <c r="I4749" s="45">
        <f>SUMIFS('Sample - Superstore'!T:T,'Sample - Superstore'!$V:$V,$A4749,'Sample - Superstore'!$N:$N,$B4749)</f>
        <v>0</v>
      </c>
      <c r="J4749" s="42">
        <f>SUMIFS('Sample - Superstore'!U:U,'Sample - Superstore'!$V:$V,$A4749,'Sample - Superstore'!$N:$N,$B4749)</f>
        <v>13.7931</v>
      </c>
      <c r="N4749" s="40"/>
    </row>
    <row r="4750">
      <c r="A4750" s="41" t="s">
        <v>8642</v>
      </c>
      <c r="B4750" s="36" t="s">
        <v>8041</v>
      </c>
      <c r="C4750" s="36" t="s">
        <v>39</v>
      </c>
      <c r="D4750" s="36" t="s">
        <v>40</v>
      </c>
      <c r="E4750" s="36" t="s">
        <v>8042</v>
      </c>
      <c r="F4750" s="42">
        <f>SUMIFS('Sample - Superstore'!R:R,'Sample - Superstore'!$V:$V,$A4750,'Sample - Superstore'!$N:$N,$B4750)</f>
        <v>761.544</v>
      </c>
      <c r="G4750" s="43" t="str">
        <f>IF(OR($F4750&lt;Lower_Limit,$F4750&gt;Upper_Limit),TRUE,IF($F4750&gt;Upper_percentile,"P99",IF($F4750&lt;Lower_percentile,"P01","")))</f>
        <v/>
      </c>
      <c r="H4750" s="44">
        <f>SUMIFS('Sample - Superstore'!S:S,'Sample - Superstore'!$V:$V,$A4750,'Sample - Superstore'!$N:$N,$B4750)</f>
        <v>7</v>
      </c>
      <c r="I4750" s="45">
        <f>SUMIFS('Sample - Superstore'!T:T,'Sample - Superstore'!$V:$V,$A4750,'Sample - Superstore'!$N:$N,$B4750)</f>
        <v>0.2</v>
      </c>
      <c r="J4750" s="42">
        <f>SUMIFS('Sample - Superstore'!U:U,'Sample - Superstore'!$V:$V,$A4750,'Sample - Superstore'!$N:$N,$B4750)</f>
        <v>66.6351</v>
      </c>
      <c r="N4750" s="40"/>
    </row>
    <row r="4751">
      <c r="A4751" s="41" t="s">
        <v>8642</v>
      </c>
      <c r="B4751" s="36" t="s">
        <v>4857</v>
      </c>
      <c r="C4751" s="36" t="s">
        <v>39</v>
      </c>
      <c r="D4751" s="36" t="s">
        <v>40</v>
      </c>
      <c r="E4751" s="36" t="s">
        <v>4858</v>
      </c>
      <c r="F4751" s="42">
        <f>SUMIFS('Sample - Superstore'!R:R,'Sample - Superstore'!$V:$V,$A4751,'Sample - Superstore'!$N:$N,$B4751)</f>
        <v>460.1098025</v>
      </c>
      <c r="G4751" s="43" t="str">
        <f>IF(OR($F4751&lt;Lower_Limit,$F4751&gt;Upper_Limit),TRUE,IF($F4751&gt;Upper_percentile,"P99",IF($F4751&lt;Lower_percentile,"P01","")))</f>
        <v/>
      </c>
      <c r="H4751" s="44">
        <f>SUMIFS('Sample - Superstore'!S:S,'Sample - Superstore'!$V:$V,$A4751,'Sample - Superstore'!$N:$N,$B4751)</f>
        <v>5</v>
      </c>
      <c r="I4751" s="45">
        <f>SUMIFS('Sample - Superstore'!T:T,'Sample - Superstore'!$V:$V,$A4751,'Sample - Superstore'!$N:$N,$B4751)</f>
        <v>0.4</v>
      </c>
      <c r="J4751" s="42">
        <f>SUMIFS('Sample - Superstore'!U:U,'Sample - Superstore'!$V:$V,$A4751,'Sample - Superstore'!$N:$N,$B4751)</f>
        <v>-92.02196049</v>
      </c>
      <c r="N4751" s="40"/>
    </row>
    <row r="4752">
      <c r="A4752" s="41" t="s">
        <v>8642</v>
      </c>
      <c r="B4752" s="36" t="s">
        <v>841</v>
      </c>
      <c r="C4752" s="36" t="s">
        <v>35</v>
      </c>
      <c r="D4752" s="36" t="s">
        <v>73</v>
      </c>
      <c r="E4752" s="36" t="s">
        <v>842</v>
      </c>
      <c r="F4752" s="42">
        <f>SUMIFS('Sample - Superstore'!R:R,'Sample - Superstore'!$V:$V,$A4752,'Sample - Superstore'!$N:$N,$B4752)</f>
        <v>447.8161778</v>
      </c>
      <c r="G4752" s="43" t="str">
        <f>IF(OR($F4752&lt;Lower_Limit,$F4752&gt;Upper_Limit),TRUE,IF($F4752&gt;Upper_percentile,"P99",IF($F4752&lt;Lower_percentile,"P01","")))</f>
        <v/>
      </c>
      <c r="H4752" s="44">
        <f>SUMIFS('Sample - Superstore'!S:S,'Sample - Superstore'!$V:$V,$A4752,'Sample - Superstore'!$N:$N,$B4752)</f>
        <v>4</v>
      </c>
      <c r="I4752" s="45">
        <f>SUMIFS('Sample - Superstore'!T:T,'Sample - Superstore'!$V:$V,$A4752,'Sample - Superstore'!$N:$N,$B4752)</f>
        <v>0.4</v>
      </c>
      <c r="J4752" s="42">
        <f>SUMIFS('Sample - Superstore'!U:U,'Sample - Superstore'!$V:$V,$A4752,'Sample - Superstore'!$N:$N,$B4752)</f>
        <v>-179.1264711</v>
      </c>
      <c r="N4752" s="40"/>
    </row>
    <row r="4753">
      <c r="A4753" s="41" t="s">
        <v>8642</v>
      </c>
      <c r="B4753" s="36" t="s">
        <v>3217</v>
      </c>
      <c r="C4753" s="36" t="s">
        <v>39</v>
      </c>
      <c r="D4753" s="36" t="s">
        <v>61</v>
      </c>
      <c r="E4753" s="36" t="s">
        <v>3218</v>
      </c>
      <c r="F4753" s="42">
        <f>SUMIFS('Sample - Superstore'!R:R,'Sample - Superstore'!$V:$V,$A4753,'Sample - Superstore'!$N:$N,$B4753)</f>
        <v>439.8</v>
      </c>
      <c r="G4753" s="43" t="str">
        <f>IF(OR($F4753&lt;Lower_Limit,$F4753&gt;Upper_Limit),TRUE,IF($F4753&gt;Upper_percentile,"P99",IF($F4753&lt;Lower_percentile,"P01","")))</f>
        <v/>
      </c>
      <c r="H4753" s="44">
        <f>SUMIFS('Sample - Superstore'!S:S,'Sample - Superstore'!$V:$V,$A4753,'Sample - Superstore'!$N:$N,$B4753)</f>
        <v>4</v>
      </c>
      <c r="I4753" s="45">
        <f>SUMIFS('Sample - Superstore'!T:T,'Sample - Superstore'!$V:$V,$A4753,'Sample - Superstore'!$N:$N,$B4753)</f>
        <v>0</v>
      </c>
      <c r="J4753" s="42">
        <f>SUMIFS('Sample - Superstore'!U:U,'Sample - Superstore'!$V:$V,$A4753,'Sample - Superstore'!$N:$N,$B4753)</f>
        <v>145.134</v>
      </c>
      <c r="N4753" s="40"/>
    </row>
    <row r="4754">
      <c r="A4754" s="41" t="s">
        <v>8642</v>
      </c>
      <c r="B4754" s="36" t="s">
        <v>4570</v>
      </c>
      <c r="C4754" s="36" t="s">
        <v>51</v>
      </c>
      <c r="D4754" s="36" t="s">
        <v>283</v>
      </c>
      <c r="E4754" s="36" t="s">
        <v>4571</v>
      </c>
      <c r="F4754" s="42">
        <f>SUMIFS('Sample - Superstore'!R:R,'Sample - Superstore'!$V:$V,$A4754,'Sample - Superstore'!$N:$N,$B4754)</f>
        <v>129.020428</v>
      </c>
      <c r="G4754" s="43" t="str">
        <f>IF(OR($F4754&lt;Lower_Limit,$F4754&gt;Upper_Limit),TRUE,IF($F4754&gt;Upper_percentile,"P99",IF($F4754&lt;Lower_percentile,"P01","")))</f>
        <v/>
      </c>
      <c r="H4754" s="44">
        <f>SUMIFS('Sample - Superstore'!S:S,'Sample - Superstore'!$V:$V,$A4754,'Sample - Superstore'!$N:$N,$B4754)</f>
        <v>7</v>
      </c>
      <c r="I4754" s="45">
        <f>SUMIFS('Sample - Superstore'!T:T,'Sample - Superstore'!$V:$V,$A4754,'Sample - Superstore'!$N:$N,$B4754)</f>
        <v>0</v>
      </c>
      <c r="J4754" s="42">
        <f>SUMIFS('Sample - Superstore'!U:U,'Sample - Superstore'!$V:$V,$A4754,'Sample - Superstore'!$N:$N,$B4754)</f>
        <v>42.57674123</v>
      </c>
      <c r="N4754" s="40"/>
    </row>
    <row r="4755">
      <c r="A4755" s="41" t="s">
        <v>8642</v>
      </c>
      <c r="B4755" s="36" t="s">
        <v>8047</v>
      </c>
      <c r="C4755" s="36" t="s">
        <v>39</v>
      </c>
      <c r="D4755" s="36" t="s">
        <v>61</v>
      </c>
      <c r="E4755" s="36" t="s">
        <v>8048</v>
      </c>
      <c r="F4755" s="42">
        <f>SUMIFS('Sample - Superstore'!R:R,'Sample - Superstore'!$V:$V,$A4755,'Sample - Superstore'!$N:$N,$B4755)</f>
        <v>10.07213169</v>
      </c>
      <c r="G4755" s="43" t="str">
        <f>IF(OR($F4755&lt;Lower_Limit,$F4755&gt;Upper_Limit),TRUE,IF($F4755&gt;Upper_percentile,"P99",IF($F4755&lt;Lower_percentile,"P01","")))</f>
        <v/>
      </c>
      <c r="H4755" s="44">
        <f>SUMIFS('Sample - Superstore'!S:S,'Sample - Superstore'!$V:$V,$A4755,'Sample - Superstore'!$N:$N,$B4755)</f>
        <v>4</v>
      </c>
      <c r="I4755" s="45">
        <f>SUMIFS('Sample - Superstore'!T:T,'Sample - Superstore'!$V:$V,$A4755,'Sample - Superstore'!$N:$N,$B4755)</f>
        <v>0</v>
      </c>
      <c r="J4755" s="42">
        <f>SUMIFS('Sample - Superstore'!U:U,'Sample - Superstore'!$V:$V,$A4755,'Sample - Superstore'!$N:$N,$B4755)</f>
        <v>3.22308214</v>
      </c>
      <c r="N4755" s="40"/>
    </row>
    <row r="4756">
      <c r="A4756" s="41" t="s">
        <v>8642</v>
      </c>
      <c r="B4756" s="36" t="s">
        <v>2424</v>
      </c>
      <c r="C4756" s="36" t="s">
        <v>35</v>
      </c>
      <c r="D4756" s="36" t="s">
        <v>263</v>
      </c>
      <c r="E4756" s="36" t="s">
        <v>2425</v>
      </c>
      <c r="F4756" s="42">
        <f>SUMIFS('Sample - Superstore'!R:R,'Sample - Superstore'!$V:$V,$A4756,'Sample - Superstore'!$N:$N,$B4756)</f>
        <v>512.3074</v>
      </c>
      <c r="G4756" s="43" t="str">
        <f>IF(OR($F4756&lt;Lower_Limit,$F4756&gt;Upper_Limit),TRUE,IF($F4756&gt;Upper_percentile,"P99",IF($F4756&lt;Lower_percentile,"P01","")))</f>
        <v/>
      </c>
      <c r="H4756" s="44">
        <f>SUMIFS('Sample - Superstore'!S:S,'Sample - Superstore'!$V:$V,$A4756,'Sample - Superstore'!$N:$N,$B4756)</f>
        <v>5</v>
      </c>
      <c r="I4756" s="45">
        <f>SUMIFS('Sample - Superstore'!T:T,'Sample - Superstore'!$V:$V,$A4756,'Sample - Superstore'!$N:$N,$B4756)</f>
        <v>0.3</v>
      </c>
      <c r="J4756" s="42">
        <f>SUMIFS('Sample - Superstore'!U:U,'Sample - Superstore'!$V:$V,$A4756,'Sample - Superstore'!$N:$N,$B4756)</f>
        <v>23.14516</v>
      </c>
      <c r="N4756" s="40"/>
    </row>
    <row r="4757">
      <c r="A4757" s="41" t="s">
        <v>8642</v>
      </c>
      <c r="B4757" s="36" t="s">
        <v>4180</v>
      </c>
      <c r="C4757" s="36" t="s">
        <v>51</v>
      </c>
      <c r="D4757" s="36" t="s">
        <v>76</v>
      </c>
      <c r="E4757" s="36" t="s">
        <v>4181</v>
      </c>
      <c r="F4757" s="42">
        <f>SUMIFS('Sample - Superstore'!R:R,'Sample - Superstore'!$V:$V,$A4757,'Sample - Superstore'!$N:$N,$B4757)</f>
        <v>48.7757037</v>
      </c>
      <c r="G4757" s="43" t="str">
        <f>IF(OR($F4757&lt;Lower_Limit,$F4757&gt;Upper_Limit),TRUE,IF($F4757&gt;Upper_percentile,"P99",IF($F4757&lt;Lower_percentile,"P01","")))</f>
        <v/>
      </c>
      <c r="H4757" s="44">
        <f>SUMIFS('Sample - Superstore'!S:S,'Sample - Superstore'!$V:$V,$A4757,'Sample - Superstore'!$N:$N,$B4757)</f>
        <v>9</v>
      </c>
      <c r="I4757" s="45">
        <f>SUMIFS('Sample - Superstore'!T:T,'Sample - Superstore'!$V:$V,$A4757,'Sample - Superstore'!$N:$N,$B4757)</f>
        <v>0</v>
      </c>
      <c r="J4757" s="42">
        <f>SUMIFS('Sample - Superstore'!U:U,'Sample - Superstore'!$V:$V,$A4757,'Sample - Superstore'!$N:$N,$B4757)</f>
        <v>24.38785185</v>
      </c>
      <c r="N4757" s="40"/>
    </row>
    <row r="4758">
      <c r="A4758" s="41" t="s">
        <v>8642</v>
      </c>
      <c r="B4758" s="36" t="s">
        <v>7832</v>
      </c>
      <c r="C4758" s="36" t="s">
        <v>51</v>
      </c>
      <c r="D4758" s="36" t="s">
        <v>93</v>
      </c>
      <c r="E4758" s="36" t="s">
        <v>7833</v>
      </c>
      <c r="F4758" s="42">
        <f>SUMIFS('Sample - Superstore'!R:R,'Sample - Superstore'!$V:$V,$A4758,'Sample - Superstore'!$N:$N,$B4758)</f>
        <v>140.5182305</v>
      </c>
      <c r="G4758" s="43" t="str">
        <f>IF(OR($F4758&lt;Lower_Limit,$F4758&gt;Upper_Limit),TRUE,IF($F4758&gt;Upper_percentile,"P99",IF($F4758&lt;Lower_percentile,"P01","")))</f>
        <v/>
      </c>
      <c r="H4758" s="44">
        <f>SUMIFS('Sample - Superstore'!S:S,'Sample - Superstore'!$V:$V,$A4758,'Sample - Superstore'!$N:$N,$B4758)</f>
        <v>5</v>
      </c>
      <c r="I4758" s="45">
        <f>SUMIFS('Sample - Superstore'!T:T,'Sample - Superstore'!$V:$V,$A4758,'Sample - Superstore'!$N:$N,$B4758)</f>
        <v>0</v>
      </c>
      <c r="J4758" s="42">
        <f>SUMIFS('Sample - Superstore'!U:U,'Sample - Superstore'!$V:$V,$A4758,'Sample - Superstore'!$N:$N,$B4758)</f>
        <v>42.15546914</v>
      </c>
      <c r="N4758" s="40"/>
    </row>
    <row r="4759">
      <c r="A4759" s="41" t="s">
        <v>8642</v>
      </c>
      <c r="B4759" s="36" t="s">
        <v>4534</v>
      </c>
      <c r="C4759" s="36" t="s">
        <v>35</v>
      </c>
      <c r="D4759" s="36" t="s">
        <v>121</v>
      </c>
      <c r="E4759" s="36" t="s">
        <v>4535</v>
      </c>
      <c r="F4759" s="42">
        <f>SUMIFS('Sample - Superstore'!R:R,'Sample - Superstore'!$V:$V,$A4759,'Sample - Superstore'!$N:$N,$B4759)</f>
        <v>385.7982716</v>
      </c>
      <c r="G4759" s="43" t="str">
        <f>IF(OR($F4759&lt;Lower_Limit,$F4759&gt;Upper_Limit),TRUE,IF($F4759&gt;Upper_percentile,"P99",IF($F4759&lt;Lower_percentile,"P01","")))</f>
        <v/>
      </c>
      <c r="H4759" s="44">
        <f>SUMIFS('Sample - Superstore'!S:S,'Sample - Superstore'!$V:$V,$A4759,'Sample - Superstore'!$N:$N,$B4759)</f>
        <v>11</v>
      </c>
      <c r="I4759" s="45">
        <f>SUMIFS('Sample - Superstore'!T:T,'Sample - Superstore'!$V:$V,$A4759,'Sample - Superstore'!$N:$N,$B4759)</f>
        <v>0</v>
      </c>
      <c r="J4759" s="42">
        <f>SUMIFS('Sample - Superstore'!U:U,'Sample - Superstore'!$V:$V,$A4759,'Sample - Superstore'!$N:$N,$B4759)</f>
        <v>158.1772914</v>
      </c>
      <c r="N4759" s="40"/>
    </row>
    <row r="4760">
      <c r="A4760" s="41" t="s">
        <v>8642</v>
      </c>
      <c r="B4760" s="36" t="s">
        <v>2987</v>
      </c>
      <c r="C4760" s="36" t="s">
        <v>35</v>
      </c>
      <c r="D4760" s="36" t="s">
        <v>263</v>
      </c>
      <c r="E4760" s="36" t="s">
        <v>2988</v>
      </c>
      <c r="F4760" s="42">
        <f>SUMIFS('Sample - Superstore'!R:R,'Sample - Superstore'!$V:$V,$A4760,'Sample - Superstore'!$N:$N,$B4760)</f>
        <v>215.976</v>
      </c>
      <c r="G4760" s="43" t="str">
        <f>IF(OR($F4760&lt;Lower_Limit,$F4760&gt;Upper_Limit),TRUE,IF($F4760&gt;Upper_percentile,"P99",IF($F4760&lt;Lower_percentile,"P01","")))</f>
        <v/>
      </c>
      <c r="H4760" s="44">
        <f>SUMIFS('Sample - Superstore'!S:S,'Sample - Superstore'!$V:$V,$A4760,'Sample - Superstore'!$N:$N,$B4760)</f>
        <v>3</v>
      </c>
      <c r="I4760" s="45">
        <f>SUMIFS('Sample - Superstore'!T:T,'Sample - Superstore'!$V:$V,$A4760,'Sample - Superstore'!$N:$N,$B4760)</f>
        <v>0.2</v>
      </c>
      <c r="J4760" s="42">
        <f>SUMIFS('Sample - Superstore'!U:U,'Sample - Superstore'!$V:$V,$A4760,'Sample - Superstore'!$N:$N,$B4760)</f>
        <v>-2.6997</v>
      </c>
      <c r="N4760" s="40"/>
    </row>
    <row r="4761">
      <c r="A4761" s="41" t="s">
        <v>8642</v>
      </c>
      <c r="B4761" s="36" t="s">
        <v>8060</v>
      </c>
      <c r="C4761" s="36" t="s">
        <v>51</v>
      </c>
      <c r="D4761" s="36" t="s">
        <v>52</v>
      </c>
      <c r="E4761" s="36" t="s">
        <v>8061</v>
      </c>
      <c r="F4761" s="42">
        <f>SUMIFS('Sample - Superstore'!R:R,'Sample - Superstore'!$V:$V,$A4761,'Sample - Superstore'!$N:$N,$B4761)</f>
        <v>63.56</v>
      </c>
      <c r="G4761" s="43" t="str">
        <f>IF(OR($F4761&lt;Lower_Limit,$F4761&gt;Upper_Limit),TRUE,IF($F4761&gt;Upper_percentile,"P99",IF($F4761&lt;Lower_percentile,"P01","")))</f>
        <v/>
      </c>
      <c r="H4761" s="44">
        <f>SUMIFS('Sample - Superstore'!S:S,'Sample - Superstore'!$V:$V,$A4761,'Sample - Superstore'!$N:$N,$B4761)</f>
        <v>2</v>
      </c>
      <c r="I4761" s="45">
        <f>SUMIFS('Sample - Superstore'!T:T,'Sample - Superstore'!$V:$V,$A4761,'Sample - Superstore'!$N:$N,$B4761)</f>
        <v>0</v>
      </c>
      <c r="J4761" s="42">
        <f>SUMIFS('Sample - Superstore'!U:U,'Sample - Superstore'!$V:$V,$A4761,'Sample - Superstore'!$N:$N,$B4761)</f>
        <v>3.178</v>
      </c>
      <c r="N4761" s="40"/>
    </row>
    <row r="4762">
      <c r="A4762" s="41" t="s">
        <v>8642</v>
      </c>
      <c r="B4762" s="36" t="s">
        <v>6576</v>
      </c>
      <c r="C4762" s="36" t="s">
        <v>39</v>
      </c>
      <c r="D4762" s="36" t="s">
        <v>61</v>
      </c>
      <c r="E4762" s="36" t="s">
        <v>6577</v>
      </c>
      <c r="F4762" s="42">
        <f>SUMIFS('Sample - Superstore'!R:R,'Sample - Superstore'!$V:$V,$A4762,'Sample - Superstore'!$N:$N,$B4762)</f>
        <v>99.99</v>
      </c>
      <c r="G4762" s="43" t="str">
        <f>IF(OR($F4762&lt;Lower_Limit,$F4762&gt;Upper_Limit),TRUE,IF($F4762&gt;Upper_percentile,"P99",IF($F4762&lt;Lower_percentile,"P01","")))</f>
        <v/>
      </c>
      <c r="H4762" s="44">
        <f>SUMIFS('Sample - Superstore'!S:S,'Sample - Superstore'!$V:$V,$A4762,'Sample - Superstore'!$N:$N,$B4762)</f>
        <v>1</v>
      </c>
      <c r="I4762" s="45">
        <f>SUMIFS('Sample - Superstore'!T:T,'Sample - Superstore'!$V:$V,$A4762,'Sample - Superstore'!$N:$N,$B4762)</f>
        <v>0</v>
      </c>
      <c r="J4762" s="42">
        <f>SUMIFS('Sample - Superstore'!U:U,'Sample - Superstore'!$V:$V,$A4762,'Sample - Superstore'!$N:$N,$B4762)</f>
        <v>43.9956</v>
      </c>
      <c r="N4762" s="40"/>
    </row>
    <row r="4763">
      <c r="A4763" s="41" t="s">
        <v>8642</v>
      </c>
      <c r="B4763" s="36" t="s">
        <v>2176</v>
      </c>
      <c r="C4763" s="36" t="s">
        <v>51</v>
      </c>
      <c r="D4763" s="36" t="s">
        <v>76</v>
      </c>
      <c r="E4763" s="36" t="s">
        <v>2177</v>
      </c>
      <c r="F4763" s="42">
        <f>SUMIFS('Sample - Superstore'!R:R,'Sample - Superstore'!$V:$V,$A4763,'Sample - Superstore'!$N:$N,$B4763)</f>
        <v>12.32967901</v>
      </c>
      <c r="G4763" s="43" t="str">
        <f>IF(OR($F4763&lt;Lower_Limit,$F4763&gt;Upper_Limit),TRUE,IF($F4763&gt;Upper_percentile,"P99",IF($F4763&lt;Lower_percentile,"P01","")))</f>
        <v/>
      </c>
      <c r="H4763" s="44">
        <f>SUMIFS('Sample - Superstore'!S:S,'Sample - Superstore'!$V:$V,$A4763,'Sample - Superstore'!$N:$N,$B4763)</f>
        <v>2</v>
      </c>
      <c r="I4763" s="45">
        <f>SUMIFS('Sample - Superstore'!T:T,'Sample - Superstore'!$V:$V,$A4763,'Sample - Superstore'!$N:$N,$B4763)</f>
        <v>0</v>
      </c>
      <c r="J4763" s="42">
        <f>SUMIFS('Sample - Superstore'!U:U,'Sample - Superstore'!$V:$V,$A4763,'Sample - Superstore'!$N:$N,$B4763)</f>
        <v>5.671652346</v>
      </c>
      <c r="N4763" s="40"/>
    </row>
    <row r="4764">
      <c r="A4764" s="41" t="s">
        <v>8642</v>
      </c>
      <c r="B4764" s="36" t="s">
        <v>7361</v>
      </c>
      <c r="C4764" s="36" t="s">
        <v>39</v>
      </c>
      <c r="D4764" s="36" t="s">
        <v>61</v>
      </c>
      <c r="E4764" s="36" t="s">
        <v>7362</v>
      </c>
      <c r="F4764" s="42">
        <f>SUMIFS('Sample - Superstore'!R:R,'Sample - Superstore'!$V:$V,$A4764,'Sample - Superstore'!$N:$N,$B4764)</f>
        <v>1057.257185</v>
      </c>
      <c r="G4764" s="43" t="str">
        <f>IF(OR($F4764&lt;Lower_Limit,$F4764&gt;Upper_Limit),TRUE,IF($F4764&gt;Upper_percentile,"P99",IF($F4764&lt;Lower_percentile,"P01","")))</f>
        <v/>
      </c>
      <c r="H4764" s="44">
        <f>SUMIFS('Sample - Superstore'!S:S,'Sample - Superstore'!$V:$V,$A4764,'Sample - Superstore'!$N:$N,$B4764)</f>
        <v>3</v>
      </c>
      <c r="I4764" s="45">
        <f>SUMIFS('Sample - Superstore'!T:T,'Sample - Superstore'!$V:$V,$A4764,'Sample - Superstore'!$N:$N,$B4764)</f>
        <v>0</v>
      </c>
      <c r="J4764" s="42">
        <f>SUMIFS('Sample - Superstore'!U:U,'Sample - Superstore'!$V:$V,$A4764,'Sample - Superstore'!$N:$N,$B4764)</f>
        <v>454.6205896</v>
      </c>
      <c r="N4764" s="40"/>
    </row>
    <row r="4765">
      <c r="A4765" s="41" t="s">
        <v>8642</v>
      </c>
      <c r="B4765" s="36" t="s">
        <v>733</v>
      </c>
      <c r="C4765" s="36" t="s">
        <v>51</v>
      </c>
      <c r="D4765" s="36" t="s">
        <v>52</v>
      </c>
      <c r="E4765" s="36" t="s">
        <v>734</v>
      </c>
      <c r="F4765" s="42">
        <f>SUMIFS('Sample - Superstore'!R:R,'Sample - Superstore'!$V:$V,$A4765,'Sample - Superstore'!$N:$N,$B4765)</f>
        <v>2785.074963</v>
      </c>
      <c r="G4765" s="43" t="str">
        <f>IF(OR($F4765&lt;Lower_Limit,$F4765&gt;Upper_Limit),TRUE,IF($F4765&gt;Upper_percentile,"P99",IF($F4765&lt;Lower_percentile,"P01","")))</f>
        <v>P99</v>
      </c>
      <c r="H4765" s="44">
        <f>SUMIFS('Sample - Superstore'!S:S,'Sample - Superstore'!$V:$V,$A4765,'Sample - Superstore'!$N:$N,$B4765)</f>
        <v>12</v>
      </c>
      <c r="I4765" s="45">
        <f>SUMIFS('Sample - Superstore'!T:T,'Sample - Superstore'!$V:$V,$A4765,'Sample - Superstore'!$N:$N,$B4765)</f>
        <v>0</v>
      </c>
      <c r="J4765" s="42">
        <f>SUMIFS('Sample - Superstore'!U:U,'Sample - Superstore'!$V:$V,$A4765,'Sample - Superstore'!$N:$N,$B4765)</f>
        <v>807.6717393</v>
      </c>
      <c r="N4765" s="40"/>
    </row>
    <row r="4766">
      <c r="A4766" s="41" t="s">
        <v>8642</v>
      </c>
      <c r="B4766" s="36" t="s">
        <v>1702</v>
      </c>
      <c r="C4766" s="36" t="s">
        <v>35</v>
      </c>
      <c r="D4766" s="36" t="s">
        <v>121</v>
      </c>
      <c r="E4766" s="36" t="s">
        <v>1703</v>
      </c>
      <c r="F4766" s="42">
        <f>SUMIFS('Sample - Superstore'!R:R,'Sample - Superstore'!$V:$V,$A4766,'Sample - Superstore'!$N:$N,$B4766)</f>
        <v>47.12</v>
      </c>
      <c r="G4766" s="43" t="str">
        <f>IF(OR($F4766&lt;Lower_Limit,$F4766&gt;Upper_Limit),TRUE,IF($F4766&gt;Upper_percentile,"P99",IF($F4766&lt;Lower_percentile,"P01","")))</f>
        <v/>
      </c>
      <c r="H4766" s="44">
        <f>SUMIFS('Sample - Superstore'!S:S,'Sample - Superstore'!$V:$V,$A4766,'Sample - Superstore'!$N:$N,$B4766)</f>
        <v>8</v>
      </c>
      <c r="I4766" s="45">
        <f>SUMIFS('Sample - Superstore'!T:T,'Sample - Superstore'!$V:$V,$A4766,'Sample - Superstore'!$N:$N,$B4766)</f>
        <v>0</v>
      </c>
      <c r="J4766" s="42">
        <f>SUMIFS('Sample - Superstore'!U:U,'Sample - Superstore'!$V:$V,$A4766,'Sample - Superstore'!$N:$N,$B4766)</f>
        <v>20.7328</v>
      </c>
      <c r="N4766" s="40"/>
    </row>
    <row r="4767">
      <c r="A4767" s="41" t="s">
        <v>8642</v>
      </c>
      <c r="B4767" s="36" t="s">
        <v>4173</v>
      </c>
      <c r="C4767" s="36" t="s">
        <v>35</v>
      </c>
      <c r="D4767" s="36" t="s">
        <v>263</v>
      </c>
      <c r="E4767" s="36" t="s">
        <v>4174</v>
      </c>
      <c r="F4767" s="42">
        <f>SUMIFS('Sample - Superstore'!R:R,'Sample - Superstore'!$V:$V,$A4767,'Sample - Superstore'!$N:$N,$B4767)</f>
        <v>915.1462453</v>
      </c>
      <c r="G4767" s="43" t="str">
        <f>IF(OR($F4767&lt;Lower_Limit,$F4767&gt;Upper_Limit),TRUE,IF($F4767&gt;Upper_percentile,"P99",IF($F4767&lt;Lower_percentile,"P01","")))</f>
        <v/>
      </c>
      <c r="H4767" s="44">
        <f>SUMIFS('Sample - Superstore'!S:S,'Sample - Superstore'!$V:$V,$A4767,'Sample - Superstore'!$N:$N,$B4767)</f>
        <v>5</v>
      </c>
      <c r="I4767" s="45">
        <f>SUMIFS('Sample - Superstore'!T:T,'Sample - Superstore'!$V:$V,$A4767,'Sample - Superstore'!$N:$N,$B4767)</f>
        <v>0.5</v>
      </c>
      <c r="J4767" s="42">
        <f>SUMIFS('Sample - Superstore'!U:U,'Sample - Superstore'!$V:$V,$A4767,'Sample - Superstore'!$N:$N,$B4767)</f>
        <v>41.14622156</v>
      </c>
      <c r="N4767" s="40"/>
    </row>
    <row r="4768">
      <c r="A4768" s="41" t="s">
        <v>8642</v>
      </c>
      <c r="B4768" s="36" t="s">
        <v>818</v>
      </c>
      <c r="C4768" s="36" t="s">
        <v>39</v>
      </c>
      <c r="D4768" s="36" t="s">
        <v>61</v>
      </c>
      <c r="E4768" s="36" t="s">
        <v>819</v>
      </c>
      <c r="F4768" s="42">
        <f>SUMIFS('Sample - Superstore'!R:R,'Sample - Superstore'!$V:$V,$A4768,'Sample - Superstore'!$N:$N,$B4768)</f>
        <v>58.64070528</v>
      </c>
      <c r="G4768" s="43" t="str">
        <f>IF(OR($F4768&lt;Lower_Limit,$F4768&gt;Upper_Limit),TRUE,IF($F4768&gt;Upper_percentile,"P99",IF($F4768&lt;Lower_percentile,"P01","")))</f>
        <v/>
      </c>
      <c r="H4768" s="44">
        <f>SUMIFS('Sample - Superstore'!S:S,'Sample - Superstore'!$V:$V,$A4768,'Sample - Superstore'!$N:$N,$B4768)</f>
        <v>3</v>
      </c>
      <c r="I4768" s="45">
        <f>SUMIFS('Sample - Superstore'!T:T,'Sample - Superstore'!$V:$V,$A4768,'Sample - Superstore'!$N:$N,$B4768)</f>
        <v>0.2</v>
      </c>
      <c r="J4768" s="42">
        <f>SUMIFS('Sample - Superstore'!U:U,'Sample - Superstore'!$V:$V,$A4768,'Sample - Superstore'!$N:$N,$B4768)</f>
        <v>11.72814106</v>
      </c>
      <c r="N4768" s="40"/>
    </row>
    <row r="4769">
      <c r="A4769" s="41" t="s">
        <v>8642</v>
      </c>
      <c r="B4769" s="36" t="s">
        <v>535</v>
      </c>
      <c r="C4769" s="36" t="s">
        <v>39</v>
      </c>
      <c r="D4769" s="36" t="s">
        <v>40</v>
      </c>
      <c r="E4769" s="36" t="s">
        <v>536</v>
      </c>
      <c r="F4769" s="42">
        <f>SUMIFS('Sample - Superstore'!R:R,'Sample - Superstore'!$V:$V,$A4769,'Sample - Superstore'!$N:$N,$B4769)</f>
        <v>152.5368637</v>
      </c>
      <c r="G4769" s="43" t="str">
        <f>IF(OR($F4769&lt;Lower_Limit,$F4769&gt;Upper_Limit),TRUE,IF($F4769&gt;Upper_percentile,"P99",IF($F4769&lt;Lower_percentile,"P01","")))</f>
        <v/>
      </c>
      <c r="H4769" s="44">
        <f>SUMIFS('Sample - Superstore'!S:S,'Sample - Superstore'!$V:$V,$A4769,'Sample - Superstore'!$N:$N,$B4769)</f>
        <v>4</v>
      </c>
      <c r="I4769" s="45">
        <f>SUMIFS('Sample - Superstore'!T:T,'Sample - Superstore'!$V:$V,$A4769,'Sample - Superstore'!$N:$N,$B4769)</f>
        <v>0.2</v>
      </c>
      <c r="J4769" s="42">
        <f>SUMIFS('Sample - Superstore'!U:U,'Sample - Superstore'!$V:$V,$A4769,'Sample - Superstore'!$N:$N,$B4769)</f>
        <v>9.533553982</v>
      </c>
      <c r="N4769" s="40"/>
    </row>
    <row r="4770">
      <c r="A4770" s="41" t="s">
        <v>8642</v>
      </c>
      <c r="B4770" s="36" t="s">
        <v>1032</v>
      </c>
      <c r="C4770" s="36" t="s">
        <v>51</v>
      </c>
      <c r="D4770" s="36" t="s">
        <v>76</v>
      </c>
      <c r="E4770" s="36" t="s">
        <v>1033</v>
      </c>
      <c r="F4770" s="42">
        <f>SUMIFS('Sample - Superstore'!R:R,'Sample - Superstore'!$V:$V,$A4770,'Sample - Superstore'!$N:$N,$B4770)</f>
        <v>38.388</v>
      </c>
      <c r="G4770" s="43" t="str">
        <f>IF(OR($F4770&lt;Lower_Limit,$F4770&gt;Upper_Limit),TRUE,IF($F4770&gt;Upper_percentile,"P99",IF($F4770&lt;Lower_percentile,"P01","")))</f>
        <v/>
      </c>
      <c r="H4770" s="44">
        <f>SUMIFS('Sample - Superstore'!S:S,'Sample - Superstore'!$V:$V,$A4770,'Sample - Superstore'!$N:$N,$B4770)</f>
        <v>14</v>
      </c>
      <c r="I4770" s="45">
        <f>SUMIFS('Sample - Superstore'!T:T,'Sample - Superstore'!$V:$V,$A4770,'Sample - Superstore'!$N:$N,$B4770)</f>
        <v>0.7</v>
      </c>
      <c r="J4770" s="42">
        <f>SUMIFS('Sample - Superstore'!U:U,'Sample - Superstore'!$V:$V,$A4770,'Sample - Superstore'!$N:$N,$B4770)</f>
        <v>-25.592</v>
      </c>
      <c r="N4770" s="40"/>
    </row>
    <row r="4771">
      <c r="A4771" s="41" t="s">
        <v>8642</v>
      </c>
      <c r="B4771" s="36" t="s">
        <v>8069</v>
      </c>
      <c r="C4771" s="36" t="s">
        <v>39</v>
      </c>
      <c r="D4771" s="36" t="s">
        <v>446</v>
      </c>
      <c r="E4771" s="36" t="s">
        <v>8070</v>
      </c>
      <c r="F4771" s="42">
        <f>SUMIFS('Sample - Superstore'!R:R,'Sample - Superstore'!$V:$V,$A4771,'Sample - Superstore'!$N:$N,$B4771)</f>
        <v>95.994</v>
      </c>
      <c r="G4771" s="43" t="str">
        <f>IF(OR($F4771&lt;Lower_Limit,$F4771&gt;Upper_Limit),TRUE,IF($F4771&gt;Upper_percentile,"P99",IF($F4771&lt;Lower_percentile,"P01","")))</f>
        <v/>
      </c>
      <c r="H4771" s="44">
        <f>SUMIFS('Sample - Superstore'!S:S,'Sample - Superstore'!$V:$V,$A4771,'Sample - Superstore'!$N:$N,$B4771)</f>
        <v>2</v>
      </c>
      <c r="I4771" s="45">
        <f>SUMIFS('Sample - Superstore'!T:T,'Sample - Superstore'!$V:$V,$A4771,'Sample - Superstore'!$N:$N,$B4771)</f>
        <v>0.7</v>
      </c>
      <c r="J4771" s="42">
        <f>SUMIFS('Sample - Superstore'!U:U,'Sample - Superstore'!$V:$V,$A4771,'Sample - Superstore'!$N:$N,$B4771)</f>
        <v>-63.996</v>
      </c>
      <c r="N4771" s="40"/>
    </row>
    <row r="4772">
      <c r="A4772" s="41" t="s">
        <v>8642</v>
      </c>
      <c r="B4772" s="36" t="s">
        <v>1218</v>
      </c>
      <c r="C4772" s="36" t="s">
        <v>39</v>
      </c>
      <c r="D4772" s="36" t="s">
        <v>61</v>
      </c>
      <c r="E4772" s="36" t="s">
        <v>1219</v>
      </c>
      <c r="F4772" s="42">
        <f>SUMIFS('Sample - Superstore'!R:R,'Sample - Superstore'!$V:$V,$A4772,'Sample - Superstore'!$N:$N,$B4772)</f>
        <v>239.952</v>
      </c>
      <c r="G4772" s="43" t="str">
        <f>IF(OR($F4772&lt;Lower_Limit,$F4772&gt;Upper_Limit),TRUE,IF($F4772&gt;Upper_percentile,"P99",IF($F4772&lt;Lower_percentile,"P01","")))</f>
        <v/>
      </c>
      <c r="H4772" s="44">
        <f>SUMIFS('Sample - Superstore'!S:S,'Sample - Superstore'!$V:$V,$A4772,'Sample - Superstore'!$N:$N,$B4772)</f>
        <v>6</v>
      </c>
      <c r="I4772" s="45">
        <f>SUMIFS('Sample - Superstore'!T:T,'Sample - Superstore'!$V:$V,$A4772,'Sample - Superstore'!$N:$N,$B4772)</f>
        <v>0.2</v>
      </c>
      <c r="J4772" s="42">
        <f>SUMIFS('Sample - Superstore'!U:U,'Sample - Superstore'!$V:$V,$A4772,'Sample - Superstore'!$N:$N,$B4772)</f>
        <v>-35.9928</v>
      </c>
      <c r="N4772" s="40"/>
    </row>
    <row r="4773">
      <c r="A4773" s="41" t="s">
        <v>8642</v>
      </c>
      <c r="B4773" s="36" t="s">
        <v>4685</v>
      </c>
      <c r="C4773" s="36" t="s">
        <v>39</v>
      </c>
      <c r="D4773" s="36" t="s">
        <v>40</v>
      </c>
      <c r="E4773" s="36" t="s">
        <v>4686</v>
      </c>
      <c r="F4773" s="42">
        <f>SUMIFS('Sample - Superstore'!R:R,'Sample - Superstore'!$V:$V,$A4773,'Sample - Superstore'!$N:$N,$B4773)</f>
        <v>201.584</v>
      </c>
      <c r="G4773" s="43" t="str">
        <f>IF(OR($F4773&lt;Lower_Limit,$F4773&gt;Upper_Limit),TRUE,IF($F4773&gt;Upper_percentile,"P99",IF($F4773&lt;Lower_percentile,"P01","")))</f>
        <v/>
      </c>
      <c r="H4773" s="44">
        <f>SUMIFS('Sample - Superstore'!S:S,'Sample - Superstore'!$V:$V,$A4773,'Sample - Superstore'!$N:$N,$B4773)</f>
        <v>2</v>
      </c>
      <c r="I4773" s="45">
        <f>SUMIFS('Sample - Superstore'!T:T,'Sample - Superstore'!$V:$V,$A4773,'Sample - Superstore'!$N:$N,$B4773)</f>
        <v>0.2</v>
      </c>
      <c r="J4773" s="42">
        <f>SUMIFS('Sample - Superstore'!U:U,'Sample - Superstore'!$V:$V,$A4773,'Sample - Superstore'!$N:$N,$B4773)</f>
        <v>15.1188</v>
      </c>
      <c r="N4773" s="40"/>
    </row>
    <row r="4774">
      <c r="A4774" s="41" t="s">
        <v>8642</v>
      </c>
      <c r="B4774" s="36" t="s">
        <v>7278</v>
      </c>
      <c r="C4774" s="36" t="s">
        <v>51</v>
      </c>
      <c r="D4774" s="36" t="s">
        <v>76</v>
      </c>
      <c r="E4774" s="36" t="s">
        <v>7279</v>
      </c>
      <c r="F4774" s="42">
        <f>SUMIFS('Sample - Superstore'!R:R,'Sample - Superstore'!$V:$V,$A4774,'Sample - Superstore'!$N:$N,$B4774)</f>
        <v>1191.3688</v>
      </c>
      <c r="G4774" s="43" t="str">
        <f>IF(OR($F4774&lt;Lower_Limit,$F4774&gt;Upper_Limit),TRUE,IF($F4774&gt;Upper_percentile,"P99",IF($F4774&lt;Lower_percentile,"P01","")))</f>
        <v/>
      </c>
      <c r="H4774" s="44">
        <f>SUMIFS('Sample - Superstore'!S:S,'Sample - Superstore'!$V:$V,$A4774,'Sample - Superstore'!$N:$N,$B4774)</f>
        <v>3</v>
      </c>
      <c r="I4774" s="45">
        <f>SUMIFS('Sample - Superstore'!T:T,'Sample - Superstore'!$V:$V,$A4774,'Sample - Superstore'!$N:$N,$B4774)</f>
        <v>0.2</v>
      </c>
      <c r="J4774" s="42">
        <f>SUMIFS('Sample - Superstore'!U:U,'Sample - Superstore'!$V:$V,$A4774,'Sample - Superstore'!$N:$N,$B4774)</f>
        <v>402.08697</v>
      </c>
      <c r="N4774" s="40"/>
    </row>
    <row r="4775">
      <c r="A4775" s="41" t="s">
        <v>8642</v>
      </c>
      <c r="B4775" s="36" t="s">
        <v>5648</v>
      </c>
      <c r="C4775" s="36" t="s">
        <v>39</v>
      </c>
      <c r="D4775" s="36" t="s">
        <v>40</v>
      </c>
      <c r="E4775" s="36" t="s">
        <v>6644</v>
      </c>
      <c r="F4775" s="42">
        <f>SUMIFS('Sample - Superstore'!R:R,'Sample - Superstore'!$V:$V,$A4775,'Sample - Superstore'!$N:$N,$B4775)</f>
        <v>551.2781564</v>
      </c>
      <c r="G4775" s="43" t="str">
        <f>IF(OR($F4775&lt;Lower_Limit,$F4775&gt;Upper_Limit),TRUE,IF($F4775&gt;Upper_percentile,"P99",IF($F4775&lt;Lower_percentile,"P01","")))</f>
        <v/>
      </c>
      <c r="H4775" s="44">
        <f>SUMIFS('Sample - Superstore'!S:S,'Sample - Superstore'!$V:$V,$A4775,'Sample - Superstore'!$N:$N,$B4775)</f>
        <v>2</v>
      </c>
      <c r="I4775" s="45">
        <f>SUMIFS('Sample - Superstore'!T:T,'Sample - Superstore'!$V:$V,$A4775,'Sample - Superstore'!$N:$N,$B4775)</f>
        <v>0</v>
      </c>
      <c r="J4775" s="42">
        <f>SUMIFS('Sample - Superstore'!U:U,'Sample - Superstore'!$V:$V,$A4775,'Sample - Superstore'!$N:$N,$B4775)</f>
        <v>159.8706653</v>
      </c>
      <c r="N4775" s="40"/>
    </row>
    <row r="4776">
      <c r="A4776" s="41" t="s">
        <v>8642</v>
      </c>
      <c r="B4776" s="36" t="s">
        <v>8073</v>
      </c>
      <c r="C4776" s="36" t="s">
        <v>35</v>
      </c>
      <c r="D4776" s="36" t="s">
        <v>121</v>
      </c>
      <c r="E4776" s="36" t="s">
        <v>8074</v>
      </c>
      <c r="F4776" s="42">
        <f>SUMIFS('Sample - Superstore'!R:R,'Sample - Superstore'!$V:$V,$A4776,'Sample - Superstore'!$N:$N,$B4776)</f>
        <v>437.511786</v>
      </c>
      <c r="G4776" s="43" t="str">
        <f>IF(OR($F4776&lt;Lower_Limit,$F4776&gt;Upper_Limit),TRUE,IF($F4776&gt;Upper_percentile,"P99",IF($F4776&lt;Lower_percentile,"P01","")))</f>
        <v/>
      </c>
      <c r="H4776" s="44">
        <f>SUMIFS('Sample - Superstore'!S:S,'Sample - Superstore'!$V:$V,$A4776,'Sample - Superstore'!$N:$N,$B4776)</f>
        <v>5</v>
      </c>
      <c r="I4776" s="45">
        <f>SUMIFS('Sample - Superstore'!T:T,'Sample - Superstore'!$V:$V,$A4776,'Sample - Superstore'!$N:$N,$B4776)</f>
        <v>0.6</v>
      </c>
      <c r="J4776" s="42">
        <f>SUMIFS('Sample - Superstore'!U:U,'Sample - Superstore'!$V:$V,$A4776,'Sample - Superstore'!$N:$N,$B4776)</f>
        <v>-546.8897325</v>
      </c>
      <c r="N4776" s="40"/>
    </row>
    <row r="4777">
      <c r="A4777" s="41" t="s">
        <v>8642</v>
      </c>
      <c r="B4777" s="36" t="s">
        <v>3589</v>
      </c>
      <c r="C4777" s="36" t="s">
        <v>51</v>
      </c>
      <c r="D4777" s="36" t="s">
        <v>76</v>
      </c>
      <c r="E4777" s="36" t="s">
        <v>3590</v>
      </c>
      <c r="F4777" s="42">
        <f>SUMIFS('Sample - Superstore'!R:R,'Sample - Superstore'!$V:$V,$A4777,'Sample - Superstore'!$N:$N,$B4777)</f>
        <v>33.12196906</v>
      </c>
      <c r="G4777" s="43" t="str">
        <f>IF(OR($F4777&lt;Lower_Limit,$F4777&gt;Upper_Limit),TRUE,IF($F4777&gt;Upper_percentile,"P99",IF($F4777&lt;Lower_percentile,"P01","")))</f>
        <v/>
      </c>
      <c r="H4777" s="44">
        <f>SUMIFS('Sample - Superstore'!S:S,'Sample - Superstore'!$V:$V,$A4777,'Sample - Superstore'!$N:$N,$B4777)</f>
        <v>5</v>
      </c>
      <c r="I4777" s="45">
        <f>SUMIFS('Sample - Superstore'!T:T,'Sample - Superstore'!$V:$V,$A4777,'Sample - Superstore'!$N:$N,$B4777)</f>
        <v>0.2</v>
      </c>
      <c r="J4777" s="42">
        <f>SUMIFS('Sample - Superstore'!U:U,'Sample - Superstore'!$V:$V,$A4777,'Sample - Superstore'!$N:$N,$B4777)</f>
        <v>12.86988484</v>
      </c>
      <c r="N4777" s="40"/>
    </row>
    <row r="4778">
      <c r="A4778" s="41" t="s">
        <v>8642</v>
      </c>
      <c r="B4778" s="36" t="s">
        <v>3715</v>
      </c>
      <c r="C4778" s="36" t="s">
        <v>51</v>
      </c>
      <c r="D4778" s="36" t="s">
        <v>76</v>
      </c>
      <c r="E4778" s="36" t="s">
        <v>3716</v>
      </c>
      <c r="F4778" s="42">
        <f>SUMIFS('Sample - Superstore'!R:R,'Sample - Superstore'!$V:$V,$A4778,'Sample - Superstore'!$N:$N,$B4778)</f>
        <v>3.552462988</v>
      </c>
      <c r="G4778" s="43" t="str">
        <f>IF(OR($F4778&lt;Lower_Limit,$F4778&gt;Upper_Limit),TRUE,IF($F4778&gt;Upper_percentile,"P99",IF($F4778&lt;Lower_percentile,"P01","")))</f>
        <v/>
      </c>
      <c r="H4778" s="44">
        <f>SUMIFS('Sample - Superstore'!S:S,'Sample - Superstore'!$V:$V,$A4778,'Sample - Superstore'!$N:$N,$B4778)</f>
        <v>5</v>
      </c>
      <c r="I4778" s="45">
        <f>SUMIFS('Sample - Superstore'!T:T,'Sample - Superstore'!$V:$V,$A4778,'Sample - Superstore'!$N:$N,$B4778)</f>
        <v>0.7</v>
      </c>
      <c r="J4778" s="42">
        <f>SUMIFS('Sample - Superstore'!U:U,'Sample - Superstore'!$V:$V,$A4778,'Sample - Superstore'!$N:$N,$B4778)</f>
        <v>-2.368308659</v>
      </c>
      <c r="N4778" s="40"/>
    </row>
    <row r="4779">
      <c r="A4779" s="41" t="s">
        <v>8642</v>
      </c>
      <c r="B4779" s="36" t="s">
        <v>3211</v>
      </c>
      <c r="C4779" s="36" t="s">
        <v>51</v>
      </c>
      <c r="D4779" s="36" t="s">
        <v>93</v>
      </c>
      <c r="E4779" s="36" t="s">
        <v>3212</v>
      </c>
      <c r="F4779" s="42">
        <f>SUMIFS('Sample - Superstore'!R:R,'Sample - Superstore'!$V:$V,$A4779,'Sample - Superstore'!$N:$N,$B4779)</f>
        <v>7.8</v>
      </c>
      <c r="G4779" s="43" t="str">
        <f>IF(OR($F4779&lt;Lower_Limit,$F4779&gt;Upper_Limit),TRUE,IF($F4779&gt;Upper_percentile,"P99",IF($F4779&lt;Lower_percentile,"P01","")))</f>
        <v/>
      </c>
      <c r="H4779" s="44">
        <f>SUMIFS('Sample - Superstore'!S:S,'Sample - Superstore'!$V:$V,$A4779,'Sample - Superstore'!$N:$N,$B4779)</f>
        <v>3</v>
      </c>
      <c r="I4779" s="45">
        <f>SUMIFS('Sample - Superstore'!T:T,'Sample - Superstore'!$V:$V,$A4779,'Sample - Superstore'!$N:$N,$B4779)</f>
        <v>0</v>
      </c>
      <c r="J4779" s="42">
        <f>SUMIFS('Sample - Superstore'!U:U,'Sample - Superstore'!$V:$V,$A4779,'Sample - Superstore'!$N:$N,$B4779)</f>
        <v>2.106</v>
      </c>
      <c r="N4779" s="40"/>
    </row>
    <row r="4780">
      <c r="A4780" s="41" t="s">
        <v>8642</v>
      </c>
      <c r="B4780" s="36" t="s">
        <v>1000</v>
      </c>
      <c r="C4780" s="36" t="s">
        <v>51</v>
      </c>
      <c r="D4780" s="36" t="s">
        <v>283</v>
      </c>
      <c r="E4780" s="36" t="s">
        <v>1001</v>
      </c>
      <c r="F4780" s="42">
        <f>SUMIFS('Sample - Superstore'!R:R,'Sample - Superstore'!$V:$V,$A4780,'Sample - Superstore'!$N:$N,$B4780)</f>
        <v>400.8</v>
      </c>
      <c r="G4780" s="43" t="str">
        <f>IF(OR($F4780&lt;Lower_Limit,$F4780&gt;Upper_Limit),TRUE,IF($F4780&gt;Upper_percentile,"P99",IF($F4780&lt;Lower_percentile,"P01","")))</f>
        <v/>
      </c>
      <c r="H4780" s="44">
        <f>SUMIFS('Sample - Superstore'!S:S,'Sample - Superstore'!$V:$V,$A4780,'Sample - Superstore'!$N:$N,$B4780)</f>
        <v>5</v>
      </c>
      <c r="I4780" s="45">
        <f>SUMIFS('Sample - Superstore'!T:T,'Sample - Superstore'!$V:$V,$A4780,'Sample - Superstore'!$N:$N,$B4780)</f>
        <v>0</v>
      </c>
      <c r="J4780" s="42">
        <f>SUMIFS('Sample - Superstore'!U:U,'Sample - Superstore'!$V:$V,$A4780,'Sample - Superstore'!$N:$N,$B4780)</f>
        <v>112.224</v>
      </c>
      <c r="N4780" s="40"/>
    </row>
    <row r="4781">
      <c r="A4781" s="41" t="s">
        <v>8642</v>
      </c>
      <c r="B4781" s="36" t="s">
        <v>4866</v>
      </c>
      <c r="C4781" s="36" t="s">
        <v>51</v>
      </c>
      <c r="D4781" s="36" t="s">
        <v>76</v>
      </c>
      <c r="E4781" s="36" t="s">
        <v>4867</v>
      </c>
      <c r="F4781" s="42">
        <f>SUMIFS('Sample - Superstore'!R:R,'Sample - Superstore'!$V:$V,$A4781,'Sample - Superstore'!$N:$N,$B4781)</f>
        <v>398.7040329</v>
      </c>
      <c r="G4781" s="43" t="str">
        <f>IF(OR($F4781&lt;Lower_Limit,$F4781&gt;Upper_Limit),TRUE,IF($F4781&gt;Upper_percentile,"P99",IF($F4781&lt;Lower_percentile,"P01","")))</f>
        <v/>
      </c>
      <c r="H4781" s="44">
        <f>SUMIFS('Sample - Superstore'!S:S,'Sample - Superstore'!$V:$V,$A4781,'Sample - Superstore'!$N:$N,$B4781)</f>
        <v>9</v>
      </c>
      <c r="I4781" s="45">
        <f>SUMIFS('Sample - Superstore'!T:T,'Sample - Superstore'!$V:$V,$A4781,'Sample - Superstore'!$N:$N,$B4781)</f>
        <v>0.2</v>
      </c>
      <c r="J4781" s="42">
        <f>SUMIFS('Sample - Superstore'!U:U,'Sample - Superstore'!$V:$V,$A4781,'Sample - Superstore'!$N:$N,$B4781)</f>
        <v>187.6349758</v>
      </c>
      <c r="N4781" s="40"/>
    </row>
    <row r="4782">
      <c r="A4782" s="41" t="s">
        <v>8642</v>
      </c>
      <c r="B4782" s="36" t="s">
        <v>5517</v>
      </c>
      <c r="C4782" s="36" t="s">
        <v>39</v>
      </c>
      <c r="D4782" s="36" t="s">
        <v>61</v>
      </c>
      <c r="E4782" s="36" t="s">
        <v>5518</v>
      </c>
      <c r="F4782" s="42">
        <f>SUMIFS('Sample - Superstore'!R:R,'Sample - Superstore'!$V:$V,$A4782,'Sample - Superstore'!$N:$N,$B4782)</f>
        <v>520.2671111</v>
      </c>
      <c r="G4782" s="43" t="str">
        <f>IF(OR($F4782&lt;Lower_Limit,$F4782&gt;Upper_Limit),TRUE,IF($F4782&gt;Upper_percentile,"P99",IF($F4782&lt;Lower_percentile,"P01","")))</f>
        <v/>
      </c>
      <c r="H4782" s="44">
        <f>SUMIFS('Sample - Superstore'!S:S,'Sample - Superstore'!$V:$V,$A4782,'Sample - Superstore'!$N:$N,$B4782)</f>
        <v>30</v>
      </c>
      <c r="I4782" s="45">
        <f>SUMIFS('Sample - Superstore'!T:T,'Sample - Superstore'!$V:$V,$A4782,'Sample - Superstore'!$N:$N,$B4782)</f>
        <v>0</v>
      </c>
      <c r="J4782" s="42">
        <f>SUMIFS('Sample - Superstore'!U:U,'Sample - Superstore'!$V:$V,$A4782,'Sample - Superstore'!$N:$N,$B4782)</f>
        <v>202.9041733</v>
      </c>
      <c r="N4782" s="40"/>
    </row>
    <row r="4783">
      <c r="A4783" s="41" t="s">
        <v>8642</v>
      </c>
      <c r="B4783" s="36" t="s">
        <v>5700</v>
      </c>
      <c r="C4783" s="36" t="s">
        <v>35</v>
      </c>
      <c r="D4783" s="36" t="s">
        <v>263</v>
      </c>
      <c r="E4783" s="36" t="s">
        <v>5701</v>
      </c>
      <c r="F4783" s="42">
        <f>SUMIFS('Sample - Superstore'!R:R,'Sample - Superstore'!$V:$V,$A4783,'Sample - Superstore'!$N:$N,$B4783)</f>
        <v>241.424</v>
      </c>
      <c r="G4783" s="43" t="str">
        <f>IF(OR($F4783&lt;Lower_Limit,$F4783&gt;Upper_Limit),TRUE,IF($F4783&gt;Upper_percentile,"P99",IF($F4783&lt;Lower_percentile,"P01","")))</f>
        <v/>
      </c>
      <c r="H4783" s="44">
        <f>SUMIFS('Sample - Superstore'!S:S,'Sample - Superstore'!$V:$V,$A4783,'Sample - Superstore'!$N:$N,$B4783)</f>
        <v>2</v>
      </c>
      <c r="I4783" s="45">
        <f>SUMIFS('Sample - Superstore'!T:T,'Sample - Superstore'!$V:$V,$A4783,'Sample - Superstore'!$N:$N,$B4783)</f>
        <v>0.2</v>
      </c>
      <c r="J4783" s="42">
        <f>SUMIFS('Sample - Superstore'!U:U,'Sample - Superstore'!$V:$V,$A4783,'Sample - Superstore'!$N:$N,$B4783)</f>
        <v>-36.2136</v>
      </c>
      <c r="N4783" s="40"/>
    </row>
    <row r="4784">
      <c r="A4784" s="41" t="s">
        <v>8642</v>
      </c>
      <c r="B4784" s="36" t="s">
        <v>526</v>
      </c>
      <c r="C4784" s="36" t="s">
        <v>51</v>
      </c>
      <c r="D4784" s="36" t="s">
        <v>297</v>
      </c>
      <c r="E4784" s="36" t="s">
        <v>527</v>
      </c>
      <c r="F4784" s="42">
        <f>SUMIFS('Sample - Superstore'!R:R,'Sample - Superstore'!$V:$V,$A4784,'Sample - Superstore'!$N:$N,$B4784)</f>
        <v>13.36148148</v>
      </c>
      <c r="G4784" s="43" t="str">
        <f>IF(OR($F4784&lt;Lower_Limit,$F4784&gt;Upper_Limit),TRUE,IF($F4784&gt;Upper_percentile,"P99",IF($F4784&lt;Lower_percentile,"P01","")))</f>
        <v/>
      </c>
      <c r="H4784" s="44">
        <f>SUMIFS('Sample - Superstore'!S:S,'Sample - Superstore'!$V:$V,$A4784,'Sample - Superstore'!$N:$N,$B4784)</f>
        <v>5</v>
      </c>
      <c r="I4784" s="45">
        <f>SUMIFS('Sample - Superstore'!T:T,'Sample - Superstore'!$V:$V,$A4784,'Sample - Superstore'!$N:$N,$B4784)</f>
        <v>0.2</v>
      </c>
      <c r="J4784" s="42">
        <f>SUMIFS('Sample - Superstore'!U:U,'Sample - Superstore'!$V:$V,$A4784,'Sample - Superstore'!$N:$N,$B4784)</f>
        <v>4.342481481</v>
      </c>
      <c r="N4784" s="40"/>
    </row>
    <row r="4785">
      <c r="A4785" s="41" t="s">
        <v>8642</v>
      </c>
      <c r="B4785" s="36" t="s">
        <v>3672</v>
      </c>
      <c r="C4785" s="36" t="s">
        <v>51</v>
      </c>
      <c r="D4785" s="36" t="s">
        <v>76</v>
      </c>
      <c r="E4785" s="36" t="s">
        <v>3673</v>
      </c>
      <c r="F4785" s="42">
        <f>SUMIFS('Sample - Superstore'!R:R,'Sample - Superstore'!$V:$V,$A4785,'Sample - Superstore'!$N:$N,$B4785)</f>
        <v>23.46706173</v>
      </c>
      <c r="G4785" s="43" t="str">
        <f>IF(OR($F4785&lt;Lower_Limit,$F4785&gt;Upper_Limit),TRUE,IF($F4785&gt;Upper_percentile,"P99",IF($F4785&lt;Lower_percentile,"P01","")))</f>
        <v/>
      </c>
      <c r="H4785" s="44">
        <f>SUMIFS('Sample - Superstore'!S:S,'Sample - Superstore'!$V:$V,$A4785,'Sample - Superstore'!$N:$N,$B4785)</f>
        <v>4</v>
      </c>
      <c r="I4785" s="45">
        <f>SUMIFS('Sample - Superstore'!T:T,'Sample - Superstore'!$V:$V,$A4785,'Sample - Superstore'!$N:$N,$B4785)</f>
        <v>0.8</v>
      </c>
      <c r="J4785" s="42">
        <f>SUMIFS('Sample - Superstore'!U:U,'Sample - Superstore'!$V:$V,$A4785,'Sample - Superstore'!$N:$N,$B4785)</f>
        <v>-41.06735802</v>
      </c>
      <c r="N4785" s="40"/>
    </row>
    <row r="4786">
      <c r="A4786" s="41" t="s">
        <v>8642</v>
      </c>
      <c r="B4786" s="36" t="s">
        <v>1981</v>
      </c>
      <c r="C4786" s="36" t="s">
        <v>51</v>
      </c>
      <c r="D4786" s="36" t="s">
        <v>124</v>
      </c>
      <c r="E4786" s="36" t="s">
        <v>1982</v>
      </c>
      <c r="F4786" s="42">
        <f>SUMIFS('Sample - Superstore'!R:R,'Sample - Superstore'!$V:$V,$A4786,'Sample - Superstore'!$N:$N,$B4786)</f>
        <v>13.26933333</v>
      </c>
      <c r="G4786" s="43" t="str">
        <f>IF(OR($F4786&lt;Lower_Limit,$F4786&gt;Upper_Limit),TRUE,IF($F4786&gt;Upper_percentile,"P99",IF($F4786&lt;Lower_percentile,"P01","")))</f>
        <v/>
      </c>
      <c r="H4786" s="44">
        <f>SUMIFS('Sample - Superstore'!S:S,'Sample - Superstore'!$V:$V,$A4786,'Sample - Superstore'!$N:$N,$B4786)</f>
        <v>2</v>
      </c>
      <c r="I4786" s="45">
        <f>SUMIFS('Sample - Superstore'!T:T,'Sample - Superstore'!$V:$V,$A4786,'Sample - Superstore'!$N:$N,$B4786)</f>
        <v>0.2</v>
      </c>
      <c r="J4786" s="42">
        <f>SUMIFS('Sample - Superstore'!U:U,'Sample - Superstore'!$V:$V,$A4786,'Sample - Superstore'!$N:$N,$B4786)</f>
        <v>4.644266667</v>
      </c>
      <c r="N4786" s="40"/>
    </row>
    <row r="4787">
      <c r="A4787" s="41" t="s">
        <v>8642</v>
      </c>
      <c r="B4787" s="36" t="s">
        <v>2751</v>
      </c>
      <c r="C4787" s="36" t="s">
        <v>51</v>
      </c>
      <c r="D4787" s="36" t="s">
        <v>283</v>
      </c>
      <c r="E4787" s="36" t="s">
        <v>2752</v>
      </c>
      <c r="F4787" s="42">
        <f>SUMIFS('Sample - Superstore'!R:R,'Sample - Superstore'!$V:$V,$A4787,'Sample - Superstore'!$N:$N,$B4787)</f>
        <v>10.89</v>
      </c>
      <c r="G4787" s="43" t="str">
        <f>IF(OR($F4787&lt;Lower_Limit,$F4787&gt;Upper_Limit),TRUE,IF($F4787&gt;Upper_percentile,"P99",IF($F4787&lt;Lower_percentile,"P01","")))</f>
        <v/>
      </c>
      <c r="H4787" s="44">
        <f>SUMIFS('Sample - Superstore'!S:S,'Sample - Superstore'!$V:$V,$A4787,'Sample - Superstore'!$N:$N,$B4787)</f>
        <v>1</v>
      </c>
      <c r="I4787" s="45">
        <f>SUMIFS('Sample - Superstore'!T:T,'Sample - Superstore'!$V:$V,$A4787,'Sample - Superstore'!$N:$N,$B4787)</f>
        <v>0</v>
      </c>
      <c r="J4787" s="42">
        <f>SUMIFS('Sample - Superstore'!U:U,'Sample - Superstore'!$V:$V,$A4787,'Sample - Superstore'!$N:$N,$B4787)</f>
        <v>2.8314</v>
      </c>
      <c r="N4787" s="40"/>
    </row>
    <row r="4788">
      <c r="A4788" s="41" t="s">
        <v>8642</v>
      </c>
      <c r="B4788" s="36" t="s">
        <v>2944</v>
      </c>
      <c r="C4788" s="36" t="s">
        <v>51</v>
      </c>
      <c r="D4788" s="36" t="s">
        <v>124</v>
      </c>
      <c r="E4788" s="36" t="s">
        <v>2945</v>
      </c>
      <c r="F4788" s="42">
        <f>SUMIFS('Sample - Superstore'!R:R,'Sample - Superstore'!$V:$V,$A4788,'Sample - Superstore'!$N:$N,$B4788)</f>
        <v>19.44</v>
      </c>
      <c r="G4788" s="43" t="str">
        <f>IF(OR($F4788&lt;Lower_Limit,$F4788&gt;Upper_Limit),TRUE,IF($F4788&gt;Upper_percentile,"P99",IF($F4788&lt;Lower_percentile,"P01","")))</f>
        <v/>
      </c>
      <c r="H4788" s="44">
        <f>SUMIFS('Sample - Superstore'!S:S,'Sample - Superstore'!$V:$V,$A4788,'Sample - Superstore'!$N:$N,$B4788)</f>
        <v>3</v>
      </c>
      <c r="I4788" s="45">
        <f>SUMIFS('Sample - Superstore'!T:T,'Sample - Superstore'!$V:$V,$A4788,'Sample - Superstore'!$N:$N,$B4788)</f>
        <v>0</v>
      </c>
      <c r="J4788" s="42">
        <f>SUMIFS('Sample - Superstore'!U:U,'Sample - Superstore'!$V:$V,$A4788,'Sample - Superstore'!$N:$N,$B4788)</f>
        <v>9.3312</v>
      </c>
      <c r="N4788" s="40"/>
    </row>
    <row r="4789">
      <c r="A4789" s="41" t="s">
        <v>8642</v>
      </c>
      <c r="B4789" s="36" t="s">
        <v>4200</v>
      </c>
      <c r="C4789" s="36" t="s">
        <v>51</v>
      </c>
      <c r="D4789" s="36" t="s">
        <v>76</v>
      </c>
      <c r="E4789" s="36" t="s">
        <v>4201</v>
      </c>
      <c r="F4789" s="42">
        <f>SUMIFS('Sample - Superstore'!R:R,'Sample - Superstore'!$V:$V,$A4789,'Sample - Superstore'!$N:$N,$B4789)</f>
        <v>121.6</v>
      </c>
      <c r="G4789" s="43" t="str">
        <f>IF(OR($F4789&lt;Lower_Limit,$F4789&gt;Upper_Limit),TRUE,IF($F4789&gt;Upper_percentile,"P99",IF($F4789&lt;Lower_percentile,"P01","")))</f>
        <v/>
      </c>
      <c r="H4789" s="44">
        <f>SUMIFS('Sample - Superstore'!S:S,'Sample - Superstore'!$V:$V,$A4789,'Sample - Superstore'!$N:$N,$B4789)</f>
        <v>5</v>
      </c>
      <c r="I4789" s="45">
        <f>SUMIFS('Sample - Superstore'!T:T,'Sample - Superstore'!$V:$V,$A4789,'Sample - Superstore'!$N:$N,$B4789)</f>
        <v>0.2</v>
      </c>
      <c r="J4789" s="42">
        <f>SUMIFS('Sample - Superstore'!U:U,'Sample - Superstore'!$V:$V,$A4789,'Sample - Superstore'!$N:$N,$B4789)</f>
        <v>39.52</v>
      </c>
      <c r="N4789" s="40"/>
    </row>
    <row r="4790">
      <c r="A4790" s="41" t="s">
        <v>8642</v>
      </c>
      <c r="B4790" s="36" t="s">
        <v>6845</v>
      </c>
      <c r="C4790" s="36" t="s">
        <v>51</v>
      </c>
      <c r="D4790" s="36" t="s">
        <v>93</v>
      </c>
      <c r="E4790" s="36" t="s">
        <v>6846</v>
      </c>
      <c r="F4790" s="42">
        <f>SUMIFS('Sample - Superstore'!R:R,'Sample - Superstore'!$V:$V,$A4790,'Sample - Superstore'!$N:$N,$B4790)</f>
        <v>232.7508642</v>
      </c>
      <c r="G4790" s="43" t="str">
        <f>IF(OR($F4790&lt;Lower_Limit,$F4790&gt;Upper_Limit),TRUE,IF($F4790&gt;Upper_percentile,"P99",IF($F4790&lt;Lower_percentile,"P01","")))</f>
        <v/>
      </c>
      <c r="H4790" s="44">
        <f>SUMIFS('Sample - Superstore'!S:S,'Sample - Superstore'!$V:$V,$A4790,'Sample - Superstore'!$N:$N,$B4790)</f>
        <v>7</v>
      </c>
      <c r="I4790" s="45">
        <f>SUMIFS('Sample - Superstore'!T:T,'Sample - Superstore'!$V:$V,$A4790,'Sample - Superstore'!$N:$N,$B4790)</f>
        <v>0</v>
      </c>
      <c r="J4790" s="42">
        <f>SUMIFS('Sample - Superstore'!U:U,'Sample - Superstore'!$V:$V,$A4790,'Sample - Superstore'!$N:$N,$B4790)</f>
        <v>65.17024198</v>
      </c>
      <c r="N4790" s="40"/>
    </row>
    <row r="4791">
      <c r="A4791" s="41" t="s">
        <v>8642</v>
      </c>
      <c r="B4791" s="36" t="s">
        <v>5956</v>
      </c>
      <c r="C4791" s="36" t="s">
        <v>51</v>
      </c>
      <c r="D4791" s="36" t="s">
        <v>272</v>
      </c>
      <c r="E4791" s="36" t="s">
        <v>5957</v>
      </c>
      <c r="F4791" s="42">
        <f>SUMIFS('Sample - Superstore'!R:R,'Sample - Superstore'!$V:$V,$A4791,'Sample - Superstore'!$N:$N,$B4791)</f>
        <v>58.77004115</v>
      </c>
      <c r="G4791" s="43" t="str">
        <f>IF(OR($F4791&lt;Lower_Limit,$F4791&gt;Upper_Limit),TRUE,IF($F4791&gt;Upper_percentile,"P99",IF($F4791&lt;Lower_percentile,"P01","")))</f>
        <v/>
      </c>
      <c r="H4791" s="44">
        <f>SUMIFS('Sample - Superstore'!S:S,'Sample - Superstore'!$V:$V,$A4791,'Sample - Superstore'!$N:$N,$B4791)</f>
        <v>4</v>
      </c>
      <c r="I4791" s="45">
        <f>SUMIFS('Sample - Superstore'!T:T,'Sample - Superstore'!$V:$V,$A4791,'Sample - Superstore'!$N:$N,$B4791)</f>
        <v>0</v>
      </c>
      <c r="J4791" s="42">
        <f>SUMIFS('Sample - Superstore'!U:U,'Sample - Superstore'!$V:$V,$A4791,'Sample - Superstore'!$N:$N,$B4791)</f>
        <v>27.62191934</v>
      </c>
      <c r="N4791" s="40"/>
    </row>
    <row r="4792">
      <c r="A4792" s="41" t="s">
        <v>8642</v>
      </c>
      <c r="B4792" s="36" t="s">
        <v>4682</v>
      </c>
      <c r="C4792" s="36" t="s">
        <v>51</v>
      </c>
      <c r="D4792" s="36" t="s">
        <v>76</v>
      </c>
      <c r="E4792" s="36" t="s">
        <v>4683</v>
      </c>
      <c r="F4792" s="42">
        <f>SUMIFS('Sample - Superstore'!R:R,'Sample - Superstore'!$V:$V,$A4792,'Sample - Superstore'!$N:$N,$B4792)</f>
        <v>30.35571358</v>
      </c>
      <c r="G4792" s="43" t="str">
        <f>IF(OR($F4792&lt;Lower_Limit,$F4792&gt;Upper_Limit),TRUE,IF($F4792&gt;Upper_percentile,"P99",IF($F4792&lt;Lower_percentile,"P01","")))</f>
        <v/>
      </c>
      <c r="H4792" s="44">
        <f>SUMIFS('Sample - Superstore'!S:S,'Sample - Superstore'!$V:$V,$A4792,'Sample - Superstore'!$N:$N,$B4792)</f>
        <v>6</v>
      </c>
      <c r="I4792" s="45">
        <f>SUMIFS('Sample - Superstore'!T:T,'Sample - Superstore'!$V:$V,$A4792,'Sample - Superstore'!$N:$N,$B4792)</f>
        <v>1.4</v>
      </c>
      <c r="J4792" s="42">
        <f>SUMIFS('Sample - Superstore'!U:U,'Sample - Superstore'!$V:$V,$A4792,'Sample - Superstore'!$N:$N,$B4792)</f>
        <v>5.596277202</v>
      </c>
      <c r="N4792" s="40"/>
    </row>
    <row r="4793">
      <c r="A4793" s="41" t="s">
        <v>8642</v>
      </c>
      <c r="B4793" s="36" t="s">
        <v>5372</v>
      </c>
      <c r="C4793" s="36" t="s">
        <v>51</v>
      </c>
      <c r="D4793" s="36" t="s">
        <v>52</v>
      </c>
      <c r="E4793" s="36" t="s">
        <v>5373</v>
      </c>
      <c r="F4793" s="42">
        <f>SUMIFS('Sample - Superstore'!R:R,'Sample - Superstore'!$V:$V,$A4793,'Sample - Superstore'!$N:$N,$B4793)</f>
        <v>45.40855967</v>
      </c>
      <c r="G4793" s="43" t="str">
        <f>IF(OR($F4793&lt;Lower_Limit,$F4793&gt;Upper_Limit),TRUE,IF($F4793&gt;Upper_percentile,"P99",IF($F4793&lt;Lower_percentile,"P01","")))</f>
        <v/>
      </c>
      <c r="H4793" s="44">
        <f>SUMIFS('Sample - Superstore'!S:S,'Sample - Superstore'!$V:$V,$A4793,'Sample - Superstore'!$N:$N,$B4793)</f>
        <v>1</v>
      </c>
      <c r="I4793" s="45">
        <f>SUMIFS('Sample - Superstore'!T:T,'Sample - Superstore'!$V:$V,$A4793,'Sample - Superstore'!$N:$N,$B4793)</f>
        <v>0</v>
      </c>
      <c r="J4793" s="42">
        <f>SUMIFS('Sample - Superstore'!U:U,'Sample - Superstore'!$V:$V,$A4793,'Sample - Superstore'!$N:$N,$B4793)</f>
        <v>0</v>
      </c>
      <c r="N4793" s="40"/>
    </row>
    <row r="4794">
      <c r="A4794" s="41" t="s">
        <v>8642</v>
      </c>
      <c r="B4794" s="36" t="s">
        <v>4565</v>
      </c>
      <c r="C4794" s="36" t="s">
        <v>51</v>
      </c>
      <c r="D4794" s="36" t="s">
        <v>283</v>
      </c>
      <c r="E4794" s="36" t="s">
        <v>4566</v>
      </c>
      <c r="F4794" s="42">
        <f>SUMIFS('Sample - Superstore'!R:R,'Sample - Superstore'!$V:$V,$A4794,'Sample - Superstore'!$N:$N,$B4794)</f>
        <v>355.3370601</v>
      </c>
      <c r="G4794" s="43" t="str">
        <f>IF(OR($F4794&lt;Lower_Limit,$F4794&gt;Upper_Limit),TRUE,IF($F4794&gt;Upper_percentile,"P99",IF($F4794&lt;Lower_percentile,"P01","")))</f>
        <v/>
      </c>
      <c r="H4794" s="44">
        <f>SUMIFS('Sample - Superstore'!S:S,'Sample - Superstore'!$V:$V,$A4794,'Sample - Superstore'!$N:$N,$B4794)</f>
        <v>5</v>
      </c>
      <c r="I4794" s="45">
        <f>SUMIFS('Sample - Superstore'!T:T,'Sample - Superstore'!$V:$V,$A4794,'Sample - Superstore'!$N:$N,$B4794)</f>
        <v>0.2</v>
      </c>
      <c r="J4794" s="42">
        <f>SUMIFS('Sample - Superstore'!U:U,'Sample - Superstore'!$V:$V,$A4794,'Sample - Superstore'!$N:$N,$B4794)</f>
        <v>39.97541927</v>
      </c>
      <c r="N4794" s="40"/>
    </row>
    <row r="4795">
      <c r="A4795" s="41" t="s">
        <v>8642</v>
      </c>
      <c r="B4795" s="36" t="s">
        <v>626</v>
      </c>
      <c r="C4795" s="36" t="s">
        <v>35</v>
      </c>
      <c r="D4795" s="36" t="s">
        <v>121</v>
      </c>
      <c r="E4795" s="36" t="s">
        <v>627</v>
      </c>
      <c r="F4795" s="42">
        <f>SUMIFS('Sample - Superstore'!R:R,'Sample - Superstore'!$V:$V,$A4795,'Sample - Superstore'!$N:$N,$B4795)</f>
        <v>27.17170399</v>
      </c>
      <c r="G4795" s="43" t="str">
        <f>IF(OR($F4795&lt;Lower_Limit,$F4795&gt;Upper_Limit),TRUE,IF($F4795&gt;Upper_percentile,"P99",IF($F4795&lt;Lower_percentile,"P01","")))</f>
        <v/>
      </c>
      <c r="H4795" s="44">
        <f>SUMIFS('Sample - Superstore'!S:S,'Sample - Superstore'!$V:$V,$A4795,'Sample - Superstore'!$N:$N,$B4795)</f>
        <v>5</v>
      </c>
      <c r="I4795" s="45">
        <f>SUMIFS('Sample - Superstore'!T:T,'Sample - Superstore'!$V:$V,$A4795,'Sample - Superstore'!$N:$N,$B4795)</f>
        <v>0.2</v>
      </c>
      <c r="J4795" s="42">
        <f>SUMIFS('Sample - Superstore'!U:U,'Sample - Superstore'!$V:$V,$A4795,'Sample - Superstore'!$N:$N,$B4795)</f>
        <v>4.415401898</v>
      </c>
      <c r="N4795" s="40"/>
    </row>
    <row r="4796">
      <c r="A4796" s="41" t="s">
        <v>8642</v>
      </c>
      <c r="B4796" s="36" t="s">
        <v>6115</v>
      </c>
      <c r="C4796" s="36" t="s">
        <v>39</v>
      </c>
      <c r="D4796" s="36" t="s">
        <v>40</v>
      </c>
      <c r="E4796" s="36" t="s">
        <v>6116</v>
      </c>
      <c r="F4796" s="42">
        <f>SUMIFS('Sample - Superstore'!R:R,'Sample - Superstore'!$V:$V,$A4796,'Sample - Superstore'!$N:$N,$B4796)</f>
        <v>45.0297284</v>
      </c>
      <c r="G4796" s="43" t="str">
        <f>IF(OR($F4796&lt;Lower_Limit,$F4796&gt;Upper_Limit),TRUE,IF($F4796&gt;Upper_percentile,"P99",IF($F4796&lt;Lower_percentile,"P01","")))</f>
        <v/>
      </c>
      <c r="H4796" s="44">
        <f>SUMIFS('Sample - Superstore'!S:S,'Sample - Superstore'!$V:$V,$A4796,'Sample - Superstore'!$N:$N,$B4796)</f>
        <v>2</v>
      </c>
      <c r="I4796" s="45">
        <f>SUMIFS('Sample - Superstore'!T:T,'Sample - Superstore'!$V:$V,$A4796,'Sample - Superstore'!$N:$N,$B4796)</f>
        <v>0.2</v>
      </c>
      <c r="J4796" s="42">
        <f>SUMIFS('Sample - Superstore'!U:U,'Sample - Superstore'!$V:$V,$A4796,'Sample - Superstore'!$N:$N,$B4796)</f>
        <v>15.76040494</v>
      </c>
      <c r="N4796" s="40"/>
    </row>
    <row r="4797">
      <c r="A4797" s="41" t="s">
        <v>8642</v>
      </c>
      <c r="B4797" s="36" t="s">
        <v>6599</v>
      </c>
      <c r="C4797" s="36" t="s">
        <v>51</v>
      </c>
      <c r="D4797" s="36" t="s">
        <v>635</v>
      </c>
      <c r="E4797" s="36" t="s">
        <v>6600</v>
      </c>
      <c r="F4797" s="42">
        <f>SUMIFS('Sample - Superstore'!R:R,'Sample - Superstore'!$V:$V,$A4797,'Sample - Superstore'!$N:$N,$B4797)</f>
        <v>32.63580247</v>
      </c>
      <c r="G4797" s="43" t="str">
        <f>IF(OR($F4797&lt;Lower_Limit,$F4797&gt;Upper_Limit),TRUE,IF($F4797&gt;Upper_percentile,"P99",IF($F4797&lt;Lower_percentile,"P01","")))</f>
        <v/>
      </c>
      <c r="H4797" s="44">
        <f>SUMIFS('Sample - Superstore'!S:S,'Sample - Superstore'!$V:$V,$A4797,'Sample - Superstore'!$N:$N,$B4797)</f>
        <v>3</v>
      </c>
      <c r="I4797" s="45">
        <f>SUMIFS('Sample - Superstore'!T:T,'Sample - Superstore'!$V:$V,$A4797,'Sample - Superstore'!$N:$N,$B4797)</f>
        <v>0</v>
      </c>
      <c r="J4797" s="42">
        <f>SUMIFS('Sample - Superstore'!U:U,'Sample - Superstore'!$V:$V,$A4797,'Sample - Superstore'!$N:$N,$B4797)</f>
        <v>8.485308642</v>
      </c>
      <c r="N4797" s="40"/>
    </row>
    <row r="4798">
      <c r="A4798" s="41" t="s">
        <v>8642</v>
      </c>
      <c r="B4798" s="36" t="s">
        <v>5000</v>
      </c>
      <c r="C4798" s="36" t="s">
        <v>51</v>
      </c>
      <c r="D4798" s="36" t="s">
        <v>124</v>
      </c>
      <c r="E4798" s="36" t="s">
        <v>5001</v>
      </c>
      <c r="F4798" s="42">
        <f>SUMIFS('Sample - Superstore'!R:R,'Sample - Superstore'!$V:$V,$A4798,'Sample - Superstore'!$N:$N,$B4798)</f>
        <v>43.17345185</v>
      </c>
      <c r="G4798" s="43" t="str">
        <f>IF(OR($F4798&lt;Lower_Limit,$F4798&gt;Upper_Limit),TRUE,IF($F4798&gt;Upper_percentile,"P99",IF($F4798&lt;Lower_percentile,"P01","")))</f>
        <v/>
      </c>
      <c r="H4798" s="44">
        <f>SUMIFS('Sample - Superstore'!S:S,'Sample - Superstore'!$V:$V,$A4798,'Sample - Superstore'!$N:$N,$B4798)</f>
        <v>8</v>
      </c>
      <c r="I4798" s="45">
        <f>SUMIFS('Sample - Superstore'!T:T,'Sample - Superstore'!$V:$V,$A4798,'Sample - Superstore'!$N:$N,$B4798)</f>
        <v>0.2</v>
      </c>
      <c r="J4798" s="42">
        <f>SUMIFS('Sample - Superstore'!U:U,'Sample - Superstore'!$V:$V,$A4798,'Sample - Superstore'!$N:$N,$B4798)</f>
        <v>14.9437037</v>
      </c>
      <c r="N4798" s="40"/>
    </row>
    <row r="4799">
      <c r="A4799" s="41" t="s">
        <v>8642</v>
      </c>
      <c r="B4799" s="36" t="s">
        <v>7015</v>
      </c>
      <c r="C4799" s="36" t="s">
        <v>51</v>
      </c>
      <c r="D4799" s="36" t="s">
        <v>124</v>
      </c>
      <c r="E4799" s="36" t="s">
        <v>7016</v>
      </c>
      <c r="F4799" s="42">
        <f>SUMIFS('Sample - Superstore'!R:R,'Sample - Superstore'!$V:$V,$A4799,'Sample - Superstore'!$N:$N,$B4799)</f>
        <v>20.55564444</v>
      </c>
      <c r="G4799" s="43" t="str">
        <f>IF(OR($F4799&lt;Lower_Limit,$F4799&gt;Upper_Limit),TRUE,IF($F4799&gt;Upper_percentile,"P99",IF($F4799&lt;Lower_percentile,"P01","")))</f>
        <v/>
      </c>
      <c r="H4799" s="44">
        <f>SUMIFS('Sample - Superstore'!S:S,'Sample - Superstore'!$V:$V,$A4799,'Sample - Superstore'!$N:$N,$B4799)</f>
        <v>3</v>
      </c>
      <c r="I4799" s="45">
        <f>SUMIFS('Sample - Superstore'!T:T,'Sample - Superstore'!$V:$V,$A4799,'Sample - Superstore'!$N:$N,$B4799)</f>
        <v>0.2</v>
      </c>
      <c r="J4799" s="42">
        <f>SUMIFS('Sample - Superstore'!U:U,'Sample - Superstore'!$V:$V,$A4799,'Sample - Superstore'!$N:$N,$B4799)</f>
        <v>7.451421111</v>
      </c>
      <c r="N4799" s="40"/>
    </row>
    <row r="4800">
      <c r="A4800" s="41" t="s">
        <v>8642</v>
      </c>
      <c r="B4800" s="36" t="s">
        <v>8104</v>
      </c>
      <c r="C4800" s="36" t="s">
        <v>51</v>
      </c>
      <c r="D4800" s="36" t="s">
        <v>124</v>
      </c>
      <c r="E4800" s="36" t="s">
        <v>8105</v>
      </c>
      <c r="F4800" s="42">
        <f>SUMIFS('Sample - Superstore'!R:R,'Sample - Superstore'!$V:$V,$A4800,'Sample - Superstore'!$N:$N,$B4800)</f>
        <v>285.5667556</v>
      </c>
      <c r="G4800" s="43" t="str">
        <f>IF(OR($F4800&lt;Lower_Limit,$F4800&gt;Upper_Limit),TRUE,IF($F4800&gt;Upper_percentile,"P99",IF($F4800&lt;Lower_percentile,"P01","")))</f>
        <v/>
      </c>
      <c r="H4800" s="44">
        <f>SUMIFS('Sample - Superstore'!S:S,'Sample - Superstore'!$V:$V,$A4800,'Sample - Superstore'!$N:$N,$B4800)</f>
        <v>9</v>
      </c>
      <c r="I4800" s="45">
        <f>SUMIFS('Sample - Superstore'!T:T,'Sample - Superstore'!$V:$V,$A4800,'Sample - Superstore'!$N:$N,$B4800)</f>
        <v>0.2</v>
      </c>
      <c r="J4800" s="42">
        <f>SUMIFS('Sample - Superstore'!U:U,'Sample - Superstore'!$V:$V,$A4800,'Sample - Superstore'!$N:$N,$B4800)</f>
        <v>89.23961111</v>
      </c>
      <c r="N4800" s="40"/>
    </row>
    <row r="4801">
      <c r="A4801" s="41" t="s">
        <v>8642</v>
      </c>
      <c r="B4801" s="36" t="s">
        <v>561</v>
      </c>
      <c r="C4801" s="36" t="s">
        <v>51</v>
      </c>
      <c r="D4801" s="36" t="s">
        <v>52</v>
      </c>
      <c r="E4801" s="36" t="s">
        <v>562</v>
      </c>
      <c r="F4801" s="42">
        <f>SUMIFS('Sample - Superstore'!R:R,'Sample - Superstore'!$V:$V,$A4801,'Sample - Superstore'!$N:$N,$B4801)</f>
        <v>911.0402593</v>
      </c>
      <c r="G4801" s="43" t="str">
        <f>IF(OR($F4801&lt;Lower_Limit,$F4801&gt;Upper_Limit),TRUE,IF($F4801&gt;Upper_percentile,"P99",IF($F4801&lt;Lower_percentile,"P01","")))</f>
        <v/>
      </c>
      <c r="H4801" s="44">
        <f>SUMIFS('Sample - Superstore'!S:S,'Sample - Superstore'!$V:$V,$A4801,'Sample - Superstore'!$N:$N,$B4801)</f>
        <v>7</v>
      </c>
      <c r="I4801" s="45">
        <f>SUMIFS('Sample - Superstore'!T:T,'Sample - Superstore'!$V:$V,$A4801,'Sample - Superstore'!$N:$N,$B4801)</f>
        <v>0.4</v>
      </c>
      <c r="J4801" s="42">
        <f>SUMIFS('Sample - Superstore'!U:U,'Sample - Superstore'!$V:$V,$A4801,'Sample - Superstore'!$N:$N,$B4801)</f>
        <v>-79.71602269</v>
      </c>
      <c r="N4801" s="40"/>
    </row>
    <row r="4802">
      <c r="A4802" s="41" t="s">
        <v>8642</v>
      </c>
      <c r="B4802" s="36" t="s">
        <v>3015</v>
      </c>
      <c r="C4802" s="36" t="s">
        <v>39</v>
      </c>
      <c r="D4802" s="36" t="s">
        <v>40</v>
      </c>
      <c r="E4802" s="36" t="s">
        <v>3016</v>
      </c>
      <c r="F4802" s="42">
        <f>SUMIFS('Sample - Superstore'!R:R,'Sample - Superstore'!$V:$V,$A4802,'Sample - Superstore'!$N:$N,$B4802)</f>
        <v>474.6925111</v>
      </c>
      <c r="G4802" s="43" t="str">
        <f>IF(OR($F4802&lt;Lower_Limit,$F4802&gt;Upper_Limit),TRUE,IF($F4802&gt;Upper_percentile,"P99",IF($F4802&lt;Lower_percentile,"P01","")))</f>
        <v/>
      </c>
      <c r="H4802" s="44">
        <f>SUMIFS('Sample - Superstore'!S:S,'Sample - Superstore'!$V:$V,$A4802,'Sample - Superstore'!$N:$N,$B4802)</f>
        <v>3</v>
      </c>
      <c r="I4802" s="45">
        <f>SUMIFS('Sample - Superstore'!T:T,'Sample - Superstore'!$V:$V,$A4802,'Sample - Superstore'!$N:$N,$B4802)</f>
        <v>0.4</v>
      </c>
      <c r="J4802" s="42">
        <f>SUMIFS('Sample - Superstore'!U:U,'Sample - Superstore'!$V:$V,$A4802,'Sample - Superstore'!$N:$N,$B4802)</f>
        <v>-118.6731278</v>
      </c>
      <c r="N4802" s="40"/>
    </row>
    <row r="4803">
      <c r="A4803" s="41" t="s">
        <v>8642</v>
      </c>
      <c r="B4803" s="36" t="s">
        <v>5239</v>
      </c>
      <c r="C4803" s="36" t="s">
        <v>39</v>
      </c>
      <c r="D4803" s="36" t="s">
        <v>61</v>
      </c>
      <c r="E4803" s="36" t="s">
        <v>5240</v>
      </c>
      <c r="F4803" s="42">
        <f>SUMIFS('Sample - Superstore'!R:R,'Sample - Superstore'!$V:$V,$A4803,'Sample - Superstore'!$N:$N,$B4803)</f>
        <v>41.6</v>
      </c>
      <c r="G4803" s="43" t="str">
        <f>IF(OR($F4803&lt;Lower_Limit,$F4803&gt;Upper_Limit),TRUE,IF($F4803&gt;Upper_percentile,"P99",IF($F4803&lt;Lower_percentile,"P01","")))</f>
        <v/>
      </c>
      <c r="H4803" s="44">
        <f>SUMIFS('Sample - Superstore'!S:S,'Sample - Superstore'!$V:$V,$A4803,'Sample - Superstore'!$N:$N,$B4803)</f>
        <v>4</v>
      </c>
      <c r="I4803" s="45">
        <f>SUMIFS('Sample - Superstore'!T:T,'Sample - Superstore'!$V:$V,$A4803,'Sample - Superstore'!$N:$N,$B4803)</f>
        <v>0.2</v>
      </c>
      <c r="J4803" s="42">
        <f>SUMIFS('Sample - Superstore'!U:U,'Sample - Superstore'!$V:$V,$A4803,'Sample - Superstore'!$N:$N,$B4803)</f>
        <v>13</v>
      </c>
      <c r="N4803" s="40"/>
    </row>
    <row r="4804">
      <c r="A4804" s="41" t="s">
        <v>8642</v>
      </c>
      <c r="B4804" s="36" t="s">
        <v>2604</v>
      </c>
      <c r="C4804" s="36" t="s">
        <v>51</v>
      </c>
      <c r="D4804" s="36" t="s">
        <v>124</v>
      </c>
      <c r="E4804" s="36" t="s">
        <v>2605</v>
      </c>
      <c r="F4804" s="42">
        <f>SUMIFS('Sample - Superstore'!R:R,'Sample - Superstore'!$V:$V,$A4804,'Sample - Superstore'!$N:$N,$B4804)</f>
        <v>23.12</v>
      </c>
      <c r="G4804" s="43" t="str">
        <f>IF(OR($F4804&lt;Lower_Limit,$F4804&gt;Upper_Limit),TRUE,IF($F4804&gt;Upper_percentile,"P99",IF($F4804&lt;Lower_percentile,"P01","")))</f>
        <v/>
      </c>
      <c r="H4804" s="44">
        <f>SUMIFS('Sample - Superstore'!S:S,'Sample - Superstore'!$V:$V,$A4804,'Sample - Superstore'!$N:$N,$B4804)</f>
        <v>5</v>
      </c>
      <c r="I4804" s="45">
        <f>SUMIFS('Sample - Superstore'!T:T,'Sample - Superstore'!$V:$V,$A4804,'Sample - Superstore'!$N:$N,$B4804)</f>
        <v>0.2</v>
      </c>
      <c r="J4804" s="42">
        <f>SUMIFS('Sample - Superstore'!U:U,'Sample - Superstore'!$V:$V,$A4804,'Sample - Superstore'!$N:$N,$B4804)</f>
        <v>8.381</v>
      </c>
      <c r="N4804" s="40"/>
    </row>
    <row r="4805">
      <c r="A4805" s="41" t="s">
        <v>8642</v>
      </c>
      <c r="B4805" s="36" t="s">
        <v>8108</v>
      </c>
      <c r="C4805" s="36" t="s">
        <v>35</v>
      </c>
      <c r="D4805" s="36" t="s">
        <v>121</v>
      </c>
      <c r="E4805" s="36" t="s">
        <v>8109</v>
      </c>
      <c r="F4805" s="42">
        <f>SUMIFS('Sample - Superstore'!R:R,'Sample - Superstore'!$V:$V,$A4805,'Sample - Superstore'!$N:$N,$B4805)</f>
        <v>113.568</v>
      </c>
      <c r="G4805" s="43" t="str">
        <f>IF(OR($F4805&lt;Lower_Limit,$F4805&gt;Upper_Limit),TRUE,IF($F4805&gt;Upper_percentile,"P99",IF($F4805&lt;Lower_percentile,"P01","")))</f>
        <v/>
      </c>
      <c r="H4805" s="44">
        <f>SUMIFS('Sample - Superstore'!S:S,'Sample - Superstore'!$V:$V,$A4805,'Sample - Superstore'!$N:$N,$B4805)</f>
        <v>2</v>
      </c>
      <c r="I4805" s="45">
        <f>SUMIFS('Sample - Superstore'!T:T,'Sample - Superstore'!$V:$V,$A4805,'Sample - Superstore'!$N:$N,$B4805)</f>
        <v>0.2</v>
      </c>
      <c r="J4805" s="42">
        <f>SUMIFS('Sample - Superstore'!U:U,'Sample - Superstore'!$V:$V,$A4805,'Sample - Superstore'!$N:$N,$B4805)</f>
        <v>-5.6784</v>
      </c>
      <c r="N4805" s="40"/>
    </row>
    <row r="4806">
      <c r="A4806" s="41" t="s">
        <v>8642</v>
      </c>
      <c r="B4806" s="36" t="s">
        <v>6758</v>
      </c>
      <c r="C4806" s="36" t="s">
        <v>39</v>
      </c>
      <c r="D4806" s="36" t="s">
        <v>40</v>
      </c>
      <c r="E4806" s="36" t="s">
        <v>6759</v>
      </c>
      <c r="F4806" s="42">
        <f>SUMIFS('Sample - Superstore'!R:R,'Sample - Superstore'!$V:$V,$A4806,'Sample - Superstore'!$N:$N,$B4806)</f>
        <v>7.92</v>
      </c>
      <c r="G4806" s="43" t="str">
        <f>IF(OR($F4806&lt;Lower_Limit,$F4806&gt;Upper_Limit),TRUE,IF($F4806&gt;Upper_percentile,"P99",IF($F4806&lt;Lower_percentile,"P01","")))</f>
        <v/>
      </c>
      <c r="H4806" s="44">
        <f>SUMIFS('Sample - Superstore'!S:S,'Sample - Superstore'!$V:$V,$A4806,'Sample - Superstore'!$N:$N,$B4806)</f>
        <v>2</v>
      </c>
      <c r="I4806" s="45">
        <f>SUMIFS('Sample - Superstore'!T:T,'Sample - Superstore'!$V:$V,$A4806,'Sample - Superstore'!$N:$N,$B4806)</f>
        <v>0.2</v>
      </c>
      <c r="J4806" s="42">
        <f>SUMIFS('Sample - Superstore'!U:U,'Sample - Superstore'!$V:$V,$A4806,'Sample - Superstore'!$N:$N,$B4806)</f>
        <v>0.693</v>
      </c>
      <c r="N4806" s="40"/>
    </row>
    <row r="4807">
      <c r="A4807" s="41" t="s">
        <v>8642</v>
      </c>
      <c r="B4807" s="36" t="s">
        <v>2513</v>
      </c>
      <c r="C4807" s="36" t="s">
        <v>39</v>
      </c>
      <c r="D4807" s="36" t="s">
        <v>40</v>
      </c>
      <c r="E4807" s="36" t="s">
        <v>2514</v>
      </c>
      <c r="F4807" s="42">
        <f>SUMIFS('Sample - Superstore'!R:R,'Sample - Superstore'!$V:$V,$A4807,'Sample - Superstore'!$N:$N,$B4807)</f>
        <v>2289.204753</v>
      </c>
      <c r="G4807" s="43" t="str">
        <f>IF(OR($F4807&lt;Lower_Limit,$F4807&gt;Upper_Limit),TRUE,IF($F4807&gt;Upper_percentile,"P99",IF($F4807&lt;Lower_percentile,"P01","")))</f>
        <v/>
      </c>
      <c r="H4807" s="44">
        <f>SUMIFS('Sample - Superstore'!S:S,'Sample - Superstore'!$V:$V,$A4807,'Sample - Superstore'!$N:$N,$B4807)</f>
        <v>5</v>
      </c>
      <c r="I4807" s="45">
        <f>SUMIFS('Sample - Superstore'!T:T,'Sample - Superstore'!$V:$V,$A4807,'Sample - Superstore'!$N:$N,$B4807)</f>
        <v>0.2</v>
      </c>
      <c r="J4807" s="42">
        <f>SUMIFS('Sample - Superstore'!U:U,'Sample - Superstore'!$V:$V,$A4807,'Sample - Superstore'!$N:$N,$B4807)</f>
        <v>470.8761958</v>
      </c>
      <c r="N4807" s="40"/>
    </row>
    <row r="4808">
      <c r="A4808" s="41" t="s">
        <v>8642</v>
      </c>
      <c r="B4808" s="36" t="s">
        <v>3551</v>
      </c>
      <c r="C4808" s="36" t="s">
        <v>51</v>
      </c>
      <c r="D4808" s="36" t="s">
        <v>76</v>
      </c>
      <c r="E4808" s="36" t="s">
        <v>3552</v>
      </c>
      <c r="F4808" s="42">
        <f>SUMIFS('Sample - Superstore'!R:R,'Sample - Superstore'!$V:$V,$A4808,'Sample - Superstore'!$N:$N,$B4808)</f>
        <v>39.12434568</v>
      </c>
      <c r="G4808" s="43" t="str">
        <f>IF(OR($F4808&lt;Lower_Limit,$F4808&gt;Upper_Limit),TRUE,IF($F4808&gt;Upper_percentile,"P99",IF($F4808&lt;Lower_percentile,"P01","")))</f>
        <v/>
      </c>
      <c r="H4808" s="44">
        <f>SUMIFS('Sample - Superstore'!S:S,'Sample - Superstore'!$V:$V,$A4808,'Sample - Superstore'!$N:$N,$B4808)</f>
        <v>5</v>
      </c>
      <c r="I4808" s="45">
        <f>SUMIFS('Sample - Superstore'!T:T,'Sample - Superstore'!$V:$V,$A4808,'Sample - Superstore'!$N:$N,$B4808)</f>
        <v>0.8</v>
      </c>
      <c r="J4808" s="42">
        <f>SUMIFS('Sample - Superstore'!U:U,'Sample - Superstore'!$V:$V,$A4808,'Sample - Superstore'!$N:$N,$B4808)</f>
        <v>-58.68651852</v>
      </c>
      <c r="N4808" s="40"/>
    </row>
    <row r="4809">
      <c r="A4809" s="41" t="s">
        <v>8642</v>
      </c>
      <c r="B4809" s="36" t="s">
        <v>1415</v>
      </c>
      <c r="C4809" s="36" t="s">
        <v>51</v>
      </c>
      <c r="D4809" s="36" t="s">
        <v>52</v>
      </c>
      <c r="E4809" s="36" t="s">
        <v>1416</v>
      </c>
      <c r="F4809" s="42">
        <f>SUMIFS('Sample - Superstore'!R:R,'Sample - Superstore'!$V:$V,$A4809,'Sample - Superstore'!$N:$N,$B4809)</f>
        <v>99.79780741</v>
      </c>
      <c r="G4809" s="43" t="str">
        <f>IF(OR($F4809&lt;Lower_Limit,$F4809&gt;Upper_Limit),TRUE,IF($F4809&gt;Upper_percentile,"P99",IF($F4809&lt;Lower_percentile,"P01","")))</f>
        <v/>
      </c>
      <c r="H4809" s="44">
        <f>SUMIFS('Sample - Superstore'!S:S,'Sample - Superstore'!$V:$V,$A4809,'Sample - Superstore'!$N:$N,$B4809)</f>
        <v>3</v>
      </c>
      <c r="I4809" s="45">
        <f>SUMIFS('Sample - Superstore'!T:T,'Sample - Superstore'!$V:$V,$A4809,'Sample - Superstore'!$N:$N,$B4809)</f>
        <v>0.2</v>
      </c>
      <c r="J4809" s="42">
        <f>SUMIFS('Sample - Superstore'!U:U,'Sample - Superstore'!$V:$V,$A4809,'Sample - Superstore'!$N:$N,$B4809)</f>
        <v>-19.95956148</v>
      </c>
      <c r="N4809" s="40"/>
    </row>
    <row r="4810">
      <c r="A4810" s="41" t="s">
        <v>8642</v>
      </c>
      <c r="B4810" s="36" t="s">
        <v>3737</v>
      </c>
      <c r="C4810" s="36" t="s">
        <v>39</v>
      </c>
      <c r="D4810" s="36" t="s">
        <v>40</v>
      </c>
      <c r="E4810" s="36" t="s">
        <v>3738</v>
      </c>
      <c r="F4810" s="42">
        <f>SUMIFS('Sample - Superstore'!R:R,'Sample - Superstore'!$V:$V,$A4810,'Sample - Superstore'!$N:$N,$B4810)</f>
        <v>87.04654815</v>
      </c>
      <c r="G4810" s="43" t="str">
        <f>IF(OR($F4810&lt;Lower_Limit,$F4810&gt;Upper_Limit),TRUE,IF($F4810&gt;Upper_percentile,"P99",IF($F4810&lt;Lower_percentile,"P01","")))</f>
        <v/>
      </c>
      <c r="H4810" s="44">
        <f>SUMIFS('Sample - Superstore'!S:S,'Sample - Superstore'!$V:$V,$A4810,'Sample - Superstore'!$N:$N,$B4810)</f>
        <v>1</v>
      </c>
      <c r="I4810" s="45">
        <f>SUMIFS('Sample - Superstore'!T:T,'Sample - Superstore'!$V:$V,$A4810,'Sample - Superstore'!$N:$N,$B4810)</f>
        <v>0.2</v>
      </c>
      <c r="J4810" s="42">
        <f>SUMIFS('Sample - Superstore'!U:U,'Sample - Superstore'!$V:$V,$A4810,'Sample - Superstore'!$N:$N,$B4810)</f>
        <v>10.88081852</v>
      </c>
      <c r="N4810" s="40"/>
    </row>
    <row r="4811">
      <c r="A4811" s="41" t="s">
        <v>8642</v>
      </c>
      <c r="B4811" s="36" t="s">
        <v>6092</v>
      </c>
      <c r="C4811" s="36" t="s">
        <v>39</v>
      </c>
      <c r="D4811" s="36" t="s">
        <v>61</v>
      </c>
      <c r="E4811" s="36" t="s">
        <v>6093</v>
      </c>
      <c r="F4811" s="42">
        <f>SUMIFS('Sample - Superstore'!R:R,'Sample - Superstore'!$V:$V,$A4811,'Sample - Superstore'!$N:$N,$B4811)</f>
        <v>57.33457778</v>
      </c>
      <c r="G4811" s="43" t="str">
        <f>IF(OR($F4811&lt;Lower_Limit,$F4811&gt;Upper_Limit),TRUE,IF($F4811&gt;Upper_percentile,"P99",IF($F4811&lt;Lower_percentile,"P01","")))</f>
        <v/>
      </c>
      <c r="H4811" s="44">
        <f>SUMIFS('Sample - Superstore'!S:S,'Sample - Superstore'!$V:$V,$A4811,'Sample - Superstore'!$N:$N,$B4811)</f>
        <v>2</v>
      </c>
      <c r="I4811" s="45">
        <f>SUMIFS('Sample - Superstore'!T:T,'Sample - Superstore'!$V:$V,$A4811,'Sample - Superstore'!$N:$N,$B4811)</f>
        <v>0.2</v>
      </c>
      <c r="J4811" s="42">
        <f>SUMIFS('Sample - Superstore'!U:U,'Sample - Superstore'!$V:$V,$A4811,'Sample - Superstore'!$N:$N,$B4811)</f>
        <v>-0.7166822222</v>
      </c>
      <c r="N4811" s="40"/>
    </row>
    <row r="4812">
      <c r="A4812" s="41" t="s">
        <v>8642</v>
      </c>
      <c r="B4812" s="36" t="s">
        <v>3301</v>
      </c>
      <c r="C4812" s="36" t="s">
        <v>35</v>
      </c>
      <c r="D4812" s="36" t="s">
        <v>121</v>
      </c>
      <c r="E4812" s="36" t="s">
        <v>3302</v>
      </c>
      <c r="F4812" s="42">
        <f>SUMIFS('Sample - Superstore'!R:R,'Sample - Superstore'!$V:$V,$A4812,'Sample - Superstore'!$N:$N,$B4812)</f>
        <v>29.25108148</v>
      </c>
      <c r="G4812" s="43" t="str">
        <f>IF(OR($F4812&lt;Lower_Limit,$F4812&gt;Upper_Limit),TRUE,IF($F4812&gt;Upper_percentile,"P99",IF($F4812&lt;Lower_percentile,"P01","")))</f>
        <v/>
      </c>
      <c r="H4812" s="44">
        <f>SUMIFS('Sample - Superstore'!S:S,'Sample - Superstore'!$V:$V,$A4812,'Sample - Superstore'!$N:$N,$B4812)</f>
        <v>3</v>
      </c>
      <c r="I4812" s="45">
        <f>SUMIFS('Sample - Superstore'!T:T,'Sample - Superstore'!$V:$V,$A4812,'Sample - Superstore'!$N:$N,$B4812)</f>
        <v>0.6</v>
      </c>
      <c r="J4812" s="42">
        <f>SUMIFS('Sample - Superstore'!U:U,'Sample - Superstore'!$V:$V,$A4812,'Sample - Superstore'!$N:$N,$B4812)</f>
        <v>-22.66958815</v>
      </c>
      <c r="N4812" s="40"/>
    </row>
    <row r="4813">
      <c r="A4813" s="41" t="s">
        <v>8642</v>
      </c>
      <c r="B4813" s="36" t="s">
        <v>6156</v>
      </c>
      <c r="C4813" s="36" t="s">
        <v>39</v>
      </c>
      <c r="D4813" s="36" t="s">
        <v>61</v>
      </c>
      <c r="E4813" s="36" t="s">
        <v>6157</v>
      </c>
      <c r="F4813" s="42">
        <f>SUMIFS('Sample - Superstore'!R:R,'Sample - Superstore'!$V:$V,$A4813,'Sample - Superstore'!$N:$N,$B4813)</f>
        <v>23.74089877</v>
      </c>
      <c r="G4813" s="43" t="str">
        <f>IF(OR($F4813&lt;Lower_Limit,$F4813&gt;Upper_Limit),TRUE,IF($F4813&gt;Upper_percentile,"P99",IF($F4813&lt;Lower_percentile,"P01","")))</f>
        <v/>
      </c>
      <c r="H4813" s="44">
        <f>SUMIFS('Sample - Superstore'!S:S,'Sample - Superstore'!$V:$V,$A4813,'Sample - Superstore'!$N:$N,$B4813)</f>
        <v>2</v>
      </c>
      <c r="I4813" s="45">
        <f>SUMIFS('Sample - Superstore'!T:T,'Sample - Superstore'!$V:$V,$A4813,'Sample - Superstore'!$N:$N,$B4813)</f>
        <v>0.2</v>
      </c>
      <c r="J4813" s="42">
        <f>SUMIFS('Sample - Superstore'!U:U,'Sample - Superstore'!$V:$V,$A4813,'Sample - Superstore'!$N:$N,$B4813)</f>
        <v>3.857896049</v>
      </c>
      <c r="N4813" s="40"/>
    </row>
    <row r="4814">
      <c r="A4814" s="41" t="s">
        <v>8642</v>
      </c>
      <c r="B4814" s="36" t="s">
        <v>4372</v>
      </c>
      <c r="C4814" s="36" t="s">
        <v>51</v>
      </c>
      <c r="D4814" s="36" t="s">
        <v>297</v>
      </c>
      <c r="E4814" s="36" t="s">
        <v>4373</v>
      </c>
      <c r="F4814" s="42">
        <f>SUMIFS('Sample - Superstore'!R:R,'Sample - Superstore'!$V:$V,$A4814,'Sample - Superstore'!$N:$N,$B4814)</f>
        <v>9.96</v>
      </c>
      <c r="G4814" s="43" t="str">
        <f>IF(OR($F4814&lt;Lower_Limit,$F4814&gt;Upper_Limit),TRUE,IF($F4814&gt;Upper_percentile,"P99",IF($F4814&lt;Lower_percentile,"P01","")))</f>
        <v/>
      </c>
      <c r="H4814" s="44">
        <f>SUMIFS('Sample - Superstore'!S:S,'Sample - Superstore'!$V:$V,$A4814,'Sample - Superstore'!$N:$N,$B4814)</f>
        <v>2</v>
      </c>
      <c r="I4814" s="45">
        <f>SUMIFS('Sample - Superstore'!T:T,'Sample - Superstore'!$V:$V,$A4814,'Sample - Superstore'!$N:$N,$B4814)</f>
        <v>0</v>
      </c>
      <c r="J4814" s="42">
        <f>SUMIFS('Sample - Superstore'!U:U,'Sample - Superstore'!$V:$V,$A4814,'Sample - Superstore'!$N:$N,$B4814)</f>
        <v>4.5816</v>
      </c>
      <c r="N4814" s="40"/>
    </row>
    <row r="4815">
      <c r="A4815" s="41" t="s">
        <v>8642</v>
      </c>
      <c r="B4815" s="36" t="s">
        <v>341</v>
      </c>
      <c r="C4815" s="36" t="s">
        <v>51</v>
      </c>
      <c r="D4815" s="36" t="s">
        <v>93</v>
      </c>
      <c r="E4815" s="36" t="s">
        <v>342</v>
      </c>
      <c r="F4815" s="42">
        <f>SUMIFS('Sample - Superstore'!R:R,'Sample - Superstore'!$V:$V,$A4815,'Sample - Superstore'!$N:$N,$B4815)</f>
        <v>9.21</v>
      </c>
      <c r="G4815" s="43" t="str">
        <f>IF(OR($F4815&lt;Lower_Limit,$F4815&gt;Upper_Limit),TRUE,IF($F4815&gt;Upper_percentile,"P99",IF($F4815&lt;Lower_percentile,"P01","")))</f>
        <v/>
      </c>
      <c r="H4815" s="44">
        <f>SUMIFS('Sample - Superstore'!S:S,'Sample - Superstore'!$V:$V,$A4815,'Sample - Superstore'!$N:$N,$B4815)</f>
        <v>3</v>
      </c>
      <c r="I4815" s="45">
        <f>SUMIFS('Sample - Superstore'!T:T,'Sample - Superstore'!$V:$V,$A4815,'Sample - Superstore'!$N:$N,$B4815)</f>
        <v>0</v>
      </c>
      <c r="J4815" s="42">
        <f>SUMIFS('Sample - Superstore'!U:U,'Sample - Superstore'!$V:$V,$A4815,'Sample - Superstore'!$N:$N,$B4815)</f>
        <v>2.3025</v>
      </c>
      <c r="N4815" s="40"/>
    </row>
    <row r="4816">
      <c r="A4816" s="41" t="s">
        <v>8642</v>
      </c>
      <c r="B4816" s="36" t="s">
        <v>2133</v>
      </c>
      <c r="C4816" s="36" t="s">
        <v>51</v>
      </c>
      <c r="D4816" s="36" t="s">
        <v>635</v>
      </c>
      <c r="E4816" s="36" t="s">
        <v>2134</v>
      </c>
      <c r="F4816" s="42">
        <f>SUMIFS('Sample - Superstore'!R:R,'Sample - Superstore'!$V:$V,$A4816,'Sample - Superstore'!$N:$N,$B4816)</f>
        <v>27.93</v>
      </c>
      <c r="G4816" s="43" t="str">
        <f>IF(OR($F4816&lt;Lower_Limit,$F4816&gt;Upper_Limit),TRUE,IF($F4816&gt;Upper_percentile,"P99",IF($F4816&lt;Lower_percentile,"P01","")))</f>
        <v/>
      </c>
      <c r="H4816" s="44">
        <f>SUMIFS('Sample - Superstore'!S:S,'Sample - Superstore'!$V:$V,$A4816,'Sample - Superstore'!$N:$N,$B4816)</f>
        <v>3</v>
      </c>
      <c r="I4816" s="45">
        <f>SUMIFS('Sample - Superstore'!T:T,'Sample - Superstore'!$V:$V,$A4816,'Sample - Superstore'!$N:$N,$B4816)</f>
        <v>0</v>
      </c>
      <c r="J4816" s="42">
        <f>SUMIFS('Sample - Superstore'!U:U,'Sample - Superstore'!$V:$V,$A4816,'Sample - Superstore'!$N:$N,$B4816)</f>
        <v>8.0997</v>
      </c>
      <c r="N4816" s="40"/>
    </row>
    <row r="4817">
      <c r="A4817" s="41" t="s">
        <v>8642</v>
      </c>
      <c r="B4817" s="36" t="s">
        <v>5093</v>
      </c>
      <c r="C4817" s="36" t="s">
        <v>51</v>
      </c>
      <c r="D4817" s="36" t="s">
        <v>76</v>
      </c>
      <c r="E4817" s="36" t="s">
        <v>5094</v>
      </c>
      <c r="F4817" s="42">
        <f>SUMIFS('Sample - Superstore'!R:R,'Sample - Superstore'!$V:$V,$A4817,'Sample - Superstore'!$N:$N,$B4817)</f>
        <v>14.016</v>
      </c>
      <c r="G4817" s="43" t="str">
        <f>IF(OR($F4817&lt;Lower_Limit,$F4817&gt;Upper_Limit),TRUE,IF($F4817&gt;Upper_percentile,"P99",IF($F4817&lt;Lower_percentile,"P01","")))</f>
        <v/>
      </c>
      <c r="H4817" s="44">
        <f>SUMIFS('Sample - Superstore'!S:S,'Sample - Superstore'!$V:$V,$A4817,'Sample - Superstore'!$N:$N,$B4817)</f>
        <v>4</v>
      </c>
      <c r="I4817" s="45">
        <f>SUMIFS('Sample - Superstore'!T:T,'Sample - Superstore'!$V:$V,$A4817,'Sample - Superstore'!$N:$N,$B4817)</f>
        <v>0.2</v>
      </c>
      <c r="J4817" s="42">
        <f>SUMIFS('Sample - Superstore'!U:U,'Sample - Superstore'!$V:$V,$A4817,'Sample - Superstore'!$N:$N,$B4817)</f>
        <v>4.9056</v>
      </c>
      <c r="N4817" s="40"/>
    </row>
    <row r="4818">
      <c r="A4818" s="41" t="s">
        <v>8642</v>
      </c>
      <c r="B4818" s="36" t="s">
        <v>5751</v>
      </c>
      <c r="C4818" s="36" t="s">
        <v>51</v>
      </c>
      <c r="D4818" s="36" t="s">
        <v>283</v>
      </c>
      <c r="E4818" s="36" t="s">
        <v>5752</v>
      </c>
      <c r="F4818" s="42">
        <f>SUMIFS('Sample - Superstore'!R:R,'Sample - Superstore'!$V:$V,$A4818,'Sample - Superstore'!$N:$N,$B4818)</f>
        <v>350.2146502</v>
      </c>
      <c r="G4818" s="43" t="str">
        <f>IF(OR($F4818&lt;Lower_Limit,$F4818&gt;Upper_Limit),TRUE,IF($F4818&gt;Upper_percentile,"P99",IF($F4818&lt;Lower_percentile,"P01","")))</f>
        <v/>
      </c>
      <c r="H4818" s="44">
        <f>SUMIFS('Sample - Superstore'!S:S,'Sample - Superstore'!$V:$V,$A4818,'Sample - Superstore'!$N:$N,$B4818)</f>
        <v>9</v>
      </c>
      <c r="I4818" s="45">
        <f>SUMIFS('Sample - Superstore'!T:T,'Sample - Superstore'!$V:$V,$A4818,'Sample - Superstore'!$N:$N,$B4818)</f>
        <v>0.2</v>
      </c>
      <c r="J4818" s="42">
        <f>SUMIFS('Sample - Superstore'!U:U,'Sample - Superstore'!$V:$V,$A4818,'Sample - Superstore'!$N:$N,$B4818)</f>
        <v>52.91044815</v>
      </c>
      <c r="N4818" s="40"/>
    </row>
    <row r="4819">
      <c r="A4819" s="41" t="s">
        <v>8642</v>
      </c>
      <c r="B4819" s="36" t="s">
        <v>4077</v>
      </c>
      <c r="C4819" s="36" t="s">
        <v>51</v>
      </c>
      <c r="D4819" s="36" t="s">
        <v>124</v>
      </c>
      <c r="E4819" s="36" t="s">
        <v>4078</v>
      </c>
      <c r="F4819" s="42">
        <f>SUMIFS('Sample - Superstore'!R:R,'Sample - Superstore'!$V:$V,$A4819,'Sample - Superstore'!$N:$N,$B4819)</f>
        <v>68.28062934</v>
      </c>
      <c r="G4819" s="43" t="str">
        <f>IF(OR($F4819&lt;Lower_Limit,$F4819&gt;Upper_Limit),TRUE,IF($F4819&gt;Upper_percentile,"P99",IF($F4819&lt;Lower_percentile,"P01","")))</f>
        <v/>
      </c>
      <c r="H4819" s="44">
        <f>SUMIFS('Sample - Superstore'!S:S,'Sample - Superstore'!$V:$V,$A4819,'Sample - Superstore'!$N:$N,$B4819)</f>
        <v>12</v>
      </c>
      <c r="I4819" s="45">
        <f>SUMIFS('Sample - Superstore'!T:T,'Sample - Superstore'!$V:$V,$A4819,'Sample - Superstore'!$N:$N,$B4819)</f>
        <v>0.2</v>
      </c>
      <c r="J4819" s="42">
        <f>SUMIFS('Sample - Superstore'!U:U,'Sample - Superstore'!$V:$V,$A4819,'Sample - Superstore'!$N:$N,$B4819)</f>
        <v>31.70059772</v>
      </c>
      <c r="N4819" s="40"/>
    </row>
    <row r="4820">
      <c r="A4820" s="41" t="s">
        <v>8642</v>
      </c>
      <c r="B4820" s="36" t="s">
        <v>649</v>
      </c>
      <c r="C4820" s="36" t="s">
        <v>39</v>
      </c>
      <c r="D4820" s="36" t="s">
        <v>61</v>
      </c>
      <c r="E4820" s="36" t="s">
        <v>650</v>
      </c>
      <c r="F4820" s="42">
        <f>SUMIFS('Sample - Superstore'!R:R,'Sample - Superstore'!$V:$V,$A4820,'Sample - Superstore'!$N:$N,$B4820)</f>
        <v>62.352</v>
      </c>
      <c r="G4820" s="43" t="str">
        <f>IF(OR($F4820&lt;Lower_Limit,$F4820&gt;Upper_Limit),TRUE,IF($F4820&gt;Upper_percentile,"P99",IF($F4820&lt;Lower_percentile,"P01","")))</f>
        <v/>
      </c>
      <c r="H4820" s="44">
        <f>SUMIFS('Sample - Superstore'!S:S,'Sample - Superstore'!$V:$V,$A4820,'Sample - Superstore'!$N:$N,$B4820)</f>
        <v>6</v>
      </c>
      <c r="I4820" s="45">
        <f>SUMIFS('Sample - Superstore'!T:T,'Sample - Superstore'!$V:$V,$A4820,'Sample - Superstore'!$N:$N,$B4820)</f>
        <v>0.2</v>
      </c>
      <c r="J4820" s="42">
        <f>SUMIFS('Sample - Superstore'!U:U,'Sample - Superstore'!$V:$V,$A4820,'Sample - Superstore'!$N:$N,$B4820)</f>
        <v>-10.9116</v>
      </c>
      <c r="N4820" s="40"/>
    </row>
    <row r="4821">
      <c r="A4821" s="41" t="s">
        <v>8642</v>
      </c>
      <c r="B4821" s="36" t="s">
        <v>2422</v>
      </c>
      <c r="C4821" s="36" t="s">
        <v>51</v>
      </c>
      <c r="D4821" s="36" t="s">
        <v>124</v>
      </c>
      <c r="E4821" s="36" t="s">
        <v>2423</v>
      </c>
      <c r="F4821" s="42">
        <f>SUMIFS('Sample - Superstore'!R:R,'Sample - Superstore'!$V:$V,$A4821,'Sample - Superstore'!$N:$N,$B4821)</f>
        <v>11.56</v>
      </c>
      <c r="G4821" s="43" t="str">
        <f>IF(OR($F4821&lt;Lower_Limit,$F4821&gt;Upper_Limit),TRUE,IF($F4821&gt;Upper_percentile,"P99",IF($F4821&lt;Lower_percentile,"P01","")))</f>
        <v/>
      </c>
      <c r="H4821" s="44">
        <f>SUMIFS('Sample - Superstore'!S:S,'Sample - Superstore'!$V:$V,$A4821,'Sample - Superstore'!$N:$N,$B4821)</f>
        <v>2</v>
      </c>
      <c r="I4821" s="45">
        <f>SUMIFS('Sample - Superstore'!T:T,'Sample - Superstore'!$V:$V,$A4821,'Sample - Superstore'!$N:$N,$B4821)</f>
        <v>0</v>
      </c>
      <c r="J4821" s="42">
        <f>SUMIFS('Sample - Superstore'!U:U,'Sample - Superstore'!$V:$V,$A4821,'Sample - Superstore'!$N:$N,$B4821)</f>
        <v>5.6644</v>
      </c>
      <c r="N4821" s="40"/>
    </row>
    <row r="4822">
      <c r="A4822" s="41" t="s">
        <v>8642</v>
      </c>
      <c r="B4822" s="36" t="s">
        <v>1020</v>
      </c>
      <c r="C4822" s="36" t="s">
        <v>51</v>
      </c>
      <c r="D4822" s="36" t="s">
        <v>52</v>
      </c>
      <c r="E4822" s="36" t="s">
        <v>1021</v>
      </c>
      <c r="F4822" s="42">
        <f>SUMIFS('Sample - Superstore'!R:R,'Sample - Superstore'!$V:$V,$A4822,'Sample - Superstore'!$N:$N,$B4822)</f>
        <v>282.9652938</v>
      </c>
      <c r="G4822" s="43" t="str">
        <f>IF(OR($F4822&lt;Lower_Limit,$F4822&gt;Upper_Limit),TRUE,IF($F4822&gt;Upper_percentile,"P99",IF($F4822&lt;Lower_percentile,"P01","")))</f>
        <v/>
      </c>
      <c r="H4822" s="44">
        <f>SUMIFS('Sample - Superstore'!S:S,'Sample - Superstore'!$V:$V,$A4822,'Sample - Superstore'!$N:$N,$B4822)</f>
        <v>2</v>
      </c>
      <c r="I4822" s="45">
        <f>SUMIFS('Sample - Superstore'!T:T,'Sample - Superstore'!$V:$V,$A4822,'Sample - Superstore'!$N:$N,$B4822)</f>
        <v>0.2</v>
      </c>
      <c r="J4822" s="42">
        <f>SUMIFS('Sample - Superstore'!U:U,'Sample - Superstore'!$V:$V,$A4822,'Sample - Superstore'!$N:$N,$B4822)</f>
        <v>-70.74132346</v>
      </c>
      <c r="N4822" s="40"/>
    </row>
    <row r="4823">
      <c r="A4823" s="41" t="s">
        <v>8642</v>
      </c>
      <c r="B4823" s="36" t="s">
        <v>1622</v>
      </c>
      <c r="C4823" s="36" t="s">
        <v>51</v>
      </c>
      <c r="D4823" s="36" t="s">
        <v>52</v>
      </c>
      <c r="E4823" s="36" t="s">
        <v>1623</v>
      </c>
      <c r="F4823" s="42">
        <f>SUMIFS('Sample - Superstore'!R:R,'Sample - Superstore'!$V:$V,$A4823,'Sample - Superstore'!$N:$N,$B4823)</f>
        <v>295.0329679</v>
      </c>
      <c r="G4823" s="43" t="str">
        <f>IF(OR($F4823&lt;Lower_Limit,$F4823&gt;Upper_Limit),TRUE,IF($F4823&gt;Upper_percentile,"P99",IF($F4823&lt;Lower_percentile,"P01","")))</f>
        <v/>
      </c>
      <c r="H4823" s="44">
        <f>SUMIFS('Sample - Superstore'!S:S,'Sample - Superstore'!$V:$V,$A4823,'Sample - Superstore'!$N:$N,$B4823)</f>
        <v>3</v>
      </c>
      <c r="I4823" s="45">
        <f>SUMIFS('Sample - Superstore'!T:T,'Sample - Superstore'!$V:$V,$A4823,'Sample - Superstore'!$N:$N,$B4823)</f>
        <v>0.2</v>
      </c>
      <c r="J4823" s="42">
        <f>SUMIFS('Sample - Superstore'!U:U,'Sample - Superstore'!$V:$V,$A4823,'Sample - Superstore'!$N:$N,$B4823)</f>
        <v>-62.69450568</v>
      </c>
      <c r="N4823" s="40"/>
    </row>
    <row r="4824">
      <c r="A4824" s="41" t="s">
        <v>8642</v>
      </c>
      <c r="B4824" s="36" t="s">
        <v>6591</v>
      </c>
      <c r="C4824" s="36" t="s">
        <v>51</v>
      </c>
      <c r="D4824" s="36" t="s">
        <v>283</v>
      </c>
      <c r="E4824" s="36" t="s">
        <v>6592</v>
      </c>
      <c r="F4824" s="42">
        <f>SUMIFS('Sample - Superstore'!R:R,'Sample - Superstore'!$V:$V,$A4824,'Sample - Superstore'!$N:$N,$B4824)</f>
        <v>11.94085926</v>
      </c>
      <c r="G4824" s="43" t="str">
        <f>IF(OR($F4824&lt;Lower_Limit,$F4824&gt;Upper_Limit),TRUE,IF($F4824&gt;Upper_percentile,"P99",IF($F4824&lt;Lower_percentile,"P01","")))</f>
        <v/>
      </c>
      <c r="H4824" s="44">
        <f>SUMIFS('Sample - Superstore'!S:S,'Sample - Superstore'!$V:$V,$A4824,'Sample - Superstore'!$N:$N,$B4824)</f>
        <v>6</v>
      </c>
      <c r="I4824" s="45">
        <f>SUMIFS('Sample - Superstore'!T:T,'Sample - Superstore'!$V:$V,$A4824,'Sample - Superstore'!$N:$N,$B4824)</f>
        <v>0.8</v>
      </c>
      <c r="J4824" s="42">
        <f>SUMIFS('Sample - Superstore'!U:U,'Sample - Superstore'!$V:$V,$A4824,'Sample - Superstore'!$N:$N,$B4824)</f>
        <v>-31.64327704</v>
      </c>
      <c r="N4824" s="40"/>
    </row>
    <row r="4825">
      <c r="A4825" s="41" t="s">
        <v>8642</v>
      </c>
      <c r="B4825" s="36" t="s">
        <v>2218</v>
      </c>
      <c r="C4825" s="36" t="s">
        <v>39</v>
      </c>
      <c r="D4825" s="36" t="s">
        <v>61</v>
      </c>
      <c r="E4825" s="36" t="s">
        <v>2219</v>
      </c>
      <c r="F4825" s="42">
        <f>SUMIFS('Sample - Superstore'!R:R,'Sample - Superstore'!$V:$V,$A4825,'Sample - Superstore'!$N:$N,$B4825)</f>
        <v>126.8657481</v>
      </c>
      <c r="G4825" s="43" t="str">
        <f>IF(OR($F4825&lt;Lower_Limit,$F4825&gt;Upper_Limit),TRUE,IF($F4825&gt;Upper_percentile,"P99",IF($F4825&lt;Lower_percentile,"P01","")))</f>
        <v/>
      </c>
      <c r="H4825" s="44">
        <f>SUMIFS('Sample - Superstore'!S:S,'Sample - Superstore'!$V:$V,$A4825,'Sample - Superstore'!$N:$N,$B4825)</f>
        <v>6</v>
      </c>
      <c r="I4825" s="45">
        <f>SUMIFS('Sample - Superstore'!T:T,'Sample - Superstore'!$V:$V,$A4825,'Sample - Superstore'!$N:$N,$B4825)</f>
        <v>0.2</v>
      </c>
      <c r="J4825" s="42">
        <f>SUMIFS('Sample - Superstore'!U:U,'Sample - Superstore'!$V:$V,$A4825,'Sample - Superstore'!$N:$N,$B4825)</f>
        <v>27.34622025</v>
      </c>
      <c r="N4825" s="40"/>
    </row>
    <row r="4826">
      <c r="A4826" s="41" t="s">
        <v>8642</v>
      </c>
      <c r="B4826" s="36" t="s">
        <v>8122</v>
      </c>
      <c r="C4826" s="36" t="s">
        <v>39</v>
      </c>
      <c r="D4826" s="36" t="s">
        <v>446</v>
      </c>
      <c r="E4826" s="36" t="s">
        <v>8123</v>
      </c>
      <c r="F4826" s="42">
        <f>SUMIFS('Sample - Superstore'!R:R,'Sample - Superstore'!$V:$V,$A4826,'Sample - Superstore'!$N:$N,$B4826)</f>
        <v>836.2635556</v>
      </c>
      <c r="G4826" s="43" t="str">
        <f>IF(OR($F4826&lt;Lower_Limit,$F4826&gt;Upper_Limit),TRUE,IF($F4826&gt;Upper_percentile,"P99",IF($F4826&lt;Lower_percentile,"P01","")))</f>
        <v/>
      </c>
      <c r="H4826" s="44">
        <f>SUMIFS('Sample - Superstore'!S:S,'Sample - Superstore'!$V:$V,$A4826,'Sample - Superstore'!$N:$N,$B4826)</f>
        <v>7</v>
      </c>
      <c r="I4826" s="45">
        <f>SUMIFS('Sample - Superstore'!T:T,'Sample - Superstore'!$V:$V,$A4826,'Sample - Superstore'!$N:$N,$B4826)</f>
        <v>0.7</v>
      </c>
      <c r="J4826" s="42">
        <f>SUMIFS('Sample - Superstore'!U:U,'Sample - Superstore'!$V:$V,$A4826,'Sample - Superstore'!$N:$N,$B4826)</f>
        <v>-1198.64443</v>
      </c>
      <c r="N4826" s="40"/>
    </row>
    <row r="4827">
      <c r="A4827" s="41" t="s">
        <v>8642</v>
      </c>
      <c r="B4827" s="36" t="s">
        <v>5150</v>
      </c>
      <c r="C4827" s="36" t="s">
        <v>51</v>
      </c>
      <c r="D4827" s="36" t="s">
        <v>76</v>
      </c>
      <c r="E4827" s="36" t="s">
        <v>5151</v>
      </c>
      <c r="F4827" s="42">
        <f>SUMIFS('Sample - Superstore'!R:R,'Sample - Superstore'!$V:$V,$A4827,'Sample - Superstore'!$N:$N,$B4827)</f>
        <v>14.36898765</v>
      </c>
      <c r="G4827" s="43" t="str">
        <f>IF(OR($F4827&lt;Lower_Limit,$F4827&gt;Upper_Limit),TRUE,IF($F4827&gt;Upper_percentile,"P99",IF($F4827&lt;Lower_percentile,"P01","")))</f>
        <v/>
      </c>
      <c r="H4827" s="44">
        <f>SUMIFS('Sample - Superstore'!S:S,'Sample - Superstore'!$V:$V,$A4827,'Sample - Superstore'!$N:$N,$B4827)</f>
        <v>10</v>
      </c>
      <c r="I4827" s="45">
        <f>SUMIFS('Sample - Superstore'!T:T,'Sample - Superstore'!$V:$V,$A4827,'Sample - Superstore'!$N:$N,$B4827)</f>
        <v>0.7</v>
      </c>
      <c r="J4827" s="42">
        <f>SUMIFS('Sample - Superstore'!U:U,'Sample - Superstore'!$V:$V,$A4827,'Sample - Superstore'!$N:$N,$B4827)</f>
        <v>-9.579325103</v>
      </c>
      <c r="N4827" s="40"/>
    </row>
    <row r="4828">
      <c r="A4828" s="41" t="s">
        <v>8642</v>
      </c>
      <c r="B4828" s="36" t="s">
        <v>8125</v>
      </c>
      <c r="C4828" s="36" t="s">
        <v>39</v>
      </c>
      <c r="D4828" s="36" t="s">
        <v>61</v>
      </c>
      <c r="E4828" s="36" t="s">
        <v>8126</v>
      </c>
      <c r="F4828" s="42">
        <f>SUMIFS('Sample - Superstore'!R:R,'Sample - Superstore'!$V:$V,$A4828,'Sample - Superstore'!$N:$N,$B4828)</f>
        <v>209.9767572</v>
      </c>
      <c r="G4828" s="43" t="str">
        <f>IF(OR($F4828&lt;Lower_Limit,$F4828&gt;Upper_Limit),TRUE,IF($F4828&gt;Upper_percentile,"P99",IF($F4828&lt;Lower_percentile,"P01","")))</f>
        <v/>
      </c>
      <c r="H4828" s="44">
        <f>SUMIFS('Sample - Superstore'!S:S,'Sample - Superstore'!$V:$V,$A4828,'Sample - Superstore'!$N:$N,$B4828)</f>
        <v>4</v>
      </c>
      <c r="I4828" s="45">
        <f>SUMIFS('Sample - Superstore'!T:T,'Sample - Superstore'!$V:$V,$A4828,'Sample - Superstore'!$N:$N,$B4828)</f>
        <v>0</v>
      </c>
      <c r="J4828" s="42">
        <f>SUMIFS('Sample - Superstore'!U:U,'Sample - Superstore'!$V:$V,$A4828,'Sample - Superstore'!$N:$N,$B4828)</f>
        <v>90.2900056</v>
      </c>
      <c r="N4828" s="40"/>
    </row>
    <row r="4829">
      <c r="A4829" s="41" t="s">
        <v>8642</v>
      </c>
      <c r="B4829" s="36" t="s">
        <v>7392</v>
      </c>
      <c r="C4829" s="36" t="s">
        <v>51</v>
      </c>
      <c r="D4829" s="36" t="s">
        <v>124</v>
      </c>
      <c r="E4829" s="36" t="s">
        <v>7393</v>
      </c>
      <c r="F4829" s="42">
        <f>SUMIFS('Sample - Superstore'!R:R,'Sample - Superstore'!$V:$V,$A4829,'Sample - Superstore'!$N:$N,$B4829)</f>
        <v>2.747195345</v>
      </c>
      <c r="G4829" s="43" t="str">
        <f>IF(OR($F4829&lt;Lower_Limit,$F4829&gt;Upper_Limit),TRUE,IF($F4829&gt;Upper_percentile,"P99",IF($F4829&lt;Lower_percentile,"P01","")))</f>
        <v/>
      </c>
      <c r="H4829" s="44">
        <f>SUMIFS('Sample - Superstore'!S:S,'Sample - Superstore'!$V:$V,$A4829,'Sample - Superstore'!$N:$N,$B4829)</f>
        <v>3</v>
      </c>
      <c r="I4829" s="45">
        <f>SUMIFS('Sample - Superstore'!T:T,'Sample - Superstore'!$V:$V,$A4829,'Sample - Superstore'!$N:$N,$B4829)</f>
        <v>0.2</v>
      </c>
      <c r="J4829" s="42">
        <f>SUMIFS('Sample - Superstore'!U:U,'Sample - Superstore'!$V:$V,$A4829,'Sample - Superstore'!$N:$N,$B4829)</f>
        <v>1.030198255</v>
      </c>
      <c r="N4829" s="40"/>
    </row>
    <row r="4830">
      <c r="A4830" s="41" t="s">
        <v>8642</v>
      </c>
      <c r="B4830" s="36" t="s">
        <v>2366</v>
      </c>
      <c r="C4830" s="36" t="s">
        <v>35</v>
      </c>
      <c r="D4830" s="36" t="s">
        <v>263</v>
      </c>
      <c r="E4830" s="36" t="s">
        <v>2367</v>
      </c>
      <c r="F4830" s="42">
        <f>SUMIFS('Sample - Superstore'!R:R,'Sample - Superstore'!$V:$V,$A4830,'Sample - Superstore'!$N:$N,$B4830)</f>
        <v>2404.704</v>
      </c>
      <c r="G4830" s="43" t="str">
        <f>IF(OR($F4830&lt;Lower_Limit,$F4830&gt;Upper_Limit),TRUE,IF($F4830&gt;Upper_percentile,"P99",IF($F4830&lt;Lower_percentile,"P01","")))</f>
        <v/>
      </c>
      <c r="H4830" s="44">
        <f>SUMIFS('Sample - Superstore'!S:S,'Sample - Superstore'!$V:$V,$A4830,'Sample - Superstore'!$N:$N,$B4830)</f>
        <v>6</v>
      </c>
      <c r="I4830" s="45">
        <f>SUMIFS('Sample - Superstore'!T:T,'Sample - Superstore'!$V:$V,$A4830,'Sample - Superstore'!$N:$N,$B4830)</f>
        <v>0.2</v>
      </c>
      <c r="J4830" s="42">
        <f>SUMIFS('Sample - Superstore'!U:U,'Sample - Superstore'!$V:$V,$A4830,'Sample - Superstore'!$N:$N,$B4830)</f>
        <v>150.294</v>
      </c>
      <c r="N4830" s="40"/>
    </row>
    <row r="4831">
      <c r="A4831" s="41" t="s">
        <v>8642</v>
      </c>
      <c r="B4831" s="36" t="s">
        <v>2070</v>
      </c>
      <c r="C4831" s="36" t="s">
        <v>51</v>
      </c>
      <c r="D4831" s="36" t="s">
        <v>76</v>
      </c>
      <c r="E4831" s="36" t="s">
        <v>2071</v>
      </c>
      <c r="F4831" s="42">
        <f>SUMIFS('Sample - Superstore'!R:R,'Sample - Superstore'!$V:$V,$A4831,'Sample - Superstore'!$N:$N,$B4831)</f>
        <v>563.024</v>
      </c>
      <c r="G4831" s="43" t="str">
        <f>IF(OR($F4831&lt;Lower_Limit,$F4831&gt;Upper_Limit),TRUE,IF($F4831&gt;Upper_percentile,"P99",IF($F4831&lt;Lower_percentile,"P01","")))</f>
        <v/>
      </c>
      <c r="H4831" s="44">
        <f>SUMIFS('Sample - Superstore'!S:S,'Sample - Superstore'!$V:$V,$A4831,'Sample - Superstore'!$N:$N,$B4831)</f>
        <v>11</v>
      </c>
      <c r="I4831" s="45">
        <f>SUMIFS('Sample - Superstore'!T:T,'Sample - Superstore'!$V:$V,$A4831,'Sample - Superstore'!$N:$N,$B4831)</f>
        <v>0.2</v>
      </c>
      <c r="J4831" s="42">
        <f>SUMIFS('Sample - Superstore'!U:U,'Sample - Superstore'!$V:$V,$A4831,'Sample - Superstore'!$N:$N,$B4831)</f>
        <v>190.0206</v>
      </c>
      <c r="N4831" s="40"/>
    </row>
    <row r="4832">
      <c r="A4832" s="41" t="s">
        <v>8642</v>
      </c>
      <c r="B4832" s="36" t="s">
        <v>1673</v>
      </c>
      <c r="C4832" s="36" t="s">
        <v>51</v>
      </c>
      <c r="D4832" s="36" t="s">
        <v>52</v>
      </c>
      <c r="E4832" s="36" t="s">
        <v>1674</v>
      </c>
      <c r="F4832" s="42">
        <f>SUMIFS('Sample - Superstore'!R:R,'Sample - Superstore'!$V:$V,$A4832,'Sample - Superstore'!$N:$N,$B4832)</f>
        <v>344.91</v>
      </c>
      <c r="G4832" s="43" t="str">
        <f>IF(OR($F4832&lt;Lower_Limit,$F4832&gt;Upper_Limit),TRUE,IF($F4832&gt;Upper_percentile,"P99",IF($F4832&lt;Lower_percentile,"P01","")))</f>
        <v/>
      </c>
      <c r="H4832" s="44">
        <f>SUMIFS('Sample - Superstore'!S:S,'Sample - Superstore'!$V:$V,$A4832,'Sample - Superstore'!$N:$N,$B4832)</f>
        <v>3</v>
      </c>
      <c r="I4832" s="45">
        <f>SUMIFS('Sample - Superstore'!T:T,'Sample - Superstore'!$V:$V,$A4832,'Sample - Superstore'!$N:$N,$B4832)</f>
        <v>0</v>
      </c>
      <c r="J4832" s="42">
        <f>SUMIFS('Sample - Superstore'!U:U,'Sample - Superstore'!$V:$V,$A4832,'Sample - Superstore'!$N:$N,$B4832)</f>
        <v>10.3473</v>
      </c>
      <c r="N4832" s="40"/>
    </row>
    <row r="4833">
      <c r="A4833" s="41" t="s">
        <v>8642</v>
      </c>
      <c r="B4833" s="36" t="s">
        <v>4890</v>
      </c>
      <c r="C4833" s="36" t="s">
        <v>51</v>
      </c>
      <c r="D4833" s="36" t="s">
        <v>297</v>
      </c>
      <c r="E4833" s="36" t="s">
        <v>4891</v>
      </c>
      <c r="F4833" s="42">
        <f>SUMIFS('Sample - Superstore'!R:R,'Sample - Superstore'!$V:$V,$A4833,'Sample - Superstore'!$N:$N,$B4833)</f>
        <v>23.44059259</v>
      </c>
      <c r="G4833" s="43" t="str">
        <f>IF(OR($F4833&lt;Lower_Limit,$F4833&gt;Upper_Limit),TRUE,IF($F4833&gt;Upper_percentile,"P99",IF($F4833&lt;Lower_percentile,"P01","")))</f>
        <v/>
      </c>
      <c r="H4833" s="44">
        <f>SUMIFS('Sample - Superstore'!S:S,'Sample - Superstore'!$V:$V,$A4833,'Sample - Superstore'!$N:$N,$B4833)</f>
        <v>8</v>
      </c>
      <c r="I4833" s="45">
        <f>SUMIFS('Sample - Superstore'!T:T,'Sample - Superstore'!$V:$V,$A4833,'Sample - Superstore'!$N:$N,$B4833)</f>
        <v>0.2</v>
      </c>
      <c r="J4833" s="42">
        <f>SUMIFS('Sample - Superstore'!U:U,'Sample - Superstore'!$V:$V,$A4833,'Sample - Superstore'!$N:$N,$B4833)</f>
        <v>9.598814815</v>
      </c>
      <c r="N4833" s="40"/>
    </row>
    <row r="4834">
      <c r="A4834" s="41" t="s">
        <v>8642</v>
      </c>
      <c r="B4834" s="36" t="s">
        <v>2739</v>
      </c>
      <c r="C4834" s="36" t="s">
        <v>51</v>
      </c>
      <c r="D4834" s="36" t="s">
        <v>93</v>
      </c>
      <c r="E4834" s="36" t="s">
        <v>2740</v>
      </c>
      <c r="F4834" s="42">
        <f>SUMIFS('Sample - Superstore'!R:R,'Sample - Superstore'!$V:$V,$A4834,'Sample - Superstore'!$N:$N,$B4834)</f>
        <v>5.79273459</v>
      </c>
      <c r="G4834" s="43" t="str">
        <f>IF(OR($F4834&lt;Lower_Limit,$F4834&gt;Upper_Limit),TRUE,IF($F4834&gt;Upper_percentile,"P99",IF($F4834&lt;Lower_percentile,"P01","")))</f>
        <v/>
      </c>
      <c r="H4834" s="44">
        <f>SUMIFS('Sample - Superstore'!S:S,'Sample - Superstore'!$V:$V,$A4834,'Sample - Superstore'!$N:$N,$B4834)</f>
        <v>3</v>
      </c>
      <c r="I4834" s="45">
        <f>SUMIFS('Sample - Superstore'!T:T,'Sample - Superstore'!$V:$V,$A4834,'Sample - Superstore'!$N:$N,$B4834)</f>
        <v>0.2</v>
      </c>
      <c r="J4834" s="42">
        <f>SUMIFS('Sample - Superstore'!U:U,'Sample - Superstore'!$V:$V,$A4834,'Sample - Superstore'!$N:$N,$B4834)</f>
        <v>1.389055094</v>
      </c>
      <c r="N4834" s="40"/>
    </row>
    <row r="4835">
      <c r="A4835" s="41" t="s">
        <v>8642</v>
      </c>
      <c r="B4835" s="36" t="s">
        <v>7564</v>
      </c>
      <c r="C4835" s="36" t="s">
        <v>51</v>
      </c>
      <c r="D4835" s="36" t="s">
        <v>52</v>
      </c>
      <c r="E4835" s="36" t="s">
        <v>7565</v>
      </c>
      <c r="F4835" s="42">
        <f>SUMIFS('Sample - Superstore'!R:R,'Sample - Superstore'!$V:$V,$A4835,'Sample - Superstore'!$N:$N,$B4835)</f>
        <v>79.13444609</v>
      </c>
      <c r="G4835" s="43" t="str">
        <f>IF(OR($F4835&lt;Lower_Limit,$F4835&gt;Upper_Limit),TRUE,IF($F4835&gt;Upper_percentile,"P99",IF($F4835&lt;Lower_percentile,"P01","")))</f>
        <v/>
      </c>
      <c r="H4835" s="44">
        <f>SUMIFS('Sample - Superstore'!S:S,'Sample - Superstore'!$V:$V,$A4835,'Sample - Superstore'!$N:$N,$B4835)</f>
        <v>4</v>
      </c>
      <c r="I4835" s="45">
        <f>SUMIFS('Sample - Superstore'!T:T,'Sample - Superstore'!$V:$V,$A4835,'Sample - Superstore'!$N:$N,$B4835)</f>
        <v>0.2</v>
      </c>
      <c r="J4835" s="42">
        <f>SUMIFS('Sample - Superstore'!U:U,'Sample - Superstore'!$V:$V,$A4835,'Sample - Superstore'!$N:$N,$B4835)</f>
        <v>7.913444609</v>
      </c>
      <c r="N4835" s="40"/>
    </row>
    <row r="4836">
      <c r="A4836" s="41" t="s">
        <v>8642</v>
      </c>
      <c r="B4836" s="36" t="s">
        <v>1611</v>
      </c>
      <c r="C4836" s="36" t="s">
        <v>35</v>
      </c>
      <c r="D4836" s="36" t="s">
        <v>36</v>
      </c>
      <c r="E4836" s="36" t="s">
        <v>1612</v>
      </c>
      <c r="F4836" s="42">
        <f>SUMIFS('Sample - Superstore'!R:R,'Sample - Superstore'!$V:$V,$A4836,'Sample - Superstore'!$N:$N,$B4836)</f>
        <v>263.8146133</v>
      </c>
      <c r="G4836" s="43" t="str">
        <f>IF(OR($F4836&lt;Lower_Limit,$F4836&gt;Upper_Limit),TRUE,IF($F4836&gt;Upper_percentile,"P99",IF($F4836&lt;Lower_percentile,"P01","")))</f>
        <v/>
      </c>
      <c r="H4836" s="44">
        <f>SUMIFS('Sample - Superstore'!S:S,'Sample - Superstore'!$V:$V,$A4836,'Sample - Superstore'!$N:$N,$B4836)</f>
        <v>3</v>
      </c>
      <c r="I4836" s="45">
        <f>SUMIFS('Sample - Superstore'!T:T,'Sample - Superstore'!$V:$V,$A4836,'Sample - Superstore'!$N:$N,$B4836)</f>
        <v>0.32</v>
      </c>
      <c r="J4836" s="42">
        <f>SUMIFS('Sample - Superstore'!U:U,'Sample - Superstore'!$V:$V,$A4836,'Sample - Superstore'!$N:$N,$B4836)</f>
        <v>-34.91664</v>
      </c>
      <c r="N4836" s="40"/>
    </row>
    <row r="4837">
      <c r="A4837" s="41" t="s">
        <v>8642</v>
      </c>
      <c r="B4837" s="36" t="s">
        <v>6653</v>
      </c>
      <c r="C4837" s="36" t="s">
        <v>39</v>
      </c>
      <c r="D4837" s="36" t="s">
        <v>40</v>
      </c>
      <c r="E4837" s="36" t="s">
        <v>6654</v>
      </c>
      <c r="F4837" s="42">
        <f>SUMIFS('Sample - Superstore'!R:R,'Sample - Superstore'!$V:$V,$A4837,'Sample - Superstore'!$N:$N,$B4837)</f>
        <v>806.7507819</v>
      </c>
      <c r="G4837" s="43" t="str">
        <f>IF(OR($F4837&lt;Lower_Limit,$F4837&gt;Upper_Limit),TRUE,IF($F4837&gt;Upper_percentile,"P99",IF($F4837&lt;Lower_percentile,"P01","")))</f>
        <v/>
      </c>
      <c r="H4837" s="44">
        <f>SUMIFS('Sample - Superstore'!S:S,'Sample - Superstore'!$V:$V,$A4837,'Sample - Superstore'!$N:$N,$B4837)</f>
        <v>5</v>
      </c>
      <c r="I4837" s="45">
        <f>SUMIFS('Sample - Superstore'!T:T,'Sample - Superstore'!$V:$V,$A4837,'Sample - Superstore'!$N:$N,$B4837)</f>
        <v>0</v>
      </c>
      <c r="J4837" s="42">
        <f>SUMIFS('Sample - Superstore'!U:U,'Sample - Superstore'!$V:$V,$A4837,'Sample - Superstore'!$N:$N,$B4837)</f>
        <v>209.7552033</v>
      </c>
      <c r="N4837" s="40"/>
    </row>
    <row r="4838">
      <c r="A4838" s="41" t="s">
        <v>8642</v>
      </c>
      <c r="B4838" s="36" t="s">
        <v>2076</v>
      </c>
      <c r="C4838" s="36" t="s">
        <v>39</v>
      </c>
      <c r="D4838" s="36" t="s">
        <v>40</v>
      </c>
      <c r="E4838" s="36" t="s">
        <v>2077</v>
      </c>
      <c r="F4838" s="42">
        <f>SUMIFS('Sample - Superstore'!R:R,'Sample - Superstore'!$V:$V,$A4838,'Sample - Superstore'!$N:$N,$B4838)</f>
        <v>55.83670782</v>
      </c>
      <c r="G4838" s="43" t="str">
        <f>IF(OR($F4838&lt;Lower_Limit,$F4838&gt;Upper_Limit),TRUE,IF($F4838&gt;Upper_percentile,"P99",IF($F4838&lt;Lower_percentile,"P01","")))</f>
        <v/>
      </c>
      <c r="H4838" s="44">
        <f>SUMIFS('Sample - Superstore'!S:S,'Sample - Superstore'!$V:$V,$A4838,'Sample - Superstore'!$N:$N,$B4838)</f>
        <v>4</v>
      </c>
      <c r="I4838" s="45">
        <f>SUMIFS('Sample - Superstore'!T:T,'Sample - Superstore'!$V:$V,$A4838,'Sample - Superstore'!$N:$N,$B4838)</f>
        <v>0</v>
      </c>
      <c r="J4838" s="42">
        <f>SUMIFS('Sample - Superstore'!U:U,'Sample - Superstore'!$V:$V,$A4838,'Sample - Superstore'!$N:$N,$B4838)</f>
        <v>15.63427819</v>
      </c>
      <c r="N4838" s="40"/>
    </row>
    <row r="4839">
      <c r="A4839" s="41" t="s">
        <v>8642</v>
      </c>
      <c r="B4839" s="36" t="s">
        <v>2522</v>
      </c>
      <c r="C4839" s="36" t="s">
        <v>35</v>
      </c>
      <c r="D4839" s="36" t="s">
        <v>121</v>
      </c>
      <c r="E4839" s="36" t="s">
        <v>2523</v>
      </c>
      <c r="F4839" s="42">
        <f>SUMIFS('Sample - Superstore'!R:R,'Sample - Superstore'!$V:$V,$A4839,'Sample - Superstore'!$N:$N,$B4839)</f>
        <v>198.4380247</v>
      </c>
      <c r="G4839" s="43" t="str">
        <f>IF(OR($F4839&lt;Lower_Limit,$F4839&gt;Upper_Limit),TRUE,IF($F4839&gt;Upper_percentile,"P99",IF($F4839&lt;Lower_percentile,"P01","")))</f>
        <v/>
      </c>
      <c r="H4839" s="44">
        <f>SUMIFS('Sample - Superstore'!S:S,'Sample - Superstore'!$V:$V,$A4839,'Sample - Superstore'!$N:$N,$B4839)</f>
        <v>3</v>
      </c>
      <c r="I4839" s="45">
        <f>SUMIFS('Sample - Superstore'!T:T,'Sample - Superstore'!$V:$V,$A4839,'Sample - Superstore'!$N:$N,$B4839)</f>
        <v>0</v>
      </c>
      <c r="J4839" s="42">
        <f>SUMIFS('Sample - Superstore'!U:U,'Sample - Superstore'!$V:$V,$A4839,'Sample - Superstore'!$N:$N,$B4839)</f>
        <v>39.68760494</v>
      </c>
      <c r="N4839" s="40"/>
    </row>
    <row r="4840">
      <c r="A4840" s="41" t="s">
        <v>8642</v>
      </c>
      <c r="B4840" s="36" t="s">
        <v>898</v>
      </c>
      <c r="C4840" s="36" t="s">
        <v>51</v>
      </c>
      <c r="D4840" s="36" t="s">
        <v>52</v>
      </c>
      <c r="E4840" s="36" t="s">
        <v>899</v>
      </c>
      <c r="F4840" s="42">
        <f>SUMIFS('Sample - Superstore'!R:R,'Sample - Superstore'!$V:$V,$A4840,'Sample - Superstore'!$N:$N,$B4840)</f>
        <v>14.35618107</v>
      </c>
      <c r="G4840" s="43" t="str">
        <f>IF(OR($F4840&lt;Lower_Limit,$F4840&gt;Upper_Limit),TRUE,IF($F4840&gt;Upper_percentile,"P99",IF($F4840&lt;Lower_percentile,"P01","")))</f>
        <v/>
      </c>
      <c r="H4840" s="44">
        <f>SUMIFS('Sample - Superstore'!S:S,'Sample - Superstore'!$V:$V,$A4840,'Sample - Superstore'!$N:$N,$B4840)</f>
        <v>1</v>
      </c>
      <c r="I4840" s="45">
        <f>SUMIFS('Sample - Superstore'!T:T,'Sample - Superstore'!$V:$V,$A4840,'Sample - Superstore'!$N:$N,$B4840)</f>
        <v>0</v>
      </c>
      <c r="J4840" s="42">
        <f>SUMIFS('Sample - Superstore'!U:U,'Sample - Superstore'!$V:$V,$A4840,'Sample - Superstore'!$N:$N,$B4840)</f>
        <v>4.306854321</v>
      </c>
      <c r="N4840" s="40"/>
    </row>
    <row r="4841">
      <c r="A4841" s="41" t="s">
        <v>8642</v>
      </c>
      <c r="B4841" s="36" t="s">
        <v>5875</v>
      </c>
      <c r="C4841" s="36" t="s">
        <v>39</v>
      </c>
      <c r="D4841" s="36" t="s">
        <v>61</v>
      </c>
      <c r="E4841" s="36" t="s">
        <v>5876</v>
      </c>
      <c r="F4841" s="42">
        <f>SUMIFS('Sample - Superstore'!R:R,'Sample - Superstore'!$V:$V,$A4841,'Sample - Superstore'!$N:$N,$B4841)</f>
        <v>73.20685827</v>
      </c>
      <c r="G4841" s="43" t="str">
        <f>IF(OR($F4841&lt;Lower_Limit,$F4841&gt;Upper_Limit),TRUE,IF($F4841&gt;Upper_percentile,"P99",IF($F4841&lt;Lower_percentile,"P01","")))</f>
        <v/>
      </c>
      <c r="H4841" s="44">
        <f>SUMIFS('Sample - Superstore'!S:S,'Sample - Superstore'!$V:$V,$A4841,'Sample - Superstore'!$N:$N,$B4841)</f>
        <v>8</v>
      </c>
      <c r="I4841" s="45">
        <f>SUMIFS('Sample - Superstore'!T:T,'Sample - Superstore'!$V:$V,$A4841,'Sample - Superstore'!$N:$N,$B4841)</f>
        <v>0</v>
      </c>
      <c r="J4841" s="42">
        <f>SUMIFS('Sample - Superstore'!U:U,'Sample - Superstore'!$V:$V,$A4841,'Sample - Superstore'!$N:$N,$B4841)</f>
        <v>7.320685827</v>
      </c>
      <c r="N4841" s="40"/>
    </row>
    <row r="4842">
      <c r="A4842" s="41" t="s">
        <v>8642</v>
      </c>
      <c r="B4842" s="36" t="s">
        <v>4754</v>
      </c>
      <c r="C4842" s="36" t="s">
        <v>39</v>
      </c>
      <c r="D4842" s="36" t="s">
        <v>61</v>
      </c>
      <c r="E4842" s="36" t="s">
        <v>4755</v>
      </c>
      <c r="F4842" s="42">
        <f>SUMIFS('Sample - Superstore'!R:R,'Sample - Superstore'!$V:$V,$A4842,'Sample - Superstore'!$N:$N,$B4842)</f>
        <v>82.95</v>
      </c>
      <c r="G4842" s="43" t="str">
        <f>IF(OR($F4842&lt;Lower_Limit,$F4842&gt;Upper_Limit),TRUE,IF($F4842&gt;Upper_percentile,"P99",IF($F4842&lt;Lower_percentile,"P01","")))</f>
        <v/>
      </c>
      <c r="H4842" s="44">
        <f>SUMIFS('Sample - Superstore'!S:S,'Sample - Superstore'!$V:$V,$A4842,'Sample - Superstore'!$N:$N,$B4842)</f>
        <v>5</v>
      </c>
      <c r="I4842" s="45">
        <f>SUMIFS('Sample - Superstore'!T:T,'Sample - Superstore'!$V:$V,$A4842,'Sample - Superstore'!$N:$N,$B4842)</f>
        <v>0</v>
      </c>
      <c r="J4842" s="42">
        <f>SUMIFS('Sample - Superstore'!U:U,'Sample - Superstore'!$V:$V,$A4842,'Sample - Superstore'!$N:$N,$B4842)</f>
        <v>29.0325</v>
      </c>
      <c r="N4842" s="40"/>
    </row>
    <row r="4843">
      <c r="A4843" s="41" t="s">
        <v>8642</v>
      </c>
      <c r="B4843" s="36" t="s">
        <v>3648</v>
      </c>
      <c r="C4843" s="36" t="s">
        <v>39</v>
      </c>
      <c r="D4843" s="36" t="s">
        <v>40</v>
      </c>
      <c r="E4843" s="36" t="s">
        <v>3649</v>
      </c>
      <c r="F4843" s="42">
        <f>SUMIFS('Sample - Superstore'!R:R,'Sample - Superstore'!$V:$V,$A4843,'Sample - Superstore'!$N:$N,$B4843)</f>
        <v>22</v>
      </c>
      <c r="G4843" s="43" t="str">
        <f>IF(OR($F4843&lt;Lower_Limit,$F4843&gt;Upper_Limit),TRUE,IF($F4843&gt;Upper_percentile,"P99",IF($F4843&lt;Lower_percentile,"P01","")))</f>
        <v/>
      </c>
      <c r="H4843" s="44">
        <f>SUMIFS('Sample - Superstore'!S:S,'Sample - Superstore'!$V:$V,$A4843,'Sample - Superstore'!$N:$N,$B4843)</f>
        <v>5</v>
      </c>
      <c r="I4843" s="45">
        <f>SUMIFS('Sample - Superstore'!T:T,'Sample - Superstore'!$V:$V,$A4843,'Sample - Superstore'!$N:$N,$B4843)</f>
        <v>0.2</v>
      </c>
      <c r="J4843" s="42">
        <f>SUMIFS('Sample - Superstore'!U:U,'Sample - Superstore'!$V:$V,$A4843,'Sample - Superstore'!$N:$N,$B4843)</f>
        <v>1.375</v>
      </c>
      <c r="N4843" s="40"/>
    </row>
    <row r="4844">
      <c r="A4844" s="41" t="s">
        <v>8642</v>
      </c>
      <c r="B4844" s="36" t="s">
        <v>2449</v>
      </c>
      <c r="C4844" s="36" t="s">
        <v>39</v>
      </c>
      <c r="D4844" s="36" t="s">
        <v>40</v>
      </c>
      <c r="E4844" s="36" t="s">
        <v>2450</v>
      </c>
      <c r="F4844" s="42">
        <f>SUMIFS('Sample - Superstore'!R:R,'Sample - Superstore'!$V:$V,$A4844,'Sample - Superstore'!$N:$N,$B4844)</f>
        <v>153.6515309</v>
      </c>
      <c r="G4844" s="43" t="str">
        <f>IF(OR($F4844&lt;Lower_Limit,$F4844&gt;Upper_Limit),TRUE,IF($F4844&gt;Upper_percentile,"P99",IF($F4844&lt;Lower_percentile,"P01","")))</f>
        <v/>
      </c>
      <c r="H4844" s="44">
        <f>SUMIFS('Sample - Superstore'!S:S,'Sample - Superstore'!$V:$V,$A4844,'Sample - Superstore'!$N:$N,$B4844)</f>
        <v>10</v>
      </c>
      <c r="I4844" s="45">
        <f>SUMIFS('Sample - Superstore'!T:T,'Sample - Superstore'!$V:$V,$A4844,'Sample - Superstore'!$N:$N,$B4844)</f>
        <v>0.4</v>
      </c>
      <c r="J4844" s="42">
        <f>SUMIFS('Sample - Superstore'!U:U,'Sample - Superstore'!$V:$V,$A4844,'Sample - Superstore'!$N:$N,$B4844)</f>
        <v>20.48687078</v>
      </c>
      <c r="N4844" s="40"/>
    </row>
    <row r="4845">
      <c r="A4845" s="41" t="s">
        <v>8642</v>
      </c>
      <c r="B4845" s="36" t="s">
        <v>1249</v>
      </c>
      <c r="C4845" s="36" t="s">
        <v>35</v>
      </c>
      <c r="D4845" s="36" t="s">
        <v>263</v>
      </c>
      <c r="E4845" s="36" t="s">
        <v>1250</v>
      </c>
      <c r="F4845" s="42">
        <f>SUMIFS('Sample - Superstore'!R:R,'Sample - Superstore'!$V:$V,$A4845,'Sample - Superstore'!$N:$N,$B4845)</f>
        <v>321.568</v>
      </c>
      <c r="G4845" s="43" t="str">
        <f>IF(OR($F4845&lt;Lower_Limit,$F4845&gt;Upper_Limit),TRUE,IF($F4845&gt;Upper_percentile,"P99",IF($F4845&lt;Lower_percentile,"P01","")))</f>
        <v/>
      </c>
      <c r="H4845" s="44">
        <f>SUMIFS('Sample - Superstore'!S:S,'Sample - Superstore'!$V:$V,$A4845,'Sample - Superstore'!$N:$N,$B4845)</f>
        <v>2</v>
      </c>
      <c r="I4845" s="45">
        <f>SUMIFS('Sample - Superstore'!T:T,'Sample - Superstore'!$V:$V,$A4845,'Sample - Superstore'!$N:$N,$B4845)</f>
        <v>0.2</v>
      </c>
      <c r="J4845" s="42">
        <f>SUMIFS('Sample - Superstore'!U:U,'Sample - Superstore'!$V:$V,$A4845,'Sample - Superstore'!$N:$N,$B4845)</f>
        <v>28.1372</v>
      </c>
      <c r="N4845" s="40"/>
    </row>
    <row r="4846">
      <c r="A4846" s="41" t="s">
        <v>8642</v>
      </c>
      <c r="B4846" s="36" t="s">
        <v>6075</v>
      </c>
      <c r="C4846" s="36" t="s">
        <v>51</v>
      </c>
      <c r="D4846" s="36" t="s">
        <v>76</v>
      </c>
      <c r="E4846" s="36" t="s">
        <v>6076</v>
      </c>
      <c r="F4846" s="42">
        <f>SUMIFS('Sample - Superstore'!R:R,'Sample - Superstore'!$V:$V,$A4846,'Sample - Superstore'!$N:$N,$B4846)</f>
        <v>11.06844444</v>
      </c>
      <c r="G4846" s="43" t="str">
        <f>IF(OR($F4846&lt;Lower_Limit,$F4846&gt;Upper_Limit),TRUE,IF($F4846&gt;Upper_percentile,"P99",IF($F4846&lt;Lower_percentile,"P01","")))</f>
        <v/>
      </c>
      <c r="H4846" s="44">
        <f>SUMIFS('Sample - Superstore'!S:S,'Sample - Superstore'!$V:$V,$A4846,'Sample - Superstore'!$N:$N,$B4846)</f>
        <v>2</v>
      </c>
      <c r="I4846" s="45">
        <f>SUMIFS('Sample - Superstore'!T:T,'Sample - Superstore'!$V:$V,$A4846,'Sample - Superstore'!$N:$N,$B4846)</f>
        <v>0.2</v>
      </c>
      <c r="J4846" s="42">
        <f>SUMIFS('Sample - Superstore'!U:U,'Sample - Superstore'!$V:$V,$A4846,'Sample - Superstore'!$N:$N,$B4846)</f>
        <v>3.873955556</v>
      </c>
      <c r="N4846" s="40"/>
    </row>
    <row r="4847">
      <c r="A4847" s="41" t="s">
        <v>8642</v>
      </c>
      <c r="B4847" s="36" t="s">
        <v>1061</v>
      </c>
      <c r="C4847" s="36" t="s">
        <v>39</v>
      </c>
      <c r="D4847" s="36" t="s">
        <v>61</v>
      </c>
      <c r="E4847" s="36" t="s">
        <v>1062</v>
      </c>
      <c r="F4847" s="42">
        <f>SUMIFS('Sample - Superstore'!R:R,'Sample - Superstore'!$V:$V,$A4847,'Sample - Superstore'!$N:$N,$B4847)</f>
        <v>215.1582617</v>
      </c>
      <c r="G4847" s="43" t="str">
        <f>IF(OR($F4847&lt;Lower_Limit,$F4847&gt;Upper_Limit),TRUE,IF($F4847&gt;Upper_percentile,"P99",IF($F4847&lt;Lower_percentile,"P01","")))</f>
        <v/>
      </c>
      <c r="H4847" s="44">
        <f>SUMIFS('Sample - Superstore'!S:S,'Sample - Superstore'!$V:$V,$A4847,'Sample - Superstore'!$N:$N,$B4847)</f>
        <v>6</v>
      </c>
      <c r="I4847" s="45">
        <f>SUMIFS('Sample - Superstore'!T:T,'Sample - Superstore'!$V:$V,$A4847,'Sample - Superstore'!$N:$N,$B4847)</f>
        <v>0.2</v>
      </c>
      <c r="J4847" s="42">
        <f>SUMIFS('Sample - Superstore'!U:U,'Sample - Superstore'!$V:$V,$A4847,'Sample - Superstore'!$N:$N,$B4847)</f>
        <v>-34.96321753</v>
      </c>
      <c r="N4847" s="40"/>
    </row>
    <row r="4848">
      <c r="A4848" s="41" t="s">
        <v>8642</v>
      </c>
      <c r="B4848" s="36" t="s">
        <v>4988</v>
      </c>
      <c r="C4848" s="36" t="s">
        <v>51</v>
      </c>
      <c r="D4848" s="36" t="s">
        <v>93</v>
      </c>
      <c r="E4848" s="36" t="s">
        <v>4989</v>
      </c>
      <c r="F4848" s="42">
        <f>SUMIFS('Sample - Superstore'!R:R,'Sample - Superstore'!$V:$V,$A4848,'Sample - Superstore'!$N:$N,$B4848)</f>
        <v>57.69939095</v>
      </c>
      <c r="G4848" s="43" t="str">
        <f>IF(OR($F4848&lt;Lower_Limit,$F4848&gt;Upper_Limit),TRUE,IF($F4848&gt;Upper_percentile,"P99",IF($F4848&lt;Lower_percentile,"P01","")))</f>
        <v/>
      </c>
      <c r="H4848" s="44">
        <f>SUMIFS('Sample - Superstore'!S:S,'Sample - Superstore'!$V:$V,$A4848,'Sample - Superstore'!$N:$N,$B4848)</f>
        <v>2</v>
      </c>
      <c r="I4848" s="45">
        <f>SUMIFS('Sample - Superstore'!T:T,'Sample - Superstore'!$V:$V,$A4848,'Sample - Superstore'!$N:$N,$B4848)</f>
        <v>0.2</v>
      </c>
      <c r="J4848" s="42">
        <f>SUMIFS('Sample - Superstore'!U:U,'Sample - Superstore'!$V:$V,$A4848,'Sample - Superstore'!$N:$N,$B4848)</f>
        <v>5.769939095</v>
      </c>
      <c r="N4848" s="40"/>
    </row>
    <row r="4849">
      <c r="A4849" s="41" t="s">
        <v>8642</v>
      </c>
      <c r="B4849" s="36" t="s">
        <v>7193</v>
      </c>
      <c r="C4849" s="36" t="s">
        <v>51</v>
      </c>
      <c r="D4849" s="36" t="s">
        <v>52</v>
      </c>
      <c r="E4849" s="36" t="s">
        <v>7194</v>
      </c>
      <c r="F4849" s="42">
        <f>SUMIFS('Sample - Superstore'!R:R,'Sample - Superstore'!$V:$V,$A4849,'Sample - Superstore'!$N:$N,$B4849)</f>
        <v>123.4439012</v>
      </c>
      <c r="G4849" s="43" t="str">
        <f>IF(OR($F4849&lt;Lower_Limit,$F4849&gt;Upper_Limit),TRUE,IF($F4849&gt;Upper_percentile,"P99",IF($F4849&lt;Lower_percentile,"P01","")))</f>
        <v/>
      </c>
      <c r="H4849" s="44">
        <f>SUMIFS('Sample - Superstore'!S:S,'Sample - Superstore'!$V:$V,$A4849,'Sample - Superstore'!$N:$N,$B4849)</f>
        <v>6</v>
      </c>
      <c r="I4849" s="45">
        <f>SUMIFS('Sample - Superstore'!T:T,'Sample - Superstore'!$V:$V,$A4849,'Sample - Superstore'!$N:$N,$B4849)</f>
        <v>0</v>
      </c>
      <c r="J4849" s="42">
        <f>SUMIFS('Sample - Superstore'!U:U,'Sample - Superstore'!$V:$V,$A4849,'Sample - Superstore'!$N:$N,$B4849)</f>
        <v>32.09541432</v>
      </c>
      <c r="N4849" s="40"/>
    </row>
    <row r="4850">
      <c r="A4850" s="41" t="s">
        <v>8642</v>
      </c>
      <c r="B4850" s="36" t="s">
        <v>6526</v>
      </c>
      <c r="C4850" s="36" t="s">
        <v>51</v>
      </c>
      <c r="D4850" s="36" t="s">
        <v>76</v>
      </c>
      <c r="E4850" s="36" t="s">
        <v>6527</v>
      </c>
      <c r="F4850" s="42">
        <f>SUMIFS('Sample - Superstore'!R:R,'Sample - Superstore'!$V:$V,$A4850,'Sample - Superstore'!$N:$N,$B4850)</f>
        <v>28.1707284</v>
      </c>
      <c r="G4850" s="43" t="str">
        <f>IF(OR($F4850&lt;Lower_Limit,$F4850&gt;Upper_Limit),TRUE,IF($F4850&gt;Upper_percentile,"P99",IF($F4850&lt;Lower_percentile,"P01","")))</f>
        <v/>
      </c>
      <c r="H4850" s="44">
        <f>SUMIFS('Sample - Superstore'!S:S,'Sample - Superstore'!$V:$V,$A4850,'Sample - Superstore'!$N:$N,$B4850)</f>
        <v>5</v>
      </c>
      <c r="I4850" s="45">
        <f>SUMIFS('Sample - Superstore'!T:T,'Sample - Superstore'!$V:$V,$A4850,'Sample - Superstore'!$N:$N,$B4850)</f>
        <v>0.8</v>
      </c>
      <c r="J4850" s="42">
        <f>SUMIFS('Sample - Superstore'!U:U,'Sample - Superstore'!$V:$V,$A4850,'Sample - Superstore'!$N:$N,$B4850)</f>
        <v>-42.25609259</v>
      </c>
      <c r="N4850" s="40"/>
    </row>
    <row r="4851">
      <c r="A4851" s="41" t="s">
        <v>8642</v>
      </c>
      <c r="B4851" s="36" t="s">
        <v>968</v>
      </c>
      <c r="C4851" s="36" t="s">
        <v>51</v>
      </c>
      <c r="D4851" s="36" t="s">
        <v>205</v>
      </c>
      <c r="E4851" s="36" t="s">
        <v>969</v>
      </c>
      <c r="F4851" s="42">
        <f>SUMIFS('Sample - Superstore'!R:R,'Sample - Superstore'!$V:$V,$A4851,'Sample - Superstore'!$N:$N,$B4851)</f>
        <v>19.57474897</v>
      </c>
      <c r="G4851" s="43" t="str">
        <f>IF(OR($F4851&lt;Lower_Limit,$F4851&gt;Upper_Limit),TRUE,IF($F4851&gt;Upper_percentile,"P99",IF($F4851&lt;Lower_percentile,"P01","")))</f>
        <v/>
      </c>
      <c r="H4851" s="44">
        <f>SUMIFS('Sample - Superstore'!S:S,'Sample - Superstore'!$V:$V,$A4851,'Sample - Superstore'!$N:$N,$B4851)</f>
        <v>2</v>
      </c>
      <c r="I4851" s="45">
        <f>SUMIFS('Sample - Superstore'!T:T,'Sample - Superstore'!$V:$V,$A4851,'Sample - Superstore'!$N:$N,$B4851)</f>
        <v>0</v>
      </c>
      <c r="J4851" s="42">
        <f>SUMIFS('Sample - Superstore'!U:U,'Sample - Superstore'!$V:$V,$A4851,'Sample - Superstore'!$N:$N,$B4851)</f>
        <v>9.591626996</v>
      </c>
      <c r="N4851" s="40"/>
    </row>
    <row r="4852">
      <c r="A4852" s="41" t="s">
        <v>8642</v>
      </c>
      <c r="B4852" s="36" t="s">
        <v>5804</v>
      </c>
      <c r="C4852" s="36" t="s">
        <v>51</v>
      </c>
      <c r="D4852" s="36" t="s">
        <v>93</v>
      </c>
      <c r="E4852" s="36" t="s">
        <v>5805</v>
      </c>
      <c r="F4852" s="42">
        <f>SUMIFS('Sample - Superstore'!R:R,'Sample - Superstore'!$V:$V,$A4852,'Sample - Superstore'!$N:$N,$B4852)</f>
        <v>38.18465563</v>
      </c>
      <c r="G4852" s="43" t="str">
        <f>IF(OR($F4852&lt;Lower_Limit,$F4852&gt;Upper_Limit),TRUE,IF($F4852&gt;Upper_percentile,"P99",IF($F4852&lt;Lower_percentile,"P01","")))</f>
        <v/>
      </c>
      <c r="H4852" s="44">
        <f>SUMIFS('Sample - Superstore'!S:S,'Sample - Superstore'!$V:$V,$A4852,'Sample - Superstore'!$N:$N,$B4852)</f>
        <v>11</v>
      </c>
      <c r="I4852" s="45">
        <f>SUMIFS('Sample - Superstore'!T:T,'Sample - Superstore'!$V:$V,$A4852,'Sample - Superstore'!$N:$N,$B4852)</f>
        <v>0</v>
      </c>
      <c r="J4852" s="42">
        <f>SUMIFS('Sample - Superstore'!U:U,'Sample - Superstore'!$V:$V,$A4852,'Sample - Superstore'!$N:$N,$B4852)</f>
        <v>11.07355013</v>
      </c>
      <c r="N4852" s="40"/>
    </row>
    <row r="4853">
      <c r="A4853" s="41" t="s">
        <v>8642</v>
      </c>
      <c r="B4853" s="36" t="s">
        <v>4699</v>
      </c>
      <c r="C4853" s="36" t="s">
        <v>35</v>
      </c>
      <c r="D4853" s="36" t="s">
        <v>121</v>
      </c>
      <c r="E4853" s="36" t="s">
        <v>4700</v>
      </c>
      <c r="F4853" s="42">
        <f>SUMIFS('Sample - Superstore'!R:R,'Sample - Superstore'!$V:$V,$A4853,'Sample - Superstore'!$N:$N,$B4853)</f>
        <v>66.89687922</v>
      </c>
      <c r="G4853" s="43" t="str">
        <f>IF(OR($F4853&lt;Lower_Limit,$F4853&gt;Upper_Limit),TRUE,IF($F4853&gt;Upper_percentile,"P99",IF($F4853&lt;Lower_percentile,"P01","")))</f>
        <v/>
      </c>
      <c r="H4853" s="44">
        <f>SUMIFS('Sample - Superstore'!S:S,'Sample - Superstore'!$V:$V,$A4853,'Sample - Superstore'!$N:$N,$B4853)</f>
        <v>4</v>
      </c>
      <c r="I4853" s="45">
        <f>SUMIFS('Sample - Superstore'!T:T,'Sample - Superstore'!$V:$V,$A4853,'Sample - Superstore'!$N:$N,$B4853)</f>
        <v>0.2</v>
      </c>
      <c r="J4853" s="42">
        <f>SUMIFS('Sample - Superstore'!U:U,'Sample - Superstore'!$V:$V,$A4853,'Sample - Superstore'!$N:$N,$B4853)</f>
        <v>16.72421981</v>
      </c>
      <c r="N4853" s="40"/>
    </row>
    <row r="4854">
      <c r="A4854" s="41" t="s">
        <v>8642</v>
      </c>
      <c r="B4854" s="36" t="s">
        <v>1972</v>
      </c>
      <c r="C4854" s="36" t="s">
        <v>35</v>
      </c>
      <c r="D4854" s="36" t="s">
        <v>121</v>
      </c>
      <c r="E4854" s="36" t="s">
        <v>1973</v>
      </c>
      <c r="F4854" s="42">
        <f>SUMIFS('Sample - Superstore'!R:R,'Sample - Superstore'!$V:$V,$A4854,'Sample - Superstore'!$N:$N,$B4854)</f>
        <v>103.6629331</v>
      </c>
      <c r="G4854" s="43" t="str">
        <f>IF(OR($F4854&lt;Lower_Limit,$F4854&gt;Upper_Limit),TRUE,IF($F4854&gt;Upper_percentile,"P99",IF($F4854&lt;Lower_percentile,"P01","")))</f>
        <v/>
      </c>
      <c r="H4854" s="44">
        <f>SUMIFS('Sample - Superstore'!S:S,'Sample - Superstore'!$V:$V,$A4854,'Sample - Superstore'!$N:$N,$B4854)</f>
        <v>4</v>
      </c>
      <c r="I4854" s="45">
        <f>SUMIFS('Sample - Superstore'!T:T,'Sample - Superstore'!$V:$V,$A4854,'Sample - Superstore'!$N:$N,$B4854)</f>
        <v>0.2</v>
      </c>
      <c r="J4854" s="42">
        <f>SUMIFS('Sample - Superstore'!U:U,'Sample - Superstore'!$V:$V,$A4854,'Sample - Superstore'!$N:$N,$B4854)</f>
        <v>0</v>
      </c>
      <c r="N4854" s="40"/>
    </row>
    <row r="4855">
      <c r="A4855" s="41" t="s">
        <v>8642</v>
      </c>
      <c r="B4855" s="36" t="s">
        <v>568</v>
      </c>
      <c r="C4855" s="36" t="s">
        <v>51</v>
      </c>
      <c r="D4855" s="36" t="s">
        <v>124</v>
      </c>
      <c r="E4855" s="36" t="s">
        <v>569</v>
      </c>
      <c r="F4855" s="42">
        <f>SUMIFS('Sample - Superstore'!R:R,'Sample - Superstore'!$V:$V,$A4855,'Sample - Superstore'!$N:$N,$B4855)</f>
        <v>188.2075309</v>
      </c>
      <c r="G4855" s="43" t="str">
        <f>IF(OR($F4855&lt;Lower_Limit,$F4855&gt;Upper_Limit),TRUE,IF($F4855&gt;Upper_percentile,"P99",IF($F4855&lt;Lower_percentile,"P01","")))</f>
        <v/>
      </c>
      <c r="H4855" s="44">
        <f>SUMIFS('Sample - Superstore'!S:S,'Sample - Superstore'!$V:$V,$A4855,'Sample - Superstore'!$N:$N,$B4855)</f>
        <v>3</v>
      </c>
      <c r="I4855" s="45">
        <f>SUMIFS('Sample - Superstore'!T:T,'Sample - Superstore'!$V:$V,$A4855,'Sample - Superstore'!$N:$N,$B4855)</f>
        <v>0</v>
      </c>
      <c r="J4855" s="42">
        <f>SUMIFS('Sample - Superstore'!U:U,'Sample - Superstore'!$V:$V,$A4855,'Sample - Superstore'!$N:$N,$B4855)</f>
        <v>94.10376543</v>
      </c>
      <c r="N4855" s="40"/>
    </row>
    <row r="4856">
      <c r="A4856" s="41" t="s">
        <v>8642</v>
      </c>
      <c r="B4856" s="36" t="s">
        <v>5481</v>
      </c>
      <c r="C4856" s="36" t="s">
        <v>51</v>
      </c>
      <c r="D4856" s="36" t="s">
        <v>52</v>
      </c>
      <c r="E4856" s="36" t="s">
        <v>5482</v>
      </c>
      <c r="F4856" s="42">
        <f>SUMIFS('Sample - Superstore'!R:R,'Sample - Superstore'!$V:$V,$A4856,'Sample - Superstore'!$N:$N,$B4856)</f>
        <v>811.28</v>
      </c>
      <c r="G4856" s="43" t="str">
        <f>IF(OR($F4856&lt;Lower_Limit,$F4856&gt;Upper_Limit),TRUE,IF($F4856&gt;Upper_percentile,"P99",IF($F4856&lt;Lower_percentile,"P01","")))</f>
        <v/>
      </c>
      <c r="H4856" s="44">
        <f>SUMIFS('Sample - Superstore'!S:S,'Sample - Superstore'!$V:$V,$A4856,'Sample - Superstore'!$N:$N,$B4856)</f>
        <v>8</v>
      </c>
      <c r="I4856" s="45">
        <f>SUMIFS('Sample - Superstore'!T:T,'Sample - Superstore'!$V:$V,$A4856,'Sample - Superstore'!$N:$N,$B4856)</f>
        <v>0</v>
      </c>
      <c r="J4856" s="42">
        <f>SUMIFS('Sample - Superstore'!U:U,'Sample - Superstore'!$V:$V,$A4856,'Sample - Superstore'!$N:$N,$B4856)</f>
        <v>24.3384</v>
      </c>
      <c r="N4856" s="40"/>
    </row>
    <row r="4857">
      <c r="A4857" s="41" t="s">
        <v>8642</v>
      </c>
      <c r="B4857" s="36" t="s">
        <v>1963</v>
      </c>
      <c r="C4857" s="36" t="s">
        <v>39</v>
      </c>
      <c r="D4857" s="36" t="s">
        <v>446</v>
      </c>
      <c r="E4857" s="36" t="s">
        <v>1964</v>
      </c>
      <c r="F4857" s="42">
        <f>SUMIFS('Sample - Superstore'!R:R,'Sample - Superstore'!$V:$V,$A4857,'Sample - Superstore'!$N:$N,$B4857)</f>
        <v>1919.976</v>
      </c>
      <c r="G4857" s="43" t="str">
        <f>IF(OR($F4857&lt;Lower_Limit,$F4857&gt;Upper_Limit),TRUE,IF($F4857&gt;Upper_percentile,"P99",IF($F4857&lt;Lower_percentile,"P01","")))</f>
        <v/>
      </c>
      <c r="H4857" s="44">
        <f>SUMIFS('Sample - Superstore'!S:S,'Sample - Superstore'!$V:$V,$A4857,'Sample - Superstore'!$N:$N,$B4857)</f>
        <v>3</v>
      </c>
      <c r="I4857" s="45">
        <f>SUMIFS('Sample - Superstore'!T:T,'Sample - Superstore'!$V:$V,$A4857,'Sample - Superstore'!$N:$N,$B4857)</f>
        <v>0.2</v>
      </c>
      <c r="J4857" s="42">
        <f>SUMIFS('Sample - Superstore'!U:U,'Sample - Superstore'!$V:$V,$A4857,'Sample - Superstore'!$N:$N,$B4857)</f>
        <v>215.9973</v>
      </c>
      <c r="N4857" s="40"/>
    </row>
    <row r="4858">
      <c r="A4858" s="41" t="s">
        <v>8642</v>
      </c>
      <c r="B4858" s="36" t="s">
        <v>2966</v>
      </c>
      <c r="C4858" s="36" t="s">
        <v>51</v>
      </c>
      <c r="D4858" s="36" t="s">
        <v>52</v>
      </c>
      <c r="E4858" s="36" t="s">
        <v>2967</v>
      </c>
      <c r="F4858" s="42">
        <f>SUMIFS('Sample - Superstore'!R:R,'Sample - Superstore'!$V:$V,$A4858,'Sample - Superstore'!$N:$N,$B4858)</f>
        <v>48.86</v>
      </c>
      <c r="G4858" s="43" t="str">
        <f>IF(OR($F4858&lt;Lower_Limit,$F4858&gt;Upper_Limit),TRUE,IF($F4858&gt;Upper_percentile,"P99",IF($F4858&lt;Lower_percentile,"P01","")))</f>
        <v/>
      </c>
      <c r="H4858" s="44">
        <f>SUMIFS('Sample - Superstore'!S:S,'Sample - Superstore'!$V:$V,$A4858,'Sample - Superstore'!$N:$N,$B4858)</f>
        <v>7</v>
      </c>
      <c r="I4858" s="45">
        <f>SUMIFS('Sample - Superstore'!T:T,'Sample - Superstore'!$V:$V,$A4858,'Sample - Superstore'!$N:$N,$B4858)</f>
        <v>0</v>
      </c>
      <c r="J4858" s="42">
        <f>SUMIFS('Sample - Superstore'!U:U,'Sample - Superstore'!$V:$V,$A4858,'Sample - Superstore'!$N:$N,$B4858)</f>
        <v>0.9772</v>
      </c>
      <c r="N4858" s="40"/>
    </row>
    <row r="4859">
      <c r="A4859" s="41" t="s">
        <v>8642</v>
      </c>
      <c r="B4859" s="36" t="s">
        <v>4375</v>
      </c>
      <c r="C4859" s="36" t="s">
        <v>51</v>
      </c>
      <c r="D4859" s="36" t="s">
        <v>93</v>
      </c>
      <c r="E4859" s="36" t="s">
        <v>4376</v>
      </c>
      <c r="F4859" s="42">
        <f>SUMIFS('Sample - Superstore'!R:R,'Sample - Superstore'!$V:$V,$A4859,'Sample - Superstore'!$N:$N,$B4859)</f>
        <v>23.36</v>
      </c>
      <c r="G4859" s="43" t="str">
        <f>IF(OR($F4859&lt;Lower_Limit,$F4859&gt;Upper_Limit),TRUE,IF($F4859&gt;Upper_percentile,"P99",IF($F4859&lt;Lower_percentile,"P01","")))</f>
        <v/>
      </c>
      <c r="H4859" s="44">
        <f>SUMIFS('Sample - Superstore'!S:S,'Sample - Superstore'!$V:$V,$A4859,'Sample - Superstore'!$N:$N,$B4859)</f>
        <v>4</v>
      </c>
      <c r="I4859" s="45">
        <f>SUMIFS('Sample - Superstore'!T:T,'Sample - Superstore'!$V:$V,$A4859,'Sample - Superstore'!$N:$N,$B4859)</f>
        <v>0</v>
      </c>
      <c r="J4859" s="42">
        <f>SUMIFS('Sample - Superstore'!U:U,'Sample - Superstore'!$V:$V,$A4859,'Sample - Superstore'!$N:$N,$B4859)</f>
        <v>6.0736</v>
      </c>
      <c r="N4859" s="40"/>
    </row>
    <row r="4860">
      <c r="A4860" s="41" t="s">
        <v>8642</v>
      </c>
      <c r="B4860" s="36" t="s">
        <v>6773</v>
      </c>
      <c r="C4860" s="36" t="s">
        <v>39</v>
      </c>
      <c r="D4860" s="36" t="s">
        <v>446</v>
      </c>
      <c r="E4860" s="36" t="s">
        <v>6774</v>
      </c>
      <c r="F4860" s="42">
        <f>SUMIFS('Sample - Superstore'!R:R,'Sample - Superstore'!$V:$V,$A4860,'Sample - Superstore'!$N:$N,$B4860)</f>
        <v>67.22246914</v>
      </c>
      <c r="G4860" s="43" t="str">
        <f>IF(OR($F4860&lt;Lower_Limit,$F4860&gt;Upper_Limit),TRUE,IF($F4860&gt;Upper_percentile,"P99",IF($F4860&lt;Lower_percentile,"P01","")))</f>
        <v/>
      </c>
      <c r="H4860" s="44">
        <f>SUMIFS('Sample - Superstore'!S:S,'Sample - Superstore'!$V:$V,$A4860,'Sample - Superstore'!$N:$N,$B4860)</f>
        <v>4</v>
      </c>
      <c r="I4860" s="45">
        <f>SUMIFS('Sample - Superstore'!T:T,'Sample - Superstore'!$V:$V,$A4860,'Sample - Superstore'!$N:$N,$B4860)</f>
        <v>0</v>
      </c>
      <c r="J4860" s="42">
        <f>SUMIFS('Sample - Superstore'!U:U,'Sample - Superstore'!$V:$V,$A4860,'Sample - Superstore'!$N:$N,$B4860)</f>
        <v>30.9223358</v>
      </c>
      <c r="N4860" s="40"/>
    </row>
    <row r="4861">
      <c r="A4861" s="41" t="s">
        <v>8642</v>
      </c>
      <c r="B4861" s="36" t="s">
        <v>4916</v>
      </c>
      <c r="C4861" s="36" t="s">
        <v>51</v>
      </c>
      <c r="D4861" s="36" t="s">
        <v>124</v>
      </c>
      <c r="E4861" s="36" t="s">
        <v>4917</v>
      </c>
      <c r="F4861" s="42">
        <f>SUMIFS('Sample - Superstore'!R:R,'Sample - Superstore'!$V:$V,$A4861,'Sample - Superstore'!$N:$N,$B4861)</f>
        <v>73.68</v>
      </c>
      <c r="G4861" s="43" t="str">
        <f>IF(OR($F4861&lt;Lower_Limit,$F4861&gt;Upper_Limit),TRUE,IF($F4861&gt;Upper_percentile,"P99",IF($F4861&lt;Lower_percentile,"P01","")))</f>
        <v/>
      </c>
      <c r="H4861" s="44">
        <f>SUMIFS('Sample - Superstore'!S:S,'Sample - Superstore'!$V:$V,$A4861,'Sample - Superstore'!$N:$N,$B4861)</f>
        <v>6</v>
      </c>
      <c r="I4861" s="45">
        <f>SUMIFS('Sample - Superstore'!T:T,'Sample - Superstore'!$V:$V,$A4861,'Sample - Superstore'!$N:$N,$B4861)</f>
        <v>0</v>
      </c>
      <c r="J4861" s="42">
        <f>SUMIFS('Sample - Superstore'!U:U,'Sample - Superstore'!$V:$V,$A4861,'Sample - Superstore'!$N:$N,$B4861)</f>
        <v>34.6296</v>
      </c>
      <c r="N4861" s="40"/>
    </row>
    <row r="4862">
      <c r="A4862" s="41" t="s">
        <v>8642</v>
      </c>
      <c r="B4862" s="36" t="s">
        <v>3811</v>
      </c>
      <c r="C4862" s="36" t="s">
        <v>35</v>
      </c>
      <c r="D4862" s="36" t="s">
        <v>121</v>
      </c>
      <c r="E4862" s="36" t="s">
        <v>3812</v>
      </c>
      <c r="F4862" s="42">
        <f>SUMIFS('Sample - Superstore'!R:R,'Sample - Superstore'!$V:$V,$A4862,'Sample - Superstore'!$N:$N,$B4862)</f>
        <v>139.92</v>
      </c>
      <c r="G4862" s="43" t="str">
        <f>IF(OR($F4862&lt;Lower_Limit,$F4862&gt;Upper_Limit),TRUE,IF($F4862&gt;Upper_percentile,"P99",IF($F4862&lt;Lower_percentile,"P01","")))</f>
        <v/>
      </c>
      <c r="H4862" s="44">
        <f>SUMIFS('Sample - Superstore'!S:S,'Sample - Superstore'!$V:$V,$A4862,'Sample - Superstore'!$N:$N,$B4862)</f>
        <v>2</v>
      </c>
      <c r="I4862" s="45">
        <f>SUMIFS('Sample - Superstore'!T:T,'Sample - Superstore'!$V:$V,$A4862,'Sample - Superstore'!$N:$N,$B4862)</f>
        <v>0</v>
      </c>
      <c r="J4862" s="42">
        <f>SUMIFS('Sample - Superstore'!U:U,'Sample - Superstore'!$V:$V,$A4862,'Sample - Superstore'!$N:$N,$B4862)</f>
        <v>23.7864</v>
      </c>
      <c r="N4862" s="40"/>
    </row>
    <row r="4863">
      <c r="A4863" s="41" t="s">
        <v>8642</v>
      </c>
      <c r="B4863" s="36" t="s">
        <v>767</v>
      </c>
      <c r="C4863" s="36" t="s">
        <v>39</v>
      </c>
      <c r="D4863" s="36" t="s">
        <v>40</v>
      </c>
      <c r="E4863" s="36" t="s">
        <v>768</v>
      </c>
      <c r="F4863" s="42">
        <f>SUMIFS('Sample - Superstore'!R:R,'Sample - Superstore'!$V:$V,$A4863,'Sample - Superstore'!$N:$N,$B4863)</f>
        <v>107.88</v>
      </c>
      <c r="G4863" s="43" t="str">
        <f>IF(OR($F4863&lt;Lower_Limit,$F4863&gt;Upper_Limit),TRUE,IF($F4863&gt;Upper_percentile,"P99",IF($F4863&lt;Lower_percentile,"P01","")))</f>
        <v/>
      </c>
      <c r="H4863" s="44">
        <f>SUMIFS('Sample - Superstore'!S:S,'Sample - Superstore'!$V:$V,$A4863,'Sample - Superstore'!$N:$N,$B4863)</f>
        <v>3</v>
      </c>
      <c r="I4863" s="45">
        <f>SUMIFS('Sample - Superstore'!T:T,'Sample - Superstore'!$V:$V,$A4863,'Sample - Superstore'!$N:$N,$B4863)</f>
        <v>0.2</v>
      </c>
      <c r="J4863" s="42">
        <f>SUMIFS('Sample - Superstore'!U:U,'Sample - Superstore'!$V:$V,$A4863,'Sample - Superstore'!$N:$N,$B4863)</f>
        <v>10.788</v>
      </c>
      <c r="N4863" s="40"/>
    </row>
    <row r="4864">
      <c r="A4864" s="41" t="s">
        <v>8642</v>
      </c>
      <c r="B4864" s="36" t="s">
        <v>4532</v>
      </c>
      <c r="C4864" s="36" t="s">
        <v>51</v>
      </c>
      <c r="D4864" s="36" t="s">
        <v>52</v>
      </c>
      <c r="E4864" s="36" t="s">
        <v>4533</v>
      </c>
      <c r="F4864" s="42">
        <f>SUMIFS('Sample - Superstore'!R:R,'Sample - Superstore'!$V:$V,$A4864,'Sample - Superstore'!$N:$N,$B4864)</f>
        <v>76.07381481</v>
      </c>
      <c r="G4864" s="43" t="str">
        <f>IF(OR($F4864&lt;Lower_Limit,$F4864&gt;Upper_Limit),TRUE,IF($F4864&gt;Upper_percentile,"P99",IF($F4864&lt;Lower_percentile,"P01","")))</f>
        <v/>
      </c>
      <c r="H4864" s="44">
        <f>SUMIFS('Sample - Superstore'!S:S,'Sample - Superstore'!$V:$V,$A4864,'Sample - Superstore'!$N:$N,$B4864)</f>
        <v>2</v>
      </c>
      <c r="I4864" s="45">
        <f>SUMIFS('Sample - Superstore'!T:T,'Sample - Superstore'!$V:$V,$A4864,'Sample - Superstore'!$N:$N,$B4864)</f>
        <v>0</v>
      </c>
      <c r="J4864" s="42">
        <f>SUMIFS('Sample - Superstore'!U:U,'Sample - Superstore'!$V:$V,$A4864,'Sample - Superstore'!$N:$N,$B4864)</f>
        <v>18.25771556</v>
      </c>
      <c r="N4864" s="40"/>
    </row>
    <row r="4865">
      <c r="A4865" s="41" t="s">
        <v>8642</v>
      </c>
      <c r="B4865" s="36" t="s">
        <v>665</v>
      </c>
      <c r="C4865" s="36" t="s">
        <v>39</v>
      </c>
      <c r="D4865" s="36" t="s">
        <v>40</v>
      </c>
      <c r="E4865" s="36" t="s">
        <v>666</v>
      </c>
      <c r="F4865" s="42">
        <f>SUMIFS('Sample - Superstore'!R:R,'Sample - Superstore'!$V:$V,$A4865,'Sample - Superstore'!$N:$N,$B4865)</f>
        <v>153.7502469</v>
      </c>
      <c r="G4865" s="43" t="str">
        <f>IF(OR($F4865&lt;Lower_Limit,$F4865&gt;Upper_Limit),TRUE,IF($F4865&gt;Upper_percentile,"P99",IF($F4865&lt;Lower_percentile,"P01","")))</f>
        <v/>
      </c>
      <c r="H4865" s="44">
        <f>SUMIFS('Sample - Superstore'!S:S,'Sample - Superstore'!$V:$V,$A4865,'Sample - Superstore'!$N:$N,$B4865)</f>
        <v>6</v>
      </c>
      <c r="I4865" s="45">
        <f>SUMIFS('Sample - Superstore'!T:T,'Sample - Superstore'!$V:$V,$A4865,'Sample - Superstore'!$N:$N,$B4865)</f>
        <v>0</v>
      </c>
      <c r="J4865" s="42">
        <f>SUMIFS('Sample - Superstore'!U:U,'Sample - Superstore'!$V:$V,$A4865,'Sample - Superstore'!$N:$N,$B4865)</f>
        <v>7.687512346</v>
      </c>
      <c r="N4865" s="40"/>
    </row>
    <row r="4866">
      <c r="A4866" s="41" t="s">
        <v>8642</v>
      </c>
      <c r="B4866" s="36" t="s">
        <v>4642</v>
      </c>
      <c r="C4866" s="36" t="s">
        <v>35</v>
      </c>
      <c r="D4866" s="36" t="s">
        <v>121</v>
      </c>
      <c r="E4866" s="36" t="s">
        <v>4643</v>
      </c>
      <c r="F4866" s="42">
        <f>SUMIFS('Sample - Superstore'!R:R,'Sample - Superstore'!$V:$V,$A4866,'Sample - Superstore'!$N:$N,$B4866)</f>
        <v>17.31</v>
      </c>
      <c r="G4866" s="43" t="str">
        <f>IF(OR($F4866&lt;Lower_Limit,$F4866&gt;Upper_Limit),TRUE,IF($F4866&gt;Upper_percentile,"P99",IF($F4866&lt;Lower_percentile,"P01","")))</f>
        <v/>
      </c>
      <c r="H4866" s="44">
        <f>SUMIFS('Sample - Superstore'!S:S,'Sample - Superstore'!$V:$V,$A4866,'Sample - Superstore'!$N:$N,$B4866)</f>
        <v>3</v>
      </c>
      <c r="I4866" s="45">
        <f>SUMIFS('Sample - Superstore'!T:T,'Sample - Superstore'!$V:$V,$A4866,'Sample - Superstore'!$N:$N,$B4866)</f>
        <v>0</v>
      </c>
      <c r="J4866" s="42">
        <f>SUMIFS('Sample - Superstore'!U:U,'Sample - Superstore'!$V:$V,$A4866,'Sample - Superstore'!$N:$N,$B4866)</f>
        <v>5.193</v>
      </c>
      <c r="N4866" s="40"/>
    </row>
    <row r="4867">
      <c r="A4867" s="41" t="s">
        <v>8642</v>
      </c>
      <c r="B4867" s="36" t="s">
        <v>1378</v>
      </c>
      <c r="C4867" s="36" t="s">
        <v>39</v>
      </c>
      <c r="D4867" s="36" t="s">
        <v>85</v>
      </c>
      <c r="E4867" s="36" t="s">
        <v>1379</v>
      </c>
      <c r="F4867" s="42">
        <f>SUMIFS('Sample - Superstore'!R:R,'Sample - Superstore'!$V:$V,$A4867,'Sample - Superstore'!$N:$N,$B4867)</f>
        <v>1153.68063</v>
      </c>
      <c r="G4867" s="43" t="str">
        <f>IF(OR($F4867&lt;Lower_Limit,$F4867&gt;Upper_Limit),TRUE,IF($F4867&gt;Upper_percentile,"P99",IF($F4867&lt;Lower_percentile,"P01","")))</f>
        <v/>
      </c>
      <c r="H4867" s="44">
        <f>SUMIFS('Sample - Superstore'!S:S,'Sample - Superstore'!$V:$V,$A4867,'Sample - Superstore'!$N:$N,$B4867)</f>
        <v>3</v>
      </c>
      <c r="I4867" s="45">
        <f>SUMIFS('Sample - Superstore'!T:T,'Sample - Superstore'!$V:$V,$A4867,'Sample - Superstore'!$N:$N,$B4867)</f>
        <v>0.4</v>
      </c>
      <c r="J4867" s="42">
        <f>SUMIFS('Sample - Superstore'!U:U,'Sample - Superstore'!$V:$V,$A4867,'Sample - Superstore'!$N:$N,$B4867)</f>
        <v>96.14005247</v>
      </c>
      <c r="N4867" s="40"/>
    </row>
    <row r="4868">
      <c r="A4868" s="41" t="s">
        <v>8642</v>
      </c>
      <c r="B4868" s="36" t="s">
        <v>1677</v>
      </c>
      <c r="C4868" s="36" t="s">
        <v>51</v>
      </c>
      <c r="D4868" s="36" t="s">
        <v>93</v>
      </c>
      <c r="E4868" s="36" t="s">
        <v>1678</v>
      </c>
      <c r="F4868" s="42">
        <f>SUMIFS('Sample - Superstore'!R:R,'Sample - Superstore'!$V:$V,$A4868,'Sample - Superstore'!$N:$N,$B4868)</f>
        <v>110.6940247</v>
      </c>
      <c r="G4868" s="43" t="str">
        <f>IF(OR($F4868&lt;Lower_Limit,$F4868&gt;Upper_Limit),TRUE,IF($F4868&gt;Upper_percentile,"P99",IF($F4868&lt;Lower_percentile,"P01","")))</f>
        <v/>
      </c>
      <c r="H4868" s="44">
        <f>SUMIFS('Sample - Superstore'!S:S,'Sample - Superstore'!$V:$V,$A4868,'Sample - Superstore'!$N:$N,$B4868)</f>
        <v>3</v>
      </c>
      <c r="I4868" s="45">
        <f>SUMIFS('Sample - Superstore'!T:T,'Sample - Superstore'!$V:$V,$A4868,'Sample - Superstore'!$N:$N,$B4868)</f>
        <v>0.2</v>
      </c>
      <c r="J4868" s="42">
        <f>SUMIFS('Sample - Superstore'!U:U,'Sample - Superstore'!$V:$V,$A4868,'Sample - Superstore'!$N:$N,$B4868)</f>
        <v>6.918376543</v>
      </c>
      <c r="N4868" s="40"/>
    </row>
    <row r="4869">
      <c r="A4869" s="41" t="s">
        <v>8642</v>
      </c>
      <c r="B4869" s="36" t="s">
        <v>167</v>
      </c>
      <c r="C4869" s="36" t="s">
        <v>39</v>
      </c>
      <c r="D4869" s="36" t="s">
        <v>61</v>
      </c>
      <c r="E4869" s="36" t="s">
        <v>168</v>
      </c>
      <c r="F4869" s="42">
        <f>SUMIFS('Sample - Superstore'!R:R,'Sample - Superstore'!$V:$V,$A4869,'Sample - Superstore'!$N:$N,$B4869)</f>
        <v>179.4137449</v>
      </c>
      <c r="G4869" s="43" t="str">
        <f>IF(OR($F4869&lt;Lower_Limit,$F4869&gt;Upper_Limit),TRUE,IF($F4869&gt;Upper_percentile,"P99",IF($F4869&lt;Lower_percentile,"P01","")))</f>
        <v/>
      </c>
      <c r="H4869" s="44">
        <f>SUMIFS('Sample - Superstore'!S:S,'Sample - Superstore'!$V:$V,$A4869,'Sample - Superstore'!$N:$N,$B4869)</f>
        <v>5</v>
      </c>
      <c r="I4869" s="45">
        <f>SUMIFS('Sample - Superstore'!T:T,'Sample - Superstore'!$V:$V,$A4869,'Sample - Superstore'!$N:$N,$B4869)</f>
        <v>0.2</v>
      </c>
      <c r="J4869" s="42">
        <f>SUMIFS('Sample - Superstore'!U:U,'Sample - Superstore'!$V:$V,$A4869,'Sample - Superstore'!$N:$N,$B4869)</f>
        <v>-2.242671811</v>
      </c>
      <c r="N4869" s="40"/>
    </row>
    <row r="4870">
      <c r="A4870" s="41" t="s">
        <v>8642</v>
      </c>
      <c r="B4870" s="36" t="s">
        <v>1451</v>
      </c>
      <c r="C4870" s="36" t="s">
        <v>35</v>
      </c>
      <c r="D4870" s="36" t="s">
        <v>121</v>
      </c>
      <c r="E4870" s="36" t="s">
        <v>1452</v>
      </c>
      <c r="F4870" s="42">
        <f>SUMIFS('Sample - Superstore'!R:R,'Sample - Superstore'!$V:$V,$A4870,'Sample - Superstore'!$N:$N,$B4870)</f>
        <v>119.94</v>
      </c>
      <c r="G4870" s="43" t="str">
        <f>IF(OR($F4870&lt;Lower_Limit,$F4870&gt;Upper_Limit),TRUE,IF($F4870&gt;Upper_percentile,"P99",IF($F4870&lt;Lower_percentile,"P01","")))</f>
        <v/>
      </c>
      <c r="H4870" s="44">
        <f>SUMIFS('Sample - Superstore'!S:S,'Sample - Superstore'!$V:$V,$A4870,'Sample - Superstore'!$N:$N,$B4870)</f>
        <v>3</v>
      </c>
      <c r="I4870" s="45">
        <f>SUMIFS('Sample - Superstore'!T:T,'Sample - Superstore'!$V:$V,$A4870,'Sample - Superstore'!$N:$N,$B4870)</f>
        <v>0</v>
      </c>
      <c r="J4870" s="42">
        <f>SUMIFS('Sample - Superstore'!U:U,'Sample - Superstore'!$V:$V,$A4870,'Sample - Superstore'!$N:$N,$B4870)</f>
        <v>23.988</v>
      </c>
      <c r="N4870" s="40"/>
    </row>
    <row r="4871">
      <c r="A4871" s="41" t="s">
        <v>8642</v>
      </c>
      <c r="B4871" s="36" t="s">
        <v>2609</v>
      </c>
      <c r="C4871" s="36" t="s">
        <v>51</v>
      </c>
      <c r="D4871" s="36" t="s">
        <v>283</v>
      </c>
      <c r="E4871" s="36" t="s">
        <v>2610</v>
      </c>
      <c r="F4871" s="42">
        <f>SUMIFS('Sample - Superstore'!R:R,'Sample - Superstore'!$V:$V,$A4871,'Sample - Superstore'!$N:$N,$B4871)</f>
        <v>10.65708051</v>
      </c>
      <c r="G4871" s="43" t="str">
        <f>IF(OR($F4871&lt;Lower_Limit,$F4871&gt;Upper_Limit),TRUE,IF($F4871&gt;Upper_percentile,"P99",IF($F4871&lt;Lower_percentile,"P01","")))</f>
        <v/>
      </c>
      <c r="H4871" s="44">
        <f>SUMIFS('Sample - Superstore'!S:S,'Sample - Superstore'!$V:$V,$A4871,'Sample - Superstore'!$N:$N,$B4871)</f>
        <v>2</v>
      </c>
      <c r="I4871" s="45">
        <f>SUMIFS('Sample - Superstore'!T:T,'Sample - Superstore'!$V:$V,$A4871,'Sample - Superstore'!$N:$N,$B4871)</f>
        <v>0</v>
      </c>
      <c r="J4871" s="42">
        <f>SUMIFS('Sample - Superstore'!U:U,'Sample - Superstore'!$V:$V,$A4871,'Sample - Superstore'!$N:$N,$B4871)</f>
        <v>3.729978178</v>
      </c>
      <c r="N4871" s="40"/>
    </row>
    <row r="4872">
      <c r="A4872" s="41" t="s">
        <v>8642</v>
      </c>
      <c r="B4872" s="36" t="s">
        <v>1122</v>
      </c>
      <c r="C4872" s="36" t="s">
        <v>35</v>
      </c>
      <c r="D4872" s="36" t="s">
        <v>36</v>
      </c>
      <c r="E4872" s="36" t="s">
        <v>1123</v>
      </c>
      <c r="F4872" s="42">
        <f>SUMIFS('Sample - Superstore'!R:R,'Sample - Superstore'!$V:$V,$A4872,'Sample - Superstore'!$N:$N,$B4872)</f>
        <v>420.253253</v>
      </c>
      <c r="G4872" s="43" t="str">
        <f>IF(OR($F4872&lt;Lower_Limit,$F4872&gt;Upper_Limit),TRUE,IF($F4872&gt;Upper_percentile,"P99",IF($F4872&lt;Lower_percentile,"P01","")))</f>
        <v/>
      </c>
      <c r="H4872" s="44">
        <f>SUMIFS('Sample - Superstore'!S:S,'Sample - Superstore'!$V:$V,$A4872,'Sample - Superstore'!$N:$N,$B4872)</f>
        <v>2</v>
      </c>
      <c r="I4872" s="45">
        <f>SUMIFS('Sample - Superstore'!T:T,'Sample - Superstore'!$V:$V,$A4872,'Sample - Superstore'!$N:$N,$B4872)</f>
        <v>0.32</v>
      </c>
      <c r="J4872" s="42">
        <f>SUMIFS('Sample - Superstore'!U:U,'Sample - Superstore'!$V:$V,$A4872,'Sample - Superstore'!$N:$N,$B4872)</f>
        <v>-18.54058469</v>
      </c>
      <c r="N4872" s="40"/>
    </row>
    <row r="4873">
      <c r="A4873" s="41" t="s">
        <v>8642</v>
      </c>
      <c r="B4873" s="36" t="s">
        <v>2247</v>
      </c>
      <c r="C4873" s="36" t="s">
        <v>39</v>
      </c>
      <c r="D4873" s="36" t="s">
        <v>85</v>
      </c>
      <c r="E4873" s="36" t="s">
        <v>2248</v>
      </c>
      <c r="F4873" s="42">
        <f>SUMIFS('Sample - Superstore'!R:R,'Sample - Superstore'!$V:$V,$A4873,'Sample - Superstore'!$N:$N,$B4873)</f>
        <v>13464.15906</v>
      </c>
      <c r="G4873" s="43" t="b">
        <f>IF(OR($F4873&lt;Lower_Limit,$F4873&gt;Upper_Limit),TRUE,IF($F4873&gt;Upper_percentile,"P99",IF($F4873&lt;Lower_percentile,"P01","")))</f>
        <v>1</v>
      </c>
      <c r="H4873" s="44">
        <f>SUMIFS('Sample - Superstore'!S:S,'Sample - Superstore'!$V:$V,$A4873,'Sample - Superstore'!$N:$N,$B4873)</f>
        <v>3</v>
      </c>
      <c r="I4873" s="45">
        <f>SUMIFS('Sample - Superstore'!T:T,'Sample - Superstore'!$V:$V,$A4873,'Sample - Superstore'!$N:$N,$B4873)</f>
        <v>0</v>
      </c>
      <c r="J4873" s="42">
        <f>SUMIFS('Sample - Superstore'!U:U,'Sample - Superstore'!$V:$V,$A4873,'Sample - Superstore'!$N:$N,$B4873)</f>
        <v>6462.79635</v>
      </c>
      <c r="N4873" s="40"/>
    </row>
    <row r="4874">
      <c r="A4874" s="41" t="s">
        <v>8642</v>
      </c>
      <c r="B4874" s="36" t="s">
        <v>3413</v>
      </c>
      <c r="C4874" s="36" t="s">
        <v>39</v>
      </c>
      <c r="D4874" s="36" t="s">
        <v>61</v>
      </c>
      <c r="E4874" s="36" t="s">
        <v>3414</v>
      </c>
      <c r="F4874" s="42">
        <f>SUMIFS('Sample - Superstore'!R:R,'Sample - Superstore'!$V:$V,$A4874,'Sample - Superstore'!$N:$N,$B4874)</f>
        <v>307.7017942</v>
      </c>
      <c r="G4874" s="43" t="str">
        <f>IF(OR($F4874&lt;Lower_Limit,$F4874&gt;Upper_Limit),TRUE,IF($F4874&gt;Upper_percentile,"P99",IF($F4874&lt;Lower_percentile,"P01","")))</f>
        <v/>
      </c>
      <c r="H4874" s="44">
        <f>SUMIFS('Sample - Superstore'!S:S,'Sample - Superstore'!$V:$V,$A4874,'Sample - Superstore'!$N:$N,$B4874)</f>
        <v>5</v>
      </c>
      <c r="I4874" s="45">
        <f>SUMIFS('Sample - Superstore'!T:T,'Sample - Superstore'!$V:$V,$A4874,'Sample - Superstore'!$N:$N,$B4874)</f>
        <v>0.2</v>
      </c>
      <c r="J4874" s="42">
        <f>SUMIFS('Sample - Superstore'!U:U,'Sample - Superstore'!$V:$V,$A4874,'Sample - Superstore'!$N:$N,$B4874)</f>
        <v>107.695628</v>
      </c>
      <c r="N4874" s="40"/>
    </row>
    <row r="4875">
      <c r="A4875" s="41" t="s">
        <v>8642</v>
      </c>
      <c r="B4875" s="36" t="s">
        <v>5332</v>
      </c>
      <c r="C4875" s="36" t="s">
        <v>51</v>
      </c>
      <c r="D4875" s="36" t="s">
        <v>52</v>
      </c>
      <c r="E4875" s="36" t="s">
        <v>5333</v>
      </c>
      <c r="F4875" s="42">
        <f>SUMIFS('Sample - Superstore'!R:R,'Sample - Superstore'!$V:$V,$A4875,'Sample - Superstore'!$N:$N,$B4875)</f>
        <v>1599.85442</v>
      </c>
      <c r="G4875" s="43" t="str">
        <f>IF(OR($F4875&lt;Lower_Limit,$F4875&gt;Upper_Limit),TRUE,IF($F4875&gt;Upper_percentile,"P99",IF($F4875&lt;Lower_percentile,"P01","")))</f>
        <v/>
      </c>
      <c r="H4875" s="44">
        <f>SUMIFS('Sample - Superstore'!S:S,'Sample - Superstore'!$V:$V,$A4875,'Sample - Superstore'!$N:$N,$B4875)</f>
        <v>3</v>
      </c>
      <c r="I4875" s="45">
        <f>SUMIFS('Sample - Superstore'!T:T,'Sample - Superstore'!$V:$V,$A4875,'Sample - Superstore'!$N:$N,$B4875)</f>
        <v>0</v>
      </c>
      <c r="J4875" s="42">
        <f>SUMIFS('Sample - Superstore'!U:U,'Sample - Superstore'!$V:$V,$A4875,'Sample - Superstore'!$N:$N,$B4875)</f>
        <v>447.9592375</v>
      </c>
      <c r="N4875" s="40"/>
    </row>
    <row r="4876">
      <c r="A4876" s="41" t="s">
        <v>8642</v>
      </c>
      <c r="B4876" s="36" t="s">
        <v>4083</v>
      </c>
      <c r="C4876" s="36" t="s">
        <v>51</v>
      </c>
      <c r="D4876" s="36" t="s">
        <v>76</v>
      </c>
      <c r="E4876" s="36" t="s">
        <v>4084</v>
      </c>
      <c r="F4876" s="42">
        <f>SUMIFS('Sample - Superstore'!R:R,'Sample - Superstore'!$V:$V,$A4876,'Sample - Superstore'!$N:$N,$B4876)</f>
        <v>13.904</v>
      </c>
      <c r="G4876" s="43" t="str">
        <f>IF(OR($F4876&lt;Lower_Limit,$F4876&gt;Upper_Limit),TRUE,IF($F4876&gt;Upper_percentile,"P99",IF($F4876&lt;Lower_percentile,"P01","")))</f>
        <v/>
      </c>
      <c r="H4876" s="44">
        <f>SUMIFS('Sample - Superstore'!S:S,'Sample - Superstore'!$V:$V,$A4876,'Sample - Superstore'!$N:$N,$B4876)</f>
        <v>2</v>
      </c>
      <c r="I4876" s="45">
        <f>SUMIFS('Sample - Superstore'!T:T,'Sample - Superstore'!$V:$V,$A4876,'Sample - Superstore'!$N:$N,$B4876)</f>
        <v>0.2</v>
      </c>
      <c r="J4876" s="42">
        <f>SUMIFS('Sample - Superstore'!U:U,'Sample - Superstore'!$V:$V,$A4876,'Sample - Superstore'!$N:$N,$B4876)</f>
        <v>4.5188</v>
      </c>
      <c r="N4876" s="40"/>
    </row>
    <row r="4877">
      <c r="A4877" s="41" t="s">
        <v>8642</v>
      </c>
      <c r="B4877" s="36" t="s">
        <v>7121</v>
      </c>
      <c r="C4877" s="36" t="s">
        <v>51</v>
      </c>
      <c r="D4877" s="36" t="s">
        <v>124</v>
      </c>
      <c r="E4877" s="36" t="s">
        <v>7122</v>
      </c>
      <c r="F4877" s="42">
        <f>SUMIFS('Sample - Superstore'!R:R,'Sample - Superstore'!$V:$V,$A4877,'Sample - Superstore'!$N:$N,$B4877)</f>
        <v>19.608</v>
      </c>
      <c r="G4877" s="43" t="str">
        <f>IF(OR($F4877&lt;Lower_Limit,$F4877&gt;Upper_Limit),TRUE,IF($F4877&gt;Upper_percentile,"P99",IF($F4877&lt;Lower_percentile,"P01","")))</f>
        <v/>
      </c>
      <c r="H4877" s="44">
        <f>SUMIFS('Sample - Superstore'!S:S,'Sample - Superstore'!$V:$V,$A4877,'Sample - Superstore'!$N:$N,$B4877)</f>
        <v>3</v>
      </c>
      <c r="I4877" s="45">
        <f>SUMIFS('Sample - Superstore'!T:T,'Sample - Superstore'!$V:$V,$A4877,'Sample - Superstore'!$N:$N,$B4877)</f>
        <v>0.2</v>
      </c>
      <c r="J4877" s="42">
        <f>SUMIFS('Sample - Superstore'!U:U,'Sample - Superstore'!$V:$V,$A4877,'Sample - Superstore'!$N:$N,$B4877)</f>
        <v>6.6177</v>
      </c>
      <c r="N4877" s="40"/>
    </row>
    <row r="4878">
      <c r="A4878" s="41" t="s">
        <v>8642</v>
      </c>
      <c r="B4878" s="36" t="s">
        <v>4611</v>
      </c>
      <c r="C4878" s="36" t="s">
        <v>51</v>
      </c>
      <c r="D4878" s="36" t="s">
        <v>76</v>
      </c>
      <c r="E4878" s="36" t="s">
        <v>4612</v>
      </c>
      <c r="F4878" s="42">
        <f>SUMIFS('Sample - Superstore'!R:R,'Sample - Superstore'!$V:$V,$A4878,'Sample - Superstore'!$N:$N,$B4878)</f>
        <v>4.158</v>
      </c>
      <c r="G4878" s="43" t="str">
        <f>IF(OR($F4878&lt;Lower_Limit,$F4878&gt;Upper_Limit),TRUE,IF($F4878&gt;Upper_percentile,"P99",IF($F4878&lt;Lower_percentile,"P01","")))</f>
        <v/>
      </c>
      <c r="H4878" s="44">
        <f>SUMIFS('Sample - Superstore'!S:S,'Sample - Superstore'!$V:$V,$A4878,'Sample - Superstore'!$N:$N,$B4878)</f>
        <v>7</v>
      </c>
      <c r="I4878" s="45">
        <f>SUMIFS('Sample - Superstore'!T:T,'Sample - Superstore'!$V:$V,$A4878,'Sample - Superstore'!$N:$N,$B4878)</f>
        <v>0.7</v>
      </c>
      <c r="J4878" s="42">
        <f>SUMIFS('Sample - Superstore'!U:U,'Sample - Superstore'!$V:$V,$A4878,'Sample - Superstore'!$N:$N,$B4878)</f>
        <v>-3.465</v>
      </c>
      <c r="N4878" s="40"/>
    </row>
    <row r="4879">
      <c r="A4879" s="41" t="s">
        <v>8642</v>
      </c>
      <c r="B4879" s="36" t="s">
        <v>8176</v>
      </c>
      <c r="C4879" s="36" t="s">
        <v>51</v>
      </c>
      <c r="D4879" s="36" t="s">
        <v>124</v>
      </c>
      <c r="E4879" s="36" t="s">
        <v>8177</v>
      </c>
      <c r="F4879" s="42">
        <f>SUMIFS('Sample - Superstore'!R:R,'Sample - Superstore'!$V:$V,$A4879,'Sample - Superstore'!$N:$N,$B4879)</f>
        <v>81.45974427</v>
      </c>
      <c r="G4879" s="43" t="str">
        <f>IF(OR($F4879&lt;Lower_Limit,$F4879&gt;Upper_Limit),TRUE,IF($F4879&gt;Upper_percentile,"P99",IF($F4879&lt;Lower_percentile,"P01","")))</f>
        <v/>
      </c>
      <c r="H4879" s="44">
        <f>SUMIFS('Sample - Superstore'!S:S,'Sample - Superstore'!$V:$V,$A4879,'Sample - Superstore'!$N:$N,$B4879)</f>
        <v>7</v>
      </c>
      <c r="I4879" s="45">
        <f>SUMIFS('Sample - Superstore'!T:T,'Sample - Superstore'!$V:$V,$A4879,'Sample - Superstore'!$N:$N,$B4879)</f>
        <v>0.2</v>
      </c>
      <c r="J4879" s="42">
        <f>SUMIFS('Sample - Superstore'!U:U,'Sample - Superstore'!$V:$V,$A4879,'Sample - Superstore'!$N:$N,$B4879)</f>
        <v>28.5109105</v>
      </c>
      <c r="N4879" s="40"/>
    </row>
    <row r="4880">
      <c r="A4880" s="41" t="s">
        <v>8642</v>
      </c>
      <c r="B4880" s="36" t="s">
        <v>1766</v>
      </c>
      <c r="C4880" s="36" t="s">
        <v>39</v>
      </c>
      <c r="D4880" s="36" t="s">
        <v>61</v>
      </c>
      <c r="E4880" s="36" t="s">
        <v>1767</v>
      </c>
      <c r="F4880" s="42">
        <f>SUMIFS('Sample - Superstore'!R:R,'Sample - Superstore'!$V:$V,$A4880,'Sample - Superstore'!$N:$N,$B4880)</f>
        <v>131.1291762</v>
      </c>
      <c r="G4880" s="43" t="str">
        <f>IF(OR($F4880&lt;Lower_Limit,$F4880&gt;Upper_Limit),TRUE,IF($F4880&gt;Upper_percentile,"P99",IF($F4880&lt;Lower_percentile,"P01","")))</f>
        <v/>
      </c>
      <c r="H4880" s="44">
        <f>SUMIFS('Sample - Superstore'!S:S,'Sample - Superstore'!$V:$V,$A4880,'Sample - Superstore'!$N:$N,$B4880)</f>
        <v>5</v>
      </c>
      <c r="I4880" s="45">
        <f>SUMIFS('Sample - Superstore'!T:T,'Sample - Superstore'!$V:$V,$A4880,'Sample - Superstore'!$N:$N,$B4880)</f>
        <v>0.2</v>
      </c>
      <c r="J4880" s="42">
        <f>SUMIFS('Sample - Superstore'!U:U,'Sample - Superstore'!$V:$V,$A4880,'Sample - Superstore'!$N:$N,$B4880)</f>
        <v>32.78229406</v>
      </c>
      <c r="N4880" s="40"/>
    </row>
    <row r="4881">
      <c r="A4881" s="41" t="s">
        <v>8642</v>
      </c>
      <c r="B4881" s="36" t="s">
        <v>4341</v>
      </c>
      <c r="C4881" s="36" t="s">
        <v>51</v>
      </c>
      <c r="D4881" s="36" t="s">
        <v>124</v>
      </c>
      <c r="E4881" s="36" t="s">
        <v>4342</v>
      </c>
      <c r="F4881" s="42">
        <f>SUMIFS('Sample - Superstore'!R:R,'Sample - Superstore'!$V:$V,$A4881,'Sample - Superstore'!$N:$N,$B4881)</f>
        <v>49.856</v>
      </c>
      <c r="G4881" s="43" t="str">
        <f>IF(OR($F4881&lt;Lower_Limit,$F4881&gt;Upper_Limit),TRUE,IF($F4881&gt;Upper_percentile,"P99",IF($F4881&lt;Lower_percentile,"P01","")))</f>
        <v/>
      </c>
      <c r="H4881" s="44">
        <f>SUMIFS('Sample - Superstore'!S:S,'Sample - Superstore'!$V:$V,$A4881,'Sample - Superstore'!$N:$N,$B4881)</f>
        <v>6</v>
      </c>
      <c r="I4881" s="45">
        <f>SUMIFS('Sample - Superstore'!T:T,'Sample - Superstore'!$V:$V,$A4881,'Sample - Superstore'!$N:$N,$B4881)</f>
        <v>0</v>
      </c>
      <c r="J4881" s="42">
        <f>SUMIFS('Sample - Superstore'!U:U,'Sample - Superstore'!$V:$V,$A4881,'Sample - Superstore'!$N:$N,$B4881)</f>
        <v>23.93088</v>
      </c>
      <c r="N4881" s="40"/>
    </row>
    <row r="4882">
      <c r="A4882" s="41" t="s">
        <v>8642</v>
      </c>
      <c r="B4882" s="36" t="s">
        <v>491</v>
      </c>
      <c r="C4882" s="36" t="s">
        <v>35</v>
      </c>
      <c r="D4882" s="36" t="s">
        <v>121</v>
      </c>
      <c r="E4882" s="36" t="s">
        <v>8179</v>
      </c>
      <c r="F4882" s="42">
        <f>SUMIFS('Sample - Superstore'!R:R,'Sample - Superstore'!$V:$V,$A4882,'Sample - Superstore'!$N:$N,$B4882)</f>
        <v>301.1500412</v>
      </c>
      <c r="G4882" s="43" t="str">
        <f>IF(OR($F4882&lt;Lower_Limit,$F4882&gt;Upper_Limit),TRUE,IF($F4882&gt;Upper_percentile,"P99",IF($F4882&lt;Lower_percentile,"P01","")))</f>
        <v/>
      </c>
      <c r="H4882" s="44">
        <f>SUMIFS('Sample - Superstore'!S:S,'Sample - Superstore'!$V:$V,$A4882,'Sample - Superstore'!$N:$N,$B4882)</f>
        <v>5</v>
      </c>
      <c r="I4882" s="45">
        <f>SUMIFS('Sample - Superstore'!T:T,'Sample - Superstore'!$V:$V,$A4882,'Sample - Superstore'!$N:$N,$B4882)</f>
        <v>0</v>
      </c>
      <c r="J4882" s="42">
        <f>SUMIFS('Sample - Superstore'!U:U,'Sample - Superstore'!$V:$V,$A4882,'Sample - Superstore'!$N:$N,$B4882)</f>
        <v>123.4715169</v>
      </c>
      <c r="N4882" s="40"/>
    </row>
    <row r="4883">
      <c r="A4883" s="41" t="s">
        <v>8642</v>
      </c>
      <c r="B4883" s="36" t="s">
        <v>1660</v>
      </c>
      <c r="C4883" s="36" t="s">
        <v>51</v>
      </c>
      <c r="D4883" s="36" t="s">
        <v>76</v>
      </c>
      <c r="E4883" s="36" t="s">
        <v>1661</v>
      </c>
      <c r="F4883" s="42">
        <f>SUMIFS('Sample - Superstore'!R:R,'Sample - Superstore'!$V:$V,$A4883,'Sample - Superstore'!$N:$N,$B4883)</f>
        <v>56.16493827</v>
      </c>
      <c r="G4883" s="43" t="str">
        <f>IF(OR($F4883&lt;Lower_Limit,$F4883&gt;Upper_Limit),TRUE,IF($F4883&gt;Upper_percentile,"P99",IF($F4883&lt;Lower_percentile,"P01","")))</f>
        <v/>
      </c>
      <c r="H4883" s="44">
        <f>SUMIFS('Sample - Superstore'!S:S,'Sample - Superstore'!$V:$V,$A4883,'Sample - Superstore'!$N:$N,$B4883)</f>
        <v>6</v>
      </c>
      <c r="I4883" s="45">
        <f>SUMIFS('Sample - Superstore'!T:T,'Sample - Superstore'!$V:$V,$A4883,'Sample - Superstore'!$N:$N,$B4883)</f>
        <v>0</v>
      </c>
      <c r="J4883" s="42">
        <f>SUMIFS('Sample - Superstore'!U:U,'Sample - Superstore'!$V:$V,$A4883,'Sample - Superstore'!$N:$N,$B4883)</f>
        <v>26.39752099</v>
      </c>
      <c r="N4883" s="40"/>
    </row>
    <row r="4884">
      <c r="A4884" s="41" t="s">
        <v>8642</v>
      </c>
      <c r="B4884" s="36" t="s">
        <v>7773</v>
      </c>
      <c r="C4884" s="36" t="s">
        <v>39</v>
      </c>
      <c r="D4884" s="36" t="s">
        <v>61</v>
      </c>
      <c r="E4884" s="36" t="s">
        <v>7774</v>
      </c>
      <c r="F4884" s="42">
        <f>SUMIFS('Sample - Superstore'!R:R,'Sample - Superstore'!$V:$V,$A4884,'Sample - Superstore'!$N:$N,$B4884)</f>
        <v>24.68260217</v>
      </c>
      <c r="G4884" s="43" t="str">
        <f>IF(OR($F4884&lt;Lower_Limit,$F4884&gt;Upper_Limit),TRUE,IF($F4884&gt;Upper_percentile,"P99",IF($F4884&lt;Lower_percentile,"P01","")))</f>
        <v/>
      </c>
      <c r="H4884" s="44">
        <f>SUMIFS('Sample - Superstore'!S:S,'Sample - Superstore'!$V:$V,$A4884,'Sample - Superstore'!$N:$N,$B4884)</f>
        <v>1</v>
      </c>
      <c r="I4884" s="45">
        <f>SUMIFS('Sample - Superstore'!T:T,'Sample - Superstore'!$V:$V,$A4884,'Sample - Superstore'!$N:$N,$B4884)</f>
        <v>0</v>
      </c>
      <c r="J4884" s="42">
        <f>SUMIFS('Sample - Superstore'!U:U,'Sample - Superstore'!$V:$V,$A4884,'Sample - Superstore'!$N:$N,$B4884)</f>
        <v>8.885736782</v>
      </c>
      <c r="N4884" s="40"/>
    </row>
    <row r="4885">
      <c r="A4885" s="41" t="s">
        <v>8642</v>
      </c>
      <c r="B4885" s="36" t="s">
        <v>6251</v>
      </c>
      <c r="C4885" s="36" t="s">
        <v>39</v>
      </c>
      <c r="D4885" s="36" t="s">
        <v>40</v>
      </c>
      <c r="E4885" s="36" t="s">
        <v>6252</v>
      </c>
      <c r="F4885" s="42">
        <f>SUMIFS('Sample - Superstore'!R:R,'Sample - Superstore'!$V:$V,$A4885,'Sample - Superstore'!$N:$N,$B4885)</f>
        <v>63.40985836</v>
      </c>
      <c r="G4885" s="43" t="str">
        <f>IF(OR($F4885&lt;Lower_Limit,$F4885&gt;Upper_Limit),TRUE,IF($F4885&gt;Upper_percentile,"P99",IF($F4885&lt;Lower_percentile,"P01","")))</f>
        <v/>
      </c>
      <c r="H4885" s="44">
        <f>SUMIFS('Sample - Superstore'!S:S,'Sample - Superstore'!$V:$V,$A4885,'Sample - Superstore'!$N:$N,$B4885)</f>
        <v>5</v>
      </c>
      <c r="I4885" s="45">
        <f>SUMIFS('Sample - Superstore'!T:T,'Sample - Superstore'!$V:$V,$A4885,'Sample - Superstore'!$N:$N,$B4885)</f>
        <v>0</v>
      </c>
      <c r="J4885" s="42">
        <f>SUMIFS('Sample - Superstore'!U:U,'Sample - Superstore'!$V:$V,$A4885,'Sample - Superstore'!$N:$N,$B4885)</f>
        <v>17.12066176</v>
      </c>
      <c r="N4885" s="40"/>
    </row>
    <row r="4886">
      <c r="A4886" s="41" t="s">
        <v>8642</v>
      </c>
      <c r="B4886" s="36" t="s">
        <v>1363</v>
      </c>
      <c r="C4886" s="36" t="s">
        <v>51</v>
      </c>
      <c r="D4886" s="36" t="s">
        <v>52</v>
      </c>
      <c r="E4886" s="36" t="s">
        <v>1364</v>
      </c>
      <c r="F4886" s="42">
        <f>SUMIFS('Sample - Superstore'!R:R,'Sample - Superstore'!$V:$V,$A4886,'Sample - Superstore'!$N:$N,$B4886)</f>
        <v>226.24</v>
      </c>
      <c r="G4886" s="43" t="str">
        <f>IF(OR($F4886&lt;Lower_Limit,$F4886&gt;Upper_Limit),TRUE,IF($F4886&gt;Upper_percentile,"P99",IF($F4886&lt;Lower_percentile,"P01","")))</f>
        <v/>
      </c>
      <c r="H4886" s="44">
        <f>SUMIFS('Sample - Superstore'!S:S,'Sample - Superstore'!$V:$V,$A4886,'Sample - Superstore'!$N:$N,$B4886)</f>
        <v>8</v>
      </c>
      <c r="I4886" s="45">
        <f>SUMIFS('Sample - Superstore'!T:T,'Sample - Superstore'!$V:$V,$A4886,'Sample - Superstore'!$N:$N,$B4886)</f>
        <v>0</v>
      </c>
      <c r="J4886" s="42">
        <f>SUMIFS('Sample - Superstore'!U:U,'Sample - Superstore'!$V:$V,$A4886,'Sample - Superstore'!$N:$N,$B4886)</f>
        <v>61.0848</v>
      </c>
      <c r="N4886" s="40"/>
    </row>
    <row r="4887">
      <c r="A4887" s="41" t="s">
        <v>8642</v>
      </c>
      <c r="B4887" s="36" t="s">
        <v>1205</v>
      </c>
      <c r="C4887" s="36" t="s">
        <v>39</v>
      </c>
      <c r="D4887" s="36" t="s">
        <v>61</v>
      </c>
      <c r="E4887" s="36" t="s">
        <v>1878</v>
      </c>
      <c r="F4887" s="42">
        <f>SUMIFS('Sample - Superstore'!R:R,'Sample - Superstore'!$V:$V,$A4887,'Sample - Superstore'!$N:$N,$B4887)</f>
        <v>132.52</v>
      </c>
      <c r="G4887" s="43" t="str">
        <f>IF(OR($F4887&lt;Lower_Limit,$F4887&gt;Upper_Limit),TRUE,IF($F4887&gt;Upper_percentile,"P99",IF($F4887&lt;Lower_percentile,"P01","")))</f>
        <v/>
      </c>
      <c r="H4887" s="44">
        <f>SUMIFS('Sample - Superstore'!S:S,'Sample - Superstore'!$V:$V,$A4887,'Sample - Superstore'!$N:$N,$B4887)</f>
        <v>4</v>
      </c>
      <c r="I4887" s="45">
        <f>SUMIFS('Sample - Superstore'!T:T,'Sample - Superstore'!$V:$V,$A4887,'Sample - Superstore'!$N:$N,$B4887)</f>
        <v>0</v>
      </c>
      <c r="J4887" s="42">
        <f>SUMIFS('Sample - Superstore'!U:U,'Sample - Superstore'!$V:$V,$A4887,'Sample - Superstore'!$N:$N,$B4887)</f>
        <v>54.3332</v>
      </c>
      <c r="N4887" s="40"/>
    </row>
    <row r="4888">
      <c r="A4888" s="41" t="s">
        <v>8642</v>
      </c>
      <c r="B4888" s="36" t="s">
        <v>5867</v>
      </c>
      <c r="C4888" s="36" t="s">
        <v>51</v>
      </c>
      <c r="D4888" s="36" t="s">
        <v>272</v>
      </c>
      <c r="E4888" s="36" t="s">
        <v>5868</v>
      </c>
      <c r="F4888" s="42">
        <f>SUMIFS('Sample - Superstore'!R:R,'Sample - Superstore'!$V:$V,$A4888,'Sample - Superstore'!$N:$N,$B4888)</f>
        <v>6.009165432</v>
      </c>
      <c r="G4888" s="43" t="str">
        <f>IF(OR($F4888&lt;Lower_Limit,$F4888&gt;Upper_Limit),TRUE,IF($F4888&gt;Upper_percentile,"P99",IF($F4888&lt;Lower_percentile,"P01","")))</f>
        <v/>
      </c>
      <c r="H4888" s="44">
        <f>SUMIFS('Sample - Superstore'!S:S,'Sample - Superstore'!$V:$V,$A4888,'Sample - Superstore'!$N:$N,$B4888)</f>
        <v>4</v>
      </c>
      <c r="I4888" s="45">
        <f>SUMIFS('Sample - Superstore'!T:T,'Sample - Superstore'!$V:$V,$A4888,'Sample - Superstore'!$N:$N,$B4888)</f>
        <v>0.2</v>
      </c>
      <c r="J4888" s="42">
        <f>SUMIFS('Sample - Superstore'!U:U,'Sample - Superstore'!$V:$V,$A4888,'Sample - Superstore'!$N:$N,$B4888)</f>
        <v>2.488007901</v>
      </c>
      <c r="N4888" s="40"/>
    </row>
    <row r="4889">
      <c r="A4889" s="41" t="s">
        <v>8642</v>
      </c>
      <c r="B4889" s="36" t="s">
        <v>3196</v>
      </c>
      <c r="C4889" s="36" t="s">
        <v>51</v>
      </c>
      <c r="D4889" s="36" t="s">
        <v>76</v>
      </c>
      <c r="E4889" s="36" t="s">
        <v>3197</v>
      </c>
      <c r="F4889" s="42">
        <f>SUMIFS('Sample - Superstore'!R:R,'Sample - Superstore'!$V:$V,$A4889,'Sample - Superstore'!$N:$N,$B4889)</f>
        <v>8.448</v>
      </c>
      <c r="G4889" s="43" t="str">
        <f>IF(OR($F4889&lt;Lower_Limit,$F4889&gt;Upper_Limit),TRUE,IF($F4889&gt;Upper_percentile,"P99",IF($F4889&lt;Lower_percentile,"P01","")))</f>
        <v/>
      </c>
      <c r="H4889" s="44">
        <f>SUMIFS('Sample - Superstore'!S:S,'Sample - Superstore'!$V:$V,$A4889,'Sample - Superstore'!$N:$N,$B4889)</f>
        <v>2</v>
      </c>
      <c r="I4889" s="45">
        <f>SUMIFS('Sample - Superstore'!T:T,'Sample - Superstore'!$V:$V,$A4889,'Sample - Superstore'!$N:$N,$B4889)</f>
        <v>0.2</v>
      </c>
      <c r="J4889" s="42">
        <f>SUMIFS('Sample - Superstore'!U:U,'Sample - Superstore'!$V:$V,$A4889,'Sample - Superstore'!$N:$N,$B4889)</f>
        <v>2.9568</v>
      </c>
      <c r="N4889" s="40"/>
    </row>
    <row r="4890">
      <c r="A4890" s="41" t="s">
        <v>8642</v>
      </c>
      <c r="B4890" s="36" t="s">
        <v>1682</v>
      </c>
      <c r="C4890" s="36" t="s">
        <v>51</v>
      </c>
      <c r="D4890" s="36" t="s">
        <v>52</v>
      </c>
      <c r="E4890" s="36" t="s">
        <v>1683</v>
      </c>
      <c r="F4890" s="42">
        <f>SUMIFS('Sample - Superstore'!R:R,'Sample - Superstore'!$V:$V,$A4890,'Sample - Superstore'!$N:$N,$B4890)</f>
        <v>95.94</v>
      </c>
      <c r="G4890" s="43" t="str">
        <f>IF(OR($F4890&lt;Lower_Limit,$F4890&gt;Upper_Limit),TRUE,IF($F4890&gt;Upper_percentile,"P99",IF($F4890&lt;Lower_percentile,"P01","")))</f>
        <v/>
      </c>
      <c r="H4890" s="44">
        <f>SUMIFS('Sample - Superstore'!S:S,'Sample - Superstore'!$V:$V,$A4890,'Sample - Superstore'!$N:$N,$B4890)</f>
        <v>3</v>
      </c>
      <c r="I4890" s="45">
        <f>SUMIFS('Sample - Superstore'!T:T,'Sample - Superstore'!$V:$V,$A4890,'Sample - Superstore'!$N:$N,$B4890)</f>
        <v>0</v>
      </c>
      <c r="J4890" s="42">
        <f>SUMIFS('Sample - Superstore'!U:U,'Sample - Superstore'!$V:$V,$A4890,'Sample - Superstore'!$N:$N,$B4890)</f>
        <v>9.594</v>
      </c>
      <c r="N4890" s="40"/>
    </row>
    <row r="4891">
      <c r="A4891" s="41" t="s">
        <v>8642</v>
      </c>
      <c r="B4891" s="36" t="s">
        <v>2260</v>
      </c>
      <c r="C4891" s="36" t="s">
        <v>51</v>
      </c>
      <c r="D4891" s="36" t="s">
        <v>93</v>
      </c>
      <c r="E4891" s="36" t="s">
        <v>2261</v>
      </c>
      <c r="F4891" s="42">
        <f>SUMIFS('Sample - Superstore'!R:R,'Sample - Superstore'!$V:$V,$A4891,'Sample - Superstore'!$N:$N,$B4891)</f>
        <v>77.61147654</v>
      </c>
      <c r="G4891" s="43" t="str">
        <f>IF(OR($F4891&lt;Lower_Limit,$F4891&gt;Upper_Limit),TRUE,IF($F4891&gt;Upper_percentile,"P99",IF($F4891&lt;Lower_percentile,"P01","")))</f>
        <v/>
      </c>
      <c r="H4891" s="44">
        <f>SUMIFS('Sample - Superstore'!S:S,'Sample - Superstore'!$V:$V,$A4891,'Sample - Superstore'!$N:$N,$B4891)</f>
        <v>11</v>
      </c>
      <c r="I4891" s="45">
        <f>SUMIFS('Sample - Superstore'!T:T,'Sample - Superstore'!$V:$V,$A4891,'Sample - Superstore'!$N:$N,$B4891)</f>
        <v>0.2</v>
      </c>
      <c r="J4891" s="42">
        <f>SUMIFS('Sample - Superstore'!U:U,'Sample - Superstore'!$V:$V,$A4891,'Sample - Superstore'!$N:$N,$B4891)</f>
        <v>19.96389531</v>
      </c>
      <c r="N4891" s="40"/>
    </row>
    <row r="4892">
      <c r="A4892" s="41" t="s">
        <v>8642</v>
      </c>
      <c r="B4892" s="36" t="s">
        <v>1434</v>
      </c>
      <c r="C4892" s="36" t="s">
        <v>35</v>
      </c>
      <c r="D4892" s="36" t="s">
        <v>121</v>
      </c>
      <c r="E4892" s="36" t="s">
        <v>1435</v>
      </c>
      <c r="F4892" s="42">
        <f>SUMIFS('Sample - Superstore'!R:R,'Sample - Superstore'!$V:$V,$A4892,'Sample - Superstore'!$N:$N,$B4892)</f>
        <v>25.34646914</v>
      </c>
      <c r="G4892" s="43" t="str">
        <f>IF(OR($F4892&lt;Lower_Limit,$F4892&gt;Upper_Limit),TRUE,IF($F4892&gt;Upper_percentile,"P99",IF($F4892&lt;Lower_percentile,"P01","")))</f>
        <v/>
      </c>
      <c r="H4892" s="44">
        <f>SUMIFS('Sample - Superstore'!S:S,'Sample - Superstore'!$V:$V,$A4892,'Sample - Superstore'!$N:$N,$B4892)</f>
        <v>4</v>
      </c>
      <c r="I4892" s="45">
        <f>SUMIFS('Sample - Superstore'!T:T,'Sample - Superstore'!$V:$V,$A4892,'Sample - Superstore'!$N:$N,$B4892)</f>
        <v>0</v>
      </c>
      <c r="J4892" s="42">
        <f>SUMIFS('Sample - Superstore'!U:U,'Sample - Superstore'!$V:$V,$A4892,'Sample - Superstore'!$N:$N,$B4892)</f>
        <v>10.64551704</v>
      </c>
      <c r="N4892" s="40"/>
    </row>
    <row r="4893">
      <c r="A4893" s="41" t="s">
        <v>8642</v>
      </c>
      <c r="B4893" s="36" t="s">
        <v>752</v>
      </c>
      <c r="C4893" s="36" t="s">
        <v>51</v>
      </c>
      <c r="D4893" s="36" t="s">
        <v>124</v>
      </c>
      <c r="E4893" s="36" t="s">
        <v>753</v>
      </c>
      <c r="F4893" s="42">
        <f>SUMIFS('Sample - Superstore'!R:R,'Sample - Superstore'!$V:$V,$A4893,'Sample - Superstore'!$N:$N,$B4893)</f>
        <v>13.64475724</v>
      </c>
      <c r="G4893" s="43" t="str">
        <f>IF(OR($F4893&lt;Lower_Limit,$F4893&gt;Upper_Limit),TRUE,IF($F4893&gt;Upper_percentile,"P99",IF($F4893&lt;Lower_percentile,"P01","")))</f>
        <v/>
      </c>
      <c r="H4893" s="44">
        <f>SUMIFS('Sample - Superstore'!S:S,'Sample - Superstore'!$V:$V,$A4893,'Sample - Superstore'!$N:$N,$B4893)</f>
        <v>1</v>
      </c>
      <c r="I4893" s="45">
        <f>SUMIFS('Sample - Superstore'!T:T,'Sample - Superstore'!$V:$V,$A4893,'Sample - Superstore'!$N:$N,$B4893)</f>
        <v>0.2</v>
      </c>
      <c r="J4893" s="42">
        <f>SUMIFS('Sample - Superstore'!U:U,'Sample - Superstore'!$V:$V,$A4893,'Sample - Superstore'!$N:$N,$B4893)</f>
        <v>4.775665035</v>
      </c>
      <c r="N4893" s="40"/>
    </row>
    <row r="4894">
      <c r="A4894" s="41" t="s">
        <v>8642</v>
      </c>
      <c r="B4894" s="36" t="s">
        <v>4607</v>
      </c>
      <c r="C4894" s="36" t="s">
        <v>51</v>
      </c>
      <c r="D4894" s="36" t="s">
        <v>635</v>
      </c>
      <c r="E4894" s="36" t="s">
        <v>1319</v>
      </c>
      <c r="F4894" s="42">
        <f>SUMIFS('Sample - Superstore'!R:R,'Sample - Superstore'!$V:$V,$A4894,'Sample - Superstore'!$N:$N,$B4894)</f>
        <v>0.9086549228</v>
      </c>
      <c r="G4894" s="43" t="str">
        <f>IF(OR($F4894&lt;Lower_Limit,$F4894&gt;Upper_Limit),TRUE,IF($F4894&gt;Upper_percentile,"P99",IF($F4894&lt;Lower_percentile,"P01","")))</f>
        <v>P01</v>
      </c>
      <c r="H4894" s="44">
        <f>SUMIFS('Sample - Superstore'!S:S,'Sample - Superstore'!$V:$V,$A4894,'Sample - Superstore'!$N:$N,$B4894)</f>
        <v>1</v>
      </c>
      <c r="I4894" s="45">
        <f>SUMIFS('Sample - Superstore'!T:T,'Sample - Superstore'!$V:$V,$A4894,'Sample - Superstore'!$N:$N,$B4894)</f>
        <v>0.2</v>
      </c>
      <c r="J4894" s="42">
        <f>SUMIFS('Sample - Superstore'!U:U,'Sample - Superstore'!$V:$V,$A4894,'Sample - Superstore'!$N:$N,$B4894)</f>
        <v>-0.2044473576</v>
      </c>
      <c r="N4894" s="40"/>
    </row>
    <row r="4895">
      <c r="A4895" s="41" t="s">
        <v>8642</v>
      </c>
      <c r="B4895" s="36" t="s">
        <v>3973</v>
      </c>
      <c r="C4895" s="36" t="s">
        <v>39</v>
      </c>
      <c r="D4895" s="36" t="s">
        <v>40</v>
      </c>
      <c r="E4895" s="36" t="s">
        <v>3974</v>
      </c>
      <c r="F4895" s="42">
        <f>SUMIFS('Sample - Superstore'!R:R,'Sample - Superstore'!$V:$V,$A4895,'Sample - Superstore'!$N:$N,$B4895)</f>
        <v>96.1395679</v>
      </c>
      <c r="G4895" s="43" t="str">
        <f>IF(OR($F4895&lt;Lower_Limit,$F4895&gt;Upper_Limit),TRUE,IF($F4895&gt;Upper_percentile,"P99",IF($F4895&lt;Lower_percentile,"P01","")))</f>
        <v/>
      </c>
      <c r="H4895" s="44">
        <f>SUMIFS('Sample - Superstore'!S:S,'Sample - Superstore'!$V:$V,$A4895,'Sample - Superstore'!$N:$N,$B4895)</f>
        <v>5</v>
      </c>
      <c r="I4895" s="45">
        <f>SUMIFS('Sample - Superstore'!T:T,'Sample - Superstore'!$V:$V,$A4895,'Sample - Superstore'!$N:$N,$B4895)</f>
        <v>0</v>
      </c>
      <c r="J4895" s="42">
        <f>SUMIFS('Sample - Superstore'!U:U,'Sample - Superstore'!$V:$V,$A4895,'Sample - Superstore'!$N:$N,$B4895)</f>
        <v>47.10838827</v>
      </c>
      <c r="N4895" s="40"/>
    </row>
    <row r="4896">
      <c r="A4896" s="41" t="s">
        <v>8642</v>
      </c>
      <c r="B4896" s="36" t="s">
        <v>5278</v>
      </c>
      <c r="C4896" s="36" t="s">
        <v>51</v>
      </c>
      <c r="D4896" s="36" t="s">
        <v>52</v>
      </c>
      <c r="E4896" s="36" t="s">
        <v>5279</v>
      </c>
      <c r="F4896" s="42">
        <f>SUMIFS('Sample - Superstore'!R:R,'Sample - Superstore'!$V:$V,$A4896,'Sample - Superstore'!$N:$N,$B4896)</f>
        <v>25.04881647</v>
      </c>
      <c r="G4896" s="43" t="str">
        <f>IF(OR($F4896&lt;Lower_Limit,$F4896&gt;Upper_Limit),TRUE,IF($F4896&gt;Upper_percentile,"P99",IF($F4896&lt;Lower_percentile,"P01","")))</f>
        <v/>
      </c>
      <c r="H4896" s="44">
        <f>SUMIFS('Sample - Superstore'!S:S,'Sample - Superstore'!$V:$V,$A4896,'Sample - Superstore'!$N:$N,$B4896)</f>
        <v>5</v>
      </c>
      <c r="I4896" s="45">
        <f>SUMIFS('Sample - Superstore'!T:T,'Sample - Superstore'!$V:$V,$A4896,'Sample - Superstore'!$N:$N,$B4896)</f>
        <v>0.2</v>
      </c>
      <c r="J4896" s="42">
        <f>SUMIFS('Sample - Superstore'!U:U,'Sample - Superstore'!$V:$V,$A4896,'Sample - Superstore'!$N:$N,$B4896)</f>
        <v>-5.949093912</v>
      </c>
      <c r="N4896" s="40"/>
    </row>
    <row r="4897">
      <c r="A4897" s="41" t="s">
        <v>8642</v>
      </c>
      <c r="B4897" s="36" t="s">
        <v>4843</v>
      </c>
      <c r="C4897" s="36" t="s">
        <v>51</v>
      </c>
      <c r="D4897" s="36" t="s">
        <v>76</v>
      </c>
      <c r="E4897" s="36" t="s">
        <v>4844</v>
      </c>
      <c r="F4897" s="42">
        <f>SUMIFS('Sample - Superstore'!R:R,'Sample - Superstore'!$V:$V,$A4897,'Sample - Superstore'!$N:$N,$B4897)</f>
        <v>6.133938234</v>
      </c>
      <c r="G4897" s="43" t="str">
        <f>IF(OR($F4897&lt;Lower_Limit,$F4897&gt;Upper_Limit),TRUE,IF($F4897&gt;Upper_percentile,"P99",IF($F4897&lt;Lower_percentile,"P01","")))</f>
        <v/>
      </c>
      <c r="H4897" s="44">
        <f>SUMIFS('Sample - Superstore'!S:S,'Sample - Superstore'!$V:$V,$A4897,'Sample - Superstore'!$N:$N,$B4897)</f>
        <v>8</v>
      </c>
      <c r="I4897" s="45">
        <f>SUMIFS('Sample - Superstore'!T:T,'Sample - Superstore'!$V:$V,$A4897,'Sample - Superstore'!$N:$N,$B4897)</f>
        <v>0.7</v>
      </c>
      <c r="J4897" s="42">
        <f>SUMIFS('Sample - Superstore'!U:U,'Sample - Superstore'!$V:$V,$A4897,'Sample - Superstore'!$N:$N,$B4897)</f>
        <v>-4.907150587</v>
      </c>
      <c r="N4897" s="40"/>
    </row>
    <row r="4898">
      <c r="A4898" s="41" t="s">
        <v>8642</v>
      </c>
      <c r="B4898" s="36" t="s">
        <v>2397</v>
      </c>
      <c r="C4898" s="36" t="s">
        <v>51</v>
      </c>
      <c r="D4898" s="36" t="s">
        <v>283</v>
      </c>
      <c r="E4898" s="36" t="s">
        <v>2398</v>
      </c>
      <c r="F4898" s="42">
        <f>SUMIFS('Sample - Superstore'!R:R,'Sample - Superstore'!$V:$V,$A4898,'Sample - Superstore'!$N:$N,$B4898)</f>
        <v>117.8988585</v>
      </c>
      <c r="G4898" s="43" t="str">
        <f>IF(OR($F4898&lt;Lower_Limit,$F4898&gt;Upper_Limit),TRUE,IF($F4898&gt;Upper_percentile,"P99",IF($F4898&lt;Lower_percentile,"P01","")))</f>
        <v/>
      </c>
      <c r="H4898" s="44">
        <f>SUMIFS('Sample - Superstore'!S:S,'Sample - Superstore'!$V:$V,$A4898,'Sample - Superstore'!$N:$N,$B4898)</f>
        <v>4</v>
      </c>
      <c r="I4898" s="45">
        <f>SUMIFS('Sample - Superstore'!T:T,'Sample - Superstore'!$V:$V,$A4898,'Sample - Superstore'!$N:$N,$B4898)</f>
        <v>0.2</v>
      </c>
      <c r="J4898" s="42">
        <f>SUMIFS('Sample - Superstore'!U:U,'Sample - Superstore'!$V:$V,$A4898,'Sample - Superstore'!$N:$N,$B4898)</f>
        <v>14.73735731</v>
      </c>
      <c r="N4898" s="40"/>
    </row>
    <row r="4899">
      <c r="A4899" s="41" t="s">
        <v>8642</v>
      </c>
      <c r="B4899" s="36" t="s">
        <v>5477</v>
      </c>
      <c r="C4899" s="36" t="s">
        <v>51</v>
      </c>
      <c r="D4899" s="36" t="s">
        <v>124</v>
      </c>
      <c r="E4899" s="36" t="s">
        <v>5478</v>
      </c>
      <c r="F4899" s="42">
        <f>SUMIFS('Sample - Superstore'!R:R,'Sample - Superstore'!$V:$V,$A4899,'Sample - Superstore'!$N:$N,$B4899)</f>
        <v>6.3174766</v>
      </c>
      <c r="G4899" s="43" t="str">
        <f>IF(OR($F4899&lt;Lower_Limit,$F4899&gt;Upper_Limit),TRUE,IF($F4899&gt;Upper_percentile,"P99",IF($F4899&lt;Lower_percentile,"P01","")))</f>
        <v/>
      </c>
      <c r="H4899" s="44">
        <f>SUMIFS('Sample - Superstore'!S:S,'Sample - Superstore'!$V:$V,$A4899,'Sample - Superstore'!$N:$N,$B4899)</f>
        <v>4</v>
      </c>
      <c r="I4899" s="45">
        <f>SUMIFS('Sample - Superstore'!T:T,'Sample - Superstore'!$V:$V,$A4899,'Sample - Superstore'!$N:$N,$B4899)</f>
        <v>0.2</v>
      </c>
      <c r="J4899" s="42">
        <f>SUMIFS('Sample - Superstore'!U:U,'Sample - Superstore'!$V:$V,$A4899,'Sample - Superstore'!$N:$N,$B4899)</f>
        <v>2.21111681</v>
      </c>
      <c r="N4899" s="40"/>
    </row>
    <row r="4900">
      <c r="A4900" s="41" t="s">
        <v>8642</v>
      </c>
      <c r="B4900" s="36" t="s">
        <v>8190</v>
      </c>
      <c r="C4900" s="36" t="s">
        <v>51</v>
      </c>
      <c r="D4900" s="36" t="s">
        <v>124</v>
      </c>
      <c r="E4900" s="36" t="s">
        <v>8191</v>
      </c>
      <c r="F4900" s="42">
        <f>SUMIFS('Sample - Superstore'!R:R,'Sample - Superstore'!$V:$V,$A4900,'Sample - Superstore'!$N:$N,$B4900)</f>
        <v>12.67134413</v>
      </c>
      <c r="G4900" s="43" t="str">
        <f>IF(OR($F4900&lt;Lower_Limit,$F4900&gt;Upper_Limit),TRUE,IF($F4900&gt;Upper_percentile,"P99",IF($F4900&lt;Lower_percentile,"P01","")))</f>
        <v/>
      </c>
      <c r="H4900" s="44">
        <f>SUMIFS('Sample - Superstore'!S:S,'Sample - Superstore'!$V:$V,$A4900,'Sample - Superstore'!$N:$N,$B4900)</f>
        <v>8</v>
      </c>
      <c r="I4900" s="45">
        <f>SUMIFS('Sample - Superstore'!T:T,'Sample - Superstore'!$V:$V,$A4900,'Sample - Superstore'!$N:$N,$B4900)</f>
        <v>0.2</v>
      </c>
      <c r="J4900" s="42">
        <f>SUMIFS('Sample - Superstore'!U:U,'Sample - Superstore'!$V:$V,$A4900,'Sample - Superstore'!$N:$N,$B4900)</f>
        <v>4.434970445</v>
      </c>
      <c r="N4900" s="40"/>
    </row>
    <row r="4901">
      <c r="A4901" s="41" t="s">
        <v>8642</v>
      </c>
      <c r="B4901" s="36" t="s">
        <v>5713</v>
      </c>
      <c r="C4901" s="36" t="s">
        <v>51</v>
      </c>
      <c r="D4901" s="36" t="s">
        <v>205</v>
      </c>
      <c r="E4901" s="36" t="s">
        <v>5714</v>
      </c>
      <c r="F4901" s="42">
        <f>SUMIFS('Sample - Superstore'!R:R,'Sample - Superstore'!$V:$V,$A4901,'Sample - Superstore'!$N:$N,$B4901)</f>
        <v>71.29848889</v>
      </c>
      <c r="G4901" s="43" t="str">
        <f>IF(OR($F4901&lt;Lower_Limit,$F4901&gt;Upper_Limit),TRUE,IF($F4901&gt;Upper_percentile,"P99",IF($F4901&lt;Lower_percentile,"P01","")))</f>
        <v/>
      </c>
      <c r="H4901" s="44">
        <f>SUMIFS('Sample - Superstore'!S:S,'Sample - Superstore'!$V:$V,$A4901,'Sample - Superstore'!$N:$N,$B4901)</f>
        <v>6</v>
      </c>
      <c r="I4901" s="45">
        <f>SUMIFS('Sample - Superstore'!T:T,'Sample - Superstore'!$V:$V,$A4901,'Sample - Superstore'!$N:$N,$B4901)</f>
        <v>0.2</v>
      </c>
      <c r="J4901" s="42">
        <f>SUMIFS('Sample - Superstore'!U:U,'Sample - Superstore'!$V:$V,$A4901,'Sample - Superstore'!$N:$N,$B4901)</f>
        <v>26.73693333</v>
      </c>
      <c r="N4901" s="40"/>
    </row>
    <row r="4902">
      <c r="A4902" s="41" t="s">
        <v>8642</v>
      </c>
      <c r="B4902" s="36" t="s">
        <v>7466</v>
      </c>
      <c r="C4902" s="36" t="s">
        <v>51</v>
      </c>
      <c r="D4902" s="36" t="s">
        <v>52</v>
      </c>
      <c r="E4902" s="36" t="s">
        <v>7467</v>
      </c>
      <c r="F4902" s="42">
        <f>SUMIFS('Sample - Superstore'!R:R,'Sample - Superstore'!$V:$V,$A4902,'Sample - Superstore'!$N:$N,$B4902)</f>
        <v>118.6768889</v>
      </c>
      <c r="G4902" s="43" t="str">
        <f>IF(OR($F4902&lt;Lower_Limit,$F4902&gt;Upper_Limit),TRUE,IF($F4902&gt;Upper_percentile,"P99",IF($F4902&lt;Lower_percentile,"P01","")))</f>
        <v/>
      </c>
      <c r="H4902" s="44">
        <f>SUMIFS('Sample - Superstore'!S:S,'Sample - Superstore'!$V:$V,$A4902,'Sample - Superstore'!$N:$N,$B4902)</f>
        <v>6</v>
      </c>
      <c r="I4902" s="45">
        <f>SUMIFS('Sample - Superstore'!T:T,'Sample - Superstore'!$V:$V,$A4902,'Sample - Superstore'!$N:$N,$B4902)</f>
        <v>0</v>
      </c>
      <c r="J4902" s="42">
        <f>SUMIFS('Sample - Superstore'!U:U,'Sample - Superstore'!$V:$V,$A4902,'Sample - Superstore'!$N:$N,$B4902)</f>
        <v>32.04276</v>
      </c>
      <c r="N4902" s="40"/>
    </row>
    <row r="4903">
      <c r="A4903" s="41" t="s">
        <v>8642</v>
      </c>
      <c r="B4903" s="36" t="s">
        <v>2591</v>
      </c>
      <c r="C4903" s="36" t="s">
        <v>51</v>
      </c>
      <c r="D4903" s="36" t="s">
        <v>52</v>
      </c>
      <c r="E4903" s="36" t="s">
        <v>2592</v>
      </c>
      <c r="F4903" s="42">
        <f>SUMIFS('Sample - Superstore'!R:R,'Sample - Superstore'!$V:$V,$A4903,'Sample - Superstore'!$N:$N,$B4903)</f>
        <v>48.43535802</v>
      </c>
      <c r="G4903" s="43" t="str">
        <f>IF(OR($F4903&lt;Lower_Limit,$F4903&gt;Upper_Limit),TRUE,IF($F4903&gt;Upper_percentile,"P99",IF($F4903&lt;Lower_percentile,"P01","")))</f>
        <v/>
      </c>
      <c r="H4903" s="44">
        <f>SUMIFS('Sample - Superstore'!S:S,'Sample - Superstore'!$V:$V,$A4903,'Sample - Superstore'!$N:$N,$B4903)</f>
        <v>1</v>
      </c>
      <c r="I4903" s="45">
        <f>SUMIFS('Sample - Superstore'!T:T,'Sample - Superstore'!$V:$V,$A4903,'Sample - Superstore'!$N:$N,$B4903)</f>
        <v>0</v>
      </c>
      <c r="J4903" s="42">
        <f>SUMIFS('Sample - Superstore'!U:U,'Sample - Superstore'!$V:$V,$A4903,'Sample - Superstore'!$N:$N,$B4903)</f>
        <v>13.56190025</v>
      </c>
      <c r="N4903" s="40"/>
    </row>
    <row r="4904">
      <c r="A4904" s="41" t="s">
        <v>8642</v>
      </c>
      <c r="B4904" s="36" t="s">
        <v>2554</v>
      </c>
      <c r="C4904" s="36" t="s">
        <v>51</v>
      </c>
      <c r="D4904" s="36" t="s">
        <v>297</v>
      </c>
      <c r="E4904" s="36" t="s">
        <v>2555</v>
      </c>
      <c r="F4904" s="42">
        <f>SUMIFS('Sample - Superstore'!R:R,'Sample - Superstore'!$V:$V,$A4904,'Sample - Superstore'!$N:$N,$B4904)</f>
        <v>9.466444444</v>
      </c>
      <c r="G4904" s="43" t="str">
        <f>IF(OR($F4904&lt;Lower_Limit,$F4904&gt;Upper_Limit),TRUE,IF($F4904&gt;Upper_percentile,"P99",IF($F4904&lt;Lower_percentile,"P01","")))</f>
        <v/>
      </c>
      <c r="H4904" s="44">
        <f>SUMIFS('Sample - Superstore'!S:S,'Sample - Superstore'!$V:$V,$A4904,'Sample - Superstore'!$N:$N,$B4904)</f>
        <v>2</v>
      </c>
      <c r="I4904" s="45">
        <f>SUMIFS('Sample - Superstore'!T:T,'Sample - Superstore'!$V:$V,$A4904,'Sample - Superstore'!$N:$N,$B4904)</f>
        <v>0</v>
      </c>
      <c r="J4904" s="42">
        <f>SUMIFS('Sample - Superstore'!U:U,'Sample - Superstore'!$V:$V,$A4904,'Sample - Superstore'!$N:$N,$B4904)</f>
        <v>4.449228889</v>
      </c>
      <c r="N4904" s="40"/>
    </row>
    <row r="4905">
      <c r="A4905" s="41" t="s">
        <v>8642</v>
      </c>
      <c r="B4905" s="36" t="s">
        <v>1601</v>
      </c>
      <c r="C4905" s="36" t="s">
        <v>35</v>
      </c>
      <c r="D4905" s="36" t="s">
        <v>121</v>
      </c>
      <c r="E4905" s="36" t="s">
        <v>1602</v>
      </c>
      <c r="F4905" s="42">
        <f>SUMIFS('Sample - Superstore'!R:R,'Sample - Superstore'!$V:$V,$A4905,'Sample - Superstore'!$N:$N,$B4905)</f>
        <v>13.44156543</v>
      </c>
      <c r="G4905" s="43" t="str">
        <f>IF(OR($F4905&lt;Lower_Limit,$F4905&gt;Upper_Limit),TRUE,IF($F4905&gt;Upper_percentile,"P99",IF($F4905&lt;Lower_percentile,"P01","")))</f>
        <v/>
      </c>
      <c r="H4905" s="44">
        <f>SUMIFS('Sample - Superstore'!S:S,'Sample - Superstore'!$V:$V,$A4905,'Sample - Superstore'!$N:$N,$B4905)</f>
        <v>4</v>
      </c>
      <c r="I4905" s="45">
        <f>SUMIFS('Sample - Superstore'!T:T,'Sample - Superstore'!$V:$V,$A4905,'Sample - Superstore'!$N:$N,$B4905)</f>
        <v>0.2</v>
      </c>
      <c r="J4905" s="42">
        <f>SUMIFS('Sample - Superstore'!U:U,'Sample - Superstore'!$V:$V,$A4905,'Sample - Superstore'!$N:$N,$B4905)</f>
        <v>5.525694815</v>
      </c>
      <c r="N4905" s="40"/>
    </row>
    <row r="4906">
      <c r="A4906" s="41" t="s">
        <v>8642</v>
      </c>
      <c r="B4906" s="36" t="s">
        <v>3456</v>
      </c>
      <c r="C4906" s="36" t="s">
        <v>35</v>
      </c>
      <c r="D4906" s="36" t="s">
        <v>73</v>
      </c>
      <c r="E4906" s="36" t="s">
        <v>3457</v>
      </c>
      <c r="F4906" s="42">
        <f>SUMIFS('Sample - Superstore'!R:R,'Sample - Superstore'!$V:$V,$A4906,'Sample - Superstore'!$N:$N,$B4906)</f>
        <v>281.1011728</v>
      </c>
      <c r="G4906" s="43" t="str">
        <f>IF(OR($F4906&lt;Lower_Limit,$F4906&gt;Upper_Limit),TRUE,IF($F4906&gt;Upper_percentile,"P99",IF($F4906&lt;Lower_percentile,"P01","")))</f>
        <v/>
      </c>
      <c r="H4906" s="44">
        <f>SUMIFS('Sample - Superstore'!S:S,'Sample - Superstore'!$V:$V,$A4906,'Sample - Superstore'!$N:$N,$B4906)</f>
        <v>3</v>
      </c>
      <c r="I4906" s="45">
        <f>SUMIFS('Sample - Superstore'!T:T,'Sample - Superstore'!$V:$V,$A4906,'Sample - Superstore'!$N:$N,$B4906)</f>
        <v>0.5</v>
      </c>
      <c r="J4906" s="42">
        <f>SUMIFS('Sample - Superstore'!U:U,'Sample - Superstore'!$V:$V,$A4906,'Sample - Superstore'!$N:$N,$B4906)</f>
        <v>-168.6607037</v>
      </c>
      <c r="N4906" s="40"/>
    </row>
    <row r="4907">
      <c r="A4907" s="41" t="s">
        <v>8642</v>
      </c>
      <c r="B4907" s="36" t="s">
        <v>3178</v>
      </c>
      <c r="C4907" s="36" t="s">
        <v>51</v>
      </c>
      <c r="D4907" s="36" t="s">
        <v>76</v>
      </c>
      <c r="E4907" s="36" t="s">
        <v>3179</v>
      </c>
      <c r="F4907" s="42">
        <f>SUMIFS('Sample - Superstore'!R:R,'Sample - Superstore'!$V:$V,$A4907,'Sample - Superstore'!$N:$N,$B4907)</f>
        <v>52.96750617</v>
      </c>
      <c r="G4907" s="43" t="str">
        <f>IF(OR($F4907&lt;Lower_Limit,$F4907&gt;Upper_Limit),TRUE,IF($F4907&gt;Upper_percentile,"P99",IF($F4907&lt;Lower_percentile,"P01","")))</f>
        <v/>
      </c>
      <c r="H4907" s="44">
        <f>SUMIFS('Sample - Superstore'!S:S,'Sample - Superstore'!$V:$V,$A4907,'Sample - Superstore'!$N:$N,$B4907)</f>
        <v>6</v>
      </c>
      <c r="I4907" s="45">
        <f>SUMIFS('Sample - Superstore'!T:T,'Sample - Superstore'!$V:$V,$A4907,'Sample - Superstore'!$N:$N,$B4907)</f>
        <v>0.2</v>
      </c>
      <c r="J4907" s="42">
        <f>SUMIFS('Sample - Superstore'!U:U,'Sample - Superstore'!$V:$V,$A4907,'Sample - Superstore'!$N:$N,$B4907)</f>
        <v>17.87653333</v>
      </c>
      <c r="N4907" s="40"/>
    </row>
    <row r="4908">
      <c r="A4908" s="41" t="s">
        <v>8642</v>
      </c>
      <c r="B4908" s="36" t="s">
        <v>1979</v>
      </c>
      <c r="C4908" s="36" t="s">
        <v>51</v>
      </c>
      <c r="D4908" s="36" t="s">
        <v>124</v>
      </c>
      <c r="E4908" s="36" t="s">
        <v>1980</v>
      </c>
      <c r="F4908" s="42">
        <f>SUMIFS('Sample - Superstore'!R:R,'Sample - Superstore'!$V:$V,$A4908,'Sample - Superstore'!$N:$N,$B4908)</f>
        <v>17.14258436</v>
      </c>
      <c r="G4908" s="43" t="str">
        <f>IF(OR($F4908&lt;Lower_Limit,$F4908&gt;Upper_Limit),TRUE,IF($F4908&gt;Upper_percentile,"P99",IF($F4908&lt;Lower_percentile,"P01","")))</f>
        <v/>
      </c>
      <c r="H4908" s="44">
        <f>SUMIFS('Sample - Superstore'!S:S,'Sample - Superstore'!$V:$V,$A4908,'Sample - Superstore'!$N:$N,$B4908)</f>
        <v>2</v>
      </c>
      <c r="I4908" s="45">
        <f>SUMIFS('Sample - Superstore'!T:T,'Sample - Superstore'!$V:$V,$A4908,'Sample - Superstore'!$N:$N,$B4908)</f>
        <v>0</v>
      </c>
      <c r="J4908" s="42">
        <f>SUMIFS('Sample - Superstore'!U:U,'Sample - Superstore'!$V:$V,$A4908,'Sample - Superstore'!$N:$N,$B4908)</f>
        <v>8.228440494</v>
      </c>
      <c r="N4908" s="40"/>
    </row>
    <row r="4909">
      <c r="A4909" s="41" t="s">
        <v>8642</v>
      </c>
      <c r="B4909" s="36" t="s">
        <v>4892</v>
      </c>
      <c r="C4909" s="36" t="s">
        <v>39</v>
      </c>
      <c r="D4909" s="36" t="s">
        <v>40</v>
      </c>
      <c r="E4909" s="36" t="s">
        <v>4893</v>
      </c>
      <c r="F4909" s="42">
        <f>SUMIFS('Sample - Superstore'!R:R,'Sample - Superstore'!$V:$V,$A4909,'Sample - Superstore'!$N:$N,$B4909)</f>
        <v>31.968</v>
      </c>
      <c r="G4909" s="43" t="str">
        <f>IF(OR($F4909&lt;Lower_Limit,$F4909&gt;Upper_Limit),TRUE,IF($F4909&gt;Upper_percentile,"P99",IF($F4909&lt;Lower_percentile,"P01","")))</f>
        <v/>
      </c>
      <c r="H4909" s="44">
        <f>SUMIFS('Sample - Superstore'!S:S,'Sample - Superstore'!$V:$V,$A4909,'Sample - Superstore'!$N:$N,$B4909)</f>
        <v>4</v>
      </c>
      <c r="I4909" s="45">
        <f>SUMIFS('Sample - Superstore'!T:T,'Sample - Superstore'!$V:$V,$A4909,'Sample - Superstore'!$N:$N,$B4909)</f>
        <v>0.2</v>
      </c>
      <c r="J4909" s="42">
        <f>SUMIFS('Sample - Superstore'!U:U,'Sample - Superstore'!$V:$V,$A4909,'Sample - Superstore'!$N:$N,$B4909)</f>
        <v>2.3976</v>
      </c>
      <c r="N4909" s="40"/>
    </row>
    <row r="4910">
      <c r="A4910" s="41" t="s">
        <v>8642</v>
      </c>
      <c r="B4910" s="36" t="s">
        <v>8198</v>
      </c>
      <c r="C4910" s="36" t="s">
        <v>51</v>
      </c>
      <c r="D4910" s="36" t="s">
        <v>124</v>
      </c>
      <c r="E4910" s="36" t="s">
        <v>8199</v>
      </c>
      <c r="F4910" s="42">
        <f>SUMIFS('Sample - Superstore'!R:R,'Sample - Superstore'!$V:$V,$A4910,'Sample - Superstore'!$N:$N,$B4910)</f>
        <v>21.67972346</v>
      </c>
      <c r="G4910" s="43" t="str">
        <f>IF(OR($F4910&lt;Lower_Limit,$F4910&gt;Upper_Limit),TRUE,IF($F4910&gt;Upper_percentile,"P99",IF($F4910&lt;Lower_percentile,"P01","")))</f>
        <v/>
      </c>
      <c r="H4910" s="44">
        <f>SUMIFS('Sample - Superstore'!S:S,'Sample - Superstore'!$V:$V,$A4910,'Sample - Superstore'!$N:$N,$B4910)</f>
        <v>4</v>
      </c>
      <c r="I4910" s="45">
        <f>SUMIFS('Sample - Superstore'!T:T,'Sample - Superstore'!$V:$V,$A4910,'Sample - Superstore'!$N:$N,$B4910)</f>
        <v>0.2</v>
      </c>
      <c r="J4910" s="42">
        <f>SUMIFS('Sample - Superstore'!U:U,'Sample - Superstore'!$V:$V,$A4910,'Sample - Superstore'!$N:$N,$B4910)</f>
        <v>6.77491358</v>
      </c>
      <c r="N4910" s="40"/>
    </row>
    <row r="4911">
      <c r="A4911" s="41" t="s">
        <v>8642</v>
      </c>
      <c r="B4911" s="36" t="s">
        <v>3251</v>
      </c>
      <c r="C4911" s="36" t="s">
        <v>51</v>
      </c>
      <c r="D4911" s="36" t="s">
        <v>635</v>
      </c>
      <c r="E4911" s="36" t="s">
        <v>3252</v>
      </c>
      <c r="F4911" s="42">
        <f>SUMIFS('Sample - Superstore'!R:R,'Sample - Superstore'!$V:$V,$A4911,'Sample - Superstore'!$N:$N,$B4911)</f>
        <v>8.56102716</v>
      </c>
      <c r="G4911" s="43" t="str">
        <f>IF(OR($F4911&lt;Lower_Limit,$F4911&gt;Upper_Limit),TRUE,IF($F4911&gt;Upper_percentile,"P99",IF($F4911&lt;Lower_percentile,"P01","")))</f>
        <v/>
      </c>
      <c r="H4911" s="44">
        <f>SUMIFS('Sample - Superstore'!S:S,'Sample - Superstore'!$V:$V,$A4911,'Sample - Superstore'!$N:$N,$B4911)</f>
        <v>1</v>
      </c>
      <c r="I4911" s="45">
        <f>SUMIFS('Sample - Superstore'!T:T,'Sample - Superstore'!$V:$V,$A4911,'Sample - Superstore'!$N:$N,$B4911)</f>
        <v>0.2</v>
      </c>
      <c r="J4911" s="42">
        <f>SUMIFS('Sample - Superstore'!U:U,'Sample - Superstore'!$V:$V,$A4911,'Sample - Superstore'!$N:$N,$B4911)</f>
        <v>0.642077037</v>
      </c>
      <c r="N4911" s="40"/>
    </row>
    <row r="4912">
      <c r="A4912" s="41" t="s">
        <v>8642</v>
      </c>
      <c r="B4912" s="36" t="s">
        <v>2328</v>
      </c>
      <c r="C4912" s="36" t="s">
        <v>51</v>
      </c>
      <c r="D4912" s="36" t="s">
        <v>93</v>
      </c>
      <c r="E4912" s="36" t="s">
        <v>2329</v>
      </c>
      <c r="F4912" s="42">
        <f>SUMIFS('Sample - Superstore'!R:R,'Sample - Superstore'!$V:$V,$A4912,'Sample - Superstore'!$N:$N,$B4912)</f>
        <v>127.204135</v>
      </c>
      <c r="G4912" s="43" t="str">
        <f>IF(OR($F4912&lt;Lower_Limit,$F4912&gt;Upper_Limit),TRUE,IF($F4912&gt;Upper_percentile,"P99",IF($F4912&lt;Lower_percentile,"P01","")))</f>
        <v/>
      </c>
      <c r="H4912" s="44">
        <f>SUMIFS('Sample - Superstore'!S:S,'Sample - Superstore'!$V:$V,$A4912,'Sample - Superstore'!$N:$N,$B4912)</f>
        <v>4</v>
      </c>
      <c r="I4912" s="45">
        <f>SUMIFS('Sample - Superstore'!T:T,'Sample - Superstore'!$V:$V,$A4912,'Sample - Superstore'!$N:$N,$B4912)</f>
        <v>0.2</v>
      </c>
      <c r="J4912" s="42">
        <f>SUMIFS('Sample - Superstore'!U:U,'Sample - Superstore'!$V:$V,$A4912,'Sample - Superstore'!$N:$N,$B4912)</f>
        <v>11.13036181</v>
      </c>
      <c r="N4912" s="40"/>
    </row>
    <row r="4913">
      <c r="A4913" s="41" t="s">
        <v>8642</v>
      </c>
      <c r="B4913" s="36" t="s">
        <v>4830</v>
      </c>
      <c r="C4913" s="36" t="s">
        <v>35</v>
      </c>
      <c r="D4913" s="36" t="s">
        <v>121</v>
      </c>
      <c r="E4913" s="36" t="s">
        <v>4831</v>
      </c>
      <c r="F4913" s="42">
        <f>SUMIFS('Sample - Superstore'!R:R,'Sample - Superstore'!$V:$V,$A4913,'Sample - Superstore'!$N:$N,$B4913)</f>
        <v>249.358311</v>
      </c>
      <c r="G4913" s="43" t="str">
        <f>IF(OR($F4913&lt;Lower_Limit,$F4913&gt;Upper_Limit),TRUE,IF($F4913&gt;Upper_percentile,"P99",IF($F4913&lt;Lower_percentile,"P01","")))</f>
        <v/>
      </c>
      <c r="H4913" s="44">
        <f>SUMIFS('Sample - Superstore'!S:S,'Sample - Superstore'!$V:$V,$A4913,'Sample - Superstore'!$N:$N,$B4913)</f>
        <v>6</v>
      </c>
      <c r="I4913" s="45">
        <f>SUMIFS('Sample - Superstore'!T:T,'Sample - Superstore'!$V:$V,$A4913,'Sample - Superstore'!$N:$N,$B4913)</f>
        <v>0</v>
      </c>
      <c r="J4913" s="42">
        <f>SUMIFS('Sample - Superstore'!U:U,'Sample - Superstore'!$V:$V,$A4913,'Sample - Superstore'!$N:$N,$B4913)</f>
        <v>64.83316086</v>
      </c>
      <c r="N4913" s="40"/>
    </row>
    <row r="4914">
      <c r="A4914" s="41" t="s">
        <v>8642</v>
      </c>
      <c r="B4914" s="36" t="s">
        <v>368</v>
      </c>
      <c r="C4914" s="36" t="s">
        <v>51</v>
      </c>
      <c r="D4914" s="36" t="s">
        <v>52</v>
      </c>
      <c r="E4914" s="36" t="s">
        <v>369</v>
      </c>
      <c r="F4914" s="42">
        <f>SUMIFS('Sample - Superstore'!R:R,'Sample - Superstore'!$V:$V,$A4914,'Sample - Superstore'!$N:$N,$B4914)</f>
        <v>305.01</v>
      </c>
      <c r="G4914" s="43" t="str">
        <f>IF(OR($F4914&lt;Lower_Limit,$F4914&gt;Upper_Limit),TRUE,IF($F4914&gt;Upper_percentile,"P99",IF($F4914&lt;Lower_percentile,"P01","")))</f>
        <v/>
      </c>
      <c r="H4914" s="44">
        <f>SUMIFS('Sample - Superstore'!S:S,'Sample - Superstore'!$V:$V,$A4914,'Sample - Superstore'!$N:$N,$B4914)</f>
        <v>9</v>
      </c>
      <c r="I4914" s="45">
        <f>SUMIFS('Sample - Superstore'!T:T,'Sample - Superstore'!$V:$V,$A4914,'Sample - Superstore'!$N:$N,$B4914)</f>
        <v>0</v>
      </c>
      <c r="J4914" s="42">
        <f>SUMIFS('Sample - Superstore'!U:U,'Sample - Superstore'!$V:$V,$A4914,'Sample - Superstore'!$N:$N,$B4914)</f>
        <v>76.2525</v>
      </c>
      <c r="N4914" s="40"/>
    </row>
    <row r="4915">
      <c r="A4915" s="41" t="s">
        <v>8642</v>
      </c>
      <c r="B4915" s="36" t="s">
        <v>8205</v>
      </c>
      <c r="C4915" s="36" t="s">
        <v>35</v>
      </c>
      <c r="D4915" s="36" t="s">
        <v>121</v>
      </c>
      <c r="E4915" s="36" t="s">
        <v>8206</v>
      </c>
      <c r="F4915" s="42">
        <f>SUMIFS('Sample - Superstore'!R:R,'Sample - Superstore'!$V:$V,$A4915,'Sample - Superstore'!$N:$N,$B4915)</f>
        <v>18.7</v>
      </c>
      <c r="G4915" s="43" t="str">
        <f>IF(OR($F4915&lt;Lower_Limit,$F4915&gt;Upper_Limit),TRUE,IF($F4915&gt;Upper_percentile,"P99",IF($F4915&lt;Lower_percentile,"P01","")))</f>
        <v/>
      </c>
      <c r="H4915" s="44">
        <f>SUMIFS('Sample - Superstore'!S:S,'Sample - Superstore'!$V:$V,$A4915,'Sample - Superstore'!$N:$N,$B4915)</f>
        <v>1</v>
      </c>
      <c r="I4915" s="45">
        <f>SUMIFS('Sample - Superstore'!T:T,'Sample - Superstore'!$V:$V,$A4915,'Sample - Superstore'!$N:$N,$B4915)</f>
        <v>0</v>
      </c>
      <c r="J4915" s="42">
        <f>SUMIFS('Sample - Superstore'!U:U,'Sample - Superstore'!$V:$V,$A4915,'Sample - Superstore'!$N:$N,$B4915)</f>
        <v>7.106</v>
      </c>
      <c r="N4915" s="40"/>
    </row>
    <row r="4916">
      <c r="A4916" s="41" t="s">
        <v>8642</v>
      </c>
      <c r="B4916" s="36" t="s">
        <v>4326</v>
      </c>
      <c r="C4916" s="36" t="s">
        <v>51</v>
      </c>
      <c r="D4916" s="36" t="s">
        <v>205</v>
      </c>
      <c r="E4916" s="36" t="s">
        <v>416</v>
      </c>
      <c r="F4916" s="42">
        <f>SUMIFS('Sample - Superstore'!R:R,'Sample - Superstore'!$V:$V,$A4916,'Sample - Superstore'!$N:$N,$B4916)</f>
        <v>21.47955556</v>
      </c>
      <c r="G4916" s="43" t="str">
        <f>IF(OR($F4916&lt;Lower_Limit,$F4916&gt;Upper_Limit),TRUE,IF($F4916&gt;Upper_percentile,"P99",IF($F4916&lt;Lower_percentile,"P01","")))</f>
        <v/>
      </c>
      <c r="H4916" s="44">
        <f>SUMIFS('Sample - Superstore'!S:S,'Sample - Superstore'!$V:$V,$A4916,'Sample - Superstore'!$N:$N,$B4916)</f>
        <v>3</v>
      </c>
      <c r="I4916" s="45">
        <f>SUMIFS('Sample - Superstore'!T:T,'Sample - Superstore'!$V:$V,$A4916,'Sample - Superstore'!$N:$N,$B4916)</f>
        <v>0</v>
      </c>
      <c r="J4916" s="42">
        <f>SUMIFS('Sample - Superstore'!U:U,'Sample - Superstore'!$V:$V,$A4916,'Sample - Superstore'!$N:$N,$B4916)</f>
        <v>10.73977778</v>
      </c>
      <c r="N4916" s="40"/>
    </row>
    <row r="4917">
      <c r="A4917" s="41" t="s">
        <v>8642</v>
      </c>
      <c r="B4917" s="36" t="s">
        <v>3345</v>
      </c>
      <c r="C4917" s="36" t="s">
        <v>51</v>
      </c>
      <c r="D4917" s="36" t="s">
        <v>283</v>
      </c>
      <c r="E4917" s="36" t="s">
        <v>3346</v>
      </c>
      <c r="F4917" s="42">
        <f>SUMIFS('Sample - Superstore'!R:R,'Sample - Superstore'!$V:$V,$A4917,'Sample - Superstore'!$N:$N,$B4917)</f>
        <v>3213.900955</v>
      </c>
      <c r="G4917" s="43" t="str">
        <f>IF(OR($F4917&lt;Lower_Limit,$F4917&gt;Upper_Limit),TRUE,IF($F4917&gt;Upper_percentile,"P99",IF($F4917&lt;Lower_percentile,"P01","")))</f>
        <v>P99</v>
      </c>
      <c r="H4917" s="44">
        <f>SUMIFS('Sample - Superstore'!S:S,'Sample - Superstore'!$V:$V,$A4917,'Sample - Superstore'!$N:$N,$B4917)</f>
        <v>7</v>
      </c>
      <c r="I4917" s="45">
        <f>SUMIFS('Sample - Superstore'!T:T,'Sample - Superstore'!$V:$V,$A4917,'Sample - Superstore'!$N:$N,$B4917)</f>
        <v>0</v>
      </c>
      <c r="J4917" s="42">
        <f>SUMIFS('Sample - Superstore'!U:U,'Sample - Superstore'!$V:$V,$A4917,'Sample - Superstore'!$N:$N,$B4917)</f>
        <v>803.4752387</v>
      </c>
      <c r="N4917" s="40"/>
    </row>
    <row r="4918">
      <c r="A4918" s="41" t="s">
        <v>8642</v>
      </c>
      <c r="B4918" s="36" t="s">
        <v>1647</v>
      </c>
      <c r="C4918" s="36" t="s">
        <v>35</v>
      </c>
      <c r="D4918" s="36" t="s">
        <v>73</v>
      </c>
      <c r="E4918" s="36" t="s">
        <v>1648</v>
      </c>
      <c r="F4918" s="42">
        <f>SUMIFS('Sample - Superstore'!R:R,'Sample - Superstore'!$V:$V,$A4918,'Sample - Superstore'!$N:$N,$B4918)</f>
        <v>921.4344395</v>
      </c>
      <c r="G4918" s="43" t="str">
        <f>IF(OR($F4918&lt;Lower_Limit,$F4918&gt;Upper_Limit),TRUE,IF($F4918&gt;Upper_percentile,"P99",IF($F4918&lt;Lower_percentile,"P01","")))</f>
        <v/>
      </c>
      <c r="H4918" s="44">
        <f>SUMIFS('Sample - Superstore'!S:S,'Sample - Superstore'!$V:$V,$A4918,'Sample - Superstore'!$N:$N,$B4918)</f>
        <v>6</v>
      </c>
      <c r="I4918" s="45">
        <f>SUMIFS('Sample - Superstore'!T:T,'Sample - Superstore'!$V:$V,$A4918,'Sample - Superstore'!$N:$N,$B4918)</f>
        <v>0.3</v>
      </c>
      <c r="J4918" s="42">
        <f>SUMIFS('Sample - Superstore'!U:U,'Sample - Superstore'!$V:$V,$A4918,'Sample - Superstore'!$N:$N,$B4918)</f>
        <v>-92.14344395</v>
      </c>
      <c r="N4918" s="40"/>
    </row>
    <row r="4919">
      <c r="A4919" s="41" t="s">
        <v>8642</v>
      </c>
      <c r="B4919" s="36" t="s">
        <v>6159</v>
      </c>
      <c r="C4919" s="36" t="s">
        <v>51</v>
      </c>
      <c r="D4919" s="36" t="s">
        <v>93</v>
      </c>
      <c r="E4919" s="36" t="s">
        <v>6160</v>
      </c>
      <c r="F4919" s="42">
        <f>SUMIFS('Sample - Superstore'!R:R,'Sample - Superstore'!$V:$V,$A4919,'Sample - Superstore'!$N:$N,$B4919)</f>
        <v>40.77266173</v>
      </c>
      <c r="G4919" s="43" t="str">
        <f>IF(OR($F4919&lt;Lower_Limit,$F4919&gt;Upper_Limit),TRUE,IF($F4919&gt;Upper_percentile,"P99",IF($F4919&lt;Lower_percentile,"P01","")))</f>
        <v/>
      </c>
      <c r="H4919" s="44">
        <f>SUMIFS('Sample - Superstore'!S:S,'Sample - Superstore'!$V:$V,$A4919,'Sample - Superstore'!$N:$N,$B4919)</f>
        <v>4</v>
      </c>
      <c r="I4919" s="45">
        <f>SUMIFS('Sample - Superstore'!T:T,'Sample - Superstore'!$V:$V,$A4919,'Sample - Superstore'!$N:$N,$B4919)</f>
        <v>0.2</v>
      </c>
      <c r="J4919" s="42">
        <f>SUMIFS('Sample - Superstore'!U:U,'Sample - Superstore'!$V:$V,$A4919,'Sample - Superstore'!$N:$N,$B4919)</f>
        <v>11.21248198</v>
      </c>
      <c r="N4919" s="40"/>
    </row>
    <row r="4920">
      <c r="A4920" s="41" t="s">
        <v>8642</v>
      </c>
      <c r="B4920" s="36" t="s">
        <v>2848</v>
      </c>
      <c r="C4920" s="36" t="s">
        <v>51</v>
      </c>
      <c r="D4920" s="36" t="s">
        <v>272</v>
      </c>
      <c r="E4920" s="36" t="s">
        <v>2849</v>
      </c>
      <c r="F4920" s="42">
        <f>SUMIFS('Sample - Superstore'!R:R,'Sample - Superstore'!$V:$V,$A4920,'Sample - Superstore'!$N:$N,$B4920)</f>
        <v>7.713001661</v>
      </c>
      <c r="G4920" s="43" t="str">
        <f>IF(OR($F4920&lt;Lower_Limit,$F4920&gt;Upper_Limit),TRUE,IF($F4920&gt;Upper_percentile,"P99",IF($F4920&lt;Lower_percentile,"P01","")))</f>
        <v/>
      </c>
      <c r="H4920" s="44">
        <f>SUMIFS('Sample - Superstore'!S:S,'Sample - Superstore'!$V:$V,$A4920,'Sample - Superstore'!$N:$N,$B4920)</f>
        <v>7</v>
      </c>
      <c r="I4920" s="45">
        <f>SUMIFS('Sample - Superstore'!T:T,'Sample - Superstore'!$V:$V,$A4920,'Sample - Superstore'!$N:$N,$B4920)</f>
        <v>0</v>
      </c>
      <c r="J4920" s="42">
        <f>SUMIFS('Sample - Superstore'!U:U,'Sample - Superstore'!$V:$V,$A4920,'Sample - Superstore'!$N:$N,$B4920)</f>
        <v>3.856500831</v>
      </c>
      <c r="N4920" s="40"/>
    </row>
    <row r="4921">
      <c r="A4921" s="41" t="s">
        <v>8642</v>
      </c>
      <c r="B4921" s="36" t="s">
        <v>8211</v>
      </c>
      <c r="C4921" s="36" t="s">
        <v>51</v>
      </c>
      <c r="D4921" s="36" t="s">
        <v>93</v>
      </c>
      <c r="E4921" s="36" t="s">
        <v>8212</v>
      </c>
      <c r="F4921" s="42">
        <f>SUMIFS('Sample - Superstore'!R:R,'Sample - Superstore'!$V:$V,$A4921,'Sample - Superstore'!$N:$N,$B4921)</f>
        <v>16.73198354</v>
      </c>
      <c r="G4921" s="43" t="str">
        <f>IF(OR($F4921&lt;Lower_Limit,$F4921&gt;Upper_Limit),TRUE,IF($F4921&gt;Upper_percentile,"P99",IF($F4921&lt;Lower_percentile,"P01","")))</f>
        <v/>
      </c>
      <c r="H4921" s="44">
        <f>SUMIFS('Sample - Superstore'!S:S,'Sample - Superstore'!$V:$V,$A4921,'Sample - Superstore'!$N:$N,$B4921)</f>
        <v>5</v>
      </c>
      <c r="I4921" s="45">
        <f>SUMIFS('Sample - Superstore'!T:T,'Sample - Superstore'!$V:$V,$A4921,'Sample - Superstore'!$N:$N,$B4921)</f>
        <v>0.2</v>
      </c>
      <c r="J4921" s="42">
        <f>SUMIFS('Sample - Superstore'!U:U,'Sample - Superstore'!$V:$V,$A4921,'Sample - Superstore'!$N:$N,$B4921)</f>
        <v>5.019595062</v>
      </c>
      <c r="N4921" s="40"/>
    </row>
    <row r="4922">
      <c r="A4922" s="41" t="s">
        <v>8642</v>
      </c>
      <c r="B4922" s="36" t="s">
        <v>421</v>
      </c>
      <c r="C4922" s="36" t="s">
        <v>51</v>
      </c>
      <c r="D4922" s="36" t="s">
        <v>76</v>
      </c>
      <c r="E4922" s="36" t="s">
        <v>422</v>
      </c>
      <c r="F4922" s="42">
        <f>SUMIFS('Sample - Superstore'!R:R,'Sample - Superstore'!$V:$V,$A4922,'Sample - Superstore'!$N:$N,$B4922)</f>
        <v>1957.010775</v>
      </c>
      <c r="G4922" s="43" t="str">
        <f>IF(OR($F4922&lt;Lower_Limit,$F4922&gt;Upper_Limit),TRUE,IF($F4922&gt;Upper_percentile,"P99",IF($F4922&lt;Lower_percentile,"P01","")))</f>
        <v/>
      </c>
      <c r="H4922" s="44">
        <f>SUMIFS('Sample - Superstore'!S:S,'Sample - Superstore'!$V:$V,$A4922,'Sample - Superstore'!$N:$N,$B4922)</f>
        <v>6</v>
      </c>
      <c r="I4922" s="45">
        <f>SUMIFS('Sample - Superstore'!T:T,'Sample - Superstore'!$V:$V,$A4922,'Sample - Superstore'!$N:$N,$B4922)</f>
        <v>0.8</v>
      </c>
      <c r="J4922" s="42">
        <f>SUMIFS('Sample - Superstore'!U:U,'Sample - Superstore'!$V:$V,$A4922,'Sample - Superstore'!$N:$N,$B4922)</f>
        <v>-2935.516163</v>
      </c>
      <c r="N4922" s="40"/>
    </row>
    <row r="4923">
      <c r="A4923" s="41" t="s">
        <v>8642</v>
      </c>
      <c r="B4923" s="36" t="s">
        <v>5733</v>
      </c>
      <c r="C4923" s="36" t="s">
        <v>51</v>
      </c>
      <c r="D4923" s="36" t="s">
        <v>76</v>
      </c>
      <c r="E4923" s="36" t="s">
        <v>5734</v>
      </c>
      <c r="F4923" s="42">
        <f>SUMIFS('Sample - Superstore'!R:R,'Sample - Superstore'!$V:$V,$A4923,'Sample - Superstore'!$N:$N,$B4923)</f>
        <v>165.0442889</v>
      </c>
      <c r="G4923" s="43" t="str">
        <f>IF(OR($F4923&lt;Lower_Limit,$F4923&gt;Upper_Limit),TRUE,IF($F4923&gt;Upper_percentile,"P99",IF($F4923&lt;Lower_percentile,"P01","")))</f>
        <v/>
      </c>
      <c r="H4923" s="44">
        <f>SUMIFS('Sample - Superstore'!S:S,'Sample - Superstore'!$V:$V,$A4923,'Sample - Superstore'!$N:$N,$B4923)</f>
        <v>10</v>
      </c>
      <c r="I4923" s="45">
        <f>SUMIFS('Sample - Superstore'!T:T,'Sample - Superstore'!$V:$V,$A4923,'Sample - Superstore'!$N:$N,$B4923)</f>
        <v>0.9</v>
      </c>
      <c r="J4923" s="42">
        <f>SUMIFS('Sample - Superstore'!U:U,'Sample - Superstore'!$V:$V,$A4923,'Sample - Superstore'!$N:$N,$B4923)</f>
        <v>-29.1814937</v>
      </c>
      <c r="N4923" s="40"/>
    </row>
    <row r="4924">
      <c r="A4924" s="41" t="s">
        <v>8642</v>
      </c>
      <c r="B4924" s="36" t="s">
        <v>7086</v>
      </c>
      <c r="C4924" s="36" t="s">
        <v>51</v>
      </c>
      <c r="D4924" s="36" t="s">
        <v>93</v>
      </c>
      <c r="E4924" s="36" t="s">
        <v>7087</v>
      </c>
      <c r="F4924" s="42">
        <f>SUMIFS('Sample - Superstore'!R:R,'Sample - Superstore'!$V:$V,$A4924,'Sample - Superstore'!$N:$N,$B4924)</f>
        <v>6.998397401</v>
      </c>
      <c r="G4924" s="43" t="str">
        <f>IF(OR($F4924&lt;Lower_Limit,$F4924&gt;Upper_Limit),TRUE,IF($F4924&gt;Upper_percentile,"P99",IF($F4924&lt;Lower_percentile,"P01","")))</f>
        <v/>
      </c>
      <c r="H4924" s="44">
        <f>SUMIFS('Sample - Superstore'!S:S,'Sample - Superstore'!$V:$V,$A4924,'Sample - Superstore'!$N:$N,$B4924)</f>
        <v>7</v>
      </c>
      <c r="I4924" s="45">
        <f>SUMIFS('Sample - Superstore'!T:T,'Sample - Superstore'!$V:$V,$A4924,'Sample - Superstore'!$N:$N,$B4924)</f>
        <v>0</v>
      </c>
      <c r="J4924" s="42">
        <f>SUMIFS('Sample - Superstore'!U:U,'Sample - Superstore'!$V:$V,$A4924,'Sample - Superstore'!$N:$N,$B4924)</f>
        <v>2.029535246</v>
      </c>
      <c r="N4924" s="40"/>
    </row>
    <row r="4925">
      <c r="A4925" s="41" t="s">
        <v>8642</v>
      </c>
      <c r="B4925" s="36" t="s">
        <v>4558</v>
      </c>
      <c r="C4925" s="36" t="s">
        <v>51</v>
      </c>
      <c r="D4925" s="36" t="s">
        <v>76</v>
      </c>
      <c r="E4925" s="36" t="s">
        <v>4559</v>
      </c>
      <c r="F4925" s="42">
        <f>SUMIFS('Sample - Superstore'!R:R,'Sample - Superstore'!$V:$V,$A4925,'Sample - Superstore'!$N:$N,$B4925)</f>
        <v>74.94491523</v>
      </c>
      <c r="G4925" s="43" t="str">
        <f>IF(OR($F4925&lt;Lower_Limit,$F4925&gt;Upper_Limit),TRUE,IF($F4925&gt;Upper_percentile,"P99",IF($F4925&lt;Lower_percentile,"P01","")))</f>
        <v/>
      </c>
      <c r="H4925" s="44">
        <f>SUMIFS('Sample - Superstore'!S:S,'Sample - Superstore'!$V:$V,$A4925,'Sample - Superstore'!$N:$N,$B4925)</f>
        <v>7</v>
      </c>
      <c r="I4925" s="45">
        <f>SUMIFS('Sample - Superstore'!T:T,'Sample - Superstore'!$V:$V,$A4925,'Sample - Superstore'!$N:$N,$B4925)</f>
        <v>0.2</v>
      </c>
      <c r="J4925" s="42">
        <f>SUMIFS('Sample - Superstore'!U:U,'Sample - Superstore'!$V:$V,$A4925,'Sample - Superstore'!$N:$N,$B4925)</f>
        <v>23.42028601</v>
      </c>
      <c r="N4925" s="40"/>
    </row>
    <row r="4926">
      <c r="A4926" s="41" t="s">
        <v>8642</v>
      </c>
      <c r="B4926" s="36" t="s">
        <v>1921</v>
      </c>
      <c r="C4926" s="36" t="s">
        <v>35</v>
      </c>
      <c r="D4926" s="36" t="s">
        <v>73</v>
      </c>
      <c r="E4926" s="36" t="s">
        <v>1922</v>
      </c>
      <c r="F4926" s="42">
        <f>SUMIFS('Sample - Superstore'!R:R,'Sample - Superstore'!$V:$V,$A4926,'Sample - Superstore'!$N:$N,$B4926)</f>
        <v>173.7048444</v>
      </c>
      <c r="G4926" s="43" t="str">
        <f>IF(OR($F4926&lt;Lower_Limit,$F4926&gt;Upper_Limit),TRUE,IF($F4926&gt;Upper_percentile,"P99",IF($F4926&lt;Lower_percentile,"P01","")))</f>
        <v/>
      </c>
      <c r="H4926" s="44">
        <f>SUMIFS('Sample - Superstore'!S:S,'Sample - Superstore'!$V:$V,$A4926,'Sample - Superstore'!$N:$N,$B4926)</f>
        <v>5</v>
      </c>
      <c r="I4926" s="45">
        <f>SUMIFS('Sample - Superstore'!T:T,'Sample - Superstore'!$V:$V,$A4926,'Sample - Superstore'!$N:$N,$B4926)</f>
        <v>0.6</v>
      </c>
      <c r="J4926" s="42">
        <f>SUMIFS('Sample - Superstore'!U:U,'Sample - Superstore'!$V:$V,$A4926,'Sample - Superstore'!$N:$N,$B4926)</f>
        <v>-39.4033763</v>
      </c>
      <c r="N4926" s="40"/>
    </row>
    <row r="4927">
      <c r="A4927" s="41" t="s">
        <v>8642</v>
      </c>
      <c r="B4927" s="36" t="s">
        <v>866</v>
      </c>
      <c r="C4927" s="36" t="s">
        <v>35</v>
      </c>
      <c r="D4927" s="36" t="s">
        <v>121</v>
      </c>
      <c r="E4927" s="36" t="s">
        <v>867</v>
      </c>
      <c r="F4927" s="42">
        <f>SUMIFS('Sample - Superstore'!R:R,'Sample - Superstore'!$V:$V,$A4927,'Sample - Superstore'!$N:$N,$B4927)</f>
        <v>79.08757202</v>
      </c>
      <c r="G4927" s="43" t="str">
        <f>IF(OR($F4927&lt;Lower_Limit,$F4927&gt;Upper_Limit),TRUE,IF($F4927&gt;Upper_percentile,"P99",IF($F4927&lt;Lower_percentile,"P01","")))</f>
        <v/>
      </c>
      <c r="H4927" s="44">
        <f>SUMIFS('Sample - Superstore'!S:S,'Sample - Superstore'!$V:$V,$A4927,'Sample - Superstore'!$N:$N,$B4927)</f>
        <v>5</v>
      </c>
      <c r="I4927" s="45">
        <f>SUMIFS('Sample - Superstore'!T:T,'Sample - Superstore'!$V:$V,$A4927,'Sample - Superstore'!$N:$N,$B4927)</f>
        <v>0</v>
      </c>
      <c r="J4927" s="42">
        <f>SUMIFS('Sample - Superstore'!U:U,'Sample - Superstore'!$V:$V,$A4927,'Sample - Superstore'!$N:$N,$B4927)</f>
        <v>30.84415309</v>
      </c>
      <c r="N4927" s="40"/>
    </row>
    <row r="4928">
      <c r="A4928" s="41" t="s">
        <v>8642</v>
      </c>
      <c r="B4928" s="36" t="s">
        <v>1487</v>
      </c>
      <c r="C4928" s="36" t="s">
        <v>51</v>
      </c>
      <c r="D4928" s="36" t="s">
        <v>76</v>
      </c>
      <c r="E4928" s="36" t="s">
        <v>1488</v>
      </c>
      <c r="F4928" s="42">
        <f>SUMIFS('Sample - Superstore'!R:R,'Sample - Superstore'!$V:$V,$A4928,'Sample - Superstore'!$N:$N,$B4928)</f>
        <v>84.056</v>
      </c>
      <c r="G4928" s="43" t="str">
        <f>IF(OR($F4928&lt;Lower_Limit,$F4928&gt;Upper_Limit),TRUE,IF($F4928&gt;Upper_percentile,"P99",IF($F4928&lt;Lower_percentile,"P01","")))</f>
        <v/>
      </c>
      <c r="H4928" s="44">
        <f>SUMIFS('Sample - Superstore'!S:S,'Sample - Superstore'!$V:$V,$A4928,'Sample - Superstore'!$N:$N,$B4928)</f>
        <v>7</v>
      </c>
      <c r="I4928" s="45">
        <f>SUMIFS('Sample - Superstore'!T:T,'Sample - Superstore'!$V:$V,$A4928,'Sample - Superstore'!$N:$N,$B4928)</f>
        <v>0.2</v>
      </c>
      <c r="J4928" s="42">
        <f>SUMIFS('Sample - Superstore'!U:U,'Sample - Superstore'!$V:$V,$A4928,'Sample - Superstore'!$N:$N,$B4928)</f>
        <v>27.3182</v>
      </c>
      <c r="N4928" s="40"/>
    </row>
    <row r="4929">
      <c r="A4929" s="41" t="s">
        <v>8642</v>
      </c>
      <c r="B4929" s="36" t="s">
        <v>7301</v>
      </c>
      <c r="C4929" s="36" t="s">
        <v>51</v>
      </c>
      <c r="D4929" s="36" t="s">
        <v>93</v>
      </c>
      <c r="E4929" s="36" t="s">
        <v>7302</v>
      </c>
      <c r="F4929" s="42">
        <f>SUMIFS('Sample - Superstore'!R:R,'Sample - Superstore'!$V:$V,$A4929,'Sample - Superstore'!$N:$N,$B4929)</f>
        <v>7.243886965</v>
      </c>
      <c r="G4929" s="43" t="str">
        <f>IF(OR($F4929&lt;Lower_Limit,$F4929&gt;Upper_Limit),TRUE,IF($F4929&gt;Upper_percentile,"P99",IF($F4929&lt;Lower_percentile,"P01","")))</f>
        <v/>
      </c>
      <c r="H4929" s="44">
        <f>SUMIFS('Sample - Superstore'!S:S,'Sample - Superstore'!$V:$V,$A4929,'Sample - Superstore'!$N:$N,$B4929)</f>
        <v>7</v>
      </c>
      <c r="I4929" s="45">
        <f>SUMIFS('Sample - Superstore'!T:T,'Sample - Superstore'!$V:$V,$A4929,'Sample - Superstore'!$N:$N,$B4929)</f>
        <v>0.2</v>
      </c>
      <c r="J4929" s="42">
        <f>SUMIFS('Sample - Superstore'!U:U,'Sample - Superstore'!$V:$V,$A4929,'Sample - Superstore'!$N:$N,$B4929)</f>
        <v>0.8149372835</v>
      </c>
      <c r="N4929" s="40"/>
    </row>
    <row r="4930">
      <c r="A4930" s="41" t="s">
        <v>8642</v>
      </c>
      <c r="B4930" s="36" t="s">
        <v>7778</v>
      </c>
      <c r="C4930" s="36" t="s">
        <v>51</v>
      </c>
      <c r="D4930" s="36" t="s">
        <v>93</v>
      </c>
      <c r="E4930" s="36" t="s">
        <v>4409</v>
      </c>
      <c r="F4930" s="42">
        <f>SUMIFS('Sample - Superstore'!R:R,'Sample - Superstore'!$V:$V,$A4930,'Sample - Superstore'!$N:$N,$B4930)</f>
        <v>8.855280397</v>
      </c>
      <c r="G4930" s="43" t="str">
        <f>IF(OR($F4930&lt;Lower_Limit,$F4930&gt;Upper_Limit),TRUE,IF($F4930&gt;Upper_percentile,"P99",IF($F4930&lt;Lower_percentile,"P01","")))</f>
        <v/>
      </c>
      <c r="H4930" s="44">
        <f>SUMIFS('Sample - Superstore'!S:S,'Sample - Superstore'!$V:$V,$A4930,'Sample - Superstore'!$N:$N,$B4930)</f>
        <v>3</v>
      </c>
      <c r="I4930" s="45">
        <f>SUMIFS('Sample - Superstore'!T:T,'Sample - Superstore'!$V:$V,$A4930,'Sample - Superstore'!$N:$N,$B4930)</f>
        <v>0.2</v>
      </c>
      <c r="J4930" s="42">
        <f>SUMIFS('Sample - Superstore'!U:U,'Sample - Superstore'!$V:$V,$A4930,'Sample - Superstore'!$N:$N,$B4930)</f>
        <v>0.5534550248</v>
      </c>
      <c r="N4930" s="40"/>
    </row>
    <row r="4931">
      <c r="A4931" s="41" t="s">
        <v>8642</v>
      </c>
      <c r="B4931" s="36" t="s">
        <v>676</v>
      </c>
      <c r="C4931" s="36" t="s">
        <v>35</v>
      </c>
      <c r="D4931" s="36" t="s">
        <v>121</v>
      </c>
      <c r="E4931" s="36" t="s">
        <v>677</v>
      </c>
      <c r="F4931" s="42">
        <f>SUMIFS('Sample - Superstore'!R:R,'Sample - Superstore'!$V:$V,$A4931,'Sample - Superstore'!$N:$N,$B4931)</f>
        <v>99.60263374</v>
      </c>
      <c r="G4931" s="43" t="str">
        <f>IF(OR($F4931&lt;Lower_Limit,$F4931&gt;Upper_Limit),TRUE,IF($F4931&gt;Upper_percentile,"P99",IF($F4931&lt;Lower_percentile,"P01","")))</f>
        <v/>
      </c>
      <c r="H4931" s="44">
        <f>SUMIFS('Sample - Superstore'!S:S,'Sample - Superstore'!$V:$V,$A4931,'Sample - Superstore'!$N:$N,$B4931)</f>
        <v>5</v>
      </c>
      <c r="I4931" s="45">
        <f>SUMIFS('Sample - Superstore'!T:T,'Sample - Superstore'!$V:$V,$A4931,'Sample - Superstore'!$N:$N,$B4931)</f>
        <v>0.2</v>
      </c>
      <c r="J4931" s="42">
        <f>SUMIFS('Sample - Superstore'!U:U,'Sample - Superstore'!$V:$V,$A4931,'Sample - Superstore'!$N:$N,$B4931)</f>
        <v>36.10595473</v>
      </c>
      <c r="N4931" s="40"/>
    </row>
    <row r="4932">
      <c r="A4932" s="41" t="s">
        <v>8642</v>
      </c>
      <c r="B4932" s="36" t="s">
        <v>8225</v>
      </c>
      <c r="C4932" s="36" t="s">
        <v>35</v>
      </c>
      <c r="D4932" s="36" t="s">
        <v>263</v>
      </c>
      <c r="E4932" s="36" t="s">
        <v>8226</v>
      </c>
      <c r="F4932" s="42">
        <f>SUMIFS('Sample - Superstore'!R:R,'Sample - Superstore'!$V:$V,$A4932,'Sample - Superstore'!$N:$N,$B4932)</f>
        <v>283.92</v>
      </c>
      <c r="G4932" s="43" t="str">
        <f>IF(OR($F4932&lt;Lower_Limit,$F4932&gt;Upper_Limit),TRUE,IF($F4932&gt;Upper_percentile,"P99",IF($F4932&lt;Lower_percentile,"P01","")))</f>
        <v/>
      </c>
      <c r="H4932" s="44">
        <f>SUMIFS('Sample - Superstore'!S:S,'Sample - Superstore'!$V:$V,$A4932,'Sample - Superstore'!$N:$N,$B4932)</f>
        <v>5</v>
      </c>
      <c r="I4932" s="45">
        <f>SUMIFS('Sample - Superstore'!T:T,'Sample - Superstore'!$V:$V,$A4932,'Sample - Superstore'!$N:$N,$B4932)</f>
        <v>0.2</v>
      </c>
      <c r="J4932" s="42">
        <f>SUMIFS('Sample - Superstore'!U:U,'Sample - Superstore'!$V:$V,$A4932,'Sample - Superstore'!$N:$N,$B4932)</f>
        <v>-46.137</v>
      </c>
      <c r="N4932" s="40"/>
    </row>
    <row r="4933">
      <c r="A4933" s="41" t="s">
        <v>8642</v>
      </c>
      <c r="B4933" s="36" t="s">
        <v>8228</v>
      </c>
      <c r="C4933" s="36" t="s">
        <v>51</v>
      </c>
      <c r="D4933" s="36" t="s">
        <v>93</v>
      </c>
      <c r="E4933" s="36" t="s">
        <v>8229</v>
      </c>
      <c r="F4933" s="42">
        <f>SUMIFS('Sample - Superstore'!R:R,'Sample - Superstore'!$V:$V,$A4933,'Sample - Superstore'!$N:$N,$B4933)</f>
        <v>28.23786008</v>
      </c>
      <c r="G4933" s="43" t="str">
        <f>IF(OR($F4933&lt;Lower_Limit,$F4933&gt;Upper_Limit),TRUE,IF($F4933&gt;Upper_percentile,"P99",IF($F4933&lt;Lower_percentile,"P01","")))</f>
        <v/>
      </c>
      <c r="H4933" s="44">
        <f>SUMIFS('Sample - Superstore'!S:S,'Sample - Superstore'!$V:$V,$A4933,'Sample - Superstore'!$N:$N,$B4933)</f>
        <v>10</v>
      </c>
      <c r="I4933" s="45">
        <f>SUMIFS('Sample - Superstore'!T:T,'Sample - Superstore'!$V:$V,$A4933,'Sample - Superstore'!$N:$N,$B4933)</f>
        <v>0</v>
      </c>
      <c r="J4933" s="42">
        <f>SUMIFS('Sample - Superstore'!U:U,'Sample - Superstore'!$V:$V,$A4933,'Sample - Superstore'!$N:$N,$B4933)</f>
        <v>12.42465844</v>
      </c>
      <c r="N4933" s="40"/>
    </row>
    <row r="4934">
      <c r="A4934" s="41" t="s">
        <v>8642</v>
      </c>
      <c r="B4934" s="36" t="s">
        <v>3712</v>
      </c>
      <c r="C4934" s="36" t="s">
        <v>35</v>
      </c>
      <c r="D4934" s="36" t="s">
        <v>36</v>
      </c>
      <c r="E4934" s="36" t="s">
        <v>3713</v>
      </c>
      <c r="F4934" s="42">
        <f>SUMIFS('Sample - Superstore'!R:R,'Sample - Superstore'!$V:$V,$A4934,'Sample - Superstore'!$N:$N,$B4934)</f>
        <v>236.1301202</v>
      </c>
      <c r="G4934" s="43" t="str">
        <f>IF(OR($F4934&lt;Lower_Limit,$F4934&gt;Upper_Limit),TRUE,IF($F4934&gt;Upper_percentile,"P99",IF($F4934&lt;Lower_percentile,"P01","")))</f>
        <v/>
      </c>
      <c r="H4934" s="44">
        <f>SUMIFS('Sample - Superstore'!S:S,'Sample - Superstore'!$V:$V,$A4934,'Sample - Superstore'!$N:$N,$B4934)</f>
        <v>2</v>
      </c>
      <c r="I4934" s="45">
        <f>SUMIFS('Sample - Superstore'!T:T,'Sample - Superstore'!$V:$V,$A4934,'Sample - Superstore'!$N:$N,$B4934)</f>
        <v>0.2</v>
      </c>
      <c r="J4934" s="42">
        <f>SUMIFS('Sample - Superstore'!U:U,'Sample - Superstore'!$V:$V,$A4934,'Sample - Superstore'!$N:$N,$B4934)</f>
        <v>-32.46789152</v>
      </c>
      <c r="N4934" s="40"/>
    </row>
    <row r="4935">
      <c r="A4935" s="41" t="s">
        <v>8642</v>
      </c>
      <c r="B4935" s="36" t="s">
        <v>2089</v>
      </c>
      <c r="C4935" s="36" t="s">
        <v>51</v>
      </c>
      <c r="D4935" s="36" t="s">
        <v>93</v>
      </c>
      <c r="E4935" s="36" t="s">
        <v>2090</v>
      </c>
      <c r="F4935" s="42">
        <f>SUMIFS('Sample - Superstore'!R:R,'Sample - Superstore'!$V:$V,$A4935,'Sample - Superstore'!$N:$N,$B4935)</f>
        <v>88.52569136</v>
      </c>
      <c r="G4935" s="43" t="str">
        <f>IF(OR($F4935&lt;Lower_Limit,$F4935&gt;Upper_Limit),TRUE,IF($F4935&gt;Upper_percentile,"P99",IF($F4935&lt;Lower_percentile,"P01","")))</f>
        <v/>
      </c>
      <c r="H4935" s="44">
        <f>SUMIFS('Sample - Superstore'!S:S,'Sample - Superstore'!$V:$V,$A4935,'Sample - Superstore'!$N:$N,$B4935)</f>
        <v>3</v>
      </c>
      <c r="I4935" s="45">
        <f>SUMIFS('Sample - Superstore'!T:T,'Sample - Superstore'!$V:$V,$A4935,'Sample - Superstore'!$N:$N,$B4935)</f>
        <v>0</v>
      </c>
      <c r="J4935" s="42">
        <f>SUMIFS('Sample - Superstore'!U:U,'Sample - Superstore'!$V:$V,$A4935,'Sample - Superstore'!$N:$N,$B4935)</f>
        <v>24.78719358</v>
      </c>
      <c r="N4935" s="40"/>
    </row>
    <row r="4936">
      <c r="A4936" s="41" t="s">
        <v>8642</v>
      </c>
      <c r="B4936" s="36" t="s">
        <v>6610</v>
      </c>
      <c r="C4936" s="36" t="s">
        <v>35</v>
      </c>
      <c r="D4936" s="36" t="s">
        <v>263</v>
      </c>
      <c r="E4936" s="36" t="s">
        <v>6611</v>
      </c>
      <c r="F4936" s="42">
        <f>SUMIFS('Sample - Superstore'!R:R,'Sample - Superstore'!$V:$V,$A4936,'Sample - Superstore'!$N:$N,$B4936)</f>
        <v>63.76964063</v>
      </c>
      <c r="G4936" s="43" t="str">
        <f>IF(OR($F4936&lt;Lower_Limit,$F4936&gt;Upper_Limit),TRUE,IF($F4936&gt;Upper_percentile,"P99",IF($F4936&lt;Lower_percentile,"P01","")))</f>
        <v/>
      </c>
      <c r="H4936" s="44">
        <f>SUMIFS('Sample - Superstore'!S:S,'Sample - Superstore'!$V:$V,$A4936,'Sample - Superstore'!$N:$N,$B4936)</f>
        <v>2</v>
      </c>
      <c r="I4936" s="45">
        <f>SUMIFS('Sample - Superstore'!T:T,'Sample - Superstore'!$V:$V,$A4936,'Sample - Superstore'!$N:$N,$B4936)</f>
        <v>0.2</v>
      </c>
      <c r="J4936" s="42">
        <f>SUMIFS('Sample - Superstore'!U:U,'Sample - Superstore'!$V:$V,$A4936,'Sample - Superstore'!$N:$N,$B4936)</f>
        <v>-7.174084571</v>
      </c>
      <c r="N4936" s="40"/>
    </row>
    <row r="4937">
      <c r="A4937" s="41" t="s">
        <v>8642</v>
      </c>
      <c r="B4937" s="36" t="s">
        <v>3625</v>
      </c>
      <c r="C4937" s="36" t="s">
        <v>39</v>
      </c>
      <c r="D4937" s="36" t="s">
        <v>61</v>
      </c>
      <c r="E4937" s="36" t="s">
        <v>3626</v>
      </c>
      <c r="F4937" s="42">
        <f>SUMIFS('Sample - Superstore'!R:R,'Sample - Superstore'!$V:$V,$A4937,'Sample - Superstore'!$N:$N,$B4937)</f>
        <v>3.812111111</v>
      </c>
      <c r="G4937" s="43" t="str">
        <f>IF(OR($F4937&lt;Lower_Limit,$F4937&gt;Upper_Limit),TRUE,IF($F4937&gt;Upper_percentile,"P99",IF($F4937&lt;Lower_percentile,"P01","")))</f>
        <v/>
      </c>
      <c r="H4937" s="44">
        <f>SUMIFS('Sample - Superstore'!S:S,'Sample - Superstore'!$V:$V,$A4937,'Sample - Superstore'!$N:$N,$B4937)</f>
        <v>3</v>
      </c>
      <c r="I4937" s="45">
        <f>SUMIFS('Sample - Superstore'!T:T,'Sample - Superstore'!$V:$V,$A4937,'Sample - Superstore'!$N:$N,$B4937)</f>
        <v>0</v>
      </c>
      <c r="J4937" s="42">
        <f>SUMIFS('Sample - Superstore'!U:U,'Sample - Superstore'!$V:$V,$A4937,'Sample - Superstore'!$N:$N,$B4937)</f>
        <v>1.71545</v>
      </c>
      <c r="N4937" s="40"/>
    </row>
    <row r="4938">
      <c r="A4938" s="41" t="s">
        <v>8642</v>
      </c>
      <c r="B4938" s="36" t="s">
        <v>7024</v>
      </c>
      <c r="C4938" s="36" t="s">
        <v>39</v>
      </c>
      <c r="D4938" s="36" t="s">
        <v>40</v>
      </c>
      <c r="E4938" s="36" t="s">
        <v>7025</v>
      </c>
      <c r="F4938" s="42">
        <f>SUMIFS('Sample - Superstore'!R:R,'Sample - Superstore'!$V:$V,$A4938,'Sample - Superstore'!$N:$N,$B4938)</f>
        <v>731.6044486</v>
      </c>
      <c r="G4938" s="43" t="str">
        <f>IF(OR($F4938&lt;Lower_Limit,$F4938&gt;Upper_Limit),TRUE,IF($F4938&gt;Upper_percentile,"P99",IF($F4938&lt;Lower_percentile,"P01","")))</f>
        <v/>
      </c>
      <c r="H4938" s="44">
        <f>SUMIFS('Sample - Superstore'!S:S,'Sample - Superstore'!$V:$V,$A4938,'Sample - Superstore'!$N:$N,$B4938)</f>
        <v>1</v>
      </c>
      <c r="I4938" s="45">
        <f>SUMIFS('Sample - Superstore'!T:T,'Sample - Superstore'!$V:$V,$A4938,'Sample - Superstore'!$N:$N,$B4938)</f>
        <v>0</v>
      </c>
      <c r="J4938" s="42">
        <f>SUMIFS('Sample - Superstore'!U:U,'Sample - Superstore'!$V:$V,$A4938,'Sample - Superstore'!$N:$N,$B4938)</f>
        <v>219.4813346</v>
      </c>
      <c r="N4938" s="40"/>
    </row>
    <row r="4939">
      <c r="A4939" s="41" t="s">
        <v>8642</v>
      </c>
      <c r="B4939" s="36" t="s">
        <v>6745</v>
      </c>
      <c r="C4939" s="36" t="s">
        <v>35</v>
      </c>
      <c r="D4939" s="36" t="s">
        <v>121</v>
      </c>
      <c r="E4939" s="36" t="s">
        <v>6746</v>
      </c>
      <c r="F4939" s="42">
        <f>SUMIFS('Sample - Superstore'!R:R,'Sample - Superstore'!$V:$V,$A4939,'Sample - Superstore'!$N:$N,$B4939)</f>
        <v>65.42198765</v>
      </c>
      <c r="G4939" s="43" t="str">
        <f>IF(OR($F4939&lt;Lower_Limit,$F4939&gt;Upper_Limit),TRUE,IF($F4939&gt;Upper_percentile,"P99",IF($F4939&lt;Lower_percentile,"P01","")))</f>
        <v/>
      </c>
      <c r="H4939" s="44">
        <f>SUMIFS('Sample - Superstore'!S:S,'Sample - Superstore'!$V:$V,$A4939,'Sample - Superstore'!$N:$N,$B4939)</f>
        <v>3</v>
      </c>
      <c r="I4939" s="45">
        <f>SUMIFS('Sample - Superstore'!T:T,'Sample - Superstore'!$V:$V,$A4939,'Sample - Superstore'!$N:$N,$B4939)</f>
        <v>0</v>
      </c>
      <c r="J4939" s="42">
        <f>SUMIFS('Sample - Superstore'!U:U,'Sample - Superstore'!$V:$V,$A4939,'Sample - Superstore'!$N:$N,$B4939)</f>
        <v>11.77595778</v>
      </c>
      <c r="N4939" s="40"/>
    </row>
    <row r="4940">
      <c r="A4940" s="41" t="s">
        <v>8642</v>
      </c>
      <c r="B4940" s="36" t="s">
        <v>1173</v>
      </c>
      <c r="C4940" s="36" t="s">
        <v>35</v>
      </c>
      <c r="D4940" s="36" t="s">
        <v>73</v>
      </c>
      <c r="E4940" s="36" t="s">
        <v>1174</v>
      </c>
      <c r="F4940" s="42">
        <f>SUMIFS('Sample - Superstore'!R:R,'Sample - Superstore'!$V:$V,$A4940,'Sample - Superstore'!$N:$N,$B4940)</f>
        <v>70.98</v>
      </c>
      <c r="G4940" s="43" t="str">
        <f>IF(OR($F4940&lt;Lower_Limit,$F4940&gt;Upper_Limit),TRUE,IF($F4940&gt;Upper_percentile,"P99",IF($F4940&lt;Lower_percentile,"P01","")))</f>
        <v/>
      </c>
      <c r="H4940" s="44">
        <f>SUMIFS('Sample - Superstore'!S:S,'Sample - Superstore'!$V:$V,$A4940,'Sample - Superstore'!$N:$N,$B4940)</f>
        <v>1</v>
      </c>
      <c r="I4940" s="45">
        <f>SUMIFS('Sample - Superstore'!T:T,'Sample - Superstore'!$V:$V,$A4940,'Sample - Superstore'!$N:$N,$B4940)</f>
        <v>0</v>
      </c>
      <c r="J4940" s="42">
        <f>SUMIFS('Sample - Superstore'!U:U,'Sample - Superstore'!$V:$V,$A4940,'Sample - Superstore'!$N:$N,$B4940)</f>
        <v>20.5842</v>
      </c>
      <c r="N4940" s="40"/>
    </row>
    <row r="4941">
      <c r="A4941" s="41" t="s">
        <v>8642</v>
      </c>
      <c r="B4941" s="36" t="s">
        <v>2091</v>
      </c>
      <c r="C4941" s="36" t="s">
        <v>51</v>
      </c>
      <c r="D4941" s="36" t="s">
        <v>93</v>
      </c>
      <c r="E4941" s="36" t="s">
        <v>2092</v>
      </c>
      <c r="F4941" s="42">
        <f>SUMIFS('Sample - Superstore'!R:R,'Sample - Superstore'!$V:$V,$A4941,'Sample - Superstore'!$N:$N,$B4941)</f>
        <v>5.56</v>
      </c>
      <c r="G4941" s="43" t="str">
        <f>IF(OR($F4941&lt;Lower_Limit,$F4941&gt;Upper_Limit),TRUE,IF($F4941&gt;Upper_percentile,"P99",IF($F4941&lt;Lower_percentile,"P01","")))</f>
        <v/>
      </c>
      <c r="H4941" s="44">
        <f>SUMIFS('Sample - Superstore'!S:S,'Sample - Superstore'!$V:$V,$A4941,'Sample - Superstore'!$N:$N,$B4941)</f>
        <v>2</v>
      </c>
      <c r="I4941" s="45">
        <f>SUMIFS('Sample - Superstore'!T:T,'Sample - Superstore'!$V:$V,$A4941,'Sample - Superstore'!$N:$N,$B4941)</f>
        <v>0</v>
      </c>
      <c r="J4941" s="42">
        <f>SUMIFS('Sample - Superstore'!U:U,'Sample - Superstore'!$V:$V,$A4941,'Sample - Superstore'!$N:$N,$B4941)</f>
        <v>1.4456</v>
      </c>
      <c r="N4941" s="40"/>
    </row>
    <row r="4942">
      <c r="A4942" s="41" t="s">
        <v>8642</v>
      </c>
      <c r="B4942" s="36" t="s">
        <v>1940</v>
      </c>
      <c r="C4942" s="36" t="s">
        <v>51</v>
      </c>
      <c r="D4942" s="36" t="s">
        <v>272</v>
      </c>
      <c r="E4942" s="36" t="s">
        <v>1941</v>
      </c>
      <c r="F4942" s="42">
        <f>SUMIFS('Sample - Superstore'!R:R,'Sample - Superstore'!$V:$V,$A4942,'Sample - Superstore'!$N:$N,$B4942)</f>
        <v>22.93084444</v>
      </c>
      <c r="G4942" s="43" t="str">
        <f>IF(OR($F4942&lt;Lower_Limit,$F4942&gt;Upper_Limit),TRUE,IF($F4942&gt;Upper_percentile,"P99",IF($F4942&lt;Lower_percentile,"P01","")))</f>
        <v/>
      </c>
      <c r="H4942" s="44">
        <f>SUMIFS('Sample - Superstore'!S:S,'Sample - Superstore'!$V:$V,$A4942,'Sample - Superstore'!$N:$N,$B4942)</f>
        <v>5</v>
      </c>
      <c r="I4942" s="45">
        <f>SUMIFS('Sample - Superstore'!T:T,'Sample - Superstore'!$V:$V,$A4942,'Sample - Superstore'!$N:$N,$B4942)</f>
        <v>0.2</v>
      </c>
      <c r="J4942" s="42">
        <f>SUMIFS('Sample - Superstore'!U:U,'Sample - Superstore'!$V:$V,$A4942,'Sample - Superstore'!$N:$N,$B4942)</f>
        <v>6.821625556</v>
      </c>
      <c r="N4942" s="40"/>
    </row>
    <row r="4943">
      <c r="A4943" s="41" t="s">
        <v>8642</v>
      </c>
      <c r="B4943" s="36" t="s">
        <v>3614</v>
      </c>
      <c r="C4943" s="36" t="s">
        <v>51</v>
      </c>
      <c r="D4943" s="36" t="s">
        <v>283</v>
      </c>
      <c r="E4943" s="36" t="s">
        <v>3615</v>
      </c>
      <c r="F4943" s="42">
        <f>SUMIFS('Sample - Superstore'!R:R,'Sample - Superstore'!$V:$V,$A4943,'Sample - Superstore'!$N:$N,$B4943)</f>
        <v>8.62</v>
      </c>
      <c r="G4943" s="43" t="str">
        <f>IF(OR($F4943&lt;Lower_Limit,$F4943&gt;Upper_Limit),TRUE,IF($F4943&gt;Upper_percentile,"P99",IF($F4943&lt;Lower_percentile,"P01","")))</f>
        <v/>
      </c>
      <c r="H4943" s="44">
        <f>SUMIFS('Sample - Superstore'!S:S,'Sample - Superstore'!$V:$V,$A4943,'Sample - Superstore'!$N:$N,$B4943)</f>
        <v>1</v>
      </c>
      <c r="I4943" s="45">
        <f>SUMIFS('Sample - Superstore'!T:T,'Sample - Superstore'!$V:$V,$A4943,'Sample - Superstore'!$N:$N,$B4943)</f>
        <v>0</v>
      </c>
      <c r="J4943" s="42">
        <f>SUMIFS('Sample - Superstore'!U:U,'Sample - Superstore'!$V:$V,$A4943,'Sample - Superstore'!$N:$N,$B4943)</f>
        <v>2.2412</v>
      </c>
      <c r="N4943" s="40"/>
    </row>
    <row r="4944">
      <c r="A4944" s="41" t="s">
        <v>8642</v>
      </c>
      <c r="B4944" s="36" t="s">
        <v>2235</v>
      </c>
      <c r="C4944" s="36" t="s">
        <v>39</v>
      </c>
      <c r="D4944" s="36" t="s">
        <v>40</v>
      </c>
      <c r="E4944" s="36" t="s">
        <v>2236</v>
      </c>
      <c r="F4944" s="42">
        <f>SUMIFS('Sample - Superstore'!R:R,'Sample - Superstore'!$V:$V,$A4944,'Sample - Superstore'!$N:$N,$B4944)</f>
        <v>659.976</v>
      </c>
      <c r="G4944" s="43" t="str">
        <f>IF(OR($F4944&lt;Lower_Limit,$F4944&gt;Upper_Limit),TRUE,IF($F4944&gt;Upper_percentile,"P99",IF($F4944&lt;Lower_percentile,"P01","")))</f>
        <v/>
      </c>
      <c r="H4944" s="44">
        <f>SUMIFS('Sample - Superstore'!S:S,'Sample - Superstore'!$V:$V,$A4944,'Sample - Superstore'!$N:$N,$B4944)</f>
        <v>3</v>
      </c>
      <c r="I4944" s="45">
        <f>SUMIFS('Sample - Superstore'!T:T,'Sample - Superstore'!$V:$V,$A4944,'Sample - Superstore'!$N:$N,$B4944)</f>
        <v>0.2</v>
      </c>
      <c r="J4944" s="42">
        <f>SUMIFS('Sample - Superstore'!U:U,'Sample - Superstore'!$V:$V,$A4944,'Sample - Superstore'!$N:$N,$B4944)</f>
        <v>49.4982</v>
      </c>
      <c r="N4944" s="40"/>
    </row>
    <row r="4945">
      <c r="A4945" s="41" t="s">
        <v>8642</v>
      </c>
      <c r="B4945" s="36" t="s">
        <v>4017</v>
      </c>
      <c r="C4945" s="36" t="s">
        <v>51</v>
      </c>
      <c r="D4945" s="36" t="s">
        <v>124</v>
      </c>
      <c r="E4945" s="36" t="s">
        <v>4018</v>
      </c>
      <c r="F4945" s="42">
        <f>SUMIFS('Sample - Superstore'!R:R,'Sample - Superstore'!$V:$V,$A4945,'Sample - Superstore'!$N:$N,$B4945)</f>
        <v>10.84681481</v>
      </c>
      <c r="G4945" s="43" t="str">
        <f>IF(OR($F4945&lt;Lower_Limit,$F4945&gt;Upper_Limit),TRUE,IF($F4945&gt;Upper_percentile,"P99",IF($F4945&lt;Lower_percentile,"P01","")))</f>
        <v/>
      </c>
      <c r="H4945" s="44">
        <f>SUMIFS('Sample - Superstore'!S:S,'Sample - Superstore'!$V:$V,$A4945,'Sample - Superstore'!$N:$N,$B4945)</f>
        <v>2</v>
      </c>
      <c r="I4945" s="45">
        <f>SUMIFS('Sample - Superstore'!T:T,'Sample - Superstore'!$V:$V,$A4945,'Sample - Superstore'!$N:$N,$B4945)</f>
        <v>0.2</v>
      </c>
      <c r="J4945" s="42">
        <f>SUMIFS('Sample - Superstore'!U:U,'Sample - Superstore'!$V:$V,$A4945,'Sample - Superstore'!$N:$N,$B4945)</f>
        <v>3.38962963</v>
      </c>
      <c r="N4945" s="40"/>
    </row>
    <row r="4946">
      <c r="A4946" s="41" t="s">
        <v>8642</v>
      </c>
      <c r="B4946" s="36" t="s">
        <v>8238</v>
      </c>
      <c r="C4946" s="36" t="s">
        <v>51</v>
      </c>
      <c r="D4946" s="36" t="s">
        <v>52</v>
      </c>
      <c r="E4946" s="36" t="s">
        <v>8239</v>
      </c>
      <c r="F4946" s="42">
        <f>SUMIFS('Sample - Superstore'!R:R,'Sample - Superstore'!$V:$V,$A4946,'Sample - Superstore'!$N:$N,$B4946)</f>
        <v>50.45412346</v>
      </c>
      <c r="G4946" s="43" t="str">
        <f>IF(OR($F4946&lt;Lower_Limit,$F4946&gt;Upper_Limit),TRUE,IF($F4946&gt;Upper_percentile,"P99",IF($F4946&lt;Lower_percentile,"P01","")))</f>
        <v/>
      </c>
      <c r="H4946" s="44">
        <f>SUMIFS('Sample - Superstore'!S:S,'Sample - Superstore'!$V:$V,$A4946,'Sample - Superstore'!$N:$N,$B4946)</f>
        <v>4</v>
      </c>
      <c r="I4946" s="45">
        <f>SUMIFS('Sample - Superstore'!T:T,'Sample - Superstore'!$V:$V,$A4946,'Sample - Superstore'!$N:$N,$B4946)</f>
        <v>0.2</v>
      </c>
      <c r="J4946" s="42">
        <f>SUMIFS('Sample - Superstore'!U:U,'Sample - Superstore'!$V:$V,$A4946,'Sample - Superstore'!$N:$N,$B4946)</f>
        <v>5.045412346</v>
      </c>
      <c r="N4946" s="40"/>
    </row>
    <row r="4947">
      <c r="A4947" s="41" t="s">
        <v>8642</v>
      </c>
      <c r="B4947" s="36" t="s">
        <v>4751</v>
      </c>
      <c r="C4947" s="36" t="s">
        <v>51</v>
      </c>
      <c r="D4947" s="36" t="s">
        <v>93</v>
      </c>
      <c r="E4947" s="36" t="s">
        <v>4752</v>
      </c>
      <c r="F4947" s="42">
        <f>SUMIFS('Sample - Superstore'!R:R,'Sample - Superstore'!$V:$V,$A4947,'Sample - Superstore'!$N:$N,$B4947)</f>
        <v>11.76</v>
      </c>
      <c r="G4947" s="43" t="str">
        <f>IF(OR($F4947&lt;Lower_Limit,$F4947&gt;Upper_Limit),TRUE,IF($F4947&gt;Upper_percentile,"P99",IF($F4947&lt;Lower_percentile,"P01","")))</f>
        <v/>
      </c>
      <c r="H4947" s="44">
        <f>SUMIFS('Sample - Superstore'!S:S,'Sample - Superstore'!$V:$V,$A4947,'Sample - Superstore'!$N:$N,$B4947)</f>
        <v>4</v>
      </c>
      <c r="I4947" s="45">
        <f>SUMIFS('Sample - Superstore'!T:T,'Sample - Superstore'!$V:$V,$A4947,'Sample - Superstore'!$N:$N,$B4947)</f>
        <v>0</v>
      </c>
      <c r="J4947" s="42">
        <f>SUMIFS('Sample - Superstore'!U:U,'Sample - Superstore'!$V:$V,$A4947,'Sample - Superstore'!$N:$N,$B4947)</f>
        <v>3.1752</v>
      </c>
      <c r="N4947" s="40"/>
    </row>
    <row r="4948">
      <c r="A4948" s="41" t="s">
        <v>8642</v>
      </c>
      <c r="B4948" s="36" t="s">
        <v>4703</v>
      </c>
      <c r="C4948" s="36" t="s">
        <v>51</v>
      </c>
      <c r="D4948" s="36" t="s">
        <v>76</v>
      </c>
      <c r="E4948" s="36" t="s">
        <v>4704</v>
      </c>
      <c r="F4948" s="42">
        <f>SUMIFS('Sample - Superstore'!R:R,'Sample - Superstore'!$V:$V,$A4948,'Sample - Superstore'!$N:$N,$B4948)</f>
        <v>40.736</v>
      </c>
      <c r="G4948" s="43" t="str">
        <f>IF(OR($F4948&lt;Lower_Limit,$F4948&gt;Upper_Limit),TRUE,IF($F4948&gt;Upper_percentile,"P99",IF($F4948&lt;Lower_percentile,"P01","")))</f>
        <v/>
      </c>
      <c r="H4948" s="44">
        <f>SUMIFS('Sample - Superstore'!S:S,'Sample - Superstore'!$V:$V,$A4948,'Sample - Superstore'!$N:$N,$B4948)</f>
        <v>2</v>
      </c>
      <c r="I4948" s="45">
        <f>SUMIFS('Sample - Superstore'!T:T,'Sample - Superstore'!$V:$V,$A4948,'Sample - Superstore'!$N:$N,$B4948)</f>
        <v>0.2</v>
      </c>
      <c r="J4948" s="42">
        <f>SUMIFS('Sample - Superstore'!U:U,'Sample - Superstore'!$V:$V,$A4948,'Sample - Superstore'!$N:$N,$B4948)</f>
        <v>14.7668</v>
      </c>
      <c r="N4948" s="40"/>
    </row>
    <row r="4949">
      <c r="A4949" s="41" t="s">
        <v>8642</v>
      </c>
      <c r="B4949" s="36" t="s">
        <v>1864</v>
      </c>
      <c r="C4949" s="36" t="s">
        <v>51</v>
      </c>
      <c r="D4949" s="36" t="s">
        <v>76</v>
      </c>
      <c r="E4949" s="36" t="s">
        <v>1865</v>
      </c>
      <c r="F4949" s="42">
        <f>SUMIFS('Sample - Superstore'!R:R,'Sample - Superstore'!$V:$V,$A4949,'Sample - Superstore'!$N:$N,$B4949)</f>
        <v>150.8</v>
      </c>
      <c r="G4949" s="43" t="str">
        <f>IF(OR($F4949&lt;Lower_Limit,$F4949&gt;Upper_Limit),TRUE,IF($F4949&gt;Upper_percentile,"P99",IF($F4949&lt;Lower_percentile,"P01","")))</f>
        <v/>
      </c>
      <c r="H4949" s="44">
        <f>SUMIFS('Sample - Superstore'!S:S,'Sample - Superstore'!$V:$V,$A4949,'Sample - Superstore'!$N:$N,$B4949)</f>
        <v>5</v>
      </c>
      <c r="I4949" s="45">
        <f>SUMIFS('Sample - Superstore'!T:T,'Sample - Superstore'!$V:$V,$A4949,'Sample - Superstore'!$N:$N,$B4949)</f>
        <v>0.2</v>
      </c>
      <c r="J4949" s="42">
        <f>SUMIFS('Sample - Superstore'!U:U,'Sample - Superstore'!$V:$V,$A4949,'Sample - Superstore'!$N:$N,$B4949)</f>
        <v>56.55</v>
      </c>
      <c r="N4949" s="40"/>
    </row>
    <row r="4950">
      <c r="A4950" s="41" t="s">
        <v>8642</v>
      </c>
      <c r="B4950" s="36" t="s">
        <v>8243</v>
      </c>
      <c r="C4950" s="36" t="s">
        <v>39</v>
      </c>
      <c r="D4950" s="36" t="s">
        <v>446</v>
      </c>
      <c r="E4950" s="36" t="s">
        <v>8244</v>
      </c>
      <c r="F4950" s="42">
        <f>SUMIFS('Sample - Superstore'!R:R,'Sample - Superstore'!$V:$V,$A4950,'Sample - Superstore'!$N:$N,$B4950)</f>
        <v>1039.992</v>
      </c>
      <c r="G4950" s="43" t="str">
        <f>IF(OR($F4950&lt;Lower_Limit,$F4950&gt;Upper_Limit),TRUE,IF($F4950&gt;Upper_percentile,"P99",IF($F4950&lt;Lower_percentile,"P01","")))</f>
        <v/>
      </c>
      <c r="H4950" s="44">
        <f>SUMIFS('Sample - Superstore'!S:S,'Sample - Superstore'!$V:$V,$A4950,'Sample - Superstore'!$N:$N,$B4950)</f>
        <v>1</v>
      </c>
      <c r="I4950" s="45">
        <f>SUMIFS('Sample - Superstore'!T:T,'Sample - Superstore'!$V:$V,$A4950,'Sample - Superstore'!$N:$N,$B4950)</f>
        <v>0.2</v>
      </c>
      <c r="J4950" s="42">
        <f>SUMIFS('Sample - Superstore'!U:U,'Sample - Superstore'!$V:$V,$A4950,'Sample - Superstore'!$N:$N,$B4950)</f>
        <v>103.9992</v>
      </c>
      <c r="N4950" s="40"/>
    </row>
    <row r="4951">
      <c r="A4951" s="41" t="s">
        <v>8642</v>
      </c>
      <c r="B4951" s="36" t="s">
        <v>1696</v>
      </c>
      <c r="C4951" s="36" t="s">
        <v>51</v>
      </c>
      <c r="D4951" s="36" t="s">
        <v>124</v>
      </c>
      <c r="E4951" s="36" t="s">
        <v>1697</v>
      </c>
      <c r="F4951" s="42">
        <f>SUMIFS('Sample - Superstore'!R:R,'Sample - Superstore'!$V:$V,$A4951,'Sample - Superstore'!$N:$N,$B4951)</f>
        <v>51.84</v>
      </c>
      <c r="G4951" s="43" t="str">
        <f>IF(OR($F4951&lt;Lower_Limit,$F4951&gt;Upper_Limit),TRUE,IF($F4951&gt;Upper_percentile,"P99",IF($F4951&lt;Lower_percentile,"P01","")))</f>
        <v/>
      </c>
      <c r="H4951" s="44">
        <f>SUMIFS('Sample - Superstore'!S:S,'Sample - Superstore'!$V:$V,$A4951,'Sample - Superstore'!$N:$N,$B4951)</f>
        <v>8</v>
      </c>
      <c r="I4951" s="45">
        <f>SUMIFS('Sample - Superstore'!T:T,'Sample - Superstore'!$V:$V,$A4951,'Sample - Superstore'!$N:$N,$B4951)</f>
        <v>0</v>
      </c>
      <c r="J4951" s="42">
        <f>SUMIFS('Sample - Superstore'!U:U,'Sample - Superstore'!$V:$V,$A4951,'Sample - Superstore'!$N:$N,$B4951)</f>
        <v>24.8832</v>
      </c>
      <c r="N4951" s="40"/>
    </row>
    <row r="4952">
      <c r="A4952" s="41" t="s">
        <v>8642</v>
      </c>
      <c r="B4952" s="36" t="s">
        <v>2188</v>
      </c>
      <c r="C4952" s="36" t="s">
        <v>39</v>
      </c>
      <c r="D4952" s="36" t="s">
        <v>40</v>
      </c>
      <c r="E4952" s="36" t="s">
        <v>2189</v>
      </c>
      <c r="F4952" s="42">
        <f>SUMIFS('Sample - Superstore'!R:R,'Sample - Superstore'!$V:$V,$A4952,'Sample - Superstore'!$N:$N,$B4952)</f>
        <v>70.84325926</v>
      </c>
      <c r="G4952" s="43" t="str">
        <f>IF(OR($F4952&lt;Lower_Limit,$F4952&gt;Upper_Limit),TRUE,IF($F4952&gt;Upper_percentile,"P99",IF($F4952&lt;Lower_percentile,"P01","")))</f>
        <v/>
      </c>
      <c r="H4952" s="44">
        <f>SUMIFS('Sample - Superstore'!S:S,'Sample - Superstore'!$V:$V,$A4952,'Sample - Superstore'!$N:$N,$B4952)</f>
        <v>3</v>
      </c>
      <c r="I4952" s="45">
        <f>SUMIFS('Sample - Superstore'!T:T,'Sample - Superstore'!$V:$V,$A4952,'Sample - Superstore'!$N:$N,$B4952)</f>
        <v>0.2</v>
      </c>
      <c r="J4952" s="42">
        <f>SUMIFS('Sample - Superstore'!U:U,'Sample - Superstore'!$V:$V,$A4952,'Sample - Superstore'!$N:$N,$B4952)</f>
        <v>-15.93973333</v>
      </c>
      <c r="N4952" s="40"/>
    </row>
    <row r="4953">
      <c r="A4953" s="41" t="s">
        <v>8642</v>
      </c>
      <c r="B4953" s="36" t="s">
        <v>2475</v>
      </c>
      <c r="C4953" s="36" t="s">
        <v>51</v>
      </c>
      <c r="D4953" s="36" t="s">
        <v>93</v>
      </c>
      <c r="E4953" s="36" t="s">
        <v>2476</v>
      </c>
      <c r="F4953" s="42">
        <f>SUMIFS('Sample - Superstore'!R:R,'Sample - Superstore'!$V:$V,$A4953,'Sample - Superstore'!$N:$N,$B4953)</f>
        <v>45.86714074</v>
      </c>
      <c r="G4953" s="43" t="str">
        <f>IF(OR($F4953&lt;Lower_Limit,$F4953&gt;Upper_Limit),TRUE,IF($F4953&gt;Upper_percentile,"P99",IF($F4953&lt;Lower_percentile,"P01","")))</f>
        <v/>
      </c>
      <c r="H4953" s="44">
        <f>SUMIFS('Sample - Superstore'!S:S,'Sample - Superstore'!$V:$V,$A4953,'Sample - Superstore'!$N:$N,$B4953)</f>
        <v>8</v>
      </c>
      <c r="I4953" s="45">
        <f>SUMIFS('Sample - Superstore'!T:T,'Sample - Superstore'!$V:$V,$A4953,'Sample - Superstore'!$N:$N,$B4953)</f>
        <v>0.2</v>
      </c>
      <c r="J4953" s="42">
        <f>SUMIFS('Sample - Superstore'!U:U,'Sample - Superstore'!$V:$V,$A4953,'Sample - Superstore'!$N:$N,$B4953)</f>
        <v>2.866696296</v>
      </c>
      <c r="N4953" s="40"/>
    </row>
    <row r="4954">
      <c r="A4954" s="41" t="s">
        <v>8642</v>
      </c>
      <c r="B4954" s="36" t="s">
        <v>7501</v>
      </c>
      <c r="C4954" s="36" t="s">
        <v>39</v>
      </c>
      <c r="D4954" s="36" t="s">
        <v>61</v>
      </c>
      <c r="E4954" s="36" t="s">
        <v>7502</v>
      </c>
      <c r="F4954" s="42">
        <f>SUMIFS('Sample - Superstore'!R:R,'Sample - Superstore'!$V:$V,$A4954,'Sample - Superstore'!$N:$N,$B4954)</f>
        <v>22.80158427</v>
      </c>
      <c r="G4954" s="43" t="str">
        <f>IF(OR($F4954&lt;Lower_Limit,$F4954&gt;Upper_Limit),TRUE,IF($F4954&gt;Upper_percentile,"P99",IF($F4954&lt;Lower_percentile,"P01","")))</f>
        <v/>
      </c>
      <c r="H4954" s="44">
        <f>SUMIFS('Sample - Superstore'!S:S,'Sample - Superstore'!$V:$V,$A4954,'Sample - Superstore'!$N:$N,$B4954)</f>
        <v>8</v>
      </c>
      <c r="I4954" s="45">
        <f>SUMIFS('Sample - Superstore'!T:T,'Sample - Superstore'!$V:$V,$A4954,'Sample - Superstore'!$N:$N,$B4954)</f>
        <v>0.2</v>
      </c>
      <c r="J4954" s="42">
        <f>SUMIFS('Sample - Superstore'!U:U,'Sample - Superstore'!$V:$V,$A4954,'Sample - Superstore'!$N:$N,$B4954)</f>
        <v>5.415376265</v>
      </c>
      <c r="N4954" s="40"/>
    </row>
    <row r="4955">
      <c r="A4955" s="41" t="s">
        <v>8642</v>
      </c>
      <c r="B4955" s="36" t="s">
        <v>8248</v>
      </c>
      <c r="C4955" s="36" t="s">
        <v>39</v>
      </c>
      <c r="D4955" s="36" t="s">
        <v>40</v>
      </c>
      <c r="E4955" s="36" t="s">
        <v>8249</v>
      </c>
      <c r="F4955" s="42">
        <f>SUMIFS('Sample - Superstore'!R:R,'Sample - Superstore'!$V:$V,$A4955,'Sample - Superstore'!$N:$N,$B4955)</f>
        <v>8.562375575</v>
      </c>
      <c r="G4955" s="43" t="str">
        <f>IF(OR($F4955&lt;Lower_Limit,$F4955&gt;Upper_Limit),TRUE,IF($F4955&gt;Upper_percentile,"P99",IF($F4955&lt;Lower_percentile,"P01","")))</f>
        <v/>
      </c>
      <c r="H4955" s="44">
        <f>SUMIFS('Sample - Superstore'!S:S,'Sample - Superstore'!$V:$V,$A4955,'Sample - Superstore'!$N:$N,$B4955)</f>
        <v>1</v>
      </c>
      <c r="I4955" s="45">
        <f>SUMIFS('Sample - Superstore'!T:T,'Sample - Superstore'!$V:$V,$A4955,'Sample - Superstore'!$N:$N,$B4955)</f>
        <v>0.2</v>
      </c>
      <c r="J4955" s="42">
        <f>SUMIFS('Sample - Superstore'!U:U,'Sample - Superstore'!$V:$V,$A4955,'Sample - Superstore'!$N:$N,$B4955)</f>
        <v>0.6421781681</v>
      </c>
      <c r="N4955" s="40"/>
    </row>
    <row r="4956">
      <c r="A4956" s="41" t="s">
        <v>8642</v>
      </c>
      <c r="B4956" s="36" t="s">
        <v>3645</v>
      </c>
      <c r="C4956" s="36" t="s">
        <v>51</v>
      </c>
      <c r="D4956" s="36" t="s">
        <v>93</v>
      </c>
      <c r="E4956" s="36" t="s">
        <v>3646</v>
      </c>
      <c r="F4956" s="42">
        <f>SUMIFS('Sample - Superstore'!R:R,'Sample - Superstore'!$V:$V,$A4956,'Sample - Superstore'!$N:$N,$B4956)</f>
        <v>1.009579242</v>
      </c>
      <c r="G4956" s="43" t="str">
        <f>IF(OR($F4956&lt;Lower_Limit,$F4956&gt;Upper_Limit),TRUE,IF($F4956&gt;Upper_percentile,"P99",IF($F4956&lt;Lower_percentile,"P01","")))</f>
        <v>P01</v>
      </c>
      <c r="H4956" s="44">
        <f>SUMIFS('Sample - Superstore'!S:S,'Sample - Superstore'!$V:$V,$A4956,'Sample - Superstore'!$N:$N,$B4956)</f>
        <v>1</v>
      </c>
      <c r="I4956" s="45">
        <f>SUMIFS('Sample - Superstore'!T:T,'Sample - Superstore'!$V:$V,$A4956,'Sample - Superstore'!$N:$N,$B4956)</f>
        <v>0.2</v>
      </c>
      <c r="J4956" s="42">
        <f>SUMIFS('Sample - Superstore'!U:U,'Sample - Superstore'!$V:$V,$A4956,'Sample - Superstore'!$N:$N,$B4956)</f>
        <v>0.3281132537</v>
      </c>
      <c r="N4956" s="40"/>
    </row>
    <row r="4957">
      <c r="A4957" s="41" t="s">
        <v>8642</v>
      </c>
      <c r="B4957" s="36" t="s">
        <v>2051</v>
      </c>
      <c r="C4957" s="36" t="s">
        <v>35</v>
      </c>
      <c r="D4957" s="36" t="s">
        <v>121</v>
      </c>
      <c r="E4957" s="36" t="s">
        <v>2052</v>
      </c>
      <c r="F4957" s="42">
        <f>SUMIFS('Sample - Superstore'!R:R,'Sample - Superstore'!$V:$V,$A4957,'Sample - Superstore'!$N:$N,$B4957)</f>
        <v>30.89623704</v>
      </c>
      <c r="G4957" s="43" t="str">
        <f>IF(OR($F4957&lt;Lower_Limit,$F4957&gt;Upper_Limit),TRUE,IF($F4957&gt;Upper_percentile,"P99",IF($F4957&lt;Lower_percentile,"P01","")))</f>
        <v/>
      </c>
      <c r="H4957" s="44">
        <f>SUMIFS('Sample - Superstore'!S:S,'Sample - Superstore'!$V:$V,$A4957,'Sample - Superstore'!$N:$N,$B4957)</f>
        <v>9</v>
      </c>
      <c r="I4957" s="45">
        <f>SUMIFS('Sample - Superstore'!T:T,'Sample - Superstore'!$V:$V,$A4957,'Sample - Superstore'!$N:$N,$B4957)</f>
        <v>0.2</v>
      </c>
      <c r="J4957" s="42">
        <f>SUMIFS('Sample - Superstore'!U:U,'Sample - Superstore'!$V:$V,$A4957,'Sample - Superstore'!$N:$N,$B4957)</f>
        <v>9.268871111</v>
      </c>
      <c r="N4957" s="40"/>
    </row>
    <row r="4958">
      <c r="A4958" s="41" t="s">
        <v>8642</v>
      </c>
      <c r="B4958" s="36" t="s">
        <v>2364</v>
      </c>
      <c r="C4958" s="36" t="s">
        <v>51</v>
      </c>
      <c r="D4958" s="36" t="s">
        <v>76</v>
      </c>
      <c r="E4958" s="36" t="s">
        <v>2365</v>
      </c>
      <c r="F4958" s="42">
        <f>SUMIFS('Sample - Superstore'!R:R,'Sample - Superstore'!$V:$V,$A4958,'Sample - Superstore'!$N:$N,$B4958)</f>
        <v>9.604967901</v>
      </c>
      <c r="G4958" s="43" t="str">
        <f>IF(OR($F4958&lt;Lower_Limit,$F4958&gt;Upper_Limit),TRUE,IF($F4958&gt;Upper_percentile,"P99",IF($F4958&lt;Lower_percentile,"P01","")))</f>
        <v/>
      </c>
      <c r="H4958" s="44">
        <f>SUMIFS('Sample - Superstore'!S:S,'Sample - Superstore'!$V:$V,$A4958,'Sample - Superstore'!$N:$N,$B4958)</f>
        <v>1</v>
      </c>
      <c r="I4958" s="45">
        <f>SUMIFS('Sample - Superstore'!T:T,'Sample - Superstore'!$V:$V,$A4958,'Sample - Superstore'!$N:$N,$B4958)</f>
        <v>0.7</v>
      </c>
      <c r="J4958" s="42">
        <f>SUMIFS('Sample - Superstore'!U:U,'Sample - Superstore'!$V:$V,$A4958,'Sample - Superstore'!$N:$N,$B4958)</f>
        <v>-7.683974321</v>
      </c>
      <c r="N4958" s="40"/>
    </row>
    <row r="4959">
      <c r="A4959" s="41" t="s">
        <v>8642</v>
      </c>
      <c r="B4959" s="36" t="s">
        <v>4481</v>
      </c>
      <c r="C4959" s="36" t="s">
        <v>35</v>
      </c>
      <c r="D4959" s="36" t="s">
        <v>121</v>
      </c>
      <c r="E4959" s="36" t="s">
        <v>4482</v>
      </c>
      <c r="F4959" s="42">
        <f>SUMIFS('Sample - Superstore'!R:R,'Sample - Superstore'!$V:$V,$A4959,'Sample - Superstore'!$N:$N,$B4959)</f>
        <v>8.304776955</v>
      </c>
      <c r="G4959" s="43" t="str">
        <f>IF(OR($F4959&lt;Lower_Limit,$F4959&gt;Upper_Limit),TRUE,IF($F4959&gt;Upper_percentile,"P99",IF($F4959&lt;Lower_percentile,"P01","")))</f>
        <v/>
      </c>
      <c r="H4959" s="44">
        <f>SUMIFS('Sample - Superstore'!S:S,'Sample - Superstore'!$V:$V,$A4959,'Sample - Superstore'!$N:$N,$B4959)</f>
        <v>1</v>
      </c>
      <c r="I4959" s="45">
        <f>SUMIFS('Sample - Superstore'!T:T,'Sample - Superstore'!$V:$V,$A4959,'Sample - Superstore'!$N:$N,$B4959)</f>
        <v>0.6</v>
      </c>
      <c r="J4959" s="42">
        <f>SUMIFS('Sample - Superstore'!U:U,'Sample - Superstore'!$V:$V,$A4959,'Sample - Superstore'!$N:$N,$B4959)</f>
        <v>-5.190485597</v>
      </c>
      <c r="N4959" s="40"/>
    </row>
    <row r="4960">
      <c r="A4960" s="41" t="s">
        <v>8642</v>
      </c>
      <c r="B4960" s="36" t="s">
        <v>5991</v>
      </c>
      <c r="C4960" s="36" t="s">
        <v>39</v>
      </c>
      <c r="D4960" s="36" t="s">
        <v>40</v>
      </c>
      <c r="E4960" s="36" t="s">
        <v>5992</v>
      </c>
      <c r="F4960" s="42">
        <f>SUMIFS('Sample - Superstore'!R:R,'Sample - Superstore'!$V:$V,$A4960,'Sample - Superstore'!$N:$N,$B4960)</f>
        <v>285.7131062</v>
      </c>
      <c r="G4960" s="43" t="str">
        <f>IF(OR($F4960&lt;Lower_Limit,$F4960&gt;Upper_Limit),TRUE,IF($F4960&gt;Upper_percentile,"P99",IF($F4960&lt;Lower_percentile,"P01","")))</f>
        <v/>
      </c>
      <c r="H4960" s="44">
        <f>SUMIFS('Sample - Superstore'!S:S,'Sample - Superstore'!$V:$V,$A4960,'Sample - Superstore'!$N:$N,$B4960)</f>
        <v>2</v>
      </c>
      <c r="I4960" s="45">
        <f>SUMIFS('Sample - Superstore'!T:T,'Sample - Superstore'!$V:$V,$A4960,'Sample - Superstore'!$N:$N,$B4960)</f>
        <v>0.2</v>
      </c>
      <c r="J4960" s="42">
        <f>SUMIFS('Sample - Superstore'!U:U,'Sample - Superstore'!$V:$V,$A4960,'Sample - Superstore'!$N:$N,$B4960)</f>
        <v>21.42848296</v>
      </c>
      <c r="N4960" s="40"/>
    </row>
    <row r="4961">
      <c r="A4961" s="41" t="s">
        <v>8642</v>
      </c>
      <c r="B4961" s="36" t="s">
        <v>2802</v>
      </c>
      <c r="C4961" s="36" t="s">
        <v>39</v>
      </c>
      <c r="D4961" s="36" t="s">
        <v>40</v>
      </c>
      <c r="E4961" s="36" t="s">
        <v>2803</v>
      </c>
      <c r="F4961" s="42">
        <f>SUMIFS('Sample - Superstore'!R:R,'Sample - Superstore'!$V:$V,$A4961,'Sample - Superstore'!$N:$N,$B4961)</f>
        <v>251.7642469</v>
      </c>
      <c r="G4961" s="43" t="str">
        <f>IF(OR($F4961&lt;Lower_Limit,$F4961&gt;Upper_Limit),TRUE,IF($F4961&gt;Upper_percentile,"P99",IF($F4961&lt;Lower_percentile,"P01","")))</f>
        <v/>
      </c>
      <c r="H4961" s="44">
        <f>SUMIFS('Sample - Superstore'!S:S,'Sample - Superstore'!$V:$V,$A4961,'Sample - Superstore'!$N:$N,$B4961)</f>
        <v>5</v>
      </c>
      <c r="I4961" s="45">
        <f>SUMIFS('Sample - Superstore'!T:T,'Sample - Superstore'!$V:$V,$A4961,'Sample - Superstore'!$N:$N,$B4961)</f>
        <v>0.2</v>
      </c>
      <c r="J4961" s="42">
        <f>SUMIFS('Sample - Superstore'!U:U,'Sample - Superstore'!$V:$V,$A4961,'Sample - Superstore'!$N:$N,$B4961)</f>
        <v>25.17642469</v>
      </c>
      <c r="N4961" s="40"/>
    </row>
    <row r="4962">
      <c r="A4962" s="41" t="s">
        <v>8642</v>
      </c>
      <c r="B4962" s="36" t="s">
        <v>6021</v>
      </c>
      <c r="C4962" s="36" t="s">
        <v>51</v>
      </c>
      <c r="D4962" s="36" t="s">
        <v>635</v>
      </c>
      <c r="E4962" s="36" t="s">
        <v>1319</v>
      </c>
      <c r="F4962" s="42">
        <f>SUMIFS('Sample - Superstore'!R:R,'Sample - Superstore'!$V:$V,$A4962,'Sample - Superstore'!$N:$N,$B4962)</f>
        <v>5.601613169</v>
      </c>
      <c r="G4962" s="43" t="str">
        <f>IF(OR($F4962&lt;Lower_Limit,$F4962&gt;Upper_Limit),TRUE,IF($F4962&gt;Upper_percentile,"P99",IF($F4962&lt;Lower_percentile,"P01","")))</f>
        <v/>
      </c>
      <c r="H4962" s="44">
        <f>SUMIFS('Sample - Superstore'!S:S,'Sample - Superstore'!$V:$V,$A4962,'Sample - Superstore'!$N:$N,$B4962)</f>
        <v>2</v>
      </c>
      <c r="I4962" s="45">
        <f>SUMIFS('Sample - Superstore'!T:T,'Sample - Superstore'!$V:$V,$A4962,'Sample - Superstore'!$N:$N,$B4962)</f>
        <v>0</v>
      </c>
      <c r="J4962" s="42">
        <f>SUMIFS('Sample - Superstore'!U:U,'Sample - Superstore'!$V:$V,$A4962,'Sample - Superstore'!$N:$N,$B4962)</f>
        <v>0.2240645267</v>
      </c>
      <c r="N4962" s="40"/>
    </row>
    <row r="4963">
      <c r="A4963" s="41" t="s">
        <v>8642</v>
      </c>
      <c r="B4963" s="36" t="s">
        <v>226</v>
      </c>
      <c r="C4963" s="36" t="s">
        <v>51</v>
      </c>
      <c r="D4963" s="36" t="s">
        <v>124</v>
      </c>
      <c r="E4963" s="36" t="s">
        <v>227</v>
      </c>
      <c r="F4963" s="42">
        <f>SUMIFS('Sample - Superstore'!R:R,'Sample - Superstore'!$V:$V,$A4963,'Sample - Superstore'!$N:$N,$B4963)</f>
        <v>13.73166091</v>
      </c>
      <c r="G4963" s="43" t="str">
        <f>IF(OR($F4963&lt;Lower_Limit,$F4963&gt;Upper_Limit),TRUE,IF($F4963&gt;Upper_percentile,"P99",IF($F4963&lt;Lower_percentile,"P01","")))</f>
        <v/>
      </c>
      <c r="H4963" s="44">
        <f>SUMIFS('Sample - Superstore'!S:S,'Sample - Superstore'!$V:$V,$A4963,'Sample - Superstore'!$N:$N,$B4963)</f>
        <v>2</v>
      </c>
      <c r="I4963" s="45">
        <f>SUMIFS('Sample - Superstore'!T:T,'Sample - Superstore'!$V:$V,$A4963,'Sample - Superstore'!$N:$N,$B4963)</f>
        <v>0.2</v>
      </c>
      <c r="J4963" s="42">
        <f>SUMIFS('Sample - Superstore'!U:U,'Sample - Superstore'!$V:$V,$A4963,'Sample - Superstore'!$N:$N,$B4963)</f>
        <v>4.806081317</v>
      </c>
      <c r="N4963" s="40"/>
    </row>
    <row r="4964">
      <c r="A4964" s="41" t="s">
        <v>8642</v>
      </c>
      <c r="B4964" s="36" t="s">
        <v>4764</v>
      </c>
      <c r="C4964" s="36" t="s">
        <v>51</v>
      </c>
      <c r="D4964" s="36" t="s">
        <v>124</v>
      </c>
      <c r="E4964" s="36" t="s">
        <v>4765</v>
      </c>
      <c r="F4964" s="42">
        <f>SUMIFS('Sample - Superstore'!R:R,'Sample - Superstore'!$V:$V,$A4964,'Sample - Superstore'!$N:$N,$B4964)</f>
        <v>46.62186667</v>
      </c>
      <c r="G4964" s="43" t="str">
        <f>IF(OR($F4964&lt;Lower_Limit,$F4964&gt;Upper_Limit),TRUE,IF($F4964&gt;Upper_percentile,"P99",IF($F4964&lt;Lower_percentile,"P01","")))</f>
        <v/>
      </c>
      <c r="H4964" s="44">
        <f>SUMIFS('Sample - Superstore'!S:S,'Sample - Superstore'!$V:$V,$A4964,'Sample - Superstore'!$N:$N,$B4964)</f>
        <v>7</v>
      </c>
      <c r="I4964" s="45">
        <f>SUMIFS('Sample - Superstore'!T:T,'Sample - Superstore'!$V:$V,$A4964,'Sample - Superstore'!$N:$N,$B4964)</f>
        <v>0.2</v>
      </c>
      <c r="J4964" s="42">
        <f>SUMIFS('Sample - Superstore'!U:U,'Sample - Superstore'!$V:$V,$A4964,'Sample - Superstore'!$N:$N,$B4964)</f>
        <v>16.31765333</v>
      </c>
      <c r="N4964" s="40"/>
    </row>
    <row r="4965">
      <c r="A4965" s="41" t="s">
        <v>8642</v>
      </c>
      <c r="B4965" s="36" t="s">
        <v>1755</v>
      </c>
      <c r="C4965" s="36" t="s">
        <v>51</v>
      </c>
      <c r="D4965" s="36" t="s">
        <v>124</v>
      </c>
      <c r="E4965" s="36" t="s">
        <v>1756</v>
      </c>
      <c r="F4965" s="42">
        <f>SUMIFS('Sample - Superstore'!R:R,'Sample - Superstore'!$V:$V,$A4965,'Sample - Superstore'!$N:$N,$B4965)</f>
        <v>100.6029169</v>
      </c>
      <c r="G4965" s="43" t="str">
        <f>IF(OR($F4965&lt;Lower_Limit,$F4965&gt;Upper_Limit),TRUE,IF($F4965&gt;Upper_percentile,"P99",IF($F4965&lt;Lower_percentile,"P01","")))</f>
        <v/>
      </c>
      <c r="H4965" s="44">
        <f>SUMIFS('Sample - Superstore'!S:S,'Sample - Superstore'!$V:$V,$A4965,'Sample - Superstore'!$N:$N,$B4965)</f>
        <v>2</v>
      </c>
      <c r="I4965" s="45">
        <f>SUMIFS('Sample - Superstore'!T:T,'Sample - Superstore'!$V:$V,$A4965,'Sample - Superstore'!$N:$N,$B4965)</f>
        <v>0.2</v>
      </c>
      <c r="J4965" s="42">
        <f>SUMIFS('Sample - Superstore'!U:U,'Sample - Superstore'!$V:$V,$A4965,'Sample - Superstore'!$N:$N,$B4965)</f>
        <v>37.72609383</v>
      </c>
      <c r="N4965" s="40"/>
    </row>
    <row r="4966">
      <c r="A4966" s="41" t="s">
        <v>8642</v>
      </c>
      <c r="B4966" s="36" t="s">
        <v>3979</v>
      </c>
      <c r="C4966" s="36" t="s">
        <v>35</v>
      </c>
      <c r="D4966" s="36" t="s">
        <v>73</v>
      </c>
      <c r="E4966" s="36" t="s">
        <v>3980</v>
      </c>
      <c r="F4966" s="42">
        <f>SUMIFS('Sample - Superstore'!R:R,'Sample - Superstore'!$V:$V,$A4966,'Sample - Superstore'!$N:$N,$B4966)</f>
        <v>164.1748025</v>
      </c>
      <c r="G4966" s="43" t="str">
        <f>IF(OR($F4966&lt;Lower_Limit,$F4966&gt;Upper_Limit),TRUE,IF($F4966&gt;Upper_percentile,"P99",IF($F4966&lt;Lower_percentile,"P01","")))</f>
        <v/>
      </c>
      <c r="H4966" s="44">
        <f>SUMIFS('Sample - Superstore'!S:S,'Sample - Superstore'!$V:$V,$A4966,'Sample - Superstore'!$N:$N,$B4966)</f>
        <v>1</v>
      </c>
      <c r="I4966" s="45">
        <f>SUMIFS('Sample - Superstore'!T:T,'Sample - Superstore'!$V:$V,$A4966,'Sample - Superstore'!$N:$N,$B4966)</f>
        <v>0.3</v>
      </c>
      <c r="J4966" s="42">
        <f>SUMIFS('Sample - Superstore'!U:U,'Sample - Superstore'!$V:$V,$A4966,'Sample - Superstore'!$N:$N,$B4966)</f>
        <v>-39.87102346</v>
      </c>
      <c r="N4966" s="40"/>
    </row>
    <row r="4967">
      <c r="A4967" s="41" t="s">
        <v>8642</v>
      </c>
      <c r="B4967" s="36" t="s">
        <v>1513</v>
      </c>
      <c r="C4967" s="36" t="s">
        <v>51</v>
      </c>
      <c r="D4967" s="36" t="s">
        <v>76</v>
      </c>
      <c r="E4967" s="36" t="s">
        <v>1514</v>
      </c>
      <c r="F4967" s="42">
        <f>SUMIFS('Sample - Superstore'!R:R,'Sample - Superstore'!$V:$V,$A4967,'Sample - Superstore'!$N:$N,$B4967)</f>
        <v>7.842258436</v>
      </c>
      <c r="G4967" s="43" t="str">
        <f>IF(OR($F4967&lt;Lower_Limit,$F4967&gt;Upper_Limit),TRUE,IF($F4967&gt;Upper_percentile,"P99",IF($F4967&lt;Lower_percentile,"P01","")))</f>
        <v/>
      </c>
      <c r="H4967" s="44">
        <f>SUMIFS('Sample - Superstore'!S:S,'Sample - Superstore'!$V:$V,$A4967,'Sample - Superstore'!$N:$N,$B4967)</f>
        <v>2</v>
      </c>
      <c r="I4967" s="45">
        <f>SUMIFS('Sample - Superstore'!T:T,'Sample - Superstore'!$V:$V,$A4967,'Sample - Superstore'!$N:$N,$B4967)</f>
        <v>0.8</v>
      </c>
      <c r="J4967" s="42">
        <f>SUMIFS('Sample - Superstore'!U:U,'Sample - Superstore'!$V:$V,$A4967,'Sample - Superstore'!$N:$N,$B4967)</f>
        <v>-11.76338765</v>
      </c>
      <c r="N4967" s="40"/>
    </row>
    <row r="4968">
      <c r="A4968" s="41" t="s">
        <v>8642</v>
      </c>
      <c r="B4968" s="36" t="s">
        <v>265</v>
      </c>
      <c r="C4968" s="36" t="s">
        <v>35</v>
      </c>
      <c r="D4968" s="36" t="s">
        <v>263</v>
      </c>
      <c r="E4968" s="36" t="s">
        <v>266</v>
      </c>
      <c r="F4968" s="42">
        <f>SUMIFS('Sample - Superstore'!R:R,'Sample - Superstore'!$V:$V,$A4968,'Sample - Superstore'!$N:$N,$B4968)</f>
        <v>1256.0012</v>
      </c>
      <c r="G4968" s="43" t="str">
        <f>IF(OR($F4968&lt;Lower_Limit,$F4968&gt;Upper_Limit),TRUE,IF($F4968&gt;Upper_percentile,"P99",IF($F4968&lt;Lower_percentile,"P01","")))</f>
        <v/>
      </c>
      <c r="H4968" s="44">
        <f>SUMIFS('Sample - Superstore'!S:S,'Sample - Superstore'!$V:$V,$A4968,'Sample - Superstore'!$N:$N,$B4968)</f>
        <v>6</v>
      </c>
      <c r="I4968" s="45">
        <f>SUMIFS('Sample - Superstore'!T:T,'Sample - Superstore'!$V:$V,$A4968,'Sample - Superstore'!$N:$N,$B4968)</f>
        <v>0.1</v>
      </c>
      <c r="J4968" s="42">
        <f>SUMIFS('Sample - Superstore'!U:U,'Sample - Superstore'!$V:$V,$A4968,'Sample - Superstore'!$N:$N,$B4968)</f>
        <v>223.2891022</v>
      </c>
      <c r="N4968" s="40"/>
    </row>
    <row r="4969">
      <c r="A4969" s="41" t="s">
        <v>8642</v>
      </c>
      <c r="B4969" s="36" t="s">
        <v>7434</v>
      </c>
      <c r="C4969" s="36" t="s">
        <v>39</v>
      </c>
      <c r="D4969" s="36" t="s">
        <v>40</v>
      </c>
      <c r="E4969" s="36" t="s">
        <v>7435</v>
      </c>
      <c r="F4969" s="42">
        <f>SUMIFS('Sample - Superstore'!R:R,'Sample - Superstore'!$V:$V,$A4969,'Sample - Superstore'!$N:$N,$B4969)</f>
        <v>24.12846744</v>
      </c>
      <c r="G4969" s="43" t="str">
        <f>IF(OR($F4969&lt;Lower_Limit,$F4969&gt;Upper_Limit),TRUE,IF($F4969&gt;Upper_percentile,"P99",IF($F4969&lt;Lower_percentile,"P01","")))</f>
        <v/>
      </c>
      <c r="H4969" s="44">
        <f>SUMIFS('Sample - Superstore'!S:S,'Sample - Superstore'!$V:$V,$A4969,'Sample - Superstore'!$N:$N,$B4969)</f>
        <v>2</v>
      </c>
      <c r="I4969" s="45">
        <f>SUMIFS('Sample - Superstore'!T:T,'Sample - Superstore'!$V:$V,$A4969,'Sample - Superstore'!$N:$N,$B4969)</f>
        <v>0</v>
      </c>
      <c r="J4969" s="42">
        <f>SUMIFS('Sample - Superstore'!U:U,'Sample - Superstore'!$V:$V,$A4969,'Sample - Superstore'!$N:$N,$B4969)</f>
        <v>12.06423372</v>
      </c>
      <c r="N4969" s="40"/>
    </row>
    <row r="4970">
      <c r="A4970" s="41" t="s">
        <v>8642</v>
      </c>
      <c r="B4970" s="36" t="s">
        <v>3889</v>
      </c>
      <c r="C4970" s="36" t="s">
        <v>51</v>
      </c>
      <c r="D4970" s="36" t="s">
        <v>76</v>
      </c>
      <c r="E4970" s="36" t="s">
        <v>3890</v>
      </c>
      <c r="F4970" s="42">
        <f>SUMIFS('Sample - Superstore'!R:R,'Sample - Superstore'!$V:$V,$A4970,'Sample - Superstore'!$N:$N,$B4970)</f>
        <v>99.65016621</v>
      </c>
      <c r="G4970" s="43" t="str">
        <f>IF(OR($F4970&lt;Lower_Limit,$F4970&gt;Upper_Limit),TRUE,IF($F4970&gt;Upper_percentile,"P99",IF($F4970&lt;Lower_percentile,"P01","")))</f>
        <v/>
      </c>
      <c r="H4970" s="44">
        <f>SUMIFS('Sample - Superstore'!S:S,'Sample - Superstore'!$V:$V,$A4970,'Sample - Superstore'!$N:$N,$B4970)</f>
        <v>8</v>
      </c>
      <c r="I4970" s="45">
        <f>SUMIFS('Sample - Superstore'!T:T,'Sample - Superstore'!$V:$V,$A4970,'Sample - Superstore'!$N:$N,$B4970)</f>
        <v>0</v>
      </c>
      <c r="J4970" s="42">
        <f>SUMIFS('Sample - Superstore'!U:U,'Sample - Superstore'!$V:$V,$A4970,'Sample - Superstore'!$N:$N,$B4970)</f>
        <v>47.83207978</v>
      </c>
      <c r="N4970" s="40"/>
    </row>
    <row r="4971">
      <c r="A4971" s="41" t="s">
        <v>8642</v>
      </c>
      <c r="B4971" s="36" t="s">
        <v>394</v>
      </c>
      <c r="C4971" s="36" t="s">
        <v>51</v>
      </c>
      <c r="D4971" s="36" t="s">
        <v>76</v>
      </c>
      <c r="E4971" s="36" t="s">
        <v>395</v>
      </c>
      <c r="F4971" s="42">
        <f>SUMIFS('Sample - Superstore'!R:R,'Sample - Superstore'!$V:$V,$A4971,'Sample - Superstore'!$N:$N,$B4971)</f>
        <v>0.8837656105</v>
      </c>
      <c r="G4971" s="43" t="str">
        <f>IF(OR($F4971&lt;Lower_Limit,$F4971&gt;Upper_Limit),TRUE,IF($F4971&gt;Upper_percentile,"P99",IF($F4971&lt;Lower_percentile,"P01","")))</f>
        <v>P01</v>
      </c>
      <c r="H4971" s="44">
        <f>SUMIFS('Sample - Superstore'!S:S,'Sample - Superstore'!$V:$V,$A4971,'Sample - Superstore'!$N:$N,$B4971)</f>
        <v>1</v>
      </c>
      <c r="I4971" s="45">
        <f>SUMIFS('Sample - Superstore'!T:T,'Sample - Superstore'!$V:$V,$A4971,'Sample - Superstore'!$N:$N,$B4971)</f>
        <v>0</v>
      </c>
      <c r="J4971" s="42">
        <f>SUMIFS('Sample - Superstore'!U:U,'Sample - Superstore'!$V:$V,$A4971,'Sample - Superstore'!$N:$N,$B4971)</f>
        <v>0.4330451491</v>
      </c>
      <c r="N4971" s="40"/>
    </row>
    <row r="4972">
      <c r="A4972" s="41" t="s">
        <v>8642</v>
      </c>
      <c r="B4972" s="36" t="s">
        <v>328</v>
      </c>
      <c r="C4972" s="36" t="s">
        <v>51</v>
      </c>
      <c r="D4972" s="36" t="s">
        <v>52</v>
      </c>
      <c r="E4972" s="36" t="s">
        <v>329</v>
      </c>
      <c r="F4972" s="42">
        <f>SUMIFS('Sample - Superstore'!R:R,'Sample - Superstore'!$V:$V,$A4972,'Sample - Superstore'!$N:$N,$B4972)</f>
        <v>443.842293</v>
      </c>
      <c r="G4972" s="43" t="str">
        <f>IF(OR($F4972&lt;Lower_Limit,$F4972&gt;Upper_Limit),TRUE,IF($F4972&gt;Upper_percentile,"P99",IF($F4972&lt;Lower_percentile,"P01","")))</f>
        <v/>
      </c>
      <c r="H4972" s="44">
        <f>SUMIFS('Sample - Superstore'!S:S,'Sample - Superstore'!$V:$V,$A4972,'Sample - Superstore'!$N:$N,$B4972)</f>
        <v>12</v>
      </c>
      <c r="I4972" s="45">
        <f>SUMIFS('Sample - Superstore'!T:T,'Sample - Superstore'!$V:$V,$A4972,'Sample - Superstore'!$N:$N,$B4972)</f>
        <v>0</v>
      </c>
      <c r="J4972" s="42">
        <f>SUMIFS('Sample - Superstore'!U:U,'Sample - Superstore'!$V:$V,$A4972,'Sample - Superstore'!$N:$N,$B4972)</f>
        <v>115.3989962</v>
      </c>
      <c r="N4972" s="40"/>
    </row>
    <row r="4973">
      <c r="A4973" s="41" t="s">
        <v>8642</v>
      </c>
      <c r="B4973" s="36" t="s">
        <v>7261</v>
      </c>
      <c r="C4973" s="36" t="s">
        <v>51</v>
      </c>
      <c r="D4973" s="36" t="s">
        <v>76</v>
      </c>
      <c r="E4973" s="36" t="s">
        <v>7262</v>
      </c>
      <c r="F4973" s="42">
        <f>SUMIFS('Sample - Superstore'!R:R,'Sample - Superstore'!$V:$V,$A4973,'Sample - Superstore'!$N:$N,$B4973)</f>
        <v>20.724</v>
      </c>
      <c r="G4973" s="43" t="str">
        <f>IF(OR($F4973&lt;Lower_Limit,$F4973&gt;Upper_Limit),TRUE,IF($F4973&gt;Upper_percentile,"P99",IF($F4973&lt;Lower_percentile,"P01","")))</f>
        <v/>
      </c>
      <c r="H4973" s="44">
        <f>SUMIFS('Sample - Superstore'!S:S,'Sample - Superstore'!$V:$V,$A4973,'Sample - Superstore'!$N:$N,$B4973)</f>
        <v>2</v>
      </c>
      <c r="I4973" s="45">
        <f>SUMIFS('Sample - Superstore'!T:T,'Sample - Superstore'!$V:$V,$A4973,'Sample - Superstore'!$N:$N,$B4973)</f>
        <v>0.7</v>
      </c>
      <c r="J4973" s="42">
        <f>SUMIFS('Sample - Superstore'!U:U,'Sample - Superstore'!$V:$V,$A4973,'Sample - Superstore'!$N:$N,$B4973)</f>
        <v>-15.1976</v>
      </c>
      <c r="N4973" s="40"/>
    </row>
    <row r="4974">
      <c r="A4974" s="41" t="s">
        <v>8642</v>
      </c>
      <c r="B4974" s="36" t="s">
        <v>1517</v>
      </c>
      <c r="C4974" s="36" t="s">
        <v>51</v>
      </c>
      <c r="D4974" s="36" t="s">
        <v>52</v>
      </c>
      <c r="E4974" s="36" t="s">
        <v>1518</v>
      </c>
      <c r="F4974" s="42">
        <f>SUMIFS('Sample - Superstore'!R:R,'Sample - Superstore'!$V:$V,$A4974,'Sample - Superstore'!$N:$N,$B4974)</f>
        <v>415.872</v>
      </c>
      <c r="G4974" s="43" t="str">
        <f>IF(OR($F4974&lt;Lower_Limit,$F4974&gt;Upper_Limit),TRUE,IF($F4974&gt;Upper_percentile,"P99",IF($F4974&lt;Lower_percentile,"P01","")))</f>
        <v/>
      </c>
      <c r="H4974" s="44">
        <f>SUMIFS('Sample - Superstore'!S:S,'Sample - Superstore'!$V:$V,$A4974,'Sample - Superstore'!$N:$N,$B4974)</f>
        <v>8</v>
      </c>
      <c r="I4974" s="45">
        <f>SUMIFS('Sample - Superstore'!T:T,'Sample - Superstore'!$V:$V,$A4974,'Sample - Superstore'!$N:$N,$B4974)</f>
        <v>0.2</v>
      </c>
      <c r="J4974" s="42">
        <f>SUMIFS('Sample - Superstore'!U:U,'Sample - Superstore'!$V:$V,$A4974,'Sample - Superstore'!$N:$N,$B4974)</f>
        <v>-41.5872</v>
      </c>
      <c r="N4974" s="40"/>
    </row>
    <row r="4975">
      <c r="A4975" s="41" t="s">
        <v>8642</v>
      </c>
      <c r="B4975" s="36" t="s">
        <v>1164</v>
      </c>
      <c r="C4975" s="36" t="s">
        <v>51</v>
      </c>
      <c r="D4975" s="36" t="s">
        <v>76</v>
      </c>
      <c r="E4975" s="36" t="s">
        <v>1165</v>
      </c>
      <c r="F4975" s="42">
        <f>SUMIFS('Sample - Superstore'!R:R,'Sample - Superstore'!$V:$V,$A4975,'Sample - Superstore'!$N:$N,$B4975)</f>
        <v>5.815054161</v>
      </c>
      <c r="G4975" s="43" t="str">
        <f>IF(OR($F4975&lt;Lower_Limit,$F4975&gt;Upper_Limit),TRUE,IF($F4975&gt;Upper_percentile,"P99",IF($F4975&lt;Lower_percentile,"P01","")))</f>
        <v/>
      </c>
      <c r="H4975" s="44">
        <f>SUMIFS('Sample - Superstore'!S:S,'Sample - Superstore'!$V:$V,$A4975,'Sample - Superstore'!$N:$N,$B4975)</f>
        <v>8</v>
      </c>
      <c r="I4975" s="45">
        <f>SUMIFS('Sample - Superstore'!T:T,'Sample - Superstore'!$V:$V,$A4975,'Sample - Superstore'!$N:$N,$B4975)</f>
        <v>0.7</v>
      </c>
      <c r="J4975" s="42">
        <f>SUMIFS('Sample - Superstore'!U:U,'Sample - Superstore'!$V:$V,$A4975,'Sample - Superstore'!$N:$N,$B4975)</f>
        <v>-3.876702774</v>
      </c>
      <c r="N4975" s="40"/>
    </row>
    <row r="4976">
      <c r="A4976" s="41" t="s">
        <v>8642</v>
      </c>
      <c r="B4976" s="36" t="s">
        <v>4035</v>
      </c>
      <c r="C4976" s="36" t="s">
        <v>51</v>
      </c>
      <c r="D4976" s="36" t="s">
        <v>93</v>
      </c>
      <c r="E4976" s="36" t="s">
        <v>4036</v>
      </c>
      <c r="F4976" s="42">
        <f>SUMIFS('Sample - Superstore'!R:R,'Sample - Superstore'!$V:$V,$A4976,'Sample - Superstore'!$N:$N,$B4976)</f>
        <v>21.05133333</v>
      </c>
      <c r="G4976" s="43" t="str">
        <f>IF(OR($F4976&lt;Lower_Limit,$F4976&gt;Upper_Limit),TRUE,IF($F4976&gt;Upper_percentile,"P99",IF($F4976&lt;Lower_percentile,"P01","")))</f>
        <v/>
      </c>
      <c r="H4976" s="44">
        <f>SUMIFS('Sample - Superstore'!S:S,'Sample - Superstore'!$V:$V,$A4976,'Sample - Superstore'!$N:$N,$B4976)</f>
        <v>9</v>
      </c>
      <c r="I4976" s="45">
        <f>SUMIFS('Sample - Superstore'!T:T,'Sample - Superstore'!$V:$V,$A4976,'Sample - Superstore'!$N:$N,$B4976)</f>
        <v>0</v>
      </c>
      <c r="J4976" s="42">
        <f>SUMIFS('Sample - Superstore'!U:U,'Sample - Superstore'!$V:$V,$A4976,'Sample - Superstore'!$N:$N,$B4976)</f>
        <v>9.4731</v>
      </c>
      <c r="N4976" s="40"/>
    </row>
    <row r="4977">
      <c r="A4977" s="41" t="s">
        <v>8642</v>
      </c>
      <c r="B4977" s="36" t="s">
        <v>495</v>
      </c>
      <c r="C4977" s="36" t="s">
        <v>51</v>
      </c>
      <c r="D4977" s="36" t="s">
        <v>205</v>
      </c>
      <c r="E4977" s="36" t="s">
        <v>496</v>
      </c>
      <c r="F4977" s="42">
        <f>SUMIFS('Sample - Superstore'!R:R,'Sample - Superstore'!$V:$V,$A4977,'Sample - Superstore'!$N:$N,$B4977)</f>
        <v>215.8597037</v>
      </c>
      <c r="G4977" s="43" t="str">
        <f>IF(OR($F4977&lt;Lower_Limit,$F4977&gt;Upper_Limit),TRUE,IF($F4977&gt;Upper_percentile,"P99",IF($F4977&lt;Lower_percentile,"P01","")))</f>
        <v/>
      </c>
      <c r="H4977" s="44">
        <f>SUMIFS('Sample - Superstore'!S:S,'Sample - Superstore'!$V:$V,$A4977,'Sample - Superstore'!$N:$N,$B4977)</f>
        <v>2</v>
      </c>
      <c r="I4977" s="45">
        <f>SUMIFS('Sample - Superstore'!T:T,'Sample - Superstore'!$V:$V,$A4977,'Sample - Superstore'!$N:$N,$B4977)</f>
        <v>0</v>
      </c>
      <c r="J4977" s="42">
        <f>SUMIFS('Sample - Superstore'!U:U,'Sample - Superstore'!$V:$V,$A4977,'Sample - Superstore'!$N:$N,$B4977)</f>
        <v>101.4540607</v>
      </c>
      <c r="N4977" s="40"/>
    </row>
    <row r="4978">
      <c r="A4978" s="41" t="s">
        <v>8642</v>
      </c>
      <c r="B4978" s="36" t="s">
        <v>4359</v>
      </c>
      <c r="C4978" s="36" t="s">
        <v>35</v>
      </c>
      <c r="D4978" s="36" t="s">
        <v>36</v>
      </c>
      <c r="E4978" s="36" t="s">
        <v>4360</v>
      </c>
      <c r="F4978" s="42">
        <f>SUMIFS('Sample - Superstore'!R:R,'Sample - Superstore'!$V:$V,$A4978,'Sample - Superstore'!$N:$N,$B4978)</f>
        <v>413.2744296</v>
      </c>
      <c r="G4978" s="43" t="str">
        <f>IF(OR($F4978&lt;Lower_Limit,$F4978&gt;Upper_Limit),TRUE,IF($F4978&gt;Upper_percentile,"P99",IF($F4978&lt;Lower_percentile,"P01","")))</f>
        <v/>
      </c>
      <c r="H4978" s="44">
        <f>SUMIFS('Sample - Superstore'!S:S,'Sample - Superstore'!$V:$V,$A4978,'Sample - Superstore'!$N:$N,$B4978)</f>
        <v>2</v>
      </c>
      <c r="I4978" s="45">
        <f>SUMIFS('Sample - Superstore'!T:T,'Sample - Superstore'!$V:$V,$A4978,'Sample - Superstore'!$N:$N,$B4978)</f>
        <v>0.2</v>
      </c>
      <c r="J4978" s="42">
        <f>SUMIFS('Sample - Superstore'!U:U,'Sample - Superstore'!$V:$V,$A4978,'Sample - Superstore'!$N:$N,$B4978)</f>
        <v>-20.66372148</v>
      </c>
      <c r="N4978" s="40"/>
    </row>
    <row r="4979">
      <c r="A4979" s="41" t="s">
        <v>8642</v>
      </c>
      <c r="B4979" s="36" t="s">
        <v>5561</v>
      </c>
      <c r="C4979" s="36" t="s">
        <v>51</v>
      </c>
      <c r="D4979" s="36" t="s">
        <v>124</v>
      </c>
      <c r="E4979" s="36" t="s">
        <v>5562</v>
      </c>
      <c r="F4979" s="42">
        <f>SUMIFS('Sample - Superstore'!R:R,'Sample - Superstore'!$V:$V,$A4979,'Sample - Superstore'!$N:$N,$B4979)</f>
        <v>16.656</v>
      </c>
      <c r="G4979" s="43" t="str">
        <f>IF(OR($F4979&lt;Lower_Limit,$F4979&gt;Upper_Limit),TRUE,IF($F4979&gt;Upper_percentile,"P99",IF($F4979&lt;Lower_percentile,"P01","")))</f>
        <v/>
      </c>
      <c r="H4979" s="44">
        <f>SUMIFS('Sample - Superstore'!S:S,'Sample - Superstore'!$V:$V,$A4979,'Sample - Superstore'!$N:$N,$B4979)</f>
        <v>2</v>
      </c>
      <c r="I4979" s="45">
        <f>SUMIFS('Sample - Superstore'!T:T,'Sample - Superstore'!$V:$V,$A4979,'Sample - Superstore'!$N:$N,$B4979)</f>
        <v>0</v>
      </c>
      <c r="J4979" s="42">
        <f>SUMIFS('Sample - Superstore'!U:U,'Sample - Superstore'!$V:$V,$A4979,'Sample - Superstore'!$N:$N,$B4979)</f>
        <v>7.99488</v>
      </c>
      <c r="N4979" s="40"/>
    </row>
    <row r="4980">
      <c r="A4980" s="41" t="s">
        <v>8642</v>
      </c>
      <c r="B4980" s="36" t="s">
        <v>3062</v>
      </c>
      <c r="C4980" s="36" t="s">
        <v>39</v>
      </c>
      <c r="D4980" s="36" t="s">
        <v>40</v>
      </c>
      <c r="E4980" s="36" t="s">
        <v>3063</v>
      </c>
      <c r="F4980" s="42">
        <f>SUMIFS('Sample - Superstore'!R:R,'Sample - Superstore'!$V:$V,$A4980,'Sample - Superstore'!$N:$N,$B4980)</f>
        <v>501.2788329</v>
      </c>
      <c r="G4980" s="43" t="str">
        <f>IF(OR($F4980&lt;Lower_Limit,$F4980&gt;Upper_Limit),TRUE,IF($F4980&gt;Upper_percentile,"P99",IF($F4980&lt;Lower_percentile,"P01","")))</f>
        <v/>
      </c>
      <c r="H4980" s="44">
        <f>SUMIFS('Sample - Superstore'!S:S,'Sample - Superstore'!$V:$V,$A4980,'Sample - Superstore'!$N:$N,$B4980)</f>
        <v>7</v>
      </c>
      <c r="I4980" s="45">
        <f>SUMIFS('Sample - Superstore'!T:T,'Sample - Superstore'!$V:$V,$A4980,'Sample - Superstore'!$N:$N,$B4980)</f>
        <v>0.6</v>
      </c>
      <c r="J4980" s="42">
        <f>SUMIFS('Sample - Superstore'!U:U,'Sample - Superstore'!$V:$V,$A4980,'Sample - Superstore'!$N:$N,$B4980)</f>
        <v>28.92824115</v>
      </c>
      <c r="N4980" s="40"/>
    </row>
    <row r="4981">
      <c r="A4981" s="41" t="s">
        <v>8642</v>
      </c>
      <c r="B4981" s="36" t="s">
        <v>3688</v>
      </c>
      <c r="C4981" s="36" t="s">
        <v>51</v>
      </c>
      <c r="D4981" s="36" t="s">
        <v>124</v>
      </c>
      <c r="E4981" s="36" t="s">
        <v>3689</v>
      </c>
      <c r="F4981" s="42">
        <f>SUMIFS('Sample - Superstore'!R:R,'Sample - Superstore'!$V:$V,$A4981,'Sample - Superstore'!$N:$N,$B4981)</f>
        <v>295.0065481</v>
      </c>
      <c r="G4981" s="43" t="str">
        <f>IF(OR($F4981&lt;Lower_Limit,$F4981&gt;Upper_Limit),TRUE,IF($F4981&gt;Upper_percentile,"P99",IF($F4981&lt;Lower_percentile,"P01","")))</f>
        <v/>
      </c>
      <c r="H4981" s="44">
        <f>SUMIFS('Sample - Superstore'!S:S,'Sample - Superstore'!$V:$V,$A4981,'Sample - Superstore'!$N:$N,$B4981)</f>
        <v>7</v>
      </c>
      <c r="I4981" s="45">
        <f>SUMIFS('Sample - Superstore'!T:T,'Sample - Superstore'!$V:$V,$A4981,'Sample - Superstore'!$N:$N,$B4981)</f>
        <v>0.2</v>
      </c>
      <c r="J4981" s="42">
        <f>SUMIFS('Sample - Superstore'!U:U,'Sample - Superstore'!$V:$V,$A4981,'Sample - Superstore'!$N:$N,$B4981)</f>
        <v>106.9398737</v>
      </c>
      <c r="N4981" s="40"/>
    </row>
    <row r="4982">
      <c r="A4982" s="41" t="s">
        <v>8642</v>
      </c>
      <c r="B4982" s="36" t="s">
        <v>6018</v>
      </c>
      <c r="C4982" s="36" t="s">
        <v>51</v>
      </c>
      <c r="D4982" s="36" t="s">
        <v>124</v>
      </c>
      <c r="E4982" s="36" t="s">
        <v>6019</v>
      </c>
      <c r="F4982" s="42">
        <f>SUMIFS('Sample - Superstore'!R:R,'Sample - Superstore'!$V:$V,$A4982,'Sample - Superstore'!$N:$N,$B4982)</f>
        <v>7.78</v>
      </c>
      <c r="G4982" s="43" t="str">
        <f>IF(OR($F4982&lt;Lower_Limit,$F4982&gt;Upper_Limit),TRUE,IF($F4982&gt;Upper_percentile,"P99",IF($F4982&lt;Lower_percentile,"P01","")))</f>
        <v/>
      </c>
      <c r="H4982" s="44">
        <f>SUMIFS('Sample - Superstore'!S:S,'Sample - Superstore'!$V:$V,$A4982,'Sample - Superstore'!$N:$N,$B4982)</f>
        <v>1</v>
      </c>
      <c r="I4982" s="45">
        <f>SUMIFS('Sample - Superstore'!T:T,'Sample - Superstore'!$V:$V,$A4982,'Sample - Superstore'!$N:$N,$B4982)</f>
        <v>0</v>
      </c>
      <c r="J4982" s="42">
        <f>SUMIFS('Sample - Superstore'!U:U,'Sample - Superstore'!$V:$V,$A4982,'Sample - Superstore'!$N:$N,$B4982)</f>
        <v>3.501</v>
      </c>
      <c r="N4982" s="40"/>
    </row>
    <row r="4983">
      <c r="A4983" s="41" t="s">
        <v>8642</v>
      </c>
      <c r="B4983" s="36" t="s">
        <v>2893</v>
      </c>
      <c r="C4983" s="36" t="s">
        <v>51</v>
      </c>
      <c r="D4983" s="36" t="s">
        <v>283</v>
      </c>
      <c r="E4983" s="36" t="s">
        <v>2894</v>
      </c>
      <c r="F4983" s="42">
        <f>SUMIFS('Sample - Superstore'!R:R,'Sample - Superstore'!$V:$V,$A4983,'Sample - Superstore'!$N:$N,$B4983)</f>
        <v>17.68671852</v>
      </c>
      <c r="G4983" s="43" t="str">
        <f>IF(OR($F4983&lt;Lower_Limit,$F4983&gt;Upper_Limit),TRUE,IF($F4983&gt;Upper_percentile,"P99",IF($F4983&lt;Lower_percentile,"P01","")))</f>
        <v/>
      </c>
      <c r="H4983" s="44">
        <f>SUMIFS('Sample - Superstore'!S:S,'Sample - Superstore'!$V:$V,$A4983,'Sample - Superstore'!$N:$N,$B4983)</f>
        <v>1</v>
      </c>
      <c r="I4983" s="45">
        <f>SUMIFS('Sample - Superstore'!T:T,'Sample - Superstore'!$V:$V,$A4983,'Sample - Superstore'!$N:$N,$B4983)</f>
        <v>0.8</v>
      </c>
      <c r="J4983" s="42">
        <f>SUMIFS('Sample - Superstore'!U:U,'Sample - Superstore'!$V:$V,$A4983,'Sample - Superstore'!$N:$N,$B4983)</f>
        <v>-31.83609333</v>
      </c>
      <c r="N4983" s="40"/>
    </row>
    <row r="4984">
      <c r="A4984" s="41" t="s">
        <v>8642</v>
      </c>
      <c r="B4984" s="36" t="s">
        <v>6537</v>
      </c>
      <c r="C4984" s="36" t="s">
        <v>51</v>
      </c>
      <c r="D4984" s="36" t="s">
        <v>205</v>
      </c>
      <c r="E4984" s="36" t="s">
        <v>5714</v>
      </c>
      <c r="F4984" s="42">
        <f>SUMIFS('Sample - Superstore'!R:R,'Sample - Superstore'!$V:$V,$A4984,'Sample - Superstore'!$N:$N,$B4984)</f>
        <v>19.70148095</v>
      </c>
      <c r="G4984" s="43" t="str">
        <f>IF(OR($F4984&lt;Lower_Limit,$F4984&gt;Upper_Limit),TRUE,IF($F4984&gt;Upper_percentile,"P99",IF($F4984&lt;Lower_percentile,"P01","")))</f>
        <v/>
      </c>
      <c r="H4984" s="44">
        <f>SUMIFS('Sample - Superstore'!S:S,'Sample - Superstore'!$V:$V,$A4984,'Sample - Superstore'!$N:$N,$B4984)</f>
        <v>7</v>
      </c>
      <c r="I4984" s="45">
        <f>SUMIFS('Sample - Superstore'!T:T,'Sample - Superstore'!$V:$V,$A4984,'Sample - Superstore'!$N:$N,$B4984)</f>
        <v>0.2</v>
      </c>
      <c r="J4984" s="42">
        <f>SUMIFS('Sample - Superstore'!U:U,'Sample - Superstore'!$V:$V,$A4984,'Sample - Superstore'!$N:$N,$B4984)</f>
        <v>7.388055357</v>
      </c>
      <c r="N4984" s="40"/>
    </row>
    <row r="4985">
      <c r="A4985" s="41" t="s">
        <v>8642</v>
      </c>
      <c r="B4985" s="36" t="s">
        <v>72</v>
      </c>
      <c r="C4985" s="36" t="s">
        <v>35</v>
      </c>
      <c r="D4985" s="36" t="s">
        <v>73</v>
      </c>
      <c r="E4985" s="36" t="s">
        <v>74</v>
      </c>
      <c r="F4985" s="42">
        <f>SUMIFS('Sample - Superstore'!R:R,'Sample - Superstore'!$V:$V,$A4985,'Sample - Superstore'!$N:$N,$B4985)</f>
        <v>364.08</v>
      </c>
      <c r="G4985" s="43" t="str">
        <f>IF(OR($F4985&lt;Lower_Limit,$F4985&gt;Upper_Limit),TRUE,IF($F4985&gt;Upper_percentile,"P99",IF($F4985&lt;Lower_percentile,"P01","")))</f>
        <v/>
      </c>
      <c r="H4985" s="44">
        <f>SUMIFS('Sample - Superstore'!S:S,'Sample - Superstore'!$V:$V,$A4985,'Sample - Superstore'!$N:$N,$B4985)</f>
        <v>2</v>
      </c>
      <c r="I4985" s="45">
        <f>SUMIFS('Sample - Superstore'!T:T,'Sample - Superstore'!$V:$V,$A4985,'Sample - Superstore'!$N:$N,$B4985)</f>
        <v>0.2</v>
      </c>
      <c r="J4985" s="42">
        <f>SUMIFS('Sample - Superstore'!U:U,'Sample - Superstore'!$V:$V,$A4985,'Sample - Superstore'!$N:$N,$B4985)</f>
        <v>9.102</v>
      </c>
      <c r="N4985" s="40"/>
    </row>
    <row r="4986">
      <c r="A4986" s="41" t="s">
        <v>8642</v>
      </c>
      <c r="B4986" s="36" t="s">
        <v>6340</v>
      </c>
      <c r="C4986" s="36" t="s">
        <v>51</v>
      </c>
      <c r="D4986" s="36" t="s">
        <v>52</v>
      </c>
      <c r="E4986" s="36" t="s">
        <v>6341</v>
      </c>
      <c r="F4986" s="42">
        <f>SUMIFS('Sample - Superstore'!R:R,'Sample - Superstore'!$V:$V,$A4986,'Sample - Superstore'!$N:$N,$B4986)</f>
        <v>645.125284</v>
      </c>
      <c r="G4986" s="43" t="str">
        <f>IF(OR($F4986&lt;Lower_Limit,$F4986&gt;Upper_Limit),TRUE,IF($F4986&gt;Upper_percentile,"P99",IF($F4986&lt;Lower_percentile,"P01","")))</f>
        <v/>
      </c>
      <c r="H4986" s="44">
        <f>SUMIFS('Sample - Superstore'!S:S,'Sample - Superstore'!$V:$V,$A4986,'Sample - Superstore'!$N:$N,$B4986)</f>
        <v>3</v>
      </c>
      <c r="I4986" s="45">
        <f>SUMIFS('Sample - Superstore'!T:T,'Sample - Superstore'!$V:$V,$A4986,'Sample - Superstore'!$N:$N,$B4986)</f>
        <v>0</v>
      </c>
      <c r="J4986" s="42">
        <f>SUMIFS('Sample - Superstore'!U:U,'Sample - Superstore'!$V:$V,$A4986,'Sample - Superstore'!$N:$N,$B4986)</f>
        <v>0</v>
      </c>
      <c r="N4986" s="40"/>
    </row>
    <row r="4987">
      <c r="A4987" s="41" t="s">
        <v>8642</v>
      </c>
      <c r="B4987" s="36" t="s">
        <v>280</v>
      </c>
      <c r="C4987" s="36" t="s">
        <v>35</v>
      </c>
      <c r="D4987" s="36" t="s">
        <v>36</v>
      </c>
      <c r="E4987" s="36" t="s">
        <v>281</v>
      </c>
      <c r="F4987" s="42">
        <f>SUMIFS('Sample - Superstore'!R:R,'Sample - Superstore'!$V:$V,$A4987,'Sample - Superstore'!$N:$N,$B4987)</f>
        <v>359.499</v>
      </c>
      <c r="G4987" s="43" t="str">
        <f>IF(OR($F4987&lt;Lower_Limit,$F4987&gt;Upper_Limit),TRUE,IF($F4987&gt;Upper_percentile,"P99",IF($F4987&lt;Lower_percentile,"P01","")))</f>
        <v/>
      </c>
      <c r="H4987" s="44">
        <f>SUMIFS('Sample - Superstore'!S:S,'Sample - Superstore'!$V:$V,$A4987,'Sample - Superstore'!$N:$N,$B4987)</f>
        <v>3</v>
      </c>
      <c r="I4987" s="45">
        <f>SUMIFS('Sample - Superstore'!T:T,'Sample - Superstore'!$V:$V,$A4987,'Sample - Superstore'!$N:$N,$B4987)</f>
        <v>0.15</v>
      </c>
      <c r="J4987" s="42">
        <f>SUMIFS('Sample - Superstore'!U:U,'Sample - Superstore'!$V:$V,$A4987,'Sample - Superstore'!$N:$N,$B4987)</f>
        <v>-29.6058</v>
      </c>
      <c r="N4987" s="40"/>
    </row>
    <row r="4988">
      <c r="A4988" s="41" t="s">
        <v>8642</v>
      </c>
      <c r="B4988" s="36" t="s">
        <v>4216</v>
      </c>
      <c r="C4988" s="36" t="s">
        <v>39</v>
      </c>
      <c r="D4988" s="36" t="s">
        <v>40</v>
      </c>
      <c r="E4988" s="36" t="s">
        <v>4217</v>
      </c>
      <c r="F4988" s="42">
        <f>SUMIFS('Sample - Superstore'!R:R,'Sample - Superstore'!$V:$V,$A4988,'Sample - Superstore'!$N:$N,$B4988)</f>
        <v>39.96</v>
      </c>
      <c r="G4988" s="43" t="str">
        <f>IF(OR($F4988&lt;Lower_Limit,$F4988&gt;Upper_Limit),TRUE,IF($F4988&gt;Upper_percentile,"P99",IF($F4988&lt;Lower_percentile,"P01","")))</f>
        <v/>
      </c>
      <c r="H4988" s="44">
        <f>SUMIFS('Sample - Superstore'!S:S,'Sample - Superstore'!$V:$V,$A4988,'Sample - Superstore'!$N:$N,$B4988)</f>
        <v>5</v>
      </c>
      <c r="I4988" s="45">
        <f>SUMIFS('Sample - Superstore'!T:T,'Sample - Superstore'!$V:$V,$A4988,'Sample - Superstore'!$N:$N,$B4988)</f>
        <v>0.2</v>
      </c>
      <c r="J4988" s="42">
        <f>SUMIFS('Sample - Superstore'!U:U,'Sample - Superstore'!$V:$V,$A4988,'Sample - Superstore'!$N:$N,$B4988)</f>
        <v>3.4965</v>
      </c>
      <c r="N4988" s="40"/>
    </row>
    <row r="4989">
      <c r="A4989" s="41" t="s">
        <v>8642</v>
      </c>
      <c r="B4989" s="36" t="s">
        <v>1662</v>
      </c>
      <c r="C4989" s="36" t="s">
        <v>51</v>
      </c>
      <c r="D4989" s="36" t="s">
        <v>124</v>
      </c>
      <c r="E4989" s="36" t="s">
        <v>1663</v>
      </c>
      <c r="F4989" s="42">
        <f>SUMIFS('Sample - Superstore'!R:R,'Sample - Superstore'!$V:$V,$A4989,'Sample - Superstore'!$N:$N,$B4989)</f>
        <v>34.08</v>
      </c>
      <c r="G4989" s="43" t="str">
        <f>IF(OR($F4989&lt;Lower_Limit,$F4989&gt;Upper_Limit),TRUE,IF($F4989&gt;Upper_percentile,"P99",IF($F4989&lt;Lower_percentile,"P01","")))</f>
        <v/>
      </c>
      <c r="H4989" s="44">
        <f>SUMIFS('Sample - Superstore'!S:S,'Sample - Superstore'!$V:$V,$A4989,'Sample - Superstore'!$N:$N,$B4989)</f>
        <v>6</v>
      </c>
      <c r="I4989" s="45">
        <f>SUMIFS('Sample - Superstore'!T:T,'Sample - Superstore'!$V:$V,$A4989,'Sample - Superstore'!$N:$N,$B4989)</f>
        <v>0</v>
      </c>
      <c r="J4989" s="42">
        <f>SUMIFS('Sample - Superstore'!U:U,'Sample - Superstore'!$V:$V,$A4989,'Sample - Superstore'!$N:$N,$B4989)</f>
        <v>15.336</v>
      </c>
      <c r="N4989" s="40"/>
    </row>
    <row r="4990">
      <c r="A4990" s="41" t="s">
        <v>8642</v>
      </c>
      <c r="B4990" s="36" t="s">
        <v>7921</v>
      </c>
      <c r="C4990" s="36" t="s">
        <v>51</v>
      </c>
      <c r="D4990" s="36" t="s">
        <v>124</v>
      </c>
      <c r="E4990" s="36" t="s">
        <v>7922</v>
      </c>
      <c r="F4990" s="42">
        <f>SUMIFS('Sample - Superstore'!R:R,'Sample - Superstore'!$V:$V,$A4990,'Sample - Superstore'!$N:$N,$B4990)</f>
        <v>14.87125653</v>
      </c>
      <c r="G4990" s="43" t="str">
        <f>IF(OR($F4990&lt;Lower_Limit,$F4990&gt;Upper_Limit),TRUE,IF($F4990&gt;Upper_percentile,"P99",IF($F4990&lt;Lower_percentile,"P01","")))</f>
        <v/>
      </c>
      <c r="H4990" s="44">
        <f>SUMIFS('Sample - Superstore'!S:S,'Sample - Superstore'!$V:$V,$A4990,'Sample - Superstore'!$N:$N,$B4990)</f>
        <v>9</v>
      </c>
      <c r="I4990" s="45">
        <f>SUMIFS('Sample - Superstore'!T:T,'Sample - Superstore'!$V:$V,$A4990,'Sample - Superstore'!$N:$N,$B4990)</f>
        <v>0</v>
      </c>
      <c r="J4990" s="42">
        <f>SUMIFS('Sample - Superstore'!U:U,'Sample - Superstore'!$V:$V,$A4990,'Sample - Superstore'!$N:$N,$B4990)</f>
        <v>7.2869157</v>
      </c>
      <c r="N4990" s="40"/>
    </row>
    <row r="4991">
      <c r="A4991" s="41" t="s">
        <v>8642</v>
      </c>
      <c r="B4991" s="36" t="s">
        <v>7781</v>
      </c>
      <c r="C4991" s="36" t="s">
        <v>35</v>
      </c>
      <c r="D4991" s="36" t="s">
        <v>36</v>
      </c>
      <c r="E4991" s="36" t="s">
        <v>7782</v>
      </c>
      <c r="F4991" s="42">
        <f>SUMIFS('Sample - Superstore'!R:R,'Sample - Superstore'!$V:$V,$A4991,'Sample - Superstore'!$N:$N,$B4991)</f>
        <v>220.198347</v>
      </c>
      <c r="G4991" s="43" t="str">
        <f>IF(OR($F4991&lt;Lower_Limit,$F4991&gt;Upper_Limit),TRUE,IF($F4991&gt;Upper_percentile,"P99",IF($F4991&lt;Lower_percentile,"P01","")))</f>
        <v/>
      </c>
      <c r="H4991" s="44">
        <f>SUMIFS('Sample - Superstore'!S:S,'Sample - Superstore'!$V:$V,$A4991,'Sample - Superstore'!$N:$N,$B4991)</f>
        <v>5</v>
      </c>
      <c r="I4991" s="45">
        <f>SUMIFS('Sample - Superstore'!T:T,'Sample - Superstore'!$V:$V,$A4991,'Sample - Superstore'!$N:$N,$B4991)</f>
        <v>0.2</v>
      </c>
      <c r="J4991" s="42">
        <f>SUMIFS('Sample - Superstore'!U:U,'Sample - Superstore'!$V:$V,$A4991,'Sample - Superstore'!$N:$N,$B4991)</f>
        <v>-24.77231404</v>
      </c>
      <c r="N4991" s="40"/>
    </row>
    <row r="4992">
      <c r="A4992" s="41" t="s">
        <v>8642</v>
      </c>
      <c r="B4992" s="36" t="s">
        <v>5047</v>
      </c>
      <c r="C4992" s="36" t="s">
        <v>51</v>
      </c>
      <c r="D4992" s="36" t="s">
        <v>283</v>
      </c>
      <c r="E4992" s="36" t="s">
        <v>5048</v>
      </c>
      <c r="F4992" s="42">
        <f>SUMIFS('Sample - Superstore'!R:R,'Sample - Superstore'!$V:$V,$A4992,'Sample - Superstore'!$N:$N,$B4992)</f>
        <v>87.21488066</v>
      </c>
      <c r="G4992" s="43" t="str">
        <f>IF(OR($F4992&lt;Lower_Limit,$F4992&gt;Upper_Limit),TRUE,IF($F4992&gt;Upper_percentile,"P99",IF($F4992&lt;Lower_percentile,"P01","")))</f>
        <v/>
      </c>
      <c r="H4992" s="44">
        <f>SUMIFS('Sample - Superstore'!S:S,'Sample - Superstore'!$V:$V,$A4992,'Sample - Superstore'!$N:$N,$B4992)</f>
        <v>5</v>
      </c>
      <c r="I4992" s="45">
        <f>SUMIFS('Sample - Superstore'!T:T,'Sample - Superstore'!$V:$V,$A4992,'Sample - Superstore'!$N:$N,$B4992)</f>
        <v>0.8</v>
      </c>
      <c r="J4992" s="42">
        <f>SUMIFS('Sample - Superstore'!U:U,'Sample - Superstore'!$V:$V,$A4992,'Sample - Superstore'!$N:$N,$B4992)</f>
        <v>-231.1194337</v>
      </c>
      <c r="N4992" s="40"/>
    </row>
    <row r="4993">
      <c r="A4993" s="41" t="s">
        <v>8642</v>
      </c>
      <c r="B4993" s="36" t="s">
        <v>2935</v>
      </c>
      <c r="C4993" s="36" t="s">
        <v>35</v>
      </c>
      <c r="D4993" s="36" t="s">
        <v>263</v>
      </c>
      <c r="E4993" s="36" t="s">
        <v>2936</v>
      </c>
      <c r="F4993" s="42">
        <f>SUMIFS('Sample - Superstore'!R:R,'Sample - Superstore'!$V:$V,$A4993,'Sample - Superstore'!$N:$N,$B4993)</f>
        <v>1097.809597</v>
      </c>
      <c r="G4993" s="43" t="str">
        <f>IF(OR($F4993&lt;Lower_Limit,$F4993&gt;Upper_Limit),TRUE,IF($F4993&gt;Upper_percentile,"P99",IF($F4993&lt;Lower_percentile,"P01","")))</f>
        <v/>
      </c>
      <c r="H4993" s="44">
        <f>SUMIFS('Sample - Superstore'!S:S,'Sample - Superstore'!$V:$V,$A4993,'Sample - Superstore'!$N:$N,$B4993)</f>
        <v>5</v>
      </c>
      <c r="I4993" s="45">
        <f>SUMIFS('Sample - Superstore'!T:T,'Sample - Superstore'!$V:$V,$A4993,'Sample - Superstore'!$N:$N,$B4993)</f>
        <v>0.3</v>
      </c>
      <c r="J4993" s="42">
        <f>SUMIFS('Sample - Superstore'!U:U,'Sample - Superstore'!$V:$V,$A4993,'Sample - Superstore'!$N:$N,$B4993)</f>
        <v>-31.36598848</v>
      </c>
      <c r="N4993" s="40"/>
    </row>
    <row r="4994">
      <c r="A4994" s="41" t="s">
        <v>8642</v>
      </c>
      <c r="B4994" s="36" t="s">
        <v>3219</v>
      </c>
      <c r="C4994" s="36" t="s">
        <v>51</v>
      </c>
      <c r="D4994" s="36" t="s">
        <v>93</v>
      </c>
      <c r="E4994" s="36" t="s">
        <v>3220</v>
      </c>
      <c r="F4994" s="42">
        <f>SUMIFS('Sample - Superstore'!R:R,'Sample - Superstore'!$V:$V,$A4994,'Sample - Superstore'!$N:$N,$B4994)</f>
        <v>24.02523128</v>
      </c>
      <c r="G4994" s="43" t="str">
        <f>IF(OR($F4994&lt;Lower_Limit,$F4994&gt;Upper_Limit),TRUE,IF($F4994&gt;Upper_percentile,"P99",IF($F4994&lt;Lower_percentile,"P01","")))</f>
        <v/>
      </c>
      <c r="H4994" s="44">
        <f>SUMIFS('Sample - Superstore'!S:S,'Sample - Superstore'!$V:$V,$A4994,'Sample - Superstore'!$N:$N,$B4994)</f>
        <v>4</v>
      </c>
      <c r="I4994" s="45">
        <f>SUMIFS('Sample - Superstore'!T:T,'Sample - Superstore'!$V:$V,$A4994,'Sample - Superstore'!$N:$N,$B4994)</f>
        <v>0.2</v>
      </c>
      <c r="J4994" s="42">
        <f>SUMIFS('Sample - Superstore'!U:U,'Sample - Superstore'!$V:$V,$A4994,'Sample - Superstore'!$N:$N,$B4994)</f>
        <v>4.805046255</v>
      </c>
      <c r="N4994" s="40"/>
    </row>
    <row r="4995">
      <c r="A4995" s="41" t="s">
        <v>8642</v>
      </c>
      <c r="B4995" s="36" t="s">
        <v>4152</v>
      </c>
      <c r="C4995" s="36" t="s">
        <v>35</v>
      </c>
      <c r="D4995" s="36" t="s">
        <v>263</v>
      </c>
      <c r="E4995" s="36" t="s">
        <v>4153</v>
      </c>
      <c r="F4995" s="42">
        <f>SUMIFS('Sample - Superstore'!R:R,'Sample - Superstore'!$V:$V,$A4995,'Sample - Superstore'!$N:$N,$B4995)</f>
        <v>212.7314394</v>
      </c>
      <c r="G4995" s="43" t="str">
        <f>IF(OR($F4995&lt;Lower_Limit,$F4995&gt;Upper_Limit),TRUE,IF($F4995&gt;Upper_percentile,"P99",IF($F4995&lt;Lower_percentile,"P01","")))</f>
        <v/>
      </c>
      <c r="H4995" s="44">
        <f>SUMIFS('Sample - Superstore'!S:S,'Sample - Superstore'!$V:$V,$A4995,'Sample - Superstore'!$N:$N,$B4995)</f>
        <v>2</v>
      </c>
      <c r="I4995" s="45">
        <f>SUMIFS('Sample - Superstore'!T:T,'Sample - Superstore'!$V:$V,$A4995,'Sample - Superstore'!$N:$N,$B4995)</f>
        <v>0</v>
      </c>
      <c r="J4995" s="42">
        <f>SUMIFS('Sample - Superstore'!U:U,'Sample - Superstore'!$V:$V,$A4995,'Sample - Superstore'!$N:$N,$B4995)</f>
        <v>51.05554545</v>
      </c>
      <c r="N4995" s="40"/>
    </row>
    <row r="4996">
      <c r="A4996" s="41" t="s">
        <v>8642</v>
      </c>
      <c r="B4996" s="36" t="s">
        <v>6952</v>
      </c>
      <c r="C4996" s="36" t="s">
        <v>35</v>
      </c>
      <c r="D4996" s="36" t="s">
        <v>121</v>
      </c>
      <c r="E4996" s="36" t="s">
        <v>6953</v>
      </c>
      <c r="F4996" s="42">
        <f>SUMIFS('Sample - Superstore'!R:R,'Sample - Superstore'!$V:$V,$A4996,'Sample - Superstore'!$N:$N,$B4996)</f>
        <v>162.4228395</v>
      </c>
      <c r="G4996" s="43" t="str">
        <f>IF(OR($F4996&lt;Lower_Limit,$F4996&gt;Upper_Limit),TRUE,IF($F4996&gt;Upper_percentile,"P99",IF($F4996&lt;Lower_percentile,"P01","")))</f>
        <v/>
      </c>
      <c r="H4996" s="44">
        <f>SUMIFS('Sample - Superstore'!S:S,'Sample - Superstore'!$V:$V,$A4996,'Sample - Superstore'!$N:$N,$B4996)</f>
        <v>3</v>
      </c>
      <c r="I4996" s="45">
        <f>SUMIFS('Sample - Superstore'!T:T,'Sample - Superstore'!$V:$V,$A4996,'Sample - Superstore'!$N:$N,$B4996)</f>
        <v>0</v>
      </c>
      <c r="J4996" s="42">
        <f>SUMIFS('Sample - Superstore'!U:U,'Sample - Superstore'!$V:$V,$A4996,'Sample - Superstore'!$N:$N,$B4996)</f>
        <v>51.97530864</v>
      </c>
      <c r="N4996" s="40"/>
    </row>
    <row r="4997">
      <c r="A4997" s="41" t="s">
        <v>8642</v>
      </c>
      <c r="B4997" s="36" t="s">
        <v>1599</v>
      </c>
      <c r="C4997" s="36" t="s">
        <v>39</v>
      </c>
      <c r="D4997" s="36" t="s">
        <v>40</v>
      </c>
      <c r="E4997" s="36" t="s">
        <v>1600</v>
      </c>
      <c r="F4997" s="42">
        <f>SUMIFS('Sample - Superstore'!R:R,'Sample - Superstore'!$V:$V,$A4997,'Sample - Superstore'!$N:$N,$B4997)</f>
        <v>283.8888889</v>
      </c>
      <c r="G4997" s="43" t="str">
        <f>IF(OR($F4997&lt;Lower_Limit,$F4997&gt;Upper_Limit),TRUE,IF($F4997&gt;Upper_percentile,"P99",IF($F4997&lt;Lower_percentile,"P01","")))</f>
        <v/>
      </c>
      <c r="H4997" s="44">
        <f>SUMIFS('Sample - Superstore'!S:S,'Sample - Superstore'!$V:$V,$A4997,'Sample - Superstore'!$N:$N,$B4997)</f>
        <v>8</v>
      </c>
      <c r="I4997" s="45">
        <f>SUMIFS('Sample - Superstore'!T:T,'Sample - Superstore'!$V:$V,$A4997,'Sample - Superstore'!$N:$N,$B4997)</f>
        <v>0.4</v>
      </c>
      <c r="J4997" s="42">
        <f>SUMIFS('Sample - Superstore'!U:U,'Sample - Superstore'!$V:$V,$A4997,'Sample - Superstore'!$N:$N,$B4997)</f>
        <v>-52.0462963</v>
      </c>
      <c r="N4997" s="40"/>
    </row>
    <row r="4998">
      <c r="A4998" s="41" t="s">
        <v>8642</v>
      </c>
      <c r="B4998" s="36" t="s">
        <v>2285</v>
      </c>
      <c r="C4998" s="36" t="s">
        <v>51</v>
      </c>
      <c r="D4998" s="36" t="s">
        <v>283</v>
      </c>
      <c r="E4998" s="36" t="s">
        <v>2286</v>
      </c>
      <c r="F4998" s="42">
        <f>SUMIFS('Sample - Superstore'!R:R,'Sample - Superstore'!$V:$V,$A4998,'Sample - Superstore'!$N:$N,$B4998)</f>
        <v>67.22222222</v>
      </c>
      <c r="G4998" s="43" t="str">
        <f>IF(OR($F4998&lt;Lower_Limit,$F4998&gt;Upper_Limit),TRUE,IF($F4998&gt;Upper_percentile,"P99",IF($F4998&lt;Lower_percentile,"P01","")))</f>
        <v/>
      </c>
      <c r="H4998" s="44">
        <f>SUMIFS('Sample - Superstore'!S:S,'Sample - Superstore'!$V:$V,$A4998,'Sample - Superstore'!$N:$N,$B4998)</f>
        <v>3</v>
      </c>
      <c r="I4998" s="45">
        <f>SUMIFS('Sample - Superstore'!T:T,'Sample - Superstore'!$V:$V,$A4998,'Sample - Superstore'!$N:$N,$B4998)</f>
        <v>0.2</v>
      </c>
      <c r="J4998" s="42">
        <f>SUMIFS('Sample - Superstore'!U:U,'Sample - Superstore'!$V:$V,$A4998,'Sample - Superstore'!$N:$N,$B4998)</f>
        <v>12.60416667</v>
      </c>
      <c r="N4998" s="40"/>
    </row>
    <row r="4999">
      <c r="A4999" s="41" t="s">
        <v>8642</v>
      </c>
      <c r="B4999" s="36" t="s">
        <v>2881</v>
      </c>
      <c r="C4999" s="36" t="s">
        <v>51</v>
      </c>
      <c r="D4999" s="36" t="s">
        <v>76</v>
      </c>
      <c r="E4999" s="36" t="s">
        <v>2882</v>
      </c>
      <c r="F4999" s="42">
        <f>SUMIFS('Sample - Superstore'!R:R,'Sample - Superstore'!$V:$V,$A4999,'Sample - Superstore'!$N:$N,$B4999)</f>
        <v>43.16872428</v>
      </c>
      <c r="G4999" s="43" t="str">
        <f>IF(OR($F4999&lt;Lower_Limit,$F4999&gt;Upper_Limit),TRUE,IF($F4999&gt;Upper_percentile,"P99",IF($F4999&lt;Lower_percentile,"P01","")))</f>
        <v/>
      </c>
      <c r="H4999" s="44">
        <f>SUMIFS('Sample - Superstore'!S:S,'Sample - Superstore'!$V:$V,$A4999,'Sample - Superstore'!$N:$N,$B4999)</f>
        <v>8</v>
      </c>
      <c r="I4999" s="45">
        <f>SUMIFS('Sample - Superstore'!T:T,'Sample - Superstore'!$V:$V,$A4999,'Sample - Superstore'!$N:$N,$B4999)</f>
        <v>0.8</v>
      </c>
      <c r="J4999" s="42">
        <f>SUMIFS('Sample - Superstore'!U:U,'Sample - Superstore'!$V:$V,$A4999,'Sample - Superstore'!$N:$N,$B4999)</f>
        <v>-69.06995885</v>
      </c>
      <c r="N4999" s="40"/>
    </row>
    <row r="5000">
      <c r="A5000" s="41" t="s">
        <v>8642</v>
      </c>
      <c r="B5000" s="36" t="s">
        <v>2915</v>
      </c>
      <c r="C5000" s="36" t="s">
        <v>51</v>
      </c>
      <c r="D5000" s="36" t="s">
        <v>76</v>
      </c>
      <c r="E5000" s="36" t="s">
        <v>2916</v>
      </c>
      <c r="F5000" s="42">
        <f>SUMIFS('Sample - Superstore'!R:R,'Sample - Superstore'!$V:$V,$A5000,'Sample - Superstore'!$N:$N,$B5000)</f>
        <v>120.0411523</v>
      </c>
      <c r="G5000" s="43" t="str">
        <f>IF(OR($F5000&lt;Lower_Limit,$F5000&gt;Upper_Limit),TRUE,IF($F5000&gt;Upper_percentile,"P99",IF($F5000&lt;Lower_percentile,"P01","")))</f>
        <v/>
      </c>
      <c r="H5000" s="44">
        <f>SUMIFS('Sample - Superstore'!S:S,'Sample - Superstore'!$V:$V,$A5000,'Sample - Superstore'!$N:$N,$B5000)</f>
        <v>4</v>
      </c>
      <c r="I5000" s="45">
        <f>SUMIFS('Sample - Superstore'!T:T,'Sample - Superstore'!$V:$V,$A5000,'Sample - Superstore'!$N:$N,$B5000)</f>
        <v>0.2</v>
      </c>
      <c r="J5000" s="42">
        <f>SUMIFS('Sample - Superstore'!U:U,'Sample - Superstore'!$V:$V,$A5000,'Sample - Superstore'!$N:$N,$B5000)</f>
        <v>42.01440329</v>
      </c>
      <c r="N5000" s="40"/>
    </row>
    <row r="5001">
      <c r="A5001" s="41" t="s">
        <v>8642</v>
      </c>
      <c r="B5001" s="36" t="s">
        <v>5250</v>
      </c>
      <c r="C5001" s="36" t="s">
        <v>35</v>
      </c>
      <c r="D5001" s="36" t="s">
        <v>73</v>
      </c>
      <c r="E5001" s="36" t="s">
        <v>1498</v>
      </c>
      <c r="F5001" s="42">
        <f>SUMIFS('Sample - Superstore'!R:R,'Sample - Superstore'!$V:$V,$A5001,'Sample - Superstore'!$N:$N,$B5001)</f>
        <v>331.712963</v>
      </c>
      <c r="G5001" s="43" t="str">
        <f>IF(OR($F5001&lt;Lower_Limit,$F5001&gt;Upper_Limit),TRUE,IF($F5001&gt;Upper_percentile,"P99",IF($F5001&lt;Lower_percentile,"P01","")))</f>
        <v/>
      </c>
      <c r="H5001" s="44">
        <f>SUMIFS('Sample - Superstore'!S:S,'Sample - Superstore'!$V:$V,$A5001,'Sample - Superstore'!$N:$N,$B5001)</f>
        <v>3</v>
      </c>
      <c r="I5001" s="45">
        <f>SUMIFS('Sample - Superstore'!T:T,'Sample - Superstore'!$V:$V,$A5001,'Sample - Superstore'!$N:$N,$B5001)</f>
        <v>0</v>
      </c>
      <c r="J5001" s="42">
        <f>SUMIFS('Sample - Superstore'!U:U,'Sample - Superstore'!$V:$V,$A5001,'Sample - Superstore'!$N:$N,$B5001)</f>
        <v>86.24537037</v>
      </c>
      <c r="N5001" s="40"/>
    </row>
    <row r="5002">
      <c r="A5002" s="41" t="s">
        <v>8642</v>
      </c>
      <c r="B5002" s="36" t="s">
        <v>540</v>
      </c>
      <c r="C5002" s="36" t="s">
        <v>39</v>
      </c>
      <c r="D5002" s="36" t="s">
        <v>40</v>
      </c>
      <c r="E5002" s="36" t="s">
        <v>541</v>
      </c>
      <c r="F5002" s="42">
        <f>SUMIFS('Sample - Superstore'!R:R,'Sample - Superstore'!$V:$V,$A5002,'Sample - Superstore'!$N:$N,$B5002)</f>
        <v>2417.644033</v>
      </c>
      <c r="G5002" s="43" t="str">
        <f>IF(OR($F5002&lt;Lower_Limit,$F5002&gt;Upper_Limit),TRUE,IF($F5002&gt;Upper_percentile,"P99",IF($F5002&lt;Lower_percentile,"P01","")))</f>
        <v/>
      </c>
      <c r="H5002" s="44">
        <f>SUMIFS('Sample - Superstore'!S:S,'Sample - Superstore'!$V:$V,$A5002,'Sample - Superstore'!$N:$N,$B5002)</f>
        <v>4</v>
      </c>
      <c r="I5002" s="45">
        <f>SUMIFS('Sample - Superstore'!T:T,'Sample - Superstore'!$V:$V,$A5002,'Sample - Superstore'!$N:$N,$B5002)</f>
        <v>0</v>
      </c>
      <c r="J5002" s="42">
        <f>SUMIFS('Sample - Superstore'!U:U,'Sample - Superstore'!$V:$V,$A5002,'Sample - Superstore'!$N:$N,$B5002)</f>
        <v>701.1167695</v>
      </c>
      <c r="N5002" s="40"/>
    </row>
    <row r="5003">
      <c r="A5003" s="41" t="s">
        <v>8642</v>
      </c>
      <c r="B5003" s="36" t="s">
        <v>6411</v>
      </c>
      <c r="C5003" s="36" t="s">
        <v>35</v>
      </c>
      <c r="D5003" s="36" t="s">
        <v>121</v>
      </c>
      <c r="E5003" s="36" t="s">
        <v>6728</v>
      </c>
      <c r="F5003" s="42">
        <f>SUMIFS('Sample - Superstore'!R:R,'Sample - Superstore'!$V:$V,$A5003,'Sample - Superstore'!$N:$N,$B5003)</f>
        <v>35.31378601</v>
      </c>
      <c r="G5003" s="43" t="str">
        <f>IF(OR($F5003&lt;Lower_Limit,$F5003&gt;Upper_Limit),TRUE,IF($F5003&gt;Upper_percentile,"P99",IF($F5003&lt;Lower_percentile,"P01","")))</f>
        <v/>
      </c>
      <c r="H5003" s="44">
        <f>SUMIFS('Sample - Superstore'!S:S,'Sample - Superstore'!$V:$V,$A5003,'Sample - Superstore'!$N:$N,$B5003)</f>
        <v>2</v>
      </c>
      <c r="I5003" s="45">
        <f>SUMIFS('Sample - Superstore'!T:T,'Sample - Superstore'!$V:$V,$A5003,'Sample - Superstore'!$N:$N,$B5003)</f>
        <v>0</v>
      </c>
      <c r="J5003" s="42">
        <f>SUMIFS('Sample - Superstore'!U:U,'Sample - Superstore'!$V:$V,$A5003,'Sample - Superstore'!$N:$N,$B5003)</f>
        <v>12.71296296</v>
      </c>
      <c r="N5003" s="40"/>
    </row>
    <row r="5004">
      <c r="A5004" s="41" t="s">
        <v>8642</v>
      </c>
      <c r="B5004" s="36" t="s">
        <v>6777</v>
      </c>
      <c r="C5004" s="36" t="s">
        <v>39</v>
      </c>
      <c r="D5004" s="36" t="s">
        <v>40</v>
      </c>
      <c r="E5004" s="36" t="s">
        <v>6778</v>
      </c>
      <c r="F5004" s="42">
        <f>SUMIFS('Sample - Superstore'!R:R,'Sample - Superstore'!$V:$V,$A5004,'Sample - Superstore'!$N:$N,$B5004)</f>
        <v>115.7150206</v>
      </c>
      <c r="G5004" s="43" t="str">
        <f>IF(OR($F5004&lt;Lower_Limit,$F5004&gt;Upper_Limit),TRUE,IF($F5004&gt;Upper_percentile,"P99",IF($F5004&lt;Lower_percentile,"P01","")))</f>
        <v/>
      </c>
      <c r="H5004" s="44">
        <f>SUMIFS('Sample - Superstore'!S:S,'Sample - Superstore'!$V:$V,$A5004,'Sample - Superstore'!$N:$N,$B5004)</f>
        <v>2</v>
      </c>
      <c r="I5004" s="45">
        <f>SUMIFS('Sample - Superstore'!T:T,'Sample - Superstore'!$V:$V,$A5004,'Sample - Superstore'!$N:$N,$B5004)</f>
        <v>0</v>
      </c>
      <c r="J5004" s="42">
        <f>SUMIFS('Sample - Superstore'!U:U,'Sample - Superstore'!$V:$V,$A5004,'Sample - Superstore'!$N:$N,$B5004)</f>
        <v>55.54320988</v>
      </c>
      <c r="N5004" s="40"/>
    </row>
    <row r="5005">
      <c r="A5005" s="41" t="s">
        <v>8642</v>
      </c>
      <c r="B5005" s="36" t="s">
        <v>1012</v>
      </c>
      <c r="C5005" s="36" t="s">
        <v>35</v>
      </c>
      <c r="D5005" s="36" t="s">
        <v>263</v>
      </c>
      <c r="E5005" s="36" t="s">
        <v>1013</v>
      </c>
      <c r="F5005" s="42">
        <f>SUMIFS('Sample - Superstore'!R:R,'Sample - Superstore'!$V:$V,$A5005,'Sample - Superstore'!$N:$N,$B5005)</f>
        <v>2666.011975</v>
      </c>
      <c r="G5005" s="43" t="str">
        <f>IF(OR($F5005&lt;Lower_Limit,$F5005&gt;Upper_Limit),TRUE,IF($F5005&gt;Upper_percentile,"P99",IF($F5005&lt;Lower_percentile,"P01","")))</f>
        <v/>
      </c>
      <c r="H5005" s="44">
        <f>SUMIFS('Sample - Superstore'!S:S,'Sample - Superstore'!$V:$V,$A5005,'Sample - Superstore'!$N:$N,$B5005)</f>
        <v>8</v>
      </c>
      <c r="I5005" s="45">
        <f>SUMIFS('Sample - Superstore'!T:T,'Sample - Superstore'!$V:$V,$A5005,'Sample - Superstore'!$N:$N,$B5005)</f>
        <v>0.1</v>
      </c>
      <c r="J5005" s="42">
        <f>SUMIFS('Sample - Superstore'!U:U,'Sample - Superstore'!$V:$V,$A5005,'Sample - Superstore'!$N:$N,$B5005)</f>
        <v>646.887679</v>
      </c>
      <c r="N5005" s="40"/>
    </row>
    <row r="5006">
      <c r="A5006" s="41" t="s">
        <v>8642</v>
      </c>
      <c r="B5006" s="36" t="s">
        <v>2996</v>
      </c>
      <c r="C5006" s="36" t="s">
        <v>39</v>
      </c>
      <c r="D5006" s="36" t="s">
        <v>40</v>
      </c>
      <c r="E5006" s="36" t="s">
        <v>5400</v>
      </c>
      <c r="F5006" s="42">
        <f>SUMIFS('Sample - Superstore'!R:R,'Sample - Superstore'!$V:$V,$A5006,'Sample - Superstore'!$N:$N,$B5006)</f>
        <v>1260.223765</v>
      </c>
      <c r="G5006" s="43" t="str">
        <f>IF(OR($F5006&lt;Lower_Limit,$F5006&gt;Upper_Limit),TRUE,IF($F5006&gt;Upper_percentile,"P99",IF($F5006&lt;Lower_percentile,"P01","")))</f>
        <v/>
      </c>
      <c r="H5006" s="44">
        <f>SUMIFS('Sample - Superstore'!S:S,'Sample - Superstore'!$V:$V,$A5006,'Sample - Superstore'!$N:$N,$B5006)</f>
        <v>5</v>
      </c>
      <c r="I5006" s="45">
        <f>SUMIFS('Sample - Superstore'!T:T,'Sample - Superstore'!$V:$V,$A5006,'Sample - Superstore'!$N:$N,$B5006)</f>
        <v>0</v>
      </c>
      <c r="J5006" s="42">
        <f>SUMIFS('Sample - Superstore'!U:U,'Sample - Superstore'!$V:$V,$A5006,'Sample - Superstore'!$N:$N,$B5006)</f>
        <v>340.2604167</v>
      </c>
      <c r="N5006" s="40"/>
    </row>
    <row r="5007">
      <c r="A5007" s="41" t="s">
        <v>8642</v>
      </c>
      <c r="B5007" s="36" t="s">
        <v>7440</v>
      </c>
      <c r="C5007" s="36" t="s">
        <v>35</v>
      </c>
      <c r="D5007" s="36" t="s">
        <v>121</v>
      </c>
      <c r="E5007" s="36" t="s">
        <v>7441</v>
      </c>
      <c r="F5007" s="42">
        <f>SUMIFS('Sample - Superstore'!R:R,'Sample - Superstore'!$V:$V,$A5007,'Sample - Superstore'!$N:$N,$B5007)</f>
        <v>173.9969136</v>
      </c>
      <c r="G5007" s="43" t="str">
        <f>IF(OR($F5007&lt;Lower_Limit,$F5007&gt;Upper_Limit),TRUE,IF($F5007&gt;Upper_percentile,"P99",IF($F5007&lt;Lower_percentile,"P01","")))</f>
        <v/>
      </c>
      <c r="H5007" s="44">
        <f>SUMIFS('Sample - Superstore'!S:S,'Sample - Superstore'!$V:$V,$A5007,'Sample - Superstore'!$N:$N,$B5007)</f>
        <v>5</v>
      </c>
      <c r="I5007" s="45">
        <f>SUMIFS('Sample - Superstore'!T:T,'Sample - Superstore'!$V:$V,$A5007,'Sample - Superstore'!$N:$N,$B5007)</f>
        <v>0</v>
      </c>
      <c r="J5007" s="42">
        <f>SUMIFS('Sample - Superstore'!U:U,'Sample - Superstore'!$V:$V,$A5007,'Sample - Superstore'!$N:$N,$B5007)</f>
        <v>48.7191358</v>
      </c>
      <c r="N5007" s="40"/>
    </row>
    <row r="5008">
      <c r="A5008" s="41" t="s">
        <v>8642</v>
      </c>
      <c r="B5008" s="36" t="s">
        <v>2774</v>
      </c>
      <c r="C5008" s="36" t="s">
        <v>51</v>
      </c>
      <c r="D5008" s="36" t="s">
        <v>124</v>
      </c>
      <c r="E5008" s="36" t="s">
        <v>2775</v>
      </c>
      <c r="F5008" s="42">
        <f>SUMIFS('Sample - Superstore'!R:R,'Sample - Superstore'!$V:$V,$A5008,'Sample - Superstore'!$N:$N,$B5008)</f>
        <v>244.55</v>
      </c>
      <c r="G5008" s="43" t="str">
        <f>IF(OR($F5008&lt;Lower_Limit,$F5008&gt;Upper_Limit),TRUE,IF($F5008&gt;Upper_percentile,"P99",IF($F5008&lt;Lower_percentile,"P01","")))</f>
        <v/>
      </c>
      <c r="H5008" s="44">
        <f>SUMIFS('Sample - Superstore'!S:S,'Sample - Superstore'!$V:$V,$A5008,'Sample - Superstore'!$N:$N,$B5008)</f>
        <v>5</v>
      </c>
      <c r="I5008" s="45">
        <f>SUMIFS('Sample - Superstore'!T:T,'Sample - Superstore'!$V:$V,$A5008,'Sample - Superstore'!$N:$N,$B5008)</f>
        <v>0</v>
      </c>
      <c r="J5008" s="42">
        <f>SUMIFS('Sample - Superstore'!U:U,'Sample - Superstore'!$V:$V,$A5008,'Sample - Superstore'!$N:$N,$B5008)</f>
        <v>114.9385</v>
      </c>
      <c r="N5008" s="40"/>
    </row>
    <row r="5009">
      <c r="A5009" s="41" t="s">
        <v>8642</v>
      </c>
      <c r="B5009" s="36" t="s">
        <v>6962</v>
      </c>
      <c r="C5009" s="36" t="s">
        <v>39</v>
      </c>
      <c r="D5009" s="36" t="s">
        <v>61</v>
      </c>
      <c r="E5009" s="36" t="s">
        <v>6963</v>
      </c>
      <c r="F5009" s="42">
        <f>SUMIFS('Sample - Superstore'!R:R,'Sample - Superstore'!$V:$V,$A5009,'Sample - Superstore'!$N:$N,$B5009)</f>
        <v>166.16</v>
      </c>
      <c r="G5009" s="43" t="str">
        <f>IF(OR($F5009&lt;Lower_Limit,$F5009&gt;Upper_Limit),TRUE,IF($F5009&gt;Upper_percentile,"P99",IF($F5009&lt;Lower_percentile,"P01","")))</f>
        <v/>
      </c>
      <c r="H5009" s="44">
        <f>SUMIFS('Sample - Superstore'!S:S,'Sample - Superstore'!$V:$V,$A5009,'Sample - Superstore'!$N:$N,$B5009)</f>
        <v>8</v>
      </c>
      <c r="I5009" s="45">
        <f>SUMIFS('Sample - Superstore'!T:T,'Sample - Superstore'!$V:$V,$A5009,'Sample - Superstore'!$N:$N,$B5009)</f>
        <v>0</v>
      </c>
      <c r="J5009" s="42">
        <f>SUMIFS('Sample - Superstore'!U:U,'Sample - Superstore'!$V:$V,$A5009,'Sample - Superstore'!$N:$N,$B5009)</f>
        <v>59.8176</v>
      </c>
      <c r="N5009" s="40"/>
    </row>
    <row r="5010">
      <c r="A5010" s="41" t="s">
        <v>8642</v>
      </c>
      <c r="B5010" s="36" t="s">
        <v>6366</v>
      </c>
      <c r="C5010" s="36" t="s">
        <v>51</v>
      </c>
      <c r="D5010" s="36" t="s">
        <v>93</v>
      </c>
      <c r="E5010" s="36" t="s">
        <v>6367</v>
      </c>
      <c r="F5010" s="42">
        <f>SUMIFS('Sample - Superstore'!R:R,'Sample - Superstore'!$V:$V,$A5010,'Sample - Superstore'!$N:$N,$B5010)</f>
        <v>2.690340732</v>
      </c>
      <c r="G5010" s="43" t="str">
        <f>IF(OR($F5010&lt;Lower_Limit,$F5010&gt;Upper_Limit),TRUE,IF($F5010&gt;Upper_percentile,"P99",IF($F5010&lt;Lower_percentile,"P01","")))</f>
        <v/>
      </c>
      <c r="H5010" s="44">
        <f>SUMIFS('Sample - Superstore'!S:S,'Sample - Superstore'!$V:$V,$A5010,'Sample - Superstore'!$N:$N,$B5010)</f>
        <v>5</v>
      </c>
      <c r="I5010" s="45">
        <f>SUMIFS('Sample - Superstore'!T:T,'Sample - Superstore'!$V:$V,$A5010,'Sample - Superstore'!$N:$N,$B5010)</f>
        <v>0.2</v>
      </c>
      <c r="J5010" s="42">
        <f>SUMIFS('Sample - Superstore'!U:U,'Sample - Superstore'!$V:$V,$A5010,'Sample - Superstore'!$N:$N,$B5010)</f>
        <v>0.2354048141</v>
      </c>
      <c r="N5010" s="40"/>
    </row>
    <row r="5011">
      <c r="A5011" s="41" t="s">
        <v>8642</v>
      </c>
      <c r="B5011" s="36" t="s">
        <v>682</v>
      </c>
      <c r="C5011" s="36" t="s">
        <v>51</v>
      </c>
      <c r="D5011" s="36" t="s">
        <v>283</v>
      </c>
      <c r="E5011" s="36" t="s">
        <v>683</v>
      </c>
      <c r="F5011" s="42">
        <f>SUMIFS('Sample - Superstore'!R:R,'Sample - Superstore'!$V:$V,$A5011,'Sample - Superstore'!$N:$N,$B5011)</f>
        <v>13.24187652</v>
      </c>
      <c r="G5011" s="43" t="str">
        <f>IF(OR($F5011&lt;Lower_Limit,$F5011&gt;Upper_Limit),TRUE,IF($F5011&gt;Upper_percentile,"P99",IF($F5011&lt;Lower_percentile,"P01","")))</f>
        <v/>
      </c>
      <c r="H5011" s="44">
        <f>SUMIFS('Sample - Superstore'!S:S,'Sample - Superstore'!$V:$V,$A5011,'Sample - Superstore'!$N:$N,$B5011)</f>
        <v>1</v>
      </c>
      <c r="I5011" s="45">
        <f>SUMIFS('Sample - Superstore'!T:T,'Sample - Superstore'!$V:$V,$A5011,'Sample - Superstore'!$N:$N,$B5011)</f>
        <v>0.2</v>
      </c>
      <c r="J5011" s="42">
        <f>SUMIFS('Sample - Superstore'!U:U,'Sample - Superstore'!$V:$V,$A5011,'Sample - Superstore'!$N:$N,$B5011)</f>
        <v>1.324187652</v>
      </c>
      <c r="N5011" s="40"/>
    </row>
    <row r="5012">
      <c r="A5012" s="41" t="s">
        <v>8642</v>
      </c>
      <c r="B5012" s="36" t="s">
        <v>2639</v>
      </c>
      <c r="C5012" s="36" t="s">
        <v>51</v>
      </c>
      <c r="D5012" s="36" t="s">
        <v>76</v>
      </c>
      <c r="E5012" s="36" t="s">
        <v>2640</v>
      </c>
      <c r="F5012" s="42">
        <f>SUMIFS('Sample - Superstore'!R:R,'Sample - Superstore'!$V:$V,$A5012,'Sample - Superstore'!$N:$N,$B5012)</f>
        <v>117.488</v>
      </c>
      <c r="G5012" s="43" t="str">
        <f>IF(OR($F5012&lt;Lower_Limit,$F5012&gt;Upper_Limit),TRUE,IF($F5012&gt;Upper_percentile,"P99",IF($F5012&lt;Lower_percentile,"P01","")))</f>
        <v/>
      </c>
      <c r="H5012" s="44">
        <f>SUMIFS('Sample - Superstore'!S:S,'Sample - Superstore'!$V:$V,$A5012,'Sample - Superstore'!$N:$N,$B5012)</f>
        <v>7</v>
      </c>
      <c r="I5012" s="45">
        <f>SUMIFS('Sample - Superstore'!T:T,'Sample - Superstore'!$V:$V,$A5012,'Sample - Superstore'!$N:$N,$B5012)</f>
        <v>0.2</v>
      </c>
      <c r="J5012" s="42">
        <f>SUMIFS('Sample - Superstore'!U:U,'Sample - Superstore'!$V:$V,$A5012,'Sample - Superstore'!$N:$N,$B5012)</f>
        <v>41.1208</v>
      </c>
      <c r="N5012" s="40"/>
    </row>
    <row r="5013">
      <c r="A5013" s="41" t="s">
        <v>8642</v>
      </c>
      <c r="B5013" s="36" t="s">
        <v>1862</v>
      </c>
      <c r="C5013" s="36" t="s">
        <v>35</v>
      </c>
      <c r="D5013" s="36" t="s">
        <v>121</v>
      </c>
      <c r="E5013" s="36" t="s">
        <v>1863</v>
      </c>
      <c r="F5013" s="42">
        <f>SUMIFS('Sample - Superstore'!R:R,'Sample - Superstore'!$V:$V,$A5013,'Sample - Superstore'!$N:$N,$B5013)</f>
        <v>18.84</v>
      </c>
      <c r="G5013" s="43" t="str">
        <f>IF(OR($F5013&lt;Lower_Limit,$F5013&gt;Upper_Limit),TRUE,IF($F5013&gt;Upper_percentile,"P99",IF($F5013&lt;Lower_percentile,"P01","")))</f>
        <v/>
      </c>
      <c r="H5013" s="44">
        <f>SUMIFS('Sample - Superstore'!S:S,'Sample - Superstore'!$V:$V,$A5013,'Sample - Superstore'!$N:$N,$B5013)</f>
        <v>3</v>
      </c>
      <c r="I5013" s="45">
        <f>SUMIFS('Sample - Superstore'!T:T,'Sample - Superstore'!$V:$V,$A5013,'Sample - Superstore'!$N:$N,$B5013)</f>
        <v>0</v>
      </c>
      <c r="J5013" s="42">
        <f>SUMIFS('Sample - Superstore'!U:U,'Sample - Superstore'!$V:$V,$A5013,'Sample - Superstore'!$N:$N,$B5013)</f>
        <v>6.0288</v>
      </c>
      <c r="N5013" s="40"/>
    </row>
    <row r="5014">
      <c r="A5014" s="41" t="s">
        <v>8642</v>
      </c>
      <c r="B5014" s="36" t="s">
        <v>3256</v>
      </c>
      <c r="C5014" s="36" t="s">
        <v>39</v>
      </c>
      <c r="D5014" s="36" t="s">
        <v>40</v>
      </c>
      <c r="E5014" s="36" t="s">
        <v>3257</v>
      </c>
      <c r="F5014" s="42">
        <f>SUMIFS('Sample - Superstore'!R:R,'Sample - Superstore'!$V:$V,$A5014,'Sample - Superstore'!$N:$N,$B5014)</f>
        <v>57.568</v>
      </c>
      <c r="G5014" s="43" t="str">
        <f>IF(OR($F5014&lt;Lower_Limit,$F5014&gt;Upper_Limit),TRUE,IF($F5014&gt;Upper_percentile,"P99",IF($F5014&lt;Lower_percentile,"P01","")))</f>
        <v/>
      </c>
      <c r="H5014" s="44">
        <f>SUMIFS('Sample - Superstore'!S:S,'Sample - Superstore'!$V:$V,$A5014,'Sample - Superstore'!$N:$N,$B5014)</f>
        <v>4</v>
      </c>
      <c r="I5014" s="45">
        <f>SUMIFS('Sample - Superstore'!T:T,'Sample - Superstore'!$V:$V,$A5014,'Sample - Superstore'!$N:$N,$B5014)</f>
        <v>0.2</v>
      </c>
      <c r="J5014" s="42">
        <f>SUMIFS('Sample - Superstore'!U:U,'Sample - Superstore'!$V:$V,$A5014,'Sample - Superstore'!$N:$N,$B5014)</f>
        <v>5.7568</v>
      </c>
      <c r="N5014" s="40"/>
    </row>
    <row r="5015">
      <c r="A5015" s="41" t="s">
        <v>8642</v>
      </c>
      <c r="B5015" s="36" t="s">
        <v>207</v>
      </c>
      <c r="C5015" s="36" t="s">
        <v>51</v>
      </c>
      <c r="D5015" s="36" t="s">
        <v>93</v>
      </c>
      <c r="E5015" s="36" t="s">
        <v>208</v>
      </c>
      <c r="F5015" s="42">
        <f>SUMIFS('Sample - Superstore'!R:R,'Sample - Superstore'!$V:$V,$A5015,'Sample - Superstore'!$N:$N,$B5015)</f>
        <v>8.992074074</v>
      </c>
      <c r="G5015" s="43" t="str">
        <f>IF(OR($F5015&lt;Lower_Limit,$F5015&gt;Upper_Limit),TRUE,IF($F5015&gt;Upper_percentile,"P99",IF($F5015&lt;Lower_percentile,"P01","")))</f>
        <v/>
      </c>
      <c r="H5015" s="44">
        <f>SUMIFS('Sample - Superstore'!S:S,'Sample - Superstore'!$V:$V,$A5015,'Sample - Superstore'!$N:$N,$B5015)</f>
        <v>3</v>
      </c>
      <c r="I5015" s="45">
        <f>SUMIFS('Sample - Superstore'!T:T,'Sample - Superstore'!$V:$V,$A5015,'Sample - Superstore'!$N:$N,$B5015)</f>
        <v>0</v>
      </c>
      <c r="J5015" s="42">
        <f>SUMIFS('Sample - Superstore'!U:U,'Sample - Superstore'!$V:$V,$A5015,'Sample - Superstore'!$N:$N,$B5015)</f>
        <v>2.607701481</v>
      </c>
      <c r="N5015" s="40"/>
    </row>
    <row r="5016">
      <c r="A5016" s="41" t="s">
        <v>8642</v>
      </c>
      <c r="B5016" s="36" t="s">
        <v>5839</v>
      </c>
      <c r="C5016" s="36" t="s">
        <v>51</v>
      </c>
      <c r="D5016" s="36" t="s">
        <v>76</v>
      </c>
      <c r="E5016" s="36" t="s">
        <v>5840</v>
      </c>
      <c r="F5016" s="42">
        <f>SUMIFS('Sample - Superstore'!R:R,'Sample - Superstore'!$V:$V,$A5016,'Sample - Superstore'!$N:$N,$B5016)</f>
        <v>138.1923556</v>
      </c>
      <c r="G5016" s="43" t="str">
        <f>IF(OR($F5016&lt;Lower_Limit,$F5016&gt;Upper_Limit),TRUE,IF($F5016&gt;Upper_percentile,"P99",IF($F5016&lt;Lower_percentile,"P01","")))</f>
        <v/>
      </c>
      <c r="H5016" s="44">
        <f>SUMIFS('Sample - Superstore'!S:S,'Sample - Superstore'!$V:$V,$A5016,'Sample - Superstore'!$N:$N,$B5016)</f>
        <v>6</v>
      </c>
      <c r="I5016" s="45">
        <f>SUMIFS('Sample - Superstore'!T:T,'Sample - Superstore'!$V:$V,$A5016,'Sample - Superstore'!$N:$N,$B5016)</f>
        <v>0.2</v>
      </c>
      <c r="J5016" s="42">
        <f>SUMIFS('Sample - Superstore'!U:U,'Sample - Superstore'!$V:$V,$A5016,'Sample - Superstore'!$N:$N,$B5016)</f>
        <v>46.63992</v>
      </c>
      <c r="N5016" s="40"/>
    </row>
    <row r="5017">
      <c r="A5017" s="41" t="s">
        <v>8642</v>
      </c>
      <c r="B5017" s="36" t="s">
        <v>1893</v>
      </c>
      <c r="C5017" s="36" t="s">
        <v>51</v>
      </c>
      <c r="D5017" s="36" t="s">
        <v>124</v>
      </c>
      <c r="E5017" s="36" t="s">
        <v>1894</v>
      </c>
      <c r="F5017" s="42">
        <f>SUMIFS('Sample - Superstore'!R:R,'Sample - Superstore'!$V:$V,$A5017,'Sample - Superstore'!$N:$N,$B5017)</f>
        <v>203.6145185</v>
      </c>
      <c r="G5017" s="43" t="str">
        <f>IF(OR($F5017&lt;Lower_Limit,$F5017&gt;Upper_Limit),TRUE,IF($F5017&gt;Upper_percentile,"P99",IF($F5017&lt;Lower_percentile,"P01","")))</f>
        <v/>
      </c>
      <c r="H5017" s="44">
        <f>SUMIFS('Sample - Superstore'!S:S,'Sample - Superstore'!$V:$V,$A5017,'Sample - Superstore'!$N:$N,$B5017)</f>
        <v>6</v>
      </c>
      <c r="I5017" s="45">
        <f>SUMIFS('Sample - Superstore'!T:T,'Sample - Superstore'!$V:$V,$A5017,'Sample - Superstore'!$N:$N,$B5017)</f>
        <v>0</v>
      </c>
      <c r="J5017" s="42">
        <f>SUMIFS('Sample - Superstore'!U:U,'Sample - Superstore'!$V:$V,$A5017,'Sample - Superstore'!$N:$N,$B5017)</f>
        <v>93.66267852</v>
      </c>
      <c r="N5017" s="40"/>
    </row>
    <row r="5018">
      <c r="A5018" s="41" t="s">
        <v>8642</v>
      </c>
      <c r="B5018" s="36" t="s">
        <v>591</v>
      </c>
      <c r="C5018" s="36" t="s">
        <v>51</v>
      </c>
      <c r="D5018" s="36" t="s">
        <v>76</v>
      </c>
      <c r="E5018" s="36" t="s">
        <v>592</v>
      </c>
      <c r="F5018" s="42">
        <f>SUMIFS('Sample - Superstore'!R:R,'Sample - Superstore'!$V:$V,$A5018,'Sample - Superstore'!$N:$N,$B5018)</f>
        <v>640.5598519</v>
      </c>
      <c r="G5018" s="43" t="str">
        <f>IF(OR($F5018&lt;Lower_Limit,$F5018&gt;Upper_Limit),TRUE,IF($F5018&gt;Upper_percentile,"P99",IF($F5018&lt;Lower_percentile,"P01","")))</f>
        <v/>
      </c>
      <c r="H5018" s="44">
        <f>SUMIFS('Sample - Superstore'!S:S,'Sample - Superstore'!$V:$V,$A5018,'Sample - Superstore'!$N:$N,$B5018)</f>
        <v>3</v>
      </c>
      <c r="I5018" s="45">
        <f>SUMIFS('Sample - Superstore'!T:T,'Sample - Superstore'!$V:$V,$A5018,'Sample - Superstore'!$N:$N,$B5018)</f>
        <v>0</v>
      </c>
      <c r="J5018" s="42">
        <f>SUMIFS('Sample - Superstore'!U:U,'Sample - Superstore'!$V:$V,$A5018,'Sample - Superstore'!$N:$N,$B5018)</f>
        <v>288.2519333</v>
      </c>
      <c r="N5018" s="40"/>
    </row>
    <row r="5019">
      <c r="A5019" s="41" t="s">
        <v>8642</v>
      </c>
      <c r="B5019" s="36" t="s">
        <v>456</v>
      </c>
      <c r="C5019" s="36" t="s">
        <v>35</v>
      </c>
      <c r="D5019" s="36" t="s">
        <v>121</v>
      </c>
      <c r="E5019" s="36" t="s">
        <v>457</v>
      </c>
      <c r="F5019" s="42">
        <f>SUMIFS('Sample - Superstore'!R:R,'Sample - Superstore'!$V:$V,$A5019,'Sample - Superstore'!$N:$N,$B5019)</f>
        <v>664.6329119</v>
      </c>
      <c r="G5019" s="43" t="str">
        <f>IF(OR($F5019&lt;Lower_Limit,$F5019&gt;Upper_Limit),TRUE,IF($F5019&gt;Upper_percentile,"P99",IF($F5019&lt;Lower_percentile,"P01","")))</f>
        <v/>
      </c>
      <c r="H5019" s="44">
        <f>SUMIFS('Sample - Superstore'!S:S,'Sample - Superstore'!$V:$V,$A5019,'Sample - Superstore'!$N:$N,$B5019)</f>
        <v>7</v>
      </c>
      <c r="I5019" s="45">
        <f>SUMIFS('Sample - Superstore'!T:T,'Sample - Superstore'!$V:$V,$A5019,'Sample - Superstore'!$N:$N,$B5019)</f>
        <v>0.2</v>
      </c>
      <c r="J5019" s="42">
        <f>SUMIFS('Sample - Superstore'!U:U,'Sample - Superstore'!$V:$V,$A5019,'Sample - Superstore'!$N:$N,$B5019)</f>
        <v>-16.6158228</v>
      </c>
      <c r="N5019" s="40"/>
    </row>
    <row r="5020">
      <c r="A5020" s="41" t="s">
        <v>8642</v>
      </c>
      <c r="B5020" s="36" t="s">
        <v>2174</v>
      </c>
      <c r="C5020" s="36" t="s">
        <v>35</v>
      </c>
      <c r="D5020" s="36" t="s">
        <v>121</v>
      </c>
      <c r="E5020" s="36" t="s">
        <v>2175</v>
      </c>
      <c r="F5020" s="42">
        <f>SUMIFS('Sample - Superstore'!R:R,'Sample - Superstore'!$V:$V,$A5020,'Sample - Superstore'!$N:$N,$B5020)</f>
        <v>2646.281014</v>
      </c>
      <c r="G5020" s="43" t="str">
        <f>IF(OR($F5020&lt;Lower_Limit,$F5020&gt;Upper_Limit),TRUE,IF($F5020&gt;Upper_percentile,"P99",IF($F5020&lt;Lower_percentile,"P01","")))</f>
        <v/>
      </c>
      <c r="H5020" s="44">
        <f>SUMIFS('Sample - Superstore'!S:S,'Sample - Superstore'!$V:$V,$A5020,'Sample - Superstore'!$N:$N,$B5020)</f>
        <v>11</v>
      </c>
      <c r="I5020" s="45">
        <f>SUMIFS('Sample - Superstore'!T:T,'Sample - Superstore'!$V:$V,$A5020,'Sample - Superstore'!$N:$N,$B5020)</f>
        <v>0.2</v>
      </c>
      <c r="J5020" s="42">
        <f>SUMIFS('Sample - Superstore'!U:U,'Sample - Superstore'!$V:$V,$A5020,'Sample - Superstore'!$N:$N,$B5020)</f>
        <v>448.2476003</v>
      </c>
      <c r="N5020" s="40"/>
    </row>
    <row r="5021">
      <c r="A5021" s="41" t="s">
        <v>8642</v>
      </c>
      <c r="B5021" s="36" t="s">
        <v>6574</v>
      </c>
      <c r="C5021" s="36" t="s">
        <v>35</v>
      </c>
      <c r="D5021" s="36" t="s">
        <v>73</v>
      </c>
      <c r="E5021" s="36" t="s">
        <v>6575</v>
      </c>
      <c r="F5021" s="42">
        <f>SUMIFS('Sample - Superstore'!R:R,'Sample - Superstore'!$V:$V,$A5021,'Sample - Superstore'!$N:$N,$B5021)</f>
        <v>2657.71837</v>
      </c>
      <c r="G5021" s="43" t="str">
        <f>IF(OR($F5021&lt;Lower_Limit,$F5021&gt;Upper_Limit),TRUE,IF($F5021&gt;Upper_percentile,"P99",IF($F5021&lt;Lower_percentile,"P01","")))</f>
        <v/>
      </c>
      <c r="H5021" s="44">
        <f>SUMIFS('Sample - Superstore'!S:S,'Sample - Superstore'!$V:$V,$A5021,'Sample - Superstore'!$N:$N,$B5021)</f>
        <v>12</v>
      </c>
      <c r="I5021" s="45">
        <f>SUMIFS('Sample - Superstore'!T:T,'Sample - Superstore'!$V:$V,$A5021,'Sample - Superstore'!$N:$N,$B5021)</f>
        <v>0.4</v>
      </c>
      <c r="J5021" s="42">
        <f>SUMIFS('Sample - Superstore'!U:U,'Sample - Superstore'!$V:$V,$A5021,'Sample - Superstore'!$N:$N,$B5021)</f>
        <v>-797.3155111</v>
      </c>
      <c r="N5021" s="40"/>
    </row>
    <row r="5022">
      <c r="A5022" s="41" t="s">
        <v>8642</v>
      </c>
      <c r="B5022" s="36" t="s">
        <v>2913</v>
      </c>
      <c r="C5022" s="36" t="s">
        <v>51</v>
      </c>
      <c r="D5022" s="36" t="s">
        <v>124</v>
      </c>
      <c r="E5022" s="36" t="s">
        <v>2914</v>
      </c>
      <c r="F5022" s="42">
        <f>SUMIFS('Sample - Superstore'!R:R,'Sample - Superstore'!$V:$V,$A5022,'Sample - Superstore'!$N:$N,$B5022)</f>
        <v>20.0128</v>
      </c>
      <c r="G5022" s="43" t="str">
        <f>IF(OR($F5022&lt;Lower_Limit,$F5022&gt;Upper_Limit),TRUE,IF($F5022&gt;Upper_percentile,"P99",IF($F5022&lt;Lower_percentile,"P01","")))</f>
        <v/>
      </c>
      <c r="H5022" s="44">
        <f>SUMIFS('Sample - Superstore'!S:S,'Sample - Superstore'!$V:$V,$A5022,'Sample - Superstore'!$N:$N,$B5022)</f>
        <v>3</v>
      </c>
      <c r="I5022" s="45">
        <f>SUMIFS('Sample - Superstore'!T:T,'Sample - Superstore'!$V:$V,$A5022,'Sample - Superstore'!$N:$N,$B5022)</f>
        <v>0.2</v>
      </c>
      <c r="J5022" s="42">
        <f>SUMIFS('Sample - Superstore'!U:U,'Sample - Superstore'!$V:$V,$A5022,'Sample - Superstore'!$N:$N,$B5022)</f>
        <v>7.00448</v>
      </c>
      <c r="N5022" s="40"/>
    </row>
    <row r="5023">
      <c r="A5023" s="41" t="s">
        <v>8642</v>
      </c>
      <c r="B5023" s="36" t="s">
        <v>5401</v>
      </c>
      <c r="C5023" s="36" t="s">
        <v>39</v>
      </c>
      <c r="D5023" s="36" t="s">
        <v>40</v>
      </c>
      <c r="E5023" s="36" t="s">
        <v>5402</v>
      </c>
      <c r="F5023" s="42">
        <f>SUMIFS('Sample - Superstore'!R:R,'Sample - Superstore'!$V:$V,$A5023,'Sample - Superstore'!$N:$N,$B5023)</f>
        <v>2547.784374</v>
      </c>
      <c r="G5023" s="43" t="str">
        <f>IF(OR($F5023&lt;Lower_Limit,$F5023&gt;Upper_Limit),TRUE,IF($F5023&gt;Upper_percentile,"P99",IF($F5023&lt;Lower_percentile,"P01","")))</f>
        <v/>
      </c>
      <c r="H5023" s="44">
        <f>SUMIFS('Sample - Superstore'!S:S,'Sample - Superstore'!$V:$V,$A5023,'Sample - Superstore'!$N:$N,$B5023)</f>
        <v>11</v>
      </c>
      <c r="I5023" s="45">
        <f>SUMIFS('Sample - Superstore'!T:T,'Sample - Superstore'!$V:$V,$A5023,'Sample - Superstore'!$N:$N,$B5023)</f>
        <v>0</v>
      </c>
      <c r="J5023" s="42">
        <f>SUMIFS('Sample - Superstore'!U:U,'Sample - Superstore'!$V:$V,$A5023,'Sample - Superstore'!$N:$N,$B5023)</f>
        <v>636.9460936</v>
      </c>
      <c r="N5023" s="40"/>
    </row>
    <row r="5024">
      <c r="A5024" s="41" t="s">
        <v>8642</v>
      </c>
      <c r="B5024" s="36" t="s">
        <v>1096</v>
      </c>
      <c r="C5024" s="36" t="s">
        <v>51</v>
      </c>
      <c r="D5024" s="36" t="s">
        <v>205</v>
      </c>
      <c r="E5024" s="36" t="s">
        <v>1097</v>
      </c>
      <c r="F5024" s="42">
        <f>SUMIFS('Sample - Superstore'!R:R,'Sample - Superstore'!$V:$V,$A5024,'Sample - Superstore'!$N:$N,$B5024)</f>
        <v>102.8950288</v>
      </c>
      <c r="G5024" s="43" t="str">
        <f>IF(OR($F5024&lt;Lower_Limit,$F5024&gt;Upper_Limit),TRUE,IF($F5024&gt;Upper_percentile,"P99",IF($F5024&lt;Lower_percentile,"P01","")))</f>
        <v/>
      </c>
      <c r="H5024" s="44">
        <f>SUMIFS('Sample - Superstore'!S:S,'Sample - Superstore'!$V:$V,$A5024,'Sample - Superstore'!$N:$N,$B5024)</f>
        <v>2</v>
      </c>
      <c r="I5024" s="45">
        <f>SUMIFS('Sample - Superstore'!T:T,'Sample - Superstore'!$V:$V,$A5024,'Sample - Superstore'!$N:$N,$B5024)</f>
        <v>0</v>
      </c>
      <c r="J5024" s="42">
        <f>SUMIFS('Sample - Superstore'!U:U,'Sample - Superstore'!$V:$V,$A5024,'Sample - Superstore'!$N:$N,$B5024)</f>
        <v>46.30276296</v>
      </c>
      <c r="N5024" s="40"/>
    </row>
    <row r="5025">
      <c r="A5025" s="41" t="s">
        <v>8642</v>
      </c>
      <c r="B5025" s="36" t="s">
        <v>1671</v>
      </c>
      <c r="C5025" s="36" t="s">
        <v>51</v>
      </c>
      <c r="D5025" s="36" t="s">
        <v>93</v>
      </c>
      <c r="E5025" s="36" t="s">
        <v>1672</v>
      </c>
      <c r="F5025" s="42">
        <f>SUMIFS('Sample - Superstore'!R:R,'Sample - Superstore'!$V:$V,$A5025,'Sample - Superstore'!$N:$N,$B5025)</f>
        <v>2.110403292</v>
      </c>
      <c r="G5025" s="43" t="str">
        <f>IF(OR($F5025&lt;Lower_Limit,$F5025&gt;Upper_Limit),TRUE,IF($F5025&gt;Upper_percentile,"P99",IF($F5025&lt;Lower_percentile,"P01","")))</f>
        <v/>
      </c>
      <c r="H5025" s="44">
        <f>SUMIFS('Sample - Superstore'!S:S,'Sample - Superstore'!$V:$V,$A5025,'Sample - Superstore'!$N:$N,$B5025)</f>
        <v>1</v>
      </c>
      <c r="I5025" s="45">
        <f>SUMIFS('Sample - Superstore'!T:T,'Sample - Superstore'!$V:$V,$A5025,'Sample - Superstore'!$N:$N,$B5025)</f>
        <v>0</v>
      </c>
      <c r="J5025" s="42">
        <f>SUMIFS('Sample - Superstore'!U:U,'Sample - Superstore'!$V:$V,$A5025,'Sample - Superstore'!$N:$N,$B5025)</f>
        <v>0.9496814815</v>
      </c>
      <c r="N5025" s="40"/>
    </row>
    <row r="5026">
      <c r="A5026" s="41" t="s">
        <v>8642</v>
      </c>
      <c r="B5026" s="36" t="s">
        <v>120</v>
      </c>
      <c r="C5026" s="36" t="s">
        <v>35</v>
      </c>
      <c r="D5026" s="36" t="s">
        <v>121</v>
      </c>
      <c r="E5026" s="36" t="s">
        <v>1917</v>
      </c>
      <c r="F5026" s="42">
        <f>SUMIFS('Sample - Superstore'!R:R,'Sample - Superstore'!$V:$V,$A5026,'Sample - Superstore'!$N:$N,$B5026)</f>
        <v>26.89477366</v>
      </c>
      <c r="G5026" s="43" t="str">
        <f>IF(OR($F5026&lt;Lower_Limit,$F5026&gt;Upper_Limit),TRUE,IF($F5026&gt;Upper_percentile,"P99",IF($F5026&lt;Lower_percentile,"P01","")))</f>
        <v/>
      </c>
      <c r="H5026" s="44">
        <f>SUMIFS('Sample - Superstore'!S:S,'Sample - Superstore'!$V:$V,$A5026,'Sample - Superstore'!$N:$N,$B5026)</f>
        <v>5</v>
      </c>
      <c r="I5026" s="45">
        <f>SUMIFS('Sample - Superstore'!T:T,'Sample - Superstore'!$V:$V,$A5026,'Sample - Superstore'!$N:$N,$B5026)</f>
        <v>0</v>
      </c>
      <c r="J5026" s="42">
        <f>SUMIFS('Sample - Superstore'!U:U,'Sample - Superstore'!$V:$V,$A5026,'Sample - Superstore'!$N:$N,$B5026)</f>
        <v>9.682118519</v>
      </c>
      <c r="N5026" s="40"/>
    </row>
    <row r="5027">
      <c r="A5027" s="41" t="s">
        <v>8642</v>
      </c>
      <c r="B5027" s="36" t="s">
        <v>3138</v>
      </c>
      <c r="C5027" s="36" t="s">
        <v>51</v>
      </c>
      <c r="D5027" s="36" t="s">
        <v>297</v>
      </c>
      <c r="E5027" s="36" t="s">
        <v>3139</v>
      </c>
      <c r="F5027" s="42">
        <f>SUMIFS('Sample - Superstore'!R:R,'Sample - Superstore'!$V:$V,$A5027,'Sample - Superstore'!$N:$N,$B5027)</f>
        <v>62.65</v>
      </c>
      <c r="G5027" s="43" t="str">
        <f>IF(OR($F5027&lt;Lower_Limit,$F5027&gt;Upper_Limit),TRUE,IF($F5027&gt;Upper_percentile,"P99",IF($F5027&lt;Lower_percentile,"P01","")))</f>
        <v/>
      </c>
      <c r="H5027" s="44">
        <f>SUMIFS('Sample - Superstore'!S:S,'Sample - Superstore'!$V:$V,$A5027,'Sample - Superstore'!$N:$N,$B5027)</f>
        <v>5</v>
      </c>
      <c r="I5027" s="45">
        <f>SUMIFS('Sample - Superstore'!T:T,'Sample - Superstore'!$V:$V,$A5027,'Sample - Superstore'!$N:$N,$B5027)</f>
        <v>0</v>
      </c>
      <c r="J5027" s="42">
        <f>SUMIFS('Sample - Superstore'!U:U,'Sample - Superstore'!$V:$V,$A5027,'Sample - Superstore'!$N:$N,$B5027)</f>
        <v>29.4455</v>
      </c>
      <c r="N5027" s="40"/>
    </row>
    <row r="5028">
      <c r="A5028" s="41" t="s">
        <v>8642</v>
      </c>
      <c r="B5028" s="36" t="s">
        <v>246</v>
      </c>
      <c r="C5028" s="36" t="s">
        <v>35</v>
      </c>
      <c r="D5028" s="36" t="s">
        <v>121</v>
      </c>
      <c r="E5028" s="36" t="s">
        <v>8306</v>
      </c>
      <c r="F5028" s="42">
        <f>SUMIFS('Sample - Superstore'!R:R,'Sample - Superstore'!$V:$V,$A5028,'Sample - Superstore'!$N:$N,$B5028)</f>
        <v>31.07557405</v>
      </c>
      <c r="G5028" s="43" t="str">
        <f>IF(OR($F5028&lt;Lower_Limit,$F5028&gt;Upper_Limit),TRUE,IF($F5028&gt;Upper_percentile,"P99",IF($F5028&lt;Lower_percentile,"P01","")))</f>
        <v/>
      </c>
      <c r="H5028" s="44">
        <f>SUMIFS('Sample - Superstore'!S:S,'Sample - Superstore'!$V:$V,$A5028,'Sample - Superstore'!$N:$N,$B5028)</f>
        <v>5</v>
      </c>
      <c r="I5028" s="45">
        <f>SUMIFS('Sample - Superstore'!T:T,'Sample - Superstore'!$V:$V,$A5028,'Sample - Superstore'!$N:$N,$B5028)</f>
        <v>0.2</v>
      </c>
      <c r="J5028" s="42">
        <f>SUMIFS('Sample - Superstore'!U:U,'Sample - Superstore'!$V:$V,$A5028,'Sample - Superstore'!$N:$N,$B5028)</f>
        <v>5.826670134</v>
      </c>
      <c r="N5028" s="40"/>
    </row>
    <row r="5029">
      <c r="A5029" s="41" t="s">
        <v>8642</v>
      </c>
      <c r="B5029" s="36" t="s">
        <v>2145</v>
      </c>
      <c r="C5029" s="36" t="s">
        <v>51</v>
      </c>
      <c r="D5029" s="36" t="s">
        <v>52</v>
      </c>
      <c r="E5029" s="36" t="s">
        <v>2146</v>
      </c>
      <c r="F5029" s="42">
        <f>SUMIFS('Sample - Superstore'!R:R,'Sample - Superstore'!$V:$V,$A5029,'Sample - Superstore'!$N:$N,$B5029)</f>
        <v>53.00859669</v>
      </c>
      <c r="G5029" s="43" t="str">
        <f>IF(OR($F5029&lt;Lower_Limit,$F5029&gt;Upper_Limit),TRUE,IF($F5029&gt;Upper_percentile,"P99",IF($F5029&lt;Lower_percentile,"P01","")))</f>
        <v/>
      </c>
      <c r="H5029" s="44">
        <f>SUMIFS('Sample - Superstore'!S:S,'Sample - Superstore'!$V:$V,$A5029,'Sample - Superstore'!$N:$N,$B5029)</f>
        <v>5</v>
      </c>
      <c r="I5029" s="45">
        <f>SUMIFS('Sample - Superstore'!T:T,'Sample - Superstore'!$V:$V,$A5029,'Sample - Superstore'!$N:$N,$B5029)</f>
        <v>0</v>
      </c>
      <c r="J5029" s="42">
        <f>SUMIFS('Sample - Superstore'!U:U,'Sample - Superstore'!$V:$V,$A5029,'Sample - Superstore'!$N:$N,$B5029)</f>
        <v>13.25214917</v>
      </c>
      <c r="N5029" s="40"/>
    </row>
    <row r="5030">
      <c r="A5030" s="41" t="s">
        <v>8642</v>
      </c>
      <c r="B5030" s="36" t="s">
        <v>1043</v>
      </c>
      <c r="C5030" s="36" t="s">
        <v>51</v>
      </c>
      <c r="D5030" s="36" t="s">
        <v>93</v>
      </c>
      <c r="E5030" s="36" t="s">
        <v>1044</v>
      </c>
      <c r="F5030" s="42">
        <f>SUMIFS('Sample - Superstore'!R:R,'Sample - Superstore'!$V:$V,$A5030,'Sample - Superstore'!$N:$N,$B5030)</f>
        <v>200.7968148</v>
      </c>
      <c r="G5030" s="43" t="str">
        <f>IF(OR($F5030&lt;Lower_Limit,$F5030&gt;Upper_Limit),TRUE,IF($F5030&gt;Upper_percentile,"P99",IF($F5030&lt;Lower_percentile,"P01","")))</f>
        <v/>
      </c>
      <c r="H5030" s="44">
        <f>SUMIFS('Sample - Superstore'!S:S,'Sample - Superstore'!$V:$V,$A5030,'Sample - Superstore'!$N:$N,$B5030)</f>
        <v>6</v>
      </c>
      <c r="I5030" s="45">
        <f>SUMIFS('Sample - Superstore'!T:T,'Sample - Superstore'!$V:$V,$A5030,'Sample - Superstore'!$N:$N,$B5030)</f>
        <v>0</v>
      </c>
      <c r="J5030" s="42">
        <f>SUMIFS('Sample - Superstore'!U:U,'Sample - Superstore'!$V:$V,$A5030,'Sample - Superstore'!$N:$N,$B5030)</f>
        <v>58.2310763</v>
      </c>
      <c r="N5030" s="40"/>
    </row>
    <row r="5031">
      <c r="A5031" s="41" t="s">
        <v>8642</v>
      </c>
      <c r="B5031" s="36" t="s">
        <v>3970</v>
      </c>
      <c r="C5031" s="36" t="s">
        <v>51</v>
      </c>
      <c r="D5031" s="36" t="s">
        <v>283</v>
      </c>
      <c r="E5031" s="36" t="s">
        <v>3971</v>
      </c>
      <c r="F5031" s="42">
        <f>SUMIFS('Sample - Superstore'!R:R,'Sample - Superstore'!$V:$V,$A5031,'Sample - Superstore'!$N:$N,$B5031)</f>
        <v>854.9200593</v>
      </c>
      <c r="G5031" s="43" t="str">
        <f>IF(OR($F5031&lt;Lower_Limit,$F5031&gt;Upper_Limit),TRUE,IF($F5031&gt;Upper_percentile,"P99",IF($F5031&lt;Lower_percentile,"P01","")))</f>
        <v/>
      </c>
      <c r="H5031" s="44">
        <f>SUMIFS('Sample - Superstore'!S:S,'Sample - Superstore'!$V:$V,$A5031,'Sample - Superstore'!$N:$N,$B5031)</f>
        <v>4</v>
      </c>
      <c r="I5031" s="45">
        <f>SUMIFS('Sample - Superstore'!T:T,'Sample - Superstore'!$V:$V,$A5031,'Sample - Superstore'!$N:$N,$B5031)</f>
        <v>0.2</v>
      </c>
      <c r="J5031" s="42">
        <f>SUMIFS('Sample - Superstore'!U:U,'Sample - Superstore'!$V:$V,$A5031,'Sample - Superstore'!$N:$N,$B5031)</f>
        <v>106.8650074</v>
      </c>
      <c r="N5031" s="40"/>
    </row>
    <row r="5032">
      <c r="A5032" s="41" t="s">
        <v>8642</v>
      </c>
      <c r="B5032" s="36" t="s">
        <v>2969</v>
      </c>
      <c r="C5032" s="36" t="s">
        <v>39</v>
      </c>
      <c r="D5032" s="36" t="s">
        <v>40</v>
      </c>
      <c r="E5032" s="36" t="s">
        <v>2970</v>
      </c>
      <c r="F5032" s="42">
        <f>SUMIFS('Sample - Superstore'!R:R,'Sample - Superstore'!$V:$V,$A5032,'Sample - Superstore'!$N:$N,$B5032)</f>
        <v>21.99375485</v>
      </c>
      <c r="G5032" s="43" t="str">
        <f>IF(OR($F5032&lt;Lower_Limit,$F5032&gt;Upper_Limit),TRUE,IF($F5032&gt;Upper_percentile,"P99",IF($F5032&lt;Lower_percentile,"P01","")))</f>
        <v/>
      </c>
      <c r="H5032" s="44">
        <f>SUMIFS('Sample - Superstore'!S:S,'Sample - Superstore'!$V:$V,$A5032,'Sample - Superstore'!$N:$N,$B5032)</f>
        <v>3</v>
      </c>
      <c r="I5032" s="45">
        <f>SUMIFS('Sample - Superstore'!T:T,'Sample - Superstore'!$V:$V,$A5032,'Sample - Superstore'!$N:$N,$B5032)</f>
        <v>0.2</v>
      </c>
      <c r="J5032" s="42">
        <f>SUMIFS('Sample - Superstore'!U:U,'Sample - Superstore'!$V:$V,$A5032,'Sample - Superstore'!$N:$N,$B5032)</f>
        <v>2.749219356</v>
      </c>
      <c r="N5032" s="40"/>
    </row>
    <row r="5033">
      <c r="A5033" s="41" t="s">
        <v>8642</v>
      </c>
      <c r="B5033" s="36" t="s">
        <v>4872</v>
      </c>
      <c r="C5033" s="36" t="s">
        <v>39</v>
      </c>
      <c r="D5033" s="36" t="s">
        <v>61</v>
      </c>
      <c r="E5033" s="36" t="s">
        <v>4873</v>
      </c>
      <c r="F5033" s="42">
        <f>SUMIFS('Sample - Superstore'!R:R,'Sample - Superstore'!$V:$V,$A5033,'Sample - Superstore'!$N:$N,$B5033)</f>
        <v>116.3144554</v>
      </c>
      <c r="G5033" s="43" t="str">
        <f>IF(OR($F5033&lt;Lower_Limit,$F5033&gt;Upper_Limit),TRUE,IF($F5033&gt;Upper_percentile,"P99",IF($F5033&lt;Lower_percentile,"P01","")))</f>
        <v/>
      </c>
      <c r="H5033" s="44">
        <f>SUMIFS('Sample - Superstore'!S:S,'Sample - Superstore'!$V:$V,$A5033,'Sample - Superstore'!$N:$N,$B5033)</f>
        <v>3</v>
      </c>
      <c r="I5033" s="45">
        <f>SUMIFS('Sample - Superstore'!T:T,'Sample - Superstore'!$V:$V,$A5033,'Sample - Superstore'!$N:$N,$B5033)</f>
        <v>0.2</v>
      </c>
      <c r="J5033" s="42">
        <f>SUMIFS('Sample - Superstore'!U:U,'Sample - Superstore'!$V:$V,$A5033,'Sample - Superstore'!$N:$N,$B5033)</f>
        <v>24.71682177</v>
      </c>
      <c r="N5033" s="40"/>
    </row>
    <row r="5034">
      <c r="A5034" s="41" t="s">
        <v>8642</v>
      </c>
      <c r="B5034" s="36" t="s">
        <v>1704</v>
      </c>
      <c r="C5034" s="36" t="s">
        <v>35</v>
      </c>
      <c r="D5034" s="36" t="s">
        <v>73</v>
      </c>
      <c r="E5034" s="36" t="s">
        <v>1705</v>
      </c>
      <c r="F5034" s="42">
        <f>SUMIFS('Sample - Superstore'!R:R,'Sample - Superstore'!$V:$V,$A5034,'Sample - Superstore'!$N:$N,$B5034)</f>
        <v>537.5483789</v>
      </c>
      <c r="G5034" s="43" t="str">
        <f>IF(OR($F5034&lt;Lower_Limit,$F5034&gt;Upper_Limit),TRUE,IF($F5034&gt;Upper_percentile,"P99",IF($F5034&lt;Lower_percentile,"P01","")))</f>
        <v/>
      </c>
      <c r="H5034" s="44">
        <f>SUMIFS('Sample - Superstore'!S:S,'Sample - Superstore'!$V:$V,$A5034,'Sample - Superstore'!$N:$N,$B5034)</f>
        <v>7</v>
      </c>
      <c r="I5034" s="45">
        <f>SUMIFS('Sample - Superstore'!T:T,'Sample - Superstore'!$V:$V,$A5034,'Sample - Superstore'!$N:$N,$B5034)</f>
        <v>0.4</v>
      </c>
      <c r="J5034" s="42">
        <f>SUMIFS('Sample - Superstore'!U:U,'Sample - Superstore'!$V:$V,$A5034,'Sample - Superstore'!$N:$N,$B5034)</f>
        <v>-197.1010722</v>
      </c>
      <c r="N5034" s="40"/>
    </row>
    <row r="5035">
      <c r="A5035" s="41" t="s">
        <v>8642</v>
      </c>
      <c r="B5035" s="36" t="s">
        <v>6700</v>
      </c>
      <c r="C5035" s="36" t="s">
        <v>51</v>
      </c>
      <c r="D5035" s="36" t="s">
        <v>52</v>
      </c>
      <c r="E5035" s="36" t="s">
        <v>6701</v>
      </c>
      <c r="F5035" s="42">
        <f>SUMIFS('Sample - Superstore'!R:R,'Sample - Superstore'!$V:$V,$A5035,'Sample - Superstore'!$N:$N,$B5035)</f>
        <v>107.5963951</v>
      </c>
      <c r="G5035" s="43" t="str">
        <f>IF(OR($F5035&lt;Lower_Limit,$F5035&gt;Upper_Limit),TRUE,IF($F5035&gt;Upper_percentile,"P99",IF($F5035&lt;Lower_percentile,"P01","")))</f>
        <v/>
      </c>
      <c r="H5035" s="44">
        <f>SUMIFS('Sample - Superstore'!S:S,'Sample - Superstore'!$V:$V,$A5035,'Sample - Superstore'!$N:$N,$B5035)</f>
        <v>4</v>
      </c>
      <c r="I5035" s="45">
        <f>SUMIFS('Sample - Superstore'!T:T,'Sample - Superstore'!$V:$V,$A5035,'Sample - Superstore'!$N:$N,$B5035)</f>
        <v>0</v>
      </c>
      <c r="J5035" s="42">
        <f>SUMIFS('Sample - Superstore'!U:U,'Sample - Superstore'!$V:$V,$A5035,'Sample - Superstore'!$N:$N,$B5035)</f>
        <v>2.151927901</v>
      </c>
      <c r="N5035" s="40"/>
    </row>
    <row r="5036">
      <c r="A5036" s="41" t="s">
        <v>8642</v>
      </c>
      <c r="B5036" s="36" t="s">
        <v>8315</v>
      </c>
      <c r="C5036" s="36" t="s">
        <v>39</v>
      </c>
      <c r="D5036" s="36" t="s">
        <v>40</v>
      </c>
      <c r="E5036" s="36" t="s">
        <v>8316</v>
      </c>
      <c r="F5036" s="42">
        <f>SUMIFS('Sample - Superstore'!R:R,'Sample - Superstore'!$V:$V,$A5036,'Sample - Superstore'!$N:$N,$B5036)</f>
        <v>703.1365185</v>
      </c>
      <c r="G5036" s="43" t="str">
        <f>IF(OR($F5036&lt;Lower_Limit,$F5036&gt;Upper_Limit),TRUE,IF($F5036&gt;Upper_percentile,"P99",IF($F5036&lt;Lower_percentile,"P01","")))</f>
        <v/>
      </c>
      <c r="H5036" s="44">
        <f>SUMIFS('Sample - Superstore'!S:S,'Sample - Superstore'!$V:$V,$A5036,'Sample - Superstore'!$N:$N,$B5036)</f>
        <v>3</v>
      </c>
      <c r="I5036" s="45">
        <f>SUMIFS('Sample - Superstore'!T:T,'Sample - Superstore'!$V:$V,$A5036,'Sample - Superstore'!$N:$N,$B5036)</f>
        <v>0</v>
      </c>
      <c r="J5036" s="42">
        <f>SUMIFS('Sample - Superstore'!U:U,'Sample - Superstore'!$V:$V,$A5036,'Sample - Superstore'!$N:$N,$B5036)</f>
        <v>210.9409556</v>
      </c>
      <c r="N5036" s="40"/>
    </row>
    <row r="5037">
      <c r="A5037" s="41" t="s">
        <v>8642</v>
      </c>
      <c r="B5037" s="36" t="s">
        <v>653</v>
      </c>
      <c r="C5037" s="36" t="s">
        <v>51</v>
      </c>
      <c r="D5037" s="36" t="s">
        <v>52</v>
      </c>
      <c r="E5037" s="36" t="s">
        <v>654</v>
      </c>
      <c r="F5037" s="42">
        <f>SUMIFS('Sample - Superstore'!R:R,'Sample - Superstore'!$V:$V,$A5037,'Sample - Superstore'!$N:$N,$B5037)</f>
        <v>347.009963</v>
      </c>
      <c r="G5037" s="43" t="str">
        <f>IF(OR($F5037&lt;Lower_Limit,$F5037&gt;Upper_Limit),TRUE,IF($F5037&gt;Upper_percentile,"P99",IF($F5037&lt;Lower_percentile,"P01","")))</f>
        <v/>
      </c>
      <c r="H5037" s="44">
        <f>SUMIFS('Sample - Superstore'!S:S,'Sample - Superstore'!$V:$V,$A5037,'Sample - Superstore'!$N:$N,$B5037)</f>
        <v>3</v>
      </c>
      <c r="I5037" s="45">
        <f>SUMIFS('Sample - Superstore'!T:T,'Sample - Superstore'!$V:$V,$A5037,'Sample - Superstore'!$N:$N,$B5037)</f>
        <v>0</v>
      </c>
      <c r="J5037" s="42">
        <f>SUMIFS('Sample - Superstore'!U:U,'Sample - Superstore'!$V:$V,$A5037,'Sample - Superstore'!$N:$N,$B5037)</f>
        <v>6.940199259</v>
      </c>
      <c r="N5037" s="40"/>
    </row>
    <row r="5038">
      <c r="A5038" s="41" t="s">
        <v>8642</v>
      </c>
      <c r="B5038" s="36" t="s">
        <v>8318</v>
      </c>
      <c r="C5038" s="36" t="s">
        <v>35</v>
      </c>
      <c r="D5038" s="36" t="s">
        <v>121</v>
      </c>
      <c r="E5038" s="36" t="s">
        <v>8319</v>
      </c>
      <c r="F5038" s="42">
        <f>SUMIFS('Sample - Superstore'!R:R,'Sample - Superstore'!$V:$V,$A5038,'Sample - Superstore'!$N:$N,$B5038)</f>
        <v>25.83</v>
      </c>
      <c r="G5038" s="43" t="str">
        <f>IF(OR($F5038&lt;Lower_Limit,$F5038&gt;Upper_Limit),TRUE,IF($F5038&gt;Upper_percentile,"P99",IF($F5038&lt;Lower_percentile,"P01","")))</f>
        <v/>
      </c>
      <c r="H5038" s="44">
        <f>SUMIFS('Sample - Superstore'!S:S,'Sample - Superstore'!$V:$V,$A5038,'Sample - Superstore'!$N:$N,$B5038)</f>
        <v>3</v>
      </c>
      <c r="I5038" s="45">
        <f>SUMIFS('Sample - Superstore'!T:T,'Sample - Superstore'!$V:$V,$A5038,'Sample - Superstore'!$N:$N,$B5038)</f>
        <v>0</v>
      </c>
      <c r="J5038" s="42">
        <f>SUMIFS('Sample - Superstore'!U:U,'Sample - Superstore'!$V:$V,$A5038,'Sample - Superstore'!$N:$N,$B5038)</f>
        <v>9.5571</v>
      </c>
      <c r="N5038" s="40"/>
    </row>
    <row r="5039">
      <c r="A5039" s="41" t="s">
        <v>8642</v>
      </c>
      <c r="B5039" s="36" t="s">
        <v>1965</v>
      </c>
      <c r="C5039" s="36" t="s">
        <v>39</v>
      </c>
      <c r="D5039" s="36" t="s">
        <v>61</v>
      </c>
      <c r="E5039" s="36" t="s">
        <v>1966</v>
      </c>
      <c r="F5039" s="42">
        <f>SUMIFS('Sample - Superstore'!R:R,'Sample - Superstore'!$V:$V,$A5039,'Sample - Superstore'!$N:$N,$B5039)</f>
        <v>123.5839111</v>
      </c>
      <c r="G5039" s="43" t="str">
        <f>IF(OR($F5039&lt;Lower_Limit,$F5039&gt;Upper_Limit),TRUE,IF($F5039&gt;Upper_percentile,"P99",IF($F5039&lt;Lower_percentile,"P01","")))</f>
        <v/>
      </c>
      <c r="H5039" s="44">
        <f>SUMIFS('Sample - Superstore'!S:S,'Sample - Superstore'!$V:$V,$A5039,'Sample - Superstore'!$N:$N,$B5039)</f>
        <v>3</v>
      </c>
      <c r="I5039" s="45">
        <f>SUMIFS('Sample - Superstore'!T:T,'Sample - Superstore'!$V:$V,$A5039,'Sample - Superstore'!$N:$N,$B5039)</f>
        <v>0.2</v>
      </c>
      <c r="J5039" s="42">
        <f>SUMIFS('Sample - Superstore'!U:U,'Sample - Superstore'!$V:$V,$A5039,'Sample - Superstore'!$N:$N,$B5039)</f>
        <v>-13.90319</v>
      </c>
      <c r="N5039" s="40"/>
    </row>
    <row r="5040">
      <c r="A5040" s="41" t="s">
        <v>8642</v>
      </c>
      <c r="B5040" s="36" t="s">
        <v>2870</v>
      </c>
      <c r="C5040" s="36" t="s">
        <v>35</v>
      </c>
      <c r="D5040" s="36" t="s">
        <v>263</v>
      </c>
      <c r="E5040" s="36" t="s">
        <v>2871</v>
      </c>
      <c r="F5040" s="42">
        <f>SUMIFS('Sample - Superstore'!R:R,'Sample - Superstore'!$V:$V,$A5040,'Sample - Superstore'!$N:$N,$B5040)</f>
        <v>1389.785911</v>
      </c>
      <c r="G5040" s="43" t="str">
        <f>IF(OR($F5040&lt;Lower_Limit,$F5040&gt;Upper_Limit),TRUE,IF($F5040&gt;Upper_percentile,"P99",IF($F5040&lt;Lower_percentile,"P01","")))</f>
        <v/>
      </c>
      <c r="H5040" s="44">
        <f>SUMIFS('Sample - Superstore'!S:S,'Sample - Superstore'!$V:$V,$A5040,'Sample - Superstore'!$N:$N,$B5040)</f>
        <v>6</v>
      </c>
      <c r="I5040" s="45">
        <f>SUMIFS('Sample - Superstore'!T:T,'Sample - Superstore'!$V:$V,$A5040,'Sample - Superstore'!$N:$N,$B5040)</f>
        <v>0.3</v>
      </c>
      <c r="J5040" s="42">
        <f>SUMIFS('Sample - Superstore'!U:U,'Sample - Superstore'!$V:$V,$A5040,'Sample - Superstore'!$N:$N,$B5040)</f>
        <v>-19.85408444</v>
      </c>
      <c r="N5040" s="40"/>
    </row>
    <row r="5041">
      <c r="A5041" s="41" t="s">
        <v>8643</v>
      </c>
      <c r="B5041" s="36" t="s">
        <v>4276</v>
      </c>
      <c r="C5041" s="36" t="s">
        <v>51</v>
      </c>
      <c r="D5041" s="36" t="s">
        <v>52</v>
      </c>
      <c r="E5041" s="36" t="s">
        <v>4277</v>
      </c>
      <c r="F5041" s="42">
        <f>SUMIFS('Sample - Superstore'!R:R,'Sample - Superstore'!$V:$V,$A5041,'Sample - Superstore'!$N:$N,$B5041)</f>
        <v>108.0944856</v>
      </c>
      <c r="G5041" s="43" t="str">
        <f>IF(OR($F5041&lt;Lower_Limit,$F5041&gt;Upper_Limit),TRUE,IF($F5041&gt;Upper_percentile,"P99",IF($F5041&lt;Lower_percentile,"P01","")))</f>
        <v/>
      </c>
      <c r="H5041" s="44">
        <f>SUMIFS('Sample - Superstore'!S:S,'Sample - Superstore'!$V:$V,$A5041,'Sample - Superstore'!$N:$N,$B5041)</f>
        <v>4</v>
      </c>
      <c r="I5041" s="45">
        <f>SUMIFS('Sample - Superstore'!T:T,'Sample - Superstore'!$V:$V,$A5041,'Sample - Superstore'!$N:$N,$B5041)</f>
        <v>0</v>
      </c>
      <c r="J5041" s="42">
        <f>SUMIFS('Sample - Superstore'!U:U,'Sample - Superstore'!$V:$V,$A5041,'Sample - Superstore'!$N:$N,$B5041)</f>
        <v>7.566613992</v>
      </c>
      <c r="N5041" s="40"/>
    </row>
    <row r="5042">
      <c r="A5042" s="41" t="s">
        <v>8643</v>
      </c>
      <c r="B5042" s="36" t="s">
        <v>3404</v>
      </c>
      <c r="C5042" s="36" t="s">
        <v>39</v>
      </c>
      <c r="D5042" s="36" t="s">
        <v>40</v>
      </c>
      <c r="E5042" s="36" t="s">
        <v>3405</v>
      </c>
      <c r="F5042" s="42">
        <f>SUMIFS('Sample - Superstore'!R:R,'Sample - Superstore'!$V:$V,$A5042,'Sample - Superstore'!$N:$N,$B5042)</f>
        <v>169.99893</v>
      </c>
      <c r="G5042" s="43" t="str">
        <f>IF(OR($F5042&lt;Lower_Limit,$F5042&gt;Upper_Limit),TRUE,IF($F5042&gt;Upper_percentile,"P99",IF($F5042&lt;Lower_percentile,"P01","")))</f>
        <v/>
      </c>
      <c r="H5042" s="44">
        <f>SUMIFS('Sample - Superstore'!S:S,'Sample - Superstore'!$V:$V,$A5042,'Sample - Superstore'!$N:$N,$B5042)</f>
        <v>2</v>
      </c>
      <c r="I5042" s="45">
        <f>SUMIFS('Sample - Superstore'!T:T,'Sample - Superstore'!$V:$V,$A5042,'Sample - Superstore'!$N:$N,$B5042)</f>
        <v>0</v>
      </c>
      <c r="J5042" s="42">
        <f>SUMIFS('Sample - Superstore'!U:U,'Sample - Superstore'!$V:$V,$A5042,'Sample - Superstore'!$N:$N,$B5042)</f>
        <v>45.89971111</v>
      </c>
      <c r="N5042" s="40"/>
    </row>
    <row r="5043">
      <c r="A5043" s="41" t="s">
        <v>8643</v>
      </c>
      <c r="B5043" s="36" t="s">
        <v>563</v>
      </c>
      <c r="C5043" s="36" t="s">
        <v>51</v>
      </c>
      <c r="D5043" s="36" t="s">
        <v>76</v>
      </c>
      <c r="E5043" s="36" t="s">
        <v>564</v>
      </c>
      <c r="F5043" s="42">
        <f>SUMIFS('Sample - Superstore'!R:R,'Sample - Superstore'!$V:$V,$A5043,'Sample - Superstore'!$N:$N,$B5043)</f>
        <v>30.20027896</v>
      </c>
      <c r="G5043" s="43" t="str">
        <f>IF(OR($F5043&lt;Lower_Limit,$F5043&gt;Upper_Limit),TRUE,IF($F5043&gt;Upper_percentile,"P99",IF($F5043&lt;Lower_percentile,"P01","")))</f>
        <v/>
      </c>
      <c r="H5043" s="44">
        <f>SUMIFS('Sample - Superstore'!S:S,'Sample - Superstore'!$V:$V,$A5043,'Sample - Superstore'!$N:$N,$B5043)</f>
        <v>8</v>
      </c>
      <c r="I5043" s="45">
        <f>SUMIFS('Sample - Superstore'!T:T,'Sample - Superstore'!$V:$V,$A5043,'Sample - Superstore'!$N:$N,$B5043)</f>
        <v>0</v>
      </c>
      <c r="J5043" s="42">
        <f>SUMIFS('Sample - Superstore'!U:U,'Sample - Superstore'!$V:$V,$A5043,'Sample - Superstore'!$N:$N,$B5043)</f>
        <v>14.19413111</v>
      </c>
      <c r="N5043" s="40"/>
    </row>
    <row r="5044">
      <c r="A5044" s="41" t="s">
        <v>8643</v>
      </c>
      <c r="B5044" s="36" t="s">
        <v>1606</v>
      </c>
      <c r="C5044" s="36" t="s">
        <v>51</v>
      </c>
      <c r="D5044" s="36" t="s">
        <v>272</v>
      </c>
      <c r="E5044" s="36" t="s">
        <v>1607</v>
      </c>
      <c r="F5044" s="42">
        <f>SUMIFS('Sample - Superstore'!R:R,'Sample - Superstore'!$V:$V,$A5044,'Sample - Superstore'!$N:$N,$B5044)</f>
        <v>67.35296296</v>
      </c>
      <c r="G5044" s="43" t="str">
        <f>IF(OR($F5044&lt;Lower_Limit,$F5044&gt;Upper_Limit),TRUE,IF($F5044&gt;Upper_percentile,"P99",IF($F5044&lt;Lower_percentile,"P01","")))</f>
        <v/>
      </c>
      <c r="H5044" s="44">
        <f>SUMIFS('Sample - Superstore'!S:S,'Sample - Superstore'!$V:$V,$A5044,'Sample - Superstore'!$N:$N,$B5044)</f>
        <v>9</v>
      </c>
      <c r="I5044" s="45">
        <f>SUMIFS('Sample - Superstore'!T:T,'Sample - Superstore'!$V:$V,$A5044,'Sample - Superstore'!$N:$N,$B5044)</f>
        <v>0</v>
      </c>
      <c r="J5044" s="42">
        <f>SUMIFS('Sample - Superstore'!U:U,'Sample - Superstore'!$V:$V,$A5044,'Sample - Superstore'!$N:$N,$B5044)</f>
        <v>20.87941852</v>
      </c>
      <c r="N5044" s="40"/>
    </row>
    <row r="5045">
      <c r="A5045" s="41" t="s">
        <v>8643</v>
      </c>
      <c r="B5045" s="36" t="s">
        <v>1211</v>
      </c>
      <c r="C5045" s="36" t="s">
        <v>51</v>
      </c>
      <c r="D5045" s="36" t="s">
        <v>52</v>
      </c>
      <c r="E5045" s="36" t="s">
        <v>1212</v>
      </c>
      <c r="F5045" s="42">
        <f>SUMIFS('Sample - Superstore'!R:R,'Sample - Superstore'!$V:$V,$A5045,'Sample - Superstore'!$N:$N,$B5045)</f>
        <v>342.022713</v>
      </c>
      <c r="G5045" s="43" t="str">
        <f>IF(OR($F5045&lt;Lower_Limit,$F5045&gt;Upper_Limit),TRUE,IF($F5045&gt;Upper_percentile,"P99",IF($F5045&lt;Lower_percentile,"P01","")))</f>
        <v/>
      </c>
      <c r="H5045" s="44">
        <f>SUMIFS('Sample - Superstore'!S:S,'Sample - Superstore'!$V:$V,$A5045,'Sample - Superstore'!$N:$N,$B5045)</f>
        <v>5</v>
      </c>
      <c r="I5045" s="45">
        <f>SUMIFS('Sample - Superstore'!T:T,'Sample - Superstore'!$V:$V,$A5045,'Sample - Superstore'!$N:$N,$B5045)</f>
        <v>0</v>
      </c>
      <c r="J5045" s="42">
        <f>SUMIFS('Sample - Superstore'!U:U,'Sample - Superstore'!$V:$V,$A5045,'Sample - Superstore'!$N:$N,$B5045)</f>
        <v>13.68090852</v>
      </c>
      <c r="N5045" s="40"/>
    </row>
    <row r="5046">
      <c r="A5046" s="41" t="s">
        <v>8643</v>
      </c>
      <c r="B5046" s="36" t="s">
        <v>3742</v>
      </c>
      <c r="C5046" s="36" t="s">
        <v>39</v>
      </c>
      <c r="D5046" s="36" t="s">
        <v>61</v>
      </c>
      <c r="E5046" s="36" t="s">
        <v>3743</v>
      </c>
      <c r="F5046" s="42">
        <f>SUMIFS('Sample - Superstore'!R:R,'Sample - Superstore'!$V:$V,$A5046,'Sample - Superstore'!$N:$N,$B5046)</f>
        <v>35.95643615</v>
      </c>
      <c r="G5046" s="43" t="str">
        <f>IF(OR($F5046&lt;Lower_Limit,$F5046&gt;Upper_Limit),TRUE,IF($F5046&gt;Upper_percentile,"P99",IF($F5046&lt;Lower_percentile,"P01","")))</f>
        <v/>
      </c>
      <c r="H5046" s="44">
        <f>SUMIFS('Sample - Superstore'!S:S,'Sample - Superstore'!$V:$V,$A5046,'Sample - Superstore'!$N:$N,$B5046)</f>
        <v>3</v>
      </c>
      <c r="I5046" s="45">
        <f>SUMIFS('Sample - Superstore'!T:T,'Sample - Superstore'!$V:$V,$A5046,'Sample - Superstore'!$N:$N,$B5046)</f>
        <v>0</v>
      </c>
      <c r="J5046" s="42">
        <f>SUMIFS('Sample - Superstore'!U:U,'Sample - Superstore'!$V:$V,$A5046,'Sample - Superstore'!$N:$N,$B5046)</f>
        <v>12.22518829</v>
      </c>
      <c r="N5046" s="40"/>
    </row>
    <row r="5047">
      <c r="A5047" s="41" t="s">
        <v>8643</v>
      </c>
      <c r="B5047" s="36" t="s">
        <v>4140</v>
      </c>
      <c r="C5047" s="36" t="s">
        <v>51</v>
      </c>
      <c r="D5047" s="36" t="s">
        <v>52</v>
      </c>
      <c r="E5047" s="36" t="s">
        <v>4141</v>
      </c>
      <c r="F5047" s="42">
        <f>SUMIFS('Sample - Superstore'!R:R,'Sample - Superstore'!$V:$V,$A5047,'Sample - Superstore'!$N:$N,$B5047)</f>
        <v>521.9715261</v>
      </c>
      <c r="G5047" s="43" t="str">
        <f>IF(OR($F5047&lt;Lower_Limit,$F5047&gt;Upper_Limit),TRUE,IF($F5047&gt;Upper_percentile,"P99",IF($F5047&lt;Lower_percentile,"P01","")))</f>
        <v/>
      </c>
      <c r="H5047" s="44">
        <f>SUMIFS('Sample - Superstore'!S:S,'Sample - Superstore'!$V:$V,$A5047,'Sample - Superstore'!$N:$N,$B5047)</f>
        <v>4</v>
      </c>
      <c r="I5047" s="45">
        <f>SUMIFS('Sample - Superstore'!T:T,'Sample - Superstore'!$V:$V,$A5047,'Sample - Superstore'!$N:$N,$B5047)</f>
        <v>0</v>
      </c>
      <c r="J5047" s="42">
        <f>SUMIFS('Sample - Superstore'!U:U,'Sample - Superstore'!$V:$V,$A5047,'Sample - Superstore'!$N:$N,$B5047)</f>
        <v>15.65914578</v>
      </c>
      <c r="N5047" s="40"/>
    </row>
    <row r="5048">
      <c r="A5048" s="41" t="s">
        <v>8643</v>
      </c>
      <c r="B5048" s="36" t="s">
        <v>5093</v>
      </c>
      <c r="C5048" s="36" t="s">
        <v>51</v>
      </c>
      <c r="D5048" s="36" t="s">
        <v>76</v>
      </c>
      <c r="E5048" s="36" t="s">
        <v>5094</v>
      </c>
      <c r="F5048" s="42">
        <f>SUMIFS('Sample - Superstore'!R:R,'Sample - Superstore'!$V:$V,$A5048,'Sample - Superstore'!$N:$N,$B5048)</f>
        <v>30.92571239</v>
      </c>
      <c r="G5048" s="43" t="str">
        <f>IF(OR($F5048&lt;Lower_Limit,$F5048&gt;Upper_Limit),TRUE,IF($F5048&gt;Upper_percentile,"P99",IF($F5048&lt;Lower_percentile,"P01","")))</f>
        <v/>
      </c>
      <c r="H5048" s="44">
        <f>SUMIFS('Sample - Superstore'!S:S,'Sample - Superstore'!$V:$V,$A5048,'Sample - Superstore'!$N:$N,$B5048)</f>
        <v>5</v>
      </c>
      <c r="I5048" s="45">
        <f>SUMIFS('Sample - Superstore'!T:T,'Sample - Superstore'!$V:$V,$A5048,'Sample - Superstore'!$N:$N,$B5048)</f>
        <v>0.2</v>
      </c>
      <c r="J5048" s="42">
        <f>SUMIFS('Sample - Superstore'!U:U,'Sample - Superstore'!$V:$V,$A5048,'Sample - Superstore'!$N:$N,$B5048)</f>
        <v>10.82399934</v>
      </c>
      <c r="N5048" s="40"/>
    </row>
    <row r="5049">
      <c r="A5049" s="41" t="s">
        <v>8643</v>
      </c>
      <c r="B5049" s="36" t="s">
        <v>5416</v>
      </c>
      <c r="C5049" s="36" t="s">
        <v>39</v>
      </c>
      <c r="D5049" s="36" t="s">
        <v>40</v>
      </c>
      <c r="E5049" s="36" t="s">
        <v>5417</v>
      </c>
      <c r="F5049" s="42">
        <f>SUMIFS('Sample - Superstore'!R:R,'Sample - Superstore'!$V:$V,$A5049,'Sample - Superstore'!$N:$N,$B5049)</f>
        <v>2200.703293</v>
      </c>
      <c r="G5049" s="43" t="str">
        <f>IF(OR($F5049&lt;Lower_Limit,$F5049&gt;Upper_Limit),TRUE,IF($F5049&gt;Upper_percentile,"P99",IF($F5049&lt;Lower_percentile,"P01","")))</f>
        <v/>
      </c>
      <c r="H5049" s="44">
        <f>SUMIFS('Sample - Superstore'!S:S,'Sample - Superstore'!$V:$V,$A5049,'Sample - Superstore'!$N:$N,$B5049)</f>
        <v>8</v>
      </c>
      <c r="I5049" s="45">
        <f>SUMIFS('Sample - Superstore'!T:T,'Sample - Superstore'!$V:$V,$A5049,'Sample - Superstore'!$N:$N,$B5049)</f>
        <v>0.2</v>
      </c>
      <c r="J5049" s="42">
        <f>SUMIFS('Sample - Superstore'!U:U,'Sample - Superstore'!$V:$V,$A5049,'Sample - Superstore'!$N:$N,$B5049)</f>
        <v>554.712215</v>
      </c>
      <c r="N5049" s="40"/>
    </row>
    <row r="5050">
      <c r="A5050" s="41" t="s">
        <v>8643</v>
      </c>
      <c r="B5050" s="36" t="s">
        <v>4855</v>
      </c>
      <c r="C5050" s="36" t="s">
        <v>39</v>
      </c>
      <c r="D5050" s="36" t="s">
        <v>40</v>
      </c>
      <c r="E5050" s="36" t="s">
        <v>4856</v>
      </c>
      <c r="F5050" s="42">
        <f>SUMIFS('Sample - Superstore'!R:R,'Sample - Superstore'!$V:$V,$A5050,'Sample - Superstore'!$N:$N,$B5050)</f>
        <v>105.584</v>
      </c>
      <c r="G5050" s="43" t="str">
        <f>IF(OR($F5050&lt;Lower_Limit,$F5050&gt;Upper_Limit),TRUE,IF($F5050&gt;Upper_percentile,"P99",IF($F5050&lt;Lower_percentile,"P01","")))</f>
        <v/>
      </c>
      <c r="H5050" s="44">
        <f>SUMIFS('Sample - Superstore'!S:S,'Sample - Superstore'!$V:$V,$A5050,'Sample - Superstore'!$N:$N,$B5050)</f>
        <v>2</v>
      </c>
      <c r="I5050" s="45">
        <f>SUMIFS('Sample - Superstore'!T:T,'Sample - Superstore'!$V:$V,$A5050,'Sample - Superstore'!$N:$N,$B5050)</f>
        <v>0.2</v>
      </c>
      <c r="J5050" s="42">
        <f>SUMIFS('Sample - Superstore'!U:U,'Sample - Superstore'!$V:$V,$A5050,'Sample - Superstore'!$N:$N,$B5050)</f>
        <v>9.2386</v>
      </c>
      <c r="N5050" s="40"/>
    </row>
    <row r="5051">
      <c r="A5051" s="41" t="s">
        <v>8643</v>
      </c>
      <c r="B5051" s="36" t="s">
        <v>3941</v>
      </c>
      <c r="C5051" s="36" t="s">
        <v>51</v>
      </c>
      <c r="D5051" s="36" t="s">
        <v>283</v>
      </c>
      <c r="E5051" s="36" t="s">
        <v>3942</v>
      </c>
      <c r="F5051" s="42">
        <f>SUMIFS('Sample - Superstore'!R:R,'Sample - Superstore'!$V:$V,$A5051,'Sample - Superstore'!$N:$N,$B5051)</f>
        <v>31.152</v>
      </c>
      <c r="G5051" s="43" t="str">
        <f>IF(OR($F5051&lt;Lower_Limit,$F5051&gt;Upper_Limit),TRUE,IF($F5051&gt;Upper_percentile,"P99",IF($F5051&lt;Lower_percentile,"P01","")))</f>
        <v/>
      </c>
      <c r="H5051" s="44">
        <f>SUMIFS('Sample - Superstore'!S:S,'Sample - Superstore'!$V:$V,$A5051,'Sample - Superstore'!$N:$N,$B5051)</f>
        <v>3</v>
      </c>
      <c r="I5051" s="45">
        <f>SUMIFS('Sample - Superstore'!T:T,'Sample - Superstore'!$V:$V,$A5051,'Sample - Superstore'!$N:$N,$B5051)</f>
        <v>0.2</v>
      </c>
      <c r="J5051" s="42">
        <f>SUMIFS('Sample - Superstore'!U:U,'Sample - Superstore'!$V:$V,$A5051,'Sample - Superstore'!$N:$N,$B5051)</f>
        <v>3.5046</v>
      </c>
      <c r="N5051" s="40"/>
    </row>
    <row r="5052">
      <c r="A5052" s="41" t="s">
        <v>8643</v>
      </c>
      <c r="B5052" s="36" t="s">
        <v>1761</v>
      </c>
      <c r="C5052" s="36" t="s">
        <v>51</v>
      </c>
      <c r="D5052" s="36" t="s">
        <v>76</v>
      </c>
      <c r="E5052" s="36" t="s">
        <v>1762</v>
      </c>
      <c r="F5052" s="42">
        <f>SUMIFS('Sample - Superstore'!R:R,'Sample - Superstore'!$V:$V,$A5052,'Sample - Superstore'!$N:$N,$B5052)</f>
        <v>6.783</v>
      </c>
      <c r="G5052" s="43" t="str">
        <f>IF(OR($F5052&lt;Lower_Limit,$F5052&gt;Upper_Limit),TRUE,IF($F5052&gt;Upper_percentile,"P99",IF($F5052&lt;Lower_percentile,"P01","")))</f>
        <v/>
      </c>
      <c r="H5052" s="44">
        <f>SUMIFS('Sample - Superstore'!S:S,'Sample - Superstore'!$V:$V,$A5052,'Sample - Superstore'!$N:$N,$B5052)</f>
        <v>7</v>
      </c>
      <c r="I5052" s="45">
        <f>SUMIFS('Sample - Superstore'!T:T,'Sample - Superstore'!$V:$V,$A5052,'Sample - Superstore'!$N:$N,$B5052)</f>
        <v>0.7</v>
      </c>
      <c r="J5052" s="42">
        <f>SUMIFS('Sample - Superstore'!U:U,'Sample - Superstore'!$V:$V,$A5052,'Sample - Superstore'!$N:$N,$B5052)</f>
        <v>-4.7481</v>
      </c>
      <c r="N5052" s="40"/>
    </row>
    <row r="5053">
      <c r="A5053" s="41" t="s">
        <v>8643</v>
      </c>
      <c r="B5053" s="36" t="s">
        <v>983</v>
      </c>
      <c r="C5053" s="36" t="s">
        <v>39</v>
      </c>
      <c r="D5053" s="36" t="s">
        <v>40</v>
      </c>
      <c r="E5053" s="36" t="s">
        <v>984</v>
      </c>
      <c r="F5053" s="42">
        <f>SUMIFS('Sample - Superstore'!R:R,'Sample - Superstore'!$V:$V,$A5053,'Sample - Superstore'!$N:$N,$B5053)</f>
        <v>406.368</v>
      </c>
      <c r="G5053" s="43" t="str">
        <f>IF(OR($F5053&lt;Lower_Limit,$F5053&gt;Upper_Limit),TRUE,IF($F5053&gt;Upper_percentile,"P99",IF($F5053&lt;Lower_percentile,"P01","")))</f>
        <v/>
      </c>
      <c r="H5053" s="44">
        <f>SUMIFS('Sample - Superstore'!S:S,'Sample - Superstore'!$V:$V,$A5053,'Sample - Superstore'!$N:$N,$B5053)</f>
        <v>4</v>
      </c>
      <c r="I5053" s="45">
        <f>SUMIFS('Sample - Superstore'!T:T,'Sample - Superstore'!$V:$V,$A5053,'Sample - Superstore'!$N:$N,$B5053)</f>
        <v>0.2</v>
      </c>
      <c r="J5053" s="42">
        <f>SUMIFS('Sample - Superstore'!U:U,'Sample - Superstore'!$V:$V,$A5053,'Sample - Superstore'!$N:$N,$B5053)</f>
        <v>30.4776</v>
      </c>
      <c r="N5053" s="40"/>
    </row>
    <row r="5054">
      <c r="A5054" s="41" t="s">
        <v>8643</v>
      </c>
      <c r="B5054" s="36" t="s">
        <v>204</v>
      </c>
      <c r="C5054" s="36" t="s">
        <v>51</v>
      </c>
      <c r="D5054" s="36" t="s">
        <v>205</v>
      </c>
      <c r="E5054" s="36" t="s">
        <v>206</v>
      </c>
      <c r="F5054" s="42">
        <f>SUMIFS('Sample - Superstore'!R:R,'Sample - Superstore'!$V:$V,$A5054,'Sample - Superstore'!$N:$N,$B5054)</f>
        <v>184.7776012</v>
      </c>
      <c r="G5054" s="43" t="str">
        <f>IF(OR($F5054&lt;Lower_Limit,$F5054&gt;Upper_Limit),TRUE,IF($F5054&gt;Upper_percentile,"P99",IF($F5054&lt;Lower_percentile,"P01","")))</f>
        <v/>
      </c>
      <c r="H5054" s="44">
        <f>SUMIFS('Sample - Superstore'!S:S,'Sample - Superstore'!$V:$V,$A5054,'Sample - Superstore'!$N:$N,$B5054)</f>
        <v>5</v>
      </c>
      <c r="I5054" s="45">
        <f>SUMIFS('Sample - Superstore'!T:T,'Sample - Superstore'!$V:$V,$A5054,'Sample - Superstore'!$N:$N,$B5054)</f>
        <v>0.2</v>
      </c>
      <c r="J5054" s="42">
        <f>SUMIFS('Sample - Superstore'!U:U,'Sample - Superstore'!$V:$V,$A5054,'Sample - Superstore'!$N:$N,$B5054)</f>
        <v>62.36244041</v>
      </c>
      <c r="N5054" s="40"/>
    </row>
    <row r="5055">
      <c r="A5055" s="41" t="s">
        <v>8643</v>
      </c>
      <c r="B5055" s="36" t="s">
        <v>3973</v>
      </c>
      <c r="C5055" s="36" t="s">
        <v>39</v>
      </c>
      <c r="D5055" s="36" t="s">
        <v>40</v>
      </c>
      <c r="E5055" s="36" t="s">
        <v>3974</v>
      </c>
      <c r="F5055" s="42">
        <f>SUMIFS('Sample - Superstore'!R:R,'Sample - Superstore'!$V:$V,$A5055,'Sample - Superstore'!$N:$N,$B5055)</f>
        <v>111.1313357</v>
      </c>
      <c r="G5055" s="43" t="str">
        <f>IF(OR($F5055&lt;Lower_Limit,$F5055&gt;Upper_Limit),TRUE,IF($F5055&gt;Upper_percentile,"P99",IF($F5055&lt;Lower_percentile,"P01","")))</f>
        <v/>
      </c>
      <c r="H5055" s="44">
        <f>SUMIFS('Sample - Superstore'!S:S,'Sample - Superstore'!$V:$V,$A5055,'Sample - Superstore'!$N:$N,$B5055)</f>
        <v>7</v>
      </c>
      <c r="I5055" s="45">
        <f>SUMIFS('Sample - Superstore'!T:T,'Sample - Superstore'!$V:$V,$A5055,'Sample - Superstore'!$N:$N,$B5055)</f>
        <v>0.4</v>
      </c>
      <c r="J5055" s="42">
        <f>SUMIFS('Sample - Superstore'!U:U,'Sample - Superstore'!$V:$V,$A5055,'Sample - Superstore'!$N:$N,$B5055)</f>
        <v>16.66970035</v>
      </c>
      <c r="N5055" s="40"/>
    </row>
    <row r="5056">
      <c r="A5056" s="41" t="s">
        <v>8643</v>
      </c>
      <c r="B5056" s="36" t="s">
        <v>5626</v>
      </c>
      <c r="C5056" s="36" t="s">
        <v>39</v>
      </c>
      <c r="D5056" s="36" t="s">
        <v>40</v>
      </c>
      <c r="E5056" s="36" t="s">
        <v>5627</v>
      </c>
      <c r="F5056" s="42">
        <f>SUMIFS('Sample - Superstore'!R:R,'Sample - Superstore'!$V:$V,$A5056,'Sample - Superstore'!$N:$N,$B5056)</f>
        <v>283.1168724</v>
      </c>
      <c r="G5056" s="43" t="str">
        <f>IF(OR($F5056&lt;Lower_Limit,$F5056&gt;Upper_Limit),TRUE,IF($F5056&gt;Upper_percentile,"P99",IF($F5056&lt;Lower_percentile,"P01","")))</f>
        <v/>
      </c>
      <c r="H5056" s="44">
        <f>SUMIFS('Sample - Superstore'!S:S,'Sample - Superstore'!$V:$V,$A5056,'Sample - Superstore'!$N:$N,$B5056)</f>
        <v>5</v>
      </c>
      <c r="I5056" s="45">
        <f>SUMIFS('Sample - Superstore'!T:T,'Sample - Superstore'!$V:$V,$A5056,'Sample - Superstore'!$N:$N,$B5056)</f>
        <v>0.2</v>
      </c>
      <c r="J5056" s="42">
        <f>SUMIFS('Sample - Superstore'!U:U,'Sample - Superstore'!$V:$V,$A5056,'Sample - Superstore'!$N:$N,$B5056)</f>
        <v>31.85064815</v>
      </c>
      <c r="N5056" s="40"/>
    </row>
    <row r="5057">
      <c r="A5057" s="41" t="s">
        <v>8643</v>
      </c>
      <c r="B5057" s="36" t="s">
        <v>3268</v>
      </c>
      <c r="C5057" s="36" t="s">
        <v>35</v>
      </c>
      <c r="D5057" s="36" t="s">
        <v>263</v>
      </c>
      <c r="E5057" s="36" t="s">
        <v>3269</v>
      </c>
      <c r="F5057" s="42">
        <f>SUMIFS('Sample - Superstore'!R:R,'Sample - Superstore'!$V:$V,$A5057,'Sample - Superstore'!$N:$N,$B5057)</f>
        <v>1614.743886</v>
      </c>
      <c r="G5057" s="43" t="str">
        <f>IF(OR($F5057&lt;Lower_Limit,$F5057&gt;Upper_Limit),TRUE,IF($F5057&gt;Upper_percentile,"P99",IF($F5057&lt;Lower_percentile,"P01","")))</f>
        <v/>
      </c>
      <c r="H5057" s="44">
        <f>SUMIFS('Sample - Superstore'!S:S,'Sample - Superstore'!$V:$V,$A5057,'Sample - Superstore'!$N:$N,$B5057)</f>
        <v>13</v>
      </c>
      <c r="I5057" s="45">
        <f>SUMIFS('Sample - Superstore'!T:T,'Sample - Superstore'!$V:$V,$A5057,'Sample - Superstore'!$N:$N,$B5057)</f>
        <v>0.4</v>
      </c>
      <c r="J5057" s="42">
        <f>SUMIFS('Sample - Superstore'!U:U,'Sample - Superstore'!$V:$V,$A5057,'Sample - Superstore'!$N:$N,$B5057)</f>
        <v>250.5823931</v>
      </c>
      <c r="N5057" s="40"/>
    </row>
    <row r="5058">
      <c r="A5058" s="41" t="s">
        <v>8643</v>
      </c>
      <c r="B5058" s="36" t="s">
        <v>4341</v>
      </c>
      <c r="C5058" s="36" t="s">
        <v>51</v>
      </c>
      <c r="D5058" s="36" t="s">
        <v>124</v>
      </c>
      <c r="E5058" s="36" t="s">
        <v>4342</v>
      </c>
      <c r="F5058" s="42">
        <f>SUMIFS('Sample - Superstore'!R:R,'Sample - Superstore'!$V:$V,$A5058,'Sample - Superstore'!$N:$N,$B5058)</f>
        <v>45.36</v>
      </c>
      <c r="G5058" s="43" t="str">
        <f>IF(OR($F5058&lt;Lower_Limit,$F5058&gt;Upper_Limit),TRUE,IF($F5058&gt;Upper_percentile,"P99",IF($F5058&lt;Lower_percentile,"P01","")))</f>
        <v/>
      </c>
      <c r="H5058" s="44">
        <f>SUMIFS('Sample - Superstore'!S:S,'Sample - Superstore'!$V:$V,$A5058,'Sample - Superstore'!$N:$N,$B5058)</f>
        <v>7</v>
      </c>
      <c r="I5058" s="45">
        <f>SUMIFS('Sample - Superstore'!T:T,'Sample - Superstore'!$V:$V,$A5058,'Sample - Superstore'!$N:$N,$B5058)</f>
        <v>0</v>
      </c>
      <c r="J5058" s="42">
        <f>SUMIFS('Sample - Superstore'!U:U,'Sample - Superstore'!$V:$V,$A5058,'Sample - Superstore'!$N:$N,$B5058)</f>
        <v>21.7728</v>
      </c>
      <c r="N5058" s="40"/>
    </row>
    <row r="5059">
      <c r="A5059" s="41" t="s">
        <v>8643</v>
      </c>
      <c r="B5059" s="36" t="s">
        <v>2212</v>
      </c>
      <c r="C5059" s="36" t="s">
        <v>51</v>
      </c>
      <c r="D5059" s="36" t="s">
        <v>76</v>
      </c>
      <c r="E5059" s="36" t="s">
        <v>2213</v>
      </c>
      <c r="F5059" s="42">
        <f>SUMIFS('Sample - Superstore'!R:R,'Sample - Superstore'!$V:$V,$A5059,'Sample - Superstore'!$N:$N,$B5059)</f>
        <v>18.33616049</v>
      </c>
      <c r="G5059" s="43" t="str">
        <f>IF(OR($F5059&lt;Lower_Limit,$F5059&gt;Upper_Limit),TRUE,IF($F5059&gt;Upper_percentile,"P99",IF($F5059&lt;Lower_percentile,"P01","")))</f>
        <v/>
      </c>
      <c r="H5059" s="44">
        <f>SUMIFS('Sample - Superstore'!S:S,'Sample - Superstore'!$V:$V,$A5059,'Sample - Superstore'!$N:$N,$B5059)</f>
        <v>7</v>
      </c>
      <c r="I5059" s="45">
        <f>SUMIFS('Sample - Superstore'!T:T,'Sample - Superstore'!$V:$V,$A5059,'Sample - Superstore'!$N:$N,$B5059)</f>
        <v>1</v>
      </c>
      <c r="J5059" s="42">
        <f>SUMIFS('Sample - Superstore'!U:U,'Sample - Superstore'!$V:$V,$A5059,'Sample - Superstore'!$N:$N,$B5059)</f>
        <v>-9.051248765</v>
      </c>
      <c r="N5059" s="40"/>
    </row>
    <row r="5060">
      <c r="A5060" s="41" t="s">
        <v>8643</v>
      </c>
      <c r="B5060" s="36" t="s">
        <v>1534</v>
      </c>
      <c r="C5060" s="36" t="s">
        <v>51</v>
      </c>
      <c r="D5060" s="36" t="s">
        <v>52</v>
      </c>
      <c r="E5060" s="36" t="s">
        <v>6816</v>
      </c>
      <c r="F5060" s="42">
        <f>SUMIFS('Sample - Superstore'!R:R,'Sample - Superstore'!$V:$V,$A5060,'Sample - Superstore'!$N:$N,$B5060)</f>
        <v>106.4085114</v>
      </c>
      <c r="G5060" s="43" t="str">
        <f>IF(OR($F5060&lt;Lower_Limit,$F5060&gt;Upper_Limit),TRUE,IF($F5060&gt;Upper_percentile,"P99",IF($F5060&lt;Lower_percentile,"P01","")))</f>
        <v/>
      </c>
      <c r="H5060" s="44">
        <f>SUMIFS('Sample - Superstore'!S:S,'Sample - Superstore'!$V:$V,$A5060,'Sample - Superstore'!$N:$N,$B5060)</f>
        <v>5</v>
      </c>
      <c r="I5060" s="45">
        <f>SUMIFS('Sample - Superstore'!T:T,'Sample - Superstore'!$V:$V,$A5060,'Sample - Superstore'!$N:$N,$B5060)</f>
        <v>0.2</v>
      </c>
      <c r="J5060" s="42">
        <f>SUMIFS('Sample - Superstore'!U:U,'Sample - Superstore'!$V:$V,$A5060,'Sample - Superstore'!$N:$N,$B5060)</f>
        <v>14.22654739</v>
      </c>
      <c r="N5060" s="40"/>
    </row>
    <row r="5061">
      <c r="A5061" s="41" t="s">
        <v>8643</v>
      </c>
      <c r="B5061" s="36" t="s">
        <v>1616</v>
      </c>
      <c r="C5061" s="36" t="s">
        <v>35</v>
      </c>
      <c r="D5061" s="36" t="s">
        <v>121</v>
      </c>
      <c r="E5061" s="36" t="s">
        <v>1617</v>
      </c>
      <c r="F5061" s="42">
        <f>SUMIFS('Sample - Superstore'!R:R,'Sample - Superstore'!$V:$V,$A5061,'Sample - Superstore'!$N:$N,$B5061)</f>
        <v>139.6599523</v>
      </c>
      <c r="G5061" s="43" t="str">
        <f>IF(OR($F5061&lt;Lower_Limit,$F5061&gt;Upper_Limit),TRUE,IF($F5061&gt;Upper_percentile,"P99",IF($F5061&lt;Lower_percentile,"P01","")))</f>
        <v/>
      </c>
      <c r="H5061" s="44">
        <f>SUMIFS('Sample - Superstore'!S:S,'Sample - Superstore'!$V:$V,$A5061,'Sample - Superstore'!$N:$N,$B5061)</f>
        <v>5</v>
      </c>
      <c r="I5061" s="45">
        <f>SUMIFS('Sample - Superstore'!T:T,'Sample - Superstore'!$V:$V,$A5061,'Sample - Superstore'!$N:$N,$B5061)</f>
        <v>0.2</v>
      </c>
      <c r="J5061" s="42">
        <f>SUMIFS('Sample - Superstore'!U:U,'Sample - Superstore'!$V:$V,$A5061,'Sample - Superstore'!$N:$N,$B5061)</f>
        <v>24.44049165</v>
      </c>
      <c r="N5061" s="40"/>
    </row>
    <row r="5062">
      <c r="A5062" s="41" t="s">
        <v>8643</v>
      </c>
      <c r="B5062" s="36" t="s">
        <v>5561</v>
      </c>
      <c r="C5062" s="36" t="s">
        <v>51</v>
      </c>
      <c r="D5062" s="36" t="s">
        <v>124</v>
      </c>
      <c r="E5062" s="36" t="s">
        <v>5562</v>
      </c>
      <c r="F5062" s="42">
        <f>SUMIFS('Sample - Superstore'!R:R,'Sample - Superstore'!$V:$V,$A5062,'Sample - Superstore'!$N:$N,$B5062)</f>
        <v>68.88181683</v>
      </c>
      <c r="G5062" s="43" t="str">
        <f>IF(OR($F5062&lt;Lower_Limit,$F5062&gt;Upper_Limit),TRUE,IF($F5062&gt;Upper_percentile,"P99",IF($F5062&lt;Lower_percentile,"P01","")))</f>
        <v/>
      </c>
      <c r="H5062" s="44">
        <f>SUMIFS('Sample - Superstore'!S:S,'Sample - Superstore'!$V:$V,$A5062,'Sample - Superstore'!$N:$N,$B5062)</f>
        <v>6</v>
      </c>
      <c r="I5062" s="45">
        <f>SUMIFS('Sample - Superstore'!T:T,'Sample - Superstore'!$V:$V,$A5062,'Sample - Superstore'!$N:$N,$B5062)</f>
        <v>0</v>
      </c>
      <c r="J5062" s="42">
        <f>SUMIFS('Sample - Superstore'!U:U,'Sample - Superstore'!$V:$V,$A5062,'Sample - Superstore'!$N:$N,$B5062)</f>
        <v>33.06327208</v>
      </c>
      <c r="N5062" s="40"/>
    </row>
    <row r="5063">
      <c r="A5063" s="41" t="s">
        <v>8643</v>
      </c>
      <c r="B5063" s="36" t="s">
        <v>7018</v>
      </c>
      <c r="C5063" s="36" t="s">
        <v>35</v>
      </c>
      <c r="D5063" s="36" t="s">
        <v>263</v>
      </c>
      <c r="E5063" s="36" t="s">
        <v>7019</v>
      </c>
      <c r="F5063" s="42">
        <f>SUMIFS('Sample - Superstore'!R:R,'Sample - Superstore'!$V:$V,$A5063,'Sample - Superstore'!$N:$N,$B5063)</f>
        <v>1583.618885</v>
      </c>
      <c r="G5063" s="43" t="str">
        <f>IF(OR($F5063&lt;Lower_Limit,$F5063&gt;Upper_Limit),TRUE,IF($F5063&gt;Upper_percentile,"P99",IF($F5063&lt;Lower_percentile,"P01","")))</f>
        <v/>
      </c>
      <c r="H5063" s="44">
        <f>SUMIFS('Sample - Superstore'!S:S,'Sample - Superstore'!$V:$V,$A5063,'Sample - Superstore'!$N:$N,$B5063)</f>
        <v>3</v>
      </c>
      <c r="I5063" s="45">
        <f>SUMIFS('Sample - Superstore'!T:T,'Sample - Superstore'!$V:$V,$A5063,'Sample - Superstore'!$N:$N,$B5063)</f>
        <v>0</v>
      </c>
      <c r="J5063" s="42">
        <f>SUMIFS('Sample - Superstore'!U:U,'Sample - Superstore'!$V:$V,$A5063,'Sample - Superstore'!$N:$N,$B5063)</f>
        <v>443.4132879</v>
      </c>
      <c r="N5063" s="40"/>
    </row>
    <row r="5064">
      <c r="A5064" s="41" t="s">
        <v>8643</v>
      </c>
      <c r="B5064" s="36" t="s">
        <v>4452</v>
      </c>
      <c r="C5064" s="36" t="s">
        <v>35</v>
      </c>
      <c r="D5064" s="36" t="s">
        <v>121</v>
      </c>
      <c r="E5064" s="36" t="s">
        <v>4453</v>
      </c>
      <c r="F5064" s="42">
        <f>SUMIFS('Sample - Superstore'!R:R,'Sample - Superstore'!$V:$V,$A5064,'Sample - Superstore'!$N:$N,$B5064)</f>
        <v>13.61296198</v>
      </c>
      <c r="G5064" s="43" t="str">
        <f>IF(OR($F5064&lt;Lower_Limit,$F5064&gt;Upper_Limit),TRUE,IF($F5064&gt;Upper_percentile,"P99",IF($F5064&lt;Lower_percentile,"P01","")))</f>
        <v/>
      </c>
      <c r="H5064" s="44">
        <f>SUMIFS('Sample - Superstore'!S:S,'Sample - Superstore'!$V:$V,$A5064,'Sample - Superstore'!$N:$N,$B5064)</f>
        <v>2</v>
      </c>
      <c r="I5064" s="45">
        <f>SUMIFS('Sample - Superstore'!T:T,'Sample - Superstore'!$V:$V,$A5064,'Sample - Superstore'!$N:$N,$B5064)</f>
        <v>0.2</v>
      </c>
      <c r="J5064" s="42">
        <f>SUMIFS('Sample - Superstore'!U:U,'Sample - Superstore'!$V:$V,$A5064,'Sample - Superstore'!$N:$N,$B5064)</f>
        <v>3.062916446</v>
      </c>
      <c r="N5064" s="40"/>
    </row>
    <row r="5065">
      <c r="A5065" s="41" t="s">
        <v>8643</v>
      </c>
      <c r="B5065" s="36" t="s">
        <v>2944</v>
      </c>
      <c r="C5065" s="36" t="s">
        <v>51</v>
      </c>
      <c r="D5065" s="36" t="s">
        <v>124</v>
      </c>
      <c r="E5065" s="36" t="s">
        <v>2945</v>
      </c>
      <c r="F5065" s="42">
        <f>SUMIFS('Sample - Superstore'!R:R,'Sample - Superstore'!$V:$V,$A5065,'Sample - Superstore'!$N:$N,$B5065)</f>
        <v>13.35466667</v>
      </c>
      <c r="G5065" s="43" t="str">
        <f>IF(OR($F5065&lt;Lower_Limit,$F5065&gt;Upper_Limit),TRUE,IF($F5065&gt;Upper_percentile,"P99",IF($F5065&lt;Lower_percentile,"P01","")))</f>
        <v/>
      </c>
      <c r="H5065" s="44">
        <f>SUMIFS('Sample - Superstore'!S:S,'Sample - Superstore'!$V:$V,$A5065,'Sample - Superstore'!$N:$N,$B5065)</f>
        <v>2</v>
      </c>
      <c r="I5065" s="45">
        <f>SUMIFS('Sample - Superstore'!T:T,'Sample - Superstore'!$V:$V,$A5065,'Sample - Superstore'!$N:$N,$B5065)</f>
        <v>0.2</v>
      </c>
      <c r="J5065" s="42">
        <f>SUMIFS('Sample - Superstore'!U:U,'Sample - Superstore'!$V:$V,$A5065,'Sample - Superstore'!$N:$N,$B5065)</f>
        <v>4.674133333</v>
      </c>
      <c r="N5065" s="40"/>
    </row>
    <row r="5066">
      <c r="A5066" s="41" t="s">
        <v>8643</v>
      </c>
      <c r="B5066" s="36" t="s">
        <v>4498</v>
      </c>
      <c r="C5066" s="36" t="s">
        <v>51</v>
      </c>
      <c r="D5066" s="36" t="s">
        <v>124</v>
      </c>
      <c r="E5066" s="36" t="s">
        <v>4499</v>
      </c>
      <c r="F5066" s="42">
        <f>SUMIFS('Sample - Superstore'!R:R,'Sample - Superstore'!$V:$V,$A5066,'Sample - Superstore'!$N:$N,$B5066)</f>
        <v>41.86</v>
      </c>
      <c r="G5066" s="43" t="str">
        <f>IF(OR($F5066&lt;Lower_Limit,$F5066&gt;Upper_Limit),TRUE,IF($F5066&gt;Upper_percentile,"P99",IF($F5066&lt;Lower_percentile,"P01","")))</f>
        <v/>
      </c>
      <c r="H5066" s="44">
        <f>SUMIFS('Sample - Superstore'!S:S,'Sample - Superstore'!$V:$V,$A5066,'Sample - Superstore'!$N:$N,$B5066)</f>
        <v>7</v>
      </c>
      <c r="I5066" s="45">
        <f>SUMIFS('Sample - Superstore'!T:T,'Sample - Superstore'!$V:$V,$A5066,'Sample - Superstore'!$N:$N,$B5066)</f>
        <v>0</v>
      </c>
      <c r="J5066" s="42">
        <f>SUMIFS('Sample - Superstore'!U:U,'Sample - Superstore'!$V:$V,$A5066,'Sample - Superstore'!$N:$N,$B5066)</f>
        <v>18.837</v>
      </c>
      <c r="N5066" s="40"/>
    </row>
    <row r="5067">
      <c r="A5067" s="41" t="s">
        <v>8643</v>
      </c>
      <c r="B5067" s="36" t="s">
        <v>5136</v>
      </c>
      <c r="C5067" s="36" t="s">
        <v>35</v>
      </c>
      <c r="D5067" s="36" t="s">
        <v>36</v>
      </c>
      <c r="E5067" s="36" t="s">
        <v>5137</v>
      </c>
      <c r="F5067" s="42">
        <f>SUMIFS('Sample - Superstore'!R:R,'Sample - Superstore'!$V:$V,$A5067,'Sample - Superstore'!$N:$N,$B5067)</f>
        <v>141.96</v>
      </c>
      <c r="G5067" s="43" t="str">
        <f>IF(OR($F5067&lt;Lower_Limit,$F5067&gt;Upper_Limit),TRUE,IF($F5067&gt;Upper_percentile,"P99",IF($F5067&lt;Lower_percentile,"P01","")))</f>
        <v/>
      </c>
      <c r="H5067" s="44">
        <f>SUMIFS('Sample - Superstore'!S:S,'Sample - Superstore'!$V:$V,$A5067,'Sample - Superstore'!$N:$N,$B5067)</f>
        <v>2</v>
      </c>
      <c r="I5067" s="45">
        <f>SUMIFS('Sample - Superstore'!T:T,'Sample - Superstore'!$V:$V,$A5067,'Sample - Superstore'!$N:$N,$B5067)</f>
        <v>0</v>
      </c>
      <c r="J5067" s="42">
        <f>SUMIFS('Sample - Superstore'!U:U,'Sample - Superstore'!$V:$V,$A5067,'Sample - Superstore'!$N:$N,$B5067)</f>
        <v>41.1684</v>
      </c>
      <c r="N5067" s="40"/>
    </row>
    <row r="5068">
      <c r="A5068" s="41" t="s">
        <v>8643</v>
      </c>
      <c r="B5068" s="36" t="s">
        <v>2708</v>
      </c>
      <c r="C5068" s="36" t="s">
        <v>51</v>
      </c>
      <c r="D5068" s="36" t="s">
        <v>76</v>
      </c>
      <c r="E5068" s="36" t="s">
        <v>2709</v>
      </c>
      <c r="F5068" s="42">
        <f>SUMIFS('Sample - Superstore'!R:R,'Sample - Superstore'!$V:$V,$A5068,'Sample - Superstore'!$N:$N,$B5068)</f>
        <v>30.24366357</v>
      </c>
      <c r="G5068" s="43" t="str">
        <f>IF(OR($F5068&lt;Lower_Limit,$F5068&gt;Upper_Limit),TRUE,IF($F5068&gt;Upper_percentile,"P99",IF($F5068&lt;Lower_percentile,"P01","")))</f>
        <v/>
      </c>
      <c r="H5068" s="44">
        <f>SUMIFS('Sample - Superstore'!S:S,'Sample - Superstore'!$V:$V,$A5068,'Sample - Superstore'!$N:$N,$B5068)</f>
        <v>11</v>
      </c>
      <c r="I5068" s="45">
        <f>SUMIFS('Sample - Superstore'!T:T,'Sample - Superstore'!$V:$V,$A5068,'Sample - Superstore'!$N:$N,$B5068)</f>
        <v>0.2</v>
      </c>
      <c r="J5068" s="42">
        <f>SUMIFS('Sample - Superstore'!U:U,'Sample - Superstore'!$V:$V,$A5068,'Sample - Superstore'!$N:$N,$B5068)</f>
        <v>12.10512188</v>
      </c>
      <c r="N5068" s="40"/>
    </row>
    <row r="5069">
      <c r="A5069" s="41" t="s">
        <v>8643</v>
      </c>
      <c r="B5069" s="36" t="s">
        <v>1702</v>
      </c>
      <c r="C5069" s="36" t="s">
        <v>35</v>
      </c>
      <c r="D5069" s="36" t="s">
        <v>121</v>
      </c>
      <c r="E5069" s="36" t="s">
        <v>1703</v>
      </c>
      <c r="F5069" s="42">
        <f>SUMIFS('Sample - Superstore'!R:R,'Sample - Superstore'!$V:$V,$A5069,'Sample - Superstore'!$N:$N,$B5069)</f>
        <v>70.68</v>
      </c>
      <c r="G5069" s="43" t="str">
        <f>IF(OR($F5069&lt;Lower_Limit,$F5069&gt;Upper_Limit),TRUE,IF($F5069&gt;Upper_percentile,"P99",IF($F5069&lt;Lower_percentile,"P01","")))</f>
        <v/>
      </c>
      <c r="H5069" s="44">
        <f>SUMIFS('Sample - Superstore'!S:S,'Sample - Superstore'!$V:$V,$A5069,'Sample - Superstore'!$N:$N,$B5069)</f>
        <v>12</v>
      </c>
      <c r="I5069" s="45">
        <f>SUMIFS('Sample - Superstore'!T:T,'Sample - Superstore'!$V:$V,$A5069,'Sample - Superstore'!$N:$N,$B5069)</f>
        <v>0</v>
      </c>
      <c r="J5069" s="42">
        <f>SUMIFS('Sample - Superstore'!U:U,'Sample - Superstore'!$V:$V,$A5069,'Sample - Superstore'!$N:$N,$B5069)</f>
        <v>31.0992</v>
      </c>
      <c r="N5069" s="40"/>
    </row>
    <row r="5070">
      <c r="A5070" s="41" t="s">
        <v>8643</v>
      </c>
      <c r="B5070" s="36" t="s">
        <v>964</v>
      </c>
      <c r="C5070" s="36" t="s">
        <v>51</v>
      </c>
      <c r="D5070" s="36" t="s">
        <v>52</v>
      </c>
      <c r="E5070" s="36" t="s">
        <v>965</v>
      </c>
      <c r="F5070" s="42">
        <f>SUMIFS('Sample - Superstore'!R:R,'Sample - Superstore'!$V:$V,$A5070,'Sample - Superstore'!$N:$N,$B5070)</f>
        <v>811.86</v>
      </c>
      <c r="G5070" s="43" t="str">
        <f>IF(OR($F5070&lt;Lower_Limit,$F5070&gt;Upper_Limit),TRUE,IF($F5070&gt;Upper_percentile,"P99",IF($F5070&lt;Lower_percentile,"P01","")))</f>
        <v/>
      </c>
      <c r="H5070" s="44">
        <f>SUMIFS('Sample - Superstore'!S:S,'Sample - Superstore'!$V:$V,$A5070,'Sample - Superstore'!$N:$N,$B5070)</f>
        <v>6</v>
      </c>
      <c r="I5070" s="45">
        <f>SUMIFS('Sample - Superstore'!T:T,'Sample - Superstore'!$V:$V,$A5070,'Sample - Superstore'!$N:$N,$B5070)</f>
        <v>0</v>
      </c>
      <c r="J5070" s="42">
        <f>SUMIFS('Sample - Superstore'!U:U,'Sample - Superstore'!$V:$V,$A5070,'Sample - Superstore'!$N:$N,$B5070)</f>
        <v>8.1186</v>
      </c>
      <c r="N5070" s="40"/>
    </row>
    <row r="5071">
      <c r="A5071" s="41" t="s">
        <v>8643</v>
      </c>
      <c r="B5071" s="36" t="s">
        <v>3811</v>
      </c>
      <c r="C5071" s="36" t="s">
        <v>35</v>
      </c>
      <c r="D5071" s="36" t="s">
        <v>121</v>
      </c>
      <c r="E5071" s="36" t="s">
        <v>3812</v>
      </c>
      <c r="F5071" s="42">
        <f>SUMIFS('Sample - Superstore'!R:R,'Sample - Superstore'!$V:$V,$A5071,'Sample - Superstore'!$N:$N,$B5071)</f>
        <v>629.64</v>
      </c>
      <c r="G5071" s="43" t="str">
        <f>IF(OR($F5071&lt;Lower_Limit,$F5071&gt;Upper_Limit),TRUE,IF($F5071&gt;Upper_percentile,"P99",IF($F5071&lt;Lower_percentile,"P01","")))</f>
        <v/>
      </c>
      <c r="H5071" s="44">
        <f>SUMIFS('Sample - Superstore'!S:S,'Sample - Superstore'!$V:$V,$A5071,'Sample - Superstore'!$N:$N,$B5071)</f>
        <v>9</v>
      </c>
      <c r="I5071" s="45">
        <f>SUMIFS('Sample - Superstore'!T:T,'Sample - Superstore'!$V:$V,$A5071,'Sample - Superstore'!$N:$N,$B5071)</f>
        <v>0</v>
      </c>
      <c r="J5071" s="42">
        <f>SUMIFS('Sample - Superstore'!U:U,'Sample - Superstore'!$V:$V,$A5071,'Sample - Superstore'!$N:$N,$B5071)</f>
        <v>107.0388</v>
      </c>
      <c r="N5071" s="40"/>
    </row>
    <row r="5072">
      <c r="A5072" s="41" t="s">
        <v>8643</v>
      </c>
      <c r="B5072" s="36" t="s">
        <v>4372</v>
      </c>
      <c r="C5072" s="36" t="s">
        <v>51</v>
      </c>
      <c r="D5072" s="36" t="s">
        <v>297</v>
      </c>
      <c r="E5072" s="36" t="s">
        <v>4373</v>
      </c>
      <c r="F5072" s="42">
        <f>SUMIFS('Sample - Superstore'!R:R,'Sample - Superstore'!$V:$V,$A5072,'Sample - Superstore'!$N:$N,$B5072)</f>
        <v>28.12968908</v>
      </c>
      <c r="G5072" s="43" t="str">
        <f>IF(OR($F5072&lt;Lower_Limit,$F5072&gt;Upper_Limit),TRUE,IF($F5072&gt;Upper_percentile,"P99",IF($F5072&lt;Lower_percentile,"P01","")))</f>
        <v/>
      </c>
      <c r="H5072" s="44">
        <f>SUMIFS('Sample - Superstore'!S:S,'Sample - Superstore'!$V:$V,$A5072,'Sample - Superstore'!$N:$N,$B5072)</f>
        <v>4</v>
      </c>
      <c r="I5072" s="45">
        <f>SUMIFS('Sample - Superstore'!T:T,'Sample - Superstore'!$V:$V,$A5072,'Sample - Superstore'!$N:$N,$B5072)</f>
        <v>0.2</v>
      </c>
      <c r="J5072" s="42">
        <f>SUMIFS('Sample - Superstore'!U:U,'Sample - Superstore'!$V:$V,$A5072,'Sample - Superstore'!$N:$N,$B5072)</f>
        <v>9.14214895</v>
      </c>
      <c r="N5072" s="40"/>
    </row>
    <row r="5073">
      <c r="A5073" s="41" t="s">
        <v>8643</v>
      </c>
      <c r="B5073" s="36" t="s">
        <v>5521</v>
      </c>
      <c r="C5073" s="36" t="s">
        <v>51</v>
      </c>
      <c r="D5073" s="36" t="s">
        <v>76</v>
      </c>
      <c r="E5073" s="36" t="s">
        <v>5522</v>
      </c>
      <c r="F5073" s="42">
        <f>SUMIFS('Sample - Superstore'!R:R,'Sample - Superstore'!$V:$V,$A5073,'Sample - Superstore'!$N:$N,$B5073)</f>
        <v>14.12309502</v>
      </c>
      <c r="G5073" s="43" t="str">
        <f>IF(OR($F5073&lt;Lower_Limit,$F5073&gt;Upper_Limit),TRUE,IF($F5073&gt;Upper_percentile,"P99",IF($F5073&lt;Lower_percentile,"P01","")))</f>
        <v/>
      </c>
      <c r="H5073" s="44">
        <f>SUMIFS('Sample - Superstore'!S:S,'Sample - Superstore'!$V:$V,$A5073,'Sample - Superstore'!$N:$N,$B5073)</f>
        <v>7</v>
      </c>
      <c r="I5073" s="45">
        <f>SUMIFS('Sample - Superstore'!T:T,'Sample - Superstore'!$V:$V,$A5073,'Sample - Superstore'!$N:$N,$B5073)</f>
        <v>0.7</v>
      </c>
      <c r="J5073" s="42">
        <f>SUMIFS('Sample - Superstore'!U:U,'Sample - Superstore'!$V:$V,$A5073,'Sample - Superstore'!$N:$N,$B5073)</f>
        <v>-9.886166517</v>
      </c>
      <c r="N5073" s="40"/>
    </row>
    <row r="5074">
      <c r="A5074" s="41" t="s">
        <v>8643</v>
      </c>
      <c r="B5074" s="36" t="s">
        <v>5467</v>
      </c>
      <c r="C5074" s="36" t="s">
        <v>35</v>
      </c>
      <c r="D5074" s="36" t="s">
        <v>263</v>
      </c>
      <c r="E5074" s="36" t="s">
        <v>5468</v>
      </c>
      <c r="F5074" s="42">
        <f>SUMIFS('Sample - Superstore'!R:R,'Sample - Superstore'!$V:$V,$A5074,'Sample - Superstore'!$N:$N,$B5074)</f>
        <v>704.251902</v>
      </c>
      <c r="G5074" s="43" t="str">
        <f>IF(OR($F5074&lt;Lower_Limit,$F5074&gt;Upper_Limit),TRUE,IF($F5074&gt;Upper_percentile,"P99",IF($F5074&lt;Lower_percentile,"P01","")))</f>
        <v/>
      </c>
      <c r="H5074" s="44">
        <f>SUMIFS('Sample - Superstore'!S:S,'Sample - Superstore'!$V:$V,$A5074,'Sample - Superstore'!$N:$N,$B5074)</f>
        <v>2</v>
      </c>
      <c r="I5074" s="45">
        <f>SUMIFS('Sample - Superstore'!T:T,'Sample - Superstore'!$V:$V,$A5074,'Sample - Superstore'!$N:$N,$B5074)</f>
        <v>0.3</v>
      </c>
      <c r="J5074" s="42">
        <f>SUMIFS('Sample - Superstore'!U:U,'Sample - Superstore'!$V:$V,$A5074,'Sample - Superstore'!$N:$N,$B5074)</f>
        <v>-50.30370729</v>
      </c>
      <c r="N5074" s="40"/>
    </row>
    <row r="5075">
      <c r="A5075" s="41" t="s">
        <v>8643</v>
      </c>
      <c r="B5075" s="36" t="s">
        <v>510</v>
      </c>
      <c r="C5075" s="36" t="s">
        <v>51</v>
      </c>
      <c r="D5075" s="36" t="s">
        <v>52</v>
      </c>
      <c r="E5075" s="36" t="s">
        <v>511</v>
      </c>
      <c r="F5075" s="42">
        <f>SUMIFS('Sample - Superstore'!R:R,'Sample - Superstore'!$V:$V,$A5075,'Sample - Superstore'!$N:$N,$B5075)</f>
        <v>683.98</v>
      </c>
      <c r="G5075" s="43" t="str">
        <f>IF(OR($F5075&lt;Lower_Limit,$F5075&gt;Upper_Limit),TRUE,IF($F5075&gt;Upper_percentile,"P99",IF($F5075&lt;Lower_percentile,"P01","")))</f>
        <v/>
      </c>
      <c r="H5075" s="44">
        <f>SUMIFS('Sample - Superstore'!S:S,'Sample - Superstore'!$V:$V,$A5075,'Sample - Superstore'!$N:$N,$B5075)</f>
        <v>11</v>
      </c>
      <c r="I5075" s="45">
        <f>SUMIFS('Sample - Superstore'!T:T,'Sample - Superstore'!$V:$V,$A5075,'Sample - Superstore'!$N:$N,$B5075)</f>
        <v>0</v>
      </c>
      <c r="J5075" s="42">
        <f>SUMIFS('Sample - Superstore'!U:U,'Sample - Superstore'!$V:$V,$A5075,'Sample - Superstore'!$N:$N,$B5075)</f>
        <v>184.6746</v>
      </c>
      <c r="N5075" s="40"/>
    </row>
    <row r="5076">
      <c r="A5076" s="41" t="s">
        <v>8643</v>
      </c>
      <c r="B5076" s="36" t="s">
        <v>7629</v>
      </c>
      <c r="C5076" s="36" t="s">
        <v>51</v>
      </c>
      <c r="D5076" s="36" t="s">
        <v>124</v>
      </c>
      <c r="E5076" s="36" t="s">
        <v>7630</v>
      </c>
      <c r="F5076" s="42">
        <f>SUMIFS('Sample - Superstore'!R:R,'Sample - Superstore'!$V:$V,$A5076,'Sample - Superstore'!$N:$N,$B5076)</f>
        <v>338.0469728</v>
      </c>
      <c r="G5076" s="43" t="str">
        <f>IF(OR($F5076&lt;Lower_Limit,$F5076&gt;Upper_Limit),TRUE,IF($F5076&gt;Upper_percentile,"P99",IF($F5076&lt;Lower_percentile,"P01","")))</f>
        <v/>
      </c>
      <c r="H5076" s="44">
        <f>SUMIFS('Sample - Superstore'!S:S,'Sample - Superstore'!$V:$V,$A5076,'Sample - Superstore'!$N:$N,$B5076)</f>
        <v>6</v>
      </c>
      <c r="I5076" s="45">
        <f>SUMIFS('Sample - Superstore'!T:T,'Sample - Superstore'!$V:$V,$A5076,'Sample - Superstore'!$N:$N,$B5076)</f>
        <v>0.2</v>
      </c>
      <c r="J5076" s="42">
        <f>SUMIFS('Sample - Superstore'!U:U,'Sample - Superstore'!$V:$V,$A5076,'Sample - Superstore'!$N:$N,$B5076)</f>
        <v>136.5568277</v>
      </c>
      <c r="N5076" s="40"/>
    </row>
    <row r="5077">
      <c r="A5077" s="41" t="s">
        <v>8643</v>
      </c>
      <c r="B5077" s="36" t="s">
        <v>1342</v>
      </c>
      <c r="C5077" s="36" t="s">
        <v>51</v>
      </c>
      <c r="D5077" s="36" t="s">
        <v>124</v>
      </c>
      <c r="E5077" s="36" t="s">
        <v>1343</v>
      </c>
      <c r="F5077" s="42">
        <f>SUMIFS('Sample - Superstore'!R:R,'Sample - Superstore'!$V:$V,$A5077,'Sample - Superstore'!$N:$N,$B5077)</f>
        <v>8.56</v>
      </c>
      <c r="G5077" s="43" t="str">
        <f>IF(OR($F5077&lt;Lower_Limit,$F5077&gt;Upper_Limit),TRUE,IF($F5077&gt;Upper_percentile,"P99",IF($F5077&lt;Lower_percentile,"P01","")))</f>
        <v/>
      </c>
      <c r="H5077" s="44">
        <f>SUMIFS('Sample - Superstore'!S:S,'Sample - Superstore'!$V:$V,$A5077,'Sample - Superstore'!$N:$N,$B5077)</f>
        <v>2</v>
      </c>
      <c r="I5077" s="45">
        <f>SUMIFS('Sample - Superstore'!T:T,'Sample - Superstore'!$V:$V,$A5077,'Sample - Superstore'!$N:$N,$B5077)</f>
        <v>0</v>
      </c>
      <c r="J5077" s="42">
        <f>SUMIFS('Sample - Superstore'!U:U,'Sample - Superstore'!$V:$V,$A5077,'Sample - Superstore'!$N:$N,$B5077)</f>
        <v>3.852</v>
      </c>
      <c r="N5077" s="40"/>
    </row>
    <row r="5078">
      <c r="A5078" s="41" t="s">
        <v>8643</v>
      </c>
      <c r="B5078" s="36" t="s">
        <v>4515</v>
      </c>
      <c r="C5078" s="36" t="s">
        <v>51</v>
      </c>
      <c r="D5078" s="36" t="s">
        <v>93</v>
      </c>
      <c r="E5078" s="36" t="s">
        <v>4516</v>
      </c>
      <c r="F5078" s="42">
        <f>SUMIFS('Sample - Superstore'!R:R,'Sample - Superstore'!$V:$V,$A5078,'Sample - Superstore'!$N:$N,$B5078)</f>
        <v>21.03492965</v>
      </c>
      <c r="G5078" s="43" t="str">
        <f>IF(OR($F5078&lt;Lower_Limit,$F5078&gt;Upper_Limit),TRUE,IF($F5078&gt;Upper_percentile,"P99",IF($F5078&lt;Lower_percentile,"P01","")))</f>
        <v/>
      </c>
      <c r="H5078" s="44">
        <f>SUMIFS('Sample - Superstore'!S:S,'Sample - Superstore'!$V:$V,$A5078,'Sample - Superstore'!$N:$N,$B5078)</f>
        <v>3</v>
      </c>
      <c r="I5078" s="45">
        <f>SUMIFS('Sample - Superstore'!T:T,'Sample - Superstore'!$V:$V,$A5078,'Sample - Superstore'!$N:$N,$B5078)</f>
        <v>0</v>
      </c>
      <c r="J5078" s="42">
        <f>SUMIFS('Sample - Superstore'!U:U,'Sample - Superstore'!$V:$V,$A5078,'Sample - Superstore'!$N:$N,$B5078)</f>
        <v>6.310478896</v>
      </c>
      <c r="N5078" s="40"/>
    </row>
    <row r="5079">
      <c r="A5079" s="41" t="s">
        <v>8643</v>
      </c>
      <c r="B5079" s="36" t="s">
        <v>3482</v>
      </c>
      <c r="C5079" s="36" t="s">
        <v>51</v>
      </c>
      <c r="D5079" s="36" t="s">
        <v>283</v>
      </c>
      <c r="E5079" s="36" t="s">
        <v>3483</v>
      </c>
      <c r="F5079" s="42">
        <f>SUMIFS('Sample - Superstore'!R:R,'Sample - Superstore'!$V:$V,$A5079,'Sample - Superstore'!$N:$N,$B5079)</f>
        <v>379.6112016</v>
      </c>
      <c r="G5079" s="43" t="str">
        <f>IF(OR($F5079&lt;Lower_Limit,$F5079&gt;Upper_Limit),TRUE,IF($F5079&gt;Upper_percentile,"P99",IF($F5079&lt;Lower_percentile,"P01","")))</f>
        <v/>
      </c>
      <c r="H5079" s="44">
        <f>SUMIFS('Sample - Superstore'!S:S,'Sample - Superstore'!$V:$V,$A5079,'Sample - Superstore'!$N:$N,$B5079)</f>
        <v>5</v>
      </c>
      <c r="I5079" s="45">
        <f>SUMIFS('Sample - Superstore'!T:T,'Sample - Superstore'!$V:$V,$A5079,'Sample - Superstore'!$N:$N,$B5079)</f>
        <v>0.8</v>
      </c>
      <c r="J5079" s="42">
        <f>SUMIFS('Sample - Superstore'!U:U,'Sample - Superstore'!$V:$V,$A5079,'Sample - Superstore'!$N:$N,$B5079)</f>
        <v>-986.9891243</v>
      </c>
      <c r="N5079" s="40"/>
    </row>
    <row r="5080">
      <c r="A5080" s="41" t="s">
        <v>8643</v>
      </c>
      <c r="B5080" s="36" t="s">
        <v>1037</v>
      </c>
      <c r="C5080" s="36" t="s">
        <v>35</v>
      </c>
      <c r="D5080" s="36" t="s">
        <v>121</v>
      </c>
      <c r="E5080" s="36" t="s">
        <v>1038</v>
      </c>
      <c r="F5080" s="42">
        <f>SUMIFS('Sample - Superstore'!R:R,'Sample - Superstore'!$V:$V,$A5080,'Sample - Superstore'!$N:$N,$B5080)</f>
        <v>11.27675391</v>
      </c>
      <c r="G5080" s="43" t="str">
        <f>IF(OR($F5080&lt;Lower_Limit,$F5080&gt;Upper_Limit),TRUE,IF($F5080&gt;Upper_percentile,"P99",IF($F5080&lt;Lower_percentile,"P01","")))</f>
        <v/>
      </c>
      <c r="H5080" s="44">
        <f>SUMIFS('Sample - Superstore'!S:S,'Sample - Superstore'!$V:$V,$A5080,'Sample - Superstore'!$N:$N,$B5080)</f>
        <v>4</v>
      </c>
      <c r="I5080" s="45">
        <f>SUMIFS('Sample - Superstore'!T:T,'Sample - Superstore'!$V:$V,$A5080,'Sample - Superstore'!$N:$N,$B5080)</f>
        <v>0.6</v>
      </c>
      <c r="J5080" s="42">
        <f>SUMIFS('Sample - Superstore'!U:U,'Sample - Superstore'!$V:$V,$A5080,'Sample - Superstore'!$N:$N,$B5080)</f>
        <v>-4.792620412</v>
      </c>
      <c r="N5080" s="40"/>
    </row>
    <row r="5081">
      <c r="A5081" s="41" t="s">
        <v>8643</v>
      </c>
      <c r="B5081" s="36" t="s">
        <v>2903</v>
      </c>
      <c r="C5081" s="36" t="s">
        <v>51</v>
      </c>
      <c r="D5081" s="36" t="s">
        <v>93</v>
      </c>
      <c r="E5081" s="36" t="s">
        <v>2904</v>
      </c>
      <c r="F5081" s="42">
        <f>SUMIFS('Sample - Superstore'!R:R,'Sample - Superstore'!$V:$V,$A5081,'Sample - Superstore'!$N:$N,$B5081)</f>
        <v>28.98244853</v>
      </c>
      <c r="G5081" s="43" t="str">
        <f>IF(OR($F5081&lt;Lower_Limit,$F5081&gt;Upper_Limit),TRUE,IF($F5081&gt;Upper_percentile,"P99",IF($F5081&lt;Lower_percentile,"P01","")))</f>
        <v/>
      </c>
      <c r="H5081" s="44">
        <f>SUMIFS('Sample - Superstore'!S:S,'Sample - Superstore'!$V:$V,$A5081,'Sample - Superstore'!$N:$N,$B5081)</f>
        <v>5</v>
      </c>
      <c r="I5081" s="45">
        <f>SUMIFS('Sample - Superstore'!T:T,'Sample - Superstore'!$V:$V,$A5081,'Sample - Superstore'!$N:$N,$B5081)</f>
        <v>0.2</v>
      </c>
      <c r="J5081" s="42">
        <f>SUMIFS('Sample - Superstore'!U:U,'Sample - Superstore'!$V:$V,$A5081,'Sample - Superstore'!$N:$N,$B5081)</f>
        <v>2.535964246</v>
      </c>
      <c r="N5081" s="40"/>
    </row>
    <row r="5082">
      <c r="A5082" s="41" t="s">
        <v>8643</v>
      </c>
      <c r="B5082" s="36" t="s">
        <v>4262</v>
      </c>
      <c r="C5082" s="36" t="s">
        <v>51</v>
      </c>
      <c r="D5082" s="36" t="s">
        <v>76</v>
      </c>
      <c r="E5082" s="36" t="s">
        <v>4263</v>
      </c>
      <c r="F5082" s="42">
        <f>SUMIFS('Sample - Superstore'!R:R,'Sample - Superstore'!$V:$V,$A5082,'Sample - Superstore'!$N:$N,$B5082)</f>
        <v>9.024</v>
      </c>
      <c r="G5082" s="43" t="str">
        <f>IF(OR($F5082&lt;Lower_Limit,$F5082&gt;Upper_Limit),TRUE,IF($F5082&gt;Upper_percentile,"P99",IF($F5082&lt;Lower_percentile,"P01","")))</f>
        <v/>
      </c>
      <c r="H5082" s="44">
        <f>SUMIFS('Sample - Superstore'!S:S,'Sample - Superstore'!$V:$V,$A5082,'Sample - Superstore'!$N:$N,$B5082)</f>
        <v>6</v>
      </c>
      <c r="I5082" s="45">
        <f>SUMIFS('Sample - Superstore'!T:T,'Sample - Superstore'!$V:$V,$A5082,'Sample - Superstore'!$N:$N,$B5082)</f>
        <v>0.2</v>
      </c>
      <c r="J5082" s="42">
        <f>SUMIFS('Sample - Superstore'!U:U,'Sample - Superstore'!$V:$V,$A5082,'Sample - Superstore'!$N:$N,$B5082)</f>
        <v>3.1584</v>
      </c>
      <c r="N5082" s="40"/>
    </row>
    <row r="5083">
      <c r="A5083" s="41" t="s">
        <v>8643</v>
      </c>
      <c r="B5083" s="36" t="s">
        <v>870</v>
      </c>
      <c r="C5083" s="36" t="s">
        <v>51</v>
      </c>
      <c r="D5083" s="36" t="s">
        <v>76</v>
      </c>
      <c r="E5083" s="36" t="s">
        <v>871</v>
      </c>
      <c r="F5083" s="42">
        <f>SUMIFS('Sample - Superstore'!R:R,'Sample - Superstore'!$V:$V,$A5083,'Sample - Superstore'!$N:$N,$B5083)</f>
        <v>92.62002382</v>
      </c>
      <c r="G5083" s="43" t="str">
        <f>IF(OR($F5083&lt;Lower_Limit,$F5083&gt;Upper_Limit),TRUE,IF($F5083&gt;Upper_percentile,"P99",IF($F5083&lt;Lower_percentile,"P01","")))</f>
        <v/>
      </c>
      <c r="H5083" s="44">
        <f>SUMIFS('Sample - Superstore'!S:S,'Sample - Superstore'!$V:$V,$A5083,'Sample - Superstore'!$N:$N,$B5083)</f>
        <v>3</v>
      </c>
      <c r="I5083" s="45">
        <f>SUMIFS('Sample - Superstore'!T:T,'Sample - Superstore'!$V:$V,$A5083,'Sample - Superstore'!$N:$N,$B5083)</f>
        <v>0.9</v>
      </c>
      <c r="J5083" s="42">
        <f>SUMIFS('Sample - Superstore'!U:U,'Sample - Superstore'!$V:$V,$A5083,'Sample - Superstore'!$N:$N,$B5083)</f>
        <v>4.041980946</v>
      </c>
      <c r="N5083" s="40"/>
    </row>
    <row r="5084">
      <c r="A5084" s="41" t="s">
        <v>8643</v>
      </c>
      <c r="B5084" s="36" t="s">
        <v>7921</v>
      </c>
      <c r="C5084" s="36" t="s">
        <v>51</v>
      </c>
      <c r="D5084" s="36" t="s">
        <v>124</v>
      </c>
      <c r="E5084" s="36" t="s">
        <v>7922</v>
      </c>
      <c r="F5084" s="42">
        <f>SUMIFS('Sample - Superstore'!R:R,'Sample - Superstore'!$V:$V,$A5084,'Sample - Superstore'!$N:$N,$B5084)</f>
        <v>38.01</v>
      </c>
      <c r="G5084" s="43" t="str">
        <f>IF(OR($F5084&lt;Lower_Limit,$F5084&gt;Upper_Limit),TRUE,IF($F5084&gt;Upper_percentile,"P99",IF($F5084&lt;Lower_percentile,"P01","")))</f>
        <v/>
      </c>
      <c r="H5084" s="44">
        <f>SUMIFS('Sample - Superstore'!S:S,'Sample - Superstore'!$V:$V,$A5084,'Sample - Superstore'!$N:$N,$B5084)</f>
        <v>7</v>
      </c>
      <c r="I5084" s="45">
        <f>SUMIFS('Sample - Superstore'!T:T,'Sample - Superstore'!$V:$V,$A5084,'Sample - Superstore'!$N:$N,$B5084)</f>
        <v>0</v>
      </c>
      <c r="J5084" s="42">
        <f>SUMIFS('Sample - Superstore'!U:U,'Sample - Superstore'!$V:$V,$A5084,'Sample - Superstore'!$N:$N,$B5084)</f>
        <v>18.6249</v>
      </c>
      <c r="N5084" s="40"/>
    </row>
    <row r="5085">
      <c r="A5085" s="41" t="s">
        <v>8643</v>
      </c>
      <c r="B5085" s="36" t="s">
        <v>5198</v>
      </c>
      <c r="C5085" s="36" t="s">
        <v>51</v>
      </c>
      <c r="D5085" s="36" t="s">
        <v>283</v>
      </c>
      <c r="E5085" s="36" t="s">
        <v>5199</v>
      </c>
      <c r="F5085" s="42">
        <f>SUMIFS('Sample - Superstore'!R:R,'Sample - Superstore'!$V:$V,$A5085,'Sample - Superstore'!$N:$N,$B5085)</f>
        <v>79.47</v>
      </c>
      <c r="G5085" s="43" t="str">
        <f>IF(OR($F5085&lt;Lower_Limit,$F5085&gt;Upper_Limit),TRUE,IF($F5085&gt;Upper_percentile,"P99",IF($F5085&lt;Lower_percentile,"P01","")))</f>
        <v/>
      </c>
      <c r="H5085" s="44">
        <f>SUMIFS('Sample - Superstore'!S:S,'Sample - Superstore'!$V:$V,$A5085,'Sample - Superstore'!$N:$N,$B5085)</f>
        <v>3</v>
      </c>
      <c r="I5085" s="45">
        <f>SUMIFS('Sample - Superstore'!T:T,'Sample - Superstore'!$V:$V,$A5085,'Sample - Superstore'!$N:$N,$B5085)</f>
        <v>0</v>
      </c>
      <c r="J5085" s="42">
        <f>SUMIFS('Sample - Superstore'!U:U,'Sample - Superstore'!$V:$V,$A5085,'Sample - Superstore'!$N:$N,$B5085)</f>
        <v>22.2516</v>
      </c>
      <c r="N5085" s="40"/>
    </row>
    <row r="5086">
      <c r="A5086" s="41" t="s">
        <v>8643</v>
      </c>
      <c r="B5086" s="36" t="s">
        <v>1175</v>
      </c>
      <c r="C5086" s="36" t="s">
        <v>51</v>
      </c>
      <c r="D5086" s="36" t="s">
        <v>93</v>
      </c>
      <c r="E5086" s="36" t="s">
        <v>1176</v>
      </c>
      <c r="F5086" s="42">
        <f>SUMIFS('Sample - Superstore'!R:R,'Sample - Superstore'!$V:$V,$A5086,'Sample - Superstore'!$N:$N,$B5086)</f>
        <v>10.08</v>
      </c>
      <c r="G5086" s="43" t="str">
        <f>IF(OR($F5086&lt;Lower_Limit,$F5086&gt;Upper_Limit),TRUE,IF($F5086&gt;Upper_percentile,"P99",IF($F5086&lt;Lower_percentile,"P01","")))</f>
        <v/>
      </c>
      <c r="H5086" s="44">
        <f>SUMIFS('Sample - Superstore'!S:S,'Sample - Superstore'!$V:$V,$A5086,'Sample - Superstore'!$N:$N,$B5086)</f>
        <v>6</v>
      </c>
      <c r="I5086" s="45">
        <f>SUMIFS('Sample - Superstore'!T:T,'Sample - Superstore'!$V:$V,$A5086,'Sample - Superstore'!$N:$N,$B5086)</f>
        <v>0</v>
      </c>
      <c r="J5086" s="42">
        <f>SUMIFS('Sample - Superstore'!U:U,'Sample - Superstore'!$V:$V,$A5086,'Sample - Superstore'!$N:$N,$B5086)</f>
        <v>5.04</v>
      </c>
      <c r="N5086" s="40"/>
    </row>
    <row r="5087">
      <c r="A5087" s="41" t="s">
        <v>8643</v>
      </c>
      <c r="B5087" s="36" t="s">
        <v>3336</v>
      </c>
      <c r="C5087" s="36" t="s">
        <v>51</v>
      </c>
      <c r="D5087" s="36" t="s">
        <v>76</v>
      </c>
      <c r="E5087" s="36" t="s">
        <v>3337</v>
      </c>
      <c r="F5087" s="42">
        <f>SUMIFS('Sample - Superstore'!R:R,'Sample - Superstore'!$V:$V,$A5087,'Sample - Superstore'!$N:$N,$B5087)</f>
        <v>28.09286764</v>
      </c>
      <c r="G5087" s="43" t="str">
        <f>IF(OR($F5087&lt;Lower_Limit,$F5087&gt;Upper_Limit),TRUE,IF($F5087&gt;Upper_percentile,"P99",IF($F5087&lt;Lower_percentile,"P01","")))</f>
        <v/>
      </c>
      <c r="H5087" s="44">
        <f>SUMIFS('Sample - Superstore'!S:S,'Sample - Superstore'!$V:$V,$A5087,'Sample - Superstore'!$N:$N,$B5087)</f>
        <v>5</v>
      </c>
      <c r="I5087" s="45">
        <f>SUMIFS('Sample - Superstore'!T:T,'Sample - Superstore'!$V:$V,$A5087,'Sample - Superstore'!$N:$N,$B5087)</f>
        <v>0.7</v>
      </c>
      <c r="J5087" s="42">
        <f>SUMIFS('Sample - Superstore'!U:U,'Sample - Superstore'!$V:$V,$A5087,'Sample - Superstore'!$N:$N,$B5087)</f>
        <v>-20.60143627</v>
      </c>
      <c r="N5087" s="40"/>
    </row>
    <row r="5088">
      <c r="A5088" s="41" t="s">
        <v>8643</v>
      </c>
      <c r="B5088" s="36" t="s">
        <v>4080</v>
      </c>
      <c r="C5088" s="36" t="s">
        <v>51</v>
      </c>
      <c r="D5088" s="36" t="s">
        <v>76</v>
      </c>
      <c r="E5088" s="36" t="s">
        <v>4081</v>
      </c>
      <c r="F5088" s="42">
        <f>SUMIFS('Sample - Superstore'!R:R,'Sample - Superstore'!$V:$V,$A5088,'Sample - Superstore'!$N:$N,$B5088)</f>
        <v>1114.486514</v>
      </c>
      <c r="G5088" s="43" t="str">
        <f>IF(OR($F5088&lt;Lower_Limit,$F5088&gt;Upper_Limit),TRUE,IF($F5088&gt;Upper_percentile,"P99",IF($F5088&lt;Lower_percentile,"P01","")))</f>
        <v/>
      </c>
      <c r="H5088" s="44">
        <f>SUMIFS('Sample - Superstore'!S:S,'Sample - Superstore'!$V:$V,$A5088,'Sample - Superstore'!$N:$N,$B5088)</f>
        <v>4</v>
      </c>
      <c r="I5088" s="45">
        <f>SUMIFS('Sample - Superstore'!T:T,'Sample - Superstore'!$V:$V,$A5088,'Sample - Superstore'!$N:$N,$B5088)</f>
        <v>0.7</v>
      </c>
      <c r="J5088" s="42">
        <f>SUMIFS('Sample - Superstore'!U:U,'Sample - Superstore'!$V:$V,$A5088,'Sample - Superstore'!$N:$N,$B5088)</f>
        <v>-817.2901104</v>
      </c>
      <c r="N5088" s="40"/>
    </row>
    <row r="5089">
      <c r="A5089" s="41" t="s">
        <v>8643</v>
      </c>
      <c r="B5089" s="36" t="s">
        <v>2032</v>
      </c>
      <c r="C5089" s="36" t="s">
        <v>39</v>
      </c>
      <c r="D5089" s="36" t="s">
        <v>40</v>
      </c>
      <c r="E5089" s="36" t="s">
        <v>2033</v>
      </c>
      <c r="F5089" s="42">
        <f>SUMIFS('Sample - Superstore'!R:R,'Sample - Superstore'!$V:$V,$A5089,'Sample - Superstore'!$N:$N,$B5089)</f>
        <v>3195.372329</v>
      </c>
      <c r="G5089" s="43" t="str">
        <f>IF(OR($F5089&lt;Lower_Limit,$F5089&gt;Upper_Limit),TRUE,IF($F5089&gt;Upper_percentile,"P99",IF($F5089&lt;Lower_percentile,"P01","")))</f>
        <v>P99</v>
      </c>
      <c r="H5089" s="44">
        <f>SUMIFS('Sample - Superstore'!S:S,'Sample - Superstore'!$V:$V,$A5089,'Sample - Superstore'!$N:$N,$B5089)</f>
        <v>4</v>
      </c>
      <c r="I5089" s="45">
        <f>SUMIFS('Sample - Superstore'!T:T,'Sample - Superstore'!$V:$V,$A5089,'Sample - Superstore'!$N:$N,$B5089)</f>
        <v>0</v>
      </c>
      <c r="J5089" s="42">
        <f>SUMIFS('Sample - Superstore'!U:U,'Sample - Superstore'!$V:$V,$A5089,'Sample - Superstore'!$N:$N,$B5089)</f>
        <v>958.6116988</v>
      </c>
      <c r="N5089" s="40"/>
    </row>
    <row r="5090">
      <c r="A5090" s="41" t="s">
        <v>8643</v>
      </c>
      <c r="B5090" s="36" t="s">
        <v>512</v>
      </c>
      <c r="C5090" s="36" t="s">
        <v>39</v>
      </c>
      <c r="D5090" s="36" t="s">
        <v>40</v>
      </c>
      <c r="E5090" s="36" t="s">
        <v>513</v>
      </c>
      <c r="F5090" s="42">
        <f>SUMIFS('Sample - Superstore'!R:R,'Sample - Superstore'!$V:$V,$A5090,'Sample - Superstore'!$N:$N,$B5090)</f>
        <v>39.992</v>
      </c>
      <c r="G5090" s="43" t="str">
        <f>IF(OR($F5090&lt;Lower_Limit,$F5090&gt;Upper_Limit),TRUE,IF($F5090&gt;Upper_percentile,"P99",IF($F5090&lt;Lower_percentile,"P01","")))</f>
        <v/>
      </c>
      <c r="H5090" s="44">
        <f>SUMIFS('Sample - Superstore'!S:S,'Sample - Superstore'!$V:$V,$A5090,'Sample - Superstore'!$N:$N,$B5090)</f>
        <v>1</v>
      </c>
      <c r="I5090" s="45">
        <f>SUMIFS('Sample - Superstore'!T:T,'Sample - Superstore'!$V:$V,$A5090,'Sample - Superstore'!$N:$N,$B5090)</f>
        <v>0.2</v>
      </c>
      <c r="J5090" s="42">
        <f>SUMIFS('Sample - Superstore'!U:U,'Sample - Superstore'!$V:$V,$A5090,'Sample - Superstore'!$N:$N,$B5090)</f>
        <v>-7.9984</v>
      </c>
      <c r="N5090" s="40"/>
    </row>
    <row r="5091">
      <c r="A5091" s="41" t="s">
        <v>8643</v>
      </c>
      <c r="B5091" s="36" t="s">
        <v>760</v>
      </c>
      <c r="C5091" s="36" t="s">
        <v>35</v>
      </c>
      <c r="D5091" s="36" t="s">
        <v>263</v>
      </c>
      <c r="E5091" s="36" t="s">
        <v>761</v>
      </c>
      <c r="F5091" s="42">
        <f>SUMIFS('Sample - Superstore'!R:R,'Sample - Superstore'!$V:$V,$A5091,'Sample - Superstore'!$N:$N,$B5091)</f>
        <v>1159.056</v>
      </c>
      <c r="G5091" s="43" t="str">
        <f>IF(OR($F5091&lt;Lower_Limit,$F5091&gt;Upper_Limit),TRUE,IF($F5091&gt;Upper_percentile,"P99",IF($F5091&lt;Lower_percentile,"P01","")))</f>
        <v/>
      </c>
      <c r="H5091" s="44">
        <f>SUMIFS('Sample - Superstore'!S:S,'Sample - Superstore'!$V:$V,$A5091,'Sample - Superstore'!$N:$N,$B5091)</f>
        <v>9</v>
      </c>
      <c r="I5091" s="45">
        <f>SUMIFS('Sample - Superstore'!T:T,'Sample - Superstore'!$V:$V,$A5091,'Sample - Superstore'!$N:$N,$B5091)</f>
        <v>0.2</v>
      </c>
      <c r="J5091" s="42">
        <f>SUMIFS('Sample - Superstore'!U:U,'Sample - Superstore'!$V:$V,$A5091,'Sample - Superstore'!$N:$N,$B5091)</f>
        <v>43.4646</v>
      </c>
      <c r="N5091" s="40"/>
    </row>
    <row r="5092">
      <c r="A5092" s="41" t="s">
        <v>8643</v>
      </c>
      <c r="B5092" s="36" t="s">
        <v>1677</v>
      </c>
      <c r="C5092" s="36" t="s">
        <v>51</v>
      </c>
      <c r="D5092" s="36" t="s">
        <v>93</v>
      </c>
      <c r="E5092" s="36" t="s">
        <v>1678</v>
      </c>
      <c r="F5092" s="42">
        <f>SUMIFS('Sample - Superstore'!R:R,'Sample - Superstore'!$V:$V,$A5092,'Sample - Superstore'!$N:$N,$B5092)</f>
        <v>179.9</v>
      </c>
      <c r="G5092" s="43" t="str">
        <f>IF(OR($F5092&lt;Lower_Limit,$F5092&gt;Upper_Limit),TRUE,IF($F5092&gt;Upper_percentile,"P99",IF($F5092&lt;Lower_percentile,"P01","")))</f>
        <v/>
      </c>
      <c r="H5092" s="44">
        <f>SUMIFS('Sample - Superstore'!S:S,'Sample - Superstore'!$V:$V,$A5092,'Sample - Superstore'!$N:$N,$B5092)</f>
        <v>5</v>
      </c>
      <c r="I5092" s="45">
        <f>SUMIFS('Sample - Superstore'!T:T,'Sample - Superstore'!$V:$V,$A5092,'Sample - Superstore'!$N:$N,$B5092)</f>
        <v>0</v>
      </c>
      <c r="J5092" s="42">
        <f>SUMIFS('Sample - Superstore'!U:U,'Sample - Superstore'!$V:$V,$A5092,'Sample - Superstore'!$N:$N,$B5092)</f>
        <v>44.975</v>
      </c>
      <c r="N5092" s="40"/>
    </row>
    <row r="5093">
      <c r="A5093" s="41" t="s">
        <v>8643</v>
      </c>
      <c r="B5093" s="36" t="s">
        <v>4152</v>
      </c>
      <c r="C5093" s="36" t="s">
        <v>35</v>
      </c>
      <c r="D5093" s="36" t="s">
        <v>263</v>
      </c>
      <c r="E5093" s="36" t="s">
        <v>4153</v>
      </c>
      <c r="F5093" s="42">
        <f>SUMIFS('Sample - Superstore'!R:R,'Sample - Superstore'!$V:$V,$A5093,'Sample - Superstore'!$N:$N,$B5093)</f>
        <v>431.3371862</v>
      </c>
      <c r="G5093" s="43" t="str">
        <f>IF(OR($F5093&lt;Lower_Limit,$F5093&gt;Upper_Limit),TRUE,IF($F5093&gt;Upper_percentile,"P99",IF($F5093&lt;Lower_percentile,"P01","")))</f>
        <v/>
      </c>
      <c r="H5093" s="44">
        <f>SUMIFS('Sample - Superstore'!S:S,'Sample - Superstore'!$V:$V,$A5093,'Sample - Superstore'!$N:$N,$B5093)</f>
        <v>2</v>
      </c>
      <c r="I5093" s="45">
        <f>SUMIFS('Sample - Superstore'!T:T,'Sample - Superstore'!$V:$V,$A5093,'Sample - Superstore'!$N:$N,$B5093)</f>
        <v>0</v>
      </c>
      <c r="J5093" s="42">
        <f>SUMIFS('Sample - Superstore'!U:U,'Sample - Superstore'!$V:$V,$A5093,'Sample - Superstore'!$N:$N,$B5093)</f>
        <v>103.5209247</v>
      </c>
      <c r="N5093" s="40"/>
    </row>
    <row r="5094">
      <c r="A5094" s="41" t="s">
        <v>8643</v>
      </c>
      <c r="B5094" s="36" t="s">
        <v>4306</v>
      </c>
      <c r="C5094" s="36" t="s">
        <v>51</v>
      </c>
      <c r="D5094" s="36" t="s">
        <v>93</v>
      </c>
      <c r="E5094" s="36" t="s">
        <v>4307</v>
      </c>
      <c r="F5094" s="42">
        <f>SUMIFS('Sample - Superstore'!R:R,'Sample - Superstore'!$V:$V,$A5094,'Sample - Superstore'!$N:$N,$B5094)</f>
        <v>15.66788477</v>
      </c>
      <c r="G5094" s="43" t="str">
        <f>IF(OR($F5094&lt;Lower_Limit,$F5094&gt;Upper_Limit),TRUE,IF($F5094&gt;Upper_percentile,"P99",IF($F5094&lt;Lower_percentile,"P01","")))</f>
        <v/>
      </c>
      <c r="H5094" s="44">
        <f>SUMIFS('Sample - Superstore'!S:S,'Sample - Superstore'!$V:$V,$A5094,'Sample - Superstore'!$N:$N,$B5094)</f>
        <v>5</v>
      </c>
      <c r="I5094" s="45">
        <f>SUMIFS('Sample - Superstore'!T:T,'Sample - Superstore'!$V:$V,$A5094,'Sample - Superstore'!$N:$N,$B5094)</f>
        <v>0.2</v>
      </c>
      <c r="J5094" s="42">
        <f>SUMIFS('Sample - Superstore'!U:U,'Sample - Superstore'!$V:$V,$A5094,'Sample - Superstore'!$N:$N,$B5094)</f>
        <v>2.741879835</v>
      </c>
      <c r="N5094" s="40"/>
    </row>
    <row r="5095">
      <c r="A5095" s="41" t="s">
        <v>8643</v>
      </c>
      <c r="B5095" s="36" t="s">
        <v>8349</v>
      </c>
      <c r="C5095" s="36" t="s">
        <v>51</v>
      </c>
      <c r="D5095" s="36" t="s">
        <v>93</v>
      </c>
      <c r="E5095" s="36" t="s">
        <v>8350</v>
      </c>
      <c r="F5095" s="42">
        <f>SUMIFS('Sample - Superstore'!R:R,'Sample - Superstore'!$V:$V,$A5095,'Sample - Superstore'!$N:$N,$B5095)</f>
        <v>19.94990068</v>
      </c>
      <c r="G5095" s="43" t="str">
        <f>IF(OR($F5095&lt;Lower_Limit,$F5095&gt;Upper_Limit),TRUE,IF($F5095&gt;Upper_percentile,"P99",IF($F5095&lt;Lower_percentile,"P01","")))</f>
        <v/>
      </c>
      <c r="H5095" s="44">
        <f>SUMIFS('Sample - Superstore'!S:S,'Sample - Superstore'!$V:$V,$A5095,'Sample - Superstore'!$N:$N,$B5095)</f>
        <v>1</v>
      </c>
      <c r="I5095" s="45">
        <f>SUMIFS('Sample - Superstore'!T:T,'Sample - Superstore'!$V:$V,$A5095,'Sample - Superstore'!$N:$N,$B5095)</f>
        <v>0.2</v>
      </c>
      <c r="J5095" s="42">
        <f>SUMIFS('Sample - Superstore'!U:U,'Sample - Superstore'!$V:$V,$A5095,'Sample - Superstore'!$N:$N,$B5095)</f>
        <v>1.496242551</v>
      </c>
      <c r="N5095" s="40"/>
    </row>
    <row r="5096">
      <c r="A5096" s="41" t="s">
        <v>8643</v>
      </c>
      <c r="B5096" s="36" t="s">
        <v>2494</v>
      </c>
      <c r="C5096" s="36" t="s">
        <v>51</v>
      </c>
      <c r="D5096" s="36" t="s">
        <v>52</v>
      </c>
      <c r="E5096" s="36" t="s">
        <v>2495</v>
      </c>
      <c r="F5096" s="42">
        <f>SUMIFS('Sample - Superstore'!R:R,'Sample - Superstore'!$V:$V,$A5096,'Sample - Superstore'!$N:$N,$B5096)</f>
        <v>1114.308</v>
      </c>
      <c r="G5096" s="43" t="str">
        <f>IF(OR($F5096&lt;Lower_Limit,$F5096&gt;Upper_Limit),TRUE,IF($F5096&gt;Upper_percentile,"P99",IF($F5096&lt;Lower_percentile,"P01","")))</f>
        <v/>
      </c>
      <c r="H5096" s="44">
        <f>SUMIFS('Sample - Superstore'!S:S,'Sample - Superstore'!$V:$V,$A5096,'Sample - Superstore'!$N:$N,$B5096)</f>
        <v>8</v>
      </c>
      <c r="I5096" s="45">
        <f>SUMIFS('Sample - Superstore'!T:T,'Sample - Superstore'!$V:$V,$A5096,'Sample - Superstore'!$N:$N,$B5096)</f>
        <v>0.2</v>
      </c>
      <c r="J5096" s="42">
        <f>SUMIFS('Sample - Superstore'!U:U,'Sample - Superstore'!$V:$V,$A5096,'Sample - Superstore'!$N:$N,$B5096)</f>
        <v>302.8632</v>
      </c>
      <c r="N5096" s="40"/>
    </row>
    <row r="5097">
      <c r="A5097" s="41" t="s">
        <v>8643</v>
      </c>
      <c r="B5097" s="36" t="s">
        <v>1513</v>
      </c>
      <c r="C5097" s="36" t="s">
        <v>51</v>
      </c>
      <c r="D5097" s="36" t="s">
        <v>76</v>
      </c>
      <c r="E5097" s="36" t="s">
        <v>1514</v>
      </c>
      <c r="F5097" s="42">
        <f>SUMIFS('Sample - Superstore'!R:R,'Sample - Superstore'!$V:$V,$A5097,'Sample - Superstore'!$N:$N,$B5097)</f>
        <v>36.624</v>
      </c>
      <c r="G5097" s="43" t="str">
        <f>IF(OR($F5097&lt;Lower_Limit,$F5097&gt;Upper_Limit),TRUE,IF($F5097&gt;Upper_percentile,"P99",IF($F5097&lt;Lower_percentile,"P01","")))</f>
        <v/>
      </c>
      <c r="H5097" s="44">
        <f>SUMIFS('Sample - Superstore'!S:S,'Sample - Superstore'!$V:$V,$A5097,'Sample - Superstore'!$N:$N,$B5097)</f>
        <v>8</v>
      </c>
      <c r="I5097" s="45">
        <f>SUMIFS('Sample - Superstore'!T:T,'Sample - Superstore'!$V:$V,$A5097,'Sample - Superstore'!$N:$N,$B5097)</f>
        <v>0.7</v>
      </c>
      <c r="J5097" s="42">
        <f>SUMIFS('Sample - Superstore'!U:U,'Sample - Superstore'!$V:$V,$A5097,'Sample - Superstore'!$N:$N,$B5097)</f>
        <v>-24.416</v>
      </c>
      <c r="N5097" s="40"/>
    </row>
    <row r="5098">
      <c r="A5098" s="41" t="s">
        <v>8643</v>
      </c>
      <c r="B5098" s="36" t="s">
        <v>3180</v>
      </c>
      <c r="C5098" s="36" t="s">
        <v>35</v>
      </c>
      <c r="D5098" s="36" t="s">
        <v>36</v>
      </c>
      <c r="E5098" s="36" t="s">
        <v>3181</v>
      </c>
      <c r="F5098" s="42">
        <f>SUMIFS('Sample - Superstore'!R:R,'Sample - Superstore'!$V:$V,$A5098,'Sample - Superstore'!$N:$N,$B5098)</f>
        <v>242.352</v>
      </c>
      <c r="G5098" s="43" t="str">
        <f>IF(OR($F5098&lt;Lower_Limit,$F5098&gt;Upper_Limit),TRUE,IF($F5098&gt;Upper_percentile,"P99",IF($F5098&lt;Lower_percentile,"P01","")))</f>
        <v/>
      </c>
      <c r="H5098" s="44">
        <f>SUMIFS('Sample - Superstore'!S:S,'Sample - Superstore'!$V:$V,$A5098,'Sample - Superstore'!$N:$N,$B5098)</f>
        <v>8</v>
      </c>
      <c r="I5098" s="45">
        <f>SUMIFS('Sample - Superstore'!T:T,'Sample - Superstore'!$V:$V,$A5098,'Sample - Superstore'!$N:$N,$B5098)</f>
        <v>0.7</v>
      </c>
      <c r="J5098" s="42">
        <f>SUMIFS('Sample - Superstore'!U:U,'Sample - Superstore'!$V:$V,$A5098,'Sample - Superstore'!$N:$N,$B5098)</f>
        <v>-363.528</v>
      </c>
      <c r="N5098" s="40"/>
    </row>
    <row r="5099">
      <c r="A5099" s="41" t="s">
        <v>8643</v>
      </c>
      <c r="B5099" s="36" t="s">
        <v>6132</v>
      </c>
      <c r="C5099" s="36" t="s">
        <v>39</v>
      </c>
      <c r="D5099" s="36" t="s">
        <v>40</v>
      </c>
      <c r="E5099" s="36" t="s">
        <v>6133</v>
      </c>
      <c r="F5099" s="42">
        <f>SUMIFS('Sample - Superstore'!R:R,'Sample - Superstore'!$V:$V,$A5099,'Sample - Superstore'!$N:$N,$B5099)</f>
        <v>49.616</v>
      </c>
      <c r="G5099" s="43" t="str">
        <f>IF(OR($F5099&lt;Lower_Limit,$F5099&gt;Upper_Limit),TRUE,IF($F5099&gt;Upper_percentile,"P99",IF($F5099&lt;Lower_percentile,"P01","")))</f>
        <v/>
      </c>
      <c r="H5099" s="44">
        <f>SUMIFS('Sample - Superstore'!S:S,'Sample - Superstore'!$V:$V,$A5099,'Sample - Superstore'!$N:$N,$B5099)</f>
        <v>2</v>
      </c>
      <c r="I5099" s="45">
        <f>SUMIFS('Sample - Superstore'!T:T,'Sample - Superstore'!$V:$V,$A5099,'Sample - Superstore'!$N:$N,$B5099)</f>
        <v>0.2</v>
      </c>
      <c r="J5099" s="42">
        <f>SUMIFS('Sample - Superstore'!U:U,'Sample - Superstore'!$V:$V,$A5099,'Sample - Superstore'!$N:$N,$B5099)</f>
        <v>4.9616</v>
      </c>
      <c r="N5099" s="40"/>
    </row>
    <row r="5100">
      <c r="A5100" s="41" t="s">
        <v>8643</v>
      </c>
      <c r="B5100" s="36" t="s">
        <v>1972</v>
      </c>
      <c r="C5100" s="36" t="s">
        <v>35</v>
      </c>
      <c r="D5100" s="36" t="s">
        <v>121</v>
      </c>
      <c r="E5100" s="36" t="s">
        <v>1973</v>
      </c>
      <c r="F5100" s="42">
        <f>SUMIFS('Sample - Superstore'!R:R,'Sample - Superstore'!$V:$V,$A5100,'Sample - Superstore'!$N:$N,$B5100)</f>
        <v>508.704</v>
      </c>
      <c r="G5100" s="43" t="str">
        <f>IF(OR($F5100&lt;Lower_Limit,$F5100&gt;Upper_Limit),TRUE,IF($F5100&gt;Upper_percentile,"P99",IF($F5100&lt;Lower_percentile,"P01","")))</f>
        <v/>
      </c>
      <c r="H5100" s="44">
        <f>SUMIFS('Sample - Superstore'!S:S,'Sample - Superstore'!$V:$V,$A5100,'Sample - Superstore'!$N:$N,$B5100)</f>
        <v>6</v>
      </c>
      <c r="I5100" s="45">
        <f>SUMIFS('Sample - Superstore'!T:T,'Sample - Superstore'!$V:$V,$A5100,'Sample - Superstore'!$N:$N,$B5100)</f>
        <v>0.2</v>
      </c>
      <c r="J5100" s="42">
        <f>SUMIFS('Sample - Superstore'!U:U,'Sample - Superstore'!$V:$V,$A5100,'Sample - Superstore'!$N:$N,$B5100)</f>
        <v>0</v>
      </c>
      <c r="N5100" s="40"/>
    </row>
    <row r="5101">
      <c r="A5101" s="41" t="s">
        <v>8643</v>
      </c>
      <c r="B5101" s="36" t="s">
        <v>2797</v>
      </c>
      <c r="C5101" s="36" t="s">
        <v>39</v>
      </c>
      <c r="D5101" s="36" t="s">
        <v>40</v>
      </c>
      <c r="E5101" s="36" t="s">
        <v>2798</v>
      </c>
      <c r="F5101" s="42">
        <f>SUMIFS('Sample - Superstore'!R:R,'Sample - Superstore'!$V:$V,$A5101,'Sample - Superstore'!$N:$N,$B5101)</f>
        <v>57.36</v>
      </c>
      <c r="G5101" s="43" t="str">
        <f>IF(OR($F5101&lt;Lower_Limit,$F5101&gt;Upper_Limit),TRUE,IF($F5101&gt;Upper_percentile,"P99",IF($F5101&lt;Lower_percentile,"P01","")))</f>
        <v/>
      </c>
      <c r="H5101" s="44">
        <f>SUMIFS('Sample - Superstore'!S:S,'Sample - Superstore'!$V:$V,$A5101,'Sample - Superstore'!$N:$N,$B5101)</f>
        <v>6</v>
      </c>
      <c r="I5101" s="45">
        <f>SUMIFS('Sample - Superstore'!T:T,'Sample - Superstore'!$V:$V,$A5101,'Sample - Superstore'!$N:$N,$B5101)</f>
        <v>0.2</v>
      </c>
      <c r="J5101" s="42">
        <f>SUMIFS('Sample - Superstore'!U:U,'Sample - Superstore'!$V:$V,$A5101,'Sample - Superstore'!$N:$N,$B5101)</f>
        <v>-14.34</v>
      </c>
      <c r="N5101" s="40"/>
    </row>
    <row r="5102">
      <c r="A5102" s="41" t="s">
        <v>8643</v>
      </c>
      <c r="B5102" s="36" t="s">
        <v>3023</v>
      </c>
      <c r="C5102" s="36" t="s">
        <v>35</v>
      </c>
      <c r="D5102" s="36" t="s">
        <v>263</v>
      </c>
      <c r="E5102" s="36" t="s">
        <v>3024</v>
      </c>
      <c r="F5102" s="42">
        <f>SUMIFS('Sample - Superstore'!R:R,'Sample - Superstore'!$V:$V,$A5102,'Sample - Superstore'!$N:$N,$B5102)</f>
        <v>2964.153329</v>
      </c>
      <c r="G5102" s="43" t="str">
        <f>IF(OR($F5102&lt;Lower_Limit,$F5102&gt;Upper_Limit),TRUE,IF($F5102&gt;Upper_percentile,"P99",IF($F5102&lt;Lower_percentile,"P01","")))</f>
        <v>P99</v>
      </c>
      <c r="H5102" s="44">
        <f>SUMIFS('Sample - Superstore'!S:S,'Sample - Superstore'!$V:$V,$A5102,'Sample - Superstore'!$N:$N,$B5102)</f>
        <v>12</v>
      </c>
      <c r="I5102" s="45">
        <f>SUMIFS('Sample - Superstore'!T:T,'Sample - Superstore'!$V:$V,$A5102,'Sample - Superstore'!$N:$N,$B5102)</f>
        <v>0.2</v>
      </c>
      <c r="J5102" s="42">
        <f>SUMIFS('Sample - Superstore'!U:U,'Sample - Superstore'!$V:$V,$A5102,'Sample - Superstore'!$N:$N,$B5102)</f>
        <v>602.9440656</v>
      </c>
      <c r="N5102" s="40"/>
    </row>
    <row r="5103">
      <c r="A5103" s="41" t="s">
        <v>8643</v>
      </c>
      <c r="B5103" s="36" t="s">
        <v>1864</v>
      </c>
      <c r="C5103" s="36" t="s">
        <v>51</v>
      </c>
      <c r="D5103" s="36" t="s">
        <v>76</v>
      </c>
      <c r="E5103" s="36" t="s">
        <v>1865</v>
      </c>
      <c r="F5103" s="42">
        <f>SUMIFS('Sample - Superstore'!R:R,'Sample - Superstore'!$V:$V,$A5103,'Sample - Superstore'!$N:$N,$B5103)</f>
        <v>248.82</v>
      </c>
      <c r="G5103" s="43" t="str">
        <f>IF(OR($F5103&lt;Lower_Limit,$F5103&gt;Upper_Limit),TRUE,IF($F5103&gt;Upper_percentile,"P99",IF($F5103&lt;Lower_percentile,"P01","")))</f>
        <v/>
      </c>
      <c r="H5103" s="44">
        <f>SUMIFS('Sample - Superstore'!S:S,'Sample - Superstore'!$V:$V,$A5103,'Sample - Superstore'!$N:$N,$B5103)</f>
        <v>12</v>
      </c>
      <c r="I5103" s="45">
        <f>SUMIFS('Sample - Superstore'!T:T,'Sample - Superstore'!$V:$V,$A5103,'Sample - Superstore'!$N:$N,$B5103)</f>
        <v>1.1</v>
      </c>
      <c r="J5103" s="42">
        <f>SUMIFS('Sample - Superstore'!U:U,'Sample - Superstore'!$V:$V,$A5103,'Sample - Superstore'!$N:$N,$B5103)</f>
        <v>22.62</v>
      </c>
      <c r="N5103" s="40"/>
    </row>
    <row r="5104">
      <c r="A5104" s="41" t="s">
        <v>8643</v>
      </c>
      <c r="B5104" s="36" t="s">
        <v>2042</v>
      </c>
      <c r="C5104" s="36" t="s">
        <v>51</v>
      </c>
      <c r="D5104" s="36" t="s">
        <v>93</v>
      </c>
      <c r="E5104" s="36" t="s">
        <v>2043</v>
      </c>
      <c r="F5104" s="42">
        <f>SUMIFS('Sample - Superstore'!R:R,'Sample - Superstore'!$V:$V,$A5104,'Sample - Superstore'!$N:$N,$B5104)</f>
        <v>34.83432505</v>
      </c>
      <c r="G5104" s="43" t="str">
        <f>IF(OR($F5104&lt;Lower_Limit,$F5104&gt;Upper_Limit),TRUE,IF($F5104&gt;Upper_percentile,"P99",IF($F5104&lt;Lower_percentile,"P01","")))</f>
        <v/>
      </c>
      <c r="H5104" s="44">
        <f>SUMIFS('Sample - Superstore'!S:S,'Sample - Superstore'!$V:$V,$A5104,'Sample - Superstore'!$N:$N,$B5104)</f>
        <v>9</v>
      </c>
      <c r="I5104" s="45">
        <f>SUMIFS('Sample - Superstore'!T:T,'Sample - Superstore'!$V:$V,$A5104,'Sample - Superstore'!$N:$N,$B5104)</f>
        <v>0.2</v>
      </c>
      <c r="J5104" s="42">
        <f>SUMIFS('Sample - Superstore'!U:U,'Sample - Superstore'!$V:$V,$A5104,'Sample - Superstore'!$N:$N,$B5104)</f>
        <v>3.048003442</v>
      </c>
      <c r="N5104" s="40"/>
    </row>
    <row r="5105">
      <c r="A5105" s="41" t="s">
        <v>8643</v>
      </c>
      <c r="B5105" s="36" t="s">
        <v>6115</v>
      </c>
      <c r="C5105" s="36" t="s">
        <v>39</v>
      </c>
      <c r="D5105" s="36" t="s">
        <v>40</v>
      </c>
      <c r="E5105" s="36" t="s">
        <v>8354</v>
      </c>
      <c r="F5105" s="42">
        <f>SUMIFS('Sample - Superstore'!R:R,'Sample - Superstore'!$V:$V,$A5105,'Sample - Superstore'!$N:$N,$B5105)</f>
        <v>266.9572149</v>
      </c>
      <c r="G5105" s="43" t="str">
        <f>IF(OR($F5105&lt;Lower_Limit,$F5105&gt;Upper_Limit),TRUE,IF($F5105&gt;Upper_percentile,"P99",IF($F5105&lt;Lower_percentile,"P01","")))</f>
        <v/>
      </c>
      <c r="H5105" s="44">
        <f>SUMIFS('Sample - Superstore'!S:S,'Sample - Superstore'!$V:$V,$A5105,'Sample - Superstore'!$N:$N,$B5105)</f>
        <v>2</v>
      </c>
      <c r="I5105" s="45">
        <f>SUMIFS('Sample - Superstore'!T:T,'Sample - Superstore'!$V:$V,$A5105,'Sample - Superstore'!$N:$N,$B5105)</f>
        <v>0.4</v>
      </c>
      <c r="J5105" s="42">
        <f>SUMIFS('Sample - Superstore'!U:U,'Sample - Superstore'!$V:$V,$A5105,'Sample - Superstore'!$N:$N,$B5105)</f>
        <v>-44.49286916</v>
      </c>
      <c r="N5105" s="40"/>
    </row>
    <row r="5106">
      <c r="A5106" s="41" t="s">
        <v>8643</v>
      </c>
      <c r="B5106" s="36" t="s">
        <v>5709</v>
      </c>
      <c r="C5106" s="36" t="s">
        <v>51</v>
      </c>
      <c r="D5106" s="36" t="s">
        <v>283</v>
      </c>
      <c r="E5106" s="36" t="s">
        <v>5710</v>
      </c>
      <c r="F5106" s="42">
        <f>SUMIFS('Sample - Superstore'!R:R,'Sample - Superstore'!$V:$V,$A5106,'Sample - Superstore'!$N:$N,$B5106)</f>
        <v>506.5173604</v>
      </c>
      <c r="G5106" s="43" t="str">
        <f>IF(OR($F5106&lt;Lower_Limit,$F5106&gt;Upper_Limit),TRUE,IF($F5106&gt;Upper_percentile,"P99",IF($F5106&lt;Lower_percentile,"P01","")))</f>
        <v/>
      </c>
      <c r="H5106" s="44">
        <f>SUMIFS('Sample - Superstore'!S:S,'Sample - Superstore'!$V:$V,$A5106,'Sample - Superstore'!$N:$N,$B5106)</f>
        <v>7</v>
      </c>
      <c r="I5106" s="45">
        <f>SUMIFS('Sample - Superstore'!T:T,'Sample - Superstore'!$V:$V,$A5106,'Sample - Superstore'!$N:$N,$B5106)</f>
        <v>0</v>
      </c>
      <c r="J5106" s="42">
        <f>SUMIFS('Sample - Superstore'!U:U,'Sample - Superstore'!$V:$V,$A5106,'Sample - Superstore'!$N:$N,$B5106)</f>
        <v>141.8248609</v>
      </c>
      <c r="N5106" s="40"/>
    </row>
    <row r="5107">
      <c r="A5107" s="41" t="s">
        <v>8643</v>
      </c>
      <c r="B5107" s="36" t="s">
        <v>6021</v>
      </c>
      <c r="C5107" s="36" t="s">
        <v>51</v>
      </c>
      <c r="D5107" s="36" t="s">
        <v>635</v>
      </c>
      <c r="E5107" s="36" t="s">
        <v>1319</v>
      </c>
      <c r="F5107" s="42">
        <f>SUMIFS('Sample - Superstore'!R:R,'Sample - Superstore'!$V:$V,$A5107,'Sample - Superstore'!$N:$N,$B5107)</f>
        <v>7.698583599</v>
      </c>
      <c r="G5107" s="43" t="str">
        <f>IF(OR($F5107&lt;Lower_Limit,$F5107&gt;Upper_Limit),TRUE,IF($F5107&gt;Upper_percentile,"P99",IF($F5107&lt;Lower_percentile,"P01","")))</f>
        <v/>
      </c>
      <c r="H5107" s="44">
        <f>SUMIFS('Sample - Superstore'!S:S,'Sample - Superstore'!$V:$V,$A5107,'Sample - Superstore'!$N:$N,$B5107)</f>
        <v>2</v>
      </c>
      <c r="I5107" s="45">
        <f>SUMIFS('Sample - Superstore'!T:T,'Sample - Superstore'!$V:$V,$A5107,'Sample - Superstore'!$N:$N,$B5107)</f>
        <v>0</v>
      </c>
      <c r="J5107" s="42">
        <f>SUMIFS('Sample - Superstore'!U:U,'Sample - Superstore'!$V:$V,$A5107,'Sample - Superstore'!$N:$N,$B5107)</f>
        <v>0.307943344</v>
      </c>
      <c r="N5107" s="40"/>
    </row>
    <row r="5108">
      <c r="A5108" s="41" t="s">
        <v>8643</v>
      </c>
      <c r="B5108" s="36" t="s">
        <v>2881</v>
      </c>
      <c r="C5108" s="36" t="s">
        <v>51</v>
      </c>
      <c r="D5108" s="36" t="s">
        <v>76</v>
      </c>
      <c r="E5108" s="36" t="s">
        <v>2882</v>
      </c>
      <c r="F5108" s="42">
        <f>SUMIFS('Sample - Superstore'!R:R,'Sample - Superstore'!$V:$V,$A5108,'Sample - Superstore'!$N:$N,$B5108)</f>
        <v>321.5665789</v>
      </c>
      <c r="G5108" s="43" t="str">
        <f>IF(OR($F5108&lt;Lower_Limit,$F5108&gt;Upper_Limit),TRUE,IF($F5108&gt;Upper_percentile,"P99",IF($F5108&lt;Lower_percentile,"P01","")))</f>
        <v/>
      </c>
      <c r="H5108" s="44">
        <f>SUMIFS('Sample - Superstore'!S:S,'Sample - Superstore'!$V:$V,$A5108,'Sample - Superstore'!$N:$N,$B5108)</f>
        <v>13</v>
      </c>
      <c r="I5108" s="45">
        <f>SUMIFS('Sample - Superstore'!T:T,'Sample - Superstore'!$V:$V,$A5108,'Sample - Superstore'!$N:$N,$B5108)</f>
        <v>0.6</v>
      </c>
      <c r="J5108" s="42">
        <f>SUMIFS('Sample - Superstore'!U:U,'Sample - Superstore'!$V:$V,$A5108,'Sample - Superstore'!$N:$N,$B5108)</f>
        <v>112.5483026</v>
      </c>
      <c r="N5108" s="40"/>
    </row>
    <row r="5109">
      <c r="A5109" s="41" t="s">
        <v>8643</v>
      </c>
      <c r="B5109" s="36" t="s">
        <v>2762</v>
      </c>
      <c r="C5109" s="36" t="s">
        <v>51</v>
      </c>
      <c r="D5109" s="36" t="s">
        <v>76</v>
      </c>
      <c r="E5109" s="36" t="s">
        <v>2763</v>
      </c>
      <c r="F5109" s="42">
        <f>SUMIFS('Sample - Superstore'!R:R,'Sample - Superstore'!$V:$V,$A5109,'Sample - Superstore'!$N:$N,$B5109)</f>
        <v>25.83028542</v>
      </c>
      <c r="G5109" s="43" t="str">
        <f>IF(OR($F5109&lt;Lower_Limit,$F5109&gt;Upper_Limit),TRUE,IF($F5109&gt;Upper_percentile,"P99",IF($F5109&lt;Lower_percentile,"P01","")))</f>
        <v/>
      </c>
      <c r="H5109" s="44">
        <f>SUMIFS('Sample - Superstore'!S:S,'Sample - Superstore'!$V:$V,$A5109,'Sample - Superstore'!$N:$N,$B5109)</f>
        <v>2</v>
      </c>
      <c r="I5109" s="45">
        <f>SUMIFS('Sample - Superstore'!T:T,'Sample - Superstore'!$V:$V,$A5109,'Sample - Superstore'!$N:$N,$B5109)</f>
        <v>0.2</v>
      </c>
      <c r="J5109" s="42">
        <f>SUMIFS('Sample - Superstore'!U:U,'Sample - Superstore'!$V:$V,$A5109,'Sample - Superstore'!$N:$N,$B5109)</f>
        <v>9.040599896</v>
      </c>
      <c r="N5109" s="40"/>
    </row>
    <row r="5110">
      <c r="A5110" s="41" t="s">
        <v>8643</v>
      </c>
      <c r="B5110" s="36" t="s">
        <v>6322</v>
      </c>
      <c r="C5110" s="36" t="s">
        <v>39</v>
      </c>
      <c r="D5110" s="36" t="s">
        <v>40</v>
      </c>
      <c r="E5110" s="36" t="s">
        <v>6323</v>
      </c>
      <c r="F5110" s="42">
        <f>SUMIFS('Sample - Superstore'!R:R,'Sample - Superstore'!$V:$V,$A5110,'Sample - Superstore'!$N:$N,$B5110)</f>
        <v>534.5471557</v>
      </c>
      <c r="G5110" s="43" t="str">
        <f>IF(OR($F5110&lt;Lower_Limit,$F5110&gt;Upper_Limit),TRUE,IF($F5110&gt;Upper_percentile,"P99",IF($F5110&lt;Lower_percentile,"P01","")))</f>
        <v/>
      </c>
      <c r="H5110" s="44">
        <f>SUMIFS('Sample - Superstore'!S:S,'Sample - Superstore'!$V:$V,$A5110,'Sample - Superstore'!$N:$N,$B5110)</f>
        <v>3</v>
      </c>
      <c r="I5110" s="45">
        <f>SUMIFS('Sample - Superstore'!T:T,'Sample - Superstore'!$V:$V,$A5110,'Sample - Superstore'!$N:$N,$B5110)</f>
        <v>0.4</v>
      </c>
      <c r="J5110" s="42">
        <f>SUMIFS('Sample - Superstore'!U:U,'Sample - Superstore'!$V:$V,$A5110,'Sample - Superstore'!$N:$N,$B5110)</f>
        <v>1.937571203</v>
      </c>
      <c r="N5110" s="40"/>
    </row>
    <row r="5111">
      <c r="A5111" s="41" t="s">
        <v>8643</v>
      </c>
      <c r="B5111" s="36" t="s">
        <v>3870</v>
      </c>
      <c r="C5111" s="36" t="s">
        <v>51</v>
      </c>
      <c r="D5111" s="36" t="s">
        <v>297</v>
      </c>
      <c r="E5111" s="36" t="s">
        <v>3871</v>
      </c>
      <c r="F5111" s="42">
        <f>SUMIFS('Sample - Superstore'!R:R,'Sample - Superstore'!$V:$V,$A5111,'Sample - Superstore'!$N:$N,$B5111)</f>
        <v>5.563826522</v>
      </c>
      <c r="G5111" s="43" t="str">
        <f>IF(OR($F5111&lt;Lower_Limit,$F5111&gt;Upper_Limit),TRUE,IF($F5111&gt;Upper_percentile,"P99",IF($F5111&lt;Lower_percentile,"P01","")))</f>
        <v/>
      </c>
      <c r="H5111" s="44">
        <f>SUMIFS('Sample - Superstore'!S:S,'Sample - Superstore'!$V:$V,$A5111,'Sample - Superstore'!$N:$N,$B5111)</f>
        <v>1</v>
      </c>
      <c r="I5111" s="45">
        <f>SUMIFS('Sample - Superstore'!T:T,'Sample - Superstore'!$V:$V,$A5111,'Sample - Superstore'!$N:$N,$B5111)</f>
        <v>0</v>
      </c>
      <c r="J5111" s="42">
        <f>SUMIFS('Sample - Superstore'!U:U,'Sample - Superstore'!$V:$V,$A5111,'Sample - Superstore'!$N:$N,$B5111)</f>
        <v>2.670636731</v>
      </c>
      <c r="N5111" s="40"/>
    </row>
    <row r="5112">
      <c r="A5112" s="41" t="s">
        <v>8643</v>
      </c>
      <c r="B5112" s="36" t="s">
        <v>501</v>
      </c>
      <c r="C5112" s="36" t="s">
        <v>51</v>
      </c>
      <c r="D5112" s="36" t="s">
        <v>124</v>
      </c>
      <c r="E5112" s="36" t="s">
        <v>6204</v>
      </c>
      <c r="F5112" s="42">
        <f>SUMIFS('Sample - Superstore'!R:R,'Sample - Superstore'!$V:$V,$A5112,'Sample - Superstore'!$N:$N,$B5112)</f>
        <v>166.44</v>
      </c>
      <c r="G5112" s="43" t="str">
        <f>IF(OR($F5112&lt;Lower_Limit,$F5112&gt;Upper_Limit),TRUE,IF($F5112&gt;Upper_percentile,"P99",IF($F5112&lt;Lower_percentile,"P01","")))</f>
        <v/>
      </c>
      <c r="H5112" s="44">
        <f>SUMIFS('Sample - Superstore'!S:S,'Sample - Superstore'!$V:$V,$A5112,'Sample - Superstore'!$N:$N,$B5112)</f>
        <v>3</v>
      </c>
      <c r="I5112" s="45">
        <f>SUMIFS('Sample - Superstore'!T:T,'Sample - Superstore'!$V:$V,$A5112,'Sample - Superstore'!$N:$N,$B5112)</f>
        <v>0</v>
      </c>
      <c r="J5112" s="42">
        <f>SUMIFS('Sample - Superstore'!U:U,'Sample - Superstore'!$V:$V,$A5112,'Sample - Superstore'!$N:$N,$B5112)</f>
        <v>79.8912</v>
      </c>
      <c r="N5112" s="40"/>
    </row>
    <row r="5113">
      <c r="A5113" s="41" t="s">
        <v>8643</v>
      </c>
      <c r="B5113" s="36" t="s">
        <v>1420</v>
      </c>
      <c r="C5113" s="36" t="s">
        <v>39</v>
      </c>
      <c r="D5113" s="36" t="s">
        <v>61</v>
      </c>
      <c r="E5113" s="36" t="s">
        <v>1421</v>
      </c>
      <c r="F5113" s="42">
        <f>SUMIFS('Sample - Superstore'!R:R,'Sample - Superstore'!$V:$V,$A5113,'Sample - Superstore'!$N:$N,$B5113)</f>
        <v>29.37007338</v>
      </c>
      <c r="G5113" s="43" t="str">
        <f>IF(OR($F5113&lt;Lower_Limit,$F5113&gt;Upper_Limit),TRUE,IF($F5113&gt;Upper_percentile,"P99",IF($F5113&lt;Lower_percentile,"P01","")))</f>
        <v/>
      </c>
      <c r="H5113" s="44">
        <f>SUMIFS('Sample - Superstore'!S:S,'Sample - Superstore'!$V:$V,$A5113,'Sample - Superstore'!$N:$N,$B5113)</f>
        <v>1</v>
      </c>
      <c r="I5113" s="45">
        <f>SUMIFS('Sample - Superstore'!T:T,'Sample - Superstore'!$V:$V,$A5113,'Sample - Superstore'!$N:$N,$B5113)</f>
        <v>0.2</v>
      </c>
      <c r="J5113" s="42">
        <f>SUMIFS('Sample - Superstore'!U:U,'Sample - Superstore'!$V:$V,$A5113,'Sample - Superstore'!$N:$N,$B5113)</f>
        <v>4.405511006</v>
      </c>
      <c r="N5113" s="40"/>
    </row>
    <row r="5114">
      <c r="A5114" s="41" t="s">
        <v>8643</v>
      </c>
      <c r="B5114" s="36" t="s">
        <v>1301</v>
      </c>
      <c r="C5114" s="36" t="s">
        <v>51</v>
      </c>
      <c r="D5114" s="36" t="s">
        <v>283</v>
      </c>
      <c r="E5114" s="36" t="s">
        <v>1302</v>
      </c>
      <c r="F5114" s="42">
        <f>SUMIFS('Sample - Superstore'!R:R,'Sample - Superstore'!$V:$V,$A5114,'Sample - Superstore'!$N:$N,$B5114)</f>
        <v>27.52081189</v>
      </c>
      <c r="G5114" s="43" t="str">
        <f>IF(OR($F5114&lt;Lower_Limit,$F5114&gt;Upper_Limit),TRUE,IF($F5114&gt;Upper_percentile,"P99",IF($F5114&lt;Lower_percentile,"P01","")))</f>
        <v/>
      </c>
      <c r="H5114" s="44">
        <f>SUMIFS('Sample - Superstore'!S:S,'Sample - Superstore'!$V:$V,$A5114,'Sample - Superstore'!$N:$N,$B5114)</f>
        <v>3</v>
      </c>
      <c r="I5114" s="45">
        <f>SUMIFS('Sample - Superstore'!T:T,'Sample - Superstore'!$V:$V,$A5114,'Sample - Superstore'!$N:$N,$B5114)</f>
        <v>0.2</v>
      </c>
      <c r="J5114" s="42">
        <f>SUMIFS('Sample - Superstore'!U:U,'Sample - Superstore'!$V:$V,$A5114,'Sample - Superstore'!$N:$N,$B5114)</f>
        <v>2.752081189</v>
      </c>
      <c r="N5114" s="40"/>
    </row>
    <row r="5115">
      <c r="A5115" s="41" t="s">
        <v>8643</v>
      </c>
      <c r="B5115" s="36" t="s">
        <v>1079</v>
      </c>
      <c r="C5115" s="36" t="s">
        <v>51</v>
      </c>
      <c r="D5115" s="36" t="s">
        <v>76</v>
      </c>
      <c r="E5115" s="36" t="s">
        <v>1080</v>
      </c>
      <c r="F5115" s="42">
        <f>SUMIFS('Sample - Superstore'!R:R,'Sample - Superstore'!$V:$V,$A5115,'Sample - Superstore'!$N:$N,$B5115)</f>
        <v>17.48460069</v>
      </c>
      <c r="G5115" s="43" t="str">
        <f>IF(OR($F5115&lt;Lower_Limit,$F5115&gt;Upper_Limit),TRUE,IF($F5115&gt;Upper_percentile,"P99",IF($F5115&lt;Lower_percentile,"P01","")))</f>
        <v/>
      </c>
      <c r="H5115" s="44">
        <f>SUMIFS('Sample - Superstore'!S:S,'Sample - Superstore'!$V:$V,$A5115,'Sample - Superstore'!$N:$N,$B5115)</f>
        <v>6</v>
      </c>
      <c r="I5115" s="45">
        <f>SUMIFS('Sample - Superstore'!T:T,'Sample - Superstore'!$V:$V,$A5115,'Sample - Superstore'!$N:$N,$B5115)</f>
        <v>0.7</v>
      </c>
      <c r="J5115" s="42">
        <f>SUMIFS('Sample - Superstore'!U:U,'Sample - Superstore'!$V:$V,$A5115,'Sample - Superstore'!$N:$N,$B5115)</f>
        <v>-12.8220405</v>
      </c>
      <c r="N5115" s="40"/>
    </row>
    <row r="5116">
      <c r="A5116" s="41" t="s">
        <v>8643</v>
      </c>
      <c r="B5116" s="36" t="s">
        <v>758</v>
      </c>
      <c r="C5116" s="36" t="s">
        <v>51</v>
      </c>
      <c r="D5116" s="36" t="s">
        <v>124</v>
      </c>
      <c r="E5116" s="36" t="s">
        <v>759</v>
      </c>
      <c r="F5116" s="42">
        <f>SUMIFS('Sample - Superstore'!R:R,'Sample - Superstore'!$V:$V,$A5116,'Sample - Superstore'!$N:$N,$B5116)</f>
        <v>14.94928073</v>
      </c>
      <c r="G5116" s="43" t="str">
        <f>IF(OR($F5116&lt;Lower_Limit,$F5116&gt;Upper_Limit),TRUE,IF($F5116&gt;Upper_percentile,"P99",IF($F5116&lt;Lower_percentile,"P01","")))</f>
        <v/>
      </c>
      <c r="H5116" s="44">
        <f>SUMIFS('Sample - Superstore'!S:S,'Sample - Superstore'!$V:$V,$A5116,'Sample - Superstore'!$N:$N,$B5116)</f>
        <v>4</v>
      </c>
      <c r="I5116" s="45">
        <f>SUMIFS('Sample - Superstore'!T:T,'Sample - Superstore'!$V:$V,$A5116,'Sample - Superstore'!$N:$N,$B5116)</f>
        <v>0.2</v>
      </c>
      <c r="J5116" s="42">
        <f>SUMIFS('Sample - Superstore'!U:U,'Sample - Superstore'!$V:$V,$A5116,'Sample - Superstore'!$N:$N,$B5116)</f>
        <v>5.419114264</v>
      </c>
      <c r="N5116" s="40"/>
    </row>
    <row r="5117">
      <c r="A5117" s="41" t="s">
        <v>8643</v>
      </c>
      <c r="B5117" s="36" t="s">
        <v>5229</v>
      </c>
      <c r="C5117" s="36" t="s">
        <v>35</v>
      </c>
      <c r="D5117" s="36" t="s">
        <v>73</v>
      </c>
      <c r="E5117" s="36" t="s">
        <v>5230</v>
      </c>
      <c r="F5117" s="42">
        <f>SUMIFS('Sample - Superstore'!R:R,'Sample - Superstore'!$V:$V,$A5117,'Sample - Superstore'!$N:$N,$B5117)</f>
        <v>521.96</v>
      </c>
      <c r="G5117" s="43" t="str">
        <f>IF(OR($F5117&lt;Lower_Limit,$F5117&gt;Upper_Limit),TRUE,IF($F5117&gt;Upper_percentile,"P99",IF($F5117&lt;Lower_percentile,"P01","")))</f>
        <v/>
      </c>
      <c r="H5117" s="44">
        <f>SUMIFS('Sample - Superstore'!S:S,'Sample - Superstore'!$V:$V,$A5117,'Sample - Superstore'!$N:$N,$B5117)</f>
        <v>2</v>
      </c>
      <c r="I5117" s="45">
        <f>SUMIFS('Sample - Superstore'!T:T,'Sample - Superstore'!$V:$V,$A5117,'Sample - Superstore'!$N:$N,$B5117)</f>
        <v>0</v>
      </c>
      <c r="J5117" s="42">
        <f>SUMIFS('Sample - Superstore'!U:U,'Sample - Superstore'!$V:$V,$A5117,'Sample - Superstore'!$N:$N,$B5117)</f>
        <v>88.7332</v>
      </c>
      <c r="N5117" s="40"/>
    </row>
    <row r="5118">
      <c r="A5118" s="41" t="s">
        <v>8643</v>
      </c>
      <c r="B5118" s="36" t="s">
        <v>6745</v>
      </c>
      <c r="C5118" s="36" t="s">
        <v>35</v>
      </c>
      <c r="D5118" s="36" t="s">
        <v>121</v>
      </c>
      <c r="E5118" s="36" t="s">
        <v>6746</v>
      </c>
      <c r="F5118" s="42">
        <f>SUMIFS('Sample - Superstore'!R:R,'Sample - Superstore'!$V:$V,$A5118,'Sample - Superstore'!$N:$N,$B5118)</f>
        <v>17.51857778</v>
      </c>
      <c r="G5118" s="43" t="str">
        <f>IF(OR($F5118&lt;Lower_Limit,$F5118&gt;Upper_Limit),TRUE,IF($F5118&gt;Upper_percentile,"P99",IF($F5118&lt;Lower_percentile,"P01","")))</f>
        <v/>
      </c>
      <c r="H5118" s="44">
        <f>SUMIFS('Sample - Superstore'!S:S,'Sample - Superstore'!$V:$V,$A5118,'Sample - Superstore'!$N:$N,$B5118)</f>
        <v>2</v>
      </c>
      <c r="I5118" s="45">
        <f>SUMIFS('Sample - Superstore'!T:T,'Sample - Superstore'!$V:$V,$A5118,'Sample - Superstore'!$N:$N,$B5118)</f>
        <v>0.6</v>
      </c>
      <c r="J5118" s="42">
        <f>SUMIFS('Sample - Superstore'!U:U,'Sample - Superstore'!$V:$V,$A5118,'Sample - Superstore'!$N:$N,$B5118)</f>
        <v>-18.39450667</v>
      </c>
      <c r="N5118" s="40"/>
    </row>
    <row r="5119">
      <c r="A5119" s="41" t="s">
        <v>8643</v>
      </c>
      <c r="B5119" s="36" t="s">
        <v>7180</v>
      </c>
      <c r="C5119" s="36" t="s">
        <v>51</v>
      </c>
      <c r="D5119" s="36" t="s">
        <v>124</v>
      </c>
      <c r="E5119" s="36" t="s">
        <v>7181</v>
      </c>
      <c r="F5119" s="42">
        <f>SUMIFS('Sample - Superstore'!R:R,'Sample - Superstore'!$V:$V,$A5119,'Sample - Superstore'!$N:$N,$B5119)</f>
        <v>13.3632</v>
      </c>
      <c r="G5119" s="43" t="str">
        <f>IF(OR($F5119&lt;Lower_Limit,$F5119&gt;Upper_Limit),TRUE,IF($F5119&gt;Upper_percentile,"P99",IF($F5119&lt;Lower_percentile,"P01","")))</f>
        <v/>
      </c>
      <c r="H5119" s="44">
        <f>SUMIFS('Sample - Superstore'!S:S,'Sample - Superstore'!$V:$V,$A5119,'Sample - Superstore'!$N:$N,$B5119)</f>
        <v>2</v>
      </c>
      <c r="I5119" s="45">
        <f>SUMIFS('Sample - Superstore'!T:T,'Sample - Superstore'!$V:$V,$A5119,'Sample - Superstore'!$N:$N,$B5119)</f>
        <v>0.2</v>
      </c>
      <c r="J5119" s="42">
        <f>SUMIFS('Sample - Superstore'!U:U,'Sample - Superstore'!$V:$V,$A5119,'Sample - Superstore'!$N:$N,$B5119)</f>
        <v>4.67712</v>
      </c>
      <c r="N5119" s="40"/>
    </row>
    <row r="5120">
      <c r="A5120" s="41" t="s">
        <v>8643</v>
      </c>
      <c r="B5120" s="36" t="s">
        <v>2091</v>
      </c>
      <c r="C5120" s="36" t="s">
        <v>51</v>
      </c>
      <c r="D5120" s="36" t="s">
        <v>93</v>
      </c>
      <c r="E5120" s="36" t="s">
        <v>2092</v>
      </c>
      <c r="F5120" s="42">
        <f>SUMIFS('Sample - Superstore'!R:R,'Sample - Superstore'!$V:$V,$A5120,'Sample - Superstore'!$N:$N,$B5120)</f>
        <v>13.344</v>
      </c>
      <c r="G5120" s="43" t="str">
        <f>IF(OR($F5120&lt;Lower_Limit,$F5120&gt;Upper_Limit),TRUE,IF($F5120&gt;Upper_percentile,"P99",IF($F5120&lt;Lower_percentile,"P01","")))</f>
        <v/>
      </c>
      <c r="H5120" s="44">
        <f>SUMIFS('Sample - Superstore'!S:S,'Sample - Superstore'!$V:$V,$A5120,'Sample - Superstore'!$N:$N,$B5120)</f>
        <v>6</v>
      </c>
      <c r="I5120" s="45">
        <f>SUMIFS('Sample - Superstore'!T:T,'Sample - Superstore'!$V:$V,$A5120,'Sample - Superstore'!$N:$N,$B5120)</f>
        <v>0.2</v>
      </c>
      <c r="J5120" s="42">
        <f>SUMIFS('Sample - Superstore'!U:U,'Sample - Superstore'!$V:$V,$A5120,'Sample - Superstore'!$N:$N,$B5120)</f>
        <v>1.0008</v>
      </c>
      <c r="N5120" s="40"/>
    </row>
    <row r="5121">
      <c r="A5121" s="41" t="s">
        <v>8643</v>
      </c>
      <c r="B5121" s="36" t="s">
        <v>3653</v>
      </c>
      <c r="C5121" s="36" t="s">
        <v>39</v>
      </c>
      <c r="D5121" s="36" t="s">
        <v>61</v>
      </c>
      <c r="E5121" s="36" t="s">
        <v>3654</v>
      </c>
      <c r="F5121" s="42">
        <f>SUMIFS('Sample - Superstore'!R:R,'Sample - Superstore'!$V:$V,$A5121,'Sample - Superstore'!$N:$N,$B5121)</f>
        <v>179.088</v>
      </c>
      <c r="G5121" s="43" t="str">
        <f>IF(OR($F5121&lt;Lower_Limit,$F5121&gt;Upper_Limit),TRUE,IF($F5121&gt;Upper_percentile,"P99",IF($F5121&lt;Lower_percentile,"P01","")))</f>
        <v/>
      </c>
      <c r="H5121" s="44">
        <f>SUMIFS('Sample - Superstore'!S:S,'Sample - Superstore'!$V:$V,$A5121,'Sample - Superstore'!$N:$N,$B5121)</f>
        <v>14</v>
      </c>
      <c r="I5121" s="45">
        <f>SUMIFS('Sample - Superstore'!T:T,'Sample - Superstore'!$V:$V,$A5121,'Sample - Superstore'!$N:$N,$B5121)</f>
        <v>0.4</v>
      </c>
      <c r="J5121" s="42">
        <f>SUMIFS('Sample - Superstore'!U:U,'Sample - Superstore'!$V:$V,$A5121,'Sample - Superstore'!$N:$N,$B5121)</f>
        <v>24.6246</v>
      </c>
      <c r="N5121" s="40"/>
    </row>
    <row r="5122">
      <c r="A5122" s="41" t="s">
        <v>8643</v>
      </c>
      <c r="B5122" s="36" t="s">
        <v>3707</v>
      </c>
      <c r="C5122" s="36" t="s">
        <v>51</v>
      </c>
      <c r="D5122" s="36" t="s">
        <v>124</v>
      </c>
      <c r="E5122" s="36" t="s">
        <v>3708</v>
      </c>
      <c r="F5122" s="42">
        <f>SUMIFS('Sample - Superstore'!R:R,'Sample - Superstore'!$V:$V,$A5122,'Sample - Superstore'!$N:$N,$B5122)</f>
        <v>10.32</v>
      </c>
      <c r="G5122" s="43" t="str">
        <f>IF(OR($F5122&lt;Lower_Limit,$F5122&gt;Upper_Limit),TRUE,IF($F5122&gt;Upper_percentile,"P99",IF($F5122&lt;Lower_percentile,"P01","")))</f>
        <v/>
      </c>
      <c r="H5122" s="44">
        <f>SUMIFS('Sample - Superstore'!S:S,'Sample - Superstore'!$V:$V,$A5122,'Sample - Superstore'!$N:$N,$B5122)</f>
        <v>2</v>
      </c>
      <c r="I5122" s="45">
        <f>SUMIFS('Sample - Superstore'!T:T,'Sample - Superstore'!$V:$V,$A5122,'Sample - Superstore'!$N:$N,$B5122)</f>
        <v>0.2</v>
      </c>
      <c r="J5122" s="42">
        <f>SUMIFS('Sample - Superstore'!U:U,'Sample - Superstore'!$V:$V,$A5122,'Sample - Superstore'!$N:$N,$B5122)</f>
        <v>3.741</v>
      </c>
      <c r="N5122" s="40"/>
    </row>
    <row r="5123">
      <c r="A5123" s="41" t="s">
        <v>8643</v>
      </c>
      <c r="B5123" s="36" t="s">
        <v>781</v>
      </c>
      <c r="C5123" s="36" t="s">
        <v>51</v>
      </c>
      <c r="D5123" s="36" t="s">
        <v>635</v>
      </c>
      <c r="E5123" s="36" t="s">
        <v>782</v>
      </c>
      <c r="F5123" s="42">
        <f>SUMIFS('Sample - Superstore'!R:R,'Sample - Superstore'!$V:$V,$A5123,'Sample - Superstore'!$N:$N,$B5123)</f>
        <v>47.32</v>
      </c>
      <c r="G5123" s="43" t="str">
        <f>IF(OR($F5123&lt;Lower_Limit,$F5123&gt;Upper_Limit),TRUE,IF($F5123&gt;Upper_percentile,"P99",IF($F5123&lt;Lower_percentile,"P01","")))</f>
        <v/>
      </c>
      <c r="H5123" s="44">
        <f>SUMIFS('Sample - Superstore'!S:S,'Sample - Superstore'!$V:$V,$A5123,'Sample - Superstore'!$N:$N,$B5123)</f>
        <v>7</v>
      </c>
      <c r="I5123" s="45">
        <f>SUMIFS('Sample - Superstore'!T:T,'Sample - Superstore'!$V:$V,$A5123,'Sample - Superstore'!$N:$N,$B5123)</f>
        <v>0.2</v>
      </c>
      <c r="J5123" s="42">
        <f>SUMIFS('Sample - Superstore'!U:U,'Sample - Superstore'!$V:$V,$A5123,'Sample - Superstore'!$N:$N,$B5123)</f>
        <v>5.915</v>
      </c>
      <c r="N5123" s="40"/>
    </row>
    <row r="5124">
      <c r="A5124" s="41" t="s">
        <v>8643</v>
      </c>
      <c r="B5124" s="36" t="s">
        <v>2448</v>
      </c>
      <c r="C5124" s="36" t="s">
        <v>35</v>
      </c>
      <c r="D5124" s="36" t="s">
        <v>121</v>
      </c>
      <c r="E5124" s="36" t="s">
        <v>1968</v>
      </c>
      <c r="F5124" s="42">
        <f>SUMIFS('Sample - Superstore'!R:R,'Sample - Superstore'!$V:$V,$A5124,'Sample - Superstore'!$N:$N,$B5124)</f>
        <v>23.376</v>
      </c>
      <c r="G5124" s="43" t="str">
        <f>IF(OR($F5124&lt;Lower_Limit,$F5124&gt;Upper_Limit),TRUE,IF($F5124&gt;Upper_percentile,"P99",IF($F5124&lt;Lower_percentile,"P01","")))</f>
        <v/>
      </c>
      <c r="H5124" s="44">
        <f>SUMIFS('Sample - Superstore'!S:S,'Sample - Superstore'!$V:$V,$A5124,'Sample - Superstore'!$N:$N,$B5124)</f>
        <v>3</v>
      </c>
      <c r="I5124" s="45">
        <f>SUMIFS('Sample - Superstore'!T:T,'Sample - Superstore'!$V:$V,$A5124,'Sample - Superstore'!$N:$N,$B5124)</f>
        <v>0.2</v>
      </c>
      <c r="J5124" s="42">
        <f>SUMIFS('Sample - Superstore'!U:U,'Sample - Superstore'!$V:$V,$A5124,'Sample - Superstore'!$N:$N,$B5124)</f>
        <v>7.0128</v>
      </c>
      <c r="N5124" s="40"/>
    </row>
    <row r="5125">
      <c r="A5125" s="41" t="s">
        <v>8643</v>
      </c>
      <c r="B5125" s="36" t="s">
        <v>120</v>
      </c>
      <c r="C5125" s="36" t="s">
        <v>35</v>
      </c>
      <c r="D5125" s="36" t="s">
        <v>121</v>
      </c>
      <c r="E5125" s="36" t="s">
        <v>1917</v>
      </c>
      <c r="F5125" s="42">
        <f>SUMIFS('Sample - Superstore'!R:R,'Sample - Superstore'!$V:$V,$A5125,'Sample - Superstore'!$N:$N,$B5125)</f>
        <v>16.72</v>
      </c>
      <c r="G5125" s="43" t="str">
        <f>IF(OR($F5125&lt;Lower_Limit,$F5125&gt;Upper_Limit),TRUE,IF($F5125&gt;Upper_percentile,"P99",IF($F5125&lt;Lower_percentile,"P01","")))</f>
        <v/>
      </c>
      <c r="H5125" s="44">
        <f>SUMIFS('Sample - Superstore'!S:S,'Sample - Superstore'!$V:$V,$A5125,'Sample - Superstore'!$N:$N,$B5125)</f>
        <v>5</v>
      </c>
      <c r="I5125" s="45">
        <f>SUMIFS('Sample - Superstore'!T:T,'Sample - Superstore'!$V:$V,$A5125,'Sample - Superstore'!$N:$N,$B5125)</f>
        <v>0.2</v>
      </c>
      <c r="J5125" s="42">
        <f>SUMIFS('Sample - Superstore'!U:U,'Sample - Superstore'!$V:$V,$A5125,'Sample - Superstore'!$N:$N,$B5125)</f>
        <v>3.344</v>
      </c>
      <c r="N5125" s="40"/>
    </row>
    <row r="5126">
      <c r="A5126" s="41" t="s">
        <v>8643</v>
      </c>
      <c r="B5126" s="36" t="s">
        <v>716</v>
      </c>
      <c r="C5126" s="36" t="s">
        <v>35</v>
      </c>
      <c r="D5126" s="36" t="s">
        <v>121</v>
      </c>
      <c r="E5126" s="36" t="s">
        <v>717</v>
      </c>
      <c r="F5126" s="42">
        <f>SUMIFS('Sample - Superstore'!R:R,'Sample - Superstore'!$V:$V,$A5126,'Sample - Superstore'!$N:$N,$B5126)</f>
        <v>16.192</v>
      </c>
      <c r="G5126" s="43" t="str">
        <f>IF(OR($F5126&lt;Lower_Limit,$F5126&gt;Upper_Limit),TRUE,IF($F5126&gt;Upper_percentile,"P99",IF($F5126&lt;Lower_percentile,"P01","")))</f>
        <v/>
      </c>
      <c r="H5126" s="44">
        <f>SUMIFS('Sample - Superstore'!S:S,'Sample - Superstore'!$V:$V,$A5126,'Sample - Superstore'!$N:$N,$B5126)</f>
        <v>1</v>
      </c>
      <c r="I5126" s="45">
        <f>SUMIFS('Sample - Superstore'!T:T,'Sample - Superstore'!$V:$V,$A5126,'Sample - Superstore'!$N:$N,$B5126)</f>
        <v>0.2</v>
      </c>
      <c r="J5126" s="42">
        <f>SUMIFS('Sample - Superstore'!U:U,'Sample - Superstore'!$V:$V,$A5126,'Sample - Superstore'!$N:$N,$B5126)</f>
        <v>4.6552</v>
      </c>
      <c r="N5126" s="40"/>
    </row>
    <row r="5127">
      <c r="A5127" s="41" t="s">
        <v>8643</v>
      </c>
      <c r="B5127" s="36" t="s">
        <v>75</v>
      </c>
      <c r="C5127" s="36" t="s">
        <v>51</v>
      </c>
      <c r="D5127" s="36" t="s">
        <v>76</v>
      </c>
      <c r="E5127" s="36" t="s">
        <v>77</v>
      </c>
      <c r="F5127" s="42">
        <f>SUMIFS('Sample - Superstore'!R:R,'Sample - Superstore'!$V:$V,$A5127,'Sample - Superstore'!$N:$N,$B5127)</f>
        <v>9.445623322</v>
      </c>
      <c r="G5127" s="43" t="str">
        <f>IF(OR($F5127&lt;Lower_Limit,$F5127&gt;Upper_Limit),TRUE,IF($F5127&gt;Upper_percentile,"P99",IF($F5127&lt;Lower_percentile,"P01","")))</f>
        <v/>
      </c>
      <c r="H5127" s="44">
        <f>SUMIFS('Sample - Superstore'!S:S,'Sample - Superstore'!$V:$V,$A5127,'Sample - Superstore'!$N:$N,$B5127)</f>
        <v>3</v>
      </c>
      <c r="I5127" s="45">
        <f>SUMIFS('Sample - Superstore'!T:T,'Sample - Superstore'!$V:$V,$A5127,'Sample - Superstore'!$N:$N,$B5127)</f>
        <v>0.7</v>
      </c>
      <c r="J5127" s="42">
        <f>SUMIFS('Sample - Superstore'!U:U,'Sample - Superstore'!$V:$V,$A5127,'Sample - Superstore'!$N:$N,$B5127)</f>
        <v>-7.871352768</v>
      </c>
      <c r="N5127" s="40"/>
    </row>
    <row r="5128">
      <c r="A5128" s="41" t="s">
        <v>8643</v>
      </c>
      <c r="B5128" s="36" t="s">
        <v>8367</v>
      </c>
      <c r="C5128" s="36" t="s">
        <v>35</v>
      </c>
      <c r="D5128" s="36" t="s">
        <v>263</v>
      </c>
      <c r="E5128" s="36" t="s">
        <v>8368</v>
      </c>
      <c r="F5128" s="42">
        <f>SUMIFS('Sample - Superstore'!R:R,'Sample - Superstore'!$V:$V,$A5128,'Sample - Superstore'!$N:$N,$B5128)</f>
        <v>333.1446256</v>
      </c>
      <c r="G5128" s="43" t="str">
        <f>IF(OR($F5128&lt;Lower_Limit,$F5128&gt;Upper_Limit),TRUE,IF($F5128&gt;Upper_percentile,"P99",IF($F5128&lt;Lower_percentile,"P01","")))</f>
        <v/>
      </c>
      <c r="H5128" s="44">
        <f>SUMIFS('Sample - Superstore'!S:S,'Sample - Superstore'!$V:$V,$A5128,'Sample - Superstore'!$N:$N,$B5128)</f>
        <v>7</v>
      </c>
      <c r="I5128" s="45">
        <f>SUMIFS('Sample - Superstore'!T:T,'Sample - Superstore'!$V:$V,$A5128,'Sample - Superstore'!$N:$N,$B5128)</f>
        <v>0.3</v>
      </c>
      <c r="J5128" s="42">
        <f>SUMIFS('Sample - Superstore'!U:U,'Sample - Superstore'!$V:$V,$A5128,'Sample - Superstore'!$N:$N,$B5128)</f>
        <v>-4.759208938</v>
      </c>
      <c r="N5128" s="40"/>
    </row>
    <row r="5129">
      <c r="A5129" s="41" t="s">
        <v>8643</v>
      </c>
      <c r="B5129" s="36" t="s">
        <v>1422</v>
      </c>
      <c r="C5129" s="36" t="s">
        <v>35</v>
      </c>
      <c r="D5129" s="36" t="s">
        <v>263</v>
      </c>
      <c r="E5129" s="36" t="s">
        <v>1423</v>
      </c>
      <c r="F5129" s="42">
        <f>SUMIFS('Sample - Superstore'!R:R,'Sample - Superstore'!$V:$V,$A5129,'Sample - Superstore'!$N:$N,$B5129)</f>
        <v>423.9752661</v>
      </c>
      <c r="G5129" s="43" t="str">
        <f>IF(OR($F5129&lt;Lower_Limit,$F5129&gt;Upper_Limit),TRUE,IF($F5129&gt;Upper_percentile,"P99",IF($F5129&lt;Lower_percentile,"P01","")))</f>
        <v/>
      </c>
      <c r="H5129" s="44">
        <f>SUMIFS('Sample - Superstore'!S:S,'Sample - Superstore'!$V:$V,$A5129,'Sample - Superstore'!$N:$N,$B5129)</f>
        <v>10</v>
      </c>
      <c r="I5129" s="45">
        <f>SUMIFS('Sample - Superstore'!T:T,'Sample - Superstore'!$V:$V,$A5129,'Sample - Superstore'!$N:$N,$B5129)</f>
        <v>0.3</v>
      </c>
      <c r="J5129" s="42">
        <f>SUMIFS('Sample - Superstore'!U:U,'Sample - Superstore'!$V:$V,$A5129,'Sample - Superstore'!$N:$N,$B5129)</f>
        <v>-18.17036855</v>
      </c>
      <c r="N5129" s="40"/>
    </row>
    <row r="5130">
      <c r="A5130" s="41" t="s">
        <v>8643</v>
      </c>
      <c r="B5130" s="36" t="s">
        <v>8372</v>
      </c>
      <c r="C5130" s="36" t="s">
        <v>35</v>
      </c>
      <c r="D5130" s="36" t="s">
        <v>121</v>
      </c>
      <c r="E5130" s="36" t="s">
        <v>8373</v>
      </c>
      <c r="F5130" s="42">
        <f>SUMIFS('Sample - Superstore'!R:R,'Sample - Superstore'!$V:$V,$A5130,'Sample - Superstore'!$N:$N,$B5130)</f>
        <v>165.2272836</v>
      </c>
      <c r="G5130" s="43" t="str">
        <f>IF(OR($F5130&lt;Lower_Limit,$F5130&gt;Upper_Limit),TRUE,IF($F5130&gt;Upper_percentile,"P99",IF($F5130&lt;Lower_percentile,"P01","")))</f>
        <v/>
      </c>
      <c r="H5130" s="44">
        <f>SUMIFS('Sample - Superstore'!S:S,'Sample - Superstore'!$V:$V,$A5130,'Sample - Superstore'!$N:$N,$B5130)</f>
        <v>4</v>
      </c>
      <c r="I5130" s="45">
        <f>SUMIFS('Sample - Superstore'!T:T,'Sample - Superstore'!$V:$V,$A5130,'Sample - Superstore'!$N:$N,$B5130)</f>
        <v>0.2</v>
      </c>
      <c r="J5130" s="42">
        <f>SUMIFS('Sample - Superstore'!U:U,'Sample - Superstore'!$V:$V,$A5130,'Sample - Superstore'!$N:$N,$B5130)</f>
        <v>32.63391045</v>
      </c>
      <c r="N5130" s="40"/>
    </row>
    <row r="5131">
      <c r="A5131" s="41" t="s">
        <v>8643</v>
      </c>
      <c r="B5131" s="36" t="s">
        <v>1836</v>
      </c>
      <c r="C5131" s="36" t="s">
        <v>51</v>
      </c>
      <c r="D5131" s="36" t="s">
        <v>93</v>
      </c>
      <c r="E5131" s="36" t="s">
        <v>1837</v>
      </c>
      <c r="F5131" s="42">
        <f>SUMIFS('Sample - Superstore'!R:R,'Sample - Superstore'!$V:$V,$A5131,'Sample - Superstore'!$N:$N,$B5131)</f>
        <v>23.66176347</v>
      </c>
      <c r="G5131" s="43" t="str">
        <f>IF(OR($F5131&lt;Lower_Limit,$F5131&gt;Upper_Limit),TRUE,IF($F5131&gt;Upper_percentile,"P99",IF($F5131&lt;Lower_percentile,"P01","")))</f>
        <v/>
      </c>
      <c r="H5131" s="44">
        <f>SUMIFS('Sample - Superstore'!S:S,'Sample - Superstore'!$V:$V,$A5131,'Sample - Superstore'!$N:$N,$B5131)</f>
        <v>3</v>
      </c>
      <c r="I5131" s="45">
        <f>SUMIFS('Sample - Superstore'!T:T,'Sample - Superstore'!$V:$V,$A5131,'Sample - Superstore'!$N:$N,$B5131)</f>
        <v>0.2</v>
      </c>
      <c r="J5131" s="42">
        <f>SUMIFS('Sample - Superstore'!U:U,'Sample - Superstore'!$V:$V,$A5131,'Sample - Superstore'!$N:$N,$B5131)</f>
        <v>5.619668825</v>
      </c>
      <c r="N5131" s="40"/>
    </row>
    <row r="5132">
      <c r="A5132" s="41" t="s">
        <v>8643</v>
      </c>
      <c r="B5132" s="36" t="s">
        <v>8374</v>
      </c>
      <c r="C5132" s="36" t="s">
        <v>51</v>
      </c>
      <c r="D5132" s="36" t="s">
        <v>124</v>
      </c>
      <c r="E5132" s="36" t="s">
        <v>8375</v>
      </c>
      <c r="F5132" s="42">
        <f>SUMIFS('Sample - Superstore'!R:R,'Sample - Superstore'!$V:$V,$A5132,'Sample - Superstore'!$N:$N,$B5132)</f>
        <v>42.26324539</v>
      </c>
      <c r="G5132" s="43" t="str">
        <f>IF(OR($F5132&lt;Lower_Limit,$F5132&gt;Upper_Limit),TRUE,IF($F5132&gt;Upper_percentile,"P99",IF($F5132&lt;Lower_percentile,"P01","")))</f>
        <v/>
      </c>
      <c r="H5132" s="44">
        <f>SUMIFS('Sample - Superstore'!S:S,'Sample - Superstore'!$V:$V,$A5132,'Sample - Superstore'!$N:$N,$B5132)</f>
        <v>5</v>
      </c>
      <c r="I5132" s="45">
        <f>SUMIFS('Sample - Superstore'!T:T,'Sample - Superstore'!$V:$V,$A5132,'Sample - Superstore'!$N:$N,$B5132)</f>
        <v>0.2</v>
      </c>
      <c r="J5132" s="42">
        <f>SUMIFS('Sample - Superstore'!U:U,'Sample - Superstore'!$V:$V,$A5132,'Sample - Superstore'!$N:$N,$B5132)</f>
        <v>15.32042645</v>
      </c>
      <c r="N5132" s="40"/>
    </row>
    <row r="5133">
      <c r="A5133" s="41" t="s">
        <v>8643</v>
      </c>
      <c r="B5133" s="36" t="s">
        <v>2274</v>
      </c>
      <c r="C5133" s="36" t="s">
        <v>39</v>
      </c>
      <c r="D5133" s="36" t="s">
        <v>61</v>
      </c>
      <c r="E5133" s="36" t="s">
        <v>2275</v>
      </c>
      <c r="F5133" s="42">
        <f>SUMIFS('Sample - Superstore'!R:R,'Sample - Superstore'!$V:$V,$A5133,'Sample - Superstore'!$N:$N,$B5133)</f>
        <v>452.2591303</v>
      </c>
      <c r="G5133" s="43" t="str">
        <f>IF(OR($F5133&lt;Lower_Limit,$F5133&gt;Upper_Limit),TRUE,IF($F5133&gt;Upper_percentile,"P99",IF($F5133&lt;Lower_percentile,"P01","")))</f>
        <v/>
      </c>
      <c r="H5133" s="44">
        <f>SUMIFS('Sample - Superstore'!S:S,'Sample - Superstore'!$V:$V,$A5133,'Sample - Superstore'!$N:$N,$B5133)</f>
        <v>4</v>
      </c>
      <c r="I5133" s="45">
        <f>SUMIFS('Sample - Superstore'!T:T,'Sample - Superstore'!$V:$V,$A5133,'Sample - Superstore'!$N:$N,$B5133)</f>
        <v>0.2</v>
      </c>
      <c r="J5133" s="42">
        <f>SUMIFS('Sample - Superstore'!U:U,'Sample - Superstore'!$V:$V,$A5133,'Sample - Superstore'!$N:$N,$B5133)</f>
        <v>-50.87915216</v>
      </c>
      <c r="N5133" s="40"/>
    </row>
    <row r="5134">
      <c r="A5134" s="41" t="s">
        <v>8643</v>
      </c>
      <c r="B5134" s="36" t="s">
        <v>2303</v>
      </c>
      <c r="C5134" s="36" t="s">
        <v>51</v>
      </c>
      <c r="D5134" s="36" t="s">
        <v>52</v>
      </c>
      <c r="E5134" s="36" t="s">
        <v>2304</v>
      </c>
      <c r="F5134" s="42">
        <f>SUMIFS('Sample - Superstore'!R:R,'Sample - Superstore'!$V:$V,$A5134,'Sample - Superstore'!$N:$N,$B5134)</f>
        <v>79.37964774</v>
      </c>
      <c r="G5134" s="43" t="str">
        <f>IF(OR($F5134&lt;Lower_Limit,$F5134&gt;Upper_Limit),TRUE,IF($F5134&gt;Upper_percentile,"P99",IF($F5134&lt;Lower_percentile,"P01","")))</f>
        <v/>
      </c>
      <c r="H5134" s="44">
        <f>SUMIFS('Sample - Superstore'!S:S,'Sample - Superstore'!$V:$V,$A5134,'Sample - Superstore'!$N:$N,$B5134)</f>
        <v>2</v>
      </c>
      <c r="I5134" s="45">
        <f>SUMIFS('Sample - Superstore'!T:T,'Sample - Superstore'!$V:$V,$A5134,'Sample - Superstore'!$N:$N,$B5134)</f>
        <v>0.2</v>
      </c>
      <c r="J5134" s="42">
        <f>SUMIFS('Sample - Superstore'!U:U,'Sample - Superstore'!$V:$V,$A5134,'Sample - Superstore'!$N:$N,$B5134)</f>
        <v>5.95347358</v>
      </c>
      <c r="N5134" s="40"/>
    </row>
    <row r="5135">
      <c r="A5135" s="41" t="s">
        <v>8643</v>
      </c>
      <c r="B5135" s="36" t="s">
        <v>4503</v>
      </c>
      <c r="C5135" s="36" t="s">
        <v>51</v>
      </c>
      <c r="D5135" s="36" t="s">
        <v>93</v>
      </c>
      <c r="E5135" s="36" t="s">
        <v>4504</v>
      </c>
      <c r="F5135" s="42">
        <f>SUMIFS('Sample - Superstore'!R:R,'Sample - Superstore'!$V:$V,$A5135,'Sample - Superstore'!$N:$N,$B5135)</f>
        <v>19.0416522</v>
      </c>
      <c r="G5135" s="43" t="str">
        <f>IF(OR($F5135&lt;Lower_Limit,$F5135&gt;Upper_Limit),TRUE,IF($F5135&gt;Upper_percentile,"P99",IF($F5135&lt;Lower_percentile,"P01","")))</f>
        <v/>
      </c>
      <c r="H5135" s="44">
        <f>SUMIFS('Sample - Superstore'!S:S,'Sample - Superstore'!$V:$V,$A5135,'Sample - Superstore'!$N:$N,$B5135)</f>
        <v>14</v>
      </c>
      <c r="I5135" s="45">
        <f>SUMIFS('Sample - Superstore'!T:T,'Sample - Superstore'!$V:$V,$A5135,'Sample - Superstore'!$N:$N,$B5135)</f>
        <v>0.2</v>
      </c>
      <c r="J5135" s="42">
        <f>SUMIFS('Sample - Superstore'!U:U,'Sample - Superstore'!$V:$V,$A5135,'Sample - Superstore'!$N:$N,$B5135)</f>
        <v>4.156073116</v>
      </c>
      <c r="N5135" s="40"/>
    </row>
    <row r="5136">
      <c r="A5136" s="41" t="s">
        <v>8643</v>
      </c>
      <c r="B5136" s="36" t="s">
        <v>3134</v>
      </c>
      <c r="C5136" s="36" t="s">
        <v>39</v>
      </c>
      <c r="D5136" s="36" t="s">
        <v>61</v>
      </c>
      <c r="E5136" s="36" t="s">
        <v>3135</v>
      </c>
      <c r="F5136" s="42">
        <f>SUMIFS('Sample - Superstore'!R:R,'Sample - Superstore'!$V:$V,$A5136,'Sample - Superstore'!$N:$N,$B5136)</f>
        <v>184.1120988</v>
      </c>
      <c r="G5136" s="43" t="str">
        <f>IF(OR($F5136&lt;Lower_Limit,$F5136&gt;Upper_Limit),TRUE,IF($F5136&gt;Upper_percentile,"P99",IF($F5136&lt;Lower_percentile,"P01","")))</f>
        <v/>
      </c>
      <c r="H5136" s="44">
        <f>SUMIFS('Sample - Superstore'!S:S,'Sample - Superstore'!$V:$V,$A5136,'Sample - Superstore'!$N:$N,$B5136)</f>
        <v>1</v>
      </c>
      <c r="I5136" s="45">
        <f>SUMIFS('Sample - Superstore'!T:T,'Sample - Superstore'!$V:$V,$A5136,'Sample - Superstore'!$N:$N,$B5136)</f>
        <v>0</v>
      </c>
      <c r="J5136" s="42">
        <f>SUMIFS('Sample - Superstore'!U:U,'Sample - Superstore'!$V:$V,$A5136,'Sample - Superstore'!$N:$N,$B5136)</f>
        <v>38.66354074</v>
      </c>
      <c r="N5136" s="40"/>
    </row>
    <row r="5137">
      <c r="A5137" s="41" t="s">
        <v>8643</v>
      </c>
      <c r="B5137" s="36" t="s">
        <v>7773</v>
      </c>
      <c r="C5137" s="36" t="s">
        <v>39</v>
      </c>
      <c r="D5137" s="36" t="s">
        <v>61</v>
      </c>
      <c r="E5137" s="36" t="s">
        <v>7774</v>
      </c>
      <c r="F5137" s="42">
        <f>SUMIFS('Sample - Superstore'!R:R,'Sample - Superstore'!$V:$V,$A5137,'Sample - Superstore'!$N:$N,$B5137)</f>
        <v>515.6556996</v>
      </c>
      <c r="G5137" s="43" t="str">
        <f>IF(OR($F5137&lt;Lower_Limit,$F5137&gt;Upper_Limit),TRUE,IF($F5137&gt;Upper_percentile,"P99",IF($F5137&lt;Lower_percentile,"P01","")))</f>
        <v/>
      </c>
      <c r="H5137" s="44">
        <f>SUMIFS('Sample - Superstore'!S:S,'Sample - Superstore'!$V:$V,$A5137,'Sample - Superstore'!$N:$N,$B5137)</f>
        <v>5</v>
      </c>
      <c r="I5137" s="45">
        <f>SUMIFS('Sample - Superstore'!T:T,'Sample - Superstore'!$V:$V,$A5137,'Sample - Superstore'!$N:$N,$B5137)</f>
        <v>0</v>
      </c>
      <c r="J5137" s="42">
        <f>SUMIFS('Sample - Superstore'!U:U,'Sample - Superstore'!$V:$V,$A5137,'Sample - Superstore'!$N:$N,$B5137)</f>
        <v>185.6360519</v>
      </c>
      <c r="N5137" s="40"/>
    </row>
    <row r="5138">
      <c r="A5138" s="41" t="s">
        <v>8643</v>
      </c>
      <c r="B5138" s="36" t="s">
        <v>8379</v>
      </c>
      <c r="C5138" s="36" t="s">
        <v>39</v>
      </c>
      <c r="D5138" s="36" t="s">
        <v>446</v>
      </c>
      <c r="E5138" s="36" t="s">
        <v>3775</v>
      </c>
      <c r="F5138" s="42">
        <f>SUMIFS('Sample - Superstore'!R:R,'Sample - Superstore'!$V:$V,$A5138,'Sample - Superstore'!$N:$N,$B5138)</f>
        <v>395.5093088</v>
      </c>
      <c r="G5138" s="43" t="str">
        <f>IF(OR($F5138&lt;Lower_Limit,$F5138&gt;Upper_Limit),TRUE,IF($F5138&gt;Upper_percentile,"P99",IF($F5138&lt;Lower_percentile,"P01","")))</f>
        <v/>
      </c>
      <c r="H5138" s="44">
        <f>SUMIFS('Sample - Superstore'!S:S,'Sample - Superstore'!$V:$V,$A5138,'Sample - Superstore'!$N:$N,$B5138)</f>
        <v>2</v>
      </c>
      <c r="I5138" s="45">
        <f>SUMIFS('Sample - Superstore'!T:T,'Sample - Superstore'!$V:$V,$A5138,'Sample - Superstore'!$N:$N,$B5138)</f>
        <v>0.5</v>
      </c>
      <c r="J5138" s="42">
        <f>SUMIFS('Sample - Superstore'!U:U,'Sample - Superstore'!$V:$V,$A5138,'Sample - Superstore'!$N:$N,$B5138)</f>
        <v>-166.1139097</v>
      </c>
      <c r="N5138" s="40"/>
    </row>
    <row r="5139">
      <c r="A5139" s="41" t="s">
        <v>8643</v>
      </c>
      <c r="B5139" s="36" t="s">
        <v>2607</v>
      </c>
      <c r="C5139" s="36" t="s">
        <v>51</v>
      </c>
      <c r="D5139" s="36" t="s">
        <v>124</v>
      </c>
      <c r="E5139" s="36" t="s">
        <v>2608</v>
      </c>
      <c r="F5139" s="42">
        <f>SUMIFS('Sample - Superstore'!R:R,'Sample - Superstore'!$V:$V,$A5139,'Sample - Superstore'!$N:$N,$B5139)</f>
        <v>131.3694323</v>
      </c>
      <c r="G5139" s="43" t="str">
        <f>IF(OR($F5139&lt;Lower_Limit,$F5139&gt;Upper_Limit),TRUE,IF($F5139&gt;Upper_percentile,"P99",IF($F5139&lt;Lower_percentile,"P01","")))</f>
        <v/>
      </c>
      <c r="H5139" s="44">
        <f>SUMIFS('Sample - Superstore'!S:S,'Sample - Superstore'!$V:$V,$A5139,'Sample - Superstore'!$N:$N,$B5139)</f>
        <v>3</v>
      </c>
      <c r="I5139" s="45">
        <f>SUMIFS('Sample - Superstore'!T:T,'Sample - Superstore'!$V:$V,$A5139,'Sample - Superstore'!$N:$N,$B5139)</f>
        <v>0.2</v>
      </c>
      <c r="J5139" s="42">
        <f>SUMIFS('Sample - Superstore'!U:U,'Sample - Superstore'!$V:$V,$A5139,'Sample - Superstore'!$N:$N,$B5139)</f>
        <v>41.0529476</v>
      </c>
      <c r="N5139" s="40"/>
    </row>
    <row r="5140">
      <c r="A5140" s="41" t="s">
        <v>8643</v>
      </c>
      <c r="B5140" s="36" t="s">
        <v>1225</v>
      </c>
      <c r="C5140" s="36" t="s">
        <v>51</v>
      </c>
      <c r="D5140" s="36" t="s">
        <v>124</v>
      </c>
      <c r="E5140" s="36" t="s">
        <v>1226</v>
      </c>
      <c r="F5140" s="42">
        <f>SUMIFS('Sample - Superstore'!R:R,'Sample - Superstore'!$V:$V,$A5140,'Sample - Superstore'!$N:$N,$B5140)</f>
        <v>11.76</v>
      </c>
      <c r="G5140" s="43" t="str">
        <f>IF(OR($F5140&lt;Lower_Limit,$F5140&gt;Upper_Limit),TRUE,IF($F5140&gt;Upper_percentile,"P99",IF($F5140&lt;Lower_percentile,"P01","")))</f>
        <v/>
      </c>
      <c r="H5140" s="44">
        <f>SUMIFS('Sample - Superstore'!S:S,'Sample - Superstore'!$V:$V,$A5140,'Sample - Superstore'!$N:$N,$B5140)</f>
        <v>2</v>
      </c>
      <c r="I5140" s="45">
        <f>SUMIFS('Sample - Superstore'!T:T,'Sample - Superstore'!$V:$V,$A5140,'Sample - Superstore'!$N:$N,$B5140)</f>
        <v>0</v>
      </c>
      <c r="J5140" s="42">
        <f>SUMIFS('Sample - Superstore'!U:U,'Sample - Superstore'!$V:$V,$A5140,'Sample - Superstore'!$N:$N,$B5140)</f>
        <v>5.7624</v>
      </c>
      <c r="N5140" s="40"/>
    </row>
    <row r="5141">
      <c r="A5141" s="41" t="s">
        <v>8643</v>
      </c>
      <c r="B5141" s="36" t="s">
        <v>8385</v>
      </c>
      <c r="C5141" s="36" t="s">
        <v>35</v>
      </c>
      <c r="D5141" s="36" t="s">
        <v>121</v>
      </c>
      <c r="E5141" s="36" t="s">
        <v>8386</v>
      </c>
      <c r="F5141" s="42">
        <f>SUMIFS('Sample - Superstore'!R:R,'Sample - Superstore'!$V:$V,$A5141,'Sample - Superstore'!$N:$N,$B5141)</f>
        <v>22.95148652</v>
      </c>
      <c r="G5141" s="43" t="str">
        <f>IF(OR($F5141&lt;Lower_Limit,$F5141&gt;Upper_Limit),TRUE,IF($F5141&gt;Upper_percentile,"P99",IF($F5141&lt;Lower_percentile,"P01","")))</f>
        <v/>
      </c>
      <c r="H5141" s="44">
        <f>SUMIFS('Sample - Superstore'!S:S,'Sample - Superstore'!$V:$V,$A5141,'Sample - Superstore'!$N:$N,$B5141)</f>
        <v>1</v>
      </c>
      <c r="I5141" s="45">
        <f>SUMIFS('Sample - Superstore'!T:T,'Sample - Superstore'!$V:$V,$A5141,'Sample - Superstore'!$N:$N,$B5141)</f>
        <v>0</v>
      </c>
      <c r="J5141" s="42">
        <f>SUMIFS('Sample - Superstore'!U:U,'Sample - Superstore'!$V:$V,$A5141,'Sample - Superstore'!$N:$N,$B5141)</f>
        <v>2.754178383</v>
      </c>
      <c r="N5141" s="40"/>
    </row>
    <row r="5142">
      <c r="A5142" s="41" t="s">
        <v>8643</v>
      </c>
      <c r="B5142" s="36" t="s">
        <v>1283</v>
      </c>
      <c r="C5142" s="36" t="s">
        <v>35</v>
      </c>
      <c r="D5142" s="36" t="s">
        <v>263</v>
      </c>
      <c r="E5142" s="36" t="s">
        <v>1284</v>
      </c>
      <c r="F5142" s="42">
        <f>SUMIFS('Sample - Superstore'!R:R,'Sample - Superstore'!$V:$V,$A5142,'Sample - Superstore'!$N:$N,$B5142)</f>
        <v>419.1408802</v>
      </c>
      <c r="G5142" s="43" t="str">
        <f>IF(OR($F5142&lt;Lower_Limit,$F5142&gt;Upper_Limit),TRUE,IF($F5142&gt;Upper_percentile,"P99",IF($F5142&lt;Lower_percentile,"P01","")))</f>
        <v/>
      </c>
      <c r="H5142" s="44">
        <f>SUMIFS('Sample - Superstore'!S:S,'Sample - Superstore'!$V:$V,$A5142,'Sample - Superstore'!$N:$N,$B5142)</f>
        <v>5</v>
      </c>
      <c r="I5142" s="45">
        <f>SUMIFS('Sample - Superstore'!T:T,'Sample - Superstore'!$V:$V,$A5142,'Sample - Superstore'!$N:$N,$B5142)</f>
        <v>0.2</v>
      </c>
      <c r="J5142" s="42">
        <f>SUMIFS('Sample - Superstore'!U:U,'Sample - Superstore'!$V:$V,$A5142,'Sample - Superstore'!$N:$N,$B5142)</f>
        <v>86.56322006</v>
      </c>
      <c r="N5142" s="40"/>
    </row>
    <row r="5143">
      <c r="A5143" s="41" t="s">
        <v>8643</v>
      </c>
      <c r="B5143" s="36" t="s">
        <v>2297</v>
      </c>
      <c r="C5143" s="36" t="s">
        <v>35</v>
      </c>
      <c r="D5143" s="36" t="s">
        <v>263</v>
      </c>
      <c r="E5143" s="36" t="s">
        <v>2298</v>
      </c>
      <c r="F5143" s="42">
        <f>SUMIFS('Sample - Superstore'!R:R,'Sample - Superstore'!$V:$V,$A5143,'Sample - Superstore'!$N:$N,$B5143)</f>
        <v>535.2519883</v>
      </c>
      <c r="G5143" s="43" t="str">
        <f>IF(OR($F5143&lt;Lower_Limit,$F5143&gt;Upper_Limit),TRUE,IF($F5143&gt;Upper_percentile,"P99",IF($F5143&lt;Lower_percentile,"P01","")))</f>
        <v/>
      </c>
      <c r="H5143" s="44">
        <f>SUMIFS('Sample - Superstore'!S:S,'Sample - Superstore'!$V:$V,$A5143,'Sample - Superstore'!$N:$N,$B5143)</f>
        <v>3</v>
      </c>
      <c r="I5143" s="45">
        <f>SUMIFS('Sample - Superstore'!T:T,'Sample - Superstore'!$V:$V,$A5143,'Sample - Superstore'!$N:$N,$B5143)</f>
        <v>0</v>
      </c>
      <c r="J5143" s="42">
        <f>SUMIFS('Sample - Superstore'!U:U,'Sample - Superstore'!$V:$V,$A5143,'Sample - Superstore'!$N:$N,$B5143)</f>
        <v>32.1151193</v>
      </c>
      <c r="N5143" s="40"/>
    </row>
    <row r="5144">
      <c r="A5144" s="41" t="s">
        <v>8643</v>
      </c>
      <c r="B5144" s="36" t="s">
        <v>4044</v>
      </c>
      <c r="C5144" s="36" t="s">
        <v>35</v>
      </c>
      <c r="D5144" s="36" t="s">
        <v>121</v>
      </c>
      <c r="E5144" s="36" t="s">
        <v>4045</v>
      </c>
      <c r="F5144" s="42">
        <f>SUMIFS('Sample - Superstore'!R:R,'Sample - Superstore'!$V:$V,$A5144,'Sample - Superstore'!$N:$N,$B5144)</f>
        <v>20.05737298</v>
      </c>
      <c r="G5144" s="43" t="str">
        <f>IF(OR($F5144&lt;Lower_Limit,$F5144&gt;Upper_Limit),TRUE,IF($F5144&gt;Upper_percentile,"P99",IF($F5144&lt;Lower_percentile,"P01","")))</f>
        <v/>
      </c>
      <c r="H5144" s="44">
        <f>SUMIFS('Sample - Superstore'!S:S,'Sample - Superstore'!$V:$V,$A5144,'Sample - Superstore'!$N:$N,$B5144)</f>
        <v>3</v>
      </c>
      <c r="I5144" s="45">
        <f>SUMIFS('Sample - Superstore'!T:T,'Sample - Superstore'!$V:$V,$A5144,'Sample - Superstore'!$N:$N,$B5144)</f>
        <v>0.2</v>
      </c>
      <c r="J5144" s="42">
        <f>SUMIFS('Sample - Superstore'!U:U,'Sample - Superstore'!$V:$V,$A5144,'Sample - Superstore'!$N:$N,$B5144)</f>
        <v>4.763626083</v>
      </c>
      <c r="N5144" s="40"/>
    </row>
    <row r="5145">
      <c r="A5145" s="41" t="s">
        <v>8643</v>
      </c>
      <c r="B5145" s="36" t="s">
        <v>4413</v>
      </c>
      <c r="C5145" s="36" t="s">
        <v>51</v>
      </c>
      <c r="D5145" s="36" t="s">
        <v>283</v>
      </c>
      <c r="E5145" s="36" t="s">
        <v>4414</v>
      </c>
      <c r="F5145" s="42">
        <f>SUMIFS('Sample - Superstore'!R:R,'Sample - Superstore'!$V:$V,$A5145,'Sample - Superstore'!$N:$N,$B5145)</f>
        <v>79.23990123</v>
      </c>
      <c r="G5145" s="43" t="str">
        <f>IF(OR($F5145&lt;Lower_Limit,$F5145&gt;Upper_Limit),TRUE,IF($F5145&gt;Upper_percentile,"P99",IF($F5145&lt;Lower_percentile,"P01","")))</f>
        <v/>
      </c>
      <c r="H5145" s="44">
        <f>SUMIFS('Sample - Superstore'!S:S,'Sample - Superstore'!$V:$V,$A5145,'Sample - Superstore'!$N:$N,$B5145)</f>
        <v>3</v>
      </c>
      <c r="I5145" s="45">
        <f>SUMIFS('Sample - Superstore'!T:T,'Sample - Superstore'!$V:$V,$A5145,'Sample - Superstore'!$N:$N,$B5145)</f>
        <v>0</v>
      </c>
      <c r="J5145" s="42">
        <f>SUMIFS('Sample - Superstore'!U:U,'Sample - Superstore'!$V:$V,$A5145,'Sample - Superstore'!$N:$N,$B5145)</f>
        <v>21.39477333</v>
      </c>
      <c r="N5145" s="40"/>
    </row>
    <row r="5146">
      <c r="A5146" s="41" t="s">
        <v>8643</v>
      </c>
      <c r="B5146" s="36" t="s">
        <v>6018</v>
      </c>
      <c r="C5146" s="36" t="s">
        <v>51</v>
      </c>
      <c r="D5146" s="36" t="s">
        <v>124</v>
      </c>
      <c r="E5146" s="36" t="s">
        <v>6019</v>
      </c>
      <c r="F5146" s="42">
        <f>SUMIFS('Sample - Superstore'!R:R,'Sample - Superstore'!$V:$V,$A5146,'Sample - Superstore'!$N:$N,$B5146)</f>
        <v>50.16979424</v>
      </c>
      <c r="G5146" s="43" t="str">
        <f>IF(OR($F5146&lt;Lower_Limit,$F5146&gt;Upper_Limit),TRUE,IF($F5146&gt;Upper_percentile,"P99",IF($F5146&lt;Lower_percentile,"P01","")))</f>
        <v/>
      </c>
      <c r="H5146" s="44">
        <f>SUMIFS('Sample - Superstore'!S:S,'Sample - Superstore'!$V:$V,$A5146,'Sample - Superstore'!$N:$N,$B5146)</f>
        <v>5</v>
      </c>
      <c r="I5146" s="45">
        <f>SUMIFS('Sample - Superstore'!T:T,'Sample - Superstore'!$V:$V,$A5146,'Sample - Superstore'!$N:$N,$B5146)</f>
        <v>0</v>
      </c>
      <c r="J5146" s="42">
        <f>SUMIFS('Sample - Superstore'!U:U,'Sample - Superstore'!$V:$V,$A5146,'Sample - Superstore'!$N:$N,$B5146)</f>
        <v>22.57640741</v>
      </c>
      <c r="N5146" s="40"/>
    </row>
    <row r="5147">
      <c r="A5147" s="41" t="s">
        <v>8643</v>
      </c>
      <c r="B5147" s="36" t="s">
        <v>1205</v>
      </c>
      <c r="C5147" s="36" t="s">
        <v>39</v>
      </c>
      <c r="D5147" s="36" t="s">
        <v>61</v>
      </c>
      <c r="E5147" s="36" t="s">
        <v>1878</v>
      </c>
      <c r="F5147" s="42">
        <f>SUMIFS('Sample - Superstore'!R:R,'Sample - Superstore'!$V:$V,$A5147,'Sample - Superstore'!$N:$N,$B5147)</f>
        <v>128.1844691</v>
      </c>
      <c r="G5147" s="43" t="str">
        <f>IF(OR($F5147&lt;Lower_Limit,$F5147&gt;Upper_Limit),TRUE,IF($F5147&gt;Upper_percentile,"P99",IF($F5147&lt;Lower_percentile,"P01","")))</f>
        <v/>
      </c>
      <c r="H5147" s="44">
        <f>SUMIFS('Sample - Superstore'!S:S,'Sample - Superstore'!$V:$V,$A5147,'Sample - Superstore'!$N:$N,$B5147)</f>
        <v>3</v>
      </c>
      <c r="I5147" s="45">
        <f>SUMIFS('Sample - Superstore'!T:T,'Sample - Superstore'!$V:$V,$A5147,'Sample - Superstore'!$N:$N,$B5147)</f>
        <v>0</v>
      </c>
      <c r="J5147" s="42">
        <f>SUMIFS('Sample - Superstore'!U:U,'Sample - Superstore'!$V:$V,$A5147,'Sample - Superstore'!$N:$N,$B5147)</f>
        <v>52.55563235</v>
      </c>
      <c r="N5147" s="40"/>
    </row>
    <row r="5148">
      <c r="A5148" s="41" t="s">
        <v>8643</v>
      </c>
      <c r="B5148" s="36" t="s">
        <v>2891</v>
      </c>
      <c r="C5148" s="36" t="s">
        <v>51</v>
      </c>
      <c r="D5148" s="36" t="s">
        <v>124</v>
      </c>
      <c r="E5148" s="36" t="s">
        <v>2892</v>
      </c>
      <c r="F5148" s="42">
        <f>SUMIFS('Sample - Superstore'!R:R,'Sample - Superstore'!$V:$V,$A5148,'Sample - Superstore'!$N:$N,$B5148)</f>
        <v>92.94</v>
      </c>
      <c r="G5148" s="43" t="str">
        <f>IF(OR($F5148&lt;Lower_Limit,$F5148&gt;Upper_Limit),TRUE,IF($F5148&gt;Upper_percentile,"P99",IF($F5148&lt;Lower_percentile,"P01","")))</f>
        <v/>
      </c>
      <c r="H5148" s="44">
        <f>SUMIFS('Sample - Superstore'!S:S,'Sample - Superstore'!$V:$V,$A5148,'Sample - Superstore'!$N:$N,$B5148)</f>
        <v>3</v>
      </c>
      <c r="I5148" s="45">
        <f>SUMIFS('Sample - Superstore'!T:T,'Sample - Superstore'!$V:$V,$A5148,'Sample - Superstore'!$N:$N,$B5148)</f>
        <v>0</v>
      </c>
      <c r="J5148" s="42">
        <f>SUMIFS('Sample - Superstore'!U:U,'Sample - Superstore'!$V:$V,$A5148,'Sample - Superstore'!$N:$N,$B5148)</f>
        <v>41.823</v>
      </c>
      <c r="N5148" s="40"/>
    </row>
    <row r="5149">
      <c r="A5149" s="41" t="s">
        <v>8643</v>
      </c>
      <c r="B5149" s="36" t="s">
        <v>1182</v>
      </c>
      <c r="C5149" s="36" t="s">
        <v>39</v>
      </c>
      <c r="D5149" s="36" t="s">
        <v>61</v>
      </c>
      <c r="E5149" s="36" t="s">
        <v>1183</v>
      </c>
      <c r="F5149" s="42">
        <f>SUMIFS('Sample - Superstore'!R:R,'Sample - Superstore'!$V:$V,$A5149,'Sample - Superstore'!$N:$N,$B5149)</f>
        <v>479.2875142</v>
      </c>
      <c r="G5149" s="43" t="str">
        <f>IF(OR($F5149&lt;Lower_Limit,$F5149&gt;Upper_Limit),TRUE,IF($F5149&gt;Upper_percentile,"P99",IF($F5149&lt;Lower_percentile,"P01","")))</f>
        <v/>
      </c>
      <c r="H5149" s="44">
        <f>SUMIFS('Sample - Superstore'!S:S,'Sample - Superstore'!$V:$V,$A5149,'Sample - Superstore'!$N:$N,$B5149)</f>
        <v>14</v>
      </c>
      <c r="I5149" s="45">
        <f>SUMIFS('Sample - Superstore'!T:T,'Sample - Superstore'!$V:$V,$A5149,'Sample - Superstore'!$N:$N,$B5149)</f>
        <v>0.2</v>
      </c>
      <c r="J5149" s="42">
        <f>SUMIFS('Sample - Superstore'!U:U,'Sample - Superstore'!$V:$V,$A5149,'Sample - Superstore'!$N:$N,$B5149)</f>
        <v>153.4479679</v>
      </c>
      <c r="N5149" s="40"/>
    </row>
    <row r="5150">
      <c r="A5150" s="41" t="s">
        <v>8643</v>
      </c>
      <c r="B5150" s="36" t="s">
        <v>5812</v>
      </c>
      <c r="C5150" s="36" t="s">
        <v>35</v>
      </c>
      <c r="D5150" s="36" t="s">
        <v>121</v>
      </c>
      <c r="E5150" s="36" t="s">
        <v>5813</v>
      </c>
      <c r="F5150" s="42">
        <f>SUMIFS('Sample - Superstore'!R:R,'Sample - Superstore'!$V:$V,$A5150,'Sample - Superstore'!$N:$N,$B5150)</f>
        <v>37.00981743</v>
      </c>
      <c r="G5150" s="43" t="str">
        <f>IF(OR($F5150&lt;Lower_Limit,$F5150&gt;Upper_Limit),TRUE,IF($F5150&gt;Upper_percentile,"P99",IF($F5150&lt;Lower_percentile,"P01","")))</f>
        <v/>
      </c>
      <c r="H5150" s="44">
        <f>SUMIFS('Sample - Superstore'!S:S,'Sample - Superstore'!$V:$V,$A5150,'Sample - Superstore'!$N:$N,$B5150)</f>
        <v>3</v>
      </c>
      <c r="I5150" s="45">
        <f>SUMIFS('Sample - Superstore'!T:T,'Sample - Superstore'!$V:$V,$A5150,'Sample - Superstore'!$N:$N,$B5150)</f>
        <v>0</v>
      </c>
      <c r="J5150" s="42">
        <f>SUMIFS('Sample - Superstore'!U:U,'Sample - Superstore'!$V:$V,$A5150,'Sample - Superstore'!$N:$N,$B5150)</f>
        <v>10.73284705</v>
      </c>
      <c r="N5150" s="40"/>
    </row>
    <row r="5151">
      <c r="A5151" s="41" t="s">
        <v>8643</v>
      </c>
      <c r="B5151" s="36" t="s">
        <v>7266</v>
      </c>
      <c r="C5151" s="36" t="s">
        <v>35</v>
      </c>
      <c r="D5151" s="36" t="s">
        <v>121</v>
      </c>
      <c r="E5151" s="36" t="s">
        <v>7267</v>
      </c>
      <c r="F5151" s="42">
        <f>SUMIFS('Sample - Superstore'!R:R,'Sample - Superstore'!$V:$V,$A5151,'Sample - Superstore'!$N:$N,$B5151)</f>
        <v>103.7123251</v>
      </c>
      <c r="G5151" s="43" t="str">
        <f>IF(OR($F5151&lt;Lower_Limit,$F5151&gt;Upper_Limit),TRUE,IF($F5151&gt;Upper_percentile,"P99",IF($F5151&lt;Lower_percentile,"P01","")))</f>
        <v/>
      </c>
      <c r="H5151" s="44">
        <f>SUMIFS('Sample - Superstore'!S:S,'Sample - Superstore'!$V:$V,$A5151,'Sample - Superstore'!$N:$N,$B5151)</f>
        <v>2</v>
      </c>
      <c r="I5151" s="45">
        <f>SUMIFS('Sample - Superstore'!T:T,'Sample - Superstore'!$V:$V,$A5151,'Sample - Superstore'!$N:$N,$B5151)</f>
        <v>0</v>
      </c>
      <c r="J5151" s="42">
        <f>SUMIFS('Sample - Superstore'!U:U,'Sample - Superstore'!$V:$V,$A5151,'Sample - Superstore'!$N:$N,$B5151)</f>
        <v>32.15082077</v>
      </c>
      <c r="N5151" s="40"/>
    </row>
    <row r="5152">
      <c r="A5152" s="41" t="s">
        <v>8643</v>
      </c>
      <c r="B5152" s="36" t="s">
        <v>1630</v>
      </c>
      <c r="C5152" s="36" t="s">
        <v>51</v>
      </c>
      <c r="D5152" s="36" t="s">
        <v>283</v>
      </c>
      <c r="E5152" s="36" t="s">
        <v>1631</v>
      </c>
      <c r="F5152" s="42">
        <f>SUMIFS('Sample - Superstore'!R:R,'Sample - Superstore'!$V:$V,$A5152,'Sample - Superstore'!$N:$N,$B5152)</f>
        <v>450.5158769</v>
      </c>
      <c r="G5152" s="43" t="str">
        <f>IF(OR($F5152&lt;Lower_Limit,$F5152&gt;Upper_Limit),TRUE,IF($F5152&gt;Upper_percentile,"P99",IF($F5152&lt;Lower_percentile,"P01","")))</f>
        <v/>
      </c>
      <c r="H5152" s="44">
        <f>SUMIFS('Sample - Superstore'!S:S,'Sample - Superstore'!$V:$V,$A5152,'Sample - Superstore'!$N:$N,$B5152)</f>
        <v>5</v>
      </c>
      <c r="I5152" s="45">
        <f>SUMIFS('Sample - Superstore'!T:T,'Sample - Superstore'!$V:$V,$A5152,'Sample - Superstore'!$N:$N,$B5152)</f>
        <v>0</v>
      </c>
      <c r="J5152" s="42">
        <f>SUMIFS('Sample - Superstore'!U:U,'Sample - Superstore'!$V:$V,$A5152,'Sample - Superstore'!$N:$N,$B5152)</f>
        <v>121.6392868</v>
      </c>
      <c r="N5152" s="40"/>
    </row>
    <row r="5153">
      <c r="A5153" s="41" t="s">
        <v>8643</v>
      </c>
      <c r="B5153" s="36" t="s">
        <v>2559</v>
      </c>
      <c r="C5153" s="36" t="s">
        <v>51</v>
      </c>
      <c r="D5153" s="36" t="s">
        <v>76</v>
      </c>
      <c r="E5153" s="36" t="s">
        <v>2560</v>
      </c>
      <c r="F5153" s="42">
        <f>SUMIFS('Sample - Superstore'!R:R,'Sample - Superstore'!$V:$V,$A5153,'Sample - Superstore'!$N:$N,$B5153)</f>
        <v>68.8442853</v>
      </c>
      <c r="G5153" s="43" t="str">
        <f>IF(OR($F5153&lt;Lower_Limit,$F5153&gt;Upper_Limit),TRUE,IF($F5153&gt;Upper_percentile,"P99",IF($F5153&lt;Lower_percentile,"P01","")))</f>
        <v/>
      </c>
      <c r="H5153" s="44">
        <f>SUMIFS('Sample - Superstore'!S:S,'Sample - Superstore'!$V:$V,$A5153,'Sample - Superstore'!$N:$N,$B5153)</f>
        <v>6</v>
      </c>
      <c r="I5153" s="45">
        <f>SUMIFS('Sample - Superstore'!T:T,'Sample - Superstore'!$V:$V,$A5153,'Sample - Superstore'!$N:$N,$B5153)</f>
        <v>0.4</v>
      </c>
      <c r="J5153" s="42">
        <f>SUMIFS('Sample - Superstore'!U:U,'Sample - Superstore'!$V:$V,$A5153,'Sample - Superstore'!$N:$N,$B5153)</f>
        <v>23.23494629</v>
      </c>
      <c r="N5153" s="40"/>
    </row>
    <row r="5154">
      <c r="A5154" s="41" t="s">
        <v>8643</v>
      </c>
      <c r="B5154" s="36" t="s">
        <v>2932</v>
      </c>
      <c r="C5154" s="36" t="s">
        <v>51</v>
      </c>
      <c r="D5154" s="36" t="s">
        <v>76</v>
      </c>
      <c r="E5154" s="36" t="s">
        <v>2933</v>
      </c>
      <c r="F5154" s="42">
        <f>SUMIFS('Sample - Superstore'!R:R,'Sample - Superstore'!$V:$V,$A5154,'Sample - Superstore'!$N:$N,$B5154)</f>
        <v>14.976</v>
      </c>
      <c r="G5154" s="43" t="str">
        <f>IF(OR($F5154&lt;Lower_Limit,$F5154&gt;Upper_Limit),TRUE,IF($F5154&gt;Upper_percentile,"P99",IF($F5154&lt;Lower_percentile,"P01","")))</f>
        <v/>
      </c>
      <c r="H5154" s="44">
        <f>SUMIFS('Sample - Superstore'!S:S,'Sample - Superstore'!$V:$V,$A5154,'Sample - Superstore'!$N:$N,$B5154)</f>
        <v>6</v>
      </c>
      <c r="I5154" s="45">
        <f>SUMIFS('Sample - Superstore'!T:T,'Sample - Superstore'!$V:$V,$A5154,'Sample - Superstore'!$N:$N,$B5154)</f>
        <v>0.2</v>
      </c>
      <c r="J5154" s="42">
        <f>SUMIFS('Sample - Superstore'!U:U,'Sample - Superstore'!$V:$V,$A5154,'Sample - Superstore'!$N:$N,$B5154)</f>
        <v>5.4288</v>
      </c>
      <c r="N5154" s="40"/>
    </row>
    <row r="5155">
      <c r="A5155" s="41" t="s">
        <v>8643</v>
      </c>
      <c r="B5155" s="36" t="s">
        <v>4954</v>
      </c>
      <c r="C5155" s="36" t="s">
        <v>35</v>
      </c>
      <c r="D5155" s="36" t="s">
        <v>121</v>
      </c>
      <c r="E5155" s="36" t="s">
        <v>4955</v>
      </c>
      <c r="F5155" s="42">
        <f>SUMIFS('Sample - Superstore'!R:R,'Sample - Superstore'!$V:$V,$A5155,'Sample - Superstore'!$N:$N,$B5155)</f>
        <v>148.7953248</v>
      </c>
      <c r="G5155" s="43" t="str">
        <f>IF(OR($F5155&lt;Lower_Limit,$F5155&gt;Upper_Limit),TRUE,IF($F5155&gt;Upper_percentile,"P99",IF($F5155&lt;Lower_percentile,"P01","")))</f>
        <v/>
      </c>
      <c r="H5155" s="44">
        <f>SUMIFS('Sample - Superstore'!S:S,'Sample - Superstore'!$V:$V,$A5155,'Sample - Superstore'!$N:$N,$B5155)</f>
        <v>4</v>
      </c>
      <c r="I5155" s="45">
        <f>SUMIFS('Sample - Superstore'!T:T,'Sample - Superstore'!$V:$V,$A5155,'Sample - Superstore'!$N:$N,$B5155)</f>
        <v>0</v>
      </c>
      <c r="J5155" s="42">
        <f>SUMIFS('Sample - Superstore'!U:U,'Sample - Superstore'!$V:$V,$A5155,'Sample - Superstore'!$N:$N,$B5155)</f>
        <v>38.68678445</v>
      </c>
      <c r="N5155" s="40"/>
    </row>
    <row r="5156">
      <c r="A5156" s="41" t="s">
        <v>8643</v>
      </c>
      <c r="B5156" s="36" t="s">
        <v>3206</v>
      </c>
      <c r="C5156" s="36" t="s">
        <v>51</v>
      </c>
      <c r="D5156" s="36" t="s">
        <v>297</v>
      </c>
      <c r="E5156" s="36" t="s">
        <v>3207</v>
      </c>
      <c r="F5156" s="42">
        <f>SUMIFS('Sample - Superstore'!R:R,'Sample - Superstore'!$V:$V,$A5156,'Sample - Superstore'!$N:$N,$B5156)</f>
        <v>45.05213824</v>
      </c>
      <c r="G5156" s="43" t="str">
        <f>IF(OR($F5156&lt;Lower_Limit,$F5156&gt;Upper_Limit),TRUE,IF($F5156&gt;Upper_percentile,"P99",IF($F5156&lt;Lower_percentile,"P01","")))</f>
        <v/>
      </c>
      <c r="H5156" s="44">
        <f>SUMIFS('Sample - Superstore'!S:S,'Sample - Superstore'!$V:$V,$A5156,'Sample - Superstore'!$N:$N,$B5156)</f>
        <v>12</v>
      </c>
      <c r="I5156" s="45">
        <f>SUMIFS('Sample - Superstore'!T:T,'Sample - Superstore'!$V:$V,$A5156,'Sample - Superstore'!$N:$N,$B5156)</f>
        <v>0</v>
      </c>
      <c r="J5156" s="42">
        <f>SUMIFS('Sample - Superstore'!U:U,'Sample - Superstore'!$V:$V,$A5156,'Sample - Superstore'!$N:$N,$B5156)</f>
        <v>21.62502635</v>
      </c>
      <c r="N5156" s="40"/>
    </row>
    <row r="5157">
      <c r="A5157" s="41" t="s">
        <v>8643</v>
      </c>
      <c r="B5157" s="36" t="s">
        <v>1451</v>
      </c>
      <c r="C5157" s="36" t="s">
        <v>35</v>
      </c>
      <c r="D5157" s="36" t="s">
        <v>121</v>
      </c>
      <c r="E5157" s="36" t="s">
        <v>1452</v>
      </c>
      <c r="F5157" s="42">
        <f>SUMIFS('Sample - Superstore'!R:R,'Sample - Superstore'!$V:$V,$A5157,'Sample - Superstore'!$N:$N,$B5157)</f>
        <v>199.9</v>
      </c>
      <c r="G5157" s="43" t="str">
        <f>IF(OR($F5157&lt;Lower_Limit,$F5157&gt;Upper_Limit),TRUE,IF($F5157&gt;Upper_percentile,"P99",IF($F5157&lt;Lower_percentile,"P01","")))</f>
        <v/>
      </c>
      <c r="H5157" s="44">
        <f>SUMIFS('Sample - Superstore'!S:S,'Sample - Superstore'!$V:$V,$A5157,'Sample - Superstore'!$N:$N,$B5157)</f>
        <v>5</v>
      </c>
      <c r="I5157" s="45">
        <f>SUMIFS('Sample - Superstore'!T:T,'Sample - Superstore'!$V:$V,$A5157,'Sample - Superstore'!$N:$N,$B5157)</f>
        <v>0</v>
      </c>
      <c r="J5157" s="42">
        <f>SUMIFS('Sample - Superstore'!U:U,'Sample - Superstore'!$V:$V,$A5157,'Sample - Superstore'!$N:$N,$B5157)</f>
        <v>39.98</v>
      </c>
      <c r="N5157" s="40"/>
    </row>
    <row r="5158">
      <c r="A5158" s="41" t="s">
        <v>8643</v>
      </c>
      <c r="B5158" s="36" t="s">
        <v>183</v>
      </c>
      <c r="C5158" s="36" t="s">
        <v>39</v>
      </c>
      <c r="D5158" s="36" t="s">
        <v>40</v>
      </c>
      <c r="E5158" s="36" t="s">
        <v>184</v>
      </c>
      <c r="F5158" s="42">
        <f>SUMIFS('Sample - Superstore'!R:R,'Sample - Superstore'!$V:$V,$A5158,'Sample - Superstore'!$N:$N,$B5158)</f>
        <v>54.80379833</v>
      </c>
      <c r="G5158" s="43" t="str">
        <f>IF(OR($F5158&lt;Lower_Limit,$F5158&gt;Upper_Limit),TRUE,IF($F5158&gt;Upper_percentile,"P99",IF($F5158&lt;Lower_percentile,"P01","")))</f>
        <v/>
      </c>
      <c r="H5158" s="44">
        <f>SUMIFS('Sample - Superstore'!S:S,'Sample - Superstore'!$V:$V,$A5158,'Sample - Superstore'!$N:$N,$B5158)</f>
        <v>6</v>
      </c>
      <c r="I5158" s="45">
        <f>SUMIFS('Sample - Superstore'!T:T,'Sample - Superstore'!$V:$V,$A5158,'Sample - Superstore'!$N:$N,$B5158)</f>
        <v>0.2</v>
      </c>
      <c r="J5158" s="42">
        <f>SUMIFS('Sample - Superstore'!U:U,'Sample - Superstore'!$V:$V,$A5158,'Sample - Superstore'!$N:$N,$B5158)</f>
        <v>-6.542044033</v>
      </c>
      <c r="N5158" s="40"/>
    </row>
    <row r="5159">
      <c r="A5159" s="41" t="s">
        <v>8643</v>
      </c>
      <c r="B5159" s="36" t="s">
        <v>4866</v>
      </c>
      <c r="C5159" s="36" t="s">
        <v>51</v>
      </c>
      <c r="D5159" s="36" t="s">
        <v>76</v>
      </c>
      <c r="E5159" s="36" t="s">
        <v>4867</v>
      </c>
      <c r="F5159" s="42">
        <f>SUMIFS('Sample - Superstore'!R:R,'Sample - Superstore'!$V:$V,$A5159,'Sample - Superstore'!$N:$N,$B5159)</f>
        <v>172.752</v>
      </c>
      <c r="G5159" s="43" t="str">
        <f>IF(OR($F5159&lt;Lower_Limit,$F5159&gt;Upper_Limit),TRUE,IF($F5159&gt;Upper_percentile,"P99",IF($F5159&lt;Lower_percentile,"P01","")))</f>
        <v/>
      </c>
      <c r="H5159" s="44">
        <f>SUMIFS('Sample - Superstore'!S:S,'Sample - Superstore'!$V:$V,$A5159,'Sample - Superstore'!$N:$N,$B5159)</f>
        <v>6</v>
      </c>
      <c r="I5159" s="45">
        <f>SUMIFS('Sample - Superstore'!T:T,'Sample - Superstore'!$V:$V,$A5159,'Sample - Superstore'!$N:$N,$B5159)</f>
        <v>0.2</v>
      </c>
      <c r="J5159" s="42">
        <f>SUMIFS('Sample - Superstore'!U:U,'Sample - Superstore'!$V:$V,$A5159,'Sample - Superstore'!$N:$N,$B5159)</f>
        <v>60.4632</v>
      </c>
      <c r="N5159" s="40"/>
    </row>
    <row r="5160">
      <c r="A5160" s="41" t="s">
        <v>8643</v>
      </c>
      <c r="B5160" s="36" t="s">
        <v>3727</v>
      </c>
      <c r="C5160" s="36" t="s">
        <v>51</v>
      </c>
      <c r="D5160" s="36" t="s">
        <v>76</v>
      </c>
      <c r="E5160" s="36" t="s">
        <v>3728</v>
      </c>
      <c r="F5160" s="42">
        <f>SUMIFS('Sample - Superstore'!R:R,'Sample - Superstore'!$V:$V,$A5160,'Sample - Superstore'!$N:$N,$B5160)</f>
        <v>9.296</v>
      </c>
      <c r="G5160" s="43" t="str">
        <f>IF(OR($F5160&lt;Lower_Limit,$F5160&gt;Upper_Limit),TRUE,IF($F5160&gt;Upper_percentile,"P99",IF($F5160&lt;Lower_percentile,"P01","")))</f>
        <v/>
      </c>
      <c r="H5160" s="44">
        <f>SUMIFS('Sample - Superstore'!S:S,'Sample - Superstore'!$V:$V,$A5160,'Sample - Superstore'!$N:$N,$B5160)</f>
        <v>2</v>
      </c>
      <c r="I5160" s="45">
        <f>SUMIFS('Sample - Superstore'!T:T,'Sample - Superstore'!$V:$V,$A5160,'Sample - Superstore'!$N:$N,$B5160)</f>
        <v>0.2</v>
      </c>
      <c r="J5160" s="42">
        <f>SUMIFS('Sample - Superstore'!U:U,'Sample - Superstore'!$V:$V,$A5160,'Sample - Superstore'!$N:$N,$B5160)</f>
        <v>3.0212</v>
      </c>
      <c r="N5160" s="40"/>
    </row>
    <row r="5161">
      <c r="A5161" s="41" t="s">
        <v>8643</v>
      </c>
      <c r="B5161" s="36" t="s">
        <v>343</v>
      </c>
      <c r="C5161" s="36" t="s">
        <v>51</v>
      </c>
      <c r="D5161" s="36" t="s">
        <v>124</v>
      </c>
      <c r="E5161" s="36" t="s">
        <v>344</v>
      </c>
      <c r="F5161" s="42">
        <f>SUMIFS('Sample - Superstore'!R:R,'Sample - Superstore'!$V:$V,$A5161,'Sample - Superstore'!$N:$N,$B5161)</f>
        <v>38.17631597</v>
      </c>
      <c r="G5161" s="43" t="str">
        <f>IF(OR($F5161&lt;Lower_Limit,$F5161&gt;Upper_Limit),TRUE,IF($F5161&gt;Upper_percentile,"P99",IF($F5161&lt;Lower_percentile,"P01","")))</f>
        <v/>
      </c>
      <c r="H5161" s="44">
        <f>SUMIFS('Sample - Superstore'!S:S,'Sample - Superstore'!$V:$V,$A5161,'Sample - Superstore'!$N:$N,$B5161)</f>
        <v>6</v>
      </c>
      <c r="I5161" s="45">
        <f>SUMIFS('Sample - Superstore'!T:T,'Sample - Superstore'!$V:$V,$A5161,'Sample - Superstore'!$N:$N,$B5161)</f>
        <v>0</v>
      </c>
      <c r="J5161" s="42">
        <f>SUMIFS('Sample - Superstore'!U:U,'Sample - Superstore'!$V:$V,$A5161,'Sample - Superstore'!$N:$N,$B5161)</f>
        <v>17.56110535</v>
      </c>
      <c r="N5161" s="40"/>
    </row>
    <row r="5162">
      <c r="A5162" s="41" t="s">
        <v>8643</v>
      </c>
      <c r="B5162" s="36" t="s">
        <v>2772</v>
      </c>
      <c r="C5162" s="36" t="s">
        <v>51</v>
      </c>
      <c r="D5162" s="36" t="s">
        <v>297</v>
      </c>
      <c r="E5162" s="36" t="s">
        <v>2773</v>
      </c>
      <c r="F5162" s="42">
        <f>SUMIFS('Sample - Superstore'!R:R,'Sample - Superstore'!$V:$V,$A5162,'Sample - Superstore'!$N:$N,$B5162)</f>
        <v>19.56536194</v>
      </c>
      <c r="G5162" s="43" t="str">
        <f>IF(OR($F5162&lt;Lower_Limit,$F5162&gt;Upper_Limit),TRUE,IF($F5162&gt;Upper_percentile,"P99",IF($F5162&lt;Lower_percentile,"P01","")))</f>
        <v/>
      </c>
      <c r="H5162" s="44">
        <f>SUMIFS('Sample - Superstore'!S:S,'Sample - Superstore'!$V:$V,$A5162,'Sample - Superstore'!$N:$N,$B5162)</f>
        <v>3</v>
      </c>
      <c r="I5162" s="45">
        <f>SUMIFS('Sample - Superstore'!T:T,'Sample - Superstore'!$V:$V,$A5162,'Sample - Superstore'!$N:$N,$B5162)</f>
        <v>0</v>
      </c>
      <c r="J5162" s="42">
        <f>SUMIFS('Sample - Superstore'!U:U,'Sample - Superstore'!$V:$V,$A5162,'Sample - Superstore'!$N:$N,$B5162)</f>
        <v>9.19572011</v>
      </c>
      <c r="N5162" s="40"/>
    </row>
    <row r="5163">
      <c r="A5163" s="41" t="s">
        <v>8643</v>
      </c>
      <c r="B5163" s="36" t="s">
        <v>8399</v>
      </c>
      <c r="C5163" s="36" t="s">
        <v>51</v>
      </c>
      <c r="D5163" s="36" t="s">
        <v>52</v>
      </c>
      <c r="E5163" s="36" t="s">
        <v>2627</v>
      </c>
      <c r="F5163" s="42">
        <f>SUMIFS('Sample - Superstore'!R:R,'Sample - Superstore'!$V:$V,$A5163,'Sample - Superstore'!$N:$N,$B5163)</f>
        <v>10.68</v>
      </c>
      <c r="G5163" s="43" t="str">
        <f>IF(OR($F5163&lt;Lower_Limit,$F5163&gt;Upper_Limit),TRUE,IF($F5163&gt;Upper_percentile,"P99",IF($F5163&lt;Lower_percentile,"P01","")))</f>
        <v/>
      </c>
      <c r="H5163" s="44">
        <f>SUMIFS('Sample - Superstore'!S:S,'Sample - Superstore'!$V:$V,$A5163,'Sample - Superstore'!$N:$N,$B5163)</f>
        <v>1</v>
      </c>
      <c r="I5163" s="45">
        <f>SUMIFS('Sample - Superstore'!T:T,'Sample - Superstore'!$V:$V,$A5163,'Sample - Superstore'!$N:$N,$B5163)</f>
        <v>0</v>
      </c>
      <c r="J5163" s="42">
        <f>SUMIFS('Sample - Superstore'!U:U,'Sample - Superstore'!$V:$V,$A5163,'Sample - Superstore'!$N:$N,$B5163)</f>
        <v>2.8836</v>
      </c>
      <c r="N5163" s="40"/>
    </row>
    <row r="5164">
      <c r="A5164" s="41" t="s">
        <v>8643</v>
      </c>
      <c r="B5164" s="36" t="s">
        <v>3808</v>
      </c>
      <c r="C5164" s="36" t="s">
        <v>39</v>
      </c>
      <c r="D5164" s="36" t="s">
        <v>40</v>
      </c>
      <c r="E5164" s="36" t="s">
        <v>3809</v>
      </c>
      <c r="F5164" s="42">
        <f>SUMIFS('Sample - Superstore'!R:R,'Sample - Superstore'!$V:$V,$A5164,'Sample - Superstore'!$N:$N,$B5164)</f>
        <v>374.376</v>
      </c>
      <c r="G5164" s="43" t="str">
        <f>IF(OR($F5164&lt;Lower_Limit,$F5164&gt;Upper_Limit),TRUE,IF($F5164&gt;Upper_percentile,"P99",IF($F5164&lt;Lower_percentile,"P01","")))</f>
        <v/>
      </c>
      <c r="H5164" s="44">
        <f>SUMIFS('Sample - Superstore'!S:S,'Sample - Superstore'!$V:$V,$A5164,'Sample - Superstore'!$N:$N,$B5164)</f>
        <v>3</v>
      </c>
      <c r="I5164" s="45">
        <f>SUMIFS('Sample - Superstore'!T:T,'Sample - Superstore'!$V:$V,$A5164,'Sample - Superstore'!$N:$N,$B5164)</f>
        <v>0.2</v>
      </c>
      <c r="J5164" s="42">
        <f>SUMIFS('Sample - Superstore'!U:U,'Sample - Superstore'!$V:$V,$A5164,'Sample - Superstore'!$N:$N,$B5164)</f>
        <v>46.797</v>
      </c>
      <c r="N5164" s="40"/>
    </row>
    <row r="5165">
      <c r="A5165" s="41" t="s">
        <v>8643</v>
      </c>
      <c r="B5165" s="36" t="s">
        <v>5867</v>
      </c>
      <c r="C5165" s="36" t="s">
        <v>51</v>
      </c>
      <c r="D5165" s="36" t="s">
        <v>272</v>
      </c>
      <c r="E5165" s="36" t="s">
        <v>5868</v>
      </c>
      <c r="F5165" s="42">
        <f>SUMIFS('Sample - Superstore'!R:R,'Sample - Superstore'!$V:$V,$A5165,'Sample - Superstore'!$N:$N,$B5165)</f>
        <v>4.583980247</v>
      </c>
      <c r="G5165" s="43" t="str">
        <f>IF(OR($F5165&lt;Lower_Limit,$F5165&gt;Upper_Limit),TRUE,IF($F5165&gt;Upper_percentile,"P99",IF($F5165&lt;Lower_percentile,"P01","")))</f>
        <v/>
      </c>
      <c r="H5165" s="44">
        <f>SUMIFS('Sample - Superstore'!S:S,'Sample - Superstore'!$V:$V,$A5165,'Sample - Superstore'!$N:$N,$B5165)</f>
        <v>3</v>
      </c>
      <c r="I5165" s="45">
        <f>SUMIFS('Sample - Superstore'!T:T,'Sample - Superstore'!$V:$V,$A5165,'Sample - Superstore'!$N:$N,$B5165)</f>
        <v>0.2</v>
      </c>
      <c r="J5165" s="42">
        <f>SUMIFS('Sample - Superstore'!U:U,'Sample - Superstore'!$V:$V,$A5165,'Sample - Superstore'!$N:$N,$B5165)</f>
        <v>1.604393086</v>
      </c>
      <c r="N5165" s="40"/>
    </row>
    <row r="5166">
      <c r="A5166" s="41" t="s">
        <v>8643</v>
      </c>
      <c r="B5166" s="36" t="s">
        <v>4112</v>
      </c>
      <c r="C5166" s="36" t="s">
        <v>51</v>
      </c>
      <c r="D5166" s="36" t="s">
        <v>124</v>
      </c>
      <c r="E5166" s="36" t="s">
        <v>4113</v>
      </c>
      <c r="F5166" s="42">
        <f>SUMIFS('Sample - Superstore'!R:R,'Sample - Superstore'!$V:$V,$A5166,'Sample - Superstore'!$N:$N,$B5166)</f>
        <v>20.0704</v>
      </c>
      <c r="G5166" s="43" t="str">
        <f>IF(OR($F5166&lt;Lower_Limit,$F5166&gt;Upper_Limit),TRUE,IF($F5166&gt;Upper_percentile,"P99",IF($F5166&lt;Lower_percentile,"P01","")))</f>
        <v/>
      </c>
      <c r="H5166" s="44">
        <f>SUMIFS('Sample - Superstore'!S:S,'Sample - Superstore'!$V:$V,$A5166,'Sample - Superstore'!$N:$N,$B5166)</f>
        <v>3</v>
      </c>
      <c r="I5166" s="45">
        <f>SUMIFS('Sample - Superstore'!T:T,'Sample - Superstore'!$V:$V,$A5166,'Sample - Superstore'!$N:$N,$B5166)</f>
        <v>0.2</v>
      </c>
      <c r="J5166" s="42">
        <f>SUMIFS('Sample - Superstore'!U:U,'Sample - Superstore'!$V:$V,$A5166,'Sample - Superstore'!$N:$N,$B5166)</f>
        <v>7.02464</v>
      </c>
      <c r="N5166" s="40"/>
    </row>
    <row r="5167">
      <c r="A5167" s="41" t="s">
        <v>8643</v>
      </c>
      <c r="B5167" s="36" t="s">
        <v>818</v>
      </c>
      <c r="C5167" s="36" t="s">
        <v>39</v>
      </c>
      <c r="D5167" s="36" t="s">
        <v>61</v>
      </c>
      <c r="E5167" s="36" t="s">
        <v>819</v>
      </c>
      <c r="F5167" s="42">
        <f>SUMIFS('Sample - Superstore'!R:R,'Sample - Superstore'!$V:$V,$A5167,'Sample - Superstore'!$N:$N,$B5167)</f>
        <v>226.3460952</v>
      </c>
      <c r="G5167" s="43" t="str">
        <f>IF(OR($F5167&lt;Lower_Limit,$F5167&gt;Upper_Limit),TRUE,IF($F5167&gt;Upper_percentile,"P99",IF($F5167&lt;Lower_percentile,"P01","")))</f>
        <v/>
      </c>
      <c r="H5167" s="44">
        <f>SUMIFS('Sample - Superstore'!S:S,'Sample - Superstore'!$V:$V,$A5167,'Sample - Superstore'!$N:$N,$B5167)</f>
        <v>2</v>
      </c>
      <c r="I5167" s="45">
        <f>SUMIFS('Sample - Superstore'!T:T,'Sample - Superstore'!$V:$V,$A5167,'Sample - Superstore'!$N:$N,$B5167)</f>
        <v>0.2</v>
      </c>
      <c r="J5167" s="42">
        <f>SUMIFS('Sample - Superstore'!U:U,'Sample - Superstore'!$V:$V,$A5167,'Sample - Superstore'!$N:$N,$B5167)</f>
        <v>45.26921904</v>
      </c>
      <c r="N5167" s="40"/>
    </row>
    <row r="5168">
      <c r="A5168" s="41" t="s">
        <v>8643</v>
      </c>
      <c r="B5168" s="36" t="s">
        <v>7878</v>
      </c>
      <c r="C5168" s="36" t="s">
        <v>35</v>
      </c>
      <c r="D5168" s="36" t="s">
        <v>121</v>
      </c>
      <c r="E5168" s="36" t="s">
        <v>7879</v>
      </c>
      <c r="F5168" s="42">
        <f>SUMIFS('Sample - Superstore'!R:R,'Sample - Superstore'!$V:$V,$A5168,'Sample - Superstore'!$N:$N,$B5168)</f>
        <v>50.47176811</v>
      </c>
      <c r="G5168" s="43" t="str">
        <f>IF(OR($F5168&lt;Lower_Limit,$F5168&gt;Upper_Limit),TRUE,IF($F5168&gt;Upper_percentile,"P99",IF($F5168&lt;Lower_percentile,"P01","")))</f>
        <v/>
      </c>
      <c r="H5168" s="44">
        <f>SUMIFS('Sample - Superstore'!S:S,'Sample - Superstore'!$V:$V,$A5168,'Sample - Superstore'!$N:$N,$B5168)</f>
        <v>6</v>
      </c>
      <c r="I5168" s="45">
        <f>SUMIFS('Sample - Superstore'!T:T,'Sample - Superstore'!$V:$V,$A5168,'Sample - Superstore'!$N:$N,$B5168)</f>
        <v>0</v>
      </c>
      <c r="J5168" s="42">
        <f>SUMIFS('Sample - Superstore'!U:U,'Sample - Superstore'!$V:$V,$A5168,'Sample - Superstore'!$N:$N,$B5168)</f>
        <v>15.64624811</v>
      </c>
      <c r="N5168" s="40"/>
    </row>
    <row r="5169">
      <c r="A5169" s="41" t="s">
        <v>8643</v>
      </c>
      <c r="B5169" s="36" t="s">
        <v>4621</v>
      </c>
      <c r="C5169" s="36" t="s">
        <v>51</v>
      </c>
      <c r="D5169" s="36" t="s">
        <v>76</v>
      </c>
      <c r="E5169" s="36" t="s">
        <v>4622</v>
      </c>
      <c r="F5169" s="42">
        <f>SUMIFS('Sample - Superstore'!R:R,'Sample - Superstore'!$V:$V,$A5169,'Sample - Superstore'!$N:$N,$B5169)</f>
        <v>2439.098206</v>
      </c>
      <c r="G5169" s="43" t="str">
        <f>IF(OR($F5169&lt;Lower_Limit,$F5169&gt;Upper_Limit),TRUE,IF($F5169&gt;Upper_percentile,"P99",IF($F5169&lt;Lower_percentile,"P01","")))</f>
        <v/>
      </c>
      <c r="H5169" s="44">
        <f>SUMIFS('Sample - Superstore'!S:S,'Sample - Superstore'!$V:$V,$A5169,'Sample - Superstore'!$N:$N,$B5169)</f>
        <v>5</v>
      </c>
      <c r="I5169" s="45">
        <f>SUMIFS('Sample - Superstore'!T:T,'Sample - Superstore'!$V:$V,$A5169,'Sample - Superstore'!$N:$N,$B5169)</f>
        <v>0.8</v>
      </c>
      <c r="J5169" s="42">
        <f>SUMIFS('Sample - Superstore'!U:U,'Sample - Superstore'!$V:$V,$A5169,'Sample - Superstore'!$N:$N,$B5169)</f>
        <v>-3780.602219</v>
      </c>
      <c r="N5169" s="40"/>
    </row>
    <row r="5170">
      <c r="A5170" s="41" t="s">
        <v>8643</v>
      </c>
      <c r="B5170" s="36" t="s">
        <v>1000</v>
      </c>
      <c r="C5170" s="36" t="s">
        <v>51</v>
      </c>
      <c r="D5170" s="36" t="s">
        <v>283</v>
      </c>
      <c r="E5170" s="36" t="s">
        <v>1001</v>
      </c>
      <c r="F5170" s="42">
        <f>SUMIFS('Sample - Superstore'!R:R,'Sample - Superstore'!$V:$V,$A5170,'Sample - Superstore'!$N:$N,$B5170)</f>
        <v>194.3430131</v>
      </c>
      <c r="G5170" s="43" t="str">
        <f>IF(OR($F5170&lt;Lower_Limit,$F5170&gt;Upper_Limit),TRUE,IF($F5170&gt;Upper_percentile,"P99",IF($F5170&lt;Lower_percentile,"P01","")))</f>
        <v/>
      </c>
      <c r="H5170" s="44">
        <f>SUMIFS('Sample - Superstore'!S:S,'Sample - Superstore'!$V:$V,$A5170,'Sample - Superstore'!$N:$N,$B5170)</f>
        <v>4</v>
      </c>
      <c r="I5170" s="45">
        <f>SUMIFS('Sample - Superstore'!T:T,'Sample - Superstore'!$V:$V,$A5170,'Sample - Superstore'!$N:$N,$B5170)</f>
        <v>0</v>
      </c>
      <c r="J5170" s="42">
        <f>SUMIFS('Sample - Superstore'!U:U,'Sample - Superstore'!$V:$V,$A5170,'Sample - Superstore'!$N:$N,$B5170)</f>
        <v>54.41604366</v>
      </c>
      <c r="N5170" s="40"/>
    </row>
    <row r="5171">
      <c r="A5171" s="41" t="s">
        <v>8643</v>
      </c>
      <c r="B5171" s="36" t="s">
        <v>5239</v>
      </c>
      <c r="C5171" s="36" t="s">
        <v>39</v>
      </c>
      <c r="D5171" s="36" t="s">
        <v>61</v>
      </c>
      <c r="E5171" s="36" t="s">
        <v>5240</v>
      </c>
      <c r="F5171" s="42">
        <f>SUMIFS('Sample - Superstore'!R:R,'Sample - Superstore'!$V:$V,$A5171,'Sample - Superstore'!$N:$N,$B5171)</f>
        <v>31.64085036</v>
      </c>
      <c r="G5171" s="43" t="str">
        <f>IF(OR($F5171&lt;Lower_Limit,$F5171&gt;Upper_Limit),TRUE,IF($F5171&gt;Upper_percentile,"P99",IF($F5171&lt;Lower_percentile,"P01","")))</f>
        <v/>
      </c>
      <c r="H5171" s="44">
        <f>SUMIFS('Sample - Superstore'!S:S,'Sample - Superstore'!$V:$V,$A5171,'Sample - Superstore'!$N:$N,$B5171)</f>
        <v>4</v>
      </c>
      <c r="I5171" s="45">
        <f>SUMIFS('Sample - Superstore'!T:T,'Sample - Superstore'!$V:$V,$A5171,'Sample - Superstore'!$N:$N,$B5171)</f>
        <v>0</v>
      </c>
      <c r="J5171" s="42">
        <f>SUMIFS('Sample - Superstore'!U:U,'Sample - Superstore'!$V:$V,$A5171,'Sample - Superstore'!$N:$N,$B5171)</f>
        <v>14.23838266</v>
      </c>
      <c r="N5171" s="40"/>
    </row>
    <row r="5172">
      <c r="A5172" s="41" t="s">
        <v>8643</v>
      </c>
      <c r="B5172" s="36" t="s">
        <v>4278</v>
      </c>
      <c r="C5172" s="36" t="s">
        <v>51</v>
      </c>
      <c r="D5172" s="36" t="s">
        <v>124</v>
      </c>
      <c r="E5172" s="36" t="s">
        <v>4279</v>
      </c>
      <c r="F5172" s="42">
        <f>SUMIFS('Sample - Superstore'!R:R,'Sample - Superstore'!$V:$V,$A5172,'Sample - Superstore'!$N:$N,$B5172)</f>
        <v>50.04</v>
      </c>
      <c r="G5172" s="43" t="str">
        <f>IF(OR($F5172&lt;Lower_Limit,$F5172&gt;Upper_Limit),TRUE,IF($F5172&gt;Upper_percentile,"P99",IF($F5172&lt;Lower_percentile,"P01","")))</f>
        <v/>
      </c>
      <c r="H5172" s="44">
        <f>SUMIFS('Sample - Superstore'!S:S,'Sample - Superstore'!$V:$V,$A5172,'Sample - Superstore'!$N:$N,$B5172)</f>
        <v>6</v>
      </c>
      <c r="I5172" s="45">
        <f>SUMIFS('Sample - Superstore'!T:T,'Sample - Superstore'!$V:$V,$A5172,'Sample - Superstore'!$N:$N,$B5172)</f>
        <v>0</v>
      </c>
      <c r="J5172" s="42">
        <f>SUMIFS('Sample - Superstore'!U:U,'Sample - Superstore'!$V:$V,$A5172,'Sample - Superstore'!$N:$N,$B5172)</f>
        <v>25.02</v>
      </c>
      <c r="N5172" s="40"/>
    </row>
    <row r="5173">
      <c r="A5173" s="41" t="s">
        <v>8643</v>
      </c>
      <c r="B5173" s="36" t="s">
        <v>3476</v>
      </c>
      <c r="C5173" s="36" t="s">
        <v>39</v>
      </c>
      <c r="D5173" s="36" t="s">
        <v>61</v>
      </c>
      <c r="E5173" s="36" t="s">
        <v>3477</v>
      </c>
      <c r="F5173" s="42">
        <f>SUMIFS('Sample - Superstore'!R:R,'Sample - Superstore'!$V:$V,$A5173,'Sample - Superstore'!$N:$N,$B5173)</f>
        <v>179.95</v>
      </c>
      <c r="G5173" s="43" t="str">
        <f>IF(OR($F5173&lt;Lower_Limit,$F5173&gt;Upper_Limit),TRUE,IF($F5173&gt;Upper_percentile,"P99",IF($F5173&lt;Lower_percentile,"P01","")))</f>
        <v/>
      </c>
      <c r="H5173" s="44">
        <f>SUMIFS('Sample - Superstore'!S:S,'Sample - Superstore'!$V:$V,$A5173,'Sample - Superstore'!$N:$N,$B5173)</f>
        <v>5</v>
      </c>
      <c r="I5173" s="45">
        <f>SUMIFS('Sample - Superstore'!T:T,'Sample - Superstore'!$V:$V,$A5173,'Sample - Superstore'!$N:$N,$B5173)</f>
        <v>0</v>
      </c>
      <c r="J5173" s="42">
        <f>SUMIFS('Sample - Superstore'!U:U,'Sample - Superstore'!$V:$V,$A5173,'Sample - Superstore'!$N:$N,$B5173)</f>
        <v>37.7895</v>
      </c>
      <c r="N5173" s="40"/>
    </row>
    <row r="5174">
      <c r="A5174" s="41" t="s">
        <v>8643</v>
      </c>
      <c r="B5174" s="36" t="s">
        <v>5010</v>
      </c>
      <c r="C5174" s="36" t="s">
        <v>39</v>
      </c>
      <c r="D5174" s="36" t="s">
        <v>85</v>
      </c>
      <c r="E5174" s="36" t="s">
        <v>5011</v>
      </c>
      <c r="F5174" s="42">
        <f>SUMIFS('Sample - Superstore'!R:R,'Sample - Superstore'!$V:$V,$A5174,'Sample - Superstore'!$N:$N,$B5174)</f>
        <v>1199.976</v>
      </c>
      <c r="G5174" s="43" t="str">
        <f>IF(OR($F5174&lt;Lower_Limit,$F5174&gt;Upper_Limit),TRUE,IF($F5174&gt;Upper_percentile,"P99",IF($F5174&lt;Lower_percentile,"P01","")))</f>
        <v/>
      </c>
      <c r="H5174" s="44">
        <f>SUMIFS('Sample - Superstore'!S:S,'Sample - Superstore'!$V:$V,$A5174,'Sample - Superstore'!$N:$N,$B5174)</f>
        <v>3</v>
      </c>
      <c r="I5174" s="45">
        <f>SUMIFS('Sample - Superstore'!T:T,'Sample - Superstore'!$V:$V,$A5174,'Sample - Superstore'!$N:$N,$B5174)</f>
        <v>0.2</v>
      </c>
      <c r="J5174" s="42">
        <f>SUMIFS('Sample - Superstore'!U:U,'Sample - Superstore'!$V:$V,$A5174,'Sample - Superstore'!$N:$N,$B5174)</f>
        <v>434.9913</v>
      </c>
      <c r="N5174" s="40"/>
    </row>
    <row r="5175">
      <c r="A5175" s="41" t="s">
        <v>8643</v>
      </c>
      <c r="B5175" s="36" t="s">
        <v>6997</v>
      </c>
      <c r="C5175" s="36" t="s">
        <v>35</v>
      </c>
      <c r="D5175" s="36" t="s">
        <v>73</v>
      </c>
      <c r="E5175" s="36" t="s">
        <v>6998</v>
      </c>
      <c r="F5175" s="42">
        <f>SUMIFS('Sample - Superstore'!R:R,'Sample - Superstore'!$V:$V,$A5175,'Sample - Superstore'!$N:$N,$B5175)</f>
        <v>1004.024</v>
      </c>
      <c r="G5175" s="43" t="str">
        <f>IF(OR($F5175&lt;Lower_Limit,$F5175&gt;Upper_Limit),TRUE,IF($F5175&gt;Upper_percentile,"P99",IF($F5175&lt;Lower_percentile,"P01","")))</f>
        <v/>
      </c>
      <c r="H5175" s="44">
        <f>SUMIFS('Sample - Superstore'!S:S,'Sample - Superstore'!$V:$V,$A5175,'Sample - Superstore'!$N:$N,$B5175)</f>
        <v>7</v>
      </c>
      <c r="I5175" s="45">
        <f>SUMIFS('Sample - Superstore'!T:T,'Sample - Superstore'!$V:$V,$A5175,'Sample - Superstore'!$N:$N,$B5175)</f>
        <v>0.2</v>
      </c>
      <c r="J5175" s="42">
        <f>SUMIFS('Sample - Superstore'!U:U,'Sample - Superstore'!$V:$V,$A5175,'Sample - Superstore'!$N:$N,$B5175)</f>
        <v>-112.9527</v>
      </c>
      <c r="N5175" s="40"/>
    </row>
    <row r="5176">
      <c r="A5176" s="41" t="s">
        <v>8643</v>
      </c>
      <c r="B5176" s="36" t="s">
        <v>2265</v>
      </c>
      <c r="C5176" s="36" t="s">
        <v>51</v>
      </c>
      <c r="D5176" s="36" t="s">
        <v>124</v>
      </c>
      <c r="E5176" s="36" t="s">
        <v>2266</v>
      </c>
      <c r="F5176" s="42">
        <f>SUMIFS('Sample - Superstore'!R:R,'Sample - Superstore'!$V:$V,$A5176,'Sample - Superstore'!$N:$N,$B5176)</f>
        <v>9.68</v>
      </c>
      <c r="G5176" s="43" t="str">
        <f>IF(OR($F5176&lt;Lower_Limit,$F5176&gt;Upper_Limit),TRUE,IF($F5176&gt;Upper_percentile,"P99",IF($F5176&lt;Lower_percentile,"P01","")))</f>
        <v/>
      </c>
      <c r="H5176" s="44">
        <f>SUMIFS('Sample - Superstore'!S:S,'Sample - Superstore'!$V:$V,$A5176,'Sample - Superstore'!$N:$N,$B5176)</f>
        <v>1</v>
      </c>
      <c r="I5176" s="45">
        <f>SUMIFS('Sample - Superstore'!T:T,'Sample - Superstore'!$V:$V,$A5176,'Sample - Superstore'!$N:$N,$B5176)</f>
        <v>0</v>
      </c>
      <c r="J5176" s="42">
        <f>SUMIFS('Sample - Superstore'!U:U,'Sample - Superstore'!$V:$V,$A5176,'Sample - Superstore'!$N:$N,$B5176)</f>
        <v>4.6464</v>
      </c>
      <c r="N5176" s="40"/>
    </row>
    <row r="5177">
      <c r="A5177" s="41" t="s">
        <v>8643</v>
      </c>
      <c r="B5177" s="36" t="s">
        <v>1799</v>
      </c>
      <c r="C5177" s="36" t="s">
        <v>51</v>
      </c>
      <c r="D5177" s="36" t="s">
        <v>124</v>
      </c>
      <c r="E5177" s="36" t="s">
        <v>2600</v>
      </c>
      <c r="F5177" s="42">
        <f>SUMIFS('Sample - Superstore'!R:R,'Sample - Superstore'!$V:$V,$A5177,'Sample - Superstore'!$N:$N,$B5177)</f>
        <v>553.0491756</v>
      </c>
      <c r="G5177" s="43" t="str">
        <f>IF(OR($F5177&lt;Lower_Limit,$F5177&gt;Upper_Limit),TRUE,IF($F5177&gt;Upper_percentile,"P99",IF($F5177&lt;Lower_percentile,"P01","")))</f>
        <v/>
      </c>
      <c r="H5177" s="44">
        <f>SUMIFS('Sample - Superstore'!S:S,'Sample - Superstore'!$V:$V,$A5177,'Sample - Superstore'!$N:$N,$B5177)</f>
        <v>6</v>
      </c>
      <c r="I5177" s="45">
        <f>SUMIFS('Sample - Superstore'!T:T,'Sample - Superstore'!$V:$V,$A5177,'Sample - Superstore'!$N:$N,$B5177)</f>
        <v>0</v>
      </c>
      <c r="J5177" s="42">
        <f>SUMIFS('Sample - Superstore'!U:U,'Sample - Superstore'!$V:$V,$A5177,'Sample - Superstore'!$N:$N,$B5177)</f>
        <v>270.994096</v>
      </c>
      <c r="N5177" s="40"/>
    </row>
    <row r="5178">
      <c r="A5178" s="41" t="s">
        <v>8643</v>
      </c>
      <c r="B5178" s="36" t="s">
        <v>6447</v>
      </c>
      <c r="C5178" s="36" t="s">
        <v>35</v>
      </c>
      <c r="D5178" s="36" t="s">
        <v>36</v>
      </c>
      <c r="E5178" s="36" t="s">
        <v>6448</v>
      </c>
      <c r="F5178" s="42">
        <f>SUMIFS('Sample - Superstore'!R:R,'Sample - Superstore'!$V:$V,$A5178,'Sample - Superstore'!$N:$N,$B5178)</f>
        <v>1336.829</v>
      </c>
      <c r="G5178" s="43" t="str">
        <f>IF(OR($F5178&lt;Lower_Limit,$F5178&gt;Upper_Limit),TRUE,IF($F5178&gt;Upper_percentile,"P99",IF($F5178&lt;Lower_percentile,"P01","")))</f>
        <v/>
      </c>
      <c r="H5178" s="44">
        <f>SUMIFS('Sample - Superstore'!S:S,'Sample - Superstore'!$V:$V,$A5178,'Sample - Superstore'!$N:$N,$B5178)</f>
        <v>13</v>
      </c>
      <c r="I5178" s="45">
        <f>SUMIFS('Sample - Superstore'!T:T,'Sample - Superstore'!$V:$V,$A5178,'Sample - Superstore'!$N:$N,$B5178)</f>
        <v>0.15</v>
      </c>
      <c r="J5178" s="42">
        <f>SUMIFS('Sample - Superstore'!U:U,'Sample - Superstore'!$V:$V,$A5178,'Sample - Superstore'!$N:$N,$B5178)</f>
        <v>31.4548</v>
      </c>
      <c r="N5178" s="40"/>
    </row>
    <row r="5179">
      <c r="A5179" s="41" t="s">
        <v>8643</v>
      </c>
      <c r="B5179" s="36" t="s">
        <v>8225</v>
      </c>
      <c r="C5179" s="36" t="s">
        <v>35</v>
      </c>
      <c r="D5179" s="36" t="s">
        <v>263</v>
      </c>
      <c r="E5179" s="36" t="s">
        <v>8226</v>
      </c>
      <c r="F5179" s="42">
        <f>SUMIFS('Sample - Superstore'!R:R,'Sample - Superstore'!$V:$V,$A5179,'Sample - Superstore'!$N:$N,$B5179)</f>
        <v>113.568</v>
      </c>
      <c r="G5179" s="43" t="str">
        <f>IF(OR($F5179&lt;Lower_Limit,$F5179&gt;Upper_Limit),TRUE,IF($F5179&gt;Upper_percentile,"P99",IF($F5179&lt;Lower_percentile,"P01","")))</f>
        <v/>
      </c>
      <c r="H5179" s="44">
        <f>SUMIFS('Sample - Superstore'!S:S,'Sample - Superstore'!$V:$V,$A5179,'Sample - Superstore'!$N:$N,$B5179)</f>
        <v>2</v>
      </c>
      <c r="I5179" s="45">
        <f>SUMIFS('Sample - Superstore'!T:T,'Sample - Superstore'!$V:$V,$A5179,'Sample - Superstore'!$N:$N,$B5179)</f>
        <v>0.2</v>
      </c>
      <c r="J5179" s="42">
        <f>SUMIFS('Sample - Superstore'!U:U,'Sample - Superstore'!$V:$V,$A5179,'Sample - Superstore'!$N:$N,$B5179)</f>
        <v>-18.4548</v>
      </c>
      <c r="N5179" s="40"/>
    </row>
    <row r="5180">
      <c r="A5180" s="41" t="s">
        <v>8643</v>
      </c>
      <c r="B5180" s="36" t="s">
        <v>4122</v>
      </c>
      <c r="C5180" s="36" t="s">
        <v>35</v>
      </c>
      <c r="D5180" s="36" t="s">
        <v>121</v>
      </c>
      <c r="E5180" s="36" t="s">
        <v>4123</v>
      </c>
      <c r="F5180" s="42">
        <f>SUMIFS('Sample - Superstore'!R:R,'Sample - Superstore'!$V:$V,$A5180,'Sample - Superstore'!$N:$N,$B5180)</f>
        <v>193.6825885</v>
      </c>
      <c r="G5180" s="43" t="str">
        <f>IF(OR($F5180&lt;Lower_Limit,$F5180&gt;Upper_Limit),TRUE,IF($F5180&gt;Upper_percentile,"P99",IF($F5180&lt;Lower_percentile,"P01","")))</f>
        <v/>
      </c>
      <c r="H5180" s="44">
        <f>SUMIFS('Sample - Superstore'!S:S,'Sample - Superstore'!$V:$V,$A5180,'Sample - Superstore'!$N:$N,$B5180)</f>
        <v>2</v>
      </c>
      <c r="I5180" s="45">
        <f>SUMIFS('Sample - Superstore'!T:T,'Sample - Superstore'!$V:$V,$A5180,'Sample - Superstore'!$N:$N,$B5180)</f>
        <v>0</v>
      </c>
      <c r="J5180" s="42">
        <f>SUMIFS('Sample - Superstore'!U:U,'Sample - Superstore'!$V:$V,$A5180,'Sample - Superstore'!$N:$N,$B5180)</f>
        <v>60.04160244</v>
      </c>
      <c r="N5180" s="40"/>
    </row>
    <row r="5181">
      <c r="A5181" s="41" t="s">
        <v>8643</v>
      </c>
      <c r="B5181" s="36" t="s">
        <v>2157</v>
      </c>
      <c r="C5181" s="36" t="s">
        <v>51</v>
      </c>
      <c r="D5181" s="36" t="s">
        <v>52</v>
      </c>
      <c r="E5181" s="36" t="s">
        <v>2158</v>
      </c>
      <c r="F5181" s="42">
        <f>SUMIFS('Sample - Superstore'!R:R,'Sample - Superstore'!$V:$V,$A5181,'Sample - Superstore'!$N:$N,$B5181)</f>
        <v>613.7681114</v>
      </c>
      <c r="G5181" s="43" t="str">
        <f>IF(OR($F5181&lt;Lower_Limit,$F5181&gt;Upper_Limit),TRUE,IF($F5181&gt;Upper_percentile,"P99",IF($F5181&lt;Lower_percentile,"P01","")))</f>
        <v/>
      </c>
      <c r="H5181" s="44">
        <f>SUMIFS('Sample - Superstore'!S:S,'Sample - Superstore'!$V:$V,$A5181,'Sample - Superstore'!$N:$N,$B5181)</f>
        <v>6</v>
      </c>
      <c r="I5181" s="45">
        <f>SUMIFS('Sample - Superstore'!T:T,'Sample - Superstore'!$V:$V,$A5181,'Sample - Superstore'!$N:$N,$B5181)</f>
        <v>0.2</v>
      </c>
      <c r="J5181" s="42">
        <f>SUMIFS('Sample - Superstore'!U:U,'Sample - Superstore'!$V:$V,$A5181,'Sample - Superstore'!$N:$N,$B5181)</f>
        <v>-32.72654167</v>
      </c>
      <c r="N5181" s="40"/>
    </row>
    <row r="5182">
      <c r="A5182" s="41" t="s">
        <v>8643</v>
      </c>
      <c r="B5182" s="36" t="s">
        <v>4880</v>
      </c>
      <c r="C5182" s="36" t="s">
        <v>51</v>
      </c>
      <c r="D5182" s="36" t="s">
        <v>124</v>
      </c>
      <c r="E5182" s="36" t="s">
        <v>4881</v>
      </c>
      <c r="F5182" s="42">
        <f>SUMIFS('Sample - Superstore'!R:R,'Sample - Superstore'!$V:$V,$A5182,'Sample - Superstore'!$N:$N,$B5182)</f>
        <v>86.23157399</v>
      </c>
      <c r="G5182" s="43" t="str">
        <f>IF(OR($F5182&lt;Lower_Limit,$F5182&gt;Upper_Limit),TRUE,IF($F5182&gt;Upper_percentile,"P99",IF($F5182&lt;Lower_percentile,"P01","")))</f>
        <v/>
      </c>
      <c r="H5182" s="44">
        <f>SUMIFS('Sample - Superstore'!S:S,'Sample - Superstore'!$V:$V,$A5182,'Sample - Superstore'!$N:$N,$B5182)</f>
        <v>11</v>
      </c>
      <c r="I5182" s="45">
        <f>SUMIFS('Sample - Superstore'!T:T,'Sample - Superstore'!$V:$V,$A5182,'Sample - Superstore'!$N:$N,$B5182)</f>
        <v>0</v>
      </c>
      <c r="J5182" s="42">
        <f>SUMIFS('Sample - Superstore'!U:U,'Sample - Superstore'!$V:$V,$A5182,'Sample - Superstore'!$N:$N,$B5182)</f>
        <v>41.39115552</v>
      </c>
      <c r="N5182" s="40"/>
    </row>
    <row r="5183">
      <c r="A5183" s="41" t="s">
        <v>8643</v>
      </c>
      <c r="B5183" s="36" t="s">
        <v>6211</v>
      </c>
      <c r="C5183" s="36" t="s">
        <v>51</v>
      </c>
      <c r="D5183" s="36" t="s">
        <v>52</v>
      </c>
      <c r="E5183" s="36" t="s">
        <v>6212</v>
      </c>
      <c r="F5183" s="42">
        <f>SUMIFS('Sample - Superstore'!R:R,'Sample - Superstore'!$V:$V,$A5183,'Sample - Superstore'!$N:$N,$B5183)</f>
        <v>56.47011532</v>
      </c>
      <c r="G5183" s="43" t="str">
        <f>IF(OR($F5183&lt;Lower_Limit,$F5183&gt;Upper_Limit),TRUE,IF($F5183&gt;Upper_percentile,"P99",IF($F5183&lt;Lower_percentile,"P01","")))</f>
        <v/>
      </c>
      <c r="H5183" s="44">
        <f>SUMIFS('Sample - Superstore'!S:S,'Sample - Superstore'!$V:$V,$A5183,'Sample - Superstore'!$N:$N,$B5183)</f>
        <v>4</v>
      </c>
      <c r="I5183" s="45">
        <f>SUMIFS('Sample - Superstore'!T:T,'Sample - Superstore'!$V:$V,$A5183,'Sample - Superstore'!$N:$N,$B5183)</f>
        <v>0</v>
      </c>
      <c r="J5183" s="42">
        <f>SUMIFS('Sample - Superstore'!U:U,'Sample - Superstore'!$V:$V,$A5183,'Sample - Superstore'!$N:$N,$B5183)</f>
        <v>14.68222998</v>
      </c>
      <c r="N5183" s="40"/>
    </row>
    <row r="5184">
      <c r="A5184" s="41" t="s">
        <v>8643</v>
      </c>
      <c r="B5184" s="36" t="s">
        <v>5120</v>
      </c>
      <c r="C5184" s="36" t="s">
        <v>51</v>
      </c>
      <c r="D5184" s="36" t="s">
        <v>52</v>
      </c>
      <c r="E5184" s="36" t="s">
        <v>5121</v>
      </c>
      <c r="F5184" s="42">
        <f>SUMIFS('Sample - Superstore'!R:R,'Sample - Superstore'!$V:$V,$A5184,'Sample - Superstore'!$N:$N,$B5184)</f>
        <v>29.79</v>
      </c>
      <c r="G5184" s="43" t="str">
        <f>IF(OR($F5184&lt;Lower_Limit,$F5184&gt;Upper_Limit),TRUE,IF($F5184&gt;Upper_percentile,"P99",IF($F5184&lt;Lower_percentile,"P01","")))</f>
        <v/>
      </c>
      <c r="H5184" s="44">
        <f>SUMIFS('Sample - Superstore'!S:S,'Sample - Superstore'!$V:$V,$A5184,'Sample - Superstore'!$N:$N,$B5184)</f>
        <v>3</v>
      </c>
      <c r="I5184" s="45">
        <f>SUMIFS('Sample - Superstore'!T:T,'Sample - Superstore'!$V:$V,$A5184,'Sample - Superstore'!$N:$N,$B5184)</f>
        <v>0</v>
      </c>
      <c r="J5184" s="42">
        <f>SUMIFS('Sample - Superstore'!U:U,'Sample - Superstore'!$V:$V,$A5184,'Sample - Superstore'!$N:$N,$B5184)</f>
        <v>8.6391</v>
      </c>
      <c r="N5184" s="40"/>
    </row>
    <row r="5185">
      <c r="A5185" s="41" t="s">
        <v>8643</v>
      </c>
      <c r="B5185" s="36" t="s">
        <v>8410</v>
      </c>
      <c r="C5185" s="36" t="s">
        <v>35</v>
      </c>
      <c r="D5185" s="36" t="s">
        <v>121</v>
      </c>
      <c r="E5185" s="36" t="s">
        <v>8411</v>
      </c>
      <c r="F5185" s="42">
        <f>SUMIFS('Sample - Superstore'!R:R,'Sample - Superstore'!$V:$V,$A5185,'Sample - Superstore'!$N:$N,$B5185)</f>
        <v>128.9</v>
      </c>
      <c r="G5185" s="43" t="str">
        <f>IF(OR($F5185&lt;Lower_Limit,$F5185&gt;Upper_Limit),TRUE,IF($F5185&gt;Upper_percentile,"P99",IF($F5185&lt;Lower_percentile,"P01","")))</f>
        <v/>
      </c>
      <c r="H5185" s="44">
        <f>SUMIFS('Sample - Superstore'!S:S,'Sample - Superstore'!$V:$V,$A5185,'Sample - Superstore'!$N:$N,$B5185)</f>
        <v>2</v>
      </c>
      <c r="I5185" s="45">
        <f>SUMIFS('Sample - Superstore'!T:T,'Sample - Superstore'!$V:$V,$A5185,'Sample - Superstore'!$N:$N,$B5185)</f>
        <v>0</v>
      </c>
      <c r="J5185" s="42">
        <f>SUMIFS('Sample - Superstore'!U:U,'Sample - Superstore'!$V:$V,$A5185,'Sample - Superstore'!$N:$N,$B5185)</f>
        <v>15.468</v>
      </c>
      <c r="N5185" s="40"/>
    </row>
    <row r="5186">
      <c r="A5186" s="41" t="s">
        <v>8643</v>
      </c>
      <c r="B5186" s="36" t="s">
        <v>4077</v>
      </c>
      <c r="C5186" s="36" t="s">
        <v>51</v>
      </c>
      <c r="D5186" s="36" t="s">
        <v>124</v>
      </c>
      <c r="E5186" s="36" t="s">
        <v>4078</v>
      </c>
      <c r="F5186" s="42">
        <f>SUMIFS('Sample - Superstore'!R:R,'Sample - Superstore'!$V:$V,$A5186,'Sample - Superstore'!$N:$N,$B5186)</f>
        <v>60.12</v>
      </c>
      <c r="G5186" s="43" t="str">
        <f>IF(OR($F5186&lt;Lower_Limit,$F5186&gt;Upper_Limit),TRUE,IF($F5186&gt;Upper_percentile,"P99",IF($F5186&lt;Lower_percentile,"P01","")))</f>
        <v/>
      </c>
      <c r="H5186" s="44">
        <f>SUMIFS('Sample - Superstore'!S:S,'Sample - Superstore'!$V:$V,$A5186,'Sample - Superstore'!$N:$N,$B5186)</f>
        <v>9</v>
      </c>
      <c r="I5186" s="45">
        <f>SUMIFS('Sample - Superstore'!T:T,'Sample - Superstore'!$V:$V,$A5186,'Sample - Superstore'!$N:$N,$B5186)</f>
        <v>0</v>
      </c>
      <c r="J5186" s="42">
        <f>SUMIFS('Sample - Superstore'!U:U,'Sample - Superstore'!$V:$V,$A5186,'Sample - Superstore'!$N:$N,$B5186)</f>
        <v>28.8576</v>
      </c>
      <c r="N5186" s="40"/>
    </row>
    <row r="5187">
      <c r="A5187" s="41" t="s">
        <v>8643</v>
      </c>
      <c r="B5187" s="36" t="s">
        <v>6703</v>
      </c>
      <c r="C5187" s="36" t="s">
        <v>51</v>
      </c>
      <c r="D5187" s="36" t="s">
        <v>283</v>
      </c>
      <c r="E5187" s="36" t="s">
        <v>6704</v>
      </c>
      <c r="F5187" s="42">
        <f>SUMIFS('Sample - Superstore'!R:R,'Sample - Superstore'!$V:$V,$A5187,'Sample - Superstore'!$N:$N,$B5187)</f>
        <v>69.48</v>
      </c>
      <c r="G5187" s="43" t="str">
        <f>IF(OR($F5187&lt;Lower_Limit,$F5187&gt;Upper_Limit),TRUE,IF($F5187&gt;Upper_percentile,"P99",IF($F5187&lt;Lower_percentile,"P01","")))</f>
        <v/>
      </c>
      <c r="H5187" s="44">
        <f>SUMIFS('Sample - Superstore'!S:S,'Sample - Superstore'!$V:$V,$A5187,'Sample - Superstore'!$N:$N,$B5187)</f>
        <v>1</v>
      </c>
      <c r="I5187" s="45">
        <f>SUMIFS('Sample - Superstore'!T:T,'Sample - Superstore'!$V:$V,$A5187,'Sample - Superstore'!$N:$N,$B5187)</f>
        <v>0</v>
      </c>
      <c r="J5187" s="42">
        <f>SUMIFS('Sample - Superstore'!U:U,'Sample - Superstore'!$V:$V,$A5187,'Sample - Superstore'!$N:$N,$B5187)</f>
        <v>20.844</v>
      </c>
      <c r="N5187" s="40"/>
    </row>
    <row r="5188">
      <c r="A5188" s="41" t="s">
        <v>8643</v>
      </c>
      <c r="B5188" s="36" t="s">
        <v>1596</v>
      </c>
      <c r="C5188" s="36" t="s">
        <v>51</v>
      </c>
      <c r="D5188" s="36" t="s">
        <v>124</v>
      </c>
      <c r="E5188" s="36" t="s">
        <v>1597</v>
      </c>
      <c r="F5188" s="42">
        <f>SUMIFS('Sample - Superstore'!R:R,'Sample - Superstore'!$V:$V,$A5188,'Sample - Superstore'!$N:$N,$B5188)</f>
        <v>87.92</v>
      </c>
      <c r="G5188" s="43" t="str">
        <f>IF(OR($F5188&lt;Lower_Limit,$F5188&gt;Upper_Limit),TRUE,IF($F5188&gt;Upper_percentile,"P99",IF($F5188&lt;Lower_percentile,"P01","")))</f>
        <v/>
      </c>
      <c r="H5188" s="44">
        <f>SUMIFS('Sample - Superstore'!S:S,'Sample - Superstore'!$V:$V,$A5188,'Sample - Superstore'!$N:$N,$B5188)</f>
        <v>4</v>
      </c>
      <c r="I5188" s="45">
        <f>SUMIFS('Sample - Superstore'!T:T,'Sample - Superstore'!$V:$V,$A5188,'Sample - Superstore'!$N:$N,$B5188)</f>
        <v>0</v>
      </c>
      <c r="J5188" s="42">
        <f>SUMIFS('Sample - Superstore'!U:U,'Sample - Superstore'!$V:$V,$A5188,'Sample - Superstore'!$N:$N,$B5188)</f>
        <v>40.4432</v>
      </c>
      <c r="N5188" s="40"/>
    </row>
    <row r="5189">
      <c r="A5189" s="41" t="s">
        <v>8643</v>
      </c>
      <c r="B5189" s="36" t="s">
        <v>1686</v>
      </c>
      <c r="C5189" s="36" t="s">
        <v>51</v>
      </c>
      <c r="D5189" s="36" t="s">
        <v>76</v>
      </c>
      <c r="E5189" s="36" t="s">
        <v>1687</v>
      </c>
      <c r="F5189" s="42">
        <f>SUMIFS('Sample - Superstore'!R:R,'Sample - Superstore'!$V:$V,$A5189,'Sample - Superstore'!$N:$N,$B5189)</f>
        <v>22.424</v>
      </c>
      <c r="G5189" s="43" t="str">
        <f>IF(OR($F5189&lt;Lower_Limit,$F5189&gt;Upper_Limit),TRUE,IF($F5189&gt;Upper_percentile,"P99",IF($F5189&lt;Lower_percentile,"P01","")))</f>
        <v/>
      </c>
      <c r="H5189" s="44">
        <f>SUMIFS('Sample - Superstore'!S:S,'Sample - Superstore'!$V:$V,$A5189,'Sample - Superstore'!$N:$N,$B5189)</f>
        <v>1</v>
      </c>
      <c r="I5189" s="45">
        <f>SUMIFS('Sample - Superstore'!T:T,'Sample - Superstore'!$V:$V,$A5189,'Sample - Superstore'!$N:$N,$B5189)</f>
        <v>0.2</v>
      </c>
      <c r="J5189" s="42">
        <f>SUMIFS('Sample - Superstore'!U:U,'Sample - Superstore'!$V:$V,$A5189,'Sample - Superstore'!$N:$N,$B5189)</f>
        <v>8.409</v>
      </c>
      <c r="N5189" s="40"/>
    </row>
    <row r="5190">
      <c r="A5190" s="41" t="s">
        <v>8643</v>
      </c>
      <c r="B5190" s="36" t="s">
        <v>2843</v>
      </c>
      <c r="C5190" s="36" t="s">
        <v>51</v>
      </c>
      <c r="D5190" s="36" t="s">
        <v>52</v>
      </c>
      <c r="E5190" s="36" t="s">
        <v>2844</v>
      </c>
      <c r="F5190" s="42">
        <f>SUMIFS('Sample - Superstore'!R:R,'Sample - Superstore'!$V:$V,$A5190,'Sample - Superstore'!$N:$N,$B5190)</f>
        <v>42.76</v>
      </c>
      <c r="G5190" s="43" t="str">
        <f>IF(OR($F5190&lt;Lower_Limit,$F5190&gt;Upper_Limit),TRUE,IF($F5190&gt;Upper_percentile,"P99",IF($F5190&lt;Lower_percentile,"P01","")))</f>
        <v/>
      </c>
      <c r="H5190" s="44">
        <f>SUMIFS('Sample - Superstore'!S:S,'Sample - Superstore'!$V:$V,$A5190,'Sample - Superstore'!$N:$N,$B5190)</f>
        <v>1</v>
      </c>
      <c r="I5190" s="45">
        <f>SUMIFS('Sample - Superstore'!T:T,'Sample - Superstore'!$V:$V,$A5190,'Sample - Superstore'!$N:$N,$B5190)</f>
        <v>0</v>
      </c>
      <c r="J5190" s="42">
        <f>SUMIFS('Sample - Superstore'!U:U,'Sample - Superstore'!$V:$V,$A5190,'Sample - Superstore'!$N:$N,$B5190)</f>
        <v>11.1176</v>
      </c>
      <c r="N5190" s="40"/>
    </row>
    <row r="5191">
      <c r="A5191" s="41" t="s">
        <v>8643</v>
      </c>
      <c r="B5191" s="36" t="s">
        <v>5172</v>
      </c>
      <c r="C5191" s="36" t="s">
        <v>39</v>
      </c>
      <c r="D5191" s="36" t="s">
        <v>61</v>
      </c>
      <c r="E5191" s="36" t="s">
        <v>5173</v>
      </c>
      <c r="F5191" s="42">
        <f>SUMIFS('Sample - Superstore'!R:R,'Sample - Superstore'!$V:$V,$A5191,'Sample - Superstore'!$N:$N,$B5191)</f>
        <v>229.9304815</v>
      </c>
      <c r="G5191" s="43" t="str">
        <f>IF(OR($F5191&lt;Lower_Limit,$F5191&gt;Upper_Limit),TRUE,IF($F5191&gt;Upper_percentile,"P99",IF($F5191&lt;Lower_percentile,"P01","")))</f>
        <v/>
      </c>
      <c r="H5191" s="44">
        <f>SUMIFS('Sample - Superstore'!S:S,'Sample - Superstore'!$V:$V,$A5191,'Sample - Superstore'!$N:$N,$B5191)</f>
        <v>3</v>
      </c>
      <c r="I5191" s="45">
        <f>SUMIFS('Sample - Superstore'!T:T,'Sample - Superstore'!$V:$V,$A5191,'Sample - Superstore'!$N:$N,$B5191)</f>
        <v>0</v>
      </c>
      <c r="J5191" s="42">
        <f>SUMIFS('Sample - Superstore'!U:U,'Sample - Superstore'!$V:$V,$A5191,'Sample - Superstore'!$N:$N,$B5191)</f>
        <v>41.38748667</v>
      </c>
      <c r="N5191" s="40"/>
    </row>
    <row r="5192">
      <c r="A5192" s="41" t="s">
        <v>8643</v>
      </c>
      <c r="B5192" s="36" t="s">
        <v>1116</v>
      </c>
      <c r="C5192" s="36" t="s">
        <v>51</v>
      </c>
      <c r="D5192" s="36" t="s">
        <v>283</v>
      </c>
      <c r="E5192" s="36" t="s">
        <v>1117</v>
      </c>
      <c r="F5192" s="42">
        <f>SUMIFS('Sample - Superstore'!R:R,'Sample - Superstore'!$V:$V,$A5192,'Sample - Superstore'!$N:$N,$B5192)</f>
        <v>1406.808951</v>
      </c>
      <c r="G5192" s="43" t="str">
        <f>IF(OR($F5192&lt;Lower_Limit,$F5192&gt;Upper_Limit),TRUE,IF($F5192&gt;Upper_percentile,"P99",IF($F5192&lt;Lower_percentile,"P01","")))</f>
        <v/>
      </c>
      <c r="H5192" s="44">
        <f>SUMIFS('Sample - Superstore'!S:S,'Sample - Superstore'!$V:$V,$A5192,'Sample - Superstore'!$N:$N,$B5192)</f>
        <v>3</v>
      </c>
      <c r="I5192" s="45">
        <f>SUMIFS('Sample - Superstore'!T:T,'Sample - Superstore'!$V:$V,$A5192,'Sample - Superstore'!$N:$N,$B5192)</f>
        <v>0</v>
      </c>
      <c r="J5192" s="42">
        <f>SUMIFS('Sample - Superstore'!U:U,'Sample - Superstore'!$V:$V,$A5192,'Sample - Superstore'!$N:$N,$B5192)</f>
        <v>393.9065062</v>
      </c>
      <c r="N5192" s="40"/>
    </row>
    <row r="5193">
      <c r="A5193" s="41" t="s">
        <v>8643</v>
      </c>
      <c r="B5193" s="36" t="s">
        <v>2770</v>
      </c>
      <c r="C5193" s="36" t="s">
        <v>51</v>
      </c>
      <c r="D5193" s="36" t="s">
        <v>297</v>
      </c>
      <c r="E5193" s="36" t="s">
        <v>2771</v>
      </c>
      <c r="F5193" s="42">
        <f>SUMIFS('Sample - Superstore'!R:R,'Sample - Superstore'!$V:$V,$A5193,'Sample - Superstore'!$N:$N,$B5193)</f>
        <v>78.82519342</v>
      </c>
      <c r="G5193" s="43" t="str">
        <f>IF(OR($F5193&lt;Lower_Limit,$F5193&gt;Upper_Limit),TRUE,IF($F5193&gt;Upper_percentile,"P99",IF($F5193&lt;Lower_percentile,"P01","")))</f>
        <v/>
      </c>
      <c r="H5193" s="44">
        <f>SUMIFS('Sample - Superstore'!S:S,'Sample - Superstore'!$V:$V,$A5193,'Sample - Superstore'!$N:$N,$B5193)</f>
        <v>2</v>
      </c>
      <c r="I5193" s="45">
        <f>SUMIFS('Sample - Superstore'!T:T,'Sample - Superstore'!$V:$V,$A5193,'Sample - Superstore'!$N:$N,$B5193)</f>
        <v>0</v>
      </c>
      <c r="J5193" s="42">
        <f>SUMIFS('Sample - Superstore'!U:U,'Sample - Superstore'!$V:$V,$A5193,'Sample - Superstore'!$N:$N,$B5193)</f>
        <v>36.25958897</v>
      </c>
      <c r="N5193" s="40"/>
    </row>
    <row r="5194">
      <c r="A5194" s="41" t="s">
        <v>8643</v>
      </c>
      <c r="B5194" s="36" t="s">
        <v>3712</v>
      </c>
      <c r="C5194" s="36" t="s">
        <v>35</v>
      </c>
      <c r="D5194" s="36" t="s">
        <v>36</v>
      </c>
      <c r="E5194" s="36" t="s">
        <v>3713</v>
      </c>
      <c r="F5194" s="42">
        <f>SUMIFS('Sample - Superstore'!R:R,'Sample - Superstore'!$V:$V,$A5194,'Sample - Superstore'!$N:$N,$B5194)</f>
        <v>593.7321152</v>
      </c>
      <c r="G5194" s="43" t="str">
        <f>IF(OR($F5194&lt;Lower_Limit,$F5194&gt;Upper_Limit),TRUE,IF($F5194&gt;Upper_percentile,"P99",IF($F5194&lt;Lower_percentile,"P01","")))</f>
        <v/>
      </c>
      <c r="H5194" s="44">
        <f>SUMIFS('Sample - Superstore'!S:S,'Sample - Superstore'!$V:$V,$A5194,'Sample - Superstore'!$N:$N,$B5194)</f>
        <v>4</v>
      </c>
      <c r="I5194" s="45">
        <f>SUMIFS('Sample - Superstore'!T:T,'Sample - Superstore'!$V:$V,$A5194,'Sample - Superstore'!$N:$N,$B5194)</f>
        <v>0</v>
      </c>
      <c r="J5194" s="42">
        <f>SUMIFS('Sample - Superstore'!U:U,'Sample - Superstore'!$V:$V,$A5194,'Sample - Superstore'!$N:$N,$B5194)</f>
        <v>53.43589037</v>
      </c>
      <c r="N5194" s="40"/>
    </row>
    <row r="5195">
      <c r="A5195" s="41" t="s">
        <v>8643</v>
      </c>
      <c r="B5195" s="36" t="s">
        <v>1408</v>
      </c>
      <c r="C5195" s="36" t="s">
        <v>51</v>
      </c>
      <c r="D5195" s="36" t="s">
        <v>124</v>
      </c>
      <c r="E5195" s="36" t="s">
        <v>1409</v>
      </c>
      <c r="F5195" s="42">
        <f>SUMIFS('Sample - Superstore'!R:R,'Sample - Superstore'!$V:$V,$A5195,'Sample - Superstore'!$N:$N,$B5195)</f>
        <v>35.52684774</v>
      </c>
      <c r="G5195" s="43" t="str">
        <f>IF(OR($F5195&lt;Lower_Limit,$F5195&gt;Upper_Limit),TRUE,IF($F5195&gt;Upper_percentile,"P99",IF($F5195&lt;Lower_percentile,"P01","")))</f>
        <v/>
      </c>
      <c r="H5195" s="44">
        <f>SUMIFS('Sample - Superstore'!S:S,'Sample - Superstore'!$V:$V,$A5195,'Sample - Superstore'!$N:$N,$B5195)</f>
        <v>4</v>
      </c>
      <c r="I5195" s="45">
        <f>SUMIFS('Sample - Superstore'!T:T,'Sample - Superstore'!$V:$V,$A5195,'Sample - Superstore'!$N:$N,$B5195)</f>
        <v>0</v>
      </c>
      <c r="J5195" s="42">
        <f>SUMIFS('Sample - Superstore'!U:U,'Sample - Superstore'!$V:$V,$A5195,'Sample - Superstore'!$N:$N,$B5195)</f>
        <v>16.34234996</v>
      </c>
      <c r="N5195" s="40"/>
    </row>
    <row r="5196">
      <c r="A5196" s="41" t="s">
        <v>8643</v>
      </c>
      <c r="B5196" s="36" t="s">
        <v>663</v>
      </c>
      <c r="C5196" s="36" t="s">
        <v>51</v>
      </c>
      <c r="D5196" s="36" t="s">
        <v>52</v>
      </c>
      <c r="E5196" s="36" t="s">
        <v>664</v>
      </c>
      <c r="F5196" s="42">
        <f>SUMIFS('Sample - Superstore'!R:R,'Sample - Superstore'!$V:$V,$A5196,'Sample - Superstore'!$N:$N,$B5196)</f>
        <v>1048.624566</v>
      </c>
      <c r="G5196" s="43" t="str">
        <f>IF(OR($F5196&lt;Lower_Limit,$F5196&gt;Upper_Limit),TRUE,IF($F5196&gt;Upper_percentile,"P99",IF($F5196&lt;Lower_percentile,"P01","")))</f>
        <v/>
      </c>
      <c r="H5196" s="44">
        <f>SUMIFS('Sample - Superstore'!S:S,'Sample - Superstore'!$V:$V,$A5196,'Sample - Superstore'!$N:$N,$B5196)</f>
        <v>6</v>
      </c>
      <c r="I5196" s="45">
        <f>SUMIFS('Sample - Superstore'!T:T,'Sample - Superstore'!$V:$V,$A5196,'Sample - Superstore'!$N:$N,$B5196)</f>
        <v>0</v>
      </c>
      <c r="J5196" s="42">
        <f>SUMIFS('Sample - Superstore'!U:U,'Sample - Superstore'!$V:$V,$A5196,'Sample - Superstore'!$N:$N,$B5196)</f>
        <v>283.1286329</v>
      </c>
      <c r="N5196" s="40"/>
    </row>
    <row r="5197">
      <c r="A5197" s="41" t="s">
        <v>8643</v>
      </c>
      <c r="B5197" s="36" t="s">
        <v>4270</v>
      </c>
      <c r="C5197" s="36" t="s">
        <v>35</v>
      </c>
      <c r="D5197" s="36" t="s">
        <v>263</v>
      </c>
      <c r="E5197" s="36" t="s">
        <v>4271</v>
      </c>
      <c r="F5197" s="42">
        <f>SUMIFS('Sample - Superstore'!R:R,'Sample - Superstore'!$V:$V,$A5197,'Sample - Superstore'!$N:$N,$B5197)</f>
        <v>381.321884</v>
      </c>
      <c r="G5197" s="43" t="str">
        <f>IF(OR($F5197&lt;Lower_Limit,$F5197&gt;Upper_Limit),TRUE,IF($F5197&gt;Upper_percentile,"P99",IF($F5197&lt;Lower_percentile,"P01","")))</f>
        <v/>
      </c>
      <c r="H5197" s="44">
        <f>SUMIFS('Sample - Superstore'!S:S,'Sample - Superstore'!$V:$V,$A5197,'Sample - Superstore'!$N:$N,$B5197)</f>
        <v>4</v>
      </c>
      <c r="I5197" s="45">
        <f>SUMIFS('Sample - Superstore'!T:T,'Sample - Superstore'!$V:$V,$A5197,'Sample - Superstore'!$N:$N,$B5197)</f>
        <v>0.3</v>
      </c>
      <c r="J5197" s="42">
        <f>SUMIFS('Sample - Superstore'!U:U,'Sample - Superstore'!$V:$V,$A5197,'Sample - Superstore'!$N:$N,$B5197)</f>
        <v>-103.5016542</v>
      </c>
      <c r="N5197" s="40"/>
    </row>
    <row r="5198">
      <c r="A5198" s="41" t="s">
        <v>8643</v>
      </c>
      <c r="B5198" s="36" t="s">
        <v>4303</v>
      </c>
      <c r="C5198" s="36" t="s">
        <v>51</v>
      </c>
      <c r="D5198" s="36" t="s">
        <v>93</v>
      </c>
      <c r="E5198" s="36" t="s">
        <v>4304</v>
      </c>
      <c r="F5198" s="42">
        <f>SUMIFS('Sample - Superstore'!R:R,'Sample - Superstore'!$V:$V,$A5198,'Sample - Superstore'!$N:$N,$B5198)</f>
        <v>47.01639479</v>
      </c>
      <c r="G5198" s="43" t="str">
        <f>IF(OR($F5198&lt;Lower_Limit,$F5198&gt;Upper_Limit),TRUE,IF($F5198&gt;Upper_percentile,"P99",IF($F5198&lt;Lower_percentile,"P01","")))</f>
        <v/>
      </c>
      <c r="H5198" s="44">
        <f>SUMIFS('Sample - Superstore'!S:S,'Sample - Superstore'!$V:$V,$A5198,'Sample - Superstore'!$N:$N,$B5198)</f>
        <v>8</v>
      </c>
      <c r="I5198" s="45">
        <f>SUMIFS('Sample - Superstore'!T:T,'Sample - Superstore'!$V:$V,$A5198,'Sample - Superstore'!$N:$N,$B5198)</f>
        <v>0.4</v>
      </c>
      <c r="J5198" s="42">
        <f>SUMIFS('Sample - Superstore'!U:U,'Sample - Superstore'!$V:$V,$A5198,'Sample - Superstore'!$N:$N,$B5198)</f>
        <v>12.92950857</v>
      </c>
      <c r="N5198" s="40"/>
    </row>
    <row r="5199">
      <c r="A5199" s="41" t="s">
        <v>8643</v>
      </c>
      <c r="B5199" s="36" t="s">
        <v>3165</v>
      </c>
      <c r="C5199" s="36" t="s">
        <v>39</v>
      </c>
      <c r="D5199" s="36" t="s">
        <v>40</v>
      </c>
      <c r="E5199" s="36" t="s">
        <v>3166</v>
      </c>
      <c r="F5199" s="42">
        <f>SUMIFS('Sample - Superstore'!R:R,'Sample - Superstore'!$V:$V,$A5199,'Sample - Superstore'!$N:$N,$B5199)</f>
        <v>148.5843373</v>
      </c>
      <c r="G5199" s="43" t="str">
        <f>IF(OR($F5199&lt;Lower_Limit,$F5199&gt;Upper_Limit),TRUE,IF($F5199&gt;Upper_percentile,"P99",IF($F5199&lt;Lower_percentile,"P01","")))</f>
        <v/>
      </c>
      <c r="H5199" s="44">
        <f>SUMIFS('Sample - Superstore'!S:S,'Sample - Superstore'!$V:$V,$A5199,'Sample - Superstore'!$N:$N,$B5199)</f>
        <v>2</v>
      </c>
      <c r="I5199" s="45">
        <f>SUMIFS('Sample - Superstore'!T:T,'Sample - Superstore'!$V:$V,$A5199,'Sample - Superstore'!$N:$N,$B5199)</f>
        <v>0.4</v>
      </c>
      <c r="J5199" s="42">
        <f>SUMIFS('Sample - Superstore'!U:U,'Sample - Superstore'!$V:$V,$A5199,'Sample - Superstore'!$N:$N,$B5199)</f>
        <v>-37.14608432</v>
      </c>
      <c r="N5199" s="40"/>
    </row>
    <row r="5200">
      <c r="A5200" s="41" t="s">
        <v>8643</v>
      </c>
      <c r="B5200" s="36" t="s">
        <v>6068</v>
      </c>
      <c r="C5200" s="36" t="s">
        <v>51</v>
      </c>
      <c r="D5200" s="36" t="s">
        <v>76</v>
      </c>
      <c r="E5200" s="36" t="s">
        <v>6069</v>
      </c>
      <c r="F5200" s="42">
        <f>SUMIFS('Sample - Superstore'!R:R,'Sample - Superstore'!$V:$V,$A5200,'Sample - Superstore'!$N:$N,$B5200)</f>
        <v>15.04173827</v>
      </c>
      <c r="G5200" s="43" t="str">
        <f>IF(OR($F5200&lt;Lower_Limit,$F5200&gt;Upper_Limit),TRUE,IF($F5200&gt;Upper_percentile,"P99",IF($F5200&lt;Lower_percentile,"P01","")))</f>
        <v/>
      </c>
      <c r="H5200" s="44">
        <f>SUMIFS('Sample - Superstore'!S:S,'Sample - Superstore'!$V:$V,$A5200,'Sample - Superstore'!$N:$N,$B5200)</f>
        <v>8</v>
      </c>
      <c r="I5200" s="45">
        <f>SUMIFS('Sample - Superstore'!T:T,'Sample - Superstore'!$V:$V,$A5200,'Sample - Superstore'!$N:$N,$B5200)</f>
        <v>0.8</v>
      </c>
      <c r="J5200" s="42">
        <f>SUMIFS('Sample - Superstore'!U:U,'Sample - Superstore'!$V:$V,$A5200,'Sample - Superstore'!$N:$N,$B5200)</f>
        <v>4.082757531</v>
      </c>
      <c r="N5200" s="40"/>
    </row>
    <row r="5201">
      <c r="A5201" s="41" t="s">
        <v>8643</v>
      </c>
      <c r="B5201" s="36" t="s">
        <v>3858</v>
      </c>
      <c r="C5201" s="36" t="s">
        <v>35</v>
      </c>
      <c r="D5201" s="36" t="s">
        <v>121</v>
      </c>
      <c r="E5201" s="36" t="s">
        <v>3859</v>
      </c>
      <c r="F5201" s="42">
        <f>SUMIFS('Sample - Superstore'!R:R,'Sample - Superstore'!$V:$V,$A5201,'Sample - Superstore'!$N:$N,$B5201)</f>
        <v>12.5365037</v>
      </c>
      <c r="G5201" s="43" t="str">
        <f>IF(OR($F5201&lt;Lower_Limit,$F5201&gt;Upper_Limit),TRUE,IF($F5201&gt;Upper_percentile,"P99",IF($F5201&lt;Lower_percentile,"P01","")))</f>
        <v/>
      </c>
      <c r="H5201" s="44">
        <f>SUMIFS('Sample - Superstore'!S:S,'Sample - Superstore'!$V:$V,$A5201,'Sample - Superstore'!$N:$N,$B5201)</f>
        <v>3</v>
      </c>
      <c r="I5201" s="45">
        <f>SUMIFS('Sample - Superstore'!T:T,'Sample - Superstore'!$V:$V,$A5201,'Sample - Superstore'!$N:$N,$B5201)</f>
        <v>0.6</v>
      </c>
      <c r="J5201" s="42">
        <f>SUMIFS('Sample - Superstore'!U:U,'Sample - Superstore'!$V:$V,$A5201,'Sample - Superstore'!$N:$N,$B5201)</f>
        <v>-7.521902222</v>
      </c>
      <c r="N5201" s="40"/>
    </row>
    <row r="5202">
      <c r="A5202" s="41" t="s">
        <v>8643</v>
      </c>
      <c r="B5202" s="36" t="s">
        <v>5430</v>
      </c>
      <c r="C5202" s="36" t="s">
        <v>51</v>
      </c>
      <c r="D5202" s="36" t="s">
        <v>52</v>
      </c>
      <c r="E5202" s="36" t="s">
        <v>5431</v>
      </c>
      <c r="F5202" s="42">
        <f>SUMIFS('Sample - Superstore'!R:R,'Sample - Superstore'!$V:$V,$A5202,'Sample - Superstore'!$N:$N,$B5202)</f>
        <v>35.17659259</v>
      </c>
      <c r="G5202" s="43" t="str">
        <f>IF(OR($F5202&lt;Lower_Limit,$F5202&gt;Upper_Limit),TRUE,IF($F5202&gt;Upper_percentile,"P99",IF($F5202&lt;Lower_percentile,"P01","")))</f>
        <v/>
      </c>
      <c r="H5202" s="44">
        <f>SUMIFS('Sample - Superstore'!S:S,'Sample - Superstore'!$V:$V,$A5202,'Sample - Superstore'!$N:$N,$B5202)</f>
        <v>3</v>
      </c>
      <c r="I5202" s="45">
        <f>SUMIFS('Sample - Superstore'!T:T,'Sample - Superstore'!$V:$V,$A5202,'Sample - Superstore'!$N:$N,$B5202)</f>
        <v>0.2</v>
      </c>
      <c r="J5202" s="42">
        <f>SUMIFS('Sample - Superstore'!U:U,'Sample - Superstore'!$V:$V,$A5202,'Sample - Superstore'!$N:$N,$B5202)</f>
        <v>3.517659259</v>
      </c>
      <c r="N5202" s="40"/>
    </row>
    <row r="5203">
      <c r="A5203" s="41" t="s">
        <v>8643</v>
      </c>
      <c r="B5203" s="36" t="s">
        <v>2227</v>
      </c>
      <c r="C5203" s="36" t="s">
        <v>39</v>
      </c>
      <c r="D5203" s="36" t="s">
        <v>40</v>
      </c>
      <c r="E5203" s="36" t="s">
        <v>2228</v>
      </c>
      <c r="F5203" s="42">
        <f>SUMIFS('Sample - Superstore'!R:R,'Sample - Superstore'!$V:$V,$A5203,'Sample - Superstore'!$N:$N,$B5203)</f>
        <v>444.768</v>
      </c>
      <c r="G5203" s="43" t="str">
        <f>IF(OR($F5203&lt;Lower_Limit,$F5203&gt;Upper_Limit),TRUE,IF($F5203&gt;Upper_percentile,"P99",IF($F5203&lt;Lower_percentile,"P01","")))</f>
        <v/>
      </c>
      <c r="H5203" s="44">
        <f>SUMIFS('Sample - Superstore'!S:S,'Sample - Superstore'!$V:$V,$A5203,'Sample - Superstore'!$N:$N,$B5203)</f>
        <v>4</v>
      </c>
      <c r="I5203" s="45">
        <f>SUMIFS('Sample - Superstore'!T:T,'Sample - Superstore'!$V:$V,$A5203,'Sample - Superstore'!$N:$N,$B5203)</f>
        <v>0.2</v>
      </c>
      <c r="J5203" s="42">
        <f>SUMIFS('Sample - Superstore'!U:U,'Sample - Superstore'!$V:$V,$A5203,'Sample - Superstore'!$N:$N,$B5203)</f>
        <v>44.4768</v>
      </c>
      <c r="N5203" s="40"/>
    </row>
    <row r="5204">
      <c r="A5204" s="41" t="s">
        <v>8643</v>
      </c>
      <c r="B5204" s="36" t="s">
        <v>479</v>
      </c>
      <c r="C5204" s="36" t="s">
        <v>51</v>
      </c>
      <c r="D5204" s="36" t="s">
        <v>52</v>
      </c>
      <c r="E5204" s="36" t="s">
        <v>480</v>
      </c>
      <c r="F5204" s="42">
        <f>SUMIFS('Sample - Superstore'!R:R,'Sample - Superstore'!$V:$V,$A5204,'Sample - Superstore'!$N:$N,$B5204)</f>
        <v>65.84617305</v>
      </c>
      <c r="G5204" s="43" t="str">
        <f>IF(OR($F5204&lt;Lower_Limit,$F5204&gt;Upper_Limit),TRUE,IF($F5204&gt;Upper_percentile,"P99",IF($F5204&lt;Lower_percentile,"P01","")))</f>
        <v/>
      </c>
      <c r="H5204" s="44">
        <f>SUMIFS('Sample - Superstore'!S:S,'Sample - Superstore'!$V:$V,$A5204,'Sample - Superstore'!$N:$N,$B5204)</f>
        <v>1</v>
      </c>
      <c r="I5204" s="45">
        <f>SUMIFS('Sample - Superstore'!T:T,'Sample - Superstore'!$V:$V,$A5204,'Sample - Superstore'!$N:$N,$B5204)</f>
        <v>0.2</v>
      </c>
      <c r="J5204" s="42">
        <f>SUMIFS('Sample - Superstore'!U:U,'Sample - Superstore'!$V:$V,$A5204,'Sample - Superstore'!$N:$N,$B5204)</f>
        <v>-13.16923461</v>
      </c>
      <c r="N5204" s="40"/>
    </row>
    <row r="5205">
      <c r="A5205" s="41" t="s">
        <v>8643</v>
      </c>
      <c r="B5205" s="36" t="s">
        <v>696</v>
      </c>
      <c r="C5205" s="36" t="s">
        <v>51</v>
      </c>
      <c r="D5205" s="36" t="s">
        <v>205</v>
      </c>
      <c r="E5205" s="36" t="s">
        <v>697</v>
      </c>
      <c r="F5205" s="42">
        <f>SUMIFS('Sample - Superstore'!R:R,'Sample - Superstore'!$V:$V,$A5205,'Sample - Superstore'!$N:$N,$B5205)</f>
        <v>101.8909713</v>
      </c>
      <c r="G5205" s="43" t="str">
        <f>IF(OR($F5205&lt;Lower_Limit,$F5205&gt;Upper_Limit),TRUE,IF($F5205&gt;Upper_percentile,"P99",IF($F5205&lt;Lower_percentile,"P01","")))</f>
        <v/>
      </c>
      <c r="H5205" s="44">
        <f>SUMIFS('Sample - Superstore'!S:S,'Sample - Superstore'!$V:$V,$A5205,'Sample - Superstore'!$N:$N,$B5205)</f>
        <v>3</v>
      </c>
      <c r="I5205" s="45">
        <f>SUMIFS('Sample - Superstore'!T:T,'Sample - Superstore'!$V:$V,$A5205,'Sample - Superstore'!$N:$N,$B5205)</f>
        <v>0.2</v>
      </c>
      <c r="J5205" s="42">
        <f>SUMIFS('Sample - Superstore'!U:U,'Sample - Superstore'!$V:$V,$A5205,'Sample - Superstore'!$N:$N,$B5205)</f>
        <v>38.20911423</v>
      </c>
      <c r="N5205" s="40"/>
    </row>
    <row r="5206">
      <c r="A5206" s="41" t="s">
        <v>8643</v>
      </c>
      <c r="B5206" s="36" t="s">
        <v>1329</v>
      </c>
      <c r="C5206" s="36" t="s">
        <v>35</v>
      </c>
      <c r="D5206" s="36" t="s">
        <v>263</v>
      </c>
      <c r="E5206" s="36" t="s">
        <v>1330</v>
      </c>
      <c r="F5206" s="42">
        <f>SUMIFS('Sample - Superstore'!R:R,'Sample - Superstore'!$V:$V,$A5206,'Sample - Superstore'!$N:$N,$B5206)</f>
        <v>1127.278074</v>
      </c>
      <c r="G5206" s="43" t="str">
        <f>IF(OR($F5206&lt;Lower_Limit,$F5206&gt;Upper_Limit),TRUE,IF($F5206&gt;Upper_percentile,"P99",IF($F5206&lt;Lower_percentile,"P01","")))</f>
        <v/>
      </c>
      <c r="H5206" s="44">
        <f>SUMIFS('Sample - Superstore'!S:S,'Sample - Superstore'!$V:$V,$A5206,'Sample - Superstore'!$N:$N,$B5206)</f>
        <v>3</v>
      </c>
      <c r="I5206" s="45">
        <f>SUMIFS('Sample - Superstore'!T:T,'Sample - Superstore'!$V:$V,$A5206,'Sample - Superstore'!$N:$N,$B5206)</f>
        <v>0</v>
      </c>
      <c r="J5206" s="42">
        <f>SUMIFS('Sample - Superstore'!U:U,'Sample - Superstore'!$V:$V,$A5206,'Sample - Superstore'!$N:$N,$B5206)</f>
        <v>293.0922993</v>
      </c>
      <c r="N5206" s="40"/>
    </row>
    <row r="5207">
      <c r="A5207" s="41" t="s">
        <v>8643</v>
      </c>
      <c r="B5207" s="36" t="s">
        <v>4907</v>
      </c>
      <c r="C5207" s="36" t="s">
        <v>51</v>
      </c>
      <c r="D5207" s="36" t="s">
        <v>76</v>
      </c>
      <c r="E5207" s="36" t="s">
        <v>4908</v>
      </c>
      <c r="F5207" s="42">
        <f>SUMIFS('Sample - Superstore'!R:R,'Sample - Superstore'!$V:$V,$A5207,'Sample - Superstore'!$N:$N,$B5207)</f>
        <v>53.64301235</v>
      </c>
      <c r="G5207" s="43" t="str">
        <f>IF(OR($F5207&lt;Lower_Limit,$F5207&gt;Upper_Limit),TRUE,IF($F5207&gt;Upper_percentile,"P99",IF($F5207&lt;Lower_percentile,"P01","")))</f>
        <v/>
      </c>
      <c r="H5207" s="44">
        <f>SUMIFS('Sample - Superstore'!S:S,'Sample - Superstore'!$V:$V,$A5207,'Sample - Superstore'!$N:$N,$B5207)</f>
        <v>2</v>
      </c>
      <c r="I5207" s="45">
        <f>SUMIFS('Sample - Superstore'!T:T,'Sample - Superstore'!$V:$V,$A5207,'Sample - Superstore'!$N:$N,$B5207)</f>
        <v>0</v>
      </c>
      <c r="J5207" s="42">
        <f>SUMIFS('Sample - Superstore'!U:U,'Sample - Superstore'!$V:$V,$A5207,'Sample - Superstore'!$N:$N,$B5207)</f>
        <v>25.2122158</v>
      </c>
      <c r="N5207" s="40"/>
    </row>
    <row r="5208">
      <c r="A5208" s="41" t="s">
        <v>8643</v>
      </c>
      <c r="B5208" s="36" t="s">
        <v>2293</v>
      </c>
      <c r="C5208" s="36" t="s">
        <v>51</v>
      </c>
      <c r="D5208" s="36" t="s">
        <v>124</v>
      </c>
      <c r="E5208" s="36" t="s">
        <v>2294</v>
      </c>
      <c r="F5208" s="42">
        <f>SUMIFS('Sample - Superstore'!R:R,'Sample - Superstore'!$V:$V,$A5208,'Sample - Superstore'!$N:$N,$B5208)</f>
        <v>16.736</v>
      </c>
      <c r="G5208" s="43" t="str">
        <f>IF(OR($F5208&lt;Lower_Limit,$F5208&gt;Upper_Limit),TRUE,IF($F5208&gt;Upper_percentile,"P99",IF($F5208&lt;Lower_percentile,"P01","")))</f>
        <v/>
      </c>
      <c r="H5208" s="44">
        <f>SUMIFS('Sample - Superstore'!S:S,'Sample - Superstore'!$V:$V,$A5208,'Sample - Superstore'!$N:$N,$B5208)</f>
        <v>2</v>
      </c>
      <c r="I5208" s="45">
        <f>SUMIFS('Sample - Superstore'!T:T,'Sample - Superstore'!$V:$V,$A5208,'Sample - Superstore'!$N:$N,$B5208)</f>
        <v>0</v>
      </c>
      <c r="J5208" s="42">
        <f>SUMIFS('Sample - Superstore'!U:U,'Sample - Superstore'!$V:$V,$A5208,'Sample - Superstore'!$N:$N,$B5208)</f>
        <v>8.03328</v>
      </c>
      <c r="N5208" s="40"/>
    </row>
    <row r="5209">
      <c r="A5209" s="41" t="s">
        <v>8643</v>
      </c>
      <c r="B5209" s="36" t="s">
        <v>2323</v>
      </c>
      <c r="C5209" s="36" t="s">
        <v>51</v>
      </c>
      <c r="D5209" s="36" t="s">
        <v>124</v>
      </c>
      <c r="E5209" s="36" t="s">
        <v>2324</v>
      </c>
      <c r="F5209" s="42">
        <f>SUMIFS('Sample - Superstore'!R:R,'Sample - Superstore'!$V:$V,$A5209,'Sample - Superstore'!$N:$N,$B5209)</f>
        <v>43.19592593</v>
      </c>
      <c r="G5209" s="43" t="str">
        <f>IF(OR($F5209&lt;Lower_Limit,$F5209&gt;Upper_Limit),TRUE,IF($F5209&gt;Upper_percentile,"P99",IF($F5209&lt;Lower_percentile,"P01","")))</f>
        <v/>
      </c>
      <c r="H5209" s="44">
        <f>SUMIFS('Sample - Superstore'!S:S,'Sample - Superstore'!$V:$V,$A5209,'Sample - Superstore'!$N:$N,$B5209)</f>
        <v>5</v>
      </c>
      <c r="I5209" s="45">
        <f>SUMIFS('Sample - Superstore'!T:T,'Sample - Superstore'!$V:$V,$A5209,'Sample - Superstore'!$N:$N,$B5209)</f>
        <v>0</v>
      </c>
      <c r="J5209" s="42">
        <f>SUMIFS('Sample - Superstore'!U:U,'Sample - Superstore'!$V:$V,$A5209,'Sample - Superstore'!$N:$N,$B5209)</f>
        <v>19.87012593</v>
      </c>
      <c r="N5209" s="40"/>
    </row>
    <row r="5210">
      <c r="A5210" s="41" t="s">
        <v>8643</v>
      </c>
      <c r="B5210" s="36" t="s">
        <v>5526</v>
      </c>
      <c r="C5210" s="36" t="s">
        <v>51</v>
      </c>
      <c r="D5210" s="36" t="s">
        <v>93</v>
      </c>
      <c r="E5210" s="36" t="s">
        <v>5527</v>
      </c>
      <c r="F5210" s="42">
        <f>SUMIFS('Sample - Superstore'!R:R,'Sample - Superstore'!$V:$V,$A5210,'Sample - Superstore'!$N:$N,$B5210)</f>
        <v>4.64363465</v>
      </c>
      <c r="G5210" s="43" t="str">
        <f>IF(OR($F5210&lt;Lower_Limit,$F5210&gt;Upper_Limit),TRUE,IF($F5210&gt;Upper_percentile,"P99",IF($F5210&lt;Lower_percentile,"P01","")))</f>
        <v/>
      </c>
      <c r="H5210" s="44">
        <f>SUMIFS('Sample - Superstore'!S:S,'Sample - Superstore'!$V:$V,$A5210,'Sample - Superstore'!$N:$N,$B5210)</f>
        <v>1</v>
      </c>
      <c r="I5210" s="45">
        <f>SUMIFS('Sample - Superstore'!T:T,'Sample - Superstore'!$V:$V,$A5210,'Sample - Superstore'!$N:$N,$B5210)</f>
        <v>0.2</v>
      </c>
      <c r="J5210" s="42">
        <f>SUMIFS('Sample - Superstore'!U:U,'Sample - Superstore'!$V:$V,$A5210,'Sample - Superstore'!$N:$N,$B5210)</f>
        <v>0.7545906307</v>
      </c>
      <c r="N5210" s="40"/>
    </row>
    <row r="5211">
      <c r="A5211" s="41" t="s">
        <v>8643</v>
      </c>
      <c r="B5211" s="36" t="s">
        <v>6601</v>
      </c>
      <c r="C5211" s="36" t="s">
        <v>39</v>
      </c>
      <c r="D5211" s="36" t="s">
        <v>61</v>
      </c>
      <c r="E5211" s="36" t="s">
        <v>6602</v>
      </c>
      <c r="F5211" s="42">
        <f>SUMIFS('Sample - Superstore'!R:R,'Sample - Superstore'!$V:$V,$A5211,'Sample - Superstore'!$N:$N,$B5211)</f>
        <v>135.4376296</v>
      </c>
      <c r="G5211" s="43" t="str">
        <f>IF(OR($F5211&lt;Lower_Limit,$F5211&gt;Upper_Limit),TRUE,IF($F5211&gt;Upper_percentile,"P99",IF($F5211&lt;Lower_percentile,"P01","")))</f>
        <v/>
      </c>
      <c r="H5211" s="44">
        <f>SUMIFS('Sample - Superstore'!S:S,'Sample - Superstore'!$V:$V,$A5211,'Sample - Superstore'!$N:$N,$B5211)</f>
        <v>6</v>
      </c>
      <c r="I5211" s="45">
        <f>SUMIFS('Sample - Superstore'!T:T,'Sample - Superstore'!$V:$V,$A5211,'Sample - Superstore'!$N:$N,$B5211)</f>
        <v>0</v>
      </c>
      <c r="J5211" s="42">
        <f>SUMIFS('Sample - Superstore'!U:U,'Sample - Superstore'!$V:$V,$A5211,'Sample - Superstore'!$N:$N,$B5211)</f>
        <v>54.17505185</v>
      </c>
      <c r="N5211" s="40"/>
    </row>
    <row r="5212">
      <c r="A5212" s="41" t="s">
        <v>8643</v>
      </c>
      <c r="B5212" s="36" t="s">
        <v>2260</v>
      </c>
      <c r="C5212" s="36" t="s">
        <v>51</v>
      </c>
      <c r="D5212" s="36" t="s">
        <v>93</v>
      </c>
      <c r="E5212" s="36" t="s">
        <v>2261</v>
      </c>
      <c r="F5212" s="42">
        <f>SUMIFS('Sample - Superstore'!R:R,'Sample - Superstore'!$V:$V,$A5212,'Sample - Superstore'!$N:$N,$B5212)</f>
        <v>44.81012346</v>
      </c>
      <c r="G5212" s="43" t="str">
        <f>IF(OR($F5212&lt;Lower_Limit,$F5212&gt;Upper_Limit),TRUE,IF($F5212&gt;Upper_percentile,"P99",IF($F5212&lt;Lower_percentile,"P01","")))</f>
        <v/>
      </c>
      <c r="H5212" s="44">
        <f>SUMIFS('Sample - Superstore'!S:S,'Sample - Superstore'!$V:$V,$A5212,'Sample - Superstore'!$N:$N,$B5212)</f>
        <v>5</v>
      </c>
      <c r="I5212" s="45">
        <f>SUMIFS('Sample - Superstore'!T:T,'Sample - Superstore'!$V:$V,$A5212,'Sample - Superstore'!$N:$N,$B5212)</f>
        <v>0</v>
      </c>
      <c r="J5212" s="42">
        <f>SUMIFS('Sample - Superstore'!U:U,'Sample - Superstore'!$V:$V,$A5212,'Sample - Superstore'!$N:$N,$B5212)</f>
        <v>16.13164444</v>
      </c>
      <c r="N5212" s="40"/>
    </row>
    <row r="5213">
      <c r="A5213" s="41" t="s">
        <v>8643</v>
      </c>
      <c r="B5213" s="36" t="s">
        <v>4843</v>
      </c>
      <c r="C5213" s="36" t="s">
        <v>51</v>
      </c>
      <c r="D5213" s="36" t="s">
        <v>76</v>
      </c>
      <c r="E5213" s="36" t="s">
        <v>4844</v>
      </c>
      <c r="F5213" s="42">
        <f>SUMIFS('Sample - Superstore'!R:R,'Sample - Superstore'!$V:$V,$A5213,'Sample - Superstore'!$N:$N,$B5213)</f>
        <v>43.54459259</v>
      </c>
      <c r="G5213" s="43" t="str">
        <f>IF(OR($F5213&lt;Lower_Limit,$F5213&gt;Upper_Limit),TRUE,IF($F5213&gt;Upper_percentile,"P99",IF($F5213&lt;Lower_percentile,"P01","")))</f>
        <v/>
      </c>
      <c r="H5213" s="44">
        <f>SUMIFS('Sample - Superstore'!S:S,'Sample - Superstore'!$V:$V,$A5213,'Sample - Superstore'!$N:$N,$B5213)</f>
        <v>4</v>
      </c>
      <c r="I5213" s="45">
        <f>SUMIFS('Sample - Superstore'!T:T,'Sample - Superstore'!$V:$V,$A5213,'Sample - Superstore'!$N:$N,$B5213)</f>
        <v>0</v>
      </c>
      <c r="J5213" s="42">
        <f>SUMIFS('Sample - Superstore'!U:U,'Sample - Superstore'!$V:$V,$A5213,'Sample - Superstore'!$N:$N,$B5213)</f>
        <v>20.03051259</v>
      </c>
      <c r="N5213" s="40"/>
    </row>
    <row r="5214">
      <c r="A5214" s="41" t="s">
        <v>8643</v>
      </c>
      <c r="B5214" s="36" t="s">
        <v>2460</v>
      </c>
      <c r="C5214" s="36" t="s">
        <v>51</v>
      </c>
      <c r="D5214" s="36" t="s">
        <v>124</v>
      </c>
      <c r="E5214" s="36" t="s">
        <v>404</v>
      </c>
      <c r="F5214" s="42">
        <f>SUMIFS('Sample - Superstore'!R:R,'Sample - Superstore'!$V:$V,$A5214,'Sample - Superstore'!$N:$N,$B5214)</f>
        <v>19.29288889</v>
      </c>
      <c r="G5214" s="43" t="str">
        <f>IF(OR($F5214&lt;Lower_Limit,$F5214&gt;Upper_Limit),TRUE,IF($F5214&gt;Upper_percentile,"P99",IF($F5214&lt;Lower_percentile,"P01","")))</f>
        <v/>
      </c>
      <c r="H5214" s="44">
        <f>SUMIFS('Sample - Superstore'!S:S,'Sample - Superstore'!$V:$V,$A5214,'Sample - Superstore'!$N:$N,$B5214)</f>
        <v>3</v>
      </c>
      <c r="I5214" s="45">
        <f>SUMIFS('Sample - Superstore'!T:T,'Sample - Superstore'!$V:$V,$A5214,'Sample - Superstore'!$N:$N,$B5214)</f>
        <v>0</v>
      </c>
      <c r="J5214" s="42">
        <f>SUMIFS('Sample - Superstore'!U:U,'Sample - Superstore'!$V:$V,$A5214,'Sample - Superstore'!$N:$N,$B5214)</f>
        <v>9.067657778</v>
      </c>
      <c r="N5214" s="40"/>
    </row>
    <row r="5215">
      <c r="A5215" s="41" t="s">
        <v>8643</v>
      </c>
      <c r="B5215" s="36" t="s">
        <v>3017</v>
      </c>
      <c r="C5215" s="36" t="s">
        <v>51</v>
      </c>
      <c r="D5215" s="36" t="s">
        <v>124</v>
      </c>
      <c r="E5215" s="36" t="s">
        <v>3018</v>
      </c>
      <c r="F5215" s="42">
        <f>SUMIFS('Sample - Superstore'!R:R,'Sample - Superstore'!$V:$V,$A5215,'Sample - Superstore'!$N:$N,$B5215)</f>
        <v>20.64106667</v>
      </c>
      <c r="G5215" s="43" t="str">
        <f>IF(OR($F5215&lt;Lower_Limit,$F5215&gt;Upper_Limit),TRUE,IF($F5215&gt;Upper_percentile,"P99",IF($F5215&lt;Lower_percentile,"P01","")))</f>
        <v/>
      </c>
      <c r="H5215" s="44">
        <f>SUMIFS('Sample - Superstore'!S:S,'Sample - Superstore'!$V:$V,$A5215,'Sample - Superstore'!$N:$N,$B5215)</f>
        <v>2</v>
      </c>
      <c r="I5215" s="45">
        <f>SUMIFS('Sample - Superstore'!T:T,'Sample - Superstore'!$V:$V,$A5215,'Sample - Superstore'!$N:$N,$B5215)</f>
        <v>0.2</v>
      </c>
      <c r="J5215" s="42">
        <f>SUMIFS('Sample - Superstore'!U:U,'Sample - Superstore'!$V:$V,$A5215,'Sample - Superstore'!$N:$N,$B5215)</f>
        <v>6.450333333</v>
      </c>
      <c r="N5215" s="40"/>
    </row>
    <row r="5216">
      <c r="A5216" s="41" t="s">
        <v>8643</v>
      </c>
      <c r="B5216" s="36" t="s">
        <v>2475</v>
      </c>
      <c r="C5216" s="36" t="s">
        <v>51</v>
      </c>
      <c r="D5216" s="36" t="s">
        <v>93</v>
      </c>
      <c r="E5216" s="36" t="s">
        <v>2476</v>
      </c>
      <c r="F5216" s="42">
        <f>SUMIFS('Sample - Superstore'!R:R,'Sample - Superstore'!$V:$V,$A5216,'Sample - Superstore'!$N:$N,$B5216)</f>
        <v>11.16</v>
      </c>
      <c r="G5216" s="43" t="str">
        <f>IF(OR($F5216&lt;Lower_Limit,$F5216&gt;Upper_Limit),TRUE,IF($F5216&gt;Upper_percentile,"P99",IF($F5216&lt;Lower_percentile,"P01","")))</f>
        <v/>
      </c>
      <c r="H5216" s="44">
        <f>SUMIFS('Sample - Superstore'!S:S,'Sample - Superstore'!$V:$V,$A5216,'Sample - Superstore'!$N:$N,$B5216)</f>
        <v>2</v>
      </c>
      <c r="I5216" s="45">
        <f>SUMIFS('Sample - Superstore'!T:T,'Sample - Superstore'!$V:$V,$A5216,'Sample - Superstore'!$N:$N,$B5216)</f>
        <v>0</v>
      </c>
      <c r="J5216" s="42">
        <f>SUMIFS('Sample - Superstore'!U:U,'Sample - Superstore'!$V:$V,$A5216,'Sample - Superstore'!$N:$N,$B5216)</f>
        <v>2.79</v>
      </c>
      <c r="N5216" s="40"/>
    </row>
    <row r="5217">
      <c r="A5217" s="41" t="s">
        <v>8643</v>
      </c>
      <c r="B5217" s="36" t="s">
        <v>1914</v>
      </c>
      <c r="C5217" s="36" t="s">
        <v>35</v>
      </c>
      <c r="D5217" s="36" t="s">
        <v>73</v>
      </c>
      <c r="E5217" s="36" t="s">
        <v>1915</v>
      </c>
      <c r="F5217" s="42">
        <f>SUMIFS('Sample - Superstore'!R:R,'Sample - Superstore'!$V:$V,$A5217,'Sample - Superstore'!$N:$N,$B5217)</f>
        <v>896.328</v>
      </c>
      <c r="G5217" s="43" t="str">
        <f>IF(OR($F5217&lt;Lower_Limit,$F5217&gt;Upper_Limit),TRUE,IF($F5217&gt;Upper_percentile,"P99",IF($F5217&lt;Lower_percentile,"P01","")))</f>
        <v/>
      </c>
      <c r="H5217" s="44">
        <f>SUMIFS('Sample - Superstore'!S:S,'Sample - Superstore'!$V:$V,$A5217,'Sample - Superstore'!$N:$N,$B5217)</f>
        <v>9</v>
      </c>
      <c r="I5217" s="45">
        <f>SUMIFS('Sample - Superstore'!T:T,'Sample - Superstore'!$V:$V,$A5217,'Sample - Superstore'!$N:$N,$B5217)</f>
        <v>0.2</v>
      </c>
      <c r="J5217" s="42">
        <f>SUMIFS('Sample - Superstore'!U:U,'Sample - Superstore'!$V:$V,$A5217,'Sample - Superstore'!$N:$N,$B5217)</f>
        <v>22.4082</v>
      </c>
      <c r="N5217" s="40"/>
    </row>
    <row r="5218">
      <c r="A5218" s="41" t="s">
        <v>8643</v>
      </c>
      <c r="B5218" s="36" t="s">
        <v>2727</v>
      </c>
      <c r="C5218" s="36" t="s">
        <v>51</v>
      </c>
      <c r="D5218" s="36" t="s">
        <v>283</v>
      </c>
      <c r="E5218" s="36" t="s">
        <v>2728</v>
      </c>
      <c r="F5218" s="42">
        <f>SUMIFS('Sample - Superstore'!R:R,'Sample - Superstore'!$V:$V,$A5218,'Sample - Superstore'!$N:$N,$B5218)</f>
        <v>189</v>
      </c>
      <c r="G5218" s="43" t="str">
        <f>IF(OR($F5218&lt;Lower_Limit,$F5218&gt;Upper_Limit),TRUE,IF($F5218&gt;Upper_percentile,"P99",IF($F5218&lt;Lower_percentile,"P01","")))</f>
        <v/>
      </c>
      <c r="H5218" s="44">
        <f>SUMIFS('Sample - Superstore'!S:S,'Sample - Superstore'!$V:$V,$A5218,'Sample - Superstore'!$N:$N,$B5218)</f>
        <v>1</v>
      </c>
      <c r="I5218" s="45">
        <f>SUMIFS('Sample - Superstore'!T:T,'Sample - Superstore'!$V:$V,$A5218,'Sample - Superstore'!$N:$N,$B5218)</f>
        <v>0</v>
      </c>
      <c r="J5218" s="42">
        <f>SUMIFS('Sample - Superstore'!U:U,'Sample - Superstore'!$V:$V,$A5218,'Sample - Superstore'!$N:$N,$B5218)</f>
        <v>68.04</v>
      </c>
      <c r="N5218" s="40"/>
    </row>
    <row r="5219">
      <c r="A5219" s="41" t="s">
        <v>8643</v>
      </c>
      <c r="B5219" s="36" t="s">
        <v>2791</v>
      </c>
      <c r="C5219" s="36" t="s">
        <v>51</v>
      </c>
      <c r="D5219" s="36" t="s">
        <v>124</v>
      </c>
      <c r="E5219" s="36" t="s">
        <v>2792</v>
      </c>
      <c r="F5219" s="42">
        <f>SUMIFS('Sample - Superstore'!R:R,'Sample - Superstore'!$V:$V,$A5219,'Sample - Superstore'!$N:$N,$B5219)</f>
        <v>185.7696</v>
      </c>
      <c r="G5219" s="43" t="str">
        <f>IF(OR($F5219&lt;Lower_Limit,$F5219&gt;Upper_Limit),TRUE,IF($F5219&gt;Upper_percentile,"P99",IF($F5219&lt;Lower_percentile,"P01","")))</f>
        <v/>
      </c>
      <c r="H5219" s="44">
        <f>SUMIFS('Sample - Superstore'!S:S,'Sample - Superstore'!$V:$V,$A5219,'Sample - Superstore'!$N:$N,$B5219)</f>
        <v>9</v>
      </c>
      <c r="I5219" s="45">
        <f>SUMIFS('Sample - Superstore'!T:T,'Sample - Superstore'!$V:$V,$A5219,'Sample - Superstore'!$N:$N,$B5219)</f>
        <v>0.2</v>
      </c>
      <c r="J5219" s="42">
        <f>SUMIFS('Sample - Superstore'!U:U,'Sample - Superstore'!$V:$V,$A5219,'Sample - Superstore'!$N:$N,$B5219)</f>
        <v>62.69724</v>
      </c>
      <c r="N5219" s="40"/>
    </row>
    <row r="5220">
      <c r="A5220" s="41" t="s">
        <v>8643</v>
      </c>
      <c r="B5220" s="36" t="s">
        <v>4766</v>
      </c>
      <c r="C5220" s="36" t="s">
        <v>51</v>
      </c>
      <c r="D5220" s="36" t="s">
        <v>124</v>
      </c>
      <c r="E5220" s="36" t="s">
        <v>4767</v>
      </c>
      <c r="F5220" s="42">
        <f>SUMIFS('Sample - Superstore'!R:R,'Sample - Superstore'!$V:$V,$A5220,'Sample - Superstore'!$N:$N,$B5220)</f>
        <v>419.4</v>
      </c>
      <c r="G5220" s="43" t="str">
        <f>IF(OR($F5220&lt;Lower_Limit,$F5220&gt;Upper_Limit),TRUE,IF($F5220&gt;Upper_percentile,"P99",IF($F5220&lt;Lower_percentile,"P01","")))</f>
        <v/>
      </c>
      <c r="H5220" s="44">
        <f>SUMIFS('Sample - Superstore'!S:S,'Sample - Superstore'!$V:$V,$A5220,'Sample - Superstore'!$N:$N,$B5220)</f>
        <v>5</v>
      </c>
      <c r="I5220" s="45">
        <f>SUMIFS('Sample - Superstore'!T:T,'Sample - Superstore'!$V:$V,$A5220,'Sample - Superstore'!$N:$N,$B5220)</f>
        <v>0.2</v>
      </c>
      <c r="J5220" s="42">
        <f>SUMIFS('Sample - Superstore'!U:U,'Sample - Superstore'!$V:$V,$A5220,'Sample - Superstore'!$N:$N,$B5220)</f>
        <v>146.79</v>
      </c>
      <c r="N5220" s="40"/>
    </row>
    <row r="5221">
      <c r="A5221" s="41" t="s">
        <v>8643</v>
      </c>
      <c r="B5221" s="36" t="s">
        <v>2140</v>
      </c>
      <c r="C5221" s="36" t="s">
        <v>51</v>
      </c>
      <c r="D5221" s="36" t="s">
        <v>76</v>
      </c>
      <c r="E5221" s="36" t="s">
        <v>2141</v>
      </c>
      <c r="F5221" s="42">
        <f>SUMIFS('Sample - Superstore'!R:R,'Sample - Superstore'!$V:$V,$A5221,'Sample - Superstore'!$N:$N,$B5221)</f>
        <v>13.005</v>
      </c>
      <c r="G5221" s="43" t="str">
        <f>IF(OR($F5221&lt;Lower_Limit,$F5221&gt;Upper_Limit),TRUE,IF($F5221&gt;Upper_percentile,"P99",IF($F5221&lt;Lower_percentile,"P01","")))</f>
        <v/>
      </c>
      <c r="H5221" s="44">
        <f>SUMIFS('Sample - Superstore'!S:S,'Sample - Superstore'!$V:$V,$A5221,'Sample - Superstore'!$N:$N,$B5221)</f>
        <v>3</v>
      </c>
      <c r="I5221" s="45">
        <f>SUMIFS('Sample - Superstore'!T:T,'Sample - Superstore'!$V:$V,$A5221,'Sample - Superstore'!$N:$N,$B5221)</f>
        <v>0.7</v>
      </c>
      <c r="J5221" s="42">
        <f>SUMIFS('Sample - Superstore'!U:U,'Sample - Superstore'!$V:$V,$A5221,'Sample - Superstore'!$N:$N,$B5221)</f>
        <v>-9.9705</v>
      </c>
      <c r="N5221" s="40"/>
    </row>
    <row r="5222">
      <c r="A5222" s="41" t="s">
        <v>8643</v>
      </c>
      <c r="B5222" s="36" t="s">
        <v>6826</v>
      </c>
      <c r="C5222" s="36" t="s">
        <v>35</v>
      </c>
      <c r="D5222" s="36" t="s">
        <v>36</v>
      </c>
      <c r="E5222" s="36" t="s">
        <v>6827</v>
      </c>
      <c r="F5222" s="42">
        <f>SUMIFS('Sample - Superstore'!R:R,'Sample - Superstore'!$V:$V,$A5222,'Sample - Superstore'!$N:$N,$B5222)</f>
        <v>148.257</v>
      </c>
      <c r="G5222" s="43" t="str">
        <f>IF(OR($F5222&lt;Lower_Limit,$F5222&gt;Upper_Limit),TRUE,IF($F5222&gt;Upper_percentile,"P99",IF($F5222&lt;Lower_percentile,"P01","")))</f>
        <v/>
      </c>
      <c r="H5222" s="44">
        <f>SUMIFS('Sample - Superstore'!S:S,'Sample - Superstore'!$V:$V,$A5222,'Sample - Superstore'!$N:$N,$B5222)</f>
        <v>3</v>
      </c>
      <c r="I5222" s="45">
        <f>SUMIFS('Sample - Superstore'!T:T,'Sample - Superstore'!$V:$V,$A5222,'Sample - Superstore'!$N:$N,$B5222)</f>
        <v>0.15</v>
      </c>
      <c r="J5222" s="42">
        <f>SUMIFS('Sample - Superstore'!U:U,'Sample - Superstore'!$V:$V,$A5222,'Sample - Superstore'!$N:$N,$B5222)</f>
        <v>15.6978</v>
      </c>
      <c r="N5222" s="40"/>
    </row>
    <row r="5223">
      <c r="A5223" s="41" t="s">
        <v>8643</v>
      </c>
      <c r="B5223" s="36" t="s">
        <v>139</v>
      </c>
      <c r="C5223" s="36" t="s">
        <v>51</v>
      </c>
      <c r="D5223" s="36" t="s">
        <v>76</v>
      </c>
      <c r="E5223" s="36" t="s">
        <v>140</v>
      </c>
      <c r="F5223" s="42">
        <f>SUMIFS('Sample - Superstore'!R:R,'Sample - Superstore'!$V:$V,$A5223,'Sample - Superstore'!$N:$N,$B5223)</f>
        <v>17.64989217</v>
      </c>
      <c r="G5223" s="43" t="str">
        <f>IF(OR($F5223&lt;Lower_Limit,$F5223&gt;Upper_Limit),TRUE,IF($F5223&gt;Upper_percentile,"P99",IF($F5223&lt;Lower_percentile,"P01","")))</f>
        <v/>
      </c>
      <c r="H5223" s="44">
        <f>SUMIFS('Sample - Superstore'!S:S,'Sample - Superstore'!$V:$V,$A5223,'Sample - Superstore'!$N:$N,$B5223)</f>
        <v>2</v>
      </c>
      <c r="I5223" s="45">
        <f>SUMIFS('Sample - Superstore'!T:T,'Sample - Superstore'!$V:$V,$A5223,'Sample - Superstore'!$N:$N,$B5223)</f>
        <v>0</v>
      </c>
      <c r="J5223" s="42">
        <f>SUMIFS('Sample - Superstore'!U:U,'Sample - Superstore'!$V:$V,$A5223,'Sample - Superstore'!$N:$N,$B5223)</f>
        <v>8.118950396</v>
      </c>
      <c r="N5223" s="40"/>
    </row>
    <row r="5224">
      <c r="A5224" s="41" t="s">
        <v>8643</v>
      </c>
      <c r="B5224" s="36" t="s">
        <v>3782</v>
      </c>
      <c r="C5224" s="36" t="s">
        <v>51</v>
      </c>
      <c r="D5224" s="36" t="s">
        <v>283</v>
      </c>
      <c r="E5224" s="36" t="s">
        <v>3783</v>
      </c>
      <c r="F5224" s="42">
        <f>SUMIFS('Sample - Superstore'!R:R,'Sample - Superstore'!$V:$V,$A5224,'Sample - Superstore'!$N:$N,$B5224)</f>
        <v>129.5835798</v>
      </c>
      <c r="G5224" s="43" t="str">
        <f>IF(OR($F5224&lt;Lower_Limit,$F5224&gt;Upper_Limit),TRUE,IF($F5224&gt;Upper_percentile,"P99",IF($F5224&lt;Lower_percentile,"P01","")))</f>
        <v/>
      </c>
      <c r="H5224" s="44">
        <f>SUMIFS('Sample - Superstore'!S:S,'Sample - Superstore'!$V:$V,$A5224,'Sample - Superstore'!$N:$N,$B5224)</f>
        <v>5</v>
      </c>
      <c r="I5224" s="45">
        <f>SUMIFS('Sample - Superstore'!T:T,'Sample - Superstore'!$V:$V,$A5224,'Sample - Superstore'!$N:$N,$B5224)</f>
        <v>0</v>
      </c>
      <c r="J5224" s="42">
        <f>SUMIFS('Sample - Superstore'!U:U,'Sample - Superstore'!$V:$V,$A5224,'Sample - Superstore'!$N:$N,$B5224)</f>
        <v>37.57923815</v>
      </c>
      <c r="N5224" s="40"/>
    </row>
    <row r="5225">
      <c r="A5225" s="41" t="s">
        <v>8643</v>
      </c>
      <c r="B5225" s="36" t="s">
        <v>4313</v>
      </c>
      <c r="C5225" s="36" t="s">
        <v>51</v>
      </c>
      <c r="D5225" s="36" t="s">
        <v>52</v>
      </c>
      <c r="E5225" s="36" t="s">
        <v>4314</v>
      </c>
      <c r="F5225" s="42">
        <f>SUMIFS('Sample - Superstore'!R:R,'Sample - Superstore'!$V:$V,$A5225,'Sample - Superstore'!$N:$N,$B5225)</f>
        <v>9.129616553</v>
      </c>
      <c r="G5225" s="43" t="str">
        <f>IF(OR($F5225&lt;Lower_Limit,$F5225&gt;Upper_Limit),TRUE,IF($F5225&gt;Upper_percentile,"P99",IF($F5225&lt;Lower_percentile,"P01","")))</f>
        <v/>
      </c>
      <c r="H5225" s="44">
        <f>SUMIFS('Sample - Superstore'!S:S,'Sample - Superstore'!$V:$V,$A5225,'Sample - Superstore'!$N:$N,$B5225)</f>
        <v>1</v>
      </c>
      <c r="I5225" s="45">
        <f>SUMIFS('Sample - Superstore'!T:T,'Sample - Superstore'!$V:$V,$A5225,'Sample - Superstore'!$N:$N,$B5225)</f>
        <v>0</v>
      </c>
      <c r="J5225" s="42">
        <f>SUMIFS('Sample - Superstore'!U:U,'Sample - Superstore'!$V:$V,$A5225,'Sample - Superstore'!$N:$N,$B5225)</f>
        <v>0.3651846621</v>
      </c>
      <c r="N5225" s="40"/>
    </row>
    <row r="5226">
      <c r="A5226" s="41" t="s">
        <v>8643</v>
      </c>
      <c r="B5226" s="36" t="s">
        <v>6512</v>
      </c>
      <c r="C5226" s="36" t="s">
        <v>51</v>
      </c>
      <c r="D5226" s="36" t="s">
        <v>297</v>
      </c>
      <c r="E5226" s="36" t="s">
        <v>6513</v>
      </c>
      <c r="F5226" s="42">
        <f>SUMIFS('Sample - Superstore'!R:R,'Sample - Superstore'!$V:$V,$A5226,'Sample - Superstore'!$N:$N,$B5226)</f>
        <v>3.474053479</v>
      </c>
      <c r="G5226" s="43" t="str">
        <f>IF(OR($F5226&lt;Lower_Limit,$F5226&gt;Upper_Limit),TRUE,IF($F5226&gt;Upper_percentile,"P99",IF($F5226&lt;Lower_percentile,"P01","")))</f>
        <v/>
      </c>
      <c r="H5226" s="44">
        <f>SUMIFS('Sample - Superstore'!S:S,'Sample - Superstore'!$V:$V,$A5226,'Sample - Superstore'!$N:$N,$B5226)</f>
        <v>2</v>
      </c>
      <c r="I5226" s="45">
        <f>SUMIFS('Sample - Superstore'!T:T,'Sample - Superstore'!$V:$V,$A5226,'Sample - Superstore'!$N:$N,$B5226)</f>
        <v>0</v>
      </c>
      <c r="J5226" s="42">
        <f>SUMIFS('Sample - Superstore'!U:U,'Sample - Superstore'!$V:$V,$A5226,'Sample - Superstore'!$N:$N,$B5226)</f>
        <v>1.5980646</v>
      </c>
      <c r="N5226" s="40"/>
    </row>
    <row r="5227">
      <c r="A5227" s="41" t="s">
        <v>8643</v>
      </c>
      <c r="B5227" s="36" t="s">
        <v>2377</v>
      </c>
      <c r="C5227" s="36" t="s">
        <v>39</v>
      </c>
      <c r="D5227" s="36" t="s">
        <v>85</v>
      </c>
      <c r="E5227" s="36" t="s">
        <v>2378</v>
      </c>
      <c r="F5227" s="42">
        <f>SUMIFS('Sample - Superstore'!R:R,'Sample - Superstore'!$V:$V,$A5227,'Sample - Superstore'!$N:$N,$B5227)</f>
        <v>844.3367645</v>
      </c>
      <c r="G5227" s="43" t="str">
        <f>IF(OR($F5227&lt;Lower_Limit,$F5227&gt;Upper_Limit),TRUE,IF($F5227&gt;Upper_percentile,"P99",IF($F5227&lt;Lower_percentile,"P01","")))</f>
        <v/>
      </c>
      <c r="H5227" s="44">
        <f>SUMIFS('Sample - Superstore'!S:S,'Sample - Superstore'!$V:$V,$A5227,'Sample - Superstore'!$N:$N,$B5227)</f>
        <v>2</v>
      </c>
      <c r="I5227" s="45">
        <f>SUMIFS('Sample - Superstore'!T:T,'Sample - Superstore'!$V:$V,$A5227,'Sample - Superstore'!$N:$N,$B5227)</f>
        <v>0</v>
      </c>
      <c r="J5227" s="42">
        <f>SUMIFS('Sample - Superstore'!U:U,'Sample - Superstore'!$V:$V,$A5227,'Sample - Superstore'!$N:$N,$B5227)</f>
        <v>379.951544</v>
      </c>
      <c r="N5227" s="40"/>
    </row>
    <row r="5228">
      <c r="A5228" s="41" t="s">
        <v>8643</v>
      </c>
      <c r="B5228" s="36" t="s">
        <v>3196</v>
      </c>
      <c r="C5228" s="36" t="s">
        <v>51</v>
      </c>
      <c r="D5228" s="36" t="s">
        <v>76</v>
      </c>
      <c r="E5228" s="36" t="s">
        <v>3197</v>
      </c>
      <c r="F5228" s="42">
        <f>SUMIFS('Sample - Superstore'!R:R,'Sample - Superstore'!$V:$V,$A5228,'Sample - Superstore'!$N:$N,$B5228)</f>
        <v>23.73406936</v>
      </c>
      <c r="G5228" s="43" t="str">
        <f>IF(OR($F5228&lt;Lower_Limit,$F5228&gt;Upper_Limit),TRUE,IF($F5228&gt;Upper_percentile,"P99",IF($F5228&lt;Lower_percentile,"P01","")))</f>
        <v/>
      </c>
      <c r="H5228" s="44">
        <f>SUMIFS('Sample - Superstore'!S:S,'Sample - Superstore'!$V:$V,$A5228,'Sample - Superstore'!$N:$N,$B5228)</f>
        <v>10</v>
      </c>
      <c r="I5228" s="45">
        <f>SUMIFS('Sample - Superstore'!T:T,'Sample - Superstore'!$V:$V,$A5228,'Sample - Superstore'!$N:$N,$B5228)</f>
        <v>1.5</v>
      </c>
      <c r="J5228" s="42">
        <f>SUMIFS('Sample - Superstore'!U:U,'Sample - Superstore'!$V:$V,$A5228,'Sample - Superstore'!$N:$N,$B5228)</f>
        <v>-20.96861482</v>
      </c>
      <c r="N5228" s="40"/>
    </row>
    <row r="5229">
      <c r="A5229" s="41" t="s">
        <v>8643</v>
      </c>
      <c r="B5229" s="36" t="s">
        <v>3589</v>
      </c>
      <c r="C5229" s="36" t="s">
        <v>51</v>
      </c>
      <c r="D5229" s="36" t="s">
        <v>76</v>
      </c>
      <c r="E5229" s="36" t="s">
        <v>3590</v>
      </c>
      <c r="F5229" s="42">
        <f>SUMIFS('Sample - Superstore'!R:R,'Sample - Superstore'!$V:$V,$A5229,'Sample - Superstore'!$N:$N,$B5229)</f>
        <v>70.89555556</v>
      </c>
      <c r="G5229" s="43" t="str">
        <f>IF(OR($F5229&lt;Lower_Limit,$F5229&gt;Upper_Limit),TRUE,IF($F5229&gt;Upper_percentile,"P99",IF($F5229&lt;Lower_percentile,"P01","")))</f>
        <v/>
      </c>
      <c r="H5229" s="44">
        <f>SUMIFS('Sample - Superstore'!S:S,'Sample - Superstore'!$V:$V,$A5229,'Sample - Superstore'!$N:$N,$B5229)</f>
        <v>5</v>
      </c>
      <c r="I5229" s="45">
        <f>SUMIFS('Sample - Superstore'!T:T,'Sample - Superstore'!$V:$V,$A5229,'Sample - Superstore'!$N:$N,$B5229)</f>
        <v>0</v>
      </c>
      <c r="J5229" s="42">
        <f>SUMIFS('Sample - Superstore'!U:U,'Sample - Superstore'!$V:$V,$A5229,'Sample - Superstore'!$N:$N,$B5229)</f>
        <v>34.73882222</v>
      </c>
      <c r="N5229" s="40"/>
    </row>
    <row r="5230">
      <c r="A5230" s="41" t="s">
        <v>8643</v>
      </c>
      <c r="B5230" s="36" t="s">
        <v>6058</v>
      </c>
      <c r="C5230" s="36" t="s">
        <v>51</v>
      </c>
      <c r="D5230" s="36" t="s">
        <v>76</v>
      </c>
      <c r="E5230" s="36" t="s">
        <v>6059</v>
      </c>
      <c r="F5230" s="42">
        <f>SUMIFS('Sample - Superstore'!R:R,'Sample - Superstore'!$V:$V,$A5230,'Sample - Superstore'!$N:$N,$B5230)</f>
        <v>19.936</v>
      </c>
      <c r="G5230" s="43" t="str">
        <f>IF(OR($F5230&lt;Lower_Limit,$F5230&gt;Upper_Limit),TRUE,IF($F5230&gt;Upper_percentile,"P99",IF($F5230&lt;Lower_percentile,"P01","")))</f>
        <v/>
      </c>
      <c r="H5230" s="44">
        <f>SUMIFS('Sample - Superstore'!S:S,'Sample - Superstore'!$V:$V,$A5230,'Sample - Superstore'!$N:$N,$B5230)</f>
        <v>4</v>
      </c>
      <c r="I5230" s="45">
        <f>SUMIFS('Sample - Superstore'!T:T,'Sample - Superstore'!$V:$V,$A5230,'Sample - Superstore'!$N:$N,$B5230)</f>
        <v>0.2</v>
      </c>
      <c r="J5230" s="42">
        <f>SUMIFS('Sample - Superstore'!U:U,'Sample - Superstore'!$V:$V,$A5230,'Sample - Superstore'!$N:$N,$B5230)</f>
        <v>7.2268</v>
      </c>
      <c r="N5230" s="40"/>
    </row>
    <row r="5231">
      <c r="A5231" s="41" t="s">
        <v>8643</v>
      </c>
      <c r="B5231" s="36" t="s">
        <v>3889</v>
      </c>
      <c r="C5231" s="36" t="s">
        <v>51</v>
      </c>
      <c r="D5231" s="36" t="s">
        <v>76</v>
      </c>
      <c r="E5231" s="36" t="s">
        <v>3890</v>
      </c>
      <c r="F5231" s="42">
        <f>SUMIFS('Sample - Superstore'!R:R,'Sample - Superstore'!$V:$V,$A5231,'Sample - Superstore'!$N:$N,$B5231)</f>
        <v>118.757679</v>
      </c>
      <c r="G5231" s="43" t="str">
        <f>IF(OR($F5231&lt;Lower_Limit,$F5231&gt;Upper_Limit),TRUE,IF($F5231&gt;Upper_percentile,"P99",IF($F5231&lt;Lower_percentile,"P01","")))</f>
        <v/>
      </c>
      <c r="H5231" s="44">
        <f>SUMIFS('Sample - Superstore'!S:S,'Sample - Superstore'!$V:$V,$A5231,'Sample - Superstore'!$N:$N,$B5231)</f>
        <v>7</v>
      </c>
      <c r="I5231" s="45">
        <f>SUMIFS('Sample - Superstore'!T:T,'Sample - Superstore'!$V:$V,$A5231,'Sample - Superstore'!$N:$N,$B5231)</f>
        <v>1</v>
      </c>
      <c r="J5231" s="42">
        <f>SUMIFS('Sample - Superstore'!U:U,'Sample - Superstore'!$V:$V,$A5231,'Sample - Superstore'!$N:$N,$B5231)</f>
        <v>-62.15468642</v>
      </c>
      <c r="N5231" s="40"/>
    </row>
    <row r="5232">
      <c r="A5232" s="41" t="s">
        <v>8643</v>
      </c>
      <c r="B5232" s="36" t="s">
        <v>3297</v>
      </c>
      <c r="C5232" s="36" t="s">
        <v>39</v>
      </c>
      <c r="D5232" s="36" t="s">
        <v>61</v>
      </c>
      <c r="E5232" s="36" t="s">
        <v>3298</v>
      </c>
      <c r="F5232" s="42">
        <f>SUMIFS('Sample - Superstore'!R:R,'Sample - Superstore'!$V:$V,$A5232,'Sample - Superstore'!$N:$N,$B5232)</f>
        <v>67.80957735</v>
      </c>
      <c r="G5232" s="43" t="str">
        <f>IF(OR($F5232&lt;Lower_Limit,$F5232&gt;Upper_Limit),TRUE,IF($F5232&gt;Upper_percentile,"P99",IF($F5232&lt;Lower_percentile,"P01","")))</f>
        <v/>
      </c>
      <c r="H5232" s="44">
        <f>SUMIFS('Sample - Superstore'!S:S,'Sample - Superstore'!$V:$V,$A5232,'Sample - Superstore'!$N:$N,$B5232)</f>
        <v>5</v>
      </c>
      <c r="I5232" s="45">
        <f>SUMIFS('Sample - Superstore'!T:T,'Sample - Superstore'!$V:$V,$A5232,'Sample - Superstore'!$N:$N,$B5232)</f>
        <v>0.2</v>
      </c>
      <c r="J5232" s="42">
        <f>SUMIFS('Sample - Superstore'!U:U,'Sample - Superstore'!$V:$V,$A5232,'Sample - Superstore'!$N:$N,$B5232)</f>
        <v>22.61227657</v>
      </c>
      <c r="N5232" s="40"/>
    </row>
    <row r="5233">
      <c r="A5233" s="41" t="s">
        <v>8643</v>
      </c>
      <c r="B5233" s="36" t="s">
        <v>1002</v>
      </c>
      <c r="C5233" s="36" t="s">
        <v>51</v>
      </c>
      <c r="D5233" s="36" t="s">
        <v>76</v>
      </c>
      <c r="E5233" s="36" t="s">
        <v>1003</v>
      </c>
      <c r="F5233" s="42">
        <f>SUMIFS('Sample - Superstore'!R:R,'Sample - Superstore'!$V:$V,$A5233,'Sample - Superstore'!$N:$N,$B5233)</f>
        <v>44.56604938</v>
      </c>
      <c r="G5233" s="43" t="str">
        <f>IF(OR($F5233&lt;Lower_Limit,$F5233&gt;Upper_Limit),TRUE,IF($F5233&gt;Upper_percentile,"P99",IF($F5233&lt;Lower_percentile,"P01","")))</f>
        <v/>
      </c>
      <c r="H5233" s="44">
        <f>SUMIFS('Sample - Superstore'!S:S,'Sample - Superstore'!$V:$V,$A5233,'Sample - Superstore'!$N:$N,$B5233)</f>
        <v>3</v>
      </c>
      <c r="I5233" s="45">
        <f>SUMIFS('Sample - Superstore'!T:T,'Sample - Superstore'!$V:$V,$A5233,'Sample - Superstore'!$N:$N,$B5233)</f>
        <v>0</v>
      </c>
      <c r="J5233" s="42">
        <f>SUMIFS('Sample - Superstore'!U:U,'Sample - Superstore'!$V:$V,$A5233,'Sample - Superstore'!$N:$N,$B5233)</f>
        <v>20.05472222</v>
      </c>
      <c r="N5233" s="40"/>
    </row>
    <row r="5234">
      <c r="A5234" s="41" t="s">
        <v>8643</v>
      </c>
      <c r="B5234" s="36" t="s">
        <v>396</v>
      </c>
      <c r="C5234" s="36" t="s">
        <v>35</v>
      </c>
      <c r="D5234" s="36" t="s">
        <v>73</v>
      </c>
      <c r="E5234" s="36" t="s">
        <v>397</v>
      </c>
      <c r="F5234" s="42">
        <f>SUMIFS('Sample - Superstore'!R:R,'Sample - Superstore'!$V:$V,$A5234,'Sample - Superstore'!$N:$N,$B5234)</f>
        <v>1669.6</v>
      </c>
      <c r="G5234" s="43" t="str">
        <f>IF(OR($F5234&lt;Lower_Limit,$F5234&gt;Upper_Limit),TRUE,IF($F5234&gt;Upper_percentile,"P99",IF($F5234&lt;Lower_percentile,"P01","")))</f>
        <v/>
      </c>
      <c r="H5234" s="44">
        <f>SUMIFS('Sample - Superstore'!S:S,'Sample - Superstore'!$V:$V,$A5234,'Sample - Superstore'!$N:$N,$B5234)</f>
        <v>4</v>
      </c>
      <c r="I5234" s="45">
        <f>SUMIFS('Sample - Superstore'!T:T,'Sample - Superstore'!$V:$V,$A5234,'Sample - Superstore'!$N:$N,$B5234)</f>
        <v>0</v>
      </c>
      <c r="J5234" s="42">
        <f>SUMIFS('Sample - Superstore'!U:U,'Sample - Superstore'!$V:$V,$A5234,'Sample - Superstore'!$N:$N,$B5234)</f>
        <v>116.872</v>
      </c>
      <c r="N5234" s="40"/>
    </row>
    <row r="5235">
      <c r="A5235" s="41" t="s">
        <v>8643</v>
      </c>
      <c r="B5235" s="36" t="s">
        <v>2913</v>
      </c>
      <c r="C5235" s="36" t="s">
        <v>51</v>
      </c>
      <c r="D5235" s="36" t="s">
        <v>124</v>
      </c>
      <c r="E5235" s="36" t="s">
        <v>2914</v>
      </c>
      <c r="F5235" s="42">
        <f>SUMIFS('Sample - Superstore'!R:R,'Sample - Superstore'!$V:$V,$A5235,'Sample - Superstore'!$N:$N,$B5235)</f>
        <v>18.35386688</v>
      </c>
      <c r="G5235" s="43" t="str">
        <f>IF(OR($F5235&lt;Lower_Limit,$F5235&gt;Upper_Limit),TRUE,IF($F5235&gt;Upper_percentile,"P99",IF($F5235&lt;Lower_percentile,"P01","")))</f>
        <v/>
      </c>
      <c r="H5235" s="44">
        <f>SUMIFS('Sample - Superstore'!S:S,'Sample - Superstore'!$V:$V,$A5235,'Sample - Superstore'!$N:$N,$B5235)</f>
        <v>2</v>
      </c>
      <c r="I5235" s="45">
        <f>SUMIFS('Sample - Superstore'!T:T,'Sample - Superstore'!$V:$V,$A5235,'Sample - Superstore'!$N:$N,$B5235)</f>
        <v>0.2</v>
      </c>
      <c r="J5235" s="42">
        <f>SUMIFS('Sample - Superstore'!U:U,'Sample - Superstore'!$V:$V,$A5235,'Sample - Superstore'!$N:$N,$B5235)</f>
        <v>6.423853408</v>
      </c>
      <c r="N5235" s="40"/>
    </row>
    <row r="5236">
      <c r="A5236" s="41" t="s">
        <v>8643</v>
      </c>
      <c r="B5236" s="36" t="s">
        <v>1100</v>
      </c>
      <c r="C5236" s="36" t="s">
        <v>35</v>
      </c>
      <c r="D5236" s="36" t="s">
        <v>121</v>
      </c>
      <c r="E5236" s="36" t="s">
        <v>1101</v>
      </c>
      <c r="F5236" s="42">
        <f>SUMIFS('Sample - Superstore'!R:R,'Sample - Superstore'!$V:$V,$A5236,'Sample - Superstore'!$N:$N,$B5236)</f>
        <v>650.7610805</v>
      </c>
      <c r="G5236" s="43" t="str">
        <f>IF(OR($F5236&lt;Lower_Limit,$F5236&gt;Upper_Limit),TRUE,IF($F5236&gt;Upper_percentile,"P99",IF($F5236&lt;Lower_percentile,"P01","")))</f>
        <v/>
      </c>
      <c r="H5236" s="44">
        <f>SUMIFS('Sample - Superstore'!S:S,'Sample - Superstore'!$V:$V,$A5236,'Sample - Superstore'!$N:$N,$B5236)</f>
        <v>3</v>
      </c>
      <c r="I5236" s="45">
        <f>SUMIFS('Sample - Superstore'!T:T,'Sample - Superstore'!$V:$V,$A5236,'Sample - Superstore'!$N:$N,$B5236)</f>
        <v>0.8</v>
      </c>
      <c r="J5236" s="42">
        <f>SUMIFS('Sample - Superstore'!U:U,'Sample - Superstore'!$V:$V,$A5236,'Sample - Superstore'!$N:$N,$B5236)</f>
        <v>-44.08910826</v>
      </c>
      <c r="N5236" s="40"/>
    </row>
    <row r="5237">
      <c r="A5237" s="41" t="s">
        <v>8643</v>
      </c>
      <c r="B5237" s="36" t="s">
        <v>3519</v>
      </c>
      <c r="C5237" s="36" t="s">
        <v>51</v>
      </c>
      <c r="D5237" s="36" t="s">
        <v>205</v>
      </c>
      <c r="E5237" s="36" t="s">
        <v>3520</v>
      </c>
      <c r="F5237" s="42">
        <f>SUMIFS('Sample - Superstore'!R:R,'Sample - Superstore'!$V:$V,$A5237,'Sample - Superstore'!$N:$N,$B5237)</f>
        <v>19.22482584</v>
      </c>
      <c r="G5237" s="43" t="str">
        <f>IF(OR($F5237&lt;Lower_Limit,$F5237&gt;Upper_Limit),TRUE,IF($F5237&gt;Upper_percentile,"P99",IF($F5237&lt;Lower_percentile,"P01","")))</f>
        <v/>
      </c>
      <c r="H5237" s="44">
        <f>SUMIFS('Sample - Superstore'!S:S,'Sample - Superstore'!$V:$V,$A5237,'Sample - Superstore'!$N:$N,$B5237)</f>
        <v>3</v>
      </c>
      <c r="I5237" s="45">
        <f>SUMIFS('Sample - Superstore'!T:T,'Sample - Superstore'!$V:$V,$A5237,'Sample - Superstore'!$N:$N,$B5237)</f>
        <v>0</v>
      </c>
      <c r="J5237" s="42">
        <f>SUMIFS('Sample - Superstore'!U:U,'Sample - Superstore'!$V:$V,$A5237,'Sample - Superstore'!$N:$N,$B5237)</f>
        <v>9.035668145</v>
      </c>
      <c r="N5237" s="40"/>
    </row>
    <row r="5238">
      <c r="A5238" s="41" t="s">
        <v>8643</v>
      </c>
      <c r="B5238" s="36" t="s">
        <v>3277</v>
      </c>
      <c r="C5238" s="36" t="s">
        <v>51</v>
      </c>
      <c r="D5238" s="36" t="s">
        <v>283</v>
      </c>
      <c r="E5238" s="36" t="s">
        <v>3278</v>
      </c>
      <c r="F5238" s="42">
        <f>SUMIFS('Sample - Superstore'!R:R,'Sample - Superstore'!$V:$V,$A5238,'Sample - Superstore'!$N:$N,$B5238)</f>
        <v>755.5214936</v>
      </c>
      <c r="G5238" s="43" t="str">
        <f>IF(OR($F5238&lt;Lower_Limit,$F5238&gt;Upper_Limit),TRUE,IF($F5238&gt;Upper_percentile,"P99",IF($F5238&lt;Lower_percentile,"P01","")))</f>
        <v/>
      </c>
      <c r="H5238" s="44">
        <f>SUMIFS('Sample - Superstore'!S:S,'Sample - Superstore'!$V:$V,$A5238,'Sample - Superstore'!$N:$N,$B5238)</f>
        <v>7</v>
      </c>
      <c r="I5238" s="45">
        <f>SUMIFS('Sample - Superstore'!T:T,'Sample - Superstore'!$V:$V,$A5238,'Sample - Superstore'!$N:$N,$B5238)</f>
        <v>0</v>
      </c>
      <c r="J5238" s="42">
        <f>SUMIFS('Sample - Superstore'!U:U,'Sample - Superstore'!$V:$V,$A5238,'Sample - Superstore'!$N:$N,$B5238)</f>
        <v>219.1012332</v>
      </c>
      <c r="N5238" s="40"/>
    </row>
    <row r="5239">
      <c r="A5239" s="41" t="s">
        <v>8643</v>
      </c>
      <c r="B5239" s="36" t="s">
        <v>1967</v>
      </c>
      <c r="C5239" s="36" t="s">
        <v>35</v>
      </c>
      <c r="D5239" s="36" t="s">
        <v>121</v>
      </c>
      <c r="E5239" s="36" t="s">
        <v>1968</v>
      </c>
      <c r="F5239" s="42">
        <f>SUMIFS('Sample - Superstore'!R:R,'Sample - Superstore'!$V:$V,$A5239,'Sample - Superstore'!$N:$N,$B5239)</f>
        <v>32.12613982</v>
      </c>
      <c r="G5239" s="43" t="str">
        <f>IF(OR($F5239&lt;Lower_Limit,$F5239&gt;Upper_Limit),TRUE,IF($F5239&gt;Upper_percentile,"P99",IF($F5239&lt;Lower_percentile,"P01","")))</f>
        <v/>
      </c>
      <c r="H5239" s="44">
        <f>SUMIFS('Sample - Superstore'!S:S,'Sample - Superstore'!$V:$V,$A5239,'Sample - Superstore'!$N:$N,$B5239)</f>
        <v>5</v>
      </c>
      <c r="I5239" s="45">
        <f>SUMIFS('Sample - Superstore'!T:T,'Sample - Superstore'!$V:$V,$A5239,'Sample - Superstore'!$N:$N,$B5239)</f>
        <v>0.2</v>
      </c>
      <c r="J5239" s="42">
        <f>SUMIFS('Sample - Superstore'!U:U,'Sample - Superstore'!$V:$V,$A5239,'Sample - Superstore'!$N:$N,$B5239)</f>
        <v>12.52702713</v>
      </c>
      <c r="N5239" s="40"/>
    </row>
    <row r="5240">
      <c r="A5240" s="41" t="s">
        <v>8643</v>
      </c>
      <c r="B5240" s="36" t="s">
        <v>1948</v>
      </c>
      <c r="C5240" s="36" t="s">
        <v>39</v>
      </c>
      <c r="D5240" s="36" t="s">
        <v>61</v>
      </c>
      <c r="E5240" s="36" t="s">
        <v>1949</v>
      </c>
      <c r="F5240" s="42">
        <f>SUMIFS('Sample - Superstore'!R:R,'Sample - Superstore'!$V:$V,$A5240,'Sample - Superstore'!$N:$N,$B5240)</f>
        <v>99.8646716</v>
      </c>
      <c r="G5240" s="43" t="str">
        <f>IF(OR($F5240&lt;Lower_Limit,$F5240&gt;Upper_Limit),TRUE,IF($F5240&gt;Upper_percentile,"P99",IF($F5240&lt;Lower_percentile,"P01","")))</f>
        <v/>
      </c>
      <c r="H5240" s="44">
        <f>SUMIFS('Sample - Superstore'!S:S,'Sample - Superstore'!$V:$V,$A5240,'Sample - Superstore'!$N:$N,$B5240)</f>
        <v>6</v>
      </c>
      <c r="I5240" s="45">
        <f>SUMIFS('Sample - Superstore'!T:T,'Sample - Superstore'!$V:$V,$A5240,'Sample - Superstore'!$N:$N,$B5240)</f>
        <v>0.2</v>
      </c>
      <c r="J5240" s="42">
        <f>SUMIFS('Sample - Superstore'!U:U,'Sample - Superstore'!$V:$V,$A5240,'Sample - Superstore'!$N:$N,$B5240)</f>
        <v>-1.440083951</v>
      </c>
      <c r="N5240" s="40"/>
    </row>
    <row r="5241">
      <c r="A5241" s="41" t="s">
        <v>8643</v>
      </c>
      <c r="B5241" s="36" t="s">
        <v>1517</v>
      </c>
      <c r="C5241" s="36" t="s">
        <v>51</v>
      </c>
      <c r="D5241" s="36" t="s">
        <v>52</v>
      </c>
      <c r="E5241" s="36" t="s">
        <v>1518</v>
      </c>
      <c r="F5241" s="42">
        <f>SUMIFS('Sample - Superstore'!R:R,'Sample - Superstore'!$V:$V,$A5241,'Sample - Superstore'!$N:$N,$B5241)</f>
        <v>324.9</v>
      </c>
      <c r="G5241" s="43" t="str">
        <f>IF(OR($F5241&lt;Lower_Limit,$F5241&gt;Upper_Limit),TRUE,IF($F5241&gt;Upper_percentile,"P99",IF($F5241&lt;Lower_percentile,"P01","")))</f>
        <v/>
      </c>
      <c r="H5241" s="44">
        <f>SUMIFS('Sample - Superstore'!S:S,'Sample - Superstore'!$V:$V,$A5241,'Sample - Superstore'!$N:$N,$B5241)</f>
        <v>5</v>
      </c>
      <c r="I5241" s="45">
        <f>SUMIFS('Sample - Superstore'!T:T,'Sample - Superstore'!$V:$V,$A5241,'Sample - Superstore'!$N:$N,$B5241)</f>
        <v>0</v>
      </c>
      <c r="J5241" s="42">
        <f>SUMIFS('Sample - Superstore'!U:U,'Sample - Superstore'!$V:$V,$A5241,'Sample - Superstore'!$N:$N,$B5241)</f>
        <v>38.988</v>
      </c>
      <c r="N5241" s="40"/>
    </row>
    <row r="5242">
      <c r="A5242" s="41" t="s">
        <v>8643</v>
      </c>
      <c r="B5242" s="36" t="s">
        <v>6119</v>
      </c>
      <c r="C5242" s="36" t="s">
        <v>51</v>
      </c>
      <c r="D5242" s="36" t="s">
        <v>93</v>
      </c>
      <c r="E5242" s="36" t="s">
        <v>6120</v>
      </c>
      <c r="F5242" s="42">
        <f>SUMIFS('Sample - Superstore'!R:R,'Sample - Superstore'!$V:$V,$A5242,'Sample - Superstore'!$N:$N,$B5242)</f>
        <v>18.24</v>
      </c>
      <c r="G5242" s="43" t="str">
        <f>IF(OR($F5242&lt;Lower_Limit,$F5242&gt;Upper_Limit),TRUE,IF($F5242&gt;Upper_percentile,"P99",IF($F5242&lt;Lower_percentile,"P01","")))</f>
        <v/>
      </c>
      <c r="H5242" s="44">
        <f>SUMIFS('Sample - Superstore'!S:S,'Sample - Superstore'!$V:$V,$A5242,'Sample - Superstore'!$N:$N,$B5242)</f>
        <v>3</v>
      </c>
      <c r="I5242" s="45">
        <f>SUMIFS('Sample - Superstore'!T:T,'Sample - Superstore'!$V:$V,$A5242,'Sample - Superstore'!$N:$N,$B5242)</f>
        <v>0</v>
      </c>
      <c r="J5242" s="42">
        <f>SUMIFS('Sample - Superstore'!U:U,'Sample - Superstore'!$V:$V,$A5242,'Sample - Superstore'!$N:$N,$B5242)</f>
        <v>5.2896</v>
      </c>
      <c r="N5242" s="40"/>
    </row>
    <row r="5243">
      <c r="A5243" s="41" t="s">
        <v>8643</v>
      </c>
      <c r="B5243" s="36" t="s">
        <v>4653</v>
      </c>
      <c r="C5243" s="36" t="s">
        <v>39</v>
      </c>
      <c r="D5243" s="36" t="s">
        <v>61</v>
      </c>
      <c r="E5243" s="36" t="s">
        <v>4654</v>
      </c>
      <c r="F5243" s="42">
        <f>SUMIFS('Sample - Superstore'!R:R,'Sample - Superstore'!$V:$V,$A5243,'Sample - Superstore'!$N:$N,$B5243)</f>
        <v>363.6407728</v>
      </c>
      <c r="G5243" s="43" t="str">
        <f>IF(OR($F5243&lt;Lower_Limit,$F5243&gt;Upper_Limit),TRUE,IF($F5243&gt;Upper_percentile,"P99",IF($F5243&lt;Lower_percentile,"P01","")))</f>
        <v/>
      </c>
      <c r="H5243" s="44">
        <f>SUMIFS('Sample - Superstore'!S:S,'Sample - Superstore'!$V:$V,$A5243,'Sample - Superstore'!$N:$N,$B5243)</f>
        <v>3</v>
      </c>
      <c r="I5243" s="45">
        <f>SUMIFS('Sample - Superstore'!T:T,'Sample - Superstore'!$V:$V,$A5243,'Sample - Superstore'!$N:$N,$B5243)</f>
        <v>0</v>
      </c>
      <c r="J5243" s="42">
        <f>SUMIFS('Sample - Superstore'!U:U,'Sample - Superstore'!$V:$V,$A5243,'Sample - Superstore'!$N:$N,$B5243)</f>
        <v>156.3655323</v>
      </c>
      <c r="N5243" s="40"/>
    </row>
    <row r="5244">
      <c r="A5244" s="41" t="s">
        <v>8643</v>
      </c>
      <c r="B5244" s="36" t="s">
        <v>7309</v>
      </c>
      <c r="C5244" s="36" t="s">
        <v>51</v>
      </c>
      <c r="D5244" s="36" t="s">
        <v>76</v>
      </c>
      <c r="E5244" s="36" t="s">
        <v>7310</v>
      </c>
      <c r="F5244" s="42">
        <f>SUMIFS('Sample - Superstore'!R:R,'Sample - Superstore'!$V:$V,$A5244,'Sample - Superstore'!$N:$N,$B5244)</f>
        <v>27.85909439</v>
      </c>
      <c r="G5244" s="43" t="str">
        <f>IF(OR($F5244&lt;Lower_Limit,$F5244&gt;Upper_Limit),TRUE,IF($F5244&gt;Upper_percentile,"P99",IF($F5244&lt;Lower_percentile,"P01","")))</f>
        <v/>
      </c>
      <c r="H5244" s="44">
        <f>SUMIFS('Sample - Superstore'!S:S,'Sample - Superstore'!$V:$V,$A5244,'Sample - Superstore'!$N:$N,$B5244)</f>
        <v>8</v>
      </c>
      <c r="I5244" s="45">
        <f>SUMIFS('Sample - Superstore'!T:T,'Sample - Superstore'!$V:$V,$A5244,'Sample - Superstore'!$N:$N,$B5244)</f>
        <v>0</v>
      </c>
      <c r="J5244" s="42">
        <f>SUMIFS('Sample - Superstore'!U:U,'Sample - Superstore'!$V:$V,$A5244,'Sample - Superstore'!$N:$N,$B5244)</f>
        <v>13.37236531</v>
      </c>
      <c r="N5244" s="40"/>
    </row>
    <row r="5245">
      <c r="A5245" s="41" t="s">
        <v>8643</v>
      </c>
      <c r="B5245" s="36" t="s">
        <v>2429</v>
      </c>
      <c r="C5245" s="36" t="s">
        <v>39</v>
      </c>
      <c r="D5245" s="36" t="s">
        <v>40</v>
      </c>
      <c r="E5245" s="36" t="s">
        <v>2430</v>
      </c>
      <c r="F5245" s="42">
        <f>SUMIFS('Sample - Superstore'!R:R,'Sample - Superstore'!$V:$V,$A5245,'Sample - Superstore'!$N:$N,$B5245)</f>
        <v>95.84</v>
      </c>
      <c r="G5245" s="43" t="str">
        <f>IF(OR($F5245&lt;Lower_Limit,$F5245&gt;Upper_Limit),TRUE,IF($F5245&gt;Upper_percentile,"P99",IF($F5245&lt;Lower_percentile,"P01","")))</f>
        <v/>
      </c>
      <c r="H5245" s="44">
        <f>SUMIFS('Sample - Superstore'!S:S,'Sample - Superstore'!$V:$V,$A5245,'Sample - Superstore'!$N:$N,$B5245)</f>
        <v>4</v>
      </c>
      <c r="I5245" s="45">
        <f>SUMIFS('Sample - Superstore'!T:T,'Sample - Superstore'!$V:$V,$A5245,'Sample - Superstore'!$N:$N,$B5245)</f>
        <v>0.2</v>
      </c>
      <c r="J5245" s="42">
        <f>SUMIFS('Sample - Superstore'!U:U,'Sample - Superstore'!$V:$V,$A5245,'Sample - Superstore'!$N:$N,$B5245)</f>
        <v>34.742</v>
      </c>
      <c r="N5245" s="40"/>
    </row>
    <row r="5246">
      <c r="A5246" s="41" t="s">
        <v>8643</v>
      </c>
      <c r="B5246" s="36" t="s">
        <v>1139</v>
      </c>
      <c r="C5246" s="36" t="s">
        <v>51</v>
      </c>
      <c r="D5246" s="36" t="s">
        <v>124</v>
      </c>
      <c r="E5246" s="36" t="s">
        <v>1140</v>
      </c>
      <c r="F5246" s="42">
        <f>SUMIFS('Sample - Superstore'!R:R,'Sample - Superstore'!$V:$V,$A5246,'Sample - Superstore'!$N:$N,$B5246)</f>
        <v>12.96</v>
      </c>
      <c r="G5246" s="43" t="str">
        <f>IF(OR($F5246&lt;Lower_Limit,$F5246&gt;Upper_Limit),TRUE,IF($F5246&gt;Upper_percentile,"P99",IF($F5246&lt;Lower_percentile,"P01","")))</f>
        <v/>
      </c>
      <c r="H5246" s="44">
        <f>SUMIFS('Sample - Superstore'!S:S,'Sample - Superstore'!$V:$V,$A5246,'Sample - Superstore'!$N:$N,$B5246)</f>
        <v>2</v>
      </c>
      <c r="I5246" s="45">
        <f>SUMIFS('Sample - Superstore'!T:T,'Sample - Superstore'!$V:$V,$A5246,'Sample - Superstore'!$N:$N,$B5246)</f>
        <v>0</v>
      </c>
      <c r="J5246" s="42">
        <f>SUMIFS('Sample - Superstore'!U:U,'Sample - Superstore'!$V:$V,$A5246,'Sample - Superstore'!$N:$N,$B5246)</f>
        <v>6.2208</v>
      </c>
      <c r="N5246" s="40"/>
    </row>
    <row r="5247">
      <c r="A5247" s="41" t="s">
        <v>8643</v>
      </c>
      <c r="B5247" s="36" t="s">
        <v>2832</v>
      </c>
      <c r="C5247" s="36" t="s">
        <v>35</v>
      </c>
      <c r="D5247" s="36" t="s">
        <v>121</v>
      </c>
      <c r="E5247" s="36" t="s">
        <v>2833</v>
      </c>
      <c r="F5247" s="42">
        <f>SUMIFS('Sample - Superstore'!R:R,'Sample - Superstore'!$V:$V,$A5247,'Sample - Superstore'!$N:$N,$B5247)</f>
        <v>9.016500551</v>
      </c>
      <c r="G5247" s="43" t="str">
        <f>IF(OR($F5247&lt;Lower_Limit,$F5247&gt;Upper_Limit),TRUE,IF($F5247&gt;Upper_percentile,"P99",IF($F5247&lt;Lower_percentile,"P01","")))</f>
        <v/>
      </c>
      <c r="H5247" s="44">
        <f>SUMIFS('Sample - Superstore'!S:S,'Sample - Superstore'!$V:$V,$A5247,'Sample - Superstore'!$N:$N,$B5247)</f>
        <v>2</v>
      </c>
      <c r="I5247" s="45">
        <f>SUMIFS('Sample - Superstore'!T:T,'Sample - Superstore'!$V:$V,$A5247,'Sample - Superstore'!$N:$N,$B5247)</f>
        <v>0</v>
      </c>
      <c r="J5247" s="42">
        <f>SUMIFS('Sample - Superstore'!U:U,'Sample - Superstore'!$V:$V,$A5247,'Sample - Superstore'!$N:$N,$B5247)</f>
        <v>2.61478516</v>
      </c>
      <c r="N5247" s="40"/>
    </row>
    <row r="5248">
      <c r="A5248" s="41" t="s">
        <v>8643</v>
      </c>
      <c r="B5248" s="36" t="s">
        <v>363</v>
      </c>
      <c r="C5248" s="36" t="s">
        <v>51</v>
      </c>
      <c r="D5248" s="36" t="s">
        <v>76</v>
      </c>
      <c r="E5248" s="36" t="s">
        <v>364</v>
      </c>
      <c r="F5248" s="42">
        <f>SUMIFS('Sample - Superstore'!R:R,'Sample - Superstore'!$V:$V,$A5248,'Sample - Superstore'!$N:$N,$B5248)</f>
        <v>5.794001379</v>
      </c>
      <c r="G5248" s="43" t="str">
        <f>IF(OR($F5248&lt;Lower_Limit,$F5248&gt;Upper_Limit),TRUE,IF($F5248&gt;Upper_percentile,"P99",IF($F5248&lt;Lower_percentile,"P01","")))</f>
        <v/>
      </c>
      <c r="H5248" s="44">
        <f>SUMIFS('Sample - Superstore'!S:S,'Sample - Superstore'!$V:$V,$A5248,'Sample - Superstore'!$N:$N,$B5248)</f>
        <v>1</v>
      </c>
      <c r="I5248" s="45">
        <f>SUMIFS('Sample - Superstore'!T:T,'Sample - Superstore'!$V:$V,$A5248,'Sample - Superstore'!$N:$N,$B5248)</f>
        <v>0.7</v>
      </c>
      <c r="J5248" s="42">
        <f>SUMIFS('Sample - Superstore'!U:U,'Sample - Superstore'!$V:$V,$A5248,'Sample - Superstore'!$N:$N,$B5248)</f>
        <v>-4.442067724</v>
      </c>
      <c r="N5248" s="40"/>
    </row>
    <row r="5249">
      <c r="A5249" s="41" t="s">
        <v>8643</v>
      </c>
      <c r="B5249" s="36" t="s">
        <v>286</v>
      </c>
      <c r="C5249" s="36" t="s">
        <v>35</v>
      </c>
      <c r="D5249" s="36" t="s">
        <v>121</v>
      </c>
      <c r="E5249" s="36" t="s">
        <v>287</v>
      </c>
      <c r="F5249" s="42">
        <f>SUMIFS('Sample - Superstore'!R:R,'Sample - Superstore'!$V:$V,$A5249,'Sample - Superstore'!$N:$N,$B5249)</f>
        <v>155.6396582</v>
      </c>
      <c r="G5249" s="43" t="str">
        <f>IF(OR($F5249&lt;Lower_Limit,$F5249&gt;Upper_Limit),TRUE,IF($F5249&gt;Upper_percentile,"P99",IF($F5249&lt;Lower_percentile,"P01","")))</f>
        <v/>
      </c>
      <c r="H5249" s="44">
        <f>SUMIFS('Sample - Superstore'!S:S,'Sample - Superstore'!$V:$V,$A5249,'Sample - Superstore'!$N:$N,$B5249)</f>
        <v>5</v>
      </c>
      <c r="I5249" s="45">
        <f>SUMIFS('Sample - Superstore'!T:T,'Sample - Superstore'!$V:$V,$A5249,'Sample - Superstore'!$N:$N,$B5249)</f>
        <v>0.2</v>
      </c>
      <c r="J5249" s="42">
        <f>SUMIFS('Sample - Superstore'!U:U,'Sample - Superstore'!$V:$V,$A5249,'Sample - Superstore'!$N:$N,$B5249)</f>
        <v>27.23694018</v>
      </c>
      <c r="N5249" s="40"/>
    </row>
    <row r="5250">
      <c r="A5250" s="41" t="s">
        <v>8643</v>
      </c>
      <c r="B5250" s="36" t="s">
        <v>1660</v>
      </c>
      <c r="C5250" s="36" t="s">
        <v>51</v>
      </c>
      <c r="D5250" s="36" t="s">
        <v>76</v>
      </c>
      <c r="E5250" s="36" t="s">
        <v>1661</v>
      </c>
      <c r="F5250" s="42">
        <f>SUMIFS('Sample - Superstore'!R:R,'Sample - Superstore'!$V:$V,$A5250,'Sample - Superstore'!$N:$N,$B5250)</f>
        <v>41.36602211</v>
      </c>
      <c r="G5250" s="43" t="str">
        <f>IF(OR($F5250&lt;Lower_Limit,$F5250&gt;Upper_Limit),TRUE,IF($F5250&gt;Upper_percentile,"P99",IF($F5250&lt;Lower_percentile,"P01","")))</f>
        <v/>
      </c>
      <c r="H5250" s="44">
        <f>SUMIFS('Sample - Superstore'!S:S,'Sample - Superstore'!$V:$V,$A5250,'Sample - Superstore'!$N:$N,$B5250)</f>
        <v>4</v>
      </c>
      <c r="I5250" s="45">
        <f>SUMIFS('Sample - Superstore'!T:T,'Sample - Superstore'!$V:$V,$A5250,'Sample - Superstore'!$N:$N,$B5250)</f>
        <v>0.2</v>
      </c>
      <c r="J5250" s="42">
        <f>SUMIFS('Sample - Superstore'!U:U,'Sample - Superstore'!$V:$V,$A5250,'Sample - Superstore'!$N:$N,$B5250)</f>
        <v>13.96103246</v>
      </c>
      <c r="N5250" s="40"/>
    </row>
    <row r="5251">
      <c r="A5251" s="41" t="s">
        <v>8643</v>
      </c>
      <c r="B5251" s="36" t="s">
        <v>6433</v>
      </c>
      <c r="C5251" s="36" t="s">
        <v>39</v>
      </c>
      <c r="D5251" s="36" t="s">
        <v>61</v>
      </c>
      <c r="E5251" s="36" t="s">
        <v>6434</v>
      </c>
      <c r="F5251" s="42">
        <f>SUMIFS('Sample - Superstore'!R:R,'Sample - Superstore'!$V:$V,$A5251,'Sample - Superstore'!$N:$N,$B5251)</f>
        <v>70.79681353</v>
      </c>
      <c r="G5251" s="43" t="str">
        <f>IF(OR($F5251&lt;Lower_Limit,$F5251&gt;Upper_Limit),TRUE,IF($F5251&gt;Upper_percentile,"P99",IF($F5251&lt;Lower_percentile,"P01","")))</f>
        <v/>
      </c>
      <c r="H5251" s="44">
        <f>SUMIFS('Sample - Superstore'!S:S,'Sample - Superstore'!$V:$V,$A5251,'Sample - Superstore'!$N:$N,$B5251)</f>
        <v>2</v>
      </c>
      <c r="I5251" s="45">
        <f>SUMIFS('Sample - Superstore'!T:T,'Sample - Superstore'!$V:$V,$A5251,'Sample - Superstore'!$N:$N,$B5251)</f>
        <v>0</v>
      </c>
      <c r="J5251" s="42">
        <f>SUMIFS('Sample - Superstore'!U:U,'Sample - Superstore'!$V:$V,$A5251,'Sample - Superstore'!$N:$N,$B5251)</f>
        <v>24.0709166</v>
      </c>
      <c r="N5251" s="40"/>
    </row>
    <row r="5252">
      <c r="A5252" s="41" t="s">
        <v>8643</v>
      </c>
      <c r="B5252" s="36" t="s">
        <v>3203</v>
      </c>
      <c r="C5252" s="36" t="s">
        <v>35</v>
      </c>
      <c r="D5252" s="36" t="s">
        <v>263</v>
      </c>
      <c r="E5252" s="36" t="s">
        <v>3204</v>
      </c>
      <c r="F5252" s="42">
        <f>SUMIFS('Sample - Superstore'!R:R,'Sample - Superstore'!$V:$V,$A5252,'Sample - Superstore'!$N:$N,$B5252)</f>
        <v>112.7755344</v>
      </c>
      <c r="G5252" s="43" t="str">
        <f>IF(OR($F5252&lt;Lower_Limit,$F5252&gt;Upper_Limit),TRUE,IF($F5252&gt;Upper_percentile,"P99",IF($F5252&lt;Lower_percentile,"P01","")))</f>
        <v/>
      </c>
      <c r="H5252" s="44">
        <f>SUMIFS('Sample - Superstore'!S:S,'Sample - Superstore'!$V:$V,$A5252,'Sample - Superstore'!$N:$N,$B5252)</f>
        <v>1</v>
      </c>
      <c r="I5252" s="45">
        <f>SUMIFS('Sample - Superstore'!T:T,'Sample - Superstore'!$V:$V,$A5252,'Sample - Superstore'!$N:$N,$B5252)</f>
        <v>0.3</v>
      </c>
      <c r="J5252" s="42">
        <f>SUMIFS('Sample - Superstore'!U:U,'Sample - Superstore'!$V:$V,$A5252,'Sample - Superstore'!$N:$N,$B5252)</f>
        <v>-16.11079063</v>
      </c>
      <c r="N5252" s="40"/>
    </row>
    <row r="5253">
      <c r="A5253" s="41" t="s">
        <v>8643</v>
      </c>
      <c r="B5253" s="36" t="s">
        <v>7940</v>
      </c>
      <c r="C5253" s="36" t="s">
        <v>51</v>
      </c>
      <c r="D5253" s="36" t="s">
        <v>124</v>
      </c>
      <c r="E5253" s="36" t="s">
        <v>7941</v>
      </c>
      <c r="F5253" s="42">
        <f>SUMIFS('Sample - Superstore'!R:R,'Sample - Superstore'!$V:$V,$A5253,'Sample - Superstore'!$N:$N,$B5253)</f>
        <v>13.39733333</v>
      </c>
      <c r="G5253" s="43" t="str">
        <f>IF(OR($F5253&lt;Lower_Limit,$F5253&gt;Upper_Limit),TRUE,IF($F5253&gt;Upper_percentile,"P99",IF($F5253&lt;Lower_percentile,"P01","")))</f>
        <v/>
      </c>
      <c r="H5253" s="44">
        <f>SUMIFS('Sample - Superstore'!S:S,'Sample - Superstore'!$V:$V,$A5253,'Sample - Superstore'!$N:$N,$B5253)</f>
        <v>2</v>
      </c>
      <c r="I5253" s="45">
        <f>SUMIFS('Sample - Superstore'!T:T,'Sample - Superstore'!$V:$V,$A5253,'Sample - Superstore'!$N:$N,$B5253)</f>
        <v>0.2</v>
      </c>
      <c r="J5253" s="42">
        <f>SUMIFS('Sample - Superstore'!U:U,'Sample - Superstore'!$V:$V,$A5253,'Sample - Superstore'!$N:$N,$B5253)</f>
        <v>4.689066667</v>
      </c>
      <c r="N5253" s="40"/>
    </row>
    <row r="5254">
      <c r="A5254" s="41" t="s">
        <v>8643</v>
      </c>
      <c r="B5254" s="36" t="s">
        <v>6013</v>
      </c>
      <c r="C5254" s="36" t="s">
        <v>35</v>
      </c>
      <c r="D5254" s="36" t="s">
        <v>263</v>
      </c>
      <c r="E5254" s="36" t="s">
        <v>6014</v>
      </c>
      <c r="F5254" s="42">
        <f>SUMIFS('Sample - Superstore'!R:R,'Sample - Superstore'!$V:$V,$A5254,'Sample - Superstore'!$N:$N,$B5254)</f>
        <v>672.5337284</v>
      </c>
      <c r="G5254" s="43" t="str">
        <f>IF(OR($F5254&lt;Lower_Limit,$F5254&gt;Upper_Limit),TRUE,IF($F5254&gt;Upper_percentile,"P99",IF($F5254&lt;Lower_percentile,"P01","")))</f>
        <v/>
      </c>
      <c r="H5254" s="44">
        <f>SUMIFS('Sample - Superstore'!S:S,'Sample - Superstore'!$V:$V,$A5254,'Sample - Superstore'!$N:$N,$B5254)</f>
        <v>2</v>
      </c>
      <c r="I5254" s="45">
        <f>SUMIFS('Sample - Superstore'!T:T,'Sample - Superstore'!$V:$V,$A5254,'Sample - Superstore'!$N:$N,$B5254)</f>
        <v>0.3</v>
      </c>
      <c r="J5254" s="42">
        <f>SUMIFS('Sample - Superstore'!U:U,'Sample - Superstore'!$V:$V,$A5254,'Sample - Superstore'!$N:$N,$B5254)</f>
        <v>-19.21524938</v>
      </c>
      <c r="N5254" s="40"/>
    </row>
    <row r="5255">
      <c r="A5255" s="41" t="s">
        <v>8643</v>
      </c>
      <c r="B5255" s="36" t="s">
        <v>6121</v>
      </c>
      <c r="C5255" s="36" t="s">
        <v>39</v>
      </c>
      <c r="D5255" s="36" t="s">
        <v>40</v>
      </c>
      <c r="E5255" s="36" t="s">
        <v>6122</v>
      </c>
      <c r="F5255" s="42">
        <f>SUMIFS('Sample - Superstore'!R:R,'Sample - Superstore'!$V:$V,$A5255,'Sample - Superstore'!$N:$N,$B5255)</f>
        <v>228.1683197</v>
      </c>
      <c r="G5255" s="43" t="str">
        <f>IF(OR($F5255&lt;Lower_Limit,$F5255&gt;Upper_Limit),TRUE,IF($F5255&gt;Upper_percentile,"P99",IF($F5255&lt;Lower_percentile,"P01","")))</f>
        <v/>
      </c>
      <c r="H5255" s="44">
        <f>SUMIFS('Sample - Superstore'!S:S,'Sample - Superstore'!$V:$V,$A5255,'Sample - Superstore'!$N:$N,$B5255)</f>
        <v>3</v>
      </c>
      <c r="I5255" s="45">
        <f>SUMIFS('Sample - Superstore'!T:T,'Sample - Superstore'!$V:$V,$A5255,'Sample - Superstore'!$N:$N,$B5255)</f>
        <v>0</v>
      </c>
      <c r="J5255" s="42">
        <f>SUMIFS('Sample - Superstore'!U:U,'Sample - Superstore'!$V:$V,$A5255,'Sample - Superstore'!$N:$N,$B5255)</f>
        <v>6.845049592</v>
      </c>
      <c r="N5255" s="40"/>
    </row>
    <row r="5256">
      <c r="A5256" s="41" t="s">
        <v>8643</v>
      </c>
      <c r="B5256" s="36" t="s">
        <v>6962</v>
      </c>
      <c r="C5256" s="36" t="s">
        <v>39</v>
      </c>
      <c r="D5256" s="36" t="s">
        <v>61</v>
      </c>
      <c r="E5256" s="36" t="s">
        <v>6963</v>
      </c>
      <c r="F5256" s="42">
        <f>SUMIFS('Sample - Superstore'!R:R,'Sample - Superstore'!$V:$V,$A5256,'Sample - Superstore'!$N:$N,$B5256)</f>
        <v>150.2961646</v>
      </c>
      <c r="G5256" s="43" t="str">
        <f>IF(OR($F5256&lt;Lower_Limit,$F5256&gt;Upper_Limit),TRUE,IF($F5256&gt;Upper_percentile,"P99",IF($F5256&lt;Lower_percentile,"P01","")))</f>
        <v/>
      </c>
      <c r="H5256" s="44">
        <f>SUMIFS('Sample - Superstore'!S:S,'Sample - Superstore'!$V:$V,$A5256,'Sample - Superstore'!$N:$N,$B5256)</f>
        <v>7</v>
      </c>
      <c r="I5256" s="45">
        <f>SUMIFS('Sample - Superstore'!T:T,'Sample - Superstore'!$V:$V,$A5256,'Sample - Superstore'!$N:$N,$B5256)</f>
        <v>0.2</v>
      </c>
      <c r="J5256" s="42">
        <f>SUMIFS('Sample - Superstore'!U:U,'Sample - Superstore'!$V:$V,$A5256,'Sample - Superstore'!$N:$N,$B5256)</f>
        <v>30.05923292</v>
      </c>
      <c r="N5256" s="40"/>
    </row>
    <row r="5257">
      <c r="A5257" s="41" t="s">
        <v>8643</v>
      </c>
      <c r="B5257" s="36" t="s">
        <v>1141</v>
      </c>
      <c r="C5257" s="36" t="s">
        <v>51</v>
      </c>
      <c r="D5257" s="36" t="s">
        <v>76</v>
      </c>
      <c r="E5257" s="36" t="s">
        <v>1142</v>
      </c>
      <c r="F5257" s="42">
        <f>SUMIFS('Sample - Superstore'!R:R,'Sample - Superstore'!$V:$V,$A5257,'Sample - Superstore'!$N:$N,$B5257)</f>
        <v>26.47708744</v>
      </c>
      <c r="G5257" s="43" t="str">
        <f>IF(OR($F5257&lt;Lower_Limit,$F5257&gt;Upper_Limit),TRUE,IF($F5257&gt;Upper_percentile,"P99",IF($F5257&lt;Lower_percentile,"P01","")))</f>
        <v/>
      </c>
      <c r="H5257" s="44">
        <f>SUMIFS('Sample - Superstore'!S:S,'Sample - Superstore'!$V:$V,$A5257,'Sample - Superstore'!$N:$N,$B5257)</f>
        <v>1</v>
      </c>
      <c r="I5257" s="45">
        <f>SUMIFS('Sample - Superstore'!T:T,'Sample - Superstore'!$V:$V,$A5257,'Sample - Superstore'!$N:$N,$B5257)</f>
        <v>0.2</v>
      </c>
      <c r="J5257" s="42">
        <f>SUMIFS('Sample - Superstore'!U:U,'Sample - Superstore'!$V:$V,$A5257,'Sample - Superstore'!$N:$N,$B5257)</f>
        <v>8.936017011</v>
      </c>
      <c r="N5257" s="40"/>
    </row>
    <row r="5258">
      <c r="A5258" s="41" t="s">
        <v>8643</v>
      </c>
      <c r="B5258" s="36" t="s">
        <v>4240</v>
      </c>
      <c r="C5258" s="36" t="s">
        <v>51</v>
      </c>
      <c r="D5258" s="36" t="s">
        <v>124</v>
      </c>
      <c r="E5258" s="36" t="s">
        <v>4241</v>
      </c>
      <c r="F5258" s="42">
        <f>SUMIFS('Sample - Superstore'!R:R,'Sample - Superstore'!$V:$V,$A5258,'Sample - Superstore'!$N:$N,$B5258)</f>
        <v>31.76825499</v>
      </c>
      <c r="G5258" s="43" t="str">
        <f>IF(OR($F5258&lt;Lower_Limit,$F5258&gt;Upper_Limit),TRUE,IF($F5258&gt;Upper_percentile,"P99",IF($F5258&lt;Lower_percentile,"P01","")))</f>
        <v/>
      </c>
      <c r="H5258" s="44">
        <f>SUMIFS('Sample - Superstore'!S:S,'Sample - Superstore'!$V:$V,$A5258,'Sample - Superstore'!$N:$N,$B5258)</f>
        <v>3</v>
      </c>
      <c r="I5258" s="45">
        <f>SUMIFS('Sample - Superstore'!T:T,'Sample - Superstore'!$V:$V,$A5258,'Sample - Superstore'!$N:$N,$B5258)</f>
        <v>0</v>
      </c>
      <c r="J5258" s="42">
        <f>SUMIFS('Sample - Superstore'!U:U,'Sample - Superstore'!$V:$V,$A5258,'Sample - Superstore'!$N:$N,$B5258)</f>
        <v>14.29571475</v>
      </c>
      <c r="N5258" s="40"/>
    </row>
    <row r="5259">
      <c r="A5259" s="41" t="s">
        <v>8643</v>
      </c>
      <c r="B5259" s="36" t="s">
        <v>7117</v>
      </c>
      <c r="C5259" s="36" t="s">
        <v>39</v>
      </c>
      <c r="D5259" s="36" t="s">
        <v>40</v>
      </c>
      <c r="E5259" s="36" t="s">
        <v>7118</v>
      </c>
      <c r="F5259" s="42">
        <f>SUMIFS('Sample - Superstore'!R:R,'Sample - Superstore'!$V:$V,$A5259,'Sample - Superstore'!$N:$N,$B5259)</f>
        <v>207.1488556</v>
      </c>
      <c r="G5259" s="43" t="str">
        <f>IF(OR($F5259&lt;Lower_Limit,$F5259&gt;Upper_Limit),TRUE,IF($F5259&gt;Upper_percentile,"P99",IF($F5259&lt;Lower_percentile,"P01","")))</f>
        <v/>
      </c>
      <c r="H5259" s="44">
        <f>SUMIFS('Sample - Superstore'!S:S,'Sample - Superstore'!$V:$V,$A5259,'Sample - Superstore'!$N:$N,$B5259)</f>
        <v>2</v>
      </c>
      <c r="I5259" s="45">
        <f>SUMIFS('Sample - Superstore'!T:T,'Sample - Superstore'!$V:$V,$A5259,'Sample - Superstore'!$N:$N,$B5259)</f>
        <v>0</v>
      </c>
      <c r="J5259" s="42">
        <f>SUMIFS('Sample - Superstore'!U:U,'Sample - Superstore'!$V:$V,$A5259,'Sample - Superstore'!$N:$N,$B5259)</f>
        <v>51.7872139</v>
      </c>
      <c r="N5259" s="40"/>
    </row>
    <row r="5260">
      <c r="A5260" s="41" t="s">
        <v>8643</v>
      </c>
      <c r="B5260" s="36" t="s">
        <v>8456</v>
      </c>
      <c r="C5260" s="36" t="s">
        <v>51</v>
      </c>
      <c r="D5260" s="36" t="s">
        <v>283</v>
      </c>
      <c r="E5260" s="36" t="s">
        <v>8457</v>
      </c>
      <c r="F5260" s="42">
        <f>SUMIFS('Sample - Superstore'!R:R,'Sample - Superstore'!$V:$V,$A5260,'Sample - Superstore'!$N:$N,$B5260)</f>
        <v>1.798716049</v>
      </c>
      <c r="G5260" s="43" t="str">
        <f>IF(OR($F5260&lt;Lower_Limit,$F5260&gt;Upper_Limit),TRUE,IF($F5260&gt;Upper_percentile,"P99",IF($F5260&lt;Lower_percentile,"P01","")))</f>
        <v>P01</v>
      </c>
      <c r="H5260" s="44">
        <f>SUMIFS('Sample - Superstore'!S:S,'Sample - Superstore'!$V:$V,$A5260,'Sample - Superstore'!$N:$N,$B5260)</f>
        <v>2</v>
      </c>
      <c r="I5260" s="45">
        <f>SUMIFS('Sample - Superstore'!T:T,'Sample - Superstore'!$V:$V,$A5260,'Sample - Superstore'!$N:$N,$B5260)</f>
        <v>0.8</v>
      </c>
      <c r="J5260" s="42">
        <f>SUMIFS('Sample - Superstore'!U:U,'Sample - Superstore'!$V:$V,$A5260,'Sample - Superstore'!$N:$N,$B5260)</f>
        <v>-4.856533333</v>
      </c>
      <c r="N5260" s="40"/>
    </row>
    <row r="5261">
      <c r="A5261" s="41" t="s">
        <v>8643</v>
      </c>
      <c r="B5261" s="36" t="s">
        <v>7452</v>
      </c>
      <c r="C5261" s="36" t="s">
        <v>35</v>
      </c>
      <c r="D5261" s="36" t="s">
        <v>73</v>
      </c>
      <c r="E5261" s="36" t="s">
        <v>7453</v>
      </c>
      <c r="F5261" s="42">
        <f>SUMIFS('Sample - Superstore'!R:R,'Sample - Superstore'!$V:$V,$A5261,'Sample - Superstore'!$N:$N,$B5261)</f>
        <v>436.1684863</v>
      </c>
      <c r="G5261" s="43" t="str">
        <f>IF(OR($F5261&lt;Lower_Limit,$F5261&gt;Upper_Limit),TRUE,IF($F5261&gt;Upper_percentile,"P99",IF($F5261&lt;Lower_percentile,"P01","")))</f>
        <v/>
      </c>
      <c r="H5261" s="44">
        <f>SUMIFS('Sample - Superstore'!S:S,'Sample - Superstore'!$V:$V,$A5261,'Sample - Superstore'!$N:$N,$B5261)</f>
        <v>6</v>
      </c>
      <c r="I5261" s="45">
        <f>SUMIFS('Sample - Superstore'!T:T,'Sample - Superstore'!$V:$V,$A5261,'Sample - Superstore'!$N:$N,$B5261)</f>
        <v>0.45</v>
      </c>
      <c r="J5261" s="42">
        <f>SUMIFS('Sample - Superstore'!U:U,'Sample - Superstore'!$V:$V,$A5261,'Sample - Superstore'!$N:$N,$B5261)</f>
        <v>-253.7707557</v>
      </c>
      <c r="N5261" s="40"/>
    </row>
    <row r="5262">
      <c r="A5262" s="41" t="s">
        <v>8643</v>
      </c>
      <c r="B5262" s="36" t="s">
        <v>2188</v>
      </c>
      <c r="C5262" s="36" t="s">
        <v>39</v>
      </c>
      <c r="D5262" s="36" t="s">
        <v>40</v>
      </c>
      <c r="E5262" s="36" t="s">
        <v>2189</v>
      </c>
      <c r="F5262" s="42">
        <f>SUMIFS('Sample - Superstore'!R:R,'Sample - Superstore'!$V:$V,$A5262,'Sample - Superstore'!$N:$N,$B5262)</f>
        <v>44.31541539</v>
      </c>
      <c r="G5262" s="43" t="str">
        <f>IF(OR($F5262&lt;Lower_Limit,$F5262&gt;Upper_Limit),TRUE,IF($F5262&gt;Upper_percentile,"P99",IF($F5262&lt;Lower_percentile,"P01","")))</f>
        <v/>
      </c>
      <c r="H5262" s="44">
        <f>SUMIFS('Sample - Superstore'!S:S,'Sample - Superstore'!$V:$V,$A5262,'Sample - Superstore'!$N:$N,$B5262)</f>
        <v>4</v>
      </c>
      <c r="I5262" s="45">
        <f>SUMIFS('Sample - Superstore'!T:T,'Sample - Superstore'!$V:$V,$A5262,'Sample - Superstore'!$N:$N,$B5262)</f>
        <v>0.2</v>
      </c>
      <c r="J5262" s="42">
        <f>SUMIFS('Sample - Superstore'!U:U,'Sample - Superstore'!$V:$V,$A5262,'Sample - Superstore'!$N:$N,$B5262)</f>
        <v>-9.970968463</v>
      </c>
      <c r="N5262" s="40"/>
    </row>
    <row r="5263">
      <c r="A5263" s="41" t="s">
        <v>8643</v>
      </c>
      <c r="B5263" s="36" t="s">
        <v>4419</v>
      </c>
      <c r="C5263" s="36" t="s">
        <v>51</v>
      </c>
      <c r="D5263" s="36" t="s">
        <v>93</v>
      </c>
      <c r="E5263" s="36" t="s">
        <v>4420</v>
      </c>
      <c r="F5263" s="42">
        <f>SUMIFS('Sample - Superstore'!R:R,'Sample - Superstore'!$V:$V,$A5263,'Sample - Superstore'!$N:$N,$B5263)</f>
        <v>43.46294516</v>
      </c>
      <c r="G5263" s="43" t="str">
        <f>IF(OR($F5263&lt;Lower_Limit,$F5263&gt;Upper_Limit),TRUE,IF($F5263&gt;Upper_percentile,"P99",IF($F5263&lt;Lower_percentile,"P01","")))</f>
        <v/>
      </c>
      <c r="H5263" s="44">
        <f>SUMIFS('Sample - Superstore'!S:S,'Sample - Superstore'!$V:$V,$A5263,'Sample - Superstore'!$N:$N,$B5263)</f>
        <v>3</v>
      </c>
      <c r="I5263" s="45">
        <f>SUMIFS('Sample - Superstore'!T:T,'Sample - Superstore'!$V:$V,$A5263,'Sample - Superstore'!$N:$N,$B5263)</f>
        <v>0.4</v>
      </c>
      <c r="J5263" s="42">
        <f>SUMIFS('Sample - Superstore'!U:U,'Sample - Superstore'!$V:$V,$A5263,'Sample - Superstore'!$N:$N,$B5263)</f>
        <v>4.346294516</v>
      </c>
      <c r="N5263" s="40"/>
    </row>
    <row r="5264">
      <c r="A5264" s="41" t="s">
        <v>8643</v>
      </c>
      <c r="B5264" s="36" t="s">
        <v>1511</v>
      </c>
      <c r="C5264" s="36" t="s">
        <v>35</v>
      </c>
      <c r="D5264" s="36" t="s">
        <v>263</v>
      </c>
      <c r="E5264" s="36" t="s">
        <v>1512</v>
      </c>
      <c r="F5264" s="42">
        <f>SUMIFS('Sample - Superstore'!R:R,'Sample - Superstore'!$V:$V,$A5264,'Sample - Superstore'!$N:$N,$B5264)</f>
        <v>39.28453513</v>
      </c>
      <c r="G5264" s="43" t="str">
        <f>IF(OR($F5264&lt;Lower_Limit,$F5264&gt;Upper_Limit),TRUE,IF($F5264&gt;Upper_percentile,"P99",IF($F5264&lt;Lower_percentile,"P01","")))</f>
        <v/>
      </c>
      <c r="H5264" s="44">
        <f>SUMIFS('Sample - Superstore'!S:S,'Sample - Superstore'!$V:$V,$A5264,'Sample - Superstore'!$N:$N,$B5264)</f>
        <v>1</v>
      </c>
      <c r="I5264" s="45">
        <f>SUMIFS('Sample - Superstore'!T:T,'Sample - Superstore'!$V:$V,$A5264,'Sample - Superstore'!$N:$N,$B5264)</f>
        <v>0.2</v>
      </c>
      <c r="J5264" s="42">
        <f>SUMIFS('Sample - Superstore'!U:U,'Sample - Superstore'!$V:$V,$A5264,'Sample - Superstore'!$N:$N,$B5264)</f>
        <v>-7.365850338</v>
      </c>
      <c r="N5264" s="40"/>
    </row>
    <row r="5265">
      <c r="A5265" s="41" t="s">
        <v>8643</v>
      </c>
      <c r="B5265" s="36" t="s">
        <v>8460</v>
      </c>
      <c r="C5265" s="36" t="s">
        <v>51</v>
      </c>
      <c r="D5265" s="36" t="s">
        <v>205</v>
      </c>
      <c r="E5265" s="36" t="s">
        <v>8461</v>
      </c>
      <c r="F5265" s="42">
        <f>SUMIFS('Sample - Superstore'!R:R,'Sample - Superstore'!$V:$V,$A5265,'Sample - Superstore'!$N:$N,$B5265)</f>
        <v>9.407078189</v>
      </c>
      <c r="G5265" s="43" t="str">
        <f>IF(OR($F5265&lt;Lower_Limit,$F5265&gt;Upper_Limit),TRUE,IF($F5265&gt;Upper_percentile,"P99",IF($F5265&lt;Lower_percentile,"P01","")))</f>
        <v/>
      </c>
      <c r="H5265" s="44">
        <f>SUMIFS('Sample - Superstore'!S:S,'Sample - Superstore'!$V:$V,$A5265,'Sample - Superstore'!$N:$N,$B5265)</f>
        <v>1</v>
      </c>
      <c r="I5265" s="45">
        <f>SUMIFS('Sample - Superstore'!T:T,'Sample - Superstore'!$V:$V,$A5265,'Sample - Superstore'!$N:$N,$B5265)</f>
        <v>0</v>
      </c>
      <c r="J5265" s="42">
        <f>SUMIFS('Sample - Superstore'!U:U,'Sample - Superstore'!$V:$V,$A5265,'Sample - Superstore'!$N:$N,$B5265)</f>
        <v>4.515397531</v>
      </c>
      <c r="N5265" s="40"/>
    </row>
    <row r="5266">
      <c r="A5266" s="41" t="s">
        <v>8643</v>
      </c>
      <c r="B5266" s="36" t="s">
        <v>3233</v>
      </c>
      <c r="C5266" s="36" t="s">
        <v>51</v>
      </c>
      <c r="D5266" s="36" t="s">
        <v>76</v>
      </c>
      <c r="E5266" s="36" t="s">
        <v>3234</v>
      </c>
      <c r="F5266" s="42">
        <f>SUMIFS('Sample - Superstore'!R:R,'Sample - Superstore'!$V:$V,$A5266,'Sample - Superstore'!$N:$N,$B5266)</f>
        <v>6.977777778</v>
      </c>
      <c r="G5266" s="43" t="str">
        <f>IF(OR($F5266&lt;Lower_Limit,$F5266&gt;Upper_Limit),TRUE,IF($F5266&gt;Upper_percentile,"P99",IF($F5266&lt;Lower_percentile,"P01","")))</f>
        <v/>
      </c>
      <c r="H5266" s="44">
        <f>SUMIFS('Sample - Superstore'!S:S,'Sample - Superstore'!$V:$V,$A5266,'Sample - Superstore'!$N:$N,$B5266)</f>
        <v>3</v>
      </c>
      <c r="I5266" s="45">
        <f>SUMIFS('Sample - Superstore'!T:T,'Sample - Superstore'!$V:$V,$A5266,'Sample - Superstore'!$N:$N,$B5266)</f>
        <v>0</v>
      </c>
      <c r="J5266" s="42">
        <f>SUMIFS('Sample - Superstore'!U:U,'Sample - Superstore'!$V:$V,$A5266,'Sample - Superstore'!$N:$N,$B5266)</f>
        <v>3.349333333</v>
      </c>
      <c r="N5266" s="40"/>
    </row>
    <row r="5267">
      <c r="A5267" s="41" t="s">
        <v>8643</v>
      </c>
      <c r="B5267" s="36" t="s">
        <v>4760</v>
      </c>
      <c r="C5267" s="36" t="s">
        <v>51</v>
      </c>
      <c r="D5267" s="36" t="s">
        <v>272</v>
      </c>
      <c r="E5267" s="36" t="s">
        <v>4761</v>
      </c>
      <c r="F5267" s="42">
        <f>SUMIFS('Sample - Superstore'!R:R,'Sample - Superstore'!$V:$V,$A5267,'Sample - Superstore'!$N:$N,$B5267)</f>
        <v>11.58106955</v>
      </c>
      <c r="G5267" s="43" t="str">
        <f>IF(OR($F5267&lt;Lower_Limit,$F5267&gt;Upper_Limit),TRUE,IF($F5267&gt;Upper_percentile,"P99",IF($F5267&lt;Lower_percentile,"P01","")))</f>
        <v/>
      </c>
      <c r="H5267" s="44">
        <f>SUMIFS('Sample - Superstore'!S:S,'Sample - Superstore'!$V:$V,$A5267,'Sample - Superstore'!$N:$N,$B5267)</f>
        <v>3</v>
      </c>
      <c r="I5267" s="45">
        <f>SUMIFS('Sample - Superstore'!T:T,'Sample - Superstore'!$V:$V,$A5267,'Sample - Superstore'!$N:$N,$B5267)</f>
        <v>0</v>
      </c>
      <c r="J5267" s="42">
        <f>SUMIFS('Sample - Superstore'!U:U,'Sample - Superstore'!$V:$V,$A5267,'Sample - Superstore'!$N:$N,$B5267)</f>
        <v>3.82175295</v>
      </c>
      <c r="N5267" s="40"/>
    </row>
    <row r="5268">
      <c r="A5268" s="41" t="s">
        <v>8643</v>
      </c>
      <c r="B5268" s="36" t="s">
        <v>3012</v>
      </c>
      <c r="C5268" s="36" t="s">
        <v>51</v>
      </c>
      <c r="D5268" s="36" t="s">
        <v>76</v>
      </c>
      <c r="E5268" s="36" t="s">
        <v>3013</v>
      </c>
      <c r="F5268" s="42">
        <f>SUMIFS('Sample - Superstore'!R:R,'Sample - Superstore'!$V:$V,$A5268,'Sample - Superstore'!$N:$N,$B5268)</f>
        <v>84.02850637</v>
      </c>
      <c r="G5268" s="43" t="str">
        <f>IF(OR($F5268&lt;Lower_Limit,$F5268&gt;Upper_Limit),TRUE,IF($F5268&gt;Upper_percentile,"P99",IF($F5268&lt;Lower_percentile,"P01","")))</f>
        <v/>
      </c>
      <c r="H5268" s="44">
        <f>SUMIFS('Sample - Superstore'!S:S,'Sample - Superstore'!$V:$V,$A5268,'Sample - Superstore'!$N:$N,$B5268)</f>
        <v>8</v>
      </c>
      <c r="I5268" s="45">
        <f>SUMIFS('Sample - Superstore'!T:T,'Sample - Superstore'!$V:$V,$A5268,'Sample - Superstore'!$N:$N,$B5268)</f>
        <v>0.7</v>
      </c>
      <c r="J5268" s="42">
        <f>SUMIFS('Sample - Superstore'!U:U,'Sample - Superstore'!$V:$V,$A5268,'Sample - Superstore'!$N:$N,$B5268)</f>
        <v>21.33211287</v>
      </c>
      <c r="N5268" s="40"/>
    </row>
    <row r="5269">
      <c r="A5269" s="41" t="s">
        <v>8643</v>
      </c>
      <c r="B5269" s="36" t="s">
        <v>1350</v>
      </c>
      <c r="C5269" s="36" t="s">
        <v>51</v>
      </c>
      <c r="D5269" s="36" t="s">
        <v>76</v>
      </c>
      <c r="E5269" s="36" t="s">
        <v>1351</v>
      </c>
      <c r="F5269" s="42">
        <f>SUMIFS('Sample - Superstore'!R:R,'Sample - Superstore'!$V:$V,$A5269,'Sample - Superstore'!$N:$N,$B5269)</f>
        <v>1303.277609</v>
      </c>
      <c r="G5269" s="43" t="str">
        <f>IF(OR($F5269&lt;Lower_Limit,$F5269&gt;Upper_Limit),TRUE,IF($F5269&gt;Upper_percentile,"P99",IF($F5269&lt;Lower_percentile,"P01","")))</f>
        <v/>
      </c>
      <c r="H5269" s="44">
        <f>SUMIFS('Sample - Superstore'!S:S,'Sample - Superstore'!$V:$V,$A5269,'Sample - Superstore'!$N:$N,$B5269)</f>
        <v>2</v>
      </c>
      <c r="I5269" s="45">
        <f>SUMIFS('Sample - Superstore'!T:T,'Sample - Superstore'!$V:$V,$A5269,'Sample - Superstore'!$N:$N,$B5269)</f>
        <v>0</v>
      </c>
      <c r="J5269" s="42">
        <f>SUMIFS('Sample - Superstore'!U:U,'Sample - Superstore'!$V:$V,$A5269,'Sample - Superstore'!$N:$N,$B5269)</f>
        <v>586.4749242</v>
      </c>
      <c r="N5269" s="40"/>
    </row>
    <row r="5270">
      <c r="A5270" s="41" t="s">
        <v>8643</v>
      </c>
      <c r="B5270" s="36" t="s">
        <v>5109</v>
      </c>
      <c r="C5270" s="36" t="s">
        <v>51</v>
      </c>
      <c r="D5270" s="36" t="s">
        <v>283</v>
      </c>
      <c r="E5270" s="36" t="s">
        <v>5110</v>
      </c>
      <c r="F5270" s="42">
        <f>SUMIFS('Sample - Superstore'!R:R,'Sample - Superstore'!$V:$V,$A5270,'Sample - Superstore'!$N:$N,$B5270)</f>
        <v>40.28583061</v>
      </c>
      <c r="G5270" s="43" t="str">
        <f>IF(OR($F5270&lt;Lower_Limit,$F5270&gt;Upper_Limit),TRUE,IF($F5270&gt;Upper_percentile,"P99",IF($F5270&lt;Lower_percentile,"P01","")))</f>
        <v/>
      </c>
      <c r="H5270" s="44">
        <f>SUMIFS('Sample - Superstore'!S:S,'Sample - Superstore'!$V:$V,$A5270,'Sample - Superstore'!$N:$N,$B5270)</f>
        <v>7</v>
      </c>
      <c r="I5270" s="45">
        <f>SUMIFS('Sample - Superstore'!T:T,'Sample - Superstore'!$V:$V,$A5270,'Sample - Superstore'!$N:$N,$B5270)</f>
        <v>0</v>
      </c>
      <c r="J5270" s="42">
        <f>SUMIFS('Sample - Superstore'!U:U,'Sample - Superstore'!$V:$V,$A5270,'Sample - Superstore'!$N:$N,$B5270)</f>
        <v>11.68289088</v>
      </c>
      <c r="N5270" s="40"/>
    </row>
    <row r="5271">
      <c r="A5271" s="41" t="s">
        <v>8643</v>
      </c>
      <c r="B5271" s="36" t="s">
        <v>3029</v>
      </c>
      <c r="C5271" s="36" t="s">
        <v>51</v>
      </c>
      <c r="D5271" s="36" t="s">
        <v>52</v>
      </c>
      <c r="E5271" s="36" t="s">
        <v>3030</v>
      </c>
      <c r="F5271" s="42">
        <f>SUMIFS('Sample - Superstore'!R:R,'Sample - Superstore'!$V:$V,$A5271,'Sample - Superstore'!$N:$N,$B5271)</f>
        <v>31.44</v>
      </c>
      <c r="G5271" s="43" t="str">
        <f>IF(OR($F5271&lt;Lower_Limit,$F5271&gt;Upper_Limit),TRUE,IF($F5271&gt;Upper_percentile,"P99",IF($F5271&lt;Lower_percentile,"P01","")))</f>
        <v/>
      </c>
      <c r="H5271" s="44">
        <f>SUMIFS('Sample - Superstore'!S:S,'Sample - Superstore'!$V:$V,$A5271,'Sample - Superstore'!$N:$N,$B5271)</f>
        <v>3</v>
      </c>
      <c r="I5271" s="45">
        <f>SUMIFS('Sample - Superstore'!T:T,'Sample - Superstore'!$V:$V,$A5271,'Sample - Superstore'!$N:$N,$B5271)</f>
        <v>0</v>
      </c>
      <c r="J5271" s="42">
        <f>SUMIFS('Sample - Superstore'!U:U,'Sample - Superstore'!$V:$V,$A5271,'Sample - Superstore'!$N:$N,$B5271)</f>
        <v>8.4888</v>
      </c>
      <c r="N5271" s="40"/>
    </row>
    <row r="5272">
      <c r="A5272" s="41" t="s">
        <v>8643</v>
      </c>
      <c r="B5272" s="36" t="s">
        <v>493</v>
      </c>
      <c r="C5272" s="36" t="s">
        <v>35</v>
      </c>
      <c r="D5272" s="36" t="s">
        <v>36</v>
      </c>
      <c r="E5272" s="36" t="s">
        <v>494</v>
      </c>
      <c r="F5272" s="42">
        <f>SUMIFS('Sample - Superstore'!R:R,'Sample - Superstore'!$V:$V,$A5272,'Sample - Superstore'!$N:$N,$B5272)</f>
        <v>851.7565057</v>
      </c>
      <c r="G5272" s="43" t="str">
        <f>IF(OR($F5272&lt;Lower_Limit,$F5272&gt;Upper_Limit),TRUE,IF($F5272&gt;Upper_percentile,"P99",IF($F5272&lt;Lower_percentile,"P01","")))</f>
        <v/>
      </c>
      <c r="H5272" s="44">
        <f>SUMIFS('Sample - Superstore'!S:S,'Sample - Superstore'!$V:$V,$A5272,'Sample - Superstore'!$N:$N,$B5272)</f>
        <v>5</v>
      </c>
      <c r="I5272" s="45">
        <f>SUMIFS('Sample - Superstore'!T:T,'Sample - Superstore'!$V:$V,$A5272,'Sample - Superstore'!$N:$N,$B5272)</f>
        <v>0.4</v>
      </c>
      <c r="J5272" s="42">
        <f>SUMIFS('Sample - Superstore'!U:U,'Sample - Superstore'!$V:$V,$A5272,'Sample - Superstore'!$N:$N,$B5272)</f>
        <v>21.29391264</v>
      </c>
      <c r="N5272" s="40"/>
    </row>
    <row r="5273">
      <c r="A5273" s="41" t="s">
        <v>8643</v>
      </c>
      <c r="B5273" s="36" t="s">
        <v>3556</v>
      </c>
      <c r="C5273" s="36" t="s">
        <v>51</v>
      </c>
      <c r="D5273" s="36" t="s">
        <v>297</v>
      </c>
      <c r="E5273" s="36" t="s">
        <v>3557</v>
      </c>
      <c r="F5273" s="42">
        <f>SUMIFS('Sample - Superstore'!R:R,'Sample - Superstore'!$V:$V,$A5273,'Sample - Superstore'!$N:$N,$B5273)</f>
        <v>8.64</v>
      </c>
      <c r="G5273" s="43" t="str">
        <f>IF(OR($F5273&lt;Lower_Limit,$F5273&gt;Upper_Limit),TRUE,IF($F5273&gt;Upper_percentile,"P99",IF($F5273&lt;Lower_percentile,"P01","")))</f>
        <v/>
      </c>
      <c r="H5273" s="44">
        <f>SUMIFS('Sample - Superstore'!S:S,'Sample - Superstore'!$V:$V,$A5273,'Sample - Superstore'!$N:$N,$B5273)</f>
        <v>3</v>
      </c>
      <c r="I5273" s="45">
        <f>SUMIFS('Sample - Superstore'!T:T,'Sample - Superstore'!$V:$V,$A5273,'Sample - Superstore'!$N:$N,$B5273)</f>
        <v>0</v>
      </c>
      <c r="J5273" s="42">
        <f>SUMIFS('Sample - Superstore'!U:U,'Sample - Superstore'!$V:$V,$A5273,'Sample - Superstore'!$N:$N,$B5273)</f>
        <v>4.2336</v>
      </c>
      <c r="N5273" s="40"/>
    </row>
    <row r="5274">
      <c r="A5274" s="41" t="s">
        <v>8643</v>
      </c>
      <c r="B5274" s="36" t="s">
        <v>6411</v>
      </c>
      <c r="C5274" s="36" t="s">
        <v>35</v>
      </c>
      <c r="D5274" s="36" t="s">
        <v>121</v>
      </c>
      <c r="E5274" s="36" t="s">
        <v>6412</v>
      </c>
      <c r="F5274" s="42">
        <f>SUMIFS('Sample - Superstore'!R:R,'Sample - Superstore'!$V:$V,$A5274,'Sample - Superstore'!$N:$N,$B5274)</f>
        <v>249.8521587</v>
      </c>
      <c r="G5274" s="43" t="str">
        <f>IF(OR($F5274&lt;Lower_Limit,$F5274&gt;Upper_Limit),TRUE,IF($F5274&gt;Upper_percentile,"P99",IF($F5274&lt;Lower_percentile,"P01","")))</f>
        <v/>
      </c>
      <c r="H5274" s="44">
        <f>SUMIFS('Sample - Superstore'!S:S,'Sample - Superstore'!$V:$V,$A5274,'Sample - Superstore'!$N:$N,$B5274)</f>
        <v>10</v>
      </c>
      <c r="I5274" s="45">
        <f>SUMIFS('Sample - Superstore'!T:T,'Sample - Superstore'!$V:$V,$A5274,'Sample - Superstore'!$N:$N,$B5274)</f>
        <v>0</v>
      </c>
      <c r="J5274" s="42">
        <f>SUMIFS('Sample - Superstore'!U:U,'Sample - Superstore'!$V:$V,$A5274,'Sample - Superstore'!$N:$N,$B5274)</f>
        <v>71.85317715</v>
      </c>
      <c r="N5274" s="40"/>
    </row>
    <row r="5275">
      <c r="A5275" s="41" t="s">
        <v>8643</v>
      </c>
      <c r="B5275" s="36" t="s">
        <v>2622</v>
      </c>
      <c r="C5275" s="36" t="s">
        <v>51</v>
      </c>
      <c r="D5275" s="36" t="s">
        <v>124</v>
      </c>
      <c r="E5275" s="36" t="s">
        <v>2623</v>
      </c>
      <c r="F5275" s="42">
        <f>SUMIFS('Sample - Superstore'!R:R,'Sample - Superstore'!$V:$V,$A5275,'Sample - Superstore'!$N:$N,$B5275)</f>
        <v>12.96</v>
      </c>
      <c r="G5275" s="43" t="str">
        <f>IF(OR($F5275&lt;Lower_Limit,$F5275&gt;Upper_Limit),TRUE,IF($F5275&gt;Upper_percentile,"P99",IF($F5275&lt;Lower_percentile,"P01","")))</f>
        <v/>
      </c>
      <c r="H5275" s="44">
        <f>SUMIFS('Sample - Superstore'!S:S,'Sample - Superstore'!$V:$V,$A5275,'Sample - Superstore'!$N:$N,$B5275)</f>
        <v>2</v>
      </c>
      <c r="I5275" s="45">
        <f>SUMIFS('Sample - Superstore'!T:T,'Sample - Superstore'!$V:$V,$A5275,'Sample - Superstore'!$N:$N,$B5275)</f>
        <v>0</v>
      </c>
      <c r="J5275" s="42">
        <f>SUMIFS('Sample - Superstore'!U:U,'Sample - Superstore'!$V:$V,$A5275,'Sample - Superstore'!$N:$N,$B5275)</f>
        <v>6.3504</v>
      </c>
      <c r="N5275" s="40"/>
    </row>
    <row r="5276">
      <c r="A5276" s="41" t="s">
        <v>8643</v>
      </c>
      <c r="B5276" s="36" t="s">
        <v>4267</v>
      </c>
      <c r="C5276" s="36" t="s">
        <v>35</v>
      </c>
      <c r="D5276" s="36" t="s">
        <v>121</v>
      </c>
      <c r="E5276" s="36" t="s">
        <v>4268</v>
      </c>
      <c r="F5276" s="42">
        <f>SUMIFS('Sample - Superstore'!R:R,'Sample - Superstore'!$V:$V,$A5276,'Sample - Superstore'!$N:$N,$B5276)</f>
        <v>39.00073988</v>
      </c>
      <c r="G5276" s="43" t="str">
        <f>IF(OR($F5276&lt;Lower_Limit,$F5276&gt;Upper_Limit),TRUE,IF($F5276&gt;Upper_percentile,"P99",IF($F5276&lt;Lower_percentile,"P01","")))</f>
        <v/>
      </c>
      <c r="H5276" s="44">
        <f>SUMIFS('Sample - Superstore'!S:S,'Sample - Superstore'!$V:$V,$A5276,'Sample - Superstore'!$N:$N,$B5276)</f>
        <v>6</v>
      </c>
      <c r="I5276" s="45">
        <f>SUMIFS('Sample - Superstore'!T:T,'Sample - Superstore'!$V:$V,$A5276,'Sample - Superstore'!$N:$N,$B5276)</f>
        <v>0.2</v>
      </c>
      <c r="J5276" s="42">
        <f>SUMIFS('Sample - Superstore'!U:U,'Sample - Superstore'!$V:$V,$A5276,'Sample - Superstore'!$N:$N,$B5276)</f>
        <v>14.53145347</v>
      </c>
      <c r="N5276" s="40"/>
    </row>
    <row r="5277">
      <c r="A5277" s="41" t="s">
        <v>8643</v>
      </c>
      <c r="B5277" s="36" t="s">
        <v>651</v>
      </c>
      <c r="C5277" s="36" t="s">
        <v>51</v>
      </c>
      <c r="D5277" s="36" t="s">
        <v>76</v>
      </c>
      <c r="E5277" s="36" t="s">
        <v>652</v>
      </c>
      <c r="F5277" s="42">
        <f>SUMIFS('Sample - Superstore'!R:R,'Sample - Superstore'!$V:$V,$A5277,'Sample - Superstore'!$N:$N,$B5277)</f>
        <v>64.96</v>
      </c>
      <c r="G5277" s="43" t="str">
        <f>IF(OR($F5277&lt;Lower_Limit,$F5277&gt;Upper_Limit),TRUE,IF($F5277&gt;Upper_percentile,"P99",IF($F5277&lt;Lower_percentile,"P01","")))</f>
        <v/>
      </c>
      <c r="H5277" s="44">
        <f>SUMIFS('Sample - Superstore'!S:S,'Sample - Superstore'!$V:$V,$A5277,'Sample - Superstore'!$N:$N,$B5277)</f>
        <v>14</v>
      </c>
      <c r="I5277" s="45">
        <f>SUMIFS('Sample - Superstore'!T:T,'Sample - Superstore'!$V:$V,$A5277,'Sample - Superstore'!$N:$N,$B5277)</f>
        <v>0.2</v>
      </c>
      <c r="J5277" s="42">
        <f>SUMIFS('Sample - Superstore'!U:U,'Sample - Superstore'!$V:$V,$A5277,'Sample - Superstore'!$N:$N,$B5277)</f>
        <v>22.736</v>
      </c>
      <c r="N5277" s="40"/>
    </row>
    <row r="5278">
      <c r="A5278" s="41" t="s">
        <v>8643</v>
      </c>
      <c r="B5278" s="36" t="s">
        <v>7475</v>
      </c>
      <c r="C5278" s="36" t="s">
        <v>51</v>
      </c>
      <c r="D5278" s="36" t="s">
        <v>205</v>
      </c>
      <c r="E5278" s="36" t="s">
        <v>7476</v>
      </c>
      <c r="F5278" s="42">
        <f>SUMIFS('Sample - Superstore'!R:R,'Sample - Superstore'!$V:$V,$A5278,'Sample - Superstore'!$N:$N,$B5278)</f>
        <v>43.7</v>
      </c>
      <c r="G5278" s="43" t="str">
        <f>IF(OR($F5278&lt;Lower_Limit,$F5278&gt;Upper_Limit),TRUE,IF($F5278&gt;Upper_percentile,"P99",IF($F5278&lt;Lower_percentile,"P01","")))</f>
        <v/>
      </c>
      <c r="H5278" s="44">
        <f>SUMIFS('Sample - Superstore'!S:S,'Sample - Superstore'!$V:$V,$A5278,'Sample - Superstore'!$N:$N,$B5278)</f>
        <v>5</v>
      </c>
      <c r="I5278" s="45">
        <f>SUMIFS('Sample - Superstore'!T:T,'Sample - Superstore'!$V:$V,$A5278,'Sample - Superstore'!$N:$N,$B5278)</f>
        <v>0</v>
      </c>
      <c r="J5278" s="42">
        <f>SUMIFS('Sample - Superstore'!U:U,'Sample - Superstore'!$V:$V,$A5278,'Sample - Superstore'!$N:$N,$B5278)</f>
        <v>20.539</v>
      </c>
      <c r="N5278" s="40"/>
    </row>
    <row r="5279">
      <c r="A5279" s="41" t="s">
        <v>8643</v>
      </c>
      <c r="B5279" s="36" t="s">
        <v>1014</v>
      </c>
      <c r="C5279" s="36" t="s">
        <v>39</v>
      </c>
      <c r="D5279" s="36" t="s">
        <v>61</v>
      </c>
      <c r="E5279" s="36" t="s">
        <v>1015</v>
      </c>
      <c r="F5279" s="42">
        <f>SUMIFS('Sample - Superstore'!R:R,'Sample - Superstore'!$V:$V,$A5279,'Sample - Superstore'!$N:$N,$B5279)</f>
        <v>769.8177235</v>
      </c>
      <c r="G5279" s="43" t="str">
        <f>IF(OR($F5279&lt;Lower_Limit,$F5279&gt;Upper_Limit),TRUE,IF($F5279&gt;Upper_percentile,"P99",IF($F5279&lt;Lower_percentile,"P01","")))</f>
        <v/>
      </c>
      <c r="H5279" s="44">
        <f>SUMIFS('Sample - Superstore'!S:S,'Sample - Superstore'!$V:$V,$A5279,'Sample - Superstore'!$N:$N,$B5279)</f>
        <v>8</v>
      </c>
      <c r="I5279" s="45">
        <f>SUMIFS('Sample - Superstore'!T:T,'Sample - Superstore'!$V:$V,$A5279,'Sample - Superstore'!$N:$N,$B5279)</f>
        <v>0.2</v>
      </c>
      <c r="J5279" s="42">
        <f>SUMIFS('Sample - Superstore'!U:U,'Sample - Superstore'!$V:$V,$A5279,'Sample - Superstore'!$N:$N,$B5279)</f>
        <v>179.3434654</v>
      </c>
      <c r="N5279" s="40"/>
    </row>
    <row r="5280">
      <c r="A5280" s="41" t="s">
        <v>8643</v>
      </c>
      <c r="B5280" s="36" t="s">
        <v>4450</v>
      </c>
      <c r="C5280" s="36" t="s">
        <v>39</v>
      </c>
      <c r="D5280" s="36" t="s">
        <v>40</v>
      </c>
      <c r="E5280" s="36" t="s">
        <v>4451</v>
      </c>
      <c r="F5280" s="42">
        <f>SUMIFS('Sample - Superstore'!R:R,'Sample - Superstore'!$V:$V,$A5280,'Sample - Superstore'!$N:$N,$B5280)</f>
        <v>68.1371358</v>
      </c>
      <c r="G5280" s="43" t="str">
        <f>IF(OR($F5280&lt;Lower_Limit,$F5280&gt;Upper_Limit),TRUE,IF($F5280&gt;Upper_percentile,"P99",IF($F5280&lt;Lower_percentile,"P01","")))</f>
        <v/>
      </c>
      <c r="H5280" s="44">
        <f>SUMIFS('Sample - Superstore'!S:S,'Sample - Superstore'!$V:$V,$A5280,'Sample - Superstore'!$N:$N,$B5280)</f>
        <v>3</v>
      </c>
      <c r="I5280" s="45">
        <f>SUMIFS('Sample - Superstore'!T:T,'Sample - Superstore'!$V:$V,$A5280,'Sample - Superstore'!$N:$N,$B5280)</f>
        <v>0.2</v>
      </c>
      <c r="J5280" s="42">
        <f>SUMIFS('Sample - Superstore'!U:U,'Sample - Superstore'!$V:$V,$A5280,'Sample - Superstore'!$N:$N,$B5280)</f>
        <v>25.55142593</v>
      </c>
      <c r="N5280" s="40"/>
    </row>
    <row r="5281">
      <c r="A5281" s="41" t="s">
        <v>8643</v>
      </c>
      <c r="B5281" s="36" t="s">
        <v>7603</v>
      </c>
      <c r="C5281" s="36" t="s">
        <v>35</v>
      </c>
      <c r="D5281" s="36" t="s">
        <v>121</v>
      </c>
      <c r="E5281" s="36" t="s">
        <v>7604</v>
      </c>
      <c r="F5281" s="42">
        <f>SUMIFS('Sample - Superstore'!R:R,'Sample - Superstore'!$V:$V,$A5281,'Sample - Superstore'!$N:$N,$B5281)</f>
        <v>2.628220576</v>
      </c>
      <c r="G5281" s="43" t="str">
        <f>IF(OR($F5281&lt;Lower_Limit,$F5281&gt;Upper_Limit),TRUE,IF($F5281&gt;Upper_percentile,"P99",IF($F5281&lt;Lower_percentile,"P01","")))</f>
        <v/>
      </c>
      <c r="H5281" s="44">
        <f>SUMIFS('Sample - Superstore'!S:S,'Sample - Superstore'!$V:$V,$A5281,'Sample - Superstore'!$N:$N,$B5281)</f>
        <v>1</v>
      </c>
      <c r="I5281" s="45">
        <f>SUMIFS('Sample - Superstore'!T:T,'Sample - Superstore'!$V:$V,$A5281,'Sample - Superstore'!$N:$N,$B5281)</f>
        <v>0.6</v>
      </c>
      <c r="J5281" s="42">
        <f>SUMIFS('Sample - Superstore'!U:U,'Sample - Superstore'!$V:$V,$A5281,'Sample - Superstore'!$N:$N,$B5281)</f>
        <v>-1.708343374</v>
      </c>
      <c r="N5281" s="40"/>
    </row>
    <row r="5282">
      <c r="A5282" s="41" t="s">
        <v>8643</v>
      </c>
      <c r="B5282" s="36" t="s">
        <v>891</v>
      </c>
      <c r="C5282" s="36" t="s">
        <v>39</v>
      </c>
      <c r="D5282" s="36" t="s">
        <v>61</v>
      </c>
      <c r="E5282" s="36" t="s">
        <v>892</v>
      </c>
      <c r="F5282" s="42">
        <f>SUMIFS('Sample - Superstore'!R:R,'Sample - Superstore'!$V:$V,$A5282,'Sample - Superstore'!$N:$N,$B5282)</f>
        <v>96.96517955</v>
      </c>
      <c r="G5282" s="43" t="str">
        <f>IF(OR($F5282&lt;Lower_Limit,$F5282&gt;Upper_Limit),TRUE,IF($F5282&gt;Upper_percentile,"P99",IF($F5282&lt;Lower_percentile,"P01","")))</f>
        <v/>
      </c>
      <c r="H5282" s="44">
        <f>SUMIFS('Sample - Superstore'!S:S,'Sample - Superstore'!$V:$V,$A5282,'Sample - Superstore'!$N:$N,$B5282)</f>
        <v>4</v>
      </c>
      <c r="I5282" s="45">
        <f>SUMIFS('Sample - Superstore'!T:T,'Sample - Superstore'!$V:$V,$A5282,'Sample - Superstore'!$N:$N,$B5282)</f>
        <v>0</v>
      </c>
      <c r="J5282" s="42">
        <f>SUMIFS('Sample - Superstore'!U:U,'Sample - Superstore'!$V:$V,$A5282,'Sample - Superstore'!$N:$N,$B5282)</f>
        <v>42.664679</v>
      </c>
      <c r="N5282" s="40"/>
    </row>
    <row r="5283">
      <c r="A5283" s="41" t="s">
        <v>8643</v>
      </c>
      <c r="B5283" s="36" t="s">
        <v>926</v>
      </c>
      <c r="C5283" s="36" t="s">
        <v>39</v>
      </c>
      <c r="D5283" s="36" t="s">
        <v>61</v>
      </c>
      <c r="E5283" s="36" t="s">
        <v>927</v>
      </c>
      <c r="F5283" s="42">
        <f>SUMIFS('Sample - Superstore'!R:R,'Sample - Superstore'!$V:$V,$A5283,'Sample - Superstore'!$N:$N,$B5283)</f>
        <v>26.89464835</v>
      </c>
      <c r="G5283" s="43" t="str">
        <f>IF(OR($F5283&lt;Lower_Limit,$F5283&gt;Upper_Limit),TRUE,IF($F5283&gt;Upper_percentile,"P99",IF($F5283&lt;Lower_percentile,"P01","")))</f>
        <v/>
      </c>
      <c r="H5283" s="44">
        <f>SUMIFS('Sample - Superstore'!S:S,'Sample - Superstore'!$V:$V,$A5283,'Sample - Superstore'!$N:$N,$B5283)</f>
        <v>5</v>
      </c>
      <c r="I5283" s="45">
        <f>SUMIFS('Sample - Superstore'!T:T,'Sample - Superstore'!$V:$V,$A5283,'Sample - Superstore'!$N:$N,$B5283)</f>
        <v>0</v>
      </c>
      <c r="J5283" s="42">
        <f>SUMIFS('Sample - Superstore'!U:U,'Sample - Superstore'!$V:$V,$A5283,'Sample - Superstore'!$N:$N,$B5283)</f>
        <v>5.109983186</v>
      </c>
      <c r="N5283" s="40"/>
    </row>
    <row r="5284">
      <c r="A5284" s="41" t="s">
        <v>8643</v>
      </c>
      <c r="B5284" s="36" t="s">
        <v>5523</v>
      </c>
      <c r="C5284" s="36" t="s">
        <v>35</v>
      </c>
      <c r="D5284" s="36" t="s">
        <v>73</v>
      </c>
      <c r="E5284" s="36" t="s">
        <v>5524</v>
      </c>
      <c r="F5284" s="42">
        <f>SUMIFS('Sample - Superstore'!R:R,'Sample - Superstore'!$V:$V,$A5284,'Sample - Superstore'!$N:$N,$B5284)</f>
        <v>1261.064726</v>
      </c>
      <c r="G5284" s="43" t="str">
        <f>IF(OR($F5284&lt;Lower_Limit,$F5284&gt;Upper_Limit),TRUE,IF($F5284&gt;Upper_percentile,"P99",IF($F5284&lt;Lower_percentile,"P01","")))</f>
        <v/>
      </c>
      <c r="H5284" s="44">
        <f>SUMIFS('Sample - Superstore'!S:S,'Sample - Superstore'!$V:$V,$A5284,'Sample - Superstore'!$N:$N,$B5284)</f>
        <v>4</v>
      </c>
      <c r="I5284" s="45">
        <f>SUMIFS('Sample - Superstore'!T:T,'Sample - Superstore'!$V:$V,$A5284,'Sample - Superstore'!$N:$N,$B5284)</f>
        <v>0.3</v>
      </c>
      <c r="J5284" s="42">
        <f>SUMIFS('Sample - Superstore'!U:U,'Sample - Superstore'!$V:$V,$A5284,'Sample - Superstore'!$N:$N,$B5284)</f>
        <v>-126.1064726</v>
      </c>
      <c r="N5284" s="40"/>
    </row>
    <row r="5285">
      <c r="A5285" s="41" t="s">
        <v>8643</v>
      </c>
      <c r="B5285" s="36" t="s">
        <v>2703</v>
      </c>
      <c r="C5285" s="36" t="s">
        <v>35</v>
      </c>
      <c r="D5285" s="36" t="s">
        <v>121</v>
      </c>
      <c r="E5285" s="36" t="s">
        <v>2704</v>
      </c>
      <c r="F5285" s="42">
        <f>SUMIFS('Sample - Superstore'!R:R,'Sample - Superstore'!$V:$V,$A5285,'Sample - Superstore'!$N:$N,$B5285)</f>
        <v>344.503842</v>
      </c>
      <c r="G5285" s="43" t="str">
        <f>IF(OR($F5285&lt;Lower_Limit,$F5285&gt;Upper_Limit),TRUE,IF($F5285&gt;Upper_percentile,"P99",IF($F5285&lt;Lower_percentile,"P01","")))</f>
        <v/>
      </c>
      <c r="H5285" s="44">
        <f>SUMIFS('Sample - Superstore'!S:S,'Sample - Superstore'!$V:$V,$A5285,'Sample - Superstore'!$N:$N,$B5285)</f>
        <v>6</v>
      </c>
      <c r="I5285" s="45">
        <f>SUMIFS('Sample - Superstore'!T:T,'Sample - Superstore'!$V:$V,$A5285,'Sample - Superstore'!$N:$N,$B5285)</f>
        <v>0.6</v>
      </c>
      <c r="J5285" s="42">
        <f>SUMIFS('Sample - Superstore'!U:U,'Sample - Superstore'!$V:$V,$A5285,'Sample - Superstore'!$N:$N,$B5285)</f>
        <v>-378.9542262</v>
      </c>
      <c r="N5285" s="40"/>
    </row>
    <row r="5286">
      <c r="A5286" s="41" t="s">
        <v>8643</v>
      </c>
      <c r="B5286" s="36" t="s">
        <v>491</v>
      </c>
      <c r="C5286" s="36" t="s">
        <v>35</v>
      </c>
      <c r="D5286" s="36" t="s">
        <v>121</v>
      </c>
      <c r="E5286" s="36" t="s">
        <v>8179</v>
      </c>
      <c r="F5286" s="42">
        <f>SUMIFS('Sample - Superstore'!R:R,'Sample - Superstore'!$V:$V,$A5286,'Sample - Superstore'!$N:$N,$B5286)</f>
        <v>72.85551605</v>
      </c>
      <c r="G5286" s="43" t="str">
        <f>IF(OR($F5286&lt;Lower_Limit,$F5286&gt;Upper_Limit),TRUE,IF($F5286&gt;Upper_percentile,"P99",IF($F5286&lt;Lower_percentile,"P01","")))</f>
        <v/>
      </c>
      <c r="H5286" s="44">
        <f>SUMIFS('Sample - Superstore'!S:S,'Sample - Superstore'!$V:$V,$A5286,'Sample - Superstore'!$N:$N,$B5286)</f>
        <v>3</v>
      </c>
      <c r="I5286" s="45">
        <f>SUMIFS('Sample - Superstore'!T:T,'Sample - Superstore'!$V:$V,$A5286,'Sample - Superstore'!$N:$N,$B5286)</f>
        <v>0.6</v>
      </c>
      <c r="J5286" s="42">
        <f>SUMIFS('Sample - Superstore'!U:U,'Sample - Superstore'!$V:$V,$A5286,'Sample - Superstore'!$N:$N,$B5286)</f>
        <v>-34.60637012</v>
      </c>
      <c r="N5286" s="40"/>
    </row>
    <row r="5287">
      <c r="A5287" s="41" t="s">
        <v>8643</v>
      </c>
      <c r="B5287" s="36" t="s">
        <v>3843</v>
      </c>
      <c r="C5287" s="36" t="s">
        <v>51</v>
      </c>
      <c r="D5287" s="36" t="s">
        <v>93</v>
      </c>
      <c r="E5287" s="36" t="s">
        <v>3844</v>
      </c>
      <c r="F5287" s="42">
        <f>SUMIFS('Sample - Superstore'!R:R,'Sample - Superstore'!$V:$V,$A5287,'Sample - Superstore'!$N:$N,$B5287)</f>
        <v>123.174558</v>
      </c>
      <c r="G5287" s="43" t="str">
        <f>IF(OR($F5287&lt;Lower_Limit,$F5287&gt;Upper_Limit),TRUE,IF($F5287&gt;Upper_percentile,"P99",IF($F5287&lt;Lower_percentile,"P01","")))</f>
        <v/>
      </c>
      <c r="H5287" s="44">
        <f>SUMIFS('Sample - Superstore'!S:S,'Sample - Superstore'!$V:$V,$A5287,'Sample - Superstore'!$N:$N,$B5287)</f>
        <v>6</v>
      </c>
      <c r="I5287" s="45">
        <f>SUMIFS('Sample - Superstore'!T:T,'Sample - Superstore'!$V:$V,$A5287,'Sample - Superstore'!$N:$N,$B5287)</f>
        <v>0.2</v>
      </c>
      <c r="J5287" s="42">
        <f>SUMIFS('Sample - Superstore'!U:U,'Sample - Superstore'!$V:$V,$A5287,'Sample - Superstore'!$N:$N,$B5287)</f>
        <v>32.33332148</v>
      </c>
      <c r="N5287" s="40"/>
    </row>
    <row r="5288">
      <c r="A5288" s="41" t="s">
        <v>8643</v>
      </c>
      <c r="B5288" s="36" t="s">
        <v>6236</v>
      </c>
      <c r="C5288" s="36" t="s">
        <v>39</v>
      </c>
      <c r="D5288" s="36" t="s">
        <v>85</v>
      </c>
      <c r="E5288" s="36" t="s">
        <v>6237</v>
      </c>
      <c r="F5288" s="42">
        <f>SUMIFS('Sample - Superstore'!R:R,'Sample - Superstore'!$V:$V,$A5288,'Sample - Superstore'!$N:$N,$B5288)</f>
        <v>2126.961662</v>
      </c>
      <c r="G5288" s="43" t="str">
        <f>IF(OR($F5288&lt;Lower_Limit,$F5288&gt;Upper_Limit),TRUE,IF($F5288&gt;Upper_percentile,"P99",IF($F5288&lt;Lower_percentile,"P01","")))</f>
        <v/>
      </c>
      <c r="H5288" s="44">
        <f>SUMIFS('Sample - Superstore'!S:S,'Sample - Superstore'!$V:$V,$A5288,'Sample - Superstore'!$N:$N,$B5288)</f>
        <v>2</v>
      </c>
      <c r="I5288" s="45">
        <f>SUMIFS('Sample - Superstore'!T:T,'Sample - Superstore'!$V:$V,$A5288,'Sample - Superstore'!$N:$N,$B5288)</f>
        <v>0</v>
      </c>
      <c r="J5288" s="42">
        <f>SUMIFS('Sample - Superstore'!U:U,'Sample - Superstore'!$V:$V,$A5288,'Sample - Superstore'!$N:$N,$B5288)</f>
        <v>829.5150484</v>
      </c>
      <c r="N5288" s="40"/>
    </row>
    <row r="5289">
      <c r="A5289" s="41" t="s">
        <v>8643</v>
      </c>
      <c r="B5289" s="36" t="s">
        <v>634</v>
      </c>
      <c r="C5289" s="36" t="s">
        <v>51</v>
      </c>
      <c r="D5289" s="36" t="s">
        <v>635</v>
      </c>
      <c r="E5289" s="36" t="s">
        <v>636</v>
      </c>
      <c r="F5289" s="42">
        <f>SUMIFS('Sample - Superstore'!R:R,'Sample - Superstore'!$V:$V,$A5289,'Sample - Superstore'!$N:$N,$B5289)</f>
        <v>45.57091313</v>
      </c>
      <c r="G5289" s="43" t="str">
        <f>IF(OR($F5289&lt;Lower_Limit,$F5289&gt;Upper_Limit),TRUE,IF($F5289&gt;Upper_percentile,"P99",IF($F5289&lt;Lower_percentile,"P01","")))</f>
        <v/>
      </c>
      <c r="H5289" s="44">
        <f>SUMIFS('Sample - Superstore'!S:S,'Sample - Superstore'!$V:$V,$A5289,'Sample - Superstore'!$N:$N,$B5289)</f>
        <v>3</v>
      </c>
      <c r="I5289" s="45">
        <f>SUMIFS('Sample - Superstore'!T:T,'Sample - Superstore'!$V:$V,$A5289,'Sample - Superstore'!$N:$N,$B5289)</f>
        <v>0</v>
      </c>
      <c r="J5289" s="42">
        <f>SUMIFS('Sample - Superstore'!U:U,'Sample - Superstore'!$V:$V,$A5289,'Sample - Superstore'!$N:$N,$B5289)</f>
        <v>11.84843741</v>
      </c>
      <c r="N5289" s="40"/>
    </row>
    <row r="5290">
      <c r="A5290" s="41" t="s">
        <v>8643</v>
      </c>
      <c r="B5290" s="36" t="s">
        <v>791</v>
      </c>
      <c r="C5290" s="36" t="s">
        <v>51</v>
      </c>
      <c r="D5290" s="36" t="s">
        <v>272</v>
      </c>
      <c r="E5290" s="36" t="s">
        <v>792</v>
      </c>
      <c r="F5290" s="42">
        <f>SUMIFS('Sample - Superstore'!R:R,'Sample - Superstore'!$V:$V,$A5290,'Sample - Superstore'!$N:$N,$B5290)</f>
        <v>30.62875842</v>
      </c>
      <c r="G5290" s="43" t="str">
        <f>IF(OR($F5290&lt;Lower_Limit,$F5290&gt;Upper_Limit),TRUE,IF($F5290&gt;Upper_percentile,"P99",IF($F5290&lt;Lower_percentile,"P01","")))</f>
        <v/>
      </c>
      <c r="H5290" s="44">
        <f>SUMIFS('Sample - Superstore'!S:S,'Sample - Superstore'!$V:$V,$A5290,'Sample - Superstore'!$N:$N,$B5290)</f>
        <v>6</v>
      </c>
      <c r="I5290" s="45">
        <f>SUMIFS('Sample - Superstore'!T:T,'Sample - Superstore'!$V:$V,$A5290,'Sample - Superstore'!$N:$N,$B5290)</f>
        <v>0</v>
      </c>
      <c r="J5290" s="42">
        <f>SUMIFS('Sample - Superstore'!U:U,'Sample - Superstore'!$V:$V,$A5290,'Sample - Superstore'!$N:$N,$B5290)</f>
        <v>14.39551646</v>
      </c>
      <c r="N5290" s="40"/>
    </row>
    <row r="5291">
      <c r="A5291" s="41" t="s">
        <v>8643</v>
      </c>
      <c r="B5291" s="36" t="s">
        <v>2576</v>
      </c>
      <c r="C5291" s="36" t="s">
        <v>35</v>
      </c>
      <c r="D5291" s="36" t="s">
        <v>73</v>
      </c>
      <c r="E5291" s="36" t="s">
        <v>2577</v>
      </c>
      <c r="F5291" s="42">
        <f>SUMIFS('Sample - Superstore'!R:R,'Sample - Superstore'!$V:$V,$A5291,'Sample - Superstore'!$N:$N,$B5291)</f>
        <v>933.3653279</v>
      </c>
      <c r="G5291" s="43" t="str">
        <f>IF(OR($F5291&lt;Lower_Limit,$F5291&gt;Upper_Limit),TRUE,IF($F5291&gt;Upper_percentile,"P99",IF($F5291&lt;Lower_percentile,"P01","")))</f>
        <v/>
      </c>
      <c r="H5291" s="44">
        <f>SUMIFS('Sample - Superstore'!S:S,'Sample - Superstore'!$V:$V,$A5291,'Sample - Superstore'!$N:$N,$B5291)</f>
        <v>2</v>
      </c>
      <c r="I5291" s="45">
        <f>SUMIFS('Sample - Superstore'!T:T,'Sample - Superstore'!$V:$V,$A5291,'Sample - Superstore'!$N:$N,$B5291)</f>
        <v>0.3</v>
      </c>
      <c r="J5291" s="42">
        <f>SUMIFS('Sample - Superstore'!U:U,'Sample - Superstore'!$V:$V,$A5291,'Sample - Superstore'!$N:$N,$B5291)</f>
        <v>-93.33653279</v>
      </c>
      <c r="N5291" s="40"/>
    </row>
    <row r="5292">
      <c r="A5292" s="41" t="s">
        <v>8643</v>
      </c>
      <c r="B5292" s="36" t="s">
        <v>4993</v>
      </c>
      <c r="C5292" s="36" t="s">
        <v>35</v>
      </c>
      <c r="D5292" s="36" t="s">
        <v>121</v>
      </c>
      <c r="E5292" s="36" t="s">
        <v>4994</v>
      </c>
      <c r="F5292" s="42">
        <f>SUMIFS('Sample - Superstore'!R:R,'Sample - Superstore'!$V:$V,$A5292,'Sample - Superstore'!$N:$N,$B5292)</f>
        <v>22.77</v>
      </c>
      <c r="G5292" s="43" t="str">
        <f>IF(OR($F5292&lt;Lower_Limit,$F5292&gt;Upper_Limit),TRUE,IF($F5292&gt;Upper_percentile,"P99",IF($F5292&lt;Lower_percentile,"P01","")))</f>
        <v/>
      </c>
      <c r="H5292" s="44">
        <f>SUMIFS('Sample - Superstore'!S:S,'Sample - Superstore'!$V:$V,$A5292,'Sample - Superstore'!$N:$N,$B5292)</f>
        <v>3</v>
      </c>
      <c r="I5292" s="45">
        <f>SUMIFS('Sample - Superstore'!T:T,'Sample - Superstore'!$V:$V,$A5292,'Sample - Superstore'!$N:$N,$B5292)</f>
        <v>0</v>
      </c>
      <c r="J5292" s="42">
        <f>SUMIFS('Sample - Superstore'!U:U,'Sample - Superstore'!$V:$V,$A5292,'Sample - Superstore'!$N:$N,$B5292)</f>
        <v>9.7911</v>
      </c>
      <c r="N5292" s="40"/>
    </row>
    <row r="5293">
      <c r="A5293" s="41" t="s">
        <v>8643</v>
      </c>
      <c r="B5293" s="36" t="s">
        <v>1656</v>
      </c>
      <c r="C5293" s="36" t="s">
        <v>51</v>
      </c>
      <c r="D5293" s="36" t="s">
        <v>93</v>
      </c>
      <c r="E5293" s="36" t="s">
        <v>1657</v>
      </c>
      <c r="F5293" s="42">
        <f>SUMIFS('Sample - Superstore'!R:R,'Sample - Superstore'!$V:$V,$A5293,'Sample - Superstore'!$N:$N,$B5293)</f>
        <v>13.18668642</v>
      </c>
      <c r="G5293" s="43" t="str">
        <f>IF(OR($F5293&lt;Lower_Limit,$F5293&gt;Upper_Limit),TRUE,IF($F5293&gt;Upper_percentile,"P99",IF($F5293&lt;Lower_percentile,"P01","")))</f>
        <v/>
      </c>
      <c r="H5293" s="44">
        <f>SUMIFS('Sample - Superstore'!S:S,'Sample - Superstore'!$V:$V,$A5293,'Sample - Superstore'!$N:$N,$B5293)</f>
        <v>7</v>
      </c>
      <c r="I5293" s="45">
        <f>SUMIFS('Sample - Superstore'!T:T,'Sample - Superstore'!$V:$V,$A5293,'Sample - Superstore'!$N:$N,$B5293)</f>
        <v>0.2</v>
      </c>
      <c r="J5293" s="42">
        <f>SUMIFS('Sample - Superstore'!U:U,'Sample - Superstore'!$V:$V,$A5293,'Sample - Superstore'!$N:$N,$B5293)</f>
        <v>1.318668642</v>
      </c>
      <c r="N5293" s="40"/>
    </row>
    <row r="5294">
      <c r="A5294" s="41" t="s">
        <v>8643</v>
      </c>
      <c r="B5294" s="36" t="s">
        <v>4012</v>
      </c>
      <c r="C5294" s="36" t="s">
        <v>51</v>
      </c>
      <c r="D5294" s="36" t="s">
        <v>124</v>
      </c>
      <c r="E5294" s="36" t="s">
        <v>4013</v>
      </c>
      <c r="F5294" s="42">
        <f>SUMIFS('Sample - Superstore'!R:R,'Sample - Superstore'!$V:$V,$A5294,'Sample - Superstore'!$N:$N,$B5294)</f>
        <v>22.83</v>
      </c>
      <c r="G5294" s="43" t="str">
        <f>IF(OR($F5294&lt;Lower_Limit,$F5294&gt;Upper_Limit),TRUE,IF($F5294&gt;Upper_percentile,"P99",IF($F5294&lt;Lower_percentile,"P01","")))</f>
        <v/>
      </c>
      <c r="H5294" s="44">
        <f>SUMIFS('Sample - Superstore'!S:S,'Sample - Superstore'!$V:$V,$A5294,'Sample - Superstore'!$N:$N,$B5294)</f>
        <v>3</v>
      </c>
      <c r="I5294" s="45">
        <f>SUMIFS('Sample - Superstore'!T:T,'Sample - Superstore'!$V:$V,$A5294,'Sample - Superstore'!$N:$N,$B5294)</f>
        <v>0</v>
      </c>
      <c r="J5294" s="42">
        <f>SUMIFS('Sample - Superstore'!U:U,'Sample - Superstore'!$V:$V,$A5294,'Sample - Superstore'!$N:$N,$B5294)</f>
        <v>10.7301</v>
      </c>
      <c r="N5294" s="40"/>
    </row>
    <row r="5295">
      <c r="A5295" s="41" t="s">
        <v>8643</v>
      </c>
      <c r="B5295" s="36" t="s">
        <v>5755</v>
      </c>
      <c r="C5295" s="36" t="s">
        <v>51</v>
      </c>
      <c r="D5295" s="36" t="s">
        <v>283</v>
      </c>
      <c r="E5295" s="36" t="s">
        <v>5756</v>
      </c>
      <c r="F5295" s="42">
        <f>SUMIFS('Sample - Superstore'!R:R,'Sample - Superstore'!$V:$V,$A5295,'Sample - Superstore'!$N:$N,$B5295)</f>
        <v>54.32</v>
      </c>
      <c r="G5295" s="43" t="str">
        <f>IF(OR($F5295&lt;Lower_Limit,$F5295&gt;Upper_Limit),TRUE,IF($F5295&gt;Upper_percentile,"P99",IF($F5295&lt;Lower_percentile,"P01","")))</f>
        <v/>
      </c>
      <c r="H5295" s="44">
        <f>SUMIFS('Sample - Superstore'!S:S,'Sample - Superstore'!$V:$V,$A5295,'Sample - Superstore'!$N:$N,$B5295)</f>
        <v>4</v>
      </c>
      <c r="I5295" s="45">
        <f>SUMIFS('Sample - Superstore'!T:T,'Sample - Superstore'!$V:$V,$A5295,'Sample - Superstore'!$N:$N,$B5295)</f>
        <v>0</v>
      </c>
      <c r="J5295" s="42">
        <f>SUMIFS('Sample - Superstore'!U:U,'Sample - Superstore'!$V:$V,$A5295,'Sample - Superstore'!$N:$N,$B5295)</f>
        <v>16.296</v>
      </c>
      <c r="N5295" s="40"/>
    </row>
    <row r="5296">
      <c r="A5296" s="41" t="s">
        <v>8643</v>
      </c>
      <c r="B5296" s="36" t="s">
        <v>6023</v>
      </c>
      <c r="C5296" s="36" t="s">
        <v>39</v>
      </c>
      <c r="D5296" s="36" t="s">
        <v>40</v>
      </c>
      <c r="E5296" s="36" t="s">
        <v>6024</v>
      </c>
      <c r="F5296" s="42">
        <f>SUMIFS('Sample - Superstore'!R:R,'Sample - Superstore'!$V:$V,$A5296,'Sample - Superstore'!$N:$N,$B5296)</f>
        <v>196.776</v>
      </c>
      <c r="G5296" s="43" t="str">
        <f>IF(OR($F5296&lt;Lower_Limit,$F5296&gt;Upper_Limit),TRUE,IF($F5296&gt;Upper_percentile,"P99",IF($F5296&lt;Lower_percentile,"P01","")))</f>
        <v/>
      </c>
      <c r="H5296" s="44">
        <f>SUMIFS('Sample - Superstore'!S:S,'Sample - Superstore'!$V:$V,$A5296,'Sample - Superstore'!$N:$N,$B5296)</f>
        <v>3</v>
      </c>
      <c r="I5296" s="45">
        <f>SUMIFS('Sample - Superstore'!T:T,'Sample - Superstore'!$V:$V,$A5296,'Sample - Superstore'!$N:$N,$B5296)</f>
        <v>0.2</v>
      </c>
      <c r="J5296" s="42">
        <f>SUMIFS('Sample - Superstore'!U:U,'Sample - Superstore'!$V:$V,$A5296,'Sample - Superstore'!$N:$N,$B5296)</f>
        <v>14.7582</v>
      </c>
      <c r="N5296" s="40"/>
    </row>
    <row r="5297">
      <c r="A5297" s="41" t="s">
        <v>8643</v>
      </c>
      <c r="B5297" s="36" t="s">
        <v>2542</v>
      </c>
      <c r="C5297" s="36" t="s">
        <v>35</v>
      </c>
      <c r="D5297" s="36" t="s">
        <v>263</v>
      </c>
      <c r="E5297" s="36" t="s">
        <v>2543</v>
      </c>
      <c r="F5297" s="42">
        <f>SUMIFS('Sample - Superstore'!R:R,'Sample - Superstore'!$V:$V,$A5297,'Sample - Superstore'!$N:$N,$B5297)</f>
        <v>81.568</v>
      </c>
      <c r="G5297" s="43" t="str">
        <f>IF(OR($F5297&lt;Lower_Limit,$F5297&gt;Upper_Limit),TRUE,IF($F5297&gt;Upper_percentile,"P99",IF($F5297&lt;Lower_percentile,"P01","")))</f>
        <v/>
      </c>
      <c r="H5297" s="44">
        <f>SUMIFS('Sample - Superstore'!S:S,'Sample - Superstore'!$V:$V,$A5297,'Sample - Superstore'!$N:$N,$B5297)</f>
        <v>2</v>
      </c>
      <c r="I5297" s="45">
        <f>SUMIFS('Sample - Superstore'!T:T,'Sample - Superstore'!$V:$V,$A5297,'Sample - Superstore'!$N:$N,$B5297)</f>
        <v>0.2</v>
      </c>
      <c r="J5297" s="42">
        <f>SUMIFS('Sample - Superstore'!U:U,'Sample - Superstore'!$V:$V,$A5297,'Sample - Superstore'!$N:$N,$B5297)</f>
        <v>9.1764</v>
      </c>
      <c r="N5297" s="40"/>
    </row>
    <row r="5298">
      <c r="A5298" s="41" t="s">
        <v>8643</v>
      </c>
      <c r="B5298" s="36" t="s">
        <v>4682</v>
      </c>
      <c r="C5298" s="36" t="s">
        <v>51</v>
      </c>
      <c r="D5298" s="36" t="s">
        <v>76</v>
      </c>
      <c r="E5298" s="36" t="s">
        <v>4683</v>
      </c>
      <c r="F5298" s="42">
        <f>SUMIFS('Sample - Superstore'!R:R,'Sample - Superstore'!$V:$V,$A5298,'Sample - Superstore'!$N:$N,$B5298)</f>
        <v>24.32</v>
      </c>
      <c r="G5298" s="43" t="str">
        <f>IF(OR($F5298&lt;Lower_Limit,$F5298&gt;Upper_Limit),TRUE,IF($F5298&gt;Upper_percentile,"P99",IF($F5298&lt;Lower_percentile,"P01","")))</f>
        <v/>
      </c>
      <c r="H5298" s="44">
        <f>SUMIFS('Sample - Superstore'!S:S,'Sample - Superstore'!$V:$V,$A5298,'Sample - Superstore'!$N:$N,$B5298)</f>
        <v>5</v>
      </c>
      <c r="I5298" s="45">
        <f>SUMIFS('Sample - Superstore'!T:T,'Sample - Superstore'!$V:$V,$A5298,'Sample - Superstore'!$N:$N,$B5298)</f>
        <v>0.2</v>
      </c>
      <c r="J5298" s="42">
        <f>SUMIFS('Sample - Superstore'!U:U,'Sample - Superstore'!$V:$V,$A5298,'Sample - Superstore'!$N:$N,$B5298)</f>
        <v>8.208</v>
      </c>
      <c r="N5298" s="40"/>
    </row>
    <row r="5299">
      <c r="A5299" s="41" t="s">
        <v>8643</v>
      </c>
      <c r="B5299" s="36" t="s">
        <v>158</v>
      </c>
      <c r="C5299" s="36" t="s">
        <v>35</v>
      </c>
      <c r="D5299" s="36" t="s">
        <v>121</v>
      </c>
      <c r="E5299" s="36" t="s">
        <v>159</v>
      </c>
      <c r="F5299" s="42">
        <f>SUMIFS('Sample - Superstore'!R:R,'Sample - Superstore'!$V:$V,$A5299,'Sample - Superstore'!$N:$N,$B5299)</f>
        <v>18.96</v>
      </c>
      <c r="G5299" s="43" t="str">
        <f>IF(OR($F5299&lt;Lower_Limit,$F5299&gt;Upper_Limit),TRUE,IF($F5299&gt;Upper_percentile,"P99",IF($F5299&lt;Lower_percentile,"P01","")))</f>
        <v/>
      </c>
      <c r="H5299" s="44">
        <f>SUMIFS('Sample - Superstore'!S:S,'Sample - Superstore'!$V:$V,$A5299,'Sample - Superstore'!$N:$N,$B5299)</f>
        <v>2</v>
      </c>
      <c r="I5299" s="45">
        <f>SUMIFS('Sample - Superstore'!T:T,'Sample - Superstore'!$V:$V,$A5299,'Sample - Superstore'!$N:$N,$B5299)</f>
        <v>0</v>
      </c>
      <c r="J5299" s="42">
        <f>SUMIFS('Sample - Superstore'!U:U,'Sample - Superstore'!$V:$V,$A5299,'Sample - Superstore'!$N:$N,$B5299)</f>
        <v>7.584</v>
      </c>
      <c r="N5299" s="40"/>
    </row>
    <row r="5300">
      <c r="A5300" s="41" t="s">
        <v>8643</v>
      </c>
      <c r="B5300" s="36" t="s">
        <v>839</v>
      </c>
      <c r="C5300" s="36" t="s">
        <v>51</v>
      </c>
      <c r="D5300" s="36" t="s">
        <v>76</v>
      </c>
      <c r="E5300" s="36" t="s">
        <v>840</v>
      </c>
      <c r="F5300" s="42">
        <f>SUMIFS('Sample - Superstore'!R:R,'Sample - Superstore'!$V:$V,$A5300,'Sample - Superstore'!$N:$N,$B5300)</f>
        <v>13.97777778</v>
      </c>
      <c r="G5300" s="43" t="str">
        <f>IF(OR($F5300&lt;Lower_Limit,$F5300&gt;Upper_Limit),TRUE,IF($F5300&gt;Upper_percentile,"P99",IF($F5300&lt;Lower_percentile,"P01","")))</f>
        <v/>
      </c>
      <c r="H5300" s="44">
        <f>SUMIFS('Sample - Superstore'!S:S,'Sample - Superstore'!$V:$V,$A5300,'Sample - Superstore'!$N:$N,$B5300)</f>
        <v>5</v>
      </c>
      <c r="I5300" s="45">
        <f>SUMIFS('Sample - Superstore'!T:T,'Sample - Superstore'!$V:$V,$A5300,'Sample - Superstore'!$N:$N,$B5300)</f>
        <v>0</v>
      </c>
      <c r="J5300" s="42">
        <f>SUMIFS('Sample - Superstore'!U:U,'Sample - Superstore'!$V:$V,$A5300,'Sample - Superstore'!$N:$N,$B5300)</f>
        <v>6.709333333</v>
      </c>
      <c r="N5300" s="40"/>
    </row>
    <row r="5301">
      <c r="A5301" s="41" t="s">
        <v>8643</v>
      </c>
      <c r="B5301" s="36" t="s">
        <v>4558</v>
      </c>
      <c r="C5301" s="36" t="s">
        <v>51</v>
      </c>
      <c r="D5301" s="36" t="s">
        <v>76</v>
      </c>
      <c r="E5301" s="36" t="s">
        <v>4559</v>
      </c>
      <c r="F5301" s="42">
        <f>SUMIFS('Sample - Superstore'!R:R,'Sample - Superstore'!$V:$V,$A5301,'Sample - Superstore'!$N:$N,$B5301)</f>
        <v>59.19652454</v>
      </c>
      <c r="G5301" s="43" t="str">
        <f>IF(OR($F5301&lt;Lower_Limit,$F5301&gt;Upper_Limit),TRUE,IF($F5301&gt;Upper_percentile,"P99",IF($F5301&lt;Lower_percentile,"P01","")))</f>
        <v/>
      </c>
      <c r="H5301" s="44">
        <f>SUMIFS('Sample - Superstore'!S:S,'Sample - Superstore'!$V:$V,$A5301,'Sample - Superstore'!$N:$N,$B5301)</f>
        <v>4</v>
      </c>
      <c r="I5301" s="45">
        <f>SUMIFS('Sample - Superstore'!T:T,'Sample - Superstore'!$V:$V,$A5301,'Sample - Superstore'!$N:$N,$B5301)</f>
        <v>0.2</v>
      </c>
      <c r="J5301" s="42">
        <f>SUMIFS('Sample - Superstore'!U:U,'Sample - Superstore'!$V:$V,$A5301,'Sample - Superstore'!$N:$N,$B5301)</f>
        <v>18.49891392</v>
      </c>
      <c r="N5301" s="40"/>
    </row>
    <row r="5302">
      <c r="A5302" s="41" t="s">
        <v>8643</v>
      </c>
      <c r="B5302" s="36" t="s">
        <v>1979</v>
      </c>
      <c r="C5302" s="36" t="s">
        <v>51</v>
      </c>
      <c r="D5302" s="36" t="s">
        <v>124</v>
      </c>
      <c r="E5302" s="36" t="s">
        <v>1980</v>
      </c>
      <c r="F5302" s="42">
        <f>SUMIFS('Sample - Superstore'!R:R,'Sample - Superstore'!$V:$V,$A5302,'Sample - Superstore'!$N:$N,$B5302)</f>
        <v>13.36</v>
      </c>
      <c r="G5302" s="43" t="str">
        <f>IF(OR($F5302&lt;Lower_Limit,$F5302&gt;Upper_Limit),TRUE,IF($F5302&gt;Upper_percentile,"P99",IF($F5302&lt;Lower_percentile,"P01","")))</f>
        <v/>
      </c>
      <c r="H5302" s="44">
        <f>SUMIFS('Sample - Superstore'!S:S,'Sample - Superstore'!$V:$V,$A5302,'Sample - Superstore'!$N:$N,$B5302)</f>
        <v>2</v>
      </c>
      <c r="I5302" s="45">
        <f>SUMIFS('Sample - Superstore'!T:T,'Sample - Superstore'!$V:$V,$A5302,'Sample - Superstore'!$N:$N,$B5302)</f>
        <v>0</v>
      </c>
      <c r="J5302" s="42">
        <f>SUMIFS('Sample - Superstore'!U:U,'Sample - Superstore'!$V:$V,$A5302,'Sample - Superstore'!$N:$N,$B5302)</f>
        <v>6.4128</v>
      </c>
      <c r="N5302" s="40"/>
    </row>
    <row r="5303">
      <c r="A5303" s="41" t="s">
        <v>8643</v>
      </c>
      <c r="B5303" s="36" t="s">
        <v>8060</v>
      </c>
      <c r="C5303" s="36" t="s">
        <v>51</v>
      </c>
      <c r="D5303" s="36" t="s">
        <v>52</v>
      </c>
      <c r="E5303" s="36" t="s">
        <v>8061</v>
      </c>
      <c r="F5303" s="42">
        <f>SUMIFS('Sample - Superstore'!R:R,'Sample - Superstore'!$V:$V,$A5303,'Sample - Superstore'!$N:$N,$B5303)</f>
        <v>158.9</v>
      </c>
      <c r="G5303" s="43" t="str">
        <f>IF(OR($F5303&lt;Lower_Limit,$F5303&gt;Upper_Limit),TRUE,IF($F5303&gt;Upper_percentile,"P99",IF($F5303&lt;Lower_percentile,"P01","")))</f>
        <v/>
      </c>
      <c r="H5303" s="44">
        <f>SUMIFS('Sample - Superstore'!S:S,'Sample - Superstore'!$V:$V,$A5303,'Sample - Superstore'!$N:$N,$B5303)</f>
        <v>5</v>
      </c>
      <c r="I5303" s="45">
        <f>SUMIFS('Sample - Superstore'!T:T,'Sample - Superstore'!$V:$V,$A5303,'Sample - Superstore'!$N:$N,$B5303)</f>
        <v>0</v>
      </c>
      <c r="J5303" s="42">
        <f>SUMIFS('Sample - Superstore'!U:U,'Sample - Superstore'!$V:$V,$A5303,'Sample - Superstore'!$N:$N,$B5303)</f>
        <v>7.945</v>
      </c>
      <c r="N5303" s="40"/>
    </row>
    <row r="5304">
      <c r="A5304" s="41" t="s">
        <v>8643</v>
      </c>
      <c r="B5304" s="36" t="s">
        <v>5150</v>
      </c>
      <c r="C5304" s="36" t="s">
        <v>51</v>
      </c>
      <c r="D5304" s="36" t="s">
        <v>76</v>
      </c>
      <c r="E5304" s="36" t="s">
        <v>5151</v>
      </c>
      <c r="F5304" s="42">
        <f>SUMIFS('Sample - Superstore'!R:R,'Sample - Superstore'!$V:$V,$A5304,'Sample - Superstore'!$N:$N,$B5304)</f>
        <v>5.984</v>
      </c>
      <c r="G5304" s="43" t="str">
        <f>IF(OR($F5304&lt;Lower_Limit,$F5304&gt;Upper_Limit),TRUE,IF($F5304&gt;Upper_percentile,"P99",IF($F5304&lt;Lower_percentile,"P01","")))</f>
        <v/>
      </c>
      <c r="H5304" s="44">
        <f>SUMIFS('Sample - Superstore'!S:S,'Sample - Superstore'!$V:$V,$A5304,'Sample - Superstore'!$N:$N,$B5304)</f>
        <v>2</v>
      </c>
      <c r="I5304" s="45">
        <f>SUMIFS('Sample - Superstore'!T:T,'Sample - Superstore'!$V:$V,$A5304,'Sample - Superstore'!$N:$N,$B5304)</f>
        <v>0.2</v>
      </c>
      <c r="J5304" s="42">
        <f>SUMIFS('Sample - Superstore'!U:U,'Sample - Superstore'!$V:$V,$A5304,'Sample - Superstore'!$N:$N,$B5304)</f>
        <v>2.244</v>
      </c>
      <c r="N5304" s="40"/>
    </row>
    <row r="5305">
      <c r="A5305" s="41" t="s">
        <v>8643</v>
      </c>
      <c r="B5305" s="36" t="s">
        <v>3109</v>
      </c>
      <c r="C5305" s="36" t="s">
        <v>39</v>
      </c>
      <c r="D5305" s="36" t="s">
        <v>61</v>
      </c>
      <c r="E5305" s="36" t="s">
        <v>3110</v>
      </c>
      <c r="F5305" s="42">
        <f>SUMIFS('Sample - Superstore'!R:R,'Sample - Superstore'!$V:$V,$A5305,'Sample - Superstore'!$N:$N,$B5305)</f>
        <v>189.95</v>
      </c>
      <c r="G5305" s="43" t="str">
        <f>IF(OR($F5305&lt;Lower_Limit,$F5305&gt;Upper_Limit),TRUE,IF($F5305&gt;Upper_percentile,"P99",IF($F5305&lt;Lower_percentile,"P01","")))</f>
        <v/>
      </c>
      <c r="H5305" s="44">
        <f>SUMIFS('Sample - Superstore'!S:S,'Sample - Superstore'!$V:$V,$A5305,'Sample - Superstore'!$N:$N,$B5305)</f>
        <v>5</v>
      </c>
      <c r="I5305" s="45">
        <f>SUMIFS('Sample - Superstore'!T:T,'Sample - Superstore'!$V:$V,$A5305,'Sample - Superstore'!$N:$N,$B5305)</f>
        <v>0</v>
      </c>
      <c r="J5305" s="42">
        <f>SUMIFS('Sample - Superstore'!U:U,'Sample - Superstore'!$V:$V,$A5305,'Sample - Superstore'!$N:$N,$B5305)</f>
        <v>45.588</v>
      </c>
      <c r="N5305" s="40"/>
    </row>
    <row r="5306">
      <c r="A5306" s="41" t="s">
        <v>8643</v>
      </c>
      <c r="B5306" s="36" t="s">
        <v>4832</v>
      </c>
      <c r="C5306" s="36" t="s">
        <v>39</v>
      </c>
      <c r="D5306" s="36" t="s">
        <v>61</v>
      </c>
      <c r="E5306" s="36" t="s">
        <v>4833</v>
      </c>
      <c r="F5306" s="42">
        <f>SUMIFS('Sample - Superstore'!R:R,'Sample - Superstore'!$V:$V,$A5306,'Sample - Superstore'!$N:$N,$B5306)</f>
        <v>149.95</v>
      </c>
      <c r="G5306" s="43" t="str">
        <f>IF(OR($F5306&lt;Lower_Limit,$F5306&gt;Upper_Limit),TRUE,IF($F5306&gt;Upper_percentile,"P99",IF($F5306&lt;Lower_percentile,"P01","")))</f>
        <v/>
      </c>
      <c r="H5306" s="44">
        <f>SUMIFS('Sample - Superstore'!S:S,'Sample - Superstore'!$V:$V,$A5306,'Sample - Superstore'!$N:$N,$B5306)</f>
        <v>5</v>
      </c>
      <c r="I5306" s="45">
        <f>SUMIFS('Sample - Superstore'!T:T,'Sample - Superstore'!$V:$V,$A5306,'Sample - Superstore'!$N:$N,$B5306)</f>
        <v>0</v>
      </c>
      <c r="J5306" s="42">
        <f>SUMIFS('Sample - Superstore'!U:U,'Sample - Superstore'!$V:$V,$A5306,'Sample - Superstore'!$N:$N,$B5306)</f>
        <v>31.4895</v>
      </c>
      <c r="N5306" s="40"/>
    </row>
    <row r="5307">
      <c r="A5307" s="41" t="s">
        <v>8643</v>
      </c>
      <c r="B5307" s="36" t="s">
        <v>6684</v>
      </c>
      <c r="C5307" s="36" t="s">
        <v>51</v>
      </c>
      <c r="D5307" s="36" t="s">
        <v>93</v>
      </c>
      <c r="E5307" s="36" t="s">
        <v>6685</v>
      </c>
      <c r="F5307" s="42">
        <f>SUMIFS('Sample - Superstore'!R:R,'Sample - Superstore'!$V:$V,$A5307,'Sample - Superstore'!$N:$N,$B5307)</f>
        <v>29.95</v>
      </c>
      <c r="G5307" s="43" t="str">
        <f>IF(OR($F5307&lt;Lower_Limit,$F5307&gt;Upper_Limit),TRUE,IF($F5307&gt;Upper_percentile,"P99",IF($F5307&lt;Lower_percentile,"P01","")))</f>
        <v/>
      </c>
      <c r="H5307" s="44">
        <f>SUMIFS('Sample - Superstore'!S:S,'Sample - Superstore'!$V:$V,$A5307,'Sample - Superstore'!$N:$N,$B5307)</f>
        <v>5</v>
      </c>
      <c r="I5307" s="45">
        <f>SUMIFS('Sample - Superstore'!T:T,'Sample - Superstore'!$V:$V,$A5307,'Sample - Superstore'!$N:$N,$B5307)</f>
        <v>0</v>
      </c>
      <c r="J5307" s="42">
        <f>SUMIFS('Sample - Superstore'!U:U,'Sample - Superstore'!$V:$V,$A5307,'Sample - Superstore'!$N:$N,$B5307)</f>
        <v>8.6855</v>
      </c>
      <c r="N5307" s="40"/>
    </row>
    <row r="5308">
      <c r="A5308" s="41" t="s">
        <v>8643</v>
      </c>
      <c r="B5308" s="36" t="s">
        <v>296</v>
      </c>
      <c r="C5308" s="36" t="s">
        <v>51</v>
      </c>
      <c r="D5308" s="36" t="s">
        <v>297</v>
      </c>
      <c r="E5308" s="36" t="s">
        <v>298</v>
      </c>
      <c r="F5308" s="42">
        <f>SUMIFS('Sample - Superstore'!R:R,'Sample - Superstore'!$V:$V,$A5308,'Sample - Superstore'!$N:$N,$B5308)</f>
        <v>44.4</v>
      </c>
      <c r="G5308" s="43" t="str">
        <f>IF(OR($F5308&lt;Lower_Limit,$F5308&gt;Upper_Limit),TRUE,IF($F5308&gt;Upper_percentile,"P99",IF($F5308&lt;Lower_percentile,"P01","")))</f>
        <v/>
      </c>
      <c r="H5308" s="44">
        <f>SUMIFS('Sample - Superstore'!S:S,'Sample - Superstore'!$V:$V,$A5308,'Sample - Superstore'!$N:$N,$B5308)</f>
        <v>3</v>
      </c>
      <c r="I5308" s="45">
        <f>SUMIFS('Sample - Superstore'!T:T,'Sample - Superstore'!$V:$V,$A5308,'Sample - Superstore'!$N:$N,$B5308)</f>
        <v>0</v>
      </c>
      <c r="J5308" s="42">
        <f>SUMIFS('Sample - Superstore'!U:U,'Sample - Superstore'!$V:$V,$A5308,'Sample - Superstore'!$N:$N,$B5308)</f>
        <v>22.2</v>
      </c>
      <c r="N5308" s="40"/>
    </row>
    <row r="5309">
      <c r="A5309" s="41" t="s">
        <v>8643</v>
      </c>
      <c r="B5309" s="36" t="s">
        <v>2216</v>
      </c>
      <c r="C5309" s="36" t="s">
        <v>51</v>
      </c>
      <c r="D5309" s="36" t="s">
        <v>283</v>
      </c>
      <c r="E5309" s="36" t="s">
        <v>2217</v>
      </c>
      <c r="F5309" s="42">
        <f>SUMIFS('Sample - Superstore'!R:R,'Sample - Superstore'!$V:$V,$A5309,'Sample - Superstore'!$N:$N,$B5309)</f>
        <v>85.81459424</v>
      </c>
      <c r="G5309" s="43" t="str">
        <f>IF(OR($F5309&lt;Lower_Limit,$F5309&gt;Upper_Limit),TRUE,IF($F5309&gt;Upper_percentile,"P99",IF($F5309&lt;Lower_percentile,"P01","")))</f>
        <v/>
      </c>
      <c r="H5309" s="44">
        <f>SUMIFS('Sample - Superstore'!S:S,'Sample - Superstore'!$V:$V,$A5309,'Sample - Superstore'!$N:$N,$B5309)</f>
        <v>2</v>
      </c>
      <c r="I5309" s="45">
        <f>SUMIFS('Sample - Superstore'!T:T,'Sample - Superstore'!$V:$V,$A5309,'Sample - Superstore'!$N:$N,$B5309)</f>
        <v>0.8</v>
      </c>
      <c r="J5309" s="42">
        <f>SUMIFS('Sample - Superstore'!U:U,'Sample - Superstore'!$V:$V,$A5309,'Sample - Superstore'!$N:$N,$B5309)</f>
        <v>-231.6994044</v>
      </c>
      <c r="N5309" s="40"/>
    </row>
    <row r="5310">
      <c r="A5310" s="41" t="s">
        <v>8643</v>
      </c>
      <c r="B5310" s="36" t="s">
        <v>5142</v>
      </c>
      <c r="C5310" s="36" t="s">
        <v>51</v>
      </c>
      <c r="D5310" s="36" t="s">
        <v>76</v>
      </c>
      <c r="E5310" s="36" t="s">
        <v>5143</v>
      </c>
      <c r="F5310" s="42">
        <f>SUMIFS('Sample - Superstore'!R:R,'Sample - Superstore'!$V:$V,$A5310,'Sample - Superstore'!$N:$N,$B5310)</f>
        <v>15.24</v>
      </c>
      <c r="G5310" s="43" t="str">
        <f>IF(OR($F5310&lt;Lower_Limit,$F5310&gt;Upper_Limit),TRUE,IF($F5310&gt;Upper_percentile,"P99",IF($F5310&lt;Lower_percentile,"P01","")))</f>
        <v/>
      </c>
      <c r="H5310" s="44">
        <f>SUMIFS('Sample - Superstore'!S:S,'Sample - Superstore'!$V:$V,$A5310,'Sample - Superstore'!$N:$N,$B5310)</f>
        <v>5</v>
      </c>
      <c r="I5310" s="45">
        <f>SUMIFS('Sample - Superstore'!T:T,'Sample - Superstore'!$V:$V,$A5310,'Sample - Superstore'!$N:$N,$B5310)</f>
        <v>0.2</v>
      </c>
      <c r="J5310" s="42">
        <f>SUMIFS('Sample - Superstore'!U:U,'Sample - Superstore'!$V:$V,$A5310,'Sample - Superstore'!$N:$N,$B5310)</f>
        <v>5.1435</v>
      </c>
      <c r="N5310" s="40"/>
    </row>
    <row r="5311">
      <c r="A5311" s="41" t="s">
        <v>8643</v>
      </c>
      <c r="B5311" s="36" t="s">
        <v>3684</v>
      </c>
      <c r="C5311" s="36" t="s">
        <v>51</v>
      </c>
      <c r="D5311" s="36" t="s">
        <v>124</v>
      </c>
      <c r="E5311" s="36" t="s">
        <v>3685</v>
      </c>
      <c r="F5311" s="42">
        <f>SUMIFS('Sample - Superstore'!R:R,'Sample - Superstore'!$V:$V,$A5311,'Sample - Superstore'!$N:$N,$B5311)</f>
        <v>13.23</v>
      </c>
      <c r="G5311" s="43" t="str">
        <f>IF(OR($F5311&lt;Lower_Limit,$F5311&gt;Upper_Limit),TRUE,IF($F5311&gt;Upper_percentile,"P99",IF($F5311&lt;Lower_percentile,"P01","")))</f>
        <v/>
      </c>
      <c r="H5311" s="44">
        <f>SUMIFS('Sample - Superstore'!S:S,'Sample - Superstore'!$V:$V,$A5311,'Sample - Superstore'!$N:$N,$B5311)</f>
        <v>3</v>
      </c>
      <c r="I5311" s="45">
        <f>SUMIFS('Sample - Superstore'!T:T,'Sample - Superstore'!$V:$V,$A5311,'Sample - Superstore'!$N:$N,$B5311)</f>
        <v>0</v>
      </c>
      <c r="J5311" s="42">
        <f>SUMIFS('Sample - Superstore'!U:U,'Sample - Superstore'!$V:$V,$A5311,'Sample - Superstore'!$N:$N,$B5311)</f>
        <v>6.0858</v>
      </c>
      <c r="N5311" s="40"/>
    </row>
    <row r="5312">
      <c r="A5312" s="41" t="s">
        <v>8643</v>
      </c>
      <c r="B5312" s="36" t="s">
        <v>1260</v>
      </c>
      <c r="C5312" s="36" t="s">
        <v>51</v>
      </c>
      <c r="D5312" s="36" t="s">
        <v>76</v>
      </c>
      <c r="E5312" s="36" t="s">
        <v>1261</v>
      </c>
      <c r="F5312" s="42">
        <f>SUMIFS('Sample - Superstore'!R:R,'Sample - Superstore'!$V:$V,$A5312,'Sample - Superstore'!$N:$N,$B5312)</f>
        <v>11.808</v>
      </c>
      <c r="G5312" s="43" t="str">
        <f>IF(OR($F5312&lt;Lower_Limit,$F5312&gt;Upper_Limit),TRUE,IF($F5312&gt;Upper_percentile,"P99",IF($F5312&lt;Lower_percentile,"P01","")))</f>
        <v/>
      </c>
      <c r="H5312" s="44">
        <f>SUMIFS('Sample - Superstore'!S:S,'Sample - Superstore'!$V:$V,$A5312,'Sample - Superstore'!$N:$N,$B5312)</f>
        <v>2</v>
      </c>
      <c r="I5312" s="45">
        <f>SUMIFS('Sample - Superstore'!T:T,'Sample - Superstore'!$V:$V,$A5312,'Sample - Superstore'!$N:$N,$B5312)</f>
        <v>0.2</v>
      </c>
      <c r="J5312" s="42">
        <f>SUMIFS('Sample - Superstore'!U:U,'Sample - Superstore'!$V:$V,$A5312,'Sample - Superstore'!$N:$N,$B5312)</f>
        <v>4.2804</v>
      </c>
      <c r="N5312" s="40"/>
    </row>
    <row r="5313">
      <c r="A5313" s="41" t="s">
        <v>8643</v>
      </c>
      <c r="B5313" s="36" t="s">
        <v>2746</v>
      </c>
      <c r="C5313" s="36" t="s">
        <v>51</v>
      </c>
      <c r="D5313" s="36" t="s">
        <v>124</v>
      </c>
      <c r="E5313" s="36" t="s">
        <v>2747</v>
      </c>
      <c r="F5313" s="42">
        <f>SUMIFS('Sample - Superstore'!R:R,'Sample - Superstore'!$V:$V,$A5313,'Sample - Superstore'!$N:$N,$B5313)</f>
        <v>36.45734979</v>
      </c>
      <c r="G5313" s="43" t="str">
        <f>IF(OR($F5313&lt;Lower_Limit,$F5313&gt;Upper_Limit),TRUE,IF($F5313&gt;Upper_percentile,"P99",IF($F5313&lt;Lower_percentile,"P01","")))</f>
        <v/>
      </c>
      <c r="H5313" s="44">
        <f>SUMIFS('Sample - Superstore'!S:S,'Sample - Superstore'!$V:$V,$A5313,'Sample - Superstore'!$N:$N,$B5313)</f>
        <v>4</v>
      </c>
      <c r="I5313" s="45">
        <f>SUMIFS('Sample - Superstore'!T:T,'Sample - Superstore'!$V:$V,$A5313,'Sample - Superstore'!$N:$N,$B5313)</f>
        <v>0</v>
      </c>
      <c r="J5313" s="42">
        <f>SUMIFS('Sample - Superstore'!U:U,'Sample - Superstore'!$V:$V,$A5313,'Sample - Superstore'!$N:$N,$B5313)</f>
        <v>17.1349544</v>
      </c>
      <c r="N5313" s="40"/>
    </row>
    <row r="5314">
      <c r="A5314" s="41" t="s">
        <v>8643</v>
      </c>
      <c r="B5314" s="36" t="s">
        <v>2753</v>
      </c>
      <c r="C5314" s="36" t="s">
        <v>35</v>
      </c>
      <c r="D5314" s="36" t="s">
        <v>263</v>
      </c>
      <c r="E5314" s="36" t="s">
        <v>2754</v>
      </c>
      <c r="F5314" s="42">
        <f>SUMIFS('Sample - Superstore'!R:R,'Sample - Superstore'!$V:$V,$A5314,'Sample - Superstore'!$N:$N,$B5314)</f>
        <v>302.2183622</v>
      </c>
      <c r="G5314" s="43" t="str">
        <f>IF(OR($F5314&lt;Lower_Limit,$F5314&gt;Upper_Limit),TRUE,IF($F5314&gt;Upper_percentile,"P99",IF($F5314&lt;Lower_percentile,"P01","")))</f>
        <v/>
      </c>
      <c r="H5314" s="44">
        <f>SUMIFS('Sample - Superstore'!S:S,'Sample - Superstore'!$V:$V,$A5314,'Sample - Superstore'!$N:$N,$B5314)</f>
        <v>5</v>
      </c>
      <c r="I5314" s="45">
        <f>SUMIFS('Sample - Superstore'!T:T,'Sample - Superstore'!$V:$V,$A5314,'Sample - Superstore'!$N:$N,$B5314)</f>
        <v>0</v>
      </c>
      <c r="J5314" s="42">
        <f>SUMIFS('Sample - Superstore'!U:U,'Sample - Superstore'!$V:$V,$A5314,'Sample - Superstore'!$N:$N,$B5314)</f>
        <v>48.35493795</v>
      </c>
      <c r="N5314" s="40"/>
    </row>
    <row r="5315">
      <c r="A5315" s="41" t="s">
        <v>8643</v>
      </c>
      <c r="B5315" s="36" t="s">
        <v>733</v>
      </c>
      <c r="C5315" s="36" t="s">
        <v>51</v>
      </c>
      <c r="D5315" s="36" t="s">
        <v>52</v>
      </c>
      <c r="E5315" s="36" t="s">
        <v>734</v>
      </c>
      <c r="F5315" s="42">
        <f>SUMIFS('Sample - Superstore'!R:R,'Sample - Superstore'!$V:$V,$A5315,'Sample - Superstore'!$N:$N,$B5315)</f>
        <v>1055.158897</v>
      </c>
      <c r="G5315" s="43" t="str">
        <f>IF(OR($F5315&lt;Lower_Limit,$F5315&gt;Upper_Limit),TRUE,IF($F5315&gt;Upper_percentile,"P99",IF($F5315&lt;Lower_percentile,"P01","")))</f>
        <v/>
      </c>
      <c r="H5315" s="44">
        <f>SUMIFS('Sample - Superstore'!S:S,'Sample - Superstore'!$V:$V,$A5315,'Sample - Superstore'!$N:$N,$B5315)</f>
        <v>7</v>
      </c>
      <c r="I5315" s="45">
        <f>SUMIFS('Sample - Superstore'!T:T,'Sample - Superstore'!$V:$V,$A5315,'Sample - Superstore'!$N:$N,$B5315)</f>
        <v>0</v>
      </c>
      <c r="J5315" s="42">
        <f>SUMIFS('Sample - Superstore'!U:U,'Sample - Superstore'!$V:$V,$A5315,'Sample - Superstore'!$N:$N,$B5315)</f>
        <v>305.99608</v>
      </c>
      <c r="N5315" s="40"/>
    </row>
    <row r="5316">
      <c r="A5316" s="41" t="s">
        <v>8643</v>
      </c>
      <c r="B5316" s="36" t="s">
        <v>328</v>
      </c>
      <c r="C5316" s="36" t="s">
        <v>51</v>
      </c>
      <c r="D5316" s="36" t="s">
        <v>52</v>
      </c>
      <c r="E5316" s="36" t="s">
        <v>329</v>
      </c>
      <c r="F5316" s="42">
        <f>SUMIFS('Sample - Superstore'!R:R,'Sample - Superstore'!$V:$V,$A5316,'Sample - Superstore'!$N:$N,$B5316)</f>
        <v>481.32</v>
      </c>
      <c r="G5316" s="43" t="str">
        <f>IF(OR($F5316&lt;Lower_Limit,$F5316&gt;Upper_Limit),TRUE,IF($F5316&gt;Upper_percentile,"P99",IF($F5316&lt;Lower_percentile,"P01","")))</f>
        <v/>
      </c>
      <c r="H5316" s="44">
        <f>SUMIFS('Sample - Superstore'!S:S,'Sample - Superstore'!$V:$V,$A5316,'Sample - Superstore'!$N:$N,$B5316)</f>
        <v>4</v>
      </c>
      <c r="I5316" s="45">
        <f>SUMIFS('Sample - Superstore'!T:T,'Sample - Superstore'!$V:$V,$A5316,'Sample - Superstore'!$N:$N,$B5316)</f>
        <v>0</v>
      </c>
      <c r="J5316" s="42">
        <f>SUMIFS('Sample - Superstore'!U:U,'Sample - Superstore'!$V:$V,$A5316,'Sample - Superstore'!$N:$N,$B5316)</f>
        <v>125.1432</v>
      </c>
      <c r="N5316" s="40"/>
    </row>
    <row r="5317">
      <c r="A5317" s="41" t="s">
        <v>8643</v>
      </c>
      <c r="B5317" s="36" t="s">
        <v>5719</v>
      </c>
      <c r="C5317" s="36" t="s">
        <v>51</v>
      </c>
      <c r="D5317" s="36" t="s">
        <v>635</v>
      </c>
      <c r="E5317" s="36" t="s">
        <v>5720</v>
      </c>
      <c r="F5317" s="42">
        <f>SUMIFS('Sample - Superstore'!R:R,'Sample - Superstore'!$V:$V,$A5317,'Sample - Superstore'!$N:$N,$B5317)</f>
        <v>13.98</v>
      </c>
      <c r="G5317" s="43" t="str">
        <f>IF(OR($F5317&lt;Lower_Limit,$F5317&gt;Upper_Limit),TRUE,IF($F5317&gt;Upper_percentile,"P99",IF($F5317&lt;Lower_percentile,"P01","")))</f>
        <v/>
      </c>
      <c r="H5317" s="44">
        <f>SUMIFS('Sample - Superstore'!S:S,'Sample - Superstore'!$V:$V,$A5317,'Sample - Superstore'!$N:$N,$B5317)</f>
        <v>1</v>
      </c>
      <c r="I5317" s="45">
        <f>SUMIFS('Sample - Superstore'!T:T,'Sample - Superstore'!$V:$V,$A5317,'Sample - Superstore'!$N:$N,$B5317)</f>
        <v>0</v>
      </c>
      <c r="J5317" s="42">
        <f>SUMIFS('Sample - Superstore'!U:U,'Sample - Superstore'!$V:$V,$A5317,'Sample - Superstore'!$N:$N,$B5317)</f>
        <v>3.6348</v>
      </c>
      <c r="N5317" s="40"/>
    </row>
    <row r="5318">
      <c r="A5318" s="41" t="s">
        <v>8643</v>
      </c>
      <c r="B5318" s="36" t="s">
        <v>3198</v>
      </c>
      <c r="C5318" s="36" t="s">
        <v>51</v>
      </c>
      <c r="D5318" s="36" t="s">
        <v>52</v>
      </c>
      <c r="E5318" s="36" t="s">
        <v>3199</v>
      </c>
      <c r="F5318" s="42">
        <f>SUMIFS('Sample - Superstore'!R:R,'Sample - Superstore'!$V:$V,$A5318,'Sample - Superstore'!$N:$N,$B5318)</f>
        <v>295.7928645</v>
      </c>
      <c r="G5318" s="43" t="str">
        <f>IF(OR($F5318&lt;Lower_Limit,$F5318&gt;Upper_Limit),TRUE,IF($F5318&gt;Upper_percentile,"P99",IF($F5318&lt;Lower_percentile,"P01","")))</f>
        <v/>
      </c>
      <c r="H5318" s="44">
        <f>SUMIFS('Sample - Superstore'!S:S,'Sample - Superstore'!$V:$V,$A5318,'Sample - Superstore'!$N:$N,$B5318)</f>
        <v>2</v>
      </c>
      <c r="I5318" s="45">
        <f>SUMIFS('Sample - Superstore'!T:T,'Sample - Superstore'!$V:$V,$A5318,'Sample - Superstore'!$N:$N,$B5318)</f>
        <v>0</v>
      </c>
      <c r="J5318" s="42">
        <f>SUMIFS('Sample - Superstore'!U:U,'Sample - Superstore'!$V:$V,$A5318,'Sample - Superstore'!$N:$N,$B5318)</f>
        <v>73.94821612</v>
      </c>
      <c r="N5318" s="40"/>
    </row>
    <row r="5319">
      <c r="A5319" s="41" t="s">
        <v>8643</v>
      </c>
      <c r="B5319" s="36" t="s">
        <v>3669</v>
      </c>
      <c r="C5319" s="36" t="s">
        <v>35</v>
      </c>
      <c r="D5319" s="36" t="s">
        <v>121</v>
      </c>
      <c r="E5319" s="36" t="s">
        <v>3670</v>
      </c>
      <c r="F5319" s="42">
        <f>SUMIFS('Sample - Superstore'!R:R,'Sample - Superstore'!$V:$V,$A5319,'Sample - Superstore'!$N:$N,$B5319)</f>
        <v>220.6381995</v>
      </c>
      <c r="G5319" s="43" t="str">
        <f>IF(OR($F5319&lt;Lower_Limit,$F5319&gt;Upper_Limit),TRUE,IF($F5319&gt;Upper_percentile,"P99",IF($F5319&lt;Lower_percentile,"P01","")))</f>
        <v/>
      </c>
      <c r="H5319" s="44">
        <f>SUMIFS('Sample - Superstore'!S:S,'Sample - Superstore'!$V:$V,$A5319,'Sample - Superstore'!$N:$N,$B5319)</f>
        <v>2</v>
      </c>
      <c r="I5319" s="45">
        <f>SUMIFS('Sample - Superstore'!T:T,'Sample - Superstore'!$V:$V,$A5319,'Sample - Superstore'!$N:$N,$B5319)</f>
        <v>0</v>
      </c>
      <c r="J5319" s="42">
        <f>SUMIFS('Sample - Superstore'!U:U,'Sample - Superstore'!$V:$V,$A5319,'Sample - Superstore'!$N:$N,$B5319)</f>
        <v>48.5404039</v>
      </c>
      <c r="N5319" s="40"/>
    </row>
    <row r="5320">
      <c r="A5320" s="41" t="s">
        <v>8643</v>
      </c>
      <c r="B5320" s="36" t="s">
        <v>6263</v>
      </c>
      <c r="C5320" s="36" t="s">
        <v>51</v>
      </c>
      <c r="D5320" s="36" t="s">
        <v>52</v>
      </c>
      <c r="E5320" s="36" t="s">
        <v>6264</v>
      </c>
      <c r="F5320" s="42">
        <f>SUMIFS('Sample - Superstore'!R:R,'Sample - Superstore'!$V:$V,$A5320,'Sample - Superstore'!$N:$N,$B5320)</f>
        <v>42.1538107</v>
      </c>
      <c r="G5320" s="43" t="str">
        <f>IF(OR($F5320&lt;Lower_Limit,$F5320&gt;Upper_Limit),TRUE,IF($F5320&gt;Upper_percentile,"P99",IF($F5320&lt;Lower_percentile,"P01","")))</f>
        <v/>
      </c>
      <c r="H5320" s="44">
        <f>SUMIFS('Sample - Superstore'!S:S,'Sample - Superstore'!$V:$V,$A5320,'Sample - Superstore'!$N:$N,$B5320)</f>
        <v>2</v>
      </c>
      <c r="I5320" s="45">
        <f>SUMIFS('Sample - Superstore'!T:T,'Sample - Superstore'!$V:$V,$A5320,'Sample - Superstore'!$N:$N,$B5320)</f>
        <v>0</v>
      </c>
      <c r="J5320" s="42">
        <f>SUMIFS('Sample - Superstore'!U:U,'Sample - Superstore'!$V:$V,$A5320,'Sample - Superstore'!$N:$N,$B5320)</f>
        <v>10.95999078</v>
      </c>
      <c r="N5320" s="40"/>
    </row>
    <row r="5321">
      <c r="A5321" s="41" t="s">
        <v>8643</v>
      </c>
      <c r="B5321" s="36" t="s">
        <v>2915</v>
      </c>
      <c r="C5321" s="36" t="s">
        <v>51</v>
      </c>
      <c r="D5321" s="36" t="s">
        <v>76</v>
      </c>
      <c r="E5321" s="36" t="s">
        <v>2916</v>
      </c>
      <c r="F5321" s="42">
        <f>SUMIFS('Sample - Superstore'!R:R,'Sample - Superstore'!$V:$V,$A5321,'Sample - Superstore'!$N:$N,$B5321)</f>
        <v>46.672</v>
      </c>
      <c r="G5321" s="43" t="str">
        <f>IF(OR($F5321&lt;Lower_Limit,$F5321&gt;Upper_Limit),TRUE,IF($F5321&gt;Upper_percentile,"P99",IF($F5321&lt;Lower_percentile,"P01","")))</f>
        <v/>
      </c>
      <c r="H5321" s="44">
        <f>SUMIFS('Sample - Superstore'!S:S,'Sample - Superstore'!$V:$V,$A5321,'Sample - Superstore'!$N:$N,$B5321)</f>
        <v>2</v>
      </c>
      <c r="I5321" s="45">
        <f>SUMIFS('Sample - Superstore'!T:T,'Sample - Superstore'!$V:$V,$A5321,'Sample - Superstore'!$N:$N,$B5321)</f>
        <v>0.2</v>
      </c>
      <c r="J5321" s="42">
        <f>SUMIFS('Sample - Superstore'!U:U,'Sample - Superstore'!$V:$V,$A5321,'Sample - Superstore'!$N:$N,$B5321)</f>
        <v>16.3352</v>
      </c>
      <c r="N5321" s="40"/>
    </row>
    <row r="5322">
      <c r="A5322" s="41" t="s">
        <v>8643</v>
      </c>
      <c r="B5322" s="36" t="s">
        <v>8491</v>
      </c>
      <c r="C5322" s="36" t="s">
        <v>35</v>
      </c>
      <c r="D5322" s="36" t="s">
        <v>36</v>
      </c>
      <c r="E5322" s="36" t="s">
        <v>8492</v>
      </c>
      <c r="F5322" s="42">
        <f>SUMIFS('Sample - Superstore'!R:R,'Sample - Superstore'!$V:$V,$A5322,'Sample - Superstore'!$N:$N,$B5322)</f>
        <v>119.833</v>
      </c>
      <c r="G5322" s="43" t="str">
        <f>IF(OR($F5322&lt;Lower_Limit,$F5322&gt;Upper_Limit),TRUE,IF($F5322&gt;Upper_percentile,"P99",IF($F5322&lt;Lower_percentile,"P01","")))</f>
        <v/>
      </c>
      <c r="H5322" s="44">
        <f>SUMIFS('Sample - Superstore'!S:S,'Sample - Superstore'!$V:$V,$A5322,'Sample - Superstore'!$N:$N,$B5322)</f>
        <v>1</v>
      </c>
      <c r="I5322" s="45">
        <f>SUMIFS('Sample - Superstore'!T:T,'Sample - Superstore'!$V:$V,$A5322,'Sample - Superstore'!$N:$N,$B5322)</f>
        <v>0.15</v>
      </c>
      <c r="J5322" s="42">
        <f>SUMIFS('Sample - Superstore'!U:U,'Sample - Superstore'!$V:$V,$A5322,'Sample - Superstore'!$N:$N,$B5322)</f>
        <v>-12.6882</v>
      </c>
      <c r="N5322" s="40"/>
    </row>
    <row r="5323">
      <c r="A5323" s="41" t="s">
        <v>8643</v>
      </c>
      <c r="B5323" s="36" t="s">
        <v>3413</v>
      </c>
      <c r="C5323" s="36" t="s">
        <v>39</v>
      </c>
      <c r="D5323" s="36" t="s">
        <v>61</v>
      </c>
      <c r="E5323" s="36" t="s">
        <v>3414</v>
      </c>
      <c r="F5323" s="42">
        <f>SUMIFS('Sample - Superstore'!R:R,'Sample - Superstore'!$V:$V,$A5323,'Sample - Superstore'!$N:$N,$B5323)</f>
        <v>119.98</v>
      </c>
      <c r="G5323" s="43" t="str">
        <f>IF(OR($F5323&lt;Lower_Limit,$F5323&gt;Upper_Limit),TRUE,IF($F5323&gt;Upper_percentile,"P99",IF($F5323&lt;Lower_percentile,"P01","")))</f>
        <v/>
      </c>
      <c r="H5323" s="44">
        <f>SUMIFS('Sample - Superstore'!S:S,'Sample - Superstore'!$V:$V,$A5323,'Sample - Superstore'!$N:$N,$B5323)</f>
        <v>2</v>
      </c>
      <c r="I5323" s="45">
        <f>SUMIFS('Sample - Superstore'!T:T,'Sample - Superstore'!$V:$V,$A5323,'Sample - Superstore'!$N:$N,$B5323)</f>
        <v>0</v>
      </c>
      <c r="J5323" s="42">
        <f>SUMIFS('Sample - Superstore'!U:U,'Sample - Superstore'!$V:$V,$A5323,'Sample - Superstore'!$N:$N,$B5323)</f>
        <v>57.5904</v>
      </c>
      <c r="N5323" s="40"/>
    </row>
    <row r="5324">
      <c r="A5324" s="41" t="s">
        <v>8643</v>
      </c>
      <c r="B5324" s="36" t="s">
        <v>6491</v>
      </c>
      <c r="C5324" s="36" t="s">
        <v>51</v>
      </c>
      <c r="D5324" s="36" t="s">
        <v>93</v>
      </c>
      <c r="E5324" s="36" t="s">
        <v>4409</v>
      </c>
      <c r="F5324" s="42">
        <f>SUMIFS('Sample - Superstore'!R:R,'Sample - Superstore'!$V:$V,$A5324,'Sample - Superstore'!$N:$N,$B5324)</f>
        <v>68.89592688</v>
      </c>
      <c r="G5324" s="43" t="str">
        <f>IF(OR($F5324&lt;Lower_Limit,$F5324&gt;Upper_Limit),TRUE,IF($F5324&gt;Upper_percentile,"P99",IF($F5324&lt;Lower_percentile,"P01","")))</f>
        <v/>
      </c>
      <c r="H5324" s="44">
        <f>SUMIFS('Sample - Superstore'!S:S,'Sample - Superstore'!$V:$V,$A5324,'Sample - Superstore'!$N:$N,$B5324)</f>
        <v>6</v>
      </c>
      <c r="I5324" s="45">
        <f>SUMIFS('Sample - Superstore'!T:T,'Sample - Superstore'!$V:$V,$A5324,'Sample - Superstore'!$N:$N,$B5324)</f>
        <v>0</v>
      </c>
      <c r="J5324" s="42">
        <f>SUMIFS('Sample - Superstore'!U:U,'Sample - Superstore'!$V:$V,$A5324,'Sample - Superstore'!$N:$N,$B5324)</f>
        <v>31.0031671</v>
      </c>
      <c r="N5324" s="40"/>
    </row>
    <row r="5325">
      <c r="A5325" s="41" t="s">
        <v>8643</v>
      </c>
      <c r="B5325" s="36" t="s">
        <v>3261</v>
      </c>
      <c r="C5325" s="36" t="s">
        <v>35</v>
      </c>
      <c r="D5325" s="36" t="s">
        <v>263</v>
      </c>
      <c r="E5325" s="36" t="s">
        <v>3262</v>
      </c>
      <c r="F5325" s="42">
        <f>SUMIFS('Sample - Superstore'!R:R,'Sample - Superstore'!$V:$V,$A5325,'Sample - Superstore'!$N:$N,$B5325)</f>
        <v>2026.658345</v>
      </c>
      <c r="G5325" s="43" t="str">
        <f>IF(OR($F5325&lt;Lower_Limit,$F5325&gt;Upper_Limit),TRUE,IF($F5325&gt;Upper_percentile,"P99",IF($F5325&lt;Lower_percentile,"P01","")))</f>
        <v/>
      </c>
      <c r="H5325" s="44">
        <f>SUMIFS('Sample - Superstore'!S:S,'Sample - Superstore'!$V:$V,$A5325,'Sample - Superstore'!$N:$N,$B5325)</f>
        <v>9</v>
      </c>
      <c r="I5325" s="45">
        <f>SUMIFS('Sample - Superstore'!T:T,'Sample - Superstore'!$V:$V,$A5325,'Sample - Superstore'!$N:$N,$B5325)</f>
        <v>0.1</v>
      </c>
      <c r="J5325" s="42">
        <f>SUMIFS('Sample - Superstore'!U:U,'Sample - Superstore'!$V:$V,$A5325,'Sample - Superstore'!$N:$N,$B5325)</f>
        <v>247.7026866</v>
      </c>
      <c r="N5325" s="40"/>
    </row>
    <row r="5326">
      <c r="A5326" s="41" t="s">
        <v>8643</v>
      </c>
      <c r="B5326" s="36" t="s">
        <v>2338</v>
      </c>
      <c r="C5326" s="36" t="s">
        <v>51</v>
      </c>
      <c r="D5326" s="36" t="s">
        <v>283</v>
      </c>
      <c r="E5326" s="36" t="s">
        <v>2339</v>
      </c>
      <c r="F5326" s="42">
        <f>SUMIFS('Sample - Superstore'!R:R,'Sample - Superstore'!$V:$V,$A5326,'Sample - Superstore'!$N:$N,$B5326)</f>
        <v>3025.173651</v>
      </c>
      <c r="G5326" s="43" t="str">
        <f>IF(OR($F5326&lt;Lower_Limit,$F5326&gt;Upper_Limit),TRUE,IF($F5326&gt;Upper_percentile,"P99",IF($F5326&lt;Lower_percentile,"P01","")))</f>
        <v>P99</v>
      </c>
      <c r="H5326" s="44">
        <f>SUMIFS('Sample - Superstore'!S:S,'Sample - Superstore'!$V:$V,$A5326,'Sample - Superstore'!$N:$N,$B5326)</f>
        <v>13</v>
      </c>
      <c r="I5326" s="45">
        <f>SUMIFS('Sample - Superstore'!T:T,'Sample - Superstore'!$V:$V,$A5326,'Sample - Superstore'!$N:$N,$B5326)</f>
        <v>0</v>
      </c>
      <c r="J5326" s="42">
        <f>SUMIFS('Sample - Superstore'!U:U,'Sample - Superstore'!$V:$V,$A5326,'Sample - Superstore'!$N:$N,$B5326)</f>
        <v>907.5520952</v>
      </c>
      <c r="N5326" s="40"/>
    </row>
    <row r="5327">
      <c r="A5327" s="41" t="s">
        <v>8643</v>
      </c>
      <c r="B5327" s="36" t="s">
        <v>2001</v>
      </c>
      <c r="C5327" s="36" t="s">
        <v>51</v>
      </c>
      <c r="D5327" s="36" t="s">
        <v>93</v>
      </c>
      <c r="E5327" s="36" t="s">
        <v>2002</v>
      </c>
      <c r="F5327" s="42">
        <f>SUMIFS('Sample - Superstore'!R:R,'Sample - Superstore'!$V:$V,$A5327,'Sample - Superstore'!$N:$N,$B5327)</f>
        <v>5.679210871</v>
      </c>
      <c r="G5327" s="43" t="str">
        <f>IF(OR($F5327&lt;Lower_Limit,$F5327&gt;Upper_Limit),TRUE,IF($F5327&gt;Upper_percentile,"P99",IF($F5327&lt;Lower_percentile,"P01","")))</f>
        <v/>
      </c>
      <c r="H5327" s="44">
        <f>SUMIFS('Sample - Superstore'!S:S,'Sample - Superstore'!$V:$V,$A5327,'Sample - Superstore'!$N:$N,$B5327)</f>
        <v>2</v>
      </c>
      <c r="I5327" s="45">
        <f>SUMIFS('Sample - Superstore'!T:T,'Sample - Superstore'!$V:$V,$A5327,'Sample - Superstore'!$N:$N,$B5327)</f>
        <v>0</v>
      </c>
      <c r="J5327" s="42">
        <f>SUMIFS('Sample - Superstore'!U:U,'Sample - Superstore'!$V:$V,$A5327,'Sample - Superstore'!$N:$N,$B5327)</f>
        <v>2.442060675</v>
      </c>
      <c r="N5327" s="40"/>
    </row>
    <row r="5328">
      <c r="A5328" s="41" t="s">
        <v>8643</v>
      </c>
      <c r="B5328" s="36" t="s">
        <v>950</v>
      </c>
      <c r="C5328" s="36" t="s">
        <v>35</v>
      </c>
      <c r="D5328" s="36" t="s">
        <v>121</v>
      </c>
      <c r="E5328" s="36" t="s">
        <v>951</v>
      </c>
      <c r="F5328" s="42">
        <f>SUMIFS('Sample - Superstore'!R:R,'Sample - Superstore'!$V:$V,$A5328,'Sample - Superstore'!$N:$N,$B5328)</f>
        <v>33.64932441</v>
      </c>
      <c r="G5328" s="43" t="str">
        <f>IF(OR($F5328&lt;Lower_Limit,$F5328&gt;Upper_Limit),TRUE,IF($F5328&gt;Upper_percentile,"P99",IF($F5328&lt;Lower_percentile,"P01","")))</f>
        <v/>
      </c>
      <c r="H5328" s="44">
        <f>SUMIFS('Sample - Superstore'!S:S,'Sample - Superstore'!$V:$V,$A5328,'Sample - Superstore'!$N:$N,$B5328)</f>
        <v>2</v>
      </c>
      <c r="I5328" s="45">
        <f>SUMIFS('Sample - Superstore'!T:T,'Sample - Superstore'!$V:$V,$A5328,'Sample - Superstore'!$N:$N,$B5328)</f>
        <v>0</v>
      </c>
      <c r="J5328" s="42">
        <f>SUMIFS('Sample - Superstore'!U:U,'Sample - Superstore'!$V:$V,$A5328,'Sample - Superstore'!$N:$N,$B5328)</f>
        <v>15.14219598</v>
      </c>
      <c r="N5328" s="40"/>
    </row>
    <row r="5329">
      <c r="A5329" s="41" t="s">
        <v>8643</v>
      </c>
      <c r="B5329" s="36" t="s">
        <v>5667</v>
      </c>
      <c r="C5329" s="36" t="s">
        <v>51</v>
      </c>
      <c r="D5329" s="36" t="s">
        <v>93</v>
      </c>
      <c r="E5329" s="36" t="s">
        <v>5668</v>
      </c>
      <c r="F5329" s="42">
        <f>SUMIFS('Sample - Superstore'!R:R,'Sample - Superstore'!$V:$V,$A5329,'Sample - Superstore'!$N:$N,$B5329)</f>
        <v>13.26</v>
      </c>
      <c r="G5329" s="43" t="str">
        <f>IF(OR($F5329&lt;Lower_Limit,$F5329&gt;Upper_Limit),TRUE,IF($F5329&gt;Upper_percentile,"P99",IF($F5329&lt;Lower_percentile,"P01","")))</f>
        <v/>
      </c>
      <c r="H5329" s="44">
        <f>SUMIFS('Sample - Superstore'!S:S,'Sample - Superstore'!$V:$V,$A5329,'Sample - Superstore'!$N:$N,$B5329)</f>
        <v>6</v>
      </c>
      <c r="I5329" s="45">
        <f>SUMIFS('Sample - Superstore'!T:T,'Sample - Superstore'!$V:$V,$A5329,'Sample - Superstore'!$N:$N,$B5329)</f>
        <v>0</v>
      </c>
      <c r="J5329" s="42">
        <f>SUMIFS('Sample - Superstore'!U:U,'Sample - Superstore'!$V:$V,$A5329,'Sample - Superstore'!$N:$N,$B5329)</f>
        <v>3.5802</v>
      </c>
      <c r="N5329" s="40"/>
    </row>
    <row r="5330">
      <c r="A5330" s="41" t="s">
        <v>8643</v>
      </c>
      <c r="B5330" s="36" t="s">
        <v>3020</v>
      </c>
      <c r="C5330" s="36" t="s">
        <v>51</v>
      </c>
      <c r="D5330" s="36" t="s">
        <v>124</v>
      </c>
      <c r="E5330" s="36" t="s">
        <v>3021</v>
      </c>
      <c r="F5330" s="42">
        <f>SUMIFS('Sample - Superstore'!R:R,'Sample - Superstore'!$V:$V,$A5330,'Sample - Superstore'!$N:$N,$B5330)</f>
        <v>32.4</v>
      </c>
      <c r="G5330" s="43" t="str">
        <f>IF(OR($F5330&lt;Lower_Limit,$F5330&gt;Upper_Limit),TRUE,IF($F5330&gt;Upper_percentile,"P99",IF($F5330&lt;Lower_percentile,"P01","")))</f>
        <v/>
      </c>
      <c r="H5330" s="44">
        <f>SUMIFS('Sample - Superstore'!S:S,'Sample - Superstore'!$V:$V,$A5330,'Sample - Superstore'!$N:$N,$B5330)</f>
        <v>5</v>
      </c>
      <c r="I5330" s="45">
        <f>SUMIFS('Sample - Superstore'!T:T,'Sample - Superstore'!$V:$V,$A5330,'Sample - Superstore'!$N:$N,$B5330)</f>
        <v>0</v>
      </c>
      <c r="J5330" s="42">
        <f>SUMIFS('Sample - Superstore'!U:U,'Sample - Superstore'!$V:$V,$A5330,'Sample - Superstore'!$N:$N,$B5330)</f>
        <v>15.552</v>
      </c>
      <c r="N5330" s="40"/>
    </row>
    <row r="5331">
      <c r="A5331" s="41" t="s">
        <v>8643</v>
      </c>
      <c r="B5331" s="36" t="s">
        <v>4513</v>
      </c>
      <c r="C5331" s="36" t="s">
        <v>51</v>
      </c>
      <c r="D5331" s="36" t="s">
        <v>93</v>
      </c>
      <c r="E5331" s="36" t="s">
        <v>4514</v>
      </c>
      <c r="F5331" s="42">
        <f>SUMIFS('Sample - Superstore'!R:R,'Sample - Superstore'!$V:$V,$A5331,'Sample - Superstore'!$N:$N,$B5331)</f>
        <v>33.19498754</v>
      </c>
      <c r="G5331" s="43" t="str">
        <f>IF(OR($F5331&lt;Lower_Limit,$F5331&gt;Upper_Limit),TRUE,IF($F5331&gt;Upper_percentile,"P99",IF($F5331&lt;Lower_percentile,"P01","")))</f>
        <v/>
      </c>
      <c r="H5331" s="44">
        <f>SUMIFS('Sample - Superstore'!S:S,'Sample - Superstore'!$V:$V,$A5331,'Sample - Superstore'!$N:$N,$B5331)</f>
        <v>7</v>
      </c>
      <c r="I5331" s="45">
        <f>SUMIFS('Sample - Superstore'!T:T,'Sample - Superstore'!$V:$V,$A5331,'Sample - Superstore'!$N:$N,$B5331)</f>
        <v>0.2</v>
      </c>
      <c r="J5331" s="42">
        <f>SUMIFS('Sample - Superstore'!U:U,'Sample - Superstore'!$V:$V,$A5331,'Sample - Superstore'!$N:$N,$B5331)</f>
        <v>4.149373443</v>
      </c>
      <c r="N5331" s="40"/>
    </row>
    <row r="5332">
      <c r="A5332" s="41" t="s">
        <v>8643</v>
      </c>
      <c r="B5332" s="36" t="s">
        <v>3664</v>
      </c>
      <c r="C5332" s="36" t="s">
        <v>51</v>
      </c>
      <c r="D5332" s="36" t="s">
        <v>93</v>
      </c>
      <c r="E5332" s="36" t="s">
        <v>3665</v>
      </c>
      <c r="F5332" s="42">
        <f>SUMIFS('Sample - Superstore'!R:R,'Sample - Superstore'!$V:$V,$A5332,'Sample - Superstore'!$N:$N,$B5332)</f>
        <v>5.76</v>
      </c>
      <c r="G5332" s="43" t="str">
        <f>IF(OR($F5332&lt;Lower_Limit,$F5332&gt;Upper_Limit),TRUE,IF($F5332&gt;Upper_percentile,"P99",IF($F5332&lt;Lower_percentile,"P01","")))</f>
        <v/>
      </c>
      <c r="H5332" s="44">
        <f>SUMIFS('Sample - Superstore'!S:S,'Sample - Superstore'!$V:$V,$A5332,'Sample - Superstore'!$N:$N,$B5332)</f>
        <v>2</v>
      </c>
      <c r="I5332" s="45">
        <f>SUMIFS('Sample - Superstore'!T:T,'Sample - Superstore'!$V:$V,$A5332,'Sample - Superstore'!$N:$N,$B5332)</f>
        <v>0</v>
      </c>
      <c r="J5332" s="42">
        <f>SUMIFS('Sample - Superstore'!U:U,'Sample - Superstore'!$V:$V,$A5332,'Sample - Superstore'!$N:$N,$B5332)</f>
        <v>1.6704</v>
      </c>
      <c r="N5332" s="40"/>
    </row>
    <row r="5333">
      <c r="A5333" s="41" t="s">
        <v>8643</v>
      </c>
      <c r="B5333" s="36" t="s">
        <v>1565</v>
      </c>
      <c r="C5333" s="36" t="s">
        <v>51</v>
      </c>
      <c r="D5333" s="36" t="s">
        <v>272</v>
      </c>
      <c r="E5333" s="36" t="s">
        <v>1566</v>
      </c>
      <c r="F5333" s="42">
        <f>SUMIFS('Sample - Superstore'!R:R,'Sample - Superstore'!$V:$V,$A5333,'Sample - Superstore'!$N:$N,$B5333)</f>
        <v>19.30058023</v>
      </c>
      <c r="G5333" s="43" t="str">
        <f>IF(OR($F5333&lt;Lower_Limit,$F5333&gt;Upper_Limit),TRUE,IF($F5333&gt;Upper_percentile,"P99",IF($F5333&lt;Lower_percentile,"P01","")))</f>
        <v/>
      </c>
      <c r="H5333" s="44">
        <f>SUMIFS('Sample - Superstore'!S:S,'Sample - Superstore'!$V:$V,$A5333,'Sample - Superstore'!$N:$N,$B5333)</f>
        <v>6</v>
      </c>
      <c r="I5333" s="45">
        <f>SUMIFS('Sample - Superstore'!T:T,'Sample - Superstore'!$V:$V,$A5333,'Sample - Superstore'!$N:$N,$B5333)</f>
        <v>0.2</v>
      </c>
      <c r="J5333" s="42">
        <f>SUMIFS('Sample - Superstore'!U:U,'Sample - Superstore'!$V:$V,$A5333,'Sample - Superstore'!$N:$N,$B5333)</f>
        <v>8.36570449</v>
      </c>
      <c r="N5333" s="40"/>
    </row>
    <row r="5334">
      <c r="A5334" s="41" t="s">
        <v>8643</v>
      </c>
      <c r="B5334" s="36" t="s">
        <v>3866</v>
      </c>
      <c r="C5334" s="36" t="s">
        <v>51</v>
      </c>
      <c r="D5334" s="36" t="s">
        <v>124</v>
      </c>
      <c r="E5334" s="36" t="s">
        <v>3867</v>
      </c>
      <c r="F5334" s="42">
        <f>SUMIFS('Sample - Superstore'!R:R,'Sample - Superstore'!$V:$V,$A5334,'Sample - Superstore'!$N:$N,$B5334)</f>
        <v>162.1414704</v>
      </c>
      <c r="G5334" s="43" t="str">
        <f>IF(OR($F5334&lt;Lower_Limit,$F5334&gt;Upper_Limit),TRUE,IF($F5334&gt;Upper_percentile,"P99",IF($F5334&lt;Lower_percentile,"P01","")))</f>
        <v/>
      </c>
      <c r="H5334" s="44">
        <f>SUMIFS('Sample - Superstore'!S:S,'Sample - Superstore'!$V:$V,$A5334,'Sample - Superstore'!$N:$N,$B5334)</f>
        <v>5</v>
      </c>
      <c r="I5334" s="45">
        <f>SUMIFS('Sample - Superstore'!T:T,'Sample - Superstore'!$V:$V,$A5334,'Sample - Superstore'!$N:$N,$B5334)</f>
        <v>0.2</v>
      </c>
      <c r="J5334" s="42">
        <f>SUMIFS('Sample - Superstore'!U:U,'Sample - Superstore'!$V:$V,$A5334,'Sample - Superstore'!$N:$N,$B5334)</f>
        <v>52.69597787</v>
      </c>
      <c r="N5334" s="40"/>
    </row>
    <row r="5335">
      <c r="A5335" s="41" t="s">
        <v>8643</v>
      </c>
      <c r="B5335" s="36" t="s">
        <v>1684</v>
      </c>
      <c r="C5335" s="36" t="s">
        <v>51</v>
      </c>
      <c r="D5335" s="36" t="s">
        <v>283</v>
      </c>
      <c r="E5335" s="36" t="s">
        <v>1685</v>
      </c>
      <c r="F5335" s="42">
        <f>SUMIFS('Sample - Superstore'!R:R,'Sample - Superstore'!$V:$V,$A5335,'Sample - Superstore'!$N:$N,$B5335)</f>
        <v>230.916714</v>
      </c>
      <c r="G5335" s="43" t="str">
        <f>IF(OR($F5335&lt;Lower_Limit,$F5335&gt;Upper_Limit),TRUE,IF($F5335&gt;Upper_percentile,"P99",IF($F5335&lt;Lower_percentile,"P01","")))</f>
        <v/>
      </c>
      <c r="H5335" s="44">
        <f>SUMIFS('Sample - Superstore'!S:S,'Sample - Superstore'!$V:$V,$A5335,'Sample - Superstore'!$N:$N,$B5335)</f>
        <v>2</v>
      </c>
      <c r="I5335" s="45">
        <f>SUMIFS('Sample - Superstore'!T:T,'Sample - Superstore'!$V:$V,$A5335,'Sample - Superstore'!$N:$N,$B5335)</f>
        <v>0.2</v>
      </c>
      <c r="J5335" s="42">
        <f>SUMIFS('Sample - Superstore'!U:U,'Sample - Superstore'!$V:$V,$A5335,'Sample - Superstore'!$N:$N,$B5335)</f>
        <v>23.0916714</v>
      </c>
      <c r="N5335" s="40"/>
    </row>
    <row r="5336">
      <c r="A5336" s="41" t="s">
        <v>8643</v>
      </c>
      <c r="B5336" s="36" t="s">
        <v>7043</v>
      </c>
      <c r="C5336" s="36" t="s">
        <v>35</v>
      </c>
      <c r="D5336" s="36" t="s">
        <v>121</v>
      </c>
      <c r="E5336" s="36" t="s">
        <v>7044</v>
      </c>
      <c r="F5336" s="42">
        <f>SUMIFS('Sample - Superstore'!R:R,'Sample - Superstore'!$V:$V,$A5336,'Sample - Superstore'!$N:$N,$B5336)</f>
        <v>129.4414198</v>
      </c>
      <c r="G5336" s="43" t="str">
        <f>IF(OR($F5336&lt;Lower_Limit,$F5336&gt;Upper_Limit),TRUE,IF($F5336&gt;Upper_percentile,"P99",IF($F5336&lt;Lower_percentile,"P01","")))</f>
        <v/>
      </c>
      <c r="H5336" s="44">
        <f>SUMIFS('Sample - Superstore'!S:S,'Sample - Superstore'!$V:$V,$A5336,'Sample - Superstore'!$N:$N,$B5336)</f>
        <v>5</v>
      </c>
      <c r="I5336" s="45">
        <f>SUMIFS('Sample - Superstore'!T:T,'Sample - Superstore'!$V:$V,$A5336,'Sample - Superstore'!$N:$N,$B5336)</f>
        <v>0</v>
      </c>
      <c r="J5336" s="42">
        <f>SUMIFS('Sample - Superstore'!U:U,'Sample - Superstore'!$V:$V,$A5336,'Sample - Superstore'!$N:$N,$B5336)</f>
        <v>29.77152654</v>
      </c>
      <c r="N5336" s="40"/>
    </row>
    <row r="5337">
      <c r="A5337" s="41" t="s">
        <v>8643</v>
      </c>
      <c r="B5337" s="36" t="s">
        <v>5807</v>
      </c>
      <c r="C5337" s="36" t="s">
        <v>39</v>
      </c>
      <c r="D5337" s="36" t="s">
        <v>61</v>
      </c>
      <c r="E5337" s="36" t="s">
        <v>5808</v>
      </c>
      <c r="F5337" s="42">
        <f>SUMIFS('Sample - Superstore'!R:R,'Sample - Superstore'!$V:$V,$A5337,'Sample - Superstore'!$N:$N,$B5337)</f>
        <v>37.99711111</v>
      </c>
      <c r="G5337" s="43" t="str">
        <f>IF(OR($F5337&lt;Lower_Limit,$F5337&gt;Upper_Limit),TRUE,IF($F5337&gt;Upper_percentile,"P99",IF($F5337&lt;Lower_percentile,"P01","")))</f>
        <v/>
      </c>
      <c r="H5337" s="44">
        <f>SUMIFS('Sample - Superstore'!S:S,'Sample - Superstore'!$V:$V,$A5337,'Sample - Superstore'!$N:$N,$B5337)</f>
        <v>3</v>
      </c>
      <c r="I5337" s="45">
        <f>SUMIFS('Sample - Superstore'!T:T,'Sample - Superstore'!$V:$V,$A5337,'Sample - Superstore'!$N:$N,$B5337)</f>
        <v>0</v>
      </c>
      <c r="J5337" s="42">
        <f>SUMIFS('Sample - Superstore'!U:U,'Sample - Superstore'!$V:$V,$A5337,'Sample - Superstore'!$N:$N,$B5337)</f>
        <v>14.05893111</v>
      </c>
      <c r="N5337" s="40"/>
    </row>
    <row r="5338">
      <c r="A5338" s="41" t="s">
        <v>8643</v>
      </c>
      <c r="B5338" s="36" t="s">
        <v>3672</v>
      </c>
      <c r="C5338" s="36" t="s">
        <v>51</v>
      </c>
      <c r="D5338" s="36" t="s">
        <v>76</v>
      </c>
      <c r="E5338" s="36" t="s">
        <v>3673</v>
      </c>
      <c r="F5338" s="42">
        <f>SUMIFS('Sample - Superstore'!R:R,'Sample - Superstore'!$V:$V,$A5338,'Sample - Superstore'!$N:$N,$B5338)</f>
        <v>36.672</v>
      </c>
      <c r="G5338" s="43" t="str">
        <f>IF(OR($F5338&lt;Lower_Limit,$F5338&gt;Upper_Limit),TRUE,IF($F5338&gt;Upper_percentile,"P99",IF($F5338&lt;Lower_percentile,"P01","")))</f>
        <v/>
      </c>
      <c r="H5338" s="44">
        <f>SUMIFS('Sample - Superstore'!S:S,'Sample - Superstore'!$V:$V,$A5338,'Sample - Superstore'!$N:$N,$B5338)</f>
        <v>2</v>
      </c>
      <c r="I5338" s="45">
        <f>SUMIFS('Sample - Superstore'!T:T,'Sample - Superstore'!$V:$V,$A5338,'Sample - Superstore'!$N:$N,$B5338)</f>
        <v>0.2</v>
      </c>
      <c r="J5338" s="42">
        <f>SUMIFS('Sample - Superstore'!U:U,'Sample - Superstore'!$V:$V,$A5338,'Sample - Superstore'!$N:$N,$B5338)</f>
        <v>11.46</v>
      </c>
      <c r="N5338" s="40"/>
    </row>
    <row r="5339">
      <c r="A5339" s="41" t="s">
        <v>8643</v>
      </c>
      <c r="B5339" s="36" t="s">
        <v>5788</v>
      </c>
      <c r="C5339" s="36" t="s">
        <v>51</v>
      </c>
      <c r="D5339" s="36" t="s">
        <v>635</v>
      </c>
      <c r="E5339" s="36" t="s">
        <v>5789</v>
      </c>
      <c r="F5339" s="42">
        <f>SUMIFS('Sample - Superstore'!R:R,'Sample - Superstore'!$V:$V,$A5339,'Sample - Superstore'!$N:$N,$B5339)</f>
        <v>1014.075041</v>
      </c>
      <c r="G5339" s="43" t="str">
        <f>IF(OR($F5339&lt;Lower_Limit,$F5339&gt;Upper_Limit),TRUE,IF($F5339&gt;Upper_percentile,"P99",IF($F5339&lt;Lower_percentile,"P01","")))</f>
        <v/>
      </c>
      <c r="H5339" s="44">
        <f>SUMIFS('Sample - Superstore'!S:S,'Sample - Superstore'!$V:$V,$A5339,'Sample - Superstore'!$N:$N,$B5339)</f>
        <v>2</v>
      </c>
      <c r="I5339" s="45">
        <f>SUMIFS('Sample - Superstore'!T:T,'Sample - Superstore'!$V:$V,$A5339,'Sample - Superstore'!$N:$N,$B5339)</f>
        <v>0</v>
      </c>
      <c r="J5339" s="42">
        <f>SUMIFS('Sample - Superstore'!U:U,'Sample - Superstore'!$V:$V,$A5339,'Sample - Superstore'!$N:$N,$B5339)</f>
        <v>20.28150082</v>
      </c>
      <c r="N5339" s="40"/>
    </row>
    <row r="5340">
      <c r="A5340" s="41" t="s">
        <v>8643</v>
      </c>
      <c r="B5340" s="36" t="s">
        <v>2051</v>
      </c>
      <c r="C5340" s="36" t="s">
        <v>35</v>
      </c>
      <c r="D5340" s="36" t="s">
        <v>121</v>
      </c>
      <c r="E5340" s="36" t="s">
        <v>2052</v>
      </c>
      <c r="F5340" s="42">
        <f>SUMIFS('Sample - Superstore'!R:R,'Sample - Superstore'!$V:$V,$A5340,'Sample - Superstore'!$N:$N,$B5340)</f>
        <v>13.36</v>
      </c>
      <c r="G5340" s="43" t="str">
        <f>IF(OR($F5340&lt;Lower_Limit,$F5340&gt;Upper_Limit),TRUE,IF($F5340&gt;Upper_percentile,"P99",IF($F5340&lt;Lower_percentile,"P01","")))</f>
        <v/>
      </c>
      <c r="H5340" s="44">
        <f>SUMIFS('Sample - Superstore'!S:S,'Sample - Superstore'!$V:$V,$A5340,'Sample - Superstore'!$N:$N,$B5340)</f>
        <v>5</v>
      </c>
      <c r="I5340" s="45">
        <f>SUMIFS('Sample - Superstore'!T:T,'Sample - Superstore'!$V:$V,$A5340,'Sample - Superstore'!$N:$N,$B5340)</f>
        <v>0.2</v>
      </c>
      <c r="J5340" s="42">
        <f>SUMIFS('Sample - Superstore'!U:U,'Sample - Superstore'!$V:$V,$A5340,'Sample - Superstore'!$N:$N,$B5340)</f>
        <v>4.008</v>
      </c>
      <c r="N5340" s="40"/>
    </row>
    <row r="5341">
      <c r="A5341" s="41" t="s">
        <v>8643</v>
      </c>
      <c r="B5341" s="36" t="s">
        <v>1879</v>
      </c>
      <c r="C5341" s="36" t="s">
        <v>51</v>
      </c>
      <c r="D5341" s="36" t="s">
        <v>52</v>
      </c>
      <c r="E5341" s="36" t="s">
        <v>1880</v>
      </c>
      <c r="F5341" s="42">
        <f>SUMIFS('Sample - Superstore'!R:R,'Sample - Superstore'!$V:$V,$A5341,'Sample - Superstore'!$N:$N,$B5341)</f>
        <v>78.256</v>
      </c>
      <c r="G5341" s="43" t="str">
        <f>IF(OR($F5341&lt;Lower_Limit,$F5341&gt;Upper_Limit),TRUE,IF($F5341&gt;Upper_percentile,"P99",IF($F5341&lt;Lower_percentile,"P01","")))</f>
        <v/>
      </c>
      <c r="H5341" s="44">
        <f>SUMIFS('Sample - Superstore'!S:S,'Sample - Superstore'!$V:$V,$A5341,'Sample - Superstore'!$N:$N,$B5341)</f>
        <v>2</v>
      </c>
      <c r="I5341" s="45">
        <f>SUMIFS('Sample - Superstore'!T:T,'Sample - Superstore'!$V:$V,$A5341,'Sample - Superstore'!$N:$N,$B5341)</f>
        <v>0.2</v>
      </c>
      <c r="J5341" s="42">
        <f>SUMIFS('Sample - Superstore'!U:U,'Sample - Superstore'!$V:$V,$A5341,'Sample - Superstore'!$N:$N,$B5341)</f>
        <v>-17.6076</v>
      </c>
      <c r="N5341" s="40"/>
    </row>
    <row r="5342">
      <c r="A5342" s="41" t="s">
        <v>8643</v>
      </c>
      <c r="B5342" s="36" t="s">
        <v>379</v>
      </c>
      <c r="C5342" s="36" t="s">
        <v>35</v>
      </c>
      <c r="D5342" s="36" t="s">
        <v>36</v>
      </c>
      <c r="E5342" s="36" t="s">
        <v>380</v>
      </c>
      <c r="F5342" s="42">
        <f>SUMIFS('Sample - Superstore'!R:R,'Sample - Superstore'!$V:$V,$A5342,'Sample - Superstore'!$N:$N,$B5342)</f>
        <v>102.018</v>
      </c>
      <c r="G5342" s="43" t="str">
        <f>IF(OR($F5342&lt;Lower_Limit,$F5342&gt;Upper_Limit),TRUE,IF($F5342&gt;Upper_percentile,"P99",IF($F5342&lt;Lower_percentile,"P01","")))</f>
        <v/>
      </c>
      <c r="H5342" s="44">
        <f>SUMIFS('Sample - Superstore'!S:S,'Sample - Superstore'!$V:$V,$A5342,'Sample - Superstore'!$N:$N,$B5342)</f>
        <v>7</v>
      </c>
      <c r="I5342" s="45">
        <f>SUMIFS('Sample - Superstore'!T:T,'Sample - Superstore'!$V:$V,$A5342,'Sample - Superstore'!$N:$N,$B5342)</f>
        <v>0.7</v>
      </c>
      <c r="J5342" s="42">
        <f>SUMIFS('Sample - Superstore'!U:U,'Sample - Superstore'!$V:$V,$A5342,'Sample - Superstore'!$N:$N,$B5342)</f>
        <v>-183.6324</v>
      </c>
      <c r="N5342" s="40"/>
    </row>
    <row r="5343">
      <c r="A5343" s="41" t="s">
        <v>8643</v>
      </c>
      <c r="B5343" s="36" t="s">
        <v>1476</v>
      </c>
      <c r="C5343" s="36" t="s">
        <v>51</v>
      </c>
      <c r="D5343" s="36" t="s">
        <v>124</v>
      </c>
      <c r="E5343" s="36" t="s">
        <v>1477</v>
      </c>
      <c r="F5343" s="42">
        <f>SUMIFS('Sample - Superstore'!R:R,'Sample - Superstore'!$V:$V,$A5343,'Sample - Superstore'!$N:$N,$B5343)</f>
        <v>11.50771082</v>
      </c>
      <c r="G5343" s="43" t="str">
        <f>IF(OR($F5343&lt;Lower_Limit,$F5343&gt;Upper_Limit),TRUE,IF($F5343&gt;Upper_percentile,"P99",IF($F5343&lt;Lower_percentile,"P01","")))</f>
        <v/>
      </c>
      <c r="H5343" s="44">
        <f>SUMIFS('Sample - Superstore'!S:S,'Sample - Superstore'!$V:$V,$A5343,'Sample - Superstore'!$N:$N,$B5343)</f>
        <v>1</v>
      </c>
      <c r="I5343" s="45">
        <f>SUMIFS('Sample - Superstore'!T:T,'Sample - Superstore'!$V:$V,$A5343,'Sample - Superstore'!$N:$N,$B5343)</f>
        <v>0</v>
      </c>
      <c r="J5343" s="42">
        <f>SUMIFS('Sample - Superstore'!U:U,'Sample - Superstore'!$V:$V,$A5343,'Sample - Superstore'!$N:$N,$B5343)</f>
        <v>5.523701192</v>
      </c>
      <c r="N5343" s="40"/>
    </row>
    <row r="5344">
      <c r="A5344" s="41" t="s">
        <v>8643</v>
      </c>
      <c r="B5344" s="36" t="s">
        <v>938</v>
      </c>
      <c r="C5344" s="36" t="s">
        <v>51</v>
      </c>
      <c r="D5344" s="36" t="s">
        <v>76</v>
      </c>
      <c r="E5344" s="36" t="s">
        <v>939</v>
      </c>
      <c r="F5344" s="42">
        <f>SUMIFS('Sample - Superstore'!R:R,'Sample - Superstore'!$V:$V,$A5344,'Sample - Superstore'!$N:$N,$B5344)</f>
        <v>12.40275499</v>
      </c>
      <c r="G5344" s="43" t="str">
        <f>IF(OR($F5344&lt;Lower_Limit,$F5344&gt;Upper_Limit),TRUE,IF($F5344&gt;Upper_percentile,"P99",IF($F5344&lt;Lower_percentile,"P01","")))</f>
        <v/>
      </c>
      <c r="H5344" s="44">
        <f>SUMIFS('Sample - Superstore'!S:S,'Sample - Superstore'!$V:$V,$A5344,'Sample - Superstore'!$N:$N,$B5344)</f>
        <v>1</v>
      </c>
      <c r="I5344" s="45">
        <f>SUMIFS('Sample - Superstore'!T:T,'Sample - Superstore'!$V:$V,$A5344,'Sample - Superstore'!$N:$N,$B5344)</f>
        <v>0.2</v>
      </c>
      <c r="J5344" s="42">
        <f>SUMIFS('Sample - Superstore'!U:U,'Sample - Superstore'!$V:$V,$A5344,'Sample - Superstore'!$N:$N,$B5344)</f>
        <v>4.18592981</v>
      </c>
      <c r="N5344" s="40"/>
    </row>
    <row r="5345">
      <c r="A5345" s="41" t="s">
        <v>8643</v>
      </c>
      <c r="B5345" s="36" t="s">
        <v>1271</v>
      </c>
      <c r="C5345" s="36" t="s">
        <v>51</v>
      </c>
      <c r="D5345" s="36" t="s">
        <v>124</v>
      </c>
      <c r="E5345" s="36" t="s">
        <v>1272</v>
      </c>
      <c r="F5345" s="42">
        <f>SUMIFS('Sample - Superstore'!R:R,'Sample - Superstore'!$V:$V,$A5345,'Sample - Superstore'!$N:$N,$B5345)</f>
        <v>60.41548179</v>
      </c>
      <c r="G5345" s="43" t="str">
        <f>IF(OR($F5345&lt;Lower_Limit,$F5345&gt;Upper_Limit),TRUE,IF($F5345&gt;Upper_percentile,"P99",IF($F5345&lt;Lower_percentile,"P01","")))</f>
        <v/>
      </c>
      <c r="H5345" s="44">
        <f>SUMIFS('Sample - Superstore'!S:S,'Sample - Superstore'!$V:$V,$A5345,'Sample - Superstore'!$N:$N,$B5345)</f>
        <v>3</v>
      </c>
      <c r="I5345" s="45">
        <f>SUMIFS('Sample - Superstore'!T:T,'Sample - Superstore'!$V:$V,$A5345,'Sample - Superstore'!$N:$N,$B5345)</f>
        <v>0</v>
      </c>
      <c r="J5345" s="42">
        <f>SUMIFS('Sample - Superstore'!U:U,'Sample - Superstore'!$V:$V,$A5345,'Sample - Superstore'!$N:$N,$B5345)</f>
        <v>29.60358608</v>
      </c>
      <c r="N5345" s="40"/>
    </row>
    <row r="5346">
      <c r="A5346" s="41" t="s">
        <v>8643</v>
      </c>
      <c r="B5346" s="36" t="s">
        <v>5617</v>
      </c>
      <c r="C5346" s="36" t="s">
        <v>51</v>
      </c>
      <c r="D5346" s="36" t="s">
        <v>93</v>
      </c>
      <c r="E5346" s="36" t="s">
        <v>5618</v>
      </c>
      <c r="F5346" s="42">
        <f>SUMIFS('Sample - Superstore'!R:R,'Sample - Superstore'!$V:$V,$A5346,'Sample - Superstore'!$N:$N,$B5346)</f>
        <v>5.88</v>
      </c>
      <c r="G5346" s="43" t="str">
        <f>IF(OR($F5346&lt;Lower_Limit,$F5346&gt;Upper_Limit),TRUE,IF($F5346&gt;Upper_percentile,"P99",IF($F5346&lt;Lower_percentile,"P01","")))</f>
        <v/>
      </c>
      <c r="H5346" s="44">
        <f>SUMIFS('Sample - Superstore'!S:S,'Sample - Superstore'!$V:$V,$A5346,'Sample - Superstore'!$N:$N,$B5346)</f>
        <v>2</v>
      </c>
      <c r="I5346" s="45">
        <f>SUMIFS('Sample - Superstore'!T:T,'Sample - Superstore'!$V:$V,$A5346,'Sample - Superstore'!$N:$N,$B5346)</f>
        <v>0</v>
      </c>
      <c r="J5346" s="42">
        <f>SUMIFS('Sample - Superstore'!U:U,'Sample - Superstore'!$V:$V,$A5346,'Sample - Superstore'!$N:$N,$B5346)</f>
        <v>1.7052</v>
      </c>
      <c r="N5346" s="40"/>
    </row>
    <row r="5347">
      <c r="A5347" s="41" t="s">
        <v>8643</v>
      </c>
      <c r="B5347" s="36" t="s">
        <v>5483</v>
      </c>
      <c r="C5347" s="36" t="s">
        <v>39</v>
      </c>
      <c r="D5347" s="36" t="s">
        <v>40</v>
      </c>
      <c r="E5347" s="36" t="s">
        <v>5484</v>
      </c>
      <c r="F5347" s="42">
        <f>SUMIFS('Sample - Superstore'!R:R,'Sample - Superstore'!$V:$V,$A5347,'Sample - Superstore'!$N:$N,$B5347)</f>
        <v>500.9042671</v>
      </c>
      <c r="G5347" s="43" t="str">
        <f>IF(OR($F5347&lt;Lower_Limit,$F5347&gt;Upper_Limit),TRUE,IF($F5347&gt;Upper_percentile,"P99",IF($F5347&lt;Lower_percentile,"P01","")))</f>
        <v/>
      </c>
      <c r="H5347" s="44">
        <f>SUMIFS('Sample - Superstore'!S:S,'Sample - Superstore'!$V:$V,$A5347,'Sample - Superstore'!$N:$N,$B5347)</f>
        <v>3</v>
      </c>
      <c r="I5347" s="45">
        <f>SUMIFS('Sample - Superstore'!T:T,'Sample - Superstore'!$V:$V,$A5347,'Sample - Superstore'!$N:$N,$B5347)</f>
        <v>0</v>
      </c>
      <c r="J5347" s="42">
        <f>SUMIFS('Sample - Superstore'!U:U,'Sample - Superstore'!$V:$V,$A5347,'Sample - Superstore'!$N:$N,$B5347)</f>
        <v>140.2531948</v>
      </c>
      <c r="N5347" s="40"/>
    </row>
    <row r="5348">
      <c r="A5348" s="41" t="s">
        <v>8643</v>
      </c>
      <c r="B5348" s="36" t="s">
        <v>2255</v>
      </c>
      <c r="C5348" s="36" t="s">
        <v>51</v>
      </c>
      <c r="D5348" s="36" t="s">
        <v>635</v>
      </c>
      <c r="E5348" s="36" t="s">
        <v>2256</v>
      </c>
      <c r="F5348" s="42">
        <f>SUMIFS('Sample - Superstore'!R:R,'Sample - Superstore'!$V:$V,$A5348,'Sample - Superstore'!$N:$N,$B5348)</f>
        <v>123.4629449</v>
      </c>
      <c r="G5348" s="43" t="str">
        <f>IF(OR($F5348&lt;Lower_Limit,$F5348&gt;Upper_Limit),TRUE,IF($F5348&gt;Upper_percentile,"P99",IF($F5348&lt;Lower_percentile,"P01","")))</f>
        <v/>
      </c>
      <c r="H5348" s="44">
        <f>SUMIFS('Sample - Superstore'!S:S,'Sample - Superstore'!$V:$V,$A5348,'Sample - Superstore'!$N:$N,$B5348)</f>
        <v>5</v>
      </c>
      <c r="I5348" s="45">
        <f>SUMIFS('Sample - Superstore'!T:T,'Sample - Superstore'!$V:$V,$A5348,'Sample - Superstore'!$N:$N,$B5348)</f>
        <v>0</v>
      </c>
      <c r="J5348" s="42">
        <f>SUMIFS('Sample - Superstore'!U:U,'Sample - Superstore'!$V:$V,$A5348,'Sample - Superstore'!$N:$N,$B5348)</f>
        <v>35.80425401</v>
      </c>
      <c r="N5348" s="40"/>
    </row>
    <row r="5349">
      <c r="A5349" s="41" t="s">
        <v>8643</v>
      </c>
      <c r="B5349" s="36" t="s">
        <v>6242</v>
      </c>
      <c r="C5349" s="36" t="s">
        <v>51</v>
      </c>
      <c r="D5349" s="36" t="s">
        <v>124</v>
      </c>
      <c r="E5349" s="36" t="s">
        <v>6243</v>
      </c>
      <c r="F5349" s="42">
        <f>SUMIFS('Sample - Superstore'!R:R,'Sample - Superstore'!$V:$V,$A5349,'Sample - Superstore'!$N:$N,$B5349)</f>
        <v>295.6715474</v>
      </c>
      <c r="G5349" s="43" t="str">
        <f>IF(OR($F5349&lt;Lower_Limit,$F5349&gt;Upper_Limit),TRUE,IF($F5349&gt;Upper_percentile,"P99",IF($F5349&lt;Lower_percentile,"P01","")))</f>
        <v/>
      </c>
      <c r="H5349" s="44">
        <f>SUMIFS('Sample - Superstore'!S:S,'Sample - Superstore'!$V:$V,$A5349,'Sample - Superstore'!$N:$N,$B5349)</f>
        <v>3</v>
      </c>
      <c r="I5349" s="45">
        <f>SUMIFS('Sample - Superstore'!T:T,'Sample - Superstore'!$V:$V,$A5349,'Sample - Superstore'!$N:$N,$B5349)</f>
        <v>0</v>
      </c>
      <c r="J5349" s="42">
        <f>SUMIFS('Sample - Superstore'!U:U,'Sample - Superstore'!$V:$V,$A5349,'Sample - Superstore'!$N:$N,$B5349)</f>
        <v>141.9223427</v>
      </c>
      <c r="N5349" s="40"/>
    </row>
    <row r="5350">
      <c r="A5350" s="41" t="s">
        <v>8643</v>
      </c>
      <c r="B5350" s="36" t="s">
        <v>5273</v>
      </c>
      <c r="C5350" s="36" t="s">
        <v>51</v>
      </c>
      <c r="D5350" s="36" t="s">
        <v>52</v>
      </c>
      <c r="E5350" s="36" t="s">
        <v>5274</v>
      </c>
      <c r="F5350" s="42">
        <f>SUMIFS('Sample - Superstore'!R:R,'Sample - Superstore'!$V:$V,$A5350,'Sample - Superstore'!$N:$N,$B5350)</f>
        <v>1461.200165</v>
      </c>
      <c r="G5350" s="43" t="str">
        <f>IF(OR($F5350&lt;Lower_Limit,$F5350&gt;Upper_Limit),TRUE,IF($F5350&gt;Upper_percentile,"P99",IF($F5350&lt;Lower_percentile,"P01","")))</f>
        <v/>
      </c>
      <c r="H5350" s="44">
        <f>SUMIFS('Sample - Superstore'!S:S,'Sample - Superstore'!$V:$V,$A5350,'Sample - Superstore'!$N:$N,$B5350)</f>
        <v>3</v>
      </c>
      <c r="I5350" s="45">
        <f>SUMIFS('Sample - Superstore'!T:T,'Sample - Superstore'!$V:$V,$A5350,'Sample - Superstore'!$N:$N,$B5350)</f>
        <v>0</v>
      </c>
      <c r="J5350" s="42">
        <f>SUMIFS('Sample - Superstore'!U:U,'Sample - Superstore'!$V:$V,$A5350,'Sample - Superstore'!$N:$N,$B5350)</f>
        <v>73.06000823</v>
      </c>
      <c r="N5350" s="40"/>
    </row>
    <row r="5351">
      <c r="A5351" s="41" t="s">
        <v>8643</v>
      </c>
      <c r="B5351" s="36" t="s">
        <v>2748</v>
      </c>
      <c r="C5351" s="36" t="s">
        <v>51</v>
      </c>
      <c r="D5351" s="36" t="s">
        <v>283</v>
      </c>
      <c r="E5351" s="36" t="s">
        <v>2749</v>
      </c>
      <c r="F5351" s="42">
        <f>SUMIFS('Sample - Superstore'!R:R,'Sample - Superstore'!$V:$V,$A5351,'Sample - Superstore'!$N:$N,$B5351)</f>
        <v>1088.495444</v>
      </c>
      <c r="G5351" s="43" t="str">
        <f>IF(OR($F5351&lt;Lower_Limit,$F5351&gt;Upper_Limit),TRUE,IF($F5351&gt;Upper_percentile,"P99",IF($F5351&lt;Lower_percentile,"P01","")))</f>
        <v/>
      </c>
      <c r="H5351" s="44">
        <f>SUMIFS('Sample - Superstore'!S:S,'Sample - Superstore'!$V:$V,$A5351,'Sample - Superstore'!$N:$N,$B5351)</f>
        <v>3</v>
      </c>
      <c r="I5351" s="45">
        <f>SUMIFS('Sample - Superstore'!T:T,'Sample - Superstore'!$V:$V,$A5351,'Sample - Superstore'!$N:$N,$B5351)</f>
        <v>0</v>
      </c>
      <c r="J5351" s="42">
        <f>SUMIFS('Sample - Superstore'!U:U,'Sample - Superstore'!$V:$V,$A5351,'Sample - Superstore'!$N:$N,$B5351)</f>
        <v>283.0088156</v>
      </c>
      <c r="N5351" s="40"/>
    </row>
    <row r="5352">
      <c r="A5352" s="41" t="s">
        <v>8643</v>
      </c>
      <c r="B5352" s="36" t="s">
        <v>5781</v>
      </c>
      <c r="C5352" s="36" t="s">
        <v>51</v>
      </c>
      <c r="D5352" s="36" t="s">
        <v>205</v>
      </c>
      <c r="E5352" s="36" t="s">
        <v>416</v>
      </c>
      <c r="F5352" s="42">
        <f>SUMIFS('Sample - Superstore'!R:R,'Sample - Superstore'!$V:$V,$A5352,'Sample - Superstore'!$N:$N,$B5352)</f>
        <v>4.708386301</v>
      </c>
      <c r="G5352" s="43" t="str">
        <f>IF(OR($F5352&lt;Lower_Limit,$F5352&gt;Upper_Limit),TRUE,IF($F5352&gt;Upper_percentile,"P99",IF($F5352&lt;Lower_percentile,"P01","")))</f>
        <v/>
      </c>
      <c r="H5352" s="44">
        <f>SUMIFS('Sample - Superstore'!S:S,'Sample - Superstore'!$V:$V,$A5352,'Sample - Superstore'!$N:$N,$B5352)</f>
        <v>1</v>
      </c>
      <c r="I5352" s="45">
        <f>SUMIFS('Sample - Superstore'!T:T,'Sample - Superstore'!$V:$V,$A5352,'Sample - Superstore'!$N:$N,$B5352)</f>
        <v>0.2</v>
      </c>
      <c r="J5352" s="42">
        <f>SUMIFS('Sample - Superstore'!U:U,'Sample - Superstore'!$V:$V,$A5352,'Sample - Superstore'!$N:$N,$B5352)</f>
        <v>1.765644863</v>
      </c>
      <c r="N5352" s="40"/>
    </row>
    <row r="5353">
      <c r="A5353" s="41" t="s">
        <v>8643</v>
      </c>
      <c r="B5353" s="36" t="s">
        <v>5993</v>
      </c>
      <c r="C5353" s="36" t="s">
        <v>39</v>
      </c>
      <c r="D5353" s="36" t="s">
        <v>61</v>
      </c>
      <c r="E5353" s="36" t="s">
        <v>5994</v>
      </c>
      <c r="F5353" s="42">
        <f>SUMIFS('Sample - Superstore'!R:R,'Sample - Superstore'!$V:$V,$A5353,'Sample - Superstore'!$N:$N,$B5353)</f>
        <v>259.2767284</v>
      </c>
      <c r="G5353" s="43" t="str">
        <f>IF(OR($F5353&lt;Lower_Limit,$F5353&gt;Upper_Limit),TRUE,IF($F5353&gt;Upper_percentile,"P99",IF($F5353&lt;Lower_percentile,"P01","")))</f>
        <v/>
      </c>
      <c r="H5353" s="44">
        <f>SUMIFS('Sample - Superstore'!S:S,'Sample - Superstore'!$V:$V,$A5353,'Sample - Superstore'!$N:$N,$B5353)</f>
        <v>5</v>
      </c>
      <c r="I5353" s="45">
        <f>SUMIFS('Sample - Superstore'!T:T,'Sample - Superstore'!$V:$V,$A5353,'Sample - Superstore'!$N:$N,$B5353)</f>
        <v>0</v>
      </c>
      <c r="J5353" s="42">
        <f>SUMIFS('Sample - Superstore'!U:U,'Sample - Superstore'!$V:$V,$A5353,'Sample - Superstore'!$N:$N,$B5353)</f>
        <v>82.96855309</v>
      </c>
      <c r="N5353" s="40"/>
    </row>
    <row r="5354">
      <c r="A5354" s="41" t="s">
        <v>8643</v>
      </c>
      <c r="B5354" s="36" t="s">
        <v>209</v>
      </c>
      <c r="C5354" s="36" t="s">
        <v>39</v>
      </c>
      <c r="D5354" s="36" t="s">
        <v>61</v>
      </c>
      <c r="E5354" s="36" t="s">
        <v>210</v>
      </c>
      <c r="F5354" s="42">
        <f>SUMIFS('Sample - Superstore'!R:R,'Sample - Superstore'!$V:$V,$A5354,'Sample - Superstore'!$N:$N,$B5354)</f>
        <v>110.2071975</v>
      </c>
      <c r="G5354" s="43" t="str">
        <f>IF(OR($F5354&lt;Lower_Limit,$F5354&gt;Upper_Limit),TRUE,IF($F5354&gt;Upper_percentile,"P99",IF($F5354&lt;Lower_percentile,"P01","")))</f>
        <v/>
      </c>
      <c r="H5354" s="44">
        <f>SUMIFS('Sample - Superstore'!S:S,'Sample - Superstore'!$V:$V,$A5354,'Sample - Superstore'!$N:$N,$B5354)</f>
        <v>1</v>
      </c>
      <c r="I5354" s="45">
        <f>SUMIFS('Sample - Superstore'!T:T,'Sample - Superstore'!$V:$V,$A5354,'Sample - Superstore'!$N:$N,$B5354)</f>
        <v>0</v>
      </c>
      <c r="J5354" s="42">
        <f>SUMIFS('Sample - Superstore'!U:U,'Sample - Superstore'!$V:$V,$A5354,'Sample - Superstore'!$N:$N,$B5354)</f>
        <v>39.67459111</v>
      </c>
      <c r="N5354" s="40"/>
    </row>
    <row r="5355">
      <c r="A5355" s="41" t="s">
        <v>8643</v>
      </c>
      <c r="B5355" s="36" t="s">
        <v>1826</v>
      </c>
      <c r="C5355" s="36" t="s">
        <v>35</v>
      </c>
      <c r="D5355" s="36" t="s">
        <v>73</v>
      </c>
      <c r="E5355" s="36" t="s">
        <v>1827</v>
      </c>
      <c r="F5355" s="42">
        <f>SUMIFS('Sample - Superstore'!R:R,'Sample - Superstore'!$V:$V,$A5355,'Sample - Superstore'!$N:$N,$B5355)</f>
        <v>533.9842798</v>
      </c>
      <c r="G5355" s="43" t="str">
        <f>IF(OR($F5355&lt;Lower_Limit,$F5355&gt;Upper_Limit),TRUE,IF($F5355&gt;Upper_percentile,"P99",IF($F5355&lt;Lower_percentile,"P01","")))</f>
        <v/>
      </c>
      <c r="H5355" s="44">
        <f>SUMIFS('Sample - Superstore'!S:S,'Sample - Superstore'!$V:$V,$A5355,'Sample - Superstore'!$N:$N,$B5355)</f>
        <v>2</v>
      </c>
      <c r="I5355" s="45">
        <f>SUMIFS('Sample - Superstore'!T:T,'Sample - Superstore'!$V:$V,$A5355,'Sample - Superstore'!$N:$N,$B5355)</f>
        <v>0</v>
      </c>
      <c r="J5355" s="42">
        <f>SUMIFS('Sample - Superstore'!U:U,'Sample - Superstore'!$V:$V,$A5355,'Sample - Superstore'!$N:$N,$B5355)</f>
        <v>90.77732757</v>
      </c>
      <c r="N5355" s="40"/>
    </row>
    <row r="5356">
      <c r="A5356" s="41" t="s">
        <v>8643</v>
      </c>
      <c r="B5356" s="36" t="s">
        <v>7728</v>
      </c>
      <c r="C5356" s="36" t="s">
        <v>51</v>
      </c>
      <c r="D5356" s="36" t="s">
        <v>93</v>
      </c>
      <c r="E5356" s="36" t="s">
        <v>7729</v>
      </c>
      <c r="F5356" s="42">
        <f>SUMIFS('Sample - Superstore'!R:R,'Sample - Superstore'!$V:$V,$A5356,'Sample - Superstore'!$N:$N,$B5356)</f>
        <v>4.17</v>
      </c>
      <c r="G5356" s="43" t="str">
        <f>IF(OR($F5356&lt;Lower_Limit,$F5356&gt;Upper_Limit),TRUE,IF($F5356&gt;Upper_percentile,"P99",IF($F5356&lt;Lower_percentile,"P01","")))</f>
        <v/>
      </c>
      <c r="H5356" s="44">
        <f>SUMIFS('Sample - Superstore'!S:S,'Sample - Superstore'!$V:$V,$A5356,'Sample - Superstore'!$N:$N,$B5356)</f>
        <v>3</v>
      </c>
      <c r="I5356" s="45">
        <f>SUMIFS('Sample - Superstore'!T:T,'Sample - Superstore'!$V:$V,$A5356,'Sample - Superstore'!$N:$N,$B5356)</f>
        <v>0</v>
      </c>
      <c r="J5356" s="42">
        <f>SUMIFS('Sample - Superstore'!U:U,'Sample - Superstore'!$V:$V,$A5356,'Sample - Superstore'!$N:$N,$B5356)</f>
        <v>1.0842</v>
      </c>
      <c r="N5356" s="40"/>
    </row>
    <row r="5357">
      <c r="A5357" s="41" t="s">
        <v>8643</v>
      </c>
      <c r="B5357" s="36" t="s">
        <v>4597</v>
      </c>
      <c r="C5357" s="36" t="s">
        <v>39</v>
      </c>
      <c r="D5357" s="36" t="s">
        <v>40</v>
      </c>
      <c r="E5357" s="36" t="s">
        <v>4598</v>
      </c>
      <c r="F5357" s="42">
        <f>SUMIFS('Sample - Superstore'!R:R,'Sample - Superstore'!$V:$V,$A5357,'Sample - Superstore'!$N:$N,$B5357)</f>
        <v>67.04</v>
      </c>
      <c r="G5357" s="43" t="str">
        <f>IF(OR($F5357&lt;Lower_Limit,$F5357&gt;Upper_Limit),TRUE,IF($F5357&gt;Upper_percentile,"P99",IF($F5357&lt;Lower_percentile,"P01","")))</f>
        <v/>
      </c>
      <c r="H5357" s="44">
        <f>SUMIFS('Sample - Superstore'!S:S,'Sample - Superstore'!$V:$V,$A5357,'Sample - Superstore'!$N:$N,$B5357)</f>
        <v>4</v>
      </c>
      <c r="I5357" s="45">
        <f>SUMIFS('Sample - Superstore'!T:T,'Sample - Superstore'!$V:$V,$A5357,'Sample - Superstore'!$N:$N,$B5357)</f>
        <v>0.2</v>
      </c>
      <c r="J5357" s="42">
        <f>SUMIFS('Sample - Superstore'!U:U,'Sample - Superstore'!$V:$V,$A5357,'Sample - Superstore'!$N:$N,$B5357)</f>
        <v>6.704</v>
      </c>
      <c r="N5357" s="40"/>
    </row>
    <row r="5358">
      <c r="A5358" s="41" t="s">
        <v>8643</v>
      </c>
      <c r="B5358" s="36" t="s">
        <v>2399</v>
      </c>
      <c r="C5358" s="36" t="s">
        <v>51</v>
      </c>
      <c r="D5358" s="36" t="s">
        <v>52</v>
      </c>
      <c r="E5358" s="36" t="s">
        <v>2400</v>
      </c>
      <c r="F5358" s="42">
        <f>SUMIFS('Sample - Superstore'!R:R,'Sample - Superstore'!$V:$V,$A5358,'Sample - Superstore'!$N:$N,$B5358)</f>
        <v>37.32</v>
      </c>
      <c r="G5358" s="43" t="str">
        <f>IF(OR($F5358&lt;Lower_Limit,$F5358&gt;Upper_Limit),TRUE,IF($F5358&gt;Upper_percentile,"P99",IF($F5358&lt;Lower_percentile,"P01","")))</f>
        <v/>
      </c>
      <c r="H5358" s="44">
        <f>SUMIFS('Sample - Superstore'!S:S,'Sample - Superstore'!$V:$V,$A5358,'Sample - Superstore'!$N:$N,$B5358)</f>
        <v>3</v>
      </c>
      <c r="I5358" s="45">
        <f>SUMIFS('Sample - Superstore'!T:T,'Sample - Superstore'!$V:$V,$A5358,'Sample - Superstore'!$N:$N,$B5358)</f>
        <v>0</v>
      </c>
      <c r="J5358" s="42">
        <f>SUMIFS('Sample - Superstore'!U:U,'Sample - Superstore'!$V:$V,$A5358,'Sample - Superstore'!$N:$N,$B5358)</f>
        <v>10.4496</v>
      </c>
      <c r="N5358" s="40"/>
    </row>
    <row r="5359">
      <c r="A5359" s="41" t="s">
        <v>8643</v>
      </c>
      <c r="B5359" s="36" t="s">
        <v>5441</v>
      </c>
      <c r="C5359" s="36" t="s">
        <v>51</v>
      </c>
      <c r="D5359" s="36" t="s">
        <v>297</v>
      </c>
      <c r="E5359" s="36" t="s">
        <v>5442</v>
      </c>
      <c r="F5359" s="42">
        <f>SUMIFS('Sample - Superstore'!R:R,'Sample - Superstore'!$V:$V,$A5359,'Sample - Superstore'!$N:$N,$B5359)</f>
        <v>18.45</v>
      </c>
      <c r="G5359" s="43" t="str">
        <f>IF(OR($F5359&lt;Lower_Limit,$F5359&gt;Upper_Limit),TRUE,IF($F5359&gt;Upper_percentile,"P99",IF($F5359&lt;Lower_percentile,"P01","")))</f>
        <v/>
      </c>
      <c r="H5359" s="44">
        <f>SUMIFS('Sample - Superstore'!S:S,'Sample - Superstore'!$V:$V,$A5359,'Sample - Superstore'!$N:$N,$B5359)</f>
        <v>5</v>
      </c>
      <c r="I5359" s="45">
        <f>SUMIFS('Sample - Superstore'!T:T,'Sample - Superstore'!$V:$V,$A5359,'Sample - Superstore'!$N:$N,$B5359)</f>
        <v>0</v>
      </c>
      <c r="J5359" s="42">
        <f>SUMIFS('Sample - Superstore'!U:U,'Sample - Superstore'!$V:$V,$A5359,'Sample - Superstore'!$N:$N,$B5359)</f>
        <v>8.6715</v>
      </c>
      <c r="N5359" s="40"/>
    </row>
    <row r="5360">
      <c r="A5360" s="41" t="s">
        <v>8643</v>
      </c>
      <c r="B5360" s="36" t="s">
        <v>2372</v>
      </c>
      <c r="C5360" s="36" t="s">
        <v>51</v>
      </c>
      <c r="D5360" s="36" t="s">
        <v>76</v>
      </c>
      <c r="E5360" s="36" t="s">
        <v>2373</v>
      </c>
      <c r="F5360" s="42">
        <f>SUMIFS('Sample - Superstore'!R:R,'Sample - Superstore'!$V:$V,$A5360,'Sample - Superstore'!$N:$N,$B5360)</f>
        <v>2.916072098</v>
      </c>
      <c r="G5360" s="43" t="str">
        <f>IF(OR($F5360&lt;Lower_Limit,$F5360&gt;Upper_Limit),TRUE,IF($F5360&gt;Upper_percentile,"P99",IF($F5360&lt;Lower_percentile,"P01","")))</f>
        <v/>
      </c>
      <c r="H5360" s="44">
        <f>SUMIFS('Sample - Superstore'!S:S,'Sample - Superstore'!$V:$V,$A5360,'Sample - Superstore'!$N:$N,$B5360)</f>
        <v>1</v>
      </c>
      <c r="I5360" s="45">
        <f>SUMIFS('Sample - Superstore'!T:T,'Sample - Superstore'!$V:$V,$A5360,'Sample - Superstore'!$N:$N,$B5360)</f>
        <v>0.7</v>
      </c>
      <c r="J5360" s="42">
        <f>SUMIFS('Sample - Superstore'!U:U,'Sample - Superstore'!$V:$V,$A5360,'Sample - Superstore'!$N:$N,$B5360)</f>
        <v>-2.332857679</v>
      </c>
      <c r="N5360" s="40"/>
    </row>
    <row r="5361">
      <c r="A5361" s="41" t="s">
        <v>8643</v>
      </c>
      <c r="B5361" s="36" t="s">
        <v>4580</v>
      </c>
      <c r="C5361" s="36" t="s">
        <v>39</v>
      </c>
      <c r="D5361" s="36" t="s">
        <v>40</v>
      </c>
      <c r="E5361" s="36" t="s">
        <v>4581</v>
      </c>
      <c r="F5361" s="42">
        <f>SUMIFS('Sample - Superstore'!R:R,'Sample - Superstore'!$V:$V,$A5361,'Sample - Superstore'!$N:$N,$B5361)</f>
        <v>1119.441162</v>
      </c>
      <c r="G5361" s="43" t="str">
        <f>IF(OR($F5361&lt;Lower_Limit,$F5361&gt;Upper_Limit),TRUE,IF($F5361&gt;Upper_percentile,"P99",IF($F5361&lt;Lower_percentile,"P01","")))</f>
        <v/>
      </c>
      <c r="H5361" s="44">
        <f>SUMIFS('Sample - Superstore'!S:S,'Sample - Superstore'!$V:$V,$A5361,'Sample - Superstore'!$N:$N,$B5361)</f>
        <v>7</v>
      </c>
      <c r="I5361" s="45">
        <f>SUMIFS('Sample - Superstore'!T:T,'Sample - Superstore'!$V:$V,$A5361,'Sample - Superstore'!$N:$N,$B5361)</f>
        <v>0.4</v>
      </c>
      <c r="J5361" s="42">
        <f>SUMIFS('Sample - Superstore'!U:U,'Sample - Superstore'!$V:$V,$A5361,'Sample - Superstore'!$N:$N,$B5361)</f>
        <v>167.9161743</v>
      </c>
      <c r="N5361" s="40"/>
    </row>
    <row r="5362">
      <c r="A5362" s="41" t="s">
        <v>8643</v>
      </c>
      <c r="B5362" s="36" t="s">
        <v>1708</v>
      </c>
      <c r="C5362" s="36" t="s">
        <v>51</v>
      </c>
      <c r="D5362" s="36" t="s">
        <v>635</v>
      </c>
      <c r="E5362" s="36" t="s">
        <v>1709</v>
      </c>
      <c r="F5362" s="42">
        <f>SUMIFS('Sample - Superstore'!R:R,'Sample - Superstore'!$V:$V,$A5362,'Sample - Superstore'!$N:$N,$B5362)</f>
        <v>1235.305716</v>
      </c>
      <c r="G5362" s="43" t="str">
        <f>IF(OR($F5362&lt;Lower_Limit,$F5362&gt;Upper_Limit),TRUE,IF($F5362&gt;Upper_percentile,"P99",IF($F5362&lt;Lower_percentile,"P01","")))</f>
        <v/>
      </c>
      <c r="H5362" s="44">
        <f>SUMIFS('Sample - Superstore'!S:S,'Sample - Superstore'!$V:$V,$A5362,'Sample - Superstore'!$N:$N,$B5362)</f>
        <v>6</v>
      </c>
      <c r="I5362" s="45">
        <f>SUMIFS('Sample - Superstore'!T:T,'Sample - Superstore'!$V:$V,$A5362,'Sample - Superstore'!$N:$N,$B5362)</f>
        <v>0</v>
      </c>
      <c r="J5362" s="42">
        <f>SUMIFS('Sample - Superstore'!U:U,'Sample - Superstore'!$V:$V,$A5362,'Sample - Superstore'!$N:$N,$B5362)</f>
        <v>61.7652858</v>
      </c>
      <c r="N5362" s="40"/>
    </row>
    <row r="5363">
      <c r="A5363" s="41" t="s">
        <v>8643</v>
      </c>
      <c r="B5363" s="36" t="s">
        <v>6028</v>
      </c>
      <c r="C5363" s="36" t="s">
        <v>35</v>
      </c>
      <c r="D5363" s="36" t="s">
        <v>36</v>
      </c>
      <c r="E5363" s="36" t="s">
        <v>6029</v>
      </c>
      <c r="F5363" s="42">
        <f>SUMIFS('Sample - Superstore'!R:R,'Sample - Superstore'!$V:$V,$A5363,'Sample - Superstore'!$N:$N,$B5363)</f>
        <v>392.6834932</v>
      </c>
      <c r="G5363" s="43" t="str">
        <f>IF(OR($F5363&lt;Lower_Limit,$F5363&gt;Upper_Limit),TRUE,IF($F5363&gt;Upper_percentile,"P99",IF($F5363&lt;Lower_percentile,"P01","")))</f>
        <v/>
      </c>
      <c r="H5363" s="44">
        <f>SUMIFS('Sample - Superstore'!S:S,'Sample - Superstore'!$V:$V,$A5363,'Sample - Superstore'!$N:$N,$B5363)</f>
        <v>1</v>
      </c>
      <c r="I5363" s="45">
        <f>SUMIFS('Sample - Superstore'!T:T,'Sample - Superstore'!$V:$V,$A5363,'Sample - Superstore'!$N:$N,$B5363)</f>
        <v>0</v>
      </c>
      <c r="J5363" s="42">
        <f>SUMIFS('Sample - Superstore'!U:U,'Sample - Superstore'!$V:$V,$A5363,'Sample - Superstore'!$N:$N,$B5363)</f>
        <v>90.31720343</v>
      </c>
      <c r="N5363" s="40"/>
    </row>
    <row r="5364">
      <c r="A5364" s="41" t="s">
        <v>8643</v>
      </c>
      <c r="B5364" s="36" t="s">
        <v>1417</v>
      </c>
      <c r="C5364" s="36" t="s">
        <v>51</v>
      </c>
      <c r="D5364" s="36" t="s">
        <v>124</v>
      </c>
      <c r="E5364" s="36" t="s">
        <v>1418</v>
      </c>
      <c r="F5364" s="42">
        <f>SUMIFS('Sample - Superstore'!R:R,'Sample - Superstore'!$V:$V,$A5364,'Sample - Superstore'!$N:$N,$B5364)</f>
        <v>33.61066667</v>
      </c>
      <c r="G5364" s="43" t="str">
        <f>IF(OR($F5364&lt;Lower_Limit,$F5364&gt;Upper_Limit),TRUE,IF($F5364&gt;Upper_percentile,"P99",IF($F5364&lt;Lower_percentile,"P01","")))</f>
        <v/>
      </c>
      <c r="H5364" s="44">
        <f>SUMIFS('Sample - Superstore'!S:S,'Sample - Superstore'!$V:$V,$A5364,'Sample - Superstore'!$N:$N,$B5364)</f>
        <v>5</v>
      </c>
      <c r="I5364" s="45">
        <f>SUMIFS('Sample - Superstore'!T:T,'Sample - Superstore'!$V:$V,$A5364,'Sample - Superstore'!$N:$N,$B5364)</f>
        <v>0.2</v>
      </c>
      <c r="J5364" s="42">
        <f>SUMIFS('Sample - Superstore'!U:U,'Sample - Superstore'!$V:$V,$A5364,'Sample - Superstore'!$N:$N,$B5364)</f>
        <v>11.76373333</v>
      </c>
      <c r="N5364" s="40"/>
    </row>
    <row r="5365">
      <c r="A5365" s="41" t="s">
        <v>8643</v>
      </c>
      <c r="B5365" s="36" t="s">
        <v>4378</v>
      </c>
      <c r="C5365" s="36" t="s">
        <v>51</v>
      </c>
      <c r="D5365" s="36" t="s">
        <v>124</v>
      </c>
      <c r="E5365" s="36" t="s">
        <v>4379</v>
      </c>
      <c r="F5365" s="42">
        <f>SUMIFS('Sample - Superstore'!R:R,'Sample - Superstore'!$V:$V,$A5365,'Sample - Superstore'!$N:$N,$B5365)</f>
        <v>98.3941893</v>
      </c>
      <c r="G5365" s="43" t="str">
        <f>IF(OR($F5365&lt;Lower_Limit,$F5365&gt;Upper_Limit),TRUE,IF($F5365&gt;Upper_percentile,"P99",IF($F5365&lt;Lower_percentile,"P01","")))</f>
        <v/>
      </c>
      <c r="H5365" s="44">
        <f>SUMIFS('Sample - Superstore'!S:S,'Sample - Superstore'!$V:$V,$A5365,'Sample - Superstore'!$N:$N,$B5365)</f>
        <v>5</v>
      </c>
      <c r="I5365" s="45">
        <f>SUMIFS('Sample - Superstore'!T:T,'Sample - Superstore'!$V:$V,$A5365,'Sample - Superstore'!$N:$N,$B5365)</f>
        <v>0.2</v>
      </c>
      <c r="J5365" s="42">
        <f>SUMIFS('Sample - Superstore'!U:U,'Sample - Superstore'!$V:$V,$A5365,'Sample - Superstore'!$N:$N,$B5365)</f>
        <v>34.43796626</v>
      </c>
      <c r="N5365" s="40"/>
    </row>
    <row r="5366">
      <c r="A5366" s="41" t="s">
        <v>8643</v>
      </c>
      <c r="B5366" s="36" t="s">
        <v>900</v>
      </c>
      <c r="C5366" s="36" t="s">
        <v>35</v>
      </c>
      <c r="D5366" s="36" t="s">
        <v>263</v>
      </c>
      <c r="E5366" s="36" t="s">
        <v>901</v>
      </c>
      <c r="F5366" s="42">
        <f>SUMIFS('Sample - Superstore'!R:R,'Sample - Superstore'!$V:$V,$A5366,'Sample - Superstore'!$N:$N,$B5366)</f>
        <v>85.2255197</v>
      </c>
      <c r="G5366" s="43" t="str">
        <f>IF(OR($F5366&lt;Lower_Limit,$F5366&gt;Upper_Limit),TRUE,IF($F5366&gt;Upper_percentile,"P99",IF($F5366&lt;Lower_percentile,"P01","")))</f>
        <v/>
      </c>
      <c r="H5366" s="44">
        <f>SUMIFS('Sample - Superstore'!S:S,'Sample - Superstore'!$V:$V,$A5366,'Sample - Superstore'!$N:$N,$B5366)</f>
        <v>2</v>
      </c>
      <c r="I5366" s="45">
        <f>SUMIFS('Sample - Superstore'!T:T,'Sample - Superstore'!$V:$V,$A5366,'Sample - Superstore'!$N:$N,$B5366)</f>
        <v>0</v>
      </c>
      <c r="J5366" s="42">
        <f>SUMIFS('Sample - Superstore'!U:U,'Sample - Superstore'!$V:$V,$A5366,'Sample - Superstore'!$N:$N,$B5366)</f>
        <v>21.30637992</v>
      </c>
      <c r="N5366" s="40"/>
    </row>
    <row r="5367">
      <c r="A5367" s="41" t="s">
        <v>8643</v>
      </c>
      <c r="B5367" s="36" t="s">
        <v>3979</v>
      </c>
      <c r="C5367" s="36" t="s">
        <v>35</v>
      </c>
      <c r="D5367" s="36" t="s">
        <v>73</v>
      </c>
      <c r="E5367" s="36" t="s">
        <v>3980</v>
      </c>
      <c r="F5367" s="42">
        <f>SUMIFS('Sample - Superstore'!R:R,'Sample - Superstore'!$V:$V,$A5367,'Sample - Superstore'!$N:$N,$B5367)</f>
        <v>182.55</v>
      </c>
      <c r="G5367" s="43" t="str">
        <f>IF(OR($F5367&lt;Lower_Limit,$F5367&gt;Upper_Limit),TRUE,IF($F5367&gt;Upper_percentile,"P99",IF($F5367&lt;Lower_percentile,"P01","")))</f>
        <v/>
      </c>
      <c r="H5367" s="44">
        <f>SUMIFS('Sample - Superstore'!S:S,'Sample - Superstore'!$V:$V,$A5367,'Sample - Superstore'!$N:$N,$B5367)</f>
        <v>2</v>
      </c>
      <c r="I5367" s="45">
        <f>SUMIFS('Sample - Superstore'!T:T,'Sample - Superstore'!$V:$V,$A5367,'Sample - Superstore'!$N:$N,$B5367)</f>
        <v>0.5</v>
      </c>
      <c r="J5367" s="42">
        <f>SUMIFS('Sample - Superstore'!U:U,'Sample - Superstore'!$V:$V,$A5367,'Sample - Superstore'!$N:$N,$B5367)</f>
        <v>-135.087</v>
      </c>
      <c r="N5367" s="40"/>
    </row>
    <row r="5368">
      <c r="A5368" s="41" t="s">
        <v>8643</v>
      </c>
      <c r="B5368" s="36" t="s">
        <v>772</v>
      </c>
      <c r="C5368" s="36" t="s">
        <v>35</v>
      </c>
      <c r="D5368" s="36" t="s">
        <v>73</v>
      </c>
      <c r="E5368" s="36" t="s">
        <v>773</v>
      </c>
      <c r="F5368" s="42">
        <f>SUMIFS('Sample - Superstore'!R:R,'Sample - Superstore'!$V:$V,$A5368,'Sample - Superstore'!$N:$N,$B5368)</f>
        <v>787.7759342</v>
      </c>
      <c r="G5368" s="43" t="str">
        <f>IF(OR($F5368&lt;Lower_Limit,$F5368&gt;Upper_Limit),TRUE,IF($F5368&gt;Upper_percentile,"P99",IF($F5368&lt;Lower_percentile,"P01","")))</f>
        <v/>
      </c>
      <c r="H5368" s="44">
        <f>SUMIFS('Sample - Superstore'!S:S,'Sample - Superstore'!$V:$V,$A5368,'Sample - Superstore'!$N:$N,$B5368)</f>
        <v>2</v>
      </c>
      <c r="I5368" s="45">
        <f>SUMIFS('Sample - Superstore'!T:T,'Sample - Superstore'!$V:$V,$A5368,'Sample - Superstore'!$N:$N,$B5368)</f>
        <v>0</v>
      </c>
      <c r="J5368" s="42">
        <f>SUMIFS('Sample - Superstore'!U:U,'Sample - Superstore'!$V:$V,$A5368,'Sample - Superstore'!$N:$N,$B5368)</f>
        <v>126.0441495</v>
      </c>
      <c r="N5368" s="40"/>
    </row>
    <row r="5369">
      <c r="A5369" s="41" t="s">
        <v>8643</v>
      </c>
      <c r="B5369" s="36" t="s">
        <v>217</v>
      </c>
      <c r="C5369" s="36" t="s">
        <v>35</v>
      </c>
      <c r="D5369" s="36" t="s">
        <v>73</v>
      </c>
      <c r="E5369" s="36" t="s">
        <v>218</v>
      </c>
      <c r="F5369" s="42">
        <f>SUMIFS('Sample - Superstore'!R:R,'Sample - Superstore'!$V:$V,$A5369,'Sample - Superstore'!$N:$N,$B5369)</f>
        <v>561.0495072</v>
      </c>
      <c r="G5369" s="43" t="str">
        <f>IF(OR($F5369&lt;Lower_Limit,$F5369&gt;Upper_Limit),TRUE,IF($F5369&gt;Upper_percentile,"P99",IF($F5369&lt;Lower_percentile,"P01","")))</f>
        <v/>
      </c>
      <c r="H5369" s="44">
        <f>SUMIFS('Sample - Superstore'!S:S,'Sample - Superstore'!$V:$V,$A5369,'Sample - Superstore'!$N:$N,$B5369)</f>
        <v>6</v>
      </c>
      <c r="I5369" s="45">
        <f>SUMIFS('Sample - Superstore'!T:T,'Sample - Superstore'!$V:$V,$A5369,'Sample - Superstore'!$N:$N,$B5369)</f>
        <v>0.4</v>
      </c>
      <c r="J5369" s="42">
        <f>SUMIFS('Sample - Superstore'!U:U,'Sample - Superstore'!$V:$V,$A5369,'Sample - Superstore'!$N:$N,$B5369)</f>
        <v>-149.6132019</v>
      </c>
      <c r="N5369" s="40"/>
    </row>
    <row r="5370">
      <c r="A5370" s="41" t="s">
        <v>8643</v>
      </c>
      <c r="B5370" s="36" t="s">
        <v>3817</v>
      </c>
      <c r="C5370" s="36" t="s">
        <v>51</v>
      </c>
      <c r="D5370" s="36" t="s">
        <v>52</v>
      </c>
      <c r="E5370" s="36" t="s">
        <v>3818</v>
      </c>
      <c r="F5370" s="42">
        <f>SUMIFS('Sample - Superstore'!R:R,'Sample - Superstore'!$V:$V,$A5370,'Sample - Superstore'!$N:$N,$B5370)</f>
        <v>15.73963643</v>
      </c>
      <c r="G5370" s="43" t="str">
        <f>IF(OR($F5370&lt;Lower_Limit,$F5370&gt;Upper_Limit),TRUE,IF($F5370&gt;Upper_percentile,"P99",IF($F5370&lt;Lower_percentile,"P01","")))</f>
        <v/>
      </c>
      <c r="H5370" s="44">
        <f>SUMIFS('Sample - Superstore'!S:S,'Sample - Superstore'!$V:$V,$A5370,'Sample - Superstore'!$N:$N,$B5370)</f>
        <v>3</v>
      </c>
      <c r="I5370" s="45">
        <f>SUMIFS('Sample - Superstore'!T:T,'Sample - Superstore'!$V:$V,$A5370,'Sample - Superstore'!$N:$N,$B5370)</f>
        <v>0.2</v>
      </c>
      <c r="J5370" s="42">
        <f>SUMIFS('Sample - Superstore'!U:U,'Sample - Superstore'!$V:$V,$A5370,'Sample - Superstore'!$N:$N,$B5370)</f>
        <v>1.180472732</v>
      </c>
      <c r="N5370" s="40"/>
    </row>
    <row r="5371">
      <c r="A5371" s="41" t="s">
        <v>8643</v>
      </c>
      <c r="B5371" s="36" t="s">
        <v>3294</v>
      </c>
      <c r="C5371" s="36" t="s">
        <v>51</v>
      </c>
      <c r="D5371" s="36" t="s">
        <v>93</v>
      </c>
      <c r="E5371" s="36" t="s">
        <v>3295</v>
      </c>
      <c r="F5371" s="42">
        <f>SUMIFS('Sample - Superstore'!R:R,'Sample - Superstore'!$V:$V,$A5371,'Sample - Superstore'!$N:$N,$B5371)</f>
        <v>13.90869907</v>
      </c>
      <c r="G5371" s="43" t="str">
        <f>IF(OR($F5371&lt;Lower_Limit,$F5371&gt;Upper_Limit),TRUE,IF($F5371&gt;Upper_percentile,"P99",IF($F5371&lt;Lower_percentile,"P01","")))</f>
        <v/>
      </c>
      <c r="H5371" s="44">
        <f>SUMIFS('Sample - Superstore'!S:S,'Sample - Superstore'!$V:$V,$A5371,'Sample - Superstore'!$N:$N,$B5371)</f>
        <v>7</v>
      </c>
      <c r="I5371" s="45">
        <f>SUMIFS('Sample - Superstore'!T:T,'Sample - Superstore'!$V:$V,$A5371,'Sample - Superstore'!$N:$N,$B5371)</f>
        <v>0.2</v>
      </c>
      <c r="J5371" s="42">
        <f>SUMIFS('Sample - Superstore'!U:U,'Sample - Superstore'!$V:$V,$A5371,'Sample - Superstore'!$N:$N,$B5371)</f>
        <v>1.738587383</v>
      </c>
      <c r="N5371" s="40"/>
    </row>
    <row r="5372">
      <c r="A5372" s="41" t="s">
        <v>8643</v>
      </c>
      <c r="B5372" s="36" t="s">
        <v>3236</v>
      </c>
      <c r="C5372" s="36" t="s">
        <v>51</v>
      </c>
      <c r="D5372" s="36" t="s">
        <v>283</v>
      </c>
      <c r="E5372" s="36" t="s">
        <v>3237</v>
      </c>
      <c r="F5372" s="42">
        <f>SUMIFS('Sample - Superstore'!R:R,'Sample - Superstore'!$V:$V,$A5372,'Sample - Superstore'!$N:$N,$B5372)</f>
        <v>35.94721687</v>
      </c>
      <c r="G5372" s="43" t="str">
        <f>IF(OR($F5372&lt;Lower_Limit,$F5372&gt;Upper_Limit),TRUE,IF($F5372&gt;Upper_percentile,"P99",IF($F5372&lt;Lower_percentile,"P01","")))</f>
        <v/>
      </c>
      <c r="H5372" s="44">
        <f>SUMIFS('Sample - Superstore'!S:S,'Sample - Superstore'!$V:$V,$A5372,'Sample - Superstore'!$N:$N,$B5372)</f>
        <v>5</v>
      </c>
      <c r="I5372" s="45">
        <f>SUMIFS('Sample - Superstore'!T:T,'Sample - Superstore'!$V:$V,$A5372,'Sample - Superstore'!$N:$N,$B5372)</f>
        <v>0.2</v>
      </c>
      <c r="J5372" s="42">
        <f>SUMIFS('Sample - Superstore'!U:U,'Sample - Superstore'!$V:$V,$A5372,'Sample - Superstore'!$N:$N,$B5372)</f>
        <v>9.88548464</v>
      </c>
      <c r="N5372" s="40"/>
    </row>
    <row r="5373">
      <c r="A5373" s="41" t="s">
        <v>8643</v>
      </c>
      <c r="B5373" s="36" t="s">
        <v>8534</v>
      </c>
      <c r="C5373" s="36" t="s">
        <v>51</v>
      </c>
      <c r="D5373" s="36" t="s">
        <v>93</v>
      </c>
      <c r="E5373" s="36" t="s">
        <v>8535</v>
      </c>
      <c r="F5373" s="42">
        <f>SUMIFS('Sample - Superstore'!R:R,'Sample - Superstore'!$V:$V,$A5373,'Sample - Superstore'!$N:$N,$B5373)</f>
        <v>13.48</v>
      </c>
      <c r="G5373" s="43" t="str">
        <f>IF(OR($F5373&lt;Lower_Limit,$F5373&gt;Upper_Limit),TRUE,IF($F5373&gt;Upper_percentile,"P99",IF($F5373&lt;Lower_percentile,"P01","")))</f>
        <v/>
      </c>
      <c r="H5373" s="44">
        <f>SUMIFS('Sample - Superstore'!S:S,'Sample - Superstore'!$V:$V,$A5373,'Sample - Superstore'!$N:$N,$B5373)</f>
        <v>4</v>
      </c>
      <c r="I5373" s="45">
        <f>SUMIFS('Sample - Superstore'!T:T,'Sample - Superstore'!$V:$V,$A5373,'Sample - Superstore'!$N:$N,$B5373)</f>
        <v>0</v>
      </c>
      <c r="J5373" s="42">
        <f>SUMIFS('Sample - Superstore'!U:U,'Sample - Superstore'!$V:$V,$A5373,'Sample - Superstore'!$N:$N,$B5373)</f>
        <v>5.9312</v>
      </c>
      <c r="N5373" s="40"/>
    </row>
    <row r="5374">
      <c r="A5374" s="41" t="s">
        <v>8643</v>
      </c>
      <c r="B5374" s="36" t="s">
        <v>6992</v>
      </c>
      <c r="C5374" s="36" t="s">
        <v>35</v>
      </c>
      <c r="D5374" s="36" t="s">
        <v>121</v>
      </c>
      <c r="E5374" s="36" t="s">
        <v>6993</v>
      </c>
      <c r="F5374" s="42">
        <f>SUMIFS('Sample - Superstore'!R:R,'Sample - Superstore'!$V:$V,$A5374,'Sample - Superstore'!$N:$N,$B5374)</f>
        <v>323.4294349</v>
      </c>
      <c r="G5374" s="43" t="str">
        <f>IF(OR($F5374&lt;Lower_Limit,$F5374&gt;Upper_Limit),TRUE,IF($F5374&gt;Upper_percentile,"P99",IF($F5374&lt;Lower_percentile,"P01","")))</f>
        <v/>
      </c>
      <c r="H5374" s="44">
        <f>SUMIFS('Sample - Superstore'!S:S,'Sample - Superstore'!$V:$V,$A5374,'Sample - Superstore'!$N:$N,$B5374)</f>
        <v>3</v>
      </c>
      <c r="I5374" s="45">
        <f>SUMIFS('Sample - Superstore'!T:T,'Sample - Superstore'!$V:$V,$A5374,'Sample - Superstore'!$N:$N,$B5374)</f>
        <v>0</v>
      </c>
      <c r="J5374" s="42">
        <f>SUMIFS('Sample - Superstore'!U:U,'Sample - Superstore'!$V:$V,$A5374,'Sample - Superstore'!$N:$N,$B5374)</f>
        <v>67.92018133</v>
      </c>
      <c r="N5374" s="40"/>
    </row>
    <row r="5375">
      <c r="A5375" s="41" t="s">
        <v>8643</v>
      </c>
      <c r="B5375" s="36" t="s">
        <v>7090</v>
      </c>
      <c r="C5375" s="36" t="s">
        <v>51</v>
      </c>
      <c r="D5375" s="36" t="s">
        <v>124</v>
      </c>
      <c r="E5375" s="36" t="s">
        <v>7091</v>
      </c>
      <c r="F5375" s="42">
        <f>SUMIFS('Sample - Superstore'!R:R,'Sample - Superstore'!$V:$V,$A5375,'Sample - Superstore'!$N:$N,$B5375)</f>
        <v>37.19100576</v>
      </c>
      <c r="G5375" s="43" t="str">
        <f>IF(OR($F5375&lt;Lower_Limit,$F5375&gt;Upper_Limit),TRUE,IF($F5375&gt;Upper_percentile,"P99",IF($F5375&lt;Lower_percentile,"P01","")))</f>
        <v/>
      </c>
      <c r="H5375" s="44">
        <f>SUMIFS('Sample - Superstore'!S:S,'Sample - Superstore'!$V:$V,$A5375,'Sample - Superstore'!$N:$N,$B5375)</f>
        <v>8</v>
      </c>
      <c r="I5375" s="45">
        <f>SUMIFS('Sample - Superstore'!T:T,'Sample - Superstore'!$V:$V,$A5375,'Sample - Superstore'!$N:$N,$B5375)</f>
        <v>0.2</v>
      </c>
      <c r="J5375" s="42">
        <f>SUMIFS('Sample - Superstore'!U:U,'Sample - Superstore'!$V:$V,$A5375,'Sample - Superstore'!$N:$N,$B5375)</f>
        <v>13.48173959</v>
      </c>
      <c r="N5375" s="40"/>
    </row>
    <row r="5376">
      <c r="A5376" s="41" t="s">
        <v>8643</v>
      </c>
      <c r="B5376" s="36" t="s">
        <v>5072</v>
      </c>
      <c r="C5376" s="36" t="s">
        <v>51</v>
      </c>
      <c r="D5376" s="36" t="s">
        <v>283</v>
      </c>
      <c r="E5376" s="36" t="s">
        <v>5073</v>
      </c>
      <c r="F5376" s="42">
        <f>SUMIFS('Sample - Superstore'!R:R,'Sample - Superstore'!$V:$V,$A5376,'Sample - Superstore'!$N:$N,$B5376)</f>
        <v>38.02116214</v>
      </c>
      <c r="G5376" s="43" t="str">
        <f>IF(OR($F5376&lt;Lower_Limit,$F5376&gt;Upper_Limit),TRUE,IF($F5376&gt;Upper_percentile,"P99",IF($F5376&lt;Lower_percentile,"P01","")))</f>
        <v/>
      </c>
      <c r="H5376" s="44">
        <f>SUMIFS('Sample - Superstore'!S:S,'Sample - Superstore'!$V:$V,$A5376,'Sample - Superstore'!$N:$N,$B5376)</f>
        <v>8</v>
      </c>
      <c r="I5376" s="45">
        <f>SUMIFS('Sample - Superstore'!T:T,'Sample - Superstore'!$V:$V,$A5376,'Sample - Superstore'!$N:$N,$B5376)</f>
        <v>0.8</v>
      </c>
      <c r="J5376" s="42">
        <f>SUMIFS('Sample - Superstore'!U:U,'Sample - Superstore'!$V:$V,$A5376,'Sample - Superstore'!$N:$N,$B5376)</f>
        <v>-96.95396346</v>
      </c>
      <c r="N5376" s="40"/>
    </row>
    <row r="5377">
      <c r="A5377" s="41" t="s">
        <v>8643</v>
      </c>
      <c r="B5377" s="36" t="s">
        <v>7837</v>
      </c>
      <c r="C5377" s="36" t="s">
        <v>35</v>
      </c>
      <c r="D5377" s="36" t="s">
        <v>121</v>
      </c>
      <c r="E5377" s="36" t="s">
        <v>7838</v>
      </c>
      <c r="F5377" s="42">
        <f>SUMIFS('Sample - Superstore'!R:R,'Sample - Superstore'!$V:$V,$A5377,'Sample - Superstore'!$N:$N,$B5377)</f>
        <v>43.83693734</v>
      </c>
      <c r="G5377" s="43" t="str">
        <f>IF(OR($F5377&lt;Lower_Limit,$F5377&gt;Upper_Limit),TRUE,IF($F5377&gt;Upper_percentile,"P99",IF($F5377&lt;Lower_percentile,"P01","")))</f>
        <v/>
      </c>
      <c r="H5377" s="44">
        <f>SUMIFS('Sample - Superstore'!S:S,'Sample - Superstore'!$V:$V,$A5377,'Sample - Superstore'!$N:$N,$B5377)</f>
        <v>4</v>
      </c>
      <c r="I5377" s="45">
        <f>SUMIFS('Sample - Superstore'!T:T,'Sample - Superstore'!$V:$V,$A5377,'Sample - Superstore'!$N:$N,$B5377)</f>
        <v>0.2</v>
      </c>
      <c r="J5377" s="42">
        <f>SUMIFS('Sample - Superstore'!U:U,'Sample - Superstore'!$V:$V,$A5377,'Sample - Superstore'!$N:$N,$B5377)</f>
        <v>11.50719605</v>
      </c>
      <c r="N5377" s="40"/>
    </row>
    <row r="5378">
      <c r="A5378" s="41" t="s">
        <v>8643</v>
      </c>
      <c r="B5378" s="36" t="s">
        <v>6366</v>
      </c>
      <c r="C5378" s="36" t="s">
        <v>51</v>
      </c>
      <c r="D5378" s="36" t="s">
        <v>93</v>
      </c>
      <c r="E5378" s="36" t="s">
        <v>6367</v>
      </c>
      <c r="F5378" s="42">
        <f>SUMIFS('Sample - Superstore'!R:R,'Sample - Superstore'!$V:$V,$A5378,'Sample - Superstore'!$N:$N,$B5378)</f>
        <v>7.341436351</v>
      </c>
      <c r="G5378" s="43" t="str">
        <f>IF(OR($F5378&lt;Lower_Limit,$F5378&gt;Upper_Limit),TRUE,IF($F5378&gt;Upper_percentile,"P99",IF($F5378&lt;Lower_percentile,"P01","")))</f>
        <v/>
      </c>
      <c r="H5378" s="44">
        <f>SUMIFS('Sample - Superstore'!S:S,'Sample - Superstore'!$V:$V,$A5378,'Sample - Superstore'!$N:$N,$B5378)</f>
        <v>7</v>
      </c>
      <c r="I5378" s="45">
        <f>SUMIFS('Sample - Superstore'!T:T,'Sample - Superstore'!$V:$V,$A5378,'Sample - Superstore'!$N:$N,$B5378)</f>
        <v>0.2</v>
      </c>
      <c r="J5378" s="42">
        <f>SUMIFS('Sample - Superstore'!U:U,'Sample - Superstore'!$V:$V,$A5378,'Sample - Superstore'!$N:$N,$B5378)</f>
        <v>0.6423756808</v>
      </c>
      <c r="N5378" s="40"/>
    </row>
    <row r="5379">
      <c r="A5379" s="41" t="s">
        <v>8643</v>
      </c>
      <c r="B5379" s="36" t="s">
        <v>3098</v>
      </c>
      <c r="C5379" s="36" t="s">
        <v>51</v>
      </c>
      <c r="D5379" s="36" t="s">
        <v>52</v>
      </c>
      <c r="E5379" s="36" t="s">
        <v>3099</v>
      </c>
      <c r="F5379" s="42">
        <f>SUMIFS('Sample - Superstore'!R:R,'Sample - Superstore'!$V:$V,$A5379,'Sample - Superstore'!$N:$N,$B5379)</f>
        <v>37.27155727</v>
      </c>
      <c r="G5379" s="43" t="str">
        <f>IF(OR($F5379&lt;Lower_Limit,$F5379&gt;Upper_Limit),TRUE,IF($F5379&gt;Upper_percentile,"P99",IF($F5379&lt;Lower_percentile,"P01","")))</f>
        <v/>
      </c>
      <c r="H5379" s="44">
        <f>SUMIFS('Sample - Superstore'!S:S,'Sample - Superstore'!$V:$V,$A5379,'Sample - Superstore'!$N:$N,$B5379)</f>
        <v>4</v>
      </c>
      <c r="I5379" s="45">
        <f>SUMIFS('Sample - Superstore'!T:T,'Sample - Superstore'!$V:$V,$A5379,'Sample - Superstore'!$N:$N,$B5379)</f>
        <v>0</v>
      </c>
      <c r="J5379" s="42">
        <f>SUMIFS('Sample - Superstore'!U:U,'Sample - Superstore'!$V:$V,$A5379,'Sample - Superstore'!$N:$N,$B5379)</f>
        <v>10.43603604</v>
      </c>
      <c r="N5379" s="40"/>
    </row>
    <row r="5380">
      <c r="A5380" s="41" t="s">
        <v>8643</v>
      </c>
      <c r="B5380" s="36" t="s">
        <v>5843</v>
      </c>
      <c r="C5380" s="36" t="s">
        <v>39</v>
      </c>
      <c r="D5380" s="36" t="s">
        <v>40</v>
      </c>
      <c r="E5380" s="36" t="s">
        <v>5844</v>
      </c>
      <c r="F5380" s="42">
        <f>SUMIFS('Sample - Superstore'!R:R,'Sample - Superstore'!$V:$V,$A5380,'Sample - Superstore'!$N:$N,$B5380)</f>
        <v>298.695958</v>
      </c>
      <c r="G5380" s="43" t="str">
        <f>IF(OR($F5380&lt;Lower_Limit,$F5380&gt;Upper_Limit),TRUE,IF($F5380&gt;Upper_percentile,"P99",IF($F5380&lt;Lower_percentile,"P01","")))</f>
        <v/>
      </c>
      <c r="H5380" s="44">
        <f>SUMIFS('Sample - Superstore'!S:S,'Sample - Superstore'!$V:$V,$A5380,'Sample - Superstore'!$N:$N,$B5380)</f>
        <v>3</v>
      </c>
      <c r="I5380" s="45">
        <f>SUMIFS('Sample - Superstore'!T:T,'Sample - Superstore'!$V:$V,$A5380,'Sample - Superstore'!$N:$N,$B5380)</f>
        <v>0</v>
      </c>
      <c r="J5380" s="42">
        <f>SUMIFS('Sample - Superstore'!U:U,'Sample - Superstore'!$V:$V,$A5380,'Sample - Superstore'!$N:$N,$B5380)</f>
        <v>89.60878741</v>
      </c>
      <c r="N5380" s="40"/>
    </row>
    <row r="5381">
      <c r="A5381" s="41" t="s">
        <v>8643</v>
      </c>
      <c r="B5381" s="36" t="s">
        <v>1194</v>
      </c>
      <c r="C5381" s="36" t="s">
        <v>51</v>
      </c>
      <c r="D5381" s="36" t="s">
        <v>124</v>
      </c>
      <c r="E5381" s="36" t="s">
        <v>1195</v>
      </c>
      <c r="F5381" s="42">
        <f>SUMIFS('Sample - Superstore'!R:R,'Sample - Superstore'!$V:$V,$A5381,'Sample - Superstore'!$N:$N,$B5381)</f>
        <v>26.85636831</v>
      </c>
      <c r="G5381" s="43" t="str">
        <f>IF(OR($F5381&lt;Lower_Limit,$F5381&gt;Upper_Limit),TRUE,IF($F5381&gt;Upper_percentile,"P99",IF($F5381&lt;Lower_percentile,"P01","")))</f>
        <v/>
      </c>
      <c r="H5381" s="44">
        <f>SUMIFS('Sample - Superstore'!S:S,'Sample - Superstore'!$V:$V,$A5381,'Sample - Superstore'!$N:$N,$B5381)</f>
        <v>2</v>
      </c>
      <c r="I5381" s="45">
        <f>SUMIFS('Sample - Superstore'!T:T,'Sample - Superstore'!$V:$V,$A5381,'Sample - Superstore'!$N:$N,$B5381)</f>
        <v>0</v>
      </c>
      <c r="J5381" s="42">
        <f>SUMIFS('Sample - Superstore'!U:U,'Sample - Superstore'!$V:$V,$A5381,'Sample - Superstore'!$N:$N,$B5381)</f>
        <v>12.35392942</v>
      </c>
      <c r="N5381" s="40"/>
    </row>
    <row r="5382">
      <c r="A5382" s="41" t="s">
        <v>8643</v>
      </c>
      <c r="B5382" s="36" t="s">
        <v>879</v>
      </c>
      <c r="C5382" s="36" t="s">
        <v>51</v>
      </c>
      <c r="D5382" s="36" t="s">
        <v>205</v>
      </c>
      <c r="E5382" s="36" t="s">
        <v>880</v>
      </c>
      <c r="F5382" s="42">
        <f>SUMIFS('Sample - Superstore'!R:R,'Sample - Superstore'!$V:$V,$A5382,'Sample - Superstore'!$N:$N,$B5382)</f>
        <v>111.1170371</v>
      </c>
      <c r="G5382" s="43" t="str">
        <f>IF(OR($F5382&lt;Lower_Limit,$F5382&gt;Upper_Limit),TRUE,IF($F5382&gt;Upper_percentile,"P99",IF($F5382&lt;Lower_percentile,"P01","")))</f>
        <v/>
      </c>
      <c r="H5382" s="44">
        <f>SUMIFS('Sample - Superstore'!S:S,'Sample - Superstore'!$V:$V,$A5382,'Sample - Superstore'!$N:$N,$B5382)</f>
        <v>3</v>
      </c>
      <c r="I5382" s="45">
        <f>SUMIFS('Sample - Superstore'!T:T,'Sample - Superstore'!$V:$V,$A5382,'Sample - Superstore'!$N:$N,$B5382)</f>
        <v>0</v>
      </c>
      <c r="J5382" s="42">
        <f>SUMIFS('Sample - Superstore'!U:U,'Sample - Superstore'!$V:$V,$A5382,'Sample - Superstore'!$N:$N,$B5382)</f>
        <v>52.22500743</v>
      </c>
      <c r="N5382" s="40"/>
    </row>
    <row r="5383">
      <c r="A5383" s="41" t="s">
        <v>8643</v>
      </c>
      <c r="B5383" s="36" t="s">
        <v>2080</v>
      </c>
      <c r="C5383" s="36" t="s">
        <v>51</v>
      </c>
      <c r="D5383" s="36" t="s">
        <v>76</v>
      </c>
      <c r="E5383" s="36" t="s">
        <v>2081</v>
      </c>
      <c r="F5383" s="42">
        <f>SUMIFS('Sample - Superstore'!R:R,'Sample - Superstore'!$V:$V,$A5383,'Sample - Superstore'!$N:$N,$B5383)</f>
        <v>17.95213169</v>
      </c>
      <c r="G5383" s="43" t="str">
        <f>IF(OR($F5383&lt;Lower_Limit,$F5383&gt;Upper_Limit),TRUE,IF($F5383&gt;Upper_percentile,"P99",IF($F5383&lt;Lower_percentile,"P01","")))</f>
        <v/>
      </c>
      <c r="H5383" s="44">
        <f>SUMIFS('Sample - Superstore'!S:S,'Sample - Superstore'!$V:$V,$A5383,'Sample - Superstore'!$N:$N,$B5383)</f>
        <v>4</v>
      </c>
      <c r="I5383" s="45">
        <f>SUMIFS('Sample - Superstore'!T:T,'Sample - Superstore'!$V:$V,$A5383,'Sample - Superstore'!$N:$N,$B5383)</f>
        <v>0.8</v>
      </c>
      <c r="J5383" s="42">
        <f>SUMIFS('Sample - Superstore'!U:U,'Sample - Superstore'!$V:$V,$A5383,'Sample - Superstore'!$N:$N,$B5383)</f>
        <v>-28.7234107</v>
      </c>
      <c r="N5383" s="40"/>
    </row>
    <row r="5384">
      <c r="A5384" s="41" t="s">
        <v>8643</v>
      </c>
      <c r="B5384" s="36" t="s">
        <v>6411</v>
      </c>
      <c r="C5384" s="36" t="s">
        <v>35</v>
      </c>
      <c r="D5384" s="36" t="s">
        <v>121</v>
      </c>
      <c r="E5384" s="36" t="s">
        <v>6728</v>
      </c>
      <c r="F5384" s="42">
        <f>SUMIFS('Sample - Superstore'!R:R,'Sample - Superstore'!$V:$V,$A5384,'Sample - Superstore'!$N:$N,$B5384)</f>
        <v>249.8521587</v>
      </c>
      <c r="G5384" s="43" t="str">
        <f>IF(OR($F5384&lt;Lower_Limit,$F5384&gt;Upper_Limit),TRUE,IF($F5384&gt;Upper_percentile,"P99",IF($F5384&lt;Lower_percentile,"P01","")))</f>
        <v/>
      </c>
      <c r="H5384" s="44">
        <f>SUMIFS('Sample - Superstore'!S:S,'Sample - Superstore'!$V:$V,$A5384,'Sample - Superstore'!$N:$N,$B5384)</f>
        <v>10</v>
      </c>
      <c r="I5384" s="45">
        <f>SUMIFS('Sample - Superstore'!T:T,'Sample - Superstore'!$V:$V,$A5384,'Sample - Superstore'!$N:$N,$B5384)</f>
        <v>0</v>
      </c>
      <c r="J5384" s="42">
        <f>SUMIFS('Sample - Superstore'!U:U,'Sample - Superstore'!$V:$V,$A5384,'Sample - Superstore'!$N:$N,$B5384)</f>
        <v>71.85317715</v>
      </c>
      <c r="N5384" s="40"/>
    </row>
    <row r="5385">
      <c r="A5385" s="41" t="s">
        <v>8643</v>
      </c>
      <c r="B5385" s="36" t="s">
        <v>6860</v>
      </c>
      <c r="C5385" s="36" t="s">
        <v>51</v>
      </c>
      <c r="D5385" s="36" t="s">
        <v>283</v>
      </c>
      <c r="E5385" s="36" t="s">
        <v>2060</v>
      </c>
      <c r="F5385" s="42">
        <f>SUMIFS('Sample - Superstore'!R:R,'Sample - Superstore'!$V:$V,$A5385,'Sample - Superstore'!$N:$N,$B5385)</f>
        <v>63.85290335</v>
      </c>
      <c r="G5385" s="43" t="str">
        <f>IF(OR($F5385&lt;Lower_Limit,$F5385&gt;Upper_Limit),TRUE,IF($F5385&gt;Upper_percentile,"P99",IF($F5385&lt;Lower_percentile,"P01","")))</f>
        <v/>
      </c>
      <c r="H5385" s="44">
        <f>SUMIFS('Sample - Superstore'!S:S,'Sample - Superstore'!$V:$V,$A5385,'Sample - Superstore'!$N:$N,$B5385)</f>
        <v>3</v>
      </c>
      <c r="I5385" s="45">
        <f>SUMIFS('Sample - Superstore'!T:T,'Sample - Superstore'!$V:$V,$A5385,'Sample - Superstore'!$N:$N,$B5385)</f>
        <v>0</v>
      </c>
      <c r="J5385" s="42">
        <f>SUMIFS('Sample - Superstore'!U:U,'Sample - Superstore'!$V:$V,$A5385,'Sample - Superstore'!$N:$N,$B5385)</f>
        <v>17.2402839</v>
      </c>
      <c r="N5385" s="40"/>
    </row>
    <row r="5386">
      <c r="A5386" s="41" t="s">
        <v>8643</v>
      </c>
      <c r="B5386" s="36" t="s">
        <v>1256</v>
      </c>
      <c r="C5386" s="36" t="s">
        <v>51</v>
      </c>
      <c r="D5386" s="36" t="s">
        <v>76</v>
      </c>
      <c r="E5386" s="36" t="s">
        <v>1257</v>
      </c>
      <c r="F5386" s="42">
        <f>SUMIFS('Sample - Superstore'!R:R,'Sample - Superstore'!$V:$V,$A5386,'Sample - Superstore'!$N:$N,$B5386)</f>
        <v>31.79309139</v>
      </c>
      <c r="G5386" s="43" t="str">
        <f>IF(OR($F5386&lt;Lower_Limit,$F5386&gt;Upper_Limit),TRUE,IF($F5386&gt;Upper_percentile,"P99",IF($F5386&lt;Lower_percentile,"P01","")))</f>
        <v/>
      </c>
      <c r="H5386" s="44">
        <f>SUMIFS('Sample - Superstore'!S:S,'Sample - Superstore'!$V:$V,$A5386,'Sample - Superstore'!$N:$N,$B5386)</f>
        <v>3</v>
      </c>
      <c r="I5386" s="45">
        <f>SUMIFS('Sample - Superstore'!T:T,'Sample - Superstore'!$V:$V,$A5386,'Sample - Superstore'!$N:$N,$B5386)</f>
        <v>0.2</v>
      </c>
      <c r="J5386" s="42">
        <f>SUMIFS('Sample - Superstore'!U:U,'Sample - Superstore'!$V:$V,$A5386,'Sample - Superstore'!$N:$N,$B5386)</f>
        <v>9.93534106</v>
      </c>
      <c r="N5386" s="40"/>
    </row>
    <row r="5387">
      <c r="A5387" s="41" t="s">
        <v>8643</v>
      </c>
      <c r="B5387" s="36" t="s">
        <v>6340</v>
      </c>
      <c r="C5387" s="36" t="s">
        <v>51</v>
      </c>
      <c r="D5387" s="36" t="s">
        <v>52</v>
      </c>
      <c r="E5387" s="36" t="s">
        <v>6341</v>
      </c>
      <c r="F5387" s="42">
        <f>SUMIFS('Sample - Superstore'!R:R,'Sample - Superstore'!$V:$V,$A5387,'Sample - Superstore'!$N:$N,$B5387)</f>
        <v>1003.62</v>
      </c>
      <c r="G5387" s="43" t="str">
        <f>IF(OR($F5387&lt;Lower_Limit,$F5387&gt;Upper_Limit),TRUE,IF($F5387&gt;Upper_percentile,"P99",IF($F5387&lt;Lower_percentile,"P01","")))</f>
        <v/>
      </c>
      <c r="H5387" s="44">
        <f>SUMIFS('Sample - Superstore'!S:S,'Sample - Superstore'!$V:$V,$A5387,'Sample - Superstore'!$N:$N,$B5387)</f>
        <v>6</v>
      </c>
      <c r="I5387" s="45">
        <f>SUMIFS('Sample - Superstore'!T:T,'Sample - Superstore'!$V:$V,$A5387,'Sample - Superstore'!$N:$N,$B5387)</f>
        <v>0</v>
      </c>
      <c r="J5387" s="42">
        <f>SUMIFS('Sample - Superstore'!U:U,'Sample - Superstore'!$V:$V,$A5387,'Sample - Superstore'!$N:$N,$B5387)</f>
        <v>0</v>
      </c>
      <c r="N5387" s="40"/>
    </row>
    <row r="5388">
      <c r="A5388" s="41" t="s">
        <v>8643</v>
      </c>
      <c r="B5388" s="36" t="s">
        <v>6593</v>
      </c>
      <c r="C5388" s="36" t="s">
        <v>51</v>
      </c>
      <c r="D5388" s="36" t="s">
        <v>76</v>
      </c>
      <c r="E5388" s="36" t="s">
        <v>6594</v>
      </c>
      <c r="F5388" s="42">
        <f>SUMIFS('Sample - Superstore'!R:R,'Sample - Superstore'!$V:$V,$A5388,'Sample - Superstore'!$N:$N,$B5388)</f>
        <v>25.56249898</v>
      </c>
      <c r="G5388" s="43" t="str">
        <f>IF(OR($F5388&lt;Lower_Limit,$F5388&gt;Upper_Limit),TRUE,IF($F5388&gt;Upper_percentile,"P99",IF($F5388&lt;Lower_percentile,"P01","")))</f>
        <v/>
      </c>
      <c r="H5388" s="44">
        <f>SUMIFS('Sample - Superstore'!S:S,'Sample - Superstore'!$V:$V,$A5388,'Sample - Superstore'!$N:$N,$B5388)</f>
        <v>3</v>
      </c>
      <c r="I5388" s="45">
        <f>SUMIFS('Sample - Superstore'!T:T,'Sample - Superstore'!$V:$V,$A5388,'Sample - Superstore'!$N:$N,$B5388)</f>
        <v>0.2</v>
      </c>
      <c r="J5388" s="42">
        <f>SUMIFS('Sample - Superstore'!U:U,'Sample - Superstore'!$V:$V,$A5388,'Sample - Superstore'!$N:$N,$B5388)</f>
        <v>8.627343407</v>
      </c>
      <c r="N5388" s="40"/>
    </row>
    <row r="5389">
      <c r="A5389" s="41" t="s">
        <v>8643</v>
      </c>
      <c r="B5389" s="36" t="s">
        <v>1808</v>
      </c>
      <c r="C5389" s="36" t="s">
        <v>35</v>
      </c>
      <c r="D5389" s="36" t="s">
        <v>121</v>
      </c>
      <c r="E5389" s="36" t="s">
        <v>1809</v>
      </c>
      <c r="F5389" s="42">
        <f>SUMIFS('Sample - Superstore'!R:R,'Sample - Superstore'!$V:$V,$A5389,'Sample - Superstore'!$N:$N,$B5389)</f>
        <v>67.44474029</v>
      </c>
      <c r="G5389" s="43" t="str">
        <f>IF(OR($F5389&lt;Lower_Limit,$F5389&gt;Upper_Limit),TRUE,IF($F5389&gt;Upper_percentile,"P99",IF($F5389&lt;Lower_percentile,"P01","")))</f>
        <v/>
      </c>
      <c r="H5389" s="44">
        <f>SUMIFS('Sample - Superstore'!S:S,'Sample - Superstore'!$V:$V,$A5389,'Sample - Superstore'!$N:$N,$B5389)</f>
        <v>1</v>
      </c>
      <c r="I5389" s="45">
        <f>SUMIFS('Sample - Superstore'!T:T,'Sample - Superstore'!$V:$V,$A5389,'Sample - Superstore'!$N:$N,$B5389)</f>
        <v>0</v>
      </c>
      <c r="J5389" s="42">
        <f>SUMIFS('Sample - Superstore'!U:U,'Sample - Superstore'!$V:$V,$A5389,'Sample - Superstore'!$N:$N,$B5389)</f>
        <v>12.14005325</v>
      </c>
      <c r="N5389" s="40"/>
    </row>
    <row r="5390">
      <c r="A5390" s="41" t="s">
        <v>8643</v>
      </c>
      <c r="B5390" s="36" t="s">
        <v>8069</v>
      </c>
      <c r="C5390" s="36" t="s">
        <v>39</v>
      </c>
      <c r="D5390" s="36" t="s">
        <v>446</v>
      </c>
      <c r="E5390" s="36" t="s">
        <v>8070</v>
      </c>
      <c r="F5390" s="42">
        <f>SUMIFS('Sample - Superstore'!R:R,'Sample - Superstore'!$V:$V,$A5390,'Sample - Superstore'!$N:$N,$B5390)</f>
        <v>286.2630796</v>
      </c>
      <c r="G5390" s="43" t="str">
        <f>IF(OR($F5390&lt;Lower_Limit,$F5390&gt;Upper_Limit),TRUE,IF($F5390&gt;Upper_percentile,"P99",IF($F5390&lt;Lower_percentile,"P01","")))</f>
        <v/>
      </c>
      <c r="H5390" s="44">
        <f>SUMIFS('Sample - Superstore'!S:S,'Sample - Superstore'!$V:$V,$A5390,'Sample - Superstore'!$N:$N,$B5390)</f>
        <v>3</v>
      </c>
      <c r="I5390" s="45">
        <f>SUMIFS('Sample - Superstore'!T:T,'Sample - Superstore'!$V:$V,$A5390,'Sample - Superstore'!$N:$N,$B5390)</f>
        <v>0</v>
      </c>
      <c r="J5390" s="42">
        <f>SUMIFS('Sample - Superstore'!U:U,'Sample - Superstore'!$V:$V,$A5390,'Sample - Superstore'!$N:$N,$B5390)</f>
        <v>143.1315398</v>
      </c>
      <c r="N5390" s="40"/>
    </row>
    <row r="5391">
      <c r="A5391" s="41" t="s">
        <v>8643</v>
      </c>
      <c r="B5391" s="36" t="s">
        <v>8551</v>
      </c>
      <c r="C5391" s="36" t="s">
        <v>35</v>
      </c>
      <c r="D5391" s="36" t="s">
        <v>263</v>
      </c>
      <c r="E5391" s="36" t="s">
        <v>8552</v>
      </c>
      <c r="F5391" s="42">
        <f>SUMIFS('Sample - Superstore'!R:R,'Sample - Superstore'!$V:$V,$A5391,'Sample - Superstore'!$N:$N,$B5391)</f>
        <v>138.9910826</v>
      </c>
      <c r="G5391" s="43" t="str">
        <f>IF(OR($F5391&lt;Lower_Limit,$F5391&gt;Upper_Limit),TRUE,IF($F5391&gt;Upper_percentile,"P99",IF($F5391&lt;Lower_percentile,"P01","")))</f>
        <v/>
      </c>
      <c r="H5391" s="44">
        <f>SUMIFS('Sample - Superstore'!S:S,'Sample - Superstore'!$V:$V,$A5391,'Sample - Superstore'!$N:$N,$B5391)</f>
        <v>4</v>
      </c>
      <c r="I5391" s="45">
        <f>SUMIFS('Sample - Superstore'!T:T,'Sample - Superstore'!$V:$V,$A5391,'Sample - Superstore'!$N:$N,$B5391)</f>
        <v>0</v>
      </c>
      <c r="J5391" s="42">
        <f>SUMIFS('Sample - Superstore'!U:U,'Sample - Superstore'!$V:$V,$A5391,'Sample - Superstore'!$N:$N,$B5391)</f>
        <v>36.13768147</v>
      </c>
      <c r="N5391" s="40"/>
    </row>
    <row r="5392">
      <c r="A5392" s="41" t="s">
        <v>8643</v>
      </c>
      <c r="B5392" s="36" t="s">
        <v>3271</v>
      </c>
      <c r="C5392" s="36" t="s">
        <v>39</v>
      </c>
      <c r="D5392" s="36" t="s">
        <v>85</v>
      </c>
      <c r="E5392" s="36" t="s">
        <v>3272</v>
      </c>
      <c r="F5392" s="42">
        <f>SUMIFS('Sample - Superstore'!R:R,'Sample - Superstore'!$V:$V,$A5392,'Sample - Superstore'!$N:$N,$B5392)</f>
        <v>2879.952</v>
      </c>
      <c r="G5392" s="43" t="str">
        <f>IF(OR($F5392&lt;Lower_Limit,$F5392&gt;Upper_Limit),TRUE,IF($F5392&gt;Upper_percentile,"P99",IF($F5392&lt;Lower_percentile,"P01","")))</f>
        <v>P99</v>
      </c>
      <c r="H5392" s="44">
        <f>SUMIFS('Sample - Superstore'!S:S,'Sample - Superstore'!$V:$V,$A5392,'Sample - Superstore'!$N:$N,$B5392)</f>
        <v>6</v>
      </c>
      <c r="I5392" s="45">
        <f>SUMIFS('Sample - Superstore'!T:T,'Sample - Superstore'!$V:$V,$A5392,'Sample - Superstore'!$N:$N,$B5392)</f>
        <v>0.2</v>
      </c>
      <c r="J5392" s="42">
        <f>SUMIFS('Sample - Superstore'!U:U,'Sample - Superstore'!$V:$V,$A5392,'Sample - Superstore'!$N:$N,$B5392)</f>
        <v>1007.9832</v>
      </c>
      <c r="N5392" s="40"/>
    </row>
    <row r="5393">
      <c r="A5393" s="41" t="s">
        <v>8643</v>
      </c>
      <c r="B5393" s="36" t="s">
        <v>450</v>
      </c>
      <c r="C5393" s="36" t="s">
        <v>35</v>
      </c>
      <c r="D5393" s="36" t="s">
        <v>121</v>
      </c>
      <c r="E5393" s="36" t="s">
        <v>451</v>
      </c>
      <c r="F5393" s="42">
        <f>SUMIFS('Sample - Superstore'!R:R,'Sample - Superstore'!$V:$V,$A5393,'Sample - Superstore'!$N:$N,$B5393)</f>
        <v>8.544</v>
      </c>
      <c r="G5393" s="43" t="str">
        <f>IF(OR($F5393&lt;Lower_Limit,$F5393&gt;Upper_Limit),TRUE,IF($F5393&gt;Upper_percentile,"P99",IF($F5393&lt;Lower_percentile,"P01","")))</f>
        <v/>
      </c>
      <c r="H5393" s="44">
        <f>SUMIFS('Sample - Superstore'!S:S,'Sample - Superstore'!$V:$V,$A5393,'Sample - Superstore'!$N:$N,$B5393)</f>
        <v>4</v>
      </c>
      <c r="I5393" s="45">
        <f>SUMIFS('Sample - Superstore'!T:T,'Sample - Superstore'!$V:$V,$A5393,'Sample - Superstore'!$N:$N,$B5393)</f>
        <v>0.2</v>
      </c>
      <c r="J5393" s="42">
        <f>SUMIFS('Sample - Superstore'!U:U,'Sample - Superstore'!$V:$V,$A5393,'Sample - Superstore'!$N:$N,$B5393)</f>
        <v>1.9224</v>
      </c>
      <c r="N5393" s="40"/>
    </row>
    <row r="5394">
      <c r="A5394" s="41" t="s">
        <v>8643</v>
      </c>
      <c r="B5394" s="36" t="s">
        <v>4161</v>
      </c>
      <c r="C5394" s="36" t="s">
        <v>35</v>
      </c>
      <c r="D5394" s="36" t="s">
        <v>263</v>
      </c>
      <c r="E5394" s="36" t="s">
        <v>4162</v>
      </c>
      <c r="F5394" s="42">
        <f>SUMIFS('Sample - Superstore'!R:R,'Sample - Superstore'!$V:$V,$A5394,'Sample - Superstore'!$N:$N,$B5394)</f>
        <v>842.376</v>
      </c>
      <c r="G5394" s="43" t="str">
        <f>IF(OR($F5394&lt;Lower_Limit,$F5394&gt;Upper_Limit),TRUE,IF($F5394&gt;Upper_percentile,"P99",IF($F5394&lt;Lower_percentile,"P01","")))</f>
        <v/>
      </c>
      <c r="H5394" s="44">
        <f>SUMIFS('Sample - Superstore'!S:S,'Sample - Superstore'!$V:$V,$A5394,'Sample - Superstore'!$N:$N,$B5394)</f>
        <v>3</v>
      </c>
      <c r="I5394" s="45">
        <f>SUMIFS('Sample - Superstore'!T:T,'Sample - Superstore'!$V:$V,$A5394,'Sample - Superstore'!$N:$N,$B5394)</f>
        <v>0.2</v>
      </c>
      <c r="J5394" s="42">
        <f>SUMIFS('Sample - Superstore'!U:U,'Sample - Superstore'!$V:$V,$A5394,'Sample - Superstore'!$N:$N,$B5394)</f>
        <v>105.297</v>
      </c>
      <c r="N5394" s="40"/>
    </row>
    <row r="5395">
      <c r="A5395" s="41" t="s">
        <v>8643</v>
      </c>
      <c r="B5395" s="36" t="s">
        <v>7164</v>
      </c>
      <c r="C5395" s="36" t="s">
        <v>51</v>
      </c>
      <c r="D5395" s="36" t="s">
        <v>52</v>
      </c>
      <c r="E5395" s="36" t="s">
        <v>7165</v>
      </c>
      <c r="F5395" s="42">
        <f>SUMIFS('Sample - Superstore'!R:R,'Sample - Superstore'!$V:$V,$A5395,'Sample - Superstore'!$N:$N,$B5395)</f>
        <v>342.963358</v>
      </c>
      <c r="G5395" s="43" t="str">
        <f>IF(OR($F5395&lt;Lower_Limit,$F5395&gt;Upper_Limit),TRUE,IF($F5395&gt;Upper_percentile,"P99",IF($F5395&lt;Lower_percentile,"P01","")))</f>
        <v/>
      </c>
      <c r="H5395" s="44">
        <f>SUMIFS('Sample - Superstore'!S:S,'Sample - Superstore'!$V:$V,$A5395,'Sample - Superstore'!$N:$N,$B5395)</f>
        <v>2</v>
      </c>
      <c r="I5395" s="45">
        <f>SUMIFS('Sample - Superstore'!T:T,'Sample - Superstore'!$V:$V,$A5395,'Sample - Superstore'!$N:$N,$B5395)</f>
        <v>0.2</v>
      </c>
      <c r="J5395" s="42">
        <f>SUMIFS('Sample - Superstore'!U:U,'Sample - Superstore'!$V:$V,$A5395,'Sample - Superstore'!$N:$N,$B5395)</f>
        <v>25.72225185</v>
      </c>
      <c r="N5395" s="40"/>
    </row>
    <row r="5396">
      <c r="A5396" s="41" t="s">
        <v>8643</v>
      </c>
      <c r="B5396" s="36" t="s">
        <v>6249</v>
      </c>
      <c r="C5396" s="36" t="s">
        <v>51</v>
      </c>
      <c r="D5396" s="36" t="s">
        <v>76</v>
      </c>
      <c r="E5396" s="36" t="s">
        <v>6250</v>
      </c>
      <c r="F5396" s="42">
        <f>SUMIFS('Sample - Superstore'!R:R,'Sample - Superstore'!$V:$V,$A5396,'Sample - Superstore'!$N:$N,$B5396)</f>
        <v>21.312</v>
      </c>
      <c r="G5396" s="43" t="str">
        <f>IF(OR($F5396&lt;Lower_Limit,$F5396&gt;Upper_Limit),TRUE,IF($F5396&gt;Upper_percentile,"P99",IF($F5396&lt;Lower_percentile,"P01","")))</f>
        <v/>
      </c>
      <c r="H5396" s="44">
        <f>SUMIFS('Sample - Superstore'!S:S,'Sample - Superstore'!$V:$V,$A5396,'Sample - Superstore'!$N:$N,$B5396)</f>
        <v>3</v>
      </c>
      <c r="I5396" s="45">
        <f>SUMIFS('Sample - Superstore'!T:T,'Sample - Superstore'!$V:$V,$A5396,'Sample - Superstore'!$N:$N,$B5396)</f>
        <v>0.2</v>
      </c>
      <c r="J5396" s="42">
        <f>SUMIFS('Sample - Superstore'!U:U,'Sample - Superstore'!$V:$V,$A5396,'Sample - Superstore'!$N:$N,$B5396)</f>
        <v>7.992</v>
      </c>
      <c r="N5396" s="40"/>
    </row>
    <row r="5397">
      <c r="A5397" s="41" t="s">
        <v>8643</v>
      </c>
      <c r="B5397" s="36" t="s">
        <v>3329</v>
      </c>
      <c r="C5397" s="36" t="s">
        <v>51</v>
      </c>
      <c r="D5397" s="36" t="s">
        <v>76</v>
      </c>
      <c r="E5397" s="36" t="s">
        <v>3330</v>
      </c>
      <c r="F5397" s="42">
        <f>SUMIFS('Sample - Superstore'!R:R,'Sample - Superstore'!$V:$V,$A5397,'Sample - Superstore'!$N:$N,$B5397)</f>
        <v>21.87108636</v>
      </c>
      <c r="G5397" s="43" t="str">
        <f>IF(OR($F5397&lt;Lower_Limit,$F5397&gt;Upper_Limit),TRUE,IF($F5397&gt;Upper_percentile,"P99",IF($F5397&lt;Lower_percentile,"P01","")))</f>
        <v/>
      </c>
      <c r="H5397" s="44">
        <f>SUMIFS('Sample - Superstore'!S:S,'Sample - Superstore'!$V:$V,$A5397,'Sample - Superstore'!$N:$N,$B5397)</f>
        <v>5</v>
      </c>
      <c r="I5397" s="45">
        <f>SUMIFS('Sample - Superstore'!T:T,'Sample - Superstore'!$V:$V,$A5397,'Sample - Superstore'!$N:$N,$B5397)</f>
        <v>0</v>
      </c>
      <c r="J5397" s="42">
        <f>SUMIFS('Sample - Superstore'!U:U,'Sample - Superstore'!$V:$V,$A5397,'Sample - Superstore'!$N:$N,$B5397)</f>
        <v>10.93554318</v>
      </c>
      <c r="N5397" s="40"/>
    </row>
    <row r="5398">
      <c r="A5398" s="41" t="s">
        <v>8643</v>
      </c>
      <c r="B5398" s="36" t="s">
        <v>1682</v>
      </c>
      <c r="C5398" s="36" t="s">
        <v>51</v>
      </c>
      <c r="D5398" s="36" t="s">
        <v>52</v>
      </c>
      <c r="E5398" s="36" t="s">
        <v>1683</v>
      </c>
      <c r="F5398" s="42">
        <f>SUMIFS('Sample - Superstore'!R:R,'Sample - Superstore'!$V:$V,$A5398,'Sample - Superstore'!$N:$N,$B5398)</f>
        <v>57.38211245</v>
      </c>
      <c r="G5398" s="43" t="str">
        <f>IF(OR($F5398&lt;Lower_Limit,$F5398&gt;Upper_Limit),TRUE,IF($F5398&gt;Upper_percentile,"P99",IF($F5398&lt;Lower_percentile,"P01","")))</f>
        <v/>
      </c>
      <c r="H5398" s="44">
        <f>SUMIFS('Sample - Superstore'!S:S,'Sample - Superstore'!$V:$V,$A5398,'Sample - Superstore'!$N:$N,$B5398)</f>
        <v>3</v>
      </c>
      <c r="I5398" s="45">
        <f>SUMIFS('Sample - Superstore'!T:T,'Sample - Superstore'!$V:$V,$A5398,'Sample - Superstore'!$N:$N,$B5398)</f>
        <v>0</v>
      </c>
      <c r="J5398" s="42">
        <f>SUMIFS('Sample - Superstore'!U:U,'Sample - Superstore'!$V:$V,$A5398,'Sample - Superstore'!$N:$N,$B5398)</f>
        <v>5.738211245</v>
      </c>
      <c r="N5398" s="40"/>
    </row>
    <row r="5399">
      <c r="A5399" s="41" t="s">
        <v>8643</v>
      </c>
      <c r="B5399" s="36" t="s">
        <v>2814</v>
      </c>
      <c r="C5399" s="36" t="s">
        <v>35</v>
      </c>
      <c r="D5399" s="36" t="s">
        <v>263</v>
      </c>
      <c r="E5399" s="36" t="s">
        <v>2815</v>
      </c>
      <c r="F5399" s="42">
        <f>SUMIFS('Sample - Superstore'!R:R,'Sample - Superstore'!$V:$V,$A5399,'Sample - Superstore'!$N:$N,$B5399)</f>
        <v>182.0977333</v>
      </c>
      <c r="G5399" s="43" t="str">
        <f>IF(OR($F5399&lt;Lower_Limit,$F5399&gt;Upper_Limit),TRUE,IF($F5399&gt;Upper_percentile,"P99",IF($F5399&lt;Lower_percentile,"P01","")))</f>
        <v/>
      </c>
      <c r="H5399" s="44">
        <f>SUMIFS('Sample - Superstore'!S:S,'Sample - Superstore'!$V:$V,$A5399,'Sample - Superstore'!$N:$N,$B5399)</f>
        <v>5</v>
      </c>
      <c r="I5399" s="45">
        <f>SUMIFS('Sample - Superstore'!T:T,'Sample - Superstore'!$V:$V,$A5399,'Sample - Superstore'!$N:$N,$B5399)</f>
        <v>0</v>
      </c>
      <c r="J5399" s="42">
        <f>SUMIFS('Sample - Superstore'!U:U,'Sample - Superstore'!$V:$V,$A5399,'Sample - Superstore'!$N:$N,$B5399)</f>
        <v>45.52443333</v>
      </c>
      <c r="N5399" s="40"/>
    </row>
    <row r="5400">
      <c r="A5400" s="41" t="s">
        <v>8643</v>
      </c>
      <c r="B5400" s="36" t="s">
        <v>4544</v>
      </c>
      <c r="C5400" s="36" t="s">
        <v>39</v>
      </c>
      <c r="D5400" s="36" t="s">
        <v>61</v>
      </c>
      <c r="E5400" s="36" t="s">
        <v>4545</v>
      </c>
      <c r="F5400" s="42">
        <f>SUMIFS('Sample - Superstore'!R:R,'Sample - Superstore'!$V:$V,$A5400,'Sample - Superstore'!$N:$N,$B5400)</f>
        <v>282.685401</v>
      </c>
      <c r="G5400" s="43" t="str">
        <f>IF(OR($F5400&lt;Lower_Limit,$F5400&gt;Upper_Limit),TRUE,IF($F5400&gt;Upper_percentile,"P99",IF($F5400&lt;Lower_percentile,"P01","")))</f>
        <v/>
      </c>
      <c r="H5400" s="44">
        <f>SUMIFS('Sample - Superstore'!S:S,'Sample - Superstore'!$V:$V,$A5400,'Sample - Superstore'!$N:$N,$B5400)</f>
        <v>7</v>
      </c>
      <c r="I5400" s="45">
        <f>SUMIFS('Sample - Superstore'!T:T,'Sample - Superstore'!$V:$V,$A5400,'Sample - Superstore'!$N:$N,$B5400)</f>
        <v>0.2</v>
      </c>
      <c r="J5400" s="42">
        <f>SUMIFS('Sample - Superstore'!U:U,'Sample - Superstore'!$V:$V,$A5400,'Sample - Superstore'!$N:$N,$B5400)</f>
        <v>74.20491776</v>
      </c>
      <c r="N5400" s="40"/>
    </row>
    <row r="5401">
      <c r="A5401" s="41" t="s">
        <v>8643</v>
      </c>
      <c r="B5401" s="36" t="s">
        <v>2380</v>
      </c>
      <c r="C5401" s="36" t="s">
        <v>35</v>
      </c>
      <c r="D5401" s="36" t="s">
        <v>73</v>
      </c>
      <c r="E5401" s="36" t="s">
        <v>2381</v>
      </c>
      <c r="F5401" s="42">
        <f>SUMIFS('Sample - Superstore'!R:R,'Sample - Superstore'!$V:$V,$A5401,'Sample - Superstore'!$N:$N,$B5401)</f>
        <v>485.6921096</v>
      </c>
      <c r="G5401" s="43" t="str">
        <f>IF(OR($F5401&lt;Lower_Limit,$F5401&gt;Upper_Limit),TRUE,IF($F5401&gt;Upper_percentile,"P99",IF($F5401&lt;Lower_percentile,"P01","")))</f>
        <v/>
      </c>
      <c r="H5401" s="44">
        <f>SUMIFS('Sample - Superstore'!S:S,'Sample - Superstore'!$V:$V,$A5401,'Sample - Superstore'!$N:$N,$B5401)</f>
        <v>2</v>
      </c>
      <c r="I5401" s="45">
        <f>SUMIFS('Sample - Superstore'!T:T,'Sample - Superstore'!$V:$V,$A5401,'Sample - Superstore'!$N:$N,$B5401)</f>
        <v>0.4</v>
      </c>
      <c r="J5401" s="42">
        <f>SUMIFS('Sample - Superstore'!U:U,'Sample - Superstore'!$V:$V,$A5401,'Sample - Superstore'!$N:$N,$B5401)</f>
        <v>-186.1819754</v>
      </c>
      <c r="N5401" s="40"/>
    </row>
    <row r="5402">
      <c r="A5402" s="41" t="s">
        <v>8643</v>
      </c>
      <c r="B5402" s="36" t="s">
        <v>4050</v>
      </c>
      <c r="C5402" s="36" t="s">
        <v>51</v>
      </c>
      <c r="D5402" s="36" t="s">
        <v>272</v>
      </c>
      <c r="E5402" s="36" t="s">
        <v>722</v>
      </c>
      <c r="F5402" s="42">
        <f>SUMIFS('Sample - Superstore'!R:R,'Sample - Superstore'!$V:$V,$A5402,'Sample - Superstore'!$N:$N,$B5402)</f>
        <v>69.92429581</v>
      </c>
      <c r="G5402" s="43" t="str">
        <f>IF(OR($F5402&lt;Lower_Limit,$F5402&gt;Upper_Limit),TRUE,IF($F5402&gt;Upper_percentile,"P99",IF($F5402&lt;Lower_percentile,"P01","")))</f>
        <v/>
      </c>
      <c r="H5402" s="44">
        <f>SUMIFS('Sample - Superstore'!S:S,'Sample - Superstore'!$V:$V,$A5402,'Sample - Superstore'!$N:$N,$B5402)</f>
        <v>13</v>
      </c>
      <c r="I5402" s="45">
        <f>SUMIFS('Sample - Superstore'!T:T,'Sample - Superstore'!$V:$V,$A5402,'Sample - Superstore'!$N:$N,$B5402)</f>
        <v>0.2</v>
      </c>
      <c r="J5402" s="42">
        <f>SUMIFS('Sample - Superstore'!U:U,'Sample - Superstore'!$V:$V,$A5402,'Sample - Superstore'!$N:$N,$B5402)</f>
        <v>22.72539614</v>
      </c>
      <c r="N5402" s="40"/>
    </row>
    <row r="5403">
      <c r="A5403" s="41" t="s">
        <v>8643</v>
      </c>
      <c r="B5403" s="36" t="s">
        <v>3902</v>
      </c>
      <c r="C5403" s="36" t="s">
        <v>51</v>
      </c>
      <c r="D5403" s="36" t="s">
        <v>124</v>
      </c>
      <c r="E5403" s="36" t="s">
        <v>3903</v>
      </c>
      <c r="F5403" s="42">
        <f>SUMIFS('Sample - Superstore'!R:R,'Sample - Superstore'!$V:$V,$A5403,'Sample - Superstore'!$N:$N,$B5403)</f>
        <v>57.71632952</v>
      </c>
      <c r="G5403" s="43" t="str">
        <f>IF(OR($F5403&lt;Lower_Limit,$F5403&gt;Upper_Limit),TRUE,IF($F5403&gt;Upper_percentile,"P99",IF($F5403&lt;Lower_percentile,"P01","")))</f>
        <v/>
      </c>
      <c r="H5403" s="44">
        <f>SUMIFS('Sample - Superstore'!S:S,'Sample - Superstore'!$V:$V,$A5403,'Sample - Superstore'!$N:$N,$B5403)</f>
        <v>2</v>
      </c>
      <c r="I5403" s="45">
        <f>SUMIFS('Sample - Superstore'!T:T,'Sample - Superstore'!$V:$V,$A5403,'Sample - Superstore'!$N:$N,$B5403)</f>
        <v>0</v>
      </c>
      <c r="J5403" s="42">
        <f>SUMIFS('Sample - Superstore'!U:U,'Sample - Superstore'!$V:$V,$A5403,'Sample - Superstore'!$N:$N,$B5403)</f>
        <v>27.70383817</v>
      </c>
      <c r="N5403" s="40"/>
    </row>
    <row r="5404">
      <c r="A5404" s="41" t="s">
        <v>8643</v>
      </c>
      <c r="B5404" s="36" t="s">
        <v>4725</v>
      </c>
      <c r="C5404" s="36" t="s">
        <v>51</v>
      </c>
      <c r="D5404" s="36" t="s">
        <v>272</v>
      </c>
      <c r="E5404" s="36" t="s">
        <v>4726</v>
      </c>
      <c r="F5404" s="42">
        <f>SUMIFS('Sample - Superstore'!R:R,'Sample - Superstore'!$V:$V,$A5404,'Sample - Superstore'!$N:$N,$B5404)</f>
        <v>2.199510001</v>
      </c>
      <c r="G5404" s="43" t="str">
        <f>IF(OR($F5404&lt;Lower_Limit,$F5404&gt;Upper_Limit),TRUE,IF($F5404&gt;Upper_percentile,"P99",IF($F5404&lt;Lower_percentile,"P01","")))</f>
        <v/>
      </c>
      <c r="H5404" s="44">
        <f>SUMIFS('Sample - Superstore'!S:S,'Sample - Superstore'!$V:$V,$A5404,'Sample - Superstore'!$N:$N,$B5404)</f>
        <v>2</v>
      </c>
      <c r="I5404" s="45">
        <f>SUMIFS('Sample - Superstore'!T:T,'Sample - Superstore'!$V:$V,$A5404,'Sample - Superstore'!$N:$N,$B5404)</f>
        <v>0</v>
      </c>
      <c r="J5404" s="42">
        <f>SUMIFS('Sample - Superstore'!U:U,'Sample - Superstore'!$V:$V,$A5404,'Sample - Superstore'!$N:$N,$B5404)</f>
        <v>0.7258383005</v>
      </c>
      <c r="N5404" s="40"/>
    </row>
    <row r="5405">
      <c r="A5405" s="41" t="s">
        <v>8643</v>
      </c>
      <c r="B5405" s="36" t="s">
        <v>2311</v>
      </c>
      <c r="C5405" s="36" t="s">
        <v>51</v>
      </c>
      <c r="D5405" s="36" t="s">
        <v>124</v>
      </c>
      <c r="E5405" s="36" t="s">
        <v>2312</v>
      </c>
      <c r="F5405" s="42">
        <f>SUMIFS('Sample - Superstore'!R:R,'Sample - Superstore'!$V:$V,$A5405,'Sample - Superstore'!$N:$N,$B5405)</f>
        <v>652.3597592</v>
      </c>
      <c r="G5405" s="43" t="str">
        <f>IF(OR($F5405&lt;Lower_Limit,$F5405&gt;Upper_Limit),TRUE,IF($F5405&gt;Upper_percentile,"P99",IF($F5405&lt;Lower_percentile,"P01","")))</f>
        <v/>
      </c>
      <c r="H5405" s="44">
        <f>SUMIFS('Sample - Superstore'!S:S,'Sample - Superstore'!$V:$V,$A5405,'Sample - Superstore'!$N:$N,$B5405)</f>
        <v>8</v>
      </c>
      <c r="I5405" s="45">
        <f>SUMIFS('Sample - Superstore'!T:T,'Sample - Superstore'!$V:$V,$A5405,'Sample - Superstore'!$N:$N,$B5405)</f>
        <v>0</v>
      </c>
      <c r="J5405" s="42">
        <f>SUMIFS('Sample - Superstore'!U:U,'Sample - Superstore'!$V:$V,$A5405,'Sample - Superstore'!$N:$N,$B5405)</f>
        <v>313.1326844</v>
      </c>
      <c r="N5405" s="40"/>
    </row>
    <row r="5406">
      <c r="A5406" s="41" t="s">
        <v>8643</v>
      </c>
      <c r="B5406" s="36" t="s">
        <v>65</v>
      </c>
      <c r="C5406" s="36" t="s">
        <v>39</v>
      </c>
      <c r="D5406" s="36" t="s">
        <v>40</v>
      </c>
      <c r="E5406" s="36" t="s">
        <v>66</v>
      </c>
      <c r="F5406" s="42">
        <f>SUMIFS('Sample - Superstore'!R:R,'Sample - Superstore'!$V:$V,$A5406,'Sample - Superstore'!$N:$N,$B5406)</f>
        <v>54.26247925</v>
      </c>
      <c r="G5406" s="43" t="str">
        <f>IF(OR($F5406&lt;Lower_Limit,$F5406&gt;Upper_Limit),TRUE,IF($F5406&gt;Upper_percentile,"P99",IF($F5406&lt;Lower_percentile,"P01","")))</f>
        <v/>
      </c>
      <c r="H5406" s="44">
        <f>SUMIFS('Sample - Superstore'!S:S,'Sample - Superstore'!$V:$V,$A5406,'Sample - Superstore'!$N:$N,$B5406)</f>
        <v>2</v>
      </c>
      <c r="I5406" s="45">
        <f>SUMIFS('Sample - Superstore'!T:T,'Sample - Superstore'!$V:$V,$A5406,'Sample - Superstore'!$N:$N,$B5406)</f>
        <v>0</v>
      </c>
      <c r="J5406" s="42">
        <f>SUMIFS('Sample - Superstore'!U:U,'Sample - Superstore'!$V:$V,$A5406,'Sample - Superstore'!$N:$N,$B5406)</f>
        <v>14.10824461</v>
      </c>
      <c r="N5406" s="40"/>
    </row>
    <row r="5407">
      <c r="A5407" s="41" t="s">
        <v>8643</v>
      </c>
      <c r="B5407" s="36" t="s">
        <v>2070</v>
      </c>
      <c r="C5407" s="36" t="s">
        <v>51</v>
      </c>
      <c r="D5407" s="36" t="s">
        <v>76</v>
      </c>
      <c r="E5407" s="36" t="s">
        <v>2071</v>
      </c>
      <c r="F5407" s="42">
        <f>SUMIFS('Sample - Superstore'!R:R,'Sample - Superstore'!$V:$V,$A5407,'Sample - Superstore'!$N:$N,$B5407)</f>
        <v>153.552</v>
      </c>
      <c r="G5407" s="43" t="str">
        <f>IF(OR($F5407&lt;Lower_Limit,$F5407&gt;Upper_Limit),TRUE,IF($F5407&gt;Upper_percentile,"P99",IF($F5407&lt;Lower_percentile,"P01","")))</f>
        <v/>
      </c>
      <c r="H5407" s="44">
        <f>SUMIFS('Sample - Superstore'!S:S,'Sample - Superstore'!$V:$V,$A5407,'Sample - Superstore'!$N:$N,$B5407)</f>
        <v>3</v>
      </c>
      <c r="I5407" s="45">
        <f>SUMIFS('Sample - Superstore'!T:T,'Sample - Superstore'!$V:$V,$A5407,'Sample - Superstore'!$N:$N,$B5407)</f>
        <v>0.2</v>
      </c>
      <c r="J5407" s="42">
        <f>SUMIFS('Sample - Superstore'!U:U,'Sample - Superstore'!$V:$V,$A5407,'Sample - Superstore'!$N:$N,$B5407)</f>
        <v>51.8238</v>
      </c>
      <c r="N5407" s="40"/>
    </row>
    <row r="5408">
      <c r="A5408" s="41" t="s">
        <v>8643</v>
      </c>
      <c r="B5408" s="36" t="s">
        <v>1813</v>
      </c>
      <c r="C5408" s="36" t="s">
        <v>51</v>
      </c>
      <c r="D5408" s="36" t="s">
        <v>76</v>
      </c>
      <c r="E5408" s="36" t="s">
        <v>1814</v>
      </c>
      <c r="F5408" s="42">
        <f>SUMIFS('Sample - Superstore'!R:R,'Sample - Superstore'!$V:$V,$A5408,'Sample - Superstore'!$N:$N,$B5408)</f>
        <v>3.856</v>
      </c>
      <c r="G5408" s="43" t="str">
        <f>IF(OR($F5408&lt;Lower_Limit,$F5408&gt;Upper_Limit),TRUE,IF($F5408&gt;Upper_percentile,"P99",IF($F5408&lt;Lower_percentile,"P01","")))</f>
        <v/>
      </c>
      <c r="H5408" s="44">
        <f>SUMIFS('Sample - Superstore'!S:S,'Sample - Superstore'!$V:$V,$A5408,'Sample - Superstore'!$N:$N,$B5408)</f>
        <v>1</v>
      </c>
      <c r="I5408" s="45">
        <f>SUMIFS('Sample - Superstore'!T:T,'Sample - Superstore'!$V:$V,$A5408,'Sample - Superstore'!$N:$N,$B5408)</f>
        <v>0.2</v>
      </c>
      <c r="J5408" s="42">
        <f>SUMIFS('Sample - Superstore'!U:U,'Sample - Superstore'!$V:$V,$A5408,'Sample - Superstore'!$N:$N,$B5408)</f>
        <v>1.3978</v>
      </c>
      <c r="N5408" s="40"/>
    </row>
    <row r="5409">
      <c r="A5409" s="41" t="s">
        <v>8643</v>
      </c>
      <c r="B5409" s="36" t="s">
        <v>6526</v>
      </c>
      <c r="C5409" s="36" t="s">
        <v>51</v>
      </c>
      <c r="D5409" s="36" t="s">
        <v>76</v>
      </c>
      <c r="E5409" s="36" t="s">
        <v>6527</v>
      </c>
      <c r="F5409" s="42">
        <f>SUMIFS('Sample - Superstore'!R:R,'Sample - Superstore'!$V:$V,$A5409,'Sample - Superstore'!$N:$N,$B5409)</f>
        <v>145.3966977</v>
      </c>
      <c r="G5409" s="43" t="str">
        <f>IF(OR($F5409&lt;Lower_Limit,$F5409&gt;Upper_Limit),TRUE,IF($F5409&gt;Upper_percentile,"P99",IF($F5409&lt;Lower_percentile,"P01","")))</f>
        <v/>
      </c>
      <c r="H5409" s="44">
        <f>SUMIFS('Sample - Superstore'!S:S,'Sample - Superstore'!$V:$V,$A5409,'Sample - Superstore'!$N:$N,$B5409)</f>
        <v>12</v>
      </c>
      <c r="I5409" s="45">
        <f>SUMIFS('Sample - Superstore'!T:T,'Sample - Superstore'!$V:$V,$A5409,'Sample - Superstore'!$N:$N,$B5409)</f>
        <v>1</v>
      </c>
      <c r="J5409" s="42">
        <f>SUMIFS('Sample - Superstore'!U:U,'Sample - Superstore'!$V:$V,$A5409,'Sample - Superstore'!$N:$N,$B5409)</f>
        <v>-41.80465503</v>
      </c>
      <c r="N5409" s="40"/>
    </row>
    <row r="5410">
      <c r="A5410" s="41" t="s">
        <v>8643</v>
      </c>
      <c r="B5410" s="36" t="s">
        <v>1318</v>
      </c>
      <c r="C5410" s="36" t="s">
        <v>51</v>
      </c>
      <c r="D5410" s="36" t="s">
        <v>635</v>
      </c>
      <c r="E5410" s="36" t="s">
        <v>1319</v>
      </c>
      <c r="F5410" s="42">
        <f>SUMIFS('Sample - Superstore'!R:R,'Sample - Superstore'!$V:$V,$A5410,'Sample - Superstore'!$N:$N,$B5410)</f>
        <v>58.00244938</v>
      </c>
      <c r="G5410" s="43" t="str">
        <f>IF(OR($F5410&lt;Lower_Limit,$F5410&gt;Upper_Limit),TRUE,IF($F5410&gt;Upper_percentile,"P99",IF($F5410&lt;Lower_percentile,"P01","")))</f>
        <v/>
      </c>
      <c r="H5410" s="44">
        <f>SUMIFS('Sample - Superstore'!S:S,'Sample - Superstore'!$V:$V,$A5410,'Sample - Superstore'!$N:$N,$B5410)</f>
        <v>7</v>
      </c>
      <c r="I5410" s="45">
        <f>SUMIFS('Sample - Superstore'!T:T,'Sample - Superstore'!$V:$V,$A5410,'Sample - Superstore'!$N:$N,$B5410)</f>
        <v>0.2</v>
      </c>
      <c r="J5410" s="42">
        <f>SUMIFS('Sample - Superstore'!U:U,'Sample - Superstore'!$V:$V,$A5410,'Sample - Superstore'!$N:$N,$B5410)</f>
        <v>6.525275556</v>
      </c>
      <c r="N5410" s="40"/>
    </row>
    <row r="5411">
      <c r="A5411" s="41" t="s">
        <v>8643</v>
      </c>
      <c r="B5411" s="36" t="s">
        <v>726</v>
      </c>
      <c r="C5411" s="36" t="s">
        <v>51</v>
      </c>
      <c r="D5411" s="36" t="s">
        <v>93</v>
      </c>
      <c r="E5411" s="36" t="s">
        <v>727</v>
      </c>
      <c r="F5411" s="42">
        <f>SUMIFS('Sample - Superstore'!R:R,'Sample - Superstore'!$V:$V,$A5411,'Sample - Superstore'!$N:$N,$B5411)</f>
        <v>41.20188313</v>
      </c>
      <c r="G5411" s="43" t="str">
        <f>IF(OR($F5411&lt;Lower_Limit,$F5411&gt;Upper_Limit),TRUE,IF($F5411&gt;Upper_percentile,"P99",IF($F5411&lt;Lower_percentile,"P01","")))</f>
        <v/>
      </c>
      <c r="H5411" s="44">
        <f>SUMIFS('Sample - Superstore'!S:S,'Sample - Superstore'!$V:$V,$A5411,'Sample - Superstore'!$N:$N,$B5411)</f>
        <v>2</v>
      </c>
      <c r="I5411" s="45">
        <f>SUMIFS('Sample - Superstore'!T:T,'Sample - Superstore'!$V:$V,$A5411,'Sample - Superstore'!$N:$N,$B5411)</f>
        <v>0.2</v>
      </c>
      <c r="J5411" s="42">
        <f>SUMIFS('Sample - Superstore'!U:U,'Sample - Superstore'!$V:$V,$A5411,'Sample - Superstore'!$N:$N,$B5411)</f>
        <v>3.090141235</v>
      </c>
      <c r="N5411" s="40"/>
    </row>
    <row r="5412">
      <c r="A5412" s="41" t="s">
        <v>8643</v>
      </c>
      <c r="B5412" s="36" t="s">
        <v>7588</v>
      </c>
      <c r="C5412" s="36" t="s">
        <v>39</v>
      </c>
      <c r="D5412" s="36" t="s">
        <v>446</v>
      </c>
      <c r="E5412" s="36" t="s">
        <v>7589</v>
      </c>
      <c r="F5412" s="42">
        <f>SUMIFS('Sample - Superstore'!R:R,'Sample - Superstore'!$V:$V,$A5412,'Sample - Superstore'!$N:$N,$B5412)</f>
        <v>72.28716096</v>
      </c>
      <c r="G5412" s="43" t="str">
        <f>IF(OR($F5412&lt;Lower_Limit,$F5412&gt;Upper_Limit),TRUE,IF($F5412&gt;Upper_percentile,"P99",IF($F5412&lt;Lower_percentile,"P01","")))</f>
        <v/>
      </c>
      <c r="H5412" s="44">
        <f>SUMIFS('Sample - Superstore'!S:S,'Sample - Superstore'!$V:$V,$A5412,'Sample - Superstore'!$N:$N,$B5412)</f>
        <v>2</v>
      </c>
      <c r="I5412" s="45">
        <f>SUMIFS('Sample - Superstore'!T:T,'Sample - Superstore'!$V:$V,$A5412,'Sample - Superstore'!$N:$N,$B5412)</f>
        <v>0.5</v>
      </c>
      <c r="J5412" s="42">
        <f>SUMIFS('Sample - Superstore'!U:U,'Sample - Superstore'!$V:$V,$A5412,'Sample - Superstore'!$N:$N,$B5412)</f>
        <v>-4.337229658</v>
      </c>
      <c r="N5412" s="40"/>
    </row>
    <row r="5413">
      <c r="A5413" s="41" t="s">
        <v>8643</v>
      </c>
      <c r="B5413" s="36" t="s">
        <v>8570</v>
      </c>
      <c r="C5413" s="36" t="s">
        <v>39</v>
      </c>
      <c r="D5413" s="36" t="s">
        <v>61</v>
      </c>
      <c r="E5413" s="36" t="s">
        <v>8571</v>
      </c>
      <c r="F5413" s="42">
        <f>SUMIFS('Sample - Superstore'!R:R,'Sample - Superstore'!$V:$V,$A5413,'Sample - Superstore'!$N:$N,$B5413)</f>
        <v>56.56269349</v>
      </c>
      <c r="G5413" s="43" t="str">
        <f>IF(OR($F5413&lt;Lower_Limit,$F5413&gt;Upper_Limit),TRUE,IF($F5413&gt;Upper_percentile,"P99",IF($F5413&lt;Lower_percentile,"P01","")))</f>
        <v/>
      </c>
      <c r="H5413" s="44">
        <f>SUMIFS('Sample - Superstore'!S:S,'Sample - Superstore'!$V:$V,$A5413,'Sample - Superstore'!$N:$N,$B5413)</f>
        <v>3</v>
      </c>
      <c r="I5413" s="45">
        <f>SUMIFS('Sample - Superstore'!T:T,'Sample - Superstore'!$V:$V,$A5413,'Sample - Superstore'!$N:$N,$B5413)</f>
        <v>0</v>
      </c>
      <c r="J5413" s="42">
        <f>SUMIFS('Sample - Superstore'!U:U,'Sample - Superstore'!$V:$V,$A5413,'Sample - Superstore'!$N:$N,$B5413)</f>
        <v>24.3219582</v>
      </c>
      <c r="N5413" s="40"/>
    </row>
    <row r="5414">
      <c r="A5414" s="41" t="s">
        <v>8643</v>
      </c>
      <c r="B5414" s="36" t="s">
        <v>4560</v>
      </c>
      <c r="C5414" s="36" t="s">
        <v>51</v>
      </c>
      <c r="D5414" s="36" t="s">
        <v>124</v>
      </c>
      <c r="E5414" s="36" t="s">
        <v>4561</v>
      </c>
      <c r="F5414" s="42">
        <f>SUMIFS('Sample - Superstore'!R:R,'Sample - Superstore'!$V:$V,$A5414,'Sample - Superstore'!$N:$N,$B5414)</f>
        <v>58.10133745</v>
      </c>
      <c r="G5414" s="43" t="str">
        <f>IF(OR($F5414&lt;Lower_Limit,$F5414&gt;Upper_Limit),TRUE,IF($F5414&gt;Upper_percentile,"P99",IF($F5414&lt;Lower_percentile,"P01","")))</f>
        <v/>
      </c>
      <c r="H5414" s="44">
        <f>SUMIFS('Sample - Superstore'!S:S,'Sample - Superstore'!$V:$V,$A5414,'Sample - Superstore'!$N:$N,$B5414)</f>
        <v>5</v>
      </c>
      <c r="I5414" s="45">
        <f>SUMIFS('Sample - Superstore'!T:T,'Sample - Superstore'!$V:$V,$A5414,'Sample - Superstore'!$N:$N,$B5414)</f>
        <v>0</v>
      </c>
      <c r="J5414" s="42">
        <f>SUMIFS('Sample - Superstore'!U:U,'Sample - Superstore'!$V:$V,$A5414,'Sample - Superstore'!$N:$N,$B5414)</f>
        <v>26.72661523</v>
      </c>
      <c r="N5414" s="40"/>
    </row>
    <row r="5415">
      <c r="A5415" s="41" t="s">
        <v>8643</v>
      </c>
      <c r="B5415" s="36" t="s">
        <v>4794</v>
      </c>
      <c r="C5415" s="36" t="s">
        <v>51</v>
      </c>
      <c r="D5415" s="36" t="s">
        <v>76</v>
      </c>
      <c r="E5415" s="36" t="s">
        <v>4795</v>
      </c>
      <c r="F5415" s="42">
        <f>SUMIFS('Sample - Superstore'!R:R,'Sample - Superstore'!$V:$V,$A5415,'Sample - Superstore'!$N:$N,$B5415)</f>
        <v>5.572657993</v>
      </c>
      <c r="G5415" s="43" t="str">
        <f>IF(OR($F5415&lt;Lower_Limit,$F5415&gt;Upper_Limit),TRUE,IF($F5415&gt;Upper_percentile,"P99",IF($F5415&lt;Lower_percentile,"P01","")))</f>
        <v/>
      </c>
      <c r="H5415" s="44">
        <f>SUMIFS('Sample - Superstore'!S:S,'Sample - Superstore'!$V:$V,$A5415,'Sample - Superstore'!$N:$N,$B5415)</f>
        <v>2</v>
      </c>
      <c r="I5415" s="45">
        <f>SUMIFS('Sample - Superstore'!T:T,'Sample - Superstore'!$V:$V,$A5415,'Sample - Superstore'!$N:$N,$B5415)</f>
        <v>0.7</v>
      </c>
      <c r="J5415" s="42">
        <f>SUMIFS('Sample - Superstore'!U:U,'Sample - Superstore'!$V:$V,$A5415,'Sample - Superstore'!$N:$N,$B5415)</f>
        <v>-4.643881661</v>
      </c>
      <c r="N5415" s="40"/>
    </row>
    <row r="5416">
      <c r="A5416" s="41" t="s">
        <v>8643</v>
      </c>
      <c r="B5416" s="36" t="s">
        <v>226</v>
      </c>
      <c r="C5416" s="36" t="s">
        <v>51</v>
      </c>
      <c r="D5416" s="36" t="s">
        <v>124</v>
      </c>
      <c r="E5416" s="36" t="s">
        <v>227</v>
      </c>
      <c r="F5416" s="42">
        <f>SUMIFS('Sample - Superstore'!R:R,'Sample - Superstore'!$V:$V,$A5416,'Sample - Superstore'!$N:$N,$B5416)</f>
        <v>20.81520988</v>
      </c>
      <c r="G5416" s="43" t="str">
        <f>IF(OR($F5416&lt;Lower_Limit,$F5416&gt;Upper_Limit),TRUE,IF($F5416&gt;Upper_percentile,"P99",IF($F5416&lt;Lower_percentile,"P01","")))</f>
        <v/>
      </c>
      <c r="H5416" s="44">
        <f>SUMIFS('Sample - Superstore'!S:S,'Sample - Superstore'!$V:$V,$A5416,'Sample - Superstore'!$N:$N,$B5416)</f>
        <v>3</v>
      </c>
      <c r="I5416" s="45">
        <f>SUMIFS('Sample - Superstore'!T:T,'Sample - Superstore'!$V:$V,$A5416,'Sample - Superstore'!$N:$N,$B5416)</f>
        <v>0.2</v>
      </c>
      <c r="J5416" s="42">
        <f>SUMIFS('Sample - Superstore'!U:U,'Sample - Superstore'!$V:$V,$A5416,'Sample - Superstore'!$N:$N,$B5416)</f>
        <v>7.285323457</v>
      </c>
      <c r="N5416" s="40"/>
    </row>
    <row r="5417">
      <c r="A5417" s="41" t="s">
        <v>8643</v>
      </c>
      <c r="B5417" s="36" t="s">
        <v>1309</v>
      </c>
      <c r="C5417" s="36" t="s">
        <v>51</v>
      </c>
      <c r="D5417" s="36" t="s">
        <v>297</v>
      </c>
      <c r="E5417" s="36" t="s">
        <v>1310</v>
      </c>
      <c r="F5417" s="42">
        <f>SUMIFS('Sample - Superstore'!R:R,'Sample - Superstore'!$V:$V,$A5417,'Sample - Superstore'!$N:$N,$B5417)</f>
        <v>128.989466</v>
      </c>
      <c r="G5417" s="43" t="str">
        <f>IF(OR($F5417&lt;Lower_Limit,$F5417&gt;Upper_Limit),TRUE,IF($F5417&gt;Upper_percentile,"P99",IF($F5417&lt;Lower_percentile,"P01","")))</f>
        <v/>
      </c>
      <c r="H5417" s="44">
        <f>SUMIFS('Sample - Superstore'!S:S,'Sample - Superstore'!$V:$V,$A5417,'Sample - Superstore'!$N:$N,$B5417)</f>
        <v>7</v>
      </c>
      <c r="I5417" s="45">
        <f>SUMIFS('Sample - Superstore'!T:T,'Sample - Superstore'!$V:$V,$A5417,'Sample - Superstore'!$N:$N,$B5417)</f>
        <v>0</v>
      </c>
      <c r="J5417" s="42">
        <f>SUMIFS('Sample - Superstore'!U:U,'Sample - Superstore'!$V:$V,$A5417,'Sample - Superstore'!$N:$N,$B5417)</f>
        <v>61.9149437</v>
      </c>
      <c r="N5417" s="40"/>
    </row>
    <row r="5418">
      <c r="A5418" s="41" t="s">
        <v>8643</v>
      </c>
      <c r="B5418" s="36" t="s">
        <v>3416</v>
      </c>
      <c r="C5418" s="36" t="s">
        <v>51</v>
      </c>
      <c r="D5418" s="36" t="s">
        <v>272</v>
      </c>
      <c r="E5418" s="36" t="s">
        <v>3417</v>
      </c>
      <c r="F5418" s="42">
        <f>SUMIFS('Sample - Superstore'!R:R,'Sample - Superstore'!$V:$V,$A5418,'Sample - Superstore'!$N:$N,$B5418)</f>
        <v>24.85428497</v>
      </c>
      <c r="G5418" s="43" t="str">
        <f>IF(OR($F5418&lt;Lower_Limit,$F5418&gt;Upper_Limit),TRUE,IF($F5418&gt;Upper_percentile,"P99",IF($F5418&lt;Lower_percentile,"P01","")))</f>
        <v/>
      </c>
      <c r="H5418" s="44">
        <f>SUMIFS('Sample - Superstore'!S:S,'Sample - Superstore'!$V:$V,$A5418,'Sample - Superstore'!$N:$N,$B5418)</f>
        <v>4</v>
      </c>
      <c r="I5418" s="45">
        <f>SUMIFS('Sample - Superstore'!T:T,'Sample - Superstore'!$V:$V,$A5418,'Sample - Superstore'!$N:$N,$B5418)</f>
        <v>0</v>
      </c>
      <c r="J5418" s="42">
        <f>SUMIFS('Sample - Superstore'!U:U,'Sample - Superstore'!$V:$V,$A5418,'Sample - Superstore'!$N:$N,$B5418)</f>
        <v>11.43297108</v>
      </c>
      <c r="N5418" s="40"/>
    </row>
    <row r="5419">
      <c r="A5419" s="41" t="s">
        <v>8643</v>
      </c>
      <c r="B5419" s="36" t="s">
        <v>6696</v>
      </c>
      <c r="C5419" s="36" t="s">
        <v>51</v>
      </c>
      <c r="D5419" s="36" t="s">
        <v>76</v>
      </c>
      <c r="E5419" s="36" t="s">
        <v>77</v>
      </c>
      <c r="F5419" s="42">
        <f>SUMIFS('Sample - Superstore'!R:R,'Sample - Superstore'!$V:$V,$A5419,'Sample - Superstore'!$N:$N,$B5419)</f>
        <v>59.22298962</v>
      </c>
      <c r="G5419" s="43" t="str">
        <f>IF(OR($F5419&lt;Lower_Limit,$F5419&gt;Upper_Limit),TRUE,IF($F5419&gt;Upper_percentile,"P99",IF($F5419&lt;Lower_percentile,"P01","")))</f>
        <v/>
      </c>
      <c r="H5419" s="44">
        <f>SUMIFS('Sample - Superstore'!S:S,'Sample - Superstore'!$V:$V,$A5419,'Sample - Superstore'!$N:$N,$B5419)</f>
        <v>7</v>
      </c>
      <c r="I5419" s="45">
        <f>SUMIFS('Sample - Superstore'!T:T,'Sample - Superstore'!$V:$V,$A5419,'Sample - Superstore'!$N:$N,$B5419)</f>
        <v>0.2</v>
      </c>
      <c r="J5419" s="42">
        <f>SUMIFS('Sample - Superstore'!U:U,'Sample - Superstore'!$V:$V,$A5419,'Sample - Superstore'!$N:$N,$B5419)</f>
        <v>19.987759</v>
      </c>
      <c r="N5419" s="40"/>
    </row>
    <row r="5420">
      <c r="A5420" s="41" t="s">
        <v>8643</v>
      </c>
      <c r="B5420" s="36" t="s">
        <v>6758</v>
      </c>
      <c r="C5420" s="36" t="s">
        <v>39</v>
      </c>
      <c r="D5420" s="36" t="s">
        <v>40</v>
      </c>
      <c r="E5420" s="36" t="s">
        <v>6759</v>
      </c>
      <c r="F5420" s="42">
        <f>SUMIFS('Sample - Superstore'!R:R,'Sample - Superstore'!$V:$V,$A5420,'Sample - Superstore'!$N:$N,$B5420)</f>
        <v>26.43883465</v>
      </c>
      <c r="G5420" s="43" t="str">
        <f>IF(OR($F5420&lt;Lower_Limit,$F5420&gt;Upper_Limit),TRUE,IF($F5420&gt;Upper_percentile,"P99",IF($F5420&lt;Lower_percentile,"P01","")))</f>
        <v/>
      </c>
      <c r="H5420" s="44">
        <f>SUMIFS('Sample - Superstore'!S:S,'Sample - Superstore'!$V:$V,$A5420,'Sample - Superstore'!$N:$N,$B5420)</f>
        <v>3</v>
      </c>
      <c r="I5420" s="45">
        <f>SUMIFS('Sample - Superstore'!T:T,'Sample - Superstore'!$V:$V,$A5420,'Sample - Superstore'!$N:$N,$B5420)</f>
        <v>0</v>
      </c>
      <c r="J5420" s="42">
        <f>SUMIFS('Sample - Superstore'!U:U,'Sample - Superstore'!$V:$V,$A5420,'Sample - Superstore'!$N:$N,$B5420)</f>
        <v>7.138485356</v>
      </c>
      <c r="N5420" s="40"/>
    </row>
    <row r="5421">
      <c r="A5421" s="41" t="s">
        <v>8643</v>
      </c>
      <c r="B5421" s="36" t="s">
        <v>34</v>
      </c>
      <c r="C5421" s="36" t="s">
        <v>35</v>
      </c>
      <c r="D5421" s="36" t="s">
        <v>36</v>
      </c>
      <c r="E5421" s="36" t="s">
        <v>37</v>
      </c>
      <c r="F5421" s="42">
        <f>SUMIFS('Sample - Superstore'!R:R,'Sample - Superstore'!$V:$V,$A5421,'Sample - Superstore'!$N:$N,$B5421)</f>
        <v>102.4437406</v>
      </c>
      <c r="G5421" s="43" t="str">
        <f>IF(OR($F5421&lt;Lower_Limit,$F5421&gt;Upper_Limit),TRUE,IF($F5421&gt;Upper_percentile,"P99",IF($F5421&lt;Lower_percentile,"P01","")))</f>
        <v/>
      </c>
      <c r="H5421" s="44">
        <f>SUMIFS('Sample - Superstore'!S:S,'Sample - Superstore'!$V:$V,$A5421,'Sample - Superstore'!$N:$N,$B5421)</f>
        <v>2</v>
      </c>
      <c r="I5421" s="45">
        <f>SUMIFS('Sample - Superstore'!T:T,'Sample - Superstore'!$V:$V,$A5421,'Sample - Superstore'!$N:$N,$B5421)</f>
        <v>0.32</v>
      </c>
      <c r="J5421" s="42">
        <f>SUMIFS('Sample - Superstore'!U:U,'Sample - Superstore'!$V:$V,$A5421,'Sample - Superstore'!$N:$N,$B5421)</f>
        <v>-15.06525597</v>
      </c>
      <c r="N5421" s="40"/>
    </row>
    <row r="5422">
      <c r="A5422" s="41" t="s">
        <v>8643</v>
      </c>
      <c r="B5422" s="36" t="s">
        <v>5486</v>
      </c>
      <c r="C5422" s="36" t="s">
        <v>35</v>
      </c>
      <c r="D5422" s="36" t="s">
        <v>121</v>
      </c>
      <c r="E5422" s="36" t="s">
        <v>5487</v>
      </c>
      <c r="F5422" s="42">
        <f>SUMIFS('Sample - Superstore'!R:R,'Sample - Superstore'!$V:$V,$A5422,'Sample - Superstore'!$N:$N,$B5422)</f>
        <v>11.24556379</v>
      </c>
      <c r="G5422" s="43" t="str">
        <f>IF(OR($F5422&lt;Lower_Limit,$F5422&gt;Upper_Limit),TRUE,IF($F5422&gt;Upper_percentile,"P99",IF($F5422&lt;Lower_percentile,"P01","")))</f>
        <v/>
      </c>
      <c r="H5422" s="44">
        <f>SUMIFS('Sample - Superstore'!S:S,'Sample - Superstore'!$V:$V,$A5422,'Sample - Superstore'!$N:$N,$B5422)</f>
        <v>4</v>
      </c>
      <c r="I5422" s="45">
        <f>SUMIFS('Sample - Superstore'!T:T,'Sample - Superstore'!$V:$V,$A5422,'Sample - Superstore'!$N:$N,$B5422)</f>
        <v>0.6</v>
      </c>
      <c r="J5422" s="42">
        <f>SUMIFS('Sample - Superstore'!U:U,'Sample - Superstore'!$V:$V,$A5422,'Sample - Superstore'!$N:$N,$B5422)</f>
        <v>1.207357202</v>
      </c>
      <c r="N5422" s="40"/>
    </row>
    <row r="5423">
      <c r="A5423" s="41" t="s">
        <v>8643</v>
      </c>
      <c r="B5423" s="36" t="s">
        <v>628</v>
      </c>
      <c r="C5423" s="36" t="s">
        <v>51</v>
      </c>
      <c r="D5423" s="36" t="s">
        <v>52</v>
      </c>
      <c r="E5423" s="36" t="s">
        <v>629</v>
      </c>
      <c r="F5423" s="42">
        <f>SUMIFS('Sample - Superstore'!R:R,'Sample - Superstore'!$V:$V,$A5423,'Sample - Superstore'!$N:$N,$B5423)</f>
        <v>38.69347845</v>
      </c>
      <c r="G5423" s="43" t="str">
        <f>IF(OR($F5423&lt;Lower_Limit,$F5423&gt;Upper_Limit),TRUE,IF($F5423&gt;Upper_percentile,"P99",IF($F5423&lt;Lower_percentile,"P01","")))</f>
        <v/>
      </c>
      <c r="H5423" s="44">
        <f>SUMIFS('Sample - Superstore'!S:S,'Sample - Superstore'!$V:$V,$A5423,'Sample - Superstore'!$N:$N,$B5423)</f>
        <v>1</v>
      </c>
      <c r="I5423" s="45">
        <f>SUMIFS('Sample - Superstore'!T:T,'Sample - Superstore'!$V:$V,$A5423,'Sample - Superstore'!$N:$N,$B5423)</f>
        <v>0.2</v>
      </c>
      <c r="J5423" s="42">
        <f>SUMIFS('Sample - Superstore'!U:U,'Sample - Superstore'!$V:$V,$A5423,'Sample - Superstore'!$N:$N,$B5423)</f>
        <v>-7.738695691</v>
      </c>
      <c r="N5423" s="40"/>
    </row>
    <row r="5424">
      <c r="A5424" s="41" t="s">
        <v>8643</v>
      </c>
      <c r="B5424" s="36" t="s">
        <v>4611</v>
      </c>
      <c r="C5424" s="36" t="s">
        <v>51</v>
      </c>
      <c r="D5424" s="36" t="s">
        <v>76</v>
      </c>
      <c r="E5424" s="36" t="s">
        <v>4612</v>
      </c>
      <c r="F5424" s="42">
        <f>SUMIFS('Sample - Superstore'!R:R,'Sample - Superstore'!$V:$V,$A5424,'Sample - Superstore'!$N:$N,$B5424)</f>
        <v>1.188</v>
      </c>
      <c r="G5424" s="43" t="str">
        <f>IF(OR($F5424&lt;Lower_Limit,$F5424&gt;Upper_Limit),TRUE,IF($F5424&gt;Upper_percentile,"P99",IF($F5424&lt;Lower_percentile,"P01","")))</f>
        <v>P01</v>
      </c>
      <c r="H5424" s="44">
        <f>SUMIFS('Sample - Superstore'!S:S,'Sample - Superstore'!$V:$V,$A5424,'Sample - Superstore'!$N:$N,$B5424)</f>
        <v>2</v>
      </c>
      <c r="I5424" s="45">
        <f>SUMIFS('Sample - Superstore'!T:T,'Sample - Superstore'!$V:$V,$A5424,'Sample - Superstore'!$N:$N,$B5424)</f>
        <v>0.7</v>
      </c>
      <c r="J5424" s="42">
        <f>SUMIFS('Sample - Superstore'!U:U,'Sample - Superstore'!$V:$V,$A5424,'Sample - Superstore'!$N:$N,$B5424)</f>
        <v>-0.99</v>
      </c>
      <c r="N5424" s="40"/>
    </row>
    <row r="5425">
      <c r="A5425" s="41" t="s">
        <v>8643</v>
      </c>
      <c r="B5425" s="36" t="s">
        <v>2682</v>
      </c>
      <c r="C5425" s="36" t="s">
        <v>35</v>
      </c>
      <c r="D5425" s="36" t="s">
        <v>263</v>
      </c>
      <c r="E5425" s="36" t="s">
        <v>2683</v>
      </c>
      <c r="F5425" s="42">
        <f>SUMIFS('Sample - Superstore'!R:R,'Sample - Superstore'!$V:$V,$A5425,'Sample - Superstore'!$N:$N,$B5425)</f>
        <v>340.704</v>
      </c>
      <c r="G5425" s="43" t="str">
        <f>IF(OR($F5425&lt;Lower_Limit,$F5425&gt;Upper_Limit),TRUE,IF($F5425&gt;Upper_percentile,"P99",IF($F5425&lt;Lower_percentile,"P01","")))</f>
        <v/>
      </c>
      <c r="H5425" s="44">
        <f>SUMIFS('Sample - Superstore'!S:S,'Sample - Superstore'!$V:$V,$A5425,'Sample - Superstore'!$N:$N,$B5425)</f>
        <v>6</v>
      </c>
      <c r="I5425" s="45">
        <f>SUMIFS('Sample - Superstore'!T:T,'Sample - Superstore'!$V:$V,$A5425,'Sample - Superstore'!$N:$N,$B5425)</f>
        <v>0.2</v>
      </c>
      <c r="J5425" s="42">
        <f>SUMIFS('Sample - Superstore'!U:U,'Sample - Superstore'!$V:$V,$A5425,'Sample - Superstore'!$N:$N,$B5425)</f>
        <v>-34.0704</v>
      </c>
      <c r="N5425" s="40"/>
    </row>
    <row r="5426">
      <c r="A5426" s="41" t="s">
        <v>8643</v>
      </c>
      <c r="B5426" s="36" t="s">
        <v>1912</v>
      </c>
      <c r="C5426" s="36" t="s">
        <v>51</v>
      </c>
      <c r="D5426" s="36" t="s">
        <v>76</v>
      </c>
      <c r="E5426" s="36" t="s">
        <v>1913</v>
      </c>
      <c r="F5426" s="42">
        <f>SUMIFS('Sample - Superstore'!R:R,'Sample - Superstore'!$V:$V,$A5426,'Sample - Superstore'!$N:$N,$B5426)</f>
        <v>2.182617284</v>
      </c>
      <c r="G5426" s="43" t="str">
        <f>IF(OR($F5426&lt;Lower_Limit,$F5426&gt;Upper_Limit),TRUE,IF($F5426&gt;Upper_percentile,"P99",IF($F5426&lt;Lower_percentile,"P01","")))</f>
        <v/>
      </c>
      <c r="H5426" s="44">
        <f>SUMIFS('Sample - Superstore'!S:S,'Sample - Superstore'!$V:$V,$A5426,'Sample - Superstore'!$N:$N,$B5426)</f>
        <v>5</v>
      </c>
      <c r="I5426" s="45">
        <f>SUMIFS('Sample - Superstore'!T:T,'Sample - Superstore'!$V:$V,$A5426,'Sample - Superstore'!$N:$N,$B5426)</f>
        <v>0.8</v>
      </c>
      <c r="J5426" s="42">
        <f>SUMIFS('Sample - Superstore'!U:U,'Sample - Superstore'!$V:$V,$A5426,'Sample - Superstore'!$N:$N,$B5426)</f>
        <v>-3.492187654</v>
      </c>
      <c r="N5426" s="40"/>
    </row>
    <row r="5427">
      <c r="A5427" s="41" t="s">
        <v>8643</v>
      </c>
      <c r="B5427" s="36" t="s">
        <v>4232</v>
      </c>
      <c r="C5427" s="36" t="s">
        <v>35</v>
      </c>
      <c r="D5427" s="36" t="s">
        <v>121</v>
      </c>
      <c r="E5427" s="36" t="s">
        <v>4233</v>
      </c>
      <c r="F5427" s="42">
        <f>SUMIFS('Sample - Superstore'!R:R,'Sample - Superstore'!$V:$V,$A5427,'Sample - Superstore'!$N:$N,$B5427)</f>
        <v>10.35184198</v>
      </c>
      <c r="G5427" s="43" t="str">
        <f>IF(OR($F5427&lt;Lower_Limit,$F5427&gt;Upper_Limit),TRUE,IF($F5427&gt;Upper_percentile,"P99",IF($F5427&lt;Lower_percentile,"P01","")))</f>
        <v/>
      </c>
      <c r="H5427" s="44">
        <f>SUMIFS('Sample - Superstore'!S:S,'Sample - Superstore'!$V:$V,$A5427,'Sample - Superstore'!$N:$N,$B5427)</f>
        <v>3</v>
      </c>
      <c r="I5427" s="45">
        <f>SUMIFS('Sample - Superstore'!T:T,'Sample - Superstore'!$V:$V,$A5427,'Sample - Superstore'!$N:$N,$B5427)</f>
        <v>0.6</v>
      </c>
      <c r="J5427" s="42">
        <f>SUMIFS('Sample - Superstore'!U:U,'Sample - Superstore'!$V:$V,$A5427,'Sample - Superstore'!$N:$N,$B5427)</f>
        <v>-3.105552593</v>
      </c>
      <c r="N5427" s="40"/>
    </row>
    <row r="5428">
      <c r="A5428" s="41" t="s">
        <v>8643</v>
      </c>
      <c r="B5428" s="36" t="s">
        <v>5217</v>
      </c>
      <c r="C5428" s="36" t="s">
        <v>35</v>
      </c>
      <c r="D5428" s="36" t="s">
        <v>263</v>
      </c>
      <c r="E5428" s="36" t="s">
        <v>5218</v>
      </c>
      <c r="F5428" s="42">
        <f>SUMIFS('Sample - Superstore'!R:R,'Sample - Superstore'!$V:$V,$A5428,'Sample - Superstore'!$N:$N,$B5428)</f>
        <v>147.2902897</v>
      </c>
      <c r="G5428" s="43" t="str">
        <f>IF(OR($F5428&lt;Lower_Limit,$F5428&gt;Upper_Limit),TRUE,IF($F5428&gt;Upper_percentile,"P99",IF($F5428&lt;Lower_percentile,"P01","")))</f>
        <v/>
      </c>
      <c r="H5428" s="44">
        <f>SUMIFS('Sample - Superstore'!S:S,'Sample - Superstore'!$V:$V,$A5428,'Sample - Superstore'!$N:$N,$B5428)</f>
        <v>2</v>
      </c>
      <c r="I5428" s="45">
        <f>SUMIFS('Sample - Superstore'!T:T,'Sample - Superstore'!$V:$V,$A5428,'Sample - Superstore'!$N:$N,$B5428)</f>
        <v>0.3</v>
      </c>
      <c r="J5428" s="42">
        <f>SUMIFS('Sample - Superstore'!U:U,'Sample - Superstore'!$V:$V,$A5428,'Sample - Superstore'!$N:$N,$B5428)</f>
        <v>-4.208293992</v>
      </c>
      <c r="N5428" s="40"/>
    </row>
    <row r="5429">
      <c r="A5429" s="41" t="s">
        <v>8643</v>
      </c>
      <c r="B5429" s="36" t="s">
        <v>8588</v>
      </c>
      <c r="C5429" s="36" t="s">
        <v>51</v>
      </c>
      <c r="D5429" s="36" t="s">
        <v>93</v>
      </c>
      <c r="E5429" s="36" t="s">
        <v>4409</v>
      </c>
      <c r="F5429" s="42">
        <f>SUMIFS('Sample - Superstore'!R:R,'Sample - Superstore'!$V:$V,$A5429,'Sample - Superstore'!$N:$N,$B5429)</f>
        <v>3.221958848</v>
      </c>
      <c r="G5429" s="43" t="str">
        <f>IF(OR($F5429&lt;Lower_Limit,$F5429&gt;Upper_Limit),TRUE,IF($F5429&gt;Upper_percentile,"P99",IF($F5429&lt;Lower_percentile,"P01","")))</f>
        <v/>
      </c>
      <c r="H5429" s="44">
        <f>SUMIFS('Sample - Superstore'!S:S,'Sample - Superstore'!$V:$V,$A5429,'Sample - Superstore'!$N:$N,$B5429)</f>
        <v>1</v>
      </c>
      <c r="I5429" s="45">
        <f>SUMIFS('Sample - Superstore'!T:T,'Sample - Superstore'!$V:$V,$A5429,'Sample - Superstore'!$N:$N,$B5429)</f>
        <v>0</v>
      </c>
      <c r="J5429" s="42">
        <f>SUMIFS('Sample - Superstore'!U:U,'Sample - Superstore'!$V:$V,$A5429,'Sample - Superstore'!$N:$N,$B5429)</f>
        <v>1.127685597</v>
      </c>
      <c r="N5429" s="40"/>
    </row>
    <row r="5430">
      <c r="A5430" s="41" t="s">
        <v>8643</v>
      </c>
      <c r="B5430" s="36" t="s">
        <v>1779</v>
      </c>
      <c r="C5430" s="36" t="s">
        <v>51</v>
      </c>
      <c r="D5430" s="36" t="s">
        <v>76</v>
      </c>
      <c r="E5430" s="36" t="s">
        <v>1780</v>
      </c>
      <c r="F5430" s="42">
        <f>SUMIFS('Sample - Superstore'!R:R,'Sample - Superstore'!$V:$V,$A5430,'Sample - Superstore'!$N:$N,$B5430)</f>
        <v>33.64868313</v>
      </c>
      <c r="G5430" s="43" t="str">
        <f>IF(OR($F5430&lt;Lower_Limit,$F5430&gt;Upper_Limit),TRUE,IF($F5430&gt;Upper_percentile,"P99",IF($F5430&lt;Lower_percentile,"P01","")))</f>
        <v/>
      </c>
      <c r="H5430" s="44">
        <f>SUMIFS('Sample - Superstore'!S:S,'Sample - Superstore'!$V:$V,$A5430,'Sample - Superstore'!$N:$N,$B5430)</f>
        <v>5</v>
      </c>
      <c r="I5430" s="45">
        <f>SUMIFS('Sample - Superstore'!T:T,'Sample - Superstore'!$V:$V,$A5430,'Sample - Superstore'!$N:$N,$B5430)</f>
        <v>0</v>
      </c>
      <c r="J5430" s="42">
        <f>SUMIFS('Sample - Superstore'!U:U,'Sample - Superstore'!$V:$V,$A5430,'Sample - Superstore'!$N:$N,$B5430)</f>
        <v>16.48785473</v>
      </c>
      <c r="N5430" s="40"/>
    </row>
    <row r="5431">
      <c r="A5431" s="41" t="s">
        <v>8643</v>
      </c>
      <c r="B5431" s="36" t="s">
        <v>3864</v>
      </c>
      <c r="C5431" s="36" t="s">
        <v>51</v>
      </c>
      <c r="D5431" s="36" t="s">
        <v>52</v>
      </c>
      <c r="E5431" s="36" t="s">
        <v>3865</v>
      </c>
      <c r="F5431" s="42">
        <f>SUMIFS('Sample - Superstore'!R:R,'Sample - Superstore'!$V:$V,$A5431,'Sample - Superstore'!$N:$N,$B5431)</f>
        <v>118.25</v>
      </c>
      <c r="G5431" s="43" t="str">
        <f>IF(OR($F5431&lt;Lower_Limit,$F5431&gt;Upper_Limit),TRUE,IF($F5431&gt;Upper_percentile,"P99",IF($F5431&lt;Lower_percentile,"P01","")))</f>
        <v/>
      </c>
      <c r="H5431" s="44">
        <f>SUMIFS('Sample - Superstore'!S:S,'Sample - Superstore'!$V:$V,$A5431,'Sample - Superstore'!$N:$N,$B5431)</f>
        <v>5</v>
      </c>
      <c r="I5431" s="45">
        <f>SUMIFS('Sample - Superstore'!T:T,'Sample - Superstore'!$V:$V,$A5431,'Sample - Superstore'!$N:$N,$B5431)</f>
        <v>0</v>
      </c>
      <c r="J5431" s="42">
        <f>SUMIFS('Sample - Superstore'!U:U,'Sample - Superstore'!$V:$V,$A5431,'Sample - Superstore'!$N:$N,$B5431)</f>
        <v>34.2925</v>
      </c>
      <c r="N5431" s="40"/>
    </row>
    <row r="5432">
      <c r="A5432" s="41" t="s">
        <v>8643</v>
      </c>
      <c r="B5432" s="36" t="s">
        <v>6217</v>
      </c>
      <c r="C5432" s="36" t="s">
        <v>51</v>
      </c>
      <c r="D5432" s="36" t="s">
        <v>124</v>
      </c>
      <c r="E5432" s="36" t="s">
        <v>6218</v>
      </c>
      <c r="F5432" s="42">
        <f>SUMIFS('Sample - Superstore'!R:R,'Sample - Superstore'!$V:$V,$A5432,'Sample - Superstore'!$N:$N,$B5432)</f>
        <v>4.28</v>
      </c>
      <c r="G5432" s="43" t="str">
        <f>IF(OR($F5432&lt;Lower_Limit,$F5432&gt;Upper_Limit),TRUE,IF($F5432&gt;Upper_percentile,"P99",IF($F5432&lt;Lower_percentile,"P01","")))</f>
        <v/>
      </c>
      <c r="H5432" s="44">
        <f>SUMIFS('Sample - Superstore'!S:S,'Sample - Superstore'!$V:$V,$A5432,'Sample - Superstore'!$N:$N,$B5432)</f>
        <v>1</v>
      </c>
      <c r="I5432" s="45">
        <f>SUMIFS('Sample - Superstore'!T:T,'Sample - Superstore'!$V:$V,$A5432,'Sample - Superstore'!$N:$N,$B5432)</f>
        <v>0</v>
      </c>
      <c r="J5432" s="42">
        <f>SUMIFS('Sample - Superstore'!U:U,'Sample - Superstore'!$V:$V,$A5432,'Sample - Superstore'!$N:$N,$B5432)</f>
        <v>1.926</v>
      </c>
      <c r="N5432" s="40"/>
    </row>
    <row r="5433">
      <c r="A5433" s="41" t="s">
        <v>8643</v>
      </c>
      <c r="B5433" s="36" t="s">
        <v>1048</v>
      </c>
      <c r="C5433" s="36" t="s">
        <v>35</v>
      </c>
      <c r="D5433" s="36" t="s">
        <v>263</v>
      </c>
      <c r="E5433" s="36" t="s">
        <v>1049</v>
      </c>
      <c r="F5433" s="42">
        <f>SUMIFS('Sample - Superstore'!R:R,'Sample - Superstore'!$V:$V,$A5433,'Sample - Superstore'!$N:$N,$B5433)</f>
        <v>393.568</v>
      </c>
      <c r="G5433" s="43" t="str">
        <f>IF(OR($F5433&lt;Lower_Limit,$F5433&gt;Upper_Limit),TRUE,IF($F5433&gt;Upper_percentile,"P99",IF($F5433&lt;Lower_percentile,"P01","")))</f>
        <v/>
      </c>
      <c r="H5433" s="44">
        <f>SUMIFS('Sample - Superstore'!S:S,'Sample - Superstore'!$V:$V,$A5433,'Sample - Superstore'!$N:$N,$B5433)</f>
        <v>4</v>
      </c>
      <c r="I5433" s="45">
        <f>SUMIFS('Sample - Superstore'!T:T,'Sample - Superstore'!$V:$V,$A5433,'Sample - Superstore'!$N:$N,$B5433)</f>
        <v>0.2</v>
      </c>
      <c r="J5433" s="42">
        <f>SUMIFS('Sample - Superstore'!U:U,'Sample - Superstore'!$V:$V,$A5433,'Sample - Superstore'!$N:$N,$B5433)</f>
        <v>-44.2764</v>
      </c>
      <c r="N5433" s="40"/>
    </row>
    <row r="5434">
      <c r="A5434" s="41" t="s">
        <v>8643</v>
      </c>
      <c r="B5434" s="36" t="s">
        <v>4685</v>
      </c>
      <c r="C5434" s="36" t="s">
        <v>39</v>
      </c>
      <c r="D5434" s="36" t="s">
        <v>40</v>
      </c>
      <c r="E5434" s="36" t="s">
        <v>4686</v>
      </c>
      <c r="F5434" s="42">
        <f>SUMIFS('Sample - Superstore'!R:R,'Sample - Superstore'!$V:$V,$A5434,'Sample - Superstore'!$N:$N,$B5434)</f>
        <v>302.376</v>
      </c>
      <c r="G5434" s="43" t="str">
        <f>IF(OR($F5434&lt;Lower_Limit,$F5434&gt;Upper_Limit),TRUE,IF($F5434&gt;Upper_percentile,"P99",IF($F5434&lt;Lower_percentile,"P01","")))</f>
        <v/>
      </c>
      <c r="H5434" s="44">
        <f>SUMIFS('Sample - Superstore'!S:S,'Sample - Superstore'!$V:$V,$A5434,'Sample - Superstore'!$N:$N,$B5434)</f>
        <v>3</v>
      </c>
      <c r="I5434" s="45">
        <f>SUMIFS('Sample - Superstore'!T:T,'Sample - Superstore'!$V:$V,$A5434,'Sample - Superstore'!$N:$N,$B5434)</f>
        <v>0.2</v>
      </c>
      <c r="J5434" s="42">
        <f>SUMIFS('Sample - Superstore'!U:U,'Sample - Superstore'!$V:$V,$A5434,'Sample - Superstore'!$N:$N,$B5434)</f>
        <v>22.6782</v>
      </c>
      <c r="N5434" s="40"/>
    </row>
    <row r="5435">
      <c r="A5435" s="41" t="s">
        <v>8643</v>
      </c>
      <c r="B5435" s="36" t="s">
        <v>4281</v>
      </c>
      <c r="C5435" s="36" t="s">
        <v>35</v>
      </c>
      <c r="D5435" s="36" t="s">
        <v>121</v>
      </c>
      <c r="E5435" s="36" t="s">
        <v>4282</v>
      </c>
      <c r="F5435" s="42">
        <f>SUMIFS('Sample - Superstore'!R:R,'Sample - Superstore'!$V:$V,$A5435,'Sample - Superstore'!$N:$N,$B5435)</f>
        <v>101.12</v>
      </c>
      <c r="G5435" s="43" t="str">
        <f>IF(OR($F5435&lt;Lower_Limit,$F5435&gt;Upper_Limit),TRUE,IF($F5435&gt;Upper_percentile,"P99",IF($F5435&lt;Lower_percentile,"P01","")))</f>
        <v/>
      </c>
      <c r="H5435" s="44">
        <f>SUMIFS('Sample - Superstore'!S:S,'Sample - Superstore'!$V:$V,$A5435,'Sample - Superstore'!$N:$N,$B5435)</f>
        <v>8</v>
      </c>
      <c r="I5435" s="45">
        <f>SUMIFS('Sample - Superstore'!T:T,'Sample - Superstore'!$V:$V,$A5435,'Sample - Superstore'!$N:$N,$B5435)</f>
        <v>0</v>
      </c>
      <c r="J5435" s="42">
        <f>SUMIFS('Sample - Superstore'!U:U,'Sample - Superstore'!$V:$V,$A5435,'Sample - Superstore'!$N:$N,$B5435)</f>
        <v>37.4144</v>
      </c>
      <c r="N5435" s="40"/>
    </row>
    <row r="5436">
      <c r="A5436" s="41" t="s">
        <v>8643</v>
      </c>
      <c r="B5436" s="36" t="s">
        <v>8595</v>
      </c>
      <c r="C5436" s="36" t="s">
        <v>51</v>
      </c>
      <c r="D5436" s="36" t="s">
        <v>272</v>
      </c>
      <c r="E5436" s="36" t="s">
        <v>8596</v>
      </c>
      <c r="F5436" s="42">
        <f>SUMIFS('Sample - Superstore'!R:R,'Sample - Superstore'!$V:$V,$A5436,'Sample - Superstore'!$N:$N,$B5436)</f>
        <v>19.6</v>
      </c>
      <c r="G5436" s="43" t="str">
        <f>IF(OR($F5436&lt;Lower_Limit,$F5436&gt;Upper_Limit),TRUE,IF($F5436&gt;Upper_percentile,"P99",IF($F5436&lt;Lower_percentile,"P01","")))</f>
        <v/>
      </c>
      <c r="H5436" s="44">
        <f>SUMIFS('Sample - Superstore'!S:S,'Sample - Superstore'!$V:$V,$A5436,'Sample - Superstore'!$N:$N,$B5436)</f>
        <v>5</v>
      </c>
      <c r="I5436" s="45">
        <f>SUMIFS('Sample - Superstore'!T:T,'Sample - Superstore'!$V:$V,$A5436,'Sample - Superstore'!$N:$N,$B5436)</f>
        <v>0</v>
      </c>
      <c r="J5436" s="42">
        <f>SUMIFS('Sample - Superstore'!U:U,'Sample - Superstore'!$V:$V,$A5436,'Sample - Superstore'!$N:$N,$B5436)</f>
        <v>9.604</v>
      </c>
      <c r="N5436" s="40"/>
    </row>
    <row r="5437">
      <c r="A5437" s="41" t="s">
        <v>8643</v>
      </c>
      <c r="B5437" s="36" t="s">
        <v>1544</v>
      </c>
      <c r="C5437" s="36" t="s">
        <v>51</v>
      </c>
      <c r="D5437" s="36" t="s">
        <v>76</v>
      </c>
      <c r="E5437" s="36" t="s">
        <v>1545</v>
      </c>
      <c r="F5437" s="42">
        <f>SUMIFS('Sample - Superstore'!R:R,'Sample - Superstore'!$V:$V,$A5437,'Sample - Superstore'!$N:$N,$B5437)</f>
        <v>7.563987542</v>
      </c>
      <c r="G5437" s="43" t="str">
        <f>IF(OR($F5437&lt;Lower_Limit,$F5437&gt;Upper_Limit),TRUE,IF($F5437&gt;Upper_percentile,"P99",IF($F5437&lt;Lower_percentile,"P01","")))</f>
        <v/>
      </c>
      <c r="H5437" s="44">
        <f>SUMIFS('Sample - Superstore'!S:S,'Sample - Superstore'!$V:$V,$A5437,'Sample - Superstore'!$N:$N,$B5437)</f>
        <v>1</v>
      </c>
      <c r="I5437" s="45">
        <f>SUMIFS('Sample - Superstore'!T:T,'Sample - Superstore'!$V:$V,$A5437,'Sample - Superstore'!$N:$N,$B5437)</f>
        <v>0</v>
      </c>
      <c r="J5437" s="42">
        <f>SUMIFS('Sample - Superstore'!U:U,'Sample - Superstore'!$V:$V,$A5437,'Sample - Superstore'!$N:$N,$B5437)</f>
        <v>3.555074145</v>
      </c>
      <c r="N5437" s="40"/>
    </row>
    <row r="5438">
      <c r="A5438" s="41" t="s">
        <v>8643</v>
      </c>
      <c r="B5438" s="36" t="s">
        <v>114</v>
      </c>
      <c r="C5438" s="36" t="s">
        <v>51</v>
      </c>
      <c r="D5438" s="36" t="s">
        <v>93</v>
      </c>
      <c r="E5438" s="36" t="s">
        <v>115</v>
      </c>
      <c r="F5438" s="42">
        <f>SUMIFS('Sample - Superstore'!R:R,'Sample - Superstore'!$V:$V,$A5438,'Sample - Superstore'!$N:$N,$B5438)</f>
        <v>20.8735856</v>
      </c>
      <c r="G5438" s="43" t="str">
        <f>IF(OR($F5438&lt;Lower_Limit,$F5438&gt;Upper_Limit),TRUE,IF($F5438&gt;Upper_percentile,"P99",IF($F5438&lt;Lower_percentile,"P01","")))</f>
        <v/>
      </c>
      <c r="H5438" s="44">
        <f>SUMIFS('Sample - Superstore'!S:S,'Sample - Superstore'!$V:$V,$A5438,'Sample - Superstore'!$N:$N,$B5438)</f>
        <v>1</v>
      </c>
      <c r="I5438" s="45">
        <f>SUMIFS('Sample - Superstore'!T:T,'Sample - Superstore'!$V:$V,$A5438,'Sample - Superstore'!$N:$N,$B5438)</f>
        <v>0</v>
      </c>
      <c r="J5438" s="42">
        <f>SUMIFS('Sample - Superstore'!U:U,'Sample - Superstore'!$V:$V,$A5438,'Sample - Superstore'!$N:$N,$B5438)</f>
        <v>6.053339824</v>
      </c>
      <c r="N5438" s="40"/>
    </row>
    <row r="5439">
      <c r="A5439" s="41" t="s">
        <v>8643</v>
      </c>
      <c r="B5439" s="36" t="s">
        <v>4975</v>
      </c>
      <c r="C5439" s="36" t="s">
        <v>35</v>
      </c>
      <c r="D5439" s="36" t="s">
        <v>263</v>
      </c>
      <c r="E5439" s="36" t="s">
        <v>4976</v>
      </c>
      <c r="F5439" s="42">
        <f>SUMIFS('Sample - Superstore'!R:R,'Sample - Superstore'!$V:$V,$A5439,'Sample - Superstore'!$N:$N,$B5439)</f>
        <v>182.0057364</v>
      </c>
      <c r="G5439" s="43" t="str">
        <f>IF(OR($F5439&lt;Lower_Limit,$F5439&gt;Upper_Limit),TRUE,IF($F5439&gt;Upper_percentile,"P99",IF($F5439&lt;Lower_percentile,"P01","")))</f>
        <v/>
      </c>
      <c r="H5439" s="44">
        <f>SUMIFS('Sample - Superstore'!S:S,'Sample - Superstore'!$V:$V,$A5439,'Sample - Superstore'!$N:$N,$B5439)</f>
        <v>1</v>
      </c>
      <c r="I5439" s="45">
        <f>SUMIFS('Sample - Superstore'!T:T,'Sample - Superstore'!$V:$V,$A5439,'Sample - Superstore'!$N:$N,$B5439)</f>
        <v>0</v>
      </c>
      <c r="J5439" s="42">
        <f>SUMIFS('Sample - Superstore'!U:U,'Sample - Superstore'!$V:$V,$A5439,'Sample - Superstore'!$N:$N,$B5439)</f>
        <v>52.78166354</v>
      </c>
      <c r="N5439" s="40"/>
    </row>
    <row r="5440">
      <c r="A5440" s="41" t="s">
        <v>8643</v>
      </c>
      <c r="B5440" s="36" t="s">
        <v>545</v>
      </c>
      <c r="C5440" s="36" t="s">
        <v>35</v>
      </c>
      <c r="D5440" s="36" t="s">
        <v>263</v>
      </c>
      <c r="E5440" s="36" t="s">
        <v>546</v>
      </c>
      <c r="F5440" s="42">
        <f>SUMIFS('Sample - Superstore'!R:R,'Sample - Superstore'!$V:$V,$A5440,'Sample - Superstore'!$N:$N,$B5440)</f>
        <v>154.3396162</v>
      </c>
      <c r="G5440" s="43" t="str">
        <f>IF(OR($F5440&lt;Lower_Limit,$F5440&gt;Upper_Limit),TRUE,IF($F5440&gt;Upper_percentile,"P99",IF($F5440&lt;Lower_percentile,"P01","")))</f>
        <v/>
      </c>
      <c r="H5440" s="44">
        <f>SUMIFS('Sample - Superstore'!S:S,'Sample - Superstore'!$V:$V,$A5440,'Sample - Superstore'!$N:$N,$B5440)</f>
        <v>3</v>
      </c>
      <c r="I5440" s="45">
        <f>SUMIFS('Sample - Superstore'!T:T,'Sample - Superstore'!$V:$V,$A5440,'Sample - Superstore'!$N:$N,$B5440)</f>
        <v>0</v>
      </c>
      <c r="J5440" s="42">
        <f>SUMIFS('Sample - Superstore'!U:U,'Sample - Superstore'!$V:$V,$A5440,'Sample - Superstore'!$N:$N,$B5440)</f>
        <v>46.30188485</v>
      </c>
      <c r="N5440" s="40"/>
    </row>
    <row r="5441">
      <c r="A5441" s="41" t="s">
        <v>8643</v>
      </c>
      <c r="B5441" s="36" t="s">
        <v>3755</v>
      </c>
      <c r="C5441" s="36" t="s">
        <v>51</v>
      </c>
      <c r="D5441" s="36" t="s">
        <v>283</v>
      </c>
      <c r="E5441" s="36" t="s">
        <v>3756</v>
      </c>
      <c r="F5441" s="42">
        <f>SUMIFS('Sample - Superstore'!R:R,'Sample - Superstore'!$V:$V,$A5441,'Sample - Superstore'!$N:$N,$B5441)</f>
        <v>272.09</v>
      </c>
      <c r="G5441" s="43" t="str">
        <f>IF(OR($F5441&lt;Lower_Limit,$F5441&gt;Upper_Limit),TRUE,IF($F5441&gt;Upper_percentile,"P99",IF($F5441&lt;Lower_percentile,"P01","")))</f>
        <v/>
      </c>
      <c r="H5441" s="44">
        <f>SUMIFS('Sample - Superstore'!S:S,'Sample - Superstore'!$V:$V,$A5441,'Sample - Superstore'!$N:$N,$B5441)</f>
        <v>2</v>
      </c>
      <c r="I5441" s="45">
        <f>SUMIFS('Sample - Superstore'!T:T,'Sample - Superstore'!$V:$V,$A5441,'Sample - Superstore'!$N:$N,$B5441)</f>
        <v>0</v>
      </c>
      <c r="J5441" s="42">
        <f>SUMIFS('Sample - Superstore'!U:U,'Sample - Superstore'!$V:$V,$A5441,'Sample - Superstore'!$N:$N,$B5441)</f>
        <v>73.4643</v>
      </c>
      <c r="N5441" s="40"/>
    </row>
    <row r="5442">
      <c r="A5442" s="41" t="s">
        <v>8643</v>
      </c>
      <c r="B5442" s="36" t="s">
        <v>1611</v>
      </c>
      <c r="C5442" s="36" t="s">
        <v>35</v>
      </c>
      <c r="D5442" s="36" t="s">
        <v>36</v>
      </c>
      <c r="E5442" s="36" t="s">
        <v>1612</v>
      </c>
      <c r="F5442" s="42">
        <f>SUMIFS('Sample - Superstore'!R:R,'Sample - Superstore'!$V:$V,$A5442,'Sample - Superstore'!$N:$N,$B5442)</f>
        <v>575.6735077</v>
      </c>
      <c r="G5442" s="43" t="str">
        <f>IF(OR($F5442&lt;Lower_Limit,$F5442&gt;Upper_Limit),TRUE,IF($F5442&gt;Upper_percentile,"P99",IF($F5442&lt;Lower_percentile,"P01","")))</f>
        <v/>
      </c>
      <c r="H5442" s="44">
        <f>SUMIFS('Sample - Superstore'!S:S,'Sample - Superstore'!$V:$V,$A5442,'Sample - Superstore'!$N:$N,$B5442)</f>
        <v>4</v>
      </c>
      <c r="I5442" s="45">
        <f>SUMIFS('Sample - Superstore'!T:T,'Sample - Superstore'!$V:$V,$A5442,'Sample - Superstore'!$N:$N,$B5442)</f>
        <v>0.2</v>
      </c>
      <c r="J5442" s="42">
        <f>SUMIFS('Sample - Superstore'!U:U,'Sample - Superstore'!$V:$V,$A5442,'Sample - Superstore'!$N:$N,$B5442)</f>
        <v>21.58775654</v>
      </c>
      <c r="N5442" s="40"/>
    </row>
    <row r="5443">
      <c r="A5443" s="41" t="s">
        <v>8643</v>
      </c>
      <c r="B5443" s="36" t="s">
        <v>1669</v>
      </c>
      <c r="C5443" s="36" t="s">
        <v>39</v>
      </c>
      <c r="D5443" s="36" t="s">
        <v>40</v>
      </c>
      <c r="E5443" s="36" t="s">
        <v>1670</v>
      </c>
      <c r="F5443" s="42">
        <f>SUMIFS('Sample - Superstore'!R:R,'Sample - Superstore'!$V:$V,$A5443,'Sample - Superstore'!$N:$N,$B5443)</f>
        <v>161.993687</v>
      </c>
      <c r="G5443" s="43" t="str">
        <f>IF(OR($F5443&lt;Lower_Limit,$F5443&gt;Upper_Limit),TRUE,IF($F5443&gt;Upper_percentile,"P99",IF($F5443&lt;Lower_percentile,"P01","")))</f>
        <v/>
      </c>
      <c r="H5443" s="44">
        <f>SUMIFS('Sample - Superstore'!S:S,'Sample - Superstore'!$V:$V,$A5443,'Sample - Superstore'!$N:$N,$B5443)</f>
        <v>7</v>
      </c>
      <c r="I5443" s="45">
        <f>SUMIFS('Sample - Superstore'!T:T,'Sample - Superstore'!$V:$V,$A5443,'Sample - Superstore'!$N:$N,$B5443)</f>
        <v>0</v>
      </c>
      <c r="J5443" s="42">
        <f>SUMIFS('Sample - Superstore'!U:U,'Sample - Superstore'!$V:$V,$A5443,'Sample - Superstore'!$N:$N,$B5443)</f>
        <v>4.859810611</v>
      </c>
      <c r="N5443" s="40"/>
    </row>
    <row r="5444">
      <c r="A5444" s="41" t="s">
        <v>8643</v>
      </c>
      <c r="B5444" s="36" t="s">
        <v>4083</v>
      </c>
      <c r="C5444" s="36" t="s">
        <v>51</v>
      </c>
      <c r="D5444" s="36" t="s">
        <v>76</v>
      </c>
      <c r="E5444" s="36" t="s">
        <v>4084</v>
      </c>
      <c r="F5444" s="42">
        <f>SUMIFS('Sample - Superstore'!R:R,'Sample - Superstore'!$V:$V,$A5444,'Sample - Superstore'!$N:$N,$B5444)</f>
        <v>13.904</v>
      </c>
      <c r="G5444" s="43" t="str">
        <f>IF(OR($F5444&lt;Lower_Limit,$F5444&gt;Upper_Limit),TRUE,IF($F5444&gt;Upper_percentile,"P99",IF($F5444&lt;Lower_percentile,"P01","")))</f>
        <v/>
      </c>
      <c r="H5444" s="44">
        <f>SUMIFS('Sample - Superstore'!S:S,'Sample - Superstore'!$V:$V,$A5444,'Sample - Superstore'!$N:$N,$B5444)</f>
        <v>2</v>
      </c>
      <c r="I5444" s="45">
        <f>SUMIFS('Sample - Superstore'!T:T,'Sample - Superstore'!$V:$V,$A5444,'Sample - Superstore'!$N:$N,$B5444)</f>
        <v>0.2</v>
      </c>
      <c r="J5444" s="42">
        <f>SUMIFS('Sample - Superstore'!U:U,'Sample - Superstore'!$V:$V,$A5444,'Sample - Superstore'!$N:$N,$B5444)</f>
        <v>4.5188</v>
      </c>
      <c r="N5444" s="40"/>
    </row>
    <row r="5445">
      <c r="A5445" s="41" t="s">
        <v>8643</v>
      </c>
      <c r="B5445" s="36" t="s">
        <v>904</v>
      </c>
      <c r="C5445" s="36" t="s">
        <v>51</v>
      </c>
      <c r="D5445" s="36" t="s">
        <v>76</v>
      </c>
      <c r="E5445" s="36" t="s">
        <v>905</v>
      </c>
      <c r="F5445" s="42">
        <f>SUMIFS('Sample - Superstore'!R:R,'Sample - Superstore'!$V:$V,$A5445,'Sample - Superstore'!$N:$N,$B5445)</f>
        <v>20.72</v>
      </c>
      <c r="G5445" s="43" t="str">
        <f>IF(OR($F5445&lt;Lower_Limit,$F5445&gt;Upper_Limit),TRUE,IF($F5445&gt;Upper_percentile,"P99",IF($F5445&lt;Lower_percentile,"P01","")))</f>
        <v/>
      </c>
      <c r="H5445" s="44">
        <f>SUMIFS('Sample - Superstore'!S:S,'Sample - Superstore'!$V:$V,$A5445,'Sample - Superstore'!$N:$N,$B5445)</f>
        <v>2</v>
      </c>
      <c r="I5445" s="45">
        <f>SUMIFS('Sample - Superstore'!T:T,'Sample - Superstore'!$V:$V,$A5445,'Sample - Superstore'!$N:$N,$B5445)</f>
        <v>0.2</v>
      </c>
      <c r="J5445" s="42">
        <f>SUMIFS('Sample - Superstore'!U:U,'Sample - Superstore'!$V:$V,$A5445,'Sample - Superstore'!$N:$N,$B5445)</f>
        <v>6.475</v>
      </c>
      <c r="N5445" s="40"/>
    </row>
    <row r="5446">
      <c r="A5446" s="41" t="s">
        <v>8643</v>
      </c>
      <c r="B5446" s="36" t="s">
        <v>271</v>
      </c>
      <c r="C5446" s="36" t="s">
        <v>51</v>
      </c>
      <c r="D5446" s="36" t="s">
        <v>272</v>
      </c>
      <c r="E5446" s="36" t="s">
        <v>273</v>
      </c>
      <c r="F5446" s="42">
        <f>SUMIFS('Sample - Superstore'!R:R,'Sample - Superstore'!$V:$V,$A5446,'Sample - Superstore'!$N:$N,$B5446)</f>
        <v>3.024</v>
      </c>
      <c r="G5446" s="43" t="str">
        <f>IF(OR($F5446&lt;Lower_Limit,$F5446&gt;Upper_Limit),TRUE,IF($F5446&gt;Upper_percentile,"P99",IF($F5446&lt;Lower_percentile,"P01","")))</f>
        <v/>
      </c>
      <c r="H5446" s="44">
        <f>SUMIFS('Sample - Superstore'!S:S,'Sample - Superstore'!$V:$V,$A5446,'Sample - Superstore'!$N:$N,$B5446)</f>
        <v>3</v>
      </c>
      <c r="I5446" s="45">
        <f>SUMIFS('Sample - Superstore'!T:T,'Sample - Superstore'!$V:$V,$A5446,'Sample - Superstore'!$N:$N,$B5446)</f>
        <v>0.2</v>
      </c>
      <c r="J5446" s="42">
        <f>SUMIFS('Sample - Superstore'!U:U,'Sample - Superstore'!$V:$V,$A5446,'Sample - Superstore'!$N:$N,$B5446)</f>
        <v>-0.6048</v>
      </c>
      <c r="N5446" s="40"/>
    </row>
    <row r="5447">
      <c r="F5447" s="27"/>
      <c r="I5447" s="47"/>
      <c r="J5447" s="27"/>
      <c r="N5447" s="40"/>
    </row>
    <row r="5448">
      <c r="F5448" s="27"/>
      <c r="I5448" s="47"/>
      <c r="J5448" s="27"/>
      <c r="N5448" s="40"/>
    </row>
    <row r="5449">
      <c r="F5449" s="27"/>
      <c r="I5449" s="47"/>
      <c r="J5449" s="27"/>
      <c r="N5449" s="40"/>
    </row>
    <row r="5450">
      <c r="F5450" s="27"/>
      <c r="I5450" s="47"/>
      <c r="J5450" s="27"/>
      <c r="N5450" s="40"/>
    </row>
    <row r="5451">
      <c r="F5451" s="27"/>
      <c r="I5451" s="47"/>
      <c r="J5451" s="27"/>
      <c r="N5451" s="40"/>
    </row>
    <row r="5452">
      <c r="F5452" s="27"/>
      <c r="I5452" s="47"/>
      <c r="J5452" s="27"/>
      <c r="N5452" s="40"/>
    </row>
    <row r="5453">
      <c r="F5453" s="27"/>
      <c r="I5453" s="47"/>
      <c r="J5453" s="27"/>
      <c r="N5453" s="40"/>
    </row>
    <row r="5454">
      <c r="F5454" s="27"/>
      <c r="I5454" s="47"/>
      <c r="J5454" s="27"/>
      <c r="N5454" s="40"/>
    </row>
    <row r="5455">
      <c r="F5455" s="27"/>
      <c r="I5455" s="47"/>
      <c r="J5455" s="27"/>
      <c r="N5455" s="40"/>
    </row>
    <row r="5456">
      <c r="F5456" s="27"/>
      <c r="I5456" s="47"/>
      <c r="J5456" s="27"/>
      <c r="N5456" s="40"/>
    </row>
    <row r="5457">
      <c r="F5457" s="27"/>
      <c r="I5457" s="47"/>
      <c r="J5457" s="27"/>
      <c r="N5457" s="40"/>
    </row>
    <row r="5458">
      <c r="F5458" s="27"/>
      <c r="I5458" s="47"/>
      <c r="J5458" s="27"/>
      <c r="N5458" s="40"/>
    </row>
    <row r="5459">
      <c r="F5459" s="27"/>
      <c r="I5459" s="47"/>
      <c r="J5459" s="27"/>
      <c r="N5459" s="40"/>
    </row>
    <row r="5460">
      <c r="F5460" s="27"/>
      <c r="I5460" s="47"/>
      <c r="J5460" s="27"/>
      <c r="N5460" s="40"/>
    </row>
    <row r="5461">
      <c r="F5461" s="27"/>
      <c r="I5461" s="47"/>
      <c r="J5461" s="27"/>
      <c r="N5461" s="40"/>
    </row>
    <row r="5462">
      <c r="F5462" s="27"/>
      <c r="I5462" s="47"/>
      <c r="J5462" s="27"/>
      <c r="N5462" s="40"/>
    </row>
    <row r="5463">
      <c r="F5463" s="27"/>
      <c r="I5463" s="47"/>
      <c r="J5463" s="27"/>
      <c r="N5463" s="40"/>
    </row>
    <row r="5464">
      <c r="F5464" s="27"/>
      <c r="I5464" s="47"/>
      <c r="J5464" s="27"/>
      <c r="N5464" s="40"/>
    </row>
    <row r="5465">
      <c r="F5465" s="27"/>
      <c r="I5465" s="47"/>
      <c r="J5465" s="27"/>
      <c r="N5465" s="40"/>
    </row>
    <row r="5466">
      <c r="F5466" s="27"/>
      <c r="I5466" s="47"/>
      <c r="J5466" s="27"/>
      <c r="N5466" s="40"/>
    </row>
    <row r="5467">
      <c r="F5467" s="27"/>
      <c r="I5467" s="47"/>
      <c r="J5467" s="27"/>
      <c r="N5467" s="40"/>
    </row>
    <row r="5468">
      <c r="F5468" s="27"/>
      <c r="I5468" s="47"/>
      <c r="J5468" s="27"/>
      <c r="N5468" s="40"/>
    </row>
    <row r="5469">
      <c r="F5469" s="27"/>
      <c r="I5469" s="47"/>
      <c r="J5469" s="27"/>
      <c r="N5469" s="40"/>
    </row>
    <row r="5470">
      <c r="F5470" s="27"/>
      <c r="I5470" s="47"/>
      <c r="J5470" s="27"/>
      <c r="N5470" s="40"/>
    </row>
    <row r="5471">
      <c r="F5471" s="27"/>
      <c r="I5471" s="47"/>
      <c r="J5471" s="27"/>
      <c r="N5471" s="40"/>
    </row>
    <row r="5472">
      <c r="F5472" s="27"/>
      <c r="I5472" s="47"/>
      <c r="J5472" s="27"/>
      <c r="N5472" s="40"/>
    </row>
    <row r="5473">
      <c r="F5473" s="27"/>
      <c r="I5473" s="47"/>
      <c r="J5473" s="27"/>
      <c r="N5473" s="40"/>
    </row>
    <row r="5474">
      <c r="F5474" s="27"/>
      <c r="I5474" s="47"/>
      <c r="J5474" s="27"/>
      <c r="N5474" s="40"/>
    </row>
    <row r="5475">
      <c r="F5475" s="27"/>
      <c r="I5475" s="47"/>
      <c r="J5475" s="27"/>
      <c r="N5475" s="40"/>
    </row>
    <row r="5476">
      <c r="F5476" s="27"/>
      <c r="I5476" s="47"/>
      <c r="J5476" s="27"/>
      <c r="N5476" s="40"/>
    </row>
    <row r="5477">
      <c r="F5477" s="27"/>
      <c r="I5477" s="47"/>
      <c r="J5477" s="27"/>
      <c r="N5477" s="40"/>
    </row>
    <row r="5478">
      <c r="F5478" s="27"/>
      <c r="I5478" s="47"/>
      <c r="J5478" s="27"/>
      <c r="N5478" s="40"/>
    </row>
    <row r="5479">
      <c r="F5479" s="27"/>
      <c r="I5479" s="47"/>
      <c r="J5479" s="27"/>
      <c r="N5479" s="40"/>
    </row>
    <row r="5480">
      <c r="F5480" s="27"/>
      <c r="I5480" s="47"/>
      <c r="J5480" s="27"/>
      <c r="N5480" s="40"/>
    </row>
    <row r="5481">
      <c r="F5481" s="27"/>
      <c r="I5481" s="47"/>
      <c r="J5481" s="27"/>
      <c r="N5481" s="40"/>
    </row>
    <row r="5482">
      <c r="F5482" s="27"/>
      <c r="I5482" s="47"/>
      <c r="J5482" s="27"/>
      <c r="N5482" s="40"/>
    </row>
    <row r="5483">
      <c r="F5483" s="27"/>
      <c r="I5483" s="47"/>
      <c r="J5483" s="27"/>
      <c r="N5483" s="40"/>
    </row>
    <row r="5484">
      <c r="F5484" s="27"/>
      <c r="I5484" s="47"/>
      <c r="J5484" s="27"/>
      <c r="N5484" s="40"/>
    </row>
    <row r="5485">
      <c r="F5485" s="27"/>
      <c r="I5485" s="47"/>
      <c r="J5485" s="27"/>
      <c r="N5485" s="40"/>
    </row>
    <row r="5486">
      <c r="F5486" s="27"/>
      <c r="I5486" s="47"/>
      <c r="J5486" s="27"/>
      <c r="N5486" s="40"/>
    </row>
    <row r="5487">
      <c r="F5487" s="27"/>
      <c r="I5487" s="47"/>
      <c r="J5487" s="27"/>
      <c r="N5487" s="40"/>
    </row>
    <row r="5488">
      <c r="F5488" s="27"/>
      <c r="I5488" s="47"/>
      <c r="J5488" s="27"/>
      <c r="N5488" s="40"/>
    </row>
    <row r="5489">
      <c r="F5489" s="27"/>
      <c r="I5489" s="47"/>
      <c r="J5489" s="27"/>
      <c r="N5489" s="40"/>
    </row>
    <row r="5490">
      <c r="F5490" s="27"/>
      <c r="I5490" s="47"/>
      <c r="J5490" s="27"/>
      <c r="N5490" s="40"/>
    </row>
    <row r="5491">
      <c r="F5491" s="27"/>
      <c r="I5491" s="47"/>
      <c r="J5491" s="27"/>
      <c r="N5491" s="40"/>
    </row>
    <row r="5492">
      <c r="F5492" s="27"/>
      <c r="I5492" s="47"/>
      <c r="J5492" s="27"/>
      <c r="N5492" s="40"/>
    </row>
    <row r="5493">
      <c r="F5493" s="27"/>
      <c r="I5493" s="47"/>
      <c r="J5493" s="27"/>
      <c r="N5493" s="40"/>
    </row>
    <row r="5494">
      <c r="F5494" s="27"/>
      <c r="I5494" s="47"/>
      <c r="J5494" s="27"/>
      <c r="N5494" s="40"/>
    </row>
    <row r="5495">
      <c r="F5495" s="27"/>
      <c r="I5495" s="47"/>
      <c r="J5495" s="27"/>
      <c r="N5495" s="40"/>
    </row>
    <row r="5496">
      <c r="F5496" s="27"/>
      <c r="I5496" s="47"/>
      <c r="J5496" s="27"/>
      <c r="N5496" s="40"/>
    </row>
    <row r="5497">
      <c r="F5497" s="27"/>
      <c r="I5497" s="47"/>
      <c r="J5497" s="27"/>
      <c r="N5497" s="40"/>
    </row>
    <row r="5498">
      <c r="F5498" s="27"/>
      <c r="I5498" s="47"/>
      <c r="J5498" s="27"/>
      <c r="N5498" s="40"/>
    </row>
    <row r="5499">
      <c r="F5499" s="27"/>
      <c r="I5499" s="47"/>
      <c r="J5499" s="27"/>
      <c r="N5499" s="40"/>
    </row>
    <row r="5500">
      <c r="F5500" s="27"/>
      <c r="I5500" s="47"/>
      <c r="J5500" s="27"/>
      <c r="N5500" s="40"/>
    </row>
    <row r="5501">
      <c r="F5501" s="27"/>
      <c r="I5501" s="47"/>
      <c r="J5501" s="27"/>
      <c r="N5501" s="40"/>
    </row>
    <row r="5502">
      <c r="F5502" s="27"/>
      <c r="I5502" s="47"/>
      <c r="J5502" s="27"/>
      <c r="N5502" s="40"/>
    </row>
    <row r="5503">
      <c r="F5503" s="27"/>
      <c r="I5503" s="47"/>
      <c r="J5503" s="27"/>
      <c r="N5503" s="40"/>
    </row>
    <row r="5504">
      <c r="F5504" s="27"/>
      <c r="I5504" s="47"/>
      <c r="J5504" s="27"/>
      <c r="N5504" s="40"/>
    </row>
    <row r="5505">
      <c r="F5505" s="27"/>
      <c r="I5505" s="47"/>
      <c r="J5505" s="27"/>
      <c r="N5505" s="40"/>
    </row>
    <row r="5506">
      <c r="F5506" s="27"/>
      <c r="I5506" s="47"/>
      <c r="J5506" s="27"/>
      <c r="N5506" s="40"/>
    </row>
    <row r="5507">
      <c r="F5507" s="27"/>
      <c r="I5507" s="47"/>
      <c r="J5507" s="27"/>
      <c r="N5507" s="40"/>
    </row>
    <row r="5508">
      <c r="F5508" s="27"/>
      <c r="I5508" s="47"/>
      <c r="J5508" s="27"/>
      <c r="N5508" s="40"/>
    </row>
    <row r="5509">
      <c r="F5509" s="27"/>
      <c r="I5509" s="47"/>
      <c r="J5509" s="27"/>
      <c r="N5509" s="40"/>
    </row>
    <row r="5510">
      <c r="F5510" s="27"/>
      <c r="I5510" s="47"/>
      <c r="J5510" s="27"/>
      <c r="N5510" s="40"/>
    </row>
    <row r="5511">
      <c r="F5511" s="27"/>
      <c r="I5511" s="47"/>
      <c r="J5511" s="27"/>
      <c r="N5511" s="40"/>
    </row>
    <row r="5512">
      <c r="F5512" s="27"/>
      <c r="I5512" s="47"/>
      <c r="J5512" s="27"/>
      <c r="N5512" s="40"/>
    </row>
    <row r="5513">
      <c r="F5513" s="27"/>
      <c r="I5513" s="47"/>
      <c r="J5513" s="27"/>
      <c r="N5513" s="40"/>
    </row>
    <row r="5514">
      <c r="F5514" s="27"/>
      <c r="I5514" s="47"/>
      <c r="J5514" s="27"/>
      <c r="N5514" s="40"/>
    </row>
    <row r="5515">
      <c r="F5515" s="27"/>
      <c r="I5515" s="47"/>
      <c r="J5515" s="27"/>
      <c r="N5515" s="40"/>
    </row>
    <row r="5516">
      <c r="F5516" s="27"/>
      <c r="I5516" s="47"/>
      <c r="J5516" s="27"/>
      <c r="N5516" s="40"/>
    </row>
    <row r="5517">
      <c r="F5517" s="27"/>
      <c r="I5517" s="47"/>
      <c r="J5517" s="27"/>
      <c r="N5517" s="40"/>
    </row>
    <row r="5518">
      <c r="F5518" s="27"/>
      <c r="I5518" s="47"/>
      <c r="J5518" s="27"/>
      <c r="N5518" s="40"/>
    </row>
    <row r="5519">
      <c r="F5519" s="27"/>
      <c r="I5519" s="47"/>
      <c r="J5519" s="27"/>
      <c r="N5519" s="40"/>
    </row>
    <row r="5520">
      <c r="F5520" s="27"/>
      <c r="I5520" s="47"/>
      <c r="J5520" s="27"/>
      <c r="N5520" s="40"/>
    </row>
    <row r="5521">
      <c r="F5521" s="27"/>
      <c r="I5521" s="47"/>
      <c r="J5521" s="27"/>
      <c r="N5521" s="40"/>
    </row>
    <row r="5522">
      <c r="F5522" s="27"/>
      <c r="I5522" s="47"/>
      <c r="J5522" s="27"/>
      <c r="N5522" s="40"/>
    </row>
    <row r="5523">
      <c r="F5523" s="27"/>
      <c r="I5523" s="47"/>
      <c r="J5523" s="27"/>
      <c r="N5523" s="40"/>
    </row>
    <row r="5524">
      <c r="F5524" s="27"/>
      <c r="I5524" s="47"/>
      <c r="J5524" s="27"/>
      <c r="N5524" s="40"/>
    </row>
    <row r="5525">
      <c r="F5525" s="27"/>
      <c r="I5525" s="47"/>
      <c r="J5525" s="27"/>
      <c r="N5525" s="40"/>
    </row>
    <row r="5526">
      <c r="F5526" s="27"/>
      <c r="I5526" s="47"/>
      <c r="J5526" s="27"/>
      <c r="N5526" s="40"/>
    </row>
    <row r="5527">
      <c r="F5527" s="27"/>
      <c r="I5527" s="47"/>
      <c r="J5527" s="27"/>
      <c r="N5527" s="40"/>
    </row>
    <row r="5528">
      <c r="F5528" s="27"/>
      <c r="I5528" s="47"/>
      <c r="J5528" s="27"/>
      <c r="N5528" s="40"/>
    </row>
    <row r="5529">
      <c r="F5529" s="27"/>
      <c r="I5529" s="47"/>
      <c r="J5529" s="27"/>
      <c r="N5529" s="40"/>
    </row>
    <row r="5530">
      <c r="F5530" s="27"/>
      <c r="I5530" s="47"/>
      <c r="J5530" s="27"/>
      <c r="N5530" s="40"/>
    </row>
    <row r="5531">
      <c r="F5531" s="27"/>
      <c r="I5531" s="47"/>
      <c r="J5531" s="27"/>
      <c r="N5531" s="40"/>
    </row>
    <row r="5532">
      <c r="F5532" s="27"/>
      <c r="I5532" s="47"/>
      <c r="J5532" s="27"/>
      <c r="N5532" s="40"/>
    </row>
    <row r="5533">
      <c r="F5533" s="27"/>
      <c r="I5533" s="47"/>
      <c r="J5533" s="27"/>
      <c r="N5533" s="40"/>
    </row>
    <row r="5534">
      <c r="F5534" s="27"/>
      <c r="I5534" s="47"/>
      <c r="J5534" s="27"/>
      <c r="N5534" s="40"/>
    </row>
    <row r="5535">
      <c r="F5535" s="27"/>
      <c r="I5535" s="47"/>
      <c r="J5535" s="27"/>
      <c r="N5535" s="40"/>
    </row>
    <row r="5536">
      <c r="F5536" s="27"/>
      <c r="I5536" s="47"/>
      <c r="J5536" s="27"/>
      <c r="N5536" s="40"/>
    </row>
    <row r="5537">
      <c r="F5537" s="27"/>
      <c r="I5537" s="47"/>
      <c r="J5537" s="27"/>
      <c r="N5537" s="40"/>
    </row>
    <row r="5538">
      <c r="F5538" s="27"/>
      <c r="I5538" s="47"/>
      <c r="J5538" s="27"/>
      <c r="N5538" s="40"/>
    </row>
    <row r="5539">
      <c r="F5539" s="27"/>
      <c r="I5539" s="47"/>
      <c r="J5539" s="27"/>
      <c r="N5539" s="40"/>
    </row>
    <row r="5540">
      <c r="F5540" s="27"/>
      <c r="I5540" s="47"/>
      <c r="J5540" s="27"/>
      <c r="N5540" s="40"/>
    </row>
    <row r="5541">
      <c r="F5541" s="27"/>
      <c r="I5541" s="47"/>
      <c r="J5541" s="27"/>
      <c r="N5541" s="40"/>
    </row>
    <row r="5542">
      <c r="F5542" s="27"/>
      <c r="I5542" s="47"/>
      <c r="J5542" s="27"/>
      <c r="N5542" s="40"/>
    </row>
    <row r="5543">
      <c r="F5543" s="27"/>
      <c r="I5543" s="47"/>
      <c r="J5543" s="27"/>
      <c r="N5543" s="40"/>
    </row>
    <row r="5544">
      <c r="F5544" s="27"/>
      <c r="I5544" s="47"/>
      <c r="J5544" s="27"/>
      <c r="N5544" s="40"/>
    </row>
    <row r="5545">
      <c r="F5545" s="27"/>
      <c r="I5545" s="47"/>
      <c r="J5545" s="27"/>
      <c r="N5545" s="40"/>
    </row>
    <row r="5546">
      <c r="F5546" s="27"/>
      <c r="I5546" s="47"/>
      <c r="J5546" s="27"/>
      <c r="N5546" s="40"/>
    </row>
    <row r="5547">
      <c r="F5547" s="27"/>
      <c r="I5547" s="47"/>
      <c r="J5547" s="27"/>
      <c r="N5547" s="40"/>
    </row>
    <row r="5548">
      <c r="F5548" s="27"/>
      <c r="I5548" s="47"/>
      <c r="J5548" s="27"/>
      <c r="N5548" s="40"/>
    </row>
    <row r="5549">
      <c r="F5549" s="27"/>
      <c r="I5549" s="47"/>
      <c r="J5549" s="27"/>
      <c r="N5549" s="40"/>
    </row>
    <row r="5550">
      <c r="F5550" s="27"/>
      <c r="I5550" s="47"/>
      <c r="J5550" s="27"/>
      <c r="N5550" s="40"/>
    </row>
    <row r="5551">
      <c r="F5551" s="27"/>
      <c r="I5551" s="47"/>
      <c r="J5551" s="27"/>
      <c r="N5551" s="40"/>
    </row>
    <row r="5552">
      <c r="F5552" s="27"/>
      <c r="I5552" s="47"/>
      <c r="J5552" s="27"/>
      <c r="N5552" s="40"/>
    </row>
    <row r="5553">
      <c r="F5553" s="27"/>
      <c r="I5553" s="47"/>
      <c r="J5553" s="27"/>
      <c r="N5553" s="40"/>
    </row>
    <row r="5554">
      <c r="F5554" s="27"/>
      <c r="I5554" s="47"/>
      <c r="J5554" s="27"/>
      <c r="N5554" s="40"/>
    </row>
    <row r="5555">
      <c r="F5555" s="27"/>
      <c r="I5555" s="47"/>
      <c r="J5555" s="27"/>
      <c r="N5555" s="40"/>
    </row>
    <row r="5556">
      <c r="F5556" s="27"/>
      <c r="I5556" s="47"/>
      <c r="J5556" s="27"/>
      <c r="N5556" s="40"/>
    </row>
    <row r="5557">
      <c r="F5557" s="27"/>
      <c r="I5557" s="47"/>
      <c r="J5557" s="27"/>
      <c r="N5557" s="40"/>
    </row>
    <row r="5558">
      <c r="F5558" s="27"/>
      <c r="I5558" s="47"/>
      <c r="J5558" s="27"/>
      <c r="N5558" s="40"/>
    </row>
    <row r="5559">
      <c r="F5559" s="27"/>
      <c r="I5559" s="47"/>
      <c r="J5559" s="27"/>
      <c r="N5559" s="40"/>
    </row>
    <row r="5560">
      <c r="F5560" s="27"/>
      <c r="I5560" s="47"/>
      <c r="J5560" s="27"/>
      <c r="N5560" s="40"/>
    </row>
    <row r="5561">
      <c r="F5561" s="27"/>
      <c r="I5561" s="47"/>
      <c r="J5561" s="27"/>
      <c r="N5561" s="40"/>
    </row>
    <row r="5562">
      <c r="F5562" s="27"/>
      <c r="I5562" s="47"/>
      <c r="J5562" s="27"/>
      <c r="N5562" s="40"/>
    </row>
    <row r="5563">
      <c r="F5563" s="27"/>
      <c r="I5563" s="47"/>
      <c r="J5563" s="27"/>
      <c r="N5563" s="40"/>
    </row>
    <row r="5564">
      <c r="F5564" s="27"/>
      <c r="I5564" s="47"/>
      <c r="J5564" s="27"/>
      <c r="N5564" s="40"/>
    </row>
    <row r="5565">
      <c r="F5565" s="27"/>
      <c r="I5565" s="47"/>
      <c r="J5565" s="27"/>
      <c r="N5565" s="40"/>
    </row>
    <row r="5566">
      <c r="F5566" s="27"/>
      <c r="I5566" s="47"/>
      <c r="J5566" s="27"/>
      <c r="N5566" s="40"/>
    </row>
    <row r="5567">
      <c r="F5567" s="27"/>
      <c r="I5567" s="47"/>
      <c r="J5567" s="27"/>
      <c r="N5567" s="40"/>
    </row>
    <row r="5568">
      <c r="F5568" s="27"/>
      <c r="I5568" s="47"/>
      <c r="J5568" s="27"/>
      <c r="N5568" s="40"/>
    </row>
    <row r="5569">
      <c r="F5569" s="27"/>
      <c r="I5569" s="47"/>
      <c r="J5569" s="27"/>
      <c r="N5569" s="40"/>
    </row>
    <row r="5570">
      <c r="F5570" s="27"/>
      <c r="I5570" s="47"/>
      <c r="J5570" s="27"/>
      <c r="N5570" s="40"/>
    </row>
    <row r="5571">
      <c r="F5571" s="27"/>
      <c r="I5571" s="47"/>
      <c r="J5571" s="27"/>
      <c r="N5571" s="40"/>
    </row>
    <row r="5572">
      <c r="F5572" s="27"/>
      <c r="I5572" s="47"/>
      <c r="J5572" s="27"/>
      <c r="N5572" s="40"/>
    </row>
    <row r="5573">
      <c r="F5573" s="27"/>
      <c r="I5573" s="47"/>
      <c r="J5573" s="27"/>
      <c r="N5573" s="40"/>
    </row>
    <row r="5574">
      <c r="F5574" s="27"/>
      <c r="I5574" s="47"/>
      <c r="J5574" s="27"/>
      <c r="N5574" s="40"/>
    </row>
    <row r="5575">
      <c r="F5575" s="27"/>
      <c r="I5575" s="47"/>
      <c r="J5575" s="27"/>
      <c r="N5575" s="40"/>
    </row>
    <row r="5576">
      <c r="F5576" s="27"/>
      <c r="I5576" s="47"/>
      <c r="J5576" s="27"/>
      <c r="N5576" s="40"/>
    </row>
    <row r="5577">
      <c r="F5577" s="27"/>
      <c r="I5577" s="47"/>
      <c r="J5577" s="27"/>
      <c r="N5577" s="40"/>
    </row>
    <row r="5578">
      <c r="F5578" s="27"/>
      <c r="I5578" s="47"/>
      <c r="J5578" s="27"/>
      <c r="N5578" s="40"/>
    </row>
    <row r="5579">
      <c r="F5579" s="27"/>
      <c r="I5579" s="47"/>
      <c r="J5579" s="27"/>
      <c r="N5579" s="40"/>
    </row>
    <row r="5580">
      <c r="F5580" s="27"/>
      <c r="I5580" s="47"/>
      <c r="J5580" s="27"/>
      <c r="N5580" s="40"/>
    </row>
    <row r="5581">
      <c r="F5581" s="27"/>
      <c r="I5581" s="47"/>
      <c r="J5581" s="27"/>
      <c r="N5581" s="40"/>
    </row>
    <row r="5582">
      <c r="F5582" s="27"/>
      <c r="I5582" s="47"/>
      <c r="J5582" s="27"/>
      <c r="N5582" s="40"/>
    </row>
    <row r="5583">
      <c r="F5583" s="27"/>
      <c r="I5583" s="47"/>
      <c r="J5583" s="27"/>
      <c r="N5583" s="40"/>
    </row>
    <row r="5584">
      <c r="F5584" s="27"/>
      <c r="I5584" s="47"/>
      <c r="J5584" s="27"/>
      <c r="N5584" s="40"/>
    </row>
    <row r="5585">
      <c r="F5585" s="27"/>
      <c r="I5585" s="47"/>
      <c r="J5585" s="27"/>
      <c r="N5585" s="40"/>
    </row>
    <row r="5586">
      <c r="F5586" s="27"/>
      <c r="I5586" s="47"/>
      <c r="J5586" s="27"/>
      <c r="N5586" s="40"/>
    </row>
    <row r="5587">
      <c r="F5587" s="27"/>
      <c r="I5587" s="47"/>
      <c r="J5587" s="27"/>
      <c r="N5587" s="40"/>
    </row>
    <row r="5588">
      <c r="F5588" s="27"/>
      <c r="I5588" s="47"/>
      <c r="J5588" s="27"/>
      <c r="N5588" s="40"/>
    </row>
    <row r="5589">
      <c r="F5589" s="27"/>
      <c r="I5589" s="47"/>
      <c r="J5589" s="27"/>
      <c r="N5589" s="40"/>
    </row>
    <row r="5590">
      <c r="F5590" s="27"/>
      <c r="I5590" s="47"/>
      <c r="J5590" s="27"/>
      <c r="N5590" s="40"/>
    </row>
    <row r="5591">
      <c r="F5591" s="27"/>
      <c r="I5591" s="47"/>
      <c r="J5591" s="27"/>
      <c r="N5591" s="40"/>
    </row>
    <row r="5592">
      <c r="F5592" s="27"/>
      <c r="I5592" s="47"/>
      <c r="J5592" s="27"/>
      <c r="N5592" s="40"/>
    </row>
    <row r="5593">
      <c r="F5593" s="27"/>
      <c r="I5593" s="47"/>
      <c r="J5593" s="27"/>
      <c r="N5593" s="40"/>
    </row>
    <row r="5594">
      <c r="F5594" s="27"/>
      <c r="I5594" s="47"/>
      <c r="J5594" s="27"/>
      <c r="N5594" s="40"/>
    </row>
    <row r="5595">
      <c r="F5595" s="27"/>
      <c r="I5595" s="47"/>
      <c r="J5595" s="27"/>
      <c r="N5595" s="40"/>
    </row>
    <row r="5596">
      <c r="F5596" s="27"/>
      <c r="I5596" s="47"/>
      <c r="J5596" s="27"/>
      <c r="N5596" s="40"/>
    </row>
    <row r="5597">
      <c r="F5597" s="27"/>
      <c r="I5597" s="47"/>
      <c r="J5597" s="27"/>
      <c r="N5597" s="40"/>
    </row>
    <row r="5598">
      <c r="F5598" s="27"/>
      <c r="I5598" s="47"/>
      <c r="J5598" s="27"/>
      <c r="N5598" s="40"/>
    </row>
    <row r="5599">
      <c r="F5599" s="27"/>
      <c r="I5599" s="47"/>
      <c r="J5599" s="27"/>
      <c r="N5599" s="40"/>
    </row>
    <row r="5600">
      <c r="F5600" s="27"/>
      <c r="I5600" s="47"/>
      <c r="J5600" s="27"/>
      <c r="N5600" s="40"/>
    </row>
    <row r="5601">
      <c r="F5601" s="27"/>
      <c r="I5601" s="47"/>
      <c r="J5601" s="27"/>
      <c r="N5601" s="40"/>
    </row>
    <row r="5602">
      <c r="F5602" s="27"/>
      <c r="I5602" s="47"/>
      <c r="J5602" s="27"/>
      <c r="N5602" s="40"/>
    </row>
    <row r="5603">
      <c r="F5603" s="27"/>
      <c r="I5603" s="47"/>
      <c r="J5603" s="27"/>
      <c r="N5603" s="40"/>
    </row>
    <row r="5604">
      <c r="F5604" s="27"/>
      <c r="I5604" s="47"/>
      <c r="J5604" s="27"/>
      <c r="N5604" s="40"/>
    </row>
    <row r="5605">
      <c r="F5605" s="27"/>
      <c r="I5605" s="47"/>
      <c r="J5605" s="27"/>
      <c r="N5605" s="40"/>
    </row>
    <row r="5606">
      <c r="F5606" s="27"/>
      <c r="I5606" s="47"/>
      <c r="J5606" s="27"/>
      <c r="N5606" s="40"/>
    </row>
    <row r="5607">
      <c r="F5607" s="27"/>
      <c r="I5607" s="47"/>
      <c r="J5607" s="27"/>
      <c r="N5607" s="40"/>
    </row>
    <row r="5608">
      <c r="F5608" s="27"/>
      <c r="I5608" s="47"/>
      <c r="J5608" s="27"/>
      <c r="N5608" s="40"/>
    </row>
    <row r="5609">
      <c r="F5609" s="27"/>
      <c r="I5609" s="47"/>
      <c r="J5609" s="27"/>
      <c r="N5609" s="40"/>
    </row>
    <row r="5610">
      <c r="F5610" s="27"/>
      <c r="I5610" s="47"/>
      <c r="J5610" s="27"/>
      <c r="N5610" s="40"/>
    </row>
    <row r="5611">
      <c r="F5611" s="27"/>
      <c r="I5611" s="47"/>
      <c r="J5611" s="27"/>
      <c r="N5611" s="40"/>
    </row>
    <row r="5612">
      <c r="F5612" s="27"/>
      <c r="I5612" s="47"/>
      <c r="J5612" s="27"/>
      <c r="N5612" s="40"/>
    </row>
    <row r="5613">
      <c r="F5613" s="27"/>
      <c r="I5613" s="47"/>
      <c r="J5613" s="27"/>
      <c r="N5613" s="40"/>
    </row>
    <row r="5614">
      <c r="F5614" s="27"/>
      <c r="I5614" s="47"/>
      <c r="J5614" s="27"/>
      <c r="N5614" s="40"/>
    </row>
    <row r="5615">
      <c r="F5615" s="27"/>
      <c r="I5615" s="47"/>
      <c r="J5615" s="27"/>
      <c r="N5615" s="40"/>
    </row>
    <row r="5616">
      <c r="F5616" s="27"/>
      <c r="I5616" s="47"/>
      <c r="J5616" s="27"/>
      <c r="N5616" s="40"/>
    </row>
    <row r="5617">
      <c r="F5617" s="27"/>
      <c r="I5617" s="47"/>
      <c r="J5617" s="27"/>
      <c r="N5617" s="40"/>
    </row>
    <row r="5618">
      <c r="F5618" s="27"/>
      <c r="I5618" s="47"/>
      <c r="J5618" s="27"/>
      <c r="N5618" s="40"/>
    </row>
    <row r="5619">
      <c r="F5619" s="27"/>
      <c r="I5619" s="47"/>
      <c r="J5619" s="27"/>
      <c r="N5619" s="40"/>
    </row>
    <row r="5620">
      <c r="F5620" s="27"/>
      <c r="I5620" s="47"/>
      <c r="J5620" s="27"/>
      <c r="N5620" s="40"/>
    </row>
    <row r="5621">
      <c r="F5621" s="27"/>
      <c r="I5621" s="47"/>
      <c r="J5621" s="27"/>
      <c r="N5621" s="40"/>
    </row>
    <row r="5622">
      <c r="F5622" s="27"/>
      <c r="I5622" s="47"/>
      <c r="J5622" s="27"/>
      <c r="N5622" s="40"/>
    </row>
    <row r="5623">
      <c r="F5623" s="27"/>
      <c r="I5623" s="47"/>
      <c r="J5623" s="27"/>
      <c r="N5623" s="40"/>
    </row>
    <row r="5624">
      <c r="F5624" s="27"/>
      <c r="I5624" s="47"/>
      <c r="J5624" s="27"/>
      <c r="N5624" s="40"/>
    </row>
    <row r="5625">
      <c r="F5625" s="27"/>
      <c r="I5625" s="47"/>
      <c r="J5625" s="27"/>
      <c r="N5625" s="40"/>
    </row>
    <row r="5626">
      <c r="F5626" s="27"/>
      <c r="I5626" s="47"/>
      <c r="J5626" s="27"/>
      <c r="N5626" s="40"/>
    </row>
    <row r="5627">
      <c r="F5627" s="27"/>
      <c r="I5627" s="47"/>
      <c r="J5627" s="27"/>
      <c r="N5627" s="40"/>
    </row>
    <row r="5628">
      <c r="F5628" s="27"/>
      <c r="I5628" s="47"/>
      <c r="J5628" s="27"/>
      <c r="N5628" s="40"/>
    </row>
    <row r="5629">
      <c r="F5629" s="27"/>
      <c r="I5629" s="47"/>
      <c r="J5629" s="27"/>
      <c r="N5629" s="40"/>
    </row>
    <row r="5630">
      <c r="F5630" s="27"/>
      <c r="I5630" s="47"/>
      <c r="J5630" s="27"/>
      <c r="N5630" s="40"/>
    </row>
    <row r="5631">
      <c r="F5631" s="27"/>
      <c r="I5631" s="47"/>
      <c r="J5631" s="27"/>
      <c r="N5631" s="40"/>
    </row>
    <row r="5632">
      <c r="F5632" s="27"/>
      <c r="I5632" s="47"/>
      <c r="J5632" s="27"/>
      <c r="N5632" s="40"/>
    </row>
    <row r="5633">
      <c r="F5633" s="27"/>
      <c r="I5633" s="47"/>
      <c r="J5633" s="27"/>
      <c r="N5633" s="40"/>
    </row>
    <row r="5634">
      <c r="F5634" s="27"/>
      <c r="I5634" s="47"/>
      <c r="J5634" s="27"/>
      <c r="N5634" s="40"/>
    </row>
    <row r="5635">
      <c r="F5635" s="27"/>
      <c r="I5635" s="47"/>
      <c r="J5635" s="27"/>
      <c r="N5635" s="40"/>
    </row>
    <row r="5636">
      <c r="F5636" s="27"/>
      <c r="I5636" s="47"/>
      <c r="J5636" s="27"/>
      <c r="N5636" s="40"/>
    </row>
    <row r="5637">
      <c r="F5637" s="27"/>
      <c r="I5637" s="47"/>
      <c r="J5637" s="27"/>
      <c r="N5637" s="40"/>
    </row>
    <row r="5638">
      <c r="F5638" s="27"/>
      <c r="I5638" s="47"/>
      <c r="J5638" s="27"/>
      <c r="N5638" s="40"/>
    </row>
    <row r="5639">
      <c r="F5639" s="27"/>
      <c r="I5639" s="47"/>
      <c r="J5639" s="27"/>
      <c r="N5639" s="40"/>
    </row>
    <row r="5640">
      <c r="F5640" s="27"/>
      <c r="I5640" s="47"/>
      <c r="J5640" s="27"/>
      <c r="N5640" s="40"/>
    </row>
    <row r="5641">
      <c r="F5641" s="27"/>
      <c r="I5641" s="47"/>
      <c r="J5641" s="27"/>
      <c r="N5641" s="40"/>
    </row>
    <row r="5642">
      <c r="F5642" s="27"/>
      <c r="I5642" s="47"/>
      <c r="J5642" s="27"/>
      <c r="N5642" s="40"/>
    </row>
    <row r="5643">
      <c r="F5643" s="27"/>
      <c r="I5643" s="47"/>
      <c r="J5643" s="27"/>
      <c r="N5643" s="40"/>
    </row>
    <row r="5644">
      <c r="F5644" s="27"/>
      <c r="I5644" s="47"/>
      <c r="J5644" s="27"/>
      <c r="N5644" s="40"/>
    </row>
    <row r="5645">
      <c r="F5645" s="27"/>
      <c r="I5645" s="47"/>
      <c r="J5645" s="27"/>
      <c r="N5645" s="40"/>
    </row>
    <row r="5646">
      <c r="F5646" s="27"/>
      <c r="I5646" s="47"/>
      <c r="J5646" s="27"/>
      <c r="N5646" s="40"/>
    </row>
    <row r="5647">
      <c r="F5647" s="27"/>
      <c r="I5647" s="47"/>
      <c r="J5647" s="27"/>
      <c r="N5647" s="40"/>
    </row>
    <row r="5648">
      <c r="F5648" s="27"/>
      <c r="I5648" s="47"/>
      <c r="J5648" s="27"/>
      <c r="N5648" s="40"/>
    </row>
    <row r="5649">
      <c r="F5649" s="27"/>
      <c r="I5649" s="47"/>
      <c r="J5649" s="27"/>
      <c r="N5649" s="40"/>
    </row>
    <row r="5650">
      <c r="F5650" s="27"/>
      <c r="I5650" s="47"/>
      <c r="J5650" s="27"/>
      <c r="N5650" s="40"/>
    </row>
    <row r="5651">
      <c r="F5651" s="27"/>
      <c r="I5651" s="47"/>
      <c r="J5651" s="27"/>
      <c r="N5651" s="40"/>
    </row>
    <row r="5652">
      <c r="F5652" s="27"/>
      <c r="I5652" s="47"/>
      <c r="J5652" s="27"/>
      <c r="N5652" s="40"/>
    </row>
    <row r="5653">
      <c r="F5653" s="27"/>
      <c r="I5653" s="47"/>
      <c r="J5653" s="27"/>
      <c r="N5653" s="40"/>
    </row>
    <row r="5654">
      <c r="F5654" s="27"/>
      <c r="I5654" s="47"/>
      <c r="J5654" s="27"/>
      <c r="N5654" s="40"/>
    </row>
    <row r="5655">
      <c r="F5655" s="27"/>
      <c r="I5655" s="47"/>
      <c r="J5655" s="27"/>
      <c r="N5655" s="40"/>
    </row>
    <row r="5656">
      <c r="F5656" s="27"/>
      <c r="I5656" s="47"/>
      <c r="J5656" s="27"/>
      <c r="N5656" s="40"/>
    </row>
    <row r="5657">
      <c r="F5657" s="27"/>
      <c r="I5657" s="47"/>
      <c r="J5657" s="27"/>
      <c r="N5657" s="40"/>
    </row>
    <row r="5658">
      <c r="F5658" s="27"/>
      <c r="I5658" s="47"/>
      <c r="J5658" s="27"/>
      <c r="N5658" s="40"/>
    </row>
    <row r="5659">
      <c r="F5659" s="27"/>
      <c r="I5659" s="47"/>
      <c r="J5659" s="27"/>
      <c r="N5659" s="40"/>
    </row>
    <row r="5660">
      <c r="F5660" s="27"/>
      <c r="I5660" s="47"/>
      <c r="J5660" s="27"/>
      <c r="N5660" s="40"/>
    </row>
    <row r="5661">
      <c r="F5661" s="27"/>
      <c r="I5661" s="47"/>
      <c r="J5661" s="27"/>
      <c r="N5661" s="40"/>
    </row>
    <row r="5662">
      <c r="F5662" s="27"/>
      <c r="I5662" s="47"/>
      <c r="J5662" s="27"/>
      <c r="N5662" s="40"/>
    </row>
    <row r="5663">
      <c r="F5663" s="27"/>
      <c r="I5663" s="47"/>
      <c r="J5663" s="27"/>
      <c r="N5663" s="40"/>
    </row>
    <row r="5664">
      <c r="F5664" s="27"/>
      <c r="I5664" s="47"/>
      <c r="J5664" s="27"/>
      <c r="N5664" s="40"/>
    </row>
    <row r="5665">
      <c r="F5665" s="27"/>
      <c r="I5665" s="47"/>
      <c r="J5665" s="27"/>
      <c r="N5665" s="40"/>
    </row>
    <row r="5666">
      <c r="F5666" s="27"/>
      <c r="I5666" s="47"/>
      <c r="J5666" s="27"/>
      <c r="N5666" s="40"/>
    </row>
    <row r="5667">
      <c r="F5667" s="27"/>
      <c r="I5667" s="47"/>
      <c r="J5667" s="27"/>
      <c r="N5667" s="40"/>
    </row>
    <row r="5668">
      <c r="F5668" s="27"/>
      <c r="I5668" s="47"/>
      <c r="J5668" s="27"/>
      <c r="N5668" s="40"/>
    </row>
    <row r="5669">
      <c r="F5669" s="27"/>
      <c r="I5669" s="47"/>
      <c r="J5669" s="27"/>
      <c r="N5669" s="40"/>
    </row>
    <row r="5670">
      <c r="F5670" s="27"/>
      <c r="I5670" s="47"/>
      <c r="J5670" s="27"/>
      <c r="N5670" s="40"/>
    </row>
    <row r="5671">
      <c r="F5671" s="27"/>
      <c r="I5671" s="47"/>
      <c r="J5671" s="27"/>
      <c r="N5671" s="40"/>
    </row>
    <row r="5672">
      <c r="F5672" s="27"/>
      <c r="I5672" s="47"/>
      <c r="J5672" s="27"/>
      <c r="N5672" s="40"/>
    </row>
    <row r="5673">
      <c r="F5673" s="27"/>
      <c r="I5673" s="47"/>
      <c r="J5673" s="27"/>
      <c r="N5673" s="40"/>
    </row>
    <row r="5674">
      <c r="F5674" s="27"/>
      <c r="I5674" s="47"/>
      <c r="J5674" s="27"/>
      <c r="N5674" s="40"/>
    </row>
    <row r="5675">
      <c r="F5675" s="27"/>
      <c r="I5675" s="47"/>
      <c r="J5675" s="27"/>
      <c r="N5675" s="40"/>
    </row>
    <row r="5676">
      <c r="F5676" s="27"/>
      <c r="I5676" s="47"/>
      <c r="J5676" s="27"/>
      <c r="N5676" s="40"/>
    </row>
    <row r="5677">
      <c r="F5677" s="27"/>
      <c r="I5677" s="47"/>
      <c r="J5677" s="27"/>
      <c r="N5677" s="40"/>
    </row>
    <row r="5678">
      <c r="F5678" s="27"/>
      <c r="I5678" s="47"/>
      <c r="J5678" s="27"/>
      <c r="N5678" s="40"/>
    </row>
    <row r="5679">
      <c r="F5679" s="27"/>
      <c r="I5679" s="47"/>
      <c r="J5679" s="27"/>
      <c r="N5679" s="40"/>
    </row>
    <row r="5680">
      <c r="F5680" s="27"/>
      <c r="I5680" s="47"/>
      <c r="J5680" s="27"/>
      <c r="N5680" s="40"/>
    </row>
    <row r="5681">
      <c r="F5681" s="27"/>
      <c r="I5681" s="47"/>
      <c r="J5681" s="27"/>
      <c r="N5681" s="40"/>
    </row>
    <row r="5682">
      <c r="F5682" s="27"/>
      <c r="I5682" s="47"/>
      <c r="J5682" s="27"/>
      <c r="N5682" s="40"/>
    </row>
    <row r="5683">
      <c r="F5683" s="27"/>
      <c r="I5683" s="47"/>
      <c r="J5683" s="27"/>
      <c r="N5683" s="40"/>
    </row>
    <row r="5684">
      <c r="F5684" s="27"/>
      <c r="I5684" s="47"/>
      <c r="J5684" s="27"/>
      <c r="N5684" s="40"/>
    </row>
    <row r="5685">
      <c r="F5685" s="27"/>
      <c r="I5685" s="47"/>
      <c r="J5685" s="27"/>
      <c r="N5685" s="40"/>
    </row>
    <row r="5686">
      <c r="F5686" s="27"/>
      <c r="I5686" s="47"/>
      <c r="J5686" s="27"/>
      <c r="N5686" s="40"/>
    </row>
    <row r="5687">
      <c r="F5687" s="27"/>
      <c r="I5687" s="47"/>
      <c r="J5687" s="27"/>
      <c r="N5687" s="40"/>
    </row>
    <row r="5688">
      <c r="F5688" s="27"/>
      <c r="I5688" s="47"/>
      <c r="J5688" s="27"/>
      <c r="N5688" s="40"/>
    </row>
    <row r="5689">
      <c r="F5689" s="27"/>
      <c r="I5689" s="47"/>
      <c r="J5689" s="27"/>
      <c r="N5689" s="40"/>
    </row>
    <row r="5690">
      <c r="F5690" s="27"/>
      <c r="I5690" s="47"/>
      <c r="J5690" s="27"/>
      <c r="N5690" s="40"/>
    </row>
    <row r="5691">
      <c r="F5691" s="27"/>
      <c r="I5691" s="47"/>
      <c r="J5691" s="27"/>
      <c r="N5691" s="40"/>
    </row>
    <row r="5692">
      <c r="F5692" s="27"/>
      <c r="I5692" s="47"/>
      <c r="J5692" s="27"/>
      <c r="N5692" s="40"/>
    </row>
    <row r="5693">
      <c r="F5693" s="27"/>
      <c r="I5693" s="47"/>
      <c r="J5693" s="27"/>
      <c r="N5693" s="40"/>
    </row>
    <row r="5694">
      <c r="F5694" s="27"/>
      <c r="I5694" s="47"/>
      <c r="J5694" s="27"/>
      <c r="N5694" s="40"/>
    </row>
    <row r="5695">
      <c r="F5695" s="27"/>
      <c r="I5695" s="47"/>
      <c r="J5695" s="27"/>
      <c r="N5695" s="40"/>
    </row>
    <row r="5696">
      <c r="F5696" s="27"/>
      <c r="I5696" s="47"/>
      <c r="J5696" s="27"/>
      <c r="N5696" s="40"/>
    </row>
    <row r="5697">
      <c r="F5697" s="27"/>
      <c r="I5697" s="47"/>
      <c r="J5697" s="27"/>
      <c r="N5697" s="40"/>
    </row>
    <row r="5698">
      <c r="F5698" s="27"/>
      <c r="I5698" s="47"/>
      <c r="J5698" s="27"/>
      <c r="N5698" s="40"/>
    </row>
    <row r="5699">
      <c r="F5699" s="27"/>
      <c r="I5699" s="47"/>
      <c r="J5699" s="27"/>
      <c r="N5699" s="40"/>
    </row>
    <row r="5700">
      <c r="F5700" s="27"/>
      <c r="I5700" s="47"/>
      <c r="J5700" s="27"/>
      <c r="N5700" s="40"/>
    </row>
    <row r="5701">
      <c r="F5701" s="27"/>
      <c r="I5701" s="47"/>
      <c r="J5701" s="27"/>
      <c r="N5701" s="40"/>
    </row>
    <row r="5702">
      <c r="F5702" s="27"/>
      <c r="I5702" s="47"/>
      <c r="J5702" s="27"/>
      <c r="N5702" s="40"/>
    </row>
    <row r="5703">
      <c r="F5703" s="27"/>
      <c r="I5703" s="47"/>
      <c r="J5703" s="27"/>
      <c r="N5703" s="40"/>
    </row>
    <row r="5704">
      <c r="F5704" s="27"/>
      <c r="I5704" s="47"/>
      <c r="J5704" s="27"/>
      <c r="N5704" s="40"/>
    </row>
    <row r="5705">
      <c r="F5705" s="27"/>
      <c r="I5705" s="47"/>
      <c r="J5705" s="27"/>
      <c r="N5705" s="40"/>
    </row>
    <row r="5706">
      <c r="F5706" s="27"/>
      <c r="I5706" s="47"/>
      <c r="J5706" s="27"/>
      <c r="N5706" s="40"/>
    </row>
    <row r="5707">
      <c r="F5707" s="27"/>
      <c r="I5707" s="47"/>
      <c r="J5707" s="27"/>
      <c r="N5707" s="40"/>
    </row>
    <row r="5708">
      <c r="F5708" s="27"/>
      <c r="I5708" s="47"/>
      <c r="J5708" s="27"/>
      <c r="N5708" s="40"/>
    </row>
    <row r="5709">
      <c r="F5709" s="27"/>
      <c r="I5709" s="47"/>
      <c r="J5709" s="27"/>
      <c r="N5709" s="40"/>
    </row>
    <row r="5710">
      <c r="F5710" s="27"/>
      <c r="I5710" s="47"/>
      <c r="J5710" s="27"/>
      <c r="N5710" s="40"/>
    </row>
    <row r="5711">
      <c r="F5711" s="27"/>
      <c r="I5711" s="47"/>
      <c r="J5711" s="27"/>
      <c r="N5711" s="40"/>
    </row>
    <row r="5712">
      <c r="F5712" s="27"/>
      <c r="I5712" s="47"/>
      <c r="J5712" s="27"/>
      <c r="N5712" s="40"/>
    </row>
    <row r="5713">
      <c r="F5713" s="27"/>
      <c r="I5713" s="47"/>
      <c r="J5713" s="27"/>
      <c r="N5713" s="40"/>
    </row>
    <row r="5714">
      <c r="F5714" s="27"/>
      <c r="I5714" s="47"/>
      <c r="J5714" s="27"/>
      <c r="N5714" s="40"/>
    </row>
    <row r="5715">
      <c r="F5715" s="27"/>
      <c r="I5715" s="47"/>
      <c r="J5715" s="27"/>
      <c r="N5715" s="40"/>
    </row>
    <row r="5716">
      <c r="F5716" s="27"/>
      <c r="I5716" s="47"/>
      <c r="J5716" s="27"/>
      <c r="N5716" s="40"/>
    </row>
    <row r="5717">
      <c r="F5717" s="27"/>
      <c r="I5717" s="47"/>
      <c r="J5717" s="27"/>
      <c r="N5717" s="40"/>
    </row>
    <row r="5718">
      <c r="F5718" s="27"/>
      <c r="I5718" s="47"/>
      <c r="J5718" s="27"/>
      <c r="N5718" s="40"/>
    </row>
    <row r="5719">
      <c r="F5719" s="27"/>
      <c r="I5719" s="47"/>
      <c r="J5719" s="27"/>
      <c r="N5719" s="40"/>
    </row>
    <row r="5720">
      <c r="F5720" s="27"/>
      <c r="I5720" s="47"/>
      <c r="J5720" s="27"/>
      <c r="N5720" s="40"/>
    </row>
    <row r="5721">
      <c r="F5721" s="27"/>
      <c r="I5721" s="47"/>
      <c r="J5721" s="27"/>
      <c r="N5721" s="40"/>
    </row>
    <row r="5722">
      <c r="F5722" s="27"/>
      <c r="I5722" s="47"/>
      <c r="J5722" s="27"/>
      <c r="N5722" s="40"/>
    </row>
    <row r="5723">
      <c r="F5723" s="27"/>
      <c r="I5723" s="47"/>
      <c r="J5723" s="27"/>
      <c r="N5723" s="40"/>
    </row>
    <row r="5724">
      <c r="F5724" s="27"/>
      <c r="I5724" s="47"/>
      <c r="J5724" s="27"/>
      <c r="N5724" s="40"/>
    </row>
    <row r="5725">
      <c r="F5725" s="27"/>
      <c r="I5725" s="47"/>
      <c r="J5725" s="27"/>
      <c r="N5725" s="40"/>
    </row>
    <row r="5726">
      <c r="F5726" s="27"/>
      <c r="I5726" s="47"/>
      <c r="J5726" s="27"/>
      <c r="N5726" s="40"/>
    </row>
    <row r="5727">
      <c r="F5727" s="27"/>
      <c r="I5727" s="47"/>
      <c r="J5727" s="27"/>
      <c r="N5727" s="40"/>
    </row>
    <row r="5728">
      <c r="F5728" s="27"/>
      <c r="I5728" s="47"/>
      <c r="J5728" s="27"/>
      <c r="N5728" s="40"/>
    </row>
    <row r="5729">
      <c r="F5729" s="27"/>
      <c r="I5729" s="47"/>
      <c r="J5729" s="27"/>
      <c r="N5729" s="40"/>
    </row>
    <row r="5730">
      <c r="F5730" s="27"/>
      <c r="I5730" s="47"/>
      <c r="J5730" s="27"/>
      <c r="N5730" s="40"/>
    </row>
    <row r="5731">
      <c r="F5731" s="27"/>
      <c r="I5731" s="47"/>
      <c r="J5731" s="27"/>
      <c r="N5731" s="40"/>
    </row>
    <row r="5732">
      <c r="F5732" s="27"/>
      <c r="I5732" s="47"/>
      <c r="J5732" s="27"/>
      <c r="N5732" s="40"/>
    </row>
    <row r="5733">
      <c r="F5733" s="27"/>
      <c r="I5733" s="47"/>
      <c r="J5733" s="27"/>
      <c r="N5733" s="40"/>
    </row>
    <row r="5734">
      <c r="F5734" s="27"/>
      <c r="I5734" s="47"/>
      <c r="J5734" s="27"/>
      <c r="N5734" s="40"/>
    </row>
    <row r="5735">
      <c r="F5735" s="27"/>
      <c r="I5735" s="47"/>
      <c r="J5735" s="27"/>
      <c r="N5735" s="40"/>
    </row>
    <row r="5736">
      <c r="F5736" s="27"/>
      <c r="I5736" s="47"/>
      <c r="J5736" s="27"/>
      <c r="N5736" s="40"/>
    </row>
    <row r="5737">
      <c r="F5737" s="27"/>
      <c r="I5737" s="47"/>
      <c r="J5737" s="27"/>
      <c r="N5737" s="40"/>
    </row>
    <row r="5738">
      <c r="F5738" s="27"/>
      <c r="I5738" s="47"/>
      <c r="J5738" s="27"/>
      <c r="N5738" s="40"/>
    </row>
    <row r="5739">
      <c r="F5739" s="27"/>
      <c r="I5739" s="47"/>
      <c r="J5739" s="27"/>
      <c r="N5739" s="40"/>
    </row>
    <row r="5740">
      <c r="F5740" s="27"/>
      <c r="I5740" s="47"/>
      <c r="J5740" s="27"/>
      <c r="N5740" s="40"/>
    </row>
    <row r="5741">
      <c r="F5741" s="27"/>
      <c r="I5741" s="47"/>
      <c r="J5741" s="27"/>
      <c r="N5741" s="40"/>
    </row>
    <row r="5742">
      <c r="F5742" s="27"/>
      <c r="I5742" s="47"/>
      <c r="J5742" s="27"/>
      <c r="N5742" s="40"/>
    </row>
    <row r="5743">
      <c r="F5743" s="27"/>
      <c r="I5743" s="47"/>
      <c r="J5743" s="27"/>
      <c r="N5743" s="40"/>
    </row>
    <row r="5744">
      <c r="F5744" s="27"/>
      <c r="I5744" s="47"/>
      <c r="J5744" s="27"/>
      <c r="N5744" s="40"/>
    </row>
    <row r="5745">
      <c r="F5745" s="27"/>
      <c r="I5745" s="47"/>
      <c r="J5745" s="27"/>
      <c r="N5745" s="40"/>
    </row>
    <row r="5746">
      <c r="F5746" s="27"/>
      <c r="I5746" s="47"/>
      <c r="J5746" s="27"/>
      <c r="N5746" s="40"/>
    </row>
    <row r="5747">
      <c r="F5747" s="27"/>
      <c r="I5747" s="47"/>
      <c r="J5747" s="27"/>
      <c r="N5747" s="40"/>
    </row>
    <row r="5748">
      <c r="F5748" s="27"/>
      <c r="I5748" s="47"/>
      <c r="J5748" s="27"/>
      <c r="N5748" s="40"/>
    </row>
    <row r="5749">
      <c r="F5749" s="27"/>
      <c r="I5749" s="47"/>
      <c r="J5749" s="27"/>
      <c r="N5749" s="40"/>
    </row>
    <row r="5750">
      <c r="F5750" s="27"/>
      <c r="I5750" s="47"/>
      <c r="J5750" s="27"/>
      <c r="N5750" s="40"/>
    </row>
    <row r="5751">
      <c r="F5751" s="27"/>
      <c r="I5751" s="47"/>
      <c r="J5751" s="27"/>
      <c r="N5751" s="40"/>
    </row>
    <row r="5752">
      <c r="F5752" s="27"/>
      <c r="I5752" s="47"/>
      <c r="J5752" s="27"/>
      <c r="N5752" s="40"/>
    </row>
    <row r="5753">
      <c r="F5753" s="27"/>
      <c r="I5753" s="47"/>
      <c r="J5753" s="27"/>
      <c r="N5753" s="40"/>
    </row>
    <row r="5754">
      <c r="F5754" s="27"/>
      <c r="I5754" s="47"/>
      <c r="J5754" s="27"/>
      <c r="N5754" s="40"/>
    </row>
    <row r="5755">
      <c r="F5755" s="27"/>
      <c r="I5755" s="47"/>
      <c r="J5755" s="27"/>
      <c r="N5755" s="40"/>
    </row>
    <row r="5756">
      <c r="F5756" s="27"/>
      <c r="I5756" s="47"/>
      <c r="J5756" s="27"/>
      <c r="N5756" s="40"/>
    </row>
    <row r="5757">
      <c r="F5757" s="27"/>
      <c r="I5757" s="47"/>
      <c r="J5757" s="27"/>
      <c r="N5757" s="40"/>
    </row>
    <row r="5758">
      <c r="F5758" s="27"/>
      <c r="I5758" s="47"/>
      <c r="J5758" s="27"/>
      <c r="N5758" s="40"/>
    </row>
    <row r="5759">
      <c r="F5759" s="27"/>
      <c r="I5759" s="47"/>
      <c r="J5759" s="27"/>
      <c r="N5759" s="40"/>
    </row>
    <row r="5760">
      <c r="F5760" s="27"/>
      <c r="I5760" s="47"/>
      <c r="J5760" s="27"/>
      <c r="N5760" s="40"/>
    </row>
    <row r="5761">
      <c r="F5761" s="27"/>
      <c r="I5761" s="47"/>
      <c r="J5761" s="27"/>
      <c r="N5761" s="40"/>
    </row>
    <row r="5762">
      <c r="F5762" s="27"/>
      <c r="I5762" s="47"/>
      <c r="J5762" s="27"/>
      <c r="N5762" s="40"/>
    </row>
    <row r="5763">
      <c r="F5763" s="27"/>
      <c r="I5763" s="47"/>
      <c r="J5763" s="27"/>
      <c r="N5763" s="40"/>
    </row>
    <row r="5764">
      <c r="F5764" s="27"/>
      <c r="I5764" s="47"/>
      <c r="J5764" s="27"/>
      <c r="N5764" s="40"/>
    </row>
    <row r="5765">
      <c r="F5765" s="27"/>
      <c r="I5765" s="47"/>
      <c r="J5765" s="27"/>
      <c r="N5765" s="40"/>
    </row>
    <row r="5766">
      <c r="F5766" s="27"/>
      <c r="I5766" s="47"/>
      <c r="J5766" s="27"/>
      <c r="N5766" s="40"/>
    </row>
    <row r="5767">
      <c r="F5767" s="27"/>
      <c r="I5767" s="47"/>
      <c r="J5767" s="27"/>
      <c r="N5767" s="40"/>
    </row>
    <row r="5768">
      <c r="F5768" s="27"/>
      <c r="I5768" s="47"/>
      <c r="J5768" s="27"/>
      <c r="N5768" s="40"/>
    </row>
    <row r="5769">
      <c r="F5769" s="27"/>
      <c r="I5769" s="47"/>
      <c r="J5769" s="27"/>
      <c r="N5769" s="40"/>
    </row>
    <row r="5770">
      <c r="F5770" s="27"/>
      <c r="I5770" s="47"/>
      <c r="J5770" s="27"/>
      <c r="N5770" s="40"/>
    </row>
    <row r="5771">
      <c r="F5771" s="27"/>
      <c r="I5771" s="47"/>
      <c r="J5771" s="27"/>
      <c r="N5771" s="40"/>
    </row>
    <row r="5772">
      <c r="F5772" s="27"/>
      <c r="I5772" s="47"/>
      <c r="J5772" s="27"/>
      <c r="N5772" s="40"/>
    </row>
    <row r="5773">
      <c r="F5773" s="27"/>
      <c r="I5773" s="47"/>
      <c r="J5773" s="27"/>
      <c r="N5773" s="40"/>
    </row>
    <row r="5774">
      <c r="F5774" s="27"/>
      <c r="I5774" s="47"/>
      <c r="J5774" s="27"/>
      <c r="N5774" s="40"/>
    </row>
    <row r="5775">
      <c r="F5775" s="27"/>
      <c r="I5775" s="47"/>
      <c r="J5775" s="27"/>
      <c r="N5775" s="40"/>
    </row>
    <row r="5776">
      <c r="F5776" s="27"/>
      <c r="I5776" s="47"/>
      <c r="J5776" s="27"/>
      <c r="N5776" s="40"/>
    </row>
    <row r="5777">
      <c r="F5777" s="27"/>
      <c r="I5777" s="47"/>
      <c r="J5777" s="27"/>
      <c r="N5777" s="40"/>
    </row>
    <row r="5778">
      <c r="F5778" s="27"/>
      <c r="I5778" s="47"/>
      <c r="J5778" s="27"/>
      <c r="N5778" s="40"/>
    </row>
    <row r="5779">
      <c r="F5779" s="27"/>
      <c r="I5779" s="47"/>
      <c r="J5779" s="27"/>
      <c r="N5779" s="40"/>
    </row>
    <row r="5780">
      <c r="F5780" s="27"/>
      <c r="I5780" s="47"/>
      <c r="J5780" s="27"/>
      <c r="N5780" s="40"/>
    </row>
    <row r="5781">
      <c r="F5781" s="27"/>
      <c r="I5781" s="47"/>
      <c r="J5781" s="27"/>
      <c r="N5781" s="40"/>
    </row>
    <row r="5782">
      <c r="F5782" s="27"/>
      <c r="I5782" s="47"/>
      <c r="J5782" s="27"/>
      <c r="N5782" s="40"/>
    </row>
    <row r="5783">
      <c r="F5783" s="27"/>
      <c r="I5783" s="47"/>
      <c r="J5783" s="27"/>
      <c r="N5783" s="40"/>
    </row>
    <row r="5784">
      <c r="F5784" s="27"/>
      <c r="I5784" s="47"/>
      <c r="J5784" s="27"/>
      <c r="N5784" s="40"/>
    </row>
    <row r="5785">
      <c r="F5785" s="27"/>
      <c r="I5785" s="47"/>
      <c r="J5785" s="27"/>
      <c r="N5785" s="40"/>
    </row>
    <row r="5786">
      <c r="F5786" s="27"/>
      <c r="I5786" s="47"/>
      <c r="J5786" s="27"/>
      <c r="N5786" s="40"/>
    </row>
    <row r="5787">
      <c r="F5787" s="27"/>
      <c r="I5787" s="47"/>
      <c r="J5787" s="27"/>
      <c r="N5787" s="40"/>
    </row>
    <row r="5788">
      <c r="F5788" s="27"/>
      <c r="I5788" s="47"/>
      <c r="J5788" s="27"/>
      <c r="N5788" s="40"/>
    </row>
    <row r="5789">
      <c r="F5789" s="27"/>
      <c r="I5789" s="47"/>
      <c r="J5789" s="27"/>
      <c r="N5789" s="40"/>
    </row>
    <row r="5790">
      <c r="F5790" s="27"/>
      <c r="I5790" s="47"/>
      <c r="J5790" s="27"/>
      <c r="N5790" s="40"/>
    </row>
    <row r="5791">
      <c r="F5791" s="27"/>
      <c r="I5791" s="47"/>
      <c r="J5791" s="27"/>
      <c r="N5791" s="40"/>
    </row>
    <row r="5792">
      <c r="F5792" s="27"/>
      <c r="I5792" s="47"/>
      <c r="J5792" s="27"/>
      <c r="N5792" s="40"/>
    </row>
    <row r="5793">
      <c r="F5793" s="27"/>
      <c r="I5793" s="47"/>
      <c r="J5793" s="27"/>
      <c r="N5793" s="40"/>
    </row>
    <row r="5794">
      <c r="F5794" s="27"/>
      <c r="I5794" s="47"/>
      <c r="J5794" s="27"/>
      <c r="N5794" s="40"/>
    </row>
    <row r="5795">
      <c r="F5795" s="27"/>
      <c r="I5795" s="47"/>
      <c r="J5795" s="27"/>
      <c r="N5795" s="40"/>
    </row>
    <row r="5796">
      <c r="F5796" s="27"/>
      <c r="I5796" s="47"/>
      <c r="J5796" s="27"/>
      <c r="N5796" s="40"/>
    </row>
    <row r="5797">
      <c r="F5797" s="27"/>
      <c r="I5797" s="47"/>
      <c r="J5797" s="27"/>
      <c r="N5797" s="40"/>
    </row>
    <row r="5798">
      <c r="F5798" s="27"/>
      <c r="I5798" s="47"/>
      <c r="J5798" s="27"/>
      <c r="N5798" s="40"/>
    </row>
    <row r="5799">
      <c r="F5799" s="27"/>
      <c r="I5799" s="47"/>
      <c r="J5799" s="27"/>
      <c r="N5799" s="40"/>
    </row>
    <row r="5800">
      <c r="F5800" s="27"/>
      <c r="I5800" s="47"/>
      <c r="J5800" s="27"/>
      <c r="N5800" s="40"/>
    </row>
    <row r="5801">
      <c r="F5801" s="27"/>
      <c r="I5801" s="47"/>
      <c r="J5801" s="27"/>
      <c r="N5801" s="40"/>
    </row>
    <row r="5802">
      <c r="F5802" s="27"/>
      <c r="I5802" s="47"/>
      <c r="J5802" s="27"/>
      <c r="N5802" s="40"/>
    </row>
    <row r="5803">
      <c r="F5803" s="27"/>
      <c r="I5803" s="47"/>
      <c r="J5803" s="27"/>
      <c r="N5803" s="40"/>
    </row>
    <row r="5804">
      <c r="F5804" s="27"/>
      <c r="I5804" s="47"/>
      <c r="J5804" s="27"/>
      <c r="N5804" s="40"/>
    </row>
    <row r="5805">
      <c r="F5805" s="27"/>
      <c r="I5805" s="47"/>
      <c r="J5805" s="27"/>
      <c r="N5805" s="40"/>
    </row>
    <row r="5806">
      <c r="F5806" s="27"/>
      <c r="I5806" s="47"/>
      <c r="J5806" s="27"/>
      <c r="N5806" s="40"/>
    </row>
    <row r="5807">
      <c r="F5807" s="27"/>
      <c r="I5807" s="47"/>
      <c r="J5807" s="27"/>
      <c r="N5807" s="40"/>
    </row>
    <row r="5808">
      <c r="F5808" s="27"/>
      <c r="I5808" s="47"/>
      <c r="J5808" s="27"/>
      <c r="N5808" s="40"/>
    </row>
    <row r="5809">
      <c r="F5809" s="27"/>
      <c r="I5809" s="47"/>
      <c r="J5809" s="27"/>
      <c r="N5809" s="40"/>
    </row>
    <row r="5810">
      <c r="F5810" s="27"/>
      <c r="I5810" s="47"/>
      <c r="J5810" s="27"/>
      <c r="N5810" s="40"/>
    </row>
    <row r="5811">
      <c r="F5811" s="27"/>
      <c r="I5811" s="47"/>
      <c r="J5811" s="27"/>
      <c r="N5811" s="40"/>
    </row>
    <row r="5812">
      <c r="F5812" s="27"/>
      <c r="I5812" s="47"/>
      <c r="J5812" s="27"/>
      <c r="N5812" s="40"/>
    </row>
    <row r="5813">
      <c r="F5813" s="27"/>
      <c r="I5813" s="47"/>
      <c r="J5813" s="27"/>
      <c r="N5813" s="40"/>
    </row>
    <row r="5814">
      <c r="F5814" s="27"/>
      <c r="I5814" s="47"/>
      <c r="J5814" s="27"/>
      <c r="N5814" s="40"/>
    </row>
    <row r="5815">
      <c r="F5815" s="27"/>
      <c r="I5815" s="47"/>
      <c r="J5815" s="27"/>
      <c r="N5815" s="40"/>
    </row>
    <row r="5816">
      <c r="F5816" s="27"/>
      <c r="I5816" s="47"/>
      <c r="J5816" s="27"/>
      <c r="N5816" s="40"/>
    </row>
    <row r="5817">
      <c r="F5817" s="27"/>
      <c r="I5817" s="47"/>
      <c r="J5817" s="27"/>
      <c r="N5817" s="40"/>
    </row>
    <row r="5818">
      <c r="F5818" s="27"/>
      <c r="I5818" s="47"/>
      <c r="J5818" s="27"/>
      <c r="N5818" s="40"/>
    </row>
    <row r="5819">
      <c r="F5819" s="27"/>
      <c r="I5819" s="47"/>
      <c r="J5819" s="27"/>
      <c r="N5819" s="40"/>
    </row>
    <row r="5820">
      <c r="F5820" s="27"/>
      <c r="I5820" s="47"/>
      <c r="J5820" s="27"/>
      <c r="N5820" s="40"/>
    </row>
    <row r="5821">
      <c r="F5821" s="27"/>
      <c r="I5821" s="47"/>
      <c r="J5821" s="27"/>
      <c r="N5821" s="40"/>
    </row>
    <row r="5822">
      <c r="F5822" s="27"/>
      <c r="I5822" s="47"/>
      <c r="J5822" s="27"/>
      <c r="N5822" s="40"/>
    </row>
    <row r="5823">
      <c r="F5823" s="27"/>
      <c r="I5823" s="47"/>
      <c r="J5823" s="27"/>
      <c r="N5823" s="40"/>
    </row>
    <row r="5824">
      <c r="F5824" s="27"/>
      <c r="I5824" s="47"/>
      <c r="J5824" s="27"/>
      <c r="N5824" s="40"/>
    </row>
    <row r="5825">
      <c r="F5825" s="27"/>
      <c r="I5825" s="47"/>
      <c r="J5825" s="27"/>
      <c r="N5825" s="40"/>
    </row>
    <row r="5826">
      <c r="F5826" s="27"/>
      <c r="I5826" s="47"/>
      <c r="J5826" s="27"/>
      <c r="N5826" s="40"/>
    </row>
    <row r="5827">
      <c r="F5827" s="27"/>
      <c r="I5827" s="47"/>
      <c r="J5827" s="27"/>
      <c r="N5827" s="40"/>
    </row>
    <row r="5828">
      <c r="F5828" s="27"/>
      <c r="I5828" s="47"/>
      <c r="J5828" s="27"/>
      <c r="N5828" s="40"/>
    </row>
    <row r="5829">
      <c r="F5829" s="27"/>
      <c r="I5829" s="47"/>
      <c r="J5829" s="27"/>
      <c r="N5829" s="40"/>
    </row>
    <row r="5830">
      <c r="F5830" s="27"/>
      <c r="I5830" s="47"/>
      <c r="J5830" s="27"/>
      <c r="N5830" s="40"/>
    </row>
    <row r="5831">
      <c r="F5831" s="27"/>
      <c r="I5831" s="47"/>
      <c r="J5831" s="27"/>
      <c r="N5831" s="40"/>
    </row>
    <row r="5832">
      <c r="F5832" s="27"/>
      <c r="I5832" s="47"/>
      <c r="J5832" s="27"/>
      <c r="N5832" s="40"/>
    </row>
    <row r="5833">
      <c r="F5833" s="27"/>
      <c r="I5833" s="47"/>
      <c r="J5833" s="27"/>
      <c r="N5833" s="40"/>
    </row>
    <row r="5834">
      <c r="F5834" s="27"/>
      <c r="I5834" s="47"/>
      <c r="J5834" s="27"/>
      <c r="N5834" s="40"/>
    </row>
    <row r="5835">
      <c r="F5835" s="27"/>
      <c r="I5835" s="47"/>
      <c r="J5835" s="27"/>
      <c r="N5835" s="40"/>
    </row>
    <row r="5836">
      <c r="F5836" s="27"/>
      <c r="I5836" s="47"/>
      <c r="J5836" s="27"/>
      <c r="N5836" s="40"/>
    </row>
    <row r="5837">
      <c r="F5837" s="27"/>
      <c r="I5837" s="47"/>
      <c r="J5837" s="27"/>
      <c r="N5837" s="40"/>
    </row>
    <row r="5838">
      <c r="F5838" s="27"/>
      <c r="I5838" s="47"/>
      <c r="J5838" s="27"/>
      <c r="N5838" s="40"/>
    </row>
    <row r="5839">
      <c r="F5839" s="27"/>
      <c r="I5839" s="47"/>
      <c r="J5839" s="27"/>
      <c r="N5839" s="40"/>
    </row>
    <row r="5840">
      <c r="F5840" s="27"/>
      <c r="I5840" s="47"/>
      <c r="J5840" s="27"/>
      <c r="N5840" s="40"/>
    </row>
    <row r="5841">
      <c r="F5841" s="27"/>
      <c r="I5841" s="47"/>
      <c r="J5841" s="27"/>
      <c r="N5841" s="40"/>
    </row>
    <row r="5842">
      <c r="F5842" s="27"/>
      <c r="I5842" s="47"/>
      <c r="J5842" s="27"/>
      <c r="N5842" s="40"/>
    </row>
    <row r="5843">
      <c r="F5843" s="27"/>
      <c r="I5843" s="47"/>
      <c r="J5843" s="27"/>
      <c r="N5843" s="40"/>
    </row>
    <row r="5844">
      <c r="F5844" s="27"/>
      <c r="I5844" s="47"/>
      <c r="J5844" s="27"/>
      <c r="N5844" s="40"/>
    </row>
    <row r="5845">
      <c r="F5845" s="27"/>
      <c r="I5845" s="47"/>
      <c r="J5845" s="27"/>
      <c r="N5845" s="40"/>
    </row>
    <row r="5846">
      <c r="F5846" s="27"/>
      <c r="I5846" s="47"/>
      <c r="J5846" s="27"/>
      <c r="N5846" s="40"/>
    </row>
    <row r="5847">
      <c r="F5847" s="27"/>
      <c r="I5847" s="47"/>
      <c r="J5847" s="27"/>
      <c r="N5847" s="40"/>
    </row>
    <row r="5848">
      <c r="F5848" s="27"/>
      <c r="I5848" s="47"/>
      <c r="J5848" s="27"/>
      <c r="N5848" s="40"/>
    </row>
    <row r="5849">
      <c r="F5849" s="27"/>
      <c r="I5849" s="47"/>
      <c r="J5849" s="27"/>
      <c r="N5849" s="40"/>
    </row>
    <row r="5850">
      <c r="F5850" s="27"/>
      <c r="I5850" s="47"/>
      <c r="J5850" s="27"/>
      <c r="N5850" s="40"/>
    </row>
    <row r="5851">
      <c r="F5851" s="27"/>
      <c r="I5851" s="47"/>
      <c r="J5851" s="27"/>
      <c r="N5851" s="40"/>
    </row>
    <row r="5852">
      <c r="F5852" s="27"/>
      <c r="I5852" s="47"/>
      <c r="J5852" s="27"/>
      <c r="N5852" s="40"/>
    </row>
    <row r="5853">
      <c r="F5853" s="27"/>
      <c r="I5853" s="47"/>
      <c r="J5853" s="27"/>
      <c r="N5853" s="40"/>
    </row>
    <row r="5854">
      <c r="F5854" s="27"/>
      <c r="I5854" s="47"/>
      <c r="J5854" s="27"/>
      <c r="N5854" s="40"/>
    </row>
    <row r="5855">
      <c r="F5855" s="27"/>
      <c r="I5855" s="47"/>
      <c r="J5855" s="27"/>
      <c r="N5855" s="40"/>
    </row>
    <row r="5856">
      <c r="F5856" s="27"/>
      <c r="I5856" s="47"/>
      <c r="J5856" s="27"/>
      <c r="N5856" s="40"/>
    </row>
    <row r="5857">
      <c r="F5857" s="27"/>
      <c r="I5857" s="47"/>
      <c r="J5857" s="27"/>
      <c r="N5857" s="40"/>
    </row>
    <row r="5858">
      <c r="F5858" s="27"/>
      <c r="I5858" s="47"/>
      <c r="J5858" s="27"/>
      <c r="N5858" s="40"/>
    </row>
    <row r="5859">
      <c r="F5859" s="27"/>
      <c r="I5859" s="47"/>
      <c r="J5859" s="27"/>
      <c r="N5859" s="40"/>
    </row>
    <row r="5860">
      <c r="F5860" s="27"/>
      <c r="I5860" s="47"/>
      <c r="J5860" s="27"/>
      <c r="N5860" s="40"/>
    </row>
    <row r="5861">
      <c r="F5861" s="27"/>
      <c r="I5861" s="47"/>
      <c r="J5861" s="27"/>
      <c r="N5861" s="40"/>
    </row>
    <row r="5862">
      <c r="F5862" s="27"/>
      <c r="I5862" s="47"/>
      <c r="J5862" s="27"/>
      <c r="N5862" s="40"/>
    </row>
    <row r="5863">
      <c r="F5863" s="27"/>
      <c r="I5863" s="47"/>
      <c r="J5863" s="27"/>
      <c r="N5863" s="40"/>
    </row>
    <row r="5864">
      <c r="F5864" s="27"/>
      <c r="I5864" s="47"/>
      <c r="J5864" s="27"/>
      <c r="N5864" s="40"/>
    </row>
    <row r="5865">
      <c r="F5865" s="27"/>
      <c r="I5865" s="47"/>
      <c r="J5865" s="27"/>
      <c r="N5865" s="40"/>
    </row>
    <row r="5866">
      <c r="F5866" s="27"/>
      <c r="I5866" s="47"/>
      <c r="J5866" s="27"/>
      <c r="N5866" s="40"/>
    </row>
    <row r="5867">
      <c r="F5867" s="27"/>
      <c r="I5867" s="47"/>
      <c r="J5867" s="27"/>
      <c r="N5867" s="40"/>
    </row>
    <row r="5868">
      <c r="F5868" s="27"/>
      <c r="I5868" s="47"/>
      <c r="J5868" s="27"/>
      <c r="N5868" s="40"/>
    </row>
    <row r="5869">
      <c r="F5869" s="27"/>
      <c r="I5869" s="47"/>
      <c r="J5869" s="27"/>
      <c r="N5869" s="40"/>
    </row>
    <row r="5870">
      <c r="F5870" s="27"/>
      <c r="I5870" s="47"/>
      <c r="J5870" s="27"/>
      <c r="N5870" s="40"/>
    </row>
    <row r="5871">
      <c r="F5871" s="27"/>
      <c r="I5871" s="47"/>
      <c r="J5871" s="27"/>
      <c r="N5871" s="40"/>
    </row>
    <row r="5872">
      <c r="F5872" s="27"/>
      <c r="I5872" s="47"/>
      <c r="J5872" s="27"/>
      <c r="N5872" s="40"/>
    </row>
    <row r="5873">
      <c r="F5873" s="27"/>
      <c r="I5873" s="47"/>
      <c r="J5873" s="27"/>
      <c r="N5873" s="40"/>
    </row>
    <row r="5874">
      <c r="F5874" s="27"/>
      <c r="I5874" s="47"/>
      <c r="J5874" s="27"/>
      <c r="N5874" s="40"/>
    </row>
    <row r="5875">
      <c r="F5875" s="27"/>
      <c r="I5875" s="47"/>
      <c r="J5875" s="27"/>
      <c r="N5875" s="40"/>
    </row>
    <row r="5876">
      <c r="F5876" s="27"/>
      <c r="I5876" s="47"/>
      <c r="J5876" s="27"/>
      <c r="N5876" s="40"/>
    </row>
    <row r="5877">
      <c r="F5877" s="27"/>
      <c r="I5877" s="47"/>
      <c r="J5877" s="27"/>
      <c r="N5877" s="40"/>
    </row>
    <row r="5878">
      <c r="F5878" s="27"/>
      <c r="I5878" s="47"/>
      <c r="J5878" s="27"/>
      <c r="N5878" s="40"/>
    </row>
    <row r="5879">
      <c r="F5879" s="27"/>
      <c r="I5879" s="47"/>
      <c r="J5879" s="27"/>
      <c r="N5879" s="40"/>
    </row>
    <row r="5880">
      <c r="F5880" s="27"/>
      <c r="I5880" s="47"/>
      <c r="J5880" s="27"/>
      <c r="N5880" s="40"/>
    </row>
    <row r="5881">
      <c r="F5881" s="27"/>
      <c r="I5881" s="47"/>
      <c r="J5881" s="27"/>
      <c r="N5881" s="40"/>
    </row>
    <row r="5882">
      <c r="F5882" s="27"/>
      <c r="I5882" s="47"/>
      <c r="J5882" s="27"/>
      <c r="N5882" s="40"/>
    </row>
    <row r="5883">
      <c r="F5883" s="27"/>
      <c r="I5883" s="47"/>
      <c r="J5883" s="27"/>
      <c r="N5883" s="40"/>
    </row>
    <row r="5884">
      <c r="F5884" s="27"/>
      <c r="I5884" s="47"/>
      <c r="J5884" s="27"/>
      <c r="N5884" s="40"/>
    </row>
    <row r="5885">
      <c r="F5885" s="27"/>
      <c r="I5885" s="47"/>
      <c r="J5885" s="27"/>
      <c r="N5885" s="40"/>
    </row>
    <row r="5886">
      <c r="F5886" s="27"/>
      <c r="I5886" s="47"/>
      <c r="J5886" s="27"/>
      <c r="N5886" s="40"/>
    </row>
    <row r="5887">
      <c r="F5887" s="27"/>
      <c r="I5887" s="47"/>
      <c r="J5887" s="27"/>
      <c r="N5887" s="40"/>
    </row>
    <row r="5888">
      <c r="F5888" s="27"/>
      <c r="I5888" s="47"/>
      <c r="J5888" s="27"/>
      <c r="N5888" s="40"/>
    </row>
    <row r="5889">
      <c r="F5889" s="27"/>
      <c r="I5889" s="47"/>
      <c r="J5889" s="27"/>
      <c r="N5889" s="40"/>
    </row>
    <row r="5890">
      <c r="F5890" s="27"/>
      <c r="I5890" s="47"/>
      <c r="J5890" s="27"/>
      <c r="N5890" s="40"/>
    </row>
    <row r="5891">
      <c r="F5891" s="27"/>
      <c r="I5891" s="47"/>
      <c r="J5891" s="27"/>
      <c r="N5891" s="40"/>
    </row>
    <row r="5892">
      <c r="F5892" s="27"/>
      <c r="I5892" s="47"/>
      <c r="J5892" s="27"/>
      <c r="N5892" s="40"/>
    </row>
    <row r="5893">
      <c r="F5893" s="27"/>
      <c r="I5893" s="47"/>
      <c r="J5893" s="27"/>
      <c r="N5893" s="40"/>
    </row>
    <row r="5894">
      <c r="F5894" s="27"/>
      <c r="I5894" s="47"/>
      <c r="J5894" s="27"/>
      <c r="N5894" s="40"/>
    </row>
    <row r="5895">
      <c r="F5895" s="27"/>
      <c r="I5895" s="47"/>
      <c r="J5895" s="27"/>
      <c r="N5895" s="40"/>
    </row>
    <row r="5896">
      <c r="F5896" s="27"/>
      <c r="I5896" s="47"/>
      <c r="J5896" s="27"/>
      <c r="N5896" s="40"/>
    </row>
    <row r="5897">
      <c r="F5897" s="27"/>
      <c r="I5897" s="47"/>
      <c r="J5897" s="27"/>
      <c r="N5897" s="40"/>
    </row>
    <row r="5898">
      <c r="F5898" s="27"/>
      <c r="I5898" s="47"/>
      <c r="J5898" s="27"/>
      <c r="N5898" s="40"/>
    </row>
    <row r="5899">
      <c r="F5899" s="27"/>
      <c r="I5899" s="47"/>
      <c r="J5899" s="27"/>
      <c r="N5899" s="40"/>
    </row>
    <row r="5900">
      <c r="F5900" s="27"/>
      <c r="I5900" s="47"/>
      <c r="J5900" s="27"/>
      <c r="N5900" s="40"/>
    </row>
  </sheetData>
  <customSheetViews>
    <customSheetView guid="{666B6D98-885D-47C5-9949-330F0078417F}" filter="1" showAutoFilter="1">
      <autoFilter ref="$A$1:$O$5441"/>
    </customSheetView>
    <customSheetView guid="{A2E6B0CC-DC7E-46B3-BA4F-282420188216}" filter="1" showAutoFilter="1">
      <autoFilter ref="$A$1:$J$5446"/>
    </customSheetView>
  </customSheetViews>
  <conditionalFormatting sqref="F2:F5446">
    <cfRule type="expression" dxfId="0" priority="1">
      <formula>F2 &gt;= INDIRECT("monthly_target")</formula>
    </cfRule>
  </conditionalFormatting>
  <conditionalFormatting sqref="F2:F5446">
    <cfRule type="expression" dxfId="3" priority="2">
      <formula>F2 &lt; INDIRECT("monthly_target")</formula>
    </cfRule>
  </conditionalFormatting>
  <conditionalFormatting sqref="G2:G5446">
    <cfRule type="cellIs" dxfId="3" priority="3" operator="equal">
      <formula>"TRUE"</formula>
    </cfRule>
  </conditionalFormatting>
  <conditionalFormatting sqref="G2:G5446">
    <cfRule type="cellIs" dxfId="1" priority="4" operator="equal">
      <formula>"P99"</formula>
    </cfRule>
  </conditionalFormatting>
  <conditionalFormatting sqref="G2:G5446">
    <cfRule type="cellIs" dxfId="1" priority="5" operator="equal">
      <formula>"P01"</formula>
    </cfRule>
  </conditionalFormatting>
  <conditionalFormatting sqref="J2:J5446">
    <cfRule type="colorScale" priority="6">
      <colorScale>
        <cfvo type="min"/>
        <cfvo type="percent" val="50"/>
        <cfvo type="max"/>
        <color rgb="FFFFFF00"/>
        <color rgb="FFFFFFFF"/>
        <color rgb="FF57BB8A"/>
      </colorScale>
    </cfRule>
  </conditionalFormatting>
  <dataValidations>
    <dataValidation type="list" allowBlank="1" showErrorMessage="1" sqref="K2">
      <formula1>product_summary!$L2:$L5900</formula1>
    </dataValidation>
    <dataValidation type="list" allowBlank="1" showErrorMessage="1" sqref="M2">
      <formula1>product_summary!$N$2:$N5900</formula1>
    </dataValidation>
  </dataValidations>
  <drawing r:id="rId1"/>
  <tableParts count="1">
    <tablePart r:id="rId3"/>
  </tableParts>
  <extLst>
    <ext uri="{3A4CF648-6AED-40f4-86FF-DC5316D8AED3}">
      <x14:slicerList>
        <x14:slicer r:id="rId4"/>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24</v>
      </c>
      <c r="B1" s="26" t="s">
        <v>83</v>
      </c>
      <c r="C1" s="26" t="s">
        <v>49</v>
      </c>
      <c r="D1" s="26" t="s">
        <v>59</v>
      </c>
      <c r="E1" s="26" t="s">
        <v>33</v>
      </c>
    </row>
    <row r="2">
      <c r="A2" s="10" t="s">
        <v>8622</v>
      </c>
      <c r="B2" s="27">
        <f>SUMIFS('Sample - Superstore'!$U:$U,'Sample - Superstore'!$V:$V,$A2,'Sample - Superstore'!$M:$M,B$1)</f>
        <v>754.3370199</v>
      </c>
      <c r="C2" s="27">
        <f>SUMIFS('Sample - Superstore'!$R:$R,'Sample - Superstore'!$V:$V,$A2,'Sample - Superstore'!$M:$M,C$1)</f>
        <v>3657.822</v>
      </c>
      <c r="D2" s="27">
        <f>SUMIFS('Sample - Superstore'!$R:$R,'Sample - Superstore'!$V:$V,$A2,'Sample - Superstore'!$M:$M,D$1)</f>
        <v>5975.461234</v>
      </c>
      <c r="E2" s="27">
        <f>SUMIFS('Sample - Superstore'!$R:$R,'Sample - Superstore'!$V:$V,$A2,'Sample - Superstore'!$M:$M,E$1)</f>
        <v>4895.501937</v>
      </c>
    </row>
    <row r="3">
      <c r="A3" s="3" t="s">
        <v>8623</v>
      </c>
      <c r="B3" s="27">
        <f>SUMIFS('Sample - Superstore'!$R:$R,'Sample - Superstore'!$V:$V,$A3,'Sample - Superstore'!$M:$M,B$1)</f>
        <v>3038.15876</v>
      </c>
      <c r="C3" s="27">
        <f>SUMIFS('Sample - Superstore'!$R:$R,'Sample - Superstore'!$V:$V,$A3,'Sample - Superstore'!$M:$M,C$1)</f>
        <v>3100.162</v>
      </c>
      <c r="D3" s="27">
        <f>SUMIFS('Sample - Superstore'!$R:$R,'Sample - Superstore'!$V:$V,$A3,'Sample - Superstore'!$M:$M,D$1)</f>
        <v>1137.025907</v>
      </c>
      <c r="E3" s="27">
        <f>SUMIFS('Sample - Superstore'!$R:$R,'Sample - Superstore'!$V:$V,$A3,'Sample - Superstore'!$M:$M,E$1)</f>
        <v>3210.966263</v>
      </c>
    </row>
    <row r="4">
      <c r="A4" s="3" t="s">
        <v>8617</v>
      </c>
      <c r="B4" s="27">
        <f>SUMIFS('Sample - Superstore'!$R:$R,'Sample - Superstore'!$V:$V,$A4,'Sample - Superstore'!$M:$M,B$1)</f>
        <v>3449.636907</v>
      </c>
      <c r="C4" s="27">
        <f>SUMIFS('Sample - Superstore'!$R:$R,'Sample - Superstore'!$V:$V,$A4,'Sample - Superstore'!$M:$M,C$1)</f>
        <v>17559.031</v>
      </c>
      <c r="D4" s="27">
        <f>SUMIFS('Sample - Superstore'!$R:$R,'Sample - Superstore'!$V:$V,$A4,'Sample - Superstore'!$M:$M,D$1)</f>
        <v>13538.03593</v>
      </c>
      <c r="E4" s="27">
        <f>SUMIFS('Sample - Superstore'!$R:$R,'Sample - Superstore'!$V:$V,$A4,'Sample - Superstore'!$M:$M,E$1)</f>
        <v>17241.85082</v>
      </c>
    </row>
    <row r="5">
      <c r="A5" s="3" t="s">
        <v>8624</v>
      </c>
      <c r="B5" s="27">
        <f>SUMIFS('Sample - Superstore'!$R:$R,'Sample - Superstore'!$V:$V,$A5,'Sample - Superstore'!$M:$M,B$1)</f>
        <v>2388.656229</v>
      </c>
      <c r="C5" s="27">
        <f>SUMIFS('Sample - Superstore'!$R:$R,'Sample - Superstore'!$V:$V,$A5,'Sample - Superstore'!$M:$M,C$1)</f>
        <v>10482.009</v>
      </c>
      <c r="D5" s="27">
        <f>SUMIFS('Sample - Superstore'!$R:$R,'Sample - Superstore'!$V:$V,$A5,'Sample - Superstore'!$M:$M,D$1)</f>
        <v>7775.573355</v>
      </c>
      <c r="E5" s="27">
        <f>SUMIFS('Sample - Superstore'!$R:$R,'Sample - Superstore'!$V:$V,$A5,'Sample - Superstore'!$M:$M,E$1)</f>
        <v>18591.46086</v>
      </c>
    </row>
    <row r="6">
      <c r="A6" s="3" t="s">
        <v>8625</v>
      </c>
      <c r="B6" s="27">
        <f>SUMIFS('Sample - Superstore'!$R:$R,'Sample - Superstore'!$V:$V,$A6,'Sample - Superstore'!$M:$M,B$1)</f>
        <v>9452.735173</v>
      </c>
      <c r="C6" s="27">
        <f>SUMIFS('Sample - Superstore'!$R:$R,'Sample - Superstore'!$V:$V,$A6,'Sample - Superstore'!$M:$M,C$1)</f>
        <v>10694.247</v>
      </c>
      <c r="D6" s="27">
        <f>SUMIFS('Sample - Superstore'!$R:$R,'Sample - Superstore'!$V:$V,$A6,'Sample - Superstore'!$M:$M,D$1)</f>
        <v>12438.85848</v>
      </c>
      <c r="E6" s="27">
        <f>SUMIFS('Sample - Superstore'!$R:$R,'Sample - Superstore'!$V:$V,$A6,'Sample - Superstore'!$M:$M,E$1)</f>
        <v>23856.75122</v>
      </c>
    </row>
    <row r="7">
      <c r="A7" s="3" t="s">
        <v>8626</v>
      </c>
      <c r="B7" s="27">
        <f>SUMIFS('Sample - Superstore'!$R:$R,'Sample - Superstore'!$V:$V,$A7,'Sample - Superstore'!$M:$M,B$1)</f>
        <v>2712.25026</v>
      </c>
      <c r="C7" s="27">
        <f>SUMIFS('Sample - Superstore'!$R:$R,'Sample - Superstore'!$V:$V,$A7,'Sample - Superstore'!$M:$M,C$1)</f>
        <v>18598.095</v>
      </c>
      <c r="D7" s="27">
        <f>SUMIFS('Sample - Superstore'!$R:$R,'Sample - Superstore'!$V:$V,$A7,'Sample - Superstore'!$M:$M,D$1)</f>
        <v>7002.36884</v>
      </c>
      <c r="E7" s="27">
        <f>SUMIFS('Sample - Superstore'!$R:$R,'Sample - Superstore'!$V:$V,$A7,'Sample - Superstore'!$M:$M,E$1)</f>
        <v>12542.2463</v>
      </c>
    </row>
    <row r="8">
      <c r="A8" s="3" t="s">
        <v>8627</v>
      </c>
      <c r="B8" s="27">
        <f>SUMIFS('Sample - Superstore'!$R:$R,'Sample - Superstore'!$V:$V,$A8,'Sample - Superstore'!$M:$M,B$1)</f>
        <v>5065.255205</v>
      </c>
      <c r="C8" s="27">
        <f>SUMIFS('Sample - Superstore'!$R:$R,'Sample - Superstore'!$V:$V,$A8,'Sample - Superstore'!$M:$M,C$1)</f>
        <v>15280.883</v>
      </c>
      <c r="D8" s="27">
        <f>SUMIFS('Sample - Superstore'!$R:$R,'Sample - Superstore'!$V:$V,$A8,'Sample - Superstore'!$M:$M,D$1)</f>
        <v>9630.322149</v>
      </c>
      <c r="E8" s="27">
        <f>SUMIFS('Sample - Superstore'!$R:$R,'Sample - Superstore'!$V:$V,$A8,'Sample - Superstore'!$M:$M,E$1)</f>
        <v>9223.242295</v>
      </c>
    </row>
    <row r="9">
      <c r="A9" s="3" t="s">
        <v>8628</v>
      </c>
      <c r="B9" s="27">
        <f>SUMIFS('Sample - Superstore'!$R:$R,'Sample - Superstore'!$V:$V,$A9,'Sample - Superstore'!$M:$M,B$1)</f>
        <v>2330.382772</v>
      </c>
      <c r="C9" s="27">
        <f>SUMIFS('Sample - Superstore'!$R:$R,'Sample - Superstore'!$V:$V,$A9,'Sample - Superstore'!$M:$M,C$1)</f>
        <v>11817.852</v>
      </c>
      <c r="D9" s="27">
        <f>SUMIFS('Sample - Superstore'!$R:$R,'Sample - Superstore'!$V:$V,$A9,'Sample - Superstore'!$M:$M,D$1)</f>
        <v>7649.863159</v>
      </c>
      <c r="E9" s="27">
        <f>SUMIFS('Sample - Superstore'!$R:$R,'Sample - Superstore'!$V:$V,$A9,'Sample - Superstore'!$M:$M,E$1)</f>
        <v>10151.67833</v>
      </c>
    </row>
    <row r="10">
      <c r="A10" s="3" t="s">
        <v>8629</v>
      </c>
      <c r="B10" s="27">
        <f>SUMIFS('Sample - Superstore'!$R:$R,'Sample - Superstore'!$V:$V,$A10,'Sample - Superstore'!$M:$M,B$1)</f>
        <v>9087.58779</v>
      </c>
      <c r="C10" s="27">
        <f>SUMIFS('Sample - Superstore'!$R:$R,'Sample - Superstore'!$V:$V,$A10,'Sample - Superstore'!$M:$M,C$1)</f>
        <v>23620.8765</v>
      </c>
      <c r="D10" s="27">
        <f>SUMIFS('Sample - Superstore'!$R:$R,'Sample - Superstore'!$V:$V,$A10,'Sample - Superstore'!$M:$M,D$1)</f>
        <v>19340.00983</v>
      </c>
      <c r="E10" s="27">
        <f>SUMIFS('Sample - Superstore'!$R:$R,'Sample - Superstore'!$V:$V,$A10,'Sample - Superstore'!$M:$M,E$1)</f>
        <v>22377.25368</v>
      </c>
    </row>
    <row r="11">
      <c r="A11" s="3" t="s">
        <v>8630</v>
      </c>
      <c r="B11" s="27">
        <f>SUMIFS('Sample - Superstore'!$R:$R,'Sample - Superstore'!$V:$V,$A11,'Sample - Superstore'!$M:$M,B$1)</f>
        <v>2345.898918</v>
      </c>
      <c r="C11" s="27">
        <f>SUMIFS('Sample - Superstore'!$R:$R,'Sample - Superstore'!$V:$V,$A11,'Sample - Superstore'!$M:$M,C$1)</f>
        <v>15624.694</v>
      </c>
      <c r="D11" s="27">
        <f>SUMIFS('Sample - Superstore'!$R:$R,'Sample - Superstore'!$V:$V,$A11,'Sample - Superstore'!$M:$M,D$1)</f>
        <v>28801.41859</v>
      </c>
      <c r="E11" s="27">
        <f>SUMIFS('Sample - Superstore'!$R:$R,'Sample - Superstore'!$V:$V,$A11,'Sample - Superstore'!$M:$M,E$1)</f>
        <v>16843.03724</v>
      </c>
    </row>
    <row r="12">
      <c r="A12" s="3" t="s">
        <v>8605</v>
      </c>
      <c r="B12" s="27">
        <f>SUMIFS('Sample - Superstore'!$R:$R,'Sample - Superstore'!$V:$V,$A12,'Sample - Superstore'!$M:$M,B$1)</f>
        <v>11441.48792</v>
      </c>
      <c r="C12" s="27">
        <f>SUMIFS('Sample - Superstore'!$R:$R,'Sample - Superstore'!$V:$V,$A12,'Sample - Superstore'!$M:$M,C$1)</f>
        <v>23923.005</v>
      </c>
      <c r="D12" s="27">
        <f>SUMIFS('Sample - Superstore'!$R:$R,'Sample - Superstore'!$V:$V,$A12,'Sample - Superstore'!$M:$M,D$1)</f>
        <v>19140.53182</v>
      </c>
      <c r="E12" s="27">
        <f>SUMIFS('Sample - Superstore'!$R:$R,'Sample - Superstore'!$V:$V,$A12,'Sample - Superstore'!$M:$M,E$1)</f>
        <v>26019.63077</v>
      </c>
    </row>
    <row r="13">
      <c r="A13" s="3" t="s">
        <v>8631</v>
      </c>
      <c r="B13" s="27">
        <f>SUMIFS('Sample - Superstore'!$R:$R,'Sample - Superstore'!$V:$V,$A13,'Sample - Superstore'!$M:$M,B$1)</f>
        <v>7907.004472</v>
      </c>
      <c r="C13" s="27">
        <f>SUMIFS('Sample - Superstore'!$R:$R,'Sample - Superstore'!$V:$V,$A13,'Sample - Superstore'!$M:$M,C$1)</f>
        <v>33121.5</v>
      </c>
      <c r="D13" s="27">
        <f>SUMIFS('Sample - Superstore'!$R:$R,'Sample - Superstore'!$V:$V,$A13,'Sample - Superstore'!$M:$M,D$1)</f>
        <v>28964.43682</v>
      </c>
      <c r="E13" s="27">
        <f>SUMIFS('Sample - Superstore'!$R:$R,'Sample - Superstore'!$V:$V,$A13,'Sample - Superstore'!$M:$M,E$1)</f>
        <v>31593.10309</v>
      </c>
    </row>
    <row r="14">
      <c r="A14" s="3" t="s">
        <v>8632</v>
      </c>
      <c r="B14" s="27">
        <f>SUMIFS('Sample - Superstore'!$R:$R,'Sample - Superstore'!$V:$V,$A14,'Sample - Superstore'!$M:$M,B$1)</f>
        <v>3437.962496</v>
      </c>
      <c r="C14" s="27">
        <f>SUMIFS('Sample - Superstore'!$R:$R,'Sample - Superstore'!$V:$V,$A14,'Sample - Superstore'!$M:$M,C$1)</f>
        <v>12081.844</v>
      </c>
      <c r="D14" s="27">
        <f>SUMIFS('Sample - Superstore'!$R:$R,'Sample - Superstore'!$V:$V,$A14,'Sample - Superstore'!$M:$M,D$1)</f>
        <v>25079.53655</v>
      </c>
      <c r="E14" s="27">
        <f>SUMIFS('Sample - Superstore'!$R:$R,'Sample - Superstore'!$V:$V,$A14,'Sample - Superstore'!$M:$M,E$1)</f>
        <v>6231.9023</v>
      </c>
    </row>
    <row r="15">
      <c r="A15" s="3" t="s">
        <v>8633</v>
      </c>
      <c r="B15" s="27">
        <f>SUMIFS('Sample - Superstore'!$R:$R,'Sample - Superstore'!$V:$V,$A15,'Sample - Superstore'!$M:$M,B$1)</f>
        <v>1533.761091</v>
      </c>
      <c r="C15" s="27">
        <f>SUMIFS('Sample - Superstore'!$R:$R,'Sample - Superstore'!$V:$V,$A15,'Sample - Superstore'!$M:$M,C$1)</f>
        <v>9814.917</v>
      </c>
      <c r="D15" s="27">
        <f>SUMIFS('Sample - Superstore'!$R:$R,'Sample - Superstore'!$V:$V,$A15,'Sample - Superstore'!$M:$M,D$1)</f>
        <v>3895.773252</v>
      </c>
      <c r="E15" s="27">
        <f>SUMIFS('Sample - Superstore'!$R:$R,'Sample - Superstore'!$V:$V,$A15,'Sample - Superstore'!$M:$M,E$1)</f>
        <v>5811.223503</v>
      </c>
    </row>
    <row r="16">
      <c r="A16" s="3" t="s">
        <v>8634</v>
      </c>
      <c r="B16" s="27">
        <f>SUMIFS('Sample - Superstore'!$R:$R,'Sample - Superstore'!$V:$V,$A16,'Sample - Superstore'!$M:$M,B$1)</f>
        <v>4591.564181</v>
      </c>
      <c r="C16" s="27">
        <f>SUMIFS('Sample - Superstore'!$R:$R,'Sample - Superstore'!$V:$V,$A16,'Sample - Superstore'!$M:$M,C$1)</f>
        <v>29024.098</v>
      </c>
      <c r="D16" s="27">
        <f>SUMIFS('Sample - Superstore'!$R:$R,'Sample - Superstore'!$V:$V,$A16,'Sample - Superstore'!$M:$M,D$1)</f>
        <v>18340.2708</v>
      </c>
      <c r="E16" s="27">
        <f>SUMIFS('Sample - Superstore'!$R:$R,'Sample - Superstore'!$V:$V,$A16,'Sample - Superstore'!$M:$M,E$1)</f>
        <v>9098.504219</v>
      </c>
    </row>
    <row r="17">
      <c r="A17" s="3" t="s">
        <v>8635</v>
      </c>
      <c r="B17" s="27">
        <f>SUMIFS('Sample - Superstore'!$R:$R,'Sample - Superstore'!$V:$V,$A17,'Sample - Superstore'!$M:$M,B$1)</f>
        <v>6495.375852</v>
      </c>
      <c r="C17" s="27">
        <f>SUMIFS('Sample - Superstore'!$R:$R,'Sample - Superstore'!$V:$V,$A17,'Sample - Superstore'!$M:$M,C$1)</f>
        <v>13459.753</v>
      </c>
      <c r="D17" s="27">
        <f>SUMIFS('Sample - Superstore'!$R:$R,'Sample - Superstore'!$V:$V,$A17,'Sample - Superstore'!$M:$M,D$1)</f>
        <v>4035.652949</v>
      </c>
      <c r="E17" s="27">
        <f>SUMIFS('Sample - Superstore'!$R:$R,'Sample - Superstore'!$V:$V,$A17,'Sample - Superstore'!$M:$M,E$1)</f>
        <v>12214.63796</v>
      </c>
    </row>
    <row r="18">
      <c r="A18" s="3" t="s">
        <v>8636</v>
      </c>
      <c r="B18" s="27">
        <f>SUMIFS('Sample - Superstore'!$R:$R,'Sample - Superstore'!$V:$V,$A18,'Sample - Superstore'!$M:$M,B$1)</f>
        <v>7234.474431</v>
      </c>
      <c r="C18" s="27">
        <f>SUMIFS('Sample - Superstore'!$R:$R,'Sample - Superstore'!$V:$V,$A18,'Sample - Superstore'!$M:$M,C$1)</f>
        <v>15609.146</v>
      </c>
      <c r="D18" s="27">
        <f>SUMIFS('Sample - Superstore'!$R:$R,'Sample - Superstore'!$V:$V,$A18,'Sample - Superstore'!$M:$M,D$1)</f>
        <v>13969.22648</v>
      </c>
      <c r="E18" s="27">
        <f>SUMIFS('Sample - Superstore'!$R:$R,'Sample - Superstore'!$V:$V,$A18,'Sample - Superstore'!$M:$M,E$1)</f>
        <v>7382.116767</v>
      </c>
    </row>
    <row r="19">
      <c r="A19" s="3" t="s">
        <v>8637</v>
      </c>
      <c r="B19" s="27">
        <f>SUMIFS('Sample - Superstore'!$R:$R,'Sample - Superstore'!$V:$V,$A19,'Sample - Superstore'!$M:$M,B$1)</f>
        <v>5950.276334</v>
      </c>
      <c r="C19" s="27">
        <f>SUMIFS('Sample - Superstore'!$R:$R,'Sample - Superstore'!$V:$V,$A19,'Sample - Superstore'!$M:$M,C$1)</f>
        <v>15919.8195</v>
      </c>
      <c r="D19" s="27">
        <f>SUMIFS('Sample - Superstore'!$R:$R,'Sample - Superstore'!$V:$V,$A19,'Sample - Superstore'!$M:$M,D$1)</f>
        <v>15792.86702</v>
      </c>
      <c r="E19" s="27">
        <f>SUMIFS('Sample - Superstore'!$R:$R,'Sample - Superstore'!$V:$V,$A19,'Sample - Superstore'!$M:$M,E$1)</f>
        <v>18508.95979</v>
      </c>
    </row>
    <row r="20">
      <c r="A20" s="3" t="s">
        <v>8638</v>
      </c>
      <c r="B20" s="27">
        <f>SUMIFS('Sample - Superstore'!$R:$R,'Sample - Superstore'!$V:$V,$A20,'Sample - Superstore'!$M:$M,B$1)</f>
        <v>2158.357934</v>
      </c>
      <c r="C20" s="27">
        <f>SUMIFS('Sample - Superstore'!$R:$R,'Sample - Superstore'!$V:$V,$A20,'Sample - Superstore'!$M:$M,C$1)</f>
        <v>20767.539</v>
      </c>
      <c r="D20" s="27">
        <f>SUMIFS('Sample - Superstore'!$R:$R,'Sample - Superstore'!$V:$V,$A20,'Sample - Superstore'!$M:$M,D$1)</f>
        <v>10924.05316</v>
      </c>
      <c r="E20" s="27">
        <f>SUMIFS('Sample - Superstore'!$R:$R,'Sample - Superstore'!$V:$V,$A20,'Sample - Superstore'!$M:$M,E$1)</f>
        <v>15170.57076</v>
      </c>
    </row>
    <row r="21">
      <c r="A21" s="3" t="s">
        <v>8639</v>
      </c>
      <c r="B21" s="27">
        <f>SUMIFS('Sample - Superstore'!$R:$R,'Sample - Superstore'!$V:$V,$A21,'Sample - Superstore'!$M:$M,B$1)</f>
        <v>6667.854195</v>
      </c>
      <c r="C21" s="27">
        <f>SUMIFS('Sample - Superstore'!$R:$R,'Sample - Superstore'!$V:$V,$A21,'Sample - Superstore'!$M:$M,C$1)</f>
        <v>25737.894</v>
      </c>
      <c r="D21" s="27">
        <f>SUMIFS('Sample - Superstore'!$R:$R,'Sample - Superstore'!$V:$V,$A21,'Sample - Superstore'!$M:$M,D$1)</f>
        <v>7765.383723</v>
      </c>
      <c r="E21" s="27">
        <f>SUMIFS('Sample - Superstore'!$R:$R,'Sample - Superstore'!$V:$V,$A21,'Sample - Superstore'!$M:$M,E$1)</f>
        <v>25845.30642</v>
      </c>
    </row>
    <row r="22">
      <c r="A22" s="3" t="s">
        <v>8640</v>
      </c>
      <c r="B22" s="27">
        <f>SUMIFS('Sample - Superstore'!$R:$R,'Sample - Superstore'!$V:$V,$A22,'Sample - Superstore'!$M:$M,B$1)</f>
        <v>6495.380431</v>
      </c>
      <c r="C22" s="27">
        <f>SUMIFS('Sample - Superstore'!$R:$R,'Sample - Superstore'!$V:$V,$A22,'Sample - Superstore'!$M:$M,C$1)</f>
        <v>27907.037</v>
      </c>
      <c r="D22" s="27">
        <f>SUMIFS('Sample - Superstore'!$R:$R,'Sample - Superstore'!$V:$V,$A22,'Sample - Superstore'!$M:$M,D$1)</f>
        <v>21761.23707</v>
      </c>
      <c r="E22" s="27">
        <f>SUMIFS('Sample - Superstore'!$R:$R,'Sample - Superstore'!$V:$V,$A22,'Sample - Superstore'!$M:$M,E$1)</f>
        <v>40748.0181</v>
      </c>
    </row>
    <row r="23">
      <c r="A23" s="3" t="s">
        <v>8641</v>
      </c>
      <c r="B23" s="27">
        <f>SUMIFS('Sample - Superstore'!$R:$R,'Sample - Superstore'!$V:$V,$A23,'Sample - Superstore'!$M:$M,B$1)</f>
        <v>7599.58492</v>
      </c>
      <c r="C23" s="27">
        <f>SUMIFS('Sample - Superstore'!$R:$R,'Sample - Superstore'!$V:$V,$A23,'Sample - Superstore'!$M:$M,C$1)</f>
        <v>21212.436</v>
      </c>
      <c r="D23" s="27">
        <f>SUMIFS('Sample - Superstore'!$R:$R,'Sample - Superstore'!$V:$V,$A23,'Sample - Superstore'!$M:$M,D$1)</f>
        <v>15383.59393</v>
      </c>
      <c r="E23" s="27">
        <f>SUMIFS('Sample - Superstore'!$R:$R,'Sample - Superstore'!$V:$V,$A23,'Sample - Superstore'!$M:$M,E$1)</f>
        <v>40994.27393</v>
      </c>
    </row>
    <row r="24">
      <c r="A24" s="3" t="s">
        <v>8642</v>
      </c>
      <c r="B24" s="27">
        <f>SUMIFS('Sample - Superstore'!$R:$R,'Sample - Superstore'!$V:$V,$A24,'Sample - Superstore'!$M:$M,B$1)</f>
        <v>8812.285005</v>
      </c>
      <c r="C24" s="27">
        <f>SUMIFS('Sample - Superstore'!$R:$R,'Sample - Superstore'!$V:$V,$A24,'Sample - Superstore'!$M:$M,C$1)</f>
        <v>28941.787</v>
      </c>
      <c r="D24" s="27">
        <f>SUMIFS('Sample - Superstore'!$R:$R,'Sample - Superstore'!$V:$V,$A24,'Sample - Superstore'!$M:$M,D$1)</f>
        <v>19449.50795</v>
      </c>
      <c r="E24" s="27">
        <f>SUMIFS('Sample - Superstore'!$R:$R,'Sample - Superstore'!$V:$V,$A24,'Sample - Superstore'!$M:$M,E$1)</f>
        <v>58540.74643</v>
      </c>
    </row>
    <row r="25">
      <c r="A25" s="3" t="s">
        <v>8643</v>
      </c>
      <c r="B25" s="27">
        <f>SUMIFS('Sample - Superstore'!$R:$R,'Sample - Superstore'!$V:$V,$A25,'Sample - Superstore'!$M:$M,B$1)</f>
        <v>9185.719851</v>
      </c>
      <c r="C25" s="27">
        <f>SUMIFS('Sample - Superstore'!$R:$R,'Sample - Superstore'!$V:$V,$A25,'Sample - Superstore'!$M:$M,C$1)</f>
        <v>29652.095</v>
      </c>
      <c r="D25" s="27">
        <f>SUMIFS('Sample - Superstore'!$R:$R,'Sample - Superstore'!$V:$V,$A25,'Sample - Superstore'!$M:$M,D$1)</f>
        <v>24412.84308</v>
      </c>
      <c r="E25" s="27">
        <f>SUMIFS('Sample - Superstore'!$R:$R,'Sample - Superstore'!$V:$V,$A25,'Sample - Superstore'!$M:$M,E$1)</f>
        <v>35582.514</v>
      </c>
    </row>
    <row r="26">
      <c r="B26" s="27"/>
      <c r="C26" s="27"/>
      <c r="D26" s="27"/>
      <c r="E26" s="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sheetData>
  <drawing r:id="rId2"/>
</worksheet>
</file>